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2489e38926ec350/Documentos/Repositórios/"/>
    </mc:Choice>
  </mc:AlternateContent>
  <xr:revisionPtr revIDLastSave="12" documentId="11_7051BF705D0B28CB5F32DD68B0C1DCF1A9580A36" xr6:coauthVersionLast="47" xr6:coauthVersionMax="47" xr10:uidLastSave="{8522E3F6-DBFC-4AFC-A6BA-B2F2B8E81F7C}"/>
  <bookViews>
    <workbookView xWindow="-120" yWindow="-120" windowWidth="38640" windowHeight="21240" tabRatio="826" firstSheet="11" activeTab="17" xr2:uid="{00000000-000D-0000-FFFF-FFFF00000000}"/>
  </bookViews>
  <sheets>
    <sheet name="JANEIRO 2021" sheetId="1" state="hidden" r:id="rId1"/>
    <sheet name="FEVEREIRO 2021" sheetId="5" state="hidden" r:id="rId2"/>
    <sheet name="MARÇO 2021" sheetId="9" state="hidden" r:id="rId3"/>
    <sheet name="ABRIL 2021" sheetId="11" state="hidden" r:id="rId4"/>
    <sheet name="MAIO 2021" sheetId="13" state="hidden" r:id="rId5"/>
    <sheet name="JUNHO 2021" sheetId="14" state="hidden" r:id="rId6"/>
    <sheet name="JULHO 2021" sheetId="15" state="hidden" r:id="rId7"/>
    <sheet name="AGOSTO 2021" sheetId="17" state="hidden" r:id="rId8"/>
    <sheet name="SETEMBRO 2021" sheetId="18" state="hidden" r:id="rId9"/>
    <sheet name="OUTUBRO 2021" sheetId="19" state="hidden" r:id="rId10"/>
    <sheet name="NOVEMBRO 2021" sheetId="20" state="hidden" r:id="rId11"/>
    <sheet name="TABELA UNIFICADA 2022" sheetId="24" r:id="rId12"/>
    <sheet name="TABELA UNIFICADA 2023 " sheetId="26" r:id="rId13"/>
    <sheet name="TABELA UNIFICADA 2024" sheetId="21" r:id="rId14"/>
    <sheet name="CONTROLE" sheetId="10" r:id="rId15"/>
    <sheet name="VALORES JOÃO" sheetId="27" r:id="rId16"/>
    <sheet name="BASE DE DADOS" sheetId="28" r:id="rId17"/>
    <sheet name="INSERIR DADOS" sheetId="29" r:id="rId18"/>
    <sheet name="PREÇOS" sheetId="7" state="hidden" r:id="rId19"/>
  </sheets>
  <definedNames>
    <definedName name="_xlnm._FilterDatabase" localSheetId="3" hidden="1">'ABRIL 2021'!$A$2:$O$70</definedName>
    <definedName name="_xlnm._FilterDatabase" localSheetId="7" hidden="1">'AGOSTO 2021'!$A$2:$O$79</definedName>
    <definedName name="_xlnm._FilterDatabase" localSheetId="14" hidden="1">CONTROLE!$C$1:$C$1888</definedName>
    <definedName name="_xlnm._FilterDatabase" localSheetId="1" hidden="1">'FEVEREIRO 2021'!$A$2:$O$84</definedName>
    <definedName name="_xlnm._FilterDatabase" localSheetId="0" hidden="1">'JANEIRO 2021'!$A$2:$O$93</definedName>
    <definedName name="_xlnm._FilterDatabase" localSheetId="6" hidden="1">'JULHO 2021'!$A$2:$O$74</definedName>
    <definedName name="_xlnm._FilterDatabase" localSheetId="5" hidden="1">'JUNHO 2021'!$A$2:$O$86</definedName>
    <definedName name="_xlnm._FilterDatabase" localSheetId="4" hidden="1">'MAIO 2021'!$A$2:$O$87</definedName>
    <definedName name="_xlnm._FilterDatabase" localSheetId="2" hidden="1">'MARÇO 2021'!$A$2:$O$106</definedName>
    <definedName name="_xlnm._FilterDatabase" localSheetId="10" hidden="1">'NOVEMBRO 2021'!$A$2:$O$67</definedName>
    <definedName name="_xlnm._FilterDatabase" localSheetId="9" hidden="1">'OUTUBRO 2021'!$A$2:$O$62</definedName>
    <definedName name="_xlnm._FilterDatabase" localSheetId="8" hidden="1">'SETEMBRO 2021'!$A$2:$O$76</definedName>
    <definedName name="_xlnm._FilterDatabase" localSheetId="11" hidden="1">'TABELA UNIFICADA 2022'!$A$2:$N$1026</definedName>
    <definedName name="_xlnm._FilterDatabase" localSheetId="12" hidden="1">'TABELA UNIFICADA 2023 '!$A$2:$N$1188</definedName>
    <definedName name="_xlnm._FilterDatabase" localSheetId="13" hidden="1">'TABELA UNIFICADA 2024'!$A$2:$P$1188</definedName>
    <definedName name="_xlnm.Print_Area" localSheetId="14">CONTROLE!$Q$1:$T$21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68" i="21" l="1"/>
  <c r="AB3" i="10"/>
  <c r="AC3" i="10" s="1"/>
  <c r="G1189" i="21" l="1"/>
  <c r="H590" i="21" l="1"/>
  <c r="G440" i="21" l="1"/>
  <c r="G461" i="21"/>
  <c r="G462" i="21"/>
  <c r="G463" i="21"/>
  <c r="G464" i="21"/>
  <c r="G465" i="21"/>
  <c r="G466" i="21"/>
  <c r="G467" i="21"/>
  <c r="G468" i="21"/>
  <c r="G469" i="21"/>
  <c r="G470" i="21"/>
  <c r="G478" i="21"/>
  <c r="G479" i="21"/>
  <c r="G480" i="21"/>
  <c r="G498" i="21"/>
  <c r="G503" i="21"/>
  <c r="G504" i="21"/>
  <c r="G505" i="21"/>
  <c r="G506" i="21"/>
  <c r="G507" i="21"/>
  <c r="G509" i="21"/>
  <c r="G510" i="21"/>
  <c r="G512" i="21"/>
  <c r="G513" i="21"/>
  <c r="G514" i="21"/>
  <c r="G515" i="21"/>
  <c r="G531" i="21"/>
  <c r="G532" i="21"/>
  <c r="G533" i="21"/>
  <c r="G534" i="21"/>
  <c r="G535" i="21"/>
  <c r="G545" i="21"/>
  <c r="G557" i="21"/>
  <c r="G558" i="21"/>
  <c r="G560" i="21"/>
  <c r="G561" i="21"/>
  <c r="G562" i="21"/>
  <c r="G563" i="21"/>
  <c r="G564" i="21"/>
  <c r="G565" i="21"/>
  <c r="G566" i="21"/>
  <c r="G567" i="21"/>
  <c r="G568" i="21"/>
  <c r="G569" i="21"/>
  <c r="G570" i="21"/>
  <c r="G595" i="21"/>
  <c r="G603" i="21"/>
  <c r="G604" i="21"/>
  <c r="G605" i="21"/>
  <c r="G606" i="21"/>
  <c r="G607" i="21"/>
  <c r="G608" i="21"/>
  <c r="G609" i="21"/>
  <c r="G611" i="21"/>
  <c r="G612" i="21"/>
  <c r="G613" i="21"/>
  <c r="G614" i="21"/>
  <c r="G615" i="21"/>
  <c r="G616" i="21"/>
  <c r="G617" i="21"/>
  <c r="G635" i="21"/>
  <c r="G636" i="21"/>
  <c r="G637" i="21"/>
  <c r="G662" i="21"/>
  <c r="G669" i="21"/>
  <c r="G670" i="21"/>
  <c r="G671" i="21"/>
  <c r="G672" i="21"/>
  <c r="G673" i="21"/>
  <c r="G674" i="21"/>
  <c r="G675" i="21"/>
  <c r="G676" i="21"/>
  <c r="G678" i="21"/>
  <c r="G708" i="21"/>
  <c r="G709" i="21"/>
  <c r="G710" i="21"/>
  <c r="G711" i="21"/>
  <c r="G712" i="21"/>
  <c r="G713" i="21"/>
  <c r="G714" i="21"/>
  <c r="G715" i="21"/>
  <c r="G716" i="21"/>
  <c r="G732" i="21"/>
  <c r="G767" i="21"/>
  <c r="G769" i="21"/>
  <c r="G770" i="21"/>
  <c r="G771" i="21"/>
  <c r="G772" i="21"/>
  <c r="G773" i="21"/>
  <c r="G774" i="21"/>
  <c r="G775" i="21"/>
  <c r="G776" i="21"/>
  <c r="G777" i="21"/>
  <c r="G778" i="21"/>
  <c r="G779" i="21"/>
  <c r="G780" i="21"/>
  <c r="G781" i="21"/>
  <c r="G782" i="21"/>
  <c r="G783" i="21"/>
  <c r="G784" i="21"/>
  <c r="G785" i="21"/>
  <c r="G786" i="21"/>
  <c r="G787" i="21"/>
  <c r="G788" i="21"/>
  <c r="G789" i="21"/>
  <c r="G790" i="21"/>
  <c r="G791" i="21"/>
  <c r="G792" i="21"/>
  <c r="G793" i="21"/>
  <c r="G794" i="21"/>
  <c r="G795" i="21"/>
  <c r="G796" i="21"/>
  <c r="G797" i="21"/>
  <c r="G798" i="21"/>
  <c r="G799" i="21"/>
  <c r="G800" i="21"/>
  <c r="G801" i="21"/>
  <c r="G802" i="21"/>
  <c r="G803" i="21"/>
  <c r="G804" i="21"/>
  <c r="G805" i="21"/>
  <c r="G806" i="21"/>
  <c r="G807" i="21"/>
  <c r="G808" i="21"/>
  <c r="G809" i="21"/>
  <c r="G810" i="21"/>
  <c r="G811" i="21"/>
  <c r="G812" i="21"/>
  <c r="G813" i="21"/>
  <c r="G814" i="21"/>
  <c r="G815" i="21"/>
  <c r="G816" i="21"/>
  <c r="G817" i="21"/>
  <c r="G818" i="21"/>
  <c r="G819" i="21"/>
  <c r="G820" i="21"/>
  <c r="G821" i="21"/>
  <c r="G822" i="21"/>
  <c r="G823" i="21"/>
  <c r="G824" i="21"/>
  <c r="G825" i="21"/>
  <c r="G826" i="21"/>
  <c r="G827" i="21"/>
  <c r="G828" i="21"/>
  <c r="G829" i="21"/>
  <c r="G830" i="21"/>
  <c r="G831" i="21"/>
  <c r="G832" i="21"/>
  <c r="G833" i="21"/>
  <c r="G834" i="21"/>
  <c r="G835" i="21"/>
  <c r="G836" i="21"/>
  <c r="G837" i="21"/>
  <c r="G838" i="21"/>
  <c r="G839" i="21"/>
  <c r="G840" i="21"/>
  <c r="G841" i="21"/>
  <c r="G842" i="21"/>
  <c r="G843" i="21"/>
  <c r="G844" i="21"/>
  <c r="G845" i="21"/>
  <c r="G846" i="21"/>
  <c r="G847" i="21"/>
  <c r="G848" i="21"/>
  <c r="G849" i="21"/>
  <c r="G850" i="21"/>
  <c r="G851" i="21"/>
  <c r="G852" i="21"/>
  <c r="G853" i="21"/>
  <c r="G854" i="21"/>
  <c r="G855" i="21"/>
  <c r="G856" i="21"/>
  <c r="G857" i="21"/>
  <c r="G858" i="21"/>
  <c r="G859" i="21"/>
  <c r="G860" i="21"/>
  <c r="G861" i="21"/>
  <c r="G862" i="21"/>
  <c r="G863" i="21"/>
  <c r="G864" i="21"/>
  <c r="G865" i="21"/>
  <c r="G866" i="21"/>
  <c r="G867" i="21"/>
  <c r="G868" i="21"/>
  <c r="G869" i="21"/>
  <c r="G870" i="21"/>
  <c r="G871" i="21"/>
  <c r="G872" i="21"/>
  <c r="G873" i="21"/>
  <c r="G874" i="21"/>
  <c r="G875" i="21"/>
  <c r="G876" i="21"/>
  <c r="G877" i="21"/>
  <c r="G878" i="21"/>
  <c r="G879" i="21"/>
  <c r="G880" i="21"/>
  <c r="G881" i="21"/>
  <c r="G882" i="21"/>
  <c r="G883" i="21"/>
  <c r="G884" i="21"/>
  <c r="G885" i="21"/>
  <c r="G886" i="21"/>
  <c r="G887" i="21"/>
  <c r="G888" i="21"/>
  <c r="G889" i="21"/>
  <c r="G890" i="21"/>
  <c r="G891" i="21"/>
  <c r="G892" i="21"/>
  <c r="G893" i="21"/>
  <c r="G894" i="21"/>
  <c r="G895" i="21"/>
  <c r="G896" i="21"/>
  <c r="G897" i="21"/>
  <c r="G898" i="21"/>
  <c r="G899" i="21"/>
  <c r="G900" i="21"/>
  <c r="G901" i="21"/>
  <c r="G902" i="21"/>
  <c r="G903" i="21"/>
  <c r="G904" i="21"/>
  <c r="G905" i="21"/>
  <c r="G906" i="21"/>
  <c r="G907" i="21"/>
  <c r="G908" i="21"/>
  <c r="G909" i="21"/>
  <c r="G910" i="21"/>
  <c r="G911" i="21"/>
  <c r="G912" i="21"/>
  <c r="G913" i="21"/>
  <c r="G914" i="21"/>
  <c r="G915" i="21"/>
  <c r="G916" i="21"/>
  <c r="G917" i="21"/>
  <c r="G918" i="21"/>
  <c r="G919" i="21"/>
  <c r="G920" i="21"/>
  <c r="G921" i="21"/>
  <c r="G922" i="21"/>
  <c r="G923" i="21"/>
  <c r="G924" i="21"/>
  <c r="G925" i="21"/>
  <c r="G926" i="21"/>
  <c r="G927" i="21"/>
  <c r="G928" i="21"/>
  <c r="G929" i="21"/>
  <c r="G930" i="21"/>
  <c r="G931" i="21"/>
  <c r="G932" i="21"/>
  <c r="G933" i="21"/>
  <c r="G934" i="21"/>
  <c r="G935" i="21"/>
  <c r="G936" i="21"/>
  <c r="G937" i="21"/>
  <c r="G938" i="21"/>
  <c r="G939" i="21"/>
  <c r="G940" i="21"/>
  <c r="G941" i="21"/>
  <c r="G942" i="21"/>
  <c r="G943" i="21"/>
  <c r="G944" i="21"/>
  <c r="G945" i="21"/>
  <c r="G946" i="21"/>
  <c r="G947" i="21"/>
  <c r="G948" i="21"/>
  <c r="G949" i="21"/>
  <c r="G950" i="21"/>
  <c r="G951" i="21"/>
  <c r="G952" i="21"/>
  <c r="G953" i="21"/>
  <c r="G954" i="21"/>
  <c r="G955" i="21"/>
  <c r="G956" i="21"/>
  <c r="G957" i="21"/>
  <c r="G958" i="21"/>
  <c r="G959" i="21"/>
  <c r="G960" i="21"/>
  <c r="G961" i="21"/>
  <c r="G962" i="21"/>
  <c r="G963" i="21"/>
  <c r="G964" i="21"/>
  <c r="G965" i="21"/>
  <c r="G966" i="21"/>
  <c r="G967" i="21"/>
  <c r="G968" i="21"/>
  <c r="G969" i="21"/>
  <c r="G970" i="21"/>
  <c r="G971" i="21"/>
  <c r="G972" i="21"/>
  <c r="G973" i="21"/>
  <c r="G974" i="21"/>
  <c r="G975" i="21"/>
  <c r="G976" i="21"/>
  <c r="G977" i="21"/>
  <c r="G978" i="21"/>
  <c r="G979" i="21"/>
  <c r="G980" i="21"/>
  <c r="G981" i="21"/>
  <c r="G982" i="21"/>
  <c r="G983" i="21"/>
  <c r="G984" i="21"/>
  <c r="G985" i="21"/>
  <c r="G986" i="21"/>
  <c r="G987" i="21"/>
  <c r="G988" i="21"/>
  <c r="G989" i="21"/>
  <c r="G990" i="21"/>
  <c r="G991" i="21"/>
  <c r="G992" i="21"/>
  <c r="G993" i="21"/>
  <c r="G994" i="21"/>
  <c r="G995" i="21"/>
  <c r="G996" i="21"/>
  <c r="G997" i="21"/>
  <c r="G998" i="21"/>
  <c r="G999" i="21"/>
  <c r="G1000" i="21"/>
  <c r="G1001" i="21"/>
  <c r="G1002" i="21"/>
  <c r="G1003" i="21"/>
  <c r="G1004" i="21"/>
  <c r="G1005" i="21"/>
  <c r="G1006" i="21"/>
  <c r="G1007" i="21"/>
  <c r="G1008" i="21"/>
  <c r="G1009" i="21"/>
  <c r="G1010" i="21"/>
  <c r="G1011" i="21"/>
  <c r="G1012" i="21"/>
  <c r="G1013" i="21"/>
  <c r="G1014" i="21"/>
  <c r="G1015" i="21"/>
  <c r="G1016" i="21"/>
  <c r="G1017" i="21"/>
  <c r="G1018" i="21"/>
  <c r="G1019" i="21"/>
  <c r="G1020" i="21"/>
  <c r="G1021" i="21"/>
  <c r="G1022" i="21"/>
  <c r="G1023" i="21"/>
  <c r="G1024" i="21"/>
  <c r="G1025" i="21"/>
  <c r="G1026" i="21"/>
  <c r="G1027" i="21"/>
  <c r="G1028" i="21"/>
  <c r="G1029" i="21"/>
  <c r="G1030" i="21"/>
  <c r="G1031" i="21"/>
  <c r="G1032" i="21"/>
  <c r="G1033" i="21"/>
  <c r="G1034" i="21"/>
  <c r="G1035" i="21"/>
  <c r="G1036" i="21"/>
  <c r="G1037" i="21"/>
  <c r="G1038" i="21"/>
  <c r="G1039" i="21"/>
  <c r="G1040" i="21"/>
  <c r="G1041" i="21"/>
  <c r="G1042" i="21"/>
  <c r="G1043" i="21"/>
  <c r="G1044" i="21"/>
  <c r="G1045" i="21"/>
  <c r="G1046" i="21"/>
  <c r="G1047" i="21"/>
  <c r="G1048" i="21"/>
  <c r="G1049" i="21"/>
  <c r="G1050" i="21"/>
  <c r="G1051" i="21"/>
  <c r="G1052" i="21"/>
  <c r="G1053" i="21"/>
  <c r="G1054" i="21"/>
  <c r="G1055" i="21"/>
  <c r="G1056" i="21"/>
  <c r="G1057" i="21"/>
  <c r="G1058" i="21"/>
  <c r="G1059" i="21"/>
  <c r="G1060" i="21"/>
  <c r="G1061" i="21"/>
  <c r="G1062" i="21"/>
  <c r="G1063" i="21"/>
  <c r="G1064" i="21"/>
  <c r="G1065" i="21"/>
  <c r="G1066" i="21"/>
  <c r="G1067" i="21"/>
  <c r="G1068" i="21"/>
  <c r="G1069" i="21"/>
  <c r="G1070" i="21"/>
  <c r="G1071" i="21"/>
  <c r="G1072" i="21"/>
  <c r="G1073" i="21"/>
  <c r="G1074" i="21"/>
  <c r="G1075" i="21"/>
  <c r="G1076" i="21"/>
  <c r="G1077" i="21"/>
  <c r="G1078" i="21"/>
  <c r="G1079" i="21"/>
  <c r="G1080" i="21"/>
  <c r="G1081" i="21"/>
  <c r="G1082" i="21"/>
  <c r="G1083" i="21"/>
  <c r="G1084" i="21"/>
  <c r="G1085" i="21"/>
  <c r="G1086" i="21"/>
  <c r="G1087" i="21"/>
  <c r="G1088" i="21"/>
  <c r="G1089" i="21"/>
  <c r="G1090" i="21"/>
  <c r="G1091" i="21"/>
  <c r="G1092" i="21"/>
  <c r="G1093" i="21"/>
  <c r="G1094" i="21"/>
  <c r="G1095" i="21"/>
  <c r="G1096" i="21"/>
  <c r="G1097" i="21"/>
  <c r="G1098" i="21"/>
  <c r="G1099" i="21"/>
  <c r="G1100" i="21"/>
  <c r="G1101" i="21"/>
  <c r="G1102" i="21"/>
  <c r="G1103" i="21"/>
  <c r="G1104" i="21"/>
  <c r="G1105" i="21"/>
  <c r="G1106" i="21"/>
  <c r="G1107" i="21"/>
  <c r="G1108" i="21"/>
  <c r="G1109" i="21"/>
  <c r="G1110" i="21"/>
  <c r="G1111" i="21"/>
  <c r="G1112" i="21"/>
  <c r="G1113" i="21"/>
  <c r="G1114" i="21"/>
  <c r="G1115" i="21"/>
  <c r="G1116" i="21"/>
  <c r="G1117" i="21"/>
  <c r="G1118" i="21"/>
  <c r="G1119" i="21"/>
  <c r="G1120" i="21"/>
  <c r="G1121" i="21"/>
  <c r="G1122" i="21"/>
  <c r="G1123" i="21"/>
  <c r="G1124" i="21"/>
  <c r="G1125" i="21"/>
  <c r="G1126" i="21"/>
  <c r="G1127" i="21"/>
  <c r="G1128" i="21"/>
  <c r="G1129" i="21"/>
  <c r="G1130" i="21"/>
  <c r="G1131" i="21"/>
  <c r="G1132" i="21"/>
  <c r="G1133" i="21"/>
  <c r="G1134" i="21"/>
  <c r="G1135" i="21"/>
  <c r="G1136" i="21"/>
  <c r="G1137" i="21"/>
  <c r="G1138" i="21"/>
  <c r="G1139" i="21"/>
  <c r="G1140" i="21"/>
  <c r="G1141" i="21"/>
  <c r="G1142" i="21"/>
  <c r="G1143" i="21"/>
  <c r="G1144" i="21"/>
  <c r="G1145" i="21"/>
  <c r="G1146" i="21"/>
  <c r="G1147" i="21"/>
  <c r="G1148" i="21"/>
  <c r="G1149" i="21"/>
  <c r="G1150" i="21"/>
  <c r="G1151" i="21"/>
  <c r="G1152" i="21"/>
  <c r="G1153" i="21"/>
  <c r="G1154" i="21"/>
  <c r="G1155" i="21"/>
  <c r="G1156" i="21"/>
  <c r="G1157" i="21"/>
  <c r="G1158" i="21"/>
  <c r="G1159" i="21"/>
  <c r="G1160" i="21"/>
  <c r="G1161" i="21"/>
  <c r="G1162" i="21"/>
  <c r="G1163" i="21"/>
  <c r="G1164" i="21"/>
  <c r="G1165" i="21"/>
  <c r="G1166" i="21"/>
  <c r="G1167" i="21"/>
  <c r="G1168" i="21"/>
  <c r="G1169" i="21"/>
  <c r="G1170" i="21"/>
  <c r="G1171" i="21"/>
  <c r="G1172" i="21"/>
  <c r="G1173" i="21"/>
  <c r="G1174" i="21"/>
  <c r="G1175" i="21"/>
  <c r="G1176" i="21"/>
  <c r="G1177" i="21"/>
  <c r="G1178" i="21"/>
  <c r="G1179" i="21"/>
  <c r="G1180" i="21"/>
  <c r="G1181" i="21"/>
  <c r="G1182" i="21"/>
  <c r="G1183" i="21"/>
  <c r="G1184" i="21"/>
  <c r="G1185" i="21"/>
  <c r="G1186" i="21"/>
  <c r="G1187" i="21"/>
  <c r="G1188" i="21"/>
  <c r="G1190" i="21"/>
  <c r="D5" i="27"/>
  <c r="D6" i="27"/>
  <c r="D7" i="27"/>
  <c r="D8" i="27"/>
  <c r="D9" i="27"/>
  <c r="D10" i="27"/>
  <c r="D11" i="27"/>
  <c r="D12" i="27"/>
  <c r="D4" i="27"/>
  <c r="H450" i="21" l="1"/>
  <c r="H451" i="21"/>
  <c r="H452" i="21"/>
  <c r="H454" i="21"/>
  <c r="H455" i="21"/>
  <c r="H456" i="21"/>
  <c r="H459" i="21"/>
  <c r="H460" i="21"/>
  <c r="H462" i="21"/>
  <c r="H463" i="21"/>
  <c r="H464" i="21"/>
  <c r="H468" i="21"/>
  <c r="H470" i="21"/>
  <c r="H471" i="21"/>
  <c r="H472" i="21"/>
  <c r="H475" i="21"/>
  <c r="H476" i="21"/>
  <c r="H478" i="21"/>
  <c r="H479" i="21"/>
  <c r="H480" i="21"/>
  <c r="H482" i="21"/>
  <c r="H483" i="21"/>
  <c r="H484" i="21"/>
  <c r="H486" i="21"/>
  <c r="H487" i="21"/>
  <c r="H488" i="21"/>
  <c r="H490" i="21"/>
  <c r="H491" i="21"/>
  <c r="H492" i="21"/>
  <c r="H494" i="21"/>
  <c r="H495" i="21"/>
  <c r="H496" i="21"/>
  <c r="H498" i="21"/>
  <c r="H499" i="21"/>
  <c r="H500" i="21"/>
  <c r="H502" i="21"/>
  <c r="H503" i="21"/>
  <c r="H504" i="21"/>
  <c r="H506" i="21"/>
  <c r="H507" i="21"/>
  <c r="H508" i="21"/>
  <c r="H510" i="21"/>
  <c r="H511" i="21"/>
  <c r="H512" i="21"/>
  <c r="H514" i="21"/>
  <c r="H515" i="21"/>
  <c r="H516" i="21"/>
  <c r="H519" i="21"/>
  <c r="H520" i="21"/>
  <c r="H522" i="21"/>
  <c r="H523" i="21"/>
  <c r="H524" i="21"/>
  <c r="H526" i="21"/>
  <c r="H527" i="21"/>
  <c r="H528" i="21"/>
  <c r="H530" i="21"/>
  <c r="H531" i="21"/>
  <c r="H532" i="21"/>
  <c r="H534" i="21"/>
  <c r="H535" i="21"/>
  <c r="H536" i="21"/>
  <c r="H538" i="21"/>
  <c r="H539" i="21"/>
  <c r="H540" i="21"/>
  <c r="H542" i="21"/>
  <c r="H543" i="21"/>
  <c r="H544" i="21"/>
  <c r="H546" i="21"/>
  <c r="H547" i="21"/>
  <c r="H548" i="21"/>
  <c r="H550" i="21"/>
  <c r="H551" i="21"/>
  <c r="H552" i="21"/>
  <c r="H554" i="21"/>
  <c r="H555" i="21"/>
  <c r="H556" i="21"/>
  <c r="H559" i="21"/>
  <c r="H560" i="21"/>
  <c r="H562" i="21"/>
  <c r="H563" i="21"/>
  <c r="H564" i="21"/>
  <c r="H566" i="21"/>
  <c r="H567" i="21"/>
  <c r="H568" i="21"/>
  <c r="H571" i="21"/>
  <c r="H572" i="21"/>
  <c r="H574" i="21"/>
  <c r="H575" i="21"/>
  <c r="H576" i="21"/>
  <c r="H578" i="21"/>
  <c r="H579" i="21"/>
  <c r="H580" i="21"/>
  <c r="H582" i="21"/>
  <c r="H583" i="21"/>
  <c r="H584" i="21"/>
  <c r="H586" i="21"/>
  <c r="H587" i="21"/>
  <c r="H588" i="21"/>
  <c r="H591" i="21"/>
  <c r="H592" i="21"/>
  <c r="H594" i="21"/>
  <c r="H595" i="21"/>
  <c r="H596" i="21"/>
  <c r="H598" i="21"/>
  <c r="H599" i="21"/>
  <c r="H600" i="21"/>
  <c r="H602" i="21"/>
  <c r="H603" i="21"/>
  <c r="H604" i="21"/>
  <c r="H606" i="21"/>
  <c r="H607" i="21"/>
  <c r="H608" i="21"/>
  <c r="H611" i="21"/>
  <c r="H612" i="21"/>
  <c r="H614" i="21"/>
  <c r="H615" i="21"/>
  <c r="H616" i="21"/>
  <c r="H618" i="21"/>
  <c r="H619" i="21"/>
  <c r="H620" i="21"/>
  <c r="H622" i="21"/>
  <c r="H623" i="21"/>
  <c r="H624" i="21"/>
  <c r="H626" i="21"/>
  <c r="H627" i="21"/>
  <c r="H628" i="21"/>
  <c r="H630" i="21"/>
  <c r="H631" i="21"/>
  <c r="H632" i="21"/>
  <c r="H634" i="21"/>
  <c r="H635" i="21"/>
  <c r="H636" i="21"/>
  <c r="H638" i="21"/>
  <c r="H639" i="21"/>
  <c r="H640" i="21"/>
  <c r="H642" i="21"/>
  <c r="H643" i="21"/>
  <c r="H644" i="21"/>
  <c r="H646" i="21"/>
  <c r="H647" i="21"/>
  <c r="H648" i="21"/>
  <c r="H650" i="21"/>
  <c r="H651" i="21"/>
  <c r="H652" i="21"/>
  <c r="H654" i="21"/>
  <c r="H655" i="21"/>
  <c r="H656" i="21"/>
  <c r="H658" i="21"/>
  <c r="H659" i="21"/>
  <c r="H660" i="21"/>
  <c r="H662" i="21"/>
  <c r="H663" i="21"/>
  <c r="H664" i="21"/>
  <c r="H666" i="21"/>
  <c r="H667" i="21"/>
  <c r="H668" i="21"/>
  <c r="H670" i="21"/>
  <c r="H671" i="21"/>
  <c r="H672" i="21"/>
  <c r="H674" i="21"/>
  <c r="H675" i="21"/>
  <c r="H676" i="21"/>
  <c r="H678" i="21"/>
  <c r="H679" i="21"/>
  <c r="H680" i="21"/>
  <c r="H682" i="21"/>
  <c r="H683" i="21"/>
  <c r="H684" i="21"/>
  <c r="H686" i="21"/>
  <c r="H687" i="21"/>
  <c r="H688" i="21"/>
  <c r="H690" i="21"/>
  <c r="H691" i="21"/>
  <c r="H692" i="21"/>
  <c r="H694" i="21"/>
  <c r="H695" i="21"/>
  <c r="H696" i="21"/>
  <c r="H698" i="21"/>
  <c r="H699" i="21"/>
  <c r="H700" i="21"/>
  <c r="H702" i="21"/>
  <c r="H703" i="21"/>
  <c r="H704" i="21"/>
  <c r="H706" i="21"/>
  <c r="H707" i="21"/>
  <c r="H708" i="21"/>
  <c r="H710" i="21"/>
  <c r="H711" i="21"/>
  <c r="H712" i="21"/>
  <c r="H714" i="21"/>
  <c r="H715" i="21"/>
  <c r="H716" i="21"/>
  <c r="H718" i="21"/>
  <c r="H719" i="21"/>
  <c r="H720" i="21"/>
  <c r="H722" i="21"/>
  <c r="H723" i="21"/>
  <c r="H724" i="21"/>
  <c r="H726" i="21"/>
  <c r="H727" i="21"/>
  <c r="H728" i="21"/>
  <c r="H730" i="21"/>
  <c r="H731" i="21"/>
  <c r="H732" i="21"/>
  <c r="H734" i="21"/>
  <c r="H735" i="21"/>
  <c r="H736" i="21"/>
  <c r="H739" i="21"/>
  <c r="H740" i="21"/>
  <c r="H742" i="21"/>
  <c r="H743" i="21"/>
  <c r="H744" i="21"/>
  <c r="H746" i="21"/>
  <c r="H747" i="21"/>
  <c r="H748" i="21"/>
  <c r="H750" i="21"/>
  <c r="H751" i="21"/>
  <c r="H752" i="21"/>
  <c r="H754" i="21"/>
  <c r="H755" i="21"/>
  <c r="H756" i="21"/>
  <c r="H758" i="21"/>
  <c r="H759" i="21"/>
  <c r="H760" i="21"/>
  <c r="H762" i="21"/>
  <c r="H763" i="21"/>
  <c r="H764" i="21"/>
  <c r="H766" i="21"/>
  <c r="H767" i="21"/>
  <c r="H768" i="21"/>
  <c r="H770" i="21"/>
  <c r="H771" i="21"/>
  <c r="H772" i="21"/>
  <c r="H774" i="21"/>
  <c r="H775" i="21"/>
  <c r="H776" i="21"/>
  <c r="H778" i="21"/>
  <c r="H779" i="21"/>
  <c r="H780" i="21"/>
  <c r="H782" i="21"/>
  <c r="H783" i="21"/>
  <c r="H784" i="21"/>
  <c r="H786" i="21"/>
  <c r="H787" i="21"/>
  <c r="H788" i="21"/>
  <c r="H790" i="21"/>
  <c r="H791" i="21"/>
  <c r="H795" i="21"/>
  <c r="H796" i="21"/>
  <c r="H798" i="21"/>
  <c r="H799" i="21"/>
  <c r="H802" i="21"/>
  <c r="H803" i="21"/>
  <c r="H804" i="21"/>
  <c r="H806" i="21"/>
  <c r="H807" i="21"/>
  <c r="H808" i="21"/>
  <c r="H810" i="21"/>
  <c r="H811" i="21"/>
  <c r="H812" i="21"/>
  <c r="H814" i="21"/>
  <c r="H815" i="21"/>
  <c r="H816" i="21"/>
  <c r="H818" i="21"/>
  <c r="H819" i="21"/>
  <c r="H820" i="21"/>
  <c r="H822" i="21"/>
  <c r="H823" i="21"/>
  <c r="H824" i="21"/>
  <c r="H826" i="21"/>
  <c r="H827" i="21"/>
  <c r="H828" i="21"/>
  <c r="H830" i="21"/>
  <c r="H831" i="21"/>
  <c r="H832" i="21"/>
  <c r="H834" i="21"/>
  <c r="H835" i="21"/>
  <c r="H836" i="21"/>
  <c r="H838" i="21"/>
  <c r="H839" i="21"/>
  <c r="H840" i="21"/>
  <c r="H842" i="21"/>
  <c r="H843" i="21"/>
  <c r="H844" i="21"/>
  <c r="H846" i="21"/>
  <c r="H847" i="21"/>
  <c r="H848" i="21"/>
  <c r="H850" i="21"/>
  <c r="H851" i="21"/>
  <c r="H852" i="21"/>
  <c r="H854" i="21"/>
  <c r="H855" i="21"/>
  <c r="H856" i="21"/>
  <c r="H858" i="21"/>
  <c r="H859" i="21"/>
  <c r="H860" i="21"/>
  <c r="H862" i="21"/>
  <c r="H863" i="21"/>
  <c r="H864" i="21"/>
  <c r="H866" i="21"/>
  <c r="H867" i="21"/>
  <c r="H868" i="21"/>
  <c r="H870" i="21"/>
  <c r="H871" i="21"/>
  <c r="H872" i="21"/>
  <c r="H874" i="21"/>
  <c r="H875" i="21"/>
  <c r="H876" i="21"/>
  <c r="H878" i="21"/>
  <c r="H879" i="21"/>
  <c r="H880" i="21"/>
  <c r="H882" i="21"/>
  <c r="H883" i="21"/>
  <c r="H884" i="21"/>
  <c r="H886" i="21"/>
  <c r="H887" i="21"/>
  <c r="H888" i="21"/>
  <c r="H890" i="21"/>
  <c r="H891" i="21"/>
  <c r="H892" i="21"/>
  <c r="H894" i="21"/>
  <c r="H895" i="21"/>
  <c r="H896" i="21"/>
  <c r="H898" i="21"/>
  <c r="H899" i="21"/>
  <c r="H900" i="21"/>
  <c r="H902" i="21"/>
  <c r="H903" i="21"/>
  <c r="H904" i="21"/>
  <c r="H906" i="21"/>
  <c r="H907" i="21"/>
  <c r="H908" i="21"/>
  <c r="H910" i="21"/>
  <c r="H911" i="21"/>
  <c r="H912" i="21"/>
  <c r="H914" i="21"/>
  <c r="H915" i="21"/>
  <c r="H916" i="21"/>
  <c r="H918" i="21"/>
  <c r="H919" i="21"/>
  <c r="H920" i="21"/>
  <c r="H922" i="21"/>
  <c r="H923" i="21"/>
  <c r="H924" i="21"/>
  <c r="H926" i="21"/>
  <c r="H927" i="21"/>
  <c r="H928" i="21"/>
  <c r="H930" i="21"/>
  <c r="H931" i="21"/>
  <c r="H932" i="21"/>
  <c r="H934" i="21"/>
  <c r="H935" i="21"/>
  <c r="H936" i="21"/>
  <c r="H938" i="21"/>
  <c r="H939" i="21"/>
  <c r="H940" i="21"/>
  <c r="H942" i="21"/>
  <c r="H943" i="21"/>
  <c r="H944" i="21"/>
  <c r="H946" i="21"/>
  <c r="H947" i="21"/>
  <c r="H948" i="21"/>
  <c r="H950" i="21"/>
  <c r="H951" i="21"/>
  <c r="H952" i="21"/>
  <c r="H954" i="21"/>
  <c r="H955" i="21"/>
  <c r="H956" i="21"/>
  <c r="H958" i="21"/>
  <c r="H959" i="21"/>
  <c r="H960" i="21"/>
  <c r="H962" i="21"/>
  <c r="H963" i="21"/>
  <c r="H964" i="21"/>
  <c r="H966" i="21"/>
  <c r="H967" i="21"/>
  <c r="H968" i="21"/>
  <c r="H970" i="21"/>
  <c r="H971" i="21"/>
  <c r="H972" i="21"/>
  <c r="H974" i="21"/>
  <c r="H975" i="21"/>
  <c r="H976" i="21"/>
  <c r="H978" i="21"/>
  <c r="H979" i="21"/>
  <c r="H980" i="21"/>
  <c r="H982" i="21"/>
  <c r="H983" i="21"/>
  <c r="H984" i="21"/>
  <c r="H986" i="21"/>
  <c r="H987" i="21"/>
  <c r="H988" i="21"/>
  <c r="H990" i="21"/>
  <c r="H991" i="21"/>
  <c r="H992" i="21"/>
  <c r="H994" i="21"/>
  <c r="H995" i="21"/>
  <c r="H996" i="21"/>
  <c r="H998" i="21"/>
  <c r="H999" i="21"/>
  <c r="H1000" i="21"/>
  <c r="H1002" i="21"/>
  <c r="H1003" i="21"/>
  <c r="H1004" i="21"/>
  <c r="H1006" i="21"/>
  <c r="H1007" i="21"/>
  <c r="H1008" i="21"/>
  <c r="H1010" i="21"/>
  <c r="H1011" i="21"/>
  <c r="H1012" i="21"/>
  <c r="H1014" i="21"/>
  <c r="H1015" i="21"/>
  <c r="H1016" i="21"/>
  <c r="H1018" i="21"/>
  <c r="H1019" i="21"/>
  <c r="H1020" i="21"/>
  <c r="H1022" i="21"/>
  <c r="H1023" i="21"/>
  <c r="H1024" i="21"/>
  <c r="H1026" i="21"/>
  <c r="H1027" i="21"/>
  <c r="H1028" i="21"/>
  <c r="H1030" i="21"/>
  <c r="H1031" i="21"/>
  <c r="H1032" i="21"/>
  <c r="H1034" i="21"/>
  <c r="H1035" i="21"/>
  <c r="H1036" i="21"/>
  <c r="H1038" i="21"/>
  <c r="H1039" i="21"/>
  <c r="H1040" i="21"/>
  <c r="H1042" i="21"/>
  <c r="H1043" i="21"/>
  <c r="H1044" i="21"/>
  <c r="H1046" i="21"/>
  <c r="H1047" i="21"/>
  <c r="H1048" i="21"/>
  <c r="H1050" i="21"/>
  <c r="H1051" i="21"/>
  <c r="H1052" i="21"/>
  <c r="H1054" i="21"/>
  <c r="H1055" i="21"/>
  <c r="H1056" i="21"/>
  <c r="H1058" i="21"/>
  <c r="H1059" i="21"/>
  <c r="H1060" i="21"/>
  <c r="H1062" i="21"/>
  <c r="H1063" i="21"/>
  <c r="H1064" i="21"/>
  <c r="H1066" i="21"/>
  <c r="H1067" i="21"/>
  <c r="H1068" i="21"/>
  <c r="H1070" i="21"/>
  <c r="H1071" i="21"/>
  <c r="H1072" i="21"/>
  <c r="H1074" i="21"/>
  <c r="H1075" i="21"/>
  <c r="H1076" i="21"/>
  <c r="H1078" i="21"/>
  <c r="H1079" i="21"/>
  <c r="H1080" i="21"/>
  <c r="H1082" i="21"/>
  <c r="H1083" i="21"/>
  <c r="H1084" i="21"/>
  <c r="H1086" i="21"/>
  <c r="H1087" i="21"/>
  <c r="H1088" i="21"/>
  <c r="H1090" i="21"/>
  <c r="H1091" i="21"/>
  <c r="H1092" i="21"/>
  <c r="H1094" i="21"/>
  <c r="H1095" i="21"/>
  <c r="H1096" i="21"/>
  <c r="H1098" i="21"/>
  <c r="H1099" i="21"/>
  <c r="H1100" i="21"/>
  <c r="H1102" i="21"/>
  <c r="H1103" i="21"/>
  <c r="H1104" i="21"/>
  <c r="H1106" i="21"/>
  <c r="H1107" i="21"/>
  <c r="H1108" i="21"/>
  <c r="H1110" i="21"/>
  <c r="H1111" i="21"/>
  <c r="H1112" i="21"/>
  <c r="H1114" i="21"/>
  <c r="H1115" i="21"/>
  <c r="H1116" i="21"/>
  <c r="H1118" i="21"/>
  <c r="H1119" i="21"/>
  <c r="H1120" i="21"/>
  <c r="H1122" i="21"/>
  <c r="H1123" i="21"/>
  <c r="H1124" i="21"/>
  <c r="H1126" i="21"/>
  <c r="H1127" i="21"/>
  <c r="H1128" i="21"/>
  <c r="H1130" i="21"/>
  <c r="H1131" i="21"/>
  <c r="H1132" i="21"/>
  <c r="H1134" i="21"/>
  <c r="H1135" i="21"/>
  <c r="H1136" i="21"/>
  <c r="H1138" i="21"/>
  <c r="H1139" i="21"/>
  <c r="H1140" i="21"/>
  <c r="H1142" i="21"/>
  <c r="H1143" i="21"/>
  <c r="H1144" i="21"/>
  <c r="H1146" i="21"/>
  <c r="H1147" i="21"/>
  <c r="H1148" i="21"/>
  <c r="H1150" i="21"/>
  <c r="H1151" i="21"/>
  <c r="H1152" i="21"/>
  <c r="H1154" i="21"/>
  <c r="H1155" i="21"/>
  <c r="H1156" i="21"/>
  <c r="H1158" i="21"/>
  <c r="H1159" i="21"/>
  <c r="H1160" i="21"/>
  <c r="H1162" i="21"/>
  <c r="H1163" i="21"/>
  <c r="H1164" i="21"/>
  <c r="H1166" i="21"/>
  <c r="H1167" i="21"/>
  <c r="H1168" i="21"/>
  <c r="H1170" i="21"/>
  <c r="H1171" i="21"/>
  <c r="H1172" i="21"/>
  <c r="H1174" i="21"/>
  <c r="H1175" i="21"/>
  <c r="H1176" i="21"/>
  <c r="H1178" i="21"/>
  <c r="H1179" i="21"/>
  <c r="H1180" i="21"/>
  <c r="H1182" i="21"/>
  <c r="H1183" i="21"/>
  <c r="H1184" i="21"/>
  <c r="H1186" i="21"/>
  <c r="H1187" i="21"/>
  <c r="H1188" i="21"/>
  <c r="H1190" i="21"/>
  <c r="H449" i="21"/>
  <c r="H453" i="21"/>
  <c r="H457" i="21"/>
  <c r="H458" i="21"/>
  <c r="H461" i="21"/>
  <c r="H465" i="21"/>
  <c r="H466" i="21"/>
  <c r="H467" i="21"/>
  <c r="H469" i="21"/>
  <c r="H473" i="21"/>
  <c r="H474" i="21"/>
  <c r="H477" i="21"/>
  <c r="H481" i="21"/>
  <c r="H485" i="21"/>
  <c r="H489" i="21"/>
  <c r="H493" i="21"/>
  <c r="H497" i="21"/>
  <c r="H501" i="21"/>
  <c r="H505" i="21"/>
  <c r="H509" i="21"/>
  <c r="H513" i="21"/>
  <c r="H517" i="21"/>
  <c r="H518" i="21"/>
  <c r="H521" i="21"/>
  <c r="H525" i="21"/>
  <c r="H529" i="21"/>
  <c r="H533" i="21"/>
  <c r="H537" i="21"/>
  <c r="H541" i="21"/>
  <c r="H545" i="21"/>
  <c r="H549" i="21"/>
  <c r="H553" i="21"/>
  <c r="H557" i="21"/>
  <c r="H558" i="21"/>
  <c r="H561" i="21"/>
  <c r="H565" i="21"/>
  <c r="H569" i="21"/>
  <c r="H570" i="21"/>
  <c r="H573" i="21"/>
  <c r="H577" i="21"/>
  <c r="H581" i="21"/>
  <c r="H585" i="21"/>
  <c r="H589" i="21"/>
  <c r="H593" i="21"/>
  <c r="H597" i="21"/>
  <c r="H601" i="21"/>
  <c r="H605" i="21"/>
  <c r="H609" i="21"/>
  <c r="H610" i="21"/>
  <c r="H613" i="21"/>
  <c r="H617" i="21"/>
  <c r="H621" i="21"/>
  <c r="H625" i="21"/>
  <c r="H629" i="21"/>
  <c r="H633" i="21"/>
  <c r="H637" i="21"/>
  <c r="H641" i="21"/>
  <c r="H645" i="21"/>
  <c r="H649" i="21"/>
  <c r="H653" i="21"/>
  <c r="H657" i="21"/>
  <c r="H661" i="21"/>
  <c r="H665" i="21"/>
  <c r="H669" i="21"/>
  <c r="H673" i="21"/>
  <c r="H677" i="21"/>
  <c r="H681" i="21"/>
  <c r="H685" i="21"/>
  <c r="H689" i="21"/>
  <c r="H693" i="21"/>
  <c r="H697" i="21"/>
  <c r="H701" i="21"/>
  <c r="H705" i="21"/>
  <c r="H709" i="21"/>
  <c r="H713" i="21"/>
  <c r="H717" i="21"/>
  <c r="H721" i="21"/>
  <c r="H725" i="21"/>
  <c r="H729" i="21"/>
  <c r="H733" i="21"/>
  <c r="H737" i="21"/>
  <c r="H738" i="21"/>
  <c r="H741" i="21"/>
  <c r="H745" i="21"/>
  <c r="H749" i="21"/>
  <c r="H753" i="21"/>
  <c r="H757" i="21"/>
  <c r="H761" i="21"/>
  <c r="H765" i="21"/>
  <c r="H769" i="21"/>
  <c r="H773" i="21"/>
  <c r="H777" i="21"/>
  <c r="H781" i="21"/>
  <c r="H785" i="21"/>
  <c r="H789" i="21"/>
  <c r="H792" i="21"/>
  <c r="H793" i="21"/>
  <c r="H794" i="21"/>
  <c r="H797" i="21"/>
  <c r="H800" i="21"/>
  <c r="H801" i="21"/>
  <c r="H805" i="21"/>
  <c r="H809" i="21"/>
  <c r="H813" i="21"/>
  <c r="H817" i="21"/>
  <c r="H821" i="21"/>
  <c r="H825" i="21"/>
  <c r="H829" i="21"/>
  <c r="H833" i="21"/>
  <c r="H837" i="21"/>
  <c r="H841" i="21"/>
  <c r="H845" i="21"/>
  <c r="H849" i="21"/>
  <c r="H853" i="21"/>
  <c r="H857" i="21"/>
  <c r="H861" i="21"/>
  <c r="H865" i="21"/>
  <c r="H869" i="21"/>
  <c r="H873" i="21"/>
  <c r="H877" i="21"/>
  <c r="H881" i="21"/>
  <c r="H885" i="21"/>
  <c r="H889" i="21"/>
  <c r="H893" i="21"/>
  <c r="H897" i="21"/>
  <c r="H901" i="21"/>
  <c r="H905" i="21"/>
  <c r="H909" i="21"/>
  <c r="H913" i="21"/>
  <c r="H917" i="21"/>
  <c r="H921" i="21"/>
  <c r="H925" i="21"/>
  <c r="H929" i="21"/>
  <c r="H933" i="21"/>
  <c r="H937" i="21"/>
  <c r="H941" i="21"/>
  <c r="H945" i="21"/>
  <c r="H949" i="21"/>
  <c r="H953" i="21"/>
  <c r="H957" i="21"/>
  <c r="H961" i="21"/>
  <c r="H965" i="21"/>
  <c r="H969" i="21"/>
  <c r="H973" i="21"/>
  <c r="H977" i="21"/>
  <c r="H981" i="21"/>
  <c r="H985" i="21"/>
  <c r="H989" i="21"/>
  <c r="H993" i="21"/>
  <c r="H997" i="21"/>
  <c r="H1001" i="21"/>
  <c r="H1005" i="21"/>
  <c r="H1009" i="21"/>
  <c r="H1013" i="21"/>
  <c r="H1017" i="21"/>
  <c r="H1021" i="21"/>
  <c r="H1025" i="21"/>
  <c r="H1029" i="21"/>
  <c r="H1033" i="21"/>
  <c r="H1037" i="21"/>
  <c r="H1041" i="21"/>
  <c r="H1045" i="21"/>
  <c r="H1049" i="21"/>
  <c r="H1053" i="21"/>
  <c r="H1057" i="21"/>
  <c r="H1061" i="21"/>
  <c r="H1065" i="21"/>
  <c r="H1069" i="21"/>
  <c r="H1073" i="21"/>
  <c r="H1077" i="21"/>
  <c r="H1081" i="21"/>
  <c r="H1085" i="21"/>
  <c r="H1089" i="21"/>
  <c r="H1093" i="21"/>
  <c r="H1097" i="21"/>
  <c r="H1101" i="21"/>
  <c r="H1105" i="21"/>
  <c r="H1109" i="21"/>
  <c r="H1113" i="21"/>
  <c r="H1117" i="21"/>
  <c r="H1121" i="21"/>
  <c r="H1125" i="21"/>
  <c r="H1129" i="21"/>
  <c r="H1133" i="21"/>
  <c r="H1137" i="21"/>
  <c r="H1141" i="21"/>
  <c r="H1145" i="21"/>
  <c r="H1149" i="21"/>
  <c r="H1153" i="21"/>
  <c r="H1157" i="21"/>
  <c r="H1161" i="21"/>
  <c r="H1165" i="21"/>
  <c r="H1169" i="21"/>
  <c r="H1173" i="21"/>
  <c r="H1177" i="21"/>
  <c r="H1181" i="21"/>
  <c r="H1185" i="21"/>
  <c r="H1189" i="21"/>
  <c r="H434" i="21"/>
  <c r="H435" i="21"/>
  <c r="H436" i="21"/>
  <c r="H437" i="21"/>
  <c r="H438" i="21"/>
  <c r="H439" i="21"/>
  <c r="H440" i="21"/>
  <c r="H441" i="21"/>
  <c r="H442" i="21"/>
  <c r="H443" i="21"/>
  <c r="H444" i="21"/>
  <c r="H445" i="21"/>
  <c r="H446" i="21"/>
  <c r="H447" i="21"/>
  <c r="H448" i="21"/>
  <c r="H433" i="21" l="1"/>
  <c r="H432" i="21"/>
  <c r="H431" i="21"/>
  <c r="H430" i="21"/>
  <c r="H429" i="21"/>
  <c r="H428" i="21"/>
  <c r="H427" i="21"/>
  <c r="H426" i="21"/>
  <c r="H425" i="21"/>
  <c r="H424" i="21"/>
  <c r="H423" i="21"/>
  <c r="H422" i="21"/>
  <c r="H421" i="21"/>
  <c r="H420" i="21"/>
  <c r="H419" i="21"/>
  <c r="H418" i="21"/>
  <c r="H417" i="21"/>
  <c r="H416" i="21"/>
  <c r="H415" i="21"/>
  <c r="H414" i="21"/>
  <c r="H413" i="21"/>
  <c r="H412" i="21"/>
  <c r="H411" i="21"/>
  <c r="H410" i="21"/>
  <c r="H409" i="21"/>
  <c r="H408" i="21"/>
  <c r="H407" i="21"/>
  <c r="H406" i="21"/>
  <c r="H405" i="21"/>
  <c r="H404" i="21"/>
  <c r="H403" i="21"/>
  <c r="H402" i="21"/>
  <c r="H401" i="21"/>
  <c r="H400" i="21"/>
  <c r="H399" i="21"/>
  <c r="H398" i="21"/>
  <c r="H397" i="21"/>
  <c r="H396" i="21"/>
  <c r="H395" i="21"/>
  <c r="H394" i="21"/>
  <c r="H393" i="21"/>
  <c r="H392" i="21"/>
  <c r="H391" i="21"/>
  <c r="H390" i="21"/>
  <c r="H389" i="21"/>
  <c r="H388" i="21"/>
  <c r="H387" i="21"/>
  <c r="H386" i="21"/>
  <c r="H385" i="21"/>
  <c r="H384" i="21"/>
  <c r="H383" i="21"/>
  <c r="H382" i="21"/>
  <c r="H381" i="21"/>
  <c r="H380" i="21"/>
  <c r="H379" i="21"/>
  <c r="H378" i="21"/>
  <c r="H377" i="21"/>
  <c r="H376" i="21"/>
  <c r="H375" i="21"/>
  <c r="H374" i="21"/>
  <c r="H373" i="21"/>
  <c r="H372" i="21"/>
  <c r="H371" i="21"/>
  <c r="H370" i="21"/>
  <c r="H369" i="21"/>
  <c r="H368" i="21"/>
  <c r="H367" i="21"/>
  <c r="H366" i="21"/>
  <c r="H365" i="21"/>
  <c r="H364" i="21"/>
  <c r="H363" i="21"/>
  <c r="H362" i="21"/>
  <c r="H361" i="21"/>
  <c r="H360" i="21"/>
  <c r="H359" i="21"/>
  <c r="H358" i="21"/>
  <c r="H357" i="21"/>
  <c r="H356" i="21"/>
  <c r="H355" i="21"/>
  <c r="H354" i="21"/>
  <c r="H353" i="21"/>
  <c r="H352" i="21"/>
  <c r="H351" i="21"/>
  <c r="H350" i="21"/>
  <c r="H349" i="21"/>
  <c r="H348" i="21"/>
  <c r="H347" i="21"/>
  <c r="H346" i="21"/>
  <c r="H345" i="21"/>
  <c r="H344" i="21"/>
  <c r="H343" i="21"/>
  <c r="H342" i="21"/>
  <c r="H341" i="21"/>
  <c r="H340" i="21"/>
  <c r="H339" i="21"/>
  <c r="H338" i="21"/>
  <c r="H337" i="21"/>
  <c r="H336" i="21"/>
  <c r="H335" i="21"/>
  <c r="H334" i="21"/>
  <c r="H333" i="21"/>
  <c r="H332" i="21"/>
  <c r="H331" i="21"/>
  <c r="H330" i="21"/>
  <c r="H329" i="21"/>
  <c r="H328" i="21"/>
  <c r="H327" i="21"/>
  <c r="H326" i="21"/>
  <c r="H325" i="21"/>
  <c r="H324" i="21"/>
  <c r="H323" i="21"/>
  <c r="H322" i="21"/>
  <c r="H321" i="21"/>
  <c r="H320" i="21"/>
  <c r="H319" i="21"/>
  <c r="H318" i="21"/>
  <c r="H317" i="21"/>
  <c r="H316" i="21"/>
  <c r="H315" i="21"/>
  <c r="H314" i="21"/>
  <c r="H313" i="21"/>
  <c r="H312" i="21"/>
  <c r="H311" i="21"/>
  <c r="H310" i="21"/>
  <c r="H309" i="21"/>
  <c r="H308" i="21"/>
  <c r="H307" i="21"/>
  <c r="H306" i="21"/>
  <c r="H305" i="21"/>
  <c r="H304" i="21"/>
  <c r="H303" i="21"/>
  <c r="H302" i="21"/>
  <c r="H301" i="21"/>
  <c r="H300" i="21"/>
  <c r="H299" i="21"/>
  <c r="H298" i="21"/>
  <c r="H297" i="21"/>
  <c r="H296" i="21"/>
  <c r="H295" i="21"/>
  <c r="H294" i="21"/>
  <c r="H293" i="21"/>
  <c r="H292" i="21"/>
  <c r="H291" i="21"/>
  <c r="H290" i="21"/>
  <c r="H289" i="21"/>
  <c r="H288" i="21"/>
  <c r="H287" i="21"/>
  <c r="H286" i="21"/>
  <c r="H285" i="21"/>
  <c r="H284" i="21"/>
  <c r="H283" i="21"/>
  <c r="H282" i="21"/>
  <c r="H281" i="21"/>
  <c r="H280" i="21"/>
  <c r="H279" i="21"/>
  <c r="H278" i="21"/>
  <c r="H277" i="21"/>
  <c r="H276" i="21"/>
  <c r="H275" i="21"/>
  <c r="H274" i="21"/>
  <c r="H273" i="21"/>
  <c r="H272" i="21"/>
  <c r="H271" i="21"/>
  <c r="H270" i="21"/>
  <c r="H269" i="21"/>
  <c r="H268" i="21"/>
  <c r="H267" i="21"/>
  <c r="H266" i="21"/>
  <c r="H265" i="21"/>
  <c r="H264" i="21"/>
  <c r="H263" i="21"/>
  <c r="H262" i="21"/>
  <c r="H261" i="21"/>
  <c r="H260" i="21"/>
  <c r="H259" i="21"/>
  <c r="H258" i="21"/>
  <c r="H257" i="21"/>
  <c r="H256" i="21"/>
  <c r="H255" i="21"/>
  <c r="H254" i="21"/>
  <c r="H253" i="21"/>
  <c r="H252" i="21"/>
  <c r="H251" i="21"/>
  <c r="H250" i="21"/>
  <c r="H249" i="21"/>
  <c r="H248" i="21"/>
  <c r="H247" i="21"/>
  <c r="H246" i="21"/>
  <c r="H245" i="21"/>
  <c r="H244" i="21"/>
  <c r="H243" i="21"/>
  <c r="H242" i="21"/>
  <c r="H241" i="21"/>
  <c r="H240" i="21"/>
  <c r="H239" i="21"/>
  <c r="H238" i="21"/>
  <c r="H237" i="21"/>
  <c r="H236" i="21"/>
  <c r="H235" i="21"/>
  <c r="H234" i="21"/>
  <c r="H233" i="21"/>
  <c r="H232" i="21"/>
  <c r="H231" i="21"/>
  <c r="H230" i="21"/>
  <c r="H229" i="21"/>
  <c r="H228" i="21"/>
  <c r="H227" i="21"/>
  <c r="H226" i="21"/>
  <c r="H225" i="21"/>
  <c r="H224" i="21"/>
  <c r="H223" i="21"/>
  <c r="H222" i="21"/>
  <c r="H221" i="21"/>
  <c r="H220" i="21"/>
  <c r="H219" i="21"/>
  <c r="H218" i="21"/>
  <c r="H217" i="21"/>
  <c r="H216" i="21"/>
  <c r="H215" i="21"/>
  <c r="H214" i="21"/>
  <c r="H213" i="21"/>
  <c r="H212" i="21"/>
  <c r="H211" i="21"/>
  <c r="H210" i="21"/>
  <c r="H209" i="21"/>
  <c r="H208" i="21"/>
  <c r="H207" i="21"/>
  <c r="H206" i="21"/>
  <c r="H205" i="21"/>
  <c r="H204" i="21"/>
  <c r="H203" i="21"/>
  <c r="H202" i="21"/>
  <c r="H201" i="21"/>
  <c r="H200" i="21"/>
  <c r="H199" i="21"/>
  <c r="H198" i="21"/>
  <c r="H197" i="21"/>
  <c r="H196" i="21"/>
  <c r="H195" i="21"/>
  <c r="H194" i="21"/>
  <c r="H193" i="21"/>
  <c r="H192" i="21"/>
  <c r="H191" i="21"/>
  <c r="H190" i="21"/>
  <c r="H189" i="21"/>
  <c r="H188" i="21"/>
  <c r="H187" i="21"/>
  <c r="H186" i="21"/>
  <c r="H185" i="21"/>
  <c r="H184" i="21"/>
  <c r="H183" i="21"/>
  <c r="H182" i="21"/>
  <c r="H181" i="21"/>
  <c r="H180" i="21"/>
  <c r="H179" i="21"/>
  <c r="H178" i="21"/>
  <c r="H177" i="21"/>
  <c r="H176" i="21"/>
  <c r="H175" i="21"/>
  <c r="H174" i="21"/>
  <c r="H173" i="21"/>
  <c r="H172" i="21"/>
  <c r="H171" i="21"/>
  <c r="H170" i="21"/>
  <c r="H169" i="21"/>
  <c r="H168" i="21"/>
  <c r="H167" i="21"/>
  <c r="H166" i="21"/>
  <c r="H165" i="21"/>
  <c r="H164" i="21"/>
  <c r="H163" i="21"/>
  <c r="H162" i="21"/>
  <c r="H161" i="21"/>
  <c r="H160" i="21"/>
  <c r="H159" i="21"/>
  <c r="H158" i="21"/>
  <c r="H157" i="21"/>
  <c r="H156" i="21"/>
  <c r="H155" i="21"/>
  <c r="H154" i="21"/>
  <c r="H153" i="21"/>
  <c r="H152" i="21"/>
  <c r="H151" i="21"/>
  <c r="H150" i="21"/>
  <c r="H149" i="21"/>
  <c r="H148" i="21"/>
  <c r="H147" i="21"/>
  <c r="H146" i="21"/>
  <c r="H145" i="21"/>
  <c r="H144" i="21"/>
  <c r="H143" i="21"/>
  <c r="H142" i="21"/>
  <c r="H141" i="21"/>
  <c r="H140" i="21"/>
  <c r="H139" i="21"/>
  <c r="H138" i="21"/>
  <c r="H137" i="21"/>
  <c r="H136" i="21"/>
  <c r="H135" i="21"/>
  <c r="H134" i="21"/>
  <c r="H133" i="21"/>
  <c r="H132" i="21"/>
  <c r="H131" i="21"/>
  <c r="H130" i="21"/>
  <c r="H129" i="21"/>
  <c r="H128" i="21"/>
  <c r="H127" i="21"/>
  <c r="H126" i="21"/>
  <c r="H125" i="21"/>
  <c r="H124" i="21"/>
  <c r="H123" i="21"/>
  <c r="H122" i="21"/>
  <c r="H121" i="21"/>
  <c r="H120" i="21"/>
  <c r="H119" i="21"/>
  <c r="H118" i="21"/>
  <c r="H117" i="21"/>
  <c r="H116" i="21"/>
  <c r="H115" i="21"/>
  <c r="H114" i="21"/>
  <c r="H113" i="21"/>
  <c r="H112" i="21"/>
  <c r="H111" i="21"/>
  <c r="H110" i="21"/>
  <c r="H109" i="21"/>
  <c r="H108" i="21"/>
  <c r="H106" i="21"/>
  <c r="H105" i="21"/>
  <c r="H104" i="21"/>
  <c r="H103" i="21"/>
  <c r="H102" i="21"/>
  <c r="H101" i="21"/>
  <c r="H100" i="21"/>
  <c r="H99" i="21"/>
  <c r="H98" i="21"/>
  <c r="H97" i="21"/>
  <c r="H96" i="21"/>
  <c r="H95" i="21"/>
  <c r="H94" i="21"/>
  <c r="H93" i="21"/>
  <c r="H92" i="21"/>
  <c r="H91" i="21"/>
  <c r="H90" i="21"/>
  <c r="H89" i="21"/>
  <c r="H88" i="21"/>
  <c r="H87" i="21"/>
  <c r="H86" i="21"/>
  <c r="H85" i="21"/>
  <c r="H84" i="21"/>
  <c r="H83" i="21"/>
  <c r="H82" i="21"/>
  <c r="H81" i="21"/>
  <c r="H80" i="21"/>
  <c r="H79" i="21"/>
  <c r="H78" i="21"/>
  <c r="H77" i="21"/>
  <c r="H76" i="21"/>
  <c r="H75" i="21"/>
  <c r="H74" i="21"/>
  <c r="H73" i="21"/>
  <c r="H72" i="21"/>
  <c r="H71" i="21"/>
  <c r="H70" i="21"/>
  <c r="H69" i="21"/>
  <c r="H68" i="21"/>
  <c r="H67" i="21"/>
  <c r="H66" i="21"/>
  <c r="H65" i="21"/>
  <c r="H64" i="21"/>
  <c r="H63" i="21"/>
  <c r="H62" i="21"/>
  <c r="H61" i="21"/>
  <c r="H60" i="21"/>
  <c r="H59" i="21"/>
  <c r="H58" i="21"/>
  <c r="H57" i="21"/>
  <c r="H56" i="21"/>
  <c r="H55" i="21"/>
  <c r="H54" i="21"/>
  <c r="H53" i="21"/>
  <c r="H52" i="21"/>
  <c r="H51" i="21"/>
  <c r="H50" i="21"/>
  <c r="H49" i="21"/>
  <c r="H48" i="21"/>
  <c r="H47" i="21"/>
  <c r="H46" i="21"/>
  <c r="H45" i="21"/>
  <c r="H44" i="21"/>
  <c r="H43" i="21"/>
  <c r="H42" i="21"/>
  <c r="H41" i="21"/>
  <c r="H40" i="21"/>
  <c r="H39" i="21"/>
  <c r="H38" i="21"/>
  <c r="H37" i="21"/>
  <c r="H36" i="21"/>
  <c r="H35" i="21"/>
  <c r="H34" i="21"/>
  <c r="H33" i="21"/>
  <c r="H32" i="21"/>
  <c r="H31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H9" i="21"/>
  <c r="H8" i="21"/>
  <c r="H7" i="21"/>
  <c r="H6" i="21"/>
  <c r="H5" i="21"/>
  <c r="H4" i="21"/>
  <c r="H3" i="21"/>
  <c r="G1190" i="26"/>
  <c r="G1189" i="26"/>
  <c r="F1188" i="26"/>
  <c r="G1188" i="26" s="1"/>
  <c r="F1187" i="26"/>
  <c r="G1187" i="26" s="1"/>
  <c r="F1186" i="26"/>
  <c r="G1186" i="26" s="1"/>
  <c r="F1185" i="26"/>
  <c r="G1185" i="26" s="1"/>
  <c r="F1184" i="26"/>
  <c r="G1184" i="26" s="1"/>
  <c r="F1183" i="26"/>
  <c r="G1183" i="26" s="1"/>
  <c r="F1182" i="26"/>
  <c r="G1182" i="26" s="1"/>
  <c r="F1181" i="26"/>
  <c r="G1181" i="26" s="1"/>
  <c r="F1180" i="26"/>
  <c r="G1180" i="26" s="1"/>
  <c r="F1179" i="26"/>
  <c r="G1179" i="26" s="1"/>
  <c r="F1178" i="26"/>
  <c r="G1178" i="26" s="1"/>
  <c r="F1177" i="26"/>
  <c r="G1177" i="26" s="1"/>
  <c r="F1176" i="26"/>
  <c r="G1176" i="26" s="1"/>
  <c r="F1175" i="26"/>
  <c r="G1175" i="26" s="1"/>
  <c r="F1174" i="26"/>
  <c r="G1174" i="26" s="1"/>
  <c r="F1173" i="26"/>
  <c r="G1173" i="26" s="1"/>
  <c r="F1172" i="26"/>
  <c r="G1172" i="26" s="1"/>
  <c r="F1171" i="26"/>
  <c r="G1171" i="26" s="1"/>
  <c r="F1170" i="26"/>
  <c r="G1170" i="26" s="1"/>
  <c r="F1169" i="26"/>
  <c r="G1169" i="26" s="1"/>
  <c r="F1168" i="26"/>
  <c r="G1168" i="26" s="1"/>
  <c r="F1167" i="26"/>
  <c r="G1167" i="26" s="1"/>
  <c r="F1166" i="26"/>
  <c r="G1166" i="26" s="1"/>
  <c r="F1165" i="26"/>
  <c r="G1165" i="26" s="1"/>
  <c r="F1164" i="26"/>
  <c r="G1164" i="26" s="1"/>
  <c r="F1163" i="26"/>
  <c r="G1163" i="26" s="1"/>
  <c r="F1162" i="26"/>
  <c r="G1162" i="26" s="1"/>
  <c r="F1161" i="26"/>
  <c r="G1161" i="26" s="1"/>
  <c r="F1160" i="26"/>
  <c r="G1160" i="26" s="1"/>
  <c r="F1159" i="26"/>
  <c r="G1159" i="26" s="1"/>
  <c r="F1158" i="26"/>
  <c r="G1158" i="26" s="1"/>
  <c r="F1157" i="26"/>
  <c r="G1157" i="26" s="1"/>
  <c r="F1156" i="26"/>
  <c r="G1156" i="26" s="1"/>
  <c r="F1155" i="26"/>
  <c r="G1155" i="26" s="1"/>
  <c r="F1154" i="26"/>
  <c r="G1154" i="26" s="1"/>
  <c r="F1153" i="26"/>
  <c r="G1153" i="26" s="1"/>
  <c r="F1152" i="26"/>
  <c r="G1152" i="26" s="1"/>
  <c r="F1151" i="26"/>
  <c r="G1151" i="26" s="1"/>
  <c r="F1150" i="26"/>
  <c r="G1150" i="26" s="1"/>
  <c r="F1149" i="26"/>
  <c r="G1149" i="26" s="1"/>
  <c r="F1148" i="26"/>
  <c r="G1148" i="26" s="1"/>
  <c r="F1147" i="26"/>
  <c r="G1147" i="26" s="1"/>
  <c r="F1146" i="26"/>
  <c r="G1146" i="26" s="1"/>
  <c r="F1145" i="26"/>
  <c r="G1145" i="26" s="1"/>
  <c r="F1144" i="26"/>
  <c r="G1144" i="26" s="1"/>
  <c r="F1143" i="26"/>
  <c r="G1143" i="26" s="1"/>
  <c r="F1142" i="26"/>
  <c r="G1142" i="26" s="1"/>
  <c r="F1141" i="26"/>
  <c r="G1141" i="26" s="1"/>
  <c r="F1140" i="26"/>
  <c r="G1140" i="26" s="1"/>
  <c r="F1139" i="26"/>
  <c r="G1139" i="26" s="1"/>
  <c r="F1138" i="26"/>
  <c r="G1138" i="26" s="1"/>
  <c r="F1137" i="26"/>
  <c r="G1137" i="26" s="1"/>
  <c r="F1136" i="26"/>
  <c r="G1136" i="26" s="1"/>
  <c r="F1135" i="26"/>
  <c r="G1135" i="26" s="1"/>
  <c r="F1134" i="26"/>
  <c r="G1134" i="26" s="1"/>
  <c r="F1133" i="26"/>
  <c r="G1133" i="26" s="1"/>
  <c r="F1132" i="26"/>
  <c r="G1132" i="26" s="1"/>
  <c r="F1131" i="26"/>
  <c r="G1131" i="26" s="1"/>
  <c r="F1130" i="26"/>
  <c r="G1130" i="26" s="1"/>
  <c r="F1129" i="26"/>
  <c r="G1129" i="26" s="1"/>
  <c r="F1128" i="26"/>
  <c r="G1128" i="26" s="1"/>
  <c r="F1127" i="26"/>
  <c r="G1127" i="26" s="1"/>
  <c r="F1126" i="26"/>
  <c r="G1126" i="26" s="1"/>
  <c r="F1125" i="26"/>
  <c r="G1125" i="26" s="1"/>
  <c r="F1124" i="26"/>
  <c r="G1124" i="26" s="1"/>
  <c r="F1123" i="26"/>
  <c r="G1123" i="26" s="1"/>
  <c r="F1122" i="26"/>
  <c r="G1122" i="26" s="1"/>
  <c r="F1121" i="26"/>
  <c r="G1121" i="26" s="1"/>
  <c r="F1120" i="26"/>
  <c r="G1120" i="26" s="1"/>
  <c r="F1119" i="26"/>
  <c r="G1119" i="26" s="1"/>
  <c r="F1118" i="26"/>
  <c r="G1118" i="26" s="1"/>
  <c r="F1117" i="26"/>
  <c r="G1117" i="26" s="1"/>
  <c r="F1116" i="26"/>
  <c r="G1116" i="26" s="1"/>
  <c r="F1115" i="26"/>
  <c r="G1115" i="26" s="1"/>
  <c r="F1114" i="26"/>
  <c r="G1114" i="26" s="1"/>
  <c r="F1113" i="26"/>
  <c r="G1113" i="26" s="1"/>
  <c r="F1112" i="26"/>
  <c r="G1112" i="26" s="1"/>
  <c r="F1111" i="26"/>
  <c r="G1111" i="26" s="1"/>
  <c r="F1110" i="26"/>
  <c r="G1110" i="26" s="1"/>
  <c r="F1109" i="26"/>
  <c r="G1109" i="26" s="1"/>
  <c r="F1108" i="26"/>
  <c r="G1108" i="26" s="1"/>
  <c r="F1107" i="26"/>
  <c r="G1107" i="26" s="1"/>
  <c r="F1106" i="26"/>
  <c r="G1106" i="26" s="1"/>
  <c r="F1105" i="26"/>
  <c r="G1105" i="26" s="1"/>
  <c r="F1104" i="26"/>
  <c r="G1104" i="26" s="1"/>
  <c r="F1103" i="26"/>
  <c r="G1103" i="26" s="1"/>
  <c r="F1102" i="26"/>
  <c r="G1102" i="26" s="1"/>
  <c r="F1101" i="26"/>
  <c r="G1101" i="26" s="1"/>
  <c r="F1100" i="26"/>
  <c r="G1100" i="26" s="1"/>
  <c r="F1099" i="26"/>
  <c r="G1099" i="26" s="1"/>
  <c r="F1098" i="26"/>
  <c r="G1098" i="26" s="1"/>
  <c r="F1097" i="26"/>
  <c r="G1097" i="26" s="1"/>
  <c r="F1096" i="26"/>
  <c r="G1096" i="26" s="1"/>
  <c r="F1095" i="26"/>
  <c r="G1095" i="26" s="1"/>
  <c r="F1094" i="26"/>
  <c r="G1094" i="26" s="1"/>
  <c r="F1093" i="26"/>
  <c r="G1093" i="26" s="1"/>
  <c r="F1092" i="26"/>
  <c r="G1092" i="26" s="1"/>
  <c r="F1091" i="26"/>
  <c r="G1091" i="26" s="1"/>
  <c r="F1090" i="26"/>
  <c r="G1090" i="26" s="1"/>
  <c r="F1089" i="26"/>
  <c r="G1089" i="26" s="1"/>
  <c r="F1088" i="26"/>
  <c r="G1088" i="26" s="1"/>
  <c r="F1087" i="26"/>
  <c r="G1087" i="26" s="1"/>
  <c r="F1086" i="26"/>
  <c r="G1086" i="26" s="1"/>
  <c r="F1085" i="26"/>
  <c r="G1085" i="26" s="1"/>
  <c r="F1084" i="26"/>
  <c r="G1084" i="26" s="1"/>
  <c r="F1083" i="26"/>
  <c r="G1083" i="26" s="1"/>
  <c r="F1082" i="26"/>
  <c r="G1082" i="26" s="1"/>
  <c r="F1081" i="26"/>
  <c r="G1081" i="26" s="1"/>
  <c r="F1080" i="26"/>
  <c r="G1080" i="26" s="1"/>
  <c r="F1079" i="26"/>
  <c r="G1079" i="26" s="1"/>
  <c r="F1078" i="26"/>
  <c r="G1078" i="26" s="1"/>
  <c r="F1077" i="26"/>
  <c r="G1077" i="26" s="1"/>
  <c r="F1076" i="26"/>
  <c r="G1076" i="26" s="1"/>
  <c r="F1075" i="26"/>
  <c r="G1075" i="26" s="1"/>
  <c r="F1074" i="26"/>
  <c r="G1074" i="26" s="1"/>
  <c r="F1073" i="26"/>
  <c r="G1073" i="26" s="1"/>
  <c r="F1072" i="26"/>
  <c r="G1072" i="26" s="1"/>
  <c r="F1071" i="26"/>
  <c r="G1071" i="26" s="1"/>
  <c r="F1070" i="26"/>
  <c r="G1070" i="26" s="1"/>
  <c r="F1069" i="26"/>
  <c r="G1069" i="26" s="1"/>
  <c r="F1068" i="26"/>
  <c r="G1068" i="26" s="1"/>
  <c r="F1067" i="26"/>
  <c r="G1067" i="26" s="1"/>
  <c r="F1066" i="26"/>
  <c r="G1066" i="26" s="1"/>
  <c r="F1065" i="26"/>
  <c r="G1065" i="26" s="1"/>
  <c r="F1064" i="26"/>
  <c r="G1064" i="26" s="1"/>
  <c r="F1063" i="26"/>
  <c r="G1063" i="26" s="1"/>
  <c r="F1062" i="26"/>
  <c r="G1062" i="26" s="1"/>
  <c r="F1061" i="26"/>
  <c r="G1061" i="26" s="1"/>
  <c r="F1060" i="26"/>
  <c r="G1060" i="26" s="1"/>
  <c r="F1059" i="26"/>
  <c r="G1059" i="26" s="1"/>
  <c r="F1058" i="26"/>
  <c r="G1058" i="26" s="1"/>
  <c r="F1057" i="26"/>
  <c r="G1057" i="26" s="1"/>
  <c r="F1056" i="26"/>
  <c r="G1056" i="26" s="1"/>
  <c r="F1055" i="26"/>
  <c r="G1055" i="26" s="1"/>
  <c r="F1054" i="26"/>
  <c r="G1054" i="26" s="1"/>
  <c r="F1053" i="26"/>
  <c r="G1053" i="26" s="1"/>
  <c r="F1052" i="26"/>
  <c r="G1052" i="26" s="1"/>
  <c r="F1051" i="26"/>
  <c r="G1051" i="26" s="1"/>
  <c r="F1050" i="26"/>
  <c r="G1050" i="26" s="1"/>
  <c r="F1049" i="26"/>
  <c r="G1049" i="26" s="1"/>
  <c r="F1048" i="26"/>
  <c r="G1048" i="26" s="1"/>
  <c r="F1047" i="26"/>
  <c r="G1047" i="26" s="1"/>
  <c r="F1046" i="26"/>
  <c r="G1046" i="26" s="1"/>
  <c r="F1045" i="26"/>
  <c r="G1045" i="26" s="1"/>
  <c r="F1044" i="26"/>
  <c r="G1044" i="26" s="1"/>
  <c r="F1043" i="26"/>
  <c r="G1043" i="26" s="1"/>
  <c r="F1042" i="26"/>
  <c r="G1042" i="26" s="1"/>
  <c r="F1041" i="26"/>
  <c r="G1041" i="26" s="1"/>
  <c r="F1040" i="26"/>
  <c r="G1040" i="26" s="1"/>
  <c r="F1039" i="26"/>
  <c r="G1039" i="26" s="1"/>
  <c r="F1038" i="26"/>
  <c r="G1038" i="26" s="1"/>
  <c r="F1037" i="26"/>
  <c r="G1037" i="26" s="1"/>
  <c r="F1036" i="26"/>
  <c r="G1036" i="26" s="1"/>
  <c r="F1035" i="26"/>
  <c r="G1035" i="26" s="1"/>
  <c r="F1034" i="26"/>
  <c r="G1034" i="26" s="1"/>
  <c r="F1033" i="26"/>
  <c r="G1033" i="26" s="1"/>
  <c r="F1032" i="26"/>
  <c r="G1032" i="26" s="1"/>
  <c r="F1031" i="26"/>
  <c r="G1031" i="26" s="1"/>
  <c r="F1030" i="26"/>
  <c r="G1030" i="26" s="1"/>
  <c r="F1029" i="26"/>
  <c r="G1029" i="26" s="1"/>
  <c r="F1028" i="26"/>
  <c r="G1028" i="26" s="1"/>
  <c r="F1027" i="26"/>
  <c r="G1027" i="26" s="1"/>
  <c r="F1026" i="26"/>
  <c r="G1026" i="26" s="1"/>
  <c r="F1025" i="26"/>
  <c r="G1025" i="26" s="1"/>
  <c r="F1024" i="26"/>
  <c r="G1024" i="26" s="1"/>
  <c r="F1023" i="26"/>
  <c r="G1023" i="26" s="1"/>
  <c r="F1022" i="26"/>
  <c r="G1022" i="26" s="1"/>
  <c r="F1021" i="26"/>
  <c r="G1021" i="26" s="1"/>
  <c r="F1020" i="26"/>
  <c r="G1020" i="26" s="1"/>
  <c r="F1019" i="26"/>
  <c r="G1019" i="26" s="1"/>
  <c r="F1018" i="26"/>
  <c r="G1018" i="26" s="1"/>
  <c r="F1017" i="26"/>
  <c r="G1017" i="26" s="1"/>
  <c r="F1016" i="26"/>
  <c r="G1016" i="26" s="1"/>
  <c r="F1015" i="26"/>
  <c r="G1015" i="26" s="1"/>
  <c r="F1014" i="26"/>
  <c r="G1014" i="26" s="1"/>
  <c r="F1013" i="26"/>
  <c r="G1013" i="26" s="1"/>
  <c r="F1012" i="26"/>
  <c r="G1012" i="26" s="1"/>
  <c r="F1011" i="26"/>
  <c r="G1011" i="26" s="1"/>
  <c r="F1010" i="26"/>
  <c r="G1010" i="26" s="1"/>
  <c r="F1009" i="26"/>
  <c r="G1009" i="26" s="1"/>
  <c r="F1008" i="26"/>
  <c r="G1008" i="26" s="1"/>
  <c r="F1007" i="26"/>
  <c r="G1007" i="26" s="1"/>
  <c r="F1006" i="26"/>
  <c r="G1006" i="26" s="1"/>
  <c r="F1005" i="26"/>
  <c r="G1005" i="26" s="1"/>
  <c r="F1004" i="26"/>
  <c r="G1004" i="26" s="1"/>
  <c r="F1003" i="26"/>
  <c r="G1003" i="26" s="1"/>
  <c r="F1002" i="26"/>
  <c r="G1002" i="26" s="1"/>
  <c r="F1001" i="26"/>
  <c r="G1001" i="26" s="1"/>
  <c r="F1000" i="26"/>
  <c r="G1000" i="26" s="1"/>
  <c r="F999" i="26"/>
  <c r="G999" i="26" s="1"/>
  <c r="F998" i="26"/>
  <c r="G998" i="26" s="1"/>
  <c r="F997" i="26"/>
  <c r="G997" i="26" s="1"/>
  <c r="F996" i="26"/>
  <c r="G996" i="26" s="1"/>
  <c r="F995" i="26"/>
  <c r="G995" i="26" s="1"/>
  <c r="F994" i="26"/>
  <c r="G994" i="26" s="1"/>
  <c r="F993" i="26"/>
  <c r="G993" i="26" s="1"/>
  <c r="F992" i="26"/>
  <c r="G992" i="26" s="1"/>
  <c r="F991" i="26"/>
  <c r="G991" i="26" s="1"/>
  <c r="F990" i="26"/>
  <c r="G990" i="26" s="1"/>
  <c r="F989" i="26"/>
  <c r="G989" i="26" s="1"/>
  <c r="F988" i="26"/>
  <c r="G988" i="26" s="1"/>
  <c r="F987" i="26"/>
  <c r="G987" i="26" s="1"/>
  <c r="F986" i="26"/>
  <c r="G986" i="26" s="1"/>
  <c r="F985" i="26"/>
  <c r="G985" i="26" s="1"/>
  <c r="F984" i="26"/>
  <c r="G984" i="26" s="1"/>
  <c r="F983" i="26"/>
  <c r="G983" i="26" s="1"/>
  <c r="F982" i="26"/>
  <c r="G982" i="26" s="1"/>
  <c r="F981" i="26"/>
  <c r="G981" i="26" s="1"/>
  <c r="F980" i="26"/>
  <c r="G980" i="26" s="1"/>
  <c r="F979" i="26"/>
  <c r="G979" i="26" s="1"/>
  <c r="F978" i="26"/>
  <c r="G978" i="26" s="1"/>
  <c r="F977" i="26"/>
  <c r="G977" i="26" s="1"/>
  <c r="F976" i="26"/>
  <c r="G976" i="26" s="1"/>
  <c r="F975" i="26"/>
  <c r="G975" i="26" s="1"/>
  <c r="F974" i="26"/>
  <c r="G974" i="26" s="1"/>
  <c r="F973" i="26"/>
  <c r="G973" i="26" s="1"/>
  <c r="F972" i="26"/>
  <c r="G972" i="26" s="1"/>
  <c r="F971" i="26"/>
  <c r="G971" i="26" s="1"/>
  <c r="F970" i="26"/>
  <c r="G970" i="26" s="1"/>
  <c r="F969" i="26"/>
  <c r="G969" i="26" s="1"/>
  <c r="F968" i="26"/>
  <c r="G968" i="26" s="1"/>
  <c r="F967" i="26"/>
  <c r="G967" i="26" s="1"/>
  <c r="F966" i="26"/>
  <c r="G966" i="26" s="1"/>
  <c r="F965" i="26"/>
  <c r="G965" i="26" s="1"/>
  <c r="F964" i="26"/>
  <c r="G964" i="26" s="1"/>
  <c r="F963" i="26"/>
  <c r="G963" i="26" s="1"/>
  <c r="F962" i="26"/>
  <c r="G962" i="26" s="1"/>
  <c r="F961" i="26"/>
  <c r="G961" i="26" s="1"/>
  <c r="F960" i="26"/>
  <c r="G960" i="26" s="1"/>
  <c r="F959" i="26"/>
  <c r="G959" i="26" s="1"/>
  <c r="F958" i="26"/>
  <c r="G958" i="26" s="1"/>
  <c r="F957" i="26"/>
  <c r="G957" i="26" s="1"/>
  <c r="F956" i="26"/>
  <c r="G956" i="26" s="1"/>
  <c r="F955" i="26"/>
  <c r="G955" i="26" s="1"/>
  <c r="F954" i="26"/>
  <c r="G954" i="26" s="1"/>
  <c r="F953" i="26"/>
  <c r="G953" i="26" s="1"/>
  <c r="F952" i="26"/>
  <c r="G952" i="26" s="1"/>
  <c r="F951" i="26"/>
  <c r="G951" i="26" s="1"/>
  <c r="F950" i="26"/>
  <c r="G950" i="26" s="1"/>
  <c r="F949" i="26"/>
  <c r="G949" i="26" s="1"/>
  <c r="F948" i="26"/>
  <c r="G948" i="26" s="1"/>
  <c r="F947" i="26"/>
  <c r="G947" i="26" s="1"/>
  <c r="F946" i="26"/>
  <c r="G946" i="26" s="1"/>
  <c r="F945" i="26"/>
  <c r="G945" i="26" s="1"/>
  <c r="F944" i="26"/>
  <c r="G944" i="26" s="1"/>
  <c r="F943" i="26"/>
  <c r="G943" i="26" s="1"/>
  <c r="F942" i="26"/>
  <c r="G942" i="26" s="1"/>
  <c r="F941" i="26"/>
  <c r="G941" i="26" s="1"/>
  <c r="F940" i="26"/>
  <c r="G940" i="26" s="1"/>
  <c r="F939" i="26"/>
  <c r="G939" i="26" s="1"/>
  <c r="F938" i="26"/>
  <c r="G938" i="26" s="1"/>
  <c r="F937" i="26"/>
  <c r="G937" i="26" s="1"/>
  <c r="F936" i="26"/>
  <c r="G936" i="26" s="1"/>
  <c r="F935" i="26"/>
  <c r="G935" i="26" s="1"/>
  <c r="F934" i="26"/>
  <c r="G934" i="26" s="1"/>
  <c r="F933" i="26"/>
  <c r="G933" i="26" s="1"/>
  <c r="F932" i="26"/>
  <c r="G932" i="26" s="1"/>
  <c r="F931" i="26"/>
  <c r="G931" i="26" s="1"/>
  <c r="F930" i="26"/>
  <c r="G930" i="26" s="1"/>
  <c r="F929" i="26"/>
  <c r="G929" i="26" s="1"/>
  <c r="F928" i="26"/>
  <c r="G928" i="26" s="1"/>
  <c r="F927" i="26"/>
  <c r="G927" i="26" s="1"/>
  <c r="F926" i="26"/>
  <c r="G926" i="26" s="1"/>
  <c r="F925" i="26"/>
  <c r="G925" i="26" s="1"/>
  <c r="F924" i="26"/>
  <c r="G924" i="26" s="1"/>
  <c r="F923" i="26"/>
  <c r="G923" i="26" s="1"/>
  <c r="F922" i="26"/>
  <c r="G922" i="26" s="1"/>
  <c r="F921" i="26"/>
  <c r="G921" i="26" s="1"/>
  <c r="F920" i="26"/>
  <c r="G920" i="26" s="1"/>
  <c r="F919" i="26"/>
  <c r="G919" i="26" s="1"/>
  <c r="F918" i="26"/>
  <c r="G918" i="26" s="1"/>
  <c r="F917" i="26"/>
  <c r="G917" i="26" s="1"/>
  <c r="F916" i="26"/>
  <c r="G916" i="26" s="1"/>
  <c r="F915" i="26"/>
  <c r="G915" i="26" s="1"/>
  <c r="F914" i="26"/>
  <c r="G914" i="26" s="1"/>
  <c r="F913" i="26"/>
  <c r="G913" i="26" s="1"/>
  <c r="F912" i="26"/>
  <c r="G912" i="26" s="1"/>
  <c r="F911" i="26"/>
  <c r="G911" i="26" s="1"/>
  <c r="F910" i="26"/>
  <c r="G910" i="26" s="1"/>
  <c r="F909" i="26"/>
  <c r="G909" i="26" s="1"/>
  <c r="F908" i="26"/>
  <c r="G908" i="26" s="1"/>
  <c r="F907" i="26"/>
  <c r="G907" i="26" s="1"/>
  <c r="F906" i="26"/>
  <c r="G906" i="26" s="1"/>
  <c r="F905" i="26"/>
  <c r="G905" i="26" s="1"/>
  <c r="F904" i="26"/>
  <c r="G904" i="26" s="1"/>
  <c r="F903" i="26"/>
  <c r="G903" i="26" s="1"/>
  <c r="F902" i="26"/>
  <c r="G902" i="26" s="1"/>
  <c r="F901" i="26"/>
  <c r="G901" i="26" s="1"/>
  <c r="F900" i="26"/>
  <c r="G900" i="26" s="1"/>
  <c r="F899" i="26"/>
  <c r="G899" i="26" s="1"/>
  <c r="F898" i="26"/>
  <c r="G898" i="26" s="1"/>
  <c r="F897" i="26"/>
  <c r="G897" i="26" s="1"/>
  <c r="F896" i="26"/>
  <c r="G896" i="26" s="1"/>
  <c r="F895" i="26"/>
  <c r="G895" i="26" s="1"/>
  <c r="F894" i="26"/>
  <c r="G894" i="26" s="1"/>
  <c r="F893" i="26"/>
  <c r="G893" i="26" s="1"/>
  <c r="F892" i="26"/>
  <c r="G892" i="26" s="1"/>
  <c r="F891" i="26"/>
  <c r="G891" i="26" s="1"/>
  <c r="F890" i="26"/>
  <c r="G890" i="26" s="1"/>
  <c r="F889" i="26"/>
  <c r="G889" i="26" s="1"/>
  <c r="F888" i="26"/>
  <c r="G888" i="26" s="1"/>
  <c r="F887" i="26"/>
  <c r="G887" i="26" s="1"/>
  <c r="F886" i="26"/>
  <c r="G886" i="26" s="1"/>
  <c r="F885" i="26"/>
  <c r="G885" i="26" s="1"/>
  <c r="F884" i="26"/>
  <c r="G884" i="26" s="1"/>
  <c r="F883" i="26"/>
  <c r="G883" i="26" s="1"/>
  <c r="F882" i="26"/>
  <c r="G882" i="26" s="1"/>
  <c r="F881" i="26"/>
  <c r="G881" i="26" s="1"/>
  <c r="F880" i="26"/>
  <c r="G880" i="26" s="1"/>
  <c r="F879" i="26"/>
  <c r="G879" i="26" s="1"/>
  <c r="F878" i="26"/>
  <c r="G878" i="26" s="1"/>
  <c r="F877" i="26"/>
  <c r="G877" i="26" s="1"/>
  <c r="F876" i="26"/>
  <c r="G876" i="26" s="1"/>
  <c r="F875" i="26"/>
  <c r="G875" i="26" s="1"/>
  <c r="F874" i="26"/>
  <c r="G874" i="26" s="1"/>
  <c r="F873" i="26"/>
  <c r="G873" i="26" s="1"/>
  <c r="F872" i="26"/>
  <c r="G872" i="26" s="1"/>
  <c r="F871" i="26"/>
  <c r="G871" i="26" s="1"/>
  <c r="F870" i="26"/>
  <c r="G870" i="26" s="1"/>
  <c r="F869" i="26"/>
  <c r="G869" i="26" s="1"/>
  <c r="F868" i="26"/>
  <c r="G868" i="26" s="1"/>
  <c r="F867" i="26"/>
  <c r="G867" i="26" s="1"/>
  <c r="F866" i="26"/>
  <c r="G866" i="26" s="1"/>
  <c r="F865" i="26"/>
  <c r="G865" i="26" s="1"/>
  <c r="F864" i="26"/>
  <c r="G864" i="26" s="1"/>
  <c r="F863" i="26"/>
  <c r="G863" i="26" s="1"/>
  <c r="F862" i="26"/>
  <c r="G862" i="26" s="1"/>
  <c r="F861" i="26"/>
  <c r="G861" i="26" s="1"/>
  <c r="F860" i="26"/>
  <c r="G860" i="26" s="1"/>
  <c r="F859" i="26"/>
  <c r="G859" i="26" s="1"/>
  <c r="F858" i="26"/>
  <c r="G858" i="26" s="1"/>
  <c r="F857" i="26"/>
  <c r="G857" i="26" s="1"/>
  <c r="F856" i="26"/>
  <c r="G856" i="26" s="1"/>
  <c r="F855" i="26"/>
  <c r="G855" i="26" s="1"/>
  <c r="F854" i="26"/>
  <c r="G854" i="26" s="1"/>
  <c r="F853" i="26"/>
  <c r="G853" i="26" s="1"/>
  <c r="F852" i="26"/>
  <c r="G852" i="26" s="1"/>
  <c r="F851" i="26"/>
  <c r="G851" i="26" s="1"/>
  <c r="F850" i="26"/>
  <c r="G850" i="26" s="1"/>
  <c r="F849" i="26"/>
  <c r="G849" i="26" s="1"/>
  <c r="F848" i="26"/>
  <c r="G848" i="26" s="1"/>
  <c r="F847" i="26"/>
  <c r="G847" i="26" s="1"/>
  <c r="F846" i="26"/>
  <c r="G846" i="26" s="1"/>
  <c r="F845" i="26"/>
  <c r="G845" i="26" s="1"/>
  <c r="F844" i="26"/>
  <c r="G844" i="26" s="1"/>
  <c r="F843" i="26"/>
  <c r="G843" i="26" s="1"/>
  <c r="F842" i="26"/>
  <c r="G842" i="26" s="1"/>
  <c r="F841" i="26"/>
  <c r="G841" i="26" s="1"/>
  <c r="F840" i="26"/>
  <c r="G840" i="26" s="1"/>
  <c r="F839" i="26"/>
  <c r="G839" i="26" s="1"/>
  <c r="F838" i="26"/>
  <c r="G838" i="26" s="1"/>
  <c r="F837" i="26"/>
  <c r="G837" i="26" s="1"/>
  <c r="G836" i="26"/>
  <c r="G835" i="26"/>
  <c r="G834" i="26"/>
  <c r="G833" i="26"/>
  <c r="G832" i="26"/>
  <c r="G831" i="26"/>
  <c r="G830" i="26"/>
  <c r="G829" i="26"/>
  <c r="G828" i="26"/>
  <c r="G827" i="26"/>
  <c r="G826" i="26"/>
  <c r="G825" i="26"/>
  <c r="G824" i="26"/>
  <c r="G823" i="26"/>
  <c r="G822" i="26"/>
  <c r="G821" i="26"/>
  <c r="G820" i="26"/>
  <c r="G819" i="26"/>
  <c r="G818" i="26"/>
  <c r="G817" i="26"/>
  <c r="G816" i="26"/>
  <c r="G813" i="26"/>
  <c r="G812" i="26"/>
  <c r="G811" i="26"/>
  <c r="G810" i="26"/>
  <c r="G809" i="26"/>
  <c r="G808" i="26"/>
  <c r="G807" i="26"/>
  <c r="G806" i="26"/>
  <c r="G805" i="26"/>
  <c r="G804" i="26"/>
  <c r="G803" i="26"/>
  <c r="G802" i="26"/>
  <c r="G801" i="26"/>
  <c r="G800" i="26"/>
  <c r="G799" i="26"/>
  <c r="G798" i="26"/>
  <c r="G797" i="26"/>
  <c r="G796" i="26"/>
  <c r="G795" i="26"/>
  <c r="G794" i="26"/>
  <c r="G793" i="26"/>
  <c r="G792" i="26"/>
  <c r="G791" i="26"/>
  <c r="G790" i="26"/>
  <c r="G789" i="26"/>
  <c r="G788" i="26"/>
  <c r="G787" i="26"/>
  <c r="G786" i="26"/>
  <c r="G785" i="26"/>
  <c r="G784" i="26"/>
  <c r="G783" i="26"/>
  <c r="G782" i="26"/>
  <c r="G781" i="26"/>
  <c r="G780" i="26"/>
  <c r="G779" i="26"/>
  <c r="G778" i="26"/>
  <c r="G777" i="26"/>
  <c r="G776" i="26"/>
  <c r="G775" i="26"/>
  <c r="G774" i="26"/>
  <c r="G773" i="26"/>
  <c r="G772" i="26"/>
  <c r="G771" i="26"/>
  <c r="G770" i="26"/>
  <c r="G769" i="26"/>
  <c r="G768" i="26"/>
  <c r="G767" i="26"/>
  <c r="G766" i="26"/>
  <c r="G765" i="26"/>
  <c r="G764" i="26"/>
  <c r="G763" i="26"/>
  <c r="G762" i="26"/>
  <c r="G761" i="26"/>
  <c r="G760" i="26"/>
  <c r="G759" i="26"/>
  <c r="G758" i="26"/>
  <c r="G757" i="26"/>
  <c r="G756" i="26"/>
  <c r="G755" i="26"/>
  <c r="G754" i="26"/>
  <c r="G753" i="26"/>
  <c r="G752" i="26"/>
  <c r="G751" i="26"/>
  <c r="G750" i="26"/>
  <c r="G749" i="26"/>
  <c r="G748" i="26"/>
  <c r="G747" i="26"/>
  <c r="G746" i="26"/>
  <c r="G745" i="26"/>
  <c r="G744" i="26"/>
  <c r="G743" i="26"/>
  <c r="G742" i="26"/>
  <c r="G741" i="26"/>
  <c r="G740" i="26"/>
  <c r="G739" i="26"/>
  <c r="G738" i="26"/>
  <c r="G737" i="26"/>
  <c r="G736" i="26"/>
  <c r="G735" i="26"/>
  <c r="G734" i="26"/>
  <c r="G733" i="26"/>
  <c r="G732" i="26"/>
  <c r="G731" i="26"/>
  <c r="G730" i="26"/>
  <c r="G729" i="26"/>
  <c r="G728" i="26"/>
  <c r="G727" i="26"/>
  <c r="G726" i="26"/>
  <c r="G725" i="26"/>
  <c r="G724" i="26"/>
  <c r="G723" i="26"/>
  <c r="G722" i="26"/>
  <c r="G721" i="26"/>
  <c r="G720" i="26"/>
  <c r="G719" i="26"/>
  <c r="G718" i="26"/>
  <c r="G717" i="26"/>
  <c r="G716" i="26"/>
  <c r="G715" i="26"/>
  <c r="G714" i="26"/>
  <c r="G713" i="26"/>
  <c r="G712" i="26"/>
  <c r="G711" i="26"/>
  <c r="G710" i="26"/>
  <c r="G709" i="26"/>
  <c r="G708" i="26"/>
  <c r="G707" i="26"/>
  <c r="G706" i="26"/>
  <c r="G705" i="26"/>
  <c r="G704" i="26"/>
  <c r="G703" i="26"/>
  <c r="G702" i="26"/>
  <c r="G701" i="26"/>
  <c r="G700" i="26"/>
  <c r="G699" i="26"/>
  <c r="G698" i="26"/>
  <c r="G697" i="26"/>
  <c r="G696" i="26"/>
  <c r="G695" i="26"/>
  <c r="G694" i="26"/>
  <c r="G693" i="26"/>
  <c r="G692" i="26"/>
  <c r="G691" i="26"/>
  <c r="G690" i="26"/>
  <c r="G689" i="26"/>
  <c r="G688" i="26"/>
  <c r="G687" i="26"/>
  <c r="G686" i="26"/>
  <c r="G685" i="26"/>
  <c r="G684" i="26"/>
  <c r="G683" i="26"/>
  <c r="G682" i="26"/>
  <c r="G681" i="26"/>
  <c r="G680" i="26"/>
  <c r="G679" i="26"/>
  <c r="G678" i="26"/>
  <c r="G677" i="26"/>
  <c r="G676" i="26"/>
  <c r="G675" i="26"/>
  <c r="G674" i="26"/>
  <c r="G673" i="26"/>
  <c r="G672" i="26"/>
  <c r="G671" i="26"/>
  <c r="G670" i="26"/>
  <c r="G669" i="26"/>
  <c r="G668" i="26"/>
  <c r="G667" i="26"/>
  <c r="G666" i="26"/>
  <c r="G665" i="26"/>
  <c r="G664" i="26"/>
  <c r="G663" i="26"/>
  <c r="G662" i="26"/>
  <c r="G661" i="26"/>
  <c r="G660" i="26"/>
  <c r="G659" i="26"/>
  <c r="G658" i="26"/>
  <c r="G657" i="26"/>
  <c r="G656" i="26"/>
  <c r="G655" i="26"/>
  <c r="G654" i="26"/>
  <c r="G653" i="26"/>
  <c r="G652" i="26"/>
  <c r="G651" i="26"/>
  <c r="G650" i="26"/>
  <c r="G649" i="26"/>
  <c r="G648" i="26"/>
  <c r="G647" i="26"/>
  <c r="G644" i="26"/>
  <c r="G643" i="26"/>
  <c r="G642" i="26"/>
  <c r="G641" i="26"/>
  <c r="G640" i="26"/>
  <c r="G639" i="26"/>
  <c r="G638" i="26"/>
  <c r="G637" i="26"/>
  <c r="G636" i="26"/>
  <c r="G635" i="26"/>
  <c r="G633" i="26"/>
  <c r="G632" i="26"/>
  <c r="G631" i="26"/>
  <c r="G630" i="26"/>
  <c r="G629" i="26"/>
  <c r="G628" i="26"/>
  <c r="G627" i="26"/>
  <c r="G626" i="26"/>
  <c r="G625" i="26"/>
  <c r="G624" i="26"/>
  <c r="G623" i="26"/>
  <c r="G622" i="26"/>
  <c r="G621" i="26"/>
  <c r="G620" i="26"/>
  <c r="G618" i="26"/>
  <c r="G617" i="26"/>
  <c r="G616" i="26"/>
  <c r="G615" i="26"/>
  <c r="G614" i="26"/>
  <c r="G613" i="26"/>
  <c r="G612" i="26"/>
  <c r="G611" i="26"/>
  <c r="G610" i="26"/>
  <c r="G609" i="26"/>
  <c r="G608" i="26"/>
  <c r="G607" i="26"/>
  <c r="G603" i="26"/>
  <c r="G602" i="26"/>
  <c r="G601" i="26"/>
  <c r="G600" i="26"/>
  <c r="G599" i="26"/>
  <c r="G598" i="26"/>
  <c r="G596" i="26"/>
  <c r="G595" i="26"/>
  <c r="G594" i="26"/>
  <c r="G593" i="26"/>
  <c r="G592" i="26"/>
  <c r="G591" i="26"/>
  <c r="G590" i="26"/>
  <c r="G589" i="26"/>
  <c r="G588" i="26"/>
  <c r="G587" i="26"/>
  <c r="G585" i="26"/>
  <c r="G584" i="26"/>
  <c r="G583" i="26"/>
  <c r="G582" i="26"/>
  <c r="G581" i="26"/>
  <c r="G580" i="26"/>
  <c r="G579" i="26"/>
  <c r="G578" i="26"/>
  <c r="G577" i="26"/>
  <c r="G576" i="26"/>
  <c r="G575" i="26"/>
  <c r="G574" i="26"/>
  <c r="G573" i="26"/>
  <c r="G572" i="26"/>
  <c r="G571" i="26"/>
  <c r="G570" i="26"/>
  <c r="G569" i="26"/>
  <c r="G568" i="26"/>
  <c r="G567" i="26"/>
  <c r="G566" i="26"/>
  <c r="G565" i="26"/>
  <c r="G564" i="26"/>
  <c r="G563" i="26"/>
  <c r="G562" i="26"/>
  <c r="G561" i="26"/>
  <c r="G560" i="26"/>
  <c r="G559" i="26"/>
  <c r="G558" i="26"/>
  <c r="G557" i="26"/>
  <c r="G551" i="26"/>
  <c r="G550" i="26"/>
  <c r="G549" i="26"/>
  <c r="G548" i="26"/>
  <c r="G547" i="26"/>
  <c r="G546" i="26"/>
  <c r="G545" i="26"/>
  <c r="G543" i="26"/>
  <c r="G540" i="26"/>
  <c r="G539" i="26"/>
  <c r="G538" i="26"/>
  <c r="G537" i="26"/>
  <c r="G536" i="26"/>
  <c r="G535" i="26"/>
  <c r="G534" i="26"/>
  <c r="G532" i="26"/>
  <c r="G531" i="26"/>
  <c r="G530" i="26"/>
  <c r="G529" i="26"/>
  <c r="G528" i="26"/>
  <c r="G527" i="26"/>
  <c r="G526" i="26"/>
  <c r="G523" i="26"/>
  <c r="G521" i="26"/>
  <c r="G520" i="26"/>
  <c r="G517" i="26"/>
  <c r="G516" i="26"/>
  <c r="G515" i="26"/>
  <c r="G514" i="26"/>
  <c r="G513" i="26"/>
  <c r="G508" i="26"/>
  <c r="G507" i="26"/>
  <c r="G506" i="26"/>
  <c r="G505" i="26"/>
  <c r="G501" i="26"/>
  <c r="G500" i="26"/>
  <c r="G499" i="26"/>
  <c r="G498" i="26"/>
  <c r="G497" i="26"/>
  <c r="G496" i="26"/>
  <c r="G495" i="26"/>
  <c r="G494" i="26"/>
  <c r="G493" i="26"/>
  <c r="G492" i="26"/>
  <c r="G490" i="26"/>
  <c r="G489" i="26"/>
  <c r="G488" i="26"/>
  <c r="G487" i="26"/>
  <c r="G486" i="26"/>
  <c r="G485" i="26"/>
  <c r="G481" i="26"/>
  <c r="G480" i="26"/>
  <c r="G479" i="26"/>
  <c r="G475" i="26"/>
  <c r="G474" i="26"/>
  <c r="G471" i="26"/>
  <c r="G470" i="26"/>
  <c r="G469" i="26"/>
  <c r="G468" i="26"/>
  <c r="G467" i="26"/>
  <c r="G463" i="26"/>
  <c r="G462" i="26"/>
  <c r="G461" i="26"/>
  <c r="G460" i="26"/>
  <c r="G458" i="26"/>
  <c r="G457" i="26"/>
  <c r="G456" i="26"/>
  <c r="G453" i="26"/>
  <c r="G452" i="26"/>
  <c r="G451" i="26"/>
  <c r="G450" i="26"/>
  <c r="G449" i="26"/>
  <c r="G446" i="26"/>
  <c r="G445" i="26"/>
  <c r="G444" i="26"/>
  <c r="G441" i="26"/>
  <c r="G440" i="26"/>
  <c r="G439" i="26"/>
  <c r="G438" i="26"/>
  <c r="G437" i="26"/>
  <c r="G434" i="26"/>
  <c r="G433" i="26"/>
  <c r="G432" i="26"/>
  <c r="G431" i="26"/>
  <c r="G430" i="26"/>
  <c r="G427" i="26"/>
  <c r="G426" i="26"/>
  <c r="G425" i="26"/>
  <c r="G424" i="26"/>
  <c r="G423" i="26"/>
  <c r="G422" i="26"/>
  <c r="G421" i="26"/>
  <c r="G420" i="26"/>
  <c r="G419" i="26"/>
  <c r="G418" i="26"/>
  <c r="G417" i="26"/>
  <c r="G416" i="26"/>
  <c r="G415" i="26"/>
  <c r="G414" i="26"/>
  <c r="G410" i="26"/>
  <c r="G409" i="26"/>
  <c r="G408" i="26"/>
  <c r="G407" i="26"/>
  <c r="G406" i="26"/>
  <c r="G405" i="26"/>
  <c r="G404" i="26"/>
  <c r="G403" i="26"/>
  <c r="G402" i="26"/>
  <c r="G401" i="26"/>
  <c r="G400" i="26"/>
  <c r="G399" i="26"/>
  <c r="G398" i="26"/>
  <c r="G397" i="26"/>
  <c r="G396" i="26"/>
  <c r="G395" i="26"/>
  <c r="G394" i="26"/>
  <c r="G391" i="26"/>
  <c r="G390" i="26"/>
  <c r="G389" i="26"/>
  <c r="G388" i="26"/>
  <c r="G387" i="26"/>
  <c r="G386" i="26"/>
  <c r="G382" i="26"/>
  <c r="G381" i="26"/>
  <c r="G379" i="26"/>
  <c r="G378" i="26"/>
  <c r="G377" i="26"/>
  <c r="G376" i="26"/>
  <c r="G375" i="26"/>
  <c r="G372" i="26"/>
  <c r="G371" i="26"/>
  <c r="G370" i="26"/>
  <c r="G369" i="26"/>
  <c r="G368" i="26"/>
  <c r="G365" i="26"/>
  <c r="G364" i="26"/>
  <c r="G363" i="26"/>
  <c r="G361" i="26"/>
  <c r="G360" i="26"/>
  <c r="G359" i="26"/>
  <c r="G358" i="26"/>
  <c r="G354" i="26"/>
  <c r="G353" i="26"/>
  <c r="G352" i="26"/>
  <c r="G351" i="26"/>
  <c r="G350" i="26"/>
  <c r="G349" i="26"/>
  <c r="G348" i="26"/>
  <c r="G347" i="26"/>
  <c r="G346" i="26"/>
  <c r="G345" i="26"/>
  <c r="G344" i="26"/>
  <c r="G343" i="26"/>
  <c r="G342" i="26"/>
  <c r="G341" i="26"/>
  <c r="G340" i="26"/>
  <c r="G339" i="26"/>
  <c r="G338" i="26"/>
  <c r="G337" i="26"/>
  <c r="G336" i="26"/>
  <c r="G335" i="26"/>
  <c r="G334" i="26"/>
  <c r="G333" i="26"/>
  <c r="G332" i="26"/>
  <c r="G331" i="26"/>
  <c r="G330" i="26"/>
  <c r="G329" i="26"/>
  <c r="G328" i="26"/>
  <c r="G327" i="26"/>
  <c r="G326" i="26"/>
  <c r="G325" i="26"/>
  <c r="G324" i="26"/>
  <c r="G323" i="26"/>
  <c r="G322" i="26"/>
  <c r="G321" i="26"/>
  <c r="G320" i="26"/>
  <c r="G319" i="26"/>
  <c r="G318" i="26"/>
  <c r="G317" i="26"/>
  <c r="G316" i="26"/>
  <c r="G315" i="26"/>
  <c r="G314" i="26"/>
  <c r="G313" i="26"/>
  <c r="G312" i="26"/>
  <c r="G311" i="26"/>
  <c r="G310" i="26"/>
  <c r="G309" i="26"/>
  <c r="G308" i="26"/>
  <c r="G307" i="26"/>
  <c r="G306" i="26"/>
  <c r="G305" i="26"/>
  <c r="G304" i="26"/>
  <c r="G303" i="26"/>
  <c r="G302" i="26"/>
  <c r="G301" i="26"/>
  <c r="G300" i="26"/>
  <c r="G299" i="26"/>
  <c r="G298" i="26"/>
  <c r="G297" i="26"/>
  <c r="G296" i="26"/>
  <c r="G295" i="26"/>
  <c r="G294" i="26"/>
  <c r="G293" i="26"/>
  <c r="G292" i="26"/>
  <c r="G291" i="26"/>
  <c r="G290" i="26"/>
  <c r="G289" i="26"/>
  <c r="G288" i="26"/>
  <c r="G287" i="26"/>
  <c r="G286" i="26"/>
  <c r="G285" i="26"/>
  <c r="G284" i="26"/>
  <c r="G283" i="26"/>
  <c r="G282" i="26"/>
  <c r="G281" i="26"/>
  <c r="G280" i="26"/>
  <c r="G279" i="26"/>
  <c r="G278" i="26"/>
  <c r="G277" i="26"/>
  <c r="G276" i="26"/>
  <c r="G275" i="26"/>
  <c r="G274" i="26"/>
  <c r="G273" i="26"/>
  <c r="G272" i="26"/>
  <c r="G271" i="26"/>
  <c r="G270" i="26"/>
  <c r="G269" i="26"/>
  <c r="G268" i="26"/>
  <c r="G267" i="26"/>
  <c r="G266" i="26"/>
  <c r="G265" i="26"/>
  <c r="G264" i="26"/>
  <c r="G263" i="26"/>
  <c r="G262" i="26"/>
  <c r="G261" i="26"/>
  <c r="G260" i="26"/>
  <c r="G259" i="26"/>
  <c r="G258" i="26"/>
  <c r="G257" i="26"/>
  <c r="G256" i="26"/>
  <c r="G255" i="26"/>
  <c r="G254" i="26"/>
  <c r="G253" i="26"/>
  <c r="G252" i="26"/>
  <c r="G251" i="26"/>
  <c r="G250" i="26"/>
  <c r="G249" i="26"/>
  <c r="G248" i="26"/>
  <c r="G247" i="26"/>
  <c r="G246" i="26"/>
  <c r="G245" i="26"/>
  <c r="G244" i="26"/>
  <c r="G243" i="26"/>
  <c r="G242" i="26"/>
  <c r="G241" i="26"/>
  <c r="G240" i="26"/>
  <c r="G239" i="26"/>
  <c r="G238" i="26"/>
  <c r="G237" i="26"/>
  <c r="G236" i="26"/>
  <c r="G235" i="26"/>
  <c r="G234" i="26"/>
  <c r="G233" i="26"/>
  <c r="G232" i="26"/>
  <c r="G231" i="26"/>
  <c r="G230" i="26"/>
  <c r="G229" i="26"/>
  <c r="G228" i="26"/>
  <c r="G227" i="26"/>
  <c r="G226" i="26"/>
  <c r="G225" i="26"/>
  <c r="G224" i="26"/>
  <c r="G223" i="26"/>
  <c r="G222" i="26"/>
  <c r="G221" i="26"/>
  <c r="G220" i="26"/>
  <c r="G219" i="26"/>
  <c r="G218" i="26"/>
  <c r="G217" i="26"/>
  <c r="G216" i="26"/>
  <c r="G215" i="26"/>
  <c r="G214" i="26"/>
  <c r="G213" i="26"/>
  <c r="G212" i="26"/>
  <c r="G211" i="26"/>
  <c r="G210" i="26"/>
  <c r="G209" i="26"/>
  <c r="G208" i="26"/>
  <c r="G207" i="26"/>
  <c r="G206" i="26"/>
  <c r="G205" i="26"/>
  <c r="G204" i="26"/>
  <c r="G203" i="26"/>
  <c r="G202" i="26"/>
  <c r="G201" i="26"/>
  <c r="G200" i="26"/>
  <c r="G199" i="26"/>
  <c r="G198" i="26"/>
  <c r="G197" i="26"/>
  <c r="G196" i="26"/>
  <c r="G195" i="26"/>
  <c r="G194" i="26"/>
  <c r="G193" i="26"/>
  <c r="G192" i="26"/>
  <c r="G191" i="26"/>
  <c r="G190" i="26"/>
  <c r="G189" i="26"/>
  <c r="G188" i="26"/>
  <c r="G187" i="26"/>
  <c r="G186" i="26"/>
  <c r="G185" i="26"/>
  <c r="G184" i="26"/>
  <c r="G183" i="26"/>
  <c r="G182" i="26"/>
  <c r="G181" i="26"/>
  <c r="G180" i="26"/>
  <c r="G179" i="26"/>
  <c r="G178" i="26"/>
  <c r="G177" i="26"/>
  <c r="G176" i="26"/>
  <c r="G175" i="26"/>
  <c r="G174" i="26"/>
  <c r="G173" i="26"/>
  <c r="G172" i="26"/>
  <c r="G171" i="26"/>
  <c r="G170" i="26"/>
  <c r="G169" i="26"/>
  <c r="G168" i="26"/>
  <c r="G167" i="26"/>
  <c r="G166" i="26"/>
  <c r="G165" i="26"/>
  <c r="G164" i="26"/>
  <c r="G163" i="26"/>
  <c r="G162" i="26"/>
  <c r="G161" i="26"/>
  <c r="G160" i="26"/>
  <c r="G159" i="26"/>
  <c r="G158" i="26"/>
  <c r="G157" i="26"/>
  <c r="G156" i="26"/>
  <c r="G155" i="26"/>
  <c r="G154" i="26"/>
  <c r="G153" i="26"/>
  <c r="G152" i="26"/>
  <c r="G151" i="26"/>
  <c r="G150" i="26"/>
  <c r="G149" i="26"/>
  <c r="G148" i="26"/>
  <c r="G147" i="26"/>
  <c r="G146" i="26"/>
  <c r="G145" i="26"/>
  <c r="G144" i="26"/>
  <c r="G143" i="26"/>
  <c r="G142" i="26"/>
  <c r="G141" i="26"/>
  <c r="G140" i="26"/>
  <c r="G139" i="26"/>
  <c r="G138" i="26"/>
  <c r="G137" i="26"/>
  <c r="G136" i="26"/>
  <c r="G135" i="26"/>
  <c r="G134" i="26"/>
  <c r="G133" i="26"/>
  <c r="G132" i="26"/>
  <c r="G131" i="26"/>
  <c r="G130" i="26"/>
  <c r="G129" i="26"/>
  <c r="G128" i="26"/>
  <c r="G127" i="26"/>
  <c r="G126" i="26"/>
  <c r="G125" i="26"/>
  <c r="G124" i="26"/>
  <c r="G123" i="26"/>
  <c r="G122" i="26"/>
  <c r="G121" i="26"/>
  <c r="G120" i="26"/>
  <c r="G119" i="26"/>
  <c r="G118" i="26"/>
  <c r="G117" i="26"/>
  <c r="G116" i="26"/>
  <c r="G115" i="26"/>
  <c r="G114" i="26"/>
  <c r="G113" i="26"/>
  <c r="G112" i="26"/>
  <c r="G111" i="26"/>
  <c r="G110" i="26"/>
  <c r="G109" i="26"/>
  <c r="G108" i="26"/>
  <c r="G107" i="26"/>
  <c r="G106" i="26"/>
  <c r="G105" i="26"/>
  <c r="G104" i="26"/>
  <c r="G103" i="26"/>
  <c r="G102" i="26"/>
  <c r="G101" i="26"/>
  <c r="G100" i="26"/>
  <c r="G99" i="26"/>
  <c r="G98" i="26"/>
  <c r="G97" i="26"/>
  <c r="G96" i="26"/>
  <c r="G95" i="26"/>
  <c r="G94" i="26"/>
  <c r="G93" i="26"/>
  <c r="G92" i="26"/>
  <c r="G91" i="26"/>
  <c r="G90" i="26"/>
  <c r="G89" i="26"/>
  <c r="G88" i="26"/>
  <c r="G87" i="26"/>
  <c r="G86" i="26"/>
  <c r="G85" i="26"/>
  <c r="G84" i="26"/>
  <c r="G83" i="26"/>
  <c r="G82" i="26"/>
  <c r="G81" i="26"/>
  <c r="G80" i="26"/>
  <c r="G79" i="26"/>
  <c r="G78" i="26"/>
  <c r="G77" i="26"/>
  <c r="G76" i="26"/>
  <c r="G75" i="26"/>
  <c r="G74" i="26"/>
  <c r="G73" i="26"/>
  <c r="G72" i="26"/>
  <c r="G71" i="26"/>
  <c r="G70" i="26"/>
  <c r="G69" i="26"/>
  <c r="G68" i="26"/>
  <c r="G67" i="26"/>
  <c r="G66" i="26"/>
  <c r="G65" i="26"/>
  <c r="G64" i="26"/>
  <c r="G63" i="26"/>
  <c r="G62" i="26"/>
  <c r="G61" i="26"/>
  <c r="G60" i="26"/>
  <c r="G59" i="26"/>
  <c r="G58" i="26"/>
  <c r="G57" i="26"/>
  <c r="G56" i="26"/>
  <c r="G55" i="26"/>
  <c r="G54" i="26"/>
  <c r="G53" i="26"/>
  <c r="G52" i="26"/>
  <c r="G51" i="26"/>
  <c r="G50" i="26"/>
  <c r="G49" i="26"/>
  <c r="G48" i="26"/>
  <c r="G47" i="26"/>
  <c r="G46" i="26"/>
  <c r="G45" i="26"/>
  <c r="G44" i="26"/>
  <c r="G43" i="26"/>
  <c r="G42" i="26"/>
  <c r="G41" i="26"/>
  <c r="G40" i="26"/>
  <c r="G39" i="26"/>
  <c r="G38" i="26"/>
  <c r="G37" i="26"/>
  <c r="G36" i="26"/>
  <c r="G35" i="26"/>
  <c r="G34" i="26"/>
  <c r="G33" i="26"/>
  <c r="G32" i="26"/>
  <c r="G31" i="26"/>
  <c r="G30" i="26"/>
  <c r="G29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3" i="26"/>
  <c r="J1030" i="24"/>
  <c r="E887" i="10" l="1"/>
  <c r="C490" i="10" l="1"/>
  <c r="G490" i="10" s="1"/>
  <c r="C467" i="10" l="1"/>
  <c r="C468" i="10"/>
  <c r="G468" i="10" s="1"/>
  <c r="C469" i="10"/>
  <c r="G469" i="10" s="1"/>
  <c r="C470" i="10"/>
  <c r="G470" i="10" s="1"/>
  <c r="C471" i="10"/>
  <c r="G471" i="10" s="1"/>
  <c r="C472" i="10"/>
  <c r="G472" i="10" s="1"/>
  <c r="C473" i="10"/>
  <c r="G473" i="10" s="1"/>
  <c r="C474" i="10"/>
  <c r="G474" i="10" s="1"/>
  <c r="C475" i="10"/>
  <c r="G475" i="10" s="1"/>
  <c r="C476" i="10"/>
  <c r="G476" i="10" s="1"/>
  <c r="C477" i="10"/>
  <c r="G477" i="10" s="1"/>
  <c r="C478" i="10"/>
  <c r="G478" i="10" s="1"/>
  <c r="C479" i="10"/>
  <c r="G479" i="10" s="1"/>
  <c r="C480" i="10"/>
  <c r="G480" i="10" s="1"/>
  <c r="C481" i="10"/>
  <c r="G481" i="10" s="1"/>
  <c r="C482" i="10"/>
  <c r="G482" i="10" s="1"/>
  <c r="C483" i="10"/>
  <c r="G483" i="10" s="1"/>
  <c r="C484" i="10"/>
  <c r="G484" i="10" s="1"/>
  <c r="C485" i="10"/>
  <c r="G485" i="10" s="1"/>
  <c r="C486" i="10"/>
  <c r="G486" i="10" s="1"/>
  <c r="C487" i="10"/>
  <c r="G487" i="10" s="1"/>
  <c r="C488" i="10"/>
  <c r="G488" i="10" s="1"/>
  <c r="C489" i="10"/>
  <c r="G489" i="10" s="1"/>
  <c r="C491" i="10"/>
  <c r="G491" i="10" s="1"/>
  <c r="C492" i="10"/>
  <c r="G492" i="10" s="1"/>
  <c r="C493" i="10"/>
  <c r="G493" i="10" s="1"/>
  <c r="C494" i="10"/>
  <c r="G494" i="10" s="1"/>
  <c r="C495" i="10"/>
  <c r="G495" i="10" s="1"/>
  <c r="C496" i="10"/>
  <c r="G496" i="10" s="1"/>
  <c r="C497" i="10"/>
  <c r="G497" i="10" s="1"/>
  <c r="C498" i="10"/>
  <c r="G498" i="10" s="1"/>
  <c r="C499" i="10"/>
  <c r="G499" i="10" s="1"/>
  <c r="C500" i="10"/>
  <c r="G500" i="10" s="1"/>
  <c r="C501" i="10"/>
  <c r="G501" i="10" s="1"/>
  <c r="C502" i="10"/>
  <c r="G502" i="10" s="1"/>
  <c r="C503" i="10"/>
  <c r="G503" i="10" s="1"/>
  <c r="C504" i="10"/>
  <c r="G504" i="10" s="1"/>
  <c r="C505" i="10"/>
  <c r="G505" i="10" s="1"/>
  <c r="C506" i="10"/>
  <c r="G506" i="10" s="1"/>
  <c r="C507" i="10"/>
  <c r="G507" i="10" s="1"/>
  <c r="C508" i="10"/>
  <c r="G508" i="10" s="1"/>
  <c r="C509" i="10"/>
  <c r="G509" i="10" s="1"/>
  <c r="C510" i="10"/>
  <c r="G510" i="10" s="1"/>
  <c r="C511" i="10"/>
  <c r="G511" i="10" s="1"/>
  <c r="C512" i="10"/>
  <c r="G512" i="10" s="1"/>
  <c r="C513" i="10"/>
  <c r="G513" i="10" s="1"/>
  <c r="C514" i="10"/>
  <c r="G514" i="10" s="1"/>
  <c r="C515" i="10"/>
  <c r="G515" i="10" s="1"/>
  <c r="C516" i="10"/>
  <c r="G516" i="10" s="1"/>
  <c r="C517" i="10"/>
  <c r="G517" i="10" s="1"/>
  <c r="C518" i="10"/>
  <c r="G518" i="10" s="1"/>
  <c r="C519" i="10"/>
  <c r="G519" i="10" s="1"/>
  <c r="C520" i="10"/>
  <c r="G520" i="10" s="1"/>
  <c r="C521" i="10"/>
  <c r="G521" i="10" s="1"/>
  <c r="C522" i="10"/>
  <c r="G522" i="10" s="1"/>
  <c r="C523" i="10"/>
  <c r="G523" i="10" s="1"/>
  <c r="C524" i="10"/>
  <c r="G524" i="10" s="1"/>
  <c r="C525" i="10"/>
  <c r="G525" i="10" s="1"/>
  <c r="C526" i="10"/>
  <c r="G526" i="10" s="1"/>
  <c r="C527" i="10"/>
  <c r="G527" i="10" s="1"/>
  <c r="C528" i="10"/>
  <c r="G528" i="10" s="1"/>
  <c r="C529" i="10"/>
  <c r="G529" i="10" s="1"/>
  <c r="C530" i="10"/>
  <c r="G530" i="10" s="1"/>
  <c r="C531" i="10"/>
  <c r="G531" i="10" s="1"/>
  <c r="C532" i="10"/>
  <c r="G532" i="10" s="1"/>
  <c r="C533" i="10"/>
  <c r="G533" i="10" s="1"/>
  <c r="C534" i="10"/>
  <c r="G534" i="10" s="1"/>
  <c r="C535" i="10"/>
  <c r="G535" i="10" s="1"/>
  <c r="C536" i="10"/>
  <c r="G536" i="10" s="1"/>
  <c r="C537" i="10"/>
  <c r="G537" i="10" s="1"/>
  <c r="C538" i="10"/>
  <c r="G538" i="10" s="1"/>
  <c r="C539" i="10"/>
  <c r="G539" i="10" s="1"/>
  <c r="C540" i="10"/>
  <c r="G540" i="10" s="1"/>
  <c r="C541" i="10"/>
  <c r="G541" i="10" s="1"/>
  <c r="C542" i="10"/>
  <c r="G542" i="10" s="1"/>
  <c r="C543" i="10"/>
  <c r="G543" i="10" s="1"/>
  <c r="C544" i="10"/>
  <c r="G544" i="10" s="1"/>
  <c r="C545" i="10"/>
  <c r="G545" i="10" s="1"/>
  <c r="C546" i="10"/>
  <c r="G546" i="10" s="1"/>
  <c r="C547" i="10"/>
  <c r="G547" i="10" s="1"/>
  <c r="C548" i="10"/>
  <c r="G548" i="10" s="1"/>
  <c r="C549" i="10"/>
  <c r="G549" i="10" s="1"/>
  <c r="C550" i="10"/>
  <c r="G550" i="10" s="1"/>
  <c r="C551" i="10"/>
  <c r="G551" i="10" s="1"/>
  <c r="C552" i="10"/>
  <c r="C553" i="10"/>
  <c r="G553" i="10" s="1"/>
  <c r="C554" i="10"/>
  <c r="G554" i="10" s="1"/>
  <c r="C555" i="10"/>
  <c r="G555" i="10" s="1"/>
  <c r="C556" i="10"/>
  <c r="G556" i="10" s="1"/>
  <c r="C557" i="10"/>
  <c r="G557" i="10" s="1"/>
  <c r="C558" i="10"/>
  <c r="G558" i="10" s="1"/>
  <c r="C559" i="10"/>
  <c r="G559" i="10" s="1"/>
  <c r="C560" i="10"/>
  <c r="G560" i="10" s="1"/>
  <c r="C561" i="10"/>
  <c r="G561" i="10" s="1"/>
  <c r="C562" i="10"/>
  <c r="G562" i="10" s="1"/>
  <c r="C563" i="10"/>
  <c r="G563" i="10" s="1"/>
  <c r="C564" i="10"/>
  <c r="G564" i="10" s="1"/>
  <c r="C565" i="10"/>
  <c r="G565" i="10" s="1"/>
  <c r="C566" i="10"/>
  <c r="G566" i="10" s="1"/>
  <c r="C567" i="10"/>
  <c r="G567" i="10" s="1"/>
  <c r="C568" i="10"/>
  <c r="G568" i="10" s="1"/>
  <c r="C569" i="10"/>
  <c r="G569" i="10" s="1"/>
  <c r="C570" i="10"/>
  <c r="G570" i="10" s="1"/>
  <c r="C571" i="10"/>
  <c r="G571" i="10" s="1"/>
  <c r="C572" i="10"/>
  <c r="G572" i="10" s="1"/>
  <c r="C573" i="10"/>
  <c r="G573" i="10" s="1"/>
  <c r="C574" i="10"/>
  <c r="G574" i="10" s="1"/>
  <c r="C575" i="10"/>
  <c r="G575" i="10" s="1"/>
  <c r="C576" i="10"/>
  <c r="G576" i="10" s="1"/>
  <c r="C577" i="10"/>
  <c r="G577" i="10" s="1"/>
  <c r="C578" i="10"/>
  <c r="G578" i="10" s="1"/>
  <c r="C579" i="10"/>
  <c r="G579" i="10" s="1"/>
  <c r="C580" i="10"/>
  <c r="G580" i="10" s="1"/>
  <c r="C581" i="10"/>
  <c r="G581" i="10" s="1"/>
  <c r="C582" i="10"/>
  <c r="G582" i="10" s="1"/>
  <c r="C583" i="10"/>
  <c r="G583" i="10" s="1"/>
  <c r="C584" i="10"/>
  <c r="G584" i="10" s="1"/>
  <c r="C585" i="10"/>
  <c r="G585" i="10" s="1"/>
  <c r="C586" i="10"/>
  <c r="G586" i="10" s="1"/>
  <c r="C587" i="10"/>
  <c r="G587" i="10" s="1"/>
  <c r="C588" i="10"/>
  <c r="G588" i="10" s="1"/>
  <c r="C589" i="10"/>
  <c r="G589" i="10" s="1"/>
  <c r="C590" i="10"/>
  <c r="G590" i="10" s="1"/>
  <c r="C591" i="10"/>
  <c r="G591" i="10" s="1"/>
  <c r="C592" i="10"/>
  <c r="G592" i="10" s="1"/>
  <c r="C593" i="10"/>
  <c r="G593" i="10" s="1"/>
  <c r="C594" i="10"/>
  <c r="G594" i="10" s="1"/>
  <c r="C595" i="10"/>
  <c r="G595" i="10" s="1"/>
  <c r="C596" i="10"/>
  <c r="G596" i="10" s="1"/>
  <c r="C597" i="10"/>
  <c r="G597" i="10" s="1"/>
  <c r="C598" i="10"/>
  <c r="G598" i="10" s="1"/>
  <c r="C599" i="10"/>
  <c r="G599" i="10" s="1"/>
  <c r="C600" i="10"/>
  <c r="G600" i="10" s="1"/>
  <c r="C601" i="10"/>
  <c r="G601" i="10" s="1"/>
  <c r="C602" i="10"/>
  <c r="G602" i="10" s="1"/>
  <c r="C603" i="10"/>
  <c r="G603" i="10" s="1"/>
  <c r="C604" i="10"/>
  <c r="G604" i="10" s="1"/>
  <c r="C605" i="10"/>
  <c r="G605" i="10" s="1"/>
  <c r="C606" i="10"/>
  <c r="G606" i="10" s="1"/>
  <c r="C607" i="10"/>
  <c r="G607" i="10" s="1"/>
  <c r="C608" i="10"/>
  <c r="G608" i="10" s="1"/>
  <c r="C609" i="10"/>
  <c r="C610" i="10"/>
  <c r="G610" i="10" s="1"/>
  <c r="C611" i="10"/>
  <c r="G611" i="10" s="1"/>
  <c r="C612" i="10"/>
  <c r="G612" i="10" s="1"/>
  <c r="C613" i="10"/>
  <c r="G613" i="10" s="1"/>
  <c r="C614" i="10"/>
  <c r="G614" i="10" s="1"/>
  <c r="C615" i="10"/>
  <c r="G615" i="10" s="1"/>
  <c r="C616" i="10"/>
  <c r="G616" i="10" s="1"/>
  <c r="C617" i="10"/>
  <c r="G617" i="10" s="1"/>
  <c r="C618" i="10"/>
  <c r="G618" i="10" s="1"/>
  <c r="C619" i="10"/>
  <c r="G619" i="10" s="1"/>
  <c r="C620" i="10"/>
  <c r="G620" i="10" s="1"/>
  <c r="C621" i="10"/>
  <c r="G621" i="10" s="1"/>
  <c r="C622" i="10"/>
  <c r="G622" i="10" s="1"/>
  <c r="C623" i="10"/>
  <c r="G623" i="10" s="1"/>
  <c r="C624" i="10"/>
  <c r="G624" i="10" s="1"/>
  <c r="C625" i="10"/>
  <c r="G625" i="10" s="1"/>
  <c r="C626" i="10"/>
  <c r="G626" i="10" s="1"/>
  <c r="C627" i="10"/>
  <c r="G627" i="10" s="1"/>
  <c r="C628" i="10"/>
  <c r="G628" i="10" s="1"/>
  <c r="C629" i="10"/>
  <c r="G629" i="10" s="1"/>
  <c r="C630" i="10"/>
  <c r="G630" i="10" s="1"/>
  <c r="C631" i="10"/>
  <c r="G631" i="10" s="1"/>
  <c r="C632" i="10"/>
  <c r="G632" i="10" s="1"/>
  <c r="C633" i="10"/>
  <c r="G633" i="10" s="1"/>
  <c r="C634" i="10"/>
  <c r="G634" i="10" s="1"/>
  <c r="C635" i="10"/>
  <c r="G635" i="10" s="1"/>
  <c r="C636" i="10"/>
  <c r="G636" i="10" s="1"/>
  <c r="C637" i="10"/>
  <c r="G637" i="10" s="1"/>
  <c r="C638" i="10"/>
  <c r="G638" i="10" s="1"/>
  <c r="C639" i="10"/>
  <c r="G639" i="10" s="1"/>
  <c r="C640" i="10"/>
  <c r="G640" i="10" s="1"/>
  <c r="C641" i="10"/>
  <c r="G641" i="10" s="1"/>
  <c r="C642" i="10"/>
  <c r="G642" i="10" s="1"/>
  <c r="C643" i="10"/>
  <c r="G643" i="10" s="1"/>
  <c r="C644" i="10"/>
  <c r="G644" i="10" s="1"/>
  <c r="C645" i="10"/>
  <c r="G645" i="10" s="1"/>
  <c r="C646" i="10"/>
  <c r="G646" i="10" s="1"/>
  <c r="C647" i="10"/>
  <c r="G647" i="10" s="1"/>
  <c r="C648" i="10"/>
  <c r="G648" i="10" s="1"/>
  <c r="C649" i="10"/>
  <c r="G649" i="10" s="1"/>
  <c r="C650" i="10"/>
  <c r="G650" i="10" s="1"/>
  <c r="C651" i="10"/>
  <c r="G651" i="10" s="1"/>
  <c r="C652" i="10"/>
  <c r="G652" i="10" s="1"/>
  <c r="C653" i="10"/>
  <c r="G653" i="10" s="1"/>
  <c r="C654" i="10"/>
  <c r="G654" i="10" s="1"/>
  <c r="C655" i="10"/>
  <c r="G655" i="10" s="1"/>
  <c r="C656" i="10"/>
  <c r="G656" i="10" s="1"/>
  <c r="C657" i="10"/>
  <c r="G657" i="10" s="1"/>
  <c r="C658" i="10"/>
  <c r="G658" i="10" s="1"/>
  <c r="C659" i="10"/>
  <c r="G659" i="10" s="1"/>
  <c r="C660" i="10"/>
  <c r="G660" i="10" s="1"/>
  <c r="C661" i="10"/>
  <c r="G661" i="10" s="1"/>
  <c r="C662" i="10"/>
  <c r="G662" i="10" s="1"/>
  <c r="C663" i="10"/>
  <c r="G663" i="10" s="1"/>
  <c r="C664" i="10"/>
  <c r="G664" i="10" s="1"/>
  <c r="C665" i="10"/>
  <c r="G665" i="10" s="1"/>
  <c r="C666" i="10"/>
  <c r="G666" i="10" s="1"/>
  <c r="C667" i="10"/>
  <c r="G667" i="10" s="1"/>
  <c r="C668" i="10"/>
  <c r="G668" i="10" s="1"/>
  <c r="C669" i="10"/>
  <c r="G669" i="10" s="1"/>
  <c r="C670" i="10"/>
  <c r="G670" i="10" s="1"/>
  <c r="C671" i="10"/>
  <c r="G671" i="10" s="1"/>
  <c r="C672" i="10"/>
  <c r="G672" i="10" s="1"/>
  <c r="C673" i="10"/>
  <c r="G673" i="10" s="1"/>
  <c r="C674" i="10"/>
  <c r="G674" i="10" s="1"/>
  <c r="C675" i="10"/>
  <c r="G675" i="10" s="1"/>
  <c r="C676" i="10"/>
  <c r="G676" i="10" s="1"/>
  <c r="C677" i="10"/>
  <c r="G677" i="10" s="1"/>
  <c r="C678" i="10"/>
  <c r="G678" i="10" s="1"/>
  <c r="C679" i="10"/>
  <c r="G679" i="10" s="1"/>
  <c r="C680" i="10"/>
  <c r="G680" i="10" s="1"/>
  <c r="C681" i="10"/>
  <c r="G681" i="10" s="1"/>
  <c r="C682" i="10"/>
  <c r="G682" i="10" s="1"/>
  <c r="C683" i="10"/>
  <c r="G683" i="10" s="1"/>
  <c r="C684" i="10"/>
  <c r="G684" i="10" s="1"/>
  <c r="C685" i="10"/>
  <c r="G685" i="10" s="1"/>
  <c r="C686" i="10"/>
  <c r="G686" i="10" s="1"/>
  <c r="C687" i="10"/>
  <c r="G687" i="10" s="1"/>
  <c r="C688" i="10"/>
  <c r="G688" i="10" s="1"/>
  <c r="C689" i="10"/>
  <c r="G689" i="10" s="1"/>
  <c r="C690" i="10"/>
  <c r="G690" i="10" s="1"/>
  <c r="C691" i="10"/>
  <c r="G691" i="10" s="1"/>
  <c r="C692" i="10"/>
  <c r="G692" i="10" s="1"/>
  <c r="C693" i="10"/>
  <c r="G693" i="10" s="1"/>
  <c r="C694" i="10"/>
  <c r="G694" i="10" s="1"/>
  <c r="C695" i="10"/>
  <c r="G695" i="10" s="1"/>
  <c r="C696" i="10"/>
  <c r="G696" i="10" s="1"/>
  <c r="C697" i="10"/>
  <c r="G697" i="10" s="1"/>
  <c r="C698" i="10"/>
  <c r="G698" i="10" s="1"/>
  <c r="C699" i="10"/>
  <c r="G699" i="10" s="1"/>
  <c r="C700" i="10"/>
  <c r="G700" i="10" s="1"/>
  <c r="C701" i="10"/>
  <c r="G701" i="10" s="1"/>
  <c r="C702" i="10"/>
  <c r="G702" i="10" s="1"/>
  <c r="C703" i="10"/>
  <c r="G703" i="10" s="1"/>
  <c r="C704" i="10"/>
  <c r="G704" i="10" s="1"/>
  <c r="C705" i="10"/>
  <c r="G705" i="10" s="1"/>
  <c r="C706" i="10"/>
  <c r="G706" i="10" s="1"/>
  <c r="C707" i="10"/>
  <c r="G707" i="10" s="1"/>
  <c r="C708" i="10"/>
  <c r="G708" i="10" s="1"/>
  <c r="C709" i="10"/>
  <c r="G709" i="10" s="1"/>
  <c r="C710" i="10"/>
  <c r="G710" i="10" s="1"/>
  <c r="C711" i="10"/>
  <c r="G711" i="10" s="1"/>
  <c r="C712" i="10"/>
  <c r="G712" i="10" s="1"/>
  <c r="C713" i="10"/>
  <c r="G713" i="10" s="1"/>
  <c r="C714" i="10"/>
  <c r="G714" i="10" s="1"/>
  <c r="C715" i="10"/>
  <c r="G715" i="10" s="1"/>
  <c r="C716" i="10"/>
  <c r="G716" i="10" s="1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468" i="10"/>
  <c r="O1883" i="10" l="1"/>
  <c r="M1883" i="10"/>
  <c r="L1883" i="10" s="1"/>
  <c r="G1883" i="10"/>
  <c r="O1827" i="10"/>
  <c r="M1827" i="10"/>
  <c r="L1827" i="10" s="1"/>
  <c r="G1827" i="10"/>
  <c r="O1771" i="10"/>
  <c r="M1771" i="10"/>
  <c r="L1771" i="10" s="1"/>
  <c r="G1771" i="10"/>
  <c r="O1715" i="10"/>
  <c r="M1715" i="10"/>
  <c r="L1715" i="10" s="1"/>
  <c r="G1715" i="10"/>
  <c r="O1643" i="10"/>
  <c r="M1643" i="10"/>
  <c r="L1643" i="10" s="1"/>
  <c r="G1643" i="10"/>
  <c r="O1579" i="10"/>
  <c r="M1579" i="10"/>
  <c r="L1579" i="10" s="1"/>
  <c r="G1579" i="10"/>
  <c r="O1531" i="10"/>
  <c r="M1531" i="10"/>
  <c r="L1531" i="10" s="1"/>
  <c r="G1531" i="10"/>
  <c r="O1475" i="10"/>
  <c r="M1475" i="10"/>
  <c r="L1475" i="10" s="1"/>
  <c r="G1475" i="10"/>
  <c r="O1411" i="10"/>
  <c r="M1411" i="10"/>
  <c r="L1411" i="10" s="1"/>
  <c r="G1411" i="10"/>
  <c r="O1331" i="10"/>
  <c r="M1331" i="10"/>
  <c r="L1331" i="10" s="1"/>
  <c r="G1331" i="10"/>
  <c r="O1243" i="10"/>
  <c r="M1243" i="10"/>
  <c r="L1243" i="10" s="1"/>
  <c r="G1243" i="10"/>
  <c r="O1059" i="10"/>
  <c r="M1059" i="10"/>
  <c r="L1059" i="10" s="1"/>
  <c r="G1059" i="10"/>
  <c r="O995" i="10"/>
  <c r="M995" i="10"/>
  <c r="L995" i="10" s="1"/>
  <c r="G995" i="10"/>
  <c r="O939" i="10"/>
  <c r="M939" i="10"/>
  <c r="L939" i="10" s="1"/>
  <c r="G939" i="10"/>
  <c r="O883" i="10"/>
  <c r="M883" i="10"/>
  <c r="L883" i="10" s="1"/>
  <c r="G883" i="10"/>
  <c r="O835" i="10"/>
  <c r="M835" i="10"/>
  <c r="L835" i="10" s="1"/>
  <c r="G835" i="10"/>
  <c r="O771" i="10"/>
  <c r="M771" i="10"/>
  <c r="L771" i="10" s="1"/>
  <c r="G771" i="10"/>
  <c r="O723" i="10"/>
  <c r="M723" i="10"/>
  <c r="L723" i="10" s="1"/>
  <c r="G723" i="10"/>
  <c r="O1843" i="10"/>
  <c r="M1843" i="10"/>
  <c r="L1843" i="10" s="1"/>
  <c r="G1843" i="10"/>
  <c r="O1787" i="10"/>
  <c r="M1787" i="10"/>
  <c r="L1787" i="10" s="1"/>
  <c r="G1787" i="10"/>
  <c r="O1731" i="10"/>
  <c r="M1731" i="10"/>
  <c r="L1731" i="10" s="1"/>
  <c r="G1731" i="10"/>
  <c r="O1683" i="10"/>
  <c r="M1683" i="10"/>
  <c r="L1683" i="10" s="1"/>
  <c r="G1683" i="10"/>
  <c r="O1627" i="10"/>
  <c r="M1627" i="10"/>
  <c r="L1627" i="10" s="1"/>
  <c r="G1627" i="10"/>
  <c r="O1571" i="10"/>
  <c r="M1571" i="10"/>
  <c r="L1571" i="10" s="1"/>
  <c r="G1571" i="10"/>
  <c r="O1515" i="10"/>
  <c r="M1515" i="10"/>
  <c r="L1515" i="10" s="1"/>
  <c r="G1515" i="10"/>
  <c r="O1459" i="10"/>
  <c r="M1459" i="10"/>
  <c r="L1459" i="10" s="1"/>
  <c r="G1459" i="10"/>
  <c r="O1403" i="10"/>
  <c r="M1403" i="10"/>
  <c r="L1403" i="10" s="1"/>
  <c r="G1403" i="10"/>
  <c r="O1347" i="10"/>
  <c r="M1347" i="10"/>
  <c r="L1347" i="10" s="1"/>
  <c r="G1347" i="10"/>
  <c r="O1291" i="10"/>
  <c r="M1291" i="10"/>
  <c r="L1291" i="10" s="1"/>
  <c r="G1291" i="10"/>
  <c r="O1235" i="10"/>
  <c r="M1235" i="10"/>
  <c r="L1235" i="10" s="1"/>
  <c r="G1235" i="10"/>
  <c r="O1203" i="10"/>
  <c r="M1203" i="10"/>
  <c r="L1203" i="10" s="1"/>
  <c r="G1203" i="10"/>
  <c r="O1155" i="10"/>
  <c r="M1155" i="10"/>
  <c r="L1155" i="10" s="1"/>
  <c r="G1155" i="10"/>
  <c r="O1115" i="10"/>
  <c r="M1115" i="10"/>
  <c r="L1115" i="10" s="1"/>
  <c r="G1115" i="10"/>
  <c r="O1075" i="10"/>
  <c r="M1075" i="10"/>
  <c r="L1075" i="10" s="1"/>
  <c r="G1075" i="10"/>
  <c r="O1027" i="10"/>
  <c r="M1027" i="10"/>
  <c r="L1027" i="10" s="1"/>
  <c r="G1027" i="10"/>
  <c r="O971" i="10"/>
  <c r="M971" i="10"/>
  <c r="L971" i="10" s="1"/>
  <c r="G971" i="10"/>
  <c r="O915" i="10"/>
  <c r="M915" i="10"/>
  <c r="L915" i="10" s="1"/>
  <c r="G915" i="10"/>
  <c r="O851" i="10"/>
  <c r="M851" i="10"/>
  <c r="L851" i="10" s="1"/>
  <c r="G851" i="10"/>
  <c r="O795" i="10"/>
  <c r="M795" i="10"/>
  <c r="L795" i="10" s="1"/>
  <c r="G795" i="10"/>
  <c r="O755" i="10"/>
  <c r="M755" i="10"/>
  <c r="L755" i="10" s="1"/>
  <c r="G755" i="10"/>
  <c r="O1850" i="10"/>
  <c r="M1850" i="10"/>
  <c r="L1850" i="10" s="1"/>
  <c r="G1850" i="10"/>
  <c r="O1818" i="10"/>
  <c r="M1818" i="10"/>
  <c r="L1818" i="10" s="1"/>
  <c r="G1818" i="10"/>
  <c r="O1770" i="10"/>
  <c r="M1770" i="10"/>
  <c r="L1770" i="10" s="1"/>
  <c r="G1770" i="10"/>
  <c r="O1738" i="10"/>
  <c r="M1738" i="10"/>
  <c r="L1738" i="10" s="1"/>
  <c r="G1738" i="10"/>
  <c r="O1698" i="10"/>
  <c r="M1698" i="10"/>
  <c r="L1698" i="10" s="1"/>
  <c r="G1698" i="10"/>
  <c r="O1674" i="10"/>
  <c r="M1674" i="10"/>
  <c r="L1674" i="10" s="1"/>
  <c r="G1674" i="10"/>
  <c r="O1642" i="10"/>
  <c r="M1642" i="10"/>
  <c r="L1642" i="10" s="1"/>
  <c r="G1642" i="10"/>
  <c r="O1626" i="10"/>
  <c r="M1626" i="10"/>
  <c r="L1626" i="10" s="1"/>
  <c r="G1626" i="10"/>
  <c r="O1586" i="10"/>
  <c r="M1586" i="10"/>
  <c r="L1586" i="10" s="1"/>
  <c r="G1586" i="10"/>
  <c r="O1522" i="10"/>
  <c r="M1522" i="10"/>
  <c r="L1522" i="10" s="1"/>
  <c r="G1522" i="10"/>
  <c r="O1506" i="10"/>
  <c r="M1506" i="10"/>
  <c r="L1506" i="10" s="1"/>
  <c r="G1506" i="10"/>
  <c r="O1466" i="10"/>
  <c r="M1466" i="10"/>
  <c r="L1466" i="10" s="1"/>
  <c r="G1466" i="10"/>
  <c r="O1418" i="10"/>
  <c r="M1418" i="10"/>
  <c r="L1418" i="10" s="1"/>
  <c r="G1418" i="10"/>
  <c r="O1370" i="10"/>
  <c r="M1370" i="10"/>
  <c r="L1370" i="10" s="1"/>
  <c r="G1370" i="10"/>
  <c r="O1314" i="10"/>
  <c r="M1314" i="10"/>
  <c r="L1314" i="10" s="1"/>
  <c r="G1314" i="10"/>
  <c r="O1298" i="10"/>
  <c r="M1298" i="10"/>
  <c r="L1298" i="10" s="1"/>
  <c r="G1298" i="10"/>
  <c r="O1258" i="10"/>
  <c r="M1258" i="10"/>
  <c r="L1258" i="10" s="1"/>
  <c r="G1258" i="10"/>
  <c r="O1202" i="10"/>
  <c r="M1202" i="10"/>
  <c r="L1202" i="10" s="1"/>
  <c r="G1202" i="10"/>
  <c r="O1138" i="10"/>
  <c r="M1138" i="10"/>
  <c r="L1138" i="10" s="1"/>
  <c r="G1138" i="10"/>
  <c r="O1090" i="10"/>
  <c r="M1090" i="10"/>
  <c r="L1090" i="10" s="1"/>
  <c r="G1090" i="10"/>
  <c r="O1074" i="10"/>
  <c r="M1074" i="10"/>
  <c r="L1074" i="10" s="1"/>
  <c r="G1074" i="10"/>
  <c r="O1026" i="10"/>
  <c r="M1026" i="10"/>
  <c r="L1026" i="10" s="1"/>
  <c r="G1026" i="10"/>
  <c r="O986" i="10"/>
  <c r="M986" i="10"/>
  <c r="L986" i="10" s="1"/>
  <c r="G986" i="10"/>
  <c r="O954" i="10"/>
  <c r="M954" i="10"/>
  <c r="L954" i="10" s="1"/>
  <c r="G954" i="10"/>
  <c r="O922" i="10"/>
  <c r="M922" i="10"/>
  <c r="L922" i="10" s="1"/>
  <c r="G922" i="10"/>
  <c r="O866" i="10"/>
  <c r="M866" i="10"/>
  <c r="L866" i="10" s="1"/>
  <c r="G866" i="10"/>
  <c r="O826" i="10"/>
  <c r="M826" i="10"/>
  <c r="L826" i="10" s="1"/>
  <c r="G826" i="10"/>
  <c r="O778" i="10"/>
  <c r="M778" i="10"/>
  <c r="L778" i="10" s="1"/>
  <c r="G778" i="10"/>
  <c r="O1881" i="10"/>
  <c r="M1881" i="10"/>
  <c r="L1881" i="10" s="1"/>
  <c r="G1881" i="10"/>
  <c r="O1873" i="10"/>
  <c r="M1873" i="10"/>
  <c r="L1873" i="10" s="1"/>
  <c r="G1873" i="10"/>
  <c r="O1865" i="10"/>
  <c r="M1865" i="10"/>
  <c r="L1865" i="10" s="1"/>
  <c r="G1865" i="10"/>
  <c r="O1857" i="10"/>
  <c r="M1857" i="10"/>
  <c r="L1857" i="10" s="1"/>
  <c r="G1857" i="10"/>
  <c r="O1849" i="10"/>
  <c r="M1849" i="10"/>
  <c r="L1849" i="10" s="1"/>
  <c r="G1849" i="10"/>
  <c r="O1841" i="10"/>
  <c r="M1841" i="10"/>
  <c r="L1841" i="10" s="1"/>
  <c r="G1841" i="10"/>
  <c r="O1833" i="10"/>
  <c r="M1833" i="10"/>
  <c r="L1833" i="10" s="1"/>
  <c r="G1833" i="10"/>
  <c r="O1825" i="10"/>
  <c r="M1825" i="10"/>
  <c r="L1825" i="10" s="1"/>
  <c r="G1825" i="10"/>
  <c r="O1817" i="10"/>
  <c r="M1817" i="10"/>
  <c r="L1817" i="10" s="1"/>
  <c r="G1817" i="10"/>
  <c r="O1809" i="10"/>
  <c r="M1809" i="10"/>
  <c r="L1809" i="10" s="1"/>
  <c r="G1809" i="10"/>
  <c r="O1801" i="10"/>
  <c r="M1801" i="10"/>
  <c r="L1801" i="10" s="1"/>
  <c r="G1801" i="10"/>
  <c r="O1793" i="10"/>
  <c r="M1793" i="10"/>
  <c r="L1793" i="10" s="1"/>
  <c r="G1793" i="10"/>
  <c r="O1785" i="10"/>
  <c r="M1785" i="10"/>
  <c r="L1785" i="10" s="1"/>
  <c r="G1785" i="10"/>
  <c r="O1777" i="10"/>
  <c r="M1777" i="10"/>
  <c r="L1777" i="10" s="1"/>
  <c r="G1777" i="10"/>
  <c r="O1769" i="10"/>
  <c r="M1769" i="10"/>
  <c r="L1769" i="10" s="1"/>
  <c r="G1769" i="10"/>
  <c r="O1761" i="10"/>
  <c r="M1761" i="10"/>
  <c r="L1761" i="10" s="1"/>
  <c r="G1761" i="10"/>
  <c r="O1753" i="10"/>
  <c r="M1753" i="10"/>
  <c r="L1753" i="10" s="1"/>
  <c r="G1753" i="10"/>
  <c r="O1745" i="10"/>
  <c r="M1745" i="10"/>
  <c r="L1745" i="10" s="1"/>
  <c r="G1745" i="10"/>
  <c r="O1737" i="10"/>
  <c r="M1737" i="10"/>
  <c r="L1737" i="10" s="1"/>
  <c r="G1737" i="10"/>
  <c r="O1729" i="10"/>
  <c r="M1729" i="10"/>
  <c r="L1729" i="10" s="1"/>
  <c r="G1729" i="10"/>
  <c r="O1721" i="10"/>
  <c r="M1721" i="10"/>
  <c r="L1721" i="10" s="1"/>
  <c r="G1721" i="10"/>
  <c r="O1713" i="10"/>
  <c r="M1713" i="10"/>
  <c r="L1713" i="10" s="1"/>
  <c r="G1713" i="10"/>
  <c r="O1705" i="10"/>
  <c r="M1705" i="10"/>
  <c r="L1705" i="10" s="1"/>
  <c r="G1705" i="10"/>
  <c r="O1697" i="10"/>
  <c r="M1697" i="10"/>
  <c r="L1697" i="10" s="1"/>
  <c r="G1697" i="10"/>
  <c r="O1689" i="10"/>
  <c r="M1689" i="10"/>
  <c r="L1689" i="10" s="1"/>
  <c r="G1689" i="10"/>
  <c r="O1681" i="10"/>
  <c r="M1681" i="10"/>
  <c r="L1681" i="10" s="1"/>
  <c r="G1681" i="10"/>
  <c r="O1673" i="10"/>
  <c r="M1673" i="10"/>
  <c r="L1673" i="10" s="1"/>
  <c r="G1673" i="10"/>
  <c r="O1665" i="10"/>
  <c r="M1665" i="10"/>
  <c r="L1665" i="10" s="1"/>
  <c r="G1665" i="10"/>
  <c r="O1657" i="10"/>
  <c r="M1657" i="10"/>
  <c r="L1657" i="10" s="1"/>
  <c r="G1657" i="10"/>
  <c r="O1649" i="10"/>
  <c r="M1649" i="10"/>
  <c r="L1649" i="10" s="1"/>
  <c r="G1649" i="10"/>
  <c r="O1641" i="10"/>
  <c r="M1641" i="10"/>
  <c r="L1641" i="10" s="1"/>
  <c r="G1641" i="10"/>
  <c r="O1633" i="10"/>
  <c r="M1633" i="10"/>
  <c r="L1633" i="10" s="1"/>
  <c r="G1633" i="10"/>
  <c r="O1625" i="10"/>
  <c r="M1625" i="10"/>
  <c r="L1625" i="10" s="1"/>
  <c r="G1625" i="10"/>
  <c r="O1617" i="10"/>
  <c r="M1617" i="10"/>
  <c r="L1617" i="10" s="1"/>
  <c r="G1617" i="10"/>
  <c r="O1609" i="10"/>
  <c r="M1609" i="10"/>
  <c r="L1609" i="10" s="1"/>
  <c r="G1609" i="10"/>
  <c r="O1601" i="10"/>
  <c r="M1601" i="10"/>
  <c r="L1601" i="10" s="1"/>
  <c r="G1601" i="10"/>
  <c r="O1593" i="10"/>
  <c r="M1593" i="10"/>
  <c r="L1593" i="10" s="1"/>
  <c r="G1593" i="10"/>
  <c r="O1585" i="10"/>
  <c r="M1585" i="10"/>
  <c r="L1585" i="10" s="1"/>
  <c r="G1585" i="10"/>
  <c r="O1577" i="10"/>
  <c r="M1577" i="10"/>
  <c r="L1577" i="10" s="1"/>
  <c r="G1577" i="10"/>
  <c r="O1569" i="10"/>
  <c r="M1569" i="10"/>
  <c r="L1569" i="10" s="1"/>
  <c r="G1569" i="10"/>
  <c r="O1561" i="10"/>
  <c r="M1561" i="10"/>
  <c r="L1561" i="10" s="1"/>
  <c r="G1561" i="10"/>
  <c r="O1553" i="10"/>
  <c r="M1553" i="10"/>
  <c r="L1553" i="10" s="1"/>
  <c r="G1553" i="10"/>
  <c r="O1545" i="10"/>
  <c r="M1545" i="10"/>
  <c r="L1545" i="10" s="1"/>
  <c r="G1545" i="10"/>
  <c r="O1537" i="10"/>
  <c r="M1537" i="10"/>
  <c r="L1537" i="10" s="1"/>
  <c r="G1537" i="10"/>
  <c r="O1529" i="10"/>
  <c r="M1529" i="10"/>
  <c r="L1529" i="10" s="1"/>
  <c r="G1529" i="10"/>
  <c r="O1521" i="10"/>
  <c r="M1521" i="10"/>
  <c r="L1521" i="10" s="1"/>
  <c r="G1521" i="10"/>
  <c r="O1513" i="10"/>
  <c r="M1513" i="10"/>
  <c r="L1513" i="10" s="1"/>
  <c r="G1513" i="10"/>
  <c r="O1505" i="10"/>
  <c r="M1505" i="10"/>
  <c r="L1505" i="10" s="1"/>
  <c r="G1505" i="10"/>
  <c r="O1497" i="10"/>
  <c r="M1497" i="10"/>
  <c r="L1497" i="10" s="1"/>
  <c r="G1497" i="10"/>
  <c r="O1489" i="10"/>
  <c r="M1489" i="10"/>
  <c r="L1489" i="10" s="1"/>
  <c r="G1489" i="10"/>
  <c r="O1481" i="10"/>
  <c r="M1481" i="10"/>
  <c r="L1481" i="10" s="1"/>
  <c r="G1481" i="10"/>
  <c r="O1473" i="10"/>
  <c r="M1473" i="10"/>
  <c r="L1473" i="10" s="1"/>
  <c r="G1473" i="10"/>
  <c r="O1465" i="10"/>
  <c r="M1465" i="10"/>
  <c r="L1465" i="10" s="1"/>
  <c r="G1465" i="10"/>
  <c r="O1457" i="10"/>
  <c r="M1457" i="10"/>
  <c r="L1457" i="10" s="1"/>
  <c r="G1457" i="10"/>
  <c r="O1449" i="10"/>
  <c r="M1449" i="10"/>
  <c r="L1449" i="10" s="1"/>
  <c r="G1449" i="10"/>
  <c r="O1441" i="10"/>
  <c r="M1441" i="10"/>
  <c r="L1441" i="10" s="1"/>
  <c r="G1441" i="10"/>
  <c r="O1433" i="10"/>
  <c r="M1433" i="10"/>
  <c r="L1433" i="10" s="1"/>
  <c r="G1433" i="10"/>
  <c r="O1425" i="10"/>
  <c r="M1425" i="10"/>
  <c r="L1425" i="10" s="1"/>
  <c r="G1425" i="10"/>
  <c r="O1417" i="10"/>
  <c r="M1417" i="10"/>
  <c r="L1417" i="10" s="1"/>
  <c r="G1417" i="10"/>
  <c r="O1409" i="10"/>
  <c r="M1409" i="10"/>
  <c r="L1409" i="10" s="1"/>
  <c r="G1409" i="10"/>
  <c r="O1401" i="10"/>
  <c r="M1401" i="10"/>
  <c r="L1401" i="10" s="1"/>
  <c r="G1401" i="10"/>
  <c r="O1393" i="10"/>
  <c r="M1393" i="10"/>
  <c r="L1393" i="10" s="1"/>
  <c r="G1393" i="10"/>
  <c r="O1385" i="10"/>
  <c r="M1385" i="10"/>
  <c r="L1385" i="10" s="1"/>
  <c r="G1385" i="10"/>
  <c r="O1377" i="10"/>
  <c r="M1377" i="10"/>
  <c r="L1377" i="10" s="1"/>
  <c r="G1377" i="10"/>
  <c r="O1369" i="10"/>
  <c r="M1369" i="10"/>
  <c r="L1369" i="10" s="1"/>
  <c r="G1369" i="10"/>
  <c r="O1361" i="10"/>
  <c r="M1361" i="10"/>
  <c r="L1361" i="10" s="1"/>
  <c r="G1361" i="10"/>
  <c r="O1353" i="10"/>
  <c r="M1353" i="10"/>
  <c r="L1353" i="10" s="1"/>
  <c r="G1353" i="10"/>
  <c r="O1345" i="10"/>
  <c r="M1345" i="10"/>
  <c r="L1345" i="10" s="1"/>
  <c r="G1345" i="10"/>
  <c r="O1337" i="10"/>
  <c r="M1337" i="10"/>
  <c r="L1337" i="10" s="1"/>
  <c r="G1337" i="10"/>
  <c r="O1329" i="10"/>
  <c r="M1329" i="10"/>
  <c r="L1329" i="10" s="1"/>
  <c r="G1329" i="10"/>
  <c r="O1321" i="10"/>
  <c r="M1321" i="10"/>
  <c r="L1321" i="10" s="1"/>
  <c r="G1321" i="10"/>
  <c r="O1313" i="10"/>
  <c r="M1313" i="10"/>
  <c r="L1313" i="10" s="1"/>
  <c r="G1313" i="10"/>
  <c r="O1305" i="10"/>
  <c r="M1305" i="10"/>
  <c r="L1305" i="10" s="1"/>
  <c r="G1305" i="10"/>
  <c r="O1297" i="10"/>
  <c r="M1297" i="10"/>
  <c r="L1297" i="10" s="1"/>
  <c r="G1297" i="10"/>
  <c r="O1289" i="10"/>
  <c r="M1289" i="10"/>
  <c r="L1289" i="10" s="1"/>
  <c r="G1289" i="10"/>
  <c r="O1281" i="10"/>
  <c r="M1281" i="10"/>
  <c r="L1281" i="10" s="1"/>
  <c r="G1281" i="10"/>
  <c r="O1273" i="10"/>
  <c r="M1273" i="10"/>
  <c r="L1273" i="10" s="1"/>
  <c r="G1273" i="10"/>
  <c r="O1265" i="10"/>
  <c r="M1265" i="10"/>
  <c r="L1265" i="10" s="1"/>
  <c r="G1265" i="10"/>
  <c r="O1257" i="10"/>
  <c r="M1257" i="10"/>
  <c r="L1257" i="10" s="1"/>
  <c r="G1257" i="10"/>
  <c r="O1249" i="10"/>
  <c r="M1249" i="10"/>
  <c r="L1249" i="10" s="1"/>
  <c r="G1249" i="10"/>
  <c r="O1241" i="10"/>
  <c r="M1241" i="10"/>
  <c r="L1241" i="10" s="1"/>
  <c r="G1241" i="10"/>
  <c r="O1233" i="10"/>
  <c r="M1233" i="10"/>
  <c r="L1233" i="10" s="1"/>
  <c r="G1233" i="10"/>
  <c r="O1225" i="10"/>
  <c r="M1225" i="10"/>
  <c r="L1225" i="10" s="1"/>
  <c r="G1225" i="10"/>
  <c r="O1217" i="10"/>
  <c r="M1217" i="10"/>
  <c r="L1217" i="10" s="1"/>
  <c r="G1217" i="10"/>
  <c r="O1209" i="10"/>
  <c r="M1209" i="10"/>
  <c r="L1209" i="10" s="1"/>
  <c r="G1209" i="10"/>
  <c r="O1201" i="10"/>
  <c r="M1201" i="10"/>
  <c r="L1201" i="10" s="1"/>
  <c r="G1201" i="10"/>
  <c r="O1193" i="10"/>
  <c r="M1193" i="10"/>
  <c r="L1193" i="10" s="1"/>
  <c r="G1193" i="10"/>
  <c r="O1185" i="10"/>
  <c r="M1185" i="10"/>
  <c r="L1185" i="10" s="1"/>
  <c r="G1185" i="10"/>
  <c r="O1177" i="10"/>
  <c r="M1177" i="10"/>
  <c r="L1177" i="10" s="1"/>
  <c r="G1177" i="10"/>
  <c r="O1169" i="10"/>
  <c r="M1169" i="10"/>
  <c r="L1169" i="10" s="1"/>
  <c r="G1169" i="10"/>
  <c r="O1161" i="10"/>
  <c r="M1161" i="10"/>
  <c r="L1161" i="10" s="1"/>
  <c r="G1161" i="10"/>
  <c r="O1153" i="10"/>
  <c r="M1153" i="10"/>
  <c r="L1153" i="10" s="1"/>
  <c r="G1153" i="10"/>
  <c r="O1145" i="10"/>
  <c r="M1145" i="10"/>
  <c r="L1145" i="10" s="1"/>
  <c r="G1145" i="10"/>
  <c r="O1137" i="10"/>
  <c r="M1137" i="10"/>
  <c r="L1137" i="10" s="1"/>
  <c r="G1137" i="10"/>
  <c r="O1129" i="10"/>
  <c r="M1129" i="10"/>
  <c r="L1129" i="10" s="1"/>
  <c r="G1129" i="10"/>
  <c r="O1121" i="10"/>
  <c r="M1121" i="10"/>
  <c r="L1121" i="10" s="1"/>
  <c r="G1121" i="10"/>
  <c r="O1113" i="10"/>
  <c r="M1113" i="10"/>
  <c r="L1113" i="10" s="1"/>
  <c r="G1113" i="10"/>
  <c r="O1105" i="10"/>
  <c r="M1105" i="10"/>
  <c r="L1105" i="10" s="1"/>
  <c r="G1105" i="10"/>
  <c r="O1097" i="10"/>
  <c r="M1097" i="10"/>
  <c r="L1097" i="10" s="1"/>
  <c r="G1097" i="10"/>
  <c r="O1089" i="10"/>
  <c r="M1089" i="10"/>
  <c r="L1089" i="10" s="1"/>
  <c r="G1089" i="10"/>
  <c r="O1081" i="10"/>
  <c r="M1081" i="10"/>
  <c r="L1081" i="10" s="1"/>
  <c r="G1081" i="10"/>
  <c r="O1073" i="10"/>
  <c r="M1073" i="10"/>
  <c r="L1073" i="10" s="1"/>
  <c r="G1073" i="10"/>
  <c r="O1065" i="10"/>
  <c r="M1065" i="10"/>
  <c r="L1065" i="10" s="1"/>
  <c r="G1065" i="10"/>
  <c r="O1057" i="10"/>
  <c r="M1057" i="10"/>
  <c r="L1057" i="10" s="1"/>
  <c r="G1057" i="10"/>
  <c r="O1049" i="10"/>
  <c r="M1049" i="10"/>
  <c r="L1049" i="10" s="1"/>
  <c r="G1049" i="10"/>
  <c r="O1041" i="10"/>
  <c r="M1041" i="10"/>
  <c r="L1041" i="10" s="1"/>
  <c r="G1041" i="10"/>
  <c r="O1033" i="10"/>
  <c r="M1033" i="10"/>
  <c r="L1033" i="10" s="1"/>
  <c r="G1033" i="10"/>
  <c r="O1025" i="10"/>
  <c r="M1025" i="10"/>
  <c r="L1025" i="10" s="1"/>
  <c r="G1025" i="10"/>
  <c r="O1017" i="10"/>
  <c r="M1017" i="10"/>
  <c r="L1017" i="10" s="1"/>
  <c r="G1017" i="10"/>
  <c r="O1009" i="10"/>
  <c r="M1009" i="10"/>
  <c r="L1009" i="10" s="1"/>
  <c r="G1009" i="10"/>
  <c r="O1001" i="10"/>
  <c r="M1001" i="10"/>
  <c r="L1001" i="10" s="1"/>
  <c r="G1001" i="10"/>
  <c r="O993" i="10"/>
  <c r="M993" i="10"/>
  <c r="L993" i="10" s="1"/>
  <c r="G993" i="10"/>
  <c r="O985" i="10"/>
  <c r="M985" i="10"/>
  <c r="L985" i="10" s="1"/>
  <c r="G985" i="10"/>
  <c r="O977" i="10"/>
  <c r="M977" i="10"/>
  <c r="L977" i="10" s="1"/>
  <c r="G977" i="10"/>
  <c r="O969" i="10"/>
  <c r="M969" i="10"/>
  <c r="L969" i="10" s="1"/>
  <c r="G969" i="10"/>
  <c r="O961" i="10"/>
  <c r="M961" i="10"/>
  <c r="L961" i="10" s="1"/>
  <c r="G961" i="10"/>
  <c r="O953" i="10"/>
  <c r="M953" i="10"/>
  <c r="L953" i="10" s="1"/>
  <c r="G953" i="10"/>
  <c r="O945" i="10"/>
  <c r="M945" i="10"/>
  <c r="L945" i="10" s="1"/>
  <c r="G945" i="10"/>
  <c r="O937" i="10"/>
  <c r="M937" i="10"/>
  <c r="L937" i="10" s="1"/>
  <c r="G937" i="10"/>
  <c r="O929" i="10"/>
  <c r="M929" i="10"/>
  <c r="L929" i="10" s="1"/>
  <c r="G929" i="10"/>
  <c r="O921" i="10"/>
  <c r="M921" i="10"/>
  <c r="L921" i="10" s="1"/>
  <c r="G921" i="10"/>
  <c r="O913" i="10"/>
  <c r="M913" i="10"/>
  <c r="L913" i="10" s="1"/>
  <c r="G913" i="10"/>
  <c r="O905" i="10"/>
  <c r="M905" i="10"/>
  <c r="L905" i="10" s="1"/>
  <c r="G905" i="10"/>
  <c r="O897" i="10"/>
  <c r="M897" i="10"/>
  <c r="L897" i="10" s="1"/>
  <c r="G897" i="10"/>
  <c r="O889" i="10"/>
  <c r="M889" i="10"/>
  <c r="L889" i="10" s="1"/>
  <c r="G889" i="10"/>
  <c r="O881" i="10"/>
  <c r="M881" i="10"/>
  <c r="L881" i="10" s="1"/>
  <c r="G881" i="10"/>
  <c r="O873" i="10"/>
  <c r="M873" i="10"/>
  <c r="L873" i="10" s="1"/>
  <c r="G873" i="10"/>
  <c r="O865" i="10"/>
  <c r="M865" i="10"/>
  <c r="L865" i="10" s="1"/>
  <c r="G865" i="10"/>
  <c r="O857" i="10"/>
  <c r="M857" i="10"/>
  <c r="L857" i="10" s="1"/>
  <c r="G857" i="10"/>
  <c r="O849" i="10"/>
  <c r="M849" i="10"/>
  <c r="L849" i="10" s="1"/>
  <c r="G849" i="10"/>
  <c r="O841" i="10"/>
  <c r="M841" i="10"/>
  <c r="L841" i="10" s="1"/>
  <c r="G841" i="10"/>
  <c r="O833" i="10"/>
  <c r="M833" i="10"/>
  <c r="L833" i="10" s="1"/>
  <c r="G833" i="10"/>
  <c r="O825" i="10"/>
  <c r="M825" i="10"/>
  <c r="L825" i="10" s="1"/>
  <c r="G825" i="10"/>
  <c r="O817" i="10"/>
  <c r="M817" i="10"/>
  <c r="L817" i="10" s="1"/>
  <c r="G817" i="10"/>
  <c r="O809" i="10"/>
  <c r="M809" i="10"/>
  <c r="L809" i="10" s="1"/>
  <c r="G809" i="10"/>
  <c r="O801" i="10"/>
  <c r="M801" i="10"/>
  <c r="L801" i="10" s="1"/>
  <c r="G801" i="10"/>
  <c r="O793" i="10"/>
  <c r="M793" i="10"/>
  <c r="L793" i="10" s="1"/>
  <c r="G793" i="10"/>
  <c r="O785" i="10"/>
  <c r="M785" i="10"/>
  <c r="L785" i="10" s="1"/>
  <c r="G785" i="10"/>
  <c r="O777" i="10"/>
  <c r="M777" i="10"/>
  <c r="L777" i="10" s="1"/>
  <c r="G777" i="10"/>
  <c r="O769" i="10"/>
  <c r="M769" i="10"/>
  <c r="L769" i="10" s="1"/>
  <c r="G769" i="10"/>
  <c r="M761" i="10"/>
  <c r="L761" i="10" s="1"/>
  <c r="G761" i="10"/>
  <c r="O753" i="10"/>
  <c r="M753" i="10"/>
  <c r="L753" i="10" s="1"/>
  <c r="G753" i="10"/>
  <c r="O745" i="10"/>
  <c r="M745" i="10"/>
  <c r="L745" i="10" s="1"/>
  <c r="G745" i="10"/>
  <c r="O737" i="10"/>
  <c r="M737" i="10"/>
  <c r="L737" i="10" s="1"/>
  <c r="G737" i="10"/>
  <c r="O729" i="10"/>
  <c r="M729" i="10"/>
  <c r="L729" i="10" s="1"/>
  <c r="G729" i="10"/>
  <c r="O721" i="10"/>
  <c r="M721" i="10"/>
  <c r="L721" i="10" s="1"/>
  <c r="G721" i="10"/>
  <c r="O1859" i="10"/>
  <c r="M1859" i="10"/>
  <c r="L1859" i="10" s="1"/>
  <c r="G1859" i="10"/>
  <c r="O1803" i="10"/>
  <c r="M1803" i="10"/>
  <c r="L1803" i="10" s="1"/>
  <c r="G1803" i="10"/>
  <c r="O1739" i="10"/>
  <c r="M1739" i="10"/>
  <c r="L1739" i="10" s="1"/>
  <c r="G1739" i="10"/>
  <c r="O1667" i="10"/>
  <c r="M1667" i="10"/>
  <c r="L1667" i="10" s="1"/>
  <c r="G1667" i="10"/>
  <c r="O1611" i="10"/>
  <c r="M1611" i="10"/>
  <c r="L1611" i="10" s="1"/>
  <c r="G1611" i="10"/>
  <c r="O1539" i="10"/>
  <c r="M1539" i="10"/>
  <c r="L1539" i="10" s="1"/>
  <c r="G1539" i="10"/>
  <c r="O1483" i="10"/>
  <c r="M1483" i="10"/>
  <c r="L1483" i="10" s="1"/>
  <c r="G1483" i="10"/>
  <c r="O1427" i="10"/>
  <c r="M1427" i="10"/>
  <c r="L1427" i="10" s="1"/>
  <c r="G1427" i="10"/>
  <c r="O1371" i="10"/>
  <c r="M1371" i="10"/>
  <c r="L1371" i="10" s="1"/>
  <c r="G1371" i="10"/>
  <c r="O1315" i="10"/>
  <c r="M1315" i="10"/>
  <c r="L1315" i="10" s="1"/>
  <c r="G1315" i="10"/>
  <c r="O1259" i="10"/>
  <c r="M1259" i="10"/>
  <c r="L1259" i="10" s="1"/>
  <c r="G1259" i="10"/>
  <c r="O1187" i="10"/>
  <c r="M1187" i="10"/>
  <c r="L1187" i="10" s="1"/>
  <c r="G1187" i="10"/>
  <c r="O1083" i="10"/>
  <c r="M1083" i="10"/>
  <c r="L1083" i="10" s="1"/>
  <c r="G1083" i="10"/>
  <c r="O1035" i="10"/>
  <c r="M1035" i="10"/>
  <c r="L1035" i="10" s="1"/>
  <c r="G1035" i="10"/>
  <c r="O987" i="10"/>
  <c r="M987" i="10"/>
  <c r="L987" i="10" s="1"/>
  <c r="G987" i="10"/>
  <c r="O931" i="10"/>
  <c r="M931" i="10"/>
  <c r="L931" i="10" s="1"/>
  <c r="G931" i="10"/>
  <c r="O875" i="10"/>
  <c r="M875" i="10"/>
  <c r="L875" i="10" s="1"/>
  <c r="G875" i="10"/>
  <c r="O811" i="10"/>
  <c r="M811" i="10"/>
  <c r="L811" i="10" s="1"/>
  <c r="G811" i="10"/>
  <c r="O731" i="10"/>
  <c r="M731" i="10"/>
  <c r="L731" i="10" s="1"/>
  <c r="G731" i="10"/>
  <c r="O1866" i="10"/>
  <c r="M1866" i="10"/>
  <c r="L1866" i="10" s="1"/>
  <c r="G1866" i="10"/>
  <c r="O1746" i="10"/>
  <c r="M1746" i="10"/>
  <c r="L1746" i="10" s="1"/>
  <c r="G1746" i="10"/>
  <c r="O1266" i="10"/>
  <c r="M1266" i="10"/>
  <c r="L1266" i="10" s="1"/>
  <c r="G1266" i="10"/>
  <c r="O1234" i="10"/>
  <c r="M1234" i="10"/>
  <c r="L1234" i="10" s="1"/>
  <c r="G1234" i="10"/>
  <c r="O1194" i="10"/>
  <c r="M1194" i="10"/>
  <c r="L1194" i="10" s="1"/>
  <c r="G1194" i="10"/>
  <c r="O1154" i="10"/>
  <c r="M1154" i="10"/>
  <c r="L1154" i="10" s="1"/>
  <c r="G1154" i="10"/>
  <c r="O1114" i="10"/>
  <c r="M1114" i="10"/>
  <c r="L1114" i="10" s="1"/>
  <c r="G1114" i="10"/>
  <c r="O1050" i="10"/>
  <c r="M1050" i="10"/>
  <c r="L1050" i="10" s="1"/>
  <c r="G1050" i="10"/>
  <c r="O1002" i="10"/>
  <c r="M1002" i="10"/>
  <c r="L1002" i="10" s="1"/>
  <c r="G1002" i="10"/>
  <c r="O938" i="10"/>
  <c r="M938" i="10"/>
  <c r="L938" i="10" s="1"/>
  <c r="G938" i="10"/>
  <c r="O898" i="10"/>
  <c r="M898" i="10"/>
  <c r="L898" i="10" s="1"/>
  <c r="G898" i="10"/>
  <c r="O858" i="10"/>
  <c r="M858" i="10"/>
  <c r="L858" i="10" s="1"/>
  <c r="G858" i="10"/>
  <c r="O802" i="10"/>
  <c r="M802" i="10"/>
  <c r="L802" i="10" s="1"/>
  <c r="G802" i="10"/>
  <c r="O754" i="10"/>
  <c r="M754" i="10"/>
  <c r="L754" i="10" s="1"/>
  <c r="G754" i="10"/>
  <c r="O1888" i="10"/>
  <c r="M1888" i="10"/>
  <c r="L1888" i="10" s="1"/>
  <c r="G1888" i="10"/>
  <c r="O1880" i="10"/>
  <c r="M1880" i="10"/>
  <c r="L1880" i="10" s="1"/>
  <c r="G1880" i="10"/>
  <c r="O1872" i="10"/>
  <c r="M1872" i="10"/>
  <c r="L1872" i="10" s="1"/>
  <c r="G1872" i="10"/>
  <c r="O1864" i="10"/>
  <c r="M1864" i="10"/>
  <c r="L1864" i="10" s="1"/>
  <c r="G1864" i="10"/>
  <c r="O1856" i="10"/>
  <c r="M1856" i="10"/>
  <c r="L1856" i="10" s="1"/>
  <c r="G1856" i="10"/>
  <c r="O1848" i="10"/>
  <c r="M1848" i="10"/>
  <c r="L1848" i="10" s="1"/>
  <c r="G1848" i="10"/>
  <c r="O1840" i="10"/>
  <c r="M1840" i="10"/>
  <c r="L1840" i="10" s="1"/>
  <c r="G1840" i="10"/>
  <c r="O1832" i="10"/>
  <c r="M1832" i="10"/>
  <c r="L1832" i="10" s="1"/>
  <c r="G1832" i="10"/>
  <c r="O1824" i="10"/>
  <c r="M1824" i="10"/>
  <c r="L1824" i="10" s="1"/>
  <c r="G1824" i="10"/>
  <c r="O1816" i="10"/>
  <c r="M1816" i="10"/>
  <c r="L1816" i="10" s="1"/>
  <c r="G1816" i="10"/>
  <c r="O1808" i="10"/>
  <c r="M1808" i="10"/>
  <c r="L1808" i="10" s="1"/>
  <c r="G1808" i="10"/>
  <c r="O1800" i="10"/>
  <c r="M1800" i="10"/>
  <c r="L1800" i="10" s="1"/>
  <c r="G1800" i="10"/>
  <c r="O1792" i="10"/>
  <c r="M1792" i="10"/>
  <c r="L1792" i="10" s="1"/>
  <c r="G1792" i="10"/>
  <c r="O1784" i="10"/>
  <c r="M1784" i="10"/>
  <c r="L1784" i="10" s="1"/>
  <c r="G1784" i="10"/>
  <c r="O1776" i="10"/>
  <c r="M1776" i="10"/>
  <c r="L1776" i="10" s="1"/>
  <c r="G1776" i="10"/>
  <c r="O1768" i="10"/>
  <c r="M1768" i="10"/>
  <c r="L1768" i="10" s="1"/>
  <c r="G1768" i="10"/>
  <c r="O1760" i="10"/>
  <c r="M1760" i="10"/>
  <c r="L1760" i="10" s="1"/>
  <c r="G1760" i="10"/>
  <c r="O1752" i="10"/>
  <c r="M1752" i="10"/>
  <c r="L1752" i="10" s="1"/>
  <c r="G1752" i="10"/>
  <c r="O1744" i="10"/>
  <c r="M1744" i="10"/>
  <c r="L1744" i="10" s="1"/>
  <c r="G1744" i="10"/>
  <c r="O1736" i="10"/>
  <c r="M1736" i="10"/>
  <c r="L1736" i="10" s="1"/>
  <c r="G1736" i="10"/>
  <c r="O1728" i="10"/>
  <c r="M1728" i="10"/>
  <c r="L1728" i="10" s="1"/>
  <c r="G1728" i="10"/>
  <c r="O1720" i="10"/>
  <c r="M1720" i="10"/>
  <c r="L1720" i="10" s="1"/>
  <c r="G1720" i="10"/>
  <c r="O1712" i="10"/>
  <c r="M1712" i="10"/>
  <c r="L1712" i="10" s="1"/>
  <c r="G1712" i="10"/>
  <c r="O1704" i="10"/>
  <c r="M1704" i="10"/>
  <c r="L1704" i="10" s="1"/>
  <c r="G1704" i="10"/>
  <c r="O1696" i="10"/>
  <c r="M1696" i="10"/>
  <c r="L1696" i="10" s="1"/>
  <c r="G1696" i="10"/>
  <c r="O1688" i="10"/>
  <c r="M1688" i="10"/>
  <c r="L1688" i="10" s="1"/>
  <c r="G1688" i="10"/>
  <c r="O1680" i="10"/>
  <c r="M1680" i="10"/>
  <c r="L1680" i="10" s="1"/>
  <c r="G1680" i="10"/>
  <c r="O1672" i="10"/>
  <c r="M1672" i="10"/>
  <c r="L1672" i="10" s="1"/>
  <c r="G1672" i="10"/>
  <c r="O1664" i="10"/>
  <c r="M1664" i="10"/>
  <c r="L1664" i="10" s="1"/>
  <c r="G1664" i="10"/>
  <c r="O1656" i="10"/>
  <c r="M1656" i="10"/>
  <c r="L1656" i="10" s="1"/>
  <c r="G1656" i="10"/>
  <c r="O1648" i="10"/>
  <c r="M1648" i="10"/>
  <c r="L1648" i="10" s="1"/>
  <c r="G1648" i="10"/>
  <c r="O1640" i="10"/>
  <c r="M1640" i="10"/>
  <c r="L1640" i="10" s="1"/>
  <c r="G1640" i="10"/>
  <c r="O1632" i="10"/>
  <c r="M1632" i="10"/>
  <c r="L1632" i="10" s="1"/>
  <c r="G1632" i="10"/>
  <c r="O1624" i="10"/>
  <c r="M1624" i="10"/>
  <c r="L1624" i="10" s="1"/>
  <c r="G1624" i="10"/>
  <c r="O1616" i="10"/>
  <c r="M1616" i="10"/>
  <c r="L1616" i="10" s="1"/>
  <c r="G1616" i="10"/>
  <c r="O1608" i="10"/>
  <c r="M1608" i="10"/>
  <c r="L1608" i="10" s="1"/>
  <c r="G1608" i="10"/>
  <c r="O1600" i="10"/>
  <c r="M1600" i="10"/>
  <c r="L1600" i="10" s="1"/>
  <c r="G1600" i="10"/>
  <c r="O1592" i="10"/>
  <c r="M1592" i="10"/>
  <c r="L1592" i="10" s="1"/>
  <c r="G1592" i="10"/>
  <c r="O1584" i="10"/>
  <c r="M1584" i="10"/>
  <c r="L1584" i="10" s="1"/>
  <c r="G1584" i="10"/>
  <c r="O1576" i="10"/>
  <c r="M1576" i="10"/>
  <c r="L1576" i="10" s="1"/>
  <c r="G1576" i="10"/>
  <c r="O1568" i="10"/>
  <c r="M1568" i="10"/>
  <c r="L1568" i="10" s="1"/>
  <c r="G1568" i="10"/>
  <c r="O1560" i="10"/>
  <c r="M1560" i="10"/>
  <c r="L1560" i="10" s="1"/>
  <c r="G1560" i="10"/>
  <c r="O1552" i="10"/>
  <c r="M1552" i="10"/>
  <c r="L1552" i="10" s="1"/>
  <c r="G1552" i="10"/>
  <c r="O1544" i="10"/>
  <c r="M1544" i="10"/>
  <c r="L1544" i="10" s="1"/>
  <c r="G1544" i="10"/>
  <c r="O1536" i="10"/>
  <c r="M1536" i="10"/>
  <c r="L1536" i="10" s="1"/>
  <c r="G1536" i="10"/>
  <c r="O1528" i="10"/>
  <c r="M1528" i="10"/>
  <c r="L1528" i="10" s="1"/>
  <c r="G1528" i="10"/>
  <c r="O1520" i="10"/>
  <c r="M1520" i="10"/>
  <c r="L1520" i="10" s="1"/>
  <c r="G1520" i="10"/>
  <c r="O1512" i="10"/>
  <c r="M1512" i="10"/>
  <c r="L1512" i="10" s="1"/>
  <c r="G1512" i="10"/>
  <c r="O1504" i="10"/>
  <c r="M1504" i="10"/>
  <c r="L1504" i="10" s="1"/>
  <c r="G1504" i="10"/>
  <c r="O1496" i="10"/>
  <c r="M1496" i="10"/>
  <c r="L1496" i="10" s="1"/>
  <c r="G1496" i="10"/>
  <c r="O1488" i="10"/>
  <c r="M1488" i="10"/>
  <c r="L1488" i="10" s="1"/>
  <c r="G1488" i="10"/>
  <c r="O1480" i="10"/>
  <c r="M1480" i="10"/>
  <c r="L1480" i="10" s="1"/>
  <c r="G1480" i="10"/>
  <c r="O1472" i="10"/>
  <c r="M1472" i="10"/>
  <c r="L1472" i="10" s="1"/>
  <c r="G1472" i="10"/>
  <c r="O1464" i="10"/>
  <c r="M1464" i="10"/>
  <c r="L1464" i="10" s="1"/>
  <c r="G1464" i="10"/>
  <c r="O1456" i="10"/>
  <c r="M1456" i="10"/>
  <c r="L1456" i="10" s="1"/>
  <c r="G1456" i="10"/>
  <c r="O1448" i="10"/>
  <c r="M1448" i="10"/>
  <c r="L1448" i="10" s="1"/>
  <c r="G1448" i="10"/>
  <c r="O1440" i="10"/>
  <c r="M1440" i="10"/>
  <c r="L1440" i="10" s="1"/>
  <c r="G1440" i="10"/>
  <c r="O1432" i="10"/>
  <c r="M1432" i="10"/>
  <c r="L1432" i="10" s="1"/>
  <c r="G1432" i="10"/>
  <c r="O1424" i="10"/>
  <c r="M1424" i="10"/>
  <c r="L1424" i="10" s="1"/>
  <c r="G1424" i="10"/>
  <c r="O1416" i="10"/>
  <c r="M1416" i="10"/>
  <c r="L1416" i="10" s="1"/>
  <c r="G1416" i="10"/>
  <c r="O1408" i="10"/>
  <c r="M1408" i="10"/>
  <c r="L1408" i="10" s="1"/>
  <c r="G1408" i="10"/>
  <c r="O1400" i="10"/>
  <c r="M1400" i="10"/>
  <c r="L1400" i="10" s="1"/>
  <c r="G1400" i="10"/>
  <c r="O1392" i="10"/>
  <c r="M1392" i="10"/>
  <c r="L1392" i="10" s="1"/>
  <c r="G1392" i="10"/>
  <c r="O1384" i="10"/>
  <c r="M1384" i="10"/>
  <c r="L1384" i="10" s="1"/>
  <c r="G1384" i="10"/>
  <c r="O1376" i="10"/>
  <c r="M1376" i="10"/>
  <c r="L1376" i="10" s="1"/>
  <c r="G1376" i="10"/>
  <c r="O1368" i="10"/>
  <c r="M1368" i="10"/>
  <c r="L1368" i="10" s="1"/>
  <c r="G1368" i="10"/>
  <c r="O1360" i="10"/>
  <c r="M1360" i="10"/>
  <c r="L1360" i="10" s="1"/>
  <c r="G1360" i="10"/>
  <c r="O1352" i="10"/>
  <c r="M1352" i="10"/>
  <c r="L1352" i="10" s="1"/>
  <c r="G1352" i="10"/>
  <c r="O1344" i="10"/>
  <c r="M1344" i="10"/>
  <c r="L1344" i="10" s="1"/>
  <c r="G1344" i="10"/>
  <c r="O1336" i="10"/>
  <c r="M1336" i="10"/>
  <c r="L1336" i="10" s="1"/>
  <c r="G1336" i="10"/>
  <c r="O1328" i="10"/>
  <c r="M1328" i="10"/>
  <c r="L1328" i="10" s="1"/>
  <c r="G1328" i="10"/>
  <c r="O1320" i="10"/>
  <c r="M1320" i="10"/>
  <c r="L1320" i="10" s="1"/>
  <c r="G1320" i="10"/>
  <c r="O1312" i="10"/>
  <c r="M1312" i="10"/>
  <c r="L1312" i="10" s="1"/>
  <c r="G1312" i="10"/>
  <c r="O1304" i="10"/>
  <c r="M1304" i="10"/>
  <c r="L1304" i="10" s="1"/>
  <c r="G1304" i="10"/>
  <c r="O1296" i="10"/>
  <c r="M1296" i="10"/>
  <c r="L1296" i="10" s="1"/>
  <c r="G1296" i="10"/>
  <c r="O1288" i="10"/>
  <c r="M1288" i="10"/>
  <c r="L1288" i="10" s="1"/>
  <c r="G1288" i="10"/>
  <c r="O1280" i="10"/>
  <c r="M1280" i="10"/>
  <c r="L1280" i="10" s="1"/>
  <c r="G1280" i="10"/>
  <c r="O1272" i="10"/>
  <c r="M1272" i="10"/>
  <c r="L1272" i="10" s="1"/>
  <c r="G1272" i="10"/>
  <c r="O1264" i="10"/>
  <c r="M1264" i="10"/>
  <c r="L1264" i="10" s="1"/>
  <c r="G1264" i="10"/>
  <c r="O1256" i="10"/>
  <c r="M1256" i="10"/>
  <c r="L1256" i="10" s="1"/>
  <c r="G1256" i="10"/>
  <c r="O1248" i="10"/>
  <c r="M1248" i="10"/>
  <c r="L1248" i="10" s="1"/>
  <c r="G1248" i="10"/>
  <c r="O1240" i="10"/>
  <c r="M1240" i="10"/>
  <c r="L1240" i="10" s="1"/>
  <c r="G1240" i="10"/>
  <c r="O1232" i="10"/>
  <c r="M1232" i="10"/>
  <c r="L1232" i="10" s="1"/>
  <c r="G1232" i="10"/>
  <c r="O1224" i="10"/>
  <c r="M1224" i="10"/>
  <c r="L1224" i="10" s="1"/>
  <c r="G1224" i="10"/>
  <c r="O1216" i="10"/>
  <c r="M1216" i="10"/>
  <c r="L1216" i="10" s="1"/>
  <c r="G1216" i="10"/>
  <c r="O1208" i="10"/>
  <c r="M1208" i="10"/>
  <c r="L1208" i="10" s="1"/>
  <c r="G1208" i="10"/>
  <c r="O1200" i="10"/>
  <c r="M1200" i="10"/>
  <c r="L1200" i="10" s="1"/>
  <c r="G1200" i="10"/>
  <c r="O1192" i="10"/>
  <c r="M1192" i="10"/>
  <c r="L1192" i="10" s="1"/>
  <c r="G1192" i="10"/>
  <c r="O1184" i="10"/>
  <c r="M1184" i="10"/>
  <c r="L1184" i="10" s="1"/>
  <c r="G1184" i="10"/>
  <c r="O1176" i="10"/>
  <c r="M1176" i="10"/>
  <c r="L1176" i="10" s="1"/>
  <c r="G1176" i="10"/>
  <c r="O1168" i="10"/>
  <c r="M1168" i="10"/>
  <c r="L1168" i="10" s="1"/>
  <c r="G1168" i="10"/>
  <c r="O1160" i="10"/>
  <c r="M1160" i="10"/>
  <c r="L1160" i="10" s="1"/>
  <c r="G1160" i="10"/>
  <c r="O1152" i="10"/>
  <c r="M1152" i="10"/>
  <c r="L1152" i="10" s="1"/>
  <c r="G1152" i="10"/>
  <c r="O1144" i="10"/>
  <c r="M1144" i="10"/>
  <c r="L1144" i="10" s="1"/>
  <c r="G1144" i="10"/>
  <c r="O1136" i="10"/>
  <c r="M1136" i="10"/>
  <c r="L1136" i="10" s="1"/>
  <c r="G1136" i="10"/>
  <c r="O1128" i="10"/>
  <c r="M1128" i="10"/>
  <c r="L1128" i="10" s="1"/>
  <c r="G1128" i="10"/>
  <c r="O1120" i="10"/>
  <c r="M1120" i="10"/>
  <c r="L1120" i="10" s="1"/>
  <c r="G1120" i="10"/>
  <c r="O1112" i="10"/>
  <c r="M1112" i="10"/>
  <c r="L1112" i="10" s="1"/>
  <c r="G1112" i="10"/>
  <c r="O1104" i="10"/>
  <c r="M1104" i="10"/>
  <c r="L1104" i="10" s="1"/>
  <c r="G1104" i="10"/>
  <c r="O1096" i="10"/>
  <c r="M1096" i="10"/>
  <c r="L1096" i="10" s="1"/>
  <c r="G1096" i="10"/>
  <c r="O1088" i="10"/>
  <c r="M1088" i="10"/>
  <c r="L1088" i="10" s="1"/>
  <c r="G1088" i="10"/>
  <c r="O1080" i="10"/>
  <c r="M1080" i="10"/>
  <c r="L1080" i="10" s="1"/>
  <c r="G1080" i="10"/>
  <c r="O1072" i="10"/>
  <c r="M1072" i="10"/>
  <c r="L1072" i="10" s="1"/>
  <c r="G1072" i="10"/>
  <c r="O1064" i="10"/>
  <c r="M1064" i="10"/>
  <c r="L1064" i="10" s="1"/>
  <c r="G1064" i="10"/>
  <c r="O1056" i="10"/>
  <c r="M1056" i="10"/>
  <c r="L1056" i="10" s="1"/>
  <c r="G1056" i="10"/>
  <c r="O1048" i="10"/>
  <c r="M1048" i="10"/>
  <c r="L1048" i="10" s="1"/>
  <c r="G1048" i="10"/>
  <c r="O1040" i="10"/>
  <c r="M1040" i="10"/>
  <c r="L1040" i="10" s="1"/>
  <c r="G1040" i="10"/>
  <c r="O1032" i="10"/>
  <c r="M1032" i="10"/>
  <c r="L1032" i="10" s="1"/>
  <c r="G1032" i="10"/>
  <c r="O1024" i="10"/>
  <c r="M1024" i="10"/>
  <c r="L1024" i="10" s="1"/>
  <c r="G1024" i="10"/>
  <c r="O1016" i="10"/>
  <c r="M1016" i="10"/>
  <c r="L1016" i="10" s="1"/>
  <c r="G1016" i="10"/>
  <c r="O1008" i="10"/>
  <c r="M1008" i="10"/>
  <c r="L1008" i="10" s="1"/>
  <c r="G1008" i="10"/>
  <c r="O1000" i="10"/>
  <c r="M1000" i="10"/>
  <c r="L1000" i="10" s="1"/>
  <c r="G1000" i="10"/>
  <c r="O992" i="10"/>
  <c r="M992" i="10"/>
  <c r="L992" i="10" s="1"/>
  <c r="G992" i="10"/>
  <c r="O984" i="10"/>
  <c r="M984" i="10"/>
  <c r="L984" i="10" s="1"/>
  <c r="G984" i="10"/>
  <c r="O976" i="10"/>
  <c r="M976" i="10"/>
  <c r="L976" i="10" s="1"/>
  <c r="G976" i="10"/>
  <c r="O968" i="10"/>
  <c r="M968" i="10"/>
  <c r="L968" i="10" s="1"/>
  <c r="G968" i="10"/>
  <c r="O960" i="10"/>
  <c r="M960" i="10"/>
  <c r="L960" i="10" s="1"/>
  <c r="G960" i="10"/>
  <c r="O952" i="10"/>
  <c r="M952" i="10"/>
  <c r="L952" i="10" s="1"/>
  <c r="G952" i="10"/>
  <c r="O944" i="10"/>
  <c r="M944" i="10"/>
  <c r="L944" i="10" s="1"/>
  <c r="G944" i="10"/>
  <c r="O936" i="10"/>
  <c r="M936" i="10"/>
  <c r="L936" i="10" s="1"/>
  <c r="G936" i="10"/>
  <c r="O928" i="10"/>
  <c r="M928" i="10"/>
  <c r="L928" i="10" s="1"/>
  <c r="G928" i="10"/>
  <c r="O920" i="10"/>
  <c r="M920" i="10"/>
  <c r="L920" i="10" s="1"/>
  <c r="G920" i="10"/>
  <c r="O912" i="10"/>
  <c r="M912" i="10"/>
  <c r="L912" i="10" s="1"/>
  <c r="G912" i="10"/>
  <c r="O904" i="10"/>
  <c r="M904" i="10"/>
  <c r="L904" i="10" s="1"/>
  <c r="G904" i="10"/>
  <c r="O896" i="10"/>
  <c r="M896" i="10"/>
  <c r="L896" i="10" s="1"/>
  <c r="G896" i="10"/>
  <c r="O888" i="10"/>
  <c r="M888" i="10"/>
  <c r="L888" i="10" s="1"/>
  <c r="G888" i="10"/>
  <c r="O880" i="10"/>
  <c r="M880" i="10"/>
  <c r="L880" i="10" s="1"/>
  <c r="G880" i="10"/>
  <c r="O872" i="10"/>
  <c r="M872" i="10"/>
  <c r="L872" i="10" s="1"/>
  <c r="G872" i="10"/>
  <c r="O864" i="10"/>
  <c r="M864" i="10"/>
  <c r="L864" i="10" s="1"/>
  <c r="G864" i="10"/>
  <c r="O856" i="10"/>
  <c r="M856" i="10"/>
  <c r="L856" i="10" s="1"/>
  <c r="G856" i="10"/>
  <c r="O848" i="10"/>
  <c r="M848" i="10"/>
  <c r="L848" i="10" s="1"/>
  <c r="G848" i="10"/>
  <c r="O840" i="10"/>
  <c r="M840" i="10"/>
  <c r="L840" i="10" s="1"/>
  <c r="G840" i="10"/>
  <c r="O832" i="10"/>
  <c r="M832" i="10"/>
  <c r="L832" i="10" s="1"/>
  <c r="G832" i="10"/>
  <c r="O824" i="10"/>
  <c r="M824" i="10"/>
  <c r="L824" i="10" s="1"/>
  <c r="G824" i="10"/>
  <c r="O816" i="10"/>
  <c r="M816" i="10"/>
  <c r="L816" i="10" s="1"/>
  <c r="G816" i="10"/>
  <c r="O808" i="10"/>
  <c r="M808" i="10"/>
  <c r="L808" i="10" s="1"/>
  <c r="G808" i="10"/>
  <c r="O800" i="10"/>
  <c r="M800" i="10"/>
  <c r="L800" i="10" s="1"/>
  <c r="G800" i="10"/>
  <c r="O792" i="10"/>
  <c r="M792" i="10"/>
  <c r="L792" i="10" s="1"/>
  <c r="G792" i="10"/>
  <c r="O784" i="10"/>
  <c r="M784" i="10"/>
  <c r="L784" i="10" s="1"/>
  <c r="G784" i="10"/>
  <c r="O776" i="10"/>
  <c r="M776" i="10"/>
  <c r="L776" i="10" s="1"/>
  <c r="G776" i="10"/>
  <c r="O768" i="10"/>
  <c r="M768" i="10"/>
  <c r="L768" i="10" s="1"/>
  <c r="G768" i="10"/>
  <c r="M760" i="10"/>
  <c r="L760" i="10" s="1"/>
  <c r="G760" i="10"/>
  <c r="O752" i="10"/>
  <c r="M752" i="10"/>
  <c r="L752" i="10" s="1"/>
  <c r="G752" i="10"/>
  <c r="O744" i="10"/>
  <c r="M744" i="10"/>
  <c r="L744" i="10" s="1"/>
  <c r="G744" i="10"/>
  <c r="O736" i="10"/>
  <c r="M736" i="10"/>
  <c r="L736" i="10" s="1"/>
  <c r="G736" i="10"/>
  <c r="O728" i="10"/>
  <c r="M728" i="10"/>
  <c r="L728" i="10" s="1"/>
  <c r="G728" i="10"/>
  <c r="O720" i="10"/>
  <c r="M720" i="10"/>
  <c r="L720" i="10" s="1"/>
  <c r="G720" i="10"/>
  <c r="O1835" i="10"/>
  <c r="M1835" i="10"/>
  <c r="L1835" i="10" s="1"/>
  <c r="G1835" i="10"/>
  <c r="O1779" i="10"/>
  <c r="M1779" i="10"/>
  <c r="L1779" i="10" s="1"/>
  <c r="G1779" i="10"/>
  <c r="O1723" i="10"/>
  <c r="M1723" i="10"/>
  <c r="L1723" i="10" s="1"/>
  <c r="G1723" i="10"/>
  <c r="O1675" i="10"/>
  <c r="M1675" i="10"/>
  <c r="L1675" i="10" s="1"/>
  <c r="G1675" i="10"/>
  <c r="O1619" i="10"/>
  <c r="M1619" i="10"/>
  <c r="L1619" i="10" s="1"/>
  <c r="G1619" i="10"/>
  <c r="O1563" i="10"/>
  <c r="M1563" i="10"/>
  <c r="L1563" i="10" s="1"/>
  <c r="G1563" i="10"/>
  <c r="O1507" i="10"/>
  <c r="M1507" i="10"/>
  <c r="L1507" i="10" s="1"/>
  <c r="G1507" i="10"/>
  <c r="O1451" i="10"/>
  <c r="M1451" i="10"/>
  <c r="L1451" i="10" s="1"/>
  <c r="G1451" i="10"/>
  <c r="O1395" i="10"/>
  <c r="M1395" i="10"/>
  <c r="L1395" i="10" s="1"/>
  <c r="G1395" i="10"/>
  <c r="O1339" i="10"/>
  <c r="M1339" i="10"/>
  <c r="L1339" i="10" s="1"/>
  <c r="G1339" i="10"/>
  <c r="O1283" i="10"/>
  <c r="M1283" i="10"/>
  <c r="L1283" i="10" s="1"/>
  <c r="G1283" i="10"/>
  <c r="O1227" i="10"/>
  <c r="M1227" i="10"/>
  <c r="L1227" i="10" s="1"/>
  <c r="G1227" i="10"/>
  <c r="O1195" i="10"/>
  <c r="M1195" i="10"/>
  <c r="L1195" i="10" s="1"/>
  <c r="G1195" i="10"/>
  <c r="O1147" i="10"/>
  <c r="M1147" i="10"/>
  <c r="L1147" i="10" s="1"/>
  <c r="G1147" i="10"/>
  <c r="O1123" i="10"/>
  <c r="M1123" i="10"/>
  <c r="L1123" i="10" s="1"/>
  <c r="G1123" i="10"/>
  <c r="O1107" i="10"/>
  <c r="M1107" i="10"/>
  <c r="L1107" i="10" s="1"/>
  <c r="G1107" i="10"/>
  <c r="O1067" i="10"/>
  <c r="M1067" i="10"/>
  <c r="L1067" i="10" s="1"/>
  <c r="G1067" i="10"/>
  <c r="O1019" i="10"/>
  <c r="M1019" i="10"/>
  <c r="L1019" i="10" s="1"/>
  <c r="G1019" i="10"/>
  <c r="O963" i="10"/>
  <c r="M963" i="10"/>
  <c r="L963" i="10" s="1"/>
  <c r="G963" i="10"/>
  <c r="O907" i="10"/>
  <c r="M907" i="10"/>
  <c r="L907" i="10" s="1"/>
  <c r="G907" i="10"/>
  <c r="O867" i="10"/>
  <c r="M867" i="10"/>
  <c r="L867" i="10" s="1"/>
  <c r="G867" i="10"/>
  <c r="O819" i="10"/>
  <c r="M819" i="10"/>
  <c r="L819" i="10" s="1"/>
  <c r="G819" i="10"/>
  <c r="O779" i="10"/>
  <c r="M779" i="10"/>
  <c r="L779" i="10" s="1"/>
  <c r="G779" i="10"/>
  <c r="O1842" i="10"/>
  <c r="M1842" i="10"/>
  <c r="L1842" i="10" s="1"/>
  <c r="G1842" i="10"/>
  <c r="O1802" i="10"/>
  <c r="M1802" i="10"/>
  <c r="L1802" i="10" s="1"/>
  <c r="G1802" i="10"/>
  <c r="O1778" i="10"/>
  <c r="M1778" i="10"/>
  <c r="L1778" i="10" s="1"/>
  <c r="G1778" i="10"/>
  <c r="O1730" i="10"/>
  <c r="M1730" i="10"/>
  <c r="L1730" i="10" s="1"/>
  <c r="G1730" i="10"/>
  <c r="O1690" i="10"/>
  <c r="M1690" i="10"/>
  <c r="L1690" i="10" s="1"/>
  <c r="G1690" i="10"/>
  <c r="O1666" i="10"/>
  <c r="M1666" i="10"/>
  <c r="L1666" i="10" s="1"/>
  <c r="G1666" i="10"/>
  <c r="O1634" i="10"/>
  <c r="M1634" i="10"/>
  <c r="L1634" i="10" s="1"/>
  <c r="G1634" i="10"/>
  <c r="O1610" i="10"/>
  <c r="M1610" i="10"/>
  <c r="L1610" i="10" s="1"/>
  <c r="G1610" i="10"/>
  <c r="O1570" i="10"/>
  <c r="M1570" i="10"/>
  <c r="L1570" i="10" s="1"/>
  <c r="G1570" i="10"/>
  <c r="O1546" i="10"/>
  <c r="M1546" i="10"/>
  <c r="L1546" i="10" s="1"/>
  <c r="G1546" i="10"/>
  <c r="O1498" i="10"/>
  <c r="M1498" i="10"/>
  <c r="L1498" i="10" s="1"/>
  <c r="G1498" i="10"/>
  <c r="O1458" i="10"/>
  <c r="M1458" i="10"/>
  <c r="L1458" i="10" s="1"/>
  <c r="G1458" i="10"/>
  <c r="O1426" i="10"/>
  <c r="M1426" i="10"/>
  <c r="L1426" i="10" s="1"/>
  <c r="G1426" i="10"/>
  <c r="O1386" i="10"/>
  <c r="M1386" i="10"/>
  <c r="L1386" i="10" s="1"/>
  <c r="G1386" i="10"/>
  <c r="O1346" i="10"/>
  <c r="M1346" i="10"/>
  <c r="L1346" i="10" s="1"/>
  <c r="G1346" i="10"/>
  <c r="O1322" i="10"/>
  <c r="M1322" i="10"/>
  <c r="L1322" i="10" s="1"/>
  <c r="G1322" i="10"/>
  <c r="O1290" i="10"/>
  <c r="M1290" i="10"/>
  <c r="L1290" i="10" s="1"/>
  <c r="G1290" i="10"/>
  <c r="O1250" i="10"/>
  <c r="M1250" i="10"/>
  <c r="L1250" i="10" s="1"/>
  <c r="G1250" i="10"/>
  <c r="O1186" i="10"/>
  <c r="M1186" i="10"/>
  <c r="L1186" i="10" s="1"/>
  <c r="G1186" i="10"/>
  <c r="O1146" i="10"/>
  <c r="M1146" i="10"/>
  <c r="L1146" i="10" s="1"/>
  <c r="G1146" i="10"/>
  <c r="O1098" i="10"/>
  <c r="M1098" i="10"/>
  <c r="L1098" i="10" s="1"/>
  <c r="G1098" i="10"/>
  <c r="O1058" i="10"/>
  <c r="M1058" i="10"/>
  <c r="L1058" i="10" s="1"/>
  <c r="G1058" i="10"/>
  <c r="O1018" i="10"/>
  <c r="M1018" i="10"/>
  <c r="L1018" i="10" s="1"/>
  <c r="G1018" i="10"/>
  <c r="O962" i="10"/>
  <c r="M962" i="10"/>
  <c r="L962" i="10" s="1"/>
  <c r="G962" i="10"/>
  <c r="O906" i="10"/>
  <c r="M906" i="10"/>
  <c r="L906" i="10" s="1"/>
  <c r="G906" i="10"/>
  <c r="O842" i="10"/>
  <c r="M842" i="10"/>
  <c r="L842" i="10" s="1"/>
  <c r="G842" i="10"/>
  <c r="O810" i="10"/>
  <c r="M810" i="10"/>
  <c r="L810" i="10" s="1"/>
  <c r="G810" i="10"/>
  <c r="O786" i="10"/>
  <c r="M786" i="10"/>
  <c r="L786" i="10" s="1"/>
  <c r="G786" i="10"/>
  <c r="O738" i="10"/>
  <c r="M738" i="10"/>
  <c r="L738" i="10" s="1"/>
  <c r="G738" i="10"/>
  <c r="O1887" i="10"/>
  <c r="M1887" i="10"/>
  <c r="L1887" i="10" s="1"/>
  <c r="G1887" i="10"/>
  <c r="O1879" i="10"/>
  <c r="M1879" i="10"/>
  <c r="L1879" i="10" s="1"/>
  <c r="G1879" i="10"/>
  <c r="O1871" i="10"/>
  <c r="M1871" i="10"/>
  <c r="L1871" i="10" s="1"/>
  <c r="G1871" i="10"/>
  <c r="O1863" i="10"/>
  <c r="M1863" i="10"/>
  <c r="L1863" i="10" s="1"/>
  <c r="G1863" i="10"/>
  <c r="O1855" i="10"/>
  <c r="M1855" i="10"/>
  <c r="L1855" i="10" s="1"/>
  <c r="G1855" i="10"/>
  <c r="O1847" i="10"/>
  <c r="M1847" i="10"/>
  <c r="L1847" i="10" s="1"/>
  <c r="G1847" i="10"/>
  <c r="O1839" i="10"/>
  <c r="M1839" i="10"/>
  <c r="L1839" i="10" s="1"/>
  <c r="G1839" i="10"/>
  <c r="O1831" i="10"/>
  <c r="M1831" i="10"/>
  <c r="L1831" i="10" s="1"/>
  <c r="G1831" i="10"/>
  <c r="O1823" i="10"/>
  <c r="M1823" i="10"/>
  <c r="L1823" i="10" s="1"/>
  <c r="G1823" i="10"/>
  <c r="O1815" i="10"/>
  <c r="M1815" i="10"/>
  <c r="L1815" i="10" s="1"/>
  <c r="G1815" i="10"/>
  <c r="O1807" i="10"/>
  <c r="M1807" i="10"/>
  <c r="L1807" i="10" s="1"/>
  <c r="G1807" i="10"/>
  <c r="O1799" i="10"/>
  <c r="M1799" i="10"/>
  <c r="L1799" i="10" s="1"/>
  <c r="G1799" i="10"/>
  <c r="O1791" i="10"/>
  <c r="M1791" i="10"/>
  <c r="L1791" i="10" s="1"/>
  <c r="G1791" i="10"/>
  <c r="O1783" i="10"/>
  <c r="M1783" i="10"/>
  <c r="L1783" i="10" s="1"/>
  <c r="G1783" i="10"/>
  <c r="O1775" i="10"/>
  <c r="M1775" i="10"/>
  <c r="L1775" i="10" s="1"/>
  <c r="G1775" i="10"/>
  <c r="O1767" i="10"/>
  <c r="M1767" i="10"/>
  <c r="L1767" i="10" s="1"/>
  <c r="G1767" i="10"/>
  <c r="O1759" i="10"/>
  <c r="M1759" i="10"/>
  <c r="L1759" i="10" s="1"/>
  <c r="G1759" i="10"/>
  <c r="O1751" i="10"/>
  <c r="M1751" i="10"/>
  <c r="L1751" i="10" s="1"/>
  <c r="G1751" i="10"/>
  <c r="O1743" i="10"/>
  <c r="M1743" i="10"/>
  <c r="L1743" i="10" s="1"/>
  <c r="G1743" i="10"/>
  <c r="O1735" i="10"/>
  <c r="M1735" i="10"/>
  <c r="L1735" i="10" s="1"/>
  <c r="G1735" i="10"/>
  <c r="O1727" i="10"/>
  <c r="M1727" i="10"/>
  <c r="L1727" i="10" s="1"/>
  <c r="G1727" i="10"/>
  <c r="O1719" i="10"/>
  <c r="M1719" i="10"/>
  <c r="L1719" i="10" s="1"/>
  <c r="G1719" i="10"/>
  <c r="O1711" i="10"/>
  <c r="M1711" i="10"/>
  <c r="L1711" i="10" s="1"/>
  <c r="G1711" i="10"/>
  <c r="O1703" i="10"/>
  <c r="M1703" i="10"/>
  <c r="L1703" i="10" s="1"/>
  <c r="G1703" i="10"/>
  <c r="O1695" i="10"/>
  <c r="M1695" i="10"/>
  <c r="L1695" i="10" s="1"/>
  <c r="G1695" i="10"/>
  <c r="O1687" i="10"/>
  <c r="M1687" i="10"/>
  <c r="L1687" i="10" s="1"/>
  <c r="G1687" i="10"/>
  <c r="O1679" i="10"/>
  <c r="M1679" i="10"/>
  <c r="L1679" i="10" s="1"/>
  <c r="G1679" i="10"/>
  <c r="O1671" i="10"/>
  <c r="M1671" i="10"/>
  <c r="L1671" i="10" s="1"/>
  <c r="G1671" i="10"/>
  <c r="O1663" i="10"/>
  <c r="M1663" i="10"/>
  <c r="L1663" i="10" s="1"/>
  <c r="G1663" i="10"/>
  <c r="O1655" i="10"/>
  <c r="M1655" i="10"/>
  <c r="L1655" i="10" s="1"/>
  <c r="G1655" i="10"/>
  <c r="O1647" i="10"/>
  <c r="M1647" i="10"/>
  <c r="L1647" i="10" s="1"/>
  <c r="G1647" i="10"/>
  <c r="O1639" i="10"/>
  <c r="M1639" i="10"/>
  <c r="L1639" i="10" s="1"/>
  <c r="G1639" i="10"/>
  <c r="O1631" i="10"/>
  <c r="M1631" i="10"/>
  <c r="L1631" i="10" s="1"/>
  <c r="G1631" i="10"/>
  <c r="O1623" i="10"/>
  <c r="M1623" i="10"/>
  <c r="L1623" i="10" s="1"/>
  <c r="G1623" i="10"/>
  <c r="O1615" i="10"/>
  <c r="M1615" i="10"/>
  <c r="L1615" i="10" s="1"/>
  <c r="G1615" i="10"/>
  <c r="O1607" i="10"/>
  <c r="M1607" i="10"/>
  <c r="L1607" i="10" s="1"/>
  <c r="G1607" i="10"/>
  <c r="O1599" i="10"/>
  <c r="M1599" i="10"/>
  <c r="L1599" i="10" s="1"/>
  <c r="G1599" i="10"/>
  <c r="O1591" i="10"/>
  <c r="M1591" i="10"/>
  <c r="L1591" i="10" s="1"/>
  <c r="G1591" i="10"/>
  <c r="O1583" i="10"/>
  <c r="M1583" i="10"/>
  <c r="L1583" i="10" s="1"/>
  <c r="G1583" i="10"/>
  <c r="O1575" i="10"/>
  <c r="M1575" i="10"/>
  <c r="L1575" i="10" s="1"/>
  <c r="G1575" i="10"/>
  <c r="O1567" i="10"/>
  <c r="M1567" i="10"/>
  <c r="L1567" i="10" s="1"/>
  <c r="G1567" i="10"/>
  <c r="O1559" i="10"/>
  <c r="M1559" i="10"/>
  <c r="L1559" i="10" s="1"/>
  <c r="G1559" i="10"/>
  <c r="O1551" i="10"/>
  <c r="M1551" i="10"/>
  <c r="L1551" i="10" s="1"/>
  <c r="G1551" i="10"/>
  <c r="O1543" i="10"/>
  <c r="M1543" i="10"/>
  <c r="L1543" i="10" s="1"/>
  <c r="G1543" i="10"/>
  <c r="O1535" i="10"/>
  <c r="M1535" i="10"/>
  <c r="L1535" i="10" s="1"/>
  <c r="G1535" i="10"/>
  <c r="O1527" i="10"/>
  <c r="M1527" i="10"/>
  <c r="L1527" i="10" s="1"/>
  <c r="G1527" i="10"/>
  <c r="O1519" i="10"/>
  <c r="M1519" i="10"/>
  <c r="L1519" i="10" s="1"/>
  <c r="G1519" i="10"/>
  <c r="O1511" i="10"/>
  <c r="M1511" i="10"/>
  <c r="L1511" i="10" s="1"/>
  <c r="G1511" i="10"/>
  <c r="O1503" i="10"/>
  <c r="M1503" i="10"/>
  <c r="L1503" i="10" s="1"/>
  <c r="G1503" i="10"/>
  <c r="O1495" i="10"/>
  <c r="M1495" i="10"/>
  <c r="L1495" i="10" s="1"/>
  <c r="G1495" i="10"/>
  <c r="O1487" i="10"/>
  <c r="M1487" i="10"/>
  <c r="L1487" i="10" s="1"/>
  <c r="G1487" i="10"/>
  <c r="O1479" i="10"/>
  <c r="M1479" i="10"/>
  <c r="L1479" i="10" s="1"/>
  <c r="G1479" i="10"/>
  <c r="O1471" i="10"/>
  <c r="M1471" i="10"/>
  <c r="L1471" i="10" s="1"/>
  <c r="G1471" i="10"/>
  <c r="O1463" i="10"/>
  <c r="M1463" i="10"/>
  <c r="L1463" i="10" s="1"/>
  <c r="G1463" i="10"/>
  <c r="O1455" i="10"/>
  <c r="M1455" i="10"/>
  <c r="L1455" i="10" s="1"/>
  <c r="G1455" i="10"/>
  <c r="O1447" i="10"/>
  <c r="M1447" i="10"/>
  <c r="L1447" i="10" s="1"/>
  <c r="G1447" i="10"/>
  <c r="O1439" i="10"/>
  <c r="M1439" i="10"/>
  <c r="L1439" i="10" s="1"/>
  <c r="G1439" i="10"/>
  <c r="O1431" i="10"/>
  <c r="M1431" i="10"/>
  <c r="L1431" i="10" s="1"/>
  <c r="G1431" i="10"/>
  <c r="O1423" i="10"/>
  <c r="M1423" i="10"/>
  <c r="L1423" i="10" s="1"/>
  <c r="G1423" i="10"/>
  <c r="O1415" i="10"/>
  <c r="M1415" i="10"/>
  <c r="L1415" i="10" s="1"/>
  <c r="G1415" i="10"/>
  <c r="O1407" i="10"/>
  <c r="M1407" i="10"/>
  <c r="L1407" i="10" s="1"/>
  <c r="G1407" i="10"/>
  <c r="O1399" i="10"/>
  <c r="M1399" i="10"/>
  <c r="L1399" i="10" s="1"/>
  <c r="G1399" i="10"/>
  <c r="O1391" i="10"/>
  <c r="M1391" i="10"/>
  <c r="L1391" i="10" s="1"/>
  <c r="G1391" i="10"/>
  <c r="O1383" i="10"/>
  <c r="M1383" i="10"/>
  <c r="L1383" i="10" s="1"/>
  <c r="G1383" i="10"/>
  <c r="O1375" i="10"/>
  <c r="M1375" i="10"/>
  <c r="L1375" i="10" s="1"/>
  <c r="G1375" i="10"/>
  <c r="O1367" i="10"/>
  <c r="M1367" i="10"/>
  <c r="L1367" i="10" s="1"/>
  <c r="G1367" i="10"/>
  <c r="O1359" i="10"/>
  <c r="M1359" i="10"/>
  <c r="L1359" i="10" s="1"/>
  <c r="G1359" i="10"/>
  <c r="O1351" i="10"/>
  <c r="M1351" i="10"/>
  <c r="L1351" i="10" s="1"/>
  <c r="G1351" i="10"/>
  <c r="O1343" i="10"/>
  <c r="M1343" i="10"/>
  <c r="L1343" i="10" s="1"/>
  <c r="G1343" i="10"/>
  <c r="O1335" i="10"/>
  <c r="M1335" i="10"/>
  <c r="L1335" i="10" s="1"/>
  <c r="G1335" i="10"/>
  <c r="O1327" i="10"/>
  <c r="M1327" i="10"/>
  <c r="L1327" i="10" s="1"/>
  <c r="G1327" i="10"/>
  <c r="O1319" i="10"/>
  <c r="M1319" i="10"/>
  <c r="L1319" i="10" s="1"/>
  <c r="G1319" i="10"/>
  <c r="O1311" i="10"/>
  <c r="M1311" i="10"/>
  <c r="L1311" i="10" s="1"/>
  <c r="G1311" i="10"/>
  <c r="O1303" i="10"/>
  <c r="M1303" i="10"/>
  <c r="L1303" i="10" s="1"/>
  <c r="G1303" i="10"/>
  <c r="O1295" i="10"/>
  <c r="M1295" i="10"/>
  <c r="L1295" i="10" s="1"/>
  <c r="G1295" i="10"/>
  <c r="O1287" i="10"/>
  <c r="M1287" i="10"/>
  <c r="L1287" i="10" s="1"/>
  <c r="G1287" i="10"/>
  <c r="O1279" i="10"/>
  <c r="M1279" i="10"/>
  <c r="L1279" i="10" s="1"/>
  <c r="G1279" i="10"/>
  <c r="O1271" i="10"/>
  <c r="M1271" i="10"/>
  <c r="L1271" i="10" s="1"/>
  <c r="G1271" i="10"/>
  <c r="O1263" i="10"/>
  <c r="M1263" i="10"/>
  <c r="L1263" i="10" s="1"/>
  <c r="G1263" i="10"/>
  <c r="O1255" i="10"/>
  <c r="M1255" i="10"/>
  <c r="L1255" i="10" s="1"/>
  <c r="G1255" i="10"/>
  <c r="O1247" i="10"/>
  <c r="M1247" i="10"/>
  <c r="L1247" i="10" s="1"/>
  <c r="G1247" i="10"/>
  <c r="O1239" i="10"/>
  <c r="M1239" i="10"/>
  <c r="L1239" i="10" s="1"/>
  <c r="G1239" i="10"/>
  <c r="O1231" i="10"/>
  <c r="M1231" i="10"/>
  <c r="L1231" i="10" s="1"/>
  <c r="G1231" i="10"/>
  <c r="O1223" i="10"/>
  <c r="M1223" i="10"/>
  <c r="L1223" i="10" s="1"/>
  <c r="G1223" i="10"/>
  <c r="O1215" i="10"/>
  <c r="M1215" i="10"/>
  <c r="L1215" i="10" s="1"/>
  <c r="G1215" i="10"/>
  <c r="O1207" i="10"/>
  <c r="M1207" i="10"/>
  <c r="L1207" i="10" s="1"/>
  <c r="G1207" i="10"/>
  <c r="O1199" i="10"/>
  <c r="M1199" i="10"/>
  <c r="L1199" i="10" s="1"/>
  <c r="G1199" i="10"/>
  <c r="O1191" i="10"/>
  <c r="M1191" i="10"/>
  <c r="L1191" i="10" s="1"/>
  <c r="G1191" i="10"/>
  <c r="O1183" i="10"/>
  <c r="M1183" i="10"/>
  <c r="L1183" i="10" s="1"/>
  <c r="G1183" i="10"/>
  <c r="O1175" i="10"/>
  <c r="M1175" i="10"/>
  <c r="L1175" i="10" s="1"/>
  <c r="G1175" i="10"/>
  <c r="O1167" i="10"/>
  <c r="M1167" i="10"/>
  <c r="L1167" i="10" s="1"/>
  <c r="G1167" i="10"/>
  <c r="O1159" i="10"/>
  <c r="M1159" i="10"/>
  <c r="L1159" i="10" s="1"/>
  <c r="G1159" i="10"/>
  <c r="O1151" i="10"/>
  <c r="M1151" i="10"/>
  <c r="L1151" i="10" s="1"/>
  <c r="G1151" i="10"/>
  <c r="O1143" i="10"/>
  <c r="M1143" i="10"/>
  <c r="L1143" i="10" s="1"/>
  <c r="G1143" i="10"/>
  <c r="O1135" i="10"/>
  <c r="M1135" i="10"/>
  <c r="L1135" i="10" s="1"/>
  <c r="G1135" i="10"/>
  <c r="O1127" i="10"/>
  <c r="M1127" i="10"/>
  <c r="L1127" i="10" s="1"/>
  <c r="G1127" i="10"/>
  <c r="O1119" i="10"/>
  <c r="M1119" i="10"/>
  <c r="L1119" i="10" s="1"/>
  <c r="G1119" i="10"/>
  <c r="O1111" i="10"/>
  <c r="M1111" i="10"/>
  <c r="L1111" i="10" s="1"/>
  <c r="G1111" i="10"/>
  <c r="O1103" i="10"/>
  <c r="M1103" i="10"/>
  <c r="L1103" i="10" s="1"/>
  <c r="G1103" i="10"/>
  <c r="O1095" i="10"/>
  <c r="M1095" i="10"/>
  <c r="L1095" i="10" s="1"/>
  <c r="G1095" i="10"/>
  <c r="O1087" i="10"/>
  <c r="M1087" i="10"/>
  <c r="L1087" i="10" s="1"/>
  <c r="G1087" i="10"/>
  <c r="O1079" i="10"/>
  <c r="M1079" i="10"/>
  <c r="L1079" i="10" s="1"/>
  <c r="G1079" i="10"/>
  <c r="O1071" i="10"/>
  <c r="M1071" i="10"/>
  <c r="L1071" i="10" s="1"/>
  <c r="G1071" i="10"/>
  <c r="O1063" i="10"/>
  <c r="M1063" i="10"/>
  <c r="L1063" i="10" s="1"/>
  <c r="G1063" i="10"/>
  <c r="O1055" i="10"/>
  <c r="M1055" i="10"/>
  <c r="L1055" i="10" s="1"/>
  <c r="G1055" i="10"/>
  <c r="O1047" i="10"/>
  <c r="M1047" i="10"/>
  <c r="L1047" i="10" s="1"/>
  <c r="G1047" i="10"/>
  <c r="O1039" i="10"/>
  <c r="M1039" i="10"/>
  <c r="L1039" i="10" s="1"/>
  <c r="G1039" i="10"/>
  <c r="O1031" i="10"/>
  <c r="M1031" i="10"/>
  <c r="L1031" i="10" s="1"/>
  <c r="G1031" i="10"/>
  <c r="O1023" i="10"/>
  <c r="M1023" i="10"/>
  <c r="L1023" i="10" s="1"/>
  <c r="G1023" i="10"/>
  <c r="O1015" i="10"/>
  <c r="M1015" i="10"/>
  <c r="L1015" i="10" s="1"/>
  <c r="G1015" i="10"/>
  <c r="O1007" i="10"/>
  <c r="M1007" i="10"/>
  <c r="L1007" i="10" s="1"/>
  <c r="G1007" i="10"/>
  <c r="O999" i="10"/>
  <c r="M999" i="10"/>
  <c r="L999" i="10" s="1"/>
  <c r="G999" i="10"/>
  <c r="O991" i="10"/>
  <c r="M991" i="10"/>
  <c r="L991" i="10" s="1"/>
  <c r="G991" i="10"/>
  <c r="O983" i="10"/>
  <c r="M983" i="10"/>
  <c r="L983" i="10" s="1"/>
  <c r="G983" i="10"/>
  <c r="O975" i="10"/>
  <c r="M975" i="10"/>
  <c r="L975" i="10" s="1"/>
  <c r="G975" i="10"/>
  <c r="O967" i="10"/>
  <c r="M967" i="10"/>
  <c r="L967" i="10" s="1"/>
  <c r="G967" i="10"/>
  <c r="O959" i="10"/>
  <c r="M959" i="10"/>
  <c r="L959" i="10" s="1"/>
  <c r="G959" i="10"/>
  <c r="O951" i="10"/>
  <c r="M951" i="10"/>
  <c r="L951" i="10" s="1"/>
  <c r="G951" i="10"/>
  <c r="O943" i="10"/>
  <c r="M943" i="10"/>
  <c r="L943" i="10" s="1"/>
  <c r="G943" i="10"/>
  <c r="O935" i="10"/>
  <c r="M935" i="10"/>
  <c r="L935" i="10" s="1"/>
  <c r="G935" i="10"/>
  <c r="O927" i="10"/>
  <c r="M927" i="10"/>
  <c r="L927" i="10" s="1"/>
  <c r="G927" i="10"/>
  <c r="O919" i="10"/>
  <c r="M919" i="10"/>
  <c r="L919" i="10" s="1"/>
  <c r="G919" i="10"/>
  <c r="O911" i="10"/>
  <c r="M911" i="10"/>
  <c r="L911" i="10" s="1"/>
  <c r="G911" i="10"/>
  <c r="O903" i="10"/>
  <c r="M903" i="10"/>
  <c r="L903" i="10" s="1"/>
  <c r="G903" i="10"/>
  <c r="O895" i="10"/>
  <c r="M895" i="10"/>
  <c r="L895" i="10" s="1"/>
  <c r="G895" i="10"/>
  <c r="O887" i="10"/>
  <c r="M887" i="10"/>
  <c r="L887" i="10" s="1"/>
  <c r="G887" i="10"/>
  <c r="O879" i="10"/>
  <c r="M879" i="10"/>
  <c r="L879" i="10" s="1"/>
  <c r="G879" i="10"/>
  <c r="O871" i="10"/>
  <c r="M871" i="10"/>
  <c r="L871" i="10" s="1"/>
  <c r="G871" i="10"/>
  <c r="O863" i="10"/>
  <c r="M863" i="10"/>
  <c r="L863" i="10" s="1"/>
  <c r="G863" i="10"/>
  <c r="O855" i="10"/>
  <c r="M855" i="10"/>
  <c r="L855" i="10" s="1"/>
  <c r="G855" i="10"/>
  <c r="O847" i="10"/>
  <c r="M847" i="10"/>
  <c r="L847" i="10" s="1"/>
  <c r="G847" i="10"/>
  <c r="O839" i="10"/>
  <c r="M839" i="10"/>
  <c r="L839" i="10" s="1"/>
  <c r="G839" i="10"/>
  <c r="O831" i="10"/>
  <c r="M831" i="10"/>
  <c r="L831" i="10" s="1"/>
  <c r="G831" i="10"/>
  <c r="O823" i="10"/>
  <c r="M823" i="10"/>
  <c r="L823" i="10" s="1"/>
  <c r="G823" i="10"/>
  <c r="O815" i="10"/>
  <c r="M815" i="10"/>
  <c r="L815" i="10" s="1"/>
  <c r="G815" i="10"/>
  <c r="O807" i="10"/>
  <c r="M807" i="10"/>
  <c r="L807" i="10" s="1"/>
  <c r="G807" i="10"/>
  <c r="O799" i="10"/>
  <c r="M799" i="10"/>
  <c r="L799" i="10" s="1"/>
  <c r="G799" i="10"/>
  <c r="O791" i="10"/>
  <c r="M791" i="10"/>
  <c r="L791" i="10" s="1"/>
  <c r="G791" i="10"/>
  <c r="O783" i="10"/>
  <c r="M783" i="10"/>
  <c r="L783" i="10" s="1"/>
  <c r="G783" i="10"/>
  <c r="O775" i="10"/>
  <c r="M775" i="10"/>
  <c r="L775" i="10" s="1"/>
  <c r="G775" i="10"/>
  <c r="O767" i="10"/>
  <c r="M767" i="10"/>
  <c r="L767" i="10" s="1"/>
  <c r="G767" i="10"/>
  <c r="M759" i="10"/>
  <c r="L759" i="10" s="1"/>
  <c r="G759" i="10"/>
  <c r="O751" i="10"/>
  <c r="M751" i="10"/>
  <c r="L751" i="10" s="1"/>
  <c r="G751" i="10"/>
  <c r="O743" i="10"/>
  <c r="M743" i="10"/>
  <c r="L743" i="10" s="1"/>
  <c r="G743" i="10"/>
  <c r="O735" i="10"/>
  <c r="M735" i="10"/>
  <c r="L735" i="10" s="1"/>
  <c r="G735" i="10"/>
  <c r="O727" i="10"/>
  <c r="M727" i="10"/>
  <c r="L727" i="10" s="1"/>
  <c r="G727" i="10"/>
  <c r="O719" i="10"/>
  <c r="M719" i="10"/>
  <c r="L719" i="10" s="1"/>
  <c r="G719" i="10"/>
  <c r="O1875" i="10"/>
  <c r="M1875" i="10"/>
  <c r="L1875" i="10" s="1"/>
  <c r="G1875" i="10"/>
  <c r="O1819" i="10"/>
  <c r="M1819" i="10"/>
  <c r="L1819" i="10" s="1"/>
  <c r="G1819" i="10"/>
  <c r="O1763" i="10"/>
  <c r="M1763" i="10"/>
  <c r="L1763" i="10" s="1"/>
  <c r="G1763" i="10"/>
  <c r="O1699" i="10"/>
  <c r="M1699" i="10"/>
  <c r="L1699" i="10" s="1"/>
  <c r="G1699" i="10"/>
  <c r="O1635" i="10"/>
  <c r="M1635" i="10"/>
  <c r="L1635" i="10" s="1"/>
  <c r="G1635" i="10"/>
  <c r="O1587" i="10"/>
  <c r="M1587" i="10"/>
  <c r="L1587" i="10" s="1"/>
  <c r="G1587" i="10"/>
  <c r="O1523" i="10"/>
  <c r="M1523" i="10"/>
  <c r="L1523" i="10" s="1"/>
  <c r="G1523" i="10"/>
  <c r="O1467" i="10"/>
  <c r="M1467" i="10"/>
  <c r="L1467" i="10" s="1"/>
  <c r="G1467" i="10"/>
  <c r="O1419" i="10"/>
  <c r="M1419" i="10"/>
  <c r="L1419" i="10" s="1"/>
  <c r="G1419" i="10"/>
  <c r="O1363" i="10"/>
  <c r="M1363" i="10"/>
  <c r="L1363" i="10" s="1"/>
  <c r="G1363" i="10"/>
  <c r="O1307" i="10"/>
  <c r="M1307" i="10"/>
  <c r="L1307" i="10" s="1"/>
  <c r="G1307" i="10"/>
  <c r="O1267" i="10"/>
  <c r="M1267" i="10"/>
  <c r="L1267" i="10" s="1"/>
  <c r="G1267" i="10"/>
  <c r="O1219" i="10"/>
  <c r="M1219" i="10"/>
  <c r="L1219" i="10" s="1"/>
  <c r="G1219" i="10"/>
  <c r="O1163" i="10"/>
  <c r="M1163" i="10"/>
  <c r="L1163" i="10" s="1"/>
  <c r="G1163" i="10"/>
  <c r="O1139" i="10"/>
  <c r="M1139" i="10"/>
  <c r="L1139" i="10" s="1"/>
  <c r="G1139" i="10"/>
  <c r="O1099" i="10"/>
  <c r="M1099" i="10"/>
  <c r="L1099" i="10" s="1"/>
  <c r="G1099" i="10"/>
  <c r="O1051" i="10"/>
  <c r="M1051" i="10"/>
  <c r="L1051" i="10" s="1"/>
  <c r="G1051" i="10"/>
  <c r="O1003" i="10"/>
  <c r="M1003" i="10"/>
  <c r="L1003" i="10" s="1"/>
  <c r="G1003" i="10"/>
  <c r="O947" i="10"/>
  <c r="M947" i="10"/>
  <c r="L947" i="10" s="1"/>
  <c r="G947" i="10"/>
  <c r="O891" i="10"/>
  <c r="M891" i="10"/>
  <c r="L891" i="10" s="1"/>
  <c r="G891" i="10"/>
  <c r="O827" i="10"/>
  <c r="M827" i="10"/>
  <c r="L827" i="10" s="1"/>
  <c r="G827" i="10"/>
  <c r="M763" i="10"/>
  <c r="G763" i="10"/>
  <c r="O1858" i="10"/>
  <c r="M1858" i="10"/>
  <c r="L1858" i="10" s="1"/>
  <c r="G1858" i="10"/>
  <c r="O1826" i="10"/>
  <c r="M1826" i="10"/>
  <c r="L1826" i="10" s="1"/>
  <c r="G1826" i="10"/>
  <c r="O1786" i="10"/>
  <c r="M1786" i="10"/>
  <c r="L1786" i="10" s="1"/>
  <c r="G1786" i="10"/>
  <c r="O1754" i="10"/>
  <c r="M1754" i="10"/>
  <c r="L1754" i="10" s="1"/>
  <c r="G1754" i="10"/>
  <c r="O1714" i="10"/>
  <c r="M1714" i="10"/>
  <c r="L1714" i="10" s="1"/>
  <c r="G1714" i="10"/>
  <c r="O1706" i="10"/>
  <c r="M1706" i="10"/>
  <c r="L1706" i="10" s="1"/>
  <c r="G1706" i="10"/>
  <c r="O1682" i="10"/>
  <c r="M1682" i="10"/>
  <c r="L1682" i="10" s="1"/>
  <c r="G1682" i="10"/>
  <c r="O1650" i="10"/>
  <c r="M1650" i="10"/>
  <c r="L1650" i="10" s="1"/>
  <c r="G1650" i="10"/>
  <c r="O1602" i="10"/>
  <c r="M1602" i="10"/>
  <c r="L1602" i="10" s="1"/>
  <c r="G1602" i="10"/>
  <c r="O1562" i="10"/>
  <c r="M1562" i="10"/>
  <c r="L1562" i="10" s="1"/>
  <c r="G1562" i="10"/>
  <c r="O1538" i="10"/>
  <c r="M1538" i="10"/>
  <c r="L1538" i="10" s="1"/>
  <c r="G1538" i="10"/>
  <c r="O1490" i="10"/>
  <c r="M1490" i="10"/>
  <c r="L1490" i="10" s="1"/>
  <c r="G1490" i="10"/>
  <c r="O1450" i="10"/>
  <c r="M1450" i="10"/>
  <c r="L1450" i="10" s="1"/>
  <c r="G1450" i="10"/>
  <c r="O1410" i="10"/>
  <c r="M1410" i="10"/>
  <c r="L1410" i="10" s="1"/>
  <c r="G1410" i="10"/>
  <c r="O1378" i="10"/>
  <c r="M1378" i="10"/>
  <c r="L1378" i="10" s="1"/>
  <c r="G1378" i="10"/>
  <c r="O1338" i="10"/>
  <c r="M1338" i="10"/>
  <c r="L1338" i="10" s="1"/>
  <c r="G1338" i="10"/>
  <c r="O1282" i="10"/>
  <c r="M1282" i="10"/>
  <c r="L1282" i="10" s="1"/>
  <c r="G1282" i="10"/>
  <c r="O1218" i="10"/>
  <c r="M1218" i="10"/>
  <c r="L1218" i="10" s="1"/>
  <c r="G1218" i="10"/>
  <c r="O1170" i="10"/>
  <c r="M1170" i="10"/>
  <c r="L1170" i="10" s="1"/>
  <c r="G1170" i="10"/>
  <c r="O1122" i="10"/>
  <c r="M1122" i="10"/>
  <c r="L1122" i="10" s="1"/>
  <c r="G1122" i="10"/>
  <c r="O1066" i="10"/>
  <c r="M1066" i="10"/>
  <c r="L1066" i="10" s="1"/>
  <c r="G1066" i="10"/>
  <c r="O978" i="10"/>
  <c r="M978" i="10"/>
  <c r="L978" i="10" s="1"/>
  <c r="G978" i="10"/>
  <c r="O890" i="10"/>
  <c r="M890" i="10"/>
  <c r="L890" i="10" s="1"/>
  <c r="G890" i="10"/>
  <c r="M762" i="10"/>
  <c r="L762" i="10" s="1"/>
  <c r="G762" i="10"/>
  <c r="O722" i="10"/>
  <c r="M722" i="10"/>
  <c r="L722" i="10" s="1"/>
  <c r="G722" i="10"/>
  <c r="O1886" i="10"/>
  <c r="M1886" i="10"/>
  <c r="L1886" i="10" s="1"/>
  <c r="G1886" i="10"/>
  <c r="O1878" i="10"/>
  <c r="M1878" i="10"/>
  <c r="L1878" i="10" s="1"/>
  <c r="G1878" i="10"/>
  <c r="O1870" i="10"/>
  <c r="M1870" i="10"/>
  <c r="L1870" i="10" s="1"/>
  <c r="G1870" i="10"/>
  <c r="O1862" i="10"/>
  <c r="M1862" i="10"/>
  <c r="L1862" i="10" s="1"/>
  <c r="G1862" i="10"/>
  <c r="O1854" i="10"/>
  <c r="M1854" i="10"/>
  <c r="L1854" i="10" s="1"/>
  <c r="G1854" i="10"/>
  <c r="O1846" i="10"/>
  <c r="M1846" i="10"/>
  <c r="L1846" i="10" s="1"/>
  <c r="G1846" i="10"/>
  <c r="O1838" i="10"/>
  <c r="M1838" i="10"/>
  <c r="L1838" i="10" s="1"/>
  <c r="G1838" i="10"/>
  <c r="O1830" i="10"/>
  <c r="M1830" i="10"/>
  <c r="L1830" i="10" s="1"/>
  <c r="G1830" i="10"/>
  <c r="O1822" i="10"/>
  <c r="M1822" i="10"/>
  <c r="L1822" i="10" s="1"/>
  <c r="G1822" i="10"/>
  <c r="O1814" i="10"/>
  <c r="M1814" i="10"/>
  <c r="L1814" i="10" s="1"/>
  <c r="G1814" i="10"/>
  <c r="O1806" i="10"/>
  <c r="M1806" i="10"/>
  <c r="L1806" i="10" s="1"/>
  <c r="G1806" i="10"/>
  <c r="O1798" i="10"/>
  <c r="M1798" i="10"/>
  <c r="L1798" i="10" s="1"/>
  <c r="G1798" i="10"/>
  <c r="O1790" i="10"/>
  <c r="M1790" i="10"/>
  <c r="L1790" i="10" s="1"/>
  <c r="G1790" i="10"/>
  <c r="O1782" i="10"/>
  <c r="M1782" i="10"/>
  <c r="L1782" i="10" s="1"/>
  <c r="G1782" i="10"/>
  <c r="O1774" i="10"/>
  <c r="M1774" i="10"/>
  <c r="L1774" i="10" s="1"/>
  <c r="G1774" i="10"/>
  <c r="O1766" i="10"/>
  <c r="M1766" i="10"/>
  <c r="L1766" i="10" s="1"/>
  <c r="G1766" i="10"/>
  <c r="O1758" i="10"/>
  <c r="M1758" i="10"/>
  <c r="L1758" i="10" s="1"/>
  <c r="G1758" i="10"/>
  <c r="O1750" i="10"/>
  <c r="M1750" i="10"/>
  <c r="L1750" i="10" s="1"/>
  <c r="G1750" i="10"/>
  <c r="O1742" i="10"/>
  <c r="M1742" i="10"/>
  <c r="L1742" i="10" s="1"/>
  <c r="G1742" i="10"/>
  <c r="O1734" i="10"/>
  <c r="M1734" i="10"/>
  <c r="L1734" i="10" s="1"/>
  <c r="G1734" i="10"/>
  <c r="O1726" i="10"/>
  <c r="M1726" i="10"/>
  <c r="L1726" i="10" s="1"/>
  <c r="G1726" i="10"/>
  <c r="O1718" i="10"/>
  <c r="M1718" i="10"/>
  <c r="L1718" i="10" s="1"/>
  <c r="G1718" i="10"/>
  <c r="O1710" i="10"/>
  <c r="M1710" i="10"/>
  <c r="L1710" i="10" s="1"/>
  <c r="G1710" i="10"/>
  <c r="O1702" i="10"/>
  <c r="M1702" i="10"/>
  <c r="L1702" i="10" s="1"/>
  <c r="G1702" i="10"/>
  <c r="O1694" i="10"/>
  <c r="M1694" i="10"/>
  <c r="L1694" i="10" s="1"/>
  <c r="G1694" i="10"/>
  <c r="O1686" i="10"/>
  <c r="M1686" i="10"/>
  <c r="L1686" i="10" s="1"/>
  <c r="G1686" i="10"/>
  <c r="O1678" i="10"/>
  <c r="M1678" i="10"/>
  <c r="L1678" i="10" s="1"/>
  <c r="G1678" i="10"/>
  <c r="O1670" i="10"/>
  <c r="M1670" i="10"/>
  <c r="L1670" i="10" s="1"/>
  <c r="G1670" i="10"/>
  <c r="O1662" i="10"/>
  <c r="M1662" i="10"/>
  <c r="L1662" i="10" s="1"/>
  <c r="G1662" i="10"/>
  <c r="O1654" i="10"/>
  <c r="M1654" i="10"/>
  <c r="L1654" i="10" s="1"/>
  <c r="G1654" i="10"/>
  <c r="O1646" i="10"/>
  <c r="M1646" i="10"/>
  <c r="L1646" i="10" s="1"/>
  <c r="G1646" i="10"/>
  <c r="O1638" i="10"/>
  <c r="M1638" i="10"/>
  <c r="L1638" i="10" s="1"/>
  <c r="G1638" i="10"/>
  <c r="O1630" i="10"/>
  <c r="M1630" i="10"/>
  <c r="L1630" i="10" s="1"/>
  <c r="G1630" i="10"/>
  <c r="O1622" i="10"/>
  <c r="M1622" i="10"/>
  <c r="L1622" i="10" s="1"/>
  <c r="G1622" i="10"/>
  <c r="O1614" i="10"/>
  <c r="M1614" i="10"/>
  <c r="L1614" i="10" s="1"/>
  <c r="G1614" i="10"/>
  <c r="O1606" i="10"/>
  <c r="M1606" i="10"/>
  <c r="L1606" i="10" s="1"/>
  <c r="G1606" i="10"/>
  <c r="O1598" i="10"/>
  <c r="M1598" i="10"/>
  <c r="L1598" i="10" s="1"/>
  <c r="G1598" i="10"/>
  <c r="O1590" i="10"/>
  <c r="M1590" i="10"/>
  <c r="L1590" i="10" s="1"/>
  <c r="G1590" i="10"/>
  <c r="O1582" i="10"/>
  <c r="M1582" i="10"/>
  <c r="L1582" i="10" s="1"/>
  <c r="G1582" i="10"/>
  <c r="O1574" i="10"/>
  <c r="M1574" i="10"/>
  <c r="L1574" i="10" s="1"/>
  <c r="G1574" i="10"/>
  <c r="O1566" i="10"/>
  <c r="M1566" i="10"/>
  <c r="L1566" i="10" s="1"/>
  <c r="G1566" i="10"/>
  <c r="O1558" i="10"/>
  <c r="M1558" i="10"/>
  <c r="L1558" i="10" s="1"/>
  <c r="G1558" i="10"/>
  <c r="O1550" i="10"/>
  <c r="M1550" i="10"/>
  <c r="L1550" i="10" s="1"/>
  <c r="G1550" i="10"/>
  <c r="O1542" i="10"/>
  <c r="M1542" i="10"/>
  <c r="L1542" i="10" s="1"/>
  <c r="G1542" i="10"/>
  <c r="O1534" i="10"/>
  <c r="M1534" i="10"/>
  <c r="L1534" i="10" s="1"/>
  <c r="G1534" i="10"/>
  <c r="O1526" i="10"/>
  <c r="M1526" i="10"/>
  <c r="L1526" i="10" s="1"/>
  <c r="G1526" i="10"/>
  <c r="O1518" i="10"/>
  <c r="M1518" i="10"/>
  <c r="L1518" i="10" s="1"/>
  <c r="G1518" i="10"/>
  <c r="O1510" i="10"/>
  <c r="M1510" i="10"/>
  <c r="L1510" i="10" s="1"/>
  <c r="G1510" i="10"/>
  <c r="O1502" i="10"/>
  <c r="M1502" i="10"/>
  <c r="L1502" i="10" s="1"/>
  <c r="G1502" i="10"/>
  <c r="O1494" i="10"/>
  <c r="M1494" i="10"/>
  <c r="L1494" i="10" s="1"/>
  <c r="G1494" i="10"/>
  <c r="O1486" i="10"/>
  <c r="M1486" i="10"/>
  <c r="L1486" i="10" s="1"/>
  <c r="G1486" i="10"/>
  <c r="O1478" i="10"/>
  <c r="M1478" i="10"/>
  <c r="L1478" i="10" s="1"/>
  <c r="G1478" i="10"/>
  <c r="O1470" i="10"/>
  <c r="M1470" i="10"/>
  <c r="L1470" i="10" s="1"/>
  <c r="G1470" i="10"/>
  <c r="O1462" i="10"/>
  <c r="M1462" i="10"/>
  <c r="L1462" i="10" s="1"/>
  <c r="G1462" i="10"/>
  <c r="O1454" i="10"/>
  <c r="M1454" i="10"/>
  <c r="L1454" i="10" s="1"/>
  <c r="G1454" i="10"/>
  <c r="O1446" i="10"/>
  <c r="M1446" i="10"/>
  <c r="L1446" i="10" s="1"/>
  <c r="G1446" i="10"/>
  <c r="O1438" i="10"/>
  <c r="M1438" i="10"/>
  <c r="L1438" i="10" s="1"/>
  <c r="G1438" i="10"/>
  <c r="O1430" i="10"/>
  <c r="M1430" i="10"/>
  <c r="L1430" i="10" s="1"/>
  <c r="G1430" i="10"/>
  <c r="O1422" i="10"/>
  <c r="M1422" i="10"/>
  <c r="L1422" i="10" s="1"/>
  <c r="G1422" i="10"/>
  <c r="O1414" i="10"/>
  <c r="M1414" i="10"/>
  <c r="L1414" i="10" s="1"/>
  <c r="G1414" i="10"/>
  <c r="O1406" i="10"/>
  <c r="M1406" i="10"/>
  <c r="L1406" i="10" s="1"/>
  <c r="G1406" i="10"/>
  <c r="O1398" i="10"/>
  <c r="M1398" i="10"/>
  <c r="L1398" i="10" s="1"/>
  <c r="G1398" i="10"/>
  <c r="O1390" i="10"/>
  <c r="M1390" i="10"/>
  <c r="L1390" i="10" s="1"/>
  <c r="G1390" i="10"/>
  <c r="O1382" i="10"/>
  <c r="M1382" i="10"/>
  <c r="L1382" i="10" s="1"/>
  <c r="G1382" i="10"/>
  <c r="O1374" i="10"/>
  <c r="M1374" i="10"/>
  <c r="L1374" i="10" s="1"/>
  <c r="G1374" i="10"/>
  <c r="O1366" i="10"/>
  <c r="M1366" i="10"/>
  <c r="L1366" i="10" s="1"/>
  <c r="G1366" i="10"/>
  <c r="O1358" i="10"/>
  <c r="M1358" i="10"/>
  <c r="L1358" i="10" s="1"/>
  <c r="G1358" i="10"/>
  <c r="O1350" i="10"/>
  <c r="M1350" i="10"/>
  <c r="L1350" i="10" s="1"/>
  <c r="G1350" i="10"/>
  <c r="O1342" i="10"/>
  <c r="M1342" i="10"/>
  <c r="L1342" i="10" s="1"/>
  <c r="G1342" i="10"/>
  <c r="O1334" i="10"/>
  <c r="M1334" i="10"/>
  <c r="L1334" i="10" s="1"/>
  <c r="G1334" i="10"/>
  <c r="O1326" i="10"/>
  <c r="M1326" i="10"/>
  <c r="L1326" i="10" s="1"/>
  <c r="G1326" i="10"/>
  <c r="O1318" i="10"/>
  <c r="M1318" i="10"/>
  <c r="L1318" i="10" s="1"/>
  <c r="G1318" i="10"/>
  <c r="O1310" i="10"/>
  <c r="M1310" i="10"/>
  <c r="L1310" i="10" s="1"/>
  <c r="G1310" i="10"/>
  <c r="O1302" i="10"/>
  <c r="M1302" i="10"/>
  <c r="L1302" i="10" s="1"/>
  <c r="G1302" i="10"/>
  <c r="O1294" i="10"/>
  <c r="M1294" i="10"/>
  <c r="L1294" i="10" s="1"/>
  <c r="G1294" i="10"/>
  <c r="O1286" i="10"/>
  <c r="M1286" i="10"/>
  <c r="L1286" i="10" s="1"/>
  <c r="G1286" i="10"/>
  <c r="O1278" i="10"/>
  <c r="M1278" i="10"/>
  <c r="L1278" i="10" s="1"/>
  <c r="G1278" i="10"/>
  <c r="O1270" i="10"/>
  <c r="M1270" i="10"/>
  <c r="L1270" i="10" s="1"/>
  <c r="G1270" i="10"/>
  <c r="O1262" i="10"/>
  <c r="M1262" i="10"/>
  <c r="L1262" i="10" s="1"/>
  <c r="G1262" i="10"/>
  <c r="O1254" i="10"/>
  <c r="M1254" i="10"/>
  <c r="L1254" i="10" s="1"/>
  <c r="G1254" i="10"/>
  <c r="O1246" i="10"/>
  <c r="M1246" i="10"/>
  <c r="L1246" i="10" s="1"/>
  <c r="G1246" i="10"/>
  <c r="O1238" i="10"/>
  <c r="M1238" i="10"/>
  <c r="L1238" i="10" s="1"/>
  <c r="G1238" i="10"/>
  <c r="O1230" i="10"/>
  <c r="M1230" i="10"/>
  <c r="L1230" i="10" s="1"/>
  <c r="G1230" i="10"/>
  <c r="O1222" i="10"/>
  <c r="M1222" i="10"/>
  <c r="L1222" i="10" s="1"/>
  <c r="G1222" i="10"/>
  <c r="O1214" i="10"/>
  <c r="M1214" i="10"/>
  <c r="L1214" i="10" s="1"/>
  <c r="G1214" i="10"/>
  <c r="O1206" i="10"/>
  <c r="M1206" i="10"/>
  <c r="L1206" i="10" s="1"/>
  <c r="G1206" i="10"/>
  <c r="O1198" i="10"/>
  <c r="M1198" i="10"/>
  <c r="L1198" i="10" s="1"/>
  <c r="G1198" i="10"/>
  <c r="O1190" i="10"/>
  <c r="M1190" i="10"/>
  <c r="L1190" i="10" s="1"/>
  <c r="G1190" i="10"/>
  <c r="O1182" i="10"/>
  <c r="M1182" i="10"/>
  <c r="L1182" i="10" s="1"/>
  <c r="G1182" i="10"/>
  <c r="O1174" i="10"/>
  <c r="M1174" i="10"/>
  <c r="L1174" i="10" s="1"/>
  <c r="G1174" i="10"/>
  <c r="O1166" i="10"/>
  <c r="M1166" i="10"/>
  <c r="L1166" i="10" s="1"/>
  <c r="G1166" i="10"/>
  <c r="O1158" i="10"/>
  <c r="M1158" i="10"/>
  <c r="L1158" i="10" s="1"/>
  <c r="G1158" i="10"/>
  <c r="O1150" i="10"/>
  <c r="M1150" i="10"/>
  <c r="L1150" i="10" s="1"/>
  <c r="G1150" i="10"/>
  <c r="O1142" i="10"/>
  <c r="M1142" i="10"/>
  <c r="L1142" i="10" s="1"/>
  <c r="G1142" i="10"/>
  <c r="O1134" i="10"/>
  <c r="M1134" i="10"/>
  <c r="L1134" i="10" s="1"/>
  <c r="G1134" i="10"/>
  <c r="O1126" i="10"/>
  <c r="M1126" i="10"/>
  <c r="L1126" i="10" s="1"/>
  <c r="G1126" i="10"/>
  <c r="O1118" i="10"/>
  <c r="M1118" i="10"/>
  <c r="L1118" i="10" s="1"/>
  <c r="G1118" i="10"/>
  <c r="O1110" i="10"/>
  <c r="M1110" i="10"/>
  <c r="L1110" i="10" s="1"/>
  <c r="G1110" i="10"/>
  <c r="O1102" i="10"/>
  <c r="M1102" i="10"/>
  <c r="L1102" i="10" s="1"/>
  <c r="G1102" i="10"/>
  <c r="O1094" i="10"/>
  <c r="M1094" i="10"/>
  <c r="L1094" i="10" s="1"/>
  <c r="G1094" i="10"/>
  <c r="O1086" i="10"/>
  <c r="M1086" i="10"/>
  <c r="L1086" i="10" s="1"/>
  <c r="G1086" i="10"/>
  <c r="O1078" i="10"/>
  <c r="M1078" i="10"/>
  <c r="L1078" i="10" s="1"/>
  <c r="G1078" i="10"/>
  <c r="O1070" i="10"/>
  <c r="M1070" i="10"/>
  <c r="L1070" i="10" s="1"/>
  <c r="G1070" i="10"/>
  <c r="O1062" i="10"/>
  <c r="M1062" i="10"/>
  <c r="L1062" i="10" s="1"/>
  <c r="G1062" i="10"/>
  <c r="O1054" i="10"/>
  <c r="M1054" i="10"/>
  <c r="L1054" i="10" s="1"/>
  <c r="G1054" i="10"/>
  <c r="O1046" i="10"/>
  <c r="M1046" i="10"/>
  <c r="L1046" i="10" s="1"/>
  <c r="G1046" i="10"/>
  <c r="O1038" i="10"/>
  <c r="M1038" i="10"/>
  <c r="L1038" i="10" s="1"/>
  <c r="G1038" i="10"/>
  <c r="O1030" i="10"/>
  <c r="M1030" i="10"/>
  <c r="L1030" i="10" s="1"/>
  <c r="G1030" i="10"/>
  <c r="O1022" i="10"/>
  <c r="M1022" i="10"/>
  <c r="L1022" i="10" s="1"/>
  <c r="G1022" i="10"/>
  <c r="O1014" i="10"/>
  <c r="M1014" i="10"/>
  <c r="L1014" i="10" s="1"/>
  <c r="G1014" i="10"/>
  <c r="O1006" i="10"/>
  <c r="M1006" i="10"/>
  <c r="L1006" i="10" s="1"/>
  <c r="G1006" i="10"/>
  <c r="O998" i="10"/>
  <c r="M998" i="10"/>
  <c r="L998" i="10" s="1"/>
  <c r="G998" i="10"/>
  <c r="O990" i="10"/>
  <c r="M990" i="10"/>
  <c r="L990" i="10" s="1"/>
  <c r="G990" i="10"/>
  <c r="O982" i="10"/>
  <c r="M982" i="10"/>
  <c r="L982" i="10" s="1"/>
  <c r="G982" i="10"/>
  <c r="O974" i="10"/>
  <c r="M974" i="10"/>
  <c r="L974" i="10" s="1"/>
  <c r="G974" i="10"/>
  <c r="O966" i="10"/>
  <c r="M966" i="10"/>
  <c r="L966" i="10" s="1"/>
  <c r="G966" i="10"/>
  <c r="O958" i="10"/>
  <c r="M958" i="10"/>
  <c r="L958" i="10" s="1"/>
  <c r="G958" i="10"/>
  <c r="O950" i="10"/>
  <c r="M950" i="10"/>
  <c r="L950" i="10" s="1"/>
  <c r="G950" i="10"/>
  <c r="O942" i="10"/>
  <c r="M942" i="10"/>
  <c r="L942" i="10" s="1"/>
  <c r="G942" i="10"/>
  <c r="O934" i="10"/>
  <c r="M934" i="10"/>
  <c r="L934" i="10" s="1"/>
  <c r="G934" i="10"/>
  <c r="O926" i="10"/>
  <c r="M926" i="10"/>
  <c r="L926" i="10" s="1"/>
  <c r="G926" i="10"/>
  <c r="O918" i="10"/>
  <c r="M918" i="10"/>
  <c r="L918" i="10" s="1"/>
  <c r="G918" i="10"/>
  <c r="O910" i="10"/>
  <c r="M910" i="10"/>
  <c r="L910" i="10" s="1"/>
  <c r="G910" i="10"/>
  <c r="O902" i="10"/>
  <c r="M902" i="10"/>
  <c r="L902" i="10" s="1"/>
  <c r="G902" i="10"/>
  <c r="O894" i="10"/>
  <c r="M894" i="10"/>
  <c r="L894" i="10" s="1"/>
  <c r="G894" i="10"/>
  <c r="O886" i="10"/>
  <c r="M886" i="10"/>
  <c r="L886" i="10" s="1"/>
  <c r="G886" i="10"/>
  <c r="O878" i="10"/>
  <c r="M878" i="10"/>
  <c r="L878" i="10" s="1"/>
  <c r="G878" i="10"/>
  <c r="O870" i="10"/>
  <c r="M870" i="10"/>
  <c r="L870" i="10" s="1"/>
  <c r="G870" i="10"/>
  <c r="O862" i="10"/>
  <c r="M862" i="10"/>
  <c r="L862" i="10" s="1"/>
  <c r="G862" i="10"/>
  <c r="O854" i="10"/>
  <c r="M854" i="10"/>
  <c r="L854" i="10" s="1"/>
  <c r="G854" i="10"/>
  <c r="O846" i="10"/>
  <c r="M846" i="10"/>
  <c r="L846" i="10" s="1"/>
  <c r="G846" i="10"/>
  <c r="O838" i="10"/>
  <c r="M838" i="10"/>
  <c r="L838" i="10" s="1"/>
  <c r="G838" i="10"/>
  <c r="O830" i="10"/>
  <c r="M830" i="10"/>
  <c r="L830" i="10" s="1"/>
  <c r="G830" i="10"/>
  <c r="O822" i="10"/>
  <c r="M822" i="10"/>
  <c r="L822" i="10" s="1"/>
  <c r="G822" i="10"/>
  <c r="O814" i="10"/>
  <c r="M814" i="10"/>
  <c r="L814" i="10" s="1"/>
  <c r="G814" i="10"/>
  <c r="O806" i="10"/>
  <c r="M806" i="10"/>
  <c r="L806" i="10" s="1"/>
  <c r="G806" i="10"/>
  <c r="O798" i="10"/>
  <c r="M798" i="10"/>
  <c r="L798" i="10" s="1"/>
  <c r="G798" i="10"/>
  <c r="O790" i="10"/>
  <c r="M790" i="10"/>
  <c r="L790" i="10" s="1"/>
  <c r="G790" i="10"/>
  <c r="O782" i="10"/>
  <c r="M782" i="10"/>
  <c r="L782" i="10" s="1"/>
  <c r="G782" i="10"/>
  <c r="O774" i="10"/>
  <c r="M774" i="10"/>
  <c r="L774" i="10" s="1"/>
  <c r="G774" i="10"/>
  <c r="M766" i="10"/>
  <c r="G766" i="10"/>
  <c r="M758" i="10"/>
  <c r="L758" i="10" s="1"/>
  <c r="G758" i="10"/>
  <c r="O750" i="10"/>
  <c r="M750" i="10"/>
  <c r="L750" i="10" s="1"/>
  <c r="G750" i="10"/>
  <c r="O742" i="10"/>
  <c r="M742" i="10"/>
  <c r="L742" i="10" s="1"/>
  <c r="G742" i="10"/>
  <c r="O734" i="10"/>
  <c r="M734" i="10"/>
  <c r="L734" i="10" s="1"/>
  <c r="G734" i="10"/>
  <c r="O726" i="10"/>
  <c r="M726" i="10"/>
  <c r="L726" i="10" s="1"/>
  <c r="G726" i="10"/>
  <c r="O718" i="10"/>
  <c r="M718" i="10"/>
  <c r="L718" i="10" s="1"/>
  <c r="G718" i="10"/>
  <c r="O1867" i="10"/>
  <c r="M1867" i="10"/>
  <c r="L1867" i="10" s="1"/>
  <c r="G1867" i="10"/>
  <c r="O1811" i="10"/>
  <c r="M1811" i="10"/>
  <c r="L1811" i="10" s="1"/>
  <c r="G1811" i="10"/>
  <c r="O1755" i="10"/>
  <c r="M1755" i="10"/>
  <c r="L1755" i="10" s="1"/>
  <c r="G1755" i="10"/>
  <c r="O1707" i="10"/>
  <c r="M1707" i="10"/>
  <c r="L1707" i="10" s="1"/>
  <c r="G1707" i="10"/>
  <c r="O1659" i="10"/>
  <c r="M1659" i="10"/>
  <c r="L1659" i="10" s="1"/>
  <c r="G1659" i="10"/>
  <c r="O1603" i="10"/>
  <c r="M1603" i="10"/>
  <c r="L1603" i="10" s="1"/>
  <c r="G1603" i="10"/>
  <c r="O1555" i="10"/>
  <c r="M1555" i="10"/>
  <c r="L1555" i="10" s="1"/>
  <c r="G1555" i="10"/>
  <c r="O1499" i="10"/>
  <c r="M1499" i="10"/>
  <c r="L1499" i="10" s="1"/>
  <c r="G1499" i="10"/>
  <c r="O1443" i="10"/>
  <c r="M1443" i="10"/>
  <c r="L1443" i="10" s="1"/>
  <c r="G1443" i="10"/>
  <c r="O1387" i="10"/>
  <c r="M1387" i="10"/>
  <c r="L1387" i="10" s="1"/>
  <c r="G1387" i="10"/>
  <c r="O1355" i="10"/>
  <c r="M1355" i="10"/>
  <c r="L1355" i="10" s="1"/>
  <c r="G1355" i="10"/>
  <c r="O1299" i="10"/>
  <c r="M1299" i="10"/>
  <c r="L1299" i="10" s="1"/>
  <c r="G1299" i="10"/>
  <c r="O1251" i="10"/>
  <c r="M1251" i="10"/>
  <c r="L1251" i="10" s="1"/>
  <c r="G1251" i="10"/>
  <c r="O1211" i="10"/>
  <c r="M1211" i="10"/>
  <c r="L1211" i="10" s="1"/>
  <c r="G1211" i="10"/>
  <c r="O1171" i="10"/>
  <c r="M1171" i="10"/>
  <c r="L1171" i="10" s="1"/>
  <c r="G1171" i="10"/>
  <c r="O1131" i="10"/>
  <c r="M1131" i="10"/>
  <c r="L1131" i="10" s="1"/>
  <c r="G1131" i="10"/>
  <c r="O1091" i="10"/>
  <c r="M1091" i="10"/>
  <c r="L1091" i="10" s="1"/>
  <c r="G1091" i="10"/>
  <c r="O1043" i="10"/>
  <c r="M1043" i="10"/>
  <c r="L1043" i="10" s="1"/>
  <c r="G1043" i="10"/>
  <c r="O979" i="10"/>
  <c r="M979" i="10"/>
  <c r="L979" i="10" s="1"/>
  <c r="G979" i="10"/>
  <c r="O923" i="10"/>
  <c r="M923" i="10"/>
  <c r="L923" i="10" s="1"/>
  <c r="G923" i="10"/>
  <c r="O859" i="10"/>
  <c r="M859" i="10"/>
  <c r="L859" i="10" s="1"/>
  <c r="G859" i="10"/>
  <c r="O803" i="10"/>
  <c r="M803" i="10"/>
  <c r="L803" i="10" s="1"/>
  <c r="G803" i="10"/>
  <c r="O739" i="10"/>
  <c r="M739" i="10"/>
  <c r="L739" i="10" s="1"/>
  <c r="G739" i="10"/>
  <c r="O1882" i="10"/>
  <c r="M1882" i="10"/>
  <c r="L1882" i="10" s="1"/>
  <c r="G1882" i="10"/>
  <c r="O1810" i="10"/>
  <c r="M1810" i="10"/>
  <c r="L1810" i="10" s="1"/>
  <c r="G1810" i="10"/>
  <c r="O1618" i="10"/>
  <c r="M1618" i="10"/>
  <c r="L1618" i="10" s="1"/>
  <c r="G1618" i="10"/>
  <c r="O1578" i="10"/>
  <c r="M1578" i="10"/>
  <c r="L1578" i="10" s="1"/>
  <c r="G1578" i="10"/>
  <c r="O1530" i="10"/>
  <c r="M1530" i="10"/>
  <c r="L1530" i="10" s="1"/>
  <c r="G1530" i="10"/>
  <c r="O1482" i="10"/>
  <c r="M1482" i="10"/>
  <c r="L1482" i="10" s="1"/>
  <c r="G1482" i="10"/>
  <c r="O1442" i="10"/>
  <c r="M1442" i="10"/>
  <c r="L1442" i="10" s="1"/>
  <c r="G1442" i="10"/>
  <c r="O1402" i="10"/>
  <c r="M1402" i="10"/>
  <c r="L1402" i="10" s="1"/>
  <c r="G1402" i="10"/>
  <c r="O1362" i="10"/>
  <c r="M1362" i="10"/>
  <c r="L1362" i="10" s="1"/>
  <c r="G1362" i="10"/>
  <c r="O1330" i="10"/>
  <c r="M1330" i="10"/>
  <c r="L1330" i="10" s="1"/>
  <c r="G1330" i="10"/>
  <c r="O1274" i="10"/>
  <c r="M1274" i="10"/>
  <c r="L1274" i="10" s="1"/>
  <c r="G1274" i="10"/>
  <c r="O1226" i="10"/>
  <c r="M1226" i="10"/>
  <c r="L1226" i="10" s="1"/>
  <c r="G1226" i="10"/>
  <c r="O1178" i="10"/>
  <c r="M1178" i="10"/>
  <c r="L1178" i="10" s="1"/>
  <c r="G1178" i="10"/>
  <c r="O1130" i="10"/>
  <c r="M1130" i="10"/>
  <c r="L1130" i="10" s="1"/>
  <c r="G1130" i="10"/>
  <c r="O1082" i="10"/>
  <c r="M1082" i="10"/>
  <c r="L1082" i="10" s="1"/>
  <c r="G1082" i="10"/>
  <c r="O1034" i="10"/>
  <c r="M1034" i="10"/>
  <c r="L1034" i="10" s="1"/>
  <c r="G1034" i="10"/>
  <c r="O1010" i="10"/>
  <c r="M1010" i="10"/>
  <c r="L1010" i="10" s="1"/>
  <c r="G1010" i="10"/>
  <c r="O970" i="10"/>
  <c r="M970" i="10"/>
  <c r="L970" i="10" s="1"/>
  <c r="G970" i="10"/>
  <c r="O930" i="10"/>
  <c r="M930" i="10"/>
  <c r="L930" i="10" s="1"/>
  <c r="G930" i="10"/>
  <c r="O874" i="10"/>
  <c r="M874" i="10"/>
  <c r="L874" i="10" s="1"/>
  <c r="G874" i="10"/>
  <c r="O850" i="10"/>
  <c r="M850" i="10"/>
  <c r="L850" i="10" s="1"/>
  <c r="G850" i="10"/>
  <c r="O818" i="10"/>
  <c r="M818" i="10"/>
  <c r="L818" i="10" s="1"/>
  <c r="G818" i="10"/>
  <c r="O770" i="10"/>
  <c r="M770" i="10"/>
  <c r="L770" i="10" s="1"/>
  <c r="G770" i="10"/>
  <c r="O730" i="10"/>
  <c r="M730" i="10"/>
  <c r="L730" i="10" s="1"/>
  <c r="G730" i="10"/>
  <c r="O1885" i="10"/>
  <c r="M1885" i="10"/>
  <c r="L1885" i="10" s="1"/>
  <c r="G1885" i="10"/>
  <c r="O1877" i="10"/>
  <c r="M1877" i="10"/>
  <c r="L1877" i="10" s="1"/>
  <c r="G1877" i="10"/>
  <c r="O1869" i="10"/>
  <c r="M1869" i="10"/>
  <c r="L1869" i="10" s="1"/>
  <c r="G1869" i="10"/>
  <c r="O1861" i="10"/>
  <c r="M1861" i="10"/>
  <c r="L1861" i="10" s="1"/>
  <c r="G1861" i="10"/>
  <c r="O1853" i="10"/>
  <c r="M1853" i="10"/>
  <c r="L1853" i="10" s="1"/>
  <c r="G1853" i="10"/>
  <c r="O1845" i="10"/>
  <c r="M1845" i="10"/>
  <c r="L1845" i="10" s="1"/>
  <c r="G1845" i="10"/>
  <c r="O1837" i="10"/>
  <c r="M1837" i="10"/>
  <c r="L1837" i="10" s="1"/>
  <c r="G1837" i="10"/>
  <c r="O1829" i="10"/>
  <c r="M1829" i="10"/>
  <c r="L1829" i="10" s="1"/>
  <c r="G1829" i="10"/>
  <c r="O1821" i="10"/>
  <c r="M1821" i="10"/>
  <c r="L1821" i="10" s="1"/>
  <c r="G1821" i="10"/>
  <c r="O1813" i="10"/>
  <c r="M1813" i="10"/>
  <c r="L1813" i="10" s="1"/>
  <c r="G1813" i="10"/>
  <c r="O1805" i="10"/>
  <c r="M1805" i="10"/>
  <c r="L1805" i="10" s="1"/>
  <c r="G1805" i="10"/>
  <c r="O1797" i="10"/>
  <c r="M1797" i="10"/>
  <c r="L1797" i="10" s="1"/>
  <c r="G1797" i="10"/>
  <c r="O1789" i="10"/>
  <c r="M1789" i="10"/>
  <c r="L1789" i="10" s="1"/>
  <c r="G1789" i="10"/>
  <c r="O1781" i="10"/>
  <c r="M1781" i="10"/>
  <c r="L1781" i="10" s="1"/>
  <c r="G1781" i="10"/>
  <c r="O1773" i="10"/>
  <c r="M1773" i="10"/>
  <c r="L1773" i="10" s="1"/>
  <c r="G1773" i="10"/>
  <c r="O1765" i="10"/>
  <c r="M1765" i="10"/>
  <c r="L1765" i="10" s="1"/>
  <c r="G1765" i="10"/>
  <c r="O1757" i="10"/>
  <c r="M1757" i="10"/>
  <c r="L1757" i="10" s="1"/>
  <c r="G1757" i="10"/>
  <c r="O1749" i="10"/>
  <c r="M1749" i="10"/>
  <c r="L1749" i="10" s="1"/>
  <c r="G1749" i="10"/>
  <c r="O1741" i="10"/>
  <c r="M1741" i="10"/>
  <c r="L1741" i="10" s="1"/>
  <c r="G1741" i="10"/>
  <c r="O1733" i="10"/>
  <c r="M1733" i="10"/>
  <c r="L1733" i="10" s="1"/>
  <c r="G1733" i="10"/>
  <c r="O1725" i="10"/>
  <c r="M1725" i="10"/>
  <c r="L1725" i="10" s="1"/>
  <c r="G1725" i="10"/>
  <c r="O1717" i="10"/>
  <c r="M1717" i="10"/>
  <c r="L1717" i="10" s="1"/>
  <c r="G1717" i="10"/>
  <c r="O1709" i="10"/>
  <c r="M1709" i="10"/>
  <c r="L1709" i="10" s="1"/>
  <c r="G1709" i="10"/>
  <c r="O1701" i="10"/>
  <c r="M1701" i="10"/>
  <c r="L1701" i="10" s="1"/>
  <c r="G1701" i="10"/>
  <c r="O1693" i="10"/>
  <c r="M1693" i="10"/>
  <c r="L1693" i="10" s="1"/>
  <c r="G1693" i="10"/>
  <c r="O1685" i="10"/>
  <c r="M1685" i="10"/>
  <c r="L1685" i="10" s="1"/>
  <c r="G1685" i="10"/>
  <c r="O1677" i="10"/>
  <c r="M1677" i="10"/>
  <c r="L1677" i="10" s="1"/>
  <c r="G1677" i="10"/>
  <c r="O1669" i="10"/>
  <c r="M1669" i="10"/>
  <c r="L1669" i="10" s="1"/>
  <c r="G1669" i="10"/>
  <c r="O1661" i="10"/>
  <c r="M1661" i="10"/>
  <c r="L1661" i="10" s="1"/>
  <c r="G1661" i="10"/>
  <c r="O1653" i="10"/>
  <c r="M1653" i="10"/>
  <c r="L1653" i="10" s="1"/>
  <c r="G1653" i="10"/>
  <c r="O1645" i="10"/>
  <c r="M1645" i="10"/>
  <c r="L1645" i="10" s="1"/>
  <c r="G1645" i="10"/>
  <c r="O1637" i="10"/>
  <c r="M1637" i="10"/>
  <c r="L1637" i="10" s="1"/>
  <c r="G1637" i="10"/>
  <c r="O1629" i="10"/>
  <c r="M1629" i="10"/>
  <c r="L1629" i="10" s="1"/>
  <c r="G1629" i="10"/>
  <c r="O1621" i="10"/>
  <c r="M1621" i="10"/>
  <c r="L1621" i="10" s="1"/>
  <c r="G1621" i="10"/>
  <c r="O1613" i="10"/>
  <c r="M1613" i="10"/>
  <c r="L1613" i="10" s="1"/>
  <c r="G1613" i="10"/>
  <c r="O1605" i="10"/>
  <c r="M1605" i="10"/>
  <c r="L1605" i="10" s="1"/>
  <c r="G1605" i="10"/>
  <c r="O1597" i="10"/>
  <c r="M1597" i="10"/>
  <c r="L1597" i="10" s="1"/>
  <c r="G1597" i="10"/>
  <c r="O1589" i="10"/>
  <c r="M1589" i="10"/>
  <c r="L1589" i="10" s="1"/>
  <c r="G1589" i="10"/>
  <c r="O1581" i="10"/>
  <c r="M1581" i="10"/>
  <c r="L1581" i="10" s="1"/>
  <c r="G1581" i="10"/>
  <c r="O1573" i="10"/>
  <c r="M1573" i="10"/>
  <c r="L1573" i="10" s="1"/>
  <c r="G1573" i="10"/>
  <c r="O1565" i="10"/>
  <c r="M1565" i="10"/>
  <c r="L1565" i="10" s="1"/>
  <c r="G1565" i="10"/>
  <c r="O1557" i="10"/>
  <c r="M1557" i="10"/>
  <c r="L1557" i="10" s="1"/>
  <c r="G1557" i="10"/>
  <c r="O1549" i="10"/>
  <c r="M1549" i="10"/>
  <c r="L1549" i="10" s="1"/>
  <c r="G1549" i="10"/>
  <c r="O1541" i="10"/>
  <c r="M1541" i="10"/>
  <c r="L1541" i="10" s="1"/>
  <c r="G1541" i="10"/>
  <c r="O1533" i="10"/>
  <c r="M1533" i="10"/>
  <c r="L1533" i="10" s="1"/>
  <c r="G1533" i="10"/>
  <c r="O1525" i="10"/>
  <c r="M1525" i="10"/>
  <c r="L1525" i="10" s="1"/>
  <c r="G1525" i="10"/>
  <c r="O1517" i="10"/>
  <c r="M1517" i="10"/>
  <c r="L1517" i="10" s="1"/>
  <c r="G1517" i="10"/>
  <c r="O1509" i="10"/>
  <c r="M1509" i="10"/>
  <c r="L1509" i="10" s="1"/>
  <c r="G1509" i="10"/>
  <c r="O1501" i="10"/>
  <c r="M1501" i="10"/>
  <c r="L1501" i="10" s="1"/>
  <c r="G1501" i="10"/>
  <c r="O1493" i="10"/>
  <c r="M1493" i="10"/>
  <c r="L1493" i="10" s="1"/>
  <c r="G1493" i="10"/>
  <c r="O1485" i="10"/>
  <c r="M1485" i="10"/>
  <c r="L1485" i="10" s="1"/>
  <c r="G1485" i="10"/>
  <c r="O1477" i="10"/>
  <c r="M1477" i="10"/>
  <c r="L1477" i="10" s="1"/>
  <c r="G1477" i="10"/>
  <c r="O1469" i="10"/>
  <c r="M1469" i="10"/>
  <c r="L1469" i="10" s="1"/>
  <c r="G1469" i="10"/>
  <c r="O1461" i="10"/>
  <c r="M1461" i="10"/>
  <c r="L1461" i="10" s="1"/>
  <c r="G1461" i="10"/>
  <c r="O1453" i="10"/>
  <c r="M1453" i="10"/>
  <c r="L1453" i="10" s="1"/>
  <c r="G1453" i="10"/>
  <c r="O1445" i="10"/>
  <c r="M1445" i="10"/>
  <c r="L1445" i="10" s="1"/>
  <c r="G1445" i="10"/>
  <c r="O1437" i="10"/>
  <c r="M1437" i="10"/>
  <c r="L1437" i="10" s="1"/>
  <c r="G1437" i="10"/>
  <c r="O1429" i="10"/>
  <c r="M1429" i="10"/>
  <c r="L1429" i="10" s="1"/>
  <c r="G1429" i="10"/>
  <c r="O1421" i="10"/>
  <c r="M1421" i="10"/>
  <c r="L1421" i="10" s="1"/>
  <c r="G1421" i="10"/>
  <c r="O1413" i="10"/>
  <c r="M1413" i="10"/>
  <c r="L1413" i="10" s="1"/>
  <c r="G1413" i="10"/>
  <c r="O1405" i="10"/>
  <c r="M1405" i="10"/>
  <c r="L1405" i="10" s="1"/>
  <c r="G1405" i="10"/>
  <c r="O1397" i="10"/>
  <c r="M1397" i="10"/>
  <c r="L1397" i="10" s="1"/>
  <c r="G1397" i="10"/>
  <c r="O1389" i="10"/>
  <c r="M1389" i="10"/>
  <c r="L1389" i="10" s="1"/>
  <c r="G1389" i="10"/>
  <c r="O1381" i="10"/>
  <c r="M1381" i="10"/>
  <c r="L1381" i="10" s="1"/>
  <c r="G1381" i="10"/>
  <c r="O1373" i="10"/>
  <c r="M1373" i="10"/>
  <c r="L1373" i="10" s="1"/>
  <c r="G1373" i="10"/>
  <c r="O1365" i="10"/>
  <c r="M1365" i="10"/>
  <c r="L1365" i="10" s="1"/>
  <c r="G1365" i="10"/>
  <c r="O1357" i="10"/>
  <c r="M1357" i="10"/>
  <c r="L1357" i="10" s="1"/>
  <c r="G1357" i="10"/>
  <c r="O1349" i="10"/>
  <c r="M1349" i="10"/>
  <c r="L1349" i="10" s="1"/>
  <c r="G1349" i="10"/>
  <c r="O1341" i="10"/>
  <c r="M1341" i="10"/>
  <c r="L1341" i="10" s="1"/>
  <c r="G1341" i="10"/>
  <c r="O1333" i="10"/>
  <c r="M1333" i="10"/>
  <c r="L1333" i="10" s="1"/>
  <c r="G1333" i="10"/>
  <c r="O1325" i="10"/>
  <c r="M1325" i="10"/>
  <c r="L1325" i="10" s="1"/>
  <c r="G1325" i="10"/>
  <c r="O1317" i="10"/>
  <c r="M1317" i="10"/>
  <c r="L1317" i="10" s="1"/>
  <c r="G1317" i="10"/>
  <c r="O1309" i="10"/>
  <c r="M1309" i="10"/>
  <c r="L1309" i="10" s="1"/>
  <c r="G1309" i="10"/>
  <c r="O1301" i="10"/>
  <c r="M1301" i="10"/>
  <c r="L1301" i="10" s="1"/>
  <c r="G1301" i="10"/>
  <c r="O1293" i="10"/>
  <c r="M1293" i="10"/>
  <c r="L1293" i="10" s="1"/>
  <c r="G1293" i="10"/>
  <c r="O1285" i="10"/>
  <c r="M1285" i="10"/>
  <c r="L1285" i="10" s="1"/>
  <c r="G1285" i="10"/>
  <c r="O1277" i="10"/>
  <c r="M1277" i="10"/>
  <c r="L1277" i="10" s="1"/>
  <c r="G1277" i="10"/>
  <c r="O1269" i="10"/>
  <c r="M1269" i="10"/>
  <c r="L1269" i="10" s="1"/>
  <c r="G1269" i="10"/>
  <c r="O1261" i="10"/>
  <c r="M1261" i="10"/>
  <c r="L1261" i="10" s="1"/>
  <c r="G1261" i="10"/>
  <c r="O1253" i="10"/>
  <c r="M1253" i="10"/>
  <c r="L1253" i="10" s="1"/>
  <c r="G1253" i="10"/>
  <c r="O1245" i="10"/>
  <c r="M1245" i="10"/>
  <c r="L1245" i="10" s="1"/>
  <c r="G1245" i="10"/>
  <c r="O1237" i="10"/>
  <c r="M1237" i="10"/>
  <c r="L1237" i="10" s="1"/>
  <c r="G1237" i="10"/>
  <c r="O1229" i="10"/>
  <c r="M1229" i="10"/>
  <c r="L1229" i="10" s="1"/>
  <c r="G1229" i="10"/>
  <c r="O1221" i="10"/>
  <c r="M1221" i="10"/>
  <c r="L1221" i="10" s="1"/>
  <c r="G1221" i="10"/>
  <c r="O1213" i="10"/>
  <c r="M1213" i="10"/>
  <c r="L1213" i="10" s="1"/>
  <c r="G1213" i="10"/>
  <c r="O1205" i="10"/>
  <c r="M1205" i="10"/>
  <c r="L1205" i="10" s="1"/>
  <c r="G1205" i="10"/>
  <c r="O1197" i="10"/>
  <c r="M1197" i="10"/>
  <c r="L1197" i="10" s="1"/>
  <c r="G1197" i="10"/>
  <c r="O1189" i="10"/>
  <c r="M1189" i="10"/>
  <c r="L1189" i="10" s="1"/>
  <c r="G1189" i="10"/>
  <c r="O1181" i="10"/>
  <c r="M1181" i="10"/>
  <c r="L1181" i="10" s="1"/>
  <c r="G1181" i="10"/>
  <c r="O1173" i="10"/>
  <c r="M1173" i="10"/>
  <c r="L1173" i="10" s="1"/>
  <c r="G1173" i="10"/>
  <c r="O1165" i="10"/>
  <c r="M1165" i="10"/>
  <c r="L1165" i="10" s="1"/>
  <c r="G1165" i="10"/>
  <c r="O1157" i="10"/>
  <c r="M1157" i="10"/>
  <c r="L1157" i="10" s="1"/>
  <c r="G1157" i="10"/>
  <c r="O1149" i="10"/>
  <c r="M1149" i="10"/>
  <c r="L1149" i="10" s="1"/>
  <c r="G1149" i="10"/>
  <c r="O1141" i="10"/>
  <c r="M1141" i="10"/>
  <c r="L1141" i="10" s="1"/>
  <c r="G1141" i="10"/>
  <c r="O1133" i="10"/>
  <c r="M1133" i="10"/>
  <c r="L1133" i="10" s="1"/>
  <c r="G1133" i="10"/>
  <c r="O1125" i="10"/>
  <c r="M1125" i="10"/>
  <c r="L1125" i="10" s="1"/>
  <c r="G1125" i="10"/>
  <c r="O1117" i="10"/>
  <c r="M1117" i="10"/>
  <c r="L1117" i="10" s="1"/>
  <c r="G1117" i="10"/>
  <c r="O1109" i="10"/>
  <c r="M1109" i="10"/>
  <c r="L1109" i="10" s="1"/>
  <c r="G1109" i="10"/>
  <c r="O1101" i="10"/>
  <c r="M1101" i="10"/>
  <c r="L1101" i="10" s="1"/>
  <c r="G1101" i="10"/>
  <c r="O1093" i="10"/>
  <c r="M1093" i="10"/>
  <c r="L1093" i="10" s="1"/>
  <c r="G1093" i="10"/>
  <c r="O1085" i="10"/>
  <c r="M1085" i="10"/>
  <c r="L1085" i="10" s="1"/>
  <c r="G1085" i="10"/>
  <c r="O1077" i="10"/>
  <c r="M1077" i="10"/>
  <c r="L1077" i="10" s="1"/>
  <c r="G1077" i="10"/>
  <c r="O1069" i="10"/>
  <c r="M1069" i="10"/>
  <c r="L1069" i="10" s="1"/>
  <c r="G1069" i="10"/>
  <c r="O1061" i="10"/>
  <c r="M1061" i="10"/>
  <c r="L1061" i="10" s="1"/>
  <c r="G1061" i="10"/>
  <c r="O1053" i="10"/>
  <c r="M1053" i="10"/>
  <c r="L1053" i="10" s="1"/>
  <c r="G1053" i="10"/>
  <c r="O1045" i="10"/>
  <c r="M1045" i="10"/>
  <c r="L1045" i="10" s="1"/>
  <c r="G1045" i="10"/>
  <c r="O1037" i="10"/>
  <c r="M1037" i="10"/>
  <c r="L1037" i="10" s="1"/>
  <c r="G1037" i="10"/>
  <c r="O1029" i="10"/>
  <c r="M1029" i="10"/>
  <c r="L1029" i="10" s="1"/>
  <c r="G1029" i="10"/>
  <c r="O1021" i="10"/>
  <c r="M1021" i="10"/>
  <c r="L1021" i="10" s="1"/>
  <c r="G1021" i="10"/>
  <c r="O1013" i="10"/>
  <c r="M1013" i="10"/>
  <c r="L1013" i="10" s="1"/>
  <c r="G1013" i="10"/>
  <c r="O1005" i="10"/>
  <c r="M1005" i="10"/>
  <c r="L1005" i="10" s="1"/>
  <c r="G1005" i="10"/>
  <c r="O997" i="10"/>
  <c r="M997" i="10"/>
  <c r="L997" i="10" s="1"/>
  <c r="G997" i="10"/>
  <c r="O989" i="10"/>
  <c r="M989" i="10"/>
  <c r="L989" i="10" s="1"/>
  <c r="G989" i="10"/>
  <c r="O981" i="10"/>
  <c r="M981" i="10"/>
  <c r="L981" i="10" s="1"/>
  <c r="G981" i="10"/>
  <c r="O973" i="10"/>
  <c r="M973" i="10"/>
  <c r="L973" i="10" s="1"/>
  <c r="G973" i="10"/>
  <c r="O965" i="10"/>
  <c r="M965" i="10"/>
  <c r="L965" i="10" s="1"/>
  <c r="G965" i="10"/>
  <c r="O957" i="10"/>
  <c r="M957" i="10"/>
  <c r="L957" i="10" s="1"/>
  <c r="G957" i="10"/>
  <c r="O949" i="10"/>
  <c r="M949" i="10"/>
  <c r="L949" i="10" s="1"/>
  <c r="G949" i="10"/>
  <c r="O941" i="10"/>
  <c r="M941" i="10"/>
  <c r="L941" i="10" s="1"/>
  <c r="G941" i="10"/>
  <c r="O933" i="10"/>
  <c r="M933" i="10"/>
  <c r="L933" i="10" s="1"/>
  <c r="G933" i="10"/>
  <c r="O925" i="10"/>
  <c r="M925" i="10"/>
  <c r="L925" i="10" s="1"/>
  <c r="G925" i="10"/>
  <c r="O917" i="10"/>
  <c r="M917" i="10"/>
  <c r="L917" i="10" s="1"/>
  <c r="G917" i="10"/>
  <c r="O909" i="10"/>
  <c r="M909" i="10"/>
  <c r="L909" i="10" s="1"/>
  <c r="G909" i="10"/>
  <c r="O901" i="10"/>
  <c r="M901" i="10"/>
  <c r="L901" i="10" s="1"/>
  <c r="G901" i="10"/>
  <c r="O893" i="10"/>
  <c r="M893" i="10"/>
  <c r="L893" i="10" s="1"/>
  <c r="G893" i="10"/>
  <c r="O885" i="10"/>
  <c r="M885" i="10"/>
  <c r="L885" i="10" s="1"/>
  <c r="G885" i="10"/>
  <c r="O877" i="10"/>
  <c r="M877" i="10"/>
  <c r="L877" i="10" s="1"/>
  <c r="G877" i="10"/>
  <c r="O869" i="10"/>
  <c r="M869" i="10"/>
  <c r="L869" i="10" s="1"/>
  <c r="G869" i="10"/>
  <c r="O861" i="10"/>
  <c r="M861" i="10"/>
  <c r="L861" i="10" s="1"/>
  <c r="G861" i="10"/>
  <c r="O853" i="10"/>
  <c r="M853" i="10"/>
  <c r="L853" i="10" s="1"/>
  <c r="G853" i="10"/>
  <c r="O845" i="10"/>
  <c r="M845" i="10"/>
  <c r="L845" i="10" s="1"/>
  <c r="G845" i="10"/>
  <c r="O837" i="10"/>
  <c r="M837" i="10"/>
  <c r="L837" i="10" s="1"/>
  <c r="G837" i="10"/>
  <c r="O829" i="10"/>
  <c r="M829" i="10"/>
  <c r="L829" i="10" s="1"/>
  <c r="G829" i="10"/>
  <c r="O821" i="10"/>
  <c r="M821" i="10"/>
  <c r="L821" i="10" s="1"/>
  <c r="G821" i="10"/>
  <c r="O813" i="10"/>
  <c r="M813" i="10"/>
  <c r="L813" i="10" s="1"/>
  <c r="G813" i="10"/>
  <c r="O805" i="10"/>
  <c r="M805" i="10"/>
  <c r="L805" i="10" s="1"/>
  <c r="G805" i="10"/>
  <c r="O797" i="10"/>
  <c r="M797" i="10"/>
  <c r="L797" i="10" s="1"/>
  <c r="G797" i="10"/>
  <c r="O789" i="10"/>
  <c r="M789" i="10"/>
  <c r="L789" i="10" s="1"/>
  <c r="G789" i="10"/>
  <c r="O781" i="10"/>
  <c r="M781" i="10"/>
  <c r="L781" i="10" s="1"/>
  <c r="G781" i="10"/>
  <c r="O773" i="10"/>
  <c r="M773" i="10"/>
  <c r="L773" i="10" s="1"/>
  <c r="G773" i="10"/>
  <c r="M765" i="10"/>
  <c r="G765" i="10"/>
  <c r="O757" i="10"/>
  <c r="M757" i="10"/>
  <c r="L757" i="10" s="1"/>
  <c r="G757" i="10"/>
  <c r="O749" i="10"/>
  <c r="M749" i="10"/>
  <c r="L749" i="10" s="1"/>
  <c r="G749" i="10"/>
  <c r="O741" i="10"/>
  <c r="M741" i="10"/>
  <c r="L741" i="10" s="1"/>
  <c r="G741" i="10"/>
  <c r="O733" i="10"/>
  <c r="M733" i="10"/>
  <c r="L733" i="10" s="1"/>
  <c r="G733" i="10"/>
  <c r="O725" i="10"/>
  <c r="M725" i="10"/>
  <c r="L725" i="10" s="1"/>
  <c r="G725" i="10"/>
  <c r="O717" i="10"/>
  <c r="M717" i="10"/>
  <c r="L717" i="10" s="1"/>
  <c r="G717" i="10"/>
  <c r="O1851" i="10"/>
  <c r="M1851" i="10"/>
  <c r="L1851" i="10" s="1"/>
  <c r="G1851" i="10"/>
  <c r="O1795" i="10"/>
  <c r="M1795" i="10"/>
  <c r="L1795" i="10" s="1"/>
  <c r="G1795" i="10"/>
  <c r="O1747" i="10"/>
  <c r="M1747" i="10"/>
  <c r="L1747" i="10" s="1"/>
  <c r="G1747" i="10"/>
  <c r="O1691" i="10"/>
  <c r="M1691" i="10"/>
  <c r="L1691" i="10" s="1"/>
  <c r="G1691" i="10"/>
  <c r="O1651" i="10"/>
  <c r="M1651" i="10"/>
  <c r="L1651" i="10" s="1"/>
  <c r="G1651" i="10"/>
  <c r="O1595" i="10"/>
  <c r="M1595" i="10"/>
  <c r="L1595" i="10" s="1"/>
  <c r="G1595" i="10"/>
  <c r="O1547" i="10"/>
  <c r="M1547" i="10"/>
  <c r="L1547" i="10" s="1"/>
  <c r="G1547" i="10"/>
  <c r="O1491" i="10"/>
  <c r="M1491" i="10"/>
  <c r="L1491" i="10" s="1"/>
  <c r="G1491" i="10"/>
  <c r="O1435" i="10"/>
  <c r="M1435" i="10"/>
  <c r="L1435" i="10" s="1"/>
  <c r="G1435" i="10"/>
  <c r="O1379" i="10"/>
  <c r="M1379" i="10"/>
  <c r="L1379" i="10" s="1"/>
  <c r="G1379" i="10"/>
  <c r="O1323" i="10"/>
  <c r="M1323" i="10"/>
  <c r="L1323" i="10" s="1"/>
  <c r="G1323" i="10"/>
  <c r="O1275" i="10"/>
  <c r="M1275" i="10"/>
  <c r="L1275" i="10" s="1"/>
  <c r="G1275" i="10"/>
  <c r="O1179" i="10"/>
  <c r="M1179" i="10"/>
  <c r="L1179" i="10" s="1"/>
  <c r="G1179" i="10"/>
  <c r="O1011" i="10"/>
  <c r="M1011" i="10"/>
  <c r="L1011" i="10" s="1"/>
  <c r="G1011" i="10"/>
  <c r="O955" i="10"/>
  <c r="M955" i="10"/>
  <c r="L955" i="10" s="1"/>
  <c r="G955" i="10"/>
  <c r="O899" i="10"/>
  <c r="M899" i="10"/>
  <c r="L899" i="10" s="1"/>
  <c r="G899" i="10"/>
  <c r="O843" i="10"/>
  <c r="M843" i="10"/>
  <c r="L843" i="10" s="1"/>
  <c r="G843" i="10"/>
  <c r="O787" i="10"/>
  <c r="M787" i="10"/>
  <c r="L787" i="10" s="1"/>
  <c r="G787" i="10"/>
  <c r="O747" i="10"/>
  <c r="M747" i="10"/>
  <c r="L747" i="10" s="1"/>
  <c r="G747" i="10"/>
  <c r="O1874" i="10"/>
  <c r="M1874" i="10"/>
  <c r="L1874" i="10" s="1"/>
  <c r="G1874" i="10"/>
  <c r="O1834" i="10"/>
  <c r="M1834" i="10"/>
  <c r="L1834" i="10" s="1"/>
  <c r="G1834" i="10"/>
  <c r="O1794" i="10"/>
  <c r="M1794" i="10"/>
  <c r="L1794" i="10" s="1"/>
  <c r="G1794" i="10"/>
  <c r="O1762" i="10"/>
  <c r="M1762" i="10"/>
  <c r="L1762" i="10" s="1"/>
  <c r="G1762" i="10"/>
  <c r="O1722" i="10"/>
  <c r="M1722" i="10"/>
  <c r="L1722" i="10" s="1"/>
  <c r="G1722" i="10"/>
  <c r="O1658" i="10"/>
  <c r="M1658" i="10"/>
  <c r="L1658" i="10" s="1"/>
  <c r="G1658" i="10"/>
  <c r="O1594" i="10"/>
  <c r="M1594" i="10"/>
  <c r="L1594" i="10" s="1"/>
  <c r="G1594" i="10"/>
  <c r="O1554" i="10"/>
  <c r="M1554" i="10"/>
  <c r="L1554" i="10" s="1"/>
  <c r="G1554" i="10"/>
  <c r="O1514" i="10"/>
  <c r="M1514" i="10"/>
  <c r="L1514" i="10" s="1"/>
  <c r="G1514" i="10"/>
  <c r="O1474" i="10"/>
  <c r="M1474" i="10"/>
  <c r="L1474" i="10" s="1"/>
  <c r="G1474" i="10"/>
  <c r="O1434" i="10"/>
  <c r="M1434" i="10"/>
  <c r="L1434" i="10" s="1"/>
  <c r="G1434" i="10"/>
  <c r="O1394" i="10"/>
  <c r="M1394" i="10"/>
  <c r="L1394" i="10" s="1"/>
  <c r="G1394" i="10"/>
  <c r="O1354" i="10"/>
  <c r="M1354" i="10"/>
  <c r="L1354" i="10" s="1"/>
  <c r="G1354" i="10"/>
  <c r="O1306" i="10"/>
  <c r="M1306" i="10"/>
  <c r="L1306" i="10" s="1"/>
  <c r="G1306" i="10"/>
  <c r="O1242" i="10"/>
  <c r="M1242" i="10"/>
  <c r="L1242" i="10" s="1"/>
  <c r="G1242" i="10"/>
  <c r="O1210" i="10"/>
  <c r="M1210" i="10"/>
  <c r="L1210" i="10" s="1"/>
  <c r="G1210" i="10"/>
  <c r="O1162" i="10"/>
  <c r="M1162" i="10"/>
  <c r="L1162" i="10" s="1"/>
  <c r="G1162" i="10"/>
  <c r="O1106" i="10"/>
  <c r="M1106" i="10"/>
  <c r="L1106" i="10" s="1"/>
  <c r="G1106" i="10"/>
  <c r="O1042" i="10"/>
  <c r="M1042" i="10"/>
  <c r="L1042" i="10" s="1"/>
  <c r="G1042" i="10"/>
  <c r="O994" i="10"/>
  <c r="M994" i="10"/>
  <c r="L994" i="10" s="1"/>
  <c r="G994" i="10"/>
  <c r="O946" i="10"/>
  <c r="M946" i="10"/>
  <c r="L946" i="10" s="1"/>
  <c r="G946" i="10"/>
  <c r="O914" i="10"/>
  <c r="M914" i="10"/>
  <c r="L914" i="10" s="1"/>
  <c r="G914" i="10"/>
  <c r="O882" i="10"/>
  <c r="M882" i="10"/>
  <c r="L882" i="10" s="1"/>
  <c r="G882" i="10"/>
  <c r="O834" i="10"/>
  <c r="M834" i="10"/>
  <c r="L834" i="10" s="1"/>
  <c r="G834" i="10"/>
  <c r="O794" i="10"/>
  <c r="M794" i="10"/>
  <c r="L794" i="10" s="1"/>
  <c r="G794" i="10"/>
  <c r="O746" i="10"/>
  <c r="M746" i="10"/>
  <c r="L746" i="10" s="1"/>
  <c r="G746" i="10"/>
  <c r="O1884" i="10"/>
  <c r="M1884" i="10"/>
  <c r="L1884" i="10" s="1"/>
  <c r="G1884" i="10"/>
  <c r="O1876" i="10"/>
  <c r="M1876" i="10"/>
  <c r="L1876" i="10" s="1"/>
  <c r="G1876" i="10"/>
  <c r="O1868" i="10"/>
  <c r="M1868" i="10"/>
  <c r="L1868" i="10" s="1"/>
  <c r="G1868" i="10"/>
  <c r="O1860" i="10"/>
  <c r="M1860" i="10"/>
  <c r="L1860" i="10" s="1"/>
  <c r="G1860" i="10"/>
  <c r="O1852" i="10"/>
  <c r="M1852" i="10"/>
  <c r="L1852" i="10" s="1"/>
  <c r="G1852" i="10"/>
  <c r="O1844" i="10"/>
  <c r="M1844" i="10"/>
  <c r="L1844" i="10" s="1"/>
  <c r="G1844" i="10"/>
  <c r="O1836" i="10"/>
  <c r="M1836" i="10"/>
  <c r="L1836" i="10" s="1"/>
  <c r="G1836" i="10"/>
  <c r="O1828" i="10"/>
  <c r="M1828" i="10"/>
  <c r="L1828" i="10" s="1"/>
  <c r="G1828" i="10"/>
  <c r="O1820" i="10"/>
  <c r="M1820" i="10"/>
  <c r="L1820" i="10" s="1"/>
  <c r="G1820" i="10"/>
  <c r="O1812" i="10"/>
  <c r="M1812" i="10"/>
  <c r="L1812" i="10" s="1"/>
  <c r="G1812" i="10"/>
  <c r="O1804" i="10"/>
  <c r="M1804" i="10"/>
  <c r="L1804" i="10" s="1"/>
  <c r="G1804" i="10"/>
  <c r="O1796" i="10"/>
  <c r="M1796" i="10"/>
  <c r="L1796" i="10" s="1"/>
  <c r="G1796" i="10"/>
  <c r="O1788" i="10"/>
  <c r="M1788" i="10"/>
  <c r="L1788" i="10" s="1"/>
  <c r="G1788" i="10"/>
  <c r="O1780" i="10"/>
  <c r="M1780" i="10"/>
  <c r="L1780" i="10" s="1"/>
  <c r="G1780" i="10"/>
  <c r="O1772" i="10"/>
  <c r="M1772" i="10"/>
  <c r="L1772" i="10" s="1"/>
  <c r="G1772" i="10"/>
  <c r="O1764" i="10"/>
  <c r="M1764" i="10"/>
  <c r="L1764" i="10" s="1"/>
  <c r="G1764" i="10"/>
  <c r="O1756" i="10"/>
  <c r="M1756" i="10"/>
  <c r="L1756" i="10" s="1"/>
  <c r="G1756" i="10"/>
  <c r="O1748" i="10"/>
  <c r="M1748" i="10"/>
  <c r="L1748" i="10" s="1"/>
  <c r="G1748" i="10"/>
  <c r="O1740" i="10"/>
  <c r="M1740" i="10"/>
  <c r="L1740" i="10" s="1"/>
  <c r="G1740" i="10"/>
  <c r="O1732" i="10"/>
  <c r="M1732" i="10"/>
  <c r="L1732" i="10" s="1"/>
  <c r="G1732" i="10"/>
  <c r="O1724" i="10"/>
  <c r="M1724" i="10"/>
  <c r="L1724" i="10" s="1"/>
  <c r="G1724" i="10"/>
  <c r="O1716" i="10"/>
  <c r="M1716" i="10"/>
  <c r="L1716" i="10" s="1"/>
  <c r="G1716" i="10"/>
  <c r="O1708" i="10"/>
  <c r="M1708" i="10"/>
  <c r="L1708" i="10" s="1"/>
  <c r="G1708" i="10"/>
  <c r="O1700" i="10"/>
  <c r="M1700" i="10"/>
  <c r="L1700" i="10" s="1"/>
  <c r="G1700" i="10"/>
  <c r="O1692" i="10"/>
  <c r="M1692" i="10"/>
  <c r="L1692" i="10" s="1"/>
  <c r="G1692" i="10"/>
  <c r="O1684" i="10"/>
  <c r="M1684" i="10"/>
  <c r="L1684" i="10" s="1"/>
  <c r="G1684" i="10"/>
  <c r="O1676" i="10"/>
  <c r="M1676" i="10"/>
  <c r="L1676" i="10" s="1"/>
  <c r="G1676" i="10"/>
  <c r="O1668" i="10"/>
  <c r="M1668" i="10"/>
  <c r="L1668" i="10" s="1"/>
  <c r="G1668" i="10"/>
  <c r="O1660" i="10"/>
  <c r="M1660" i="10"/>
  <c r="L1660" i="10" s="1"/>
  <c r="G1660" i="10"/>
  <c r="O1652" i="10"/>
  <c r="M1652" i="10"/>
  <c r="L1652" i="10" s="1"/>
  <c r="G1652" i="10"/>
  <c r="O1644" i="10"/>
  <c r="M1644" i="10"/>
  <c r="L1644" i="10" s="1"/>
  <c r="G1644" i="10"/>
  <c r="O1636" i="10"/>
  <c r="M1636" i="10"/>
  <c r="L1636" i="10" s="1"/>
  <c r="G1636" i="10"/>
  <c r="O1628" i="10"/>
  <c r="M1628" i="10"/>
  <c r="L1628" i="10" s="1"/>
  <c r="G1628" i="10"/>
  <c r="O1620" i="10"/>
  <c r="M1620" i="10"/>
  <c r="L1620" i="10" s="1"/>
  <c r="G1620" i="10"/>
  <c r="O1612" i="10"/>
  <c r="M1612" i="10"/>
  <c r="L1612" i="10" s="1"/>
  <c r="G1612" i="10"/>
  <c r="O1604" i="10"/>
  <c r="M1604" i="10"/>
  <c r="L1604" i="10" s="1"/>
  <c r="G1604" i="10"/>
  <c r="O1596" i="10"/>
  <c r="M1596" i="10"/>
  <c r="L1596" i="10" s="1"/>
  <c r="G1596" i="10"/>
  <c r="O1588" i="10"/>
  <c r="M1588" i="10"/>
  <c r="L1588" i="10" s="1"/>
  <c r="G1588" i="10"/>
  <c r="O1580" i="10"/>
  <c r="M1580" i="10"/>
  <c r="L1580" i="10" s="1"/>
  <c r="G1580" i="10"/>
  <c r="O1572" i="10"/>
  <c r="M1572" i="10"/>
  <c r="L1572" i="10" s="1"/>
  <c r="G1572" i="10"/>
  <c r="O1564" i="10"/>
  <c r="M1564" i="10"/>
  <c r="L1564" i="10" s="1"/>
  <c r="G1564" i="10"/>
  <c r="O1556" i="10"/>
  <c r="M1556" i="10"/>
  <c r="L1556" i="10" s="1"/>
  <c r="G1556" i="10"/>
  <c r="O1548" i="10"/>
  <c r="M1548" i="10"/>
  <c r="L1548" i="10" s="1"/>
  <c r="G1548" i="10"/>
  <c r="O1540" i="10"/>
  <c r="M1540" i="10"/>
  <c r="L1540" i="10" s="1"/>
  <c r="G1540" i="10"/>
  <c r="O1532" i="10"/>
  <c r="M1532" i="10"/>
  <c r="L1532" i="10" s="1"/>
  <c r="G1532" i="10"/>
  <c r="O1524" i="10"/>
  <c r="M1524" i="10"/>
  <c r="L1524" i="10" s="1"/>
  <c r="G1524" i="10"/>
  <c r="O1516" i="10"/>
  <c r="M1516" i="10"/>
  <c r="L1516" i="10" s="1"/>
  <c r="G1516" i="10"/>
  <c r="O1508" i="10"/>
  <c r="M1508" i="10"/>
  <c r="L1508" i="10" s="1"/>
  <c r="G1508" i="10"/>
  <c r="O1500" i="10"/>
  <c r="M1500" i="10"/>
  <c r="L1500" i="10" s="1"/>
  <c r="G1500" i="10"/>
  <c r="O1492" i="10"/>
  <c r="M1492" i="10"/>
  <c r="L1492" i="10" s="1"/>
  <c r="G1492" i="10"/>
  <c r="O1484" i="10"/>
  <c r="M1484" i="10"/>
  <c r="L1484" i="10" s="1"/>
  <c r="G1484" i="10"/>
  <c r="O1476" i="10"/>
  <c r="M1476" i="10"/>
  <c r="L1476" i="10" s="1"/>
  <c r="G1476" i="10"/>
  <c r="O1468" i="10"/>
  <c r="M1468" i="10"/>
  <c r="L1468" i="10" s="1"/>
  <c r="G1468" i="10"/>
  <c r="O1460" i="10"/>
  <c r="M1460" i="10"/>
  <c r="L1460" i="10" s="1"/>
  <c r="G1460" i="10"/>
  <c r="O1452" i="10"/>
  <c r="M1452" i="10"/>
  <c r="L1452" i="10" s="1"/>
  <c r="G1452" i="10"/>
  <c r="O1444" i="10"/>
  <c r="M1444" i="10"/>
  <c r="L1444" i="10" s="1"/>
  <c r="G1444" i="10"/>
  <c r="O1436" i="10"/>
  <c r="M1436" i="10"/>
  <c r="L1436" i="10" s="1"/>
  <c r="G1436" i="10"/>
  <c r="O1428" i="10"/>
  <c r="M1428" i="10"/>
  <c r="L1428" i="10" s="1"/>
  <c r="G1428" i="10"/>
  <c r="O1420" i="10"/>
  <c r="M1420" i="10"/>
  <c r="L1420" i="10" s="1"/>
  <c r="G1420" i="10"/>
  <c r="O1412" i="10"/>
  <c r="M1412" i="10"/>
  <c r="L1412" i="10" s="1"/>
  <c r="G1412" i="10"/>
  <c r="O1404" i="10"/>
  <c r="M1404" i="10"/>
  <c r="L1404" i="10" s="1"/>
  <c r="G1404" i="10"/>
  <c r="O1396" i="10"/>
  <c r="M1396" i="10"/>
  <c r="L1396" i="10" s="1"/>
  <c r="G1396" i="10"/>
  <c r="O1388" i="10"/>
  <c r="M1388" i="10"/>
  <c r="L1388" i="10" s="1"/>
  <c r="G1388" i="10"/>
  <c r="O1380" i="10"/>
  <c r="M1380" i="10"/>
  <c r="L1380" i="10" s="1"/>
  <c r="G1380" i="10"/>
  <c r="O1372" i="10"/>
  <c r="M1372" i="10"/>
  <c r="L1372" i="10" s="1"/>
  <c r="G1372" i="10"/>
  <c r="O1364" i="10"/>
  <c r="M1364" i="10"/>
  <c r="L1364" i="10" s="1"/>
  <c r="G1364" i="10"/>
  <c r="O1356" i="10"/>
  <c r="M1356" i="10"/>
  <c r="L1356" i="10" s="1"/>
  <c r="G1356" i="10"/>
  <c r="O1348" i="10"/>
  <c r="M1348" i="10"/>
  <c r="L1348" i="10" s="1"/>
  <c r="G1348" i="10"/>
  <c r="O1340" i="10"/>
  <c r="M1340" i="10"/>
  <c r="L1340" i="10" s="1"/>
  <c r="G1340" i="10"/>
  <c r="O1332" i="10"/>
  <c r="M1332" i="10"/>
  <c r="L1332" i="10" s="1"/>
  <c r="G1332" i="10"/>
  <c r="O1324" i="10"/>
  <c r="M1324" i="10"/>
  <c r="L1324" i="10" s="1"/>
  <c r="G1324" i="10"/>
  <c r="O1316" i="10"/>
  <c r="M1316" i="10"/>
  <c r="L1316" i="10" s="1"/>
  <c r="G1316" i="10"/>
  <c r="O1308" i="10"/>
  <c r="M1308" i="10"/>
  <c r="L1308" i="10" s="1"/>
  <c r="G1308" i="10"/>
  <c r="O1300" i="10"/>
  <c r="M1300" i="10"/>
  <c r="L1300" i="10" s="1"/>
  <c r="G1300" i="10"/>
  <c r="O1292" i="10"/>
  <c r="M1292" i="10"/>
  <c r="L1292" i="10" s="1"/>
  <c r="G1292" i="10"/>
  <c r="O1284" i="10"/>
  <c r="M1284" i="10"/>
  <c r="L1284" i="10" s="1"/>
  <c r="G1284" i="10"/>
  <c r="O1276" i="10"/>
  <c r="M1276" i="10"/>
  <c r="L1276" i="10" s="1"/>
  <c r="G1276" i="10"/>
  <c r="O1268" i="10"/>
  <c r="M1268" i="10"/>
  <c r="L1268" i="10" s="1"/>
  <c r="G1268" i="10"/>
  <c r="O1260" i="10"/>
  <c r="M1260" i="10"/>
  <c r="L1260" i="10" s="1"/>
  <c r="G1260" i="10"/>
  <c r="O1252" i="10"/>
  <c r="M1252" i="10"/>
  <c r="L1252" i="10" s="1"/>
  <c r="G1252" i="10"/>
  <c r="O1244" i="10"/>
  <c r="M1244" i="10"/>
  <c r="L1244" i="10" s="1"/>
  <c r="G1244" i="10"/>
  <c r="O1236" i="10"/>
  <c r="M1236" i="10"/>
  <c r="L1236" i="10" s="1"/>
  <c r="G1236" i="10"/>
  <c r="O1228" i="10"/>
  <c r="M1228" i="10"/>
  <c r="L1228" i="10" s="1"/>
  <c r="G1228" i="10"/>
  <c r="O1220" i="10"/>
  <c r="M1220" i="10"/>
  <c r="L1220" i="10" s="1"/>
  <c r="G1220" i="10"/>
  <c r="O1212" i="10"/>
  <c r="M1212" i="10"/>
  <c r="L1212" i="10" s="1"/>
  <c r="G1212" i="10"/>
  <c r="O1204" i="10"/>
  <c r="M1204" i="10"/>
  <c r="L1204" i="10" s="1"/>
  <c r="G1204" i="10"/>
  <c r="O1196" i="10"/>
  <c r="M1196" i="10"/>
  <c r="L1196" i="10" s="1"/>
  <c r="G1196" i="10"/>
  <c r="O1188" i="10"/>
  <c r="M1188" i="10"/>
  <c r="L1188" i="10" s="1"/>
  <c r="G1188" i="10"/>
  <c r="O1180" i="10"/>
  <c r="M1180" i="10"/>
  <c r="L1180" i="10" s="1"/>
  <c r="G1180" i="10"/>
  <c r="O1172" i="10"/>
  <c r="M1172" i="10"/>
  <c r="L1172" i="10" s="1"/>
  <c r="G1172" i="10"/>
  <c r="O1164" i="10"/>
  <c r="M1164" i="10"/>
  <c r="L1164" i="10" s="1"/>
  <c r="G1164" i="10"/>
  <c r="O1156" i="10"/>
  <c r="M1156" i="10"/>
  <c r="L1156" i="10" s="1"/>
  <c r="G1156" i="10"/>
  <c r="O1148" i="10"/>
  <c r="M1148" i="10"/>
  <c r="L1148" i="10" s="1"/>
  <c r="G1148" i="10"/>
  <c r="O1140" i="10"/>
  <c r="M1140" i="10"/>
  <c r="L1140" i="10" s="1"/>
  <c r="G1140" i="10"/>
  <c r="O1132" i="10"/>
  <c r="M1132" i="10"/>
  <c r="L1132" i="10" s="1"/>
  <c r="G1132" i="10"/>
  <c r="O1124" i="10"/>
  <c r="M1124" i="10"/>
  <c r="L1124" i="10" s="1"/>
  <c r="G1124" i="10"/>
  <c r="O1116" i="10"/>
  <c r="M1116" i="10"/>
  <c r="L1116" i="10" s="1"/>
  <c r="G1116" i="10"/>
  <c r="O1108" i="10"/>
  <c r="M1108" i="10"/>
  <c r="L1108" i="10" s="1"/>
  <c r="G1108" i="10"/>
  <c r="O1100" i="10"/>
  <c r="M1100" i="10"/>
  <c r="L1100" i="10" s="1"/>
  <c r="G1100" i="10"/>
  <c r="O1092" i="10"/>
  <c r="M1092" i="10"/>
  <c r="L1092" i="10" s="1"/>
  <c r="G1092" i="10"/>
  <c r="O1084" i="10"/>
  <c r="M1084" i="10"/>
  <c r="L1084" i="10" s="1"/>
  <c r="G1084" i="10"/>
  <c r="O1076" i="10"/>
  <c r="M1076" i="10"/>
  <c r="L1076" i="10" s="1"/>
  <c r="G1076" i="10"/>
  <c r="O1068" i="10"/>
  <c r="M1068" i="10"/>
  <c r="L1068" i="10" s="1"/>
  <c r="G1068" i="10"/>
  <c r="O1060" i="10"/>
  <c r="M1060" i="10"/>
  <c r="L1060" i="10" s="1"/>
  <c r="G1060" i="10"/>
  <c r="O1052" i="10"/>
  <c r="M1052" i="10"/>
  <c r="L1052" i="10" s="1"/>
  <c r="G1052" i="10"/>
  <c r="O1044" i="10"/>
  <c r="M1044" i="10"/>
  <c r="L1044" i="10" s="1"/>
  <c r="G1044" i="10"/>
  <c r="O1036" i="10"/>
  <c r="M1036" i="10"/>
  <c r="L1036" i="10" s="1"/>
  <c r="G1036" i="10"/>
  <c r="O1028" i="10"/>
  <c r="M1028" i="10"/>
  <c r="L1028" i="10" s="1"/>
  <c r="G1028" i="10"/>
  <c r="O1020" i="10"/>
  <c r="M1020" i="10"/>
  <c r="L1020" i="10" s="1"/>
  <c r="G1020" i="10"/>
  <c r="O1012" i="10"/>
  <c r="M1012" i="10"/>
  <c r="L1012" i="10" s="1"/>
  <c r="G1012" i="10"/>
  <c r="O1004" i="10"/>
  <c r="M1004" i="10"/>
  <c r="L1004" i="10" s="1"/>
  <c r="G1004" i="10"/>
  <c r="O996" i="10"/>
  <c r="M996" i="10"/>
  <c r="L996" i="10" s="1"/>
  <c r="G996" i="10"/>
  <c r="O988" i="10"/>
  <c r="M988" i="10"/>
  <c r="L988" i="10" s="1"/>
  <c r="G988" i="10"/>
  <c r="O980" i="10"/>
  <c r="M980" i="10"/>
  <c r="L980" i="10" s="1"/>
  <c r="G980" i="10"/>
  <c r="O972" i="10"/>
  <c r="M972" i="10"/>
  <c r="L972" i="10" s="1"/>
  <c r="G972" i="10"/>
  <c r="O964" i="10"/>
  <c r="M964" i="10"/>
  <c r="L964" i="10" s="1"/>
  <c r="G964" i="10"/>
  <c r="O956" i="10"/>
  <c r="M956" i="10"/>
  <c r="L956" i="10" s="1"/>
  <c r="G956" i="10"/>
  <c r="O948" i="10"/>
  <c r="M948" i="10"/>
  <c r="L948" i="10" s="1"/>
  <c r="G948" i="10"/>
  <c r="O940" i="10"/>
  <c r="M940" i="10"/>
  <c r="L940" i="10" s="1"/>
  <c r="G940" i="10"/>
  <c r="O932" i="10"/>
  <c r="M932" i="10"/>
  <c r="L932" i="10" s="1"/>
  <c r="G932" i="10"/>
  <c r="O924" i="10"/>
  <c r="M924" i="10"/>
  <c r="L924" i="10" s="1"/>
  <c r="G924" i="10"/>
  <c r="O916" i="10"/>
  <c r="M916" i="10"/>
  <c r="L916" i="10" s="1"/>
  <c r="G916" i="10"/>
  <c r="O908" i="10"/>
  <c r="M908" i="10"/>
  <c r="L908" i="10" s="1"/>
  <c r="G908" i="10"/>
  <c r="O900" i="10"/>
  <c r="M900" i="10"/>
  <c r="L900" i="10" s="1"/>
  <c r="G900" i="10"/>
  <c r="O892" i="10"/>
  <c r="M892" i="10"/>
  <c r="L892" i="10" s="1"/>
  <c r="G892" i="10"/>
  <c r="O884" i="10"/>
  <c r="M884" i="10"/>
  <c r="L884" i="10" s="1"/>
  <c r="G884" i="10"/>
  <c r="O876" i="10"/>
  <c r="M876" i="10"/>
  <c r="L876" i="10" s="1"/>
  <c r="G876" i="10"/>
  <c r="O868" i="10"/>
  <c r="M868" i="10"/>
  <c r="L868" i="10" s="1"/>
  <c r="G868" i="10"/>
  <c r="O860" i="10"/>
  <c r="M860" i="10"/>
  <c r="L860" i="10" s="1"/>
  <c r="G860" i="10"/>
  <c r="O852" i="10"/>
  <c r="M852" i="10"/>
  <c r="L852" i="10" s="1"/>
  <c r="G852" i="10"/>
  <c r="O844" i="10"/>
  <c r="M844" i="10"/>
  <c r="L844" i="10" s="1"/>
  <c r="G844" i="10"/>
  <c r="O836" i="10"/>
  <c r="M836" i="10"/>
  <c r="L836" i="10" s="1"/>
  <c r="G836" i="10"/>
  <c r="O828" i="10"/>
  <c r="M828" i="10"/>
  <c r="L828" i="10" s="1"/>
  <c r="G828" i="10"/>
  <c r="O820" i="10"/>
  <c r="M820" i="10"/>
  <c r="L820" i="10" s="1"/>
  <c r="G820" i="10"/>
  <c r="O812" i="10"/>
  <c r="M812" i="10"/>
  <c r="L812" i="10" s="1"/>
  <c r="G812" i="10"/>
  <c r="O804" i="10"/>
  <c r="M804" i="10"/>
  <c r="L804" i="10" s="1"/>
  <c r="G804" i="10"/>
  <c r="O796" i="10"/>
  <c r="M796" i="10"/>
  <c r="L796" i="10" s="1"/>
  <c r="G796" i="10"/>
  <c r="O788" i="10"/>
  <c r="M788" i="10"/>
  <c r="L788" i="10" s="1"/>
  <c r="G788" i="10"/>
  <c r="O780" i="10"/>
  <c r="M780" i="10"/>
  <c r="L780" i="10" s="1"/>
  <c r="G780" i="10"/>
  <c r="O772" i="10"/>
  <c r="M772" i="10"/>
  <c r="L772" i="10" s="1"/>
  <c r="G772" i="10"/>
  <c r="M764" i="10"/>
  <c r="G764" i="10"/>
  <c r="O756" i="10"/>
  <c r="M756" i="10"/>
  <c r="L756" i="10" s="1"/>
  <c r="G756" i="10"/>
  <c r="O748" i="10"/>
  <c r="M748" i="10"/>
  <c r="L748" i="10" s="1"/>
  <c r="G748" i="10"/>
  <c r="O740" i="10"/>
  <c r="M740" i="10"/>
  <c r="L740" i="10" s="1"/>
  <c r="G740" i="10"/>
  <c r="O732" i="10"/>
  <c r="M732" i="10"/>
  <c r="L732" i="10" s="1"/>
  <c r="G732" i="10"/>
  <c r="O724" i="10"/>
  <c r="M724" i="10"/>
  <c r="L724" i="10" s="1"/>
  <c r="G724" i="10"/>
  <c r="O609" i="10"/>
  <c r="G609" i="10"/>
  <c r="O552" i="10"/>
  <c r="G552" i="10"/>
  <c r="N467" i="10"/>
  <c r="G467" i="10"/>
  <c r="J467" i="10"/>
  <c r="CT5" i="7" l="1"/>
  <c r="CU5" i="7"/>
  <c r="CT6" i="7"/>
  <c r="CU6" i="7"/>
  <c r="CT7" i="7"/>
  <c r="CU7" i="7"/>
  <c r="CT8" i="7"/>
  <c r="CU8" i="7"/>
  <c r="CT9" i="7"/>
  <c r="CU9" i="7"/>
  <c r="CT10" i="7"/>
  <c r="CU10" i="7"/>
  <c r="CT11" i="7"/>
  <c r="CU11" i="7"/>
  <c r="CT12" i="7"/>
  <c r="CU12" i="7"/>
  <c r="CT13" i="7"/>
  <c r="CU13" i="7"/>
  <c r="CT14" i="7"/>
  <c r="CU14" i="7"/>
  <c r="CT15" i="7"/>
  <c r="CU15" i="7"/>
  <c r="CT16" i="7"/>
  <c r="CU16" i="7"/>
  <c r="CT17" i="7"/>
  <c r="CU17" i="7"/>
  <c r="CT18" i="7"/>
  <c r="CU18" i="7"/>
  <c r="CT19" i="7"/>
  <c r="CU19" i="7"/>
  <c r="CT20" i="7"/>
  <c r="CU20" i="7"/>
  <c r="CT21" i="7"/>
  <c r="CU21" i="7"/>
  <c r="CT22" i="7"/>
  <c r="CU22" i="7"/>
  <c r="CT23" i="7"/>
  <c r="CU23" i="7"/>
  <c r="CT24" i="7"/>
  <c r="CU24" i="7"/>
  <c r="CT25" i="7"/>
  <c r="CU25" i="7"/>
  <c r="CT26" i="7"/>
  <c r="CU26" i="7"/>
  <c r="CT27" i="7"/>
  <c r="CU27" i="7"/>
  <c r="CT28" i="7"/>
  <c r="CU28" i="7"/>
  <c r="CT29" i="7"/>
  <c r="CU29" i="7"/>
  <c r="CT30" i="7"/>
  <c r="CU30" i="7"/>
  <c r="CT31" i="7"/>
  <c r="CU31" i="7"/>
  <c r="CT32" i="7"/>
  <c r="CU32" i="7"/>
  <c r="CT33" i="7"/>
  <c r="CU33" i="7"/>
  <c r="CT34" i="7"/>
  <c r="CU34" i="7"/>
  <c r="CT35" i="7"/>
  <c r="CU35" i="7"/>
  <c r="CT36" i="7"/>
  <c r="CU36" i="7"/>
  <c r="CT37" i="7"/>
  <c r="CU37" i="7"/>
  <c r="CT38" i="7"/>
  <c r="CU38" i="7"/>
  <c r="CT39" i="7"/>
  <c r="CU39" i="7"/>
  <c r="CT40" i="7"/>
  <c r="CU40" i="7"/>
  <c r="CT41" i="7"/>
  <c r="CU41" i="7"/>
  <c r="CT42" i="7"/>
  <c r="CU42" i="7"/>
  <c r="CT43" i="7"/>
  <c r="CU43" i="7"/>
  <c r="CT44" i="7"/>
  <c r="CU44" i="7"/>
  <c r="CT45" i="7"/>
  <c r="CU45" i="7"/>
  <c r="CT46" i="7"/>
  <c r="CU46" i="7"/>
  <c r="CT47" i="7"/>
  <c r="CU47" i="7"/>
  <c r="CT48" i="7"/>
  <c r="CU48" i="7"/>
  <c r="CT49" i="7"/>
  <c r="CU49" i="7"/>
  <c r="CT50" i="7"/>
  <c r="CU50" i="7"/>
  <c r="CT51" i="7"/>
  <c r="CU51" i="7"/>
  <c r="CT52" i="7"/>
  <c r="CU52" i="7"/>
  <c r="CT53" i="7"/>
  <c r="CU53" i="7"/>
  <c r="CT54" i="7"/>
  <c r="CU54" i="7"/>
  <c r="CT55" i="7"/>
  <c r="CU55" i="7"/>
  <c r="CT56" i="7"/>
  <c r="CU56" i="7"/>
  <c r="CT57" i="7"/>
  <c r="CU57" i="7"/>
  <c r="CT58" i="7"/>
  <c r="CU58" i="7"/>
  <c r="CT59" i="7"/>
  <c r="CU59" i="7"/>
  <c r="CT60" i="7"/>
  <c r="CU60" i="7"/>
  <c r="CT61" i="7"/>
  <c r="CU61" i="7"/>
  <c r="CT62" i="7"/>
  <c r="CU62" i="7"/>
  <c r="CT63" i="7"/>
  <c r="CU63" i="7"/>
  <c r="CT64" i="7"/>
  <c r="CU64" i="7"/>
  <c r="CT65" i="7"/>
  <c r="CU65" i="7"/>
  <c r="CT66" i="7"/>
  <c r="CU66" i="7"/>
  <c r="CT67" i="7"/>
  <c r="CU67" i="7"/>
  <c r="CT68" i="7"/>
  <c r="CU68" i="7"/>
  <c r="CT69" i="7"/>
  <c r="CU69" i="7"/>
  <c r="CT70" i="7"/>
  <c r="CU70" i="7"/>
  <c r="CT71" i="7"/>
  <c r="CU71" i="7"/>
  <c r="CT72" i="7"/>
  <c r="CU72" i="7"/>
  <c r="CT73" i="7"/>
  <c r="CU73" i="7"/>
  <c r="CT74" i="7"/>
  <c r="CU74" i="7"/>
  <c r="CT75" i="7"/>
  <c r="CU75" i="7"/>
  <c r="CT76" i="7"/>
  <c r="CU76" i="7"/>
  <c r="CT77" i="7"/>
  <c r="CU77" i="7"/>
  <c r="CT78" i="7"/>
  <c r="CU78" i="7"/>
  <c r="CT79" i="7"/>
  <c r="CU79" i="7"/>
  <c r="CT80" i="7"/>
  <c r="CU80" i="7"/>
  <c r="CT81" i="7"/>
  <c r="CU81" i="7"/>
  <c r="CT82" i="7"/>
  <c r="CU82" i="7"/>
  <c r="CT83" i="7"/>
  <c r="CU83" i="7"/>
  <c r="CT84" i="7"/>
  <c r="CU84" i="7"/>
  <c r="CT85" i="7"/>
  <c r="CU85" i="7"/>
  <c r="CT86" i="7"/>
  <c r="CU86" i="7"/>
  <c r="CT87" i="7"/>
  <c r="CU87" i="7"/>
  <c r="CT88" i="7"/>
  <c r="CU88" i="7"/>
  <c r="CT89" i="7"/>
  <c r="CU89" i="7"/>
  <c r="CT90" i="7"/>
  <c r="CU90" i="7"/>
  <c r="CT91" i="7"/>
  <c r="CU91" i="7"/>
  <c r="CT92" i="7"/>
  <c r="CU92" i="7"/>
  <c r="CT93" i="7"/>
  <c r="CU93" i="7"/>
  <c r="CT94" i="7"/>
  <c r="CU94" i="7"/>
  <c r="CT95" i="7"/>
  <c r="CU95" i="7"/>
  <c r="CT96" i="7"/>
  <c r="CU96" i="7"/>
  <c r="CT97" i="7"/>
  <c r="CU97" i="7"/>
  <c r="CT98" i="7"/>
  <c r="CU98" i="7"/>
  <c r="CT99" i="7"/>
  <c r="CU99" i="7"/>
  <c r="CT100" i="7"/>
  <c r="CU100" i="7"/>
  <c r="CT101" i="7"/>
  <c r="CU101" i="7"/>
  <c r="CT102" i="7"/>
  <c r="CU102" i="7"/>
  <c r="CT103" i="7"/>
  <c r="CU103" i="7"/>
  <c r="CT104" i="7"/>
  <c r="CU104" i="7"/>
  <c r="CT105" i="7"/>
  <c r="CU105" i="7"/>
  <c r="CT106" i="7"/>
  <c r="CU106" i="7"/>
  <c r="CT107" i="7"/>
  <c r="CU107" i="7"/>
  <c r="CT108" i="7"/>
  <c r="CU108" i="7"/>
  <c r="CT109" i="7"/>
  <c r="CU109" i="7"/>
  <c r="CT110" i="7"/>
  <c r="CU110" i="7"/>
  <c r="CT111" i="7"/>
  <c r="CU111" i="7"/>
  <c r="CT112" i="7"/>
  <c r="CU112" i="7"/>
  <c r="CT113" i="7"/>
  <c r="CU113" i="7"/>
  <c r="CT114" i="7"/>
  <c r="CU114" i="7"/>
  <c r="CT115" i="7"/>
  <c r="CU115" i="7"/>
  <c r="CT116" i="7"/>
  <c r="CU116" i="7"/>
  <c r="CT117" i="7"/>
  <c r="CU117" i="7"/>
  <c r="CT118" i="7"/>
  <c r="CU118" i="7"/>
  <c r="CT119" i="7"/>
  <c r="CU119" i="7"/>
  <c r="CT120" i="7"/>
  <c r="CU120" i="7"/>
  <c r="CT121" i="7"/>
  <c r="CU121" i="7"/>
  <c r="CT122" i="7"/>
  <c r="CU122" i="7"/>
  <c r="CT123" i="7"/>
  <c r="CU123" i="7"/>
  <c r="CT124" i="7"/>
  <c r="CU124" i="7"/>
  <c r="CT125" i="7"/>
  <c r="CU125" i="7"/>
  <c r="CT126" i="7"/>
  <c r="CU126" i="7"/>
  <c r="CT127" i="7"/>
  <c r="CU127" i="7"/>
  <c r="CT128" i="7"/>
  <c r="CU128" i="7"/>
  <c r="CT129" i="7"/>
  <c r="CU129" i="7"/>
  <c r="CT130" i="7"/>
  <c r="CU130" i="7"/>
  <c r="CT131" i="7"/>
  <c r="CU131" i="7"/>
  <c r="CT132" i="7"/>
  <c r="CU132" i="7"/>
  <c r="CT133" i="7"/>
  <c r="CU133" i="7"/>
  <c r="CT134" i="7"/>
  <c r="CU134" i="7"/>
  <c r="CT135" i="7"/>
  <c r="CU135" i="7"/>
  <c r="CT136" i="7"/>
  <c r="CU136" i="7"/>
  <c r="CT137" i="7"/>
  <c r="CU137" i="7"/>
  <c r="CT138" i="7"/>
  <c r="CU138" i="7"/>
  <c r="CT139" i="7"/>
  <c r="CU139" i="7"/>
  <c r="CT140" i="7"/>
  <c r="CU140" i="7"/>
  <c r="CT141" i="7"/>
  <c r="CU141" i="7"/>
  <c r="CT142" i="7"/>
  <c r="CU142" i="7"/>
  <c r="CT143" i="7"/>
  <c r="CU143" i="7"/>
  <c r="CT144" i="7"/>
  <c r="CU144" i="7"/>
  <c r="CT145" i="7"/>
  <c r="CU145" i="7"/>
  <c r="CT146" i="7"/>
  <c r="CU146" i="7"/>
  <c r="CT147" i="7"/>
  <c r="CU147" i="7"/>
  <c r="CT148" i="7"/>
  <c r="CU148" i="7"/>
  <c r="CT149" i="7"/>
  <c r="CU149" i="7"/>
  <c r="CT150" i="7"/>
  <c r="CU150" i="7"/>
  <c r="CT151" i="7"/>
  <c r="CU151" i="7"/>
  <c r="CT152" i="7"/>
  <c r="CU152" i="7"/>
  <c r="CT153" i="7"/>
  <c r="CU153" i="7"/>
  <c r="CT154" i="7"/>
  <c r="CU154" i="7"/>
  <c r="CT155" i="7"/>
  <c r="CU155" i="7"/>
  <c r="CT156" i="7"/>
  <c r="CU156" i="7"/>
  <c r="CT157" i="7"/>
  <c r="CU157" i="7"/>
  <c r="CT158" i="7"/>
  <c r="CU158" i="7"/>
  <c r="CT159" i="7"/>
  <c r="CU159" i="7"/>
  <c r="CT160" i="7"/>
  <c r="CU160" i="7"/>
  <c r="CT161" i="7"/>
  <c r="CU161" i="7"/>
  <c r="CT162" i="7"/>
  <c r="CU162" i="7"/>
  <c r="CT163" i="7"/>
  <c r="CU163" i="7"/>
  <c r="CT164" i="7"/>
  <c r="CU164" i="7"/>
  <c r="CT165" i="7"/>
  <c r="CU165" i="7"/>
  <c r="CT166" i="7"/>
  <c r="CU166" i="7"/>
  <c r="CT167" i="7"/>
  <c r="CU167" i="7"/>
  <c r="CT168" i="7"/>
  <c r="CU168" i="7"/>
  <c r="CT169" i="7"/>
  <c r="CU169" i="7"/>
  <c r="CT170" i="7"/>
  <c r="CU170" i="7"/>
  <c r="CT171" i="7"/>
  <c r="CU171" i="7"/>
  <c r="CT172" i="7"/>
  <c r="CU172" i="7"/>
  <c r="CT173" i="7"/>
  <c r="CU173" i="7"/>
  <c r="CT174" i="7"/>
  <c r="CU174" i="7"/>
  <c r="CT175" i="7"/>
  <c r="CU175" i="7"/>
  <c r="CT176" i="7"/>
  <c r="CU176" i="7"/>
  <c r="CT177" i="7"/>
  <c r="CU177" i="7"/>
  <c r="CT178" i="7"/>
  <c r="CU178" i="7"/>
  <c r="CT179" i="7"/>
  <c r="CU179" i="7"/>
  <c r="CT180" i="7"/>
  <c r="CU180" i="7"/>
  <c r="CT181" i="7"/>
  <c r="CU181" i="7"/>
  <c r="CT182" i="7"/>
  <c r="CU182" i="7"/>
  <c r="CT183" i="7"/>
  <c r="CU183" i="7"/>
  <c r="CT184" i="7"/>
  <c r="CU184" i="7"/>
  <c r="CT185" i="7"/>
  <c r="CU185" i="7"/>
  <c r="CT186" i="7"/>
  <c r="CU186" i="7"/>
  <c r="CT187" i="7"/>
  <c r="CU187" i="7"/>
  <c r="CT188" i="7"/>
  <c r="CU188" i="7"/>
  <c r="CT189" i="7"/>
  <c r="CU189" i="7"/>
  <c r="CT190" i="7"/>
  <c r="CU190" i="7"/>
  <c r="CT191" i="7"/>
  <c r="CU191" i="7"/>
  <c r="CT192" i="7"/>
  <c r="CU192" i="7"/>
  <c r="CT193" i="7"/>
  <c r="CU193" i="7"/>
  <c r="CT194" i="7"/>
  <c r="CU194" i="7"/>
  <c r="CT195" i="7"/>
  <c r="CU195" i="7"/>
  <c r="CT196" i="7"/>
  <c r="CU196" i="7"/>
  <c r="CT197" i="7"/>
  <c r="CU197" i="7"/>
  <c r="CT198" i="7"/>
  <c r="CU198" i="7"/>
  <c r="CT199" i="7"/>
  <c r="CU199" i="7"/>
  <c r="CT200" i="7"/>
  <c r="CU200" i="7"/>
  <c r="CT201" i="7"/>
  <c r="CU201" i="7"/>
  <c r="CT202" i="7"/>
  <c r="CU202" i="7"/>
  <c r="CT203" i="7"/>
  <c r="CU203" i="7"/>
  <c r="CT204" i="7"/>
  <c r="CU204" i="7"/>
  <c r="CT205" i="7"/>
  <c r="CU205" i="7"/>
  <c r="CT206" i="7"/>
  <c r="CU206" i="7"/>
  <c r="CT207" i="7"/>
  <c r="CU207" i="7"/>
  <c r="CT208" i="7"/>
  <c r="CU208" i="7"/>
  <c r="CT209" i="7"/>
  <c r="CU209" i="7"/>
  <c r="CT210" i="7"/>
  <c r="CU210" i="7"/>
  <c r="CT211" i="7"/>
  <c r="CU211" i="7"/>
  <c r="CT212" i="7"/>
  <c r="CU212" i="7"/>
  <c r="CT213" i="7"/>
  <c r="CU213" i="7"/>
  <c r="CT214" i="7"/>
  <c r="CU214" i="7"/>
  <c r="CT215" i="7"/>
  <c r="CU215" i="7"/>
  <c r="CT216" i="7"/>
  <c r="CU216" i="7"/>
  <c r="CT217" i="7"/>
  <c r="CU217" i="7"/>
  <c r="CT218" i="7"/>
  <c r="CU218" i="7"/>
  <c r="CT219" i="7"/>
  <c r="CU219" i="7"/>
  <c r="CT220" i="7"/>
  <c r="CU220" i="7"/>
  <c r="CT221" i="7"/>
  <c r="CU221" i="7"/>
  <c r="CT222" i="7"/>
  <c r="CU222" i="7"/>
  <c r="CT223" i="7"/>
  <c r="CU223" i="7"/>
  <c r="CT224" i="7"/>
  <c r="CU224" i="7"/>
  <c r="CT225" i="7"/>
  <c r="CU225" i="7"/>
  <c r="CT226" i="7"/>
  <c r="CU226" i="7"/>
  <c r="CT227" i="7"/>
  <c r="CU227" i="7"/>
  <c r="CT228" i="7"/>
  <c r="CU228" i="7"/>
  <c r="CT229" i="7"/>
  <c r="CU229" i="7"/>
  <c r="CT230" i="7"/>
  <c r="CU230" i="7"/>
  <c r="CT231" i="7"/>
  <c r="CU231" i="7"/>
  <c r="CT232" i="7"/>
  <c r="CU232" i="7"/>
  <c r="CT233" i="7"/>
  <c r="CU233" i="7"/>
  <c r="CT234" i="7"/>
  <c r="CU234" i="7"/>
  <c r="CT235" i="7"/>
  <c r="CU235" i="7"/>
  <c r="CT236" i="7"/>
  <c r="CU236" i="7"/>
  <c r="CT237" i="7"/>
  <c r="CU237" i="7"/>
  <c r="CT238" i="7"/>
  <c r="CU238" i="7"/>
  <c r="CT239" i="7"/>
  <c r="CU239" i="7"/>
  <c r="CT240" i="7"/>
  <c r="CU240" i="7"/>
  <c r="CT241" i="7"/>
  <c r="CU241" i="7"/>
  <c r="CT242" i="7"/>
  <c r="CU242" i="7"/>
  <c r="CT243" i="7"/>
  <c r="CU243" i="7"/>
  <c r="CT244" i="7"/>
  <c r="CU244" i="7"/>
  <c r="CT245" i="7"/>
  <c r="CU245" i="7"/>
  <c r="CT246" i="7"/>
  <c r="CU246" i="7"/>
  <c r="CT247" i="7"/>
  <c r="CU247" i="7"/>
  <c r="CT248" i="7"/>
  <c r="CU248" i="7"/>
  <c r="CT249" i="7"/>
  <c r="CU249" i="7"/>
  <c r="CT250" i="7"/>
  <c r="CU250" i="7"/>
  <c r="CT251" i="7"/>
  <c r="CU251" i="7"/>
  <c r="CT252" i="7"/>
  <c r="CU252" i="7"/>
  <c r="CT253" i="7"/>
  <c r="CU253" i="7"/>
  <c r="CT254" i="7"/>
  <c r="CU254" i="7"/>
  <c r="CT255" i="7"/>
  <c r="CU255" i="7"/>
  <c r="CT256" i="7"/>
  <c r="CU256" i="7"/>
  <c r="CT257" i="7"/>
  <c r="CU257" i="7"/>
  <c r="CT258" i="7"/>
  <c r="CU258" i="7"/>
  <c r="CT259" i="7"/>
  <c r="CU259" i="7"/>
  <c r="CT260" i="7"/>
  <c r="CU260" i="7"/>
  <c r="CT261" i="7"/>
  <c r="CU261" i="7"/>
  <c r="CT262" i="7"/>
  <c r="CU262" i="7"/>
  <c r="CT263" i="7"/>
  <c r="CU263" i="7"/>
  <c r="CT264" i="7"/>
  <c r="CU264" i="7"/>
  <c r="CT265" i="7"/>
  <c r="CU265" i="7"/>
  <c r="CT266" i="7"/>
  <c r="CU266" i="7"/>
  <c r="CT267" i="7"/>
  <c r="CU267" i="7"/>
  <c r="CT268" i="7"/>
  <c r="CU268" i="7"/>
  <c r="CT269" i="7"/>
  <c r="CU269" i="7"/>
  <c r="CT270" i="7"/>
  <c r="CU270" i="7"/>
  <c r="CT271" i="7"/>
  <c r="CU271" i="7"/>
  <c r="CT272" i="7"/>
  <c r="CU272" i="7"/>
  <c r="CT273" i="7"/>
  <c r="CU273" i="7"/>
  <c r="CT274" i="7"/>
  <c r="CU274" i="7"/>
  <c r="CT275" i="7"/>
  <c r="CU275" i="7"/>
  <c r="CT276" i="7"/>
  <c r="CU276" i="7"/>
  <c r="CT277" i="7"/>
  <c r="CU277" i="7"/>
  <c r="CT278" i="7"/>
  <c r="CU278" i="7"/>
  <c r="CT279" i="7"/>
  <c r="CU279" i="7"/>
  <c r="CT280" i="7"/>
  <c r="CU280" i="7"/>
  <c r="CT281" i="7"/>
  <c r="CU281" i="7"/>
  <c r="CT282" i="7"/>
  <c r="CU282" i="7"/>
  <c r="CT283" i="7"/>
  <c r="CU283" i="7"/>
  <c r="CT284" i="7"/>
  <c r="CU284" i="7"/>
  <c r="CT285" i="7"/>
  <c r="CU285" i="7"/>
  <c r="CT286" i="7"/>
  <c r="CU286" i="7"/>
  <c r="CT287" i="7"/>
  <c r="CU287" i="7"/>
  <c r="CT288" i="7"/>
  <c r="CU288" i="7"/>
  <c r="CT289" i="7"/>
  <c r="CU289" i="7"/>
  <c r="CT290" i="7"/>
  <c r="CU290" i="7"/>
  <c r="CT291" i="7"/>
  <c r="CU291" i="7"/>
  <c r="CT292" i="7"/>
  <c r="CU292" i="7"/>
  <c r="CT293" i="7"/>
  <c r="CU293" i="7"/>
  <c r="CT294" i="7"/>
  <c r="CU294" i="7"/>
  <c r="CT295" i="7"/>
  <c r="CU295" i="7"/>
  <c r="CT296" i="7"/>
  <c r="CU296" i="7"/>
  <c r="CT297" i="7"/>
  <c r="CU297" i="7"/>
  <c r="CT298" i="7"/>
  <c r="CU298" i="7"/>
  <c r="CT299" i="7"/>
  <c r="CU299" i="7"/>
  <c r="CT300" i="7"/>
  <c r="CU300" i="7"/>
  <c r="CT301" i="7"/>
  <c r="CU301" i="7"/>
  <c r="CT302" i="7"/>
  <c r="CU302" i="7"/>
  <c r="CT303" i="7"/>
  <c r="CU303" i="7"/>
  <c r="CT304" i="7"/>
  <c r="CU304" i="7"/>
  <c r="CT305" i="7"/>
  <c r="CU305" i="7"/>
  <c r="CT306" i="7"/>
  <c r="CU306" i="7"/>
  <c r="CT307" i="7"/>
  <c r="CU307" i="7"/>
  <c r="CT308" i="7"/>
  <c r="CU308" i="7"/>
  <c r="CT309" i="7"/>
  <c r="CU309" i="7"/>
  <c r="CT310" i="7"/>
  <c r="CU310" i="7"/>
  <c r="CT311" i="7"/>
  <c r="CU311" i="7"/>
  <c r="CT312" i="7"/>
  <c r="CU312" i="7"/>
  <c r="CT313" i="7"/>
  <c r="CU313" i="7"/>
  <c r="CT314" i="7"/>
  <c r="CU314" i="7"/>
  <c r="CT315" i="7"/>
  <c r="CU315" i="7"/>
  <c r="CT316" i="7"/>
  <c r="CU316" i="7"/>
  <c r="CT317" i="7"/>
  <c r="CU317" i="7"/>
  <c r="CT318" i="7"/>
  <c r="CU318" i="7"/>
  <c r="CT319" i="7"/>
  <c r="CU319" i="7"/>
  <c r="CT320" i="7"/>
  <c r="CU320" i="7"/>
  <c r="CT321" i="7"/>
  <c r="CU321" i="7"/>
  <c r="CT322" i="7"/>
  <c r="CU322" i="7"/>
  <c r="CT323" i="7"/>
  <c r="CU323" i="7"/>
  <c r="CT324" i="7"/>
  <c r="CU324" i="7"/>
  <c r="CT325" i="7"/>
  <c r="CU325" i="7"/>
  <c r="CT326" i="7"/>
  <c r="CU326" i="7"/>
  <c r="CT327" i="7"/>
  <c r="CU327" i="7"/>
  <c r="CT328" i="7"/>
  <c r="CU328" i="7"/>
  <c r="CT329" i="7"/>
  <c r="CU329" i="7"/>
  <c r="CT330" i="7"/>
  <c r="CU330" i="7"/>
  <c r="CT331" i="7"/>
  <c r="CU331" i="7"/>
  <c r="CT332" i="7"/>
  <c r="CU332" i="7"/>
  <c r="CT333" i="7"/>
  <c r="CU333" i="7"/>
  <c r="CT334" i="7"/>
  <c r="CU334" i="7"/>
  <c r="CT335" i="7"/>
  <c r="CU335" i="7"/>
  <c r="CT336" i="7"/>
  <c r="CU336" i="7"/>
  <c r="CT337" i="7"/>
  <c r="CU337" i="7"/>
  <c r="CT338" i="7"/>
  <c r="CU338" i="7"/>
  <c r="CT339" i="7"/>
  <c r="CU339" i="7"/>
  <c r="CT340" i="7"/>
  <c r="CU340" i="7"/>
  <c r="CT341" i="7"/>
  <c r="CU341" i="7"/>
  <c r="CT342" i="7"/>
  <c r="CU342" i="7"/>
  <c r="CT343" i="7"/>
  <c r="CU343" i="7"/>
  <c r="CT344" i="7"/>
  <c r="CU344" i="7"/>
  <c r="CT345" i="7"/>
  <c r="CU345" i="7"/>
  <c r="CT346" i="7"/>
  <c r="CU346" i="7"/>
  <c r="CT347" i="7"/>
  <c r="CU347" i="7"/>
  <c r="CT348" i="7"/>
  <c r="CU348" i="7"/>
  <c r="CT349" i="7"/>
  <c r="CU349" i="7"/>
  <c r="CT350" i="7"/>
  <c r="CU350" i="7"/>
  <c r="CT351" i="7"/>
  <c r="CU351" i="7"/>
  <c r="CT352" i="7"/>
  <c r="CU352" i="7"/>
  <c r="CT353" i="7"/>
  <c r="CU353" i="7"/>
  <c r="CT354" i="7"/>
  <c r="CU354" i="7"/>
  <c r="CT355" i="7"/>
  <c r="CU355" i="7"/>
  <c r="CT356" i="7"/>
  <c r="CU356" i="7"/>
  <c r="CT357" i="7"/>
  <c r="CU357" i="7"/>
  <c r="CT358" i="7"/>
  <c r="CU358" i="7"/>
  <c r="CT359" i="7"/>
  <c r="CU359" i="7"/>
  <c r="CT360" i="7"/>
  <c r="CU360" i="7"/>
  <c r="CT361" i="7"/>
  <c r="CU361" i="7"/>
  <c r="CT362" i="7"/>
  <c r="CU362" i="7"/>
  <c r="CT363" i="7"/>
  <c r="CU363" i="7"/>
  <c r="CT364" i="7"/>
  <c r="CU364" i="7"/>
  <c r="CT365" i="7"/>
  <c r="CU365" i="7"/>
  <c r="CT366" i="7"/>
  <c r="CU366" i="7"/>
  <c r="CT367" i="7"/>
  <c r="CU367" i="7"/>
  <c r="CT368" i="7"/>
  <c r="CU368" i="7"/>
  <c r="CT369" i="7"/>
  <c r="CU369" i="7"/>
  <c r="CT370" i="7"/>
  <c r="CU370" i="7"/>
  <c r="CT371" i="7"/>
  <c r="CU371" i="7"/>
  <c r="CT372" i="7"/>
  <c r="CU372" i="7"/>
  <c r="CT373" i="7"/>
  <c r="CU373" i="7"/>
  <c r="CT374" i="7"/>
  <c r="CU374" i="7"/>
  <c r="CT375" i="7"/>
  <c r="CU375" i="7"/>
  <c r="CT376" i="7"/>
  <c r="CU376" i="7"/>
  <c r="CT377" i="7"/>
  <c r="CU377" i="7"/>
  <c r="CT378" i="7"/>
  <c r="CU378" i="7"/>
  <c r="CT379" i="7"/>
  <c r="CU379" i="7"/>
  <c r="CT380" i="7"/>
  <c r="CU380" i="7"/>
  <c r="CT381" i="7"/>
  <c r="CU381" i="7"/>
  <c r="CT382" i="7"/>
  <c r="CU382" i="7"/>
  <c r="CT383" i="7"/>
  <c r="CU383" i="7"/>
  <c r="CT384" i="7"/>
  <c r="CU384" i="7"/>
  <c r="CT385" i="7"/>
  <c r="CU385" i="7"/>
  <c r="CT386" i="7"/>
  <c r="CU386" i="7"/>
  <c r="CT387" i="7"/>
  <c r="CU387" i="7"/>
  <c r="CT388" i="7"/>
  <c r="CU388" i="7"/>
  <c r="CT389" i="7"/>
  <c r="CU389" i="7"/>
  <c r="CT390" i="7"/>
  <c r="CU390" i="7"/>
  <c r="CT391" i="7"/>
  <c r="CU391" i="7"/>
  <c r="CT392" i="7"/>
  <c r="CU392" i="7"/>
  <c r="CT393" i="7"/>
  <c r="CU393" i="7"/>
  <c r="CT394" i="7"/>
  <c r="CU394" i="7"/>
  <c r="CT395" i="7"/>
  <c r="CU395" i="7"/>
  <c r="CT396" i="7"/>
  <c r="CU396" i="7"/>
  <c r="CT397" i="7"/>
  <c r="CU397" i="7"/>
  <c r="CT398" i="7"/>
  <c r="CU398" i="7"/>
  <c r="CT399" i="7"/>
  <c r="CU399" i="7"/>
  <c r="CT400" i="7"/>
  <c r="CU400" i="7"/>
  <c r="CT401" i="7"/>
  <c r="CU401" i="7"/>
  <c r="CT402" i="7"/>
  <c r="CU402" i="7"/>
  <c r="CT403" i="7"/>
  <c r="CU403" i="7"/>
  <c r="CT404" i="7"/>
  <c r="CU404" i="7"/>
  <c r="CT405" i="7"/>
  <c r="CU405" i="7"/>
  <c r="CT406" i="7"/>
  <c r="CU406" i="7"/>
  <c r="CT407" i="7"/>
  <c r="CU407" i="7"/>
  <c r="CT408" i="7"/>
  <c r="CU408" i="7"/>
  <c r="CT409" i="7"/>
  <c r="CU409" i="7"/>
  <c r="CT410" i="7"/>
  <c r="CU410" i="7"/>
  <c r="CT411" i="7"/>
  <c r="CU411" i="7"/>
  <c r="CT412" i="7"/>
  <c r="CU412" i="7"/>
  <c r="CT413" i="7"/>
  <c r="CU413" i="7"/>
  <c r="CT414" i="7"/>
  <c r="CU414" i="7"/>
  <c r="CT415" i="7"/>
  <c r="CU415" i="7"/>
  <c r="CT416" i="7"/>
  <c r="CU416" i="7"/>
  <c r="CT417" i="7"/>
  <c r="CU417" i="7"/>
  <c r="CT418" i="7"/>
  <c r="CU418" i="7"/>
  <c r="CT419" i="7"/>
  <c r="CU419" i="7"/>
  <c r="CT420" i="7"/>
  <c r="CU420" i="7"/>
  <c r="CT421" i="7"/>
  <c r="CU421" i="7"/>
  <c r="CT422" i="7"/>
  <c r="CU422" i="7"/>
  <c r="CT423" i="7"/>
  <c r="CU423" i="7"/>
  <c r="CT424" i="7"/>
  <c r="CU424" i="7"/>
  <c r="CT425" i="7"/>
  <c r="CU425" i="7"/>
  <c r="CT426" i="7"/>
  <c r="CU426" i="7"/>
  <c r="CT427" i="7"/>
  <c r="CU427" i="7"/>
  <c r="CT428" i="7"/>
  <c r="CU428" i="7"/>
  <c r="CT429" i="7"/>
  <c r="CU429" i="7"/>
  <c r="CT430" i="7"/>
  <c r="CU430" i="7"/>
  <c r="CT431" i="7"/>
  <c r="CU431" i="7"/>
  <c r="CT432" i="7"/>
  <c r="CU432" i="7"/>
  <c r="CT433" i="7"/>
  <c r="CU433" i="7"/>
  <c r="CT434" i="7"/>
  <c r="CU434" i="7"/>
  <c r="CT435" i="7"/>
  <c r="CU435" i="7"/>
  <c r="CT436" i="7"/>
  <c r="CU436" i="7"/>
  <c r="CT437" i="7"/>
  <c r="CU437" i="7"/>
  <c r="CT438" i="7"/>
  <c r="CU438" i="7"/>
  <c r="CT439" i="7"/>
  <c r="CU439" i="7"/>
  <c r="CT440" i="7"/>
  <c r="CU440" i="7"/>
  <c r="CT441" i="7"/>
  <c r="CU441" i="7"/>
  <c r="CT442" i="7"/>
  <c r="CU442" i="7"/>
  <c r="CT443" i="7"/>
  <c r="CU443" i="7"/>
  <c r="CT444" i="7"/>
  <c r="CU444" i="7"/>
  <c r="CT445" i="7"/>
  <c r="CU445" i="7"/>
  <c r="CT446" i="7"/>
  <c r="CU446" i="7"/>
  <c r="CT447" i="7"/>
  <c r="CU447" i="7"/>
  <c r="CT448" i="7"/>
  <c r="CU448" i="7"/>
  <c r="CT449" i="7"/>
  <c r="CU449" i="7"/>
  <c r="CT450" i="7"/>
  <c r="CU450" i="7"/>
  <c r="CT451" i="7"/>
  <c r="CU451" i="7"/>
  <c r="CT452" i="7"/>
  <c r="CU452" i="7"/>
  <c r="CT453" i="7"/>
  <c r="CU453" i="7"/>
  <c r="CT454" i="7"/>
  <c r="CU454" i="7"/>
  <c r="CT455" i="7"/>
  <c r="CU455" i="7"/>
  <c r="CT456" i="7"/>
  <c r="CU456" i="7"/>
  <c r="CT457" i="7"/>
  <c r="CU457" i="7"/>
  <c r="CT458" i="7"/>
  <c r="CU458" i="7"/>
  <c r="CT459" i="7"/>
  <c r="CU459" i="7"/>
  <c r="CT460" i="7"/>
  <c r="CU460" i="7"/>
  <c r="CT461" i="7"/>
  <c r="CU461" i="7"/>
  <c r="CT462" i="7"/>
  <c r="CU462" i="7"/>
  <c r="CT463" i="7"/>
  <c r="CU463" i="7"/>
  <c r="CT464" i="7"/>
  <c r="CU464" i="7"/>
  <c r="CT465" i="7"/>
  <c r="CU465" i="7"/>
  <c r="CT466" i="7"/>
  <c r="CU466" i="7"/>
  <c r="CT467" i="7"/>
  <c r="CU467" i="7"/>
  <c r="CT468" i="7"/>
  <c r="CU468" i="7"/>
  <c r="CT469" i="7"/>
  <c r="CU469" i="7"/>
  <c r="CT470" i="7"/>
  <c r="CU470" i="7"/>
  <c r="CT471" i="7"/>
  <c r="CU471" i="7"/>
  <c r="CT472" i="7"/>
  <c r="CU472" i="7"/>
  <c r="CT473" i="7"/>
  <c r="CU473" i="7"/>
  <c r="CT474" i="7"/>
  <c r="CU474" i="7"/>
  <c r="CT475" i="7"/>
  <c r="CU475" i="7"/>
  <c r="CT476" i="7"/>
  <c r="CU476" i="7"/>
  <c r="CT477" i="7"/>
  <c r="CU477" i="7"/>
  <c r="CT478" i="7"/>
  <c r="CU478" i="7"/>
  <c r="CT479" i="7"/>
  <c r="CU479" i="7"/>
  <c r="CT480" i="7"/>
  <c r="CU480" i="7"/>
  <c r="CT481" i="7"/>
  <c r="CU481" i="7"/>
  <c r="CT482" i="7"/>
  <c r="CU482" i="7"/>
  <c r="CT483" i="7"/>
  <c r="CU483" i="7"/>
  <c r="CT484" i="7"/>
  <c r="CU484" i="7"/>
  <c r="CT485" i="7"/>
  <c r="CU485" i="7"/>
  <c r="CT486" i="7"/>
  <c r="CU486" i="7"/>
  <c r="CT487" i="7"/>
  <c r="CU487" i="7"/>
  <c r="CT488" i="7"/>
  <c r="CU488" i="7"/>
  <c r="CT489" i="7"/>
  <c r="CU489" i="7"/>
  <c r="CT490" i="7"/>
  <c r="CU490" i="7"/>
  <c r="CT491" i="7"/>
  <c r="CU491" i="7"/>
  <c r="CT492" i="7"/>
  <c r="CU492" i="7"/>
  <c r="CT493" i="7"/>
  <c r="CU493" i="7"/>
  <c r="CT494" i="7"/>
  <c r="CU494" i="7"/>
  <c r="CT495" i="7"/>
  <c r="CU495" i="7"/>
  <c r="CT496" i="7"/>
  <c r="CU496" i="7"/>
  <c r="CT497" i="7"/>
  <c r="CU497" i="7"/>
  <c r="CT498" i="7"/>
  <c r="CU498" i="7"/>
  <c r="CT499" i="7"/>
  <c r="CU499" i="7"/>
  <c r="CT500" i="7"/>
  <c r="CU500" i="7"/>
  <c r="CT501" i="7"/>
  <c r="CU501" i="7"/>
  <c r="CT502" i="7"/>
  <c r="CU502" i="7"/>
  <c r="CT503" i="7"/>
  <c r="CU503" i="7"/>
  <c r="CT504" i="7"/>
  <c r="CU504" i="7"/>
  <c r="CT505" i="7"/>
  <c r="CU505" i="7"/>
  <c r="CT506" i="7"/>
  <c r="CU506" i="7"/>
  <c r="CT507" i="7"/>
  <c r="CU507" i="7"/>
  <c r="CT508" i="7"/>
  <c r="CU508" i="7"/>
  <c r="CT509" i="7"/>
  <c r="CU509" i="7"/>
  <c r="CT510" i="7"/>
  <c r="CU510" i="7"/>
  <c r="CT511" i="7"/>
  <c r="CU511" i="7"/>
  <c r="CT512" i="7"/>
  <c r="CU512" i="7"/>
  <c r="CT513" i="7"/>
  <c r="CU513" i="7"/>
  <c r="CT514" i="7"/>
  <c r="CU514" i="7"/>
  <c r="CT515" i="7"/>
  <c r="CU515" i="7"/>
  <c r="CT516" i="7"/>
  <c r="CU516" i="7"/>
  <c r="CT517" i="7"/>
  <c r="CU517" i="7"/>
  <c r="CT518" i="7"/>
  <c r="CU518" i="7"/>
  <c r="CT519" i="7"/>
  <c r="CU519" i="7"/>
  <c r="CT520" i="7"/>
  <c r="CU520" i="7"/>
  <c r="CT521" i="7"/>
  <c r="CU521" i="7"/>
  <c r="CT522" i="7"/>
  <c r="CU522" i="7"/>
  <c r="CT523" i="7"/>
  <c r="CU523" i="7"/>
  <c r="CT524" i="7"/>
  <c r="CU524" i="7"/>
  <c r="CT525" i="7"/>
  <c r="CU525" i="7"/>
  <c r="CT526" i="7"/>
  <c r="CU526" i="7"/>
  <c r="CT527" i="7"/>
  <c r="CU527" i="7"/>
  <c r="CT528" i="7"/>
  <c r="CU528" i="7"/>
  <c r="CT529" i="7"/>
  <c r="CU529" i="7"/>
  <c r="CT530" i="7"/>
  <c r="CU530" i="7"/>
  <c r="CT531" i="7"/>
  <c r="CU531" i="7"/>
  <c r="CT532" i="7"/>
  <c r="CU532" i="7"/>
  <c r="CT533" i="7"/>
  <c r="CU533" i="7"/>
  <c r="CT534" i="7"/>
  <c r="CU534" i="7"/>
  <c r="CT535" i="7"/>
  <c r="CU535" i="7"/>
  <c r="CT536" i="7"/>
  <c r="CU536" i="7"/>
  <c r="CT537" i="7"/>
  <c r="CU537" i="7"/>
  <c r="CT538" i="7"/>
  <c r="CU538" i="7"/>
  <c r="CT539" i="7"/>
  <c r="CU539" i="7"/>
  <c r="CT540" i="7"/>
  <c r="CU540" i="7"/>
  <c r="CT541" i="7"/>
  <c r="CU541" i="7"/>
  <c r="CT542" i="7"/>
  <c r="CU542" i="7"/>
  <c r="CT543" i="7"/>
  <c r="CU543" i="7"/>
  <c r="CT544" i="7"/>
  <c r="CU544" i="7"/>
  <c r="CT545" i="7"/>
  <c r="CU545" i="7"/>
  <c r="CT546" i="7"/>
  <c r="CU546" i="7"/>
  <c r="CT547" i="7"/>
  <c r="CU547" i="7"/>
  <c r="CT548" i="7"/>
  <c r="CU548" i="7"/>
  <c r="CT549" i="7"/>
  <c r="CU549" i="7"/>
  <c r="CT550" i="7"/>
  <c r="CU550" i="7"/>
  <c r="CT551" i="7"/>
  <c r="CU551" i="7"/>
  <c r="CT552" i="7"/>
  <c r="CU552" i="7"/>
  <c r="CT553" i="7"/>
  <c r="CU553" i="7"/>
  <c r="CT554" i="7"/>
  <c r="CU554" i="7"/>
  <c r="CT555" i="7"/>
  <c r="CU555" i="7"/>
  <c r="CT556" i="7"/>
  <c r="CU556" i="7"/>
  <c r="CT557" i="7"/>
  <c r="CU557" i="7"/>
  <c r="CT558" i="7"/>
  <c r="CU558" i="7"/>
  <c r="CT559" i="7"/>
  <c r="CU559" i="7"/>
  <c r="CT560" i="7"/>
  <c r="CU560" i="7"/>
  <c r="CT561" i="7"/>
  <c r="CU561" i="7"/>
  <c r="CT562" i="7"/>
  <c r="CU562" i="7"/>
  <c r="CT563" i="7"/>
  <c r="CU563" i="7"/>
  <c r="CT564" i="7"/>
  <c r="CU564" i="7"/>
  <c r="CT565" i="7"/>
  <c r="CU565" i="7"/>
  <c r="CT566" i="7"/>
  <c r="CU566" i="7"/>
  <c r="CT567" i="7"/>
  <c r="CU567" i="7"/>
  <c r="CT568" i="7"/>
  <c r="CU568" i="7"/>
  <c r="CT569" i="7"/>
  <c r="CU569" i="7"/>
  <c r="CT570" i="7"/>
  <c r="CU570" i="7"/>
  <c r="CT571" i="7"/>
  <c r="CU571" i="7"/>
  <c r="CT572" i="7"/>
  <c r="CU572" i="7"/>
  <c r="CT573" i="7"/>
  <c r="CU573" i="7"/>
  <c r="CT574" i="7"/>
  <c r="CU574" i="7"/>
  <c r="CT575" i="7"/>
  <c r="CU575" i="7"/>
  <c r="CT576" i="7"/>
  <c r="CU576" i="7"/>
  <c r="CT577" i="7"/>
  <c r="CU577" i="7"/>
  <c r="CT578" i="7"/>
  <c r="CU578" i="7"/>
  <c r="CT579" i="7"/>
  <c r="CU579" i="7"/>
  <c r="CT580" i="7"/>
  <c r="CU580" i="7"/>
  <c r="CT581" i="7"/>
  <c r="CU581" i="7"/>
  <c r="CT582" i="7"/>
  <c r="CU582" i="7"/>
  <c r="CT583" i="7"/>
  <c r="CU583" i="7"/>
  <c r="CT584" i="7"/>
  <c r="CU584" i="7"/>
  <c r="CT585" i="7"/>
  <c r="CU585" i="7"/>
  <c r="CT586" i="7"/>
  <c r="CU586" i="7"/>
  <c r="CT587" i="7"/>
  <c r="CU587" i="7"/>
  <c r="CT588" i="7"/>
  <c r="CU588" i="7"/>
  <c r="CT589" i="7"/>
  <c r="CU589" i="7"/>
  <c r="CT590" i="7"/>
  <c r="CU590" i="7"/>
  <c r="CT591" i="7"/>
  <c r="CU591" i="7"/>
  <c r="CT592" i="7"/>
  <c r="CU592" i="7"/>
  <c r="CT593" i="7"/>
  <c r="CU593" i="7"/>
  <c r="CT594" i="7"/>
  <c r="CU594" i="7"/>
  <c r="CT595" i="7"/>
  <c r="CU595" i="7"/>
  <c r="CT596" i="7"/>
  <c r="CU596" i="7"/>
  <c r="CT597" i="7"/>
  <c r="CU597" i="7"/>
  <c r="CT598" i="7"/>
  <c r="CU598" i="7"/>
  <c r="CT599" i="7"/>
  <c r="CU599" i="7"/>
  <c r="CT600" i="7"/>
  <c r="CU600" i="7"/>
  <c r="CT601" i="7"/>
  <c r="CU601" i="7"/>
  <c r="CT602" i="7"/>
  <c r="CU602" i="7"/>
  <c r="CT603" i="7"/>
  <c r="CU603" i="7"/>
  <c r="CT604" i="7"/>
  <c r="CU604" i="7"/>
  <c r="CT605" i="7"/>
  <c r="CU605" i="7"/>
  <c r="CT606" i="7"/>
  <c r="CU606" i="7"/>
  <c r="CT607" i="7"/>
  <c r="CU607" i="7"/>
  <c r="CT608" i="7"/>
  <c r="CU608" i="7"/>
  <c r="CT609" i="7"/>
  <c r="CU609" i="7"/>
  <c r="CT610" i="7"/>
  <c r="CU610" i="7"/>
  <c r="CT611" i="7"/>
  <c r="CU611" i="7"/>
  <c r="CT612" i="7"/>
  <c r="CU612" i="7"/>
  <c r="CT613" i="7"/>
  <c r="CU613" i="7"/>
  <c r="CT614" i="7"/>
  <c r="CU614" i="7"/>
  <c r="CT615" i="7"/>
  <c r="CU615" i="7"/>
  <c r="CT616" i="7"/>
  <c r="CU616" i="7"/>
  <c r="CT617" i="7"/>
  <c r="CU617" i="7"/>
  <c r="CT618" i="7"/>
  <c r="CU618" i="7"/>
  <c r="CT619" i="7"/>
  <c r="CU619" i="7"/>
  <c r="CT620" i="7"/>
  <c r="CU620" i="7"/>
  <c r="CT621" i="7"/>
  <c r="CU621" i="7"/>
  <c r="CT622" i="7"/>
  <c r="CU622" i="7"/>
  <c r="CT623" i="7"/>
  <c r="CU623" i="7"/>
  <c r="CT624" i="7"/>
  <c r="CU624" i="7"/>
  <c r="CT625" i="7"/>
  <c r="CU625" i="7"/>
  <c r="CT626" i="7"/>
  <c r="CU626" i="7"/>
  <c r="CT627" i="7"/>
  <c r="CU627" i="7"/>
  <c r="CT628" i="7"/>
  <c r="CU628" i="7"/>
  <c r="CT629" i="7"/>
  <c r="CU629" i="7"/>
  <c r="CT630" i="7"/>
  <c r="CU630" i="7"/>
  <c r="CT631" i="7"/>
  <c r="CU631" i="7"/>
  <c r="CT632" i="7"/>
  <c r="CU632" i="7"/>
  <c r="CT633" i="7"/>
  <c r="CU633" i="7"/>
  <c r="CT634" i="7"/>
  <c r="CU634" i="7"/>
  <c r="CT635" i="7"/>
  <c r="CU635" i="7"/>
  <c r="CT636" i="7"/>
  <c r="CU636" i="7"/>
  <c r="CT637" i="7"/>
  <c r="CU637" i="7"/>
  <c r="CT638" i="7"/>
  <c r="CU638" i="7"/>
  <c r="CT639" i="7"/>
  <c r="CU639" i="7"/>
  <c r="CT640" i="7"/>
  <c r="CU640" i="7"/>
  <c r="CT641" i="7"/>
  <c r="CU641" i="7"/>
  <c r="CT642" i="7"/>
  <c r="CU642" i="7"/>
  <c r="CT643" i="7"/>
  <c r="CU643" i="7"/>
  <c r="CT644" i="7"/>
  <c r="CU644" i="7"/>
  <c r="CT645" i="7"/>
  <c r="CU645" i="7"/>
  <c r="CT646" i="7"/>
  <c r="CU646" i="7"/>
  <c r="CT647" i="7"/>
  <c r="CU647" i="7"/>
  <c r="CT648" i="7"/>
  <c r="CU648" i="7"/>
  <c r="CT649" i="7"/>
  <c r="CU649" i="7"/>
  <c r="CT650" i="7"/>
  <c r="CU650" i="7"/>
  <c r="CT651" i="7"/>
  <c r="CU651" i="7"/>
  <c r="CT652" i="7"/>
  <c r="CU652" i="7"/>
  <c r="CT653" i="7"/>
  <c r="CU653" i="7"/>
  <c r="CT654" i="7"/>
  <c r="CU654" i="7"/>
  <c r="CT655" i="7"/>
  <c r="CU655" i="7"/>
  <c r="CT656" i="7"/>
  <c r="CU656" i="7"/>
  <c r="CT657" i="7"/>
  <c r="CU657" i="7"/>
  <c r="CT658" i="7"/>
  <c r="CU658" i="7"/>
  <c r="CT659" i="7"/>
  <c r="CU659" i="7"/>
  <c r="CT660" i="7"/>
  <c r="CU660" i="7"/>
  <c r="CT661" i="7"/>
  <c r="CU661" i="7"/>
  <c r="CT662" i="7"/>
  <c r="CU662" i="7"/>
  <c r="CT663" i="7"/>
  <c r="CU663" i="7"/>
  <c r="CT664" i="7"/>
  <c r="CU664" i="7"/>
  <c r="CT665" i="7"/>
  <c r="CU665" i="7"/>
  <c r="CT666" i="7"/>
  <c r="CU666" i="7"/>
  <c r="CT667" i="7"/>
  <c r="CU667" i="7"/>
  <c r="CT668" i="7"/>
  <c r="CU668" i="7"/>
  <c r="CT669" i="7"/>
  <c r="CU669" i="7"/>
  <c r="CT670" i="7"/>
  <c r="CU670" i="7"/>
  <c r="CT671" i="7"/>
  <c r="CU671" i="7"/>
  <c r="CT672" i="7"/>
  <c r="CU672" i="7"/>
  <c r="CT673" i="7"/>
  <c r="CU673" i="7"/>
  <c r="CT674" i="7"/>
  <c r="CU674" i="7"/>
  <c r="CT675" i="7"/>
  <c r="CU675" i="7"/>
  <c r="CT676" i="7"/>
  <c r="CU676" i="7"/>
  <c r="CT677" i="7"/>
  <c r="CU677" i="7"/>
  <c r="CT678" i="7"/>
  <c r="CU678" i="7"/>
  <c r="CT679" i="7"/>
  <c r="CU679" i="7"/>
  <c r="CT680" i="7"/>
  <c r="CU680" i="7"/>
  <c r="CT681" i="7"/>
  <c r="CU681" i="7"/>
  <c r="CT682" i="7"/>
  <c r="CU682" i="7"/>
  <c r="CT683" i="7"/>
  <c r="CU683" i="7"/>
  <c r="CT684" i="7"/>
  <c r="CU684" i="7"/>
  <c r="CT685" i="7"/>
  <c r="CU685" i="7"/>
  <c r="CT686" i="7"/>
  <c r="CU686" i="7"/>
  <c r="CT687" i="7"/>
  <c r="CU687" i="7"/>
  <c r="CT688" i="7"/>
  <c r="CU688" i="7"/>
  <c r="CT689" i="7"/>
  <c r="CU689" i="7"/>
  <c r="CT690" i="7"/>
  <c r="CU690" i="7"/>
  <c r="CT691" i="7"/>
  <c r="CU691" i="7"/>
  <c r="CT692" i="7"/>
  <c r="CU692" i="7"/>
  <c r="CT693" i="7"/>
  <c r="CU693" i="7"/>
  <c r="CT694" i="7"/>
  <c r="CU694" i="7"/>
  <c r="CT695" i="7"/>
  <c r="CU695" i="7"/>
  <c r="CT696" i="7"/>
  <c r="CU696" i="7"/>
  <c r="CT697" i="7"/>
  <c r="CU697" i="7"/>
  <c r="CT698" i="7"/>
  <c r="CU698" i="7"/>
  <c r="CT699" i="7"/>
  <c r="CU699" i="7"/>
  <c r="CT700" i="7"/>
  <c r="CU700" i="7"/>
  <c r="CT701" i="7"/>
  <c r="CU701" i="7"/>
  <c r="CT702" i="7"/>
  <c r="CU702" i="7"/>
  <c r="CT703" i="7"/>
  <c r="CU703" i="7"/>
  <c r="CT704" i="7"/>
  <c r="CU704" i="7"/>
  <c r="CT705" i="7"/>
  <c r="CU705" i="7"/>
  <c r="CT706" i="7"/>
  <c r="CU706" i="7"/>
  <c r="CT707" i="7"/>
  <c r="CU707" i="7"/>
  <c r="CT708" i="7"/>
  <c r="CU708" i="7"/>
  <c r="CT709" i="7"/>
  <c r="CU709" i="7"/>
  <c r="CT710" i="7"/>
  <c r="CU710" i="7"/>
  <c r="CT711" i="7"/>
  <c r="CU711" i="7"/>
  <c r="CT712" i="7"/>
  <c r="CU712" i="7"/>
  <c r="CT713" i="7"/>
  <c r="CU713" i="7"/>
  <c r="CT714" i="7"/>
  <c r="CU714" i="7"/>
  <c r="CT715" i="7"/>
  <c r="CU715" i="7"/>
  <c r="CT716" i="7"/>
  <c r="CU716" i="7"/>
  <c r="CT717" i="7"/>
  <c r="CU717" i="7"/>
  <c r="CT718" i="7"/>
  <c r="CU718" i="7"/>
  <c r="CT719" i="7"/>
  <c r="CU719" i="7"/>
  <c r="CT720" i="7"/>
  <c r="CU720" i="7"/>
  <c r="CT721" i="7"/>
  <c r="CU721" i="7"/>
  <c r="CT722" i="7"/>
  <c r="CU722" i="7"/>
  <c r="CT723" i="7"/>
  <c r="CU723" i="7"/>
  <c r="CT724" i="7"/>
  <c r="CU724" i="7"/>
  <c r="CT725" i="7"/>
  <c r="CU725" i="7"/>
  <c r="CT726" i="7"/>
  <c r="CU726" i="7"/>
  <c r="CT727" i="7"/>
  <c r="CU727" i="7"/>
  <c r="CT728" i="7"/>
  <c r="CU728" i="7"/>
  <c r="CT729" i="7"/>
  <c r="CU729" i="7"/>
  <c r="CT730" i="7"/>
  <c r="CU730" i="7"/>
  <c r="CT731" i="7"/>
  <c r="CU731" i="7"/>
  <c r="CT732" i="7"/>
  <c r="CU732" i="7"/>
  <c r="CT733" i="7"/>
  <c r="CU733" i="7"/>
  <c r="CT734" i="7"/>
  <c r="CU734" i="7"/>
  <c r="CT735" i="7"/>
  <c r="CU735" i="7"/>
  <c r="CT736" i="7"/>
  <c r="CU736" i="7"/>
  <c r="CT737" i="7"/>
  <c r="CU737" i="7"/>
  <c r="CT738" i="7"/>
  <c r="CU738" i="7"/>
  <c r="CT739" i="7"/>
  <c r="CU739" i="7"/>
  <c r="CT740" i="7"/>
  <c r="CU740" i="7"/>
  <c r="CT741" i="7"/>
  <c r="CU741" i="7"/>
  <c r="CT742" i="7"/>
  <c r="CU742" i="7"/>
  <c r="CT743" i="7"/>
  <c r="CU743" i="7"/>
  <c r="CT744" i="7"/>
  <c r="CU744" i="7"/>
  <c r="CT745" i="7"/>
  <c r="CU745" i="7"/>
  <c r="CT746" i="7"/>
  <c r="CU746" i="7"/>
  <c r="CT747" i="7"/>
  <c r="CU747" i="7"/>
  <c r="CT748" i="7"/>
  <c r="CU748" i="7"/>
  <c r="CT749" i="7"/>
  <c r="CU749" i="7"/>
  <c r="CT750" i="7"/>
  <c r="CU750" i="7"/>
  <c r="CT751" i="7"/>
  <c r="CU751" i="7"/>
  <c r="CT752" i="7"/>
  <c r="CU752" i="7"/>
  <c r="CT753" i="7"/>
  <c r="CU753" i="7"/>
  <c r="CT754" i="7"/>
  <c r="CU754" i="7"/>
  <c r="CT755" i="7"/>
  <c r="CU755" i="7"/>
  <c r="CT756" i="7"/>
  <c r="CU756" i="7"/>
  <c r="CT757" i="7"/>
  <c r="CU757" i="7"/>
  <c r="CT758" i="7"/>
  <c r="CU758" i="7"/>
  <c r="CT759" i="7"/>
  <c r="CU759" i="7"/>
  <c r="CT760" i="7"/>
  <c r="CU760" i="7"/>
  <c r="CT761" i="7"/>
  <c r="CU761" i="7"/>
  <c r="CT762" i="7"/>
  <c r="CU762" i="7"/>
  <c r="CT763" i="7"/>
  <c r="CU763" i="7"/>
  <c r="CT764" i="7"/>
  <c r="CU764" i="7"/>
  <c r="CT765" i="7"/>
  <c r="CU765" i="7"/>
  <c r="CT766" i="7"/>
  <c r="CU766" i="7"/>
  <c r="CT767" i="7"/>
  <c r="CU767" i="7"/>
  <c r="CT768" i="7"/>
  <c r="CU768" i="7"/>
  <c r="CT769" i="7"/>
  <c r="CU769" i="7"/>
  <c r="CT770" i="7"/>
  <c r="CU770" i="7"/>
  <c r="CT771" i="7"/>
  <c r="CU771" i="7"/>
  <c r="CT772" i="7"/>
  <c r="CU772" i="7"/>
  <c r="CT773" i="7"/>
  <c r="CU773" i="7"/>
  <c r="CT774" i="7"/>
  <c r="CU774" i="7"/>
  <c r="CT775" i="7"/>
  <c r="CU775" i="7"/>
  <c r="CT776" i="7"/>
  <c r="CU776" i="7"/>
  <c r="CT777" i="7"/>
  <c r="CU777" i="7"/>
  <c r="CT778" i="7"/>
  <c r="CU778" i="7"/>
  <c r="CT779" i="7"/>
  <c r="CU779" i="7"/>
  <c r="CT780" i="7"/>
  <c r="CU780" i="7"/>
  <c r="CT781" i="7"/>
  <c r="CU781" i="7"/>
  <c r="CT782" i="7"/>
  <c r="CU782" i="7"/>
  <c r="CT783" i="7"/>
  <c r="CU783" i="7"/>
  <c r="CT784" i="7"/>
  <c r="CU784" i="7"/>
  <c r="CT785" i="7"/>
  <c r="CU785" i="7"/>
  <c r="CT786" i="7"/>
  <c r="CU786" i="7"/>
  <c r="CT787" i="7"/>
  <c r="CU787" i="7"/>
  <c r="CT788" i="7"/>
  <c r="CU788" i="7"/>
  <c r="CT789" i="7"/>
  <c r="CU789" i="7"/>
  <c r="CT790" i="7"/>
  <c r="CU790" i="7"/>
  <c r="CT791" i="7"/>
  <c r="CU791" i="7"/>
  <c r="CT792" i="7"/>
  <c r="CU792" i="7"/>
  <c r="CT793" i="7"/>
  <c r="CU793" i="7"/>
  <c r="CT794" i="7"/>
  <c r="CU794" i="7"/>
  <c r="CT795" i="7"/>
  <c r="CU795" i="7"/>
  <c r="CT796" i="7"/>
  <c r="CU796" i="7"/>
  <c r="CT797" i="7"/>
  <c r="CU797" i="7"/>
  <c r="CT798" i="7"/>
  <c r="CU798" i="7"/>
  <c r="CT799" i="7"/>
  <c r="CU799" i="7"/>
  <c r="CT800" i="7"/>
  <c r="CU800" i="7"/>
  <c r="CT801" i="7"/>
  <c r="CU801" i="7"/>
  <c r="CT802" i="7"/>
  <c r="CU802" i="7"/>
  <c r="CT803" i="7"/>
  <c r="CU803" i="7"/>
  <c r="CT804" i="7"/>
  <c r="CU804" i="7"/>
  <c r="CT805" i="7"/>
  <c r="CU805" i="7"/>
  <c r="CT806" i="7"/>
  <c r="CU806" i="7"/>
  <c r="CT807" i="7"/>
  <c r="CU807" i="7"/>
  <c r="CT808" i="7"/>
  <c r="CU808" i="7"/>
  <c r="CT809" i="7"/>
  <c r="CU809" i="7"/>
  <c r="CT810" i="7"/>
  <c r="CU810" i="7"/>
  <c r="CT811" i="7"/>
  <c r="CU811" i="7"/>
  <c r="CT812" i="7"/>
  <c r="CU812" i="7"/>
  <c r="CT813" i="7"/>
  <c r="CU813" i="7"/>
  <c r="CT814" i="7"/>
  <c r="CU814" i="7"/>
  <c r="CT815" i="7"/>
  <c r="CU815" i="7"/>
  <c r="CT816" i="7"/>
  <c r="CU816" i="7"/>
  <c r="CT817" i="7"/>
  <c r="CU817" i="7"/>
  <c r="CT818" i="7"/>
  <c r="CU818" i="7"/>
  <c r="CT819" i="7"/>
  <c r="CU819" i="7"/>
  <c r="CT820" i="7"/>
  <c r="CU820" i="7"/>
  <c r="CT821" i="7"/>
  <c r="CU821" i="7"/>
  <c r="CT822" i="7"/>
  <c r="CU822" i="7"/>
  <c r="CT823" i="7"/>
  <c r="CU823" i="7"/>
  <c r="CT824" i="7"/>
  <c r="CU824" i="7"/>
  <c r="CT825" i="7"/>
  <c r="CU825" i="7"/>
  <c r="CT826" i="7"/>
  <c r="CU826" i="7"/>
  <c r="CT827" i="7"/>
  <c r="CU827" i="7"/>
  <c r="CT828" i="7"/>
  <c r="CU828" i="7"/>
  <c r="CT829" i="7"/>
  <c r="CU829" i="7"/>
  <c r="CT830" i="7"/>
  <c r="CU830" i="7"/>
  <c r="CT831" i="7"/>
  <c r="CU831" i="7"/>
  <c r="CT832" i="7"/>
  <c r="CU832" i="7"/>
  <c r="CT833" i="7"/>
  <c r="CU833" i="7"/>
  <c r="CT834" i="7"/>
  <c r="CU834" i="7"/>
  <c r="CT835" i="7"/>
  <c r="CU835" i="7"/>
  <c r="CT836" i="7"/>
  <c r="CU836" i="7"/>
  <c r="CT837" i="7"/>
  <c r="CU837" i="7"/>
  <c r="CT838" i="7"/>
  <c r="CU838" i="7"/>
  <c r="CT839" i="7"/>
  <c r="CU839" i="7"/>
  <c r="CT840" i="7"/>
  <c r="CU840" i="7"/>
  <c r="CT841" i="7"/>
  <c r="CU841" i="7"/>
  <c r="CT842" i="7"/>
  <c r="CU842" i="7"/>
  <c r="CT843" i="7"/>
  <c r="CU843" i="7"/>
  <c r="CT844" i="7"/>
  <c r="CU844" i="7"/>
  <c r="CT845" i="7"/>
  <c r="CU845" i="7"/>
  <c r="CT846" i="7"/>
  <c r="CU846" i="7"/>
  <c r="CT847" i="7"/>
  <c r="CU847" i="7"/>
  <c r="CT848" i="7"/>
  <c r="CU848" i="7"/>
  <c r="CT849" i="7"/>
  <c r="CU849" i="7"/>
  <c r="CT850" i="7"/>
  <c r="CU850" i="7"/>
  <c r="CT851" i="7"/>
  <c r="CU851" i="7"/>
  <c r="CT852" i="7"/>
  <c r="CU852" i="7"/>
  <c r="CT853" i="7"/>
  <c r="CU853" i="7"/>
  <c r="CT854" i="7"/>
  <c r="CU854" i="7"/>
  <c r="CT855" i="7"/>
  <c r="CU855" i="7"/>
  <c r="CT856" i="7"/>
  <c r="CU856" i="7"/>
  <c r="CT857" i="7"/>
  <c r="CU857" i="7"/>
  <c r="CT858" i="7"/>
  <c r="CU858" i="7"/>
  <c r="CT859" i="7"/>
  <c r="CU859" i="7"/>
  <c r="CT860" i="7"/>
  <c r="CU860" i="7"/>
  <c r="CT861" i="7"/>
  <c r="CU861" i="7"/>
  <c r="CT862" i="7"/>
  <c r="CU862" i="7"/>
  <c r="CT863" i="7"/>
  <c r="CU863" i="7"/>
  <c r="CT864" i="7"/>
  <c r="CU864" i="7"/>
  <c r="CT865" i="7"/>
  <c r="CU865" i="7"/>
  <c r="CT866" i="7"/>
  <c r="CU866" i="7"/>
  <c r="CT867" i="7"/>
  <c r="CU867" i="7"/>
  <c r="CT868" i="7"/>
  <c r="CU868" i="7"/>
  <c r="CT869" i="7"/>
  <c r="CU869" i="7"/>
  <c r="CT870" i="7"/>
  <c r="CU870" i="7"/>
  <c r="CT871" i="7"/>
  <c r="CU871" i="7"/>
  <c r="CT872" i="7"/>
  <c r="CU872" i="7"/>
  <c r="CT873" i="7"/>
  <c r="CU873" i="7"/>
  <c r="CT874" i="7"/>
  <c r="CU874" i="7"/>
  <c r="CT875" i="7"/>
  <c r="CU875" i="7"/>
  <c r="CT876" i="7"/>
  <c r="CU876" i="7"/>
  <c r="CT877" i="7"/>
  <c r="CU877" i="7"/>
  <c r="CT878" i="7"/>
  <c r="CU878" i="7"/>
  <c r="CT879" i="7"/>
  <c r="CU879" i="7"/>
  <c r="CT880" i="7"/>
  <c r="CU880" i="7"/>
  <c r="CT881" i="7"/>
  <c r="CU881" i="7"/>
  <c r="CT882" i="7"/>
  <c r="CU882" i="7"/>
  <c r="CT883" i="7"/>
  <c r="CU883" i="7"/>
  <c r="CT884" i="7"/>
  <c r="CU884" i="7"/>
  <c r="CT885" i="7"/>
  <c r="CU885" i="7"/>
  <c r="CT886" i="7"/>
  <c r="CU886" i="7"/>
  <c r="CT887" i="7"/>
  <c r="CU887" i="7"/>
  <c r="CT888" i="7"/>
  <c r="CU888" i="7"/>
  <c r="CT889" i="7"/>
  <c r="CU889" i="7"/>
  <c r="CT890" i="7"/>
  <c r="CU890" i="7"/>
  <c r="CT891" i="7"/>
  <c r="CU891" i="7"/>
  <c r="CT892" i="7"/>
  <c r="CU892" i="7"/>
  <c r="CT893" i="7"/>
  <c r="CU893" i="7"/>
  <c r="CT894" i="7"/>
  <c r="CU894" i="7"/>
  <c r="CT895" i="7"/>
  <c r="CU895" i="7"/>
  <c r="CT896" i="7"/>
  <c r="CU896" i="7"/>
  <c r="CT897" i="7"/>
  <c r="CU897" i="7"/>
  <c r="CT898" i="7"/>
  <c r="CU898" i="7"/>
  <c r="CT899" i="7"/>
  <c r="CU899" i="7"/>
  <c r="CT900" i="7"/>
  <c r="CU900" i="7"/>
  <c r="CT901" i="7"/>
  <c r="CU901" i="7"/>
  <c r="CT902" i="7"/>
  <c r="CU902" i="7"/>
  <c r="CT903" i="7"/>
  <c r="CU903" i="7"/>
  <c r="CT904" i="7"/>
  <c r="CU904" i="7"/>
  <c r="CT905" i="7"/>
  <c r="CU905" i="7"/>
  <c r="CT906" i="7"/>
  <c r="CU906" i="7"/>
  <c r="CT907" i="7"/>
  <c r="CU907" i="7"/>
  <c r="CT908" i="7"/>
  <c r="CU908" i="7"/>
  <c r="CT909" i="7"/>
  <c r="CU909" i="7"/>
  <c r="CT910" i="7"/>
  <c r="CU910" i="7"/>
  <c r="CT911" i="7"/>
  <c r="CU911" i="7"/>
  <c r="CT912" i="7"/>
  <c r="CU912" i="7"/>
  <c r="CT913" i="7"/>
  <c r="CU913" i="7"/>
  <c r="CT914" i="7"/>
  <c r="CU914" i="7"/>
  <c r="CT915" i="7"/>
  <c r="CU915" i="7"/>
  <c r="CT916" i="7"/>
  <c r="CU916" i="7"/>
  <c r="CT917" i="7"/>
  <c r="CU917" i="7"/>
  <c r="CT918" i="7"/>
  <c r="CU918" i="7"/>
  <c r="CT919" i="7"/>
  <c r="CU919" i="7"/>
  <c r="CT920" i="7"/>
  <c r="CU920" i="7"/>
  <c r="CT921" i="7"/>
  <c r="CU921" i="7"/>
  <c r="CT922" i="7"/>
  <c r="CU922" i="7"/>
  <c r="CT923" i="7"/>
  <c r="CU923" i="7"/>
  <c r="CT924" i="7"/>
  <c r="CU924" i="7"/>
  <c r="CT925" i="7"/>
  <c r="CU925" i="7"/>
  <c r="CT926" i="7"/>
  <c r="CU926" i="7"/>
  <c r="CT927" i="7"/>
  <c r="CU927" i="7"/>
  <c r="CT928" i="7"/>
  <c r="CU928" i="7"/>
  <c r="CT929" i="7"/>
  <c r="CU929" i="7"/>
  <c r="CT930" i="7"/>
  <c r="CU930" i="7"/>
  <c r="CT931" i="7"/>
  <c r="CU931" i="7"/>
  <c r="CT932" i="7"/>
  <c r="CU932" i="7"/>
  <c r="CT933" i="7"/>
  <c r="CU933" i="7"/>
  <c r="CT934" i="7"/>
  <c r="CU934" i="7"/>
  <c r="CT935" i="7"/>
  <c r="CU935" i="7"/>
  <c r="CT936" i="7"/>
  <c r="CU936" i="7"/>
  <c r="CT937" i="7"/>
  <c r="CU937" i="7"/>
  <c r="CT938" i="7"/>
  <c r="CU938" i="7"/>
  <c r="CT939" i="7"/>
  <c r="CU939" i="7"/>
  <c r="CT940" i="7"/>
  <c r="CU940" i="7"/>
  <c r="CT941" i="7"/>
  <c r="CU941" i="7"/>
  <c r="CT942" i="7"/>
  <c r="CU942" i="7"/>
  <c r="CT943" i="7"/>
  <c r="CU943" i="7"/>
  <c r="CT944" i="7"/>
  <c r="CU944" i="7"/>
  <c r="CT945" i="7"/>
  <c r="CU945" i="7"/>
  <c r="CT946" i="7"/>
  <c r="CU946" i="7"/>
  <c r="CT947" i="7"/>
  <c r="CU947" i="7"/>
  <c r="CT948" i="7"/>
  <c r="CU948" i="7"/>
  <c r="CT949" i="7"/>
  <c r="CU949" i="7"/>
  <c r="CT950" i="7"/>
  <c r="CU950" i="7"/>
  <c r="CT951" i="7"/>
  <c r="CU951" i="7"/>
  <c r="CT952" i="7"/>
  <c r="CU952" i="7"/>
  <c r="CT953" i="7"/>
  <c r="CU953" i="7"/>
  <c r="CT954" i="7"/>
  <c r="CU954" i="7"/>
  <c r="CT955" i="7"/>
  <c r="CU955" i="7"/>
  <c r="CT956" i="7"/>
  <c r="CU956" i="7"/>
  <c r="CT957" i="7"/>
  <c r="CU957" i="7"/>
  <c r="CT958" i="7"/>
  <c r="CU958" i="7"/>
  <c r="CT959" i="7"/>
  <c r="CU959" i="7"/>
  <c r="CT960" i="7"/>
  <c r="CU960" i="7"/>
  <c r="CT961" i="7"/>
  <c r="CU961" i="7"/>
  <c r="CT962" i="7"/>
  <c r="CU962" i="7"/>
  <c r="CT963" i="7"/>
  <c r="CU963" i="7"/>
  <c r="CT964" i="7"/>
  <c r="CU964" i="7"/>
  <c r="CT965" i="7"/>
  <c r="CU965" i="7"/>
  <c r="CT966" i="7"/>
  <c r="CU966" i="7"/>
  <c r="CT967" i="7"/>
  <c r="CU967" i="7"/>
  <c r="CT968" i="7"/>
  <c r="CU968" i="7"/>
  <c r="CT969" i="7"/>
  <c r="CU969" i="7"/>
  <c r="CT970" i="7"/>
  <c r="CU970" i="7"/>
  <c r="CT971" i="7"/>
  <c r="CU971" i="7"/>
  <c r="CT972" i="7"/>
  <c r="CU972" i="7"/>
  <c r="CT973" i="7"/>
  <c r="CU973" i="7"/>
  <c r="CT974" i="7"/>
  <c r="CU974" i="7"/>
  <c r="CT975" i="7"/>
  <c r="CU975" i="7"/>
  <c r="CT976" i="7"/>
  <c r="CU976" i="7"/>
  <c r="CT977" i="7"/>
  <c r="CU977" i="7"/>
  <c r="CT978" i="7"/>
  <c r="CU978" i="7"/>
  <c r="CT979" i="7"/>
  <c r="CU979" i="7"/>
  <c r="CT980" i="7"/>
  <c r="CU980" i="7"/>
  <c r="CT981" i="7"/>
  <c r="CU981" i="7"/>
  <c r="CT982" i="7"/>
  <c r="CU982" i="7"/>
  <c r="CT983" i="7"/>
  <c r="CU983" i="7"/>
  <c r="CT984" i="7"/>
  <c r="CU984" i="7"/>
  <c r="CT985" i="7"/>
  <c r="CU985" i="7"/>
  <c r="CT986" i="7"/>
  <c r="CU986" i="7"/>
  <c r="CT987" i="7"/>
  <c r="CU987" i="7"/>
  <c r="CT988" i="7"/>
  <c r="CU988" i="7"/>
  <c r="CT989" i="7"/>
  <c r="CU989" i="7"/>
  <c r="CT990" i="7"/>
  <c r="CU990" i="7"/>
  <c r="CT991" i="7"/>
  <c r="CU991" i="7"/>
  <c r="CT992" i="7"/>
  <c r="CU992" i="7"/>
  <c r="CT993" i="7"/>
  <c r="CU993" i="7"/>
  <c r="CT994" i="7"/>
  <c r="CU994" i="7"/>
  <c r="CT995" i="7"/>
  <c r="CU995" i="7"/>
  <c r="CT996" i="7"/>
  <c r="CU996" i="7"/>
  <c r="CT997" i="7"/>
  <c r="CU997" i="7"/>
  <c r="CT998" i="7"/>
  <c r="CU998" i="7"/>
  <c r="CT999" i="7"/>
  <c r="CU999" i="7"/>
  <c r="CT1000" i="7"/>
  <c r="CU1000" i="7"/>
  <c r="CT1001" i="7"/>
  <c r="CU1001" i="7"/>
  <c r="CT1002" i="7"/>
  <c r="CU1002" i="7"/>
  <c r="CT1003" i="7"/>
  <c r="CU1003" i="7"/>
  <c r="CT1004" i="7"/>
  <c r="CU1004" i="7"/>
  <c r="CT1005" i="7"/>
  <c r="CU1005" i="7"/>
  <c r="CT1006" i="7"/>
  <c r="CU1006" i="7"/>
  <c r="CT1007" i="7"/>
  <c r="CU1007" i="7"/>
  <c r="CT1008" i="7"/>
  <c r="CU1008" i="7"/>
  <c r="CT1009" i="7"/>
  <c r="CU1009" i="7"/>
  <c r="CT1010" i="7"/>
  <c r="CU1010" i="7"/>
  <c r="CT1011" i="7"/>
  <c r="CU1011" i="7"/>
  <c r="CT1012" i="7"/>
  <c r="CU1012" i="7"/>
  <c r="CT1013" i="7"/>
  <c r="CU1013" i="7"/>
  <c r="CT1014" i="7"/>
  <c r="CU1014" i="7"/>
  <c r="CT1015" i="7"/>
  <c r="CU1015" i="7"/>
  <c r="CT1016" i="7"/>
  <c r="CU1016" i="7"/>
  <c r="CT1017" i="7"/>
  <c r="CU1017" i="7"/>
  <c r="CT1018" i="7"/>
  <c r="CU1018" i="7"/>
  <c r="CT1019" i="7"/>
  <c r="CU1019" i="7"/>
  <c r="CT1020" i="7"/>
  <c r="CU1020" i="7"/>
  <c r="CT1021" i="7"/>
  <c r="CU1021" i="7"/>
  <c r="CT1022" i="7"/>
  <c r="CU1022" i="7"/>
  <c r="CT1023" i="7"/>
  <c r="CU1023" i="7"/>
  <c r="CT1024" i="7"/>
  <c r="CU1024" i="7"/>
  <c r="CT1025" i="7"/>
  <c r="CU1025" i="7"/>
  <c r="CT1026" i="7"/>
  <c r="CU1026" i="7"/>
  <c r="CT1027" i="7"/>
  <c r="CU1027" i="7"/>
  <c r="CT1028" i="7"/>
  <c r="CU1028" i="7"/>
  <c r="CT1029" i="7"/>
  <c r="CU1029" i="7"/>
  <c r="CT1030" i="7"/>
  <c r="CU1030" i="7"/>
  <c r="CT1031" i="7"/>
  <c r="CU1031" i="7"/>
  <c r="CT1032" i="7"/>
  <c r="CU1032" i="7"/>
  <c r="CT1033" i="7"/>
  <c r="CU1033" i="7"/>
  <c r="CT1034" i="7"/>
  <c r="CU1034" i="7"/>
  <c r="CT1035" i="7"/>
  <c r="CU1035" i="7"/>
  <c r="CT1036" i="7"/>
  <c r="CU1036" i="7"/>
  <c r="CT1037" i="7"/>
  <c r="CU1037" i="7"/>
  <c r="CT1038" i="7"/>
  <c r="CU1038" i="7"/>
  <c r="CT1039" i="7"/>
  <c r="CU1039" i="7"/>
  <c r="CT1040" i="7"/>
  <c r="CU1040" i="7"/>
  <c r="CT1041" i="7"/>
  <c r="CU1041" i="7"/>
  <c r="CT1042" i="7"/>
  <c r="CU1042" i="7"/>
  <c r="CT1043" i="7"/>
  <c r="CU1043" i="7"/>
  <c r="CT1044" i="7"/>
  <c r="CU1044" i="7"/>
  <c r="CT1045" i="7"/>
  <c r="CU1045" i="7"/>
  <c r="CT1046" i="7"/>
  <c r="CU1046" i="7"/>
  <c r="CT1047" i="7"/>
  <c r="CU1047" i="7"/>
  <c r="CT1048" i="7"/>
  <c r="CU1048" i="7"/>
  <c r="CT1049" i="7"/>
  <c r="CU1049" i="7"/>
  <c r="CT1050" i="7"/>
  <c r="CU1050" i="7"/>
  <c r="CT1051" i="7"/>
  <c r="CU1051" i="7"/>
  <c r="CT1052" i="7"/>
  <c r="CU1052" i="7"/>
  <c r="CT1053" i="7"/>
  <c r="CU1053" i="7"/>
  <c r="CT1054" i="7"/>
  <c r="CU1054" i="7"/>
  <c r="CT1055" i="7"/>
  <c r="CU1055" i="7"/>
  <c r="CT1056" i="7"/>
  <c r="CU1056" i="7"/>
  <c r="CT1057" i="7"/>
  <c r="CU1057" i="7"/>
  <c r="CT1058" i="7"/>
  <c r="CU1058" i="7"/>
  <c r="CT1059" i="7"/>
  <c r="CU1059" i="7"/>
  <c r="CT1060" i="7"/>
  <c r="CU1060" i="7"/>
  <c r="CT1061" i="7"/>
  <c r="CU1061" i="7"/>
  <c r="CT1062" i="7"/>
  <c r="CU1062" i="7"/>
  <c r="CT1063" i="7"/>
  <c r="CU1063" i="7"/>
  <c r="CT1064" i="7"/>
  <c r="CU1064" i="7"/>
  <c r="CT1065" i="7"/>
  <c r="CU1065" i="7"/>
  <c r="CT1066" i="7"/>
  <c r="CU1066" i="7"/>
  <c r="CT1067" i="7"/>
  <c r="CU1067" i="7"/>
  <c r="CT1068" i="7"/>
  <c r="CU1068" i="7"/>
  <c r="CT1069" i="7"/>
  <c r="CU1069" i="7"/>
  <c r="CT1070" i="7"/>
  <c r="CU1070" i="7"/>
  <c r="CT1071" i="7"/>
  <c r="CU1071" i="7"/>
  <c r="CT1072" i="7"/>
  <c r="CU1072" i="7"/>
  <c r="CT1073" i="7"/>
  <c r="CU1073" i="7"/>
  <c r="CT1074" i="7"/>
  <c r="CU1074" i="7"/>
  <c r="CT1075" i="7"/>
  <c r="CU1075" i="7"/>
  <c r="CT1076" i="7"/>
  <c r="CU1076" i="7"/>
  <c r="CT1077" i="7"/>
  <c r="CU1077" i="7"/>
  <c r="CT1078" i="7"/>
  <c r="CU1078" i="7"/>
  <c r="CT1079" i="7"/>
  <c r="CU1079" i="7"/>
  <c r="CT1080" i="7"/>
  <c r="CU1080" i="7"/>
  <c r="CT1081" i="7"/>
  <c r="CU1081" i="7"/>
  <c r="CT1082" i="7"/>
  <c r="CU1082" i="7"/>
  <c r="CT1083" i="7"/>
  <c r="CU1083" i="7"/>
  <c r="CT1084" i="7"/>
  <c r="CU1084" i="7"/>
  <c r="CT1085" i="7"/>
  <c r="CU1085" i="7"/>
  <c r="CT1086" i="7"/>
  <c r="CU1086" i="7"/>
  <c r="CT1087" i="7"/>
  <c r="CU1087" i="7"/>
  <c r="CT1088" i="7"/>
  <c r="CU1088" i="7"/>
  <c r="CT1089" i="7"/>
  <c r="CU1089" i="7"/>
  <c r="CT1090" i="7"/>
  <c r="CU1090" i="7"/>
  <c r="CT1091" i="7"/>
  <c r="CU1091" i="7"/>
  <c r="CT1092" i="7"/>
  <c r="CU1092" i="7"/>
  <c r="CT1093" i="7"/>
  <c r="CU1093" i="7"/>
  <c r="CT1094" i="7"/>
  <c r="CU1094" i="7"/>
  <c r="CT1095" i="7"/>
  <c r="CU1095" i="7"/>
  <c r="CT1096" i="7"/>
  <c r="CU1096" i="7"/>
  <c r="CT1097" i="7"/>
  <c r="CU1097" i="7"/>
  <c r="CT1098" i="7"/>
  <c r="CU1098" i="7"/>
  <c r="CT1099" i="7"/>
  <c r="CU1099" i="7"/>
  <c r="CT1100" i="7"/>
  <c r="CU1100" i="7"/>
  <c r="CT1101" i="7"/>
  <c r="CU1101" i="7"/>
  <c r="CT1102" i="7"/>
  <c r="CU1102" i="7"/>
  <c r="CT1103" i="7"/>
  <c r="CU1103" i="7"/>
  <c r="CT1104" i="7"/>
  <c r="CU1104" i="7"/>
  <c r="CT1105" i="7"/>
  <c r="CU1105" i="7"/>
  <c r="CT1106" i="7"/>
  <c r="CU1106" i="7"/>
  <c r="CT1107" i="7"/>
  <c r="CU1107" i="7"/>
  <c r="CT1108" i="7"/>
  <c r="CU1108" i="7"/>
  <c r="CT1109" i="7"/>
  <c r="CU1109" i="7"/>
  <c r="CT1110" i="7"/>
  <c r="CU1110" i="7"/>
  <c r="CT1111" i="7"/>
  <c r="CU1111" i="7"/>
  <c r="CT1112" i="7"/>
  <c r="CU1112" i="7"/>
  <c r="CT1113" i="7"/>
  <c r="CU1113" i="7"/>
  <c r="CT1114" i="7"/>
  <c r="CU1114" i="7"/>
  <c r="CT1115" i="7"/>
  <c r="CU1115" i="7"/>
  <c r="CT1116" i="7"/>
  <c r="CU1116" i="7"/>
  <c r="CT1117" i="7"/>
  <c r="CU1117" i="7"/>
  <c r="CT1118" i="7"/>
  <c r="CU1118" i="7"/>
  <c r="CT1119" i="7"/>
  <c r="CU1119" i="7"/>
  <c r="CT1120" i="7"/>
  <c r="CU1120" i="7"/>
  <c r="CT1121" i="7"/>
  <c r="CU1121" i="7"/>
  <c r="CT1122" i="7"/>
  <c r="CU1122" i="7"/>
  <c r="CT1123" i="7"/>
  <c r="CU1123" i="7"/>
  <c r="CT1124" i="7"/>
  <c r="CU1124" i="7"/>
  <c r="CT1125" i="7"/>
  <c r="CU1125" i="7"/>
  <c r="CT1126" i="7"/>
  <c r="CU1126" i="7"/>
  <c r="CT1127" i="7"/>
  <c r="CU1127" i="7"/>
  <c r="CT1128" i="7"/>
  <c r="CU1128" i="7"/>
  <c r="CT1129" i="7"/>
  <c r="CU1129" i="7"/>
  <c r="CT1130" i="7"/>
  <c r="CU1130" i="7"/>
  <c r="CT1131" i="7"/>
  <c r="CU1131" i="7"/>
  <c r="CT1132" i="7"/>
  <c r="CU1132" i="7"/>
  <c r="CT1133" i="7"/>
  <c r="CU1133" i="7"/>
  <c r="CT1134" i="7"/>
  <c r="CU1134" i="7"/>
  <c r="CT1135" i="7"/>
  <c r="CU1135" i="7"/>
  <c r="CT1136" i="7"/>
  <c r="CU1136" i="7"/>
  <c r="CT1137" i="7"/>
  <c r="CU1137" i="7"/>
  <c r="CT1138" i="7"/>
  <c r="CU1138" i="7"/>
  <c r="CT1139" i="7"/>
  <c r="CU1139" i="7"/>
  <c r="CT1140" i="7"/>
  <c r="CU1140" i="7"/>
  <c r="CT1141" i="7"/>
  <c r="CU1141" i="7"/>
  <c r="CT1142" i="7"/>
  <c r="CU1142" i="7"/>
  <c r="CT1143" i="7"/>
  <c r="CU1143" i="7"/>
  <c r="CT1144" i="7"/>
  <c r="CU1144" i="7"/>
  <c r="CT1145" i="7"/>
  <c r="CU1145" i="7"/>
  <c r="CT1146" i="7"/>
  <c r="CU1146" i="7"/>
  <c r="CT1147" i="7"/>
  <c r="CU1147" i="7"/>
  <c r="CT1148" i="7"/>
  <c r="CU1148" i="7"/>
  <c r="CT1149" i="7"/>
  <c r="CU1149" i="7"/>
  <c r="CT1150" i="7"/>
  <c r="CU1150" i="7"/>
  <c r="CT1151" i="7"/>
  <c r="CU1151" i="7"/>
  <c r="CT1152" i="7"/>
  <c r="CU1152" i="7"/>
  <c r="CT1153" i="7"/>
  <c r="CU1153" i="7"/>
  <c r="CT1154" i="7"/>
  <c r="CU1154" i="7"/>
  <c r="CT1155" i="7"/>
  <c r="CU1155" i="7"/>
  <c r="CT1156" i="7"/>
  <c r="CU1156" i="7"/>
  <c r="CT1157" i="7"/>
  <c r="CU1157" i="7"/>
  <c r="CT1158" i="7"/>
  <c r="CU1158" i="7"/>
  <c r="CT1159" i="7"/>
  <c r="CU1159" i="7"/>
  <c r="CT1160" i="7"/>
  <c r="CU1160" i="7"/>
  <c r="CT1161" i="7"/>
  <c r="CU1161" i="7"/>
  <c r="CT1162" i="7"/>
  <c r="CU1162" i="7"/>
  <c r="CT1163" i="7"/>
  <c r="CU1163" i="7"/>
  <c r="CT1164" i="7"/>
  <c r="CU1164" i="7"/>
  <c r="CT1165" i="7"/>
  <c r="CU1165" i="7"/>
  <c r="CT1166" i="7"/>
  <c r="CU1166" i="7"/>
  <c r="CT1167" i="7"/>
  <c r="CU1167" i="7"/>
  <c r="CT1168" i="7"/>
  <c r="CU1168" i="7"/>
  <c r="CT1169" i="7"/>
  <c r="CU1169" i="7"/>
  <c r="CT1170" i="7"/>
  <c r="CU1170" i="7"/>
  <c r="CT1171" i="7"/>
  <c r="CU1171" i="7"/>
  <c r="CT1172" i="7"/>
  <c r="CU1172" i="7"/>
  <c r="CT1173" i="7"/>
  <c r="CU1173" i="7"/>
  <c r="CT1174" i="7"/>
  <c r="CU1174" i="7"/>
  <c r="CT1175" i="7"/>
  <c r="CU1175" i="7"/>
  <c r="CT1176" i="7"/>
  <c r="CU1176" i="7"/>
  <c r="CT1177" i="7"/>
  <c r="CU1177" i="7"/>
  <c r="CT1178" i="7"/>
  <c r="CU1178" i="7"/>
  <c r="CT1179" i="7"/>
  <c r="CU1179" i="7"/>
  <c r="CT1180" i="7"/>
  <c r="CU1180" i="7"/>
  <c r="CT1181" i="7"/>
  <c r="CU1181" i="7"/>
  <c r="CT1182" i="7"/>
  <c r="CU1182" i="7"/>
  <c r="CT1183" i="7"/>
  <c r="CU1183" i="7"/>
  <c r="CT1184" i="7"/>
  <c r="CU1184" i="7"/>
  <c r="CT1185" i="7"/>
  <c r="CU1185" i="7"/>
  <c r="CT1186" i="7"/>
  <c r="CU1186" i="7"/>
  <c r="CT1187" i="7"/>
  <c r="CU1187" i="7"/>
  <c r="CT1188" i="7"/>
  <c r="CU1188" i="7"/>
  <c r="CT1189" i="7"/>
  <c r="CU1189" i="7"/>
  <c r="CT1190" i="7"/>
  <c r="CU1190" i="7"/>
  <c r="CT1191" i="7"/>
  <c r="CU1191" i="7"/>
  <c r="CT1192" i="7"/>
  <c r="CU1192" i="7"/>
  <c r="CT1193" i="7"/>
  <c r="CU1193" i="7"/>
  <c r="CT1194" i="7"/>
  <c r="CU1194" i="7"/>
  <c r="CT1195" i="7"/>
  <c r="CU1195" i="7"/>
  <c r="CT1196" i="7"/>
  <c r="CU1196" i="7"/>
  <c r="CT1197" i="7"/>
  <c r="CU1197" i="7"/>
  <c r="CT1198" i="7"/>
  <c r="CU1198" i="7"/>
  <c r="CT1199" i="7"/>
  <c r="CU1199" i="7"/>
  <c r="CT1200" i="7"/>
  <c r="CU1200" i="7"/>
  <c r="CT1201" i="7"/>
  <c r="CU1201" i="7"/>
  <c r="CT1202" i="7"/>
  <c r="CU1202" i="7"/>
  <c r="CT1203" i="7"/>
  <c r="CU1203" i="7"/>
  <c r="CT1204" i="7"/>
  <c r="CU1204" i="7"/>
  <c r="CT1205" i="7"/>
  <c r="CU1205" i="7"/>
  <c r="CT1206" i="7"/>
  <c r="CU1206" i="7"/>
  <c r="CT1207" i="7"/>
  <c r="CU1207" i="7"/>
  <c r="CT1208" i="7"/>
  <c r="CU1208" i="7"/>
  <c r="CT1209" i="7"/>
  <c r="CU1209" i="7"/>
  <c r="CT1210" i="7"/>
  <c r="CU1210" i="7"/>
  <c r="CT1211" i="7"/>
  <c r="CU1211" i="7"/>
  <c r="CT1212" i="7"/>
  <c r="CU1212" i="7"/>
  <c r="CT1213" i="7"/>
  <c r="CU1213" i="7"/>
  <c r="CT1214" i="7"/>
  <c r="CU1214" i="7"/>
  <c r="CT1215" i="7"/>
  <c r="CU1215" i="7"/>
  <c r="CT1216" i="7"/>
  <c r="CU1216" i="7"/>
  <c r="CT1217" i="7"/>
  <c r="CU1217" i="7"/>
  <c r="CT1218" i="7"/>
  <c r="CU1218" i="7"/>
  <c r="CT1219" i="7"/>
  <c r="CU1219" i="7"/>
  <c r="CT1220" i="7"/>
  <c r="CU1220" i="7"/>
  <c r="CT1221" i="7"/>
  <c r="CU1221" i="7"/>
  <c r="CT1222" i="7"/>
  <c r="CU1222" i="7"/>
  <c r="CT1223" i="7"/>
  <c r="CU1223" i="7"/>
  <c r="CT1224" i="7"/>
  <c r="CU1224" i="7"/>
  <c r="CT1225" i="7"/>
  <c r="CU1225" i="7"/>
  <c r="CT1226" i="7"/>
  <c r="CU1226" i="7"/>
  <c r="CT1227" i="7"/>
  <c r="CU1227" i="7"/>
  <c r="CT1228" i="7"/>
  <c r="CU1228" i="7"/>
  <c r="CT1229" i="7"/>
  <c r="CU1229" i="7"/>
  <c r="CT1230" i="7"/>
  <c r="CU1230" i="7"/>
  <c r="CT1231" i="7"/>
  <c r="CU1231" i="7"/>
  <c r="CT1232" i="7"/>
  <c r="CU1232" i="7"/>
  <c r="CT1233" i="7"/>
  <c r="CU1233" i="7"/>
  <c r="CT1234" i="7"/>
  <c r="CU1234" i="7"/>
  <c r="CT1235" i="7"/>
  <c r="CU1235" i="7"/>
  <c r="CT1236" i="7"/>
  <c r="CU1236" i="7"/>
  <c r="CT1237" i="7"/>
  <c r="CU1237" i="7"/>
  <c r="CT1238" i="7"/>
  <c r="CU1238" i="7"/>
  <c r="CT1239" i="7"/>
  <c r="CU1239" i="7"/>
  <c r="CT1240" i="7"/>
  <c r="CU1240" i="7"/>
  <c r="CT1241" i="7"/>
  <c r="CU1241" i="7"/>
  <c r="CT1242" i="7"/>
  <c r="CU1242" i="7"/>
  <c r="CT1243" i="7"/>
  <c r="CU1243" i="7"/>
  <c r="CT1244" i="7"/>
  <c r="CU1244" i="7"/>
  <c r="CT1245" i="7"/>
  <c r="CU1245" i="7"/>
  <c r="CT1246" i="7"/>
  <c r="CU1246" i="7"/>
  <c r="CT1247" i="7"/>
  <c r="CU1247" i="7"/>
  <c r="CT1248" i="7"/>
  <c r="CU1248" i="7"/>
  <c r="CT1249" i="7"/>
  <c r="CU1249" i="7"/>
  <c r="CT1250" i="7"/>
  <c r="CU1250" i="7"/>
  <c r="CT1251" i="7"/>
  <c r="CU1251" i="7"/>
  <c r="CT1252" i="7"/>
  <c r="CU1252" i="7"/>
  <c r="CT1253" i="7"/>
  <c r="CU1253" i="7"/>
  <c r="CT1254" i="7"/>
  <c r="CU1254" i="7"/>
  <c r="CT1255" i="7"/>
  <c r="CU1255" i="7"/>
  <c r="CT1256" i="7"/>
  <c r="CU1256" i="7"/>
  <c r="CT1257" i="7"/>
  <c r="CU1257" i="7"/>
  <c r="CT1258" i="7"/>
  <c r="CU1258" i="7"/>
  <c r="CT1259" i="7"/>
  <c r="CU1259" i="7"/>
  <c r="CT1260" i="7"/>
  <c r="CU1260" i="7"/>
  <c r="CT1261" i="7"/>
  <c r="CU1261" i="7"/>
  <c r="CT1262" i="7"/>
  <c r="CU1262" i="7"/>
  <c r="CT1263" i="7"/>
  <c r="CU1263" i="7"/>
  <c r="CT1264" i="7"/>
  <c r="CU1264" i="7"/>
  <c r="CT1265" i="7"/>
  <c r="CU1265" i="7"/>
  <c r="CT1266" i="7"/>
  <c r="CU1266" i="7"/>
  <c r="CT1267" i="7"/>
  <c r="CU1267" i="7"/>
  <c r="CT1268" i="7"/>
  <c r="CU1268" i="7"/>
  <c r="CT1269" i="7"/>
  <c r="CU1269" i="7"/>
  <c r="CT1270" i="7"/>
  <c r="CU1270" i="7"/>
  <c r="CT1271" i="7"/>
  <c r="CU1271" i="7"/>
  <c r="CT1272" i="7"/>
  <c r="CU1272" i="7"/>
  <c r="CT1273" i="7"/>
  <c r="CU1273" i="7"/>
  <c r="CT1274" i="7"/>
  <c r="CU1274" i="7"/>
  <c r="CT1275" i="7"/>
  <c r="CU1275" i="7"/>
  <c r="CT1276" i="7"/>
  <c r="CU1276" i="7"/>
  <c r="CT1277" i="7"/>
  <c r="CU1277" i="7"/>
  <c r="CT1278" i="7"/>
  <c r="CU1278" i="7"/>
  <c r="CT1279" i="7"/>
  <c r="CU1279" i="7"/>
  <c r="CT1280" i="7"/>
  <c r="CU1280" i="7"/>
  <c r="CT1281" i="7"/>
  <c r="CU1281" i="7"/>
  <c r="CT1282" i="7"/>
  <c r="CU1282" i="7"/>
  <c r="CT1283" i="7"/>
  <c r="CU1283" i="7"/>
  <c r="CT1284" i="7"/>
  <c r="CU1284" i="7"/>
  <c r="CT1285" i="7"/>
  <c r="CU1285" i="7"/>
  <c r="CT1286" i="7"/>
  <c r="CU1286" i="7"/>
  <c r="CT1287" i="7"/>
  <c r="CU1287" i="7"/>
  <c r="CT1288" i="7"/>
  <c r="CU1288" i="7"/>
  <c r="CT1289" i="7"/>
  <c r="CU1289" i="7"/>
  <c r="CT1290" i="7"/>
  <c r="CU1290" i="7"/>
  <c r="CT1291" i="7"/>
  <c r="CU1291" i="7"/>
  <c r="CT1292" i="7"/>
  <c r="CU1292" i="7"/>
  <c r="CT1293" i="7"/>
  <c r="CU1293" i="7"/>
  <c r="CT1294" i="7"/>
  <c r="CU1294" i="7"/>
  <c r="CT1295" i="7"/>
  <c r="CU1295" i="7"/>
  <c r="CT1296" i="7"/>
  <c r="CU1296" i="7"/>
  <c r="CT1297" i="7"/>
  <c r="CU1297" i="7"/>
  <c r="CT1298" i="7"/>
  <c r="CU1298" i="7"/>
  <c r="CT1299" i="7"/>
  <c r="CU1299" i="7"/>
  <c r="CT1300" i="7"/>
  <c r="CU1300" i="7"/>
  <c r="CT1301" i="7"/>
  <c r="CU1301" i="7"/>
  <c r="CT1302" i="7"/>
  <c r="CU1302" i="7"/>
  <c r="CT1303" i="7"/>
  <c r="CU1303" i="7"/>
  <c r="CT1304" i="7"/>
  <c r="CU1304" i="7"/>
  <c r="CT1305" i="7"/>
  <c r="CU1305" i="7"/>
  <c r="CT1306" i="7"/>
  <c r="CU1306" i="7"/>
  <c r="CT1307" i="7"/>
  <c r="CU1307" i="7"/>
  <c r="CT1308" i="7"/>
  <c r="CU1308" i="7"/>
  <c r="CT1309" i="7"/>
  <c r="CU1309" i="7"/>
  <c r="CT1310" i="7"/>
  <c r="CU1310" i="7"/>
  <c r="CT1311" i="7"/>
  <c r="CU1311" i="7"/>
  <c r="CT1312" i="7"/>
  <c r="CU1312" i="7"/>
  <c r="CT1313" i="7"/>
  <c r="CU1313" i="7"/>
  <c r="CT1314" i="7"/>
  <c r="CU1314" i="7"/>
  <c r="CT1315" i="7"/>
  <c r="CU1315" i="7"/>
  <c r="CT1316" i="7"/>
  <c r="CU1316" i="7"/>
  <c r="CT1317" i="7"/>
  <c r="CU1317" i="7"/>
  <c r="CT1318" i="7"/>
  <c r="CU1318" i="7"/>
  <c r="CT1319" i="7"/>
  <c r="CU1319" i="7"/>
  <c r="CT1320" i="7"/>
  <c r="CU1320" i="7"/>
  <c r="CT1321" i="7"/>
  <c r="CU1321" i="7"/>
  <c r="CT1322" i="7"/>
  <c r="CU1322" i="7"/>
  <c r="CT1323" i="7"/>
  <c r="CU1323" i="7"/>
  <c r="CT1324" i="7"/>
  <c r="CU1324" i="7"/>
  <c r="CT1325" i="7"/>
  <c r="CU1325" i="7"/>
  <c r="CT1326" i="7"/>
  <c r="CU1326" i="7"/>
  <c r="CT1327" i="7"/>
  <c r="CU1327" i="7"/>
  <c r="CT1328" i="7"/>
  <c r="CU1328" i="7"/>
  <c r="CT1329" i="7"/>
  <c r="CU1329" i="7"/>
  <c r="CT1330" i="7"/>
  <c r="CU1330" i="7"/>
  <c r="CT1331" i="7"/>
  <c r="CU1331" i="7"/>
  <c r="CT1332" i="7"/>
  <c r="CU1332" i="7"/>
  <c r="CT1333" i="7"/>
  <c r="CU1333" i="7"/>
  <c r="CT1334" i="7"/>
  <c r="CU1334" i="7"/>
  <c r="CT1335" i="7"/>
  <c r="CU1335" i="7"/>
  <c r="CT1336" i="7"/>
  <c r="CU1336" i="7"/>
  <c r="CT1337" i="7"/>
  <c r="CU1337" i="7"/>
  <c r="CT1338" i="7"/>
  <c r="CU1338" i="7"/>
  <c r="CT1339" i="7"/>
  <c r="CU1339" i="7"/>
  <c r="CT1340" i="7"/>
  <c r="CU1340" i="7"/>
  <c r="CT1341" i="7"/>
  <c r="CU1341" i="7"/>
  <c r="CT1342" i="7"/>
  <c r="CU1342" i="7"/>
  <c r="CT1343" i="7"/>
  <c r="CU1343" i="7"/>
  <c r="CT1344" i="7"/>
  <c r="CU1344" i="7"/>
  <c r="CT1345" i="7"/>
  <c r="CU1345" i="7"/>
  <c r="CT1346" i="7"/>
  <c r="CU1346" i="7"/>
  <c r="CT1347" i="7"/>
  <c r="CU1347" i="7"/>
  <c r="CT1348" i="7"/>
  <c r="CU1348" i="7"/>
  <c r="CT1349" i="7"/>
  <c r="CU1349" i="7"/>
  <c r="CT1350" i="7"/>
  <c r="CU1350" i="7"/>
  <c r="CT1351" i="7"/>
  <c r="CU1351" i="7"/>
  <c r="CT1352" i="7"/>
  <c r="CU1352" i="7"/>
  <c r="CT1353" i="7"/>
  <c r="CU1353" i="7"/>
  <c r="CT1354" i="7"/>
  <c r="CU1354" i="7"/>
  <c r="CT1355" i="7"/>
  <c r="CU1355" i="7"/>
  <c r="CT1356" i="7"/>
  <c r="CU1356" i="7"/>
  <c r="CT1357" i="7"/>
  <c r="CU1357" i="7"/>
  <c r="CT1358" i="7"/>
  <c r="CU1358" i="7"/>
  <c r="CT1359" i="7"/>
  <c r="CU1359" i="7"/>
  <c r="CT1360" i="7"/>
  <c r="CU1360" i="7"/>
  <c r="CT1361" i="7"/>
  <c r="CU1361" i="7"/>
  <c r="CT1362" i="7"/>
  <c r="CU1362" i="7"/>
  <c r="CT1363" i="7"/>
  <c r="CU1363" i="7"/>
  <c r="CT1364" i="7"/>
  <c r="CU1364" i="7"/>
  <c r="CT1365" i="7"/>
  <c r="CU1365" i="7"/>
  <c r="CT1366" i="7"/>
  <c r="CU1366" i="7"/>
  <c r="CT1367" i="7"/>
  <c r="CU1367" i="7"/>
  <c r="CT1368" i="7"/>
  <c r="CU1368" i="7"/>
  <c r="CT1369" i="7"/>
  <c r="CU1369" i="7"/>
  <c r="CT1370" i="7"/>
  <c r="CU1370" i="7"/>
  <c r="CT1371" i="7"/>
  <c r="CU1371" i="7"/>
  <c r="CT1372" i="7"/>
  <c r="CU1372" i="7"/>
  <c r="CT1373" i="7"/>
  <c r="CU1373" i="7"/>
  <c r="CT1374" i="7"/>
  <c r="CU1374" i="7"/>
  <c r="CT1375" i="7"/>
  <c r="CU1375" i="7"/>
  <c r="CT1376" i="7"/>
  <c r="CU1376" i="7"/>
  <c r="CT1377" i="7"/>
  <c r="CU1377" i="7"/>
  <c r="CT1378" i="7"/>
  <c r="CU1378" i="7"/>
  <c r="CT1379" i="7"/>
  <c r="CU1379" i="7"/>
  <c r="CT1380" i="7"/>
  <c r="CU1380" i="7"/>
  <c r="CT1381" i="7"/>
  <c r="CU1381" i="7"/>
  <c r="CT1382" i="7"/>
  <c r="CU1382" i="7"/>
  <c r="CT1383" i="7"/>
  <c r="CU1383" i="7"/>
  <c r="CT1384" i="7"/>
  <c r="CU1384" i="7"/>
  <c r="CT1385" i="7"/>
  <c r="CU1385" i="7"/>
  <c r="CT1386" i="7"/>
  <c r="CU1386" i="7"/>
  <c r="CT1387" i="7"/>
  <c r="CU1387" i="7"/>
  <c r="CT1388" i="7"/>
  <c r="CU1388" i="7"/>
  <c r="CT1389" i="7"/>
  <c r="CU1389" i="7"/>
  <c r="CT1390" i="7"/>
  <c r="CU1390" i="7"/>
  <c r="CT1391" i="7"/>
  <c r="CU1391" i="7"/>
  <c r="CT1392" i="7"/>
  <c r="CU1392" i="7"/>
  <c r="CT1393" i="7"/>
  <c r="CU1393" i="7"/>
  <c r="CT1394" i="7"/>
  <c r="CU1394" i="7"/>
  <c r="CT1395" i="7"/>
  <c r="CU1395" i="7"/>
  <c r="CT1396" i="7"/>
  <c r="CU1396" i="7"/>
  <c r="CT1397" i="7"/>
  <c r="CU1397" i="7"/>
  <c r="CT1398" i="7"/>
  <c r="CU1398" i="7"/>
  <c r="CT1399" i="7"/>
  <c r="CU1399" i="7"/>
  <c r="CT1400" i="7"/>
  <c r="CU1400" i="7"/>
  <c r="CT1401" i="7"/>
  <c r="CU1401" i="7"/>
  <c r="CT1402" i="7"/>
  <c r="CU1402" i="7"/>
  <c r="CT1403" i="7"/>
  <c r="CU1403" i="7"/>
  <c r="CT1404" i="7"/>
  <c r="CU1404" i="7"/>
  <c r="CT1405" i="7"/>
  <c r="CU1405" i="7"/>
  <c r="CT1406" i="7"/>
  <c r="CU1406" i="7"/>
  <c r="CT1407" i="7"/>
  <c r="CU1407" i="7"/>
  <c r="CT1408" i="7"/>
  <c r="CU1408" i="7"/>
  <c r="CT1409" i="7"/>
  <c r="CU1409" i="7"/>
  <c r="CT1410" i="7"/>
  <c r="CU1410" i="7"/>
  <c r="CT1411" i="7"/>
  <c r="CU1411" i="7"/>
  <c r="CT1412" i="7"/>
  <c r="CU1412" i="7"/>
  <c r="CT1413" i="7"/>
  <c r="CU1413" i="7"/>
  <c r="CT1414" i="7"/>
  <c r="CU1414" i="7"/>
  <c r="CT1415" i="7"/>
  <c r="CU1415" i="7"/>
  <c r="CT1416" i="7"/>
  <c r="CU1416" i="7"/>
  <c r="CT1417" i="7"/>
  <c r="CU1417" i="7"/>
  <c r="CT1418" i="7"/>
  <c r="CU1418" i="7"/>
  <c r="CT1419" i="7"/>
  <c r="CU1419" i="7"/>
  <c r="CT1420" i="7"/>
  <c r="CU1420" i="7"/>
  <c r="CT1421" i="7"/>
  <c r="CU1421" i="7"/>
  <c r="CT1422" i="7"/>
  <c r="CU1422" i="7"/>
  <c r="CT1423" i="7"/>
  <c r="CU1423" i="7"/>
  <c r="CT1424" i="7"/>
  <c r="CU1424" i="7"/>
  <c r="CT1425" i="7"/>
  <c r="CU1425" i="7"/>
  <c r="CT1426" i="7"/>
  <c r="CU1426" i="7"/>
  <c r="CT1427" i="7"/>
  <c r="CU1427" i="7"/>
  <c r="CT1428" i="7"/>
  <c r="CU1428" i="7"/>
  <c r="CT1429" i="7"/>
  <c r="CU1429" i="7"/>
  <c r="CT1430" i="7"/>
  <c r="CU1430" i="7"/>
  <c r="CT1431" i="7"/>
  <c r="CU1431" i="7"/>
  <c r="CT1432" i="7"/>
  <c r="CU1432" i="7"/>
  <c r="CT1433" i="7"/>
  <c r="CU1433" i="7"/>
  <c r="CT1434" i="7"/>
  <c r="CU1434" i="7"/>
  <c r="CT1435" i="7"/>
  <c r="CU1435" i="7"/>
  <c r="CT1436" i="7"/>
  <c r="CU1436" i="7"/>
  <c r="CT1437" i="7"/>
  <c r="CU1437" i="7"/>
  <c r="CT1438" i="7"/>
  <c r="CU1438" i="7"/>
  <c r="CT1439" i="7"/>
  <c r="CU1439" i="7"/>
  <c r="CT1440" i="7"/>
  <c r="CU1440" i="7"/>
  <c r="CT1441" i="7"/>
  <c r="CU1441" i="7"/>
  <c r="CT1442" i="7"/>
  <c r="CU1442" i="7"/>
  <c r="CT1443" i="7"/>
  <c r="CU1443" i="7"/>
  <c r="CT1444" i="7"/>
  <c r="CU1444" i="7"/>
  <c r="CT1445" i="7"/>
  <c r="CU1445" i="7"/>
  <c r="CT1446" i="7"/>
  <c r="CU1446" i="7"/>
  <c r="CT1447" i="7"/>
  <c r="CU1447" i="7"/>
  <c r="CT1448" i="7"/>
  <c r="CU1448" i="7"/>
  <c r="CT1449" i="7"/>
  <c r="CU1449" i="7"/>
  <c r="CT1450" i="7"/>
  <c r="CU1450" i="7"/>
  <c r="CT1451" i="7"/>
  <c r="CU1451" i="7"/>
  <c r="CT1452" i="7"/>
  <c r="CU1452" i="7"/>
  <c r="CT1453" i="7"/>
  <c r="CU1453" i="7"/>
  <c r="CT1454" i="7"/>
  <c r="CU1454" i="7"/>
  <c r="CT1455" i="7"/>
  <c r="CU1455" i="7"/>
  <c r="CT1456" i="7"/>
  <c r="CU1456" i="7"/>
  <c r="CT1457" i="7"/>
  <c r="CU1457" i="7"/>
  <c r="CT1458" i="7"/>
  <c r="CU1458" i="7"/>
  <c r="CT1459" i="7"/>
  <c r="CU1459" i="7"/>
  <c r="CT1460" i="7"/>
  <c r="CU1460" i="7"/>
  <c r="CT1461" i="7"/>
  <c r="CU1461" i="7"/>
  <c r="CT1462" i="7"/>
  <c r="CU1462" i="7"/>
  <c r="CT1463" i="7"/>
  <c r="CU1463" i="7"/>
  <c r="CT1464" i="7"/>
  <c r="CU1464" i="7"/>
  <c r="CT1465" i="7"/>
  <c r="CU1465" i="7"/>
  <c r="CT1466" i="7"/>
  <c r="CU1466" i="7"/>
  <c r="CT1467" i="7"/>
  <c r="CU1467" i="7"/>
  <c r="CT1468" i="7"/>
  <c r="CU1468" i="7"/>
  <c r="CT1469" i="7"/>
  <c r="CU1469" i="7"/>
  <c r="CT1470" i="7"/>
  <c r="CU1470" i="7"/>
  <c r="CT1471" i="7"/>
  <c r="CU1471" i="7"/>
  <c r="CT1472" i="7"/>
  <c r="CU1472" i="7"/>
  <c r="CT1473" i="7"/>
  <c r="CU1473" i="7"/>
  <c r="CT1474" i="7"/>
  <c r="CU1474" i="7"/>
  <c r="CT1475" i="7"/>
  <c r="CU1475" i="7"/>
  <c r="CT1476" i="7"/>
  <c r="CU1476" i="7"/>
  <c r="CT1477" i="7"/>
  <c r="CU1477" i="7"/>
  <c r="CT1478" i="7"/>
  <c r="CU1478" i="7"/>
  <c r="CT1479" i="7"/>
  <c r="CU1479" i="7"/>
  <c r="CT1480" i="7"/>
  <c r="CU1480" i="7"/>
  <c r="CT1481" i="7"/>
  <c r="CU1481" i="7"/>
  <c r="CT1482" i="7"/>
  <c r="CU1482" i="7"/>
  <c r="CT1483" i="7"/>
  <c r="CU1483" i="7"/>
  <c r="CT1484" i="7"/>
  <c r="CU1484" i="7"/>
  <c r="CT1485" i="7"/>
  <c r="CU1485" i="7"/>
  <c r="CT1486" i="7"/>
  <c r="CU1486" i="7"/>
  <c r="CT1487" i="7"/>
  <c r="CU1487" i="7"/>
  <c r="CT1488" i="7"/>
  <c r="CU1488" i="7"/>
  <c r="CT1489" i="7"/>
  <c r="CU1489" i="7"/>
  <c r="CT1490" i="7"/>
  <c r="CU1490" i="7"/>
  <c r="CT1491" i="7"/>
  <c r="CU1491" i="7"/>
  <c r="CT1492" i="7"/>
  <c r="CU1492" i="7"/>
  <c r="CT1493" i="7"/>
  <c r="CU1493" i="7"/>
  <c r="CT1494" i="7"/>
  <c r="CU1494" i="7"/>
  <c r="CT1495" i="7"/>
  <c r="CU1495" i="7"/>
  <c r="CT1496" i="7"/>
  <c r="CU1496" i="7"/>
  <c r="CT1497" i="7"/>
  <c r="CU1497" i="7"/>
  <c r="CT1498" i="7"/>
  <c r="CU1498" i="7"/>
  <c r="CT1499" i="7"/>
  <c r="CU1499" i="7"/>
  <c r="CT1500" i="7"/>
  <c r="CU1500" i="7"/>
  <c r="CU4" i="7"/>
  <c r="CT4" i="7"/>
  <c r="CU3" i="7"/>
  <c r="CV3" i="7" s="1"/>
  <c r="CT3" i="7"/>
  <c r="F902" i="24" l="1"/>
  <c r="G902" i="24" s="1"/>
  <c r="F903" i="24"/>
  <c r="G903" i="24" s="1"/>
  <c r="F904" i="24"/>
  <c r="G904" i="24" s="1"/>
  <c r="F905" i="24"/>
  <c r="G905" i="24" s="1"/>
  <c r="F906" i="24"/>
  <c r="G906" i="24" s="1"/>
  <c r="F907" i="24"/>
  <c r="G907" i="24" s="1"/>
  <c r="F908" i="24"/>
  <c r="G908" i="24" s="1"/>
  <c r="F909" i="24"/>
  <c r="G909" i="24" s="1"/>
  <c r="F910" i="24"/>
  <c r="G910" i="24" s="1"/>
  <c r="F911" i="24"/>
  <c r="G911" i="24" s="1"/>
  <c r="F912" i="24"/>
  <c r="G912" i="24" s="1"/>
  <c r="F913" i="24"/>
  <c r="G913" i="24" s="1"/>
  <c r="F914" i="24"/>
  <c r="G914" i="24" s="1"/>
  <c r="F915" i="24"/>
  <c r="G915" i="24" s="1"/>
  <c r="F916" i="24"/>
  <c r="G916" i="24" s="1"/>
  <c r="F917" i="24"/>
  <c r="G917" i="24" s="1"/>
  <c r="F918" i="24"/>
  <c r="G918" i="24" s="1"/>
  <c r="F919" i="24"/>
  <c r="G919" i="24" s="1"/>
  <c r="F920" i="24"/>
  <c r="G920" i="24" s="1"/>
  <c r="F921" i="24"/>
  <c r="G921" i="24" s="1"/>
  <c r="F922" i="24"/>
  <c r="G922" i="24" s="1"/>
  <c r="F923" i="24"/>
  <c r="G923" i="24" s="1"/>
  <c r="F924" i="24"/>
  <c r="G924" i="24" s="1"/>
  <c r="F925" i="24"/>
  <c r="G925" i="24" s="1"/>
  <c r="F926" i="24"/>
  <c r="G926" i="24" s="1"/>
  <c r="F927" i="24"/>
  <c r="G927" i="24" s="1"/>
  <c r="F928" i="24"/>
  <c r="G928" i="24" s="1"/>
  <c r="F929" i="24"/>
  <c r="G929" i="24" s="1"/>
  <c r="F930" i="24"/>
  <c r="G930" i="24" s="1"/>
  <c r="F931" i="24"/>
  <c r="G931" i="24" s="1"/>
  <c r="F932" i="24"/>
  <c r="G932" i="24" s="1"/>
  <c r="F933" i="24"/>
  <c r="G933" i="24" s="1"/>
  <c r="F934" i="24"/>
  <c r="G934" i="24" s="1"/>
  <c r="F935" i="24"/>
  <c r="G935" i="24" s="1"/>
  <c r="F936" i="24"/>
  <c r="G936" i="24" s="1"/>
  <c r="F937" i="24"/>
  <c r="G937" i="24" s="1"/>
  <c r="F938" i="24"/>
  <c r="G938" i="24" s="1"/>
  <c r="F939" i="24"/>
  <c r="G939" i="24" s="1"/>
  <c r="F940" i="24"/>
  <c r="G940" i="24" s="1"/>
  <c r="F941" i="24"/>
  <c r="G941" i="24" s="1"/>
  <c r="F942" i="24"/>
  <c r="G942" i="24" s="1"/>
  <c r="F943" i="24"/>
  <c r="G943" i="24" s="1"/>
  <c r="F944" i="24"/>
  <c r="G944" i="24" s="1"/>
  <c r="F945" i="24"/>
  <c r="G945" i="24" s="1"/>
  <c r="F946" i="24"/>
  <c r="G946" i="24" s="1"/>
  <c r="F947" i="24"/>
  <c r="G947" i="24" s="1"/>
  <c r="F948" i="24"/>
  <c r="G948" i="24" s="1"/>
  <c r="F949" i="24"/>
  <c r="G949" i="24" s="1"/>
  <c r="F950" i="24"/>
  <c r="G950" i="24" s="1"/>
  <c r="F951" i="24"/>
  <c r="G951" i="24" s="1"/>
  <c r="F952" i="24"/>
  <c r="G952" i="24" s="1"/>
  <c r="F953" i="24"/>
  <c r="G953" i="24" s="1"/>
  <c r="F954" i="24"/>
  <c r="G954" i="24" s="1"/>
  <c r="F955" i="24"/>
  <c r="G955" i="24" s="1"/>
  <c r="F956" i="24"/>
  <c r="G956" i="24" s="1"/>
  <c r="F957" i="24"/>
  <c r="G957" i="24" s="1"/>
  <c r="F958" i="24"/>
  <c r="G958" i="24" s="1"/>
  <c r="F959" i="24"/>
  <c r="G959" i="24" s="1"/>
  <c r="F960" i="24"/>
  <c r="G960" i="24" s="1"/>
  <c r="F961" i="24"/>
  <c r="G961" i="24" s="1"/>
  <c r="F962" i="24"/>
  <c r="G962" i="24" s="1"/>
  <c r="F963" i="24"/>
  <c r="G963" i="24" s="1"/>
  <c r="F964" i="24"/>
  <c r="G964" i="24" s="1"/>
  <c r="F965" i="24"/>
  <c r="G965" i="24" s="1"/>
  <c r="F966" i="24"/>
  <c r="G966" i="24" s="1"/>
  <c r="F967" i="24"/>
  <c r="G967" i="24" s="1"/>
  <c r="F968" i="24"/>
  <c r="G968" i="24" s="1"/>
  <c r="F969" i="24"/>
  <c r="G969" i="24" s="1"/>
  <c r="F970" i="24"/>
  <c r="G970" i="24" s="1"/>
  <c r="F971" i="24"/>
  <c r="G971" i="24" s="1"/>
  <c r="F972" i="24"/>
  <c r="G972" i="24" s="1"/>
  <c r="F973" i="24"/>
  <c r="G973" i="24" s="1"/>
  <c r="F974" i="24"/>
  <c r="G974" i="24" s="1"/>
  <c r="F975" i="24"/>
  <c r="G975" i="24" s="1"/>
  <c r="F976" i="24"/>
  <c r="G976" i="24" s="1"/>
  <c r="F977" i="24"/>
  <c r="G977" i="24" s="1"/>
  <c r="F978" i="24"/>
  <c r="G978" i="24" s="1"/>
  <c r="F979" i="24"/>
  <c r="G979" i="24" s="1"/>
  <c r="F980" i="24"/>
  <c r="G980" i="24" s="1"/>
  <c r="F981" i="24"/>
  <c r="G981" i="24" s="1"/>
  <c r="F982" i="24"/>
  <c r="G982" i="24" s="1"/>
  <c r="F983" i="24"/>
  <c r="G983" i="24" s="1"/>
  <c r="F984" i="24"/>
  <c r="G984" i="24" s="1"/>
  <c r="F985" i="24"/>
  <c r="G985" i="24" s="1"/>
  <c r="F986" i="24"/>
  <c r="G986" i="24" s="1"/>
  <c r="F987" i="24"/>
  <c r="G987" i="24" s="1"/>
  <c r="F988" i="24"/>
  <c r="G988" i="24" s="1"/>
  <c r="F989" i="24"/>
  <c r="G989" i="24" s="1"/>
  <c r="F990" i="24"/>
  <c r="G990" i="24" s="1"/>
  <c r="F991" i="24"/>
  <c r="G991" i="24" s="1"/>
  <c r="F992" i="24"/>
  <c r="G992" i="24" s="1"/>
  <c r="F993" i="24"/>
  <c r="G993" i="24" s="1"/>
  <c r="F994" i="24"/>
  <c r="G994" i="24" s="1"/>
  <c r="F995" i="24"/>
  <c r="G995" i="24" s="1"/>
  <c r="F996" i="24"/>
  <c r="G996" i="24" s="1"/>
  <c r="F997" i="24"/>
  <c r="G997" i="24" s="1"/>
  <c r="F998" i="24"/>
  <c r="G998" i="24" s="1"/>
  <c r="F999" i="24"/>
  <c r="G999" i="24" s="1"/>
  <c r="F1000" i="24"/>
  <c r="G1000" i="24" s="1"/>
  <c r="F1001" i="24"/>
  <c r="G1001" i="24" s="1"/>
  <c r="F1002" i="24"/>
  <c r="G1002" i="24" s="1"/>
  <c r="F1027" i="24"/>
  <c r="G1027" i="24" s="1"/>
  <c r="F1028" i="24"/>
  <c r="G1028" i="24" s="1"/>
  <c r="F1029" i="24"/>
  <c r="G1029" i="24" s="1"/>
  <c r="F1030" i="24"/>
  <c r="G1030" i="24" s="1"/>
  <c r="F1031" i="24"/>
  <c r="G1031" i="24" s="1"/>
  <c r="F1032" i="24"/>
  <c r="G1032" i="24" s="1"/>
  <c r="F1033" i="24"/>
  <c r="G1033" i="24" s="1"/>
  <c r="F1034" i="24"/>
  <c r="G1034" i="24" s="1"/>
  <c r="F1035" i="24"/>
  <c r="G1035" i="24" s="1"/>
  <c r="F1036" i="24"/>
  <c r="G1036" i="24" s="1"/>
  <c r="F1037" i="24"/>
  <c r="G1037" i="24" s="1"/>
  <c r="F1038" i="24"/>
  <c r="G1038" i="24" s="1"/>
  <c r="F1039" i="24"/>
  <c r="G1039" i="24" s="1"/>
  <c r="F1040" i="24"/>
  <c r="G1040" i="24" s="1"/>
  <c r="F1041" i="24"/>
  <c r="G1041" i="24" s="1"/>
  <c r="F1042" i="24"/>
  <c r="G1042" i="24" s="1"/>
  <c r="F1043" i="24"/>
  <c r="G1043" i="24" s="1"/>
  <c r="F1044" i="24"/>
  <c r="G1044" i="24" s="1"/>
  <c r="F1045" i="24"/>
  <c r="G1045" i="24" s="1"/>
  <c r="F1046" i="24"/>
  <c r="G1046" i="24" s="1"/>
  <c r="F1047" i="24"/>
  <c r="G1047" i="24" s="1"/>
  <c r="F1048" i="24"/>
  <c r="G1048" i="24" s="1"/>
  <c r="F1049" i="24"/>
  <c r="G1049" i="24" s="1"/>
  <c r="F1050" i="24"/>
  <c r="G1050" i="24" s="1"/>
  <c r="F1051" i="24"/>
  <c r="G1051" i="24" s="1"/>
  <c r="F1052" i="24"/>
  <c r="G1052" i="24" s="1"/>
  <c r="F1053" i="24"/>
  <c r="G1053" i="24" s="1"/>
  <c r="F1054" i="24"/>
  <c r="G1054" i="24" s="1"/>
  <c r="F1055" i="24"/>
  <c r="G1055" i="24" s="1"/>
  <c r="F1056" i="24"/>
  <c r="G1056" i="24" s="1"/>
  <c r="F1057" i="24"/>
  <c r="G1057" i="24" s="1"/>
  <c r="F1058" i="24"/>
  <c r="G1058" i="24" s="1"/>
  <c r="F1059" i="24"/>
  <c r="G1059" i="24" s="1"/>
  <c r="F1060" i="24"/>
  <c r="G1060" i="24" s="1"/>
  <c r="F1061" i="24"/>
  <c r="G1061" i="24" s="1"/>
  <c r="F1062" i="24"/>
  <c r="G1062" i="24" s="1"/>
  <c r="F1063" i="24"/>
  <c r="G1063" i="24" s="1"/>
  <c r="F1064" i="24"/>
  <c r="G1064" i="24" s="1"/>
  <c r="F1065" i="24"/>
  <c r="G1065" i="24" s="1"/>
  <c r="F1066" i="24"/>
  <c r="G1066" i="24" s="1"/>
  <c r="F1067" i="24"/>
  <c r="G1067" i="24" s="1"/>
  <c r="F1068" i="24"/>
  <c r="G1068" i="24" s="1"/>
  <c r="F1069" i="24"/>
  <c r="G1069" i="24" s="1"/>
  <c r="F1070" i="24"/>
  <c r="G1070" i="24" s="1"/>
  <c r="F1071" i="24"/>
  <c r="G1071" i="24" s="1"/>
  <c r="F1072" i="24"/>
  <c r="G1072" i="24" s="1"/>
  <c r="F1073" i="24"/>
  <c r="G1073" i="24" s="1"/>
  <c r="F1074" i="24"/>
  <c r="G1074" i="24" s="1"/>
  <c r="F1075" i="24"/>
  <c r="G1075" i="24" s="1"/>
  <c r="F1076" i="24"/>
  <c r="G1076" i="24" s="1"/>
  <c r="F1077" i="24"/>
  <c r="G1077" i="24" s="1"/>
  <c r="F1078" i="24"/>
  <c r="G1078" i="24" s="1"/>
  <c r="F1079" i="24"/>
  <c r="G1079" i="24" s="1"/>
  <c r="F1080" i="24"/>
  <c r="G1080" i="24" s="1"/>
  <c r="F1081" i="24"/>
  <c r="G1081" i="24" s="1"/>
  <c r="F1082" i="24"/>
  <c r="G1082" i="24" s="1"/>
  <c r="F1083" i="24"/>
  <c r="G1083" i="24" s="1"/>
  <c r="F1084" i="24"/>
  <c r="G1084" i="24" s="1"/>
  <c r="F1085" i="24"/>
  <c r="G1085" i="24" s="1"/>
  <c r="F1086" i="24"/>
  <c r="G1086" i="24" s="1"/>
  <c r="F1087" i="24"/>
  <c r="G1087" i="24" s="1"/>
  <c r="F1088" i="24"/>
  <c r="G1088" i="24" s="1"/>
  <c r="F1089" i="24"/>
  <c r="G1089" i="24" s="1"/>
  <c r="F1090" i="24"/>
  <c r="G1090" i="24" s="1"/>
  <c r="F1091" i="24"/>
  <c r="G1091" i="24" s="1"/>
  <c r="F1092" i="24"/>
  <c r="G1092" i="24" s="1"/>
  <c r="F1093" i="24"/>
  <c r="G1093" i="24" s="1"/>
  <c r="F1094" i="24"/>
  <c r="G1094" i="24" s="1"/>
  <c r="F1095" i="24"/>
  <c r="G1095" i="24" s="1"/>
  <c r="F1096" i="24"/>
  <c r="G1096" i="24" s="1"/>
  <c r="F1097" i="24"/>
  <c r="G1097" i="24" s="1"/>
  <c r="F1098" i="24"/>
  <c r="G1098" i="24" s="1"/>
  <c r="F1099" i="24"/>
  <c r="G1099" i="24" s="1"/>
  <c r="F1100" i="24"/>
  <c r="G1100" i="24" s="1"/>
  <c r="F1101" i="24"/>
  <c r="G1101" i="24" s="1"/>
  <c r="F1102" i="24"/>
  <c r="G1102" i="24" s="1"/>
  <c r="F1103" i="24"/>
  <c r="G1103" i="24" s="1"/>
  <c r="F1104" i="24"/>
  <c r="G1104" i="24" s="1"/>
  <c r="F1105" i="24"/>
  <c r="G1105" i="24" s="1"/>
  <c r="F1106" i="24"/>
  <c r="G1106" i="24" s="1"/>
  <c r="F1107" i="24"/>
  <c r="G1107" i="24" s="1"/>
  <c r="F1108" i="24"/>
  <c r="G1108" i="24" s="1"/>
  <c r="F1109" i="24"/>
  <c r="G1109" i="24" s="1"/>
  <c r="F1110" i="24"/>
  <c r="G1110" i="24" s="1"/>
  <c r="F1111" i="24"/>
  <c r="G1111" i="24" s="1"/>
  <c r="F1112" i="24"/>
  <c r="G1112" i="24" s="1"/>
  <c r="F1113" i="24"/>
  <c r="G1113" i="24" s="1"/>
  <c r="F1114" i="24"/>
  <c r="G1114" i="24" s="1"/>
  <c r="F1115" i="24"/>
  <c r="G1115" i="24" s="1"/>
  <c r="F1116" i="24"/>
  <c r="G1116" i="24" s="1"/>
  <c r="F1117" i="24"/>
  <c r="G1117" i="24" s="1"/>
  <c r="F1118" i="24"/>
  <c r="G1118" i="24" s="1"/>
  <c r="F1119" i="24"/>
  <c r="G1119" i="24" s="1"/>
  <c r="F1120" i="24"/>
  <c r="G1120" i="24" s="1"/>
  <c r="F1121" i="24"/>
  <c r="G1121" i="24" s="1"/>
  <c r="F1122" i="24"/>
  <c r="G1122" i="24" s="1"/>
  <c r="F1123" i="24"/>
  <c r="G1123" i="24" s="1"/>
  <c r="F1124" i="24"/>
  <c r="G1124" i="24" s="1"/>
  <c r="F1125" i="24"/>
  <c r="G1125" i="24" s="1"/>
  <c r="F1126" i="24"/>
  <c r="G1126" i="24" s="1"/>
  <c r="F1127" i="24"/>
  <c r="G1127" i="24" s="1"/>
  <c r="F1128" i="24"/>
  <c r="G1128" i="24" s="1"/>
  <c r="F1129" i="24"/>
  <c r="G1129" i="24" s="1"/>
  <c r="F1130" i="24"/>
  <c r="G1130" i="24" s="1"/>
  <c r="F1131" i="24"/>
  <c r="G1131" i="24" s="1"/>
  <c r="F1132" i="24"/>
  <c r="G1132" i="24" s="1"/>
  <c r="F1133" i="24"/>
  <c r="G1133" i="24" s="1"/>
  <c r="F1134" i="24"/>
  <c r="G1134" i="24" s="1"/>
  <c r="F1135" i="24"/>
  <c r="G1135" i="24" s="1"/>
  <c r="F1136" i="24"/>
  <c r="G1136" i="24" s="1"/>
  <c r="F1137" i="24"/>
  <c r="G1137" i="24" s="1"/>
  <c r="F1138" i="24"/>
  <c r="G1138" i="24" s="1"/>
  <c r="F1139" i="24"/>
  <c r="G1139" i="24" s="1"/>
  <c r="F1140" i="24"/>
  <c r="G1140" i="24" s="1"/>
  <c r="F1141" i="24"/>
  <c r="G1141" i="24" s="1"/>
  <c r="F1142" i="24"/>
  <c r="G1142" i="24" s="1"/>
  <c r="F1143" i="24"/>
  <c r="G1143" i="24" s="1"/>
  <c r="F1144" i="24"/>
  <c r="G1144" i="24" s="1"/>
  <c r="F1145" i="24"/>
  <c r="G1145" i="24" s="1"/>
  <c r="F1146" i="24"/>
  <c r="G1146" i="24" s="1"/>
  <c r="F1147" i="24"/>
  <c r="G1147" i="24" s="1"/>
  <c r="F1148" i="24"/>
  <c r="G1148" i="24" s="1"/>
  <c r="F1149" i="24"/>
  <c r="G1149" i="24" s="1"/>
  <c r="F1150" i="24"/>
  <c r="G1150" i="24" s="1"/>
  <c r="F1151" i="24"/>
  <c r="G1151" i="24" s="1"/>
  <c r="F1152" i="24"/>
  <c r="G1152" i="24" s="1"/>
  <c r="F1153" i="24"/>
  <c r="G1153" i="24" s="1"/>
  <c r="F1154" i="24"/>
  <c r="G1154" i="24" s="1"/>
  <c r="F1155" i="24"/>
  <c r="G1155" i="24" s="1"/>
  <c r="F1156" i="24"/>
  <c r="G1156" i="24" s="1"/>
  <c r="F1157" i="24"/>
  <c r="G1157" i="24" s="1"/>
  <c r="F1158" i="24"/>
  <c r="G1158" i="24" s="1"/>
  <c r="F1159" i="24"/>
  <c r="G1159" i="24" s="1"/>
  <c r="F1160" i="24"/>
  <c r="G1160" i="24" s="1"/>
  <c r="F1161" i="24"/>
  <c r="G1161" i="24" s="1"/>
  <c r="F1162" i="24"/>
  <c r="G1162" i="24" s="1"/>
  <c r="F1163" i="24"/>
  <c r="G1163" i="24" s="1"/>
  <c r="F1164" i="24"/>
  <c r="G1164" i="24" s="1"/>
  <c r="F1165" i="24"/>
  <c r="G1165" i="24" s="1"/>
  <c r="F1166" i="24"/>
  <c r="G1166" i="24" s="1"/>
  <c r="F1167" i="24"/>
  <c r="G1167" i="24" s="1"/>
  <c r="F1168" i="24"/>
  <c r="G1168" i="24" s="1"/>
  <c r="F1169" i="24"/>
  <c r="G1169" i="24" s="1"/>
  <c r="F1170" i="24"/>
  <c r="G1170" i="24" s="1"/>
  <c r="F1171" i="24"/>
  <c r="G1171" i="24" s="1"/>
  <c r="F1172" i="24"/>
  <c r="G1172" i="24" s="1"/>
  <c r="F1173" i="24"/>
  <c r="G1173" i="24" s="1"/>
  <c r="F1174" i="24"/>
  <c r="G1174" i="24" s="1"/>
  <c r="F1175" i="24"/>
  <c r="G1175" i="24" s="1"/>
  <c r="F1176" i="24"/>
  <c r="G1176" i="24" s="1"/>
  <c r="F1177" i="24"/>
  <c r="G1177" i="24" s="1"/>
  <c r="F1178" i="24"/>
  <c r="G1178" i="24" s="1"/>
  <c r="F1179" i="24"/>
  <c r="G1179" i="24" s="1"/>
  <c r="F1180" i="24"/>
  <c r="G1180" i="24" s="1"/>
  <c r="F1181" i="24"/>
  <c r="G1181" i="24" s="1"/>
  <c r="F1182" i="24"/>
  <c r="G1182" i="24" s="1"/>
  <c r="F1183" i="24"/>
  <c r="G1183" i="24" s="1"/>
  <c r="F1184" i="24"/>
  <c r="G1184" i="24" s="1"/>
  <c r="F1185" i="24"/>
  <c r="G1185" i="24" s="1"/>
  <c r="F1186" i="24"/>
  <c r="G1186" i="24" s="1"/>
  <c r="F1187" i="24"/>
  <c r="G1187" i="24" s="1"/>
  <c r="F1188" i="24"/>
  <c r="G1188" i="24" s="1"/>
  <c r="F1189" i="24"/>
  <c r="G1189" i="24" s="1"/>
  <c r="F1190" i="24"/>
  <c r="G1190" i="24" s="1"/>
  <c r="F1191" i="24"/>
  <c r="G1191" i="24" s="1"/>
  <c r="F1192" i="24"/>
  <c r="G1192" i="24" s="1"/>
  <c r="F1193" i="24"/>
  <c r="G1193" i="24" s="1"/>
  <c r="F1194" i="24"/>
  <c r="G1194" i="24" s="1"/>
  <c r="F1195" i="24"/>
  <c r="G1195" i="24" s="1"/>
  <c r="F1196" i="24"/>
  <c r="G1196" i="24" s="1"/>
  <c r="F1197" i="24"/>
  <c r="G1197" i="24" s="1"/>
  <c r="F1198" i="24"/>
  <c r="G1198" i="24" s="1"/>
  <c r="F1199" i="24"/>
  <c r="G1199" i="24" s="1"/>
  <c r="F1200" i="24"/>
  <c r="G1200" i="24" s="1"/>
  <c r="F1201" i="24"/>
  <c r="G1201" i="24" s="1"/>
  <c r="F1202" i="24"/>
  <c r="G1202" i="24" s="1"/>
  <c r="F1203" i="24"/>
  <c r="G1203" i="24" s="1"/>
  <c r="F1204" i="24"/>
  <c r="G1204" i="24" s="1"/>
  <c r="F1205" i="24"/>
  <c r="G1205" i="24" s="1"/>
  <c r="F1206" i="24"/>
  <c r="G1206" i="24" s="1"/>
  <c r="F1207" i="24"/>
  <c r="G1207" i="24" s="1"/>
  <c r="F1208" i="24"/>
  <c r="G1208" i="24" s="1"/>
  <c r="F1209" i="24"/>
  <c r="G1209" i="24" s="1"/>
  <c r="F1210" i="24"/>
  <c r="G1210" i="24" s="1"/>
  <c r="F1211" i="24"/>
  <c r="G1211" i="24" s="1"/>
  <c r="F1212" i="24"/>
  <c r="G1212" i="24" s="1"/>
  <c r="F1213" i="24"/>
  <c r="G1213" i="24" s="1"/>
  <c r="F1214" i="24"/>
  <c r="G1214" i="24" s="1"/>
  <c r="F1215" i="24"/>
  <c r="G1215" i="24" s="1"/>
  <c r="F1216" i="24"/>
  <c r="G1216" i="24" s="1"/>
  <c r="F1217" i="24"/>
  <c r="G1217" i="24" s="1"/>
  <c r="F1218" i="24"/>
  <c r="G1218" i="24" s="1"/>
  <c r="F1219" i="24"/>
  <c r="G1219" i="24" s="1"/>
  <c r="F1220" i="24"/>
  <c r="G1220" i="24" s="1"/>
  <c r="F1221" i="24"/>
  <c r="G1221" i="24" s="1"/>
  <c r="F1222" i="24"/>
  <c r="G1222" i="24" s="1"/>
  <c r="F1223" i="24"/>
  <c r="G1223" i="24" s="1"/>
  <c r="F1224" i="24"/>
  <c r="G1224" i="24" s="1"/>
  <c r="F1225" i="24"/>
  <c r="G1225" i="24" s="1"/>
  <c r="F1226" i="24"/>
  <c r="G1226" i="24" s="1"/>
  <c r="F1227" i="24"/>
  <c r="G1227" i="24" s="1"/>
  <c r="F1228" i="24"/>
  <c r="G1228" i="24" s="1"/>
  <c r="F1229" i="24"/>
  <c r="G1229" i="24" s="1"/>
  <c r="F1230" i="24"/>
  <c r="G1230" i="24" s="1"/>
  <c r="F1231" i="24"/>
  <c r="G1231" i="24" s="1"/>
  <c r="F1232" i="24"/>
  <c r="G1232" i="24" s="1"/>
  <c r="F1233" i="24"/>
  <c r="G1233" i="24" s="1"/>
  <c r="F1234" i="24"/>
  <c r="G1234" i="24" s="1"/>
  <c r="F1235" i="24"/>
  <c r="G1235" i="24" s="1"/>
  <c r="F1236" i="24"/>
  <c r="G1236" i="24" s="1"/>
  <c r="F1337" i="24"/>
  <c r="G1337" i="24" s="1"/>
  <c r="F1338" i="24"/>
  <c r="G1338" i="24" s="1"/>
  <c r="F1339" i="24"/>
  <c r="G1339" i="24" s="1"/>
  <c r="F1340" i="24"/>
  <c r="G1340" i="24" s="1"/>
  <c r="F1341" i="24"/>
  <c r="G1341" i="24" s="1"/>
  <c r="F1342" i="24"/>
  <c r="G1342" i="24" s="1"/>
  <c r="F1343" i="24"/>
  <c r="G1343" i="24" s="1"/>
  <c r="F1344" i="24"/>
  <c r="G1344" i="24" s="1"/>
  <c r="F1345" i="24"/>
  <c r="G1345" i="24" s="1"/>
  <c r="F1346" i="24"/>
  <c r="G1346" i="24" s="1"/>
  <c r="F1347" i="24"/>
  <c r="G1347" i="24" s="1"/>
  <c r="F1348" i="24"/>
  <c r="G1348" i="24" s="1"/>
  <c r="F1349" i="24"/>
  <c r="G1349" i="24" s="1"/>
  <c r="F1350" i="24"/>
  <c r="G1350" i="24" s="1"/>
  <c r="F1351" i="24"/>
  <c r="G1351" i="24" s="1"/>
  <c r="F1352" i="24"/>
  <c r="G1352" i="24" s="1"/>
  <c r="F1353" i="24"/>
  <c r="G1353" i="24" s="1"/>
  <c r="F1354" i="24"/>
  <c r="G1354" i="24" s="1"/>
  <c r="F1355" i="24"/>
  <c r="G1355" i="24" s="1"/>
  <c r="F1003" i="24" l="1"/>
  <c r="G1003" i="24" s="1"/>
  <c r="F1004" i="24"/>
  <c r="G1004" i="24" s="1"/>
  <c r="F1005" i="24"/>
  <c r="G1005" i="24" s="1"/>
  <c r="F1026" i="24" l="1"/>
  <c r="G1026" i="24" s="1"/>
  <c r="F1025" i="24"/>
  <c r="G1025" i="24" s="1"/>
  <c r="F1024" i="24"/>
  <c r="G1024" i="24" s="1"/>
  <c r="F1023" i="24"/>
  <c r="G1023" i="24" s="1"/>
  <c r="F1022" i="24"/>
  <c r="G1022" i="24" s="1"/>
  <c r="F1021" i="24"/>
  <c r="G1021" i="24" s="1"/>
  <c r="F1020" i="24"/>
  <c r="G1020" i="24" s="1"/>
  <c r="F1019" i="24"/>
  <c r="G1019" i="24" s="1"/>
  <c r="F1018" i="24"/>
  <c r="G1018" i="24" s="1"/>
  <c r="F1017" i="24"/>
  <c r="G1017" i="24" s="1"/>
  <c r="F1016" i="24"/>
  <c r="G1016" i="24" s="1"/>
  <c r="F1015" i="24"/>
  <c r="G1015" i="24" s="1"/>
  <c r="F1014" i="24"/>
  <c r="G1014" i="24" s="1"/>
  <c r="F1013" i="24"/>
  <c r="G1013" i="24" s="1"/>
  <c r="F1012" i="24"/>
  <c r="G1012" i="24" s="1"/>
  <c r="F1011" i="24"/>
  <c r="G1011" i="24" s="1"/>
  <c r="F1010" i="24"/>
  <c r="G1010" i="24" s="1"/>
  <c r="F1009" i="24"/>
  <c r="G1009" i="24" s="1"/>
  <c r="F1008" i="24"/>
  <c r="G1008" i="24" s="1"/>
  <c r="F1007" i="24"/>
  <c r="G1007" i="24" s="1"/>
  <c r="F1006" i="24"/>
  <c r="G1006" i="24" s="1"/>
  <c r="G1336" i="24"/>
  <c r="G1335" i="24"/>
  <c r="G1334" i="24"/>
  <c r="G1333" i="24"/>
  <c r="G1332" i="24"/>
  <c r="G1331" i="24"/>
  <c r="G1324" i="24"/>
  <c r="G1322" i="24"/>
  <c r="G1321" i="24"/>
  <c r="G1320" i="24"/>
  <c r="G1319" i="24"/>
  <c r="F1318" i="24"/>
  <c r="G1318" i="24" s="1"/>
  <c r="F1317" i="24"/>
  <c r="G1317" i="24" s="1"/>
  <c r="G1312" i="24"/>
  <c r="G1311" i="24"/>
  <c r="G1310" i="24"/>
  <c r="G1309" i="24"/>
  <c r="G1308" i="24"/>
  <c r="G1300" i="24"/>
  <c r="G1299" i="24"/>
  <c r="G1298" i="24"/>
  <c r="G1297" i="24"/>
  <c r="G1296" i="24"/>
  <c r="G1291" i="24"/>
  <c r="G1290" i="24"/>
  <c r="G1289" i="24"/>
  <c r="G1288" i="24"/>
  <c r="G1287" i="24"/>
  <c r="G1286" i="24"/>
  <c r="G1285" i="24"/>
  <c r="G1284" i="24"/>
  <c r="G1283" i="24"/>
  <c r="G1282" i="24"/>
  <c r="G1276" i="24"/>
  <c r="G1275" i="24"/>
  <c r="G1274" i="24"/>
  <c r="G1273" i="24"/>
  <c r="G1272" i="24"/>
  <c r="G1271" i="24"/>
  <c r="G1268" i="24"/>
  <c r="G1267" i="24"/>
  <c r="G1266" i="24"/>
  <c r="G1265" i="24"/>
  <c r="G1264" i="24"/>
  <c r="G1263" i="24"/>
  <c r="G1262" i="24"/>
  <c r="G1261" i="24"/>
  <c r="G1254" i="24"/>
  <c r="G1253" i="24"/>
  <c r="G1252" i="24"/>
  <c r="G1251" i="24"/>
  <c r="G1250" i="24"/>
  <c r="G1249" i="24"/>
  <c r="G1248" i="24"/>
  <c r="G1247" i="24"/>
  <c r="G1246" i="24"/>
  <c r="G1245" i="24"/>
  <c r="G1244" i="24"/>
  <c r="G1243" i="24"/>
  <c r="G1242" i="24"/>
  <c r="G1241" i="24"/>
  <c r="G1240" i="24"/>
  <c r="G1239" i="24"/>
  <c r="G1238" i="24"/>
  <c r="G1237" i="24"/>
  <c r="G901" i="24"/>
  <c r="G900" i="24"/>
  <c r="G899" i="24"/>
  <c r="G898" i="24"/>
  <c r="G897" i="24"/>
  <c r="G896" i="24"/>
  <c r="G895" i="24"/>
  <c r="G894" i="24"/>
  <c r="G893" i="24"/>
  <c r="G892" i="24"/>
  <c r="G891" i="24"/>
  <c r="G886" i="24"/>
  <c r="G885" i="24"/>
  <c r="G884" i="24"/>
  <c r="G883" i="24"/>
  <c r="G882" i="24"/>
  <c r="G881" i="24"/>
  <c r="G880" i="24"/>
  <c r="G879" i="24"/>
  <c r="G878" i="24"/>
  <c r="G877" i="24"/>
  <c r="G876" i="24"/>
  <c r="G875" i="24"/>
  <c r="G874" i="24"/>
  <c r="G873" i="24"/>
  <c r="G872" i="24"/>
  <c r="G866" i="24"/>
  <c r="G865" i="24"/>
  <c r="G864" i="24"/>
  <c r="G863" i="24"/>
  <c r="G862" i="24"/>
  <c r="G859" i="24"/>
  <c r="G858" i="24"/>
  <c r="G857" i="24"/>
  <c r="G856" i="24"/>
  <c r="G853" i="24"/>
  <c r="G852" i="24"/>
  <c r="G851" i="24"/>
  <c r="G850" i="24"/>
  <c r="G849" i="24"/>
  <c r="G848" i="24"/>
  <c r="G847" i="24"/>
  <c r="G846" i="24"/>
  <c r="G845" i="24"/>
  <c r="G844" i="24"/>
  <c r="G840" i="24"/>
  <c r="G839" i="24"/>
  <c r="G838" i="24"/>
  <c r="G837" i="24"/>
  <c r="G836" i="24"/>
  <c r="G835" i="24"/>
  <c r="G834" i="24"/>
  <c r="G833" i="24"/>
  <c r="G832" i="24"/>
  <c r="G831" i="24"/>
  <c r="G830" i="24"/>
  <c r="G829" i="24"/>
  <c r="G825" i="24"/>
  <c r="G824" i="24"/>
  <c r="G823" i="24"/>
  <c r="G822" i="24"/>
  <c r="G820" i="24"/>
  <c r="G819" i="24"/>
  <c r="G815" i="24"/>
  <c r="G814" i="24"/>
  <c r="G810" i="24"/>
  <c r="G809" i="24"/>
  <c r="G808" i="24"/>
  <c r="G807" i="24"/>
  <c r="G806" i="24"/>
  <c r="G805" i="24"/>
  <c r="G804" i="24"/>
  <c r="G803" i="24"/>
  <c r="G802" i="24"/>
  <c r="G801" i="24"/>
  <c r="G800" i="24"/>
  <c r="G799" i="24"/>
  <c r="G798" i="24"/>
  <c r="G797" i="24"/>
  <c r="G793" i="24"/>
  <c r="G792" i="24"/>
  <c r="G791" i="24"/>
  <c r="G790" i="24"/>
  <c r="G789" i="24"/>
  <c r="G788" i="24"/>
  <c r="G787" i="24"/>
  <c r="G786" i="24"/>
  <c r="G785" i="24"/>
  <c r="G784" i="24"/>
  <c r="G783" i="24"/>
  <c r="G782" i="24"/>
  <c r="G781" i="24"/>
  <c r="G780" i="24"/>
  <c r="G778" i="24"/>
  <c r="G777" i="24"/>
  <c r="G776" i="24"/>
  <c r="G775" i="24"/>
  <c r="G772" i="24"/>
  <c r="G771" i="24"/>
  <c r="G769" i="24"/>
  <c r="G768" i="24"/>
  <c r="G767" i="24"/>
  <c r="G766" i="24"/>
  <c r="G765" i="24"/>
  <c r="G764" i="24"/>
  <c r="G760" i="24"/>
  <c r="G759" i="24"/>
  <c r="G758" i="24"/>
  <c r="G757" i="24"/>
  <c r="G756" i="24"/>
  <c r="G755" i="24"/>
  <c r="G754" i="24"/>
  <c r="G753" i="24"/>
  <c r="G752" i="24"/>
  <c r="G751" i="24"/>
  <c r="G750" i="24"/>
  <c r="G747" i="24"/>
  <c r="G746" i="24"/>
  <c r="G743" i="24"/>
  <c r="G742" i="24"/>
  <c r="G741" i="24"/>
  <c r="G740" i="24"/>
  <c r="G739" i="24"/>
  <c r="G738" i="24"/>
  <c r="G737" i="24"/>
  <c r="G734" i="24"/>
  <c r="G733" i="24"/>
  <c r="G732" i="24"/>
  <c r="G731" i="24"/>
  <c r="G730" i="24"/>
  <c r="G729" i="24"/>
  <c r="G728" i="24"/>
  <c r="G727" i="24"/>
  <c r="G726" i="24"/>
  <c r="G725" i="24"/>
  <c r="G723" i="24"/>
  <c r="G722" i="24"/>
  <c r="G721" i="24"/>
  <c r="G720" i="24"/>
  <c r="G719" i="24"/>
  <c r="G718" i="24"/>
  <c r="G713" i="24"/>
  <c r="G712" i="24"/>
  <c r="G711" i="24"/>
  <c r="G710" i="24"/>
  <c r="G709" i="24"/>
  <c r="G708" i="24"/>
  <c r="G707" i="24"/>
  <c r="G706" i="24"/>
  <c r="G705" i="24"/>
  <c r="G704" i="24"/>
  <c r="G703" i="24"/>
  <c r="G702" i="24"/>
  <c r="G701" i="24"/>
  <c r="G700" i="24"/>
  <c r="G699" i="24"/>
  <c r="G698" i="24"/>
  <c r="G697" i="24"/>
  <c r="G696" i="24"/>
  <c r="G695" i="24"/>
  <c r="G694" i="24"/>
  <c r="G693" i="24"/>
  <c r="G692" i="24"/>
  <c r="G691" i="24"/>
  <c r="G690" i="24"/>
  <c r="G689" i="24"/>
  <c r="G688" i="24"/>
  <c r="G687" i="24"/>
  <c r="G686" i="24"/>
  <c r="G682" i="24"/>
  <c r="G681" i="24"/>
  <c r="G677" i="24"/>
  <c r="G676" i="24"/>
  <c r="G675" i="24"/>
  <c r="G674" i="24"/>
  <c r="G673" i="24"/>
  <c r="G672" i="24"/>
  <c r="G671" i="24"/>
  <c r="G670" i="24"/>
  <c r="G669" i="24"/>
  <c r="G668" i="24"/>
  <c r="G667" i="24"/>
  <c r="G666" i="24"/>
  <c r="G665" i="24"/>
  <c r="G664" i="24"/>
  <c r="G663" i="24"/>
  <c r="G662" i="24"/>
  <c r="G661" i="24"/>
  <c r="G660" i="24"/>
  <c r="G659" i="24"/>
  <c r="G658" i="24"/>
  <c r="G657" i="24"/>
  <c r="G656" i="24"/>
  <c r="G655" i="24"/>
  <c r="G654" i="24"/>
  <c r="G653" i="24"/>
  <c r="G652" i="24"/>
  <c r="G651" i="24"/>
  <c r="G650" i="24"/>
  <c r="G649" i="24"/>
  <c r="G648" i="24"/>
  <c r="G647" i="24"/>
  <c r="G646" i="24"/>
  <c r="G645" i="24"/>
  <c r="G644" i="24"/>
  <c r="G639" i="24"/>
  <c r="G638" i="24"/>
  <c r="G637" i="24"/>
  <c r="G636" i="24"/>
  <c r="G630" i="24"/>
  <c r="G629" i="24"/>
  <c r="G624" i="24"/>
  <c r="G623" i="24"/>
  <c r="G622" i="24"/>
  <c r="G621" i="24"/>
  <c r="G620" i="24"/>
  <c r="G619" i="24"/>
  <c r="G606" i="24"/>
  <c r="G605" i="24"/>
  <c r="G604" i="24"/>
  <c r="G603" i="24"/>
  <c r="G602" i="24"/>
  <c r="G601" i="24"/>
  <c r="G600" i="24"/>
  <c r="G599" i="24"/>
  <c r="G598" i="24"/>
  <c r="G597" i="24"/>
  <c r="G596" i="24"/>
  <c r="G595" i="24"/>
  <c r="G594" i="24"/>
  <c r="G593" i="24"/>
  <c r="G592" i="24"/>
  <c r="G591" i="24"/>
  <c r="G582" i="24"/>
  <c r="G581" i="24"/>
  <c r="G580" i="24"/>
  <c r="G579" i="24"/>
  <c r="G578" i="24"/>
  <c r="G571" i="24"/>
  <c r="G564" i="24"/>
  <c r="G563" i="24"/>
  <c r="G554" i="24"/>
  <c r="G550" i="24"/>
  <c r="G540" i="24"/>
  <c r="G537" i="24"/>
  <c r="G536" i="24"/>
  <c r="G535" i="24"/>
  <c r="G534" i="24"/>
  <c r="G533" i="24"/>
  <c r="G525" i="24"/>
  <c r="G524" i="24"/>
  <c r="G523" i="24"/>
  <c r="G522" i="24"/>
  <c r="G521" i="24"/>
  <c r="G520" i="24"/>
  <c r="G519" i="24"/>
  <c r="G518" i="24"/>
  <c r="G517" i="24"/>
  <c r="G516" i="24"/>
  <c r="G515" i="24"/>
  <c r="G514" i="24"/>
  <c r="G513" i="24"/>
  <c r="G512" i="24"/>
  <c r="G511" i="24"/>
  <c r="G510" i="24"/>
  <c r="G509" i="24"/>
  <c r="G508" i="24"/>
  <c r="G507" i="24"/>
  <c r="G506" i="24"/>
  <c r="G505" i="24"/>
  <c r="G504" i="24"/>
  <c r="G503" i="24"/>
  <c r="G502" i="24"/>
  <c r="G501" i="24"/>
  <c r="G500" i="24"/>
  <c r="G499" i="24"/>
  <c r="G498" i="24"/>
  <c r="G497" i="24"/>
  <c r="G496" i="24"/>
  <c r="G495" i="24"/>
  <c r="G494" i="24"/>
  <c r="G493" i="24"/>
  <c r="G492" i="24"/>
  <c r="G491" i="24"/>
  <c r="G490" i="24"/>
  <c r="G489" i="24"/>
  <c r="G488" i="24"/>
  <c r="G487" i="24"/>
  <c r="G486" i="24"/>
  <c r="G485" i="24"/>
  <c r="G484" i="24"/>
  <c r="G483" i="24"/>
  <c r="G482" i="24"/>
  <c r="G481" i="24"/>
  <c r="G480" i="24"/>
  <c r="G479" i="24"/>
  <c r="G478" i="24"/>
  <c r="G477" i="24"/>
  <c r="G476" i="24"/>
  <c r="G475" i="24"/>
  <c r="G474" i="24"/>
  <c r="G473" i="24"/>
  <c r="G472" i="24"/>
  <c r="G471" i="24"/>
  <c r="G470" i="24"/>
  <c r="G469" i="24"/>
  <c r="G468" i="24"/>
  <c r="G467" i="24"/>
  <c r="G466" i="24"/>
  <c r="G465" i="24"/>
  <c r="G464" i="24"/>
  <c r="G463" i="24"/>
  <c r="G462" i="24"/>
  <c r="G461" i="24"/>
  <c r="G460" i="24"/>
  <c r="G457" i="24"/>
  <c r="G453" i="24"/>
  <c r="G452" i="24"/>
  <c r="G451" i="24"/>
  <c r="G450" i="24"/>
  <c r="G449" i="24"/>
  <c r="G448" i="24"/>
  <c r="G447" i="24"/>
  <c r="G446" i="24"/>
  <c r="G445" i="24"/>
  <c r="G444" i="24"/>
  <c r="G443" i="24"/>
  <c r="G442" i="24"/>
  <c r="G441" i="24"/>
  <c r="G440" i="24"/>
  <c r="G439" i="24"/>
  <c r="G438" i="24"/>
  <c r="G437" i="24"/>
  <c r="G436" i="24"/>
  <c r="G435" i="24"/>
  <c r="G434" i="24"/>
  <c r="G433" i="24"/>
  <c r="G432" i="24"/>
  <c r="G431" i="24"/>
  <c r="G430" i="24"/>
  <c r="G429" i="24"/>
  <c r="G428" i="24"/>
  <c r="G427" i="24"/>
  <c r="G426" i="24"/>
  <c r="G425" i="24"/>
  <c r="G424" i="24"/>
  <c r="G423" i="24"/>
  <c r="G422" i="24"/>
  <c r="G421" i="24"/>
  <c r="G420" i="24"/>
  <c r="G419" i="24"/>
  <c r="G418" i="24"/>
  <c r="G417" i="24"/>
  <c r="G416" i="24"/>
  <c r="G415" i="24"/>
  <c r="G414" i="24"/>
  <c r="G413" i="24"/>
  <c r="G412" i="24"/>
  <c r="G411" i="24"/>
  <c r="G410" i="24"/>
  <c r="G409" i="24"/>
  <c r="G408" i="24"/>
  <c r="G407" i="24"/>
  <c r="G406" i="24"/>
  <c r="G405" i="24"/>
  <c r="G404" i="24"/>
  <c r="G403" i="24"/>
  <c r="G402" i="24"/>
  <c r="G401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7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6" i="24"/>
  <c r="G315" i="24"/>
  <c r="G314" i="24"/>
  <c r="G313" i="24"/>
  <c r="G312" i="24"/>
  <c r="G311" i="24"/>
  <c r="G310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9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7" i="24"/>
  <c r="G236" i="24"/>
  <c r="G235" i="24"/>
  <c r="G234" i="24"/>
  <c r="G233" i="24"/>
  <c r="G232" i="24"/>
  <c r="G231" i="24"/>
  <c r="G230" i="24"/>
  <c r="G229" i="24"/>
  <c r="G228" i="24"/>
  <c r="G227" i="24"/>
  <c r="G226" i="24"/>
  <c r="G225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C241" i="10" l="1"/>
  <c r="G241" i="10" s="1"/>
  <c r="C239" i="10"/>
  <c r="G239" i="10" s="1"/>
  <c r="J241" i="10" l="1"/>
  <c r="N241" i="10"/>
  <c r="J239" i="10"/>
  <c r="N239" i="10"/>
  <c r="CV104" i="7"/>
  <c r="CV105" i="7"/>
  <c r="CV108" i="7"/>
  <c r="CV110" i="7"/>
  <c r="CV112" i="7"/>
  <c r="CV116" i="7"/>
  <c r="CV118" i="7"/>
  <c r="CV120" i="7"/>
  <c r="CV124" i="7"/>
  <c r="CV132" i="7"/>
  <c r="CV136" i="7"/>
  <c r="CV139" i="7"/>
  <c r="CV140" i="7"/>
  <c r="CV141" i="7"/>
  <c r="CV143" i="7"/>
  <c r="CV144" i="7"/>
  <c r="CV148" i="7"/>
  <c r="CW150" i="7"/>
  <c r="CV151" i="7"/>
  <c r="CV154" i="7"/>
  <c r="CV155" i="7"/>
  <c r="CV158" i="7"/>
  <c r="CV167" i="7"/>
  <c r="CV170" i="7"/>
  <c r="CV171" i="7"/>
  <c r="CV174" i="7"/>
  <c r="CV178" i="7"/>
  <c r="CV179" i="7"/>
  <c r="CV183" i="7"/>
  <c r="CV186" i="7"/>
  <c r="CV191" i="7"/>
  <c r="CV202" i="7"/>
  <c r="CV203" i="7"/>
  <c r="CV209" i="7"/>
  <c r="CV210" i="7"/>
  <c r="CV213" i="7"/>
  <c r="CV218" i="7"/>
  <c r="CV219" i="7"/>
  <c r="CV222" i="7"/>
  <c r="CV225" i="7"/>
  <c r="CV226" i="7"/>
  <c r="CV227" i="7"/>
  <c r="CV233" i="7"/>
  <c r="CV235" i="7"/>
  <c r="CV236" i="7"/>
  <c r="CV237" i="7"/>
  <c r="CV239" i="7"/>
  <c r="CV241" i="7"/>
  <c r="CV243" i="7"/>
  <c r="CW244" i="7"/>
  <c r="CV245" i="7"/>
  <c r="CV251" i="7"/>
  <c r="CV252" i="7"/>
  <c r="CV253" i="7"/>
  <c r="CV257" i="7"/>
  <c r="CV260" i="7"/>
  <c r="CV267" i="7"/>
  <c r="CV269" i="7"/>
  <c r="CV271" i="7"/>
  <c r="CV272" i="7"/>
  <c r="CV273" i="7"/>
  <c r="CV279" i="7"/>
  <c r="CV283" i="7"/>
  <c r="CV285" i="7"/>
  <c r="CV287" i="7"/>
  <c r="CV288" i="7"/>
  <c r="CV291" i="7"/>
  <c r="CV292" i="7"/>
  <c r="CV295" i="7"/>
  <c r="CV296" i="7"/>
  <c r="CV300" i="7"/>
  <c r="CV304" i="7"/>
  <c r="CV308" i="7"/>
  <c r="CV312" i="7"/>
  <c r="CV316" i="7"/>
  <c r="CV318" i="7"/>
  <c r="CV319" i="7"/>
  <c r="CV320" i="7"/>
  <c r="CV323" i="7"/>
  <c r="CV324" i="7"/>
  <c r="CV326" i="7"/>
  <c r="CV330" i="7"/>
  <c r="CV332" i="7"/>
  <c r="CV334" i="7"/>
  <c r="CV335" i="7"/>
  <c r="CV336" i="7"/>
  <c r="CV339" i="7"/>
  <c r="CV342" i="7"/>
  <c r="CV346" i="7"/>
  <c r="CV348" i="7"/>
  <c r="CV350" i="7"/>
  <c r="CV351" i="7"/>
  <c r="CV352" i="7"/>
  <c r="CV358" i="7"/>
  <c r="CV362" i="7"/>
  <c r="CV364" i="7"/>
  <c r="CV366" i="7"/>
  <c r="CV367" i="7"/>
  <c r="CV371" i="7"/>
  <c r="CV372" i="7"/>
  <c r="CV375" i="7"/>
  <c r="CV376" i="7"/>
  <c r="CV383" i="7"/>
  <c r="CV391" i="7"/>
  <c r="CV392" i="7"/>
  <c r="CV396" i="7"/>
  <c r="CV399" i="7"/>
  <c r="CV405" i="7"/>
  <c r="CV408" i="7"/>
  <c r="CV409" i="7"/>
  <c r="CV411" i="7"/>
  <c r="CV412" i="7"/>
  <c r="CV415" i="7"/>
  <c r="CV420" i="7"/>
  <c r="CV421" i="7"/>
  <c r="CV425" i="7"/>
  <c r="CV428" i="7"/>
  <c r="CV429" i="7"/>
  <c r="CV433" i="7"/>
  <c r="CV436" i="7"/>
  <c r="CV437" i="7"/>
  <c r="CV441" i="7"/>
  <c r="CV444" i="7"/>
  <c r="CV445" i="7"/>
  <c r="CV449" i="7"/>
  <c r="CV452" i="7"/>
  <c r="CV453" i="7"/>
  <c r="CV457" i="7"/>
  <c r="CV461" i="7"/>
  <c r="CV466" i="7"/>
  <c r="CV468" i="7"/>
  <c r="CV469" i="7"/>
  <c r="CV470" i="7"/>
  <c r="CV473" i="7"/>
  <c r="CV474" i="7"/>
  <c r="CV477" i="7"/>
  <c r="CV482" i="7"/>
  <c r="CV484" i="7"/>
  <c r="CV485" i="7"/>
  <c r="CV486" i="7"/>
  <c r="CV490" i="7"/>
  <c r="CV493" i="7"/>
  <c r="CV498" i="7"/>
  <c r="CV500" i="7"/>
  <c r="CV501" i="7"/>
  <c r="CV502" i="7"/>
  <c r="CV505" i="7"/>
  <c r="CV506" i="7"/>
  <c r="CV509" i="7"/>
  <c r="CV512" i="7"/>
  <c r="CV513" i="7"/>
  <c r="CV516" i="7"/>
  <c r="CV517" i="7"/>
  <c r="CV518" i="7"/>
  <c r="CV522" i="7"/>
  <c r="CV525" i="7"/>
  <c r="CV528" i="7"/>
  <c r="CV529" i="7"/>
  <c r="CV533" i="7"/>
  <c r="CV536" i="7"/>
  <c r="CV537" i="7"/>
  <c r="CV545" i="7"/>
  <c r="CV546" i="7"/>
  <c r="CV548" i="7"/>
  <c r="CV550" i="7"/>
  <c r="CV553" i="7"/>
  <c r="CV554" i="7"/>
  <c r="CV557" i="7"/>
  <c r="CV560" i="7"/>
  <c r="CV564" i="7"/>
  <c r="CV568" i="7"/>
  <c r="CV570" i="7"/>
  <c r="CV572" i="7"/>
  <c r="CV580" i="7"/>
  <c r="CV585" i="7"/>
  <c r="CV589" i="7"/>
  <c r="CV631" i="7"/>
  <c r="CV635" i="7"/>
  <c r="CV636" i="7"/>
  <c r="CV637" i="7"/>
  <c r="CV639" i="7"/>
  <c r="CV640" i="7"/>
  <c r="CV644" i="7"/>
  <c r="CV647" i="7"/>
  <c r="CV648" i="7"/>
  <c r="CV651" i="7"/>
  <c r="CV652" i="7"/>
  <c r="CV653" i="7"/>
  <c r="CV655" i="7"/>
  <c r="CV656" i="7"/>
  <c r="CV660" i="7"/>
  <c r="CV663" i="7"/>
  <c r="CV664" i="7"/>
  <c r="CV667" i="7"/>
  <c r="CV668" i="7"/>
  <c r="CV669" i="7"/>
  <c r="CV671" i="7"/>
  <c r="CV672" i="7"/>
  <c r="CV675" i="7"/>
  <c r="CV676" i="7"/>
  <c r="CV679" i="7"/>
  <c r="CV680" i="7"/>
  <c r="CV683" i="7"/>
  <c r="CV687" i="7"/>
  <c r="CV696" i="7"/>
  <c r="CV699" i="7"/>
  <c r="CV700" i="7"/>
  <c r="CV703" i="7"/>
  <c r="CV704" i="7"/>
  <c r="CV707" i="7"/>
  <c r="CV708" i="7"/>
  <c r="CV711" i="7"/>
  <c r="CV715" i="7"/>
  <c r="CV719" i="7"/>
  <c r="CV720" i="7"/>
  <c r="CV723" i="7"/>
  <c r="CV724" i="7"/>
  <c r="CV731" i="7"/>
  <c r="CV735" i="7"/>
  <c r="CV736" i="7"/>
  <c r="CV739" i="7"/>
  <c r="CV740" i="7"/>
  <c r="CV747" i="7"/>
  <c r="CV751" i="7"/>
  <c r="CV752" i="7"/>
  <c r="CV755" i="7"/>
  <c r="CV756" i="7"/>
  <c r="CV760" i="7"/>
  <c r="CV763" i="7"/>
  <c r="CV764" i="7"/>
  <c r="CV768" i="7"/>
  <c r="CV771" i="7"/>
  <c r="CV772" i="7"/>
  <c r="CV776" i="7"/>
  <c r="CV779" i="7"/>
  <c r="CV780" i="7"/>
  <c r="CV783" i="7"/>
  <c r="CV787" i="7"/>
  <c r="CV791" i="7"/>
  <c r="CV792" i="7"/>
  <c r="CV795" i="7"/>
  <c r="CV796" i="7"/>
  <c r="CV799" i="7"/>
  <c r="CV803" i="7"/>
  <c r="CV805" i="7"/>
  <c r="CV809" i="7"/>
  <c r="CV810" i="7"/>
  <c r="CV813" i="7"/>
  <c r="CV814" i="7"/>
  <c r="CV817" i="7"/>
  <c r="CV821" i="7"/>
  <c r="CV825" i="7"/>
  <c r="CV826" i="7"/>
  <c r="CV829" i="7"/>
  <c r="CV830" i="7"/>
  <c r="CV833" i="7"/>
  <c r="CV837" i="7"/>
  <c r="CV841" i="7"/>
  <c r="CV842" i="7"/>
  <c r="CV845" i="7"/>
  <c r="CV846" i="7"/>
  <c r="CV849" i="7"/>
  <c r="CV853" i="7"/>
  <c r="CV857" i="7"/>
  <c r="CV858" i="7"/>
  <c r="CV861" i="7"/>
  <c r="CV862" i="7"/>
  <c r="CV865" i="7"/>
  <c r="CV869" i="7"/>
  <c r="CV873" i="7"/>
  <c r="CV874" i="7"/>
  <c r="CV881" i="7"/>
  <c r="CV889" i="7"/>
  <c r="CV890" i="7"/>
  <c r="CV893" i="7"/>
  <c r="CV895" i="7"/>
  <c r="CV897" i="7"/>
  <c r="CV898" i="7"/>
  <c r="CV899" i="7"/>
  <c r="CV902" i="7"/>
  <c r="CV905" i="7"/>
  <c r="CV906" i="7"/>
  <c r="CV909" i="7"/>
  <c r="CV911" i="7"/>
  <c r="CV913" i="7"/>
  <c r="CV914" i="7"/>
  <c r="CV915" i="7"/>
  <c r="CV918" i="7"/>
  <c r="CV921" i="7"/>
  <c r="CV922" i="7"/>
  <c r="CV923" i="7"/>
  <c r="CV925" i="7"/>
  <c r="CV927" i="7"/>
  <c r="CV929" i="7"/>
  <c r="CV930" i="7"/>
  <c r="CV931" i="7"/>
  <c r="CV934" i="7"/>
  <c r="CV937" i="7"/>
  <c r="CV938" i="7"/>
  <c r="CV939" i="7"/>
  <c r="CV941" i="7"/>
  <c r="CV943" i="7"/>
  <c r="CV945" i="7"/>
  <c r="CV946" i="7"/>
  <c r="CV947" i="7"/>
  <c r="CV950" i="7"/>
  <c r="CV953" i="7"/>
  <c r="CV955" i="7"/>
  <c r="CV957" i="7"/>
  <c r="CV959" i="7"/>
  <c r="CV961" i="7"/>
  <c r="CV963" i="7"/>
  <c r="CV966" i="7"/>
  <c r="CV969" i="7"/>
  <c r="CV971" i="7"/>
  <c r="CV973" i="7"/>
  <c r="CV975" i="7"/>
  <c r="CV977" i="7"/>
  <c r="CV978" i="7"/>
  <c r="CV979" i="7"/>
  <c r="CV981" i="7"/>
  <c r="CV987" i="7"/>
  <c r="CV989" i="7"/>
  <c r="CV993" i="7"/>
  <c r="CV994" i="7"/>
  <c r="CV995" i="7"/>
  <c r="CV997" i="7"/>
  <c r="CV998" i="7"/>
  <c r="CV1002" i="7"/>
  <c r="CV1006" i="7"/>
  <c r="CV1008" i="7"/>
  <c r="CV1010" i="7"/>
  <c r="CV1014" i="7"/>
  <c r="CV1018" i="7"/>
  <c r="CV1022" i="7"/>
  <c r="CV1024" i="7"/>
  <c r="CV1026" i="7"/>
  <c r="CV1030" i="7"/>
  <c r="CV1034" i="7"/>
  <c r="CV1038" i="7"/>
  <c r="CV1042" i="7"/>
  <c r="CV1047" i="7"/>
  <c r="CV1051" i="7"/>
  <c r="CV1052" i="7"/>
  <c r="CV1056" i="7"/>
  <c r="CV1064" i="7"/>
  <c r="CV1067" i="7"/>
  <c r="CV1068" i="7"/>
  <c r="CV1075" i="7"/>
  <c r="CV1076" i="7"/>
  <c r="CV1079" i="7"/>
  <c r="CV1080" i="7"/>
  <c r="CV1084" i="7"/>
  <c r="CV1087" i="7"/>
  <c r="CV1091" i="7"/>
  <c r="CV1092" i="7"/>
  <c r="CV1095" i="7"/>
  <c r="CV1096" i="7"/>
  <c r="CV1100" i="7"/>
  <c r="CV1103" i="7"/>
  <c r="CV1107" i="7"/>
  <c r="CV1108" i="7"/>
  <c r="CV1111" i="7"/>
  <c r="CV1112" i="7"/>
  <c r="CV1114" i="7"/>
  <c r="CV1115" i="7"/>
  <c r="CV1119" i="7"/>
  <c r="CV1123" i="7"/>
  <c r="CV1126" i="7"/>
  <c r="CV1127" i="7"/>
  <c r="CV1131" i="7"/>
  <c r="CV1132" i="7"/>
  <c r="CV1138" i="7"/>
  <c r="CV1142" i="7"/>
  <c r="CV1144" i="7"/>
  <c r="CV1146" i="7"/>
  <c r="CV1148" i="7"/>
  <c r="CV1151" i="7"/>
  <c r="CV1154" i="7"/>
  <c r="CV1158" i="7"/>
  <c r="CV1160" i="7"/>
  <c r="CV1162" i="7"/>
  <c r="CV1163" i="7"/>
  <c r="CV1170" i="7"/>
  <c r="CV1174" i="7"/>
  <c r="CV1175" i="7"/>
  <c r="CV1178" i="7"/>
  <c r="CV1179" i="7"/>
  <c r="CV1186" i="7"/>
  <c r="CV1187" i="7"/>
  <c r="CV1190" i="7"/>
  <c r="CV1191" i="7"/>
  <c r="CV1192" i="7"/>
  <c r="CV1194" i="7"/>
  <c r="CV1196" i="7"/>
  <c r="CV1199" i="7"/>
  <c r="CV1206" i="7"/>
  <c r="CV1208" i="7"/>
  <c r="CV1210" i="7"/>
  <c r="CV1211" i="7"/>
  <c r="CV1212" i="7"/>
  <c r="CV1215" i="7"/>
  <c r="CV1218" i="7"/>
  <c r="CV1219" i="7"/>
  <c r="CV1222" i="7"/>
  <c r="CV1223" i="7"/>
  <c r="CV1226" i="7"/>
  <c r="CV1228" i="7"/>
  <c r="CV1231" i="7"/>
  <c r="CV1234" i="7"/>
  <c r="CV1235" i="7"/>
  <c r="CV1238" i="7"/>
  <c r="CV1239" i="7"/>
  <c r="CV1240" i="7"/>
  <c r="CV1242" i="7"/>
  <c r="CV1244" i="7"/>
  <c r="CV1247" i="7"/>
  <c r="CV1250" i="7"/>
  <c r="CV1251" i="7"/>
  <c r="CW1253" i="7"/>
  <c r="CV1254" i="7"/>
  <c r="CZ1254" i="7" s="1"/>
  <c r="CV1255" i="7"/>
  <c r="CW1256" i="7"/>
  <c r="CV1258" i="7"/>
  <c r="CZ1258" i="7" s="1"/>
  <c r="CV1259" i="7"/>
  <c r="CV1260" i="7"/>
  <c r="CW1261" i="7"/>
  <c r="CW1263" i="7"/>
  <c r="CW1264" i="7"/>
  <c r="CW1265" i="7"/>
  <c r="CV1266" i="7"/>
  <c r="CZ1266" i="7" s="1"/>
  <c r="CW1267" i="7"/>
  <c r="CW1269" i="7"/>
  <c r="CV1270" i="7"/>
  <c r="CZ1270" i="7" s="1"/>
  <c r="CV1271" i="7"/>
  <c r="CY1271" i="7" s="1"/>
  <c r="CV1272" i="7"/>
  <c r="CV1274" i="7"/>
  <c r="CZ1274" i="7" s="1"/>
  <c r="CV1275" i="7"/>
  <c r="CV1276" i="7"/>
  <c r="CW1277" i="7"/>
  <c r="CV1279" i="7"/>
  <c r="DA1279" i="7" s="1"/>
  <c r="CW1280" i="7"/>
  <c r="CW1281" i="7"/>
  <c r="CV1282" i="7"/>
  <c r="CZ1282" i="7" s="1"/>
  <c r="CV1283" i="7"/>
  <c r="CW1285" i="7"/>
  <c r="CV1286" i="7"/>
  <c r="CZ1286" i="7" s="1"/>
  <c r="CV1287" i="7"/>
  <c r="CV1288" i="7"/>
  <c r="CX1288" i="7" s="1"/>
  <c r="CV1290" i="7"/>
  <c r="CZ1290" i="7" s="1"/>
  <c r="CW1291" i="7"/>
  <c r="CV1292" i="7"/>
  <c r="CW1293" i="7"/>
  <c r="CV1295" i="7"/>
  <c r="CW1296" i="7"/>
  <c r="CW1297" i="7"/>
  <c r="CV1298" i="7"/>
  <c r="CZ1298" i="7" s="1"/>
  <c r="CV1299" i="7"/>
  <c r="CW1301" i="7"/>
  <c r="CV1302" i="7"/>
  <c r="CZ1302" i="7" s="1"/>
  <c r="CV1303" i="7"/>
  <c r="CW1304" i="7"/>
  <c r="CV1306" i="7"/>
  <c r="CZ1306" i="7" s="1"/>
  <c r="CW1307" i="7"/>
  <c r="CV1308" i="7"/>
  <c r="CW1309" i="7"/>
  <c r="CV1311" i="7"/>
  <c r="CW1312" i="7"/>
  <c r="CV1314" i="7"/>
  <c r="CV1315" i="7"/>
  <c r="DA1315" i="7" s="1"/>
  <c r="CW1316" i="7"/>
  <c r="CV1318" i="7"/>
  <c r="CY1318" i="7" s="1"/>
  <c r="CV1319" i="7"/>
  <c r="DA1319" i="7" s="1"/>
  <c r="CW1320" i="7"/>
  <c r="CV1322" i="7"/>
  <c r="CV1323" i="7"/>
  <c r="CW1324" i="7"/>
  <c r="CV1326" i="7"/>
  <c r="CY1326" i="7" s="1"/>
  <c r="CV1327" i="7"/>
  <c r="CW1328" i="7"/>
  <c r="CV1329" i="7"/>
  <c r="CY1329" i="7" s="1"/>
  <c r="CV1330" i="7"/>
  <c r="CX1330" i="7" s="1"/>
  <c r="CV1331" i="7"/>
  <c r="DA1331" i="7" s="1"/>
  <c r="CW1332" i="7"/>
  <c r="CV1333" i="7"/>
  <c r="DA1333" i="7" s="1"/>
  <c r="CW1334" i="7"/>
  <c r="CV1335" i="7"/>
  <c r="DA1335" i="7" s="1"/>
  <c r="CW1336" i="7"/>
  <c r="CV1337" i="7"/>
  <c r="CY1337" i="7" s="1"/>
  <c r="CV1338" i="7"/>
  <c r="CX1338" i="7" s="1"/>
  <c r="CV1339" i="7"/>
  <c r="CY1339" i="7" s="1"/>
  <c r="CW1340" i="7"/>
  <c r="CV1341" i="7"/>
  <c r="CY1341" i="7" s="1"/>
  <c r="CV1342" i="7"/>
  <c r="CZ1342" i="7" s="1"/>
  <c r="CV1343" i="7"/>
  <c r="CY1343" i="7" s="1"/>
  <c r="CW1344" i="7"/>
  <c r="CV1345" i="7"/>
  <c r="CY1345" i="7" s="1"/>
  <c r="CV1346" i="7"/>
  <c r="CX1346" i="7" s="1"/>
  <c r="CV1347" i="7"/>
  <c r="DA1347" i="7" s="1"/>
  <c r="CW1348" i="7"/>
  <c r="CV1349" i="7"/>
  <c r="DA1349" i="7" s="1"/>
  <c r="CW1350" i="7"/>
  <c r="CV1351" i="7"/>
  <c r="DA1351" i="7" s="1"/>
  <c r="CW1352" i="7"/>
  <c r="CV1353" i="7"/>
  <c r="CY1353" i="7" s="1"/>
  <c r="CV1354" i="7"/>
  <c r="CZ1354" i="7" s="1"/>
  <c r="CV1355" i="7"/>
  <c r="CY1355" i="7" s="1"/>
  <c r="CW1356" i="7"/>
  <c r="CV1357" i="7"/>
  <c r="CY1357" i="7" s="1"/>
  <c r="CV1358" i="7"/>
  <c r="CZ1358" i="7" s="1"/>
  <c r="CV1359" i="7"/>
  <c r="CY1359" i="7" s="1"/>
  <c r="CW1360" i="7"/>
  <c r="CV1361" i="7"/>
  <c r="DA1361" i="7" s="1"/>
  <c r="CV1363" i="7"/>
  <c r="CW1364" i="7"/>
  <c r="CV1365" i="7"/>
  <c r="DA1365" i="7" s="1"/>
  <c r="CW1366" i="7"/>
  <c r="CV1367" i="7"/>
  <c r="DA1367" i="7" s="1"/>
  <c r="CW1368" i="7"/>
  <c r="CV1369" i="7"/>
  <c r="CY1369" i="7" s="1"/>
  <c r="CV1370" i="7"/>
  <c r="CX1370" i="7" s="1"/>
  <c r="CV1371" i="7"/>
  <c r="CY1371" i="7" s="1"/>
  <c r="CV1373" i="7"/>
  <c r="CY1373" i="7" s="1"/>
  <c r="CV1375" i="7"/>
  <c r="CY1375" i="7" s="1"/>
  <c r="CW1376" i="7"/>
  <c r="CV1377" i="7"/>
  <c r="DA1377" i="7" s="1"/>
  <c r="CV1379" i="7"/>
  <c r="DA1379" i="7" s="1"/>
  <c r="CW1380" i="7"/>
  <c r="CV1381" i="7"/>
  <c r="DA1381" i="7" s="1"/>
  <c r="CW1382" i="7"/>
  <c r="CV1383" i="7"/>
  <c r="DA1383" i="7" s="1"/>
  <c r="CW1384" i="7"/>
  <c r="CV1385" i="7"/>
  <c r="CY1385" i="7" s="1"/>
  <c r="CV1387" i="7"/>
  <c r="CY1387" i="7" s="1"/>
  <c r="CV1389" i="7"/>
  <c r="CV1391" i="7"/>
  <c r="DA1391" i="7" s="1"/>
  <c r="CW1392" i="7"/>
  <c r="CV1393" i="7"/>
  <c r="DA1393" i="7" s="1"/>
  <c r="CV1395" i="7"/>
  <c r="CW1396" i="7"/>
  <c r="CV1397" i="7"/>
  <c r="DA1397" i="7" s="1"/>
  <c r="CV1399" i="7"/>
  <c r="DA1399" i="7" s="1"/>
  <c r="CW1400" i="7"/>
  <c r="CV1401" i="7"/>
  <c r="CY1401" i="7" s="1"/>
  <c r="CV1402" i="7"/>
  <c r="CZ1402" i="7" s="1"/>
  <c r="CV1403" i="7"/>
  <c r="CY1403" i="7" s="1"/>
  <c r="CV1405" i="7"/>
  <c r="CV1407" i="7"/>
  <c r="CY1407" i="7" s="1"/>
  <c r="CV1409" i="7"/>
  <c r="DA1409" i="7" s="1"/>
  <c r="CV1411" i="7"/>
  <c r="CY1411" i="7" s="1"/>
  <c r="CV1413" i="7"/>
  <c r="DA1413" i="7" s="1"/>
  <c r="CW1414" i="7"/>
  <c r="CV1415" i="7"/>
  <c r="DA1415" i="7" s="1"/>
  <c r="CW1416" i="7"/>
  <c r="CV1417" i="7"/>
  <c r="CY1417" i="7" s="1"/>
  <c r="CV1419" i="7"/>
  <c r="CY1419" i="7" s="1"/>
  <c r="CV1421" i="7"/>
  <c r="CV1423" i="7"/>
  <c r="CY1423" i="7" s="1"/>
  <c r="CW1424" i="7"/>
  <c r="CV1425" i="7"/>
  <c r="DA1425" i="7" s="1"/>
  <c r="CV1427" i="7"/>
  <c r="DA1427" i="7" s="1"/>
  <c r="CW1428" i="7"/>
  <c r="CV1429" i="7"/>
  <c r="DA1429" i="7" s="1"/>
  <c r="CV1431" i="7"/>
  <c r="DA1431" i="7" s="1"/>
  <c r="CW1432" i="7"/>
  <c r="CV1433" i="7"/>
  <c r="CY1433" i="7" s="1"/>
  <c r="CV1434" i="7"/>
  <c r="CV1435" i="7"/>
  <c r="CY1435" i="7" s="1"/>
  <c r="CV1437" i="7"/>
  <c r="CV1439" i="7"/>
  <c r="CY1439" i="7" s="1"/>
  <c r="CV1441" i="7"/>
  <c r="DA1441" i="7" s="1"/>
  <c r="CV1443" i="7"/>
  <c r="DA1443" i="7" s="1"/>
  <c r="CV1445" i="7"/>
  <c r="DA1445" i="7" s="1"/>
  <c r="CW1446" i="7"/>
  <c r="CV1447" i="7"/>
  <c r="DA1447" i="7" s="1"/>
  <c r="CW1448" i="7"/>
  <c r="CV1449" i="7"/>
  <c r="CY1449" i="7" s="1"/>
  <c r="CV1451" i="7"/>
  <c r="CY1451" i="7" s="1"/>
  <c r="CV1453" i="7"/>
  <c r="CV1455" i="7"/>
  <c r="CY1455" i="7" s="1"/>
  <c r="CW1456" i="7"/>
  <c r="CV1457" i="7"/>
  <c r="DA1457" i="7" s="1"/>
  <c r="CV1459" i="7"/>
  <c r="DA1459" i="7" s="1"/>
  <c r="CW1460" i="7"/>
  <c r="CV1461" i="7"/>
  <c r="DA1461" i="7" s="1"/>
  <c r="CV1463" i="7"/>
  <c r="DA1463" i="7" s="1"/>
  <c r="CW1464" i="7"/>
  <c r="CV1465" i="7"/>
  <c r="CY1465" i="7" s="1"/>
  <c r="CV1466" i="7"/>
  <c r="CV1467" i="7"/>
  <c r="CY1467" i="7" s="1"/>
  <c r="CV1469" i="7"/>
  <c r="CV1471" i="7"/>
  <c r="CY1471" i="7" s="1"/>
  <c r="CV1473" i="7"/>
  <c r="DA1473" i="7" s="1"/>
  <c r="CW1474" i="7"/>
  <c r="CV1475" i="7"/>
  <c r="DA1475" i="7" s="1"/>
  <c r="CW1476" i="7"/>
  <c r="CV1477" i="7"/>
  <c r="DA1477" i="7" s="1"/>
  <c r="CV1478" i="7"/>
  <c r="CV1481" i="7"/>
  <c r="CY1481" i="7" s="1"/>
  <c r="CV1482" i="7"/>
  <c r="CZ1482" i="7" s="1"/>
  <c r="CV1483" i="7"/>
  <c r="CY1483" i="7" s="1"/>
  <c r="CW1484" i="7"/>
  <c r="CW1486" i="7"/>
  <c r="CV1489" i="7"/>
  <c r="CV1491" i="7"/>
  <c r="DA1491" i="7" s="1"/>
  <c r="CW1492" i="7"/>
  <c r="CV1493" i="7"/>
  <c r="DA1493" i="7" s="1"/>
  <c r="CW1494" i="7"/>
  <c r="CW1496" i="7"/>
  <c r="CV1497" i="7"/>
  <c r="CY1497" i="7" s="1"/>
  <c r="CV1499" i="7"/>
  <c r="CY1499" i="7" s="1"/>
  <c r="M241" i="10" l="1"/>
  <c r="L241" i="10"/>
  <c r="M239" i="10"/>
  <c r="L239" i="10"/>
  <c r="CW1249" i="7"/>
  <c r="CW1248" i="7"/>
  <c r="CW1245" i="7"/>
  <c r="CW1243" i="7"/>
  <c r="CW1237" i="7"/>
  <c r="CW1233" i="7"/>
  <c r="CW1232" i="7"/>
  <c r="CW1229" i="7"/>
  <c r="CW1227" i="7"/>
  <c r="CW1224" i="7"/>
  <c r="CW1221" i="7"/>
  <c r="CW1217" i="7"/>
  <c r="CW1216" i="7"/>
  <c r="CW1213" i="7"/>
  <c r="CW1207" i="7"/>
  <c r="CW1205" i="7"/>
  <c r="CW1203" i="7"/>
  <c r="CW1201" i="7"/>
  <c r="CW1200" i="7"/>
  <c r="CW1195" i="7"/>
  <c r="CW1189" i="7"/>
  <c r="CW1185" i="7"/>
  <c r="CW1183" i="7"/>
  <c r="CW1181" i="7"/>
  <c r="CW1171" i="7"/>
  <c r="CW1169" i="7"/>
  <c r="CW1167" i="7"/>
  <c r="CW1165" i="7"/>
  <c r="CW1159" i="7"/>
  <c r="CW1155" i="7"/>
  <c r="CW1153" i="7"/>
  <c r="CW1152" i="7"/>
  <c r="CW1147" i="7"/>
  <c r="CW1141" i="7"/>
  <c r="CW1137" i="7"/>
  <c r="CW1133" i="7"/>
  <c r="CW1125" i="7"/>
  <c r="CW1121" i="7"/>
  <c r="CW1117" i="7"/>
  <c r="CW1109" i="7"/>
  <c r="CW1105" i="7"/>
  <c r="CW1101" i="7"/>
  <c r="CW1099" i="7"/>
  <c r="CW1097" i="7"/>
  <c r="CW1093" i="7"/>
  <c r="CW1089" i="7"/>
  <c r="CW1085" i="7"/>
  <c r="CW1083" i="7"/>
  <c r="CW1081" i="7"/>
  <c r="CW1077" i="7"/>
  <c r="CW1073" i="7"/>
  <c r="CW1071" i="7"/>
  <c r="CW1069" i="7"/>
  <c r="CW1065" i="7"/>
  <c r="CW1063" i="7"/>
  <c r="CW1057" i="7"/>
  <c r="CW1055" i="7"/>
  <c r="CW1053" i="7"/>
  <c r="CW1049" i="7"/>
  <c r="CW1039" i="7"/>
  <c r="CW1023" i="7"/>
  <c r="CW1007" i="7"/>
  <c r="CW999" i="7"/>
  <c r="CW983" i="7"/>
  <c r="CW1168" i="7"/>
  <c r="CW1120" i="7"/>
  <c r="CW1104" i="7"/>
  <c r="CW1088" i="7"/>
  <c r="CW1072" i="7"/>
  <c r="CW1060" i="7"/>
  <c r="CW992" i="7"/>
  <c r="CW990" i="7"/>
  <c r="CW988" i="7"/>
  <c r="CW986" i="7"/>
  <c r="CW984" i="7"/>
  <c r="CW982" i="7"/>
  <c r="CW976" i="7"/>
  <c r="CW974" i="7"/>
  <c r="CW972" i="7"/>
  <c r="CW970" i="7"/>
  <c r="CW968" i="7"/>
  <c r="CW964" i="7"/>
  <c r="CW962" i="7"/>
  <c r="CW960" i="7"/>
  <c r="CW958" i="7"/>
  <c r="CW956" i="7"/>
  <c r="CW954" i="7"/>
  <c r="CW948" i="7"/>
  <c r="CW944" i="7"/>
  <c r="CW942" i="7"/>
  <c r="CW940" i="7"/>
  <c r="CW936" i="7"/>
  <c r="CW932" i="7"/>
  <c r="CW928" i="7"/>
  <c r="CW926" i="7"/>
  <c r="CW924" i="7"/>
  <c r="CW920" i="7"/>
  <c r="CW916" i="7"/>
  <c r="CW912" i="7"/>
  <c r="CW908" i="7"/>
  <c r="CW1044" i="7"/>
  <c r="CW1040" i="7"/>
  <c r="CW1036" i="7"/>
  <c r="CW1032" i="7"/>
  <c r="CW1028" i="7"/>
  <c r="CW1020" i="7"/>
  <c r="CW1016" i="7"/>
  <c r="CW1012" i="7"/>
  <c r="CW1004" i="7"/>
  <c r="CW1000" i="7"/>
  <c r="CW904" i="7"/>
  <c r="CW900" i="7"/>
  <c r="CW896" i="7"/>
  <c r="CW892" i="7"/>
  <c r="CW888" i="7"/>
  <c r="CW878" i="7"/>
  <c r="CW876" i="7"/>
  <c r="CW872" i="7"/>
  <c r="CW870" i="7"/>
  <c r="CW868" i="7"/>
  <c r="CW866" i="7"/>
  <c r="CW864" i="7"/>
  <c r="CW856" i="7"/>
  <c r="CW854" i="7"/>
  <c r="CW852" i="7"/>
  <c r="CW850" i="7"/>
  <c r="CW848" i="7"/>
  <c r="CW844" i="7"/>
  <c r="CW840" i="7"/>
  <c r="CW838" i="7"/>
  <c r="CW836" i="7"/>
  <c r="CW834" i="7"/>
  <c r="CW832" i="7"/>
  <c r="CW828" i="7"/>
  <c r="CW824" i="7"/>
  <c r="CW820" i="7"/>
  <c r="CW816" i="7"/>
  <c r="CW812" i="7"/>
  <c r="CW808" i="7"/>
  <c r="CW806" i="7"/>
  <c r="CW804" i="7"/>
  <c r="CW801" i="7"/>
  <c r="CW800" i="7"/>
  <c r="CW793" i="7"/>
  <c r="CW788" i="7"/>
  <c r="CW785" i="7"/>
  <c r="CW784" i="7"/>
  <c r="CW777" i="7"/>
  <c r="CW884" i="7"/>
  <c r="CW860" i="7"/>
  <c r="CW822" i="7"/>
  <c r="CW818" i="7"/>
  <c r="CW769" i="7"/>
  <c r="CW761" i="7"/>
  <c r="CW753" i="7"/>
  <c r="CW745" i="7"/>
  <c r="CW737" i="7"/>
  <c r="CW729" i="7"/>
  <c r="CW721" i="7"/>
  <c r="CW713" i="7"/>
  <c r="CW712" i="7"/>
  <c r="CW701" i="7"/>
  <c r="CW697" i="7"/>
  <c r="CW693" i="7"/>
  <c r="CW689" i="7"/>
  <c r="CW684" i="7"/>
  <c r="CW681" i="7"/>
  <c r="CW677" i="7"/>
  <c r="CW673" i="7"/>
  <c r="CW666" i="7"/>
  <c r="CW662" i="7"/>
  <c r="CW661" i="7"/>
  <c r="CW658" i="7"/>
  <c r="CW657" i="7"/>
  <c r="CW650" i="7"/>
  <c r="CW642" i="7"/>
  <c r="CW641" i="7"/>
  <c r="CW634" i="7"/>
  <c r="CW632" i="7"/>
  <c r="CW630" i="7"/>
  <c r="CW629" i="7"/>
  <c r="CW628" i="7"/>
  <c r="CW625" i="7"/>
  <c r="CW624" i="7"/>
  <c r="CW621" i="7"/>
  <c r="CW620" i="7"/>
  <c r="CW617" i="7"/>
  <c r="CW613" i="7"/>
  <c r="CW612" i="7"/>
  <c r="CW609" i="7"/>
  <c r="CW608" i="7"/>
  <c r="CW605" i="7"/>
  <c r="CW601" i="7"/>
  <c r="CW600" i="7"/>
  <c r="CW597" i="7"/>
  <c r="CW596" i="7"/>
  <c r="CW593" i="7"/>
  <c r="CW592" i="7"/>
  <c r="CW588" i="7"/>
  <c r="CW685" i="7"/>
  <c r="CW646" i="7"/>
  <c r="CW645" i="7"/>
  <c r="CW616" i="7"/>
  <c r="CW604" i="7"/>
  <c r="CW584" i="7"/>
  <c r="CW581" i="7"/>
  <c r="CW579" i="7"/>
  <c r="CW578" i="7"/>
  <c r="CW577" i="7"/>
  <c r="CW574" i="7"/>
  <c r="CW573" i="7"/>
  <c r="CW565" i="7"/>
  <c r="CW563" i="7"/>
  <c r="CW555" i="7"/>
  <c r="CW551" i="7"/>
  <c r="CW549" i="7"/>
  <c r="CW543" i="7"/>
  <c r="CW541" i="7"/>
  <c r="CW531" i="7"/>
  <c r="CW527" i="7"/>
  <c r="CW523" i="7"/>
  <c r="CW521" i="7"/>
  <c r="CW519" i="7"/>
  <c r="CW515" i="7"/>
  <c r="CW511" i="7"/>
  <c r="CW503" i="7"/>
  <c r="CW497" i="7"/>
  <c r="CW495" i="7"/>
  <c r="CW489" i="7"/>
  <c r="CW487" i="7"/>
  <c r="CW481" i="7"/>
  <c r="CW479" i="7"/>
  <c r="CW471" i="7"/>
  <c r="CW465" i="7"/>
  <c r="CW463" i="7"/>
  <c r="CW455" i="7"/>
  <c r="CW447" i="7"/>
  <c r="CW439" i="7"/>
  <c r="CW431" i="7"/>
  <c r="CW423" i="7"/>
  <c r="CW417" i="7"/>
  <c r="CW416" i="7"/>
  <c r="CW410" i="7"/>
  <c r="CW404" i="7"/>
  <c r="CW400" i="7"/>
  <c r="CW401" i="7"/>
  <c r="CW393" i="7"/>
  <c r="CW384" i="7"/>
  <c r="CW380" i="7"/>
  <c r="CW388" i="7"/>
  <c r="CW385" i="7"/>
  <c r="CW377" i="7"/>
  <c r="CW356" i="7"/>
  <c r="CW340" i="7"/>
  <c r="CW369" i="7"/>
  <c r="CW363" i="7"/>
  <c r="CW361" i="7"/>
  <c r="CW359" i="7"/>
  <c r="CW357" i="7"/>
  <c r="CW355" i="7"/>
  <c r="CW353" i="7"/>
  <c r="CW347" i="7"/>
  <c r="CW345" i="7"/>
  <c r="CW343" i="7"/>
  <c r="CW341" i="7"/>
  <c r="CW337" i="7"/>
  <c r="CW331" i="7"/>
  <c r="CW329" i="7"/>
  <c r="CW327" i="7"/>
  <c r="CW325" i="7"/>
  <c r="CW321" i="7"/>
  <c r="CW315" i="7"/>
  <c r="CW311" i="7"/>
  <c r="CW313" i="7"/>
  <c r="CW309" i="7"/>
  <c r="CW307" i="7"/>
  <c r="CW305" i="7"/>
  <c r="CW303" i="7"/>
  <c r="CW301" i="7"/>
  <c r="CW299" i="7"/>
  <c r="CW297" i="7"/>
  <c r="CW293" i="7"/>
  <c r="CW290" i="7"/>
  <c r="CW289" i="7"/>
  <c r="CW277" i="7"/>
  <c r="CW280" i="7"/>
  <c r="CW278" i="7"/>
  <c r="CW276" i="7"/>
  <c r="CW274" i="7"/>
  <c r="CW261" i="7"/>
  <c r="CW268" i="7"/>
  <c r="CW266" i="7"/>
  <c r="CW264" i="7"/>
  <c r="CW258" i="7"/>
  <c r="CW250" i="7"/>
  <c r="CW242" i="7"/>
  <c r="CW248" i="7"/>
  <c r="CW240" i="7"/>
  <c r="CW238" i="7"/>
  <c r="CW228" i="7"/>
  <c r="CW234" i="7"/>
  <c r="CW220" i="7"/>
  <c r="CW214" i="7"/>
  <c r="CW223" i="7"/>
  <c r="CV601" i="7"/>
  <c r="CX601" i="7" s="1"/>
  <c r="CW208" i="7"/>
  <c r="CW199" i="7"/>
  <c r="CW194" i="7"/>
  <c r="CW190" i="7"/>
  <c r="CW188" i="7"/>
  <c r="CW195" i="7"/>
  <c r="CW180" i="7"/>
  <c r="CW162" i="7"/>
  <c r="CW160" i="7"/>
  <c r="CW156" i="7"/>
  <c r="CW164" i="7"/>
  <c r="CW1091" i="7"/>
  <c r="CY1091" i="7" s="1"/>
  <c r="CW869" i="7"/>
  <c r="DA869" i="7" s="1"/>
  <c r="CW146" i="7"/>
  <c r="CW902" i="7"/>
  <c r="CZ902" i="7" s="1"/>
  <c r="CW528" i="7"/>
  <c r="CZ528" i="7" s="1"/>
  <c r="CW814" i="7"/>
  <c r="DA814" i="7" s="1"/>
  <c r="CW149" i="7"/>
  <c r="CW138" i="7"/>
  <c r="CW129" i="7"/>
  <c r="CW1234" i="7"/>
  <c r="CZ1234" i="7" s="1"/>
  <c r="CV1141" i="7"/>
  <c r="CW1068" i="7"/>
  <c r="CZ1068" i="7" s="1"/>
  <c r="CV600" i="7"/>
  <c r="CV521" i="7"/>
  <c r="CV892" i="7"/>
  <c r="CW756" i="7"/>
  <c r="DA756" i="7" s="1"/>
  <c r="CV1044" i="7"/>
  <c r="CV632" i="7"/>
  <c r="CW1493" i="7"/>
  <c r="CW1276" i="7"/>
  <c r="CV1063" i="7"/>
  <c r="CV988" i="7"/>
  <c r="CW134" i="7"/>
  <c r="CW130" i="7"/>
  <c r="CW122" i="7"/>
  <c r="CW114" i="7"/>
  <c r="CV1364" i="7"/>
  <c r="CX1364" i="7" s="1"/>
  <c r="CW1258" i="7"/>
  <c r="CW1211" i="7"/>
  <c r="CZ1211" i="7" s="1"/>
  <c r="CV1072" i="7"/>
  <c r="CW1067" i="7"/>
  <c r="CZ1067" i="7" s="1"/>
  <c r="CW966" i="7"/>
  <c r="CZ966" i="7" s="1"/>
  <c r="CW724" i="7"/>
  <c r="DA724" i="7" s="1"/>
  <c r="CV604" i="7"/>
  <c r="CV584" i="7"/>
  <c r="CV563" i="7"/>
  <c r="DA1306" i="7"/>
  <c r="CW1163" i="7"/>
  <c r="DA1163" i="7" s="1"/>
  <c r="CW1051" i="7"/>
  <c r="CY1051" i="7" s="1"/>
  <c r="CV1004" i="7"/>
  <c r="CW973" i="7"/>
  <c r="DA973" i="7" s="1"/>
  <c r="CV920" i="7"/>
  <c r="CW704" i="7"/>
  <c r="CZ704" i="7" s="1"/>
  <c r="CV617" i="7"/>
  <c r="CV597" i="7"/>
  <c r="CW572" i="7"/>
  <c r="CZ572" i="7" s="1"/>
  <c r="CW226" i="7"/>
  <c r="CY226" i="7" s="1"/>
  <c r="CV311" i="7"/>
  <c r="CV455" i="7"/>
  <c r="CV240" i="7"/>
  <c r="CW1482" i="7"/>
  <c r="CW1326" i="7"/>
  <c r="CW1235" i="7"/>
  <c r="CY1235" i="7" s="1"/>
  <c r="CW1160" i="7"/>
  <c r="CY1160" i="7" s="1"/>
  <c r="CW1111" i="7"/>
  <c r="CX1111" i="7" s="1"/>
  <c r="CW1084" i="7"/>
  <c r="CZ1084" i="7" s="1"/>
  <c r="CV1071" i="7"/>
  <c r="CV1065" i="7"/>
  <c r="CW1052" i="7"/>
  <c r="CZ1052" i="7" s="1"/>
  <c r="CV1040" i="7"/>
  <c r="CV982" i="7"/>
  <c r="CW969" i="7"/>
  <c r="CY969" i="7" s="1"/>
  <c r="CW846" i="7"/>
  <c r="CX846" i="7" s="1"/>
  <c r="CW771" i="7"/>
  <c r="CZ771" i="7" s="1"/>
  <c r="CW715" i="7"/>
  <c r="CY715" i="7" s="1"/>
  <c r="CV573" i="7"/>
  <c r="CV549" i="7"/>
  <c r="CW792" i="7"/>
  <c r="CY792" i="7" s="1"/>
  <c r="CW251" i="7"/>
  <c r="CX251" i="7" s="1"/>
  <c r="CV1496" i="7"/>
  <c r="CZ1496" i="7" s="1"/>
  <c r="CW1354" i="7"/>
  <c r="CV1304" i="7"/>
  <c r="CX1304" i="7" s="1"/>
  <c r="CV1267" i="7"/>
  <c r="CY1267" i="7" s="1"/>
  <c r="CW1219" i="7"/>
  <c r="CX1219" i="7" s="1"/>
  <c r="CW1218" i="7"/>
  <c r="CZ1218" i="7" s="1"/>
  <c r="CV1195" i="7"/>
  <c r="CV1168" i="7"/>
  <c r="CW998" i="7"/>
  <c r="CY998" i="7" s="1"/>
  <c r="CV908" i="7"/>
  <c r="CV878" i="7"/>
  <c r="CW842" i="7"/>
  <c r="CZ842" i="7" s="1"/>
  <c r="CW813" i="7"/>
  <c r="DA813" i="7" s="1"/>
  <c r="CW739" i="7"/>
  <c r="CZ739" i="7" s="1"/>
  <c r="CW687" i="7"/>
  <c r="CX687" i="7" s="1"/>
  <c r="CV624" i="7"/>
  <c r="CW585" i="7"/>
  <c r="DA585" i="7" s="1"/>
  <c r="CV523" i="7"/>
  <c r="CW518" i="7"/>
  <c r="CY518" i="7" s="1"/>
  <c r="CW296" i="7"/>
  <c r="CY296" i="7" s="1"/>
  <c r="CV194" i="7"/>
  <c r="CW140" i="7"/>
  <c r="CY140" i="7" s="1"/>
  <c r="CW420" i="7"/>
  <c r="CY420" i="7" s="1"/>
  <c r="CV329" i="7"/>
  <c r="CV307" i="7"/>
  <c r="CV248" i="7"/>
  <c r="CW179" i="7"/>
  <c r="CZ179" i="7" s="1"/>
  <c r="DA1343" i="7"/>
  <c r="CV1332" i="7"/>
  <c r="CX1332" i="7" s="1"/>
  <c r="CW1323" i="7"/>
  <c r="CW1240" i="7"/>
  <c r="CX1240" i="7" s="1"/>
  <c r="CV1117" i="7"/>
  <c r="CW1114" i="7"/>
  <c r="CZ1114" i="7" s="1"/>
  <c r="CV1099" i="7"/>
  <c r="CV331" i="7"/>
  <c r="CV1494" i="7"/>
  <c r="CZ1494" i="7" s="1"/>
  <c r="CV1446" i="7"/>
  <c r="CX1446" i="7" s="1"/>
  <c r="CW1402" i="7"/>
  <c r="CY1391" i="7"/>
  <c r="DA1359" i="7"/>
  <c r="DA1298" i="7"/>
  <c r="CW1295" i="7"/>
  <c r="CY1290" i="7"/>
  <c r="CV1285" i="7"/>
  <c r="DA1285" i="7" s="1"/>
  <c r="CX1270" i="7"/>
  <c r="CW1131" i="7"/>
  <c r="CY1131" i="7" s="1"/>
  <c r="CV1032" i="7"/>
  <c r="CW934" i="7"/>
  <c r="CZ934" i="7" s="1"/>
  <c r="CW849" i="7"/>
  <c r="DA849" i="7" s="1"/>
  <c r="CW845" i="7"/>
  <c r="CY845" i="7" s="1"/>
  <c r="CW826" i="7"/>
  <c r="CZ826" i="7" s="1"/>
  <c r="CW817" i="7"/>
  <c r="DA817" i="7" s="1"/>
  <c r="CW809" i="7"/>
  <c r="CX809" i="7" s="1"/>
  <c r="CW763" i="7"/>
  <c r="CY763" i="7" s="1"/>
  <c r="CW752" i="7"/>
  <c r="CZ752" i="7" s="1"/>
  <c r="CW720" i="7"/>
  <c r="CZ720" i="7" s="1"/>
  <c r="CV574" i="7"/>
  <c r="CW564" i="7"/>
  <c r="CZ564" i="7" s="1"/>
  <c r="CW557" i="7"/>
  <c r="CX557" i="7" s="1"/>
  <c r="CV541" i="7"/>
  <c r="CW509" i="7"/>
  <c r="CX509" i="7" s="1"/>
  <c r="CW501" i="7"/>
  <c r="DA501" i="7" s="1"/>
  <c r="CV489" i="7"/>
  <c r="CV355" i="7"/>
  <c r="CV340" i="7"/>
  <c r="CV1428" i="7"/>
  <c r="CZ1428" i="7" s="1"/>
  <c r="DA1407" i="7"/>
  <c r="CV1392" i="7"/>
  <c r="CX1392" i="7" s="1"/>
  <c r="CW1373" i="7"/>
  <c r="CV1360" i="7"/>
  <c r="CX1360" i="7" s="1"/>
  <c r="CW1298" i="7"/>
  <c r="CV1291" i="7"/>
  <c r="CY1291" i="7" s="1"/>
  <c r="CW1288" i="7"/>
  <c r="CV1213" i="7"/>
  <c r="CW1187" i="7"/>
  <c r="CX1187" i="7" s="1"/>
  <c r="CV1167" i="7"/>
  <c r="CV1159" i="7"/>
  <c r="CW1151" i="7"/>
  <c r="DA1151" i="7" s="1"/>
  <c r="CV1020" i="7"/>
  <c r="CV986" i="7"/>
  <c r="CW858" i="7"/>
  <c r="CZ858" i="7" s="1"/>
  <c r="CW830" i="7"/>
  <c r="CY830" i="7" s="1"/>
  <c r="CW829" i="7"/>
  <c r="DA829" i="7" s="1"/>
  <c r="CW699" i="7"/>
  <c r="CZ699" i="7" s="1"/>
  <c r="CV650" i="7"/>
  <c r="CV551" i="7"/>
  <c r="CW546" i="7"/>
  <c r="CZ546" i="7" s="1"/>
  <c r="CW522" i="7"/>
  <c r="DA522" i="7" s="1"/>
  <c r="CW516" i="7"/>
  <c r="CY516" i="7" s="1"/>
  <c r="CW506" i="7"/>
  <c r="CY506" i="7" s="1"/>
  <c r="CV495" i="7"/>
  <c r="CW490" i="7"/>
  <c r="CY490" i="7" s="1"/>
  <c r="CW405" i="7"/>
  <c r="CY405" i="7" s="1"/>
  <c r="CV343" i="7"/>
  <c r="CW203" i="7"/>
  <c r="CY203" i="7" s="1"/>
  <c r="CV190" i="7"/>
  <c r="CV138" i="7"/>
  <c r="DA1455" i="7"/>
  <c r="CW1306" i="7"/>
  <c r="CW1008" i="7"/>
  <c r="CZ1008" i="7" s="1"/>
  <c r="CW671" i="7"/>
  <c r="CX671" i="7" s="1"/>
  <c r="CV662" i="7"/>
  <c r="CV657" i="7"/>
  <c r="CV238" i="7"/>
  <c r="CW222" i="7"/>
  <c r="CX222" i="7" s="1"/>
  <c r="CW167" i="7"/>
  <c r="CX167" i="7" s="1"/>
  <c r="CV156" i="7"/>
  <c r="DA1471" i="7"/>
  <c r="CV1456" i="7"/>
  <c r="CX1456" i="7" s="1"/>
  <c r="CW1434" i="7"/>
  <c r="DA1423" i="7"/>
  <c r="CW1381" i="7"/>
  <c r="CV1366" i="7"/>
  <c r="CX1366" i="7" s="1"/>
  <c r="CV1320" i="7"/>
  <c r="CZ1320" i="7" s="1"/>
  <c r="CY1266" i="7"/>
  <c r="CV1253" i="7"/>
  <c r="DA1253" i="7" s="1"/>
  <c r="CW1242" i="7"/>
  <c r="CZ1242" i="7" s="1"/>
  <c r="DA1234" i="7"/>
  <c r="CV1227" i="7"/>
  <c r="CV1224" i="7"/>
  <c r="CX1224" i="7" s="1"/>
  <c r="CV1207" i="7"/>
  <c r="CV1171" i="7"/>
  <c r="CW1119" i="7"/>
  <c r="DA1119" i="7" s="1"/>
  <c r="CV1104" i="7"/>
  <c r="CW1095" i="7"/>
  <c r="CZ1095" i="7" s="1"/>
  <c r="CV1088" i="7"/>
  <c r="CW1079" i="7"/>
  <c r="CY1079" i="7" s="1"/>
  <c r="CV1053" i="7"/>
  <c r="CV1036" i="7"/>
  <c r="CV999" i="7"/>
  <c r="CW994" i="7"/>
  <c r="CZ994" i="7" s="1"/>
  <c r="CW987" i="7"/>
  <c r="DA987" i="7" s="1"/>
  <c r="CV948" i="7"/>
  <c r="CW918" i="7"/>
  <c r="CZ918" i="7" s="1"/>
  <c r="CW874" i="7"/>
  <c r="CZ874" i="7" s="1"/>
  <c r="CW708" i="7"/>
  <c r="CX708" i="7" s="1"/>
  <c r="CV701" i="7"/>
  <c r="CW660" i="7"/>
  <c r="CY660" i="7" s="1"/>
  <c r="CW636" i="7"/>
  <c r="CY636" i="7" s="1"/>
  <c r="CV608" i="7"/>
  <c r="CW580" i="7"/>
  <c r="CZ580" i="7" s="1"/>
  <c r="CW553" i="7"/>
  <c r="CY553" i="7" s="1"/>
  <c r="CW525" i="7"/>
  <c r="CX525" i="7" s="1"/>
  <c r="CV479" i="7"/>
  <c r="CV400" i="7"/>
  <c r="CW323" i="7"/>
  <c r="CX323" i="7" s="1"/>
  <c r="CW283" i="7"/>
  <c r="CZ283" i="7" s="1"/>
  <c r="CW269" i="7"/>
  <c r="CY269" i="7" s="1"/>
  <c r="CW132" i="7"/>
  <c r="CY132" i="7" s="1"/>
  <c r="CW1247" i="7"/>
  <c r="CZ1247" i="7" s="1"/>
  <c r="CW292" i="7"/>
  <c r="CZ292" i="7" s="1"/>
  <c r="CV129" i="7"/>
  <c r="CV1312" i="7"/>
  <c r="CZ1312" i="7" s="1"/>
  <c r="CY1306" i="7"/>
  <c r="CV1263" i="7"/>
  <c r="DA1263" i="7" s="1"/>
  <c r="CV1203" i="7"/>
  <c r="CV1176" i="7"/>
  <c r="CW1154" i="7"/>
  <c r="CZ1154" i="7" s="1"/>
  <c r="CW1123" i="7"/>
  <c r="DA1123" i="7" s="1"/>
  <c r="CW1107" i="7"/>
  <c r="DA1107" i="7" s="1"/>
  <c r="CW1100" i="7"/>
  <c r="CZ1100" i="7" s="1"/>
  <c r="CW1080" i="7"/>
  <c r="CZ1080" i="7" s="1"/>
  <c r="CV936" i="7"/>
  <c r="CW861" i="7"/>
  <c r="DA861" i="7" s="1"/>
  <c r="CW700" i="7"/>
  <c r="CZ700" i="7" s="1"/>
  <c r="CW683" i="7"/>
  <c r="CX683" i="7" s="1"/>
  <c r="CW680" i="7"/>
  <c r="CZ680" i="7" s="1"/>
  <c r="CV609" i="7"/>
  <c r="CW570" i="7"/>
  <c r="CX570" i="7" s="1"/>
  <c r="CV555" i="7"/>
  <c r="CW473" i="7"/>
  <c r="CY473" i="7" s="1"/>
  <c r="CW339" i="7"/>
  <c r="CX339" i="7" s="1"/>
  <c r="CV1083" i="7"/>
  <c r="CW1024" i="7"/>
  <c r="CZ1024" i="7" s="1"/>
  <c r="CV962" i="7"/>
  <c r="CW895" i="7"/>
  <c r="CY895" i="7" s="1"/>
  <c r="CV888" i="7"/>
  <c r="CW780" i="7"/>
  <c r="DA780" i="7" s="1"/>
  <c r="CW747" i="7"/>
  <c r="CY747" i="7" s="1"/>
  <c r="CV666" i="7"/>
  <c r="CV646" i="7"/>
  <c r="CV616" i="7"/>
  <c r="CW550" i="7"/>
  <c r="CY550" i="7" s="1"/>
  <c r="CW548" i="7"/>
  <c r="CY548" i="7" s="1"/>
  <c r="CW536" i="7"/>
  <c r="CY536" i="7" s="1"/>
  <c r="CV465" i="7"/>
  <c r="CV363" i="7"/>
  <c r="CW288" i="7"/>
  <c r="CY288" i="7" s="1"/>
  <c r="CW243" i="7"/>
  <c r="DA243" i="7" s="1"/>
  <c r="CW219" i="7"/>
  <c r="CX219" i="7" s="1"/>
  <c r="CW178" i="7"/>
  <c r="DA178" i="7" s="1"/>
  <c r="CV146" i="7"/>
  <c r="CW1478" i="7"/>
  <c r="CV1460" i="7"/>
  <c r="CZ1460" i="7" s="1"/>
  <c r="DA1439" i="7"/>
  <c r="CW1349" i="7"/>
  <c r="CV1328" i="7"/>
  <c r="CZ1328" i="7" s="1"/>
  <c r="CW1318" i="7"/>
  <c r="CW1299" i="7"/>
  <c r="CW1255" i="7"/>
  <c r="CW1231" i="7"/>
  <c r="CY1231" i="7" s="1"/>
  <c r="CW1191" i="7"/>
  <c r="CY1191" i="7" s="1"/>
  <c r="CV1155" i="7"/>
  <c r="CW1096" i="7"/>
  <c r="CZ1096" i="7" s="1"/>
  <c r="CW978" i="7"/>
  <c r="CY978" i="7" s="1"/>
  <c r="CV968" i="7"/>
  <c r="CV954" i="7"/>
  <c r="CW911" i="7"/>
  <c r="CY911" i="7" s="1"/>
  <c r="CV904" i="7"/>
  <c r="CV866" i="7"/>
  <c r="CW833" i="7"/>
  <c r="DA833" i="7" s="1"/>
  <c r="CV808" i="7"/>
  <c r="CW791" i="7"/>
  <c r="CX791" i="7" s="1"/>
  <c r="CW1311" i="7"/>
  <c r="CW1175" i="7"/>
  <c r="CZ1175" i="7" s="1"/>
  <c r="CW862" i="7"/>
  <c r="DA862" i="7" s="1"/>
  <c r="CW796" i="7"/>
  <c r="CZ796" i="7" s="1"/>
  <c r="CW517" i="7"/>
  <c r="DA517" i="7" s="1"/>
  <c r="CW505" i="7"/>
  <c r="DA505" i="7" s="1"/>
  <c r="CW441" i="7"/>
  <c r="CY441" i="7" s="1"/>
  <c r="CW396" i="7"/>
  <c r="DA396" i="7" s="1"/>
  <c r="CV1492" i="7"/>
  <c r="CX1492" i="7" s="1"/>
  <c r="CW1466" i="7"/>
  <c r="CV1424" i="7"/>
  <c r="CX1424" i="7" s="1"/>
  <c r="CV1414" i="7"/>
  <c r="CZ1414" i="7" s="1"/>
  <c r="CV1396" i="7"/>
  <c r="CX1396" i="7" s="1"/>
  <c r="DA1375" i="7"/>
  <c r="CW1341" i="7"/>
  <c r="CV1334" i="7"/>
  <c r="DA1282" i="7"/>
  <c r="CW1271" i="7"/>
  <c r="CW1251" i="7"/>
  <c r="DA1251" i="7" s="1"/>
  <c r="CV1248" i="7"/>
  <c r="CV1181" i="7"/>
  <c r="CW1112" i="7"/>
  <c r="CY1112" i="7" s="1"/>
  <c r="CW1075" i="7"/>
  <c r="CX1075" i="7" s="1"/>
  <c r="CW1056" i="7"/>
  <c r="CZ1056" i="7" s="1"/>
  <c r="CW1047" i="7"/>
  <c r="CY1047" i="7" s="1"/>
  <c r="CV1016" i="7"/>
  <c r="CV872" i="7"/>
  <c r="CW810" i="7"/>
  <c r="CZ810" i="7" s="1"/>
  <c r="CW779" i="7"/>
  <c r="CY779" i="7" s="1"/>
  <c r="CW696" i="7"/>
  <c r="CX696" i="7" s="1"/>
  <c r="CW668" i="7"/>
  <c r="CX668" i="7" s="1"/>
  <c r="CW635" i="7"/>
  <c r="CY635" i="7" s="1"/>
  <c r="CV625" i="7"/>
  <c r="CW589" i="7"/>
  <c r="DA589" i="7" s="1"/>
  <c r="CV565" i="7"/>
  <c r="CW560" i="7"/>
  <c r="CX560" i="7" s="1"/>
  <c r="CW554" i="7"/>
  <c r="DA554" i="7" s="1"/>
  <c r="CW537" i="7"/>
  <c r="DA537" i="7" s="1"/>
  <c r="CV531" i="7"/>
  <c r="CV519" i="7"/>
  <c r="CW485" i="7"/>
  <c r="CY485" i="7" s="1"/>
  <c r="CV384" i="7"/>
  <c r="CV347" i="7"/>
  <c r="CW267" i="7"/>
  <c r="CZ267" i="7" s="1"/>
  <c r="CW210" i="7"/>
  <c r="CX210" i="7" s="1"/>
  <c r="CW1498" i="7"/>
  <c r="CV1498" i="7"/>
  <c r="CY1498" i="7" s="1"/>
  <c r="CW1472" i="7"/>
  <c r="CV1472" i="7"/>
  <c r="CX1472" i="7" s="1"/>
  <c r="CW1440" i="7"/>
  <c r="CV1440" i="7"/>
  <c r="CW1500" i="7"/>
  <c r="CV1500" i="7"/>
  <c r="DA1500" i="7" s="1"/>
  <c r="CV1495" i="7"/>
  <c r="DA1495" i="7" s="1"/>
  <c r="CW1495" i="7"/>
  <c r="CW1490" i="7"/>
  <c r="CV1490" i="7"/>
  <c r="CX1490" i="7" s="1"/>
  <c r="CV1485" i="7"/>
  <c r="CZ1485" i="7" s="1"/>
  <c r="CW1485" i="7"/>
  <c r="CW1462" i="7"/>
  <c r="CV1462" i="7"/>
  <c r="CX1462" i="7" s="1"/>
  <c r="CV1450" i="7"/>
  <c r="CX1450" i="7" s="1"/>
  <c r="CW1450" i="7"/>
  <c r="CW1444" i="7"/>
  <c r="CV1444" i="7"/>
  <c r="CX1444" i="7" s="1"/>
  <c r="CW1430" i="7"/>
  <c r="CV1430" i="7"/>
  <c r="CV1418" i="7"/>
  <c r="CY1418" i="7" s="1"/>
  <c r="CW1418" i="7"/>
  <c r="CW1412" i="7"/>
  <c r="CV1412" i="7"/>
  <c r="CW1398" i="7"/>
  <c r="CV1398" i="7"/>
  <c r="CX1398" i="7" s="1"/>
  <c r="CV1386" i="7"/>
  <c r="CY1386" i="7" s="1"/>
  <c r="CW1386" i="7"/>
  <c r="CW1488" i="7"/>
  <c r="CV1488" i="7"/>
  <c r="CX1488" i="7" s="1"/>
  <c r="CW1408" i="7"/>
  <c r="CV1408" i="7"/>
  <c r="CZ1408" i="7" s="1"/>
  <c r="CY1251" i="7"/>
  <c r="CX1112" i="7"/>
  <c r="CV1382" i="7"/>
  <c r="DA1382" i="7" s="1"/>
  <c r="CV1380" i="7"/>
  <c r="CX1380" i="7" s="1"/>
  <c r="CV1376" i="7"/>
  <c r="CX1376" i="7" s="1"/>
  <c r="CW1370" i="7"/>
  <c r="CW1365" i="7"/>
  <c r="CW1357" i="7"/>
  <c r="CV1350" i="7"/>
  <c r="CX1350" i="7" s="1"/>
  <c r="CV1348" i="7"/>
  <c r="CX1348" i="7" s="1"/>
  <c r="CV1344" i="7"/>
  <c r="CX1344" i="7" s="1"/>
  <c r="CW1338" i="7"/>
  <c r="CW1333" i="7"/>
  <c r="CW1327" i="7"/>
  <c r="CW1322" i="7"/>
  <c r="CW1319" i="7"/>
  <c r="CV1307" i="7"/>
  <c r="CY1307" i="7" s="1"/>
  <c r="CV1301" i="7"/>
  <c r="DA1301" i="7" s="1"/>
  <c r="CV1296" i="7"/>
  <c r="CX1296" i="7" s="1"/>
  <c r="DA1290" i="7"/>
  <c r="CW1290" i="7"/>
  <c r="CW1283" i="7"/>
  <c r="CW1282" i="7"/>
  <c r="CV1277" i="7"/>
  <c r="CX1277" i="7" s="1"/>
  <c r="CW1275" i="7"/>
  <c r="DA1266" i="7"/>
  <c r="CX1266" i="7"/>
  <c r="CW1260" i="7"/>
  <c r="CV1256" i="7"/>
  <c r="CX1254" i="7"/>
  <c r="CV1243" i="7"/>
  <c r="CW1239" i="7"/>
  <c r="CX1239" i="7" s="1"/>
  <c r="CV1237" i="7"/>
  <c r="CV1232" i="7"/>
  <c r="CW1226" i="7"/>
  <c r="CZ1226" i="7" s="1"/>
  <c r="CW1223" i="7"/>
  <c r="CY1223" i="7" s="1"/>
  <c r="CV1221" i="7"/>
  <c r="CW1212" i="7"/>
  <c r="CX1212" i="7" s="1"/>
  <c r="CV1205" i="7"/>
  <c r="CW1196" i="7"/>
  <c r="CX1196" i="7" s="1"/>
  <c r="CW1194" i="7"/>
  <c r="DA1194" i="7" s="1"/>
  <c r="CV1189" i="7"/>
  <c r="CV1183" i="7"/>
  <c r="CW1178" i="7"/>
  <c r="CZ1178" i="7" s="1"/>
  <c r="CW1170" i="7"/>
  <c r="CY1170" i="7" s="1"/>
  <c r="CV1165" i="7"/>
  <c r="CW1162" i="7"/>
  <c r="CZ1162" i="7" s="1"/>
  <c r="CV1152" i="7"/>
  <c r="CW1148" i="7"/>
  <c r="DA1148" i="7" s="1"/>
  <c r="CV1147" i="7"/>
  <c r="CW1144" i="7"/>
  <c r="CX1144" i="7" s="1"/>
  <c r="CW1132" i="7"/>
  <c r="DA1132" i="7" s="1"/>
  <c r="CW1127" i="7"/>
  <c r="CY1127" i="7" s="1"/>
  <c r="CV1125" i="7"/>
  <c r="CW1115" i="7"/>
  <c r="CY1115" i="7" s="1"/>
  <c r="CV1109" i="7"/>
  <c r="CV1101" i="7"/>
  <c r="CV1093" i="7"/>
  <c r="CV1085" i="7"/>
  <c r="CV1077" i="7"/>
  <c r="CV1060" i="7"/>
  <c r="CV1055" i="7"/>
  <c r="CV1049" i="7"/>
  <c r="CV1039" i="7"/>
  <c r="CV1028" i="7"/>
  <c r="CV1023" i="7"/>
  <c r="CV1012" i="7"/>
  <c r="CV1007" i="7"/>
  <c r="CW993" i="7"/>
  <c r="CZ993" i="7" s="1"/>
  <c r="CV976" i="7"/>
  <c r="CV970" i="7"/>
  <c r="CV964" i="7"/>
  <c r="CW957" i="7"/>
  <c r="DA957" i="7" s="1"/>
  <c r="CW953" i="7"/>
  <c r="CY953" i="7" s="1"/>
  <c r="CW952" i="7"/>
  <c r="CV952" i="7"/>
  <c r="CW950" i="7"/>
  <c r="CZ950" i="7" s="1"/>
  <c r="CV907" i="7"/>
  <c r="CW907" i="7"/>
  <c r="CW894" i="7"/>
  <c r="CV894" i="7"/>
  <c r="CW886" i="7"/>
  <c r="CV886" i="7"/>
  <c r="CW880" i="7"/>
  <c r="CV880" i="7"/>
  <c r="CW910" i="7"/>
  <c r="CV910" i="7"/>
  <c r="CV891" i="7"/>
  <c r="CW891" i="7"/>
  <c r="CW882" i="7"/>
  <c r="CV882" i="7"/>
  <c r="CV877" i="7"/>
  <c r="CW877" i="7"/>
  <c r="CV870" i="7"/>
  <c r="CV856" i="7"/>
  <c r="CV840" i="7"/>
  <c r="CV824" i="7"/>
  <c r="CV812" i="7"/>
  <c r="CW787" i="7"/>
  <c r="CY787" i="7" s="1"/>
  <c r="CW776" i="7"/>
  <c r="CZ776" i="7" s="1"/>
  <c r="CW764" i="7"/>
  <c r="CY764" i="7" s="1"/>
  <c r="CW760" i="7"/>
  <c r="DA760" i="7" s="1"/>
  <c r="CW755" i="7"/>
  <c r="CZ755" i="7" s="1"/>
  <c r="CW740" i="7"/>
  <c r="CZ740" i="7" s="1"/>
  <c r="CW736" i="7"/>
  <c r="DA736" i="7" s="1"/>
  <c r="CW731" i="7"/>
  <c r="CY731" i="7" s="1"/>
  <c r="CW723" i="7"/>
  <c r="CZ723" i="7" s="1"/>
  <c r="CV713" i="7"/>
  <c r="CV712" i="7"/>
  <c r="CW703" i="7"/>
  <c r="CX703" i="7" s="1"/>
  <c r="CV697" i="7"/>
  <c r="CV685" i="7"/>
  <c r="CV684" i="7"/>
  <c r="CV681" i="7"/>
  <c r="CW676" i="7"/>
  <c r="CX676" i="7" s="1"/>
  <c r="CW672" i="7"/>
  <c r="CZ672" i="7" s="1"/>
  <c r="CW669" i="7"/>
  <c r="CZ669" i="7" s="1"/>
  <c r="CV661" i="7"/>
  <c r="CW653" i="7"/>
  <c r="CX653" i="7" s="1"/>
  <c r="CW648" i="7"/>
  <c r="CY648" i="7" s="1"/>
  <c r="CW644" i="7"/>
  <c r="CY644" i="7" s="1"/>
  <c r="CV641" i="7"/>
  <c r="CV628" i="7"/>
  <c r="CV621" i="7"/>
  <c r="CV620" i="7"/>
  <c r="CV613" i="7"/>
  <c r="CV612" i="7"/>
  <c r="CV605" i="7"/>
  <c r="CV596" i="7"/>
  <c r="CV579" i="7"/>
  <c r="CW568" i="7"/>
  <c r="CZ568" i="7" s="1"/>
  <c r="CW562" i="7"/>
  <c r="CV562" i="7"/>
  <c r="CV552" i="7"/>
  <c r="CW552" i="7"/>
  <c r="CW547" i="7"/>
  <c r="CV547" i="7"/>
  <c r="CW539" i="7"/>
  <c r="CV539" i="7"/>
  <c r="CV534" i="7"/>
  <c r="CW534" i="7"/>
  <c r="CW533" i="7"/>
  <c r="CY533" i="7" s="1"/>
  <c r="CV532" i="7"/>
  <c r="CW532" i="7"/>
  <c r="CV530" i="7"/>
  <c r="CW530" i="7"/>
  <c r="CV520" i="7"/>
  <c r="CW520" i="7"/>
  <c r="CW507" i="7"/>
  <c r="CV507" i="7"/>
  <c r="CV544" i="7"/>
  <c r="CW544" i="7"/>
  <c r="CV538" i="7"/>
  <c r="CW538" i="7"/>
  <c r="CW535" i="7"/>
  <c r="CV535" i="7"/>
  <c r="CV514" i="7"/>
  <c r="CW514" i="7"/>
  <c r="CV114" i="7"/>
  <c r="CV487" i="7"/>
  <c r="CW486" i="7"/>
  <c r="CZ486" i="7" s="1"/>
  <c r="CW484" i="7"/>
  <c r="CY484" i="7" s="1"/>
  <c r="CW477" i="7"/>
  <c r="CX477" i="7" s="1"/>
  <c r="CW466" i="7"/>
  <c r="CX466" i="7" s="1"/>
  <c r="CV463" i="7"/>
  <c r="CW444" i="7"/>
  <c r="DA444" i="7" s="1"/>
  <c r="CW433" i="7"/>
  <c r="DA433" i="7" s="1"/>
  <c r="CV417" i="7"/>
  <c r="CW411" i="7"/>
  <c r="CZ411" i="7" s="1"/>
  <c r="CW399" i="7"/>
  <c r="CX399" i="7" s="1"/>
  <c r="CV380" i="7"/>
  <c r="CW367" i="7"/>
  <c r="CZ367" i="7" s="1"/>
  <c r="CV356" i="7"/>
  <c r="CW351" i="7"/>
  <c r="CX351" i="7" s="1"/>
  <c r="CW335" i="7"/>
  <c r="DA335" i="7" s="1"/>
  <c r="CV327" i="7"/>
  <c r="CW324" i="7"/>
  <c r="DA324" i="7" s="1"/>
  <c r="CW318" i="7"/>
  <c r="CZ318" i="7" s="1"/>
  <c r="CW308" i="7"/>
  <c r="CZ308" i="7" s="1"/>
  <c r="CV299" i="7"/>
  <c r="CV289" i="7"/>
  <c r="CW287" i="7"/>
  <c r="CZ287" i="7" s="1"/>
  <c r="CV280" i="7"/>
  <c r="CW257" i="7"/>
  <c r="CX257" i="7" s="1"/>
  <c r="CW252" i="7"/>
  <c r="CZ252" i="7" s="1"/>
  <c r="CW245" i="7"/>
  <c r="CY245" i="7" s="1"/>
  <c r="CW241" i="7"/>
  <c r="CY241" i="7" s="1"/>
  <c r="CW239" i="7"/>
  <c r="CY239" i="7" s="1"/>
  <c r="CW235" i="7"/>
  <c r="DA235" i="7" s="1"/>
  <c r="CW225" i="7"/>
  <c r="CZ225" i="7" s="1"/>
  <c r="CV199" i="7"/>
  <c r="CV195" i="7"/>
  <c r="CV180" i="7"/>
  <c r="CV162" i="7"/>
  <c r="CW148" i="7"/>
  <c r="CX148" i="7" s="1"/>
  <c r="CV134" i="7"/>
  <c r="CV122" i="7"/>
  <c r="CW105" i="7"/>
  <c r="DA105" i="7" s="1"/>
  <c r="CX1478" i="7"/>
  <c r="CZ1478" i="7"/>
  <c r="CV1487" i="7"/>
  <c r="CX1487" i="7" s="1"/>
  <c r="CW1487" i="7"/>
  <c r="CV1474" i="7"/>
  <c r="CX1474" i="7" s="1"/>
  <c r="CW1469" i="7"/>
  <c r="CW1461" i="7"/>
  <c r="CW1453" i="7"/>
  <c r="CW1445" i="7"/>
  <c r="CW1437" i="7"/>
  <c r="CW1429" i="7"/>
  <c r="CW1421" i="7"/>
  <c r="CW1413" i="7"/>
  <c r="CW1405" i="7"/>
  <c r="CW1397" i="7"/>
  <c r="CW1389" i="7"/>
  <c r="CY1287" i="7"/>
  <c r="DA1287" i="7"/>
  <c r="CX1287" i="7"/>
  <c r="CY1275" i="7"/>
  <c r="CZ1275" i="7"/>
  <c r="DA1275" i="7"/>
  <c r="CY1469" i="7"/>
  <c r="DA1469" i="7"/>
  <c r="CV1458" i="7"/>
  <c r="CX1458" i="7" s="1"/>
  <c r="CW1458" i="7"/>
  <c r="CY1453" i="7"/>
  <c r="DA1453" i="7"/>
  <c r="CV1442" i="7"/>
  <c r="CX1442" i="7" s="1"/>
  <c r="CW1442" i="7"/>
  <c r="CY1437" i="7"/>
  <c r="DA1437" i="7"/>
  <c r="CV1426" i="7"/>
  <c r="CX1426" i="7" s="1"/>
  <c r="CW1426" i="7"/>
  <c r="CY1421" i="7"/>
  <c r="DA1421" i="7"/>
  <c r="CV1410" i="7"/>
  <c r="CX1410" i="7" s="1"/>
  <c r="CW1410" i="7"/>
  <c r="CY1405" i="7"/>
  <c r="DA1405" i="7"/>
  <c r="CV1394" i="7"/>
  <c r="CX1394" i="7" s="1"/>
  <c r="CW1394" i="7"/>
  <c r="CY1389" i="7"/>
  <c r="DA1389" i="7"/>
  <c r="CV1378" i="7"/>
  <c r="CX1378" i="7" s="1"/>
  <c r="CW1378" i="7"/>
  <c r="CV1374" i="7"/>
  <c r="CX1374" i="7" s="1"/>
  <c r="CW1374" i="7"/>
  <c r="CV1362" i="7"/>
  <c r="CX1362" i="7" s="1"/>
  <c r="CW1362" i="7"/>
  <c r="CY1299" i="7"/>
  <c r="CX1299" i="7"/>
  <c r="CZ1299" i="7"/>
  <c r="DA1299" i="7"/>
  <c r="CY1255" i="7"/>
  <c r="CX1255" i="7"/>
  <c r="DA1255" i="7"/>
  <c r="CV1484" i="7"/>
  <c r="CY1484" i="7" s="1"/>
  <c r="CV1479" i="7"/>
  <c r="DA1479" i="7" s="1"/>
  <c r="CW1479" i="7"/>
  <c r="CW1477" i="7"/>
  <c r="CV1476" i="7"/>
  <c r="CY1476" i="7" s="1"/>
  <c r="CV1470" i="7"/>
  <c r="CZ1470" i="7" s="1"/>
  <c r="CW1470" i="7"/>
  <c r="CV1454" i="7"/>
  <c r="CW1454" i="7"/>
  <c r="CV1438" i="7"/>
  <c r="CZ1438" i="7" s="1"/>
  <c r="CW1438" i="7"/>
  <c r="CV1422" i="7"/>
  <c r="CW1422" i="7"/>
  <c r="CV1406" i="7"/>
  <c r="CZ1406" i="7" s="1"/>
  <c r="CW1406" i="7"/>
  <c r="CV1390" i="7"/>
  <c r="CW1390" i="7"/>
  <c r="CW1372" i="7"/>
  <c r="CV1372" i="7"/>
  <c r="CZ1372" i="7" s="1"/>
  <c r="CY1322" i="7"/>
  <c r="CX1322" i="7"/>
  <c r="CY1283" i="7"/>
  <c r="CX1283" i="7"/>
  <c r="CZ1283" i="7"/>
  <c r="DA1283" i="7"/>
  <c r="CX1272" i="7"/>
  <c r="DA1272" i="7"/>
  <c r="CY1272" i="7"/>
  <c r="CY1259" i="7"/>
  <c r="DA1259" i="7"/>
  <c r="CZ1259" i="7"/>
  <c r="CY1239" i="7"/>
  <c r="CV1486" i="7"/>
  <c r="CY1486" i="7" s="1"/>
  <c r="CW1480" i="7"/>
  <c r="CV1480" i="7"/>
  <c r="DA1480" i="7" s="1"/>
  <c r="CW1468" i="7"/>
  <c r="CV1468" i="7"/>
  <c r="CZ1468" i="7" s="1"/>
  <c r="CW1452" i="7"/>
  <c r="CV1452" i="7"/>
  <c r="CW1436" i="7"/>
  <c r="CV1436" i="7"/>
  <c r="CX1436" i="7" s="1"/>
  <c r="CW1420" i="7"/>
  <c r="CV1420" i="7"/>
  <c r="DA1420" i="7" s="1"/>
  <c r="CW1404" i="7"/>
  <c r="CV1404" i="7"/>
  <c r="DA1404" i="7" s="1"/>
  <c r="CW1388" i="7"/>
  <c r="CV1388" i="7"/>
  <c r="DA1388" i="7" s="1"/>
  <c r="CY1314" i="7"/>
  <c r="CX1314" i="7"/>
  <c r="CY1303" i="7"/>
  <c r="DA1303" i="7"/>
  <c r="CX1303" i="7"/>
  <c r="DA1274" i="7"/>
  <c r="CW1197" i="7"/>
  <c r="CV1197" i="7"/>
  <c r="CV1164" i="7"/>
  <c r="CW1164" i="7"/>
  <c r="CV1130" i="7"/>
  <c r="CW1130" i="7"/>
  <c r="CW1471" i="7"/>
  <c r="CV1464" i="7"/>
  <c r="CY1464" i="7" s="1"/>
  <c r="CW1463" i="7"/>
  <c r="CW1455" i="7"/>
  <c r="CV1448" i="7"/>
  <c r="DA1448" i="7" s="1"/>
  <c r="CW1447" i="7"/>
  <c r="CW1439" i="7"/>
  <c r="CV1432" i="7"/>
  <c r="CY1432" i="7" s="1"/>
  <c r="CW1431" i="7"/>
  <c r="CW1423" i="7"/>
  <c r="CV1416" i="7"/>
  <c r="DA1416" i="7" s="1"/>
  <c r="CW1415" i="7"/>
  <c r="CW1407" i="7"/>
  <c r="CV1400" i="7"/>
  <c r="DA1400" i="7" s="1"/>
  <c r="CW1399" i="7"/>
  <c r="CW1391" i="7"/>
  <c r="CV1384" i="7"/>
  <c r="CY1384" i="7" s="1"/>
  <c r="CW1383" i="7"/>
  <c r="CW1375" i="7"/>
  <c r="DA1373" i="7"/>
  <c r="CV1368" i="7"/>
  <c r="DA1368" i="7" s="1"/>
  <c r="CW1367" i="7"/>
  <c r="CW1359" i="7"/>
  <c r="CW1358" i="7"/>
  <c r="DA1357" i="7"/>
  <c r="CV1352" i="7"/>
  <c r="CY1352" i="7" s="1"/>
  <c r="CW1351" i="7"/>
  <c r="CW1346" i="7"/>
  <c r="CW1343" i="7"/>
  <c r="CW1342" i="7"/>
  <c r="DA1341" i="7"/>
  <c r="CV1336" i="7"/>
  <c r="CW1335" i="7"/>
  <c r="CW1330" i="7"/>
  <c r="CV1324" i="7"/>
  <c r="DA1324" i="7" s="1"/>
  <c r="CV1316" i="7"/>
  <c r="DA1316" i="7" s="1"/>
  <c r="CW1315" i="7"/>
  <c r="CW1314" i="7"/>
  <c r="CW1308" i="7"/>
  <c r="CW1303" i="7"/>
  <c r="CX1302" i="7"/>
  <c r="CY1298" i="7"/>
  <c r="CW1292" i="7"/>
  <c r="DA1288" i="7"/>
  <c r="CW1287" i="7"/>
  <c r="CX1286" i="7"/>
  <c r="CY1282" i="7"/>
  <c r="CV1280" i="7"/>
  <c r="DA1280" i="7" s="1"/>
  <c r="CW1279" i="7"/>
  <c r="CY1274" i="7"/>
  <c r="CW1272" i="7"/>
  <c r="DA1271" i="7"/>
  <c r="CW1266" i="7"/>
  <c r="CV1261" i="7"/>
  <c r="CZ1261" i="7" s="1"/>
  <c r="CW1259" i="7"/>
  <c r="DA1258" i="7"/>
  <c r="CZ1251" i="7"/>
  <c r="CW1244" i="7"/>
  <c r="CY1244" i="7" s="1"/>
  <c r="CW1228" i="7"/>
  <c r="CY1228" i="7" s="1"/>
  <c r="CV1216" i="7"/>
  <c r="CW1215" i="7"/>
  <c r="DA1215" i="7" s="1"/>
  <c r="CW1208" i="7"/>
  <c r="DA1208" i="7" s="1"/>
  <c r="CV1202" i="7"/>
  <c r="CW1202" i="7"/>
  <c r="CW1199" i="7"/>
  <c r="DA1199" i="7" s="1"/>
  <c r="CW1192" i="7"/>
  <c r="CX1192" i="7" s="1"/>
  <c r="CW1186" i="7"/>
  <c r="DA1186" i="7" s="1"/>
  <c r="CW1179" i="7"/>
  <c r="DA1179" i="7" s="1"/>
  <c r="CW1157" i="7"/>
  <c r="CV1157" i="7"/>
  <c r="CV1143" i="7"/>
  <c r="CW1143" i="7"/>
  <c r="CV1135" i="7"/>
  <c r="CW1135" i="7"/>
  <c r="CV1128" i="7"/>
  <c r="CW1128" i="7"/>
  <c r="CV1356" i="7"/>
  <c r="CZ1356" i="7" s="1"/>
  <c r="CV1340" i="7"/>
  <c r="CZ1340" i="7" s="1"/>
  <c r="CX1326" i="7"/>
  <c r="CX1318" i="7"/>
  <c r="CV1309" i="7"/>
  <c r="CX1309" i="7" s="1"/>
  <c r="CX1298" i="7"/>
  <c r="CV1293" i="7"/>
  <c r="CY1288" i="7"/>
  <c r="CX1282" i="7"/>
  <c r="CW1274" i="7"/>
  <c r="CX1271" i="7"/>
  <c r="CV1269" i="7"/>
  <c r="CX1269" i="7" s="1"/>
  <c r="CV1264" i="7"/>
  <c r="CY1264" i="7" s="1"/>
  <c r="CY1258" i="7"/>
  <c r="CX1251" i="7"/>
  <c r="CW1250" i="7"/>
  <c r="CZ1250" i="7" s="1"/>
  <c r="CV1245" i="7"/>
  <c r="CZ1245" i="7" s="1"/>
  <c r="CV1229" i="7"/>
  <c r="CW1210" i="7"/>
  <c r="CZ1210" i="7" s="1"/>
  <c r="CV1200" i="7"/>
  <c r="CV1180" i="7"/>
  <c r="CW1180" i="7"/>
  <c r="CV1122" i="7"/>
  <c r="CW1122" i="7"/>
  <c r="CW1184" i="7"/>
  <c r="CV1184" i="7"/>
  <c r="CW1173" i="7"/>
  <c r="CV1173" i="7"/>
  <c r="CW1149" i="7"/>
  <c r="CV1149" i="7"/>
  <c r="CV1139" i="7"/>
  <c r="CW1139" i="7"/>
  <c r="CW1136" i="7"/>
  <c r="CV1136" i="7"/>
  <c r="CV1116" i="7"/>
  <c r="CW1116" i="7"/>
  <c r="CW1108" i="7"/>
  <c r="CZ1108" i="7" s="1"/>
  <c r="CW1103" i="7"/>
  <c r="DA1103" i="7" s="1"/>
  <c r="CW1092" i="7"/>
  <c r="CZ1092" i="7" s="1"/>
  <c r="CW1087" i="7"/>
  <c r="CZ1087" i="7" s="1"/>
  <c r="CW1076" i="7"/>
  <c r="CZ1076" i="7" s="1"/>
  <c r="CW1061" i="7"/>
  <c r="CV1061" i="7"/>
  <c r="CW1031" i="7"/>
  <c r="CV1031" i="7"/>
  <c r="CW1015" i="7"/>
  <c r="CV1015" i="7"/>
  <c r="CV1105" i="7"/>
  <c r="CV1089" i="7"/>
  <c r="CV1073" i="7"/>
  <c r="CV1069" i="7"/>
  <c r="CW1064" i="7"/>
  <c r="CZ1064" i="7" s="1"/>
  <c r="CW1045" i="7"/>
  <c r="CV1045" i="7"/>
  <c r="CW1035" i="7"/>
  <c r="CV1035" i="7"/>
  <c r="CW1019" i="7"/>
  <c r="CV1019" i="7"/>
  <c r="CW1003" i="7"/>
  <c r="CV1003" i="7"/>
  <c r="CW1027" i="7"/>
  <c r="CV1027" i="7"/>
  <c r="CW1011" i="7"/>
  <c r="CV1011" i="7"/>
  <c r="CW1146" i="7"/>
  <c r="CZ1146" i="7" s="1"/>
  <c r="CW1138" i="7"/>
  <c r="CZ1138" i="7" s="1"/>
  <c r="CV1133" i="7"/>
  <c r="CV1120" i="7"/>
  <c r="CV1097" i="7"/>
  <c r="CV1081" i="7"/>
  <c r="CW1059" i="7"/>
  <c r="CV1059" i="7"/>
  <c r="CV1057" i="7"/>
  <c r="CW1048" i="7"/>
  <c r="CV1048" i="7"/>
  <c r="CW1043" i="7"/>
  <c r="CV1043" i="7"/>
  <c r="CW997" i="7"/>
  <c r="CZ997" i="7" s="1"/>
  <c r="CV992" i="7"/>
  <c r="CV990" i="7"/>
  <c r="CV983" i="7"/>
  <c r="CW977" i="7"/>
  <c r="CZ977" i="7" s="1"/>
  <c r="CW975" i="7"/>
  <c r="CY975" i="7" s="1"/>
  <c r="CV974" i="7"/>
  <c r="CV972" i="7"/>
  <c r="CW971" i="7"/>
  <c r="CY971" i="7" s="1"/>
  <c r="CW959" i="7"/>
  <c r="CY959" i="7" s="1"/>
  <c r="CV958" i="7"/>
  <c r="CV956" i="7"/>
  <c r="CW955" i="7"/>
  <c r="CY955" i="7" s="1"/>
  <c r="CW946" i="7"/>
  <c r="CX946" i="7" s="1"/>
  <c r="CW943" i="7"/>
  <c r="DA943" i="7" s="1"/>
  <c r="CV942" i="7"/>
  <c r="CV940" i="7"/>
  <c r="CW939" i="7"/>
  <c r="CY939" i="7" s="1"/>
  <c r="CW938" i="7"/>
  <c r="CZ938" i="7" s="1"/>
  <c r="CW930" i="7"/>
  <c r="CX930" i="7" s="1"/>
  <c r="CW927" i="7"/>
  <c r="DA927" i="7" s="1"/>
  <c r="CV926" i="7"/>
  <c r="CV924" i="7"/>
  <c r="CW923" i="7"/>
  <c r="CY923" i="7" s="1"/>
  <c r="CW922" i="7"/>
  <c r="CX922" i="7" s="1"/>
  <c r="CW914" i="7"/>
  <c r="CX914" i="7" s="1"/>
  <c r="CW906" i="7"/>
  <c r="CX906" i="7" s="1"/>
  <c r="CW898" i="7"/>
  <c r="CX898" i="7" s="1"/>
  <c r="CW890" i="7"/>
  <c r="CX890" i="7" s="1"/>
  <c r="CV864" i="7"/>
  <c r="CV854" i="7"/>
  <c r="CW853" i="7"/>
  <c r="DA853" i="7" s="1"/>
  <c r="CV850" i="7"/>
  <c r="CV848" i="7"/>
  <c r="CV838" i="7"/>
  <c r="CW837" i="7"/>
  <c r="DA837" i="7" s="1"/>
  <c r="CV834" i="7"/>
  <c r="CV832" i="7"/>
  <c r="CV822" i="7"/>
  <c r="CW821" i="7"/>
  <c r="CX821" i="7" s="1"/>
  <c r="CV818" i="7"/>
  <c r="CV816" i="7"/>
  <c r="CV806" i="7"/>
  <c r="CW805" i="7"/>
  <c r="DA805" i="7" s="1"/>
  <c r="CV804" i="7"/>
  <c r="CV800" i="7"/>
  <c r="CW799" i="7"/>
  <c r="CY799" i="7" s="1"/>
  <c r="CV788" i="7"/>
  <c r="CV784" i="7"/>
  <c r="CW783" i="7"/>
  <c r="CZ783" i="7" s="1"/>
  <c r="CW772" i="7"/>
  <c r="CZ772" i="7" s="1"/>
  <c r="CV732" i="7"/>
  <c r="CW732" i="7"/>
  <c r="CW709" i="7"/>
  <c r="CV709" i="7"/>
  <c r="CV695" i="7"/>
  <c r="CW695" i="7"/>
  <c r="CV692" i="7"/>
  <c r="CW692" i="7"/>
  <c r="CW941" i="7"/>
  <c r="DA941" i="7" s="1"/>
  <c r="CW937" i="7"/>
  <c r="CY937" i="7" s="1"/>
  <c r="CV932" i="7"/>
  <c r="CW925" i="7"/>
  <c r="DA925" i="7" s="1"/>
  <c r="CW921" i="7"/>
  <c r="CY921" i="7" s="1"/>
  <c r="CV916" i="7"/>
  <c r="CW909" i="7"/>
  <c r="DA909" i="7" s="1"/>
  <c r="CW905" i="7"/>
  <c r="CY905" i="7" s="1"/>
  <c r="CV900" i="7"/>
  <c r="CW893" i="7"/>
  <c r="DA893" i="7" s="1"/>
  <c r="CW889" i="7"/>
  <c r="CY889" i="7" s="1"/>
  <c r="CV884" i="7"/>
  <c r="CW873" i="7"/>
  <c r="DA873" i="7" s="1"/>
  <c r="CV868" i="7"/>
  <c r="CW857" i="7"/>
  <c r="DA857" i="7" s="1"/>
  <c r="CV852" i="7"/>
  <c r="CW841" i="7"/>
  <c r="CX841" i="7" s="1"/>
  <c r="CV836" i="7"/>
  <c r="CW825" i="7"/>
  <c r="DA825" i="7" s="1"/>
  <c r="CV820" i="7"/>
  <c r="CW795" i="7"/>
  <c r="CZ795" i="7" s="1"/>
  <c r="CV775" i="7"/>
  <c r="CW775" i="7"/>
  <c r="CV743" i="7"/>
  <c r="CW743" i="7"/>
  <c r="CV728" i="7"/>
  <c r="CW728" i="7"/>
  <c r="CW768" i="7"/>
  <c r="DA768" i="7" s="1"/>
  <c r="CV767" i="7"/>
  <c r="CW767" i="7"/>
  <c r="CV748" i="7"/>
  <c r="CW748" i="7"/>
  <c r="CV716" i="7"/>
  <c r="CW716" i="7"/>
  <c r="CW705" i="7"/>
  <c r="CV705" i="7"/>
  <c r="CV691" i="7"/>
  <c r="CW691" i="7"/>
  <c r="CV688" i="7"/>
  <c r="CW688" i="7"/>
  <c r="CW981" i="7"/>
  <c r="CZ981" i="7" s="1"/>
  <c r="CV960" i="7"/>
  <c r="CV944" i="7"/>
  <c r="CV928" i="7"/>
  <c r="CV912" i="7"/>
  <c r="CV896" i="7"/>
  <c r="CW881" i="7"/>
  <c r="DA881" i="7" s="1"/>
  <c r="CV876" i="7"/>
  <c r="CW865" i="7"/>
  <c r="DA865" i="7" s="1"/>
  <c r="CV860" i="7"/>
  <c r="CV844" i="7"/>
  <c r="CV828" i="7"/>
  <c r="CW803" i="7"/>
  <c r="CZ803" i="7" s="1"/>
  <c r="CV759" i="7"/>
  <c r="CW759" i="7"/>
  <c r="CV744" i="7"/>
  <c r="CW744" i="7"/>
  <c r="CV727" i="7"/>
  <c r="CW727" i="7"/>
  <c r="CW751" i="7"/>
  <c r="CX751" i="7" s="1"/>
  <c r="CW735" i="7"/>
  <c r="CX735" i="7" s="1"/>
  <c r="CW719" i="7"/>
  <c r="CX719" i="7" s="1"/>
  <c r="CW711" i="7"/>
  <c r="CX711" i="7" s="1"/>
  <c r="CW707" i="7"/>
  <c r="CX707" i="7" s="1"/>
  <c r="CV693" i="7"/>
  <c r="CV689" i="7"/>
  <c r="CW679" i="7"/>
  <c r="CY679" i="7" s="1"/>
  <c r="CW675" i="7"/>
  <c r="CX675" i="7" s="1"/>
  <c r="CW651" i="7"/>
  <c r="DA651" i="7" s="1"/>
  <c r="CV645" i="7"/>
  <c r="CW637" i="7"/>
  <c r="CY637" i="7" s="1"/>
  <c r="CV634" i="7"/>
  <c r="CV593" i="7"/>
  <c r="CV592" i="7"/>
  <c r="CV588" i="7"/>
  <c r="CV581" i="7"/>
  <c r="CW567" i="7"/>
  <c r="CV567" i="7"/>
  <c r="CW664" i="7"/>
  <c r="CY664" i="7" s="1"/>
  <c r="CW656" i="7"/>
  <c r="DA656" i="7" s="1"/>
  <c r="CW652" i="7"/>
  <c r="CY652" i="7" s="1"/>
  <c r="CW640" i="7"/>
  <c r="CY640" i="7" s="1"/>
  <c r="CV677" i="7"/>
  <c r="CV673" i="7"/>
  <c r="CW667" i="7"/>
  <c r="CZ667" i="7" s="1"/>
  <c r="CW655" i="7"/>
  <c r="DA655" i="7" s="1"/>
  <c r="CW639" i="7"/>
  <c r="CZ639" i="7" s="1"/>
  <c r="CV630" i="7"/>
  <c r="CV629" i="7"/>
  <c r="CV577" i="7"/>
  <c r="CV561" i="7"/>
  <c r="CW561" i="7"/>
  <c r="CW575" i="7"/>
  <c r="CV575" i="7"/>
  <c r="CV569" i="7"/>
  <c r="CW569" i="7"/>
  <c r="CW559" i="7"/>
  <c r="CV559" i="7"/>
  <c r="CW545" i="7"/>
  <c r="CX545" i="7" s="1"/>
  <c r="CW529" i="7"/>
  <c r="CZ529" i="7" s="1"/>
  <c r="CV515" i="7"/>
  <c r="CW513" i="7"/>
  <c r="CZ513" i="7" s="1"/>
  <c r="CW512" i="7"/>
  <c r="CX512" i="7" s="1"/>
  <c r="CV503" i="7"/>
  <c r="CW502" i="7"/>
  <c r="CY502" i="7" s="1"/>
  <c r="CW500" i="7"/>
  <c r="CY500" i="7" s="1"/>
  <c r="CV497" i="7"/>
  <c r="CW474" i="7"/>
  <c r="CY474" i="7" s="1"/>
  <c r="CW469" i="7"/>
  <c r="DA469" i="7" s="1"/>
  <c r="CW461" i="7"/>
  <c r="CX461" i="7" s="1"/>
  <c r="CV439" i="7"/>
  <c r="CW436" i="7"/>
  <c r="DA436" i="7" s="1"/>
  <c r="CV431" i="7"/>
  <c r="CW428" i="7"/>
  <c r="CX428" i="7" s="1"/>
  <c r="CV423" i="7"/>
  <c r="CW409" i="7"/>
  <c r="CX409" i="7" s="1"/>
  <c r="CW392" i="7"/>
  <c r="CZ392" i="7" s="1"/>
  <c r="CW376" i="7"/>
  <c r="CZ376" i="7" s="1"/>
  <c r="CW372" i="7"/>
  <c r="CZ372" i="7" s="1"/>
  <c r="CW371" i="7"/>
  <c r="CX371" i="7" s="1"/>
  <c r="CW366" i="7"/>
  <c r="CZ366" i="7" s="1"/>
  <c r="CV361" i="7"/>
  <c r="CW350" i="7"/>
  <c r="CZ350" i="7" s="1"/>
  <c r="CW312" i="7"/>
  <c r="DA312" i="7" s="1"/>
  <c r="CW300" i="7"/>
  <c r="CY300" i="7" s="1"/>
  <c r="CV290" i="7"/>
  <c r="CW285" i="7"/>
  <c r="CX285" i="7" s="1"/>
  <c r="CV277" i="7"/>
  <c r="CV276" i="7"/>
  <c r="CW273" i="7"/>
  <c r="CX273" i="7" s="1"/>
  <c r="CV264" i="7"/>
  <c r="CV244" i="7"/>
  <c r="CX244" i="7" s="1"/>
  <c r="CV242" i="7"/>
  <c r="CW237" i="7"/>
  <c r="DA237" i="7" s="1"/>
  <c r="CW233" i="7"/>
  <c r="CX233" i="7" s="1"/>
  <c r="CV228" i="7"/>
  <c r="CW227" i="7"/>
  <c r="CZ227" i="7" s="1"/>
  <c r="CV220" i="7"/>
  <c r="CV214" i="7"/>
  <c r="CW196" i="7"/>
  <c r="CV196" i="7"/>
  <c r="CW183" i="7"/>
  <c r="CZ183" i="7" s="1"/>
  <c r="CW176" i="7"/>
  <c r="CV176" i="7"/>
  <c r="CV133" i="7"/>
  <c r="CW133" i="7"/>
  <c r="CV121" i="7"/>
  <c r="CW121" i="7"/>
  <c r="CV543" i="7"/>
  <c r="CV527" i="7"/>
  <c r="CV511" i="7"/>
  <c r="CW498" i="7"/>
  <c r="CX498" i="7" s="1"/>
  <c r="CW482" i="7"/>
  <c r="CZ482" i="7" s="1"/>
  <c r="CV481" i="7"/>
  <c r="CV471" i="7"/>
  <c r="CW470" i="7"/>
  <c r="CY470" i="7" s="1"/>
  <c r="CW468" i="7"/>
  <c r="CY468" i="7" s="1"/>
  <c r="CW452" i="7"/>
  <c r="CX452" i="7" s="1"/>
  <c r="CV447" i="7"/>
  <c r="CW437" i="7"/>
  <c r="CZ437" i="7" s="1"/>
  <c r="CW429" i="7"/>
  <c r="CZ429" i="7" s="1"/>
  <c r="CV416" i="7"/>
  <c r="CV404" i="7"/>
  <c r="CW391" i="7"/>
  <c r="CX391" i="7" s="1"/>
  <c r="CV388" i="7"/>
  <c r="CW383" i="7"/>
  <c r="CX383" i="7" s="1"/>
  <c r="CW375" i="7"/>
  <c r="CX375" i="7" s="1"/>
  <c r="CV359" i="7"/>
  <c r="CV345" i="7"/>
  <c r="CW334" i="7"/>
  <c r="CZ334" i="7" s="1"/>
  <c r="CW319" i="7"/>
  <c r="DA319" i="7" s="1"/>
  <c r="CV315" i="7"/>
  <c r="CW304" i="7"/>
  <c r="DA304" i="7" s="1"/>
  <c r="CV303" i="7"/>
  <c r="CW295" i="7"/>
  <c r="CX295" i="7" s="1"/>
  <c r="CW291" i="7"/>
  <c r="DA291" i="7" s="1"/>
  <c r="CV274" i="7"/>
  <c r="CW272" i="7"/>
  <c r="CY272" i="7" s="1"/>
  <c r="CV268" i="7"/>
  <c r="CV266" i="7"/>
  <c r="CW260" i="7"/>
  <c r="DA260" i="7" s="1"/>
  <c r="CW172" i="7"/>
  <c r="CV172" i="7"/>
  <c r="CV166" i="7"/>
  <c r="CW166" i="7"/>
  <c r="CV113" i="7"/>
  <c r="CW113" i="7"/>
  <c r="CW204" i="7"/>
  <c r="CV204" i="7"/>
  <c r="CV258" i="7"/>
  <c r="CW253" i="7"/>
  <c r="CZ253" i="7" s="1"/>
  <c r="CW192" i="7"/>
  <c r="CV192" i="7"/>
  <c r="CV163" i="7"/>
  <c r="CW163" i="7"/>
  <c r="CV145" i="7"/>
  <c r="CW145" i="7"/>
  <c r="CW106" i="7"/>
  <c r="CV106" i="7"/>
  <c r="CV160" i="7"/>
  <c r="CW151" i="7"/>
  <c r="CZ151" i="7" s="1"/>
  <c r="CV150" i="7"/>
  <c r="CZ150" i="7" s="1"/>
  <c r="CV149" i="7"/>
  <c r="CV130" i="7"/>
  <c r="CW118" i="7"/>
  <c r="CV504" i="7"/>
  <c r="CW504" i="7"/>
  <c r="CV480" i="7"/>
  <c r="CW480" i="7"/>
  <c r="CV263" i="7"/>
  <c r="CW263" i="7"/>
  <c r="CV182" i="7"/>
  <c r="CW182" i="7"/>
  <c r="CV125" i="7"/>
  <c r="CW125" i="7"/>
  <c r="CW414" i="7"/>
  <c r="CV414" i="7"/>
  <c r="CW406" i="7"/>
  <c r="CV406" i="7"/>
  <c r="CV395" i="7"/>
  <c r="CW395" i="7"/>
  <c r="CW282" i="7"/>
  <c r="CV282" i="7"/>
  <c r="CV102" i="7"/>
  <c r="CW102" i="7"/>
  <c r="CW499" i="7"/>
  <c r="CV499" i="7"/>
  <c r="CW475" i="7"/>
  <c r="CV475" i="7"/>
  <c r="CV472" i="7"/>
  <c r="CW472" i="7"/>
  <c r="CW451" i="7"/>
  <c r="CV451" i="7"/>
  <c r="CW449" i="7"/>
  <c r="DA449" i="7" s="1"/>
  <c r="CV448" i="7"/>
  <c r="CW448" i="7"/>
  <c r="CW445" i="7"/>
  <c r="CZ445" i="7" s="1"/>
  <c r="CW419" i="7"/>
  <c r="CV419" i="7"/>
  <c r="CW412" i="7"/>
  <c r="DA412" i="7" s="1"/>
  <c r="CV379" i="7"/>
  <c r="CW379" i="7"/>
  <c r="CW262" i="7"/>
  <c r="CV262" i="7"/>
  <c r="CW246" i="7"/>
  <c r="CV246" i="7"/>
  <c r="CV231" i="7"/>
  <c r="CW231" i="7"/>
  <c r="CW207" i="7"/>
  <c r="CV207" i="7"/>
  <c r="CV187" i="7"/>
  <c r="CW187" i="7"/>
  <c r="CW126" i="7"/>
  <c r="CV126" i="7"/>
  <c r="CW467" i="7"/>
  <c r="CV467" i="7"/>
  <c r="CW435" i="7"/>
  <c r="CV435" i="7"/>
  <c r="CV432" i="7"/>
  <c r="CW432" i="7"/>
  <c r="CV387" i="7"/>
  <c r="CW387" i="7"/>
  <c r="CV284" i="7"/>
  <c r="CW284" i="7"/>
  <c r="CV230" i="7"/>
  <c r="CW230" i="7"/>
  <c r="CV217" i="7"/>
  <c r="CW217" i="7"/>
  <c r="CV206" i="7"/>
  <c r="CW206" i="7"/>
  <c r="CW200" i="7"/>
  <c r="CV200" i="7"/>
  <c r="CV159" i="7"/>
  <c r="CW159" i="7"/>
  <c r="CW491" i="7"/>
  <c r="CV491" i="7"/>
  <c r="CV488" i="7"/>
  <c r="CW488" i="7"/>
  <c r="CV464" i="7"/>
  <c r="CW464" i="7"/>
  <c r="CW443" i="7"/>
  <c r="CV443" i="7"/>
  <c r="CV440" i="7"/>
  <c r="CW440" i="7"/>
  <c r="CV368" i="7"/>
  <c r="CW368" i="7"/>
  <c r="CV255" i="7"/>
  <c r="CW255" i="7"/>
  <c r="CV215" i="7"/>
  <c r="CW215" i="7"/>
  <c r="CW184" i="7"/>
  <c r="CV184" i="7"/>
  <c r="CW168" i="7"/>
  <c r="CV168" i="7"/>
  <c r="CV496" i="7"/>
  <c r="CW496" i="7"/>
  <c r="CW493" i="7"/>
  <c r="DA493" i="7" s="1"/>
  <c r="CW483" i="7"/>
  <c r="CV483" i="7"/>
  <c r="CW459" i="7"/>
  <c r="CV459" i="7"/>
  <c r="CW457" i="7"/>
  <c r="CX457" i="7" s="1"/>
  <c r="CV456" i="7"/>
  <c r="CW456" i="7"/>
  <c r="CW453" i="7"/>
  <c r="CZ453" i="7" s="1"/>
  <c r="CW427" i="7"/>
  <c r="CV427" i="7"/>
  <c r="CW425" i="7"/>
  <c r="CY425" i="7" s="1"/>
  <c r="CV424" i="7"/>
  <c r="CW424" i="7"/>
  <c r="CW421" i="7"/>
  <c r="CZ421" i="7" s="1"/>
  <c r="CW408" i="7"/>
  <c r="DA408" i="7" s="1"/>
  <c r="CV403" i="7"/>
  <c r="CW403" i="7"/>
  <c r="CV256" i="7"/>
  <c r="CW256" i="7"/>
  <c r="CW212" i="7"/>
  <c r="CV212" i="7"/>
  <c r="CV198" i="7"/>
  <c r="CW198" i="7"/>
  <c r="CV175" i="7"/>
  <c r="CW175" i="7"/>
  <c r="CV152" i="7"/>
  <c r="CW152" i="7"/>
  <c r="CW352" i="7"/>
  <c r="CZ352" i="7" s="1"/>
  <c r="CW336" i="7"/>
  <c r="CY336" i="7" s="1"/>
  <c r="CW320" i="7"/>
  <c r="DA320" i="7" s="1"/>
  <c r="CW236" i="7"/>
  <c r="CZ236" i="7" s="1"/>
  <c r="CW218" i="7"/>
  <c r="CZ218" i="7" s="1"/>
  <c r="CW202" i="7"/>
  <c r="CZ202" i="7" s="1"/>
  <c r="CW191" i="7"/>
  <c r="CZ191" i="7" s="1"/>
  <c r="CW186" i="7"/>
  <c r="CX186" i="7" s="1"/>
  <c r="CW174" i="7"/>
  <c r="CX174" i="7" s="1"/>
  <c r="CW171" i="7"/>
  <c r="CZ171" i="7" s="1"/>
  <c r="CW170" i="7"/>
  <c r="CX170" i="7" s="1"/>
  <c r="CW158" i="7"/>
  <c r="CX158" i="7" s="1"/>
  <c r="CW155" i="7"/>
  <c r="CZ155" i="7" s="1"/>
  <c r="CW154" i="7"/>
  <c r="CX154" i="7" s="1"/>
  <c r="CW144" i="7"/>
  <c r="CW141" i="7"/>
  <c r="CY141" i="7" s="1"/>
  <c r="CW136" i="7"/>
  <c r="CX136" i="7" s="1"/>
  <c r="CV117" i="7"/>
  <c r="CW117" i="7"/>
  <c r="CW279" i="7"/>
  <c r="CZ279" i="7" s="1"/>
  <c r="CV278" i="7"/>
  <c r="CW271" i="7"/>
  <c r="CZ271" i="7" s="1"/>
  <c r="CV261" i="7"/>
  <c r="CV250" i="7"/>
  <c r="CV234" i="7"/>
  <c r="CV223" i="7"/>
  <c r="CW209" i="7"/>
  <c r="DA209" i="7" s="1"/>
  <c r="CV188" i="7"/>
  <c r="CV164" i="7"/>
  <c r="CW143" i="7"/>
  <c r="CZ143" i="7" s="1"/>
  <c r="CW139" i="7"/>
  <c r="CZ139" i="7" s="1"/>
  <c r="CW110" i="7"/>
  <c r="DA110" i="7" s="1"/>
  <c r="CV109" i="7"/>
  <c r="CW109" i="7"/>
  <c r="CV128" i="7"/>
  <c r="CW128" i="7"/>
  <c r="CV101" i="7"/>
  <c r="CW101" i="7"/>
  <c r="CZ1489" i="7"/>
  <c r="CX1489" i="7"/>
  <c r="CY1466" i="7"/>
  <c r="DA1466" i="7"/>
  <c r="CY1434" i="7"/>
  <c r="DA1434" i="7"/>
  <c r="CX1395" i="7"/>
  <c r="CZ1395" i="7"/>
  <c r="CX1363" i="7"/>
  <c r="CZ1363" i="7"/>
  <c r="CX1327" i="7"/>
  <c r="CY1327" i="7"/>
  <c r="CZ1327" i="7"/>
  <c r="CV1313" i="7"/>
  <c r="CW1313" i="7"/>
  <c r="CV1110" i="7"/>
  <c r="CW1110" i="7"/>
  <c r="CV1094" i="7"/>
  <c r="CW1094" i="7"/>
  <c r="CW1499" i="7"/>
  <c r="CW1497" i="7"/>
  <c r="CZ1493" i="7"/>
  <c r="CX1493" i="7"/>
  <c r="DA1489" i="7"/>
  <c r="CW1483" i="7"/>
  <c r="CW1481" i="7"/>
  <c r="CZ1477" i="7"/>
  <c r="CX1477" i="7"/>
  <c r="CW1467" i="7"/>
  <c r="CZ1466" i="7"/>
  <c r="CW1465" i="7"/>
  <c r="CX1463" i="7"/>
  <c r="CZ1463" i="7"/>
  <c r="CZ1461" i="7"/>
  <c r="CX1461" i="7"/>
  <c r="CW1451" i="7"/>
  <c r="CW1449" i="7"/>
  <c r="CX1447" i="7"/>
  <c r="CZ1447" i="7"/>
  <c r="CZ1445" i="7"/>
  <c r="CX1445" i="7"/>
  <c r="CW1435" i="7"/>
  <c r="CZ1434" i="7"/>
  <c r="CW1433" i="7"/>
  <c r="CX1431" i="7"/>
  <c r="CZ1431" i="7"/>
  <c r="CZ1429" i="7"/>
  <c r="CX1429" i="7"/>
  <c r="CW1419" i="7"/>
  <c r="CW1417" i="7"/>
  <c r="CX1415" i="7"/>
  <c r="CZ1415" i="7"/>
  <c r="CZ1413" i="7"/>
  <c r="CX1413" i="7"/>
  <c r="DA1411" i="7"/>
  <c r="CW1403" i="7"/>
  <c r="CW1401" i="7"/>
  <c r="CX1399" i="7"/>
  <c r="CZ1399" i="7"/>
  <c r="CZ1397" i="7"/>
  <c r="CX1397" i="7"/>
  <c r="DA1395" i="7"/>
  <c r="CW1387" i="7"/>
  <c r="CW1385" i="7"/>
  <c r="CX1383" i="7"/>
  <c r="CZ1383" i="7"/>
  <c r="CZ1381" i="7"/>
  <c r="CX1381" i="7"/>
  <c r="CW1371" i="7"/>
  <c r="CZ1370" i="7"/>
  <c r="CW1369" i="7"/>
  <c r="CX1367" i="7"/>
  <c r="CZ1367" i="7"/>
  <c r="CZ1365" i="7"/>
  <c r="CX1365" i="7"/>
  <c r="DA1363" i="7"/>
  <c r="CY1358" i="7"/>
  <c r="DA1358" i="7"/>
  <c r="CW1355" i="7"/>
  <c r="CW1353" i="7"/>
  <c r="CX1351" i="7"/>
  <c r="CZ1351" i="7"/>
  <c r="CZ1349" i="7"/>
  <c r="CX1349" i="7"/>
  <c r="DA1345" i="7"/>
  <c r="CY1342" i="7"/>
  <c r="DA1342" i="7"/>
  <c r="CW1339" i="7"/>
  <c r="CZ1338" i="7"/>
  <c r="CW1337" i="7"/>
  <c r="CX1335" i="7"/>
  <c r="CZ1335" i="7"/>
  <c r="CZ1333" i="7"/>
  <c r="CX1333" i="7"/>
  <c r="DA1329" i="7"/>
  <c r="CV1325" i="7"/>
  <c r="CW1325" i="7"/>
  <c r="CX1323" i="7"/>
  <c r="CY1323" i="7"/>
  <c r="CZ1323" i="7"/>
  <c r="CV1300" i="7"/>
  <c r="CW1300" i="7"/>
  <c r="CY1295" i="7"/>
  <c r="CX1295" i="7"/>
  <c r="CZ1295" i="7"/>
  <c r="CV1294" i="7"/>
  <c r="CW1294" i="7"/>
  <c r="CX1276" i="7"/>
  <c r="CY1276" i="7"/>
  <c r="CZ1276" i="7"/>
  <c r="DA1276" i="7"/>
  <c r="CW1273" i="7"/>
  <c r="CV1273" i="7"/>
  <c r="CV1236" i="7"/>
  <c r="CW1236" i="7"/>
  <c r="CV1230" i="7"/>
  <c r="CW1230" i="7"/>
  <c r="CW1209" i="7"/>
  <c r="CV1209" i="7"/>
  <c r="CW1177" i="7"/>
  <c r="CV1177" i="7"/>
  <c r="CW1145" i="7"/>
  <c r="CV1145" i="7"/>
  <c r="CW1113" i="7"/>
  <c r="CV1113" i="7"/>
  <c r="CV1106" i="7"/>
  <c r="CW1106" i="7"/>
  <c r="CV1090" i="7"/>
  <c r="CW1090" i="7"/>
  <c r="CV1074" i="7"/>
  <c r="CW1074" i="7"/>
  <c r="CV1058" i="7"/>
  <c r="CW1058" i="7"/>
  <c r="CX1491" i="7"/>
  <c r="CZ1491" i="7"/>
  <c r="CY1482" i="7"/>
  <c r="DA1482" i="7"/>
  <c r="CX1475" i="7"/>
  <c r="CZ1475" i="7"/>
  <c r="CZ1473" i="7"/>
  <c r="CX1473" i="7"/>
  <c r="CX1459" i="7"/>
  <c r="CZ1459" i="7"/>
  <c r="CX1443" i="7"/>
  <c r="CZ1443" i="7"/>
  <c r="CX1427" i="7"/>
  <c r="CZ1427" i="7"/>
  <c r="CZ1425" i="7"/>
  <c r="CX1425" i="7"/>
  <c r="CZ1409" i="7"/>
  <c r="CX1409" i="7"/>
  <c r="CZ1393" i="7"/>
  <c r="CX1393" i="7"/>
  <c r="CZ1377" i="7"/>
  <c r="CX1377" i="7"/>
  <c r="CY1354" i="7"/>
  <c r="DA1354" i="7"/>
  <c r="CX1347" i="7"/>
  <c r="CZ1347" i="7"/>
  <c r="CX1331" i="7"/>
  <c r="CZ1331" i="7"/>
  <c r="CY1311" i="7"/>
  <c r="CX1311" i="7"/>
  <c r="CZ1311" i="7"/>
  <c r="CV1310" i="7"/>
  <c r="CW1310" i="7"/>
  <c r="CV1166" i="7"/>
  <c r="CW1166" i="7"/>
  <c r="CV1078" i="7"/>
  <c r="CW1078" i="7"/>
  <c r="CV1062" i="7"/>
  <c r="CW1062" i="7"/>
  <c r="CV1046" i="7"/>
  <c r="CW1046" i="7"/>
  <c r="CV1017" i="7"/>
  <c r="CW1017" i="7"/>
  <c r="CV965" i="7"/>
  <c r="CW965" i="7"/>
  <c r="CV903" i="7"/>
  <c r="CW903" i="7"/>
  <c r="CV901" i="7"/>
  <c r="CW901" i="7"/>
  <c r="CX1499" i="7"/>
  <c r="CZ1499" i="7"/>
  <c r="CY1491" i="7"/>
  <c r="CY1489" i="7"/>
  <c r="CY1475" i="7"/>
  <c r="CY1473" i="7"/>
  <c r="CX1467" i="7"/>
  <c r="CZ1467" i="7"/>
  <c r="CX1434" i="7"/>
  <c r="CZ1433" i="7"/>
  <c r="CX1433" i="7"/>
  <c r="CY1427" i="7"/>
  <c r="CY1425" i="7"/>
  <c r="CZ1417" i="7"/>
  <c r="CX1417" i="7"/>
  <c r="CY1409" i="7"/>
  <c r="CX1403" i="7"/>
  <c r="CZ1403" i="7"/>
  <c r="CX1354" i="7"/>
  <c r="CY1347" i="7"/>
  <c r="CY1346" i="7"/>
  <c r="DA1346" i="7"/>
  <c r="CX1339" i="7"/>
  <c r="CZ1339" i="7"/>
  <c r="CZ1337" i="7"/>
  <c r="CX1337" i="7"/>
  <c r="CY1331" i="7"/>
  <c r="CY1330" i="7"/>
  <c r="DA1330" i="7"/>
  <c r="DA1327" i="7"/>
  <c r="CV1321" i="7"/>
  <c r="CW1321" i="7"/>
  <c r="CX1319" i="7"/>
  <c r="CY1319" i="7"/>
  <c r="CZ1319" i="7"/>
  <c r="DA1311" i="7"/>
  <c r="CV1284" i="7"/>
  <c r="CW1284" i="7"/>
  <c r="CY1279" i="7"/>
  <c r="CX1279" i="7"/>
  <c r="CZ1279" i="7"/>
  <c r="CV1278" i="7"/>
  <c r="CW1278" i="7"/>
  <c r="CX1260" i="7"/>
  <c r="CY1260" i="7"/>
  <c r="CZ1260" i="7"/>
  <c r="DA1260" i="7"/>
  <c r="CW1257" i="7"/>
  <c r="CV1257" i="7"/>
  <c r="CV1220" i="7"/>
  <c r="CW1220" i="7"/>
  <c r="CV1214" i="7"/>
  <c r="CW1214" i="7"/>
  <c r="CV1188" i="7"/>
  <c r="CW1188" i="7"/>
  <c r="CV1182" i="7"/>
  <c r="CW1182" i="7"/>
  <c r="CV1156" i="7"/>
  <c r="CW1156" i="7"/>
  <c r="CV1150" i="7"/>
  <c r="CW1150" i="7"/>
  <c r="CV1124" i="7"/>
  <c r="CW1124" i="7"/>
  <c r="CV1118" i="7"/>
  <c r="CW1118" i="7"/>
  <c r="CV1102" i="7"/>
  <c r="CW1102" i="7"/>
  <c r="CV1086" i="7"/>
  <c r="CW1086" i="7"/>
  <c r="CV1070" i="7"/>
  <c r="CW1070" i="7"/>
  <c r="CV1054" i="7"/>
  <c r="CW1054" i="7"/>
  <c r="CV1033" i="7"/>
  <c r="CW1033" i="7"/>
  <c r="CV1001" i="7"/>
  <c r="CW1001" i="7"/>
  <c r="CV985" i="7"/>
  <c r="CW985" i="7"/>
  <c r="CV935" i="7"/>
  <c r="CW935" i="7"/>
  <c r="CV933" i="7"/>
  <c r="CW933" i="7"/>
  <c r="CZ1457" i="7"/>
  <c r="CX1457" i="7"/>
  <c r="CZ1441" i="7"/>
  <c r="CX1441" i="7"/>
  <c r="CX1411" i="7"/>
  <c r="CZ1411" i="7"/>
  <c r="CY1402" i="7"/>
  <c r="DA1402" i="7"/>
  <c r="CX1379" i="7"/>
  <c r="CZ1379" i="7"/>
  <c r="CY1370" i="7"/>
  <c r="DA1370" i="7"/>
  <c r="CZ1361" i="7"/>
  <c r="CX1361" i="7"/>
  <c r="CZ1345" i="7"/>
  <c r="CX1345" i="7"/>
  <c r="CY1338" i="7"/>
  <c r="DA1338" i="7"/>
  <c r="CZ1329" i="7"/>
  <c r="CX1329" i="7"/>
  <c r="CX1292" i="7"/>
  <c r="CY1292" i="7"/>
  <c r="CZ1292" i="7"/>
  <c r="DA1292" i="7"/>
  <c r="CW1289" i="7"/>
  <c r="CV1289" i="7"/>
  <c r="CV1252" i="7"/>
  <c r="CW1252" i="7"/>
  <c r="CV1246" i="7"/>
  <c r="CW1246" i="7"/>
  <c r="CW1225" i="7"/>
  <c r="CV1225" i="7"/>
  <c r="CV1204" i="7"/>
  <c r="CW1204" i="7"/>
  <c r="CV1198" i="7"/>
  <c r="CW1198" i="7"/>
  <c r="CV1172" i="7"/>
  <c r="CW1172" i="7"/>
  <c r="CV1140" i="7"/>
  <c r="CW1140" i="7"/>
  <c r="CV1134" i="7"/>
  <c r="CW1134" i="7"/>
  <c r="CV991" i="7"/>
  <c r="CW991" i="7"/>
  <c r="CV967" i="7"/>
  <c r="CW967" i="7"/>
  <c r="CZ1497" i="7"/>
  <c r="CX1497" i="7"/>
  <c r="CX1483" i="7"/>
  <c r="CZ1483" i="7"/>
  <c r="CX1482" i="7"/>
  <c r="CZ1481" i="7"/>
  <c r="CX1481" i="7"/>
  <c r="CX1466" i="7"/>
  <c r="CZ1465" i="7"/>
  <c r="CX1465" i="7"/>
  <c r="CY1459" i="7"/>
  <c r="CY1457" i="7"/>
  <c r="CX1451" i="7"/>
  <c r="CZ1451" i="7"/>
  <c r="CZ1449" i="7"/>
  <c r="CX1449" i="7"/>
  <c r="CY1443" i="7"/>
  <c r="CY1441" i="7"/>
  <c r="CX1435" i="7"/>
  <c r="CZ1435" i="7"/>
  <c r="CX1419" i="7"/>
  <c r="CZ1419" i="7"/>
  <c r="CX1402" i="7"/>
  <c r="CZ1401" i="7"/>
  <c r="CX1401" i="7"/>
  <c r="CY1395" i="7"/>
  <c r="CY1393" i="7"/>
  <c r="CX1387" i="7"/>
  <c r="CZ1387" i="7"/>
  <c r="CZ1385" i="7"/>
  <c r="CX1385" i="7"/>
  <c r="CY1379" i="7"/>
  <c r="CY1377" i="7"/>
  <c r="CX1371" i="7"/>
  <c r="CZ1371" i="7"/>
  <c r="CZ1369" i="7"/>
  <c r="CX1369" i="7"/>
  <c r="CY1363" i="7"/>
  <c r="CY1361" i="7"/>
  <c r="CX1355" i="7"/>
  <c r="CZ1355" i="7"/>
  <c r="CZ1353" i="7"/>
  <c r="CX1353" i="7"/>
  <c r="DA1499" i="7"/>
  <c r="DA1497" i="7"/>
  <c r="CY1493" i="7"/>
  <c r="CW1491" i="7"/>
  <c r="CW1489" i="7"/>
  <c r="DA1483" i="7"/>
  <c r="DA1481" i="7"/>
  <c r="CY1478" i="7"/>
  <c r="DA1478" i="7"/>
  <c r="CY1477" i="7"/>
  <c r="CW1475" i="7"/>
  <c r="CW1473" i="7"/>
  <c r="CX1471" i="7"/>
  <c r="CZ1471" i="7"/>
  <c r="CZ1469" i="7"/>
  <c r="CX1469" i="7"/>
  <c r="DA1467" i="7"/>
  <c r="DA1465" i="7"/>
  <c r="CY1463" i="7"/>
  <c r="CY1461" i="7"/>
  <c r="CW1459" i="7"/>
  <c r="CW1457" i="7"/>
  <c r="CX1455" i="7"/>
  <c r="CZ1455" i="7"/>
  <c r="CZ1453" i="7"/>
  <c r="CX1453" i="7"/>
  <c r="DA1451" i="7"/>
  <c r="DA1449" i="7"/>
  <c r="CY1447" i="7"/>
  <c r="CY1445" i="7"/>
  <c r="CW1443" i="7"/>
  <c r="CW1441" i="7"/>
  <c r="CX1439" i="7"/>
  <c r="CZ1439" i="7"/>
  <c r="CZ1437" i="7"/>
  <c r="CX1437" i="7"/>
  <c r="DA1435" i="7"/>
  <c r="DA1433" i="7"/>
  <c r="CY1431" i="7"/>
  <c r="CY1429" i="7"/>
  <c r="CW1427" i="7"/>
  <c r="CW1425" i="7"/>
  <c r="CX1423" i="7"/>
  <c r="CZ1423" i="7"/>
  <c r="CZ1421" i="7"/>
  <c r="CX1421" i="7"/>
  <c r="DA1419" i="7"/>
  <c r="DA1417" i="7"/>
  <c r="CY1415" i="7"/>
  <c r="CY1413" i="7"/>
  <c r="CW1411" i="7"/>
  <c r="CW1409" i="7"/>
  <c r="CX1407" i="7"/>
  <c r="CZ1407" i="7"/>
  <c r="CZ1405" i="7"/>
  <c r="CX1405" i="7"/>
  <c r="DA1403" i="7"/>
  <c r="DA1401" i="7"/>
  <c r="CY1399" i="7"/>
  <c r="CY1397" i="7"/>
  <c r="CW1395" i="7"/>
  <c r="CW1393" i="7"/>
  <c r="CX1391" i="7"/>
  <c r="CZ1391" i="7"/>
  <c r="CZ1389" i="7"/>
  <c r="CX1389" i="7"/>
  <c r="DA1387" i="7"/>
  <c r="DA1385" i="7"/>
  <c r="CY1383" i="7"/>
  <c r="CY1381" i="7"/>
  <c r="CW1379" i="7"/>
  <c r="CW1377" i="7"/>
  <c r="CX1375" i="7"/>
  <c r="CZ1375" i="7"/>
  <c r="CZ1373" i="7"/>
  <c r="CX1373" i="7"/>
  <c r="DA1371" i="7"/>
  <c r="DA1369" i="7"/>
  <c r="CY1367" i="7"/>
  <c r="CY1365" i="7"/>
  <c r="CW1363" i="7"/>
  <c r="CW1361" i="7"/>
  <c r="CX1359" i="7"/>
  <c r="CZ1359" i="7"/>
  <c r="CX1358" i="7"/>
  <c r="CZ1357" i="7"/>
  <c r="CX1357" i="7"/>
  <c r="DA1355" i="7"/>
  <c r="DA1353" i="7"/>
  <c r="CY1351" i="7"/>
  <c r="CY1349" i="7"/>
  <c r="CW1347" i="7"/>
  <c r="CZ1346" i="7"/>
  <c r="CW1345" i="7"/>
  <c r="CX1343" i="7"/>
  <c r="CZ1343" i="7"/>
  <c r="CX1342" i="7"/>
  <c r="CZ1341" i="7"/>
  <c r="CX1341" i="7"/>
  <c r="DA1339" i="7"/>
  <c r="DA1337" i="7"/>
  <c r="CY1335" i="7"/>
  <c r="CY1333" i="7"/>
  <c r="CW1331" i="7"/>
  <c r="CZ1330" i="7"/>
  <c r="CW1329" i="7"/>
  <c r="DA1323" i="7"/>
  <c r="CV1317" i="7"/>
  <c r="CW1317" i="7"/>
  <c r="CX1315" i="7"/>
  <c r="CY1315" i="7"/>
  <c r="CZ1315" i="7"/>
  <c r="CX1308" i="7"/>
  <c r="CY1308" i="7"/>
  <c r="CZ1308" i="7"/>
  <c r="DA1308" i="7"/>
  <c r="CW1305" i="7"/>
  <c r="CV1305" i="7"/>
  <c r="DA1295" i="7"/>
  <c r="CV1268" i="7"/>
  <c r="CW1268" i="7"/>
  <c r="CV1262" i="7"/>
  <c r="CW1262" i="7"/>
  <c r="CW1241" i="7"/>
  <c r="CV1241" i="7"/>
  <c r="CW1193" i="7"/>
  <c r="CV1193" i="7"/>
  <c r="CW1161" i="7"/>
  <c r="CV1161" i="7"/>
  <c r="CW1129" i="7"/>
  <c r="CV1129" i="7"/>
  <c r="CV1098" i="7"/>
  <c r="CW1098" i="7"/>
  <c r="CV1082" i="7"/>
  <c r="CW1082" i="7"/>
  <c r="CV1066" i="7"/>
  <c r="CW1066" i="7"/>
  <c r="CV1050" i="7"/>
  <c r="CW1050" i="7"/>
  <c r="DA1326" i="7"/>
  <c r="DA1322" i="7"/>
  <c r="DA1318" i="7"/>
  <c r="DA1314" i="7"/>
  <c r="CW1302" i="7"/>
  <c r="CV1297" i="7"/>
  <c r="CW1286" i="7"/>
  <c r="CV1281" i="7"/>
  <c r="CW1270" i="7"/>
  <c r="CV1265" i="7"/>
  <c r="CW1254" i="7"/>
  <c r="CV1249" i="7"/>
  <c r="CW1238" i="7"/>
  <c r="CZ1238" i="7" s="1"/>
  <c r="CV1233" i="7"/>
  <c r="CW1222" i="7"/>
  <c r="CZ1222" i="7" s="1"/>
  <c r="CV1217" i="7"/>
  <c r="CW1206" i="7"/>
  <c r="CZ1206" i="7" s="1"/>
  <c r="CV1201" i="7"/>
  <c r="CW1190" i="7"/>
  <c r="DA1190" i="7" s="1"/>
  <c r="CV1185" i="7"/>
  <c r="CW1174" i="7"/>
  <c r="CZ1174" i="7" s="1"/>
  <c r="CV1169" i="7"/>
  <c r="CW1158" i="7"/>
  <c r="CZ1158" i="7" s="1"/>
  <c r="CV1153" i="7"/>
  <c r="CW1142" i="7"/>
  <c r="CZ1142" i="7" s="1"/>
  <c r="CV1137" i="7"/>
  <c r="CW1126" i="7"/>
  <c r="CZ1126" i="7" s="1"/>
  <c r="CV1121" i="7"/>
  <c r="CV1037" i="7"/>
  <c r="CW1037" i="7"/>
  <c r="CV1021" i="7"/>
  <c r="CW1021" i="7"/>
  <c r="CV1005" i="7"/>
  <c r="CW1005" i="7"/>
  <c r="CW996" i="7"/>
  <c r="CV996" i="7"/>
  <c r="CW980" i="7"/>
  <c r="CV980" i="7"/>
  <c r="CV879" i="7"/>
  <c r="CW879" i="7"/>
  <c r="CV863" i="7"/>
  <c r="CW863" i="7"/>
  <c r="CV847" i="7"/>
  <c r="CW847" i="7"/>
  <c r="CV831" i="7"/>
  <c r="CW831" i="7"/>
  <c r="CV815" i="7"/>
  <c r="CW815" i="7"/>
  <c r="CV643" i="7"/>
  <c r="CW643" i="7"/>
  <c r="CV524" i="7"/>
  <c r="CW524" i="7"/>
  <c r="CZ1326" i="7"/>
  <c r="CZ1318" i="7"/>
  <c r="DA1302" i="7"/>
  <c r="DA1254" i="7"/>
  <c r="CV1041" i="7"/>
  <c r="CW1041" i="7"/>
  <c r="CV1025" i="7"/>
  <c r="CW1025" i="7"/>
  <c r="CV1009" i="7"/>
  <c r="CW1009" i="7"/>
  <c r="CV951" i="7"/>
  <c r="CW951" i="7"/>
  <c r="CV949" i="7"/>
  <c r="CW949" i="7"/>
  <c r="CV919" i="7"/>
  <c r="CW919" i="7"/>
  <c r="CV917" i="7"/>
  <c r="CW917" i="7"/>
  <c r="CV887" i="7"/>
  <c r="CW887" i="7"/>
  <c r="CV885" i="7"/>
  <c r="CW885" i="7"/>
  <c r="CZ1322" i="7"/>
  <c r="CZ1314" i="7"/>
  <c r="DA1286" i="7"/>
  <c r="DA1270" i="7"/>
  <c r="CX1306" i="7"/>
  <c r="CZ1303" i="7"/>
  <c r="CY1302" i="7"/>
  <c r="CX1290" i="7"/>
  <c r="CZ1288" i="7"/>
  <c r="CZ1287" i="7"/>
  <c r="CY1286" i="7"/>
  <c r="CX1275" i="7"/>
  <c r="CX1274" i="7"/>
  <c r="CZ1272" i="7"/>
  <c r="CZ1271" i="7"/>
  <c r="CY1270" i="7"/>
  <c r="CX1259" i="7"/>
  <c r="CX1258" i="7"/>
  <c r="CZ1255" i="7"/>
  <c r="CY1254" i="7"/>
  <c r="CV1029" i="7"/>
  <c r="CW1029" i="7"/>
  <c r="CV1013" i="7"/>
  <c r="CW1013" i="7"/>
  <c r="CV871" i="7"/>
  <c r="CW871" i="7"/>
  <c r="CV855" i="7"/>
  <c r="CW855" i="7"/>
  <c r="CV839" i="7"/>
  <c r="CW839" i="7"/>
  <c r="CV823" i="7"/>
  <c r="CW823" i="7"/>
  <c r="CV807" i="7"/>
  <c r="CW807" i="7"/>
  <c r="CW594" i="7"/>
  <c r="CV594" i="7"/>
  <c r="CW1042" i="7"/>
  <c r="CZ1042" i="7" s="1"/>
  <c r="CW1038" i="7"/>
  <c r="CY1038" i="7" s="1"/>
  <c r="CW1034" i="7"/>
  <c r="CY1034" i="7" s="1"/>
  <c r="CW1030" i="7"/>
  <c r="CY1030" i="7" s="1"/>
  <c r="CW1026" i="7"/>
  <c r="CX1026" i="7" s="1"/>
  <c r="CW1022" i="7"/>
  <c r="CX1022" i="7" s="1"/>
  <c r="CW1018" i="7"/>
  <c r="CX1018" i="7" s="1"/>
  <c r="CW1014" i="7"/>
  <c r="CY1014" i="7" s="1"/>
  <c r="CW1010" i="7"/>
  <c r="CX1010" i="7" s="1"/>
  <c r="CW1006" i="7"/>
  <c r="CY1006" i="7" s="1"/>
  <c r="CW1002" i="7"/>
  <c r="CZ1002" i="7" s="1"/>
  <c r="CW995" i="7"/>
  <c r="CX995" i="7" s="1"/>
  <c r="CW979" i="7"/>
  <c r="CZ979" i="7" s="1"/>
  <c r="CW797" i="7"/>
  <c r="CV797" i="7"/>
  <c r="CW781" i="7"/>
  <c r="CV781" i="7"/>
  <c r="CW765" i="7"/>
  <c r="CV765" i="7"/>
  <c r="CW749" i="7"/>
  <c r="CV749" i="7"/>
  <c r="CW733" i="7"/>
  <c r="CV733" i="7"/>
  <c r="CW717" i="7"/>
  <c r="CV717" i="7"/>
  <c r="CV714" i="7"/>
  <c r="CW714" i="7"/>
  <c r="CV706" i="7"/>
  <c r="CW706" i="7"/>
  <c r="CV698" i="7"/>
  <c r="CW698" i="7"/>
  <c r="CV690" i="7"/>
  <c r="CW690" i="7"/>
  <c r="CV682" i="7"/>
  <c r="CW682" i="7"/>
  <c r="CV674" i="7"/>
  <c r="CW674" i="7"/>
  <c r="CV576" i="7"/>
  <c r="CW576" i="7"/>
  <c r="CV566" i="7"/>
  <c r="CW566" i="7"/>
  <c r="CV1000" i="7"/>
  <c r="CW989" i="7"/>
  <c r="CZ989" i="7" s="1"/>
  <c r="CV984" i="7"/>
  <c r="CW963" i="7"/>
  <c r="CY963" i="7" s="1"/>
  <c r="CW961" i="7"/>
  <c r="CY961" i="7" s="1"/>
  <c r="CW947" i="7"/>
  <c r="CY947" i="7" s="1"/>
  <c r="CW945" i="7"/>
  <c r="CY945" i="7" s="1"/>
  <c r="CW931" i="7"/>
  <c r="CY931" i="7" s="1"/>
  <c r="CW929" i="7"/>
  <c r="CY929" i="7" s="1"/>
  <c r="CW915" i="7"/>
  <c r="DA915" i="7" s="1"/>
  <c r="CW913" i="7"/>
  <c r="CY913" i="7" s="1"/>
  <c r="CW899" i="7"/>
  <c r="CY899" i="7" s="1"/>
  <c r="CW897" i="7"/>
  <c r="CY897" i="7" s="1"/>
  <c r="CV883" i="7"/>
  <c r="CW883" i="7"/>
  <c r="CV875" i="7"/>
  <c r="CW875" i="7"/>
  <c r="CV867" i="7"/>
  <c r="CW867" i="7"/>
  <c r="CV859" i="7"/>
  <c r="CW859" i="7"/>
  <c r="CV851" i="7"/>
  <c r="CW851" i="7"/>
  <c r="CV843" i="7"/>
  <c r="CW843" i="7"/>
  <c r="CV835" i="7"/>
  <c r="CW835" i="7"/>
  <c r="CV827" i="7"/>
  <c r="CW827" i="7"/>
  <c r="CV819" i="7"/>
  <c r="CW819" i="7"/>
  <c r="CV811" i="7"/>
  <c r="CW811" i="7"/>
  <c r="CW654" i="7"/>
  <c r="CV654" i="7"/>
  <c r="CW626" i="7"/>
  <c r="CV626" i="7"/>
  <c r="CW586" i="7"/>
  <c r="CV586" i="7"/>
  <c r="CW789" i="7"/>
  <c r="CV789" i="7"/>
  <c r="CW773" i="7"/>
  <c r="CV773" i="7"/>
  <c r="CW757" i="7"/>
  <c r="CV757" i="7"/>
  <c r="CW741" i="7"/>
  <c r="CV741" i="7"/>
  <c r="CW725" i="7"/>
  <c r="CV725" i="7"/>
  <c r="CV649" i="7"/>
  <c r="CW649" i="7"/>
  <c r="CW610" i="7"/>
  <c r="CV610" i="7"/>
  <c r="CV802" i="7"/>
  <c r="CW802" i="7"/>
  <c r="CV801" i="7"/>
  <c r="CV794" i="7"/>
  <c r="CW794" i="7"/>
  <c r="CV793" i="7"/>
  <c r="CV786" i="7"/>
  <c r="CW786" i="7"/>
  <c r="CV785" i="7"/>
  <c r="CV778" i="7"/>
  <c r="CW778" i="7"/>
  <c r="CV777" i="7"/>
  <c r="CV770" i="7"/>
  <c r="CW770" i="7"/>
  <c r="CV769" i="7"/>
  <c r="CV762" i="7"/>
  <c r="CW762" i="7"/>
  <c r="CV761" i="7"/>
  <c r="CV754" i="7"/>
  <c r="CW754" i="7"/>
  <c r="CV753" i="7"/>
  <c r="CV746" i="7"/>
  <c r="CW746" i="7"/>
  <c r="CV745" i="7"/>
  <c r="CV738" i="7"/>
  <c r="CW738" i="7"/>
  <c r="CV737" i="7"/>
  <c r="CV730" i="7"/>
  <c r="CW730" i="7"/>
  <c r="CV729" i="7"/>
  <c r="CV722" i="7"/>
  <c r="CW722" i="7"/>
  <c r="CV721" i="7"/>
  <c r="CW622" i="7"/>
  <c r="CV622" i="7"/>
  <c r="CW606" i="7"/>
  <c r="CV606" i="7"/>
  <c r="CV492" i="7"/>
  <c r="CW492" i="7"/>
  <c r="CV710" i="7"/>
  <c r="CW710" i="7"/>
  <c r="CV702" i="7"/>
  <c r="CW702" i="7"/>
  <c r="CV694" i="7"/>
  <c r="CW694" i="7"/>
  <c r="CV686" i="7"/>
  <c r="CW686" i="7"/>
  <c r="CV678" i="7"/>
  <c r="CW678" i="7"/>
  <c r="CV670" i="7"/>
  <c r="CW670" i="7"/>
  <c r="CV665" i="7"/>
  <c r="CW665" i="7"/>
  <c r="CV659" i="7"/>
  <c r="CW659" i="7"/>
  <c r="CW638" i="7"/>
  <c r="CV638" i="7"/>
  <c r="CV633" i="7"/>
  <c r="CW633" i="7"/>
  <c r="CW618" i="7"/>
  <c r="CV618" i="7"/>
  <c r="CW602" i="7"/>
  <c r="CV602" i="7"/>
  <c r="CW590" i="7"/>
  <c r="CV590" i="7"/>
  <c r="CW571" i="7"/>
  <c r="CV571" i="7"/>
  <c r="CV460" i="7"/>
  <c r="CW460" i="7"/>
  <c r="CV798" i="7"/>
  <c r="CW798" i="7"/>
  <c r="CV790" i="7"/>
  <c r="CW790" i="7"/>
  <c r="CV782" i="7"/>
  <c r="CW782" i="7"/>
  <c r="CV774" i="7"/>
  <c r="CW774" i="7"/>
  <c r="CV766" i="7"/>
  <c r="CW766" i="7"/>
  <c r="CV758" i="7"/>
  <c r="CW758" i="7"/>
  <c r="CV750" i="7"/>
  <c r="CW750" i="7"/>
  <c r="CV742" i="7"/>
  <c r="CW742" i="7"/>
  <c r="CV734" i="7"/>
  <c r="CW734" i="7"/>
  <c r="CV726" i="7"/>
  <c r="CW726" i="7"/>
  <c r="CV718" i="7"/>
  <c r="CW718" i="7"/>
  <c r="CW614" i="7"/>
  <c r="CV614" i="7"/>
  <c r="CW598" i="7"/>
  <c r="CV598" i="7"/>
  <c r="CV556" i="7"/>
  <c r="CW556" i="7"/>
  <c r="CV578" i="7"/>
  <c r="CV558" i="7"/>
  <c r="CW558" i="7"/>
  <c r="CV526" i="7"/>
  <c r="CW526" i="7"/>
  <c r="CV494" i="7"/>
  <c r="CW494" i="7"/>
  <c r="CV462" i="7"/>
  <c r="CW462" i="7"/>
  <c r="CW663" i="7"/>
  <c r="CY663" i="7" s="1"/>
  <c r="CV658" i="7"/>
  <c r="CW647" i="7"/>
  <c r="CZ647" i="7" s="1"/>
  <c r="CV642" i="7"/>
  <c r="CW631" i="7"/>
  <c r="CY631" i="7" s="1"/>
  <c r="CV540" i="7"/>
  <c r="CW540" i="7"/>
  <c r="CV508" i="7"/>
  <c r="CW508" i="7"/>
  <c r="CV476" i="7"/>
  <c r="CW476" i="7"/>
  <c r="CV627" i="7"/>
  <c r="CW627" i="7"/>
  <c r="CV623" i="7"/>
  <c r="CW623" i="7"/>
  <c r="CV619" i="7"/>
  <c r="CW619" i="7"/>
  <c r="CV615" i="7"/>
  <c r="CW615" i="7"/>
  <c r="CV611" i="7"/>
  <c r="CW611" i="7"/>
  <c r="CV607" i="7"/>
  <c r="CW607" i="7"/>
  <c r="CV603" i="7"/>
  <c r="CW603" i="7"/>
  <c r="CV599" i="7"/>
  <c r="CW599" i="7"/>
  <c r="CV595" i="7"/>
  <c r="CW595" i="7"/>
  <c r="CV591" i="7"/>
  <c r="CW591" i="7"/>
  <c r="CV587" i="7"/>
  <c r="CW587" i="7"/>
  <c r="CV583" i="7"/>
  <c r="CW583" i="7"/>
  <c r="CV582" i="7"/>
  <c r="CW582" i="7"/>
  <c r="CV542" i="7"/>
  <c r="CW542" i="7"/>
  <c r="CV510" i="7"/>
  <c r="CW510" i="7"/>
  <c r="CV478" i="7"/>
  <c r="CW478" i="7"/>
  <c r="CV458" i="7"/>
  <c r="CW458" i="7"/>
  <c r="CV450" i="7"/>
  <c r="CW450" i="7"/>
  <c r="CV442" i="7"/>
  <c r="CW442" i="7"/>
  <c r="CV434" i="7"/>
  <c r="CW434" i="7"/>
  <c r="CV426" i="7"/>
  <c r="CW426" i="7"/>
  <c r="CV418" i="7"/>
  <c r="CW418" i="7"/>
  <c r="CW397" i="7"/>
  <c r="CV397" i="7"/>
  <c r="CW381" i="7"/>
  <c r="CV381" i="7"/>
  <c r="CV370" i="7"/>
  <c r="CW370" i="7"/>
  <c r="CV354" i="7"/>
  <c r="CW354" i="7"/>
  <c r="CV338" i="7"/>
  <c r="CW338" i="7"/>
  <c r="CV322" i="7"/>
  <c r="CW322" i="7"/>
  <c r="CV407" i="7"/>
  <c r="CW407" i="7"/>
  <c r="CV454" i="7"/>
  <c r="CW454" i="7"/>
  <c r="CV446" i="7"/>
  <c r="CW446" i="7"/>
  <c r="CV438" i="7"/>
  <c r="CW438" i="7"/>
  <c r="CV430" i="7"/>
  <c r="CW430" i="7"/>
  <c r="CV422" i="7"/>
  <c r="CW422" i="7"/>
  <c r="CV413" i="7"/>
  <c r="CW413" i="7"/>
  <c r="CW389" i="7"/>
  <c r="CV389" i="7"/>
  <c r="CW365" i="7"/>
  <c r="CV365" i="7"/>
  <c r="CW349" i="7"/>
  <c r="CV349" i="7"/>
  <c r="CW333" i="7"/>
  <c r="CV333" i="7"/>
  <c r="CW317" i="7"/>
  <c r="CV317" i="7"/>
  <c r="CW415" i="7"/>
  <c r="CZ415" i="7" s="1"/>
  <c r="CV410" i="7"/>
  <c r="CV402" i="7"/>
  <c r="CW402" i="7"/>
  <c r="CV401" i="7"/>
  <c r="CV394" i="7"/>
  <c r="CW394" i="7"/>
  <c r="CV393" i="7"/>
  <c r="CV386" i="7"/>
  <c r="CW386" i="7"/>
  <c r="CV385" i="7"/>
  <c r="CV378" i="7"/>
  <c r="CW378" i="7"/>
  <c r="CV377" i="7"/>
  <c r="CW254" i="7"/>
  <c r="CV254" i="7"/>
  <c r="CV360" i="7"/>
  <c r="CW360" i="7"/>
  <c r="CV344" i="7"/>
  <c r="CW344" i="7"/>
  <c r="CV328" i="7"/>
  <c r="CW328" i="7"/>
  <c r="CV398" i="7"/>
  <c r="CW398" i="7"/>
  <c r="CV390" i="7"/>
  <c r="CW390" i="7"/>
  <c r="CV382" i="7"/>
  <c r="CW382" i="7"/>
  <c r="CV374" i="7"/>
  <c r="CW374" i="7"/>
  <c r="CV373" i="7"/>
  <c r="CW373" i="7"/>
  <c r="CV259" i="7"/>
  <c r="CW259" i="7"/>
  <c r="CW364" i="7"/>
  <c r="CY364" i="7" s="1"/>
  <c r="CW362" i="7"/>
  <c r="CZ362" i="7" s="1"/>
  <c r="CV357" i="7"/>
  <c r="CW348" i="7"/>
  <c r="CY348" i="7" s="1"/>
  <c r="CW346" i="7"/>
  <c r="CZ346" i="7" s="1"/>
  <c r="CV341" i="7"/>
  <c r="CW332" i="7"/>
  <c r="CY332" i="7" s="1"/>
  <c r="CW330" i="7"/>
  <c r="CZ330" i="7" s="1"/>
  <c r="CV325" i="7"/>
  <c r="CW316" i="7"/>
  <c r="CY316" i="7" s="1"/>
  <c r="CV314" i="7"/>
  <c r="CW314" i="7"/>
  <c r="CV313" i="7"/>
  <c r="CV310" i="7"/>
  <c r="CW310" i="7"/>
  <c r="CV309" i="7"/>
  <c r="CV306" i="7"/>
  <c r="CW306" i="7"/>
  <c r="CV305" i="7"/>
  <c r="CV302" i="7"/>
  <c r="CW302" i="7"/>
  <c r="CV301" i="7"/>
  <c r="CV298" i="7"/>
  <c r="CW298" i="7"/>
  <c r="CV297" i="7"/>
  <c r="CV294" i="7"/>
  <c r="CW294" i="7"/>
  <c r="CV293" i="7"/>
  <c r="CV369" i="7"/>
  <c r="CW358" i="7"/>
  <c r="CZ358" i="7" s="1"/>
  <c r="CV353" i="7"/>
  <c r="CW342" i="7"/>
  <c r="CZ342" i="7" s="1"/>
  <c r="CV337" i="7"/>
  <c r="CW326" i="7"/>
  <c r="CZ326" i="7" s="1"/>
  <c r="CV321" i="7"/>
  <c r="CW286" i="7"/>
  <c r="CV286" i="7"/>
  <c r="CV281" i="7"/>
  <c r="CW281" i="7"/>
  <c r="CV247" i="7"/>
  <c r="CW247" i="7"/>
  <c r="CV221" i="7"/>
  <c r="CW221" i="7"/>
  <c r="CW142" i="7"/>
  <c r="CV142" i="7"/>
  <c r="CV275" i="7"/>
  <c r="CW275" i="7"/>
  <c r="CW270" i="7"/>
  <c r="CV270" i="7"/>
  <c r="CV265" i="7"/>
  <c r="CW265" i="7"/>
  <c r="CV249" i="7"/>
  <c r="CW249" i="7"/>
  <c r="CV193" i="7"/>
  <c r="CW193" i="7"/>
  <c r="CV177" i="7"/>
  <c r="CW177" i="7"/>
  <c r="CV165" i="7"/>
  <c r="CW165" i="7"/>
  <c r="CW232" i="7"/>
  <c r="CV232" i="7"/>
  <c r="CV229" i="7"/>
  <c r="CW229" i="7"/>
  <c r="CW224" i="7"/>
  <c r="CV224" i="7"/>
  <c r="CV211" i="7"/>
  <c r="CW211" i="7"/>
  <c r="CV205" i="7"/>
  <c r="CW205" i="7"/>
  <c r="CV189" i="7"/>
  <c r="CW189" i="7"/>
  <c r="CW216" i="7"/>
  <c r="CV216" i="7"/>
  <c r="CV201" i="7"/>
  <c r="CW201" i="7"/>
  <c r="CV185" i="7"/>
  <c r="CW185" i="7"/>
  <c r="CV147" i="7"/>
  <c r="CW147" i="7"/>
  <c r="CV197" i="7"/>
  <c r="CW197" i="7"/>
  <c r="CV181" i="7"/>
  <c r="CW181" i="7"/>
  <c r="CW213" i="7"/>
  <c r="CZ213" i="7" s="1"/>
  <c r="CV208" i="7"/>
  <c r="CV161" i="7"/>
  <c r="CW161" i="7"/>
  <c r="CV137" i="7"/>
  <c r="CW137" i="7"/>
  <c r="CV173" i="7"/>
  <c r="CW173" i="7"/>
  <c r="CV157" i="7"/>
  <c r="CW157" i="7"/>
  <c r="CV127" i="7"/>
  <c r="CW127" i="7"/>
  <c r="CV169" i="7"/>
  <c r="CW169" i="7"/>
  <c r="CV153" i="7"/>
  <c r="CW153" i="7"/>
  <c r="CV135" i="7"/>
  <c r="CW135" i="7"/>
  <c r="CV131" i="7"/>
  <c r="CW131" i="7"/>
  <c r="CV123" i="7"/>
  <c r="CW123" i="7"/>
  <c r="CV119" i="7"/>
  <c r="CW119" i="7"/>
  <c r="CV115" i="7"/>
  <c r="CW115" i="7"/>
  <c r="CV111" i="7"/>
  <c r="CW111" i="7"/>
  <c r="CV107" i="7"/>
  <c r="CW107" i="7"/>
  <c r="CV103" i="7"/>
  <c r="CW103" i="7"/>
  <c r="CW124" i="7"/>
  <c r="CX124" i="7" s="1"/>
  <c r="CW120" i="7"/>
  <c r="CY120" i="7" s="1"/>
  <c r="CW116" i="7"/>
  <c r="CX116" i="7" s="1"/>
  <c r="CW112" i="7"/>
  <c r="CX112" i="7" s="1"/>
  <c r="CW108" i="7"/>
  <c r="CX108" i="7" s="1"/>
  <c r="CW104" i="7"/>
  <c r="CX104" i="7" s="1"/>
  <c r="DA1250" i="7" l="1"/>
  <c r="CX1250" i="7"/>
  <c r="CY1250" i="7"/>
  <c r="DA1235" i="7"/>
  <c r="CY1242" i="7"/>
  <c r="DA1242" i="7"/>
  <c r="CY1243" i="7"/>
  <c r="CX1247" i="7"/>
  <c r="CZ1244" i="7"/>
  <c r="DA1247" i="7"/>
  <c r="CY1247" i="7"/>
  <c r="CX1244" i="7"/>
  <c r="DA1244" i="7"/>
  <c r="CX1242" i="7"/>
  <c r="CX1231" i="7"/>
  <c r="CY1240" i="7"/>
  <c r="CY1234" i="7"/>
  <c r="CZ1240" i="7"/>
  <c r="CX1229" i="7"/>
  <c r="DA1240" i="7"/>
  <c r="CZ1239" i="7"/>
  <c r="CY1238" i="7"/>
  <c r="DA1231" i="7"/>
  <c r="DA1239" i="7"/>
  <c r="CZ1231" i="7"/>
  <c r="CX1238" i="7"/>
  <c r="DA1238" i="7"/>
  <c r="CX1228" i="7"/>
  <c r="CX1235" i="7"/>
  <c r="CZ1235" i="7"/>
  <c r="CX1234" i="7"/>
  <c r="CZ1232" i="7"/>
  <c r="CX1226" i="7"/>
  <c r="CZ1228" i="7"/>
  <c r="DA1228" i="7"/>
  <c r="DA1226" i="7"/>
  <c r="CX1223" i="7"/>
  <c r="CY1221" i="7"/>
  <c r="CY1226" i="7"/>
  <c r="CZ1223" i="7"/>
  <c r="DA1223" i="7"/>
  <c r="CX1218" i="7"/>
  <c r="CY1218" i="7"/>
  <c r="CY1222" i="7"/>
  <c r="DA1216" i="7"/>
  <c r="CX1222" i="7"/>
  <c r="CY1219" i="7"/>
  <c r="DA1222" i="7"/>
  <c r="CY1212" i="7"/>
  <c r="CZ1219" i="7"/>
  <c r="DA1213" i="7"/>
  <c r="CY1207" i="7"/>
  <c r="CZ1215" i="7"/>
  <c r="DA1219" i="7"/>
  <c r="DA1218" i="7"/>
  <c r="CX1215" i="7"/>
  <c r="CY1215" i="7"/>
  <c r="CX1211" i="7"/>
  <c r="DA1211" i="7"/>
  <c r="CY1211" i="7"/>
  <c r="CZ1194" i="7"/>
  <c r="DA1212" i="7"/>
  <c r="CZ1208" i="7"/>
  <c r="CZ1212" i="7"/>
  <c r="DA1210" i="7"/>
  <c r="CX1210" i="7"/>
  <c r="CY1210" i="7"/>
  <c r="CY1208" i="7"/>
  <c r="CX1208" i="7"/>
  <c r="CZ1203" i="7"/>
  <c r="CX1206" i="7"/>
  <c r="CY1206" i="7"/>
  <c r="DA1206" i="7"/>
  <c r="CY1195" i="7"/>
  <c r="CY1194" i="7"/>
  <c r="CX1194" i="7"/>
  <c r="DA1200" i="7"/>
  <c r="CX1199" i="7"/>
  <c r="DA1196" i="7"/>
  <c r="CX1197" i="7"/>
  <c r="CY1196" i="7"/>
  <c r="CZ1199" i="7"/>
  <c r="CY1199" i="7"/>
  <c r="CZ1196" i="7"/>
  <c r="CX1191" i="7"/>
  <c r="CY1175" i="7"/>
  <c r="CZ1191" i="7"/>
  <c r="CY1456" i="7"/>
  <c r="DA1191" i="7"/>
  <c r="DA1187" i="7"/>
  <c r="CY1192" i="7"/>
  <c r="CZ1192" i="7"/>
  <c r="DA1192" i="7"/>
  <c r="CX1189" i="7"/>
  <c r="CY1190" i="7"/>
  <c r="CX1190" i="7"/>
  <c r="CZ1190" i="7"/>
  <c r="CY1186" i="7"/>
  <c r="CY600" i="7"/>
  <c r="DA1181" i="7"/>
  <c r="CY1360" i="7"/>
  <c r="DA1004" i="7"/>
  <c r="DA563" i="7"/>
  <c r="CY632" i="7"/>
  <c r="CZ1186" i="7"/>
  <c r="CZ1183" i="7"/>
  <c r="CX1186" i="7"/>
  <c r="CY1187" i="7"/>
  <c r="CZ1187" i="7"/>
  <c r="CX1179" i="7"/>
  <c r="CZ1141" i="7"/>
  <c r="CY1180" i="7"/>
  <c r="CZ1392" i="7"/>
  <c r="CZ1148" i="7"/>
  <c r="CX999" i="7"/>
  <c r="CX1159" i="7"/>
  <c r="CY1179" i="7"/>
  <c r="CZ1179" i="7"/>
  <c r="DA1350" i="7"/>
  <c r="CZ1376" i="7"/>
  <c r="DA1432" i="7"/>
  <c r="CY1462" i="7"/>
  <c r="CZ1472" i="7"/>
  <c r="CZ1488" i="7"/>
  <c r="CY1350" i="7"/>
  <c r="CZ1500" i="7"/>
  <c r="CY1376" i="7"/>
  <c r="CX1307" i="7"/>
  <c r="DA1376" i="7"/>
  <c r="DA1178" i="7"/>
  <c r="CX1178" i="7"/>
  <c r="CY1178" i="7"/>
  <c r="DA1120" i="7"/>
  <c r="DA1007" i="7"/>
  <c r="CX1077" i="7"/>
  <c r="CX1165" i="7"/>
  <c r="CX1494" i="7"/>
  <c r="CX1049" i="7"/>
  <c r="CX1089" i="7"/>
  <c r="DA1101" i="7"/>
  <c r="CX1155" i="7"/>
  <c r="CZ1053" i="7"/>
  <c r="CZ1065" i="7"/>
  <c r="CZ1133" i="7"/>
  <c r="CY1083" i="7"/>
  <c r="DA1039" i="7"/>
  <c r="CX1109" i="7"/>
  <c r="CY1071" i="7"/>
  <c r="CZ983" i="7"/>
  <c r="DA1057" i="7"/>
  <c r="DA1097" i="7"/>
  <c r="DA1081" i="7"/>
  <c r="CX1073" i="7"/>
  <c r="CY1105" i="7"/>
  <c r="DA1023" i="7"/>
  <c r="DA1055" i="7"/>
  <c r="CY1093" i="7"/>
  <c r="DA1125" i="7"/>
  <c r="CZ1147" i="7"/>
  <c r="CZ1167" i="7"/>
  <c r="CY1099" i="7"/>
  <c r="DA1117" i="7"/>
  <c r="CY1063" i="7"/>
  <c r="CX1174" i="7"/>
  <c r="DA1174" i="7"/>
  <c r="CY1173" i="7"/>
  <c r="CY1174" i="7"/>
  <c r="DA1175" i="7"/>
  <c r="CX1175" i="7"/>
  <c r="CX1261" i="7"/>
  <c r="CX1170" i="7"/>
  <c r="DA1267" i="7"/>
  <c r="DA1164" i="7"/>
  <c r="CY1328" i="7"/>
  <c r="DA1418" i="7"/>
  <c r="CY1380" i="7"/>
  <c r="CY1163" i="7"/>
  <c r="CZ1170" i="7"/>
  <c r="DA1170" i="7"/>
  <c r="DA1168" i="7"/>
  <c r="CX1160" i="7"/>
  <c r="CZ1160" i="7"/>
  <c r="CX1149" i="7"/>
  <c r="DA1159" i="7"/>
  <c r="CZ1163" i="7"/>
  <c r="DA1160" i="7"/>
  <c r="CZ1104" i="7"/>
  <c r="CY1157" i="7"/>
  <c r="CX1163" i="7"/>
  <c r="DA1162" i="7"/>
  <c r="CY1162" i="7"/>
  <c r="CX1162" i="7"/>
  <c r="CY1148" i="7"/>
  <c r="CX1148" i="7"/>
  <c r="CX908" i="7"/>
  <c r="CY1158" i="7"/>
  <c r="DA1158" i="7"/>
  <c r="CX1158" i="7"/>
  <c r="CY1154" i="7"/>
  <c r="DA1154" i="7"/>
  <c r="CX1154" i="7"/>
  <c r="CY1224" i="7"/>
  <c r="CZ1151" i="7"/>
  <c r="CX1151" i="7"/>
  <c r="CY1151" i="7"/>
  <c r="DA1146" i="7"/>
  <c r="CX1146" i="7"/>
  <c r="CY1146" i="7"/>
  <c r="DA1144" i="7"/>
  <c r="CY1144" i="7"/>
  <c r="CZ1144" i="7"/>
  <c r="CZ1143" i="7"/>
  <c r="CZ1189" i="7"/>
  <c r="CX1119" i="7"/>
  <c r="CY1119" i="7"/>
  <c r="CZ948" i="7"/>
  <c r="CY1123" i="7"/>
  <c r="CX1142" i="7"/>
  <c r="DA1142" i="7"/>
  <c r="CY1142" i="7"/>
  <c r="DA1138" i="7"/>
  <c r="CY1138" i="7"/>
  <c r="CX1138" i="7"/>
  <c r="DA1136" i="7"/>
  <c r="CX1136" i="7"/>
  <c r="CX1135" i="7"/>
  <c r="CZ1127" i="7"/>
  <c r="CZ1132" i="7"/>
  <c r="CX1131" i="7"/>
  <c r="CZ1149" i="7"/>
  <c r="CZ1136" i="7"/>
  <c r="DA1189" i="7"/>
  <c r="DA1180" i="7"/>
  <c r="DA1207" i="7"/>
  <c r="CY1132" i="7"/>
  <c r="CX1180" i="7"/>
  <c r="DA1195" i="7"/>
  <c r="CY1189" i="7"/>
  <c r="CY1107" i="7"/>
  <c r="CX1132" i="7"/>
  <c r="DA1131" i="7"/>
  <c r="CZ1131" i="7"/>
  <c r="CX1130" i="7"/>
  <c r="CX970" i="7"/>
  <c r="CZ1088" i="7"/>
  <c r="DA1127" i="7"/>
  <c r="CZ960" i="7"/>
  <c r="CX1127" i="7"/>
  <c r="CY1126" i="7"/>
  <c r="CY944" i="7"/>
  <c r="DA976" i="7"/>
  <c r="DA1111" i="7"/>
  <c r="CY1028" i="7"/>
  <c r="CX920" i="7"/>
  <c r="CZ1072" i="7"/>
  <c r="DA988" i="7"/>
  <c r="CX1068" i="7"/>
  <c r="CY966" i="7"/>
  <c r="CX924" i="7"/>
  <c r="CZ958" i="7"/>
  <c r="CX990" i="7"/>
  <c r="CZ1091" i="7"/>
  <c r="CY1111" i="7"/>
  <c r="CZ866" i="7"/>
  <c r="CZ968" i="7"/>
  <c r="CX936" i="7"/>
  <c r="CY982" i="7"/>
  <c r="CZ1044" i="7"/>
  <c r="CZ998" i="7"/>
  <c r="CX1091" i="7"/>
  <c r="CZ1128" i="7"/>
  <c r="CX1126" i="7"/>
  <c r="DA1126" i="7"/>
  <c r="CZ1123" i="7"/>
  <c r="CX1123" i="7"/>
  <c r="CZ1119" i="7"/>
  <c r="CZ1112" i="7"/>
  <c r="CZ1079" i="7"/>
  <c r="CX1115" i="7"/>
  <c r="DA1112" i="7"/>
  <c r="CZ1115" i="7"/>
  <c r="CX1079" i="7"/>
  <c r="CX597" i="7"/>
  <c r="CY808" i="7"/>
  <c r="DA1036" i="7"/>
  <c r="CZ1103" i="7"/>
  <c r="CY1108" i="7"/>
  <c r="CX1114" i="7"/>
  <c r="DA1114" i="7"/>
  <c r="CY1114" i="7"/>
  <c r="DA1115" i="7"/>
  <c r="CZ1111" i="7"/>
  <c r="CX1100" i="7"/>
  <c r="DA928" i="7"/>
  <c r="CZ974" i="7"/>
  <c r="DA1108" i="7"/>
  <c r="CX1108" i="7"/>
  <c r="CX1107" i="7"/>
  <c r="CZ1107" i="7"/>
  <c r="CX1103" i="7"/>
  <c r="CY1103" i="7"/>
  <c r="DA1100" i="7"/>
  <c r="CY1100" i="7"/>
  <c r="CX1095" i="7"/>
  <c r="CX972" i="7"/>
  <c r="DA953" i="7"/>
  <c r="DA1095" i="7"/>
  <c r="CX954" i="7"/>
  <c r="DA1096" i="7"/>
  <c r="CX1092" i="7"/>
  <c r="CX992" i="7"/>
  <c r="CY1095" i="7"/>
  <c r="CX940" i="7"/>
  <c r="DA904" i="7"/>
  <c r="CY964" i="7"/>
  <c r="DA986" i="7"/>
  <c r="CY916" i="7"/>
  <c r="DA1020" i="7"/>
  <c r="CZ942" i="7"/>
  <c r="CZ1040" i="7"/>
  <c r="CY1096" i="7"/>
  <c r="CX1096" i="7"/>
  <c r="CX1076" i="7"/>
  <c r="CX1087" i="7"/>
  <c r="CY1087" i="7"/>
  <c r="CY1092" i="7"/>
  <c r="DA1091" i="7"/>
  <c r="DA1092" i="7"/>
  <c r="DA1087" i="7"/>
  <c r="DA1056" i="7"/>
  <c r="DA1080" i="7"/>
  <c r="CZ1016" i="7"/>
  <c r="CX973" i="7"/>
  <c r="DA1072" i="7"/>
  <c r="CX1056" i="7"/>
  <c r="CY1080" i="7"/>
  <c r="CX971" i="7"/>
  <c r="DA1076" i="7"/>
  <c r="CY1040" i="7"/>
  <c r="CX1064" i="7"/>
  <c r="CX1080" i="7"/>
  <c r="CX822" i="7"/>
  <c r="CY973" i="7"/>
  <c r="CY1084" i="7"/>
  <c r="CX1084" i="7"/>
  <c r="DA1084" i="7"/>
  <c r="DA1032" i="7"/>
  <c r="DA1079" i="7"/>
  <c r="CY1076" i="7"/>
  <c r="DA1075" i="7"/>
  <c r="DA836" i="7"/>
  <c r="CX784" i="7"/>
  <c r="CY1056" i="7"/>
  <c r="CY824" i="7"/>
  <c r="DA1016" i="7"/>
  <c r="CX888" i="7"/>
  <c r="CX918" i="7"/>
  <c r="CY1067" i="7"/>
  <c r="CZ1012" i="7"/>
  <c r="CX1032" i="7"/>
  <c r="CY1020" i="7"/>
  <c r="CY1075" i="7"/>
  <c r="CZ1075" i="7"/>
  <c r="DA1068" i="7"/>
  <c r="CY1068" i="7"/>
  <c r="DA1067" i="7"/>
  <c r="CX1067" i="7"/>
  <c r="DA1064" i="7"/>
  <c r="CY1064" i="7"/>
  <c r="CZ969" i="7"/>
  <c r="CX1008" i="7"/>
  <c r="DA852" i="7"/>
  <c r="CY884" i="7"/>
  <c r="CY914" i="7"/>
  <c r="CX1120" i="7"/>
  <c r="DA998" i="7"/>
  <c r="CX1061" i="7"/>
  <c r="CZ939" i="7"/>
  <c r="DA946" i="7"/>
  <c r="CY1024" i="7"/>
  <c r="DA937" i="7"/>
  <c r="DA939" i="7"/>
  <c r="CY1052" i="7"/>
  <c r="DA1024" i="7"/>
  <c r="CX1051" i="7"/>
  <c r="CX1024" i="7"/>
  <c r="CX1052" i="7"/>
  <c r="DA1052" i="7"/>
  <c r="CX994" i="7"/>
  <c r="DA1048" i="7"/>
  <c r="CZ1051" i="7"/>
  <c r="DA1051" i="7"/>
  <c r="CZ1048" i="7"/>
  <c r="CZ1034" i="7"/>
  <c r="CX1044" i="7"/>
  <c r="DA994" i="7"/>
  <c r="CZ1063" i="7"/>
  <c r="DA978" i="7"/>
  <c r="DA1026" i="7"/>
  <c r="CY1018" i="7"/>
  <c r="CZ1014" i="7"/>
  <c r="DA1042" i="7"/>
  <c r="CX1047" i="7"/>
  <c r="CZ1047" i="7"/>
  <c r="DA1047" i="7"/>
  <c r="DA1022" i="7"/>
  <c r="CX1034" i="7"/>
  <c r="CY1042" i="7"/>
  <c r="CX1038" i="7"/>
  <c r="CY1026" i="7"/>
  <c r="CZ1022" i="7"/>
  <c r="CZ1038" i="7"/>
  <c r="DA1018" i="7"/>
  <c r="CX1042" i="7"/>
  <c r="DA1045" i="7"/>
  <c r="DA1038" i="7"/>
  <c r="DA1034" i="7"/>
  <c r="CX1030" i="7"/>
  <c r="CZ1030" i="7"/>
  <c r="DA1030" i="7"/>
  <c r="CZ1026" i="7"/>
  <c r="CY1022" i="7"/>
  <c r="CZ953" i="7"/>
  <c r="CX1016" i="7"/>
  <c r="CX1221" i="7"/>
  <c r="CX1167" i="7"/>
  <c r="CZ1181" i="7"/>
  <c r="CY1232" i="7"/>
  <c r="CX881" i="7"/>
  <c r="CY930" i="7"/>
  <c r="CX953" i="7"/>
  <c r="CZ1004" i="7"/>
  <c r="CZ1213" i="7"/>
  <c r="CX1181" i="7"/>
  <c r="CY1460" i="7"/>
  <c r="DA1135" i="7"/>
  <c r="CZ1101" i="7"/>
  <c r="CX1014" i="7"/>
  <c r="CZ978" i="7"/>
  <c r="CY957" i="7"/>
  <c r="CX993" i="7"/>
  <c r="CX998" i="7"/>
  <c r="CY994" i="7"/>
  <c r="DA950" i="7"/>
  <c r="CZ1010" i="7"/>
  <c r="CY1382" i="7"/>
  <c r="DA1398" i="7"/>
  <c r="CX1500" i="7"/>
  <c r="CX1428" i="7"/>
  <c r="CZ1018" i="7"/>
  <c r="CY1016" i="7"/>
  <c r="DA1014" i="7"/>
  <c r="DA1010" i="7"/>
  <c r="CY1010" i="7"/>
  <c r="CY1008" i="7"/>
  <c r="DA1008" i="7"/>
  <c r="CZ929" i="7"/>
  <c r="CZ1006" i="7"/>
  <c r="CX1006" i="7"/>
  <c r="DA1006" i="7"/>
  <c r="DA1002" i="7"/>
  <c r="CY1002" i="7"/>
  <c r="CX1002" i="7"/>
  <c r="CX927" i="7"/>
  <c r="CZ987" i="7"/>
  <c r="CY1004" i="7"/>
  <c r="CY1398" i="7"/>
  <c r="CY1444" i="7"/>
  <c r="DA1167" i="7"/>
  <c r="CY1428" i="7"/>
  <c r="CY1167" i="7"/>
  <c r="DA1360" i="7"/>
  <c r="CY997" i="7"/>
  <c r="DA1474" i="7"/>
  <c r="DA1490" i="7"/>
  <c r="CY1472" i="7"/>
  <c r="DA955" i="7"/>
  <c r="CY987" i="7"/>
  <c r="DA1044" i="7"/>
  <c r="CX1004" i="7"/>
  <c r="CZ1474" i="7"/>
  <c r="DA1444" i="7"/>
  <c r="DA1428" i="7"/>
  <c r="CY1474" i="7"/>
  <c r="CY1490" i="7"/>
  <c r="CY1500" i="7"/>
  <c r="DA1472" i="7"/>
  <c r="CY1213" i="7"/>
  <c r="CX892" i="7"/>
  <c r="CZ1360" i="7"/>
  <c r="CX987" i="7"/>
  <c r="CZ1197" i="7"/>
  <c r="DB1306" i="7"/>
  <c r="CY1044" i="7"/>
  <c r="CX1133" i="7"/>
  <c r="CX1213" i="7"/>
  <c r="DA1462" i="7"/>
  <c r="CZ1490" i="7"/>
  <c r="CX997" i="7"/>
  <c r="DA1063" i="7"/>
  <c r="CX1063" i="7"/>
  <c r="CX931" i="7"/>
  <c r="CZ995" i="7"/>
  <c r="CZ961" i="7"/>
  <c r="CY995" i="7"/>
  <c r="DA997" i="7"/>
  <c r="DA995" i="7"/>
  <c r="DA993" i="7"/>
  <c r="CY993" i="7"/>
  <c r="CX989" i="7"/>
  <c r="DA989" i="7"/>
  <c r="CY989" i="7"/>
  <c r="DA981" i="7"/>
  <c r="CX981" i="7"/>
  <c r="CY981" i="7"/>
  <c r="DA979" i="7"/>
  <c r="CX979" i="7"/>
  <c r="CY979" i="7"/>
  <c r="CX978" i="7"/>
  <c r="DA938" i="7"/>
  <c r="CX963" i="7"/>
  <c r="CX941" i="7"/>
  <c r="CX787" i="7"/>
  <c r="CZ921" i="7"/>
  <c r="CZ955" i="7"/>
  <c r="CY938" i="7"/>
  <c r="CZ945" i="7"/>
  <c r="CX961" i="7"/>
  <c r="DA902" i="7"/>
  <c r="DA934" i="7"/>
  <c r="CZ943" i="7"/>
  <c r="CZ959" i="7"/>
  <c r="CX905" i="7"/>
  <c r="CX937" i="7"/>
  <c r="CX977" i="7"/>
  <c r="CY977" i="7"/>
  <c r="CX934" i="7"/>
  <c r="DA605" i="7"/>
  <c r="CZ685" i="7"/>
  <c r="CZ713" i="7"/>
  <c r="DA812" i="7"/>
  <c r="DA783" i="7"/>
  <c r="CX929" i="7"/>
  <c r="CZ931" i="7"/>
  <c r="CX947" i="7"/>
  <c r="CZ963" i="7"/>
  <c r="CZ909" i="7"/>
  <c r="CZ914" i="7"/>
  <c r="DA921" i="7"/>
  <c r="CZ927" i="7"/>
  <c r="CZ930" i="7"/>
  <c r="CY934" i="7"/>
  <c r="CZ941" i="7"/>
  <c r="CZ946" i="7"/>
  <c r="CY950" i="7"/>
  <c r="CX957" i="7"/>
  <c r="CZ975" i="7"/>
  <c r="DA914" i="7"/>
  <c r="CX921" i="7"/>
  <c r="DA930" i="7"/>
  <c r="CX939" i="7"/>
  <c r="CY946" i="7"/>
  <c r="CX955" i="7"/>
  <c r="DA959" i="7"/>
  <c r="DA929" i="7"/>
  <c r="DA931" i="7"/>
  <c r="CX950" i="7"/>
  <c r="DA963" i="7"/>
  <c r="CY927" i="7"/>
  <c r="CY907" i="7"/>
  <c r="CY952" i="7"/>
  <c r="CX872" i="7"/>
  <c r="CZ609" i="7"/>
  <c r="DA977" i="7"/>
  <c r="CX975" i="7"/>
  <c r="DA975" i="7"/>
  <c r="CZ973" i="7"/>
  <c r="DA971" i="7"/>
  <c r="CZ971" i="7"/>
  <c r="DA969" i="7"/>
  <c r="CX969" i="7"/>
  <c r="DA966" i="7"/>
  <c r="CX966" i="7"/>
  <c r="DA961" i="7"/>
  <c r="CX959" i="7"/>
  <c r="CZ957" i="7"/>
  <c r="CZ947" i="7"/>
  <c r="DA947" i="7"/>
  <c r="DA945" i="7"/>
  <c r="CX945" i="7"/>
  <c r="CY943" i="7"/>
  <c r="CX943" i="7"/>
  <c r="CY941" i="7"/>
  <c r="CX938" i="7"/>
  <c r="CZ937" i="7"/>
  <c r="CZ913" i="7"/>
  <c r="DA918" i="7"/>
  <c r="CX925" i="7"/>
  <c r="CX845" i="7"/>
  <c r="DA906" i="7"/>
  <c r="CX915" i="7"/>
  <c r="DA905" i="7"/>
  <c r="CZ911" i="7"/>
  <c r="CY918" i="7"/>
  <c r="CZ905" i="7"/>
  <c r="CX923" i="7"/>
  <c r="DA828" i="7"/>
  <c r="CZ724" i="7"/>
  <c r="CY900" i="7"/>
  <c r="DA864" i="7"/>
  <c r="DA666" i="7"/>
  <c r="CY925" i="7"/>
  <c r="CZ925" i="7"/>
  <c r="DA923" i="7"/>
  <c r="CZ923" i="7"/>
  <c r="CY922" i="7"/>
  <c r="CZ922" i="7"/>
  <c r="DA922" i="7"/>
  <c r="CY915" i="7"/>
  <c r="CZ915" i="7"/>
  <c r="CX913" i="7"/>
  <c r="DA913" i="7"/>
  <c r="DA911" i="7"/>
  <c r="CX911" i="7"/>
  <c r="DA910" i="7"/>
  <c r="CY909" i="7"/>
  <c r="CX909" i="7"/>
  <c r="CZ906" i="7"/>
  <c r="CY906" i="7"/>
  <c r="CY902" i="7"/>
  <c r="CX902" i="7"/>
  <c r="CX893" i="7"/>
  <c r="CZ849" i="7"/>
  <c r="CX810" i="7"/>
  <c r="CY771" i="7"/>
  <c r="CY783" i="7"/>
  <c r="CZ897" i="7"/>
  <c r="CZ881" i="7"/>
  <c r="DA858" i="7"/>
  <c r="CX771" i="7"/>
  <c r="DA787" i="7"/>
  <c r="DA876" i="7"/>
  <c r="CX788" i="7"/>
  <c r="CY800" i="7"/>
  <c r="DA816" i="7"/>
  <c r="DA832" i="7"/>
  <c r="DA848" i="7"/>
  <c r="CY840" i="7"/>
  <c r="CX870" i="7"/>
  <c r="CX792" i="7"/>
  <c r="CY791" i="7"/>
  <c r="CY825" i="7"/>
  <c r="CY857" i="7"/>
  <c r="CZ869" i="7"/>
  <c r="DA846" i="7"/>
  <c r="DA844" i="7"/>
  <c r="DA820" i="7"/>
  <c r="DA868" i="7"/>
  <c r="CX806" i="7"/>
  <c r="DA834" i="7"/>
  <c r="CX838" i="7"/>
  <c r="DA850" i="7"/>
  <c r="CX854" i="7"/>
  <c r="DA878" i="7"/>
  <c r="CX826" i="7"/>
  <c r="CZ787" i="7"/>
  <c r="CY837" i="7"/>
  <c r="CX814" i="7"/>
  <c r="CY858" i="7"/>
  <c r="CZ833" i="7"/>
  <c r="CZ873" i="7"/>
  <c r="CX833" i="7"/>
  <c r="CY805" i="7"/>
  <c r="CX853" i="7"/>
  <c r="CX830" i="7"/>
  <c r="CY817" i="7"/>
  <c r="CY821" i="7"/>
  <c r="CY818" i="7"/>
  <c r="CX849" i="7"/>
  <c r="CX805" i="7"/>
  <c r="CZ829" i="7"/>
  <c r="CX837" i="7"/>
  <c r="CZ668" i="7"/>
  <c r="CY891" i="7"/>
  <c r="CY768" i="7"/>
  <c r="CX795" i="7"/>
  <c r="CZ898" i="7"/>
  <c r="CY803" i="7"/>
  <c r="CZ813" i="7"/>
  <c r="CX829" i="7"/>
  <c r="CY898" i="7"/>
  <c r="DA1446" i="7"/>
  <c r="CZ862" i="7"/>
  <c r="CZ1446" i="7"/>
  <c r="CY795" i="7"/>
  <c r="CZ865" i="7"/>
  <c r="CZ805" i="7"/>
  <c r="CX813" i="7"/>
  <c r="CZ837" i="7"/>
  <c r="CZ853" i="7"/>
  <c r="DA898" i="7"/>
  <c r="CY1446" i="7"/>
  <c r="CX780" i="7"/>
  <c r="CZ779" i="7"/>
  <c r="CY833" i="7"/>
  <c r="CX899" i="7"/>
  <c r="CX895" i="7"/>
  <c r="CZ845" i="7"/>
  <c r="CY861" i="7"/>
  <c r="CX869" i="7"/>
  <c r="CY846" i="7"/>
  <c r="CZ886" i="7"/>
  <c r="CX768" i="7"/>
  <c r="DA795" i="7"/>
  <c r="CY809" i="7"/>
  <c r="CZ825" i="7"/>
  <c r="CX825" i="7"/>
  <c r="CY841" i="7"/>
  <c r="CY849" i="7"/>
  <c r="CZ857" i="7"/>
  <c r="CX857" i="7"/>
  <c r="CX865" i="7"/>
  <c r="CX873" i="7"/>
  <c r="CY881" i="7"/>
  <c r="DA890" i="7"/>
  <c r="CX897" i="7"/>
  <c r="CZ899" i="7"/>
  <c r="CY826" i="7"/>
  <c r="DA826" i="7"/>
  <c r="CX858" i="7"/>
  <c r="CX874" i="7"/>
  <c r="DA771" i="7"/>
  <c r="CX803" i="7"/>
  <c r="CY813" i="7"/>
  <c r="CY829" i="7"/>
  <c r="CX889" i="7"/>
  <c r="CZ814" i="7"/>
  <c r="CX862" i="7"/>
  <c r="DA772" i="7"/>
  <c r="DA860" i="7"/>
  <c r="DA740" i="7"/>
  <c r="CY697" i="7"/>
  <c r="DA712" i="7"/>
  <c r="DA899" i="7"/>
  <c r="DA897" i="7"/>
  <c r="DA895" i="7"/>
  <c r="CZ895" i="7"/>
  <c r="CY893" i="7"/>
  <c r="CZ893" i="7"/>
  <c r="CX817" i="7"/>
  <c r="DA810" i="7"/>
  <c r="CY842" i="7"/>
  <c r="DA874" i="7"/>
  <c r="CZ1020" i="7"/>
  <c r="CX1020" i="7"/>
  <c r="CX1328" i="7"/>
  <c r="CY1416" i="7"/>
  <c r="DA830" i="7"/>
  <c r="CY1159" i="7"/>
  <c r="DA1291" i="7"/>
  <c r="DA877" i="7"/>
  <c r="CX764" i="7"/>
  <c r="CX842" i="7"/>
  <c r="DA1328" i="7"/>
  <c r="CZ830" i="7"/>
  <c r="CX1093" i="7"/>
  <c r="CY1065" i="7"/>
  <c r="CY1392" i="7"/>
  <c r="CX523" i="7"/>
  <c r="CZ817" i="7"/>
  <c r="CY810" i="7"/>
  <c r="DA842" i="7"/>
  <c r="CY874" i="7"/>
  <c r="CZ1159" i="7"/>
  <c r="CX1291" i="7"/>
  <c r="CY1396" i="7"/>
  <c r="DA1392" i="7"/>
  <c r="CY1404" i="7"/>
  <c r="DA764" i="7"/>
  <c r="CX1203" i="7"/>
  <c r="CZ1291" i="7"/>
  <c r="CZ890" i="7"/>
  <c r="CY890" i="7"/>
  <c r="DA889" i="7"/>
  <c r="CZ889" i="7"/>
  <c r="CY873" i="7"/>
  <c r="CY869" i="7"/>
  <c r="CY865" i="7"/>
  <c r="CY862" i="7"/>
  <c r="CZ861" i="7"/>
  <c r="CX861" i="7"/>
  <c r="CY853" i="7"/>
  <c r="CZ846" i="7"/>
  <c r="DA845" i="7"/>
  <c r="DA841" i="7"/>
  <c r="CZ841" i="7"/>
  <c r="CZ768" i="7"/>
  <c r="DA821" i="7"/>
  <c r="CZ821" i="7"/>
  <c r="CX1498" i="7"/>
  <c r="CX1232" i="7"/>
  <c r="DA1221" i="7"/>
  <c r="CX1101" i="7"/>
  <c r="CZ1032" i="7"/>
  <c r="DA1456" i="7"/>
  <c r="CY1296" i="7"/>
  <c r="DA1366" i="7"/>
  <c r="CZ1221" i="7"/>
  <c r="CY1032" i="7"/>
  <c r="CX767" i="7"/>
  <c r="CZ1366" i="7"/>
  <c r="CX613" i="7"/>
  <c r="DA661" i="7"/>
  <c r="CX549" i="7"/>
  <c r="CZ1207" i="7"/>
  <c r="DA1232" i="7"/>
  <c r="DA1296" i="7"/>
  <c r="CZ1344" i="7"/>
  <c r="CY1366" i="7"/>
  <c r="DB1366" i="7" s="1"/>
  <c r="CZ1456" i="7"/>
  <c r="CY1141" i="7"/>
  <c r="CZ1498" i="7"/>
  <c r="CY651" i="7"/>
  <c r="CX1207" i="7"/>
  <c r="CY814" i="7"/>
  <c r="DA809" i="7"/>
  <c r="CZ809" i="7"/>
  <c r="CX783" i="7"/>
  <c r="CY752" i="7"/>
  <c r="DA791" i="7"/>
  <c r="CZ791" i="7"/>
  <c r="CZ799" i="7"/>
  <c r="CX740" i="7"/>
  <c r="CY772" i="7"/>
  <c r="CY780" i="7"/>
  <c r="CX796" i="7"/>
  <c r="DA731" i="7"/>
  <c r="CZ780" i="7"/>
  <c r="DA792" i="7"/>
  <c r="DA803" i="7"/>
  <c r="CX799" i="7"/>
  <c r="DA799" i="7"/>
  <c r="DA796" i="7"/>
  <c r="CY796" i="7"/>
  <c r="CZ792" i="7"/>
  <c r="DA703" i="7"/>
  <c r="CY776" i="7"/>
  <c r="DA715" i="7"/>
  <c r="DA779" i="7"/>
  <c r="CZ708" i="7"/>
  <c r="DA672" i="7"/>
  <c r="CZ760" i="7"/>
  <c r="CY708" i="7"/>
  <c r="CZ687" i="7"/>
  <c r="CY703" i="7"/>
  <c r="CY760" i="7"/>
  <c r="CX776" i="7"/>
  <c r="CY683" i="7"/>
  <c r="CX724" i="7"/>
  <c r="CX772" i="7"/>
  <c r="CZ715" i="7"/>
  <c r="CZ731" i="7"/>
  <c r="CX779" i="7"/>
  <c r="CX634" i="7"/>
  <c r="CX672" i="7"/>
  <c r="CY668" i="7"/>
  <c r="CX775" i="7"/>
  <c r="DA648" i="7"/>
  <c r="DA752" i="7"/>
  <c r="DA776" i="7"/>
  <c r="CX621" i="7"/>
  <c r="CZ764" i="7"/>
  <c r="DA763" i="7"/>
  <c r="CZ763" i="7"/>
  <c r="DA629" i="7"/>
  <c r="CZ673" i="7"/>
  <c r="CZ689" i="7"/>
  <c r="CZ751" i="7"/>
  <c r="CX763" i="7"/>
  <c r="CY755" i="7"/>
  <c r="DA593" i="7"/>
  <c r="CZ736" i="7"/>
  <c r="CY621" i="7"/>
  <c r="CY641" i="7"/>
  <c r="CZ681" i="7"/>
  <c r="CY625" i="7"/>
  <c r="CY608" i="7"/>
  <c r="DA662" i="7"/>
  <c r="CX650" i="7"/>
  <c r="CX617" i="7"/>
  <c r="CZ621" i="7"/>
  <c r="CY672" i="7"/>
  <c r="DA687" i="7"/>
  <c r="CY687" i="7"/>
  <c r="CZ703" i="7"/>
  <c r="DA751" i="7"/>
  <c r="CX752" i="7"/>
  <c r="DA683" i="7"/>
  <c r="CY707" i="7"/>
  <c r="CY724" i="7"/>
  <c r="CY740" i="7"/>
  <c r="CX715" i="7"/>
  <c r="CX731" i="7"/>
  <c r="CY630" i="7"/>
  <c r="CY677" i="7"/>
  <c r="DA693" i="7"/>
  <c r="DA708" i="7"/>
  <c r="CZ727" i="7"/>
  <c r="CX744" i="7"/>
  <c r="DA668" i="7"/>
  <c r="CX648" i="7"/>
  <c r="CZ596" i="7"/>
  <c r="DA628" i="7"/>
  <c r="CY684" i="7"/>
  <c r="CZ701" i="7"/>
  <c r="CX657" i="7"/>
  <c r="CY624" i="7"/>
  <c r="CX756" i="7"/>
  <c r="DA747" i="7"/>
  <c r="CY739" i="7"/>
  <c r="DA735" i="7"/>
  <c r="CZ747" i="7"/>
  <c r="CX723" i="7"/>
  <c r="CX755" i="7"/>
  <c r="CZ756" i="7"/>
  <c r="CZ696" i="7"/>
  <c r="CX728" i="7"/>
  <c r="CX760" i="7"/>
  <c r="CY756" i="7"/>
  <c r="DA755" i="7"/>
  <c r="CY751" i="7"/>
  <c r="CY748" i="7"/>
  <c r="CX747" i="7"/>
  <c r="CX743" i="7"/>
  <c r="CY735" i="7"/>
  <c r="CY723" i="7"/>
  <c r="DA711" i="7"/>
  <c r="CX736" i="7"/>
  <c r="DA723" i="7"/>
  <c r="CX739" i="7"/>
  <c r="DA739" i="7"/>
  <c r="CY736" i="7"/>
  <c r="CZ735" i="7"/>
  <c r="CX732" i="7"/>
  <c r="CY680" i="7"/>
  <c r="CY719" i="7"/>
  <c r="DA707" i="7"/>
  <c r="CX704" i="7"/>
  <c r="DA700" i="7"/>
  <c r="CY700" i="7"/>
  <c r="CZ671" i="7"/>
  <c r="DA719" i="7"/>
  <c r="CZ719" i="7"/>
  <c r="CY699" i="7"/>
  <c r="CZ707" i="7"/>
  <c r="DA704" i="7"/>
  <c r="CX700" i="7"/>
  <c r="CY696" i="7"/>
  <c r="CY704" i="7"/>
  <c r="DA671" i="7"/>
  <c r="CY671" i="7"/>
  <c r="CY711" i="7"/>
  <c r="CX720" i="7"/>
  <c r="DA699" i="7"/>
  <c r="DA680" i="7"/>
  <c r="CZ636" i="7"/>
  <c r="CY716" i="7"/>
  <c r="DA696" i="7"/>
  <c r="CZ709" i="7"/>
  <c r="DA720" i="7"/>
  <c r="CY720" i="7"/>
  <c r="CZ711" i="7"/>
  <c r="CX1081" i="7"/>
  <c r="CY1181" i="7"/>
  <c r="CZ1444" i="7"/>
  <c r="DA580" i="7"/>
  <c r="CX699" i="7"/>
  <c r="CY688" i="7"/>
  <c r="CX691" i="7"/>
  <c r="CY692" i="7"/>
  <c r="CY695" i="7"/>
  <c r="CZ683" i="7"/>
  <c r="CX680" i="7"/>
  <c r="CY676" i="7"/>
  <c r="CX669" i="7"/>
  <c r="CX656" i="7"/>
  <c r="CZ679" i="7"/>
  <c r="CZ637" i="7"/>
  <c r="DA645" i="7"/>
  <c r="CX679" i="7"/>
  <c r="DA679" i="7"/>
  <c r="CZ675" i="7"/>
  <c r="CZ676" i="7"/>
  <c r="DA675" i="7"/>
  <c r="CY675" i="7"/>
  <c r="DA676" i="7"/>
  <c r="CY689" i="7"/>
  <c r="CX660" i="7"/>
  <c r="CY655" i="7"/>
  <c r="DA669" i="7"/>
  <c r="CY669" i="7"/>
  <c r="DA667" i="7"/>
  <c r="CX667" i="7"/>
  <c r="CY667" i="7"/>
  <c r="CX640" i="7"/>
  <c r="DA621" i="7"/>
  <c r="CZ648" i="7"/>
  <c r="CX639" i="7"/>
  <c r="CX655" i="7"/>
  <c r="CY639" i="7"/>
  <c r="CZ656" i="7"/>
  <c r="CY653" i="7"/>
  <c r="CZ632" i="7"/>
  <c r="CX624" i="7"/>
  <c r="CX563" i="7"/>
  <c r="CY579" i="7"/>
  <c r="CZ616" i="7"/>
  <c r="CZ655" i="7"/>
  <c r="CX664" i="7"/>
  <c r="CZ664" i="7"/>
  <c r="DA664" i="7"/>
  <c r="DA663" i="7"/>
  <c r="CZ663" i="7"/>
  <c r="CX663" i="7"/>
  <c r="DA660" i="7"/>
  <c r="CZ660" i="7"/>
  <c r="CY656" i="7"/>
  <c r="CX800" i="7"/>
  <c r="CY685" i="7"/>
  <c r="DA866" i="7"/>
  <c r="CZ653" i="7"/>
  <c r="DA884" i="7"/>
  <c r="DA974" i="7"/>
  <c r="CX958" i="7"/>
  <c r="CZ652" i="7"/>
  <c r="CY657" i="7"/>
  <c r="CZ657" i="7"/>
  <c r="DA637" i="7"/>
  <c r="CX637" i="7"/>
  <c r="CZ666" i="7"/>
  <c r="CX644" i="7"/>
  <c r="DA653" i="7"/>
  <c r="CY577" i="7"/>
  <c r="CZ624" i="7"/>
  <c r="CX652" i="7"/>
  <c r="DA624" i="7"/>
  <c r="DA657" i="7"/>
  <c r="DA646" i="7"/>
  <c r="CZ651" i="7"/>
  <c r="DA652" i="7"/>
  <c r="CX651" i="7"/>
  <c r="CZ560" i="7"/>
  <c r="CZ640" i="7"/>
  <c r="CY681" i="7"/>
  <c r="DA713" i="7"/>
  <c r="DA924" i="7"/>
  <c r="CY866" i="7"/>
  <c r="DA891" i="7"/>
  <c r="DA968" i="7"/>
  <c r="DA644" i="7"/>
  <c r="CZ891" i="7"/>
  <c r="CX636" i="7"/>
  <c r="CZ920" i="7"/>
  <c r="DA636" i="7"/>
  <c r="DA631" i="7"/>
  <c r="CZ631" i="7"/>
  <c r="CZ641" i="7"/>
  <c r="DA691" i="7"/>
  <c r="CX716" i="7"/>
  <c r="CY892" i="7"/>
  <c r="CX866" i="7"/>
  <c r="CY920" i="7"/>
  <c r="CY968" i="7"/>
  <c r="CZ982" i="7"/>
  <c r="CX631" i="7"/>
  <c r="DA982" i="7"/>
  <c r="DA565" i="7"/>
  <c r="CX555" i="7"/>
  <c r="CX541" i="7"/>
  <c r="CY647" i="7"/>
  <c r="CX647" i="7"/>
  <c r="DA647" i="7"/>
  <c r="CZ644" i="7"/>
  <c r="DA640" i="7"/>
  <c r="DA639" i="7"/>
  <c r="DA635" i="7"/>
  <c r="CZ635" i="7"/>
  <c r="CX635" i="7"/>
  <c r="CZ630" i="7"/>
  <c r="CY992" i="7"/>
  <c r="DA992" i="7"/>
  <c r="CZ1157" i="7"/>
  <c r="CZ992" i="7"/>
  <c r="CX1216" i="7"/>
  <c r="CY666" i="7"/>
  <c r="CX685" i="7"/>
  <c r="CZ877" i="7"/>
  <c r="CX907" i="7"/>
  <c r="DA958" i="7"/>
  <c r="CY713" i="7"/>
  <c r="CX666" i="7"/>
  <c r="DA685" i="7"/>
  <c r="CY877" i="7"/>
  <c r="CZ907" i="7"/>
  <c r="CX713" i="7"/>
  <c r="DA840" i="7"/>
  <c r="DA908" i="7"/>
  <c r="DA907" i="7"/>
  <c r="CX877" i="7"/>
  <c r="CX891" i="7"/>
  <c r="CZ908" i="7"/>
  <c r="CX974" i="7"/>
  <c r="CX689" i="7"/>
  <c r="CY728" i="7"/>
  <c r="DA775" i="7"/>
  <c r="CZ986" i="7"/>
  <c r="CY1168" i="7"/>
  <c r="CX1173" i="7"/>
  <c r="DA689" i="7"/>
  <c r="CZ628" i="7"/>
  <c r="CZ775" i="7"/>
  <c r="DA940" i="7"/>
  <c r="CX1072" i="7"/>
  <c r="CY573" i="7"/>
  <c r="CZ646" i="7"/>
  <c r="CZ695" i="7"/>
  <c r="CY775" i="7"/>
  <c r="CY940" i="7"/>
  <c r="CZ940" i="7"/>
  <c r="CZ1267" i="7"/>
  <c r="CY560" i="7"/>
  <c r="CY557" i="7"/>
  <c r="CZ589" i="7"/>
  <c r="CY589" i="7"/>
  <c r="DA511" i="7"/>
  <c r="DA543" i="7"/>
  <c r="CZ497" i="7"/>
  <c r="CY604" i="7"/>
  <c r="CX589" i="7"/>
  <c r="CY545" i="7"/>
  <c r="DA527" i="7"/>
  <c r="DA503" i="7"/>
  <c r="CZ493" i="7"/>
  <c r="CZ557" i="7"/>
  <c r="CX516" i="7"/>
  <c r="CX528" i="7"/>
  <c r="CY481" i="7"/>
  <c r="DA570" i="7"/>
  <c r="CZ569" i="7"/>
  <c r="CX531" i="7"/>
  <c r="CY551" i="7"/>
  <c r="DA584" i="7"/>
  <c r="CY521" i="7"/>
  <c r="CX572" i="7"/>
  <c r="CZ548" i="7"/>
  <c r="DA553" i="7"/>
  <c r="CY501" i="7"/>
  <c r="CY515" i="7"/>
  <c r="CX495" i="7"/>
  <c r="CX574" i="7"/>
  <c r="CZ521" i="7"/>
  <c r="CY585" i="7"/>
  <c r="CZ585" i="7"/>
  <c r="CX585" i="7"/>
  <c r="CY580" i="7"/>
  <c r="CX580" i="7"/>
  <c r="CY568" i="7"/>
  <c r="CX550" i="7"/>
  <c r="CY572" i="7"/>
  <c r="DA533" i="7"/>
  <c r="CZ551" i="7"/>
  <c r="CX600" i="7"/>
  <c r="CY522" i="7"/>
  <c r="CZ522" i="7"/>
  <c r="CX553" i="7"/>
  <c r="CZ570" i="7"/>
  <c r="CX500" i="7"/>
  <c r="CY505" i="7"/>
  <c r="CX533" i="7"/>
  <c r="CY570" i="7"/>
  <c r="CY567" i="7"/>
  <c r="CX564" i="7"/>
  <c r="DA572" i="7"/>
  <c r="CZ575" i="7"/>
  <c r="CX490" i="7"/>
  <c r="CX522" i="7"/>
  <c r="CY528" i="7"/>
  <c r="DA548" i="7"/>
  <c r="CZ502" i="7"/>
  <c r="DA528" i="7"/>
  <c r="CX548" i="7"/>
  <c r="CZ553" i="7"/>
  <c r="DA560" i="7"/>
  <c r="DA555" i="7"/>
  <c r="CY517" i="7"/>
  <c r="CY613" i="7"/>
  <c r="CY564" i="7"/>
  <c r="DA564" i="7"/>
  <c r="CY512" i="7"/>
  <c r="CZ536" i="7"/>
  <c r="CX554" i="7"/>
  <c r="CZ505" i="7"/>
  <c r="DA557" i="7"/>
  <c r="CZ512" i="7"/>
  <c r="CZ533" i="7"/>
  <c r="DA485" i="7"/>
  <c r="CX568" i="7"/>
  <c r="F570" i="24" s="1"/>
  <c r="G570" i="24" s="1"/>
  <c r="DA568" i="7"/>
  <c r="CX535" i="7"/>
  <c r="CX538" i="7"/>
  <c r="CZ544" i="7"/>
  <c r="CY530" i="7"/>
  <c r="CX539" i="7"/>
  <c r="DA547" i="7"/>
  <c r="CX552" i="7"/>
  <c r="DA562" i="7"/>
  <c r="CX567" i="7"/>
  <c r="DA561" i="7"/>
  <c r="CY559" i="7"/>
  <c r="CY554" i="7"/>
  <c r="CZ554" i="7"/>
  <c r="CZ525" i="7"/>
  <c r="CY529" i="7"/>
  <c r="CY509" i="7"/>
  <c r="CZ613" i="7"/>
  <c r="DA567" i="7"/>
  <c r="DA502" i="7"/>
  <c r="DA516" i="7"/>
  <c r="CX536" i="7"/>
  <c r="CY546" i="7"/>
  <c r="DA550" i="7"/>
  <c r="CY493" i="7"/>
  <c r="CX502" i="7"/>
  <c r="DA512" i="7"/>
  <c r="DA525" i="7"/>
  <c r="DA546" i="7"/>
  <c r="CZ550" i="7"/>
  <c r="CX546" i="7"/>
  <c r="DA613" i="7"/>
  <c r="CY617" i="7"/>
  <c r="CZ567" i="7"/>
  <c r="CY584" i="7"/>
  <c r="CZ552" i="7"/>
  <c r="CZ545" i="7"/>
  <c r="DA545" i="7"/>
  <c r="CY543" i="7"/>
  <c r="CX520" i="7"/>
  <c r="DA491" i="7"/>
  <c r="CY534" i="7"/>
  <c r="CZ537" i="7"/>
  <c r="CY537" i="7"/>
  <c r="CX537" i="7"/>
  <c r="DA535" i="7"/>
  <c r="DA536" i="7"/>
  <c r="CY535" i="7"/>
  <c r="DA534" i="7"/>
  <c r="CZ534" i="7"/>
  <c r="CY532" i="7"/>
  <c r="CX530" i="7"/>
  <c r="CX529" i="7"/>
  <c r="DA529" i="7"/>
  <c r="CY525" i="7"/>
  <c r="F527" i="24" s="1"/>
  <c r="G527" i="24" s="1"/>
  <c r="DA523" i="7"/>
  <c r="CZ506" i="7"/>
  <c r="DA513" i="7"/>
  <c r="DA518" i="7"/>
  <c r="CZ541" i="7"/>
  <c r="CY561" i="7"/>
  <c r="CZ518" i="7"/>
  <c r="CY541" i="7"/>
  <c r="CZ501" i="7"/>
  <c r="CZ517" i="7"/>
  <c r="CY549" i="7"/>
  <c r="CX593" i="7"/>
  <c r="DA551" i="7"/>
  <c r="CZ604" i="7"/>
  <c r="CY489" i="7"/>
  <c r="DA490" i="7"/>
  <c r="CZ490" i="7"/>
  <c r="DA500" i="7"/>
  <c r="CX506" i="7"/>
  <c r="CZ500" i="7"/>
  <c r="CX534" i="7"/>
  <c r="DA541" i="7"/>
  <c r="CZ498" i="7"/>
  <c r="CX501" i="7"/>
  <c r="CZ605" i="7"/>
  <c r="CZ617" i="7"/>
  <c r="CZ535" i="7"/>
  <c r="DA609" i="7"/>
  <c r="DA617" i="7"/>
  <c r="CX517" i="7"/>
  <c r="CX609" i="7"/>
  <c r="CX551" i="7"/>
  <c r="CX488" i="7"/>
  <c r="CZ600" i="7"/>
  <c r="DA600" i="7"/>
  <c r="DA506" i="7"/>
  <c r="CX518" i="7"/>
  <c r="CZ516" i="7"/>
  <c r="CX513" i="7"/>
  <c r="CY513" i="7"/>
  <c r="CZ509" i="7"/>
  <c r="DA509" i="7"/>
  <c r="CX505" i="7"/>
  <c r="CX504" i="7"/>
  <c r="DA499" i="7"/>
  <c r="CY498" i="7"/>
  <c r="DA498" i="7"/>
  <c r="CX493" i="7"/>
  <c r="CY477" i="7"/>
  <c r="CY487" i="7"/>
  <c r="DA486" i="7"/>
  <c r="CX486" i="7"/>
  <c r="CY479" i="7"/>
  <c r="CX474" i="7"/>
  <c r="CY461" i="7"/>
  <c r="CX484" i="7"/>
  <c r="F483" i="26" s="1"/>
  <c r="G483" i="26" s="1"/>
  <c r="DA473" i="7"/>
  <c r="DA452" i="7"/>
  <c r="DA483" i="7"/>
  <c r="DA475" i="7"/>
  <c r="CZ447" i="7"/>
  <c r="CX463" i="7"/>
  <c r="CZ400" i="7"/>
  <c r="CY486" i="7"/>
  <c r="CZ477" i="7"/>
  <c r="DA482" i="7"/>
  <c r="CX485" i="7"/>
  <c r="F484" i="26" s="1"/>
  <c r="G484" i="26" s="1"/>
  <c r="CY482" i="7"/>
  <c r="DA477" i="7"/>
  <c r="CX482" i="7"/>
  <c r="CZ485" i="7"/>
  <c r="DA484" i="7"/>
  <c r="CZ484" i="7"/>
  <c r="CY480" i="7"/>
  <c r="CZ474" i="7"/>
  <c r="DA474" i="7"/>
  <c r="DA507" i="7"/>
  <c r="DA470" i="7"/>
  <c r="CZ470" i="7"/>
  <c r="CZ466" i="7"/>
  <c r="CY466" i="7"/>
  <c r="CX473" i="7"/>
  <c r="CX470" i="7"/>
  <c r="CZ473" i="7"/>
  <c r="DA457" i="7"/>
  <c r="CY471" i="7"/>
  <c r="CZ465" i="7"/>
  <c r="CX472" i="7"/>
  <c r="CX468" i="7"/>
  <c r="DA468" i="7"/>
  <c r="CZ468" i="7"/>
  <c r="CZ469" i="7"/>
  <c r="DA466" i="7"/>
  <c r="CZ452" i="7"/>
  <c r="CZ464" i="7"/>
  <c r="CZ455" i="7"/>
  <c r="CX469" i="7"/>
  <c r="CY469" i="7"/>
  <c r="CY467" i="7"/>
  <c r="CZ1396" i="7"/>
  <c r="CZ461" i="7"/>
  <c r="DA461" i="7"/>
  <c r="CZ1462" i="7"/>
  <c r="CX459" i="7"/>
  <c r="CZ1398" i="7"/>
  <c r="DA453" i="7"/>
  <c r="CZ457" i="7"/>
  <c r="CY457" i="7"/>
  <c r="CY452" i="7"/>
  <c r="CY439" i="7"/>
  <c r="CY449" i="7"/>
  <c r="DA456" i="7"/>
  <c r="CZ431" i="7"/>
  <c r="CY433" i="7"/>
  <c r="CY453" i="7"/>
  <c r="CX453" i="7"/>
  <c r="DA451" i="7"/>
  <c r="CZ433" i="7"/>
  <c r="CX433" i="7"/>
  <c r="CY437" i="7"/>
  <c r="DA443" i="7"/>
  <c r="CX437" i="7"/>
  <c r="DA437" i="7"/>
  <c r="CZ423" i="7"/>
  <c r="CX449" i="7"/>
  <c r="CZ449" i="7"/>
  <c r="CY445" i="7"/>
  <c r="CX445" i="7"/>
  <c r="DA445" i="7"/>
  <c r="CZ444" i="7"/>
  <c r="CX444" i="7"/>
  <c r="CY444" i="7"/>
  <c r="DA435" i="7"/>
  <c r="CX441" i="7"/>
  <c r="CZ441" i="7"/>
  <c r="DA441" i="7"/>
  <c r="DA440" i="7"/>
  <c r="CZ436" i="7"/>
  <c r="CY436" i="7"/>
  <c r="CX436" i="7"/>
  <c r="CZ425" i="7"/>
  <c r="CX425" i="7"/>
  <c r="DA425" i="7"/>
  <c r="CX420" i="7"/>
  <c r="DA334" i="7"/>
  <c r="CX416" i="7"/>
  <c r="CY429" i="7"/>
  <c r="DA417" i="7"/>
  <c r="DA429" i="7"/>
  <c r="CX432" i="7"/>
  <c r="CX429" i="7"/>
  <c r="DA427" i="7"/>
  <c r="DA428" i="7"/>
  <c r="DA424" i="7"/>
  <c r="CY428" i="7"/>
  <c r="CZ428" i="7"/>
  <c r="CY421" i="7"/>
  <c r="CX421" i="7"/>
  <c r="DA421" i="7"/>
  <c r="CZ404" i="7"/>
  <c r="DA419" i="7"/>
  <c r="CX405" i="7"/>
  <c r="DA420" i="7"/>
  <c r="CZ420" i="7"/>
  <c r="DA405" i="7"/>
  <c r="DA414" i="7"/>
  <c r="DA409" i="7"/>
  <c r="CZ405" i="7"/>
  <c r="CY411" i="7"/>
  <c r="DA380" i="7"/>
  <c r="CY415" i="7"/>
  <c r="DA415" i="7"/>
  <c r="CX415" i="7"/>
  <c r="CZ409" i="7"/>
  <c r="CY409" i="7"/>
  <c r="CX411" i="7"/>
  <c r="CZ408" i="7"/>
  <c r="CY408" i="7"/>
  <c r="DA411" i="7"/>
  <c r="CY412" i="7"/>
  <c r="CX412" i="7"/>
  <c r="CZ412" i="7"/>
  <c r="CX408" i="7"/>
  <c r="CX403" i="7"/>
  <c r="DA399" i="7"/>
  <c r="CZ399" i="7"/>
  <c r="CY399" i="7"/>
  <c r="CX396" i="7"/>
  <c r="DA392" i="7"/>
  <c r="CX361" i="7"/>
  <c r="CZ384" i="7"/>
  <c r="DA391" i="7"/>
  <c r="CY396" i="7"/>
  <c r="CZ396" i="7"/>
  <c r="CY392" i="7"/>
  <c r="CY383" i="7"/>
  <c r="CX392" i="7"/>
  <c r="DA356" i="7"/>
  <c r="CZ391" i="7"/>
  <c r="CY391" i="7"/>
  <c r="CY395" i="7"/>
  <c r="CX388" i="7"/>
  <c r="CY507" i="7"/>
  <c r="CZ507" i="7"/>
  <c r="CX507" i="7"/>
  <c r="CZ387" i="7"/>
  <c r="CX367" i="7"/>
  <c r="CY359" i="7"/>
  <c r="DA340" i="7"/>
  <c r="DA383" i="7"/>
  <c r="CZ383" i="7"/>
  <c r="CX379" i="7"/>
  <c r="CY375" i="7"/>
  <c r="CX372" i="7"/>
  <c r="DA375" i="7"/>
  <c r="CY376" i="7"/>
  <c r="DA367" i="7"/>
  <c r="DA372" i="7"/>
  <c r="CY372" i="7"/>
  <c r="CY371" i="7"/>
  <c r="CX376" i="7"/>
  <c r="DA376" i="7"/>
  <c r="CZ375" i="7"/>
  <c r="CY367" i="7"/>
  <c r="DA351" i="7"/>
  <c r="CY368" i="7"/>
  <c r="CY363" i="7"/>
  <c r="CY343" i="7"/>
  <c r="DA366" i="7"/>
  <c r="CX355" i="7"/>
  <c r="CX364" i="7"/>
  <c r="DA371" i="7"/>
  <c r="CZ371" i="7"/>
  <c r="CX366" i="7"/>
  <c r="CY366" i="7"/>
  <c r="DA364" i="7"/>
  <c r="CZ364" i="7"/>
  <c r="CX292" i="7"/>
  <c r="CY351" i="7"/>
  <c r="CX345" i="7"/>
  <c r="CZ347" i="7"/>
  <c r="CZ331" i="7"/>
  <c r="CY315" i="7"/>
  <c r="CX334" i="7"/>
  <c r="CY362" i="7"/>
  <c r="CX362" i="7"/>
  <c r="DA362" i="7"/>
  <c r="DA358" i="7"/>
  <c r="CY358" i="7"/>
  <c r="CX358" i="7"/>
  <c r="CZ351" i="7"/>
  <c r="CY352" i="7"/>
  <c r="CX352" i="7"/>
  <c r="CY339" i="7"/>
  <c r="CX342" i="7"/>
  <c r="DA339" i="7"/>
  <c r="DA352" i="7"/>
  <c r="CZ339" i="7"/>
  <c r="CX350" i="7"/>
  <c r="CZ335" i="7"/>
  <c r="CY350" i="7"/>
  <c r="DA350" i="7"/>
  <c r="DA346" i="7"/>
  <c r="DA348" i="7"/>
  <c r="CZ348" i="7"/>
  <c r="CX348" i="7"/>
  <c r="CX346" i="7"/>
  <c r="CY346" i="7"/>
  <c r="DA342" i="7"/>
  <c r="CY342" i="7"/>
  <c r="DA277" i="7"/>
  <c r="CX336" i="7"/>
  <c r="CZ324" i="7"/>
  <c r="CZ304" i="7"/>
  <c r="DA336" i="7"/>
  <c r="DA318" i="7"/>
  <c r="CZ336" i="7"/>
  <c r="DA323" i="7"/>
  <c r="CZ329" i="7"/>
  <c r="DA311" i="7"/>
  <c r="CX335" i="7"/>
  <c r="CY335" i="7"/>
  <c r="CY334" i="7"/>
  <c r="CZ323" i="7"/>
  <c r="CY323" i="7"/>
  <c r="CZ320" i="7"/>
  <c r="CY327" i="7"/>
  <c r="DA332" i="7"/>
  <c r="CZ332" i="7"/>
  <c r="CX332" i="7"/>
  <c r="DA330" i="7"/>
  <c r="CX330" i="7"/>
  <c r="CY330" i="7"/>
  <c r="DA300" i="7"/>
  <c r="CY320" i="7"/>
  <c r="CZ291" i="7"/>
  <c r="CX320" i="7"/>
  <c r="CX318" i="7"/>
  <c r="CZ319" i="7"/>
  <c r="CX319" i="7"/>
  <c r="CZ312" i="7"/>
  <c r="CX290" i="7"/>
  <c r="DA326" i="7"/>
  <c r="CX326" i="7"/>
  <c r="CY326" i="7"/>
  <c r="CY324" i="7"/>
  <c r="CX324" i="7"/>
  <c r="CY319" i="7"/>
  <c r="CY318" i="7"/>
  <c r="CZ316" i="7"/>
  <c r="CX316" i="7"/>
  <c r="DA316" i="7"/>
  <c r="CX300" i="7"/>
  <c r="DA292" i="7"/>
  <c r="CZ296" i="7"/>
  <c r="CY308" i="7"/>
  <c r="CY312" i="7"/>
  <c r="CX308" i="7"/>
  <c r="DA307" i="7"/>
  <c r="CX304" i="7"/>
  <c r="CX312" i="7"/>
  <c r="DA299" i="7"/>
  <c r="CX296" i="7"/>
  <c r="CY295" i="7"/>
  <c r="CZ300" i="7"/>
  <c r="DA296" i="7"/>
  <c r="DA308" i="7"/>
  <c r="CY304" i="7"/>
  <c r="DA289" i="7"/>
  <c r="DA295" i="7"/>
  <c r="CZ295" i="7"/>
  <c r="CX288" i="7"/>
  <c r="DA288" i="7"/>
  <c r="CY252" i="7"/>
  <c r="CY292" i="7"/>
  <c r="CY291" i="7"/>
  <c r="CX291" i="7"/>
  <c r="CZ288" i="7"/>
  <c r="CY258" i="7"/>
  <c r="DA252" i="7"/>
  <c r="DA261" i="7"/>
  <c r="DA280" i="7"/>
  <c r="CZ273" i="7"/>
  <c r="CY268" i="7"/>
  <c r="CY283" i="7"/>
  <c r="CY271" i="7"/>
  <c r="CZ245" i="7"/>
  <c r="CX287" i="7"/>
  <c r="CY287" i="7"/>
  <c r="CZ285" i="7"/>
  <c r="CZ269" i="7"/>
  <c r="DA269" i="7"/>
  <c r="CX248" i="7"/>
  <c r="DA274" i="7"/>
  <c r="CX271" i="7"/>
  <c r="CY276" i="7"/>
  <c r="CX282" i="7"/>
  <c r="DA287" i="7"/>
  <c r="CY285" i="7"/>
  <c r="DA285" i="7"/>
  <c r="CZ284" i="7"/>
  <c r="CX269" i="7"/>
  <c r="CY279" i="7"/>
  <c r="CY273" i="7"/>
  <c r="CX245" i="7"/>
  <c r="CX283" i="7"/>
  <c r="DA283" i="7"/>
  <c r="CX279" i="7"/>
  <c r="DA279" i="7"/>
  <c r="DA273" i="7"/>
  <c r="DA266" i="7"/>
  <c r="CZ272" i="7"/>
  <c r="DA272" i="7"/>
  <c r="CX272" i="7"/>
  <c r="DA271" i="7"/>
  <c r="CZ260" i="7"/>
  <c r="CX260" i="7"/>
  <c r="CY260" i="7"/>
  <c r="CY251" i="7"/>
  <c r="CZ251" i="7"/>
  <c r="CX264" i="7"/>
  <c r="CY267" i="7"/>
  <c r="CX267" i="7"/>
  <c r="DA267" i="7"/>
  <c r="CY255" i="7"/>
  <c r="DA245" i="7"/>
  <c r="CX242" i="7"/>
  <c r="CY253" i="7"/>
  <c r="CZ262" i="7"/>
  <c r="CY257" i="7"/>
  <c r="CX253" i="7"/>
  <c r="CZ257" i="7"/>
  <c r="DA257" i="7"/>
  <c r="CX256" i="7"/>
  <c r="DA253" i="7"/>
  <c r="CX252" i="7"/>
  <c r="DA251" i="7"/>
  <c r="CZ243" i="7"/>
  <c r="CX521" i="7"/>
  <c r="CZ538" i="7"/>
  <c r="DA521" i="7"/>
  <c r="DA597" i="7"/>
  <c r="DA549" i="7"/>
  <c r="CY788" i="7"/>
  <c r="CY908" i="7"/>
  <c r="CY924" i="7"/>
  <c r="CZ988" i="7"/>
  <c r="CX1195" i="7"/>
  <c r="CX1040" i="7"/>
  <c r="CX1104" i="7"/>
  <c r="DA650" i="7"/>
  <c r="CY1448" i="7"/>
  <c r="DA1380" i="7"/>
  <c r="DA1396" i="7"/>
  <c r="CY1492" i="7"/>
  <c r="DA1093" i="7"/>
  <c r="CY1053" i="7"/>
  <c r="DA1320" i="7"/>
  <c r="DA1304" i="7"/>
  <c r="CZ1380" i="7"/>
  <c r="DA604" i="7"/>
  <c r="CX632" i="7"/>
  <c r="CY547" i="7"/>
  <c r="CZ597" i="7"/>
  <c r="CY646" i="7"/>
  <c r="CY662" i="7"/>
  <c r="CZ549" i="7"/>
  <c r="CY597" i="7"/>
  <c r="CZ1277" i="7"/>
  <c r="DB1290" i="7"/>
  <c r="CZ1304" i="7"/>
  <c r="DA1040" i="7"/>
  <c r="DA1492" i="7"/>
  <c r="CZ1093" i="7"/>
  <c r="CY1356" i="7"/>
  <c r="CX604" i="7"/>
  <c r="CY988" i="7"/>
  <c r="CX988" i="7"/>
  <c r="DA632" i="7"/>
  <c r="CZ662" i="7"/>
  <c r="CZ574" i="7"/>
  <c r="DA936" i="7"/>
  <c r="CZ924" i="7"/>
  <c r="CY1072" i="7"/>
  <c r="CY1368" i="7"/>
  <c r="CX1486" i="7"/>
  <c r="CZ1125" i="7"/>
  <c r="CX1418" i="7"/>
  <c r="CZ1081" i="7"/>
  <c r="CZ1418" i="7"/>
  <c r="CZ1195" i="7"/>
  <c r="CY1304" i="7"/>
  <c r="DA1147" i="7"/>
  <c r="CX246" i="7"/>
  <c r="CY210" i="7"/>
  <c r="CZ691" i="7"/>
  <c r="CY954" i="7"/>
  <c r="CY1048" i="7"/>
  <c r="CZ944" i="7"/>
  <c r="CY1496" i="7"/>
  <c r="DA1049" i="7"/>
  <c r="DA1173" i="7"/>
  <c r="DA573" i="7"/>
  <c r="CX1460" i="7"/>
  <c r="CZ237" i="7"/>
  <c r="CX577" i="7"/>
  <c r="CY691" i="7"/>
  <c r="CX1048" i="7"/>
  <c r="CZ878" i="7"/>
  <c r="CZ1253" i="7"/>
  <c r="CY999" i="7"/>
  <c r="CY511" i="7"/>
  <c r="CX544" i="7"/>
  <c r="CZ601" i="7"/>
  <c r="DA701" i="7"/>
  <c r="DA1012" i="7"/>
  <c r="CZ910" i="7"/>
  <c r="CX1088" i="7"/>
  <c r="CX1245" i="7"/>
  <c r="DA1312" i="7"/>
  <c r="DA1077" i="7"/>
  <c r="CZ1285" i="7"/>
  <c r="DA1332" i="7"/>
  <c r="CZ1173" i="7"/>
  <c r="CZ520" i="7"/>
  <c r="CZ539" i="7"/>
  <c r="CY563" i="7"/>
  <c r="CX573" i="7"/>
  <c r="CZ563" i="7"/>
  <c r="DA539" i="7"/>
  <c r="CY712" i="7"/>
  <c r="CZ767" i="7"/>
  <c r="CZ661" i="7"/>
  <c r="DA824" i="7"/>
  <c r="DA954" i="7"/>
  <c r="CZ999" i="7"/>
  <c r="CX910" i="7"/>
  <c r="CX1117" i="7"/>
  <c r="CX986" i="7"/>
  <c r="CX1200" i="7"/>
  <c r="DA1496" i="7"/>
  <c r="DA1460" i="7"/>
  <c r="CY878" i="7"/>
  <c r="CY1285" i="7"/>
  <c r="CY1253" i="7"/>
  <c r="CX1065" i="7"/>
  <c r="CZ608" i="7"/>
  <c r="CX824" i="7"/>
  <c r="CX1496" i="7"/>
  <c r="CZ532" i="7"/>
  <c r="CY539" i="7"/>
  <c r="DA601" i="7"/>
  <c r="CY601" i="7"/>
  <c r="CZ743" i="7"/>
  <c r="CY661" i="7"/>
  <c r="CY701" i="7"/>
  <c r="CX748" i="7"/>
  <c r="CY970" i="7"/>
  <c r="CY886" i="7"/>
  <c r="DA948" i="7"/>
  <c r="CY1012" i="7"/>
  <c r="DA1088" i="7"/>
  <c r="CZ1117" i="7"/>
  <c r="DA806" i="7"/>
  <c r="CY910" i="7"/>
  <c r="DA1224" i="7"/>
  <c r="CY986" i="7"/>
  <c r="CY1312" i="7"/>
  <c r="DA1494" i="7"/>
  <c r="CX878" i="7"/>
  <c r="CX1285" i="7"/>
  <c r="CY1442" i="7"/>
  <c r="CX1253" i="7"/>
  <c r="CZ1049" i="7"/>
  <c r="DA1065" i="7"/>
  <c r="CX608" i="7"/>
  <c r="CZ954" i="7"/>
  <c r="DA999" i="7"/>
  <c r="CX948" i="7"/>
  <c r="CY1117" i="7"/>
  <c r="DA532" i="7"/>
  <c r="CY544" i="7"/>
  <c r="CX532" i="7"/>
  <c r="DA544" i="7"/>
  <c r="CZ573" i="7"/>
  <c r="CY784" i="7"/>
  <c r="CX661" i="7"/>
  <c r="CX701" i="7"/>
  <c r="DA970" i="7"/>
  <c r="DA886" i="7"/>
  <c r="CY948" i="7"/>
  <c r="CX1012" i="7"/>
  <c r="CZ1224" i="7"/>
  <c r="DB1258" i="7"/>
  <c r="CY1088" i="7"/>
  <c r="CX1312" i="7"/>
  <c r="CZ1410" i="7"/>
  <c r="CZ1426" i="7"/>
  <c r="CZ1442" i="7"/>
  <c r="CZ1458" i="7"/>
  <c r="CY1494" i="7"/>
  <c r="DA1484" i="7"/>
  <c r="CY1332" i="7"/>
  <c r="CY1049" i="7"/>
  <c r="CY1424" i="7"/>
  <c r="CZ1083" i="7"/>
  <c r="CX1083" i="7"/>
  <c r="CZ1332" i="7"/>
  <c r="CY673" i="7"/>
  <c r="DA743" i="7"/>
  <c r="DA767" i="7"/>
  <c r="CY743" i="7"/>
  <c r="CY767" i="7"/>
  <c r="CZ629" i="7"/>
  <c r="CY732" i="7"/>
  <c r="CZ1229" i="7"/>
  <c r="CY822" i="7"/>
  <c r="CY928" i="7"/>
  <c r="CZ1269" i="7"/>
  <c r="DA1352" i="7"/>
  <c r="CZ1394" i="7"/>
  <c r="DA1362" i="7"/>
  <c r="DA1378" i="7"/>
  <c r="DA1458" i="7"/>
  <c r="DA1476" i="7"/>
  <c r="CY1426" i="7"/>
  <c r="CY527" i="7"/>
  <c r="DA559" i="7"/>
  <c r="CX673" i="7"/>
  <c r="CY629" i="7"/>
  <c r="DA822" i="7"/>
  <c r="CZ1164" i="7"/>
  <c r="CY1269" i="7"/>
  <c r="CX1404" i="7"/>
  <c r="DA1464" i="7"/>
  <c r="CX1484" i="7"/>
  <c r="CY1362" i="7"/>
  <c r="CY1378" i="7"/>
  <c r="CZ1404" i="7"/>
  <c r="DA673" i="7"/>
  <c r="DB1303" i="7"/>
  <c r="CZ1309" i="7"/>
  <c r="DA838" i="7"/>
  <c r="CX1164" i="7"/>
  <c r="CZ1200" i="7"/>
  <c r="DA1269" i="7"/>
  <c r="CX1340" i="7"/>
  <c r="CZ1362" i="7"/>
  <c r="CZ1378" i="7"/>
  <c r="CY1400" i="7"/>
  <c r="DA1394" i="7"/>
  <c r="CY1410" i="7"/>
  <c r="CZ1484" i="7"/>
  <c r="CY1097" i="7"/>
  <c r="CY1280" i="7"/>
  <c r="CY237" i="7"/>
  <c r="CX243" i="7"/>
  <c r="DA228" i="7"/>
  <c r="CY243" i="7"/>
  <c r="CY240" i="7"/>
  <c r="CZ238" i="7"/>
  <c r="CZ241" i="7"/>
  <c r="DA241" i="7"/>
  <c r="CX241" i="7"/>
  <c r="CZ226" i="7"/>
  <c r="DA226" i="7"/>
  <c r="CY234" i="7"/>
  <c r="DA227" i="7"/>
  <c r="CX239" i="7"/>
  <c r="CX190" i="7"/>
  <c r="CY227" i="7"/>
  <c r="CX226" i="7"/>
  <c r="CZ239" i="7"/>
  <c r="DA239" i="7"/>
  <c r="CX237" i="7"/>
  <c r="CZ231" i="7"/>
  <c r="CY236" i="7"/>
  <c r="CX227" i="7"/>
  <c r="DA220" i="7"/>
  <c r="CY235" i="7"/>
  <c r="CX235" i="7"/>
  <c r="CX236" i="7"/>
  <c r="CZ235" i="7"/>
  <c r="DA214" i="7"/>
  <c r="CZ233" i="7"/>
  <c r="CY223" i="7"/>
  <c r="CY233" i="7"/>
  <c r="DA236" i="7"/>
  <c r="DA233" i="7"/>
  <c r="CZ230" i="7"/>
  <c r="CZ210" i="7"/>
  <c r="DA210" i="7"/>
  <c r="CZ199" i="7"/>
  <c r="CY225" i="7"/>
  <c r="DA225" i="7"/>
  <c r="CX225" i="7"/>
  <c r="DA219" i="7"/>
  <c r="CZ219" i="7"/>
  <c r="CY219" i="7"/>
  <c r="CZ222" i="7"/>
  <c r="CY222" i="7"/>
  <c r="DA222" i="7"/>
  <c r="CZ215" i="7"/>
  <c r="CY218" i="7"/>
  <c r="CX218" i="7"/>
  <c r="CY806" i="7"/>
  <c r="CY838" i="7"/>
  <c r="DA944" i="7"/>
  <c r="CY1200" i="7"/>
  <c r="DA1384" i="7"/>
  <c r="CY1394" i="7"/>
  <c r="DA1410" i="7"/>
  <c r="CY1458" i="7"/>
  <c r="DA1157" i="7"/>
  <c r="DA1426" i="7"/>
  <c r="DA1442" i="7"/>
  <c r="CZ1216" i="7"/>
  <c r="DA684" i="7"/>
  <c r="DA218" i="7"/>
  <c r="CX217" i="7"/>
  <c r="DA213" i="7"/>
  <c r="CY213" i="7"/>
  <c r="CX213" i="7"/>
  <c r="CX212" i="7"/>
  <c r="DA203" i="7"/>
  <c r="CX203" i="7"/>
  <c r="CY209" i="7"/>
  <c r="CX209" i="7"/>
  <c r="CZ209" i="7"/>
  <c r="CY183" i="7"/>
  <c r="CZ203" i="7"/>
  <c r="CX206" i="7"/>
  <c r="CY207" i="7"/>
  <c r="CY167" i="7"/>
  <c r="CY130" i="7"/>
  <c r="DA162" i="7"/>
  <c r="CX180" i="7"/>
  <c r="CX194" i="7"/>
  <c r="CX188" i="7"/>
  <c r="DA200" i="7"/>
  <c r="CX204" i="7"/>
  <c r="DA202" i="7"/>
  <c r="CX202" i="7"/>
  <c r="CY202" i="7"/>
  <c r="CZ195" i="7"/>
  <c r="CZ160" i="7"/>
  <c r="CX196" i="7"/>
  <c r="DA191" i="7"/>
  <c r="CY191" i="7"/>
  <c r="DA183" i="7"/>
  <c r="CX183" i="7"/>
  <c r="DA167" i="7"/>
  <c r="CX191" i="7"/>
  <c r="DA192" i="7"/>
  <c r="CZ186" i="7"/>
  <c r="CY186" i="7"/>
  <c r="DA186" i="7"/>
  <c r="CX178" i="7"/>
  <c r="CX187" i="7"/>
  <c r="DA184" i="7"/>
  <c r="DA331" i="7"/>
  <c r="CZ172" i="7"/>
  <c r="CY178" i="7"/>
  <c r="DA179" i="7"/>
  <c r="CY179" i="7"/>
  <c r="CX179" i="7"/>
  <c r="CZ178" i="7"/>
  <c r="DA138" i="7"/>
  <c r="CY176" i="7"/>
  <c r="CY175" i="7"/>
  <c r="CY174" i="7"/>
  <c r="DA174" i="7"/>
  <c r="CZ174" i="7"/>
  <c r="CY155" i="7"/>
  <c r="CX171" i="7"/>
  <c r="DA171" i="7"/>
  <c r="CY171" i="7"/>
  <c r="DA170" i="7"/>
  <c r="CZ170" i="7"/>
  <c r="CY170" i="7"/>
  <c r="CX146" i="7"/>
  <c r="CZ168" i="7"/>
  <c r="CZ167" i="7"/>
  <c r="CY159" i="7"/>
  <c r="CZ156" i="7"/>
  <c r="CZ164" i="7"/>
  <c r="CY163" i="7"/>
  <c r="DA158" i="7"/>
  <c r="CY158" i="7"/>
  <c r="CZ158" i="7"/>
  <c r="CZ141" i="7"/>
  <c r="DA155" i="7"/>
  <c r="CX155" i="7"/>
  <c r="CX143" i="7"/>
  <c r="DA132" i="7"/>
  <c r="CX359" i="7"/>
  <c r="DA942" i="7"/>
  <c r="CY942" i="7"/>
  <c r="CX942" i="7"/>
  <c r="CX956" i="7"/>
  <c r="CY956" i="7"/>
  <c r="CZ956" i="7"/>
  <c r="DA956" i="7"/>
  <c r="CY1089" i="7"/>
  <c r="CZ1089" i="7"/>
  <c r="DA1089" i="7"/>
  <c r="CZ1388" i="7"/>
  <c r="CY1388" i="7"/>
  <c r="CX1388" i="7"/>
  <c r="DA1452" i="7"/>
  <c r="CY1452" i="7"/>
  <c r="CZ1452" i="7"/>
  <c r="CX1452" i="7"/>
  <c r="DA1468" i="7"/>
  <c r="CX1468" i="7"/>
  <c r="CY1468" i="7"/>
  <c r="CZ1486" i="7"/>
  <c r="DA1486" i="7"/>
  <c r="CZ1390" i="7"/>
  <c r="DA1390" i="7"/>
  <c r="CZ1422" i="7"/>
  <c r="CY1422" i="7"/>
  <c r="DA1422" i="7"/>
  <c r="CX1422" i="7"/>
  <c r="CZ1454" i="7"/>
  <c r="CY1454" i="7"/>
  <c r="CY932" i="7"/>
  <c r="DA932" i="7"/>
  <c r="CZ818" i="7"/>
  <c r="DA818" i="7"/>
  <c r="CX818" i="7"/>
  <c r="CZ850" i="7"/>
  <c r="CX850" i="7"/>
  <c r="CY850" i="7"/>
  <c r="CX1045" i="7"/>
  <c r="CY1045" i="7"/>
  <c r="CZ1045" i="7"/>
  <c r="CX1069" i="7"/>
  <c r="DA1069" i="7"/>
  <c r="CZ1069" i="7"/>
  <c r="CZ1316" i="7"/>
  <c r="CX1316" i="7"/>
  <c r="CY1316" i="7"/>
  <c r="DA1336" i="7"/>
  <c r="CY1336" i="7"/>
  <c r="CY144" i="7"/>
  <c r="CZ144" i="7"/>
  <c r="CY118" i="7"/>
  <c r="CX118" i="7"/>
  <c r="CZ759" i="7"/>
  <c r="DA759" i="7"/>
  <c r="DA912" i="7"/>
  <c r="CY912" i="7"/>
  <c r="DA960" i="7"/>
  <c r="CY960" i="7"/>
  <c r="CX960" i="7"/>
  <c r="CZ705" i="7"/>
  <c r="DA705" i="7"/>
  <c r="DA1264" i="7"/>
  <c r="CZ1264" i="7"/>
  <c r="CX1264" i="7"/>
  <c r="DA514" i="7"/>
  <c r="CX514" i="7"/>
  <c r="CY514" i="7"/>
  <c r="DA530" i="7"/>
  <c r="CZ530" i="7"/>
  <c r="CX562" i="7"/>
  <c r="CY562" i="7"/>
  <c r="CZ562" i="7"/>
  <c r="DA579" i="7"/>
  <c r="CZ579" i="7"/>
  <c r="CX579" i="7"/>
  <c r="CZ612" i="7"/>
  <c r="CX612" i="7"/>
  <c r="CZ697" i="7"/>
  <c r="DA697" i="7"/>
  <c r="CX697" i="7"/>
  <c r="CY856" i="7"/>
  <c r="CX856" i="7"/>
  <c r="DA856" i="7"/>
  <c r="CZ882" i="7"/>
  <c r="CY882" i="7"/>
  <c r="CX880" i="7"/>
  <c r="DA880" i="7"/>
  <c r="CZ894" i="7"/>
  <c r="CX894" i="7"/>
  <c r="CY1390" i="7"/>
  <c r="CZ677" i="7"/>
  <c r="DA677" i="7"/>
  <c r="CX677" i="7"/>
  <c r="DA1184" i="7"/>
  <c r="CZ1184" i="7"/>
  <c r="CZ523" i="7"/>
  <c r="CZ555" i="7"/>
  <c r="CY523" i="7"/>
  <c r="CY555" i="7"/>
  <c r="CX625" i="7"/>
  <c r="DA808" i="7"/>
  <c r="DA892" i="7"/>
  <c r="CY936" i="7"/>
  <c r="CZ892" i="7"/>
  <c r="CZ806" i="7"/>
  <c r="CZ822" i="7"/>
  <c r="CZ838" i="7"/>
  <c r="DA854" i="7"/>
  <c r="CY974" i="7"/>
  <c r="CZ650" i="7"/>
  <c r="CX944" i="7"/>
  <c r="CY958" i="7"/>
  <c r="CY1164" i="7"/>
  <c r="CX1168" i="7"/>
  <c r="CX1263" i="7"/>
  <c r="CZ1424" i="7"/>
  <c r="CY1364" i="7"/>
  <c r="CX1141" i="7"/>
  <c r="CX1157" i="7"/>
  <c r="CX1053" i="7"/>
  <c r="CZ1450" i="7"/>
  <c r="CX662" i="7"/>
  <c r="CZ565" i="7"/>
  <c r="CX646" i="7"/>
  <c r="DA1071" i="7"/>
  <c r="CX1099" i="7"/>
  <c r="CY1203" i="7"/>
  <c r="CX1267" i="7"/>
  <c r="DA1203" i="7"/>
  <c r="CY650" i="7"/>
  <c r="CX1485" i="7"/>
  <c r="DA1364" i="7"/>
  <c r="DA1141" i="7"/>
  <c r="DA1053" i="7"/>
  <c r="CY1320" i="7"/>
  <c r="DA1386" i="7"/>
  <c r="DA1450" i="7"/>
  <c r="DA149" i="7"/>
  <c r="CZ584" i="7"/>
  <c r="DA574" i="7"/>
  <c r="CX982" i="7"/>
  <c r="CX1071" i="7"/>
  <c r="CZ1099" i="7"/>
  <c r="CZ1364" i="7"/>
  <c r="CZ1071" i="7"/>
  <c r="DA1099" i="7"/>
  <c r="DA1104" i="7"/>
  <c r="DB1259" i="7"/>
  <c r="DA531" i="7"/>
  <c r="CY574" i="7"/>
  <c r="DA625" i="7"/>
  <c r="CX629" i="7"/>
  <c r="CY888" i="7"/>
  <c r="DA920" i="7"/>
  <c r="DB1274" i="7"/>
  <c r="CY1104" i="7"/>
  <c r="CY1136" i="7"/>
  <c r="CZ1168" i="7"/>
  <c r="CX1356" i="7"/>
  <c r="CX1386" i="7"/>
  <c r="CY1216" i="7"/>
  <c r="CX1320" i="7"/>
  <c r="CY1135" i="7"/>
  <c r="DA1356" i="7"/>
  <c r="CX584" i="7"/>
  <c r="CZ936" i="7"/>
  <c r="DA154" i="7"/>
  <c r="CZ154" i="7"/>
  <c r="CY154" i="7"/>
  <c r="CY148" i="7"/>
  <c r="CX144" i="7"/>
  <c r="DA148" i="7"/>
  <c r="CZ148" i="7"/>
  <c r="CY194" i="7"/>
  <c r="CY129" i="7"/>
  <c r="DA114" i="7"/>
  <c r="CY143" i="7"/>
  <c r="DA151" i="7"/>
  <c r="CX151" i="7"/>
  <c r="CY151" i="7"/>
  <c r="CX141" i="7"/>
  <c r="CZ145" i="7"/>
  <c r="DA144" i="7"/>
  <c r="DA143" i="7"/>
  <c r="DA141" i="7"/>
  <c r="DA140" i="7"/>
  <c r="CX140" i="7"/>
  <c r="CZ140" i="7"/>
  <c r="CZ118" i="7"/>
  <c r="CX200" i="7"/>
  <c r="DA416" i="7"/>
  <c r="CY150" i="7"/>
  <c r="DA118" i="7"/>
  <c r="CY134" i="7"/>
  <c r="DA480" i="7"/>
  <c r="CZ480" i="7"/>
  <c r="CX480" i="7"/>
  <c r="CY145" i="7"/>
  <c r="CX139" i="7"/>
  <c r="CY139" i="7"/>
  <c r="DA139" i="7"/>
  <c r="CX238" i="7"/>
  <c r="CX132" i="7"/>
  <c r="CX343" i="7"/>
  <c r="CZ487" i="7"/>
  <c r="CZ132" i="7"/>
  <c r="CX331" i="7"/>
  <c r="DA195" i="7"/>
  <c r="CZ289" i="7"/>
  <c r="CZ355" i="7"/>
  <c r="DA1340" i="7"/>
  <c r="DA1344" i="7"/>
  <c r="CZ1023" i="7"/>
  <c r="DB1482" i="7"/>
  <c r="CY1101" i="7"/>
  <c r="CX1324" i="7"/>
  <c r="CZ976" i="7"/>
  <c r="CZ1296" i="7"/>
  <c r="CY1372" i="7"/>
  <c r="CY1340" i="7"/>
  <c r="CY1344" i="7"/>
  <c r="CZ379" i="7"/>
  <c r="CX162" i="7"/>
  <c r="CY102" i="7"/>
  <c r="DA136" i="7"/>
  <c r="CY106" i="7"/>
  <c r="CX113" i="7"/>
  <c r="CY200" i="7"/>
  <c r="CZ136" i="7"/>
  <c r="CZ110" i="7"/>
  <c r="CZ113" i="7"/>
  <c r="CY113" i="7"/>
  <c r="CY110" i="7"/>
  <c r="DA345" i="7"/>
  <c r="CY136" i="7"/>
  <c r="CX133" i="7"/>
  <c r="CY126" i="7"/>
  <c r="CX110" i="7"/>
  <c r="DA122" i="7"/>
  <c r="CZ130" i="7"/>
  <c r="CZ128" i="7"/>
  <c r="CX134" i="7"/>
  <c r="CZ204" i="7"/>
  <c r="DA223" i="7"/>
  <c r="CY125" i="7"/>
  <c r="DA124" i="7"/>
  <c r="CZ124" i="7"/>
  <c r="CY124" i="7"/>
  <c r="DA121" i="7"/>
  <c r="DA120" i="7"/>
  <c r="CZ120" i="7"/>
  <c r="CX120" i="7"/>
  <c r="DA117" i="7"/>
  <c r="CY116" i="7"/>
  <c r="DA116" i="7"/>
  <c r="CZ116" i="7"/>
  <c r="DA113" i="7"/>
  <c r="CZ105" i="7"/>
  <c r="DA188" i="7"/>
  <c r="CY329" i="7"/>
  <c r="CY387" i="7"/>
  <c r="CY340" i="7"/>
  <c r="CZ311" i="7"/>
  <c r="CY156" i="7"/>
  <c r="CY101" i="7"/>
  <c r="DA112" i="7"/>
  <c r="CZ266" i="7"/>
  <c r="CZ489" i="7"/>
  <c r="CZ112" i="7"/>
  <c r="CY112" i="7"/>
  <c r="DA109" i="7"/>
  <c r="CX387" i="7"/>
  <c r="CZ416" i="7"/>
  <c r="CY214" i="7"/>
  <c r="DA242" i="7"/>
  <c r="CY388" i="7"/>
  <c r="DA395" i="7"/>
  <c r="CY503" i="7"/>
  <c r="DA431" i="7"/>
  <c r="CX105" i="7"/>
  <c r="CX192" i="7"/>
  <c r="CY196" i="7"/>
  <c r="CY246" i="7"/>
  <c r="CY289" i="7"/>
  <c r="DA282" i="7"/>
  <c r="DA379" i="7"/>
  <c r="DA489" i="7"/>
  <c r="CZ471" i="7"/>
  <c r="CX311" i="7"/>
  <c r="CZ307" i="7"/>
  <c r="CX455" i="7"/>
  <c r="DA156" i="7"/>
  <c r="CY379" i="7"/>
  <c r="CY164" i="7"/>
  <c r="CX214" i="7"/>
  <c r="CZ246" i="7"/>
  <c r="DA196" i="7"/>
  <c r="DA246" i="7"/>
  <c r="CY242" i="7"/>
  <c r="CZ277" i="7"/>
  <c r="CZ368" i="7"/>
  <c r="DA481" i="7"/>
  <c r="CX489" i="7"/>
  <c r="CY495" i="7"/>
  <c r="DA101" i="7"/>
  <c r="CY311" i="7"/>
  <c r="CY307" i="7"/>
  <c r="CY455" i="7"/>
  <c r="DA102" i="7"/>
  <c r="CZ912" i="7"/>
  <c r="CZ970" i="7"/>
  <c r="CZ840" i="7"/>
  <c r="CX1055" i="7"/>
  <c r="CX968" i="7"/>
  <c r="CZ108" i="7"/>
  <c r="DA108" i="7"/>
  <c r="CY108" i="7"/>
  <c r="CY105" i="7"/>
  <c r="CZ104" i="7"/>
  <c r="DA104" i="7"/>
  <c r="CY104" i="7"/>
  <c r="CX102" i="7"/>
  <c r="CZ102" i="7"/>
  <c r="CZ101" i="7"/>
  <c r="CY128" i="7"/>
  <c r="CZ315" i="7"/>
  <c r="CY195" i="7"/>
  <c r="CZ138" i="7"/>
  <c r="CY160" i="7"/>
  <c r="CY238" i="7"/>
  <c r="DA180" i="7"/>
  <c r="CZ228" i="7"/>
  <c r="CZ240" i="7"/>
  <c r="CZ276" i="7"/>
  <c r="CX289" i="7"/>
  <c r="CX356" i="7"/>
  <c r="DA455" i="7"/>
  <c r="CZ395" i="7"/>
  <c r="CZ414" i="7"/>
  <c r="CZ403" i="7"/>
  <c r="DA459" i="7"/>
  <c r="DA194" i="7"/>
  <c r="CZ194" i="7"/>
  <c r="CY266" i="7"/>
  <c r="DA403" i="7"/>
  <c r="CY149" i="7"/>
  <c r="DA187" i="7"/>
  <c r="CX195" i="7"/>
  <c r="CX138" i="7"/>
  <c r="CZ214" i="7"/>
  <c r="CX240" i="7"/>
  <c r="CZ242" i="7"/>
  <c r="CY282" i="7"/>
  <c r="CY345" i="7"/>
  <c r="CY414" i="7"/>
  <c r="CY403" i="7"/>
  <c r="CY459" i="7"/>
  <c r="CX431" i="7"/>
  <c r="CZ495" i="7"/>
  <c r="CZ244" i="7"/>
  <c r="CZ212" i="7"/>
  <c r="CX400" i="7"/>
  <c r="CY380" i="7"/>
  <c r="CX114" i="7"/>
  <c r="DA238" i="7"/>
  <c r="DA248" i="7"/>
  <c r="CZ184" i="7"/>
  <c r="DA240" i="7"/>
  <c r="CY361" i="7"/>
  <c r="CX414" i="7"/>
  <c r="CY146" i="7"/>
  <c r="CZ114" i="7"/>
  <c r="CZ134" i="7"/>
  <c r="DA130" i="7"/>
  <c r="DA134" i="7"/>
  <c r="CY355" i="7"/>
  <c r="CX121" i="7"/>
  <c r="CZ188" i="7"/>
  <c r="CX176" i="7"/>
  <c r="CY180" i="7"/>
  <c r="DA244" i="7"/>
  <c r="CY184" i="7"/>
  <c r="CZ356" i="7"/>
  <c r="DA447" i="7"/>
  <c r="CX440" i="7"/>
  <c r="CZ264" i="7"/>
  <c r="CY290" i="7"/>
  <c r="CX404" i="7"/>
  <c r="DA384" i="7"/>
  <c r="CX160" i="7"/>
  <c r="DA234" i="7"/>
  <c r="CY244" i="7"/>
  <c r="CX340" i="7"/>
  <c r="CX329" i="7"/>
  <c r="CY464" i="7"/>
  <c r="CZ456" i="7"/>
  <c r="DA128" i="7"/>
  <c r="DA160" i="7"/>
  <c r="CY188" i="7"/>
  <c r="CZ274" i="7"/>
  <c r="CZ176" i="7"/>
  <c r="CX184" i="7"/>
  <c r="CX266" i="7"/>
  <c r="DA329" i="7"/>
  <c r="DA361" i="7"/>
  <c r="CX380" i="7"/>
  <c r="DA465" i="7"/>
  <c r="CZ472" i="7"/>
  <c r="CY456" i="7"/>
  <c r="DA471" i="7"/>
  <c r="CX503" i="7"/>
  <c r="DA487" i="7"/>
  <c r="CZ190" i="7"/>
  <c r="CY162" i="7"/>
  <c r="CZ343" i="7"/>
  <c r="CX417" i="7"/>
  <c r="DA146" i="7"/>
  <c r="CY280" i="7"/>
  <c r="CZ380" i="7"/>
  <c r="DA176" i="7"/>
  <c r="CY499" i="7"/>
  <c r="CZ503" i="7"/>
  <c r="CX487" i="7"/>
  <c r="DA343" i="7"/>
  <c r="CY417" i="7"/>
  <c r="CY331" i="7"/>
  <c r="CX128" i="7"/>
  <c r="CZ121" i="7"/>
  <c r="DA199" i="7"/>
  <c r="CX223" i="7"/>
  <c r="CZ207" i="7"/>
  <c r="CX327" i="7"/>
  <c r="CZ340" i="7"/>
  <c r="CX384" i="7"/>
  <c r="CZ417" i="7"/>
  <c r="DA423" i="7"/>
  <c r="CY497" i="7"/>
  <c r="CY424" i="7"/>
  <c r="CX456" i="7"/>
  <c r="DA495" i="7"/>
  <c r="DA190" i="7"/>
  <c r="CY404" i="7"/>
  <c r="CZ1492" i="7"/>
  <c r="DB1254" i="7"/>
  <c r="CX315" i="7"/>
  <c r="DA404" i="7"/>
  <c r="CY447" i="7"/>
  <c r="CY1007" i="7"/>
  <c r="DA608" i="7"/>
  <c r="CZ146" i="7"/>
  <c r="CY121" i="7"/>
  <c r="CX106" i="7"/>
  <c r="CY114" i="7"/>
  <c r="CX122" i="7"/>
  <c r="CX130" i="7"/>
  <c r="CZ149" i="7"/>
  <c r="CX149" i="7"/>
  <c r="CY199" i="7"/>
  <c r="CY138" i="7"/>
  <c r="CX156" i="7"/>
  <c r="CX172" i="7"/>
  <c r="CZ248" i="7"/>
  <c r="CZ268" i="7"/>
  <c r="CY248" i="7"/>
  <c r="CZ180" i="7"/>
  <c r="CZ196" i="7"/>
  <c r="CY212" i="7"/>
  <c r="CZ223" i="7"/>
  <c r="DA207" i="7"/>
  <c r="CZ282" i="7"/>
  <c r="CY356" i="7"/>
  <c r="CY384" i="7"/>
  <c r="CY400" i="7"/>
  <c r="CZ345" i="7"/>
  <c r="CZ361" i="7"/>
  <c r="DA368" i="7"/>
  <c r="CX368" i="7"/>
  <c r="DA439" i="7"/>
  <c r="CX395" i="7"/>
  <c r="CY465" i="7"/>
  <c r="CZ488" i="7"/>
  <c r="DA497" i="7"/>
  <c r="DA355" i="7"/>
  <c r="DA387" i="7"/>
  <c r="CX471" i="7"/>
  <c r="DA290" i="7"/>
  <c r="CZ290" i="7"/>
  <c r="CY416" i="7"/>
  <c r="CX307" i="7"/>
  <c r="CY423" i="7"/>
  <c r="DA268" i="7"/>
  <c r="CY190" i="7"/>
  <c r="CX465" i="7"/>
  <c r="DA400" i="7"/>
  <c r="DB1326" i="7"/>
  <c r="DA315" i="7"/>
  <c r="CX497" i="7"/>
  <c r="CX447" i="7"/>
  <c r="CX423" i="7"/>
  <c r="CZ1061" i="7"/>
  <c r="DA1061" i="7"/>
  <c r="CX759" i="7"/>
  <c r="CY759" i="7"/>
  <c r="CZ1420" i="7"/>
  <c r="CY1420" i="7"/>
  <c r="CX1420" i="7"/>
  <c r="CZ1374" i="7"/>
  <c r="CY1374" i="7"/>
  <c r="CY870" i="7"/>
  <c r="CZ870" i="7"/>
  <c r="CZ964" i="7"/>
  <c r="CX964" i="7"/>
  <c r="CZ1028" i="7"/>
  <c r="DA1028" i="7"/>
  <c r="CX1028" i="7"/>
  <c r="CZ1060" i="7"/>
  <c r="CX1060" i="7"/>
  <c r="DA1060" i="7"/>
  <c r="CZ1085" i="7"/>
  <c r="DA1085" i="7"/>
  <c r="CY1109" i="7"/>
  <c r="CZ1109" i="7"/>
  <c r="DA1152" i="7"/>
  <c r="CX1152" i="7"/>
  <c r="CY1165" i="7"/>
  <c r="DA1165" i="7"/>
  <c r="CZ1165" i="7"/>
  <c r="DA1183" i="7"/>
  <c r="CY1183" i="7"/>
  <c r="CX1183" i="7"/>
  <c r="CZ1205" i="7"/>
  <c r="DA1205" i="7"/>
  <c r="CX1205" i="7"/>
  <c r="CY1237" i="7"/>
  <c r="CZ1237" i="7"/>
  <c r="CX1256" i="7"/>
  <c r="CZ1256" i="7"/>
  <c r="CY1256" i="7"/>
  <c r="CX1408" i="7"/>
  <c r="CY1408" i="7"/>
  <c r="CX1412" i="7"/>
  <c r="CZ1412" i="7"/>
  <c r="CY1412" i="7"/>
  <c r="CX1430" i="7"/>
  <c r="CZ1430" i="7"/>
  <c r="CY1430" i="7"/>
  <c r="DA1430" i="7"/>
  <c r="CX1440" i="7"/>
  <c r="CZ1440" i="7"/>
  <c r="DA519" i="7"/>
  <c r="CX519" i="7"/>
  <c r="CY872" i="7"/>
  <c r="DA872" i="7"/>
  <c r="CZ872" i="7"/>
  <c r="DA1248" i="7"/>
  <c r="CY1248" i="7"/>
  <c r="CZ1248" i="7"/>
  <c r="CX1334" i="7"/>
  <c r="CY1334" i="7"/>
  <c r="DA1334" i="7"/>
  <c r="CX1414" i="7"/>
  <c r="CY1414" i="7"/>
  <c r="CX904" i="7"/>
  <c r="CY904" i="7"/>
  <c r="DA168" i="7"/>
  <c r="CX424" i="7"/>
  <c r="CZ645" i="7"/>
  <c r="CZ634" i="7"/>
  <c r="CY972" i="7"/>
  <c r="DA870" i="7"/>
  <c r="CZ519" i="7"/>
  <c r="CX1372" i="7"/>
  <c r="DA1414" i="7"/>
  <c r="DA1109" i="7"/>
  <c r="DA1348" i="7"/>
  <c r="CX1237" i="7"/>
  <c r="CZ1301" i="7"/>
  <c r="CY1440" i="7"/>
  <c r="DA1372" i="7"/>
  <c r="DA432" i="7"/>
  <c r="CY432" i="7"/>
  <c r="CX163" i="7"/>
  <c r="CZ163" i="7"/>
  <c r="DA163" i="7"/>
  <c r="DA166" i="7"/>
  <c r="CY166" i="7"/>
  <c r="CX166" i="7"/>
  <c r="DA303" i="7"/>
  <c r="CY303" i="7"/>
  <c r="DA359" i="7"/>
  <c r="CZ359" i="7"/>
  <c r="CY228" i="7"/>
  <c r="CX228" i="7"/>
  <c r="DA276" i="7"/>
  <c r="CX276" i="7"/>
  <c r="DA926" i="7"/>
  <c r="CY926" i="7"/>
  <c r="CZ926" i="7"/>
  <c r="DA1256" i="7"/>
  <c r="CX620" i="7"/>
  <c r="CZ620" i="7"/>
  <c r="CZ693" i="7"/>
  <c r="CY693" i="7"/>
  <c r="CX727" i="7"/>
  <c r="CY727" i="7"/>
  <c r="CX896" i="7"/>
  <c r="CY896" i="7"/>
  <c r="DA896" i="7"/>
  <c r="CX695" i="7"/>
  <c r="DA695" i="7"/>
  <c r="CZ1073" i="7"/>
  <c r="DA1073" i="7"/>
  <c r="CZ1105" i="7"/>
  <c r="DA1105" i="7"/>
  <c r="CX1116" i="7"/>
  <c r="CZ1116" i="7"/>
  <c r="DA1436" i="7"/>
  <c r="CY1436" i="7"/>
  <c r="DA363" i="7"/>
  <c r="CZ363" i="7"/>
  <c r="CX363" i="7"/>
  <c r="CY616" i="7"/>
  <c r="DA616" i="7"/>
  <c r="CX616" i="7"/>
  <c r="CX962" i="7"/>
  <c r="DA962" i="7"/>
  <c r="CY962" i="7"/>
  <c r="CX129" i="7"/>
  <c r="DA129" i="7"/>
  <c r="CX479" i="7"/>
  <c r="DA479" i="7"/>
  <c r="CZ479" i="7"/>
  <c r="CX1036" i="7"/>
  <c r="CY1036" i="7"/>
  <c r="CZ1036" i="7"/>
  <c r="DA1171" i="7"/>
  <c r="CX1171" i="7"/>
  <c r="CZ1171" i="7"/>
  <c r="CY1227" i="7"/>
  <c r="DA1227" i="7"/>
  <c r="CZ1227" i="7"/>
  <c r="CX1227" i="7"/>
  <c r="CY645" i="7"/>
  <c r="DA727" i="7"/>
  <c r="CY634" i="7"/>
  <c r="DA952" i="7"/>
  <c r="DB1322" i="7"/>
  <c r="CY1060" i="7"/>
  <c r="CY519" i="7"/>
  <c r="CX1105" i="7"/>
  <c r="CX1248" i="7"/>
  <c r="CY1085" i="7"/>
  <c r="DA1412" i="7"/>
  <c r="CY1116" i="7"/>
  <c r="CZ1152" i="7"/>
  <c r="DA1237" i="7"/>
  <c r="CY1301" i="7"/>
  <c r="DA1374" i="7"/>
  <c r="DA1408" i="7"/>
  <c r="DA1440" i="7"/>
  <c r="CZ129" i="7"/>
  <c r="CY1171" i="7"/>
  <c r="CX1293" i="7"/>
  <c r="CZ1293" i="7"/>
  <c r="CZ1348" i="7"/>
  <c r="CY609" i="7"/>
  <c r="CX645" i="7"/>
  <c r="DA634" i="7"/>
  <c r="CX693" i="7"/>
  <c r="CZ962" i="7"/>
  <c r="DA916" i="7"/>
  <c r="DA964" i="7"/>
  <c r="CY1073" i="7"/>
  <c r="CX1085" i="7"/>
  <c r="CY1061" i="7"/>
  <c r="CZ1436" i="7"/>
  <c r="CY1152" i="7"/>
  <c r="CY1205" i="7"/>
  <c r="DA1498" i="7"/>
  <c r="CZ166" i="7"/>
  <c r="CZ834" i="7"/>
  <c r="CX834" i="7"/>
  <c r="CY834" i="7"/>
  <c r="DB1255" i="7"/>
  <c r="DB1287" i="7"/>
  <c r="CX1097" i="7"/>
  <c r="CZ1180" i="7"/>
  <c r="DA1406" i="7"/>
  <c r="CZ1135" i="7"/>
  <c r="CX347" i="7"/>
  <c r="CZ280" i="7"/>
  <c r="CZ824" i="7"/>
  <c r="CX886" i="7"/>
  <c r="CZ1007" i="7"/>
  <c r="CX1039" i="7"/>
  <c r="DB1266" i="7"/>
  <c r="DB1270" i="7"/>
  <c r="CY1438" i="7"/>
  <c r="CX1479" i="7"/>
  <c r="CZ162" i="7"/>
  <c r="CX280" i="7"/>
  <c r="CX1007" i="7"/>
  <c r="CZ1307" i="7"/>
  <c r="CX808" i="7"/>
  <c r="CZ122" i="7"/>
  <c r="DA106" i="7"/>
  <c r="DA467" i="7"/>
  <c r="DA515" i="7"/>
  <c r="CY531" i="7"/>
  <c r="CY744" i="7"/>
  <c r="CX628" i="7"/>
  <c r="DA900" i="7"/>
  <c r="CZ896" i="7"/>
  <c r="CY894" i="7"/>
  <c r="CZ1057" i="7"/>
  <c r="CY1263" i="7"/>
  <c r="CZ1324" i="7"/>
  <c r="CX1390" i="7"/>
  <c r="CX1454" i="7"/>
  <c r="CZ1077" i="7"/>
  <c r="CY1125" i="7"/>
  <c r="CY1069" i="7"/>
  <c r="CX912" i="7"/>
  <c r="CY976" i="7"/>
  <c r="CY1184" i="7"/>
  <c r="CX1301" i="7"/>
  <c r="CY1406" i="7"/>
  <c r="CY1488" i="7"/>
  <c r="CY1450" i="7"/>
  <c r="CY431" i="7"/>
  <c r="CZ463" i="7"/>
  <c r="CZ303" i="7"/>
  <c r="CZ299" i="7"/>
  <c r="CY347" i="7"/>
  <c r="CX268" i="7"/>
  <c r="CX840" i="7"/>
  <c r="CZ856" i="7"/>
  <c r="CX1023" i="7"/>
  <c r="CY1055" i="7"/>
  <c r="CY1147" i="7"/>
  <c r="DA1307" i="7"/>
  <c r="CZ109" i="7"/>
  <c r="CX255" i="7"/>
  <c r="CZ192" i="7"/>
  <c r="CZ424" i="7"/>
  <c r="CY628" i="7"/>
  <c r="DA894" i="7"/>
  <c r="CY1057" i="7"/>
  <c r="CY1077" i="7"/>
  <c r="CX1125" i="7"/>
  <c r="CY1348" i="7"/>
  <c r="CX976" i="7"/>
  <c r="CZ1097" i="7"/>
  <c r="DA1116" i="7"/>
  <c r="CX1184" i="7"/>
  <c r="DA1454" i="7"/>
  <c r="DA1488" i="7"/>
  <c r="DA327" i="7"/>
  <c r="CZ439" i="7"/>
  <c r="CX303" i="7"/>
  <c r="CX299" i="7"/>
  <c r="CX439" i="7"/>
  <c r="CZ808" i="7"/>
  <c r="CZ904" i="7"/>
  <c r="CY1023" i="7"/>
  <c r="DA1155" i="7"/>
  <c r="CZ1334" i="7"/>
  <c r="CY109" i="7"/>
  <c r="CY122" i="7"/>
  <c r="CY172" i="7"/>
  <c r="CY192" i="7"/>
  <c r="CX261" i="7"/>
  <c r="DA888" i="7"/>
  <c r="CZ972" i="7"/>
  <c r="CX1243" i="7"/>
  <c r="DB1288" i="7"/>
  <c r="CX1057" i="7"/>
  <c r="DB1342" i="7"/>
  <c r="CX1406" i="7"/>
  <c r="CX1470" i="7"/>
  <c r="CY1324" i="7"/>
  <c r="CZ1386" i="7"/>
  <c r="CZ1479" i="7"/>
  <c r="CY220" i="7"/>
  <c r="CZ327" i="7"/>
  <c r="CY299" i="7"/>
  <c r="CY274" i="7"/>
  <c r="CX565" i="7"/>
  <c r="DA1243" i="7"/>
  <c r="CZ1350" i="7"/>
  <c r="CY709" i="7"/>
  <c r="CX220" i="7"/>
  <c r="CX274" i="7"/>
  <c r="CZ1155" i="7"/>
  <c r="DB1271" i="7"/>
  <c r="CZ106" i="7"/>
  <c r="CY133" i="7"/>
  <c r="CZ117" i="7"/>
  <c r="DA172" i="7"/>
  <c r="CZ258" i="7"/>
  <c r="CY277" i="7"/>
  <c r="DA463" i="7"/>
  <c r="CZ514" i="7"/>
  <c r="CY605" i="7"/>
  <c r="CX681" i="7"/>
  <c r="CX709" i="7"/>
  <c r="CX882" i="7"/>
  <c r="DB1272" i="7"/>
  <c r="CZ854" i="7"/>
  <c r="CZ928" i="7"/>
  <c r="DB1358" i="7"/>
  <c r="CY1479" i="7"/>
  <c r="CX926" i="7"/>
  <c r="CY1081" i="7"/>
  <c r="CZ1280" i="7"/>
  <c r="DA1470" i="7"/>
  <c r="CZ220" i="7"/>
  <c r="DA347" i="7"/>
  <c r="CY565" i="7"/>
  <c r="CZ888" i="7"/>
  <c r="CZ1039" i="7"/>
  <c r="CY1155" i="7"/>
  <c r="CZ531" i="7"/>
  <c r="DA1083" i="7"/>
  <c r="DA681" i="7"/>
  <c r="CY705" i="7"/>
  <c r="DA709" i="7"/>
  <c r="DA882" i="7"/>
  <c r="CY854" i="7"/>
  <c r="CX928" i="7"/>
  <c r="CY1480" i="7"/>
  <c r="CZ1487" i="7"/>
  <c r="CZ1120" i="7"/>
  <c r="CY1470" i="7"/>
  <c r="CZ1495" i="7"/>
  <c r="CZ1243" i="7"/>
  <c r="CY117" i="7"/>
  <c r="CX277" i="7"/>
  <c r="CY463" i="7"/>
  <c r="CX605" i="7"/>
  <c r="CX199" i="7"/>
  <c r="CZ593" i="7"/>
  <c r="CZ625" i="7"/>
  <c r="CY593" i="7"/>
  <c r="CX705" i="7"/>
  <c r="DA972" i="7"/>
  <c r="CX1147" i="7"/>
  <c r="DB1275" i="7"/>
  <c r="CZ1263" i="7"/>
  <c r="CX1438" i="7"/>
  <c r="CY1495" i="7"/>
  <c r="CY1120" i="7"/>
  <c r="CX1280" i="7"/>
  <c r="DA1424" i="7"/>
  <c r="DA1438" i="7"/>
  <c r="CX1495" i="7"/>
  <c r="CZ1055" i="7"/>
  <c r="CY1039" i="7"/>
  <c r="CZ547" i="7"/>
  <c r="CX547" i="7"/>
  <c r="CY620" i="7"/>
  <c r="DA620" i="7"/>
  <c r="CX684" i="7"/>
  <c r="CZ684" i="7"/>
  <c r="CX712" i="7"/>
  <c r="CZ712" i="7"/>
  <c r="CY812" i="7"/>
  <c r="CX812" i="7"/>
  <c r="CZ812" i="7"/>
  <c r="CZ952" i="7"/>
  <c r="CX952" i="7"/>
  <c r="CX1382" i="7"/>
  <c r="CZ1382" i="7"/>
  <c r="DA538" i="7"/>
  <c r="CY538" i="7"/>
  <c r="DA520" i="7"/>
  <c r="CY520" i="7"/>
  <c r="DA552" i="7"/>
  <c r="CY552" i="7"/>
  <c r="CY596" i="7"/>
  <c r="CX596" i="7"/>
  <c r="DA596" i="7"/>
  <c r="CY612" i="7"/>
  <c r="DA612" i="7"/>
  <c r="CX641" i="7"/>
  <c r="DA641" i="7"/>
  <c r="CY880" i="7"/>
  <c r="CZ880" i="7"/>
  <c r="DA1277" i="7"/>
  <c r="CY1277" i="7"/>
  <c r="DA1485" i="7"/>
  <c r="CY1485" i="7"/>
  <c r="DB1302" i="7"/>
  <c r="DB1402" i="7"/>
  <c r="DB1354" i="7"/>
  <c r="DB1478" i="7"/>
  <c r="DB1338" i="7"/>
  <c r="DB1370" i="7"/>
  <c r="DB1411" i="7"/>
  <c r="DB1286" i="7"/>
  <c r="DB1318" i="7"/>
  <c r="DB1299" i="7"/>
  <c r="DB1292" i="7"/>
  <c r="DA204" i="7"/>
  <c r="CY204" i="7"/>
  <c r="DA388" i="7"/>
  <c r="CZ388" i="7"/>
  <c r="CY264" i="7"/>
  <c r="DA264" i="7"/>
  <c r="CX561" i="7"/>
  <c r="CZ561" i="7"/>
  <c r="CY581" i="7"/>
  <c r="CX581" i="7"/>
  <c r="CZ581" i="7"/>
  <c r="DA581" i="7"/>
  <c r="CY860" i="7"/>
  <c r="CX860" i="7"/>
  <c r="CZ860" i="7"/>
  <c r="CY836" i="7"/>
  <c r="CZ836" i="7"/>
  <c r="CX836" i="7"/>
  <c r="CZ900" i="7"/>
  <c r="CX900" i="7"/>
  <c r="CY804" i="7"/>
  <c r="CX804" i="7"/>
  <c r="CZ804" i="7"/>
  <c r="DA804" i="7"/>
  <c r="CY816" i="7"/>
  <c r="CX816" i="7"/>
  <c r="CZ816" i="7"/>
  <c r="CX983" i="7"/>
  <c r="CY983" i="7"/>
  <c r="DA983" i="7"/>
  <c r="CY1043" i="7"/>
  <c r="CX1043" i="7"/>
  <c r="DA1043" i="7"/>
  <c r="CZ1043" i="7"/>
  <c r="CY1027" i="7"/>
  <c r="CX1027" i="7"/>
  <c r="DA1027" i="7"/>
  <c r="CZ1027" i="7"/>
  <c r="DB1251" i="7"/>
  <c r="DA1261" i="7"/>
  <c r="CY1261" i="7"/>
  <c r="DB1282" i="7"/>
  <c r="CZ1352" i="7"/>
  <c r="CX1352" i="7"/>
  <c r="CX1400" i="7"/>
  <c r="CZ1400" i="7"/>
  <c r="CX1464" i="7"/>
  <c r="CZ1464" i="7"/>
  <c r="CZ1130" i="7"/>
  <c r="DA1130" i="7"/>
  <c r="CY1130" i="7"/>
  <c r="DB1283" i="7"/>
  <c r="CY1487" i="7"/>
  <c r="DA1487" i="7"/>
  <c r="DB1314" i="7"/>
  <c r="DB1330" i="7"/>
  <c r="DB1377" i="7"/>
  <c r="DB1409" i="7"/>
  <c r="DA258" i="7"/>
  <c r="CX258" i="7"/>
  <c r="CZ481" i="7"/>
  <c r="CX481" i="7"/>
  <c r="CZ511" i="7"/>
  <c r="CX511" i="7"/>
  <c r="CZ577" i="7"/>
  <c r="DA577" i="7"/>
  <c r="CY588" i="7"/>
  <c r="CX588" i="7"/>
  <c r="CZ588" i="7"/>
  <c r="DA588" i="7"/>
  <c r="CX688" i="7"/>
  <c r="CZ688" i="7"/>
  <c r="DA688" i="7"/>
  <c r="CZ748" i="7"/>
  <c r="DA748" i="7"/>
  <c r="CY820" i="7"/>
  <c r="CZ820" i="7"/>
  <c r="CX820" i="7"/>
  <c r="CZ884" i="7"/>
  <c r="CX884" i="7"/>
  <c r="CY832" i="7"/>
  <c r="CX832" i="7"/>
  <c r="CZ832" i="7"/>
  <c r="CY1003" i="7"/>
  <c r="CX1003" i="7"/>
  <c r="DA1003" i="7"/>
  <c r="CZ1003" i="7"/>
  <c r="CY1035" i="7"/>
  <c r="CX1035" i="7"/>
  <c r="DA1035" i="7"/>
  <c r="CZ1035" i="7"/>
  <c r="CY1015" i="7"/>
  <c r="CX1015" i="7"/>
  <c r="DA1015" i="7"/>
  <c r="CZ1015" i="7"/>
  <c r="DA1245" i="7"/>
  <c r="CY1245" i="7"/>
  <c r="CX1368" i="7"/>
  <c r="CZ1368" i="7"/>
  <c r="CX1384" i="7"/>
  <c r="CZ1384" i="7"/>
  <c r="CZ1448" i="7"/>
  <c r="CX1448" i="7"/>
  <c r="DA1197" i="7"/>
  <c r="CY1197" i="7"/>
  <c r="CX1476" i="7"/>
  <c r="CZ1476" i="7"/>
  <c r="DB1346" i="7"/>
  <c r="DB1403" i="7"/>
  <c r="DB1383" i="7"/>
  <c r="DB1399" i="7"/>
  <c r="DB1413" i="7"/>
  <c r="DB1463" i="7"/>
  <c r="DB1477" i="7"/>
  <c r="DA150" i="7"/>
  <c r="CX150" i="7"/>
  <c r="CX145" i="7"/>
  <c r="DA145" i="7"/>
  <c r="CZ527" i="7"/>
  <c r="CX527" i="7"/>
  <c r="CZ133" i="7"/>
  <c r="DA133" i="7"/>
  <c r="CX515" i="7"/>
  <c r="CZ515" i="7"/>
  <c r="CY569" i="7"/>
  <c r="CX569" i="7"/>
  <c r="DA569" i="7"/>
  <c r="CY592" i="7"/>
  <c r="CX592" i="7"/>
  <c r="CZ592" i="7"/>
  <c r="DA592" i="7"/>
  <c r="CY828" i="7"/>
  <c r="CX828" i="7"/>
  <c r="CZ828" i="7"/>
  <c r="CY876" i="7"/>
  <c r="CX876" i="7"/>
  <c r="CZ876" i="7"/>
  <c r="CY868" i="7"/>
  <c r="CZ868" i="7"/>
  <c r="CX868" i="7"/>
  <c r="CZ932" i="7"/>
  <c r="CX932" i="7"/>
  <c r="CZ732" i="7"/>
  <c r="DA732" i="7"/>
  <c r="CZ784" i="7"/>
  <c r="DA784" i="7"/>
  <c r="CY848" i="7"/>
  <c r="CX848" i="7"/>
  <c r="CZ848" i="7"/>
  <c r="CY1059" i="7"/>
  <c r="DA1059" i="7"/>
  <c r="CX1059" i="7"/>
  <c r="CZ1059" i="7"/>
  <c r="DA1229" i="7"/>
  <c r="CY1229" i="7"/>
  <c r="DA1309" i="7"/>
  <c r="CY1309" i="7"/>
  <c r="CX1128" i="7"/>
  <c r="CY1128" i="7"/>
  <c r="DA1128" i="7"/>
  <c r="CY1143" i="7"/>
  <c r="CX1143" i="7"/>
  <c r="DA1143" i="7"/>
  <c r="DB1298" i="7"/>
  <c r="CZ1336" i="7"/>
  <c r="CX1336" i="7"/>
  <c r="CZ1432" i="7"/>
  <c r="CX1432" i="7"/>
  <c r="DB1355" i="7"/>
  <c r="DB1401" i="7"/>
  <c r="CZ543" i="7"/>
  <c r="CX543" i="7"/>
  <c r="CZ559" i="7"/>
  <c r="CX559" i="7"/>
  <c r="DA575" i="7"/>
  <c r="CY575" i="7"/>
  <c r="CX575" i="7"/>
  <c r="DA630" i="7"/>
  <c r="CX630" i="7"/>
  <c r="CZ744" i="7"/>
  <c r="DA744" i="7"/>
  <c r="CY844" i="7"/>
  <c r="CX844" i="7"/>
  <c r="CZ844" i="7"/>
  <c r="CZ716" i="7"/>
  <c r="DA716" i="7"/>
  <c r="CZ728" i="7"/>
  <c r="DA728" i="7"/>
  <c r="CY852" i="7"/>
  <c r="CZ852" i="7"/>
  <c r="CX852" i="7"/>
  <c r="CZ916" i="7"/>
  <c r="CX916" i="7"/>
  <c r="CX692" i="7"/>
  <c r="CZ692" i="7"/>
  <c r="DA692" i="7"/>
  <c r="CZ788" i="7"/>
  <c r="DA788" i="7"/>
  <c r="CZ800" i="7"/>
  <c r="DA800" i="7"/>
  <c r="CY864" i="7"/>
  <c r="CX864" i="7"/>
  <c r="CZ864" i="7"/>
  <c r="CY990" i="7"/>
  <c r="CZ990" i="7"/>
  <c r="DA990" i="7"/>
  <c r="DA1133" i="7"/>
  <c r="CY1133" i="7"/>
  <c r="CY1011" i="7"/>
  <c r="CX1011" i="7"/>
  <c r="DA1011" i="7"/>
  <c r="CZ1011" i="7"/>
  <c r="CY1019" i="7"/>
  <c r="CX1019" i="7"/>
  <c r="DA1019" i="7"/>
  <c r="CZ1019" i="7"/>
  <c r="CY1031" i="7"/>
  <c r="CX1031" i="7"/>
  <c r="DA1031" i="7"/>
  <c r="CZ1031" i="7"/>
  <c r="CY1139" i="7"/>
  <c r="CX1139" i="7"/>
  <c r="DA1139" i="7"/>
  <c r="CZ1139" i="7"/>
  <c r="DA1149" i="7"/>
  <c r="CY1149" i="7"/>
  <c r="CZ1122" i="7"/>
  <c r="CY1122" i="7"/>
  <c r="CX1122" i="7"/>
  <c r="DA1122" i="7"/>
  <c r="DA1293" i="7"/>
  <c r="CY1293" i="7"/>
  <c r="CZ1202" i="7"/>
  <c r="CY1202" i="7"/>
  <c r="DA1202" i="7"/>
  <c r="CX1202" i="7"/>
  <c r="CX1416" i="7"/>
  <c r="CZ1416" i="7"/>
  <c r="CX1480" i="7"/>
  <c r="CZ1480" i="7"/>
  <c r="CX250" i="7"/>
  <c r="CZ250" i="7"/>
  <c r="CY250" i="7"/>
  <c r="DA250" i="7"/>
  <c r="DA278" i="7"/>
  <c r="CX278" i="7"/>
  <c r="CY278" i="7"/>
  <c r="CZ278" i="7"/>
  <c r="CY256" i="7"/>
  <c r="DA256" i="7"/>
  <c r="CZ256" i="7"/>
  <c r="CY427" i="7"/>
  <c r="CZ427" i="7"/>
  <c r="CX427" i="7"/>
  <c r="CZ483" i="7"/>
  <c r="CX483" i="7"/>
  <c r="CY483" i="7"/>
  <c r="CZ496" i="7"/>
  <c r="DA496" i="7"/>
  <c r="CX496" i="7"/>
  <c r="CY496" i="7"/>
  <c r="CY215" i="7"/>
  <c r="DA215" i="7"/>
  <c r="CX215" i="7"/>
  <c r="CX491" i="7"/>
  <c r="CY491" i="7"/>
  <c r="CZ491" i="7"/>
  <c r="CZ206" i="7"/>
  <c r="DA206" i="7"/>
  <c r="CY206" i="7"/>
  <c r="DA230" i="7"/>
  <c r="CY230" i="7"/>
  <c r="CX230" i="7"/>
  <c r="CZ126" i="7"/>
  <c r="DA126" i="7"/>
  <c r="CX126" i="7"/>
  <c r="CZ187" i="7"/>
  <c r="CY187" i="7"/>
  <c r="CY231" i="7"/>
  <c r="DA231" i="7"/>
  <c r="CX231" i="7"/>
  <c r="DA262" i="7"/>
  <c r="CX262" i="7"/>
  <c r="CY262" i="7"/>
  <c r="DA448" i="7"/>
  <c r="CY448" i="7"/>
  <c r="CX448" i="7"/>
  <c r="CZ448" i="7"/>
  <c r="CX475" i="7"/>
  <c r="CZ475" i="7"/>
  <c r="CY475" i="7"/>
  <c r="DA406" i="7"/>
  <c r="CY406" i="7"/>
  <c r="CZ406" i="7"/>
  <c r="CX406" i="7"/>
  <c r="CY182" i="7"/>
  <c r="DA182" i="7"/>
  <c r="CX182" i="7"/>
  <c r="CZ182" i="7"/>
  <c r="CZ263" i="7"/>
  <c r="CX263" i="7"/>
  <c r="CY263" i="7"/>
  <c r="DA263" i="7"/>
  <c r="DA504" i="7"/>
  <c r="CY504" i="7"/>
  <c r="CX101" i="7"/>
  <c r="CX109" i="7"/>
  <c r="CX117" i="7"/>
  <c r="CY168" i="7"/>
  <c r="DA164" i="7"/>
  <c r="CX168" i="7"/>
  <c r="DA212" i="7"/>
  <c r="CZ200" i="7"/>
  <c r="CY261" i="7"/>
  <c r="CX207" i="7"/>
  <c r="CZ459" i="7"/>
  <c r="CZ504" i="7"/>
  <c r="CZ432" i="7"/>
  <c r="CY440" i="7"/>
  <c r="DA464" i="7"/>
  <c r="CX464" i="7"/>
  <c r="CX175" i="7"/>
  <c r="CZ175" i="7"/>
  <c r="DA175" i="7"/>
  <c r="DA488" i="7"/>
  <c r="CY488" i="7"/>
  <c r="CX159" i="7"/>
  <c r="CZ159" i="7"/>
  <c r="DA159" i="7"/>
  <c r="DA472" i="7"/>
  <c r="CY472" i="7"/>
  <c r="CZ499" i="7"/>
  <c r="CX499" i="7"/>
  <c r="CX125" i="7"/>
  <c r="CZ125" i="7"/>
  <c r="DA125" i="7"/>
  <c r="CY152" i="7"/>
  <c r="DA152" i="7"/>
  <c r="CX152" i="7"/>
  <c r="CZ152" i="7"/>
  <c r="CX164" i="7"/>
  <c r="CZ261" i="7"/>
  <c r="CZ440" i="7"/>
  <c r="CX234" i="7"/>
  <c r="CZ234" i="7"/>
  <c r="CY198" i="7"/>
  <c r="DA198" i="7"/>
  <c r="CX198" i="7"/>
  <c r="CZ198" i="7"/>
  <c r="CZ255" i="7"/>
  <c r="DA255" i="7"/>
  <c r="CY443" i="7"/>
  <c r="CZ443" i="7"/>
  <c r="CX443" i="7"/>
  <c r="CZ217" i="7"/>
  <c r="CY217" i="7"/>
  <c r="DA217" i="7"/>
  <c r="CY284" i="7"/>
  <c r="CX284" i="7"/>
  <c r="DA284" i="7"/>
  <c r="CY435" i="7"/>
  <c r="CZ435" i="7"/>
  <c r="CX435" i="7"/>
  <c r="CZ467" i="7"/>
  <c r="CX467" i="7"/>
  <c r="CY419" i="7"/>
  <c r="CZ419" i="7"/>
  <c r="CX419" i="7"/>
  <c r="CY451" i="7"/>
  <c r="CZ451" i="7"/>
  <c r="CX451" i="7"/>
  <c r="CZ576" i="7"/>
  <c r="CX576" i="7"/>
  <c r="CY576" i="7"/>
  <c r="DA576" i="7"/>
  <c r="DA765" i="7"/>
  <c r="CX765" i="7"/>
  <c r="CY765" i="7"/>
  <c r="CZ765" i="7"/>
  <c r="CZ1009" i="7"/>
  <c r="DA1009" i="7"/>
  <c r="CX1009" i="7"/>
  <c r="CY1009" i="7"/>
  <c r="CZ863" i="7"/>
  <c r="DA863" i="7"/>
  <c r="CX863" i="7"/>
  <c r="CY863" i="7"/>
  <c r="DA1113" i="7"/>
  <c r="CX1113" i="7"/>
  <c r="CY1113" i="7"/>
  <c r="CZ1113" i="7"/>
  <c r="CX1300" i="7"/>
  <c r="DA1300" i="7"/>
  <c r="CY1300" i="7"/>
  <c r="CZ1300" i="7"/>
  <c r="DB1395" i="7"/>
  <c r="CZ103" i="7"/>
  <c r="DA103" i="7"/>
  <c r="CX103" i="7"/>
  <c r="CY103" i="7"/>
  <c r="CZ119" i="7"/>
  <c r="DA119" i="7"/>
  <c r="CX119" i="7"/>
  <c r="CY119" i="7"/>
  <c r="CZ157" i="7"/>
  <c r="DA157" i="7"/>
  <c r="CX157" i="7"/>
  <c r="CY157" i="7"/>
  <c r="CZ161" i="7"/>
  <c r="DA161" i="7"/>
  <c r="CX161" i="7"/>
  <c r="CY161" i="7"/>
  <c r="CZ197" i="7"/>
  <c r="DA197" i="7"/>
  <c r="CX197" i="7"/>
  <c r="CY197" i="7"/>
  <c r="CZ147" i="7"/>
  <c r="CX147" i="7"/>
  <c r="CY147" i="7"/>
  <c r="DA147" i="7"/>
  <c r="CX211" i="7"/>
  <c r="DA211" i="7"/>
  <c r="CY211" i="7"/>
  <c r="CZ211" i="7"/>
  <c r="CZ229" i="7"/>
  <c r="CY229" i="7"/>
  <c r="DA229" i="7"/>
  <c r="CX229" i="7"/>
  <c r="CZ221" i="7"/>
  <c r="CY221" i="7"/>
  <c r="CX221" i="7"/>
  <c r="DA221" i="7"/>
  <c r="DA286" i="7"/>
  <c r="CX286" i="7"/>
  <c r="CY286" i="7"/>
  <c r="CZ286" i="7"/>
  <c r="DA337" i="7"/>
  <c r="CZ337" i="7"/>
  <c r="CX337" i="7"/>
  <c r="CY337" i="7"/>
  <c r="DA369" i="7"/>
  <c r="CZ369" i="7"/>
  <c r="CX369" i="7"/>
  <c r="CY369" i="7"/>
  <c r="CZ294" i="7"/>
  <c r="DA294" i="7"/>
  <c r="CY294" i="7"/>
  <c r="CX294" i="7"/>
  <c r="DA301" i="7"/>
  <c r="CX301" i="7"/>
  <c r="CZ301" i="7"/>
  <c r="CY301" i="7"/>
  <c r="CZ310" i="7"/>
  <c r="DA310" i="7"/>
  <c r="CY310" i="7"/>
  <c r="CX310" i="7"/>
  <c r="DA373" i="7"/>
  <c r="CX373" i="7"/>
  <c r="CY373" i="7"/>
  <c r="CZ373" i="7"/>
  <c r="CZ390" i="7"/>
  <c r="DA390" i="7"/>
  <c r="CX390" i="7"/>
  <c r="CY390" i="7"/>
  <c r="CX344" i="7"/>
  <c r="DA344" i="7"/>
  <c r="CY344" i="7"/>
  <c r="CZ344" i="7"/>
  <c r="DA385" i="7"/>
  <c r="CX385" i="7"/>
  <c r="CZ385" i="7"/>
  <c r="CY385" i="7"/>
  <c r="CZ402" i="7"/>
  <c r="DA402" i="7"/>
  <c r="CY402" i="7"/>
  <c r="CX402" i="7"/>
  <c r="DA317" i="7"/>
  <c r="CX317" i="7"/>
  <c r="CY317" i="7"/>
  <c r="CZ317" i="7"/>
  <c r="DA349" i="7"/>
  <c r="CX349" i="7"/>
  <c r="CY349" i="7"/>
  <c r="CZ349" i="7"/>
  <c r="DA389" i="7"/>
  <c r="CX389" i="7"/>
  <c r="CY389" i="7"/>
  <c r="CZ389" i="7"/>
  <c r="CX413" i="7"/>
  <c r="DA413" i="7"/>
  <c r="CY413" i="7"/>
  <c r="CZ413" i="7"/>
  <c r="CZ430" i="7"/>
  <c r="DA430" i="7"/>
  <c r="CX430" i="7"/>
  <c r="CY430" i="7"/>
  <c r="CZ446" i="7"/>
  <c r="DA446" i="7"/>
  <c r="CX446" i="7"/>
  <c r="CY446" i="7"/>
  <c r="DA397" i="7"/>
  <c r="CX397" i="7"/>
  <c r="CY397" i="7"/>
  <c r="CZ397" i="7"/>
  <c r="CZ426" i="7"/>
  <c r="DA426" i="7"/>
  <c r="CX426" i="7"/>
  <c r="CY426" i="7"/>
  <c r="CZ458" i="7"/>
  <c r="DA458" i="7"/>
  <c r="CX458" i="7"/>
  <c r="CY458" i="7"/>
  <c r="CZ583" i="7"/>
  <c r="DA583" i="7"/>
  <c r="CX583" i="7"/>
  <c r="CY583" i="7"/>
  <c r="CZ599" i="7"/>
  <c r="DA599" i="7"/>
  <c r="CX599" i="7"/>
  <c r="CY599" i="7"/>
  <c r="CZ615" i="7"/>
  <c r="DA615" i="7"/>
  <c r="CX615" i="7"/>
  <c r="CY615" i="7"/>
  <c r="CZ462" i="7"/>
  <c r="CX462" i="7"/>
  <c r="CY462" i="7"/>
  <c r="DA462" i="7"/>
  <c r="CZ494" i="7"/>
  <c r="CX494" i="7"/>
  <c r="CY494" i="7"/>
  <c r="DA494" i="7"/>
  <c r="CZ526" i="7"/>
  <c r="CX526" i="7"/>
  <c r="CY526" i="7"/>
  <c r="DA526" i="7"/>
  <c r="CZ558" i="7"/>
  <c r="CX558" i="7"/>
  <c r="CY558" i="7"/>
  <c r="DA558" i="7"/>
  <c r="CX578" i="7"/>
  <c r="CY578" i="7"/>
  <c r="DA578" i="7"/>
  <c r="CZ578" i="7"/>
  <c r="CX556" i="7"/>
  <c r="CZ556" i="7"/>
  <c r="CY556" i="7"/>
  <c r="DA556" i="7"/>
  <c r="DA614" i="7"/>
  <c r="CX614" i="7"/>
  <c r="CY614" i="7"/>
  <c r="CZ614" i="7"/>
  <c r="CZ718" i="7"/>
  <c r="DA718" i="7"/>
  <c r="CX718" i="7"/>
  <c r="CY718" i="7"/>
  <c r="CZ750" i="7"/>
  <c r="DA750" i="7"/>
  <c r="CX750" i="7"/>
  <c r="CY750" i="7"/>
  <c r="CZ782" i="7"/>
  <c r="DA782" i="7"/>
  <c r="CX782" i="7"/>
  <c r="CY782" i="7"/>
  <c r="DA590" i="7"/>
  <c r="CX590" i="7"/>
  <c r="CY590" i="7"/>
  <c r="CZ590" i="7"/>
  <c r="DA618" i="7"/>
  <c r="CX618" i="7"/>
  <c r="CY618" i="7"/>
  <c r="CZ618" i="7"/>
  <c r="CX665" i="7"/>
  <c r="DA665" i="7"/>
  <c r="CY665" i="7"/>
  <c r="CZ665" i="7"/>
  <c r="DA729" i="7"/>
  <c r="CX729" i="7"/>
  <c r="CZ729" i="7"/>
  <c r="CY729" i="7"/>
  <c r="CZ746" i="7"/>
  <c r="DA746" i="7"/>
  <c r="CY746" i="7"/>
  <c r="CX746" i="7"/>
  <c r="DA761" i="7"/>
  <c r="CX761" i="7"/>
  <c r="CZ761" i="7"/>
  <c r="CY761" i="7"/>
  <c r="CZ778" i="7"/>
  <c r="DA778" i="7"/>
  <c r="CY778" i="7"/>
  <c r="CX778" i="7"/>
  <c r="DA793" i="7"/>
  <c r="CX793" i="7"/>
  <c r="CZ793" i="7"/>
  <c r="CY793" i="7"/>
  <c r="DA610" i="7"/>
  <c r="CX610" i="7"/>
  <c r="CY610" i="7"/>
  <c r="CZ610" i="7"/>
  <c r="CX649" i="7"/>
  <c r="DA649" i="7"/>
  <c r="CY649" i="7"/>
  <c r="CZ649" i="7"/>
  <c r="CZ835" i="7"/>
  <c r="DA835" i="7"/>
  <c r="CX835" i="7"/>
  <c r="CY835" i="7"/>
  <c r="CZ867" i="7"/>
  <c r="DA867" i="7"/>
  <c r="CX867" i="7"/>
  <c r="CY867" i="7"/>
  <c r="CZ682" i="7"/>
  <c r="DA682" i="7"/>
  <c r="CX682" i="7"/>
  <c r="CY682" i="7"/>
  <c r="CZ698" i="7"/>
  <c r="DA698" i="7"/>
  <c r="CX698" i="7"/>
  <c r="CY698" i="7"/>
  <c r="CZ714" i="7"/>
  <c r="DA714" i="7"/>
  <c r="CX714" i="7"/>
  <c r="CY714" i="7"/>
  <c r="DA594" i="7"/>
  <c r="CX594" i="7"/>
  <c r="CY594" i="7"/>
  <c r="CZ594" i="7"/>
  <c r="CZ807" i="7"/>
  <c r="DA807" i="7"/>
  <c r="CX807" i="7"/>
  <c r="CY807" i="7"/>
  <c r="CZ871" i="7"/>
  <c r="DA871" i="7"/>
  <c r="CX871" i="7"/>
  <c r="CY871" i="7"/>
  <c r="CZ1025" i="7"/>
  <c r="DA1025" i="7"/>
  <c r="CX1025" i="7"/>
  <c r="CY1025" i="7"/>
  <c r="CX524" i="7"/>
  <c r="CZ524" i="7"/>
  <c r="CY524" i="7"/>
  <c r="DA524" i="7"/>
  <c r="CZ847" i="7"/>
  <c r="DA847" i="7"/>
  <c r="CX847" i="7"/>
  <c r="CY847" i="7"/>
  <c r="CZ1037" i="7"/>
  <c r="DA1037" i="7"/>
  <c r="CX1037" i="7"/>
  <c r="CY1037" i="7"/>
  <c r="DA1169" i="7"/>
  <c r="CY1169" i="7"/>
  <c r="CZ1169" i="7"/>
  <c r="CX1169" i="7"/>
  <c r="DA1233" i="7"/>
  <c r="CY1233" i="7"/>
  <c r="CZ1233" i="7"/>
  <c r="CX1233" i="7"/>
  <c r="DA1297" i="7"/>
  <c r="CY1297" i="7"/>
  <c r="CZ1297" i="7"/>
  <c r="CX1297" i="7"/>
  <c r="CZ1050" i="7"/>
  <c r="DA1050" i="7"/>
  <c r="CX1050" i="7"/>
  <c r="CY1050" i="7"/>
  <c r="CZ1082" i="7"/>
  <c r="DA1082" i="7"/>
  <c r="CX1082" i="7"/>
  <c r="CY1082" i="7"/>
  <c r="DA1161" i="7"/>
  <c r="CX1161" i="7"/>
  <c r="CY1161" i="7"/>
  <c r="CZ1161" i="7"/>
  <c r="CZ1262" i="7"/>
  <c r="CX1262" i="7"/>
  <c r="CY1262" i="7"/>
  <c r="DA1262" i="7"/>
  <c r="DB1315" i="7"/>
  <c r="DB1341" i="7"/>
  <c r="DB1343" i="7"/>
  <c r="DB1373" i="7"/>
  <c r="DB1375" i="7"/>
  <c r="DB1405" i="7"/>
  <c r="DB1407" i="7"/>
  <c r="DB1437" i="7"/>
  <c r="DB1439" i="7"/>
  <c r="DB1469" i="7"/>
  <c r="DB1471" i="7"/>
  <c r="DB1353" i="7"/>
  <c r="DB1385" i="7"/>
  <c r="DB1387" i="7"/>
  <c r="DB1435" i="7"/>
  <c r="DB1451" i="7"/>
  <c r="DB1465" i="7"/>
  <c r="CZ967" i="7"/>
  <c r="CX967" i="7"/>
  <c r="CY967" i="7"/>
  <c r="DA967" i="7"/>
  <c r="CZ1134" i="7"/>
  <c r="CX1134" i="7"/>
  <c r="CY1134" i="7"/>
  <c r="DA1134" i="7"/>
  <c r="CX1172" i="7"/>
  <c r="DA1172" i="7"/>
  <c r="CY1172" i="7"/>
  <c r="CZ1172" i="7"/>
  <c r="DA1225" i="7"/>
  <c r="CX1225" i="7"/>
  <c r="CY1225" i="7"/>
  <c r="CZ1225" i="7"/>
  <c r="CX1252" i="7"/>
  <c r="DA1252" i="7"/>
  <c r="CY1252" i="7"/>
  <c r="CZ1252" i="7"/>
  <c r="DB1329" i="7"/>
  <c r="DB1361" i="7"/>
  <c r="DB1457" i="7"/>
  <c r="CX933" i="7"/>
  <c r="CZ933" i="7"/>
  <c r="CY933" i="7"/>
  <c r="DA933" i="7"/>
  <c r="CZ1054" i="7"/>
  <c r="DA1054" i="7"/>
  <c r="CX1054" i="7"/>
  <c r="CY1054" i="7"/>
  <c r="CZ1086" i="7"/>
  <c r="DA1086" i="7"/>
  <c r="CX1086" i="7"/>
  <c r="CY1086" i="7"/>
  <c r="CZ1118" i="7"/>
  <c r="CX1118" i="7"/>
  <c r="CY1118" i="7"/>
  <c r="DA1118" i="7"/>
  <c r="CZ1182" i="7"/>
  <c r="CX1182" i="7"/>
  <c r="CY1182" i="7"/>
  <c r="DA1182" i="7"/>
  <c r="CZ1278" i="7"/>
  <c r="CX1278" i="7"/>
  <c r="CY1278" i="7"/>
  <c r="DA1278" i="7"/>
  <c r="DB1433" i="7"/>
  <c r="DB1467" i="7"/>
  <c r="CX901" i="7"/>
  <c r="CZ901" i="7"/>
  <c r="CY901" i="7"/>
  <c r="DA901" i="7"/>
  <c r="CZ1017" i="7"/>
  <c r="DA1017" i="7"/>
  <c r="CX1017" i="7"/>
  <c r="CY1017" i="7"/>
  <c r="CZ1062" i="7"/>
  <c r="DA1062" i="7"/>
  <c r="CX1062" i="7"/>
  <c r="CY1062" i="7"/>
  <c r="DB1311" i="7"/>
  <c r="DB1347" i="7"/>
  <c r="DB1427" i="7"/>
  <c r="DB1475" i="7"/>
  <c r="DB1491" i="7"/>
  <c r="CZ1058" i="7"/>
  <c r="DA1058" i="7"/>
  <c r="CX1058" i="7"/>
  <c r="CY1058" i="7"/>
  <c r="CZ1090" i="7"/>
  <c r="DA1090" i="7"/>
  <c r="CX1090" i="7"/>
  <c r="CY1090" i="7"/>
  <c r="DA1145" i="7"/>
  <c r="CX1145" i="7"/>
  <c r="CY1145" i="7"/>
  <c r="CZ1145" i="7"/>
  <c r="CZ1230" i="7"/>
  <c r="CX1230" i="7"/>
  <c r="CY1230" i="7"/>
  <c r="DA1230" i="7"/>
  <c r="DB1276" i="7"/>
  <c r="DB1295" i="7"/>
  <c r="CZ1325" i="7"/>
  <c r="DA1325" i="7"/>
  <c r="CX1325" i="7"/>
  <c r="CY1325" i="7"/>
  <c r="DB1367" i="7"/>
  <c r="DB1381" i="7"/>
  <c r="DB1397" i="7"/>
  <c r="DB1447" i="7"/>
  <c r="DB1461" i="7"/>
  <c r="CZ1110" i="7"/>
  <c r="DA1110" i="7"/>
  <c r="CX1110" i="7"/>
  <c r="CY1110" i="7"/>
  <c r="DB1489" i="7"/>
  <c r="CZ205" i="7"/>
  <c r="CX205" i="7"/>
  <c r="CY205" i="7"/>
  <c r="DA205" i="7"/>
  <c r="CZ193" i="7"/>
  <c r="DA193" i="7"/>
  <c r="CX193" i="7"/>
  <c r="CY193" i="7"/>
  <c r="CZ298" i="7"/>
  <c r="DA298" i="7"/>
  <c r="CY298" i="7"/>
  <c r="CX298" i="7"/>
  <c r="CZ314" i="7"/>
  <c r="CY314" i="7"/>
  <c r="DA314" i="7"/>
  <c r="CX314" i="7"/>
  <c r="CZ382" i="7"/>
  <c r="DA382" i="7"/>
  <c r="CX382" i="7"/>
  <c r="CY382" i="7"/>
  <c r="CZ394" i="7"/>
  <c r="DA394" i="7"/>
  <c r="CY394" i="7"/>
  <c r="CX394" i="7"/>
  <c r="CZ354" i="7"/>
  <c r="CX354" i="7"/>
  <c r="CY354" i="7"/>
  <c r="DA354" i="7"/>
  <c r="CZ478" i="7"/>
  <c r="CX478" i="7"/>
  <c r="F477" i="26" s="1"/>
  <c r="G477" i="26" s="1"/>
  <c r="CY478" i="7"/>
  <c r="DA478" i="7"/>
  <c r="CZ542" i="7"/>
  <c r="CX542" i="7"/>
  <c r="CY542" i="7"/>
  <c r="DA542" i="7"/>
  <c r="CZ603" i="7"/>
  <c r="DA603" i="7"/>
  <c r="CX603" i="7"/>
  <c r="CY603" i="7"/>
  <c r="CX508" i="7"/>
  <c r="CZ508" i="7"/>
  <c r="CY508" i="7"/>
  <c r="DA508" i="7"/>
  <c r="DA642" i="7"/>
  <c r="CZ642" i="7"/>
  <c r="CX642" i="7"/>
  <c r="CY642" i="7"/>
  <c r="CX460" i="7"/>
  <c r="CZ460" i="7"/>
  <c r="CY460" i="7"/>
  <c r="DA460" i="7"/>
  <c r="CX633" i="7"/>
  <c r="DA633" i="7"/>
  <c r="CY633" i="7"/>
  <c r="CZ633" i="7"/>
  <c r="DA638" i="7"/>
  <c r="CX638" i="7"/>
  <c r="CY638" i="7"/>
  <c r="CZ638" i="7"/>
  <c r="CZ659" i="7"/>
  <c r="CX659" i="7"/>
  <c r="CY659" i="7"/>
  <c r="DA659" i="7"/>
  <c r="CZ678" i="7"/>
  <c r="DA678" i="7"/>
  <c r="CX678" i="7"/>
  <c r="CY678" i="7"/>
  <c r="CZ694" i="7"/>
  <c r="DA694" i="7"/>
  <c r="CX694" i="7"/>
  <c r="CY694" i="7"/>
  <c r="CZ710" i="7"/>
  <c r="DA710" i="7"/>
  <c r="CX710" i="7"/>
  <c r="CY710" i="7"/>
  <c r="CX492" i="7"/>
  <c r="CZ492" i="7"/>
  <c r="CY492" i="7"/>
  <c r="DA492" i="7"/>
  <c r="DA622" i="7"/>
  <c r="CX622" i="7"/>
  <c r="CY622" i="7"/>
  <c r="CZ622" i="7"/>
  <c r="DA721" i="7"/>
  <c r="CX721" i="7"/>
  <c r="CZ721" i="7"/>
  <c r="CY721" i="7"/>
  <c r="CZ738" i="7"/>
  <c r="DA738" i="7"/>
  <c r="CY738" i="7"/>
  <c r="CX738" i="7"/>
  <c r="DA753" i="7"/>
  <c r="CX753" i="7"/>
  <c r="CZ753" i="7"/>
  <c r="CY753" i="7"/>
  <c r="CZ770" i="7"/>
  <c r="DA770" i="7"/>
  <c r="CY770" i="7"/>
  <c r="CX770" i="7"/>
  <c r="DA785" i="7"/>
  <c r="CX785" i="7"/>
  <c r="CZ785" i="7"/>
  <c r="CY785" i="7"/>
  <c r="CZ802" i="7"/>
  <c r="DA802" i="7"/>
  <c r="CY802" i="7"/>
  <c r="CX802" i="7"/>
  <c r="DA741" i="7"/>
  <c r="CX741" i="7"/>
  <c r="CY741" i="7"/>
  <c r="CZ741" i="7"/>
  <c r="DA773" i="7"/>
  <c r="CX773" i="7"/>
  <c r="CY773" i="7"/>
  <c r="CZ773" i="7"/>
  <c r="DA626" i="7"/>
  <c r="CX626" i="7"/>
  <c r="CY626" i="7"/>
  <c r="CZ626" i="7"/>
  <c r="CZ827" i="7"/>
  <c r="DA827" i="7"/>
  <c r="CX827" i="7"/>
  <c r="CY827" i="7"/>
  <c r="CZ859" i="7"/>
  <c r="DA859" i="7"/>
  <c r="CX859" i="7"/>
  <c r="CY859" i="7"/>
  <c r="DA1000" i="7"/>
  <c r="CZ1000" i="7"/>
  <c r="CX1000" i="7"/>
  <c r="CY1000" i="7"/>
  <c r="DA733" i="7"/>
  <c r="CX733" i="7"/>
  <c r="CY733" i="7"/>
  <c r="CZ733" i="7"/>
  <c r="DA797" i="7"/>
  <c r="CX797" i="7"/>
  <c r="CY797" i="7"/>
  <c r="CZ797" i="7"/>
  <c r="CZ823" i="7"/>
  <c r="DA823" i="7"/>
  <c r="CX823" i="7"/>
  <c r="CY823" i="7"/>
  <c r="CZ1013" i="7"/>
  <c r="DA1013" i="7"/>
  <c r="CX1013" i="7"/>
  <c r="CY1013" i="7"/>
  <c r="CX949" i="7"/>
  <c r="CZ949" i="7"/>
  <c r="CY949" i="7"/>
  <c r="DA949" i="7"/>
  <c r="CZ643" i="7"/>
  <c r="CX643" i="7"/>
  <c r="CY643" i="7"/>
  <c r="DA643" i="7"/>
  <c r="DA1185" i="7"/>
  <c r="CY1185" i="7"/>
  <c r="CZ1185" i="7"/>
  <c r="CX1185" i="7"/>
  <c r="DA1249" i="7"/>
  <c r="CY1249" i="7"/>
  <c r="CZ1249" i="7"/>
  <c r="CX1249" i="7"/>
  <c r="CZ1001" i="7"/>
  <c r="DA1001" i="7"/>
  <c r="CX1001" i="7"/>
  <c r="CY1001" i="7"/>
  <c r="CX1156" i="7"/>
  <c r="DA1156" i="7"/>
  <c r="CY1156" i="7"/>
  <c r="CZ1156" i="7"/>
  <c r="CZ1321" i="7"/>
  <c r="DA1321" i="7"/>
  <c r="CX1321" i="7"/>
  <c r="CY1321" i="7"/>
  <c r="DB1417" i="7"/>
  <c r="DA1273" i="7"/>
  <c r="CX1273" i="7"/>
  <c r="CY1273" i="7"/>
  <c r="CZ1273" i="7"/>
  <c r="CZ107" i="7"/>
  <c r="DA107" i="7"/>
  <c r="CX107" i="7"/>
  <c r="CY107" i="7"/>
  <c r="CZ123" i="7"/>
  <c r="DA123" i="7"/>
  <c r="CX123" i="7"/>
  <c r="CY123" i="7"/>
  <c r="CZ131" i="7"/>
  <c r="DA131" i="7"/>
  <c r="CY131" i="7"/>
  <c r="CX131" i="7"/>
  <c r="CZ135" i="7"/>
  <c r="DA135" i="7"/>
  <c r="CY135" i="7"/>
  <c r="CX135" i="7"/>
  <c r="CZ153" i="7"/>
  <c r="DA153" i="7"/>
  <c r="CX153" i="7"/>
  <c r="CY153" i="7"/>
  <c r="CZ127" i="7"/>
  <c r="DA127" i="7"/>
  <c r="CX127" i="7"/>
  <c r="CY127" i="7"/>
  <c r="CZ201" i="7"/>
  <c r="CX201" i="7"/>
  <c r="CY201" i="7"/>
  <c r="DA201" i="7"/>
  <c r="CZ189" i="7"/>
  <c r="DA189" i="7"/>
  <c r="CX189" i="7"/>
  <c r="CY189" i="7"/>
  <c r="DA232" i="7"/>
  <c r="CY232" i="7"/>
  <c r="CZ232" i="7"/>
  <c r="CX232" i="7"/>
  <c r="CZ177" i="7"/>
  <c r="DA177" i="7"/>
  <c r="CX177" i="7"/>
  <c r="CY177" i="7"/>
  <c r="CX249" i="7"/>
  <c r="CZ249" i="7"/>
  <c r="CY249" i="7"/>
  <c r="DA249" i="7"/>
  <c r="CX265" i="7"/>
  <c r="DA265" i="7"/>
  <c r="CY265" i="7"/>
  <c r="CZ265" i="7"/>
  <c r="CZ275" i="7"/>
  <c r="CX275" i="7"/>
  <c r="CY275" i="7"/>
  <c r="DA275" i="7"/>
  <c r="DA142" i="7"/>
  <c r="CX142" i="7"/>
  <c r="CY142" i="7"/>
  <c r="CZ142" i="7"/>
  <c r="DA297" i="7"/>
  <c r="CX297" i="7"/>
  <c r="CZ297" i="7"/>
  <c r="CY297" i="7"/>
  <c r="CZ306" i="7"/>
  <c r="DA306" i="7"/>
  <c r="CY306" i="7"/>
  <c r="CX306" i="7"/>
  <c r="DA313" i="7"/>
  <c r="CX313" i="7"/>
  <c r="CZ313" i="7"/>
  <c r="CY313" i="7"/>
  <c r="DA325" i="7"/>
  <c r="CY325" i="7"/>
  <c r="CZ325" i="7"/>
  <c r="CX325" i="7"/>
  <c r="CZ398" i="7"/>
  <c r="DA398" i="7"/>
  <c r="CX398" i="7"/>
  <c r="CY398" i="7"/>
  <c r="DA254" i="7"/>
  <c r="CX254" i="7"/>
  <c r="CY254" i="7"/>
  <c r="CZ254" i="7"/>
  <c r="CZ378" i="7"/>
  <c r="DA378" i="7"/>
  <c r="CY378" i="7"/>
  <c r="CX378" i="7"/>
  <c r="DA393" i="7"/>
  <c r="CX393" i="7"/>
  <c r="CZ393" i="7"/>
  <c r="CY393" i="7"/>
  <c r="CZ338" i="7"/>
  <c r="CX338" i="7"/>
  <c r="CY338" i="7"/>
  <c r="DA338" i="7"/>
  <c r="CZ370" i="7"/>
  <c r="CX370" i="7"/>
  <c r="CY370" i="7"/>
  <c r="DA370" i="7"/>
  <c r="CZ434" i="7"/>
  <c r="DA434" i="7"/>
  <c r="CX434" i="7"/>
  <c r="CY434" i="7"/>
  <c r="CZ595" i="7"/>
  <c r="DA595" i="7"/>
  <c r="CX595" i="7"/>
  <c r="CY595" i="7"/>
  <c r="CZ611" i="7"/>
  <c r="DA611" i="7"/>
  <c r="CX611" i="7"/>
  <c r="CY611" i="7"/>
  <c r="CZ627" i="7"/>
  <c r="CX627" i="7"/>
  <c r="CY627" i="7"/>
  <c r="DA627" i="7"/>
  <c r="DA658" i="7"/>
  <c r="CZ658" i="7"/>
  <c r="CX658" i="7"/>
  <c r="CY658" i="7"/>
  <c r="CZ726" i="7"/>
  <c r="DA726" i="7"/>
  <c r="CX726" i="7"/>
  <c r="CY726" i="7"/>
  <c r="CZ758" i="7"/>
  <c r="DA758" i="7"/>
  <c r="CX758" i="7"/>
  <c r="CY758" i="7"/>
  <c r="CZ790" i="7"/>
  <c r="DA790" i="7"/>
  <c r="CX790" i="7"/>
  <c r="CY790" i="7"/>
  <c r="CZ670" i="7"/>
  <c r="DA670" i="7"/>
  <c r="CX670" i="7"/>
  <c r="CY670" i="7"/>
  <c r="CZ686" i="7"/>
  <c r="DA686" i="7"/>
  <c r="CX686" i="7"/>
  <c r="CY686" i="7"/>
  <c r="CZ702" i="7"/>
  <c r="DA702" i="7"/>
  <c r="CX702" i="7"/>
  <c r="CY702" i="7"/>
  <c r="DA606" i="7"/>
  <c r="CX606" i="7"/>
  <c r="CY606" i="7"/>
  <c r="CZ606" i="7"/>
  <c r="CZ722" i="7"/>
  <c r="DA722" i="7"/>
  <c r="CY722" i="7"/>
  <c r="CX722" i="7"/>
  <c r="DA737" i="7"/>
  <c r="CX737" i="7"/>
  <c r="CZ737" i="7"/>
  <c r="CY737" i="7"/>
  <c r="CZ754" i="7"/>
  <c r="DA754" i="7"/>
  <c r="CY754" i="7"/>
  <c r="CX754" i="7"/>
  <c r="DA769" i="7"/>
  <c r="CX769" i="7"/>
  <c r="CZ769" i="7"/>
  <c r="CY769" i="7"/>
  <c r="CZ786" i="7"/>
  <c r="DA786" i="7"/>
  <c r="CY786" i="7"/>
  <c r="CX786" i="7"/>
  <c r="DA801" i="7"/>
  <c r="CX801" i="7"/>
  <c r="CZ801" i="7"/>
  <c r="CY801" i="7"/>
  <c r="DA725" i="7"/>
  <c r="CX725" i="7"/>
  <c r="CY725" i="7"/>
  <c r="CZ725" i="7"/>
  <c r="DA757" i="7"/>
  <c r="CX757" i="7"/>
  <c r="CY757" i="7"/>
  <c r="CZ757" i="7"/>
  <c r="DA789" i="7"/>
  <c r="CX789" i="7"/>
  <c r="CY789" i="7"/>
  <c r="CZ789" i="7"/>
  <c r="DA586" i="7"/>
  <c r="CX586" i="7"/>
  <c r="CY586" i="7"/>
  <c r="CZ586" i="7"/>
  <c r="DA654" i="7"/>
  <c r="CX654" i="7"/>
  <c r="CY654" i="7"/>
  <c r="CZ654" i="7"/>
  <c r="CZ811" i="7"/>
  <c r="DA811" i="7"/>
  <c r="CX811" i="7"/>
  <c r="CY811" i="7"/>
  <c r="CZ843" i="7"/>
  <c r="DA843" i="7"/>
  <c r="CX843" i="7"/>
  <c r="CY843" i="7"/>
  <c r="CZ875" i="7"/>
  <c r="DA875" i="7"/>
  <c r="CX875" i="7"/>
  <c r="CY875" i="7"/>
  <c r="DA984" i="7"/>
  <c r="CZ984" i="7"/>
  <c r="CX984" i="7"/>
  <c r="CY984" i="7"/>
  <c r="CX566" i="7"/>
  <c r="DA566" i="7"/>
  <c r="CY566" i="7"/>
  <c r="CZ566" i="7"/>
  <c r="DA717" i="7"/>
  <c r="CX717" i="7"/>
  <c r="CY717" i="7"/>
  <c r="CZ717" i="7"/>
  <c r="DA749" i="7"/>
  <c r="CX749" i="7"/>
  <c r="CY749" i="7"/>
  <c r="CZ749" i="7"/>
  <c r="DA781" i="7"/>
  <c r="CX781" i="7"/>
  <c r="CY781" i="7"/>
  <c r="CZ781" i="7"/>
  <c r="CZ855" i="7"/>
  <c r="DA855" i="7"/>
  <c r="CX855" i="7"/>
  <c r="CY855" i="7"/>
  <c r="CZ1029" i="7"/>
  <c r="DA1029" i="7"/>
  <c r="CX1029" i="7"/>
  <c r="CY1029" i="7"/>
  <c r="CZ887" i="7"/>
  <c r="CX887" i="7"/>
  <c r="CY887" i="7"/>
  <c r="DA887" i="7"/>
  <c r="CX917" i="7"/>
  <c r="CZ917" i="7"/>
  <c r="CY917" i="7"/>
  <c r="DA917" i="7"/>
  <c r="CZ951" i="7"/>
  <c r="CX951" i="7"/>
  <c r="CY951" i="7"/>
  <c r="DA951" i="7"/>
  <c r="CZ1041" i="7"/>
  <c r="DA1041" i="7"/>
  <c r="CX1041" i="7"/>
  <c r="CY1041" i="7"/>
  <c r="CZ831" i="7"/>
  <c r="DA831" i="7"/>
  <c r="CX831" i="7"/>
  <c r="CY831" i="7"/>
  <c r="DA996" i="7"/>
  <c r="CX996" i="7"/>
  <c r="CY996" i="7"/>
  <c r="CZ996" i="7"/>
  <c r="DA1153" i="7"/>
  <c r="CY1153" i="7"/>
  <c r="CZ1153" i="7"/>
  <c r="CX1153" i="7"/>
  <c r="DA1217" i="7"/>
  <c r="CY1217" i="7"/>
  <c r="CZ1217" i="7"/>
  <c r="CX1217" i="7"/>
  <c r="DA1281" i="7"/>
  <c r="CY1281" i="7"/>
  <c r="CZ1281" i="7"/>
  <c r="CX1281" i="7"/>
  <c r="DA1193" i="7"/>
  <c r="CX1193" i="7"/>
  <c r="CY1193" i="7"/>
  <c r="CZ1193" i="7"/>
  <c r="DA1241" i="7"/>
  <c r="CX1241" i="7"/>
  <c r="CY1241" i="7"/>
  <c r="CZ1241" i="7"/>
  <c r="CX1268" i="7"/>
  <c r="DA1268" i="7"/>
  <c r="CY1268" i="7"/>
  <c r="CZ1268" i="7"/>
  <c r="DA1305" i="7"/>
  <c r="CX1305" i="7"/>
  <c r="CY1305" i="7"/>
  <c r="CZ1305" i="7"/>
  <c r="DB1371" i="7"/>
  <c r="DB1449" i="7"/>
  <c r="DB1379" i="7"/>
  <c r="CZ985" i="7"/>
  <c r="CX985" i="7"/>
  <c r="CY985" i="7"/>
  <c r="DA985" i="7"/>
  <c r="CX1124" i="7"/>
  <c r="DA1124" i="7"/>
  <c r="CY1124" i="7"/>
  <c r="CZ1124" i="7"/>
  <c r="CX1188" i="7"/>
  <c r="DA1188" i="7"/>
  <c r="CY1188" i="7"/>
  <c r="CZ1188" i="7"/>
  <c r="CZ1214" i="7"/>
  <c r="CX1214" i="7"/>
  <c r="CY1214" i="7"/>
  <c r="DA1214" i="7"/>
  <c r="DA1257" i="7"/>
  <c r="CX1257" i="7"/>
  <c r="CY1257" i="7"/>
  <c r="CZ1257" i="7"/>
  <c r="CX1284" i="7"/>
  <c r="DA1284" i="7"/>
  <c r="CY1284" i="7"/>
  <c r="CZ1284" i="7"/>
  <c r="DB1319" i="7"/>
  <c r="DB1339" i="7"/>
  <c r="CX965" i="7"/>
  <c r="CZ965" i="7"/>
  <c r="CY965" i="7"/>
  <c r="DA965" i="7"/>
  <c r="DB1393" i="7"/>
  <c r="DB1425" i="7"/>
  <c r="DB1473" i="7"/>
  <c r="DA1177" i="7"/>
  <c r="CX1177" i="7"/>
  <c r="CY1177" i="7"/>
  <c r="CZ1177" i="7"/>
  <c r="CX1236" i="7"/>
  <c r="DA1236" i="7"/>
  <c r="CY1236" i="7"/>
  <c r="CZ1236" i="7"/>
  <c r="DB1335" i="7"/>
  <c r="DB1351" i="7"/>
  <c r="DB1365" i="7"/>
  <c r="DB1431" i="7"/>
  <c r="DB1445" i="7"/>
  <c r="DB1327" i="7"/>
  <c r="DB1363" i="7"/>
  <c r="CZ115" i="7"/>
  <c r="DA115" i="7"/>
  <c r="CX115" i="7"/>
  <c r="CY115" i="7"/>
  <c r="CZ169" i="7"/>
  <c r="DA169" i="7"/>
  <c r="CX169" i="7"/>
  <c r="CY169" i="7"/>
  <c r="CZ185" i="7"/>
  <c r="DA185" i="7"/>
  <c r="CX185" i="7"/>
  <c r="CY185" i="7"/>
  <c r="CZ165" i="7"/>
  <c r="DA165" i="7"/>
  <c r="CX165" i="7"/>
  <c r="CY165" i="7"/>
  <c r="CX281" i="7"/>
  <c r="DA281" i="7"/>
  <c r="CY281" i="7"/>
  <c r="CZ281" i="7"/>
  <c r="DA305" i="7"/>
  <c r="CX305" i="7"/>
  <c r="CZ305" i="7"/>
  <c r="CY305" i="7"/>
  <c r="DA357" i="7"/>
  <c r="CY357" i="7"/>
  <c r="CZ357" i="7"/>
  <c r="CX357" i="7"/>
  <c r="DA377" i="7"/>
  <c r="CX377" i="7"/>
  <c r="CZ377" i="7"/>
  <c r="CY377" i="7"/>
  <c r="CZ322" i="7"/>
  <c r="CX322" i="7"/>
  <c r="CY322" i="7"/>
  <c r="DA322" i="7"/>
  <c r="CZ418" i="7"/>
  <c r="DA418" i="7"/>
  <c r="CX418" i="7"/>
  <c r="CY418" i="7"/>
  <c r="CZ450" i="7"/>
  <c r="DA450" i="7"/>
  <c r="CX450" i="7"/>
  <c r="CY450" i="7"/>
  <c r="CZ510" i="7"/>
  <c r="CX510" i="7"/>
  <c r="CY510" i="7"/>
  <c r="DA510" i="7"/>
  <c r="CZ587" i="7"/>
  <c r="DA587" i="7"/>
  <c r="CX587" i="7"/>
  <c r="CY587" i="7"/>
  <c r="CZ619" i="7"/>
  <c r="DA619" i="7"/>
  <c r="CX619" i="7"/>
  <c r="CY619" i="7"/>
  <c r="CX476" i="7"/>
  <c r="CZ476" i="7"/>
  <c r="CY476" i="7"/>
  <c r="DA476" i="7"/>
  <c r="CX540" i="7"/>
  <c r="CZ540" i="7"/>
  <c r="CY540" i="7"/>
  <c r="DA540" i="7"/>
  <c r="CZ742" i="7"/>
  <c r="DA742" i="7"/>
  <c r="CX742" i="7"/>
  <c r="CY742" i="7"/>
  <c r="CZ774" i="7"/>
  <c r="DA774" i="7"/>
  <c r="CX774" i="7"/>
  <c r="CY774" i="7"/>
  <c r="CX885" i="7"/>
  <c r="CZ885" i="7"/>
  <c r="CY885" i="7"/>
  <c r="DA885" i="7"/>
  <c r="CZ919" i="7"/>
  <c r="CX919" i="7"/>
  <c r="CY919" i="7"/>
  <c r="DA919" i="7"/>
  <c r="CZ1021" i="7"/>
  <c r="DA1021" i="7"/>
  <c r="CX1021" i="7"/>
  <c r="CY1021" i="7"/>
  <c r="DA1121" i="7"/>
  <c r="CY1121" i="7"/>
  <c r="CZ1121" i="7"/>
  <c r="CX1121" i="7"/>
  <c r="DA1129" i="7"/>
  <c r="CX1129" i="7"/>
  <c r="CY1129" i="7"/>
  <c r="CZ1129" i="7"/>
  <c r="CX1204" i="7"/>
  <c r="DA1204" i="7"/>
  <c r="CY1204" i="7"/>
  <c r="CZ1204" i="7"/>
  <c r="CZ111" i="7"/>
  <c r="DA111" i="7"/>
  <c r="CX111" i="7"/>
  <c r="CY111" i="7"/>
  <c r="CZ173" i="7"/>
  <c r="DA173" i="7"/>
  <c r="CX173" i="7"/>
  <c r="CY173" i="7"/>
  <c r="CX137" i="7"/>
  <c r="DA137" i="7"/>
  <c r="CY137" i="7"/>
  <c r="CZ137" i="7"/>
  <c r="DA208" i="7"/>
  <c r="CY208" i="7"/>
  <c r="CZ208" i="7"/>
  <c r="CX208" i="7"/>
  <c r="CZ181" i="7"/>
  <c r="DA181" i="7"/>
  <c r="CX181" i="7"/>
  <c r="CY181" i="7"/>
  <c r="DA216" i="7"/>
  <c r="CY216" i="7"/>
  <c r="CX216" i="7"/>
  <c r="CZ216" i="7"/>
  <c r="DA224" i="7"/>
  <c r="CY224" i="7"/>
  <c r="CZ224" i="7"/>
  <c r="CX224" i="7"/>
  <c r="DA270" i="7"/>
  <c r="CX270" i="7"/>
  <c r="CY270" i="7"/>
  <c r="CZ270" i="7"/>
  <c r="CZ247" i="7"/>
  <c r="CX247" i="7"/>
  <c r="CY247" i="7"/>
  <c r="DA247" i="7"/>
  <c r="DA321" i="7"/>
  <c r="CZ321" i="7"/>
  <c r="CX321" i="7"/>
  <c r="CY321" i="7"/>
  <c r="DA353" i="7"/>
  <c r="CZ353" i="7"/>
  <c r="CX353" i="7"/>
  <c r="CY353" i="7"/>
  <c r="DA293" i="7"/>
  <c r="CX293" i="7"/>
  <c r="CZ293" i="7"/>
  <c r="CY293" i="7"/>
  <c r="CZ302" i="7"/>
  <c r="DA302" i="7"/>
  <c r="CY302" i="7"/>
  <c r="CX302" i="7"/>
  <c r="DA309" i="7"/>
  <c r="CX309" i="7"/>
  <c r="CZ309" i="7"/>
  <c r="CY309" i="7"/>
  <c r="DA341" i="7"/>
  <c r="CY341" i="7"/>
  <c r="CZ341" i="7"/>
  <c r="CX341" i="7"/>
  <c r="CZ259" i="7"/>
  <c r="CX259" i="7"/>
  <c r="CY259" i="7"/>
  <c r="DA259" i="7"/>
  <c r="CZ374" i="7"/>
  <c r="DA374" i="7"/>
  <c r="CX374" i="7"/>
  <c r="CY374" i="7"/>
  <c r="CX328" i="7"/>
  <c r="DA328" i="7"/>
  <c r="CY328" i="7"/>
  <c r="CZ328" i="7"/>
  <c r="CX360" i="7"/>
  <c r="DA360" i="7"/>
  <c r="CY360" i="7"/>
  <c r="CZ360" i="7"/>
  <c r="CZ386" i="7"/>
  <c r="DA386" i="7"/>
  <c r="CY386" i="7"/>
  <c r="CX386" i="7"/>
  <c r="DA401" i="7"/>
  <c r="CX401" i="7"/>
  <c r="CZ401" i="7"/>
  <c r="CY401" i="7"/>
  <c r="DA410" i="7"/>
  <c r="CY410" i="7"/>
  <c r="CZ410" i="7"/>
  <c r="CX410" i="7"/>
  <c r="DA333" i="7"/>
  <c r="CX333" i="7"/>
  <c r="CY333" i="7"/>
  <c r="CZ333" i="7"/>
  <c r="DA365" i="7"/>
  <c r="CX365" i="7"/>
  <c r="CY365" i="7"/>
  <c r="CZ365" i="7"/>
  <c r="CZ422" i="7"/>
  <c r="DA422" i="7"/>
  <c r="CX422" i="7"/>
  <c r="CY422" i="7"/>
  <c r="CZ438" i="7"/>
  <c r="DA438" i="7"/>
  <c r="CX438" i="7"/>
  <c r="CY438" i="7"/>
  <c r="CZ454" i="7"/>
  <c r="DA454" i="7"/>
  <c r="CX454" i="7"/>
  <c r="CY454" i="7"/>
  <c r="CZ407" i="7"/>
  <c r="CX407" i="7"/>
  <c r="CY407" i="7"/>
  <c r="DA407" i="7"/>
  <c r="DA381" i="7"/>
  <c r="CX381" i="7"/>
  <c r="CY381" i="7"/>
  <c r="CZ381" i="7"/>
  <c r="CZ442" i="7"/>
  <c r="DA442" i="7"/>
  <c r="CX442" i="7"/>
  <c r="CY442" i="7"/>
  <c r="CX582" i="7"/>
  <c r="DA582" i="7"/>
  <c r="CY582" i="7"/>
  <c r="CZ582" i="7"/>
  <c r="CZ591" i="7"/>
  <c r="DA591" i="7"/>
  <c r="CX591" i="7"/>
  <c r="CY591" i="7"/>
  <c r="CZ607" i="7"/>
  <c r="DA607" i="7"/>
  <c r="CX607" i="7"/>
  <c r="CY607" i="7"/>
  <c r="CZ623" i="7"/>
  <c r="DA623" i="7"/>
  <c r="CX623" i="7"/>
  <c r="CY623" i="7"/>
  <c r="DA598" i="7"/>
  <c r="CX598" i="7"/>
  <c r="CY598" i="7"/>
  <c r="CZ598" i="7"/>
  <c r="CZ734" i="7"/>
  <c r="DA734" i="7"/>
  <c r="CX734" i="7"/>
  <c r="CY734" i="7"/>
  <c r="CZ766" i="7"/>
  <c r="DA766" i="7"/>
  <c r="CX766" i="7"/>
  <c r="CY766" i="7"/>
  <c r="CZ798" i="7"/>
  <c r="DA798" i="7"/>
  <c r="CX798" i="7"/>
  <c r="CY798" i="7"/>
  <c r="DA571" i="7"/>
  <c r="CX571" i="7"/>
  <c r="CY571" i="7"/>
  <c r="CZ571" i="7"/>
  <c r="DA602" i="7"/>
  <c r="CX602" i="7"/>
  <c r="CY602" i="7"/>
  <c r="CZ602" i="7"/>
  <c r="CZ730" i="7"/>
  <c r="DA730" i="7"/>
  <c r="CY730" i="7"/>
  <c r="CX730" i="7"/>
  <c r="DA745" i="7"/>
  <c r="CX745" i="7"/>
  <c r="CZ745" i="7"/>
  <c r="CY745" i="7"/>
  <c r="CZ762" i="7"/>
  <c r="DA762" i="7"/>
  <c r="CY762" i="7"/>
  <c r="CX762" i="7"/>
  <c r="DA777" i="7"/>
  <c r="CX777" i="7"/>
  <c r="CZ777" i="7"/>
  <c r="CY777" i="7"/>
  <c r="CZ794" i="7"/>
  <c r="DA794" i="7"/>
  <c r="CY794" i="7"/>
  <c r="CX794" i="7"/>
  <c r="CZ819" i="7"/>
  <c r="DA819" i="7"/>
  <c r="CX819" i="7"/>
  <c r="CY819" i="7"/>
  <c r="CZ851" i="7"/>
  <c r="DA851" i="7"/>
  <c r="CX851" i="7"/>
  <c r="CY851" i="7"/>
  <c r="CZ883" i="7"/>
  <c r="CX883" i="7"/>
  <c r="CY883" i="7"/>
  <c r="DA883" i="7"/>
  <c r="CZ674" i="7"/>
  <c r="DA674" i="7"/>
  <c r="CX674" i="7"/>
  <c r="CY674" i="7"/>
  <c r="CZ690" i="7"/>
  <c r="DA690" i="7"/>
  <c r="CX690" i="7"/>
  <c r="CY690" i="7"/>
  <c r="CZ706" i="7"/>
  <c r="DA706" i="7"/>
  <c r="CX706" i="7"/>
  <c r="CY706" i="7"/>
  <c r="CZ839" i="7"/>
  <c r="DA839" i="7"/>
  <c r="CX839" i="7"/>
  <c r="CY839" i="7"/>
  <c r="CZ815" i="7"/>
  <c r="DA815" i="7"/>
  <c r="CX815" i="7"/>
  <c r="CY815" i="7"/>
  <c r="CZ879" i="7"/>
  <c r="DA879" i="7"/>
  <c r="CX879" i="7"/>
  <c r="CY879" i="7"/>
  <c r="DA980" i="7"/>
  <c r="CX980" i="7"/>
  <c r="CY980" i="7"/>
  <c r="CZ980" i="7"/>
  <c r="CZ1005" i="7"/>
  <c r="DA1005" i="7"/>
  <c r="CX1005" i="7"/>
  <c r="CY1005" i="7"/>
  <c r="DA1137" i="7"/>
  <c r="CY1137" i="7"/>
  <c r="CZ1137" i="7"/>
  <c r="CX1137" i="7"/>
  <c r="DA1201" i="7"/>
  <c r="CY1201" i="7"/>
  <c r="CZ1201" i="7"/>
  <c r="CX1201" i="7"/>
  <c r="DA1265" i="7"/>
  <c r="CY1265" i="7"/>
  <c r="CZ1265" i="7"/>
  <c r="CX1265" i="7"/>
  <c r="CZ1066" i="7"/>
  <c r="DA1066" i="7"/>
  <c r="CX1066" i="7"/>
  <c r="CY1066" i="7"/>
  <c r="CZ1098" i="7"/>
  <c r="DA1098" i="7"/>
  <c r="CX1098" i="7"/>
  <c r="CY1098" i="7"/>
  <c r="DB1308" i="7"/>
  <c r="CZ1317" i="7"/>
  <c r="DA1317" i="7"/>
  <c r="CX1317" i="7"/>
  <c r="CY1317" i="7"/>
  <c r="DB1357" i="7"/>
  <c r="DB1359" i="7"/>
  <c r="DB1389" i="7"/>
  <c r="DB1391" i="7"/>
  <c r="DB1421" i="7"/>
  <c r="DB1423" i="7"/>
  <c r="DB1453" i="7"/>
  <c r="DB1455" i="7"/>
  <c r="DB1369" i="7"/>
  <c r="DB1419" i="7"/>
  <c r="DB1466" i="7"/>
  <c r="DB1481" i="7"/>
  <c r="DB1483" i="7"/>
  <c r="DB1497" i="7"/>
  <c r="CX991" i="7"/>
  <c r="DA991" i="7"/>
  <c r="CY991" i="7"/>
  <c r="CZ991" i="7"/>
  <c r="CX1140" i="7"/>
  <c r="DA1140" i="7"/>
  <c r="CY1140" i="7"/>
  <c r="CZ1140" i="7"/>
  <c r="CZ1198" i="7"/>
  <c r="CX1198" i="7"/>
  <c r="CY1198" i="7"/>
  <c r="DA1198" i="7"/>
  <c r="CZ1246" i="7"/>
  <c r="CX1246" i="7"/>
  <c r="CY1246" i="7"/>
  <c r="DA1246" i="7"/>
  <c r="DA1289" i="7"/>
  <c r="CX1289" i="7"/>
  <c r="CY1289" i="7"/>
  <c r="CZ1289" i="7"/>
  <c r="DB1345" i="7"/>
  <c r="DB1441" i="7"/>
  <c r="CZ935" i="7"/>
  <c r="CX935" i="7"/>
  <c r="CY935" i="7"/>
  <c r="DA935" i="7"/>
  <c r="CZ1033" i="7"/>
  <c r="DA1033" i="7"/>
  <c r="CX1033" i="7"/>
  <c r="CY1033" i="7"/>
  <c r="CZ1070" i="7"/>
  <c r="DA1070" i="7"/>
  <c r="CX1070" i="7"/>
  <c r="CY1070" i="7"/>
  <c r="CZ1102" i="7"/>
  <c r="DA1102" i="7"/>
  <c r="CX1102" i="7"/>
  <c r="CY1102" i="7"/>
  <c r="CZ1150" i="7"/>
  <c r="CX1150" i="7"/>
  <c r="CY1150" i="7"/>
  <c r="DA1150" i="7"/>
  <c r="CX1220" i="7"/>
  <c r="DA1220" i="7"/>
  <c r="CY1220" i="7"/>
  <c r="CZ1220" i="7"/>
  <c r="DB1260" i="7"/>
  <c r="DB1279" i="7"/>
  <c r="DB1337" i="7"/>
  <c r="DB1434" i="7"/>
  <c r="DB1499" i="7"/>
  <c r="CZ903" i="7"/>
  <c r="CX903" i="7"/>
  <c r="CY903" i="7"/>
  <c r="DA903" i="7"/>
  <c r="CZ1046" i="7"/>
  <c r="DA1046" i="7"/>
  <c r="CX1046" i="7"/>
  <c r="CY1046" i="7"/>
  <c r="CZ1078" i="7"/>
  <c r="DA1078" i="7"/>
  <c r="CX1078" i="7"/>
  <c r="CY1078" i="7"/>
  <c r="CZ1166" i="7"/>
  <c r="CX1166" i="7"/>
  <c r="CY1166" i="7"/>
  <c r="DA1166" i="7"/>
  <c r="CZ1310" i="7"/>
  <c r="CX1310" i="7"/>
  <c r="CY1310" i="7"/>
  <c r="DA1310" i="7"/>
  <c r="DB1331" i="7"/>
  <c r="DB1443" i="7"/>
  <c r="DB1459" i="7"/>
  <c r="CZ1074" i="7"/>
  <c r="DA1074" i="7"/>
  <c r="CX1074" i="7"/>
  <c r="CY1074" i="7"/>
  <c r="CZ1106" i="7"/>
  <c r="DA1106" i="7"/>
  <c r="CX1106" i="7"/>
  <c r="CY1106" i="7"/>
  <c r="DA1209" i="7"/>
  <c r="CX1209" i="7"/>
  <c r="CY1209" i="7"/>
  <c r="CZ1209" i="7"/>
  <c r="CZ1294" i="7"/>
  <c r="CX1294" i="7"/>
  <c r="CY1294" i="7"/>
  <c r="DA1294" i="7"/>
  <c r="DB1323" i="7"/>
  <c r="DB1333" i="7"/>
  <c r="DB1349" i="7"/>
  <c r="DB1415" i="7"/>
  <c r="DB1429" i="7"/>
  <c r="DB1493" i="7"/>
  <c r="CZ1094" i="7"/>
  <c r="DA1094" i="7"/>
  <c r="CX1094" i="7"/>
  <c r="CY1094" i="7"/>
  <c r="CZ1313" i="7"/>
  <c r="DA1313" i="7"/>
  <c r="CX1313" i="7"/>
  <c r="CY1313" i="7"/>
  <c r="DB1250" i="7" l="1"/>
  <c r="F428" i="26"/>
  <c r="G428" i="26" s="1"/>
  <c r="F429" i="26"/>
  <c r="G429" i="26" s="1"/>
  <c r="F646" i="26"/>
  <c r="G646" i="26" s="1"/>
  <c r="F533" i="26"/>
  <c r="G533" i="26" s="1"/>
  <c r="F455" i="26"/>
  <c r="G455" i="26" s="1"/>
  <c r="F605" i="26"/>
  <c r="G605" i="26" s="1"/>
  <c r="F383" i="26"/>
  <c r="G383" i="26" s="1"/>
  <c r="F478" i="26"/>
  <c r="G478" i="26" s="1"/>
  <c r="F442" i="26"/>
  <c r="G442" i="26" s="1"/>
  <c r="F511" i="26"/>
  <c r="G511" i="26" s="1"/>
  <c r="F597" i="26"/>
  <c r="G597" i="26" s="1"/>
  <c r="F604" i="26"/>
  <c r="G604" i="26" s="1"/>
  <c r="F525" i="26"/>
  <c r="G525" i="26" s="1"/>
  <c r="F384" i="26"/>
  <c r="G384" i="26" s="1"/>
  <c r="G107" i="21"/>
  <c r="H107" i="21" s="1"/>
  <c r="F443" i="26"/>
  <c r="G443" i="26" s="1"/>
  <c r="F504" i="26"/>
  <c r="G504" i="26" s="1"/>
  <c r="F512" i="26"/>
  <c r="G512" i="26" s="1"/>
  <c r="F553" i="26"/>
  <c r="G553" i="26" s="1"/>
  <c r="F544" i="26"/>
  <c r="G544" i="26" s="1"/>
  <c r="F556" i="26"/>
  <c r="G556" i="26" s="1"/>
  <c r="F465" i="26"/>
  <c r="G465" i="26" s="1"/>
  <c r="F476" i="26"/>
  <c r="G476" i="26" s="1"/>
  <c r="F552" i="26"/>
  <c r="G552" i="26" s="1"/>
  <c r="F393" i="26"/>
  <c r="G393" i="26" s="1"/>
  <c r="F385" i="26"/>
  <c r="G385" i="26" s="1"/>
  <c r="F373" i="26"/>
  <c r="G373" i="26" s="1"/>
  <c r="F380" i="26"/>
  <c r="G380" i="26" s="1"/>
  <c r="F367" i="26"/>
  <c r="G367" i="26" s="1"/>
  <c r="F374" i="26"/>
  <c r="G374" i="26" s="1"/>
  <c r="F412" i="26"/>
  <c r="G412" i="26" s="1"/>
  <c r="F491" i="26"/>
  <c r="G491" i="26" s="1"/>
  <c r="F459" i="26"/>
  <c r="G459" i="26" s="1"/>
  <c r="F482" i="26"/>
  <c r="G482" i="26" s="1"/>
  <c r="F356" i="26"/>
  <c r="G356" i="26" s="1"/>
  <c r="F619" i="26"/>
  <c r="G619" i="26" s="1"/>
  <c r="F392" i="26"/>
  <c r="G392" i="26" s="1"/>
  <c r="F448" i="26"/>
  <c r="G448" i="26" s="1"/>
  <c r="F519" i="26"/>
  <c r="G519" i="26" s="1"/>
  <c r="F645" i="26"/>
  <c r="G645" i="26" s="1"/>
  <c r="F357" i="26"/>
  <c r="G357" i="26" s="1"/>
  <c r="F447" i="26"/>
  <c r="G447" i="26" s="1"/>
  <c r="F542" i="26"/>
  <c r="G542" i="26" s="1"/>
  <c r="F586" i="26"/>
  <c r="G586" i="26" s="1"/>
  <c r="F510" i="26"/>
  <c r="G510" i="26" s="1"/>
  <c r="F518" i="26"/>
  <c r="G518" i="26" s="1"/>
  <c r="F502" i="26"/>
  <c r="G502" i="26" s="1"/>
  <c r="F454" i="26"/>
  <c r="G454" i="26" s="1"/>
  <c r="F411" i="26"/>
  <c r="G411" i="26" s="1"/>
  <c r="F435" i="26"/>
  <c r="G435" i="26" s="1"/>
  <c r="F503" i="26"/>
  <c r="G503" i="26" s="1"/>
  <c r="F554" i="26"/>
  <c r="G554" i="26" s="1"/>
  <c r="F634" i="26"/>
  <c r="G634" i="26" s="1"/>
  <c r="F522" i="26"/>
  <c r="G522" i="26" s="1"/>
  <c r="F524" i="26"/>
  <c r="G524" i="26" s="1"/>
  <c r="F509" i="26"/>
  <c r="G509" i="26" s="1"/>
  <c r="F541" i="26"/>
  <c r="G541" i="26" s="1"/>
  <c r="F555" i="26"/>
  <c r="G555" i="26" s="1"/>
  <c r="F413" i="26"/>
  <c r="G413" i="26" s="1"/>
  <c r="F466" i="26"/>
  <c r="G466" i="26" s="1"/>
  <c r="F464" i="26"/>
  <c r="G464" i="26" s="1"/>
  <c r="F606" i="26"/>
  <c r="G606" i="26" s="1"/>
  <c r="F362" i="26"/>
  <c r="G362" i="26" s="1"/>
  <c r="F366" i="26"/>
  <c r="G366" i="26" s="1"/>
  <c r="F355" i="26"/>
  <c r="G355" i="26" s="1"/>
  <c r="F436" i="26"/>
  <c r="G436" i="26" s="1"/>
  <c r="F472" i="26"/>
  <c r="G472" i="26" s="1"/>
  <c r="F473" i="26"/>
  <c r="G473" i="26" s="1"/>
  <c r="DB752" i="7"/>
  <c r="DB1240" i="7"/>
  <c r="DB1242" i="7"/>
  <c r="DB1234" i="7"/>
  <c r="DB1244" i="7"/>
  <c r="DB1247" i="7"/>
  <c r="DB1231" i="7"/>
  <c r="DB1239" i="7"/>
  <c r="DB1235" i="7"/>
  <c r="DB1238" i="7"/>
  <c r="DB1228" i="7"/>
  <c r="DB1376" i="7"/>
  <c r="DB1360" i="7"/>
  <c r="DB1350" i="7"/>
  <c r="DB1226" i="7"/>
  <c r="DB1223" i="7"/>
  <c r="DB1218" i="7"/>
  <c r="DB1222" i="7"/>
  <c r="DB1219" i="7"/>
  <c r="DB1215" i="7"/>
  <c r="DB1211" i="7"/>
  <c r="DB1500" i="7"/>
  <c r="DB1212" i="7"/>
  <c r="DB1462" i="7"/>
  <c r="DB1210" i="7"/>
  <c r="DB1208" i="7"/>
  <c r="DB1328" i="7"/>
  <c r="DB1474" i="7"/>
  <c r="DB1206" i="7"/>
  <c r="DB1196" i="7"/>
  <c r="DB1194" i="7"/>
  <c r="DB1199" i="7"/>
  <c r="DB1191" i="7"/>
  <c r="DB1192" i="7"/>
  <c r="DB1190" i="7"/>
  <c r="DB1186" i="7"/>
  <c r="DB1187" i="7"/>
  <c r="DB1460" i="7"/>
  <c r="DB1179" i="7"/>
  <c r="DB1178" i="7"/>
  <c r="DB1446" i="7"/>
  <c r="DB1396" i="7"/>
  <c r="DB1296" i="7"/>
  <c r="DB1312" i="7"/>
  <c r="DB1175" i="7"/>
  <c r="DB1174" i="7"/>
  <c r="DB1163" i="7"/>
  <c r="DB1160" i="7"/>
  <c r="DB1456" i="7"/>
  <c r="DB1170" i="7"/>
  <c r="DB1148" i="7"/>
  <c r="DB1146" i="7"/>
  <c r="DB1154" i="7"/>
  <c r="DB1162" i="7"/>
  <c r="DB1151" i="7"/>
  <c r="DB1158" i="7"/>
  <c r="DB1119" i="7"/>
  <c r="DB1142" i="7"/>
  <c r="DB1144" i="7"/>
  <c r="DB1138" i="7"/>
  <c r="DB1180" i="7"/>
  <c r="DB1200" i="7"/>
  <c r="DB1132" i="7"/>
  <c r="DB1127" i="7"/>
  <c r="DB1189" i="7"/>
  <c r="DB1181" i="7"/>
  <c r="DB1136" i="7"/>
  <c r="DB1221" i="7"/>
  <c r="DB1159" i="7"/>
  <c r="DB1213" i="7"/>
  <c r="DB1141" i="7"/>
  <c r="DB1131" i="7"/>
  <c r="DB1195" i="7"/>
  <c r="DB1123" i="7"/>
  <c r="DB1111" i="7"/>
  <c r="DB1126" i="7"/>
  <c r="DB1091" i="7"/>
  <c r="DB1112" i="7"/>
  <c r="DB1115" i="7"/>
  <c r="DB1107" i="7"/>
  <c r="DB1114" i="7"/>
  <c r="DB1079" i="7"/>
  <c r="F1303" i="24"/>
  <c r="G1303" i="24" s="1"/>
  <c r="DB1103" i="7"/>
  <c r="DB1108" i="7"/>
  <c r="DB1100" i="7"/>
  <c r="DB1095" i="7"/>
  <c r="DB953" i="7"/>
  <c r="DB1068" i="7"/>
  <c r="DB1080" i="7"/>
  <c r="DB1096" i="7"/>
  <c r="DB1092" i="7"/>
  <c r="DB1056" i="7"/>
  <c r="DB1087" i="7"/>
  <c r="DB973" i="7"/>
  <c r="F1306" i="24"/>
  <c r="G1306" i="24" s="1"/>
  <c r="DB1076" i="7"/>
  <c r="DB1084" i="7"/>
  <c r="DB1064" i="7"/>
  <c r="DB1067" i="7"/>
  <c r="DB1075" i="7"/>
  <c r="DB1008" i="7"/>
  <c r="DB1072" i="7"/>
  <c r="F1304" i="24"/>
  <c r="G1304" i="24" s="1"/>
  <c r="DB998" i="7"/>
  <c r="DB950" i="7"/>
  <c r="DB1101" i="7"/>
  <c r="DB931" i="7"/>
  <c r="DB961" i="7"/>
  <c r="DB760" i="7"/>
  <c r="DB946" i="7"/>
  <c r="F631" i="24"/>
  <c r="G631" i="24" s="1"/>
  <c r="DB906" i="7"/>
  <c r="DB939" i="7"/>
  <c r="DB979" i="7"/>
  <c r="DB1016" i="7"/>
  <c r="DB1052" i="7"/>
  <c r="F634" i="24"/>
  <c r="G634" i="24" s="1"/>
  <c r="F553" i="24"/>
  <c r="G553" i="24" s="1"/>
  <c r="DB918" i="7"/>
  <c r="DB963" i="7"/>
  <c r="DB1004" i="7"/>
  <c r="DB1022" i="7"/>
  <c r="DB1042" i="7"/>
  <c r="DB1024" i="7"/>
  <c r="DB902" i="7"/>
  <c r="DB997" i="7"/>
  <c r="DB1002" i="7"/>
  <c r="DB1038" i="7"/>
  <c r="DB1047" i="7"/>
  <c r="DB994" i="7"/>
  <c r="DB1051" i="7"/>
  <c r="DB477" i="7"/>
  <c r="F779" i="24"/>
  <c r="G779" i="24" s="1"/>
  <c r="F632" i="24"/>
  <c r="G632" i="24" s="1"/>
  <c r="DB1049" i="7"/>
  <c r="DB938" i="7"/>
  <c r="DB993" i="7"/>
  <c r="DB1063" i="7"/>
  <c r="DB1006" i="7"/>
  <c r="DB1010" i="7"/>
  <c r="DB1018" i="7"/>
  <c r="DB1026" i="7"/>
  <c r="F562" i="24"/>
  <c r="G562" i="24" s="1"/>
  <c r="DB1014" i="7"/>
  <c r="F607" i="24"/>
  <c r="G607" i="24" s="1"/>
  <c r="F575" i="24"/>
  <c r="G575" i="24" s="1"/>
  <c r="F1329" i="24"/>
  <c r="G1329" i="24" s="1"/>
  <c r="F545" i="24"/>
  <c r="G545" i="24" s="1"/>
  <c r="F889" i="24"/>
  <c r="G889" i="24" s="1"/>
  <c r="F1269" i="24"/>
  <c r="G1269" i="24" s="1"/>
  <c r="F1330" i="24"/>
  <c r="G1330" i="24" s="1"/>
  <c r="DB1034" i="7"/>
  <c r="F1278" i="24"/>
  <c r="G1278" i="24" s="1"/>
  <c r="F735" i="24"/>
  <c r="G735" i="24" s="1"/>
  <c r="F1258" i="24"/>
  <c r="G1258" i="24" s="1"/>
  <c r="F1280" i="24"/>
  <c r="G1280" i="24" s="1"/>
  <c r="F1316" i="24"/>
  <c r="G1316" i="24" s="1"/>
  <c r="F1307" i="24"/>
  <c r="G1307" i="24" s="1"/>
  <c r="F685" i="24"/>
  <c r="G685" i="24" s="1"/>
  <c r="F586" i="24"/>
  <c r="G586" i="24" s="1"/>
  <c r="DB1030" i="7"/>
  <c r="F1327" i="24"/>
  <c r="G1327" i="24" s="1"/>
  <c r="F1315" i="24"/>
  <c r="G1315" i="24" s="1"/>
  <c r="F1325" i="24"/>
  <c r="G1325" i="24" s="1"/>
  <c r="F555" i="24"/>
  <c r="G555" i="24" s="1"/>
  <c r="F559" i="24"/>
  <c r="G559" i="24" s="1"/>
  <c r="F736" i="24"/>
  <c r="G736" i="24" s="1"/>
  <c r="F861" i="24"/>
  <c r="G861" i="24" s="1"/>
  <c r="DB925" i="7"/>
  <c r="DB905" i="7"/>
  <c r="DB941" i="7"/>
  <c r="DB927" i="7"/>
  <c r="DB1267" i="7"/>
  <c r="F1305" i="24"/>
  <c r="G1305" i="24" s="1"/>
  <c r="F1259" i="24"/>
  <c r="G1259" i="24" s="1"/>
  <c r="F1255" i="24"/>
  <c r="G1255" i="24" s="1"/>
  <c r="DB740" i="7"/>
  <c r="DB810" i="7"/>
  <c r="F1257" i="24"/>
  <c r="G1257" i="24" s="1"/>
  <c r="F749" i="24"/>
  <c r="G749" i="24" s="1"/>
  <c r="F717" i="24"/>
  <c r="G717" i="24" s="1"/>
  <c r="F588" i="24"/>
  <c r="G588" i="24" s="1"/>
  <c r="F458" i="24"/>
  <c r="G458" i="24" s="1"/>
  <c r="DB1498" i="7"/>
  <c r="DB1045" i="7"/>
  <c r="DB1224" i="7"/>
  <c r="F538" i="24"/>
  <c r="G538" i="24" s="1"/>
  <c r="DB1444" i="7"/>
  <c r="DB858" i="7"/>
  <c r="DB937" i="7"/>
  <c r="DB955" i="7"/>
  <c r="F887" i="24"/>
  <c r="G887" i="24" s="1"/>
  <c r="F608" i="24"/>
  <c r="G608" i="24" s="1"/>
  <c r="F635" i="24"/>
  <c r="G635" i="24" s="1"/>
  <c r="F1302" i="24"/>
  <c r="G1302" i="24" s="1"/>
  <c r="F577" i="24"/>
  <c r="G577" i="24" s="1"/>
  <c r="F816" i="24"/>
  <c r="G816" i="24" s="1"/>
  <c r="F583" i="24"/>
  <c r="G583" i="24" s="1"/>
  <c r="F1279" i="24"/>
  <c r="G1279" i="24" s="1"/>
  <c r="F1295" i="24"/>
  <c r="G1295" i="24" s="1"/>
  <c r="DB1484" i="7"/>
  <c r="DB1494" i="7"/>
  <c r="F748" i="24"/>
  <c r="G748" i="24" s="1"/>
  <c r="DB1088" i="7"/>
  <c r="DB1418" i="7"/>
  <c r="DB1040" i="7"/>
  <c r="F459" i="24"/>
  <c r="G459" i="24" s="1"/>
  <c r="F611" i="24"/>
  <c r="G611" i="24" s="1"/>
  <c r="F541" i="24"/>
  <c r="G541" i="24" s="1"/>
  <c r="F543" i="24"/>
  <c r="G543" i="24" s="1"/>
  <c r="F633" i="24"/>
  <c r="G633" i="24" s="1"/>
  <c r="DB1032" i="7"/>
  <c r="DB1232" i="7"/>
  <c r="DB1291" i="7"/>
  <c r="DB1392" i="7"/>
  <c r="DB1093" i="7"/>
  <c r="DB1020" i="7"/>
  <c r="F841" i="24"/>
  <c r="G841" i="24" s="1"/>
  <c r="F869" i="24"/>
  <c r="G869" i="24" s="1"/>
  <c r="DB909" i="7"/>
  <c r="DB923" i="7"/>
  <c r="DB947" i="7"/>
  <c r="F1301" i="24"/>
  <c r="G1301" i="24" s="1"/>
  <c r="DB971" i="7"/>
  <c r="DB975" i="7"/>
  <c r="F1256" i="24"/>
  <c r="G1256" i="24" s="1"/>
  <c r="DB930" i="7"/>
  <c r="DB977" i="7"/>
  <c r="F1313" i="24"/>
  <c r="G1313" i="24" s="1"/>
  <c r="DB981" i="7"/>
  <c r="DB989" i="7"/>
  <c r="DB995" i="7"/>
  <c r="DB987" i="7"/>
  <c r="DB1472" i="7"/>
  <c r="DB1428" i="7"/>
  <c r="DB1044" i="7"/>
  <c r="DB1490" i="7"/>
  <c r="DB1167" i="7"/>
  <c r="DB1398" i="7"/>
  <c r="F890" i="24"/>
  <c r="G890" i="24" s="1"/>
  <c r="F1277" i="24"/>
  <c r="G1277" i="24" s="1"/>
  <c r="F547" i="24"/>
  <c r="G547" i="24" s="1"/>
  <c r="F1293" i="24"/>
  <c r="G1293" i="24" s="1"/>
  <c r="F1260" i="24"/>
  <c r="G1260" i="24" s="1"/>
  <c r="F1328" i="24"/>
  <c r="G1328" i="24" s="1"/>
  <c r="F1326" i="24"/>
  <c r="G1326" i="24" s="1"/>
  <c r="F821" i="24"/>
  <c r="G821" i="24" s="1"/>
  <c r="F1294" i="24"/>
  <c r="G1294" i="24" s="1"/>
  <c r="F1314" i="24"/>
  <c r="G1314" i="24" s="1"/>
  <c r="F1270" i="24"/>
  <c r="G1270" i="24" s="1"/>
  <c r="F625" i="24"/>
  <c r="G625" i="24" s="1"/>
  <c r="F609" i="24"/>
  <c r="G609" i="24" s="1"/>
  <c r="F309" i="24"/>
  <c r="G309" i="24" s="1"/>
  <c r="F855" i="24"/>
  <c r="G855" i="24" s="1"/>
  <c r="F843" i="24"/>
  <c r="G843" i="24" s="1"/>
  <c r="F811" i="24"/>
  <c r="G811" i="24" s="1"/>
  <c r="F773" i="24"/>
  <c r="G773" i="24" s="1"/>
  <c r="F640" i="24"/>
  <c r="G640" i="24" s="1"/>
  <c r="F558" i="24"/>
  <c r="G558" i="24" s="1"/>
  <c r="F1323" i="24"/>
  <c r="G1323" i="24" s="1"/>
  <c r="F455" i="24"/>
  <c r="G455" i="24" s="1"/>
  <c r="F641" i="24"/>
  <c r="G641" i="24" s="1"/>
  <c r="F842" i="24"/>
  <c r="G842" i="24" s="1"/>
  <c r="F1292" i="24"/>
  <c r="G1292" i="24" s="1"/>
  <c r="F1281" i="24"/>
  <c r="G1281" i="24" s="1"/>
  <c r="F888" i="24"/>
  <c r="G888" i="24" s="1"/>
  <c r="F613" i="24"/>
  <c r="G613" i="24" s="1"/>
  <c r="F544" i="24"/>
  <c r="G544" i="24" s="1"/>
  <c r="F561" i="24"/>
  <c r="G561" i="24" s="1"/>
  <c r="F868" i="24"/>
  <c r="G868" i="24" s="1"/>
  <c r="F529" i="24"/>
  <c r="G529" i="24" s="1"/>
  <c r="F812" i="24"/>
  <c r="G812" i="24" s="1"/>
  <c r="F549" i="24"/>
  <c r="G549" i="24" s="1"/>
  <c r="F627" i="24"/>
  <c r="G627" i="24" s="1"/>
  <c r="F548" i="24"/>
  <c r="G548" i="24" s="1"/>
  <c r="F566" i="24"/>
  <c r="G566" i="24" s="1"/>
  <c r="F574" i="24"/>
  <c r="G574" i="24" s="1"/>
  <c r="F530" i="24"/>
  <c r="G530" i="24" s="1"/>
  <c r="F744" i="24"/>
  <c r="G744" i="24" s="1"/>
  <c r="F684" i="24"/>
  <c r="G684" i="24" s="1"/>
  <c r="F860" i="24"/>
  <c r="G860" i="24" s="1"/>
  <c r="F569" i="24"/>
  <c r="G569" i="24" s="1"/>
  <c r="F556" i="24"/>
  <c r="G556" i="24" s="1"/>
  <c r="F565" i="24"/>
  <c r="G565" i="24" s="1"/>
  <c r="F796" i="24"/>
  <c r="G796" i="24" s="1"/>
  <c r="F817" i="24"/>
  <c r="G817" i="24" s="1"/>
  <c r="F854" i="24"/>
  <c r="G854" i="24" s="1"/>
  <c r="F745" i="24"/>
  <c r="G745" i="24" s="1"/>
  <c r="F573" i="24"/>
  <c r="G573" i="24" s="1"/>
  <c r="F774" i="24"/>
  <c r="G774" i="24" s="1"/>
  <c r="F589" i="24"/>
  <c r="G589" i="24" s="1"/>
  <c r="F584" i="24"/>
  <c r="G584" i="24" s="1"/>
  <c r="F317" i="24"/>
  <c r="G317" i="24" s="1"/>
  <c r="F568" i="24"/>
  <c r="G568" i="24" s="1"/>
  <c r="F770" i="24"/>
  <c r="G770" i="24" s="1"/>
  <c r="F526" i="24"/>
  <c r="G526" i="24" s="1"/>
  <c r="F871" i="24"/>
  <c r="G871" i="24" s="1"/>
  <c r="F714" i="24"/>
  <c r="G714" i="24" s="1"/>
  <c r="F683" i="24"/>
  <c r="G683" i="24" s="1"/>
  <c r="F867" i="24"/>
  <c r="G867" i="24" s="1"/>
  <c r="F585" i="24"/>
  <c r="G585" i="24" s="1"/>
  <c r="F456" i="24"/>
  <c r="G456" i="24" s="1"/>
  <c r="F590" i="24"/>
  <c r="G590" i="24" s="1"/>
  <c r="F454" i="24"/>
  <c r="G454" i="24" s="1"/>
  <c r="F818" i="24"/>
  <c r="G818" i="24" s="1"/>
  <c r="F610" i="24"/>
  <c r="G610" i="24" s="1"/>
  <c r="F546" i="24"/>
  <c r="G546" i="24" s="1"/>
  <c r="F531" i="24"/>
  <c r="G531" i="24" s="1"/>
  <c r="F539" i="24"/>
  <c r="G539" i="24" s="1"/>
  <c r="F552" i="24"/>
  <c r="G552" i="24" s="1"/>
  <c r="F587" i="24"/>
  <c r="G587" i="24" s="1"/>
  <c r="F576" i="24"/>
  <c r="G576" i="24" s="1"/>
  <c r="F557" i="24"/>
  <c r="G557" i="24" s="1"/>
  <c r="F626" i="24"/>
  <c r="G626" i="24" s="1"/>
  <c r="F680" i="24"/>
  <c r="G680" i="24" s="1"/>
  <c r="F763" i="24"/>
  <c r="G763" i="24" s="1"/>
  <c r="F724" i="24"/>
  <c r="G724" i="24" s="1"/>
  <c r="F615" i="24"/>
  <c r="G615" i="24" s="1"/>
  <c r="F813" i="24"/>
  <c r="G813" i="24" s="1"/>
  <c r="F795" i="24"/>
  <c r="G795" i="24" s="1"/>
  <c r="F572" i="24"/>
  <c r="G572" i="24" s="1"/>
  <c r="F794" i="24"/>
  <c r="G794" i="24" s="1"/>
  <c r="F762" i="24"/>
  <c r="G762" i="24" s="1"/>
  <c r="F542" i="24"/>
  <c r="G542" i="24" s="1"/>
  <c r="F827" i="24"/>
  <c r="G827" i="24" s="1"/>
  <c r="F679" i="24"/>
  <c r="G679" i="24" s="1"/>
  <c r="F612" i="24"/>
  <c r="G612" i="24" s="1"/>
  <c r="F761" i="24"/>
  <c r="G761" i="24" s="1"/>
  <c r="F560" i="24"/>
  <c r="G560" i="24" s="1"/>
  <c r="F528" i="24"/>
  <c r="G528" i="24" s="1"/>
  <c r="F828" i="24"/>
  <c r="G828" i="24" s="1"/>
  <c r="F643" i="24"/>
  <c r="G643" i="24" s="1"/>
  <c r="F567" i="24"/>
  <c r="G567" i="24" s="1"/>
  <c r="F678" i="24"/>
  <c r="G678" i="24" s="1"/>
  <c r="F614" i="24"/>
  <c r="G614" i="24" s="1"/>
  <c r="F532" i="24"/>
  <c r="G532" i="24" s="1"/>
  <c r="F716" i="24"/>
  <c r="G716" i="24" s="1"/>
  <c r="F642" i="24"/>
  <c r="G642" i="24" s="1"/>
  <c r="F715" i="24"/>
  <c r="G715" i="24" s="1"/>
  <c r="F551" i="24"/>
  <c r="G551" i="24" s="1"/>
  <c r="F826" i="24"/>
  <c r="G826" i="24" s="1"/>
  <c r="F870" i="24"/>
  <c r="G870" i="24" s="1"/>
  <c r="DB978" i="7"/>
  <c r="DB1012" i="7"/>
  <c r="DB929" i="7"/>
  <c r="DB921" i="7"/>
  <c r="DB959" i="7"/>
  <c r="DB966" i="7"/>
  <c r="DB914" i="7"/>
  <c r="DB969" i="7"/>
  <c r="DB957" i="7"/>
  <c r="DB934" i="7"/>
  <c r="DB943" i="7"/>
  <c r="DB945" i="7"/>
  <c r="DB911" i="7"/>
  <c r="DB913" i="7"/>
  <c r="DB915" i="7"/>
  <c r="DB922" i="7"/>
  <c r="DB853" i="7"/>
  <c r="DB783" i="7"/>
  <c r="DB771" i="7"/>
  <c r="DB881" i="7"/>
  <c r="DB825" i="7"/>
  <c r="DB829" i="7"/>
  <c r="DB874" i="7"/>
  <c r="DB849" i="7"/>
  <c r="DB837" i="7"/>
  <c r="DB787" i="7"/>
  <c r="DB873" i="7"/>
  <c r="DB833" i="7"/>
  <c r="DB768" i="7"/>
  <c r="DB865" i="7"/>
  <c r="DB668" i="7"/>
  <c r="DB841" i="7"/>
  <c r="DB764" i="7"/>
  <c r="DB898" i="7"/>
  <c r="DB821" i="7"/>
  <c r="DB805" i="7"/>
  <c r="DB846" i="7"/>
  <c r="DB895" i="7"/>
  <c r="DB814" i="7"/>
  <c r="DB842" i="7"/>
  <c r="DB893" i="7"/>
  <c r="DB826" i="7"/>
  <c r="DB857" i="7"/>
  <c r="DB772" i="7"/>
  <c r="DB803" i="7"/>
  <c r="DB703" i="7"/>
  <c r="DB889" i="7"/>
  <c r="DB830" i="7"/>
  <c r="DB897" i="7"/>
  <c r="DB795" i="7"/>
  <c r="DB899" i="7"/>
  <c r="DB817" i="7"/>
  <c r="DB845" i="7"/>
  <c r="DB813" i="7"/>
  <c r="DB862" i="7"/>
  <c r="DB869" i="7"/>
  <c r="DB890" i="7"/>
  <c r="DB809" i="7"/>
  <c r="DB861" i="7"/>
  <c r="DB796" i="7"/>
  <c r="DB780" i="7"/>
  <c r="DB791" i="7"/>
  <c r="DB1207" i="7"/>
  <c r="DB792" i="7"/>
  <c r="DB799" i="7"/>
  <c r="DB708" i="7"/>
  <c r="DB779" i="7"/>
  <c r="DB775" i="7"/>
  <c r="DB701" i="7"/>
  <c r="DB648" i="7"/>
  <c r="DB724" i="7"/>
  <c r="DB672" i="7"/>
  <c r="DB776" i="7"/>
  <c r="DB731" i="7"/>
  <c r="DB715" i="7"/>
  <c r="DB755" i="7"/>
  <c r="DB683" i="7"/>
  <c r="DB699" i="7"/>
  <c r="DB751" i="7"/>
  <c r="DB756" i="7"/>
  <c r="DB687" i="7"/>
  <c r="DB763" i="7"/>
  <c r="DB621" i="7"/>
  <c r="DB707" i="7"/>
  <c r="DB736" i="7"/>
  <c r="DB735" i="7"/>
  <c r="DB747" i="7"/>
  <c r="DB723" i="7"/>
  <c r="DB700" i="7"/>
  <c r="DB739" i="7"/>
  <c r="DB838" i="7"/>
  <c r="DB656" i="7"/>
  <c r="DB640" i="7"/>
  <c r="DB676" i="7"/>
  <c r="DB680" i="7"/>
  <c r="DB711" i="7"/>
  <c r="DB696" i="7"/>
  <c r="DB671" i="7"/>
  <c r="DB704" i="7"/>
  <c r="DB719" i="7"/>
  <c r="DB720" i="7"/>
  <c r="DB982" i="7"/>
  <c r="DB651" i="7"/>
  <c r="DB675" i="7"/>
  <c r="DB877" i="7"/>
  <c r="DB1380" i="7"/>
  <c r="DB920" i="7"/>
  <c r="DB679" i="7"/>
  <c r="DB907" i="7"/>
  <c r="DB685" i="7"/>
  <c r="DB667" i="7"/>
  <c r="DB669" i="7"/>
  <c r="DB940" i="7"/>
  <c r="DB639" i="7"/>
  <c r="DB660" i="7"/>
  <c r="DB663" i="7"/>
  <c r="DB664" i="7"/>
  <c r="DB655" i="7"/>
  <c r="DB908" i="7"/>
  <c r="DB653" i="7"/>
  <c r="DB624" i="7"/>
  <c r="DB628" i="7"/>
  <c r="DB974" i="7"/>
  <c r="DB632" i="7"/>
  <c r="DB560" i="7"/>
  <c r="DB713" i="7"/>
  <c r="DB666" i="7"/>
  <c r="DB992" i="7"/>
  <c r="DB635" i="7"/>
  <c r="DB866" i="7"/>
  <c r="DB891" i="7"/>
  <c r="DB652" i="7"/>
  <c r="DB637" i="7"/>
  <c r="DB657" i="7"/>
  <c r="DB636" i="7"/>
  <c r="DB924" i="7"/>
  <c r="DB644" i="7"/>
  <c r="DB629" i="7"/>
  <c r="DB743" i="7"/>
  <c r="DB631" i="7"/>
  <c r="DB954" i="7"/>
  <c r="DB689" i="7"/>
  <c r="DB634" i="7"/>
  <c r="DB662" i="7"/>
  <c r="DB958" i="7"/>
  <c r="DB878" i="7"/>
  <c r="DB968" i="7"/>
  <c r="DB647" i="7"/>
  <c r="DB1410" i="7"/>
  <c r="DB646" i="7"/>
  <c r="DB1390" i="7"/>
  <c r="DB976" i="7"/>
  <c r="DB597" i="7"/>
  <c r="DB557" i="7"/>
  <c r="DB589" i="7"/>
  <c r="DB585" i="7"/>
  <c r="DB572" i="7"/>
  <c r="DB550" i="7"/>
  <c r="DB580" i="7"/>
  <c r="DB533" i="7"/>
  <c r="DB564" i="7"/>
  <c r="DB548" i="7"/>
  <c r="DB528" i="7"/>
  <c r="DB553" i="7"/>
  <c r="DB522" i="7"/>
  <c r="DB570" i="7"/>
  <c r="DB549" i="7"/>
  <c r="DB493" i="7"/>
  <c r="DB516" i="7"/>
  <c r="DB501" i="7"/>
  <c r="DB539" i="7"/>
  <c r="DB505" i="7"/>
  <c r="DB568" i="7"/>
  <c r="DB517" i="7"/>
  <c r="DB502" i="7"/>
  <c r="DB554" i="7"/>
  <c r="DB512" i="7"/>
  <c r="DB506" i="7"/>
  <c r="DB518" i="7"/>
  <c r="DB617" i="7"/>
  <c r="DB567" i="7"/>
  <c r="DB546" i="7"/>
  <c r="DB584" i="7"/>
  <c r="DB485" i="7"/>
  <c r="DB509" i="7"/>
  <c r="DB535" i="7"/>
  <c r="DB534" i="7"/>
  <c r="DB490" i="7"/>
  <c r="DB545" i="7"/>
  <c r="DB613" i="7"/>
  <c r="DB536" i="7"/>
  <c r="DB525" i="7"/>
  <c r="DB609" i="7"/>
  <c r="DB604" i="7"/>
  <c r="DB551" i="7"/>
  <c r="DB544" i="7"/>
  <c r="DB482" i="7"/>
  <c r="DB537" i="7"/>
  <c r="DB1404" i="7"/>
  <c r="DB1117" i="7"/>
  <c r="DB498" i="7"/>
  <c r="DB513" i="7"/>
  <c r="DB600" i="7"/>
  <c r="DB541" i="7"/>
  <c r="DB500" i="7"/>
  <c r="DB529" i="7"/>
  <c r="DB709" i="7"/>
  <c r="DB960" i="7"/>
  <c r="DB691" i="7"/>
  <c r="DB1356" i="7"/>
  <c r="DB523" i="7"/>
  <c r="DB716" i="7"/>
  <c r="DB593" i="7"/>
  <c r="DB579" i="7"/>
  <c r="DB563" i="7"/>
  <c r="DB486" i="7"/>
  <c r="DB474" i="7"/>
  <c r="DB484" i="7"/>
  <c r="DB748" i="7"/>
  <c r="DB1261" i="7"/>
  <c r="DB1485" i="7"/>
  <c r="DB677" i="7"/>
  <c r="DB530" i="7"/>
  <c r="DB1332" i="7"/>
  <c r="DB1496" i="7"/>
  <c r="DB988" i="7"/>
  <c r="DB1436" i="7"/>
  <c r="DB507" i="7"/>
  <c r="DB473" i="7"/>
  <c r="DB470" i="7"/>
  <c r="DB466" i="7"/>
  <c r="DB452" i="7"/>
  <c r="DB461" i="7"/>
  <c r="DB469" i="7"/>
  <c r="DB468" i="7"/>
  <c r="DB926" i="7"/>
  <c r="DB705" i="7"/>
  <c r="DB1157" i="7"/>
  <c r="DB806" i="7"/>
  <c r="DB1269" i="7"/>
  <c r="DB1253" i="7"/>
  <c r="DB910" i="7"/>
  <c r="DB601" i="7"/>
  <c r="DB1173" i="7"/>
  <c r="DB1048" i="7"/>
  <c r="DB1081" i="7"/>
  <c r="DB1304" i="7"/>
  <c r="DB521" i="7"/>
  <c r="DB1135" i="7"/>
  <c r="DB1168" i="7"/>
  <c r="DB650" i="7"/>
  <c r="DB824" i="7"/>
  <c r="DB608" i="7"/>
  <c r="DB1458" i="7"/>
  <c r="DB661" i="7"/>
  <c r="DB1285" i="7"/>
  <c r="DB1442" i="7"/>
  <c r="DB1492" i="7"/>
  <c r="DB457" i="7"/>
  <c r="DB453" i="7"/>
  <c r="DB433" i="7"/>
  <c r="DB449" i="7"/>
  <c r="DB437" i="7"/>
  <c r="DB441" i="7"/>
  <c r="DB445" i="7"/>
  <c r="DB444" i="7"/>
  <c r="DB436" i="7"/>
  <c r="DB425" i="7"/>
  <c r="DB429" i="7"/>
  <c r="DB421" i="7"/>
  <c r="DB428" i="7"/>
  <c r="DB420" i="7"/>
  <c r="DB405" i="7"/>
  <c r="DB396" i="7"/>
  <c r="DB415" i="7"/>
  <c r="DB409" i="7"/>
  <c r="DB411" i="7"/>
  <c r="DB412" i="7"/>
  <c r="DB399" i="7"/>
  <c r="DB408" i="7"/>
  <c r="DB392" i="7"/>
  <c r="DB391" i="7"/>
  <c r="DB372" i="7"/>
  <c r="DB383" i="7"/>
  <c r="DB367" i="7"/>
  <c r="DB376" i="7"/>
  <c r="DB375" i="7"/>
  <c r="DB351" i="7"/>
  <c r="DB334" i="7"/>
  <c r="DB339" i="7"/>
  <c r="DB364" i="7"/>
  <c r="DB371" i="7"/>
  <c r="DB366" i="7"/>
  <c r="DB362" i="7"/>
  <c r="DB352" i="7"/>
  <c r="DB358" i="7"/>
  <c r="DB577" i="7"/>
  <c r="DB552" i="7"/>
  <c r="DB928" i="7"/>
  <c r="DB840" i="7"/>
  <c r="DB547" i="7"/>
  <c r="DB1495" i="7"/>
  <c r="DB335" i="7"/>
  <c r="DB346" i="7"/>
  <c r="DB336" i="7"/>
  <c r="DB342" i="7"/>
  <c r="DB348" i="7"/>
  <c r="DB323" i="7"/>
  <c r="DB304" i="7"/>
  <c r="DB350" i="7"/>
  <c r="DB320" i="7"/>
  <c r="DB330" i="7"/>
  <c r="DB332" i="7"/>
  <c r="DB319" i="7"/>
  <c r="DB312" i="7"/>
  <c r="DB318" i="7"/>
  <c r="DB300" i="7"/>
  <c r="DB292" i="7"/>
  <c r="DB324" i="7"/>
  <c r="DB326" i="7"/>
  <c r="DB316" i="7"/>
  <c r="DB308" i="7"/>
  <c r="DB291" i="7"/>
  <c r="DB296" i="7"/>
  <c r="DB295" i="7"/>
  <c r="DB288" i="7"/>
  <c r="DB285" i="7"/>
  <c r="DB271" i="7"/>
  <c r="DB287" i="7"/>
  <c r="DB245" i="7"/>
  <c r="DB269" i="7"/>
  <c r="DB283" i="7"/>
  <c r="DB273" i="7"/>
  <c r="DB260" i="7"/>
  <c r="DB1378" i="7"/>
  <c r="DB759" i="7"/>
  <c r="DB279" i="7"/>
  <c r="DB272" i="7"/>
  <c r="DB267" i="7"/>
  <c r="DB251" i="7"/>
  <c r="DB253" i="7"/>
  <c r="DB257" i="7"/>
  <c r="DB252" i="7"/>
  <c r="DB1203" i="7"/>
  <c r="DB532" i="7"/>
  <c r="DB1065" i="7"/>
  <c r="DB986" i="7"/>
  <c r="DB1071" i="7"/>
  <c r="DB1364" i="7"/>
  <c r="DB936" i="7"/>
  <c r="DB1316" i="7"/>
  <c r="DB818" i="7"/>
  <c r="DB1486" i="7"/>
  <c r="DB942" i="7"/>
  <c r="DB948" i="7"/>
  <c r="DB1344" i="7"/>
  <c r="DB1104" i="7"/>
  <c r="DB1099" i="7"/>
  <c r="DB1053" i="7"/>
  <c r="DB892" i="7"/>
  <c r="DB555" i="7"/>
  <c r="DB243" i="7"/>
  <c r="DB1133" i="7"/>
  <c r="DB744" i="7"/>
  <c r="DB625" i="7"/>
  <c r="DB1216" i="7"/>
  <c r="DB574" i="7"/>
  <c r="DB697" i="7"/>
  <c r="DB562" i="7"/>
  <c r="DB1264" i="7"/>
  <c r="DB850" i="7"/>
  <c r="DB1422" i="7"/>
  <c r="DB1468" i="7"/>
  <c r="DB1452" i="7"/>
  <c r="DB1388" i="7"/>
  <c r="DB1089" i="7"/>
  <c r="DB956" i="7"/>
  <c r="DB1362" i="7"/>
  <c r="DB673" i="7"/>
  <c r="DB1487" i="7"/>
  <c r="DB1386" i="7"/>
  <c r="DB1470" i="7"/>
  <c r="DB1077" i="7"/>
  <c r="DB1263" i="7"/>
  <c r="DB1426" i="7"/>
  <c r="DB999" i="7"/>
  <c r="DB767" i="7"/>
  <c r="DB573" i="7"/>
  <c r="DB1097" i="7"/>
  <c r="DB1320" i="7"/>
  <c r="DB944" i="7"/>
  <c r="DB1164" i="7"/>
  <c r="DB1394" i="7"/>
  <c r="DB822" i="7"/>
  <c r="DB1245" i="7"/>
  <c r="DB912" i="7"/>
  <c r="DB1406" i="7"/>
  <c r="DB834" i="7"/>
  <c r="DB1105" i="7"/>
  <c r="DB952" i="7"/>
  <c r="DB1488" i="7"/>
  <c r="DB695" i="7"/>
  <c r="DB1340" i="7"/>
  <c r="DB237" i="7"/>
  <c r="DB1424" i="7"/>
  <c r="DB1069" i="7"/>
  <c r="DB1147" i="7"/>
  <c r="DB605" i="7"/>
  <c r="DB1083" i="7"/>
  <c r="DB888" i="7"/>
  <c r="DB514" i="7"/>
  <c r="DB1184" i="7"/>
  <c r="DB1348" i="7"/>
  <c r="DB894" i="7"/>
  <c r="DB856" i="7"/>
  <c r="DB1450" i="7"/>
  <c r="DB886" i="7"/>
  <c r="DB1085" i="7"/>
  <c r="DB1248" i="7"/>
  <c r="DB970" i="7"/>
  <c r="DB1197" i="7"/>
  <c r="DB1301" i="7"/>
  <c r="DB1414" i="7"/>
  <c r="DB1440" i="7"/>
  <c r="DB1183" i="7"/>
  <c r="DB1109" i="7"/>
  <c r="DB1060" i="7"/>
  <c r="DB1028" i="7"/>
  <c r="DB870" i="7"/>
  <c r="DB1277" i="7"/>
  <c r="DB1479" i="7"/>
  <c r="DB1152" i="7"/>
  <c r="DB1036" i="7"/>
  <c r="DB616" i="7"/>
  <c r="DB1116" i="7"/>
  <c r="DB1073" i="7"/>
  <c r="DB1309" i="7"/>
  <c r="DB236" i="7"/>
  <c r="DB239" i="7"/>
  <c r="DB241" i="7"/>
  <c r="DB210" i="7"/>
  <c r="DB226" i="7"/>
  <c r="DB227" i="7"/>
  <c r="DB235" i="7"/>
  <c r="DB233" i="7"/>
  <c r="DB225" i="7"/>
  <c r="DB219" i="7"/>
  <c r="DB222" i="7"/>
  <c r="DB213" i="7"/>
  <c r="DB645" i="7"/>
  <c r="DB1165" i="7"/>
  <c r="DB218" i="7"/>
  <c r="DB203" i="7"/>
  <c r="DB209" i="7"/>
  <c r="DB202" i="7"/>
  <c r="DB191" i="7"/>
  <c r="DB167" i="7"/>
  <c r="DB183" i="7"/>
  <c r="DB178" i="7"/>
  <c r="DB186" i="7"/>
  <c r="DB179" i="7"/>
  <c r="DB171" i="7"/>
  <c r="DB170" i="7"/>
  <c r="DB174" i="7"/>
  <c r="DB158" i="7"/>
  <c r="DB141" i="7"/>
  <c r="DB140" i="7"/>
  <c r="DB151" i="7"/>
  <c r="DB118" i="7"/>
  <c r="DB155" i="7"/>
  <c r="DB268" i="7"/>
  <c r="DB144" i="7"/>
  <c r="DB143" i="7"/>
  <c r="DB148" i="7"/>
  <c r="DB154" i="7"/>
  <c r="DB565" i="7"/>
  <c r="DB1430" i="7"/>
  <c r="DB1149" i="7"/>
  <c r="DB531" i="7"/>
  <c r="DB962" i="7"/>
  <c r="DB896" i="7"/>
  <c r="DB693" i="7"/>
  <c r="DB972" i="7"/>
  <c r="DB519" i="7"/>
  <c r="DB1412" i="7"/>
  <c r="DB1408" i="7"/>
  <c r="DB1237" i="7"/>
  <c r="DB964" i="7"/>
  <c r="DB1061" i="7"/>
  <c r="DB732" i="7"/>
  <c r="DB1125" i="7"/>
  <c r="DB480" i="7"/>
  <c r="DB331" i="7"/>
  <c r="DB416" i="7"/>
  <c r="DB282" i="7"/>
  <c r="DB196" i="7"/>
  <c r="DB139" i="7"/>
  <c r="DB132" i="7"/>
  <c r="DB1055" i="7"/>
  <c r="DB1324" i="7"/>
  <c r="DB1374" i="7"/>
  <c r="DB1400" i="7"/>
  <c r="DB882" i="7"/>
  <c r="DB1307" i="7"/>
  <c r="DB1171" i="7"/>
  <c r="DB1420" i="7"/>
  <c r="DB113" i="7"/>
  <c r="DB110" i="7"/>
  <c r="DB136" i="7"/>
  <c r="DB200" i="7"/>
  <c r="DB124" i="7"/>
  <c r="DB195" i="7"/>
  <c r="DB489" i="7"/>
  <c r="DB116" i="7"/>
  <c r="DB356" i="7"/>
  <c r="DB105" i="7"/>
  <c r="DB242" i="7"/>
  <c r="DB120" i="7"/>
  <c r="DB128" i="7"/>
  <c r="DB101" i="7"/>
  <c r="DB277" i="7"/>
  <c r="DB387" i="7"/>
  <c r="DB102" i="7"/>
  <c r="DB214" i="7"/>
  <c r="DB112" i="7"/>
  <c r="DB388" i="7"/>
  <c r="DB156" i="7"/>
  <c r="DB289" i="7"/>
  <c r="DB266" i="7"/>
  <c r="DB160" i="7"/>
  <c r="DB345" i="7"/>
  <c r="DB238" i="7"/>
  <c r="DB246" i="7"/>
  <c r="DB431" i="7"/>
  <c r="DB355" i="7"/>
  <c r="DB180" i="7"/>
  <c r="DB244" i="7"/>
  <c r="DB455" i="7"/>
  <c r="DB240" i="7"/>
  <c r="DB379" i="7"/>
  <c r="DB311" i="7"/>
  <c r="DB146" i="7"/>
  <c r="DB114" i="7"/>
  <c r="DB459" i="7"/>
  <c r="DB440" i="7"/>
  <c r="DB307" i="7"/>
  <c r="DB184" i="7"/>
  <c r="DB188" i="7"/>
  <c r="DB134" i="7"/>
  <c r="DB395" i="7"/>
  <c r="DB340" i="7"/>
  <c r="DB487" i="7"/>
  <c r="DB1057" i="7"/>
  <c r="DB1382" i="7"/>
  <c r="DB299" i="7"/>
  <c r="DB162" i="7"/>
  <c r="DB471" i="7"/>
  <c r="DB176" i="7"/>
  <c r="DB361" i="7"/>
  <c r="DB495" i="7"/>
  <c r="DB414" i="7"/>
  <c r="DB194" i="7"/>
  <c r="DB403" i="7"/>
  <c r="DB488" i="7"/>
  <c r="DB612" i="7"/>
  <c r="DB784" i="7"/>
  <c r="DB329" i="7"/>
  <c r="DB104" i="7"/>
  <c r="DB108" i="7"/>
  <c r="DB138" i="7"/>
  <c r="DB121" i="7"/>
  <c r="DB439" i="7"/>
  <c r="DB327" i="7"/>
  <c r="DB280" i="7"/>
  <c r="DB276" i="7"/>
  <c r="DB359" i="7"/>
  <c r="DB166" i="7"/>
  <c r="DB315" i="7"/>
  <c r="DB223" i="7"/>
  <c r="DB503" i="7"/>
  <c r="DB456" i="7"/>
  <c r="DB404" i="7"/>
  <c r="DB380" i="7"/>
  <c r="DB109" i="7"/>
  <c r="DB230" i="7"/>
  <c r="DB496" i="7"/>
  <c r="DB199" i="7"/>
  <c r="DB190" i="7"/>
  <c r="DB130" i="7"/>
  <c r="DB261" i="7"/>
  <c r="DB220" i="7"/>
  <c r="DB163" i="7"/>
  <c r="DB497" i="7"/>
  <c r="DB290" i="7"/>
  <c r="DB465" i="7"/>
  <c r="DB122" i="7"/>
  <c r="DB424" i="7"/>
  <c r="DB384" i="7"/>
  <c r="DB207" i="7"/>
  <c r="DB343" i="7"/>
  <c r="DB417" i="7"/>
  <c r="DB274" i="7"/>
  <c r="DB133" i="7"/>
  <c r="DB463" i="7"/>
  <c r="DB172" i="7"/>
  <c r="DB129" i="7"/>
  <c r="DB204" i="7"/>
  <c r="DB106" i="7"/>
  <c r="DB447" i="7"/>
  <c r="DB400" i="7"/>
  <c r="DB423" i="7"/>
  <c r="DB368" i="7"/>
  <c r="DB248" i="7"/>
  <c r="DB149" i="7"/>
  <c r="DB1155" i="7"/>
  <c r="DB728" i="7"/>
  <c r="DB1464" i="7"/>
  <c r="DB900" i="7"/>
  <c r="DB836" i="7"/>
  <c r="DB681" i="7"/>
  <c r="DB192" i="7"/>
  <c r="DB347" i="7"/>
  <c r="DB479" i="7"/>
  <c r="DB228" i="7"/>
  <c r="DB1120" i="7"/>
  <c r="DB432" i="7"/>
  <c r="DB212" i="7"/>
  <c r="DB117" i="7"/>
  <c r="DB264" i="7"/>
  <c r="DB303" i="7"/>
  <c r="DB1368" i="7"/>
  <c r="DB880" i="7"/>
  <c r="DB538" i="7"/>
  <c r="DB684" i="7"/>
  <c r="DB854" i="7"/>
  <c r="DB1039" i="7"/>
  <c r="DB808" i="7"/>
  <c r="DB1007" i="7"/>
  <c r="DB1205" i="7"/>
  <c r="DB363" i="7"/>
  <c r="DB727" i="7"/>
  <c r="DB872" i="7"/>
  <c r="DB515" i="7"/>
  <c r="DB904" i="7"/>
  <c r="DB1334" i="7"/>
  <c r="DB164" i="7"/>
  <c r="DB641" i="7"/>
  <c r="DB520" i="7"/>
  <c r="DB620" i="7"/>
  <c r="DB1280" i="7"/>
  <c r="DB448" i="7"/>
  <c r="DB215" i="7"/>
  <c r="DB1256" i="7"/>
  <c r="DB1454" i="7"/>
  <c r="DB1227" i="7"/>
  <c r="DB1372" i="7"/>
  <c r="DB1243" i="7"/>
  <c r="DB464" i="7"/>
  <c r="DB812" i="7"/>
  <c r="DB1438" i="7"/>
  <c r="DB596" i="7"/>
  <c r="DB712" i="7"/>
  <c r="DB1023" i="7"/>
  <c r="DB1432" i="7"/>
  <c r="DB472" i="7"/>
  <c r="DB983" i="7"/>
  <c r="DB932" i="7"/>
  <c r="DB1336" i="7"/>
  <c r="DB145" i="7"/>
  <c r="DB511" i="7"/>
  <c r="DB234" i="7"/>
  <c r="DB884" i="7"/>
  <c r="DB481" i="7"/>
  <c r="DB258" i="7"/>
  <c r="DB1229" i="7"/>
  <c r="DB467" i="7"/>
  <c r="DB443" i="7"/>
  <c r="DB800" i="7"/>
  <c r="DB788" i="7"/>
  <c r="DB559" i="7"/>
  <c r="DB543" i="7"/>
  <c r="DB876" i="7"/>
  <c r="DB569" i="7"/>
  <c r="DB527" i="7"/>
  <c r="DB150" i="7"/>
  <c r="DB1476" i="7"/>
  <c r="DB1448" i="7"/>
  <c r="DB832" i="7"/>
  <c r="DB1130" i="7"/>
  <c r="DB1352" i="7"/>
  <c r="DB1273" i="7"/>
  <c r="DB1321" i="7"/>
  <c r="DB1001" i="7"/>
  <c r="DB949" i="7"/>
  <c r="DB633" i="7"/>
  <c r="DB508" i="7"/>
  <c r="DB1182" i="7"/>
  <c r="DB1172" i="7"/>
  <c r="DB1233" i="7"/>
  <c r="DB847" i="7"/>
  <c r="DB594" i="7"/>
  <c r="DB835" i="7"/>
  <c r="DB761" i="7"/>
  <c r="DB618" i="7"/>
  <c r="DB590" i="7"/>
  <c r="DB782" i="7"/>
  <c r="DB558" i="7"/>
  <c r="DB284" i="7"/>
  <c r="DB125" i="7"/>
  <c r="DB256" i="7"/>
  <c r="DB1480" i="7"/>
  <c r="DB1416" i="7"/>
  <c r="DB1293" i="7"/>
  <c r="DB990" i="7"/>
  <c r="DB864" i="7"/>
  <c r="DB692" i="7"/>
  <c r="DB916" i="7"/>
  <c r="DB852" i="7"/>
  <c r="DB844" i="7"/>
  <c r="DB630" i="7"/>
  <c r="DB575" i="7"/>
  <c r="DB1143" i="7"/>
  <c r="DB1128" i="7"/>
  <c r="DB848" i="7"/>
  <c r="DB868" i="7"/>
  <c r="DB828" i="7"/>
  <c r="DB1384" i="7"/>
  <c r="DB860" i="7"/>
  <c r="DB217" i="7"/>
  <c r="DB499" i="7"/>
  <c r="DB168" i="7"/>
  <c r="DB1202" i="7"/>
  <c r="DB820" i="7"/>
  <c r="DB588" i="7"/>
  <c r="DB561" i="7"/>
  <c r="DB1121" i="7"/>
  <c r="DB919" i="7"/>
  <c r="DB510" i="7"/>
  <c r="DB1236" i="7"/>
  <c r="DB1177" i="7"/>
  <c r="DB1188" i="7"/>
  <c r="DB1124" i="7"/>
  <c r="DB1193" i="7"/>
  <c r="DB1153" i="7"/>
  <c r="DB996" i="7"/>
  <c r="DB627" i="7"/>
  <c r="DB255" i="7"/>
  <c r="DB1059" i="7"/>
  <c r="DB688" i="7"/>
  <c r="DB1043" i="7"/>
  <c r="DB1113" i="7"/>
  <c r="DB419" i="7"/>
  <c r="DB159" i="7"/>
  <c r="DB406" i="7"/>
  <c r="DB231" i="7"/>
  <c r="DB187" i="7"/>
  <c r="DB126" i="7"/>
  <c r="DB206" i="7"/>
  <c r="DB491" i="7"/>
  <c r="DB483" i="7"/>
  <c r="DB1015" i="7"/>
  <c r="DB816" i="7"/>
  <c r="DB804" i="7"/>
  <c r="DB1078" i="7"/>
  <c r="DB1046" i="7"/>
  <c r="DB1150" i="7"/>
  <c r="DB1102" i="7"/>
  <c r="DB1070" i="7"/>
  <c r="DB1033" i="7"/>
  <c r="DB1140" i="7"/>
  <c r="DB991" i="7"/>
  <c r="DB1201" i="7"/>
  <c r="DB980" i="7"/>
  <c r="DB794" i="7"/>
  <c r="DB745" i="7"/>
  <c r="DB623" i="7"/>
  <c r="DB607" i="7"/>
  <c r="DB591" i="7"/>
  <c r="DB451" i="7"/>
  <c r="DB435" i="7"/>
  <c r="DB175" i="7"/>
  <c r="DB504" i="7"/>
  <c r="DB263" i="7"/>
  <c r="DB427" i="7"/>
  <c r="DB1122" i="7"/>
  <c r="DB1139" i="7"/>
  <c r="DB1031" i="7"/>
  <c r="DB1019" i="7"/>
  <c r="DB1011" i="7"/>
  <c r="DB592" i="7"/>
  <c r="DB1035" i="7"/>
  <c r="DB1003" i="7"/>
  <c r="DB1027" i="7"/>
  <c r="DB581" i="7"/>
  <c r="DB365" i="7"/>
  <c r="DB333" i="7"/>
  <c r="DB401" i="7"/>
  <c r="DB353" i="7"/>
  <c r="DB321" i="7"/>
  <c r="DB418" i="7"/>
  <c r="DB357" i="7"/>
  <c r="DB378" i="7"/>
  <c r="DB313" i="7"/>
  <c r="DB297" i="7"/>
  <c r="DB232" i="7"/>
  <c r="DB189" i="7"/>
  <c r="DB127" i="7"/>
  <c r="DB153" i="7"/>
  <c r="DB123" i="7"/>
  <c r="DB492" i="7"/>
  <c r="DB460" i="7"/>
  <c r="DB382" i="7"/>
  <c r="DB193" i="7"/>
  <c r="DB426" i="7"/>
  <c r="DB402" i="7"/>
  <c r="DB301" i="7"/>
  <c r="DB369" i="7"/>
  <c r="DB337" i="7"/>
  <c r="DB221" i="7"/>
  <c r="DB262" i="7"/>
  <c r="DB198" i="7"/>
  <c r="DB152" i="7"/>
  <c r="DB278" i="7"/>
  <c r="DB182" i="7"/>
  <c r="DB475" i="7"/>
  <c r="DB250" i="7"/>
  <c r="DB1166" i="7"/>
  <c r="DB903" i="7"/>
  <c r="DB935" i="7"/>
  <c r="DB1317" i="7"/>
  <c r="DB1066" i="7"/>
  <c r="DB839" i="7"/>
  <c r="DB883" i="7"/>
  <c r="DB442" i="7"/>
  <c r="DB259" i="7"/>
  <c r="DB309" i="7"/>
  <c r="DB293" i="7"/>
  <c r="DB181" i="7"/>
  <c r="DB137" i="7"/>
  <c r="DB275" i="7"/>
  <c r="DB107" i="7"/>
  <c r="DB1110" i="7"/>
  <c r="DB1169" i="7"/>
  <c r="DB729" i="7"/>
  <c r="DB578" i="7"/>
  <c r="DB430" i="7"/>
  <c r="DB1094" i="7"/>
  <c r="DB706" i="7"/>
  <c r="DB674" i="7"/>
  <c r="DB819" i="7"/>
  <c r="DB730" i="7"/>
  <c r="DB602" i="7"/>
  <c r="DB571" i="7"/>
  <c r="DB766" i="7"/>
  <c r="DB582" i="7"/>
  <c r="DB407" i="7"/>
  <c r="DB410" i="7"/>
  <c r="DB386" i="7"/>
  <c r="DB360" i="7"/>
  <c r="DB247" i="7"/>
  <c r="DB208" i="7"/>
  <c r="DB1129" i="7"/>
  <c r="DB377" i="7"/>
  <c r="DB305" i="7"/>
  <c r="DB185" i="7"/>
  <c r="DB169" i="7"/>
  <c r="DB115" i="7"/>
  <c r="DB1284" i="7"/>
  <c r="DB1257" i="7"/>
  <c r="DB1305" i="7"/>
  <c r="DB1281" i="7"/>
  <c r="DB917" i="7"/>
  <c r="DB887" i="7"/>
  <c r="DB781" i="7"/>
  <c r="DB749" i="7"/>
  <c r="DB717" i="7"/>
  <c r="DB654" i="7"/>
  <c r="DB586" i="7"/>
  <c r="DB606" i="7"/>
  <c r="DB702" i="7"/>
  <c r="DB686" i="7"/>
  <c r="DB670" i="7"/>
  <c r="DB790" i="7"/>
  <c r="DB758" i="7"/>
  <c r="DB726" i="7"/>
  <c r="DB434" i="7"/>
  <c r="DB370" i="7"/>
  <c r="DB338" i="7"/>
  <c r="DB393" i="7"/>
  <c r="DB254" i="7"/>
  <c r="DB325" i="7"/>
  <c r="DB306" i="7"/>
  <c r="DB265" i="7"/>
  <c r="DB249" i="7"/>
  <c r="DB201" i="7"/>
  <c r="DB1156" i="7"/>
  <c r="DB643" i="7"/>
  <c r="DB1013" i="7"/>
  <c r="DB823" i="7"/>
  <c r="DB1000" i="7"/>
  <c r="DB859" i="7"/>
  <c r="DB827" i="7"/>
  <c r="DB710" i="7"/>
  <c r="DB694" i="7"/>
  <c r="DB678" i="7"/>
  <c r="DB642" i="7"/>
  <c r="DB603" i="7"/>
  <c r="DB1325" i="7"/>
  <c r="DB1230" i="7"/>
  <c r="DB1118" i="7"/>
  <c r="DB1252" i="7"/>
  <c r="DB1225" i="7"/>
  <c r="DB1161" i="7"/>
  <c r="DB1082" i="7"/>
  <c r="DB1050" i="7"/>
  <c r="DB524" i="7"/>
  <c r="DB1025" i="7"/>
  <c r="DB610" i="7"/>
  <c r="DB746" i="7"/>
  <c r="DB718" i="7"/>
  <c r="DB614" i="7"/>
  <c r="DB494" i="7"/>
  <c r="DB397" i="7"/>
  <c r="DB389" i="7"/>
  <c r="DB349" i="7"/>
  <c r="DB317" i="7"/>
  <c r="DB373" i="7"/>
  <c r="DB310" i="7"/>
  <c r="DB294" i="7"/>
  <c r="DB211" i="7"/>
  <c r="DB119" i="7"/>
  <c r="DB765" i="7"/>
  <c r="DB576" i="7"/>
  <c r="DB1313" i="7"/>
  <c r="DB1294" i="7"/>
  <c r="DB1310" i="7"/>
  <c r="DB1098" i="7"/>
  <c r="DB1137" i="7"/>
  <c r="DB851" i="7"/>
  <c r="DB762" i="7"/>
  <c r="DB798" i="7"/>
  <c r="DB1021" i="7"/>
  <c r="DB885" i="7"/>
  <c r="DB540" i="7"/>
  <c r="DB476" i="7"/>
  <c r="DB322" i="7"/>
  <c r="DB165" i="7"/>
  <c r="DB951" i="7"/>
  <c r="DB1029" i="7"/>
  <c r="DB855" i="7"/>
  <c r="DB984" i="7"/>
  <c r="DB875" i="7"/>
  <c r="DB843" i="7"/>
  <c r="DB811" i="7"/>
  <c r="DB789" i="7"/>
  <c r="DB757" i="7"/>
  <c r="DB725" i="7"/>
  <c r="DB801" i="7"/>
  <c r="DB769" i="7"/>
  <c r="DB737" i="7"/>
  <c r="DB142" i="7"/>
  <c r="DB177" i="7"/>
  <c r="DB802" i="7"/>
  <c r="DB770" i="7"/>
  <c r="DB738" i="7"/>
  <c r="DB205" i="7"/>
  <c r="DB901" i="7"/>
  <c r="DB1086" i="7"/>
  <c r="DB1054" i="7"/>
  <c r="DB1262" i="7"/>
  <c r="DB778" i="7"/>
  <c r="DB665" i="7"/>
  <c r="DB750" i="7"/>
  <c r="DB526" i="7"/>
  <c r="DB446" i="7"/>
  <c r="DB344" i="7"/>
  <c r="DB390" i="7"/>
  <c r="DB286" i="7"/>
  <c r="DB147" i="7"/>
  <c r="DB197" i="7"/>
  <c r="DB161" i="7"/>
  <c r="DB157" i="7"/>
  <c r="DB1300" i="7"/>
  <c r="DB1009" i="7"/>
  <c r="DB690" i="7"/>
  <c r="DB1209" i="7"/>
  <c r="DB1106" i="7"/>
  <c r="DB1074" i="7"/>
  <c r="DB1220" i="7"/>
  <c r="DB1289" i="7"/>
  <c r="DB1246" i="7"/>
  <c r="DB1198" i="7"/>
  <c r="DB1265" i="7"/>
  <c r="DB1005" i="7"/>
  <c r="DB879" i="7"/>
  <c r="DB815" i="7"/>
  <c r="DB777" i="7"/>
  <c r="DB734" i="7"/>
  <c r="DB598" i="7"/>
  <c r="DB381" i="7"/>
  <c r="DB454" i="7"/>
  <c r="DB438" i="7"/>
  <c r="DB422" i="7"/>
  <c r="DB328" i="7"/>
  <c r="DB374" i="7"/>
  <c r="DB341" i="7"/>
  <c r="DB302" i="7"/>
  <c r="DB270" i="7"/>
  <c r="DB224" i="7"/>
  <c r="DB216" i="7"/>
  <c r="DB173" i="7"/>
  <c r="DB111" i="7"/>
  <c r="DB1204" i="7"/>
  <c r="DB774" i="7"/>
  <c r="DB742" i="7"/>
  <c r="DB619" i="7"/>
  <c r="DB587" i="7"/>
  <c r="DB450" i="7"/>
  <c r="DB281" i="7"/>
  <c r="DB965" i="7"/>
  <c r="DB1214" i="7"/>
  <c r="DB985" i="7"/>
  <c r="DB1268" i="7"/>
  <c r="DB1241" i="7"/>
  <c r="DB1217" i="7"/>
  <c r="DB831" i="7"/>
  <c r="DB1041" i="7"/>
  <c r="DB566" i="7"/>
  <c r="DB786" i="7"/>
  <c r="DB754" i="7"/>
  <c r="DB722" i="7"/>
  <c r="DB658" i="7"/>
  <c r="DB611" i="7"/>
  <c r="DB595" i="7"/>
  <c r="DB398" i="7"/>
  <c r="DB135" i="7"/>
  <c r="DB131" i="7"/>
  <c r="DB1249" i="7"/>
  <c r="DB1185" i="7"/>
  <c r="DB797" i="7"/>
  <c r="DB733" i="7"/>
  <c r="DB626" i="7"/>
  <c r="DB773" i="7"/>
  <c r="DB741" i="7"/>
  <c r="DB785" i="7"/>
  <c r="DB753" i="7"/>
  <c r="DB721" i="7"/>
  <c r="DB622" i="7"/>
  <c r="DB659" i="7"/>
  <c r="DB638" i="7"/>
  <c r="DB542" i="7"/>
  <c r="DB478" i="7"/>
  <c r="DB354" i="7"/>
  <c r="DB394" i="7"/>
  <c r="DB314" i="7"/>
  <c r="DB298" i="7"/>
  <c r="DB1145" i="7"/>
  <c r="DB1090" i="7"/>
  <c r="DB1058" i="7"/>
  <c r="DB1062" i="7"/>
  <c r="DB1017" i="7"/>
  <c r="DB1278" i="7"/>
  <c r="DB933" i="7"/>
  <c r="DB1134" i="7"/>
  <c r="DB967" i="7"/>
  <c r="DB1297" i="7"/>
  <c r="DB1037" i="7"/>
  <c r="DB871" i="7"/>
  <c r="DB807" i="7"/>
  <c r="DB714" i="7"/>
  <c r="DB698" i="7"/>
  <c r="DB682" i="7"/>
  <c r="DB867" i="7"/>
  <c r="DB649" i="7"/>
  <c r="DB793" i="7"/>
  <c r="DB556" i="7"/>
  <c r="DB462" i="7"/>
  <c r="DB615" i="7"/>
  <c r="DB599" i="7"/>
  <c r="DB583" i="7"/>
  <c r="DB458" i="7"/>
  <c r="DB413" i="7"/>
  <c r="DB385" i="7"/>
  <c r="DB229" i="7"/>
  <c r="DB103" i="7"/>
  <c r="DB863" i="7"/>
  <c r="CV5" i="7" l="1"/>
  <c r="CV8" i="7"/>
  <c r="CV10" i="7"/>
  <c r="CV11" i="7"/>
  <c r="CV12" i="7"/>
  <c r="CV16" i="7"/>
  <c r="CV20" i="7"/>
  <c r="CV24" i="7"/>
  <c r="CV25" i="7"/>
  <c r="CV27" i="7"/>
  <c r="CV28" i="7"/>
  <c r="CV32" i="7"/>
  <c r="CV35" i="7"/>
  <c r="CV36" i="7"/>
  <c r="CV37" i="7"/>
  <c r="CV40" i="7"/>
  <c r="CV41" i="7"/>
  <c r="CV43" i="7"/>
  <c r="CV44" i="7"/>
  <c r="CV45" i="7"/>
  <c r="CV48" i="7"/>
  <c r="CV49" i="7"/>
  <c r="CV52" i="7"/>
  <c r="CV54" i="7"/>
  <c r="CV55" i="7"/>
  <c r="CV59" i="7"/>
  <c r="CV60" i="7"/>
  <c r="CV62" i="7"/>
  <c r="CV65" i="7"/>
  <c r="CV66" i="7"/>
  <c r="CV70" i="7"/>
  <c r="CV71" i="7"/>
  <c r="CV74" i="7"/>
  <c r="CV75" i="7"/>
  <c r="CV78" i="7"/>
  <c r="CV79" i="7"/>
  <c r="CV82" i="7"/>
  <c r="CV83" i="7"/>
  <c r="CV90" i="7"/>
  <c r="CV91" i="7"/>
  <c r="CV94" i="7"/>
  <c r="CV95" i="7"/>
  <c r="CV98" i="7"/>
  <c r="CV99" i="7"/>
  <c r="C3" i="10"/>
  <c r="G3" i="10" s="1"/>
  <c r="M3" i="10" s="1"/>
  <c r="C4" i="10"/>
  <c r="G4" i="10" s="1"/>
  <c r="C5" i="10"/>
  <c r="G5" i="10" s="1"/>
  <c r="C6" i="10"/>
  <c r="G6" i="10" s="1"/>
  <c r="C7" i="10"/>
  <c r="G7" i="10" s="1"/>
  <c r="C8" i="10"/>
  <c r="G8" i="10" s="1"/>
  <c r="C9" i="10"/>
  <c r="G9" i="10" s="1"/>
  <c r="C10" i="10"/>
  <c r="G10" i="10" s="1"/>
  <c r="C11" i="10"/>
  <c r="G11" i="10" s="1"/>
  <c r="C12" i="10"/>
  <c r="G12" i="10" s="1"/>
  <c r="C13" i="10"/>
  <c r="G13" i="10" s="1"/>
  <c r="C14" i="10"/>
  <c r="G14" i="10" s="1"/>
  <c r="C15" i="10"/>
  <c r="G15" i="10" s="1"/>
  <c r="C16" i="10"/>
  <c r="G16" i="10" s="1"/>
  <c r="C17" i="10"/>
  <c r="G17" i="10" s="1"/>
  <c r="C18" i="10"/>
  <c r="G18" i="10" s="1"/>
  <c r="C19" i="10"/>
  <c r="G19" i="10" s="1"/>
  <c r="C20" i="10"/>
  <c r="G20" i="10" s="1"/>
  <c r="C21" i="10"/>
  <c r="G21" i="10" s="1"/>
  <c r="C22" i="10"/>
  <c r="G22" i="10" s="1"/>
  <c r="C23" i="10"/>
  <c r="G23" i="10" s="1"/>
  <c r="C24" i="10"/>
  <c r="G24" i="10" s="1"/>
  <c r="C25" i="10"/>
  <c r="G25" i="10" s="1"/>
  <c r="C26" i="10"/>
  <c r="G26" i="10" s="1"/>
  <c r="C27" i="10"/>
  <c r="G27" i="10" s="1"/>
  <c r="C28" i="10"/>
  <c r="G28" i="10" s="1"/>
  <c r="C29" i="10"/>
  <c r="G29" i="10" s="1"/>
  <c r="C30" i="10"/>
  <c r="G30" i="10" s="1"/>
  <c r="C31" i="10"/>
  <c r="G31" i="10" s="1"/>
  <c r="C32" i="10"/>
  <c r="G32" i="10" s="1"/>
  <c r="C33" i="10"/>
  <c r="G33" i="10" s="1"/>
  <c r="C34" i="10"/>
  <c r="G34" i="10" s="1"/>
  <c r="C35" i="10"/>
  <c r="G35" i="10" s="1"/>
  <c r="C36" i="10"/>
  <c r="G36" i="10" s="1"/>
  <c r="C37" i="10"/>
  <c r="G37" i="10" s="1"/>
  <c r="C38" i="10"/>
  <c r="G38" i="10" s="1"/>
  <c r="C39" i="10"/>
  <c r="G39" i="10" s="1"/>
  <c r="C40" i="10"/>
  <c r="G40" i="10" s="1"/>
  <c r="C41" i="10"/>
  <c r="G41" i="10" s="1"/>
  <c r="C42" i="10"/>
  <c r="G42" i="10" s="1"/>
  <c r="C43" i="10"/>
  <c r="G43" i="10" s="1"/>
  <c r="C44" i="10"/>
  <c r="G44" i="10" s="1"/>
  <c r="C45" i="10"/>
  <c r="G45" i="10" s="1"/>
  <c r="C46" i="10"/>
  <c r="G46" i="10" s="1"/>
  <c r="C47" i="10"/>
  <c r="G47" i="10" s="1"/>
  <c r="C48" i="10"/>
  <c r="G48" i="10" s="1"/>
  <c r="C49" i="10"/>
  <c r="G49" i="10" s="1"/>
  <c r="C50" i="10"/>
  <c r="G50" i="10" s="1"/>
  <c r="C51" i="10"/>
  <c r="G51" i="10" s="1"/>
  <c r="C52" i="10"/>
  <c r="G52" i="10" s="1"/>
  <c r="C53" i="10"/>
  <c r="G53" i="10" s="1"/>
  <c r="C54" i="10"/>
  <c r="G54" i="10" s="1"/>
  <c r="C55" i="10"/>
  <c r="G55" i="10" s="1"/>
  <c r="C56" i="10"/>
  <c r="G56" i="10" s="1"/>
  <c r="C57" i="10"/>
  <c r="G57" i="10" s="1"/>
  <c r="C58" i="10"/>
  <c r="G58" i="10" s="1"/>
  <c r="C59" i="10"/>
  <c r="G59" i="10" s="1"/>
  <c r="C60" i="10"/>
  <c r="G60" i="10" s="1"/>
  <c r="C61" i="10"/>
  <c r="G61" i="10" s="1"/>
  <c r="C62" i="10"/>
  <c r="G62" i="10" s="1"/>
  <c r="C63" i="10"/>
  <c r="G63" i="10" s="1"/>
  <c r="C64" i="10"/>
  <c r="G64" i="10" s="1"/>
  <c r="C65" i="10"/>
  <c r="G65" i="10" s="1"/>
  <c r="C66" i="10"/>
  <c r="G66" i="10" s="1"/>
  <c r="C67" i="10"/>
  <c r="G67" i="10" s="1"/>
  <c r="C68" i="10"/>
  <c r="G68" i="10" s="1"/>
  <c r="C69" i="10"/>
  <c r="G69" i="10" s="1"/>
  <c r="C70" i="10"/>
  <c r="G70" i="10" s="1"/>
  <c r="C71" i="10"/>
  <c r="G71" i="10" s="1"/>
  <c r="C72" i="10"/>
  <c r="G72" i="10" s="1"/>
  <c r="C73" i="10"/>
  <c r="G73" i="10" s="1"/>
  <c r="C74" i="10"/>
  <c r="G74" i="10" s="1"/>
  <c r="C75" i="10"/>
  <c r="G75" i="10" s="1"/>
  <c r="C76" i="10"/>
  <c r="G76" i="10" s="1"/>
  <c r="C77" i="10"/>
  <c r="G77" i="10" s="1"/>
  <c r="C78" i="10"/>
  <c r="G78" i="10" s="1"/>
  <c r="C79" i="10"/>
  <c r="G79" i="10" s="1"/>
  <c r="C80" i="10"/>
  <c r="G80" i="10" s="1"/>
  <c r="C81" i="10"/>
  <c r="G81" i="10" s="1"/>
  <c r="C82" i="10"/>
  <c r="G82" i="10" s="1"/>
  <c r="C83" i="10"/>
  <c r="G83" i="10" s="1"/>
  <c r="C84" i="10"/>
  <c r="G84" i="10" s="1"/>
  <c r="C85" i="10"/>
  <c r="G85" i="10" s="1"/>
  <c r="C86" i="10"/>
  <c r="G86" i="10" s="1"/>
  <c r="C87" i="10"/>
  <c r="G87" i="10" s="1"/>
  <c r="C88" i="10"/>
  <c r="G88" i="10" s="1"/>
  <c r="C89" i="10"/>
  <c r="G89" i="10" s="1"/>
  <c r="C90" i="10"/>
  <c r="G90" i="10" s="1"/>
  <c r="C91" i="10"/>
  <c r="G91" i="10" s="1"/>
  <c r="C92" i="10"/>
  <c r="G92" i="10" s="1"/>
  <c r="C93" i="10"/>
  <c r="G93" i="10" s="1"/>
  <c r="C94" i="10"/>
  <c r="G94" i="10" s="1"/>
  <c r="C95" i="10"/>
  <c r="G95" i="10" s="1"/>
  <c r="C96" i="10"/>
  <c r="G96" i="10" s="1"/>
  <c r="C97" i="10"/>
  <c r="G97" i="10" s="1"/>
  <c r="C98" i="10"/>
  <c r="G98" i="10" s="1"/>
  <c r="C99" i="10"/>
  <c r="G99" i="10" s="1"/>
  <c r="C100" i="10"/>
  <c r="G100" i="10" s="1"/>
  <c r="C101" i="10"/>
  <c r="G101" i="10" s="1"/>
  <c r="C102" i="10"/>
  <c r="G102" i="10" s="1"/>
  <c r="C103" i="10"/>
  <c r="G103" i="10" s="1"/>
  <c r="C104" i="10"/>
  <c r="G104" i="10" s="1"/>
  <c r="C105" i="10"/>
  <c r="G105" i="10" s="1"/>
  <c r="C106" i="10"/>
  <c r="G106" i="10" s="1"/>
  <c r="C107" i="10"/>
  <c r="G107" i="10" s="1"/>
  <c r="C108" i="10"/>
  <c r="G108" i="10" s="1"/>
  <c r="C109" i="10"/>
  <c r="G109" i="10" s="1"/>
  <c r="C110" i="10"/>
  <c r="G110" i="10" s="1"/>
  <c r="C111" i="10"/>
  <c r="G111" i="10" s="1"/>
  <c r="C112" i="10"/>
  <c r="G112" i="10" s="1"/>
  <c r="C113" i="10"/>
  <c r="G113" i="10" s="1"/>
  <c r="C114" i="10"/>
  <c r="G114" i="10" s="1"/>
  <c r="C115" i="10"/>
  <c r="G115" i="10" s="1"/>
  <c r="C116" i="10"/>
  <c r="G116" i="10" s="1"/>
  <c r="C117" i="10"/>
  <c r="G117" i="10" s="1"/>
  <c r="C118" i="10"/>
  <c r="G118" i="10" s="1"/>
  <c r="C119" i="10"/>
  <c r="G119" i="10" s="1"/>
  <c r="C120" i="10"/>
  <c r="G120" i="10" s="1"/>
  <c r="C121" i="10"/>
  <c r="G121" i="10" s="1"/>
  <c r="C122" i="10"/>
  <c r="G122" i="10" s="1"/>
  <c r="C123" i="10"/>
  <c r="G123" i="10" s="1"/>
  <c r="C124" i="10"/>
  <c r="G124" i="10" s="1"/>
  <c r="C125" i="10"/>
  <c r="G125" i="10" s="1"/>
  <c r="C126" i="10"/>
  <c r="G126" i="10" s="1"/>
  <c r="C127" i="10"/>
  <c r="G127" i="10" s="1"/>
  <c r="C128" i="10"/>
  <c r="G128" i="10" s="1"/>
  <c r="C129" i="10"/>
  <c r="G129" i="10" s="1"/>
  <c r="C130" i="10"/>
  <c r="G130" i="10" s="1"/>
  <c r="C131" i="10"/>
  <c r="G131" i="10" s="1"/>
  <c r="C132" i="10"/>
  <c r="G132" i="10" s="1"/>
  <c r="C133" i="10"/>
  <c r="G133" i="10" s="1"/>
  <c r="C134" i="10"/>
  <c r="G134" i="10" s="1"/>
  <c r="C135" i="10"/>
  <c r="G135" i="10" s="1"/>
  <c r="C136" i="10"/>
  <c r="G136" i="10" s="1"/>
  <c r="C137" i="10"/>
  <c r="G137" i="10" s="1"/>
  <c r="C138" i="10"/>
  <c r="G138" i="10" s="1"/>
  <c r="C139" i="10"/>
  <c r="G139" i="10" s="1"/>
  <c r="C140" i="10"/>
  <c r="G140" i="10" s="1"/>
  <c r="C141" i="10"/>
  <c r="G141" i="10" s="1"/>
  <c r="C142" i="10"/>
  <c r="G142" i="10" s="1"/>
  <c r="C143" i="10"/>
  <c r="G143" i="10" s="1"/>
  <c r="C144" i="10"/>
  <c r="G144" i="10" s="1"/>
  <c r="C145" i="10"/>
  <c r="G145" i="10" s="1"/>
  <c r="C146" i="10"/>
  <c r="G146" i="10" s="1"/>
  <c r="C147" i="10"/>
  <c r="G147" i="10" s="1"/>
  <c r="C148" i="10"/>
  <c r="G148" i="10" s="1"/>
  <c r="C149" i="10"/>
  <c r="G149" i="10" s="1"/>
  <c r="C150" i="10"/>
  <c r="G150" i="10" s="1"/>
  <c r="C151" i="10"/>
  <c r="G151" i="10" s="1"/>
  <c r="C152" i="10"/>
  <c r="G152" i="10" s="1"/>
  <c r="C153" i="10"/>
  <c r="G153" i="10" s="1"/>
  <c r="C154" i="10"/>
  <c r="G154" i="10" s="1"/>
  <c r="C155" i="10"/>
  <c r="G155" i="10" s="1"/>
  <c r="C156" i="10"/>
  <c r="G156" i="10" s="1"/>
  <c r="C157" i="10"/>
  <c r="G157" i="10" s="1"/>
  <c r="C158" i="10"/>
  <c r="G158" i="10" s="1"/>
  <c r="C159" i="10"/>
  <c r="G159" i="10" s="1"/>
  <c r="C160" i="10"/>
  <c r="G160" i="10" s="1"/>
  <c r="C161" i="10"/>
  <c r="G161" i="10" s="1"/>
  <c r="C162" i="10"/>
  <c r="G162" i="10" s="1"/>
  <c r="C163" i="10"/>
  <c r="G163" i="10" s="1"/>
  <c r="C164" i="10"/>
  <c r="G164" i="10" s="1"/>
  <c r="C165" i="10"/>
  <c r="G165" i="10" s="1"/>
  <c r="C166" i="10"/>
  <c r="G166" i="10" s="1"/>
  <c r="C167" i="10"/>
  <c r="G167" i="10" s="1"/>
  <c r="C168" i="10"/>
  <c r="G168" i="10" s="1"/>
  <c r="C169" i="10"/>
  <c r="G169" i="10" s="1"/>
  <c r="C170" i="10"/>
  <c r="G170" i="10" s="1"/>
  <c r="C171" i="10"/>
  <c r="G171" i="10" s="1"/>
  <c r="C172" i="10"/>
  <c r="G172" i="10" s="1"/>
  <c r="C173" i="10"/>
  <c r="G173" i="10" s="1"/>
  <c r="C174" i="10"/>
  <c r="G174" i="10" s="1"/>
  <c r="C175" i="10"/>
  <c r="G175" i="10" s="1"/>
  <c r="C176" i="10"/>
  <c r="G176" i="10" s="1"/>
  <c r="C177" i="10"/>
  <c r="G177" i="10" s="1"/>
  <c r="C178" i="10"/>
  <c r="G178" i="10" s="1"/>
  <c r="C179" i="10"/>
  <c r="G179" i="10" s="1"/>
  <c r="C180" i="10"/>
  <c r="G180" i="10" s="1"/>
  <c r="C181" i="10"/>
  <c r="G181" i="10" s="1"/>
  <c r="C182" i="10"/>
  <c r="G182" i="10" s="1"/>
  <c r="C183" i="10"/>
  <c r="G183" i="10" s="1"/>
  <c r="C184" i="10"/>
  <c r="G184" i="10" s="1"/>
  <c r="C185" i="10"/>
  <c r="G185" i="10" s="1"/>
  <c r="C186" i="10"/>
  <c r="G186" i="10" s="1"/>
  <c r="C187" i="10"/>
  <c r="G187" i="10" s="1"/>
  <c r="C188" i="10"/>
  <c r="G188" i="10" s="1"/>
  <c r="C189" i="10"/>
  <c r="G189" i="10" s="1"/>
  <c r="C190" i="10"/>
  <c r="G190" i="10" s="1"/>
  <c r="C191" i="10"/>
  <c r="G191" i="10" s="1"/>
  <c r="C192" i="10"/>
  <c r="G192" i="10" s="1"/>
  <c r="C193" i="10"/>
  <c r="G193" i="10" s="1"/>
  <c r="C194" i="10"/>
  <c r="G194" i="10" s="1"/>
  <c r="C195" i="10"/>
  <c r="G195" i="10" s="1"/>
  <c r="C196" i="10"/>
  <c r="G196" i="10" s="1"/>
  <c r="C197" i="10"/>
  <c r="G197" i="10" s="1"/>
  <c r="C198" i="10"/>
  <c r="G198" i="10" s="1"/>
  <c r="C199" i="10"/>
  <c r="G199" i="10" s="1"/>
  <c r="C200" i="10"/>
  <c r="G200" i="10" s="1"/>
  <c r="C201" i="10"/>
  <c r="G201" i="10" s="1"/>
  <c r="C202" i="10"/>
  <c r="G202" i="10" s="1"/>
  <c r="C203" i="10"/>
  <c r="G203" i="10" s="1"/>
  <c r="C204" i="10"/>
  <c r="G204" i="10" s="1"/>
  <c r="C205" i="10"/>
  <c r="G205" i="10" s="1"/>
  <c r="C206" i="10"/>
  <c r="G206" i="10" s="1"/>
  <c r="C207" i="10"/>
  <c r="G207" i="10" s="1"/>
  <c r="C208" i="10"/>
  <c r="G208" i="10" s="1"/>
  <c r="C209" i="10"/>
  <c r="G209" i="10" s="1"/>
  <c r="C210" i="10"/>
  <c r="G210" i="10" s="1"/>
  <c r="C211" i="10"/>
  <c r="G211" i="10" s="1"/>
  <c r="C212" i="10"/>
  <c r="G212" i="10" s="1"/>
  <c r="C213" i="10"/>
  <c r="G213" i="10" s="1"/>
  <c r="C214" i="10"/>
  <c r="G214" i="10" s="1"/>
  <c r="C215" i="10"/>
  <c r="G215" i="10" s="1"/>
  <c r="C216" i="10"/>
  <c r="G216" i="10" s="1"/>
  <c r="C217" i="10"/>
  <c r="G217" i="10" s="1"/>
  <c r="C218" i="10"/>
  <c r="G218" i="10" s="1"/>
  <c r="C219" i="10"/>
  <c r="G219" i="10" s="1"/>
  <c r="C220" i="10"/>
  <c r="G220" i="10" s="1"/>
  <c r="C221" i="10"/>
  <c r="G221" i="10" s="1"/>
  <c r="C222" i="10"/>
  <c r="G222" i="10" s="1"/>
  <c r="C223" i="10"/>
  <c r="G223" i="10" s="1"/>
  <c r="C224" i="10"/>
  <c r="G224" i="10" s="1"/>
  <c r="C225" i="10"/>
  <c r="G225" i="10" s="1"/>
  <c r="C226" i="10"/>
  <c r="G226" i="10" s="1"/>
  <c r="C227" i="10"/>
  <c r="G227" i="10" s="1"/>
  <c r="C228" i="10"/>
  <c r="G228" i="10" s="1"/>
  <c r="C229" i="10"/>
  <c r="G229" i="10" s="1"/>
  <c r="C230" i="10"/>
  <c r="G230" i="10" s="1"/>
  <c r="C231" i="10"/>
  <c r="G231" i="10" s="1"/>
  <c r="C232" i="10"/>
  <c r="G232" i="10" s="1"/>
  <c r="C233" i="10"/>
  <c r="G233" i="10" s="1"/>
  <c r="C234" i="10"/>
  <c r="G234" i="10" s="1"/>
  <c r="C235" i="10"/>
  <c r="G235" i="10" s="1"/>
  <c r="C236" i="10"/>
  <c r="G236" i="10" s="1"/>
  <c r="C237" i="10"/>
  <c r="G237" i="10" s="1"/>
  <c r="C238" i="10"/>
  <c r="G238" i="10" s="1"/>
  <c r="C240" i="10"/>
  <c r="G240" i="10" s="1"/>
  <c r="C242" i="10"/>
  <c r="G242" i="10" s="1"/>
  <c r="C243" i="10"/>
  <c r="G243" i="10" s="1"/>
  <c r="C244" i="10"/>
  <c r="G244" i="10" s="1"/>
  <c r="C245" i="10"/>
  <c r="G245" i="10" s="1"/>
  <c r="C246" i="10"/>
  <c r="G246" i="10" s="1"/>
  <c r="C247" i="10"/>
  <c r="G247" i="10" s="1"/>
  <c r="C248" i="10"/>
  <c r="G248" i="10" s="1"/>
  <c r="C249" i="10"/>
  <c r="G249" i="10" s="1"/>
  <c r="C250" i="10"/>
  <c r="G250" i="10" s="1"/>
  <c r="C251" i="10"/>
  <c r="G251" i="10" s="1"/>
  <c r="C252" i="10"/>
  <c r="G252" i="10" s="1"/>
  <c r="C253" i="10"/>
  <c r="G253" i="10" s="1"/>
  <c r="C254" i="10"/>
  <c r="G254" i="10" s="1"/>
  <c r="C255" i="10"/>
  <c r="G255" i="10" s="1"/>
  <c r="C256" i="10"/>
  <c r="G256" i="10" s="1"/>
  <c r="C257" i="10"/>
  <c r="G257" i="10" s="1"/>
  <c r="C258" i="10"/>
  <c r="G258" i="10" s="1"/>
  <c r="C259" i="10"/>
  <c r="G259" i="10" s="1"/>
  <c r="C260" i="10"/>
  <c r="G260" i="10" s="1"/>
  <c r="C261" i="10"/>
  <c r="G261" i="10" s="1"/>
  <c r="C262" i="10"/>
  <c r="G262" i="10" s="1"/>
  <c r="C263" i="10"/>
  <c r="G263" i="10" s="1"/>
  <c r="C264" i="10"/>
  <c r="G264" i="10" s="1"/>
  <c r="C265" i="10"/>
  <c r="G265" i="10" s="1"/>
  <c r="C266" i="10"/>
  <c r="G266" i="10" s="1"/>
  <c r="C267" i="10"/>
  <c r="G267" i="10" s="1"/>
  <c r="C268" i="10"/>
  <c r="G268" i="10" s="1"/>
  <c r="C269" i="10"/>
  <c r="G269" i="10" s="1"/>
  <c r="C270" i="10"/>
  <c r="G270" i="10" s="1"/>
  <c r="C271" i="10"/>
  <c r="G271" i="10" s="1"/>
  <c r="C272" i="10"/>
  <c r="G272" i="10" s="1"/>
  <c r="C273" i="10"/>
  <c r="G273" i="10" s="1"/>
  <c r="C274" i="10"/>
  <c r="G274" i="10" s="1"/>
  <c r="C275" i="10"/>
  <c r="G275" i="10" s="1"/>
  <c r="C276" i="10"/>
  <c r="G276" i="10" s="1"/>
  <c r="C277" i="10"/>
  <c r="G277" i="10" s="1"/>
  <c r="C278" i="10"/>
  <c r="G278" i="10" s="1"/>
  <c r="C279" i="10"/>
  <c r="G279" i="10" s="1"/>
  <c r="C280" i="10"/>
  <c r="G280" i="10" s="1"/>
  <c r="C281" i="10"/>
  <c r="G281" i="10" s="1"/>
  <c r="C282" i="10"/>
  <c r="G282" i="10" s="1"/>
  <c r="C283" i="10"/>
  <c r="G283" i="10" s="1"/>
  <c r="C284" i="10"/>
  <c r="G284" i="10" s="1"/>
  <c r="C285" i="10"/>
  <c r="G285" i="10" s="1"/>
  <c r="C286" i="10"/>
  <c r="G286" i="10" s="1"/>
  <c r="C287" i="10"/>
  <c r="G287" i="10" s="1"/>
  <c r="C288" i="10"/>
  <c r="G288" i="10" s="1"/>
  <c r="C289" i="10"/>
  <c r="G289" i="10" s="1"/>
  <c r="C290" i="10"/>
  <c r="G290" i="10" s="1"/>
  <c r="C291" i="10"/>
  <c r="G291" i="10" s="1"/>
  <c r="C292" i="10"/>
  <c r="G292" i="10" s="1"/>
  <c r="C293" i="10"/>
  <c r="G293" i="10" s="1"/>
  <c r="C294" i="10"/>
  <c r="G294" i="10" s="1"/>
  <c r="C295" i="10"/>
  <c r="G295" i="10" s="1"/>
  <c r="C296" i="10"/>
  <c r="G296" i="10" s="1"/>
  <c r="C297" i="10"/>
  <c r="G297" i="10" s="1"/>
  <c r="C298" i="10"/>
  <c r="G298" i="10" s="1"/>
  <c r="C299" i="10"/>
  <c r="G299" i="10" s="1"/>
  <c r="C300" i="10"/>
  <c r="G300" i="10" s="1"/>
  <c r="C301" i="10"/>
  <c r="G301" i="10" s="1"/>
  <c r="C302" i="10"/>
  <c r="G302" i="10" s="1"/>
  <c r="C303" i="10"/>
  <c r="G303" i="10" s="1"/>
  <c r="C304" i="10"/>
  <c r="G304" i="10" s="1"/>
  <c r="C305" i="10"/>
  <c r="G305" i="10" s="1"/>
  <c r="C306" i="10"/>
  <c r="G306" i="10" s="1"/>
  <c r="C307" i="10"/>
  <c r="G307" i="10" s="1"/>
  <c r="C308" i="10"/>
  <c r="G308" i="10" s="1"/>
  <c r="C309" i="10"/>
  <c r="G309" i="10" s="1"/>
  <c r="C310" i="10"/>
  <c r="G310" i="10" s="1"/>
  <c r="C311" i="10"/>
  <c r="G311" i="10" s="1"/>
  <c r="C312" i="10"/>
  <c r="G312" i="10" s="1"/>
  <c r="C313" i="10"/>
  <c r="G313" i="10" s="1"/>
  <c r="C314" i="10"/>
  <c r="G314" i="10" s="1"/>
  <c r="C315" i="10"/>
  <c r="G315" i="10" s="1"/>
  <c r="C316" i="10"/>
  <c r="G316" i="10" s="1"/>
  <c r="C317" i="10"/>
  <c r="G317" i="10" s="1"/>
  <c r="C318" i="10"/>
  <c r="G318" i="10" s="1"/>
  <c r="C319" i="10"/>
  <c r="G319" i="10" s="1"/>
  <c r="C320" i="10"/>
  <c r="G320" i="10" s="1"/>
  <c r="C321" i="10"/>
  <c r="G321" i="10" s="1"/>
  <c r="C322" i="10"/>
  <c r="G322" i="10" s="1"/>
  <c r="C323" i="10"/>
  <c r="G323" i="10" s="1"/>
  <c r="C324" i="10"/>
  <c r="G324" i="10" s="1"/>
  <c r="C325" i="10"/>
  <c r="G325" i="10" s="1"/>
  <c r="C326" i="10"/>
  <c r="G326" i="10" s="1"/>
  <c r="C327" i="10"/>
  <c r="G327" i="10" s="1"/>
  <c r="C328" i="10"/>
  <c r="G328" i="10" s="1"/>
  <c r="C329" i="10"/>
  <c r="G329" i="10" s="1"/>
  <c r="C330" i="10"/>
  <c r="G330" i="10" s="1"/>
  <c r="C331" i="10"/>
  <c r="G331" i="10" s="1"/>
  <c r="C332" i="10"/>
  <c r="G332" i="10" s="1"/>
  <c r="C333" i="10"/>
  <c r="G333" i="10" s="1"/>
  <c r="C334" i="10"/>
  <c r="G334" i="10" s="1"/>
  <c r="C335" i="10"/>
  <c r="G335" i="10" s="1"/>
  <c r="C336" i="10"/>
  <c r="G336" i="10" s="1"/>
  <c r="C337" i="10"/>
  <c r="G337" i="10" s="1"/>
  <c r="C338" i="10"/>
  <c r="G338" i="10" s="1"/>
  <c r="C339" i="10"/>
  <c r="G339" i="10" s="1"/>
  <c r="C340" i="10"/>
  <c r="G340" i="10" s="1"/>
  <c r="C341" i="10"/>
  <c r="G341" i="10" s="1"/>
  <c r="C342" i="10"/>
  <c r="G342" i="10" s="1"/>
  <c r="C343" i="10"/>
  <c r="G343" i="10" s="1"/>
  <c r="C344" i="10"/>
  <c r="G344" i="10" s="1"/>
  <c r="C345" i="10"/>
  <c r="G345" i="10" s="1"/>
  <c r="C346" i="10"/>
  <c r="G346" i="10" s="1"/>
  <c r="C347" i="10"/>
  <c r="G347" i="10" s="1"/>
  <c r="C348" i="10"/>
  <c r="G348" i="10" s="1"/>
  <c r="C349" i="10"/>
  <c r="G349" i="10" s="1"/>
  <c r="C350" i="10"/>
  <c r="G350" i="10" s="1"/>
  <c r="C351" i="10"/>
  <c r="E351" i="10"/>
  <c r="C352" i="10"/>
  <c r="E352" i="10"/>
  <c r="C353" i="10"/>
  <c r="E353" i="10"/>
  <c r="C354" i="10"/>
  <c r="E354" i="10"/>
  <c r="C355" i="10"/>
  <c r="E355" i="10"/>
  <c r="C356" i="10"/>
  <c r="E356" i="10"/>
  <c r="C357" i="10"/>
  <c r="E357" i="10"/>
  <c r="C358" i="10"/>
  <c r="E358" i="10"/>
  <c r="C359" i="10"/>
  <c r="G359" i="10" s="1"/>
  <c r="E359" i="10"/>
  <c r="C360" i="10"/>
  <c r="G360" i="10" s="1"/>
  <c r="E360" i="10"/>
  <c r="C361" i="10"/>
  <c r="E361" i="10"/>
  <c r="C362" i="10"/>
  <c r="E362" i="10"/>
  <c r="C363" i="10"/>
  <c r="E363" i="10"/>
  <c r="C364" i="10"/>
  <c r="G364" i="10" s="1"/>
  <c r="E364" i="10"/>
  <c r="C365" i="10"/>
  <c r="E365" i="10"/>
  <c r="C366" i="10"/>
  <c r="E366" i="10"/>
  <c r="C367" i="10"/>
  <c r="E367" i="10"/>
  <c r="C368" i="10"/>
  <c r="G368" i="10" s="1"/>
  <c r="E368" i="10"/>
  <c r="C369" i="10"/>
  <c r="G369" i="10" s="1"/>
  <c r="E369" i="10"/>
  <c r="C370" i="10"/>
  <c r="G370" i="10" s="1"/>
  <c r="E370" i="10"/>
  <c r="C371" i="10"/>
  <c r="E371" i="10"/>
  <c r="C372" i="10"/>
  <c r="G372" i="10" s="1"/>
  <c r="E372" i="10"/>
  <c r="C373" i="10"/>
  <c r="E373" i="10"/>
  <c r="C374" i="10"/>
  <c r="E374" i="10"/>
  <c r="C375" i="10"/>
  <c r="E375" i="10"/>
  <c r="C376" i="10"/>
  <c r="G376" i="10" s="1"/>
  <c r="E376" i="10"/>
  <c r="C377" i="10"/>
  <c r="E377" i="10"/>
  <c r="C378" i="10"/>
  <c r="E378" i="10"/>
  <c r="C379" i="10"/>
  <c r="E379" i="10"/>
  <c r="C380" i="10"/>
  <c r="G380" i="10" s="1"/>
  <c r="E380" i="10"/>
  <c r="C381" i="10"/>
  <c r="E381" i="10"/>
  <c r="C382" i="10"/>
  <c r="E382" i="10"/>
  <c r="C383" i="10"/>
  <c r="G383" i="10" s="1"/>
  <c r="E383" i="10"/>
  <c r="C384" i="10"/>
  <c r="G384" i="10" s="1"/>
  <c r="E384" i="10"/>
  <c r="C385" i="10"/>
  <c r="E385" i="10"/>
  <c r="C386" i="10"/>
  <c r="E386" i="10"/>
  <c r="C387" i="10"/>
  <c r="E387" i="10"/>
  <c r="C388" i="10"/>
  <c r="E388" i="10"/>
  <c r="C389" i="10"/>
  <c r="E389" i="10"/>
  <c r="C390" i="10"/>
  <c r="E390" i="10"/>
  <c r="C391" i="10"/>
  <c r="E391" i="10"/>
  <c r="C392" i="10"/>
  <c r="G392" i="10" s="1"/>
  <c r="E392" i="10"/>
  <c r="C393" i="10"/>
  <c r="E393" i="10"/>
  <c r="C394" i="10"/>
  <c r="E394" i="10"/>
  <c r="C395" i="10"/>
  <c r="E395" i="10"/>
  <c r="C396" i="10"/>
  <c r="G396" i="10" s="1"/>
  <c r="E396" i="10"/>
  <c r="C397" i="10"/>
  <c r="E397" i="10"/>
  <c r="C398" i="10"/>
  <c r="E398" i="10"/>
  <c r="C399" i="10"/>
  <c r="E399" i="10"/>
  <c r="C400" i="10"/>
  <c r="E400" i="10"/>
  <c r="C401" i="10"/>
  <c r="E401" i="10"/>
  <c r="C402" i="10"/>
  <c r="E402" i="10"/>
  <c r="C403" i="10"/>
  <c r="E403" i="10"/>
  <c r="C404" i="10"/>
  <c r="E404" i="10"/>
  <c r="C405" i="10"/>
  <c r="E405" i="10"/>
  <c r="C406" i="10"/>
  <c r="E406" i="10"/>
  <c r="C407" i="10"/>
  <c r="E407" i="10"/>
  <c r="C408" i="10"/>
  <c r="E408" i="10"/>
  <c r="C409" i="10"/>
  <c r="G409" i="10" s="1"/>
  <c r="E409" i="10"/>
  <c r="C410" i="10"/>
  <c r="G410" i="10" s="1"/>
  <c r="E410" i="10"/>
  <c r="C411" i="10"/>
  <c r="E411" i="10"/>
  <c r="C412" i="10"/>
  <c r="G412" i="10" s="1"/>
  <c r="E412" i="10"/>
  <c r="C413" i="10"/>
  <c r="E413" i="10"/>
  <c r="C414" i="10"/>
  <c r="E414" i="10"/>
  <c r="C415" i="10"/>
  <c r="E415" i="10"/>
  <c r="C416" i="10"/>
  <c r="E416" i="10"/>
  <c r="C417" i="10"/>
  <c r="G417" i="10" s="1"/>
  <c r="E417" i="10"/>
  <c r="C418" i="10"/>
  <c r="E418" i="10"/>
  <c r="C419" i="10"/>
  <c r="E419" i="10"/>
  <c r="C420" i="10"/>
  <c r="E420" i="10"/>
  <c r="C421" i="10"/>
  <c r="G421" i="10" s="1"/>
  <c r="E421" i="10"/>
  <c r="C422" i="10"/>
  <c r="E422" i="10"/>
  <c r="C423" i="10"/>
  <c r="E423" i="10"/>
  <c r="C424" i="10"/>
  <c r="E424" i="10"/>
  <c r="C425" i="10"/>
  <c r="G425" i="10" s="1"/>
  <c r="E425" i="10"/>
  <c r="C426" i="10"/>
  <c r="E426" i="10"/>
  <c r="C427" i="10"/>
  <c r="E427" i="10"/>
  <c r="C428" i="10"/>
  <c r="G428" i="10" s="1"/>
  <c r="E428" i="10"/>
  <c r="C429" i="10"/>
  <c r="E429" i="10"/>
  <c r="C430" i="10"/>
  <c r="E430" i="10"/>
  <c r="C431" i="10"/>
  <c r="E431" i="10"/>
  <c r="C432" i="10"/>
  <c r="G432" i="10" s="1"/>
  <c r="E432" i="10"/>
  <c r="C433" i="10"/>
  <c r="G433" i="10" s="1"/>
  <c r="E433" i="10"/>
  <c r="C434" i="10"/>
  <c r="E434" i="10"/>
  <c r="C435" i="10"/>
  <c r="G435" i="10" s="1"/>
  <c r="E435" i="10"/>
  <c r="C436" i="10"/>
  <c r="E436" i="10"/>
  <c r="C437" i="10"/>
  <c r="E437" i="10"/>
  <c r="C438" i="10"/>
  <c r="G438" i="10" s="1"/>
  <c r="E438" i="10"/>
  <c r="C439" i="10"/>
  <c r="E439" i="10"/>
  <c r="C440" i="10"/>
  <c r="G440" i="10" s="1"/>
  <c r="E440" i="10"/>
  <c r="C441" i="10"/>
  <c r="E441" i="10"/>
  <c r="C442" i="10"/>
  <c r="E442" i="10"/>
  <c r="C443" i="10"/>
  <c r="E443" i="10"/>
  <c r="C444" i="10"/>
  <c r="G444" i="10" s="1"/>
  <c r="E444" i="10"/>
  <c r="C445" i="10"/>
  <c r="E445" i="10"/>
  <c r="C446" i="10"/>
  <c r="G446" i="10" s="1"/>
  <c r="E446" i="10"/>
  <c r="C447" i="10"/>
  <c r="E447" i="10"/>
  <c r="C448" i="10"/>
  <c r="E448" i="10"/>
  <c r="C449" i="10"/>
  <c r="G449" i="10" s="1"/>
  <c r="E449" i="10"/>
  <c r="C450" i="10"/>
  <c r="E450" i="10"/>
  <c r="C451" i="10"/>
  <c r="G451" i="10" s="1"/>
  <c r="E451" i="10"/>
  <c r="C452" i="10"/>
  <c r="E452" i="10"/>
  <c r="C453" i="10"/>
  <c r="E453" i="10"/>
  <c r="C454" i="10"/>
  <c r="E454" i="10"/>
  <c r="C455" i="10"/>
  <c r="E455" i="10"/>
  <c r="C456" i="10"/>
  <c r="G456" i="10" s="1"/>
  <c r="E456" i="10"/>
  <c r="C457" i="10"/>
  <c r="E457" i="10"/>
  <c r="C458" i="10"/>
  <c r="E458" i="10"/>
  <c r="C459" i="10"/>
  <c r="G459" i="10" s="1"/>
  <c r="E459" i="10"/>
  <c r="C460" i="10"/>
  <c r="E460" i="10"/>
  <c r="C461" i="10"/>
  <c r="E461" i="10"/>
  <c r="C462" i="10"/>
  <c r="E462" i="10"/>
  <c r="C463" i="10"/>
  <c r="E463" i="10"/>
  <c r="C464" i="10"/>
  <c r="G464" i="10" s="1"/>
  <c r="E464" i="10"/>
  <c r="C465" i="10"/>
  <c r="G465" i="10" s="1"/>
  <c r="E465" i="10"/>
  <c r="C466" i="10"/>
  <c r="G466" i="10" s="1"/>
  <c r="E466" i="10"/>
  <c r="E467" i="10"/>
  <c r="J462" i="10" l="1"/>
  <c r="G462" i="10"/>
  <c r="B454" i="10"/>
  <c r="G454" i="10"/>
  <c r="B450" i="10"/>
  <c r="G450" i="10"/>
  <c r="B448" i="10"/>
  <c r="G448" i="10"/>
  <c r="B447" i="10"/>
  <c r="G447" i="10"/>
  <c r="B442" i="10"/>
  <c r="G442" i="10"/>
  <c r="B441" i="10"/>
  <c r="G441" i="10"/>
  <c r="M441" i="10" s="1"/>
  <c r="B430" i="10"/>
  <c r="G430" i="10"/>
  <c r="B429" i="10"/>
  <c r="G429" i="10"/>
  <c r="B424" i="10"/>
  <c r="G424" i="10"/>
  <c r="B422" i="10"/>
  <c r="G422" i="10"/>
  <c r="M422" i="10" s="1"/>
  <c r="B420" i="10"/>
  <c r="G420" i="10"/>
  <c r="B419" i="10"/>
  <c r="G419" i="10"/>
  <c r="B418" i="10"/>
  <c r="G418" i="10"/>
  <c r="N416" i="10"/>
  <c r="G416" i="10"/>
  <c r="B415" i="10"/>
  <c r="G415" i="10"/>
  <c r="B414" i="10"/>
  <c r="G414" i="10"/>
  <c r="B413" i="10"/>
  <c r="G413" i="10"/>
  <c r="B411" i="10"/>
  <c r="G411" i="10"/>
  <c r="B408" i="10"/>
  <c r="G408" i="10"/>
  <c r="B407" i="10"/>
  <c r="G407" i="10"/>
  <c r="B406" i="10"/>
  <c r="G406" i="10"/>
  <c r="B405" i="10"/>
  <c r="G405" i="10"/>
  <c r="B404" i="10"/>
  <c r="G404" i="10"/>
  <c r="M404" i="10" s="1"/>
  <c r="N403" i="10"/>
  <c r="G403" i="10"/>
  <c r="L403" i="10" s="1"/>
  <c r="N402" i="10"/>
  <c r="G402" i="10"/>
  <c r="B401" i="10"/>
  <c r="G401" i="10"/>
  <c r="B400" i="10"/>
  <c r="G400" i="10"/>
  <c r="B399" i="10"/>
  <c r="G399" i="10"/>
  <c r="M399" i="10" s="1"/>
  <c r="B398" i="10"/>
  <c r="G398" i="10"/>
  <c r="B397" i="10"/>
  <c r="G397" i="10"/>
  <c r="B395" i="10"/>
  <c r="G395" i="10"/>
  <c r="M395" i="10" s="1"/>
  <c r="B394" i="10"/>
  <c r="G394" i="10"/>
  <c r="B393" i="10"/>
  <c r="G393" i="10"/>
  <c r="B391" i="10"/>
  <c r="G391" i="10"/>
  <c r="M391" i="10" s="1"/>
  <c r="B390" i="10"/>
  <c r="G390" i="10"/>
  <c r="B389" i="10"/>
  <c r="G389" i="10"/>
  <c r="B388" i="10"/>
  <c r="G388" i="10"/>
  <c r="B387" i="10"/>
  <c r="G387" i="10"/>
  <c r="B386" i="10"/>
  <c r="G386" i="10"/>
  <c r="B385" i="10"/>
  <c r="G385" i="10"/>
  <c r="B382" i="10"/>
  <c r="G382" i="10"/>
  <c r="B381" i="10"/>
  <c r="G381" i="10"/>
  <c r="N379" i="10"/>
  <c r="G379" i="10"/>
  <c r="B378" i="10"/>
  <c r="G378" i="10"/>
  <c r="B377" i="10"/>
  <c r="G377" i="10"/>
  <c r="B375" i="10"/>
  <c r="G375" i="10"/>
  <c r="M375" i="10" s="1"/>
  <c r="B374" i="10"/>
  <c r="G374" i="10"/>
  <c r="B373" i="10"/>
  <c r="G373" i="10"/>
  <c r="B371" i="10"/>
  <c r="G371" i="10"/>
  <c r="B367" i="10"/>
  <c r="G367" i="10"/>
  <c r="N366" i="10"/>
  <c r="G366" i="10"/>
  <c r="M366" i="10" s="1"/>
  <c r="J365" i="10"/>
  <c r="G365" i="10"/>
  <c r="B363" i="10"/>
  <c r="G363" i="10"/>
  <c r="B362" i="10"/>
  <c r="G362" i="10"/>
  <c r="J361" i="10"/>
  <c r="G361" i="10"/>
  <c r="B358" i="10"/>
  <c r="G358" i="10"/>
  <c r="B357" i="10"/>
  <c r="G357" i="10"/>
  <c r="B356" i="10"/>
  <c r="G356" i="10"/>
  <c r="B355" i="10"/>
  <c r="G355" i="10"/>
  <c r="B354" i="10"/>
  <c r="G354" i="10"/>
  <c r="B353" i="10"/>
  <c r="G353" i="10"/>
  <c r="B352" i="10"/>
  <c r="G352" i="10"/>
  <c r="B351" i="10"/>
  <c r="G351" i="10"/>
  <c r="L351" i="10" s="1"/>
  <c r="B463" i="10"/>
  <c r="G463" i="10"/>
  <c r="B461" i="10"/>
  <c r="G461" i="10"/>
  <c r="B460" i="10"/>
  <c r="G460" i="10"/>
  <c r="B458" i="10"/>
  <c r="G458" i="10"/>
  <c r="B457" i="10"/>
  <c r="G457" i="10"/>
  <c r="B455" i="10"/>
  <c r="G455" i="10"/>
  <c r="B453" i="10"/>
  <c r="G453" i="10"/>
  <c r="M453" i="10" s="1"/>
  <c r="B452" i="10"/>
  <c r="G452" i="10"/>
  <c r="B445" i="10"/>
  <c r="G445" i="10"/>
  <c r="N443" i="10"/>
  <c r="G443" i="10"/>
  <c r="B439" i="10"/>
  <c r="G439" i="10"/>
  <c r="L439" i="10" s="1"/>
  <c r="B437" i="10"/>
  <c r="G437" i="10"/>
  <c r="M437" i="10" s="1"/>
  <c r="B436" i="10"/>
  <c r="G436" i="10"/>
  <c r="B434" i="10"/>
  <c r="G434" i="10"/>
  <c r="J431" i="10"/>
  <c r="G431" i="10"/>
  <c r="B427" i="10"/>
  <c r="G427" i="10"/>
  <c r="M427" i="10" s="1"/>
  <c r="B426" i="10"/>
  <c r="G426" i="10"/>
  <c r="M426" i="10" s="1"/>
  <c r="B423" i="10"/>
  <c r="G423" i="10"/>
  <c r="B339" i="10"/>
  <c r="N339" i="10"/>
  <c r="J339" i="10"/>
  <c r="B327" i="10"/>
  <c r="J327" i="10"/>
  <c r="N327" i="10"/>
  <c r="N315" i="10"/>
  <c r="J315" i="10"/>
  <c r="J303" i="10"/>
  <c r="N303" i="10"/>
  <c r="B291" i="10"/>
  <c r="N291" i="10"/>
  <c r="J291" i="10"/>
  <c r="J279" i="10"/>
  <c r="N279" i="10"/>
  <c r="B267" i="10"/>
  <c r="J267" i="10"/>
  <c r="N267" i="10"/>
  <c r="N255" i="10"/>
  <c r="J255" i="10"/>
  <c r="J243" i="10"/>
  <c r="N243" i="10"/>
  <c r="B229" i="10"/>
  <c r="J229" i="10"/>
  <c r="N229" i="10"/>
  <c r="B217" i="10"/>
  <c r="J217" i="10"/>
  <c r="N217" i="10"/>
  <c r="N209" i="10"/>
  <c r="J209" i="10"/>
  <c r="J197" i="10"/>
  <c r="N197" i="10"/>
  <c r="J185" i="10"/>
  <c r="N185" i="10"/>
  <c r="B173" i="10"/>
  <c r="J173" i="10"/>
  <c r="N173" i="10"/>
  <c r="B161" i="10"/>
  <c r="N161" i="10"/>
  <c r="J161" i="10"/>
  <c r="B149" i="10"/>
  <c r="J149" i="10"/>
  <c r="N149" i="10"/>
  <c r="B137" i="10"/>
  <c r="N137" i="10"/>
  <c r="J137" i="10"/>
  <c r="J117" i="10"/>
  <c r="N117" i="10"/>
  <c r="B105" i="10"/>
  <c r="N105" i="10"/>
  <c r="J105" i="10"/>
  <c r="B97" i="10"/>
  <c r="J97" i="10"/>
  <c r="N97" i="10"/>
  <c r="J85" i="10"/>
  <c r="N85" i="10"/>
  <c r="B81" i="10"/>
  <c r="N81" i="10"/>
  <c r="J81" i="10"/>
  <c r="N77" i="10"/>
  <c r="J77" i="10"/>
  <c r="B73" i="10"/>
  <c r="J73" i="10"/>
  <c r="N73" i="10"/>
  <c r="B69" i="10"/>
  <c r="J69" i="10"/>
  <c r="N69" i="10"/>
  <c r="B65" i="10"/>
  <c r="J65" i="10"/>
  <c r="N65" i="10"/>
  <c r="B61" i="10"/>
  <c r="J61" i="10"/>
  <c r="N61" i="10"/>
  <c r="J53" i="10"/>
  <c r="N53" i="10"/>
  <c r="N45" i="10"/>
  <c r="J45" i="10"/>
  <c r="J41" i="10"/>
  <c r="N41" i="10"/>
  <c r="B37" i="10"/>
  <c r="J37" i="10"/>
  <c r="N37" i="10"/>
  <c r="J33" i="10"/>
  <c r="N33" i="10"/>
  <c r="B29" i="10"/>
  <c r="J29" i="10"/>
  <c r="N29" i="10"/>
  <c r="J25" i="10"/>
  <c r="N25" i="10"/>
  <c r="J21" i="10"/>
  <c r="N21" i="10"/>
  <c r="N17" i="10"/>
  <c r="J17" i="10"/>
  <c r="N13" i="10"/>
  <c r="J13" i="10"/>
  <c r="B9" i="10"/>
  <c r="J9" i="10"/>
  <c r="N9" i="10"/>
  <c r="B5" i="10"/>
  <c r="J5" i="10"/>
  <c r="N5" i="10"/>
  <c r="B350" i="10"/>
  <c r="J350" i="10"/>
  <c r="N350" i="10"/>
  <c r="B346" i="10"/>
  <c r="J346" i="10"/>
  <c r="N346" i="10"/>
  <c r="B342" i="10"/>
  <c r="J342" i="10"/>
  <c r="N342" i="10"/>
  <c r="N338" i="10"/>
  <c r="J338" i="10"/>
  <c r="N334" i="10"/>
  <c r="J334" i="10"/>
  <c r="B330" i="10"/>
  <c r="J330" i="10"/>
  <c r="N330" i="10"/>
  <c r="B326" i="10"/>
  <c r="J326" i="10"/>
  <c r="N326" i="10"/>
  <c r="B322" i="10"/>
  <c r="J322" i="10"/>
  <c r="N322" i="10"/>
  <c r="B318" i="10"/>
  <c r="J318" i="10"/>
  <c r="N318" i="10"/>
  <c r="B314" i="10"/>
  <c r="N314" i="10"/>
  <c r="J314" i="10"/>
  <c r="B310" i="10"/>
  <c r="N310" i="10"/>
  <c r="J310" i="10"/>
  <c r="B306" i="10"/>
  <c r="J306" i="10"/>
  <c r="N306" i="10"/>
  <c r="J302" i="10"/>
  <c r="N302" i="10"/>
  <c r="B298" i="10"/>
  <c r="J298" i="10"/>
  <c r="N298" i="10"/>
  <c r="B294" i="10"/>
  <c r="N294" i="10"/>
  <c r="J294" i="10"/>
  <c r="N290" i="10"/>
  <c r="J290" i="10"/>
  <c r="B286" i="10"/>
  <c r="J286" i="10"/>
  <c r="N286" i="10"/>
  <c r="J282" i="10"/>
  <c r="N282" i="10"/>
  <c r="B278" i="10"/>
  <c r="J278" i="10"/>
  <c r="N278" i="10"/>
  <c r="B274" i="10"/>
  <c r="N274" i="10"/>
  <c r="J274" i="10"/>
  <c r="J270" i="10"/>
  <c r="N270" i="10"/>
  <c r="B266" i="10"/>
  <c r="J266" i="10"/>
  <c r="N266" i="10"/>
  <c r="J262" i="10"/>
  <c r="N262" i="10"/>
  <c r="B258" i="10"/>
  <c r="J258" i="10"/>
  <c r="N258" i="10"/>
  <c r="B254" i="10"/>
  <c r="N254" i="10"/>
  <c r="J254" i="10"/>
  <c r="B250" i="10"/>
  <c r="J250" i="10"/>
  <c r="N250" i="10"/>
  <c r="B246" i="10"/>
  <c r="J246" i="10"/>
  <c r="N246" i="10"/>
  <c r="J242" i="10"/>
  <c r="N242" i="10"/>
  <c r="J236" i="10"/>
  <c r="N236" i="10"/>
  <c r="B232" i="10"/>
  <c r="J232" i="10"/>
  <c r="N232" i="10"/>
  <c r="J228" i="10"/>
  <c r="N228" i="10"/>
  <c r="B224" i="10"/>
  <c r="J224" i="10"/>
  <c r="N224" i="10"/>
  <c r="J220" i="10"/>
  <c r="N220" i="10"/>
  <c r="J216" i="10"/>
  <c r="N216" i="10"/>
  <c r="J212" i="10"/>
  <c r="N212" i="10"/>
  <c r="B208" i="10"/>
  <c r="J208" i="10"/>
  <c r="N208" i="10"/>
  <c r="B204" i="10"/>
  <c r="J204" i="10"/>
  <c r="N204" i="10"/>
  <c r="J200" i="10"/>
  <c r="N200" i="10"/>
  <c r="B196" i="10"/>
  <c r="J196" i="10"/>
  <c r="N196" i="10"/>
  <c r="B192" i="10"/>
  <c r="J192" i="10"/>
  <c r="N192" i="10"/>
  <c r="J188" i="10"/>
  <c r="N188" i="10"/>
  <c r="J184" i="10"/>
  <c r="N184" i="10"/>
  <c r="J180" i="10"/>
  <c r="N180" i="10"/>
  <c r="J176" i="10"/>
  <c r="N176" i="10"/>
  <c r="J172" i="10"/>
  <c r="N172" i="10"/>
  <c r="B168" i="10"/>
  <c r="J168" i="10"/>
  <c r="N168" i="10"/>
  <c r="B164" i="10"/>
  <c r="J164" i="10"/>
  <c r="N164" i="10"/>
  <c r="B160" i="10"/>
  <c r="J160" i="10"/>
  <c r="N160" i="10"/>
  <c r="B156" i="10"/>
  <c r="J156" i="10"/>
  <c r="N156" i="10"/>
  <c r="B152" i="10"/>
  <c r="J152" i="10"/>
  <c r="N152" i="10"/>
  <c r="B148" i="10"/>
  <c r="J148" i="10"/>
  <c r="N148" i="10"/>
  <c r="B144" i="10"/>
  <c r="N144" i="10"/>
  <c r="J144" i="10"/>
  <c r="B140" i="10"/>
  <c r="J140" i="10"/>
  <c r="N140" i="10"/>
  <c r="B136" i="10"/>
  <c r="N136" i="10"/>
  <c r="J136" i="10"/>
  <c r="B132" i="10"/>
  <c r="N132" i="10"/>
  <c r="J132" i="10"/>
  <c r="B128" i="10"/>
  <c r="J128" i="10"/>
  <c r="N128" i="10"/>
  <c r="B124" i="10"/>
  <c r="J124" i="10"/>
  <c r="N124" i="10"/>
  <c r="B120" i="10"/>
  <c r="J120" i="10"/>
  <c r="N120" i="10"/>
  <c r="B116" i="10"/>
  <c r="J116" i="10"/>
  <c r="N116" i="10"/>
  <c r="J112" i="10"/>
  <c r="N112" i="10"/>
  <c r="B108" i="10"/>
  <c r="J108" i="10"/>
  <c r="N108" i="10"/>
  <c r="B104" i="10"/>
  <c r="N104" i="10"/>
  <c r="J104" i="10"/>
  <c r="B100" i="10"/>
  <c r="N100" i="10"/>
  <c r="J100" i="10"/>
  <c r="B96" i="10"/>
  <c r="N96" i="10"/>
  <c r="J96" i="10"/>
  <c r="B92" i="10"/>
  <c r="J92" i="10"/>
  <c r="N92" i="10"/>
  <c r="J88" i="10"/>
  <c r="N88" i="10"/>
  <c r="J84" i="10"/>
  <c r="N84" i="10"/>
  <c r="N80" i="10"/>
  <c r="J80" i="10"/>
  <c r="B76" i="10"/>
  <c r="N76" i="10"/>
  <c r="J76" i="10"/>
  <c r="J72" i="10"/>
  <c r="N72" i="10"/>
  <c r="B68" i="10"/>
  <c r="J68" i="10"/>
  <c r="N68" i="10"/>
  <c r="J64" i="10"/>
  <c r="N64" i="10"/>
  <c r="J60" i="10"/>
  <c r="N60" i="10"/>
  <c r="B56" i="10"/>
  <c r="J56" i="10"/>
  <c r="N56" i="10"/>
  <c r="B52" i="10"/>
  <c r="J52" i="10"/>
  <c r="N52" i="10"/>
  <c r="N48" i="10"/>
  <c r="J48" i="10"/>
  <c r="B44" i="10"/>
  <c r="N44" i="10"/>
  <c r="J44" i="10"/>
  <c r="B40" i="10"/>
  <c r="N40" i="10"/>
  <c r="J40" i="10"/>
  <c r="B36" i="10"/>
  <c r="N36" i="10"/>
  <c r="J36" i="10"/>
  <c r="B32" i="10"/>
  <c r="J32" i="10"/>
  <c r="N32" i="10"/>
  <c r="B28" i="10"/>
  <c r="J28" i="10"/>
  <c r="N28" i="10"/>
  <c r="B24" i="10"/>
  <c r="J24" i="10"/>
  <c r="N24" i="10"/>
  <c r="B20" i="10"/>
  <c r="J20" i="10"/>
  <c r="N20" i="10"/>
  <c r="B16" i="10"/>
  <c r="N16" i="10"/>
  <c r="J16" i="10"/>
  <c r="B12" i="10"/>
  <c r="N12" i="10"/>
  <c r="J12" i="10"/>
  <c r="B8" i="10"/>
  <c r="J8" i="10"/>
  <c r="N8" i="10"/>
  <c r="B4" i="10"/>
  <c r="J4" i="10"/>
  <c r="N4" i="10"/>
  <c r="B347" i="10"/>
  <c r="J347" i="10"/>
  <c r="N347" i="10"/>
  <c r="N335" i="10"/>
  <c r="J335" i="10"/>
  <c r="J319" i="10"/>
  <c r="N319" i="10"/>
  <c r="B307" i="10"/>
  <c r="J307" i="10"/>
  <c r="N307" i="10"/>
  <c r="J295" i="10"/>
  <c r="N295" i="10"/>
  <c r="B283" i="10"/>
  <c r="J283" i="10"/>
  <c r="N283" i="10"/>
  <c r="J271" i="10"/>
  <c r="N271" i="10"/>
  <c r="J259" i="10"/>
  <c r="N259" i="10"/>
  <c r="B247" i="10"/>
  <c r="J247" i="10"/>
  <c r="N247" i="10"/>
  <c r="B233" i="10"/>
  <c r="J233" i="10"/>
  <c r="N233" i="10"/>
  <c r="B221" i="10"/>
  <c r="J221" i="10"/>
  <c r="N221" i="10"/>
  <c r="B205" i="10"/>
  <c r="J205" i="10"/>
  <c r="N205" i="10"/>
  <c r="B193" i="10"/>
  <c r="N193" i="10"/>
  <c r="J193" i="10"/>
  <c r="J181" i="10"/>
  <c r="N181" i="10"/>
  <c r="J169" i="10"/>
  <c r="N169" i="10"/>
  <c r="B157" i="10"/>
  <c r="J157" i="10"/>
  <c r="N157" i="10"/>
  <c r="B145" i="10"/>
  <c r="J145" i="10"/>
  <c r="N145" i="10"/>
  <c r="B133" i="10"/>
  <c r="N133" i="10"/>
  <c r="J133" i="10"/>
  <c r="B125" i="10"/>
  <c r="J125" i="10"/>
  <c r="N125" i="10"/>
  <c r="J113" i="10"/>
  <c r="N113" i="10"/>
  <c r="N101" i="10"/>
  <c r="J101" i="10"/>
  <c r="B89" i="10"/>
  <c r="J89" i="10"/>
  <c r="N89" i="10"/>
  <c r="B57" i="10"/>
  <c r="J57" i="10"/>
  <c r="N57" i="10"/>
  <c r="B349" i="10"/>
  <c r="J349" i="10"/>
  <c r="N349" i="10"/>
  <c r="B345" i="10"/>
  <c r="J345" i="10"/>
  <c r="N345" i="10"/>
  <c r="B341" i="10"/>
  <c r="J341" i="10"/>
  <c r="N341" i="10"/>
  <c r="B337" i="10"/>
  <c r="N337" i="10"/>
  <c r="J337" i="10"/>
  <c r="B333" i="10"/>
  <c r="J333" i="10"/>
  <c r="N333" i="10"/>
  <c r="B329" i="10"/>
  <c r="J329" i="10"/>
  <c r="N329" i="10"/>
  <c r="B325" i="10"/>
  <c r="J325" i="10"/>
  <c r="N325" i="10"/>
  <c r="B321" i="10"/>
  <c r="J321" i="10"/>
  <c r="N321" i="10"/>
  <c r="J317" i="10"/>
  <c r="N317" i="10"/>
  <c r="B313" i="10"/>
  <c r="N313" i="10"/>
  <c r="J313" i="10"/>
  <c r="B309" i="10"/>
  <c r="J309" i="10"/>
  <c r="N309" i="10"/>
  <c r="B305" i="10"/>
  <c r="J305" i="10"/>
  <c r="N305" i="10"/>
  <c r="B301" i="10"/>
  <c r="J301" i="10"/>
  <c r="N301" i="10"/>
  <c r="B297" i="10"/>
  <c r="J297" i="10"/>
  <c r="N297" i="10"/>
  <c r="B293" i="10"/>
  <c r="J293" i="10"/>
  <c r="N293" i="10"/>
  <c r="B289" i="10"/>
  <c r="J289" i="10"/>
  <c r="N289" i="10"/>
  <c r="B285" i="10"/>
  <c r="J285" i="10"/>
  <c r="N285" i="10"/>
  <c r="B281" i="10"/>
  <c r="J281" i="10"/>
  <c r="N281" i="10"/>
  <c r="N277" i="10"/>
  <c r="J277" i="10"/>
  <c r="B273" i="10"/>
  <c r="N273" i="10"/>
  <c r="J273" i="10"/>
  <c r="J269" i="10"/>
  <c r="N269" i="10"/>
  <c r="J265" i="10"/>
  <c r="N265" i="10"/>
  <c r="B261" i="10"/>
  <c r="J261" i="10"/>
  <c r="N261" i="10"/>
  <c r="B257" i="10"/>
  <c r="J257" i="10"/>
  <c r="N257" i="10"/>
  <c r="N253" i="10"/>
  <c r="J253" i="10"/>
  <c r="J249" i="10"/>
  <c r="N249" i="10"/>
  <c r="J245" i="10"/>
  <c r="N245" i="10"/>
  <c r="J240" i="10"/>
  <c r="N240" i="10"/>
  <c r="J235" i="10"/>
  <c r="N235" i="10"/>
  <c r="N231" i="10"/>
  <c r="J231" i="10"/>
  <c r="B227" i="10"/>
  <c r="J227" i="10"/>
  <c r="N227" i="10"/>
  <c r="B223" i="10"/>
  <c r="J223" i="10"/>
  <c r="N223" i="10"/>
  <c r="J219" i="10"/>
  <c r="N219" i="10"/>
  <c r="J215" i="10"/>
  <c r="N215" i="10"/>
  <c r="J211" i="10"/>
  <c r="N211" i="10"/>
  <c r="B207" i="10"/>
  <c r="J207" i="10"/>
  <c r="N207" i="10"/>
  <c r="J203" i="10"/>
  <c r="N203" i="10"/>
  <c r="B199" i="10"/>
  <c r="J199" i="10"/>
  <c r="N199" i="10"/>
  <c r="B195" i="10"/>
  <c r="J195" i="10"/>
  <c r="N195" i="10"/>
  <c r="J191" i="10"/>
  <c r="N191" i="10"/>
  <c r="B187" i="10"/>
  <c r="J187" i="10"/>
  <c r="N187" i="10"/>
  <c r="J183" i="10"/>
  <c r="N183" i="10"/>
  <c r="J179" i="10"/>
  <c r="N179" i="10"/>
  <c r="B175" i="10"/>
  <c r="J175" i="10"/>
  <c r="N175" i="10"/>
  <c r="B171" i="10"/>
  <c r="J171" i="10"/>
  <c r="N171" i="10"/>
  <c r="J167" i="10"/>
  <c r="N167" i="10"/>
  <c r="J163" i="10"/>
  <c r="N163" i="10"/>
  <c r="J159" i="10"/>
  <c r="N159" i="10"/>
  <c r="J155" i="10"/>
  <c r="N155" i="10"/>
  <c r="J151" i="10"/>
  <c r="N151" i="10"/>
  <c r="B147" i="10"/>
  <c r="J147" i="10"/>
  <c r="N147" i="10"/>
  <c r="B143" i="10"/>
  <c r="N143" i="10"/>
  <c r="J143" i="10"/>
  <c r="N139" i="10"/>
  <c r="J139" i="10"/>
  <c r="B135" i="10"/>
  <c r="N135" i="10"/>
  <c r="J135" i="10"/>
  <c r="N131" i="10"/>
  <c r="J131" i="10"/>
  <c r="B127" i="10"/>
  <c r="J127" i="10"/>
  <c r="N127" i="10"/>
  <c r="B123" i="10"/>
  <c r="J123" i="10"/>
  <c r="N123" i="10"/>
  <c r="J119" i="10"/>
  <c r="N119" i="10"/>
  <c r="B115" i="10"/>
  <c r="J115" i="10"/>
  <c r="N115" i="10"/>
  <c r="B111" i="10"/>
  <c r="J111" i="10"/>
  <c r="N111" i="10"/>
  <c r="B107" i="10"/>
  <c r="N107" i="10"/>
  <c r="J107" i="10"/>
  <c r="N103" i="10"/>
  <c r="J103" i="10"/>
  <c r="N99" i="10"/>
  <c r="J99" i="10"/>
  <c r="J95" i="10"/>
  <c r="N95" i="10"/>
  <c r="B91" i="10"/>
  <c r="J91" i="10"/>
  <c r="N91" i="10"/>
  <c r="J87" i="10"/>
  <c r="N87" i="10"/>
  <c r="B83" i="10"/>
  <c r="N83" i="10"/>
  <c r="J83" i="10"/>
  <c r="B79" i="10"/>
  <c r="N79" i="10"/>
  <c r="J79" i="10"/>
  <c r="N75" i="10"/>
  <c r="J75" i="10"/>
  <c r="B71" i="10"/>
  <c r="J71" i="10"/>
  <c r="N71" i="10"/>
  <c r="B67" i="10"/>
  <c r="J67" i="10"/>
  <c r="N67" i="10"/>
  <c r="B63" i="10"/>
  <c r="J63" i="10"/>
  <c r="N63" i="10"/>
  <c r="B59" i="10"/>
  <c r="J59" i="10"/>
  <c r="N59" i="10"/>
  <c r="B55" i="10"/>
  <c r="J55" i="10"/>
  <c r="N55" i="10"/>
  <c r="B51" i="10"/>
  <c r="N51" i="10"/>
  <c r="J51" i="10"/>
  <c r="B47" i="10"/>
  <c r="N47" i="10"/>
  <c r="J47" i="10"/>
  <c r="N43" i="10"/>
  <c r="J43" i="10"/>
  <c r="J39" i="10"/>
  <c r="N39" i="10"/>
  <c r="J35" i="10"/>
  <c r="N35" i="10"/>
  <c r="J31" i="10"/>
  <c r="N31" i="10"/>
  <c r="J27" i="10"/>
  <c r="N27" i="10"/>
  <c r="J23" i="10"/>
  <c r="N23" i="10"/>
  <c r="N19" i="10"/>
  <c r="J19" i="10"/>
  <c r="N15" i="10"/>
  <c r="J15" i="10"/>
  <c r="N11" i="10"/>
  <c r="J11" i="10"/>
  <c r="J7" i="10"/>
  <c r="N7" i="10"/>
  <c r="J3" i="10"/>
  <c r="N3" i="10"/>
  <c r="B343" i="10"/>
  <c r="J343" i="10"/>
  <c r="N343" i="10"/>
  <c r="B331" i="10"/>
  <c r="N331" i="10"/>
  <c r="J331" i="10"/>
  <c r="B323" i="10"/>
  <c r="J323" i="10"/>
  <c r="N323" i="10"/>
  <c r="N311" i="10"/>
  <c r="J311" i="10"/>
  <c r="J299" i="10"/>
  <c r="N299" i="10"/>
  <c r="B287" i="10"/>
  <c r="J287" i="10"/>
  <c r="N287" i="10"/>
  <c r="N275" i="10"/>
  <c r="J275" i="10"/>
  <c r="J263" i="10"/>
  <c r="N263" i="10"/>
  <c r="N251" i="10"/>
  <c r="J251" i="10"/>
  <c r="J237" i="10"/>
  <c r="N237" i="10"/>
  <c r="B225" i="10"/>
  <c r="J225" i="10"/>
  <c r="N225" i="10"/>
  <c r="J213" i="10"/>
  <c r="N213" i="10"/>
  <c r="J201" i="10"/>
  <c r="N201" i="10"/>
  <c r="B189" i="10"/>
  <c r="J189" i="10"/>
  <c r="N189" i="10"/>
  <c r="B177" i="10"/>
  <c r="N177" i="10"/>
  <c r="J177" i="10"/>
  <c r="J165" i="10"/>
  <c r="N165" i="10"/>
  <c r="J153" i="10"/>
  <c r="N153" i="10"/>
  <c r="J141" i="10"/>
  <c r="N141" i="10"/>
  <c r="J129" i="10"/>
  <c r="N129" i="10"/>
  <c r="B121" i="10"/>
  <c r="J121" i="10"/>
  <c r="N121" i="10"/>
  <c r="J109" i="10"/>
  <c r="N109" i="10"/>
  <c r="J93" i="10"/>
  <c r="N93" i="10"/>
  <c r="N49" i="10"/>
  <c r="J49" i="10"/>
  <c r="B348" i="10"/>
  <c r="J348" i="10"/>
  <c r="N348" i="10"/>
  <c r="B344" i="10"/>
  <c r="J344" i="10"/>
  <c r="N344" i="10"/>
  <c r="B340" i="10"/>
  <c r="N340" i="10"/>
  <c r="J340" i="10"/>
  <c r="B336" i="10"/>
  <c r="N336" i="10"/>
  <c r="J336" i="10"/>
  <c r="B332" i="10"/>
  <c r="N332" i="10"/>
  <c r="J332" i="10"/>
  <c r="B328" i="10"/>
  <c r="J328" i="10"/>
  <c r="N328" i="10"/>
  <c r="B324" i="10"/>
  <c r="J324" i="10"/>
  <c r="N324" i="10"/>
  <c r="B320" i="10"/>
  <c r="J320" i="10"/>
  <c r="N320" i="10"/>
  <c r="B316" i="10"/>
  <c r="J316" i="10"/>
  <c r="N316" i="10"/>
  <c r="N312" i="10"/>
  <c r="J312" i="10"/>
  <c r="N308" i="10"/>
  <c r="J308" i="10"/>
  <c r="B304" i="10"/>
  <c r="J304" i="10"/>
  <c r="N304" i="10"/>
  <c r="J300" i="10"/>
  <c r="N300" i="10"/>
  <c r="J296" i="10"/>
  <c r="N296" i="10"/>
  <c r="J292" i="10"/>
  <c r="N292" i="10"/>
  <c r="J288" i="10"/>
  <c r="N288" i="10"/>
  <c r="B284" i="10"/>
  <c r="J284" i="10"/>
  <c r="N284" i="10"/>
  <c r="B280" i="10"/>
  <c r="J280" i="10"/>
  <c r="N280" i="10"/>
  <c r="B276" i="10"/>
  <c r="N276" i="10"/>
  <c r="J276" i="10"/>
  <c r="J272" i="10"/>
  <c r="N272" i="10"/>
  <c r="J268" i="10"/>
  <c r="N268" i="10"/>
  <c r="J264" i="10"/>
  <c r="N264" i="10"/>
  <c r="J260" i="10"/>
  <c r="N260" i="10"/>
  <c r="J256" i="10"/>
  <c r="N256" i="10"/>
  <c r="B252" i="10"/>
  <c r="N252" i="10"/>
  <c r="J252" i="10"/>
  <c r="J248" i="10"/>
  <c r="N248" i="10"/>
  <c r="J244" i="10"/>
  <c r="N244" i="10"/>
  <c r="J238" i="10"/>
  <c r="N238" i="10"/>
  <c r="B234" i="10"/>
  <c r="J234" i="10"/>
  <c r="N234" i="10"/>
  <c r="N230" i="10"/>
  <c r="J230" i="10"/>
  <c r="B226" i="10"/>
  <c r="J226" i="10"/>
  <c r="N226" i="10"/>
  <c r="J222" i="10"/>
  <c r="N222" i="10"/>
  <c r="B218" i="10"/>
  <c r="J218" i="10"/>
  <c r="N218" i="10"/>
  <c r="B214" i="10"/>
  <c r="J214" i="10"/>
  <c r="N214" i="10"/>
  <c r="B210" i="10"/>
  <c r="N210" i="10"/>
  <c r="J210" i="10"/>
  <c r="N206" i="10"/>
  <c r="J206" i="10"/>
  <c r="B202" i="10"/>
  <c r="J202" i="10"/>
  <c r="N202" i="10"/>
  <c r="B198" i="10"/>
  <c r="J198" i="10"/>
  <c r="N198" i="10"/>
  <c r="B194" i="10"/>
  <c r="N194" i="10"/>
  <c r="J194" i="10"/>
  <c r="B190" i="10"/>
  <c r="J190" i="10"/>
  <c r="N190" i="10"/>
  <c r="J186" i="10"/>
  <c r="N186" i="10"/>
  <c r="B182" i="10"/>
  <c r="J182" i="10"/>
  <c r="N182" i="10"/>
  <c r="N178" i="10"/>
  <c r="J178" i="10"/>
  <c r="J174" i="10"/>
  <c r="N174" i="10"/>
  <c r="J170" i="10"/>
  <c r="N170" i="10"/>
  <c r="B166" i="10"/>
  <c r="J166" i="10"/>
  <c r="N166" i="10"/>
  <c r="N162" i="10"/>
  <c r="J162" i="10"/>
  <c r="J158" i="10"/>
  <c r="N158" i="10"/>
  <c r="B154" i="10"/>
  <c r="J154" i="10"/>
  <c r="N154" i="10"/>
  <c r="J150" i="10"/>
  <c r="N150" i="10"/>
  <c r="J146" i="10"/>
  <c r="N146" i="10"/>
  <c r="J142" i="10"/>
  <c r="N142" i="10"/>
  <c r="B138" i="10"/>
  <c r="N138" i="10"/>
  <c r="J138" i="10"/>
  <c r="B134" i="10"/>
  <c r="N134" i="10"/>
  <c r="J134" i="10"/>
  <c r="J130" i="10"/>
  <c r="N130" i="10"/>
  <c r="B126" i="10"/>
  <c r="J126" i="10"/>
  <c r="N126" i="10"/>
  <c r="J122" i="10"/>
  <c r="N122" i="10"/>
  <c r="B118" i="10"/>
  <c r="J118" i="10"/>
  <c r="N118" i="10"/>
  <c r="B114" i="10"/>
  <c r="J114" i="10"/>
  <c r="N114" i="10"/>
  <c r="J110" i="10"/>
  <c r="N110" i="10"/>
  <c r="N106" i="10"/>
  <c r="J106" i="10"/>
  <c r="B102" i="10"/>
  <c r="N102" i="10"/>
  <c r="J102" i="10"/>
  <c r="J98" i="10"/>
  <c r="N98" i="10"/>
  <c r="J94" i="10"/>
  <c r="N94" i="10"/>
  <c r="J90" i="10"/>
  <c r="N90" i="10"/>
  <c r="B86" i="10"/>
  <c r="J86" i="10"/>
  <c r="N86" i="10"/>
  <c r="B82" i="10"/>
  <c r="N82" i="10"/>
  <c r="J82" i="10"/>
  <c r="N78" i="10"/>
  <c r="J78" i="10"/>
  <c r="B74" i="10"/>
  <c r="N74" i="10"/>
  <c r="J74" i="10"/>
  <c r="B70" i="10"/>
  <c r="N70" i="10"/>
  <c r="J70" i="10"/>
  <c r="B66" i="10"/>
  <c r="J66" i="10"/>
  <c r="N66" i="10"/>
  <c r="B62" i="10"/>
  <c r="J62" i="10"/>
  <c r="N62" i="10"/>
  <c r="J58" i="10"/>
  <c r="N58" i="10"/>
  <c r="B54" i="10"/>
  <c r="J54" i="10"/>
  <c r="N54" i="10"/>
  <c r="B50" i="10"/>
  <c r="N50" i="10"/>
  <c r="J50" i="10"/>
  <c r="N46" i="10"/>
  <c r="J46" i="10"/>
  <c r="B42" i="10"/>
  <c r="J42" i="10"/>
  <c r="N42" i="10"/>
  <c r="B38" i="10"/>
  <c r="J38" i="10"/>
  <c r="N38" i="10"/>
  <c r="B34" i="10"/>
  <c r="J34" i="10"/>
  <c r="N34" i="10"/>
  <c r="J30" i="10"/>
  <c r="N30" i="10"/>
  <c r="B26" i="10"/>
  <c r="J26" i="10"/>
  <c r="N26" i="10"/>
  <c r="B22" i="10"/>
  <c r="J22" i="10"/>
  <c r="N22" i="10"/>
  <c r="B18" i="10"/>
  <c r="N18" i="10"/>
  <c r="J18" i="10"/>
  <c r="B14" i="10"/>
  <c r="N14" i="10"/>
  <c r="J14" i="10"/>
  <c r="B10" i="10"/>
  <c r="N10" i="10"/>
  <c r="J10" i="10"/>
  <c r="B6" i="10"/>
  <c r="N6" i="10"/>
  <c r="J6" i="10"/>
  <c r="N1877" i="10"/>
  <c r="J1877" i="10"/>
  <c r="N1865" i="10"/>
  <c r="J1865" i="10"/>
  <c r="N1849" i="10"/>
  <c r="J1849" i="10"/>
  <c r="N1837" i="10"/>
  <c r="J1837" i="10"/>
  <c r="N1825" i="10"/>
  <c r="J1825" i="10"/>
  <c r="N1813" i="10"/>
  <c r="J1813" i="10"/>
  <c r="N1805" i="10"/>
  <c r="J1805" i="10"/>
  <c r="N1797" i="10"/>
  <c r="J1797" i="10"/>
  <c r="N1785" i="10"/>
  <c r="J1785" i="10"/>
  <c r="N1773" i="10"/>
  <c r="J1773" i="10"/>
  <c r="N1765" i="10"/>
  <c r="J1765" i="10"/>
  <c r="N1757" i="10"/>
  <c r="J1757" i="10"/>
  <c r="B1749" i="10"/>
  <c r="N1749" i="10"/>
  <c r="J1749" i="10"/>
  <c r="N1741" i="10"/>
  <c r="J1741" i="10"/>
  <c r="N1729" i="10"/>
  <c r="J1729" i="10"/>
  <c r="B1717" i="10"/>
  <c r="N1717" i="10"/>
  <c r="J1717" i="10"/>
  <c r="N1709" i="10"/>
  <c r="J1709" i="10"/>
  <c r="B1697" i="10"/>
  <c r="N1697" i="10"/>
  <c r="J1697" i="10"/>
  <c r="B1685" i="10"/>
  <c r="N1685" i="10"/>
  <c r="J1685" i="10"/>
  <c r="N1673" i="10"/>
  <c r="J1673" i="10"/>
  <c r="N1657" i="10"/>
  <c r="J1657" i="10"/>
  <c r="N1645" i="10"/>
  <c r="J1645" i="10"/>
  <c r="B1637" i="10"/>
  <c r="N1637" i="10"/>
  <c r="J1637" i="10"/>
  <c r="N1625" i="10"/>
  <c r="J1625" i="10"/>
  <c r="B1613" i="10"/>
  <c r="N1613" i="10"/>
  <c r="J1613" i="10"/>
  <c r="N1601" i="10"/>
  <c r="J1601" i="10"/>
  <c r="B1589" i="10"/>
  <c r="N1589" i="10"/>
  <c r="J1589" i="10"/>
  <c r="N1577" i="10"/>
  <c r="J1577" i="10"/>
  <c r="N1565" i="10"/>
  <c r="J1565" i="10"/>
  <c r="N1553" i="10"/>
  <c r="J1553" i="10"/>
  <c r="B1541" i="10"/>
  <c r="N1541" i="10"/>
  <c r="J1541" i="10"/>
  <c r="N1521" i="10"/>
  <c r="J1521" i="10"/>
  <c r="B1509" i="10"/>
  <c r="N1509" i="10"/>
  <c r="J1509" i="10"/>
  <c r="B1493" i="10"/>
  <c r="N1493" i="10"/>
  <c r="J1493" i="10"/>
  <c r="B1485" i="10"/>
  <c r="N1485" i="10"/>
  <c r="J1485" i="10"/>
  <c r="N1473" i="10"/>
  <c r="J1473" i="10"/>
  <c r="B1461" i="10"/>
  <c r="N1461" i="10"/>
  <c r="J1461" i="10"/>
  <c r="N1449" i="10"/>
  <c r="J1449" i="10"/>
  <c r="N1433" i="10"/>
  <c r="J1433" i="10"/>
  <c r="N1421" i="10"/>
  <c r="J1421" i="10"/>
  <c r="N1409" i="10"/>
  <c r="J1409" i="10"/>
  <c r="N1397" i="10"/>
  <c r="J1397" i="10"/>
  <c r="N1381" i="10"/>
  <c r="J1381" i="10"/>
  <c r="N1369" i="10"/>
  <c r="J1369" i="10"/>
  <c r="N1357" i="10"/>
  <c r="J1357" i="10"/>
  <c r="N1345" i="10"/>
  <c r="J1345" i="10"/>
  <c r="N1337" i="10"/>
  <c r="J1337" i="10"/>
  <c r="B1325" i="10"/>
  <c r="N1325" i="10"/>
  <c r="J1325" i="10"/>
  <c r="N1313" i="10"/>
  <c r="J1313" i="10"/>
  <c r="B1301" i="10"/>
  <c r="N1301" i="10"/>
  <c r="J1301" i="10"/>
  <c r="B1289" i="10"/>
  <c r="N1289" i="10"/>
  <c r="J1289" i="10"/>
  <c r="B1273" i="10"/>
  <c r="N1273" i="10"/>
  <c r="J1273" i="10"/>
  <c r="N1261" i="10"/>
  <c r="J1261" i="10"/>
  <c r="B1249" i="10"/>
  <c r="N1249" i="10"/>
  <c r="J1249" i="10"/>
  <c r="B1237" i="10"/>
  <c r="N1237" i="10"/>
  <c r="J1237" i="10"/>
  <c r="N1229" i="10"/>
  <c r="J1229" i="10"/>
  <c r="B1217" i="10"/>
  <c r="N1217" i="10"/>
  <c r="J1217" i="10"/>
  <c r="N1205" i="10"/>
  <c r="J1205" i="10"/>
  <c r="B1193" i="10"/>
  <c r="N1193" i="10"/>
  <c r="J1193" i="10"/>
  <c r="N1181" i="10"/>
  <c r="J1181" i="10"/>
  <c r="N1165" i="10"/>
  <c r="J1165" i="10"/>
  <c r="N1153" i="10"/>
  <c r="J1153" i="10"/>
  <c r="B1141" i="10"/>
  <c r="N1141" i="10"/>
  <c r="J1141" i="10"/>
  <c r="B1129" i="10"/>
  <c r="N1129" i="10"/>
  <c r="J1129" i="10"/>
  <c r="N1117" i="10"/>
  <c r="J1117" i="10"/>
  <c r="B1105" i="10"/>
  <c r="N1105" i="10"/>
  <c r="J1105" i="10"/>
  <c r="B1093" i="10"/>
  <c r="N1093" i="10"/>
  <c r="J1093" i="10"/>
  <c r="N1081" i="10"/>
  <c r="J1081" i="10"/>
  <c r="B1073" i="10"/>
  <c r="N1073" i="10"/>
  <c r="J1073" i="10"/>
  <c r="B1061" i="10"/>
  <c r="N1061" i="10"/>
  <c r="J1061" i="10"/>
  <c r="B1049" i="10"/>
  <c r="N1049" i="10"/>
  <c r="J1049" i="10"/>
  <c r="B1037" i="10"/>
  <c r="N1037" i="10"/>
  <c r="J1037" i="10"/>
  <c r="B1025" i="10"/>
  <c r="N1025" i="10"/>
  <c r="J1025" i="10"/>
  <c r="N1013" i="10"/>
  <c r="J1013" i="10"/>
  <c r="N1001" i="10"/>
  <c r="J1001" i="10"/>
  <c r="B989" i="10"/>
  <c r="N989" i="10"/>
  <c r="J989" i="10"/>
  <c r="N977" i="10"/>
  <c r="J977" i="10"/>
  <c r="N965" i="10"/>
  <c r="J965" i="10"/>
  <c r="N953" i="10"/>
  <c r="J953" i="10"/>
  <c r="B941" i="10"/>
  <c r="N941" i="10"/>
  <c r="J941" i="10"/>
  <c r="B929" i="10"/>
  <c r="N929" i="10"/>
  <c r="J929" i="10"/>
  <c r="N917" i="10"/>
  <c r="J917" i="10"/>
  <c r="N905" i="10"/>
  <c r="J905" i="10"/>
  <c r="B893" i="10"/>
  <c r="N893" i="10"/>
  <c r="J893" i="10"/>
  <c r="B881" i="10"/>
  <c r="N881" i="10"/>
  <c r="J881" i="10"/>
  <c r="B869" i="10"/>
  <c r="N869" i="10"/>
  <c r="J869" i="10"/>
  <c r="B857" i="10"/>
  <c r="N857" i="10"/>
  <c r="J857" i="10"/>
  <c r="B845" i="10"/>
  <c r="N845" i="10"/>
  <c r="J845" i="10"/>
  <c r="N833" i="10"/>
  <c r="J833" i="10"/>
  <c r="B821" i="10"/>
  <c r="N821" i="10"/>
  <c r="J821" i="10"/>
  <c r="B809" i="10"/>
  <c r="N809" i="10"/>
  <c r="J809" i="10"/>
  <c r="B797" i="10"/>
  <c r="N797" i="10"/>
  <c r="J797" i="10"/>
  <c r="B785" i="10"/>
  <c r="N785" i="10"/>
  <c r="J785" i="10"/>
  <c r="B773" i="10"/>
  <c r="N773" i="10"/>
  <c r="J773" i="10"/>
  <c r="N761" i="10"/>
  <c r="J761" i="10"/>
  <c r="B749" i="10"/>
  <c r="N749" i="10"/>
  <c r="J749" i="10"/>
  <c r="B745" i="10"/>
  <c r="N745" i="10"/>
  <c r="J745" i="10"/>
  <c r="N733" i="10"/>
  <c r="J733" i="10"/>
  <c r="B721" i="10"/>
  <c r="N721" i="10"/>
  <c r="J721" i="10"/>
  <c r="B709" i="10"/>
  <c r="N709" i="10"/>
  <c r="J709" i="10"/>
  <c r="B697" i="10"/>
  <c r="N697" i="10"/>
  <c r="J697" i="10"/>
  <c r="N685" i="10"/>
  <c r="J685" i="10"/>
  <c r="B673" i="10"/>
  <c r="N673" i="10"/>
  <c r="J673" i="10"/>
  <c r="B661" i="10"/>
  <c r="N661" i="10"/>
  <c r="J661" i="10"/>
  <c r="B649" i="10"/>
  <c r="N649" i="10"/>
  <c r="J649" i="10"/>
  <c r="N637" i="10"/>
  <c r="J637" i="10"/>
  <c r="B629" i="10"/>
  <c r="N629" i="10"/>
  <c r="J629" i="10"/>
  <c r="B617" i="10"/>
  <c r="N617" i="10"/>
  <c r="J617" i="10"/>
  <c r="B605" i="10"/>
  <c r="N605" i="10"/>
  <c r="J605" i="10"/>
  <c r="B589" i="10"/>
  <c r="N589" i="10"/>
  <c r="J589" i="10"/>
  <c r="B582" i="10"/>
  <c r="N582" i="10"/>
  <c r="J582" i="10"/>
  <c r="M582" i="10"/>
  <c r="N566" i="10"/>
  <c r="J566" i="10"/>
  <c r="N554" i="10"/>
  <c r="J554" i="10"/>
  <c r="B542" i="10"/>
  <c r="N542" i="10"/>
  <c r="J542" i="10"/>
  <c r="N530" i="10"/>
  <c r="J530" i="10"/>
  <c r="B518" i="10"/>
  <c r="N518" i="10"/>
  <c r="J518" i="10"/>
  <c r="B506" i="10"/>
  <c r="N506" i="10"/>
  <c r="J506" i="10"/>
  <c r="M506" i="10"/>
  <c r="N494" i="10"/>
  <c r="J494" i="10"/>
  <c r="B482" i="10"/>
  <c r="N482" i="10"/>
  <c r="J482" i="10"/>
  <c r="N470" i="10"/>
  <c r="J470" i="10"/>
  <c r="L470" i="10"/>
  <c r="B1888" i="10"/>
  <c r="N1888" i="10"/>
  <c r="J1888" i="10"/>
  <c r="B1880" i="10"/>
  <c r="N1880" i="10"/>
  <c r="J1880" i="10"/>
  <c r="B1868" i="10"/>
  <c r="N1868" i="10"/>
  <c r="J1868" i="10"/>
  <c r="N1886" i="10"/>
  <c r="J1886" i="10"/>
  <c r="N1882" i="10"/>
  <c r="J1882" i="10"/>
  <c r="N1878" i="10"/>
  <c r="J1878" i="10"/>
  <c r="N1874" i="10"/>
  <c r="J1874" i="10"/>
  <c r="N1870" i="10"/>
  <c r="J1870" i="10"/>
  <c r="N1866" i="10"/>
  <c r="J1866" i="10"/>
  <c r="N1862" i="10"/>
  <c r="J1862" i="10"/>
  <c r="N1858" i="10"/>
  <c r="J1858" i="10"/>
  <c r="N1854" i="10"/>
  <c r="J1854" i="10"/>
  <c r="N1850" i="10"/>
  <c r="J1850" i="10"/>
  <c r="N1846" i="10"/>
  <c r="J1846" i="10"/>
  <c r="N1842" i="10"/>
  <c r="J1842" i="10"/>
  <c r="N1838" i="10"/>
  <c r="J1838" i="10"/>
  <c r="N1834" i="10"/>
  <c r="J1834" i="10"/>
  <c r="N1830" i="10"/>
  <c r="J1830" i="10"/>
  <c r="N1826" i="10"/>
  <c r="J1826" i="10"/>
  <c r="B1822" i="10"/>
  <c r="N1822" i="10"/>
  <c r="J1822" i="10"/>
  <c r="N1818" i="10"/>
  <c r="J1818" i="10"/>
  <c r="N1814" i="10"/>
  <c r="J1814" i="10"/>
  <c r="N1810" i="10"/>
  <c r="J1810" i="10"/>
  <c r="N1806" i="10"/>
  <c r="J1806" i="10"/>
  <c r="N1802" i="10"/>
  <c r="J1802" i="10"/>
  <c r="N1798" i="10"/>
  <c r="J1798" i="10"/>
  <c r="N1794" i="10"/>
  <c r="J1794" i="10"/>
  <c r="N1790" i="10"/>
  <c r="J1790" i="10"/>
  <c r="N1786" i="10"/>
  <c r="J1786" i="10"/>
  <c r="N1782" i="10"/>
  <c r="J1782" i="10"/>
  <c r="N1778" i="10"/>
  <c r="J1778" i="10"/>
  <c r="B1774" i="10"/>
  <c r="N1774" i="10"/>
  <c r="J1774" i="10"/>
  <c r="N1770" i="10"/>
  <c r="J1770" i="10"/>
  <c r="N1766" i="10"/>
  <c r="J1766" i="10"/>
  <c r="N1762" i="10"/>
  <c r="J1762" i="10"/>
  <c r="N1758" i="10"/>
  <c r="J1758" i="10"/>
  <c r="N1754" i="10"/>
  <c r="J1754" i="10"/>
  <c r="B1750" i="10"/>
  <c r="N1750" i="10"/>
  <c r="J1750" i="10"/>
  <c r="N1746" i="10"/>
  <c r="J1746" i="10"/>
  <c r="B1742" i="10"/>
  <c r="N1742" i="10"/>
  <c r="J1742" i="10"/>
  <c r="N1738" i="10"/>
  <c r="J1738" i="10"/>
  <c r="N1734" i="10"/>
  <c r="J1734" i="10"/>
  <c r="N1730" i="10"/>
  <c r="J1730" i="10"/>
  <c r="N1726" i="10"/>
  <c r="J1726" i="10"/>
  <c r="B1722" i="10"/>
  <c r="N1722" i="10"/>
  <c r="J1722" i="10"/>
  <c r="N1718" i="10"/>
  <c r="J1718" i="10"/>
  <c r="N1714" i="10"/>
  <c r="J1714" i="10"/>
  <c r="B1710" i="10"/>
  <c r="N1710" i="10"/>
  <c r="J1710" i="10"/>
  <c r="N1706" i="10"/>
  <c r="J1706" i="10"/>
  <c r="N1702" i="10"/>
  <c r="J1702" i="10"/>
  <c r="N1698" i="10"/>
  <c r="J1698" i="10"/>
  <c r="B1694" i="10"/>
  <c r="N1694" i="10"/>
  <c r="J1694" i="10"/>
  <c r="N1690" i="10"/>
  <c r="J1690" i="10"/>
  <c r="B1686" i="10"/>
  <c r="N1686" i="10"/>
  <c r="J1686" i="10"/>
  <c r="B1682" i="10"/>
  <c r="N1682" i="10"/>
  <c r="J1682" i="10"/>
  <c r="N1678" i="10"/>
  <c r="J1678" i="10"/>
  <c r="N1674" i="10"/>
  <c r="J1674" i="10"/>
  <c r="B1670" i="10"/>
  <c r="N1670" i="10"/>
  <c r="J1670" i="10"/>
  <c r="N1666" i="10"/>
  <c r="J1666" i="10"/>
  <c r="N1662" i="10"/>
  <c r="J1662" i="10"/>
  <c r="B1658" i="10"/>
  <c r="N1658" i="10"/>
  <c r="J1658" i="10"/>
  <c r="N1654" i="10"/>
  <c r="J1654" i="10"/>
  <c r="B1650" i="10"/>
  <c r="N1650" i="10"/>
  <c r="J1650" i="10"/>
  <c r="B1646" i="10"/>
  <c r="N1646" i="10"/>
  <c r="J1646" i="10"/>
  <c r="N1642" i="10"/>
  <c r="J1642" i="10"/>
  <c r="B1638" i="10"/>
  <c r="N1638" i="10"/>
  <c r="J1638" i="10"/>
  <c r="B1634" i="10"/>
  <c r="N1634" i="10"/>
  <c r="J1634" i="10"/>
  <c r="B1630" i="10"/>
  <c r="N1630" i="10"/>
  <c r="J1630" i="10"/>
  <c r="N1626" i="10"/>
  <c r="J1626" i="10"/>
  <c r="N1622" i="10"/>
  <c r="J1622" i="10"/>
  <c r="B1618" i="10"/>
  <c r="N1618" i="10"/>
  <c r="J1618" i="10"/>
  <c r="N1614" i="10"/>
  <c r="J1614" i="10"/>
  <c r="N1610" i="10"/>
  <c r="J1610" i="10"/>
  <c r="N1606" i="10"/>
  <c r="J1606" i="10"/>
  <c r="N1602" i="10"/>
  <c r="J1602" i="10"/>
  <c r="N1598" i="10"/>
  <c r="J1598" i="10"/>
  <c r="B1594" i="10"/>
  <c r="N1594" i="10"/>
  <c r="J1594" i="10"/>
  <c r="N1590" i="10"/>
  <c r="J1590" i="10"/>
  <c r="N1586" i="10"/>
  <c r="J1586" i="10"/>
  <c r="B1582" i="10"/>
  <c r="N1582" i="10"/>
  <c r="J1582" i="10"/>
  <c r="N1578" i="10"/>
  <c r="J1578" i="10"/>
  <c r="B1574" i="10"/>
  <c r="N1574" i="10"/>
  <c r="J1574" i="10"/>
  <c r="N1570" i="10"/>
  <c r="J1570" i="10"/>
  <c r="B1566" i="10"/>
  <c r="N1566" i="10"/>
  <c r="J1566" i="10"/>
  <c r="N1562" i="10"/>
  <c r="J1562" i="10"/>
  <c r="B1558" i="10"/>
  <c r="N1558" i="10"/>
  <c r="J1558" i="10"/>
  <c r="B1554" i="10"/>
  <c r="N1554" i="10"/>
  <c r="J1554" i="10"/>
  <c r="N1550" i="10"/>
  <c r="J1550" i="10"/>
  <c r="N1546" i="10"/>
  <c r="J1546" i="10"/>
  <c r="N1542" i="10"/>
  <c r="J1542" i="10"/>
  <c r="B1538" i="10"/>
  <c r="N1538" i="10"/>
  <c r="J1538" i="10"/>
  <c r="B1534" i="10"/>
  <c r="N1534" i="10"/>
  <c r="J1534" i="10"/>
  <c r="N1530" i="10"/>
  <c r="J1530" i="10"/>
  <c r="N1526" i="10"/>
  <c r="J1526" i="10"/>
  <c r="N1522" i="10"/>
  <c r="J1522" i="10"/>
  <c r="N1518" i="10"/>
  <c r="J1518" i="10"/>
  <c r="B1514" i="10"/>
  <c r="N1514" i="10"/>
  <c r="J1514" i="10"/>
  <c r="N1510" i="10"/>
  <c r="J1510" i="10"/>
  <c r="N1506" i="10"/>
  <c r="J1506" i="10"/>
  <c r="N1502" i="10"/>
  <c r="J1502" i="10"/>
  <c r="B1498" i="10"/>
  <c r="N1498" i="10"/>
  <c r="J1498" i="10"/>
  <c r="N1494" i="10"/>
  <c r="J1494" i="10"/>
  <c r="N1490" i="10"/>
  <c r="J1490" i="10"/>
  <c r="B1486" i="10"/>
  <c r="N1486" i="10"/>
  <c r="J1486" i="10"/>
  <c r="N1482" i="10"/>
  <c r="J1482" i="10"/>
  <c r="N1478" i="10"/>
  <c r="J1478" i="10"/>
  <c r="N1474" i="10"/>
  <c r="J1474" i="10"/>
  <c r="N1470" i="10"/>
  <c r="J1470" i="10"/>
  <c r="N1466" i="10"/>
  <c r="J1466" i="10"/>
  <c r="N1462" i="10"/>
  <c r="J1462" i="10"/>
  <c r="N1458" i="10"/>
  <c r="J1458" i="10"/>
  <c r="B1454" i="10"/>
  <c r="N1454" i="10"/>
  <c r="J1454" i="10"/>
  <c r="B1450" i="10"/>
  <c r="N1450" i="10"/>
  <c r="J1450" i="10"/>
  <c r="N1446" i="10"/>
  <c r="J1446" i="10"/>
  <c r="N1442" i="10"/>
  <c r="J1442" i="10"/>
  <c r="N1438" i="10"/>
  <c r="J1438" i="10"/>
  <c r="B1434" i="10"/>
  <c r="N1434" i="10"/>
  <c r="J1434" i="10"/>
  <c r="N1430" i="10"/>
  <c r="J1430" i="10"/>
  <c r="N1426" i="10"/>
  <c r="J1426" i="10"/>
  <c r="N1422" i="10"/>
  <c r="J1422" i="10"/>
  <c r="N1418" i="10"/>
  <c r="J1418" i="10"/>
  <c r="B1414" i="10"/>
  <c r="N1414" i="10"/>
  <c r="J1414" i="10"/>
  <c r="N1410" i="10"/>
  <c r="J1410" i="10"/>
  <c r="N1406" i="10"/>
  <c r="J1406" i="10"/>
  <c r="N1402" i="10"/>
  <c r="J1402" i="10"/>
  <c r="B1398" i="10"/>
  <c r="N1398" i="10"/>
  <c r="J1398" i="10"/>
  <c r="N1394" i="10"/>
  <c r="J1394" i="10"/>
  <c r="N1390" i="10"/>
  <c r="J1390" i="10"/>
  <c r="B1386" i="10"/>
  <c r="N1386" i="10"/>
  <c r="J1386" i="10"/>
  <c r="N1382" i="10"/>
  <c r="J1382" i="10"/>
  <c r="N1378" i="10"/>
  <c r="J1378" i="10"/>
  <c r="N1374" i="10"/>
  <c r="J1374" i="10"/>
  <c r="B1370" i="10"/>
  <c r="N1370" i="10"/>
  <c r="J1370" i="10"/>
  <c r="B1366" i="10"/>
  <c r="N1366" i="10"/>
  <c r="J1366" i="10"/>
  <c r="B1362" i="10"/>
  <c r="N1362" i="10"/>
  <c r="J1362" i="10"/>
  <c r="B1358" i="10"/>
  <c r="N1358" i="10"/>
  <c r="J1358" i="10"/>
  <c r="B1354" i="10"/>
  <c r="N1354" i="10"/>
  <c r="J1354" i="10"/>
  <c r="N1350" i="10"/>
  <c r="J1350" i="10"/>
  <c r="N1346" i="10"/>
  <c r="J1346" i="10"/>
  <c r="B1342" i="10"/>
  <c r="N1342" i="10"/>
  <c r="J1342" i="10"/>
  <c r="B1338" i="10"/>
  <c r="N1338" i="10"/>
  <c r="J1338" i="10"/>
  <c r="B1334" i="10"/>
  <c r="N1334" i="10"/>
  <c r="J1334" i="10"/>
  <c r="B1330" i="10"/>
  <c r="N1330" i="10"/>
  <c r="J1330" i="10"/>
  <c r="N1326" i="10"/>
  <c r="J1326" i="10"/>
  <c r="N1322" i="10"/>
  <c r="J1322" i="10"/>
  <c r="N1318" i="10"/>
  <c r="J1318" i="10"/>
  <c r="B1314" i="10"/>
  <c r="N1314" i="10"/>
  <c r="J1314" i="10"/>
  <c r="N1310" i="10"/>
  <c r="J1310" i="10"/>
  <c r="N1306" i="10"/>
  <c r="J1306" i="10"/>
  <c r="B1302" i="10"/>
  <c r="N1302" i="10"/>
  <c r="J1302" i="10"/>
  <c r="B1298" i="10"/>
  <c r="N1298" i="10"/>
  <c r="J1298" i="10"/>
  <c r="B1294" i="10"/>
  <c r="N1294" i="10"/>
  <c r="J1294" i="10"/>
  <c r="B1290" i="10"/>
  <c r="N1290" i="10"/>
  <c r="J1290" i="10"/>
  <c r="B1286" i="10"/>
  <c r="N1286" i="10"/>
  <c r="J1286" i="10"/>
  <c r="N1282" i="10"/>
  <c r="J1282" i="10"/>
  <c r="B1278" i="10"/>
  <c r="N1278" i="10"/>
  <c r="J1278" i="10"/>
  <c r="B1274" i="10"/>
  <c r="N1274" i="10"/>
  <c r="J1274" i="10"/>
  <c r="B1270" i="10"/>
  <c r="N1270" i="10"/>
  <c r="J1270" i="10"/>
  <c r="B1266" i="10"/>
  <c r="N1266" i="10"/>
  <c r="J1266" i="10"/>
  <c r="B1262" i="10"/>
  <c r="N1262" i="10"/>
  <c r="J1262" i="10"/>
  <c r="B1258" i="10"/>
  <c r="N1258" i="10"/>
  <c r="J1258" i="10"/>
  <c r="B1254" i="10"/>
  <c r="N1254" i="10"/>
  <c r="J1254" i="10"/>
  <c r="N1250" i="10"/>
  <c r="J1250" i="10"/>
  <c r="B1246" i="10"/>
  <c r="N1246" i="10"/>
  <c r="J1246" i="10"/>
  <c r="N1242" i="10"/>
  <c r="J1242" i="10"/>
  <c r="B1238" i="10"/>
  <c r="N1238" i="10"/>
  <c r="J1238" i="10"/>
  <c r="B1234" i="10"/>
  <c r="N1234" i="10"/>
  <c r="J1234" i="10"/>
  <c r="B1230" i="10"/>
  <c r="N1230" i="10"/>
  <c r="J1230" i="10"/>
  <c r="N1226" i="10"/>
  <c r="J1226" i="10"/>
  <c r="B1222" i="10"/>
  <c r="N1222" i="10"/>
  <c r="J1222" i="10"/>
  <c r="N1218" i="10"/>
  <c r="J1218" i="10"/>
  <c r="B1214" i="10"/>
  <c r="N1214" i="10"/>
  <c r="J1214" i="10"/>
  <c r="B1210" i="10"/>
  <c r="N1210" i="10"/>
  <c r="J1210" i="10"/>
  <c r="B1206" i="10"/>
  <c r="N1206" i="10"/>
  <c r="J1206" i="10"/>
  <c r="B1202" i="10"/>
  <c r="N1202" i="10"/>
  <c r="J1202" i="10"/>
  <c r="B1198" i="10"/>
  <c r="N1198" i="10"/>
  <c r="J1198" i="10"/>
  <c r="B1194" i="10"/>
  <c r="N1194" i="10"/>
  <c r="J1194" i="10"/>
  <c r="B1190" i="10"/>
  <c r="N1190" i="10"/>
  <c r="J1190" i="10"/>
  <c r="N1186" i="10"/>
  <c r="J1186" i="10"/>
  <c r="B1182" i="10"/>
  <c r="N1182" i="10"/>
  <c r="J1182" i="10"/>
  <c r="N1178" i="10"/>
  <c r="J1178" i="10"/>
  <c r="B1174" i="10"/>
  <c r="N1174" i="10"/>
  <c r="J1174" i="10"/>
  <c r="B1170" i="10"/>
  <c r="N1170" i="10"/>
  <c r="J1170" i="10"/>
  <c r="B1166" i="10"/>
  <c r="N1166" i="10"/>
  <c r="J1166" i="10"/>
  <c r="N1162" i="10"/>
  <c r="J1162" i="10"/>
  <c r="B1158" i="10"/>
  <c r="N1158" i="10"/>
  <c r="J1158" i="10"/>
  <c r="B1154" i="10"/>
  <c r="N1154" i="10"/>
  <c r="J1154" i="10"/>
  <c r="B1150" i="10"/>
  <c r="N1150" i="10"/>
  <c r="J1150" i="10"/>
  <c r="B1146" i="10"/>
  <c r="N1146" i="10"/>
  <c r="J1146" i="10"/>
  <c r="B1142" i="10"/>
  <c r="N1142" i="10"/>
  <c r="J1142" i="10"/>
  <c r="N1138" i="10"/>
  <c r="J1138" i="10"/>
  <c r="B1134" i="10"/>
  <c r="N1134" i="10"/>
  <c r="J1134" i="10"/>
  <c r="B1130" i="10"/>
  <c r="N1130" i="10"/>
  <c r="J1130" i="10"/>
  <c r="B1126" i="10"/>
  <c r="N1126" i="10"/>
  <c r="J1126" i="10"/>
  <c r="N1122" i="10"/>
  <c r="J1122" i="10"/>
  <c r="B1118" i="10"/>
  <c r="N1118" i="10"/>
  <c r="J1118" i="10"/>
  <c r="B1114" i="10"/>
  <c r="N1114" i="10"/>
  <c r="J1114" i="10"/>
  <c r="B1110" i="10"/>
  <c r="N1110" i="10"/>
  <c r="J1110" i="10"/>
  <c r="B1106" i="10"/>
  <c r="N1106" i="10"/>
  <c r="J1106" i="10"/>
  <c r="B1102" i="10"/>
  <c r="N1102" i="10"/>
  <c r="J1102" i="10"/>
  <c r="N1098" i="10"/>
  <c r="J1098" i="10"/>
  <c r="B1094" i="10"/>
  <c r="N1094" i="10"/>
  <c r="J1094" i="10"/>
  <c r="N1090" i="10"/>
  <c r="J1090" i="10"/>
  <c r="B1086" i="10"/>
  <c r="N1086" i="10"/>
  <c r="J1086" i="10"/>
  <c r="N1082" i="10"/>
  <c r="J1082" i="10"/>
  <c r="B1078" i="10"/>
  <c r="N1078" i="10"/>
  <c r="J1078" i="10"/>
  <c r="N1074" i="10"/>
  <c r="J1074" i="10"/>
  <c r="N1070" i="10"/>
  <c r="J1070" i="10"/>
  <c r="B1066" i="10"/>
  <c r="N1066" i="10"/>
  <c r="J1066" i="10"/>
  <c r="B1062" i="10"/>
  <c r="N1062" i="10"/>
  <c r="J1062" i="10"/>
  <c r="N1058" i="10"/>
  <c r="J1058" i="10"/>
  <c r="B1054" i="10"/>
  <c r="N1054" i="10"/>
  <c r="J1054" i="10"/>
  <c r="B1050" i="10"/>
  <c r="N1050" i="10"/>
  <c r="J1050" i="10"/>
  <c r="B1046" i="10"/>
  <c r="N1046" i="10"/>
  <c r="J1046" i="10"/>
  <c r="N1042" i="10"/>
  <c r="J1042" i="10"/>
  <c r="B1038" i="10"/>
  <c r="N1038" i="10"/>
  <c r="J1038" i="10"/>
  <c r="B1034" i="10"/>
  <c r="N1034" i="10"/>
  <c r="J1034" i="10"/>
  <c r="B1030" i="10"/>
  <c r="N1030" i="10"/>
  <c r="J1030" i="10"/>
  <c r="B1026" i="10"/>
  <c r="N1026" i="10"/>
  <c r="J1026" i="10"/>
  <c r="B1022" i="10"/>
  <c r="N1022" i="10"/>
  <c r="J1022" i="10"/>
  <c r="N1018" i="10"/>
  <c r="J1018" i="10"/>
  <c r="B1014" i="10"/>
  <c r="N1014" i="10"/>
  <c r="J1014" i="10"/>
  <c r="B1010" i="10"/>
  <c r="N1010" i="10"/>
  <c r="J1010" i="10"/>
  <c r="B1006" i="10"/>
  <c r="N1006" i="10"/>
  <c r="J1006" i="10"/>
  <c r="N1002" i="10"/>
  <c r="J1002" i="10"/>
  <c r="B998" i="10"/>
  <c r="N998" i="10"/>
  <c r="J998" i="10"/>
  <c r="N994" i="10"/>
  <c r="J994" i="10"/>
  <c r="B990" i="10"/>
  <c r="N990" i="10"/>
  <c r="J990" i="10"/>
  <c r="N986" i="10"/>
  <c r="J986" i="10"/>
  <c r="B982" i="10"/>
  <c r="N982" i="10"/>
  <c r="J982" i="10"/>
  <c r="N978" i="10"/>
  <c r="J978" i="10"/>
  <c r="B974" i="10"/>
  <c r="N974" i="10"/>
  <c r="J974" i="10"/>
  <c r="B970" i="10"/>
  <c r="N970" i="10"/>
  <c r="J970" i="10"/>
  <c r="B966" i="10"/>
  <c r="N966" i="10"/>
  <c r="J966" i="10"/>
  <c r="B962" i="10"/>
  <c r="N962" i="10"/>
  <c r="J962" i="10"/>
  <c r="B958" i="10"/>
  <c r="N958" i="10"/>
  <c r="J958" i="10"/>
  <c r="N954" i="10"/>
  <c r="J954" i="10"/>
  <c r="B950" i="10"/>
  <c r="N950" i="10"/>
  <c r="J950" i="10"/>
  <c r="B946" i="10"/>
  <c r="N946" i="10"/>
  <c r="J946" i="10"/>
  <c r="B942" i="10"/>
  <c r="N942" i="10"/>
  <c r="J942" i="10"/>
  <c r="B938" i="10"/>
  <c r="N938" i="10"/>
  <c r="J938" i="10"/>
  <c r="N934" i="10"/>
  <c r="J934" i="10"/>
  <c r="B930" i="10"/>
  <c r="N930" i="10"/>
  <c r="J930" i="10"/>
  <c r="N926" i="10"/>
  <c r="J926" i="10"/>
  <c r="B922" i="10"/>
  <c r="N922" i="10"/>
  <c r="J922" i="10"/>
  <c r="N918" i="10"/>
  <c r="J918" i="10"/>
  <c r="B914" i="10"/>
  <c r="N914" i="10"/>
  <c r="J914" i="10"/>
  <c r="N910" i="10"/>
  <c r="J910" i="10"/>
  <c r="B906" i="10"/>
  <c r="N906" i="10"/>
  <c r="J906" i="10"/>
  <c r="B902" i="10"/>
  <c r="N902" i="10"/>
  <c r="J902" i="10"/>
  <c r="B898" i="10"/>
  <c r="N898" i="10"/>
  <c r="J898" i="10"/>
  <c r="N894" i="10"/>
  <c r="J894" i="10"/>
  <c r="N890" i="10"/>
  <c r="J890" i="10"/>
  <c r="B886" i="10"/>
  <c r="N886" i="10"/>
  <c r="J886" i="10"/>
  <c r="B882" i="10"/>
  <c r="N882" i="10"/>
  <c r="J882" i="10"/>
  <c r="N878" i="10"/>
  <c r="J878" i="10"/>
  <c r="N874" i="10"/>
  <c r="J874" i="10"/>
  <c r="N870" i="10"/>
  <c r="J870" i="10"/>
  <c r="N866" i="10"/>
  <c r="J866" i="10"/>
  <c r="N862" i="10"/>
  <c r="J862" i="10"/>
  <c r="B858" i="10"/>
  <c r="N858" i="10"/>
  <c r="J858" i="10"/>
  <c r="B854" i="10"/>
  <c r="N854" i="10"/>
  <c r="J854" i="10"/>
  <c r="N850" i="10"/>
  <c r="J850" i="10"/>
  <c r="B846" i="10"/>
  <c r="N846" i="10"/>
  <c r="J846" i="10"/>
  <c r="N842" i="10"/>
  <c r="J842" i="10"/>
  <c r="N838" i="10"/>
  <c r="J838" i="10"/>
  <c r="B834" i="10"/>
  <c r="N834" i="10"/>
  <c r="J834" i="10"/>
  <c r="N830" i="10"/>
  <c r="J830" i="10"/>
  <c r="B826" i="10"/>
  <c r="N826" i="10"/>
  <c r="J826" i="10"/>
  <c r="B822" i="10"/>
  <c r="N822" i="10"/>
  <c r="J822" i="10"/>
  <c r="B818" i="10"/>
  <c r="N818" i="10"/>
  <c r="J818" i="10"/>
  <c r="B814" i="10"/>
  <c r="N814" i="10"/>
  <c r="J814" i="10"/>
  <c r="B810" i="10"/>
  <c r="N810" i="10"/>
  <c r="J810" i="10"/>
  <c r="B806" i="10"/>
  <c r="N806" i="10"/>
  <c r="J806" i="10"/>
  <c r="N802" i="10"/>
  <c r="J802" i="10"/>
  <c r="B798" i="10"/>
  <c r="N798" i="10"/>
  <c r="J798" i="10"/>
  <c r="B794" i="10"/>
  <c r="N794" i="10"/>
  <c r="J794" i="10"/>
  <c r="B790" i="10"/>
  <c r="N790" i="10"/>
  <c r="J790" i="10"/>
  <c r="N786" i="10"/>
  <c r="J786" i="10"/>
  <c r="B782" i="10"/>
  <c r="N782" i="10"/>
  <c r="J782" i="10"/>
  <c r="N778" i="10"/>
  <c r="J778" i="10"/>
  <c r="B774" i="10"/>
  <c r="N774" i="10"/>
  <c r="J774" i="10"/>
  <c r="B770" i="10"/>
  <c r="N770" i="10"/>
  <c r="J770" i="10"/>
  <c r="B766" i="10"/>
  <c r="O766" i="10" s="1"/>
  <c r="N766" i="10"/>
  <c r="J766" i="10"/>
  <c r="N762" i="10"/>
  <c r="J762" i="10"/>
  <c r="B758" i="10"/>
  <c r="N758" i="10"/>
  <c r="J758" i="10"/>
  <c r="B754" i="10"/>
  <c r="N754" i="10"/>
  <c r="J754" i="10"/>
  <c r="N750" i="10"/>
  <c r="J750" i="10"/>
  <c r="B746" i="10"/>
  <c r="N746" i="10"/>
  <c r="J746" i="10"/>
  <c r="B742" i="10"/>
  <c r="N742" i="10"/>
  <c r="J742" i="10"/>
  <c r="N738" i="10"/>
  <c r="J738" i="10"/>
  <c r="N734" i="10"/>
  <c r="J734" i="10"/>
  <c r="B730" i="10"/>
  <c r="N730" i="10"/>
  <c r="J730" i="10"/>
  <c r="B726" i="10"/>
  <c r="N726" i="10"/>
  <c r="J726" i="10"/>
  <c r="B722" i="10"/>
  <c r="N722" i="10"/>
  <c r="J722" i="10"/>
  <c r="B718" i="10"/>
  <c r="N718" i="10"/>
  <c r="J718" i="10"/>
  <c r="B714" i="10"/>
  <c r="N714" i="10"/>
  <c r="J714" i="10"/>
  <c r="N710" i="10"/>
  <c r="J710" i="10"/>
  <c r="B706" i="10"/>
  <c r="N706" i="10"/>
  <c r="J706" i="10"/>
  <c r="M706" i="10"/>
  <c r="B702" i="10"/>
  <c r="N702" i="10"/>
  <c r="J702" i="10"/>
  <c r="M702" i="10"/>
  <c r="N698" i="10"/>
  <c r="J698" i="10"/>
  <c r="M698" i="10"/>
  <c r="B694" i="10"/>
  <c r="N694" i="10"/>
  <c r="J694" i="10"/>
  <c r="N690" i="10"/>
  <c r="J690" i="10"/>
  <c r="B686" i="10"/>
  <c r="N686" i="10"/>
  <c r="J686" i="10"/>
  <c r="L686" i="10"/>
  <c r="B682" i="10"/>
  <c r="N682" i="10"/>
  <c r="J682" i="10"/>
  <c r="M682" i="10"/>
  <c r="B678" i="10"/>
  <c r="N678" i="10"/>
  <c r="J678" i="10"/>
  <c r="M678" i="10"/>
  <c r="B674" i="10"/>
  <c r="N674" i="10"/>
  <c r="J674" i="10"/>
  <c r="B670" i="10"/>
  <c r="N670" i="10"/>
  <c r="J670" i="10"/>
  <c r="M670" i="10"/>
  <c r="B666" i="10"/>
  <c r="N666" i="10"/>
  <c r="J666" i="10"/>
  <c r="N662" i="10"/>
  <c r="J662" i="10"/>
  <c r="M662" i="10"/>
  <c r="N658" i="10"/>
  <c r="J658" i="10"/>
  <c r="B654" i="10"/>
  <c r="N654" i="10"/>
  <c r="J654" i="10"/>
  <c r="M654" i="10"/>
  <c r="N650" i="10"/>
  <c r="J650" i="10"/>
  <c r="M650" i="10"/>
  <c r="N646" i="10"/>
  <c r="J646" i="10"/>
  <c r="N642" i="10"/>
  <c r="J642" i="10"/>
  <c r="N638" i="10"/>
  <c r="J638" i="10"/>
  <c r="M638" i="10"/>
  <c r="N634" i="10"/>
  <c r="J634" i="10"/>
  <c r="M634" i="10"/>
  <c r="B630" i="10"/>
  <c r="N630" i="10"/>
  <c r="J630" i="10"/>
  <c r="L630" i="10"/>
  <c r="N626" i="10"/>
  <c r="J626" i="10"/>
  <c r="M626" i="10"/>
  <c r="B622" i="10"/>
  <c r="N622" i="10"/>
  <c r="J622" i="10"/>
  <c r="M622" i="10"/>
  <c r="B618" i="10"/>
  <c r="N618" i="10"/>
  <c r="J618" i="10"/>
  <c r="B614" i="10"/>
  <c r="N614" i="10"/>
  <c r="J614" i="10"/>
  <c r="B610" i="10"/>
  <c r="N610" i="10"/>
  <c r="J610" i="10"/>
  <c r="M610" i="10"/>
  <c r="N606" i="10"/>
  <c r="J606" i="10"/>
  <c r="M606" i="10"/>
  <c r="N602" i="10"/>
  <c r="J602" i="10"/>
  <c r="N598" i="10"/>
  <c r="J598" i="10"/>
  <c r="M598" i="10"/>
  <c r="N594" i="10"/>
  <c r="J594" i="10"/>
  <c r="M594" i="10"/>
  <c r="N590" i="10"/>
  <c r="J590" i="10"/>
  <c r="M590" i="10"/>
  <c r="N586" i="10"/>
  <c r="J586" i="10"/>
  <c r="M586" i="10"/>
  <c r="B583" i="10"/>
  <c r="N583" i="10"/>
  <c r="J583" i="10"/>
  <c r="B579" i="10"/>
  <c r="N579" i="10"/>
  <c r="J579" i="10"/>
  <c r="B575" i="10"/>
  <c r="N575" i="10"/>
  <c r="J575" i="10"/>
  <c r="M575" i="10"/>
  <c r="N571" i="10"/>
  <c r="J571" i="10"/>
  <c r="B567" i="10"/>
  <c r="N567" i="10"/>
  <c r="J567" i="10"/>
  <c r="M567" i="10"/>
  <c r="B563" i="10"/>
  <c r="N563" i="10"/>
  <c r="J563" i="10"/>
  <c r="B559" i="10"/>
  <c r="N559" i="10"/>
  <c r="J559" i="10"/>
  <c r="M559" i="10"/>
  <c r="B555" i="10"/>
  <c r="N555" i="10"/>
  <c r="J555" i="10"/>
  <c r="N551" i="10"/>
  <c r="J551" i="10"/>
  <c r="M551" i="10"/>
  <c r="B547" i="10"/>
  <c r="N547" i="10"/>
  <c r="J547" i="10"/>
  <c r="N543" i="10"/>
  <c r="J543" i="10"/>
  <c r="M543" i="10"/>
  <c r="B539" i="10"/>
  <c r="N539" i="10"/>
  <c r="J539" i="10"/>
  <c r="N535" i="10"/>
  <c r="J535" i="10"/>
  <c r="M535" i="10"/>
  <c r="B531" i="10"/>
  <c r="N531" i="10"/>
  <c r="J531" i="10"/>
  <c r="N527" i="10"/>
  <c r="J527" i="10"/>
  <c r="B523" i="10"/>
  <c r="N523" i="10"/>
  <c r="J523" i="10"/>
  <c r="B519" i="10"/>
  <c r="N519" i="10"/>
  <c r="J519" i="10"/>
  <c r="B515" i="10"/>
  <c r="N515" i="10"/>
  <c r="J515" i="10"/>
  <c r="N511" i="10"/>
  <c r="J511" i="10"/>
  <c r="N507" i="10"/>
  <c r="J507" i="10"/>
  <c r="M507" i="10"/>
  <c r="B503" i="10"/>
  <c r="N503" i="10"/>
  <c r="J503" i="10"/>
  <c r="N499" i="10"/>
  <c r="J499" i="10"/>
  <c r="B495" i="10"/>
  <c r="N495" i="10"/>
  <c r="J495" i="10"/>
  <c r="L495" i="10"/>
  <c r="N491" i="10"/>
  <c r="J491" i="10"/>
  <c r="B487" i="10"/>
  <c r="N487" i="10"/>
  <c r="J487" i="10"/>
  <c r="N483" i="10"/>
  <c r="J483" i="10"/>
  <c r="B479" i="10"/>
  <c r="N479" i="10"/>
  <c r="J479" i="10"/>
  <c r="M479" i="10"/>
  <c r="N475" i="10"/>
  <c r="J475" i="10"/>
  <c r="B471" i="10"/>
  <c r="N471" i="10"/>
  <c r="J471" i="10"/>
  <c r="B465" i="10"/>
  <c r="N465" i="10"/>
  <c r="N1861" i="10"/>
  <c r="J1861" i="10"/>
  <c r="N1501" i="10"/>
  <c r="J1501" i="10"/>
  <c r="N1881" i="10"/>
  <c r="J1881" i="10"/>
  <c r="N1869" i="10"/>
  <c r="J1869" i="10"/>
  <c r="N1853" i="10"/>
  <c r="J1853" i="10"/>
  <c r="N1841" i="10"/>
  <c r="J1841" i="10"/>
  <c r="N1829" i="10"/>
  <c r="J1829" i="10"/>
  <c r="N1817" i="10"/>
  <c r="J1817" i="10"/>
  <c r="N1801" i="10"/>
  <c r="J1801" i="10"/>
  <c r="N1793" i="10"/>
  <c r="J1793" i="10"/>
  <c r="N1777" i="10"/>
  <c r="J1777" i="10"/>
  <c r="B1733" i="10"/>
  <c r="N1733" i="10"/>
  <c r="J1733" i="10"/>
  <c r="N1725" i="10"/>
  <c r="J1725" i="10"/>
  <c r="B1713" i="10"/>
  <c r="N1713" i="10"/>
  <c r="J1713" i="10"/>
  <c r="N1701" i="10"/>
  <c r="J1701" i="10"/>
  <c r="N1693" i="10"/>
  <c r="J1693" i="10"/>
  <c r="B1681" i="10"/>
  <c r="N1681" i="10"/>
  <c r="J1681" i="10"/>
  <c r="B1669" i="10"/>
  <c r="N1669" i="10"/>
  <c r="J1669" i="10"/>
  <c r="N1661" i="10"/>
  <c r="J1661" i="10"/>
  <c r="B1649" i="10"/>
  <c r="N1649" i="10"/>
  <c r="J1649" i="10"/>
  <c r="N1633" i="10"/>
  <c r="J1633" i="10"/>
  <c r="B1621" i="10"/>
  <c r="N1621" i="10"/>
  <c r="J1621" i="10"/>
  <c r="N1609" i="10"/>
  <c r="J1609" i="10"/>
  <c r="B1597" i="10"/>
  <c r="N1597" i="10"/>
  <c r="J1597" i="10"/>
  <c r="N1581" i="10"/>
  <c r="J1581" i="10"/>
  <c r="B1569" i="10"/>
  <c r="N1569" i="10"/>
  <c r="J1569" i="10"/>
  <c r="B1557" i="10"/>
  <c r="N1557" i="10"/>
  <c r="J1557" i="10"/>
  <c r="N1545" i="10"/>
  <c r="J1545" i="10"/>
  <c r="N1533" i="10"/>
  <c r="J1533" i="10"/>
  <c r="B1525" i="10"/>
  <c r="N1525" i="10"/>
  <c r="J1525" i="10"/>
  <c r="N1513" i="10"/>
  <c r="J1513" i="10"/>
  <c r="N1497" i="10"/>
  <c r="J1497" i="10"/>
  <c r="N1481" i="10"/>
  <c r="J1481" i="10"/>
  <c r="B1469" i="10"/>
  <c r="N1469" i="10"/>
  <c r="J1469" i="10"/>
  <c r="N1457" i="10"/>
  <c r="J1457" i="10"/>
  <c r="N1441" i="10"/>
  <c r="J1441" i="10"/>
  <c r="B1429" i="10"/>
  <c r="N1429" i="10"/>
  <c r="J1429" i="10"/>
  <c r="N1417" i="10"/>
  <c r="J1417" i="10"/>
  <c r="N1405" i="10"/>
  <c r="J1405" i="10"/>
  <c r="B1393" i="10"/>
  <c r="N1393" i="10"/>
  <c r="J1393" i="10"/>
  <c r="N1385" i="10"/>
  <c r="J1385" i="10"/>
  <c r="N1373" i="10"/>
  <c r="J1373" i="10"/>
  <c r="N1361" i="10"/>
  <c r="J1361" i="10"/>
  <c r="N1349" i="10"/>
  <c r="J1349" i="10"/>
  <c r="B1333" i="10"/>
  <c r="N1333" i="10"/>
  <c r="J1333" i="10"/>
  <c r="N1321" i="10"/>
  <c r="J1321" i="10"/>
  <c r="N1305" i="10"/>
  <c r="J1305" i="10"/>
  <c r="N1293" i="10"/>
  <c r="J1293" i="10"/>
  <c r="B1281" i="10"/>
  <c r="N1281" i="10"/>
  <c r="J1281" i="10"/>
  <c r="N1269" i="10"/>
  <c r="J1269" i="10"/>
  <c r="B1257" i="10"/>
  <c r="N1257" i="10"/>
  <c r="J1257" i="10"/>
  <c r="B1241" i="10"/>
  <c r="N1241" i="10"/>
  <c r="J1241" i="10"/>
  <c r="B1233" i="10"/>
  <c r="N1233" i="10"/>
  <c r="J1233" i="10"/>
  <c r="N1221" i="10"/>
  <c r="J1221" i="10"/>
  <c r="B1209" i="10"/>
  <c r="N1209" i="10"/>
  <c r="J1209" i="10"/>
  <c r="N1197" i="10"/>
  <c r="J1197" i="10"/>
  <c r="B1189" i="10"/>
  <c r="N1189" i="10"/>
  <c r="J1189" i="10"/>
  <c r="B1177" i="10"/>
  <c r="N1177" i="10"/>
  <c r="J1177" i="10"/>
  <c r="B1169" i="10"/>
  <c r="N1169" i="10"/>
  <c r="J1169" i="10"/>
  <c r="B1157" i="10"/>
  <c r="N1157" i="10"/>
  <c r="J1157" i="10"/>
  <c r="N1145" i="10"/>
  <c r="J1145" i="10"/>
  <c r="B1133" i="10"/>
  <c r="N1133" i="10"/>
  <c r="J1133" i="10"/>
  <c r="B1121" i="10"/>
  <c r="N1121" i="10"/>
  <c r="J1121" i="10"/>
  <c r="B1113" i="10"/>
  <c r="N1113" i="10"/>
  <c r="J1113" i="10"/>
  <c r="B1101" i="10"/>
  <c r="N1101" i="10"/>
  <c r="J1101" i="10"/>
  <c r="B1089" i="10"/>
  <c r="N1089" i="10"/>
  <c r="J1089" i="10"/>
  <c r="B1077" i="10"/>
  <c r="N1077" i="10"/>
  <c r="J1077" i="10"/>
  <c r="N1065" i="10"/>
  <c r="J1065" i="10"/>
  <c r="N1053" i="10"/>
  <c r="J1053" i="10"/>
  <c r="N1041" i="10"/>
  <c r="J1041" i="10"/>
  <c r="B1029" i="10"/>
  <c r="N1029" i="10"/>
  <c r="J1029" i="10"/>
  <c r="N1017" i="10"/>
  <c r="J1017" i="10"/>
  <c r="B1005" i="10"/>
  <c r="N1005" i="10"/>
  <c r="J1005" i="10"/>
  <c r="N993" i="10"/>
  <c r="J993" i="10"/>
  <c r="N981" i="10"/>
  <c r="J981" i="10"/>
  <c r="N969" i="10"/>
  <c r="J969" i="10"/>
  <c r="N957" i="10"/>
  <c r="J957" i="10"/>
  <c r="N945" i="10"/>
  <c r="J945" i="10"/>
  <c r="N937" i="10"/>
  <c r="J937" i="10"/>
  <c r="B925" i="10"/>
  <c r="N925" i="10"/>
  <c r="J925" i="10"/>
  <c r="B913" i="10"/>
  <c r="N913" i="10"/>
  <c r="J913" i="10"/>
  <c r="B901" i="10"/>
  <c r="N901" i="10"/>
  <c r="J901" i="10"/>
  <c r="N885" i="10"/>
  <c r="J885" i="10"/>
  <c r="B873" i="10"/>
  <c r="N873" i="10"/>
  <c r="J873" i="10"/>
  <c r="B861" i="10"/>
  <c r="N861" i="10"/>
  <c r="J861" i="10"/>
  <c r="N849" i="10"/>
  <c r="J849" i="10"/>
  <c r="B837" i="10"/>
  <c r="N837" i="10"/>
  <c r="J837" i="10"/>
  <c r="B825" i="10"/>
  <c r="N825" i="10"/>
  <c r="J825" i="10"/>
  <c r="B813" i="10"/>
  <c r="N813" i="10"/>
  <c r="J813" i="10"/>
  <c r="B801" i="10"/>
  <c r="N801" i="10"/>
  <c r="J801" i="10"/>
  <c r="N789" i="10"/>
  <c r="J789" i="10"/>
  <c r="N777" i="10"/>
  <c r="J777" i="10"/>
  <c r="N765" i="10"/>
  <c r="J765" i="10"/>
  <c r="B757" i="10"/>
  <c r="N757" i="10"/>
  <c r="J757" i="10"/>
  <c r="N737" i="10"/>
  <c r="J737" i="10"/>
  <c r="N725" i="10"/>
  <c r="J725" i="10"/>
  <c r="B713" i="10"/>
  <c r="N713" i="10"/>
  <c r="J713" i="10"/>
  <c r="B701" i="10"/>
  <c r="N701" i="10"/>
  <c r="J701" i="10"/>
  <c r="N689" i="10"/>
  <c r="J689" i="10"/>
  <c r="B677" i="10"/>
  <c r="N677" i="10"/>
  <c r="J677" i="10"/>
  <c r="B665" i="10"/>
  <c r="N665" i="10"/>
  <c r="J665" i="10"/>
  <c r="B653" i="10"/>
  <c r="N653" i="10"/>
  <c r="J653" i="10"/>
  <c r="N641" i="10"/>
  <c r="J641" i="10"/>
  <c r="B625" i="10"/>
  <c r="N625" i="10"/>
  <c r="J625" i="10"/>
  <c r="B613" i="10"/>
  <c r="N613" i="10"/>
  <c r="J613" i="10"/>
  <c r="B601" i="10"/>
  <c r="N601" i="10"/>
  <c r="J601" i="10"/>
  <c r="B593" i="10"/>
  <c r="N593" i="10"/>
  <c r="J593" i="10"/>
  <c r="B585" i="10"/>
  <c r="N585" i="10"/>
  <c r="J585" i="10"/>
  <c r="B574" i="10"/>
  <c r="N574" i="10"/>
  <c r="J574" i="10"/>
  <c r="B562" i="10"/>
  <c r="N562" i="10"/>
  <c r="J562" i="10"/>
  <c r="L562" i="10"/>
  <c r="N550" i="10"/>
  <c r="J550" i="10"/>
  <c r="N538" i="10"/>
  <c r="J538" i="10"/>
  <c r="M538" i="10"/>
  <c r="N526" i="10"/>
  <c r="J526" i="10"/>
  <c r="B514" i="10"/>
  <c r="N514" i="10"/>
  <c r="J514" i="10"/>
  <c r="N502" i="10"/>
  <c r="J502" i="10"/>
  <c r="N490" i="10"/>
  <c r="J490" i="10"/>
  <c r="M490" i="10"/>
  <c r="N474" i="10"/>
  <c r="J474" i="10"/>
  <c r="B1864" i="10"/>
  <c r="N1864" i="10"/>
  <c r="J1864" i="10"/>
  <c r="B1860" i="10"/>
  <c r="N1860" i="10"/>
  <c r="J1860" i="10"/>
  <c r="B1856" i="10"/>
  <c r="N1856" i="10"/>
  <c r="J1856" i="10"/>
  <c r="B1852" i="10"/>
  <c r="N1852" i="10"/>
  <c r="J1852" i="10"/>
  <c r="B1848" i="10"/>
  <c r="N1848" i="10"/>
  <c r="J1848" i="10"/>
  <c r="B1844" i="10"/>
  <c r="N1844" i="10"/>
  <c r="J1844" i="10"/>
  <c r="B1840" i="10"/>
  <c r="N1840" i="10"/>
  <c r="J1840" i="10"/>
  <c r="B1836" i="10"/>
  <c r="N1836" i="10"/>
  <c r="J1836" i="10"/>
  <c r="B1832" i="10"/>
  <c r="N1832" i="10"/>
  <c r="J1832" i="10"/>
  <c r="B1828" i="10"/>
  <c r="N1828" i="10"/>
  <c r="J1828" i="10"/>
  <c r="B1824" i="10"/>
  <c r="N1824" i="10"/>
  <c r="J1824" i="10"/>
  <c r="B1820" i="10"/>
  <c r="N1820" i="10"/>
  <c r="J1820" i="10"/>
  <c r="B1816" i="10"/>
  <c r="N1816" i="10"/>
  <c r="J1816" i="10"/>
  <c r="B1812" i="10"/>
  <c r="N1812" i="10"/>
  <c r="J1812" i="10"/>
  <c r="B1808" i="10"/>
  <c r="N1808" i="10"/>
  <c r="J1808" i="10"/>
  <c r="B1804" i="10"/>
  <c r="N1804" i="10"/>
  <c r="J1804" i="10"/>
  <c r="B1800" i="10"/>
  <c r="N1800" i="10"/>
  <c r="J1800" i="10"/>
  <c r="B1796" i="10"/>
  <c r="N1796" i="10"/>
  <c r="J1796" i="10"/>
  <c r="B1792" i="10"/>
  <c r="N1792" i="10"/>
  <c r="J1792" i="10"/>
  <c r="B1788" i="10"/>
  <c r="N1788" i="10"/>
  <c r="J1788" i="10"/>
  <c r="B1784" i="10"/>
  <c r="N1784" i="10"/>
  <c r="J1784" i="10"/>
  <c r="B1780" i="10"/>
  <c r="N1780" i="10"/>
  <c r="J1780" i="10"/>
  <c r="B1776" i="10"/>
  <c r="N1776" i="10"/>
  <c r="J1776" i="10"/>
  <c r="B1772" i="10"/>
  <c r="N1772" i="10"/>
  <c r="J1772" i="10"/>
  <c r="B1768" i="10"/>
  <c r="N1768" i="10"/>
  <c r="J1768" i="10"/>
  <c r="B1764" i="10"/>
  <c r="N1764" i="10"/>
  <c r="J1764" i="10"/>
  <c r="B1760" i="10"/>
  <c r="N1760" i="10"/>
  <c r="J1760" i="10"/>
  <c r="B1756" i="10"/>
  <c r="N1756" i="10"/>
  <c r="J1756" i="10"/>
  <c r="B1752" i="10"/>
  <c r="N1752" i="10"/>
  <c r="J1752" i="10"/>
  <c r="B1748" i="10"/>
  <c r="N1748" i="10"/>
  <c r="J1748" i="10"/>
  <c r="N1744" i="10"/>
  <c r="J1744" i="10"/>
  <c r="N1740" i="10"/>
  <c r="J1740" i="10"/>
  <c r="B1736" i="10"/>
  <c r="N1736" i="10"/>
  <c r="J1736" i="10"/>
  <c r="B1732" i="10"/>
  <c r="N1732" i="10"/>
  <c r="J1732" i="10"/>
  <c r="N1728" i="10"/>
  <c r="J1728" i="10"/>
  <c r="B1724" i="10"/>
  <c r="N1724" i="10"/>
  <c r="J1724" i="10"/>
  <c r="N1720" i="10"/>
  <c r="J1720" i="10"/>
  <c r="B1716" i="10"/>
  <c r="N1716" i="10"/>
  <c r="J1716" i="10"/>
  <c r="N1712" i="10"/>
  <c r="J1712" i="10"/>
  <c r="B1708" i="10"/>
  <c r="N1708" i="10"/>
  <c r="J1708" i="10"/>
  <c r="N1704" i="10"/>
  <c r="J1704" i="10"/>
  <c r="B1700" i="10"/>
  <c r="N1700" i="10"/>
  <c r="J1700" i="10"/>
  <c r="N1696" i="10"/>
  <c r="J1696" i="10"/>
  <c r="N1692" i="10"/>
  <c r="J1692" i="10"/>
  <c r="B1688" i="10"/>
  <c r="N1688" i="10"/>
  <c r="J1688" i="10"/>
  <c r="B1684" i="10"/>
  <c r="N1684" i="10"/>
  <c r="J1684" i="10"/>
  <c r="N1680" i="10"/>
  <c r="J1680" i="10"/>
  <c r="B1676" i="10"/>
  <c r="N1676" i="10"/>
  <c r="J1676" i="10"/>
  <c r="N1672" i="10"/>
  <c r="J1672" i="10"/>
  <c r="B1668" i="10"/>
  <c r="N1668" i="10"/>
  <c r="J1668" i="10"/>
  <c r="N1664" i="10"/>
  <c r="J1664" i="10"/>
  <c r="N1660" i="10"/>
  <c r="J1660" i="10"/>
  <c r="N1656" i="10"/>
  <c r="J1656" i="10"/>
  <c r="B1652" i="10"/>
  <c r="N1652" i="10"/>
  <c r="J1652" i="10"/>
  <c r="N1648" i="10"/>
  <c r="J1648" i="10"/>
  <c r="N1644" i="10"/>
  <c r="J1644" i="10"/>
  <c r="B1640" i="10"/>
  <c r="N1640" i="10"/>
  <c r="J1640" i="10"/>
  <c r="B1636" i="10"/>
  <c r="N1636" i="10"/>
  <c r="J1636" i="10"/>
  <c r="N1632" i="10"/>
  <c r="J1632" i="10"/>
  <c r="N1628" i="10"/>
  <c r="J1628" i="10"/>
  <c r="B1624" i="10"/>
  <c r="N1624" i="10"/>
  <c r="J1624" i="10"/>
  <c r="B1620" i="10"/>
  <c r="N1620" i="10"/>
  <c r="J1620" i="10"/>
  <c r="N1616" i="10"/>
  <c r="J1616" i="10"/>
  <c r="N1612" i="10"/>
  <c r="J1612" i="10"/>
  <c r="N1608" i="10"/>
  <c r="J1608" i="10"/>
  <c r="B1604" i="10"/>
  <c r="N1604" i="10"/>
  <c r="J1604" i="10"/>
  <c r="N1600" i="10"/>
  <c r="J1600" i="10"/>
  <c r="B1596" i="10"/>
  <c r="N1596" i="10"/>
  <c r="J1596" i="10"/>
  <c r="N1592" i="10"/>
  <c r="J1592" i="10"/>
  <c r="B1588" i="10"/>
  <c r="N1588" i="10"/>
  <c r="J1588" i="10"/>
  <c r="N1584" i="10"/>
  <c r="J1584" i="10"/>
  <c r="N1580" i="10"/>
  <c r="J1580" i="10"/>
  <c r="N1576" i="10"/>
  <c r="J1576" i="10"/>
  <c r="B1572" i="10"/>
  <c r="N1572" i="10"/>
  <c r="J1572" i="10"/>
  <c r="N1568" i="10"/>
  <c r="J1568" i="10"/>
  <c r="N1564" i="10"/>
  <c r="J1564" i="10"/>
  <c r="B1560" i="10"/>
  <c r="N1560" i="10"/>
  <c r="J1560" i="10"/>
  <c r="B1556" i="10"/>
  <c r="N1556" i="10"/>
  <c r="J1556" i="10"/>
  <c r="N1552" i="10"/>
  <c r="J1552" i="10"/>
  <c r="N1548" i="10"/>
  <c r="J1548" i="10"/>
  <c r="N1544" i="10"/>
  <c r="J1544" i="10"/>
  <c r="N1540" i="10"/>
  <c r="J1540" i="10"/>
  <c r="N1536" i="10"/>
  <c r="J1536" i="10"/>
  <c r="N1532" i="10"/>
  <c r="J1532" i="10"/>
  <c r="N1528" i="10"/>
  <c r="J1528" i="10"/>
  <c r="B1524" i="10"/>
  <c r="N1524" i="10"/>
  <c r="J1524" i="10"/>
  <c r="B1520" i="10"/>
  <c r="N1520" i="10"/>
  <c r="J1520" i="10"/>
  <c r="N1516" i="10"/>
  <c r="J1516" i="10"/>
  <c r="N1512" i="10"/>
  <c r="J1512" i="10"/>
  <c r="N1508" i="10"/>
  <c r="J1508" i="10"/>
  <c r="N1504" i="10"/>
  <c r="J1504" i="10"/>
  <c r="B1500" i="10"/>
  <c r="N1500" i="10"/>
  <c r="J1500" i="10"/>
  <c r="B1496" i="10"/>
  <c r="N1496" i="10"/>
  <c r="J1496" i="10"/>
  <c r="N1492" i="10"/>
  <c r="J1492" i="10"/>
  <c r="N1488" i="10"/>
  <c r="J1488" i="10"/>
  <c r="B1484" i="10"/>
  <c r="N1484" i="10"/>
  <c r="J1484" i="10"/>
  <c r="N1480" i="10"/>
  <c r="J1480" i="10"/>
  <c r="N1476" i="10"/>
  <c r="J1476" i="10"/>
  <c r="B1472" i="10"/>
  <c r="N1472" i="10"/>
  <c r="J1472" i="10"/>
  <c r="B1468" i="10"/>
  <c r="N1468" i="10"/>
  <c r="J1468" i="10"/>
  <c r="B1464" i="10"/>
  <c r="N1464" i="10"/>
  <c r="J1464" i="10"/>
  <c r="N1460" i="10"/>
  <c r="J1460" i="10"/>
  <c r="B1456" i="10"/>
  <c r="N1456" i="10"/>
  <c r="J1456" i="10"/>
  <c r="N1452" i="10"/>
  <c r="J1452" i="10"/>
  <c r="N1448" i="10"/>
  <c r="J1448" i="10"/>
  <c r="N1444" i="10"/>
  <c r="J1444" i="10"/>
  <c r="N1440" i="10"/>
  <c r="J1440" i="10"/>
  <c r="B1436" i="10"/>
  <c r="N1436" i="10"/>
  <c r="J1436" i="10"/>
  <c r="N1432" i="10"/>
  <c r="J1432" i="10"/>
  <c r="N1428" i="10"/>
  <c r="J1428" i="10"/>
  <c r="B1424" i="10"/>
  <c r="N1424" i="10"/>
  <c r="J1424" i="10"/>
  <c r="B1420" i="10"/>
  <c r="N1420" i="10"/>
  <c r="J1420" i="10"/>
  <c r="B1416" i="10"/>
  <c r="N1416" i="10"/>
  <c r="J1416" i="10"/>
  <c r="N1412" i="10"/>
  <c r="J1412" i="10"/>
  <c r="B1408" i="10"/>
  <c r="N1408" i="10"/>
  <c r="J1408" i="10"/>
  <c r="N1404" i="10"/>
  <c r="J1404" i="10"/>
  <c r="N1400" i="10"/>
  <c r="J1400" i="10"/>
  <c r="N1396" i="10"/>
  <c r="J1396" i="10"/>
  <c r="B1392" i="10"/>
  <c r="N1392" i="10"/>
  <c r="J1392" i="10"/>
  <c r="N1388" i="10"/>
  <c r="J1388" i="10"/>
  <c r="N1384" i="10"/>
  <c r="J1384" i="10"/>
  <c r="N1380" i="10"/>
  <c r="J1380" i="10"/>
  <c r="B1376" i="10"/>
  <c r="N1376" i="10"/>
  <c r="J1376" i="10"/>
  <c r="N1372" i="10"/>
  <c r="J1372" i="10"/>
  <c r="B1368" i="10"/>
  <c r="N1368" i="10"/>
  <c r="J1368" i="10"/>
  <c r="N1364" i="10"/>
  <c r="J1364" i="10"/>
  <c r="N1360" i="10"/>
  <c r="J1360" i="10"/>
  <c r="N1356" i="10"/>
  <c r="J1356" i="10"/>
  <c r="B1352" i="10"/>
  <c r="N1352" i="10"/>
  <c r="J1352" i="10"/>
  <c r="N1348" i="10"/>
  <c r="J1348" i="10"/>
  <c r="B1344" i="10"/>
  <c r="N1344" i="10"/>
  <c r="J1344" i="10"/>
  <c r="N1340" i="10"/>
  <c r="J1340" i="10"/>
  <c r="N1336" i="10"/>
  <c r="J1336" i="10"/>
  <c r="N1332" i="10"/>
  <c r="J1332" i="10"/>
  <c r="B1328" i="10"/>
  <c r="N1328" i="10"/>
  <c r="J1328" i="10"/>
  <c r="B1324" i="10"/>
  <c r="N1324" i="10"/>
  <c r="J1324" i="10"/>
  <c r="B1320" i="10"/>
  <c r="N1320" i="10"/>
  <c r="J1320" i="10"/>
  <c r="N1316" i="10"/>
  <c r="J1316" i="10"/>
  <c r="B1312" i="10"/>
  <c r="N1312" i="10"/>
  <c r="J1312" i="10"/>
  <c r="N1308" i="10"/>
  <c r="J1308" i="10"/>
  <c r="N1304" i="10"/>
  <c r="J1304" i="10"/>
  <c r="B1300" i="10"/>
  <c r="N1300" i="10"/>
  <c r="J1300" i="10"/>
  <c r="B1296" i="10"/>
  <c r="N1296" i="10"/>
  <c r="J1296" i="10"/>
  <c r="N1292" i="10"/>
  <c r="J1292" i="10"/>
  <c r="N1288" i="10"/>
  <c r="J1288" i="10"/>
  <c r="N1284" i="10"/>
  <c r="J1284" i="10"/>
  <c r="B1280" i="10"/>
  <c r="N1280" i="10"/>
  <c r="J1280" i="10"/>
  <c r="B1276" i="10"/>
  <c r="N1276" i="10"/>
  <c r="J1276" i="10"/>
  <c r="B1272" i="10"/>
  <c r="N1272" i="10"/>
  <c r="J1272" i="10"/>
  <c r="N1268" i="10"/>
  <c r="J1268" i="10"/>
  <c r="B1264" i="10"/>
  <c r="N1264" i="10"/>
  <c r="J1264" i="10"/>
  <c r="B1260" i="10"/>
  <c r="N1260" i="10"/>
  <c r="J1260" i="10"/>
  <c r="N1256" i="10"/>
  <c r="J1256" i="10"/>
  <c r="N1252" i="10"/>
  <c r="J1252" i="10"/>
  <c r="B1248" i="10"/>
  <c r="N1248" i="10"/>
  <c r="J1248" i="10"/>
  <c r="B1244" i="10"/>
  <c r="N1244" i="10"/>
  <c r="J1244" i="10"/>
  <c r="B1240" i="10"/>
  <c r="N1240" i="10"/>
  <c r="J1240" i="10"/>
  <c r="N1236" i="10"/>
  <c r="J1236" i="10"/>
  <c r="B1232" i="10"/>
  <c r="N1232" i="10"/>
  <c r="J1232" i="10"/>
  <c r="B1228" i="10"/>
  <c r="N1228" i="10"/>
  <c r="J1228" i="10"/>
  <c r="B1224" i="10"/>
  <c r="N1224" i="10"/>
  <c r="J1224" i="10"/>
  <c r="N1220" i="10"/>
  <c r="J1220" i="10"/>
  <c r="B1216" i="10"/>
  <c r="N1216" i="10"/>
  <c r="J1216" i="10"/>
  <c r="B1212" i="10"/>
  <c r="N1212" i="10"/>
  <c r="J1212" i="10"/>
  <c r="N1208" i="10"/>
  <c r="J1208" i="10"/>
  <c r="B1204" i="10"/>
  <c r="N1204" i="10"/>
  <c r="J1204" i="10"/>
  <c r="N1200" i="10"/>
  <c r="J1200" i="10"/>
  <c r="B1196" i="10"/>
  <c r="N1196" i="10"/>
  <c r="J1196" i="10"/>
  <c r="B1192" i="10"/>
  <c r="N1192" i="10"/>
  <c r="J1192" i="10"/>
  <c r="B1188" i="10"/>
  <c r="N1188" i="10"/>
  <c r="J1188" i="10"/>
  <c r="N1184" i="10"/>
  <c r="J1184" i="10"/>
  <c r="B1180" i="10"/>
  <c r="N1180" i="10"/>
  <c r="J1180" i="10"/>
  <c r="N1176" i="10"/>
  <c r="J1176" i="10"/>
  <c r="B1172" i="10"/>
  <c r="N1172" i="10"/>
  <c r="J1172" i="10"/>
  <c r="B1168" i="10"/>
  <c r="N1168" i="10"/>
  <c r="J1168" i="10"/>
  <c r="N1164" i="10"/>
  <c r="J1164" i="10"/>
  <c r="N1160" i="10"/>
  <c r="J1160" i="10"/>
  <c r="B1156" i="10"/>
  <c r="N1156" i="10"/>
  <c r="J1156" i="10"/>
  <c r="B1152" i="10"/>
  <c r="N1152" i="10"/>
  <c r="J1152" i="10"/>
  <c r="B1148" i="10"/>
  <c r="N1148" i="10"/>
  <c r="J1148" i="10"/>
  <c r="B1144" i="10"/>
  <c r="N1144" i="10"/>
  <c r="J1144" i="10"/>
  <c r="B1140" i="10"/>
  <c r="N1140" i="10"/>
  <c r="J1140" i="10"/>
  <c r="B1136" i="10"/>
  <c r="N1136" i="10"/>
  <c r="J1136" i="10"/>
  <c r="N1132" i="10"/>
  <c r="J1132" i="10"/>
  <c r="B1128" i="10"/>
  <c r="N1128" i="10"/>
  <c r="J1128" i="10"/>
  <c r="N1124" i="10"/>
  <c r="J1124" i="10"/>
  <c r="N1120" i="10"/>
  <c r="J1120" i="10"/>
  <c r="B1116" i="10"/>
  <c r="N1116" i="10"/>
  <c r="J1116" i="10"/>
  <c r="N1112" i="10"/>
  <c r="J1112" i="10"/>
  <c r="N1108" i="10"/>
  <c r="J1108" i="10"/>
  <c r="B1104" i="10"/>
  <c r="N1104" i="10"/>
  <c r="J1104" i="10"/>
  <c r="B1100" i="10"/>
  <c r="N1100" i="10"/>
  <c r="J1100" i="10"/>
  <c r="B1096" i="10"/>
  <c r="N1096" i="10"/>
  <c r="J1096" i="10"/>
  <c r="B1092" i="10"/>
  <c r="N1092" i="10"/>
  <c r="J1092" i="10"/>
  <c r="B1088" i="10"/>
  <c r="N1088" i="10"/>
  <c r="J1088" i="10"/>
  <c r="N1084" i="10"/>
  <c r="J1084" i="10"/>
  <c r="B1080" i="10"/>
  <c r="N1080" i="10"/>
  <c r="J1080" i="10"/>
  <c r="N1076" i="10"/>
  <c r="J1076" i="10"/>
  <c r="N1072" i="10"/>
  <c r="J1072" i="10"/>
  <c r="N1068" i="10"/>
  <c r="J1068" i="10"/>
  <c r="B1064" i="10"/>
  <c r="N1064" i="10"/>
  <c r="J1064" i="10"/>
  <c r="B1060" i="10"/>
  <c r="N1060" i="10"/>
  <c r="J1060" i="10"/>
  <c r="N1056" i="10"/>
  <c r="J1056" i="10"/>
  <c r="N1052" i="10"/>
  <c r="J1052" i="10"/>
  <c r="B1048" i="10"/>
  <c r="N1048" i="10"/>
  <c r="J1048" i="10"/>
  <c r="B1044" i="10"/>
  <c r="N1044" i="10"/>
  <c r="J1044" i="10"/>
  <c r="N1040" i="10"/>
  <c r="J1040" i="10"/>
  <c r="N1036" i="10"/>
  <c r="J1036" i="10"/>
  <c r="B1032" i="10"/>
  <c r="N1032" i="10"/>
  <c r="J1032" i="10"/>
  <c r="B1028" i="10"/>
  <c r="N1028" i="10"/>
  <c r="J1028" i="10"/>
  <c r="N1024" i="10"/>
  <c r="J1024" i="10"/>
  <c r="N1020" i="10"/>
  <c r="J1020" i="10"/>
  <c r="N1016" i="10"/>
  <c r="J1016" i="10"/>
  <c r="B1012" i="10"/>
  <c r="N1012" i="10"/>
  <c r="J1012" i="10"/>
  <c r="B1008" i="10"/>
  <c r="N1008" i="10"/>
  <c r="J1008" i="10"/>
  <c r="B1004" i="10"/>
  <c r="N1004" i="10"/>
  <c r="J1004" i="10"/>
  <c r="N1000" i="10"/>
  <c r="J1000" i="10"/>
  <c r="B996" i="10"/>
  <c r="N996" i="10"/>
  <c r="J996" i="10"/>
  <c r="B992" i="10"/>
  <c r="N992" i="10"/>
  <c r="J992" i="10"/>
  <c r="N988" i="10"/>
  <c r="J988" i="10"/>
  <c r="B984" i="10"/>
  <c r="N984" i="10"/>
  <c r="J984" i="10"/>
  <c r="B980" i="10"/>
  <c r="N980" i="10"/>
  <c r="J980" i="10"/>
  <c r="N976" i="10"/>
  <c r="J976" i="10"/>
  <c r="B972" i="10"/>
  <c r="N972" i="10"/>
  <c r="J972" i="10"/>
  <c r="N968" i="10"/>
  <c r="J968" i="10"/>
  <c r="B964" i="10"/>
  <c r="N964" i="10"/>
  <c r="J964" i="10"/>
  <c r="B960" i="10"/>
  <c r="N960" i="10"/>
  <c r="J960" i="10"/>
  <c r="N956" i="10"/>
  <c r="J956" i="10"/>
  <c r="N952" i="10"/>
  <c r="J952" i="10"/>
  <c r="N948" i="10"/>
  <c r="J948" i="10"/>
  <c r="B944" i="10"/>
  <c r="N944" i="10"/>
  <c r="J944" i="10"/>
  <c r="B940" i="10"/>
  <c r="N940" i="10"/>
  <c r="J940" i="10"/>
  <c r="B936" i="10"/>
  <c r="N936" i="10"/>
  <c r="J936" i="10"/>
  <c r="N932" i="10"/>
  <c r="J932" i="10"/>
  <c r="B928" i="10"/>
  <c r="N928" i="10"/>
  <c r="J928" i="10"/>
  <c r="B924" i="10"/>
  <c r="N924" i="10"/>
  <c r="J924" i="10"/>
  <c r="B920" i="10"/>
  <c r="N920" i="10"/>
  <c r="J920" i="10"/>
  <c r="N916" i="10"/>
  <c r="J916" i="10"/>
  <c r="N912" i="10"/>
  <c r="J912" i="10"/>
  <c r="B908" i="10"/>
  <c r="N908" i="10"/>
  <c r="J908" i="10"/>
  <c r="N904" i="10"/>
  <c r="J904" i="10"/>
  <c r="B900" i="10"/>
  <c r="N900" i="10"/>
  <c r="J900" i="10"/>
  <c r="B896" i="10"/>
  <c r="N896" i="10"/>
  <c r="J896" i="10"/>
  <c r="B892" i="10"/>
  <c r="N892" i="10"/>
  <c r="J892" i="10"/>
  <c r="B888" i="10"/>
  <c r="N888" i="10"/>
  <c r="J888" i="10"/>
  <c r="B884" i="10"/>
  <c r="N884" i="10"/>
  <c r="J884" i="10"/>
  <c r="N880" i="10"/>
  <c r="J880" i="10"/>
  <c r="B876" i="10"/>
  <c r="N876" i="10"/>
  <c r="J876" i="10"/>
  <c r="B872" i="10"/>
  <c r="N872" i="10"/>
  <c r="J872" i="10"/>
  <c r="N868" i="10"/>
  <c r="J868" i="10"/>
  <c r="B864" i="10"/>
  <c r="N864" i="10"/>
  <c r="J864" i="10"/>
  <c r="B860" i="10"/>
  <c r="N860" i="10"/>
  <c r="J860" i="10"/>
  <c r="N856" i="10"/>
  <c r="J856" i="10"/>
  <c r="N852" i="10"/>
  <c r="J852" i="10"/>
  <c r="B848" i="10"/>
  <c r="N848" i="10"/>
  <c r="J848" i="10"/>
  <c r="B844" i="10"/>
  <c r="N844" i="10"/>
  <c r="J844" i="10"/>
  <c r="N840" i="10"/>
  <c r="J840" i="10"/>
  <c r="N836" i="10"/>
  <c r="J836" i="10"/>
  <c r="N832" i="10"/>
  <c r="J832" i="10"/>
  <c r="N828" i="10"/>
  <c r="J828" i="10"/>
  <c r="N824" i="10"/>
  <c r="J824" i="10"/>
  <c r="B820" i="10"/>
  <c r="N820" i="10"/>
  <c r="J820" i="10"/>
  <c r="B816" i="10"/>
  <c r="N816" i="10"/>
  <c r="J816" i="10"/>
  <c r="B812" i="10"/>
  <c r="N812" i="10"/>
  <c r="J812" i="10"/>
  <c r="N808" i="10"/>
  <c r="J808" i="10"/>
  <c r="B804" i="10"/>
  <c r="N804" i="10"/>
  <c r="J804" i="10"/>
  <c r="B800" i="10"/>
  <c r="N800" i="10"/>
  <c r="J800" i="10"/>
  <c r="B796" i="10"/>
  <c r="N796" i="10"/>
  <c r="J796" i="10"/>
  <c r="N792" i="10"/>
  <c r="J792" i="10"/>
  <c r="B788" i="10"/>
  <c r="N788" i="10"/>
  <c r="J788" i="10"/>
  <c r="N784" i="10"/>
  <c r="J784" i="10"/>
  <c r="B780" i="10"/>
  <c r="N780" i="10"/>
  <c r="J780" i="10"/>
  <c r="B776" i="10"/>
  <c r="N776" i="10"/>
  <c r="J776" i="10"/>
  <c r="B772" i="10"/>
  <c r="N772" i="10"/>
  <c r="J772" i="10"/>
  <c r="N768" i="10"/>
  <c r="J768" i="10"/>
  <c r="B764" i="10"/>
  <c r="N764" i="10"/>
  <c r="J764" i="10"/>
  <c r="B760" i="10"/>
  <c r="N760" i="10"/>
  <c r="J760" i="10"/>
  <c r="B756" i="10"/>
  <c r="N756" i="10"/>
  <c r="J756" i="10"/>
  <c r="B752" i="10"/>
  <c r="N752" i="10"/>
  <c r="J752" i="10"/>
  <c r="B748" i="10"/>
  <c r="N748" i="10"/>
  <c r="J748" i="10"/>
  <c r="B744" i="10"/>
  <c r="N744" i="10"/>
  <c r="J744" i="10"/>
  <c r="B740" i="10"/>
  <c r="N740" i="10"/>
  <c r="J740" i="10"/>
  <c r="B736" i="10"/>
  <c r="N736" i="10"/>
  <c r="J736" i="10"/>
  <c r="B732" i="10"/>
  <c r="N732" i="10"/>
  <c r="J732" i="10"/>
  <c r="B728" i="10"/>
  <c r="N728" i="10"/>
  <c r="J728" i="10"/>
  <c r="B724" i="10"/>
  <c r="N724" i="10"/>
  <c r="J724" i="10"/>
  <c r="B720" i="10"/>
  <c r="N720" i="10"/>
  <c r="J720" i="10"/>
  <c r="B716" i="10"/>
  <c r="N716" i="10"/>
  <c r="J716" i="10"/>
  <c r="B712" i="10"/>
  <c r="N712" i="10"/>
  <c r="J712" i="10"/>
  <c r="M712" i="10"/>
  <c r="B708" i="10"/>
  <c r="N708" i="10"/>
  <c r="J708" i="10"/>
  <c r="B704" i="10"/>
  <c r="N704" i="10"/>
  <c r="J704" i="10"/>
  <c r="B700" i="10"/>
  <c r="N700" i="10"/>
  <c r="J700" i="10"/>
  <c r="B696" i="10"/>
  <c r="N696" i="10"/>
  <c r="J696" i="10"/>
  <c r="B692" i="10"/>
  <c r="N692" i="10"/>
  <c r="J692" i="10"/>
  <c r="M692" i="10"/>
  <c r="B688" i="10"/>
  <c r="N688" i="10"/>
  <c r="J688" i="10"/>
  <c r="B684" i="10"/>
  <c r="N684" i="10"/>
  <c r="J684" i="10"/>
  <c r="B680" i="10"/>
  <c r="N680" i="10"/>
  <c r="J680" i="10"/>
  <c r="B676" i="10"/>
  <c r="N676" i="10"/>
  <c r="J676" i="10"/>
  <c r="B672" i="10"/>
  <c r="N672" i="10"/>
  <c r="J672" i="10"/>
  <c r="B668" i="10"/>
  <c r="N668" i="10"/>
  <c r="J668" i="10"/>
  <c r="B664" i="10"/>
  <c r="N664" i="10"/>
  <c r="J664" i="10"/>
  <c r="B660" i="10"/>
  <c r="N660" i="10"/>
  <c r="J660" i="10"/>
  <c r="B656" i="10"/>
  <c r="N656" i="10"/>
  <c r="J656" i="10"/>
  <c r="B652" i="10"/>
  <c r="N652" i="10"/>
  <c r="J652" i="10"/>
  <c r="B648" i="10"/>
  <c r="N648" i="10"/>
  <c r="J648" i="10"/>
  <c r="B644" i="10"/>
  <c r="N644" i="10"/>
  <c r="J644" i="10"/>
  <c r="B640" i="10"/>
  <c r="N640" i="10"/>
  <c r="J640" i="10"/>
  <c r="B636" i="10"/>
  <c r="N636" i="10"/>
  <c r="J636" i="10"/>
  <c r="B632" i="10"/>
  <c r="N632" i="10"/>
  <c r="J632" i="10"/>
  <c r="B628" i="10"/>
  <c r="N628" i="10"/>
  <c r="J628" i="10"/>
  <c r="B624" i="10"/>
  <c r="N624" i="10"/>
  <c r="J624" i="10"/>
  <c r="B620" i="10"/>
  <c r="N620" i="10"/>
  <c r="J620" i="10"/>
  <c r="B616" i="10"/>
  <c r="N616" i="10"/>
  <c r="J616" i="10"/>
  <c r="N612" i="10"/>
  <c r="J612" i="10"/>
  <c r="M612" i="10"/>
  <c r="B608" i="10"/>
  <c r="N608" i="10"/>
  <c r="J608" i="10"/>
  <c r="B604" i="10"/>
  <c r="N604" i="10"/>
  <c r="J604" i="10"/>
  <c r="B600" i="10"/>
  <c r="N600" i="10"/>
  <c r="J600" i="10"/>
  <c r="B596" i="10"/>
  <c r="N596" i="10"/>
  <c r="J596" i="10"/>
  <c r="B592" i="10"/>
  <c r="N592" i="10"/>
  <c r="J592" i="10"/>
  <c r="B588" i="10"/>
  <c r="N588" i="10"/>
  <c r="J588" i="10"/>
  <c r="N581" i="10"/>
  <c r="J581" i="10"/>
  <c r="M581" i="10"/>
  <c r="N577" i="10"/>
  <c r="J577" i="10"/>
  <c r="M577" i="10"/>
  <c r="B573" i="10"/>
  <c r="N573" i="10"/>
  <c r="J573" i="10"/>
  <c r="B569" i="10"/>
  <c r="N569" i="10"/>
  <c r="J569" i="10"/>
  <c r="M569" i="10"/>
  <c r="N565" i="10"/>
  <c r="J565" i="10"/>
  <c r="M565" i="10"/>
  <c r="N561" i="10"/>
  <c r="J561" i="10"/>
  <c r="M561" i="10"/>
  <c r="B557" i="10"/>
  <c r="N557" i="10"/>
  <c r="J557" i="10"/>
  <c r="B553" i="10"/>
  <c r="N553" i="10"/>
  <c r="J553" i="10"/>
  <c r="N549" i="10"/>
  <c r="J549" i="10"/>
  <c r="M549" i="10"/>
  <c r="B545" i="10"/>
  <c r="N545" i="10"/>
  <c r="J545" i="10"/>
  <c r="M545" i="10"/>
  <c r="B541" i="10"/>
  <c r="N541" i="10"/>
  <c r="J541" i="10"/>
  <c r="N537" i="10"/>
  <c r="J537" i="10"/>
  <c r="N533" i="10"/>
  <c r="J533" i="10"/>
  <c r="M533" i="10"/>
  <c r="B529" i="10"/>
  <c r="N529" i="10"/>
  <c r="J529" i="10"/>
  <c r="M529" i="10"/>
  <c r="B525" i="10"/>
  <c r="O525" i="10" s="1"/>
  <c r="N525" i="10"/>
  <c r="J525" i="10"/>
  <c r="B521" i="10"/>
  <c r="N521" i="10"/>
  <c r="J521" i="10"/>
  <c r="M521" i="10"/>
  <c r="B517" i="10"/>
  <c r="N517" i="10"/>
  <c r="J517" i="10"/>
  <c r="M517" i="10"/>
  <c r="B513" i="10"/>
  <c r="N513" i="10"/>
  <c r="J513" i="10"/>
  <c r="M513" i="10"/>
  <c r="B509" i="10"/>
  <c r="N509" i="10"/>
  <c r="J509" i="10"/>
  <c r="N505" i="10"/>
  <c r="J505" i="10"/>
  <c r="M505" i="10"/>
  <c r="B501" i="10"/>
  <c r="N501" i="10"/>
  <c r="J501" i="10"/>
  <c r="M501" i="10"/>
  <c r="B497" i="10"/>
  <c r="N497" i="10"/>
  <c r="J497" i="10"/>
  <c r="M497" i="10"/>
  <c r="B493" i="10"/>
  <c r="N493" i="10"/>
  <c r="J493" i="10"/>
  <c r="N489" i="10"/>
  <c r="J489" i="10"/>
  <c r="M489" i="10"/>
  <c r="N485" i="10"/>
  <c r="J485" i="10"/>
  <c r="M485" i="10"/>
  <c r="B481" i="10"/>
  <c r="N481" i="10"/>
  <c r="J481" i="10"/>
  <c r="M481" i="10"/>
  <c r="B477" i="10"/>
  <c r="N477" i="10"/>
  <c r="J477" i="10"/>
  <c r="N473" i="10"/>
  <c r="J473" i="10"/>
  <c r="M473" i="10"/>
  <c r="N469" i="10"/>
  <c r="J469" i="10"/>
  <c r="M469" i="10"/>
  <c r="B466" i="10"/>
  <c r="N466" i="10"/>
  <c r="N1885" i="10"/>
  <c r="J1885" i="10"/>
  <c r="N1873" i="10"/>
  <c r="J1873" i="10"/>
  <c r="N1857" i="10"/>
  <c r="J1857" i="10"/>
  <c r="N1845" i="10"/>
  <c r="J1845" i="10"/>
  <c r="N1833" i="10"/>
  <c r="J1833" i="10"/>
  <c r="N1821" i="10"/>
  <c r="J1821" i="10"/>
  <c r="N1809" i="10"/>
  <c r="J1809" i="10"/>
  <c r="N1789" i="10"/>
  <c r="J1789" i="10"/>
  <c r="N1781" i="10"/>
  <c r="J1781" i="10"/>
  <c r="N1769" i="10"/>
  <c r="J1769" i="10"/>
  <c r="N1761" i="10"/>
  <c r="J1761" i="10"/>
  <c r="N1753" i="10"/>
  <c r="J1753" i="10"/>
  <c r="B1745" i="10"/>
  <c r="N1745" i="10"/>
  <c r="J1745" i="10"/>
  <c r="N1737" i="10"/>
  <c r="J1737" i="10"/>
  <c r="N1721" i="10"/>
  <c r="J1721" i="10"/>
  <c r="N1705" i="10"/>
  <c r="J1705" i="10"/>
  <c r="N1689" i="10"/>
  <c r="J1689" i="10"/>
  <c r="N1677" i="10"/>
  <c r="J1677" i="10"/>
  <c r="N1665" i="10"/>
  <c r="J1665" i="10"/>
  <c r="B1653" i="10"/>
  <c r="N1653" i="10"/>
  <c r="J1653" i="10"/>
  <c r="N1641" i="10"/>
  <c r="J1641" i="10"/>
  <c r="N1629" i="10"/>
  <c r="J1629" i="10"/>
  <c r="N1617" i="10"/>
  <c r="J1617" i="10"/>
  <c r="B1605" i="10"/>
  <c r="N1605" i="10"/>
  <c r="J1605" i="10"/>
  <c r="N1593" i="10"/>
  <c r="J1593" i="10"/>
  <c r="N1585" i="10"/>
  <c r="J1585" i="10"/>
  <c r="B1573" i="10"/>
  <c r="N1573" i="10"/>
  <c r="J1573" i="10"/>
  <c r="N1561" i="10"/>
  <c r="J1561" i="10"/>
  <c r="N1549" i="10"/>
  <c r="J1549" i="10"/>
  <c r="B1537" i="10"/>
  <c r="N1537" i="10"/>
  <c r="J1537" i="10"/>
  <c r="N1529" i="10"/>
  <c r="J1529" i="10"/>
  <c r="N1517" i="10"/>
  <c r="J1517" i="10"/>
  <c r="N1505" i="10"/>
  <c r="J1505" i="10"/>
  <c r="N1489" i="10"/>
  <c r="J1489" i="10"/>
  <c r="B1477" i="10"/>
  <c r="N1477" i="10"/>
  <c r="J1477" i="10"/>
  <c r="N1465" i="10"/>
  <c r="J1465" i="10"/>
  <c r="N1453" i="10"/>
  <c r="J1453" i="10"/>
  <c r="B1445" i="10"/>
  <c r="N1445" i="10"/>
  <c r="J1445" i="10"/>
  <c r="B1437" i="10"/>
  <c r="N1437" i="10"/>
  <c r="J1437" i="10"/>
  <c r="N1425" i="10"/>
  <c r="J1425" i="10"/>
  <c r="B1413" i="10"/>
  <c r="N1413" i="10"/>
  <c r="J1413" i="10"/>
  <c r="B1401" i="10"/>
  <c r="N1401" i="10"/>
  <c r="J1401" i="10"/>
  <c r="B1389" i="10"/>
  <c r="N1389" i="10"/>
  <c r="J1389" i="10"/>
  <c r="B1377" i="10"/>
  <c r="N1377" i="10"/>
  <c r="J1377" i="10"/>
  <c r="N1365" i="10"/>
  <c r="J1365" i="10"/>
  <c r="N1353" i="10"/>
  <c r="J1353" i="10"/>
  <c r="B1341" i="10"/>
  <c r="N1341" i="10"/>
  <c r="J1341" i="10"/>
  <c r="N1329" i="10"/>
  <c r="J1329" i="10"/>
  <c r="N1317" i="10"/>
  <c r="J1317" i="10"/>
  <c r="B1309" i="10"/>
  <c r="N1309" i="10"/>
  <c r="J1309" i="10"/>
  <c r="B1297" i="10"/>
  <c r="N1297" i="10"/>
  <c r="J1297" i="10"/>
  <c r="N1285" i="10"/>
  <c r="J1285" i="10"/>
  <c r="N1277" i="10"/>
  <c r="J1277" i="10"/>
  <c r="B1265" i="10"/>
  <c r="N1265" i="10"/>
  <c r="J1265" i="10"/>
  <c r="N1253" i="10"/>
  <c r="J1253" i="10"/>
  <c r="N1245" i="10"/>
  <c r="J1245" i="10"/>
  <c r="B1225" i="10"/>
  <c r="N1225" i="10"/>
  <c r="J1225" i="10"/>
  <c r="N1213" i="10"/>
  <c r="J1213" i="10"/>
  <c r="N1201" i="10"/>
  <c r="J1201" i="10"/>
  <c r="B1185" i="10"/>
  <c r="N1185" i="10"/>
  <c r="J1185" i="10"/>
  <c r="B1173" i="10"/>
  <c r="N1173" i="10"/>
  <c r="J1173" i="10"/>
  <c r="B1161" i="10"/>
  <c r="N1161" i="10"/>
  <c r="J1161" i="10"/>
  <c r="B1149" i="10"/>
  <c r="N1149" i="10"/>
  <c r="J1149" i="10"/>
  <c r="B1137" i="10"/>
  <c r="N1137" i="10"/>
  <c r="J1137" i="10"/>
  <c r="N1125" i="10"/>
  <c r="J1125" i="10"/>
  <c r="B1109" i="10"/>
  <c r="N1109" i="10"/>
  <c r="J1109" i="10"/>
  <c r="B1097" i="10"/>
  <c r="N1097" i="10"/>
  <c r="J1097" i="10"/>
  <c r="N1085" i="10"/>
  <c r="J1085" i="10"/>
  <c r="N1069" i="10"/>
  <c r="J1069" i="10"/>
  <c r="B1057" i="10"/>
  <c r="N1057" i="10"/>
  <c r="J1057" i="10"/>
  <c r="N1045" i="10"/>
  <c r="J1045" i="10"/>
  <c r="N1033" i="10"/>
  <c r="J1033" i="10"/>
  <c r="B1021" i="10"/>
  <c r="N1021" i="10"/>
  <c r="J1021" i="10"/>
  <c r="N1009" i="10"/>
  <c r="J1009" i="10"/>
  <c r="B997" i="10"/>
  <c r="N997" i="10"/>
  <c r="J997" i="10"/>
  <c r="N985" i="10"/>
  <c r="J985" i="10"/>
  <c r="N973" i="10"/>
  <c r="J973" i="10"/>
  <c r="N961" i="10"/>
  <c r="J961" i="10"/>
  <c r="B949" i="10"/>
  <c r="N949" i="10"/>
  <c r="J949" i="10"/>
  <c r="B933" i="10"/>
  <c r="N933" i="10"/>
  <c r="J933" i="10"/>
  <c r="N921" i="10"/>
  <c r="J921" i="10"/>
  <c r="B909" i="10"/>
  <c r="N909" i="10"/>
  <c r="J909" i="10"/>
  <c r="B897" i="10"/>
  <c r="N897" i="10"/>
  <c r="J897" i="10"/>
  <c r="N889" i="10"/>
  <c r="J889" i="10"/>
  <c r="B877" i="10"/>
  <c r="N877" i="10"/>
  <c r="J877" i="10"/>
  <c r="B865" i="10"/>
  <c r="N865" i="10"/>
  <c r="J865" i="10"/>
  <c r="B853" i="10"/>
  <c r="N853" i="10"/>
  <c r="J853" i="10"/>
  <c r="B841" i="10"/>
  <c r="N841" i="10"/>
  <c r="J841" i="10"/>
  <c r="B829" i="10"/>
  <c r="N829" i="10"/>
  <c r="J829" i="10"/>
  <c r="B817" i="10"/>
  <c r="N817" i="10"/>
  <c r="J817" i="10"/>
  <c r="B805" i="10"/>
  <c r="N805" i="10"/>
  <c r="J805" i="10"/>
  <c r="B793" i="10"/>
  <c r="N793" i="10"/>
  <c r="J793" i="10"/>
  <c r="B781" i="10"/>
  <c r="N781" i="10"/>
  <c r="J781" i="10"/>
  <c r="N769" i="10"/>
  <c r="J769" i="10"/>
  <c r="N753" i="10"/>
  <c r="J753" i="10"/>
  <c r="B741" i="10"/>
  <c r="N741" i="10"/>
  <c r="J741" i="10"/>
  <c r="N729" i="10"/>
  <c r="J729" i="10"/>
  <c r="N717" i="10"/>
  <c r="J717" i="10"/>
  <c r="B705" i="10"/>
  <c r="N705" i="10"/>
  <c r="J705" i="10"/>
  <c r="N693" i="10"/>
  <c r="J693" i="10"/>
  <c r="N681" i="10"/>
  <c r="J681" i="10"/>
  <c r="N669" i="10"/>
  <c r="J669" i="10"/>
  <c r="B657" i="10"/>
  <c r="N657" i="10"/>
  <c r="J657" i="10"/>
  <c r="B645" i="10"/>
  <c r="N645" i="10"/>
  <c r="J645" i="10"/>
  <c r="N633" i="10"/>
  <c r="J633" i="10"/>
  <c r="B621" i="10"/>
  <c r="N621" i="10"/>
  <c r="J621" i="10"/>
  <c r="N609" i="10"/>
  <c r="J609" i="10"/>
  <c r="B597" i="10"/>
  <c r="N597" i="10"/>
  <c r="J597" i="10"/>
  <c r="B578" i="10"/>
  <c r="N578" i="10"/>
  <c r="J578" i="10"/>
  <c r="N570" i="10"/>
  <c r="J570" i="10"/>
  <c r="N558" i="10"/>
  <c r="J558" i="10"/>
  <c r="M558" i="10"/>
  <c r="N546" i="10"/>
  <c r="J546" i="10"/>
  <c r="B534" i="10"/>
  <c r="N534" i="10"/>
  <c r="J534" i="10"/>
  <c r="B522" i="10"/>
  <c r="N522" i="10"/>
  <c r="J522" i="10"/>
  <c r="N510" i="10"/>
  <c r="J510" i="10"/>
  <c r="N498" i="10"/>
  <c r="J498" i="10"/>
  <c r="N486" i="10"/>
  <c r="J486" i="10"/>
  <c r="L486" i="10"/>
  <c r="N478" i="10"/>
  <c r="J478" i="10"/>
  <c r="B1884" i="10"/>
  <c r="N1884" i="10"/>
  <c r="J1884" i="10"/>
  <c r="B1876" i="10"/>
  <c r="N1876" i="10"/>
  <c r="J1876" i="10"/>
  <c r="B1872" i="10"/>
  <c r="N1872" i="10"/>
  <c r="J1872" i="10"/>
  <c r="B1887" i="10"/>
  <c r="N1887" i="10"/>
  <c r="J1887" i="10"/>
  <c r="N1883" i="10"/>
  <c r="J1883" i="10"/>
  <c r="N1879" i="10"/>
  <c r="J1879" i="10"/>
  <c r="B1875" i="10"/>
  <c r="N1875" i="10"/>
  <c r="J1875" i="10"/>
  <c r="B1871" i="10"/>
  <c r="N1871" i="10"/>
  <c r="J1871" i="10"/>
  <c r="N1867" i="10"/>
  <c r="J1867" i="10"/>
  <c r="N1863" i="10"/>
  <c r="J1863" i="10"/>
  <c r="N1859" i="10"/>
  <c r="J1859" i="10"/>
  <c r="B1855" i="10"/>
  <c r="N1855" i="10"/>
  <c r="J1855" i="10"/>
  <c r="N1851" i="10"/>
  <c r="J1851" i="10"/>
  <c r="N1847" i="10"/>
  <c r="J1847" i="10"/>
  <c r="N1843" i="10"/>
  <c r="J1843" i="10"/>
  <c r="B1839" i="10"/>
  <c r="N1839" i="10"/>
  <c r="J1839" i="10"/>
  <c r="N1835" i="10"/>
  <c r="J1835" i="10"/>
  <c r="B1831" i="10"/>
  <c r="N1831" i="10"/>
  <c r="J1831" i="10"/>
  <c r="N1827" i="10"/>
  <c r="J1827" i="10"/>
  <c r="N1823" i="10"/>
  <c r="J1823" i="10"/>
  <c r="N1819" i="10"/>
  <c r="J1819" i="10"/>
  <c r="N1815" i="10"/>
  <c r="J1815" i="10"/>
  <c r="B1811" i="10"/>
  <c r="N1811" i="10"/>
  <c r="J1811" i="10"/>
  <c r="B1807" i="10"/>
  <c r="N1807" i="10"/>
  <c r="J1807" i="10"/>
  <c r="N1803" i="10"/>
  <c r="J1803" i="10"/>
  <c r="N1799" i="10"/>
  <c r="J1799" i="10"/>
  <c r="N1795" i="10"/>
  <c r="J1795" i="10"/>
  <c r="B1791" i="10"/>
  <c r="N1791" i="10"/>
  <c r="J1791" i="10"/>
  <c r="N1787" i="10"/>
  <c r="J1787" i="10"/>
  <c r="B1783" i="10"/>
  <c r="N1783" i="10"/>
  <c r="J1783" i="10"/>
  <c r="B1779" i="10"/>
  <c r="N1779" i="10"/>
  <c r="J1779" i="10"/>
  <c r="B1775" i="10"/>
  <c r="N1775" i="10"/>
  <c r="J1775" i="10"/>
  <c r="B1771" i="10"/>
  <c r="N1771" i="10"/>
  <c r="J1771" i="10"/>
  <c r="N1767" i="10"/>
  <c r="J1767" i="10"/>
  <c r="B1763" i="10"/>
  <c r="N1763" i="10"/>
  <c r="J1763" i="10"/>
  <c r="B1759" i="10"/>
  <c r="N1759" i="10"/>
  <c r="J1759" i="10"/>
  <c r="B1755" i="10"/>
  <c r="N1755" i="10"/>
  <c r="J1755" i="10"/>
  <c r="N1751" i="10"/>
  <c r="J1751" i="10"/>
  <c r="N1747" i="10"/>
  <c r="J1747" i="10"/>
  <c r="N1743" i="10"/>
  <c r="J1743" i="10"/>
  <c r="N1739" i="10"/>
  <c r="J1739" i="10"/>
  <c r="N1735" i="10"/>
  <c r="J1735" i="10"/>
  <c r="N1731" i="10"/>
  <c r="J1731" i="10"/>
  <c r="N1727" i="10"/>
  <c r="J1727" i="10"/>
  <c r="N1723" i="10"/>
  <c r="J1723" i="10"/>
  <c r="N1719" i="10"/>
  <c r="J1719" i="10"/>
  <c r="B1715" i="10"/>
  <c r="N1715" i="10"/>
  <c r="J1715" i="10"/>
  <c r="B1711" i="10"/>
  <c r="N1711" i="10"/>
  <c r="J1711" i="10"/>
  <c r="N1707" i="10"/>
  <c r="J1707" i="10"/>
  <c r="N1703" i="10"/>
  <c r="J1703" i="10"/>
  <c r="N1699" i="10"/>
  <c r="J1699" i="10"/>
  <c r="N1695" i="10"/>
  <c r="J1695" i="10"/>
  <c r="N1691" i="10"/>
  <c r="J1691" i="10"/>
  <c r="B1687" i="10"/>
  <c r="N1687" i="10"/>
  <c r="J1687" i="10"/>
  <c r="N1683" i="10"/>
  <c r="J1683" i="10"/>
  <c r="B1679" i="10"/>
  <c r="N1679" i="10"/>
  <c r="J1679" i="10"/>
  <c r="N1675" i="10"/>
  <c r="J1675" i="10"/>
  <c r="N1671" i="10"/>
  <c r="J1671" i="10"/>
  <c r="N1667" i="10"/>
  <c r="J1667" i="10"/>
  <c r="N1663" i="10"/>
  <c r="J1663" i="10"/>
  <c r="N1659" i="10"/>
  <c r="J1659" i="10"/>
  <c r="N1655" i="10"/>
  <c r="J1655" i="10"/>
  <c r="N1651" i="10"/>
  <c r="J1651" i="10"/>
  <c r="B1647" i="10"/>
  <c r="N1647" i="10"/>
  <c r="J1647" i="10"/>
  <c r="N1643" i="10"/>
  <c r="J1643" i="10"/>
  <c r="N1639" i="10"/>
  <c r="J1639" i="10"/>
  <c r="N1635" i="10"/>
  <c r="J1635" i="10"/>
  <c r="N1631" i="10"/>
  <c r="J1631" i="10"/>
  <c r="N1627" i="10"/>
  <c r="J1627" i="10"/>
  <c r="N1623" i="10"/>
  <c r="J1623" i="10"/>
  <c r="N1619" i="10"/>
  <c r="J1619" i="10"/>
  <c r="B1615" i="10"/>
  <c r="N1615" i="10"/>
  <c r="J1615" i="10"/>
  <c r="N1611" i="10"/>
  <c r="J1611" i="10"/>
  <c r="N1607" i="10"/>
  <c r="J1607" i="10"/>
  <c r="N1603" i="10"/>
  <c r="J1603" i="10"/>
  <c r="N1599" i="10"/>
  <c r="J1599" i="10"/>
  <c r="B1595" i="10"/>
  <c r="N1595" i="10"/>
  <c r="J1595" i="10"/>
  <c r="N1591" i="10"/>
  <c r="J1591" i="10"/>
  <c r="N1587" i="10"/>
  <c r="J1587" i="10"/>
  <c r="B1583" i="10"/>
  <c r="N1583" i="10"/>
  <c r="J1583" i="10"/>
  <c r="B1579" i="10"/>
  <c r="N1579" i="10"/>
  <c r="J1579" i="10"/>
  <c r="N1575" i="10"/>
  <c r="J1575" i="10"/>
  <c r="N1571" i="10"/>
  <c r="J1571" i="10"/>
  <c r="N1567" i="10"/>
  <c r="J1567" i="10"/>
  <c r="N1563" i="10"/>
  <c r="J1563" i="10"/>
  <c r="B1559" i="10"/>
  <c r="N1559" i="10"/>
  <c r="J1559" i="10"/>
  <c r="N1555" i="10"/>
  <c r="J1555" i="10"/>
  <c r="N1551" i="10"/>
  <c r="J1551" i="10"/>
  <c r="N1547" i="10"/>
  <c r="J1547" i="10"/>
  <c r="N1543" i="10"/>
  <c r="J1543" i="10"/>
  <c r="N1539" i="10"/>
  <c r="J1539" i="10"/>
  <c r="N1535" i="10"/>
  <c r="J1535" i="10"/>
  <c r="B1531" i="10"/>
  <c r="N1531" i="10"/>
  <c r="J1531" i="10"/>
  <c r="N1527" i="10"/>
  <c r="J1527" i="10"/>
  <c r="N1523" i="10"/>
  <c r="J1523" i="10"/>
  <c r="N1519" i="10"/>
  <c r="J1519" i="10"/>
  <c r="N1515" i="10"/>
  <c r="J1515" i="10"/>
  <c r="B1511" i="10"/>
  <c r="N1511" i="10"/>
  <c r="J1511" i="10"/>
  <c r="N1507" i="10"/>
  <c r="J1507" i="10"/>
  <c r="N1503" i="10"/>
  <c r="J1503" i="10"/>
  <c r="N1499" i="10"/>
  <c r="J1499" i="10"/>
  <c r="N1495" i="10"/>
  <c r="J1495" i="10"/>
  <c r="N1491" i="10"/>
  <c r="J1491" i="10"/>
  <c r="N1487" i="10"/>
  <c r="J1487" i="10"/>
  <c r="B1483" i="10"/>
  <c r="N1483" i="10"/>
  <c r="J1483" i="10"/>
  <c r="N1479" i="10"/>
  <c r="J1479" i="10"/>
  <c r="N1475" i="10"/>
  <c r="J1475" i="10"/>
  <c r="N1471" i="10"/>
  <c r="J1471" i="10"/>
  <c r="B1467" i="10"/>
  <c r="N1467" i="10"/>
  <c r="J1467" i="10"/>
  <c r="N1463" i="10"/>
  <c r="J1463" i="10"/>
  <c r="N1459" i="10"/>
  <c r="J1459" i="10"/>
  <c r="N1455" i="10"/>
  <c r="J1455" i="10"/>
  <c r="N1451" i="10"/>
  <c r="J1451" i="10"/>
  <c r="B1447" i="10"/>
  <c r="N1447" i="10"/>
  <c r="J1447" i="10"/>
  <c r="N1443" i="10"/>
  <c r="J1443" i="10"/>
  <c r="N1439" i="10"/>
  <c r="J1439" i="10"/>
  <c r="B1435" i="10"/>
  <c r="N1435" i="10"/>
  <c r="J1435" i="10"/>
  <c r="N1431" i="10"/>
  <c r="J1431" i="10"/>
  <c r="N1427" i="10"/>
  <c r="J1427" i="10"/>
  <c r="N1423" i="10"/>
  <c r="J1423" i="10"/>
  <c r="B1419" i="10"/>
  <c r="N1419" i="10"/>
  <c r="J1419" i="10"/>
  <c r="N1415" i="10"/>
  <c r="J1415" i="10"/>
  <c r="N1411" i="10"/>
  <c r="J1411" i="10"/>
  <c r="N1407" i="10"/>
  <c r="J1407" i="10"/>
  <c r="B1403" i="10"/>
  <c r="N1403" i="10"/>
  <c r="J1403" i="10"/>
  <c r="B1399" i="10"/>
  <c r="N1399" i="10"/>
  <c r="J1399" i="10"/>
  <c r="B1395" i="10"/>
  <c r="N1395" i="10"/>
  <c r="J1395" i="10"/>
  <c r="B1391" i="10"/>
  <c r="N1391" i="10"/>
  <c r="J1391" i="10"/>
  <c r="B1387" i="10"/>
  <c r="N1387" i="10"/>
  <c r="J1387" i="10"/>
  <c r="B1383" i="10"/>
  <c r="N1383" i="10"/>
  <c r="J1383" i="10"/>
  <c r="B1379" i="10"/>
  <c r="N1379" i="10"/>
  <c r="J1379" i="10"/>
  <c r="B1375" i="10"/>
  <c r="N1375" i="10"/>
  <c r="J1375" i="10"/>
  <c r="B1371" i="10"/>
  <c r="N1371" i="10"/>
  <c r="J1371" i="10"/>
  <c r="B1367" i="10"/>
  <c r="N1367" i="10"/>
  <c r="J1367" i="10"/>
  <c r="B1363" i="10"/>
  <c r="N1363" i="10"/>
  <c r="J1363" i="10"/>
  <c r="B1359" i="10"/>
  <c r="N1359" i="10"/>
  <c r="J1359" i="10"/>
  <c r="B1355" i="10"/>
  <c r="N1355" i="10"/>
  <c r="J1355" i="10"/>
  <c r="B1351" i="10"/>
  <c r="N1351" i="10"/>
  <c r="J1351" i="10"/>
  <c r="B1347" i="10"/>
  <c r="N1347" i="10"/>
  <c r="J1347" i="10"/>
  <c r="B1343" i="10"/>
  <c r="N1343" i="10"/>
  <c r="J1343" i="10"/>
  <c r="B1339" i="10"/>
  <c r="N1339" i="10"/>
  <c r="J1339" i="10"/>
  <c r="B1335" i="10"/>
  <c r="N1335" i="10"/>
  <c r="J1335" i="10"/>
  <c r="B1331" i="10"/>
  <c r="N1331" i="10"/>
  <c r="J1331" i="10"/>
  <c r="B1327" i="10"/>
  <c r="N1327" i="10"/>
  <c r="J1327" i="10"/>
  <c r="N1323" i="10"/>
  <c r="J1323" i="10"/>
  <c r="B1319" i="10"/>
  <c r="N1319" i="10"/>
  <c r="J1319" i="10"/>
  <c r="N1315" i="10"/>
  <c r="J1315" i="10"/>
  <c r="N1311" i="10"/>
  <c r="J1311" i="10"/>
  <c r="N1307" i="10"/>
  <c r="J1307" i="10"/>
  <c r="B1303" i="10"/>
  <c r="N1303" i="10"/>
  <c r="J1303" i="10"/>
  <c r="N1299" i="10"/>
  <c r="J1299" i="10"/>
  <c r="N1295" i="10"/>
  <c r="J1295" i="10"/>
  <c r="N1291" i="10"/>
  <c r="J1291" i="10"/>
  <c r="B1287" i="10"/>
  <c r="N1287" i="10"/>
  <c r="J1287" i="10"/>
  <c r="B1283" i="10"/>
  <c r="N1283" i="10"/>
  <c r="J1283" i="10"/>
  <c r="N1279" i="10"/>
  <c r="J1279" i="10"/>
  <c r="B1275" i="10"/>
  <c r="N1275" i="10"/>
  <c r="J1275" i="10"/>
  <c r="B1271" i="10"/>
  <c r="N1271" i="10"/>
  <c r="J1271" i="10"/>
  <c r="B1267" i="10"/>
  <c r="N1267" i="10"/>
  <c r="J1267" i="10"/>
  <c r="N1263" i="10"/>
  <c r="J1263" i="10"/>
  <c r="B1259" i="10"/>
  <c r="N1259" i="10"/>
  <c r="J1259" i="10"/>
  <c r="B1255" i="10"/>
  <c r="N1255" i="10"/>
  <c r="J1255" i="10"/>
  <c r="B1251" i="10"/>
  <c r="N1251" i="10"/>
  <c r="J1251" i="10"/>
  <c r="N1247" i="10"/>
  <c r="J1247" i="10"/>
  <c r="B1243" i="10"/>
  <c r="N1243" i="10"/>
  <c r="J1243" i="10"/>
  <c r="B1239" i="10"/>
  <c r="N1239" i="10"/>
  <c r="J1239" i="10"/>
  <c r="B1235" i="10"/>
  <c r="N1235" i="10"/>
  <c r="J1235" i="10"/>
  <c r="B1231" i="10"/>
  <c r="N1231" i="10"/>
  <c r="J1231" i="10"/>
  <c r="B1227" i="10"/>
  <c r="N1227" i="10"/>
  <c r="J1227" i="10"/>
  <c r="B1223" i="10"/>
  <c r="N1223" i="10"/>
  <c r="J1223" i="10"/>
  <c r="B1219" i="10"/>
  <c r="N1219" i="10"/>
  <c r="J1219" i="10"/>
  <c r="B1215" i="10"/>
  <c r="N1215" i="10"/>
  <c r="J1215" i="10"/>
  <c r="B1211" i="10"/>
  <c r="N1211" i="10"/>
  <c r="J1211" i="10"/>
  <c r="B1207" i="10"/>
  <c r="N1207" i="10"/>
  <c r="J1207" i="10"/>
  <c r="B1203" i="10"/>
  <c r="N1203" i="10"/>
  <c r="J1203" i="10"/>
  <c r="N1199" i="10"/>
  <c r="J1199" i="10"/>
  <c r="B1195" i="10"/>
  <c r="N1195" i="10"/>
  <c r="J1195" i="10"/>
  <c r="B1191" i="10"/>
  <c r="N1191" i="10"/>
  <c r="J1191" i="10"/>
  <c r="B1187" i="10"/>
  <c r="N1187" i="10"/>
  <c r="J1187" i="10"/>
  <c r="B1183" i="10"/>
  <c r="N1183" i="10"/>
  <c r="J1183" i="10"/>
  <c r="B1179" i="10"/>
  <c r="N1179" i="10"/>
  <c r="J1179" i="10"/>
  <c r="B1175" i="10"/>
  <c r="N1175" i="10"/>
  <c r="J1175" i="10"/>
  <c r="B1171" i="10"/>
  <c r="N1171" i="10"/>
  <c r="J1171" i="10"/>
  <c r="B1167" i="10"/>
  <c r="N1167" i="10"/>
  <c r="J1167" i="10"/>
  <c r="N1163" i="10"/>
  <c r="J1163" i="10"/>
  <c r="B1159" i="10"/>
  <c r="N1159" i="10"/>
  <c r="J1159" i="10"/>
  <c r="N1155" i="10"/>
  <c r="J1155" i="10"/>
  <c r="N1151" i="10"/>
  <c r="J1151" i="10"/>
  <c r="B1147" i="10"/>
  <c r="N1147" i="10"/>
  <c r="J1147" i="10"/>
  <c r="N1143" i="10"/>
  <c r="J1143" i="10"/>
  <c r="B1139" i="10"/>
  <c r="N1139" i="10"/>
  <c r="J1139" i="10"/>
  <c r="B1135" i="10"/>
  <c r="N1135" i="10"/>
  <c r="J1135" i="10"/>
  <c r="B1131" i="10"/>
  <c r="N1131" i="10"/>
  <c r="J1131" i="10"/>
  <c r="N1127" i="10"/>
  <c r="J1127" i="10"/>
  <c r="N1123" i="10"/>
  <c r="J1123" i="10"/>
  <c r="B1119" i="10"/>
  <c r="N1119" i="10"/>
  <c r="J1119" i="10"/>
  <c r="B1115" i="10"/>
  <c r="N1115" i="10"/>
  <c r="J1115" i="10"/>
  <c r="N1111" i="10"/>
  <c r="J1111" i="10"/>
  <c r="N1107" i="10"/>
  <c r="J1107" i="10"/>
  <c r="N1103" i="10"/>
  <c r="J1103" i="10"/>
  <c r="B1099" i="10"/>
  <c r="N1099" i="10"/>
  <c r="J1099" i="10"/>
  <c r="B1095" i="10"/>
  <c r="N1095" i="10"/>
  <c r="J1095" i="10"/>
  <c r="B1091" i="10"/>
  <c r="N1091" i="10"/>
  <c r="J1091" i="10"/>
  <c r="N1087" i="10"/>
  <c r="J1087" i="10"/>
  <c r="B1083" i="10"/>
  <c r="N1083" i="10"/>
  <c r="J1083" i="10"/>
  <c r="N1079" i="10"/>
  <c r="J1079" i="10"/>
  <c r="N1075" i="10"/>
  <c r="J1075" i="10"/>
  <c r="N1071" i="10"/>
  <c r="J1071" i="10"/>
  <c r="B1067" i="10"/>
  <c r="N1067" i="10"/>
  <c r="J1067" i="10"/>
  <c r="B1063" i="10"/>
  <c r="N1063" i="10"/>
  <c r="J1063" i="10"/>
  <c r="B1059" i="10"/>
  <c r="N1059" i="10"/>
  <c r="J1059" i="10"/>
  <c r="N1055" i="10"/>
  <c r="J1055" i="10"/>
  <c r="B1051" i="10"/>
  <c r="N1051" i="10"/>
  <c r="J1051" i="10"/>
  <c r="B1047" i="10"/>
  <c r="N1047" i="10"/>
  <c r="J1047" i="10"/>
  <c r="N1043" i="10"/>
  <c r="J1043" i="10"/>
  <c r="B1039" i="10"/>
  <c r="N1039" i="10"/>
  <c r="J1039" i="10"/>
  <c r="B1035" i="10"/>
  <c r="N1035" i="10"/>
  <c r="J1035" i="10"/>
  <c r="N1031" i="10"/>
  <c r="J1031" i="10"/>
  <c r="B1027" i="10"/>
  <c r="N1027" i="10"/>
  <c r="J1027" i="10"/>
  <c r="N1023" i="10"/>
  <c r="J1023" i="10"/>
  <c r="N1019" i="10"/>
  <c r="J1019" i="10"/>
  <c r="B1015" i="10"/>
  <c r="N1015" i="10"/>
  <c r="J1015" i="10"/>
  <c r="B1011" i="10"/>
  <c r="N1011" i="10"/>
  <c r="J1011" i="10"/>
  <c r="B1007" i="10"/>
  <c r="N1007" i="10"/>
  <c r="J1007" i="10"/>
  <c r="B1003" i="10"/>
  <c r="N1003" i="10"/>
  <c r="J1003" i="10"/>
  <c r="N999" i="10"/>
  <c r="J999" i="10"/>
  <c r="N995" i="10"/>
  <c r="J995" i="10"/>
  <c r="B991" i="10"/>
  <c r="N991" i="10"/>
  <c r="J991" i="10"/>
  <c r="N987" i="10"/>
  <c r="J987" i="10"/>
  <c r="N983" i="10"/>
  <c r="J983" i="10"/>
  <c r="B979" i="10"/>
  <c r="N979" i="10"/>
  <c r="J979" i="10"/>
  <c r="B975" i="10"/>
  <c r="N975" i="10"/>
  <c r="J975" i="10"/>
  <c r="N971" i="10"/>
  <c r="J971" i="10"/>
  <c r="N967" i="10"/>
  <c r="J967" i="10"/>
  <c r="B963" i="10"/>
  <c r="N963" i="10"/>
  <c r="J963" i="10"/>
  <c r="B959" i="10"/>
  <c r="N959" i="10"/>
  <c r="J959" i="10"/>
  <c r="B955" i="10"/>
  <c r="N955" i="10"/>
  <c r="J955" i="10"/>
  <c r="B951" i="10"/>
  <c r="N951" i="10"/>
  <c r="J951" i="10"/>
  <c r="B947" i="10"/>
  <c r="N947" i="10"/>
  <c r="J947" i="10"/>
  <c r="N943" i="10"/>
  <c r="J943" i="10"/>
  <c r="B939" i="10"/>
  <c r="N939" i="10"/>
  <c r="J939" i="10"/>
  <c r="B935" i="10"/>
  <c r="N935" i="10"/>
  <c r="J935" i="10"/>
  <c r="B931" i="10"/>
  <c r="N931" i="10"/>
  <c r="J931" i="10"/>
  <c r="B927" i="10"/>
  <c r="N927" i="10"/>
  <c r="J927" i="10"/>
  <c r="B923" i="10"/>
  <c r="N923" i="10"/>
  <c r="J923" i="10"/>
  <c r="B919" i="10"/>
  <c r="N919" i="10"/>
  <c r="J919" i="10"/>
  <c r="N915" i="10"/>
  <c r="J915" i="10"/>
  <c r="B911" i="10"/>
  <c r="N911" i="10"/>
  <c r="J911" i="10"/>
  <c r="N907" i="10"/>
  <c r="J907" i="10"/>
  <c r="B903" i="10"/>
  <c r="N903" i="10"/>
  <c r="J903" i="10"/>
  <c r="B899" i="10"/>
  <c r="N899" i="10"/>
  <c r="J899" i="10"/>
  <c r="B895" i="10"/>
  <c r="N895" i="10"/>
  <c r="J895" i="10"/>
  <c r="B891" i="10"/>
  <c r="N891" i="10"/>
  <c r="J891" i="10"/>
  <c r="B887" i="10"/>
  <c r="N887" i="10"/>
  <c r="J887" i="10"/>
  <c r="B883" i="10"/>
  <c r="N883" i="10"/>
  <c r="J883" i="10"/>
  <c r="N879" i="10"/>
  <c r="J879" i="10"/>
  <c r="B875" i="10"/>
  <c r="N875" i="10"/>
  <c r="J875" i="10"/>
  <c r="B871" i="10"/>
  <c r="N871" i="10"/>
  <c r="J871" i="10"/>
  <c r="B867" i="10"/>
  <c r="N867" i="10"/>
  <c r="J867" i="10"/>
  <c r="N863" i="10"/>
  <c r="J863" i="10"/>
  <c r="B859" i="10"/>
  <c r="N859" i="10"/>
  <c r="J859" i="10"/>
  <c r="B855" i="10"/>
  <c r="N855" i="10"/>
  <c r="J855" i="10"/>
  <c r="N851" i="10"/>
  <c r="J851" i="10"/>
  <c r="B847" i="10"/>
  <c r="N847" i="10"/>
  <c r="J847" i="10"/>
  <c r="B843" i="10"/>
  <c r="N843" i="10"/>
  <c r="J843" i="10"/>
  <c r="N839" i="10"/>
  <c r="J839" i="10"/>
  <c r="N835" i="10"/>
  <c r="J835" i="10"/>
  <c r="B831" i="10"/>
  <c r="N831" i="10"/>
  <c r="J831" i="10"/>
  <c r="B827" i="10"/>
  <c r="N827" i="10"/>
  <c r="J827" i="10"/>
  <c r="N823" i="10"/>
  <c r="J823" i="10"/>
  <c r="N819" i="10"/>
  <c r="J819" i="10"/>
  <c r="N815" i="10"/>
  <c r="J815" i="10"/>
  <c r="B811" i="10"/>
  <c r="N811" i="10"/>
  <c r="J811" i="10"/>
  <c r="N807" i="10"/>
  <c r="J807" i="10"/>
  <c r="B803" i="10"/>
  <c r="N803" i="10"/>
  <c r="J803" i="10"/>
  <c r="B799" i="10"/>
  <c r="N799" i="10"/>
  <c r="J799" i="10"/>
  <c r="B795" i="10"/>
  <c r="N795" i="10"/>
  <c r="J795" i="10"/>
  <c r="N791" i="10"/>
  <c r="J791" i="10"/>
  <c r="N787" i="10"/>
  <c r="J787" i="10"/>
  <c r="B783" i="10"/>
  <c r="N783" i="10"/>
  <c r="J783" i="10"/>
  <c r="B779" i="10"/>
  <c r="N779" i="10"/>
  <c r="J779" i="10"/>
  <c r="N775" i="10"/>
  <c r="J775" i="10"/>
  <c r="N771" i="10"/>
  <c r="J771" i="10"/>
  <c r="B767" i="10"/>
  <c r="N767" i="10"/>
  <c r="J767" i="10"/>
  <c r="N763" i="10"/>
  <c r="J763" i="10"/>
  <c r="B759" i="10"/>
  <c r="O759" i="10" s="1"/>
  <c r="N759" i="10"/>
  <c r="J759" i="10"/>
  <c r="N755" i="10"/>
  <c r="J755" i="10"/>
  <c r="N751" i="10"/>
  <c r="J751" i="10"/>
  <c r="B747" i="10"/>
  <c r="N747" i="10"/>
  <c r="J747" i="10"/>
  <c r="B743" i="10"/>
  <c r="N743" i="10"/>
  <c r="J743" i="10"/>
  <c r="B739" i="10"/>
  <c r="N739" i="10"/>
  <c r="J739" i="10"/>
  <c r="N735" i="10"/>
  <c r="J735" i="10"/>
  <c r="B731" i="10"/>
  <c r="N731" i="10"/>
  <c r="J731" i="10"/>
  <c r="N727" i="10"/>
  <c r="J727" i="10"/>
  <c r="B723" i="10"/>
  <c r="N723" i="10"/>
  <c r="J723" i="10"/>
  <c r="B719" i="10"/>
  <c r="N719" i="10"/>
  <c r="J719" i="10"/>
  <c r="B715" i="10"/>
  <c r="N715" i="10"/>
  <c r="J715" i="10"/>
  <c r="B711" i="10"/>
  <c r="N711" i="10"/>
  <c r="J711" i="10"/>
  <c r="N707" i="10"/>
  <c r="J707" i="10"/>
  <c r="B703" i="10"/>
  <c r="N703" i="10"/>
  <c r="J703" i="10"/>
  <c r="M703" i="10"/>
  <c r="B699" i="10"/>
  <c r="N699" i="10"/>
  <c r="J699" i="10"/>
  <c r="N695" i="10"/>
  <c r="J695" i="10"/>
  <c r="B691" i="10"/>
  <c r="N691" i="10"/>
  <c r="J691" i="10"/>
  <c r="B687" i="10"/>
  <c r="N687" i="10"/>
  <c r="J687" i="10"/>
  <c r="M687" i="10"/>
  <c r="N683" i="10"/>
  <c r="J683" i="10"/>
  <c r="N679" i="10"/>
  <c r="J679" i="10"/>
  <c r="M679" i="10"/>
  <c r="B675" i="10"/>
  <c r="N675" i="10"/>
  <c r="J675" i="10"/>
  <c r="B671" i="10"/>
  <c r="N671" i="10"/>
  <c r="J671" i="10"/>
  <c r="M671" i="10"/>
  <c r="B667" i="10"/>
  <c r="N667" i="10"/>
  <c r="J667" i="10"/>
  <c r="O667" i="10"/>
  <c r="B663" i="10"/>
  <c r="N663" i="10"/>
  <c r="J663" i="10"/>
  <c r="B659" i="10"/>
  <c r="N659" i="10"/>
  <c r="J659" i="10"/>
  <c r="B655" i="10"/>
  <c r="N655" i="10"/>
  <c r="J655" i="10"/>
  <c r="N651" i="10"/>
  <c r="J651" i="10"/>
  <c r="B647" i="10"/>
  <c r="N647" i="10"/>
  <c r="J647" i="10"/>
  <c r="N643" i="10"/>
  <c r="J643" i="10"/>
  <c r="B639" i="10"/>
  <c r="N639" i="10"/>
  <c r="J639" i="10"/>
  <c r="B635" i="10"/>
  <c r="N635" i="10"/>
  <c r="J635" i="10"/>
  <c r="B631" i="10"/>
  <c r="N631" i="10"/>
  <c r="J631" i="10"/>
  <c r="B627" i="10"/>
  <c r="N627" i="10"/>
  <c r="J627" i="10"/>
  <c r="B623" i="10"/>
  <c r="N623" i="10"/>
  <c r="J623" i="10"/>
  <c r="B619" i="10"/>
  <c r="N619" i="10"/>
  <c r="J619" i="10"/>
  <c r="N615" i="10"/>
  <c r="J615" i="10"/>
  <c r="B611" i="10"/>
  <c r="N611" i="10"/>
  <c r="J611" i="10"/>
  <c r="B607" i="10"/>
  <c r="N607" i="10"/>
  <c r="J607" i="10"/>
  <c r="N603" i="10"/>
  <c r="J603" i="10"/>
  <c r="B599" i="10"/>
  <c r="N599" i="10"/>
  <c r="J599" i="10"/>
  <c r="N595" i="10"/>
  <c r="J595" i="10"/>
  <c r="N591" i="10"/>
  <c r="J591" i="10"/>
  <c r="M591" i="10"/>
  <c r="N587" i="10"/>
  <c r="J587" i="10"/>
  <c r="B584" i="10"/>
  <c r="N584" i="10"/>
  <c r="J584" i="10"/>
  <c r="B580" i="10"/>
  <c r="N580" i="10"/>
  <c r="J580" i="10"/>
  <c r="N576" i="10"/>
  <c r="J576" i="10"/>
  <c r="N572" i="10"/>
  <c r="J572" i="10"/>
  <c r="B568" i="10"/>
  <c r="N568" i="10"/>
  <c r="J568" i="10"/>
  <c r="O568" i="10"/>
  <c r="B564" i="10"/>
  <c r="N564" i="10"/>
  <c r="J564" i="10"/>
  <c r="B560" i="10"/>
  <c r="N560" i="10"/>
  <c r="J560" i="10"/>
  <c r="B556" i="10"/>
  <c r="N556" i="10"/>
  <c r="J556" i="10"/>
  <c r="B552" i="10"/>
  <c r="N552" i="10"/>
  <c r="J552" i="10"/>
  <c r="B548" i="10"/>
  <c r="N548" i="10"/>
  <c r="J548" i="10"/>
  <c r="N544" i="10"/>
  <c r="J544" i="10"/>
  <c r="B540" i="10"/>
  <c r="N540" i="10"/>
  <c r="J540" i="10"/>
  <c r="B536" i="10"/>
  <c r="N536" i="10"/>
  <c r="J536" i="10"/>
  <c r="N532" i="10"/>
  <c r="J532" i="10"/>
  <c r="B528" i="10"/>
  <c r="N528" i="10"/>
  <c r="J528" i="10"/>
  <c r="B524" i="10"/>
  <c r="N524" i="10"/>
  <c r="J524" i="10"/>
  <c r="B520" i="10"/>
  <c r="N520" i="10"/>
  <c r="J520" i="10"/>
  <c r="N516" i="10"/>
  <c r="J516" i="10"/>
  <c r="N512" i="10"/>
  <c r="J512" i="10"/>
  <c r="B508" i="10"/>
  <c r="N508" i="10"/>
  <c r="J508" i="10"/>
  <c r="B504" i="10"/>
  <c r="N504" i="10"/>
  <c r="J504" i="10"/>
  <c r="B500" i="10"/>
  <c r="N500" i="10"/>
  <c r="J500" i="10"/>
  <c r="B496" i="10"/>
  <c r="N496" i="10"/>
  <c r="J496" i="10"/>
  <c r="N492" i="10"/>
  <c r="J492" i="10"/>
  <c r="N488" i="10"/>
  <c r="J488" i="10"/>
  <c r="B484" i="10"/>
  <c r="N484" i="10"/>
  <c r="J484" i="10"/>
  <c r="B480" i="10"/>
  <c r="N480" i="10"/>
  <c r="J480" i="10"/>
  <c r="N476" i="10"/>
  <c r="J476" i="10"/>
  <c r="N472" i="10"/>
  <c r="J472" i="10"/>
  <c r="B468" i="10"/>
  <c r="N468" i="10"/>
  <c r="J468" i="10"/>
  <c r="B438" i="10"/>
  <c r="B823" i="10"/>
  <c r="B768" i="10"/>
  <c r="B612" i="10"/>
  <c r="B478" i="10"/>
  <c r="B361" i="10"/>
  <c r="CV7" i="7"/>
  <c r="CW7" i="7"/>
  <c r="CV6" i="7"/>
  <c r="CW6" i="7"/>
  <c r="CW98" i="7"/>
  <c r="DA98" i="7" s="1"/>
  <c r="CW87" i="7"/>
  <c r="CW86" i="7"/>
  <c r="CW89" i="7"/>
  <c r="N390" i="10"/>
  <c r="CW69" i="7"/>
  <c r="CW63" i="7"/>
  <c r="CW58" i="7"/>
  <c r="CW57" i="7"/>
  <c r="CW29" i="7"/>
  <c r="CW12" i="7"/>
  <c r="DA12" i="7" s="1"/>
  <c r="N391" i="10"/>
  <c r="CV86" i="7"/>
  <c r="N438" i="10"/>
  <c r="N427" i="10"/>
  <c r="J390" i="10"/>
  <c r="CW90" i="7"/>
  <c r="CY90" i="7" s="1"/>
  <c r="N431" i="10"/>
  <c r="J427" i="10"/>
  <c r="N399" i="10"/>
  <c r="N371" i="10"/>
  <c r="CW28" i="7"/>
  <c r="CY28" i="7" s="1"/>
  <c r="CW4" i="7"/>
  <c r="CW44" i="7"/>
  <c r="CZ44" i="7" s="1"/>
  <c r="CV58" i="7"/>
  <c r="CW70" i="7"/>
  <c r="DA70" i="7" s="1"/>
  <c r="B1817" i="10"/>
  <c r="B1813" i="10"/>
  <c r="B1803" i="10"/>
  <c r="B1797" i="10"/>
  <c r="B1744" i="10"/>
  <c r="B1740" i="10"/>
  <c r="B1725" i="10"/>
  <c r="B1720" i="10"/>
  <c r="B1718" i="10"/>
  <c r="B1660" i="10"/>
  <c r="B1648" i="10"/>
  <c r="B1644" i="10"/>
  <c r="B1882" i="10"/>
  <c r="B1879" i="10"/>
  <c r="B1877" i="10"/>
  <c r="B1873" i="10"/>
  <c r="B1866" i="10"/>
  <c r="B1850" i="10"/>
  <c r="B1827" i="10"/>
  <c r="B1825" i="10"/>
  <c r="B1823" i="10"/>
  <c r="B1818" i="10"/>
  <c r="B1814" i="10"/>
  <c r="B1809" i="10"/>
  <c r="B1806" i="10"/>
  <c r="B1802" i="10"/>
  <c r="B1798" i="10"/>
  <c r="B1787" i="10"/>
  <c r="B1778" i="10"/>
  <c r="B1766" i="10"/>
  <c r="B1762" i="10"/>
  <c r="B1747" i="10"/>
  <c r="B1743" i="10"/>
  <c r="B1741" i="10"/>
  <c r="B1739" i="10"/>
  <c r="B1737" i="10"/>
  <c r="B1735" i="10"/>
  <c r="B1721" i="10"/>
  <c r="B1698" i="10"/>
  <c r="B1696" i="10"/>
  <c r="B1643" i="10"/>
  <c r="B1641" i="10"/>
  <c r="B1639" i="10"/>
  <c r="B1635" i="10"/>
  <c r="B1633" i="10"/>
  <c r="B1631" i="10"/>
  <c r="B1628" i="10"/>
  <c r="B1626" i="10"/>
  <c r="B1622" i="10"/>
  <c r="B1616" i="10"/>
  <c r="B1614" i="10"/>
  <c r="B1612" i="10"/>
  <c r="B1610" i="10"/>
  <c r="B1608" i="10"/>
  <c r="B1606" i="10"/>
  <c r="B1585" i="10"/>
  <c r="B1546" i="10"/>
  <c r="B1544" i="10"/>
  <c r="B1527" i="10"/>
  <c r="B1523" i="10"/>
  <c r="B1489" i="10"/>
  <c r="B1482" i="10"/>
  <c r="B1480" i="10"/>
  <c r="B1478" i="10"/>
  <c r="B1476" i="10"/>
  <c r="B1474" i="10"/>
  <c r="B1470" i="10"/>
  <c r="B1463" i="10"/>
  <c r="B1459" i="10"/>
  <c r="B1457" i="10"/>
  <c r="B1455" i="10"/>
  <c r="B1441" i="10"/>
  <c r="B1438" i="10"/>
  <c r="B1411" i="10"/>
  <c r="B1402" i="10"/>
  <c r="B1385" i="10"/>
  <c r="B1372" i="10"/>
  <c r="B1361" i="10"/>
  <c r="B1329" i="10"/>
  <c r="B1318" i="10"/>
  <c r="B1307" i="10"/>
  <c r="B1226" i="10"/>
  <c r="B1208" i="10"/>
  <c r="B1143" i="10"/>
  <c r="B1132" i="10"/>
  <c r="B1124" i="10"/>
  <c r="B1122" i="10"/>
  <c r="B1120" i="10"/>
  <c r="B1112" i="10"/>
  <c r="B1098" i="10"/>
  <c r="B1090" i="10"/>
  <c r="B1087" i="10"/>
  <c r="B1085" i="10"/>
  <c r="B1079" i="10"/>
  <c r="B1043" i="10"/>
  <c r="B1041" i="10"/>
  <c r="B1020" i="10"/>
  <c r="B1017" i="10"/>
  <c r="B1000" i="10"/>
  <c r="B994" i="10"/>
  <c r="B894" i="10"/>
  <c r="B880" i="10"/>
  <c r="B878" i="10"/>
  <c r="B874" i="10"/>
  <c r="B866" i="10"/>
  <c r="B850" i="10"/>
  <c r="B737" i="10"/>
  <c r="B733" i="10"/>
  <c r="B729" i="10"/>
  <c r="B707" i="10"/>
  <c r="B1881" i="10"/>
  <c r="B1878" i="10"/>
  <c r="B1801" i="10"/>
  <c r="B1777" i="10"/>
  <c r="B1767" i="10"/>
  <c r="B1761" i="10"/>
  <c r="B1738" i="10"/>
  <c r="B1885" i="10"/>
  <c r="B1883" i="10"/>
  <c r="B1869" i="10"/>
  <c r="B1862" i="10"/>
  <c r="B1859" i="10"/>
  <c r="B1857" i="10"/>
  <c r="B1853" i="10"/>
  <c r="B1851" i="10"/>
  <c r="B1846" i="10"/>
  <c r="B1842" i="10"/>
  <c r="B1837" i="10"/>
  <c r="B1835" i="10"/>
  <c r="B1833" i="10"/>
  <c r="B1829" i="10"/>
  <c r="B1821" i="10"/>
  <c r="B1794" i="10"/>
  <c r="B1790" i="10"/>
  <c r="B1785" i="10"/>
  <c r="B1781" i="10"/>
  <c r="B1769" i="10"/>
  <c r="B1758" i="10"/>
  <c r="B1754" i="10"/>
  <c r="B1731" i="10"/>
  <c r="B1729" i="10"/>
  <c r="B1727" i="10"/>
  <c r="B1709" i="10"/>
  <c r="B1707" i="10"/>
  <c r="B1705" i="10"/>
  <c r="B1703" i="10"/>
  <c r="B1701" i="10"/>
  <c r="B1699" i="10"/>
  <c r="B1666" i="10"/>
  <c r="B1664" i="10"/>
  <c r="B1662" i="10"/>
  <c r="B1586" i="10"/>
  <c r="B1581" i="10"/>
  <c r="B1568" i="10"/>
  <c r="B1552" i="10"/>
  <c r="B1502" i="10"/>
  <c r="B1487" i="10"/>
  <c r="B1452" i="10"/>
  <c r="B1449" i="10"/>
  <c r="B1443" i="10"/>
  <c r="B1432" i="10"/>
  <c r="B1390" i="10"/>
  <c r="B1388" i="10"/>
  <c r="B1345" i="10"/>
  <c r="B1336" i="10"/>
  <c r="B1332" i="10"/>
  <c r="B1323" i="10"/>
  <c r="B1308" i="10"/>
  <c r="B1305" i="10"/>
  <c r="B1299" i="10"/>
  <c r="B1295" i="10"/>
  <c r="B1293" i="10"/>
  <c r="B1184" i="10"/>
  <c r="B1165" i="10"/>
  <c r="B907" i="10"/>
  <c r="B905" i="10"/>
  <c r="B807" i="10"/>
  <c r="B791" i="10"/>
  <c r="B789" i="10"/>
  <c r="B650" i="10"/>
  <c r="B1466" i="10"/>
  <c r="B1453" i="10"/>
  <c r="B1440" i="10"/>
  <c r="B1409" i="10"/>
  <c r="B1407" i="10"/>
  <c r="B1405" i="10"/>
  <c r="B1365" i="10"/>
  <c r="B1326" i="10"/>
  <c r="B1321" i="10"/>
  <c r="B1316" i="10"/>
  <c r="B1221" i="10"/>
  <c r="B1107" i="10"/>
  <c r="B1103" i="10"/>
  <c r="B1076" i="10"/>
  <c r="B1055" i="10"/>
  <c r="B1053" i="10"/>
  <c r="B1040" i="10"/>
  <c r="B1036" i="10"/>
  <c r="B1009" i="10"/>
  <c r="B1001" i="10"/>
  <c r="B987" i="10"/>
  <c r="B985" i="10"/>
  <c r="B983" i="10"/>
  <c r="B981" i="10"/>
  <c r="B976" i="10"/>
  <c r="B956" i="10"/>
  <c r="B954" i="10"/>
  <c r="B943" i="10"/>
  <c r="B937" i="10"/>
  <c r="B885" i="10"/>
  <c r="B863" i="10"/>
  <c r="B762" i="10"/>
  <c r="O762" i="10" s="1"/>
  <c r="B710" i="10"/>
  <c r="B698" i="10"/>
  <c r="B1874" i="10"/>
  <c r="B1867" i="10"/>
  <c r="B1865" i="10"/>
  <c r="B1849" i="10"/>
  <c r="B1826" i="10"/>
  <c r="B1819" i="10"/>
  <c r="B1815" i="10"/>
  <c r="B1810" i="10"/>
  <c r="B1805" i="10"/>
  <c r="B1799" i="10"/>
  <c r="B1765" i="10"/>
  <c r="B1746" i="10"/>
  <c r="B1603" i="10"/>
  <c r="B1571" i="10"/>
  <c r="B1564" i="10"/>
  <c r="B1562" i="10"/>
  <c r="B1548" i="10"/>
  <c r="B1543" i="10"/>
  <c r="B1539" i="10"/>
  <c r="B1532" i="10"/>
  <c r="B1530" i="10"/>
  <c r="B1528" i="10"/>
  <c r="B1521" i="10"/>
  <c r="B1519" i="10"/>
  <c r="B1515" i="10"/>
  <c r="B1513" i="10"/>
  <c r="B1507" i="10"/>
  <c r="B1503" i="10"/>
  <c r="B1490" i="10"/>
  <c r="B1479" i="10"/>
  <c r="B1886" i="10"/>
  <c r="B1870" i="10"/>
  <c r="B1863" i="10"/>
  <c r="B1861" i="10"/>
  <c r="B1858" i="10"/>
  <c r="B1854" i="10"/>
  <c r="B1847" i="10"/>
  <c r="B1845" i="10"/>
  <c r="B1843" i="10"/>
  <c r="B1841" i="10"/>
  <c r="B1838" i="10"/>
  <c r="B1834" i="10"/>
  <c r="B1830" i="10"/>
  <c r="B1795" i="10"/>
  <c r="B1793" i="10"/>
  <c r="B1789" i="10"/>
  <c r="B1786" i="10"/>
  <c r="B1782" i="10"/>
  <c r="B1773" i="10"/>
  <c r="B1770" i="10"/>
  <c r="B1757" i="10"/>
  <c r="B1753" i="10"/>
  <c r="B1751" i="10"/>
  <c r="B1734" i="10"/>
  <c r="B1730" i="10"/>
  <c r="B1728" i="10"/>
  <c r="B1726" i="10"/>
  <c r="B1714" i="10"/>
  <c r="B1702" i="10"/>
  <c r="B1693" i="10"/>
  <c r="B1691" i="10"/>
  <c r="B1689" i="10"/>
  <c r="B1683" i="10"/>
  <c r="B1673" i="10"/>
  <c r="B1671" i="10"/>
  <c r="B1667" i="10"/>
  <c r="B1661" i="10"/>
  <c r="B1657" i="10"/>
  <c r="B1655" i="10"/>
  <c r="B1651" i="10"/>
  <c r="B1601" i="10"/>
  <c r="B1599" i="10"/>
  <c r="B1593" i="10"/>
  <c r="B1591" i="10"/>
  <c r="B1587" i="10"/>
  <c r="B1580" i="10"/>
  <c r="B1578" i="10"/>
  <c r="B1576" i="10"/>
  <c r="B1535" i="10"/>
  <c r="B1499" i="10"/>
  <c r="B1497" i="10"/>
  <c r="B1491" i="10"/>
  <c r="B1430" i="10"/>
  <c r="B1428" i="10"/>
  <c r="B1422" i="10"/>
  <c r="B1418" i="10"/>
  <c r="B1397" i="10"/>
  <c r="B1382" i="10"/>
  <c r="B1380" i="10"/>
  <c r="B1378" i="10"/>
  <c r="B1374" i="10"/>
  <c r="B1360" i="10"/>
  <c r="B1356" i="10"/>
  <c r="B1350" i="10"/>
  <c r="B1348" i="10"/>
  <c r="B1346" i="10"/>
  <c r="B1310" i="10"/>
  <c r="B1292" i="10"/>
  <c r="B1288" i="10"/>
  <c r="B1256" i="10"/>
  <c r="B1252" i="10"/>
  <c r="B1250" i="10"/>
  <c r="B1145" i="10"/>
  <c r="B968" i="10"/>
  <c r="B961" i="10"/>
  <c r="B917" i="10"/>
  <c r="B904" i="10"/>
  <c r="B868" i="10"/>
  <c r="B802" i="10"/>
  <c r="B784" i="10"/>
  <c r="B778" i="10"/>
  <c r="B658" i="10"/>
  <c r="B1723" i="10"/>
  <c r="B1706" i="10"/>
  <c r="B1704" i="10"/>
  <c r="B1678" i="10"/>
  <c r="B1665" i="10"/>
  <c r="B1663" i="10"/>
  <c r="B1659" i="10"/>
  <c r="B1656" i="10"/>
  <c r="B1654" i="10"/>
  <c r="B1619" i="10"/>
  <c r="B1617" i="10"/>
  <c r="B1611" i="10"/>
  <c r="B1609" i="10"/>
  <c r="B1607" i="10"/>
  <c r="B1602" i="10"/>
  <c r="B1600" i="10"/>
  <c r="B1598" i="10"/>
  <c r="B1592" i="10"/>
  <c r="B1590" i="10"/>
  <c r="B1570" i="10"/>
  <c r="B1565" i="10"/>
  <c r="B1563" i="10"/>
  <c r="B1561" i="10"/>
  <c r="B1549" i="10"/>
  <c r="B1547" i="10"/>
  <c r="B1545" i="10"/>
  <c r="B1536" i="10"/>
  <c r="B1526" i="10"/>
  <c r="B1522" i="10"/>
  <c r="B1518" i="10"/>
  <c r="B1517" i="10"/>
  <c r="B1505" i="10"/>
  <c r="B1501" i="10"/>
  <c r="B1488" i="10"/>
  <c r="B1475" i="10"/>
  <c r="B1473" i="10"/>
  <c r="B1471" i="10"/>
  <c r="B1465" i="10"/>
  <c r="B1451" i="10"/>
  <c r="B1442" i="10"/>
  <c r="B1433" i="10"/>
  <c r="B1431" i="10"/>
  <c r="B1426" i="10"/>
  <c r="B1412" i="10"/>
  <c r="B1404" i="10"/>
  <c r="B1396" i="10"/>
  <c r="B1394" i="10"/>
  <c r="B1373" i="10"/>
  <c r="B1369" i="10"/>
  <c r="B1364" i="10"/>
  <c r="B1349" i="10"/>
  <c r="B1322" i="10"/>
  <c r="B1317" i="10"/>
  <c r="B1313" i="10"/>
  <c r="B1311" i="10"/>
  <c r="B1306" i="10"/>
  <c r="B1304" i="10"/>
  <c r="B1285" i="10"/>
  <c r="B1279" i="10"/>
  <c r="B1277" i="10"/>
  <c r="B1269" i="10"/>
  <c r="B1201" i="10"/>
  <c r="B1199" i="10"/>
  <c r="B1197" i="10"/>
  <c r="B1181" i="10"/>
  <c r="B1162" i="10"/>
  <c r="B1160" i="10"/>
  <c r="B1155" i="10"/>
  <c r="B1153" i="10"/>
  <c r="B1151" i="10"/>
  <c r="B1075" i="10"/>
  <c r="B1070" i="10"/>
  <c r="B1065" i="10"/>
  <c r="B1033" i="10"/>
  <c r="B1031" i="10"/>
  <c r="B1024" i="10"/>
  <c r="B1019" i="10"/>
  <c r="B1016" i="10"/>
  <c r="B978" i="10"/>
  <c r="B971" i="10"/>
  <c r="B969" i="10"/>
  <c r="B967" i="10"/>
  <c r="B965" i="10"/>
  <c r="B952" i="10"/>
  <c r="B948" i="10"/>
  <c r="B934" i="10"/>
  <c r="B932" i="10"/>
  <c r="B926" i="10"/>
  <c r="B921" i="10"/>
  <c r="B916" i="10"/>
  <c r="B889" i="10"/>
  <c r="B870" i="10"/>
  <c r="B856" i="10"/>
  <c r="B852" i="10"/>
  <c r="B840" i="10"/>
  <c r="B839" i="10"/>
  <c r="B835" i="10"/>
  <c r="B833" i="10"/>
  <c r="B824" i="10"/>
  <c r="B786" i="10"/>
  <c r="B775" i="10"/>
  <c r="B769" i="10"/>
  <c r="B765" i="10"/>
  <c r="O765" i="10" s="1"/>
  <c r="B725" i="10"/>
  <c r="B689" i="10"/>
  <c r="B685" i="10"/>
  <c r="B683" i="10"/>
  <c r="B669" i="10"/>
  <c r="B651" i="10"/>
  <c r="B643" i="10"/>
  <c r="B642" i="10"/>
  <c r="B634" i="10"/>
  <c r="B606" i="10"/>
  <c r="B602" i="10"/>
  <c r="B586" i="10"/>
  <c r="B565" i="10"/>
  <c r="B546" i="10"/>
  <c r="B544" i="10"/>
  <c r="B538" i="10"/>
  <c r="B535" i="10"/>
  <c r="B527" i="10"/>
  <c r="B516" i="10"/>
  <c r="B512" i="10"/>
  <c r="B507" i="10"/>
  <c r="B502" i="10"/>
  <c r="B475" i="10"/>
  <c r="B472" i="10"/>
  <c r="B470" i="10"/>
  <c r="N459" i="10"/>
  <c r="B459" i="10"/>
  <c r="N451" i="10"/>
  <c r="B451" i="10"/>
  <c r="B449" i="10"/>
  <c r="N446" i="10"/>
  <c r="B446" i="10"/>
  <c r="B443" i="10"/>
  <c r="J437" i="10"/>
  <c r="J434" i="10"/>
  <c r="B432" i="10"/>
  <c r="B431" i="10"/>
  <c r="J416" i="10"/>
  <c r="B416" i="10"/>
  <c r="N412" i="10"/>
  <c r="B412" i="10"/>
  <c r="J410" i="10"/>
  <c r="B410" i="10"/>
  <c r="B402" i="10"/>
  <c r="M384" i="10"/>
  <c r="B384" i="10"/>
  <c r="N380" i="10"/>
  <c r="B380" i="10"/>
  <c r="N376" i="10"/>
  <c r="B376" i="10"/>
  <c r="B369" i="10"/>
  <c r="M364" i="10"/>
  <c r="B364" i="10"/>
  <c r="L360" i="10"/>
  <c r="B360" i="10"/>
  <c r="N351" i="10"/>
  <c r="B334" i="10"/>
  <c r="B317" i="10"/>
  <c r="B315" i="10"/>
  <c r="B311" i="10"/>
  <c r="O311" i="10" s="1"/>
  <c r="B308" i="10"/>
  <c r="B302" i="10"/>
  <c r="B296" i="10"/>
  <c r="B275" i="10"/>
  <c r="B271" i="10"/>
  <c r="B269" i="10"/>
  <c r="B249" i="10"/>
  <c r="B231" i="10"/>
  <c r="B216" i="10"/>
  <c r="B212" i="10"/>
  <c r="B191" i="10"/>
  <c r="B179" i="10"/>
  <c r="O179" i="10" s="1"/>
  <c r="B158" i="10"/>
  <c r="B146" i="10"/>
  <c r="B129" i="10"/>
  <c r="B117" i="10"/>
  <c r="B106" i="10"/>
  <c r="B101" i="10"/>
  <c r="B99" i="10"/>
  <c r="B95" i="10"/>
  <c r="B93" i="10"/>
  <c r="B88" i="10"/>
  <c r="B637" i="10"/>
  <c r="B615" i="10"/>
  <c r="B609" i="10"/>
  <c r="B598" i="10"/>
  <c r="B594" i="10"/>
  <c r="O594" i="10" s="1"/>
  <c r="B581" i="10"/>
  <c r="B576" i="10"/>
  <c r="B572" i="10"/>
  <c r="B570" i="10"/>
  <c r="B551" i="10"/>
  <c r="B549" i="10"/>
  <c r="B510" i="10"/>
  <c r="B489" i="10"/>
  <c r="B486" i="10"/>
  <c r="B476" i="10"/>
  <c r="J464" i="10"/>
  <c r="B464" i="10"/>
  <c r="B444" i="10"/>
  <c r="M417" i="10"/>
  <c r="B417" i="10"/>
  <c r="B403" i="10"/>
  <c r="B379" i="10"/>
  <c r="M372" i="10"/>
  <c r="B372" i="10"/>
  <c r="B335" i="10"/>
  <c r="B300" i="10"/>
  <c r="B299" i="10"/>
  <c r="B292" i="10"/>
  <c r="B265" i="10"/>
  <c r="B262" i="10"/>
  <c r="B260" i="10"/>
  <c r="B256" i="10"/>
  <c r="O245" i="10"/>
  <c r="B245" i="10"/>
  <c r="B243" i="10"/>
  <c r="B241" i="10"/>
  <c r="B239" i="10"/>
  <c r="B237" i="10"/>
  <c r="B235" i="10"/>
  <c r="B219" i="10"/>
  <c r="B206" i="10"/>
  <c r="B201" i="10"/>
  <c r="B185" i="10"/>
  <c r="B183" i="10"/>
  <c r="B181" i="10"/>
  <c r="B162" i="10"/>
  <c r="B153" i="10"/>
  <c r="B151" i="10"/>
  <c r="B141" i="10"/>
  <c r="B139" i="10"/>
  <c r="B130" i="10"/>
  <c r="B112" i="10"/>
  <c r="B110" i="10"/>
  <c r="B109" i="10"/>
  <c r="CW52" i="7"/>
  <c r="CX52" i="7" s="1"/>
  <c r="CW78" i="7"/>
  <c r="DA78" i="7" s="1"/>
  <c r="CW94" i="7"/>
  <c r="DA94" i="7" s="1"/>
  <c r="B1284" i="10"/>
  <c r="B1282" i="10"/>
  <c r="B1268" i="10"/>
  <c r="B1213" i="10"/>
  <c r="B1200" i="10"/>
  <c r="B1186" i="10"/>
  <c r="B1163" i="10"/>
  <c r="B1138" i="10"/>
  <c r="B1108" i="10"/>
  <c r="B1081" i="10"/>
  <c r="B1074" i="10"/>
  <c r="B1071" i="10"/>
  <c r="B1069" i="10"/>
  <c r="B1068" i="10"/>
  <c r="B1058" i="10"/>
  <c r="B1056" i="10"/>
  <c r="B1023" i="10"/>
  <c r="B988" i="10"/>
  <c r="B957" i="10"/>
  <c r="B918" i="10"/>
  <c r="B912" i="10"/>
  <c r="B910" i="10"/>
  <c r="B890" i="10"/>
  <c r="B851" i="10"/>
  <c r="B838" i="10"/>
  <c r="B836" i="10"/>
  <c r="B808" i="10"/>
  <c r="B792" i="10"/>
  <c r="B787" i="10"/>
  <c r="B755" i="10"/>
  <c r="B750" i="10"/>
  <c r="B738" i="10"/>
  <c r="B717" i="10"/>
  <c r="B690" i="10"/>
  <c r="O690" i="10" s="1"/>
  <c r="B681" i="10"/>
  <c r="B662" i="10"/>
  <c r="B641" i="10"/>
  <c r="B638" i="10"/>
  <c r="B633" i="10"/>
  <c r="B626" i="10"/>
  <c r="B603" i="10"/>
  <c r="B590" i="10"/>
  <c r="B587" i="10"/>
  <c r="B577" i="10"/>
  <c r="B566" i="10"/>
  <c r="B558" i="10"/>
  <c r="B554" i="10"/>
  <c r="B543" i="10"/>
  <c r="B532" i="10"/>
  <c r="B530" i="10"/>
  <c r="B526" i="10"/>
  <c r="B505" i="10"/>
  <c r="B498" i="10"/>
  <c r="B491" i="10"/>
  <c r="B490" i="10"/>
  <c r="B473" i="10"/>
  <c r="B469" i="10"/>
  <c r="B467" i="10"/>
  <c r="B462" i="10"/>
  <c r="B456" i="10"/>
  <c r="B440" i="10"/>
  <c r="N435" i="10"/>
  <c r="B435" i="10"/>
  <c r="J433" i="10"/>
  <c r="B433" i="10"/>
  <c r="B421" i="10"/>
  <c r="J409" i="10"/>
  <c r="B409" i="10"/>
  <c r="J403" i="10"/>
  <c r="N396" i="10"/>
  <c r="B396" i="10"/>
  <c r="B392" i="10"/>
  <c r="B383" i="10"/>
  <c r="J379" i="10"/>
  <c r="N370" i="10"/>
  <c r="B370" i="10"/>
  <c r="M368" i="10"/>
  <c r="B368" i="10"/>
  <c r="B365" i="10"/>
  <c r="N359" i="10"/>
  <c r="B359" i="10"/>
  <c r="N355" i="10"/>
  <c r="O318" i="10"/>
  <c r="B303" i="10"/>
  <c r="B295" i="10"/>
  <c r="B290" i="10"/>
  <c r="B288" i="10"/>
  <c r="B279" i="10"/>
  <c r="B272" i="10"/>
  <c r="B270" i="10"/>
  <c r="B268" i="10"/>
  <c r="B263" i="10"/>
  <c r="B248" i="10"/>
  <c r="B215" i="10"/>
  <c r="B213" i="10"/>
  <c r="B188" i="10"/>
  <c r="B186" i="10"/>
  <c r="B178" i="10"/>
  <c r="B176" i="10"/>
  <c r="B174" i="10"/>
  <c r="B172" i="10"/>
  <c r="B169" i="10"/>
  <c r="B167" i="10"/>
  <c r="B159" i="10"/>
  <c r="B131" i="10"/>
  <c r="B103" i="10"/>
  <c r="B98" i="10"/>
  <c r="B94" i="10"/>
  <c r="B90" i="10"/>
  <c r="B1719" i="10"/>
  <c r="B1712" i="10"/>
  <c r="B1695" i="10"/>
  <c r="B1692" i="10"/>
  <c r="B1690" i="10"/>
  <c r="B1680" i="10"/>
  <c r="B1677" i="10"/>
  <c r="B1675" i="10"/>
  <c r="B1674" i="10"/>
  <c r="B1672" i="10"/>
  <c r="B1645" i="10"/>
  <c r="B1642" i="10"/>
  <c r="B1632" i="10"/>
  <c r="B1629" i="10"/>
  <c r="B1627" i="10"/>
  <c r="B1625" i="10"/>
  <c r="B1623" i="10"/>
  <c r="B1584" i="10"/>
  <c r="B1577" i="10"/>
  <c r="B1575" i="10"/>
  <c r="B1567" i="10"/>
  <c r="B1555" i="10"/>
  <c r="B1553" i="10"/>
  <c r="B1551" i="10"/>
  <c r="B1550" i="10"/>
  <c r="B1542" i="10"/>
  <c r="B1540" i="10"/>
  <c r="B1533" i="10"/>
  <c r="B1529" i="10"/>
  <c r="B1516" i="10"/>
  <c r="B1512" i="10"/>
  <c r="B1510" i="10"/>
  <c r="B1508" i="10"/>
  <c r="B1506" i="10"/>
  <c r="B1504" i="10"/>
  <c r="B1495" i="10"/>
  <c r="B1494" i="10"/>
  <c r="B1492" i="10"/>
  <c r="B1481" i="10"/>
  <c r="B1462" i="10"/>
  <c r="B1460" i="10"/>
  <c r="B1458" i="10"/>
  <c r="B1448" i="10"/>
  <c r="B1446" i="10"/>
  <c r="B1444" i="10"/>
  <c r="B1439" i="10"/>
  <c r="B1427" i="10"/>
  <c r="B1425" i="10"/>
  <c r="B1423" i="10"/>
  <c r="B1421" i="10"/>
  <c r="B1417" i="10"/>
  <c r="B1415" i="10"/>
  <c r="B1410" i="10"/>
  <c r="B1406" i="10"/>
  <c r="B1400" i="10"/>
  <c r="B1384" i="10"/>
  <c r="B1381" i="10"/>
  <c r="B1357" i="10"/>
  <c r="B1353" i="10"/>
  <c r="B1340" i="10"/>
  <c r="B1337" i="10"/>
  <c r="B1315" i="10"/>
  <c r="B1291" i="10"/>
  <c r="B1263" i="10"/>
  <c r="B1261" i="10"/>
  <c r="B1253" i="10"/>
  <c r="B1247" i="10"/>
  <c r="B1245" i="10"/>
  <c r="B1242" i="10"/>
  <c r="B1236" i="10"/>
  <c r="B1229" i="10"/>
  <c r="B1220" i="10"/>
  <c r="B1218" i="10"/>
  <c r="B1205" i="10"/>
  <c r="B1178" i="10"/>
  <c r="B1176" i="10"/>
  <c r="B1164" i="10"/>
  <c r="B1127" i="10"/>
  <c r="B1125" i="10"/>
  <c r="B1123" i="10"/>
  <c r="B1117" i="10"/>
  <c r="B1111" i="10"/>
  <c r="B1084" i="10"/>
  <c r="B1082" i="10"/>
  <c r="B1072" i="10"/>
  <c r="B1052" i="10"/>
  <c r="B1045" i="10"/>
  <c r="B1042" i="10"/>
  <c r="B1018" i="10"/>
  <c r="B1013" i="10"/>
  <c r="B1002" i="10"/>
  <c r="B999" i="10"/>
  <c r="B995" i="10"/>
  <c r="B993" i="10"/>
  <c r="B986" i="10"/>
  <c r="B977" i="10"/>
  <c r="B973" i="10"/>
  <c r="B953" i="10"/>
  <c r="B945" i="10"/>
  <c r="B915" i="10"/>
  <c r="B879" i="10"/>
  <c r="B862" i="10"/>
  <c r="B849" i="10"/>
  <c r="B842" i="10"/>
  <c r="B832" i="10"/>
  <c r="B830" i="10"/>
  <c r="B828" i="10"/>
  <c r="B819" i="10"/>
  <c r="B815" i="10"/>
  <c r="B777" i="10"/>
  <c r="B771" i="10"/>
  <c r="B763" i="10"/>
  <c r="B761" i="10"/>
  <c r="B753" i="10"/>
  <c r="B751" i="10"/>
  <c r="B735" i="10"/>
  <c r="B734" i="10"/>
  <c r="B727" i="10"/>
  <c r="B695" i="10"/>
  <c r="B693" i="10"/>
  <c r="B679" i="10"/>
  <c r="B646" i="10"/>
  <c r="B595" i="10"/>
  <c r="B591" i="10"/>
  <c r="B571" i="10"/>
  <c r="B561" i="10"/>
  <c r="B550" i="10"/>
  <c r="B537" i="10"/>
  <c r="B533" i="10"/>
  <c r="B511" i="10"/>
  <c r="B499" i="10"/>
  <c r="B494" i="10"/>
  <c r="O494" i="10" s="1"/>
  <c r="B492" i="10"/>
  <c r="B488" i="10"/>
  <c r="B485" i="10"/>
  <c r="B483" i="10"/>
  <c r="B474" i="10"/>
  <c r="J444" i="10"/>
  <c r="N434" i="10"/>
  <c r="N428" i="10"/>
  <c r="B428" i="10"/>
  <c r="B425" i="10"/>
  <c r="N423" i="10"/>
  <c r="N417" i="10"/>
  <c r="N372" i="10"/>
  <c r="B366" i="10"/>
  <c r="B338" i="10"/>
  <c r="B319" i="10"/>
  <c r="B312" i="10"/>
  <c r="O312" i="10" s="1"/>
  <c r="B282" i="10"/>
  <c r="B277" i="10"/>
  <c r="B264" i="10"/>
  <c r="B259" i="10"/>
  <c r="B255" i="10"/>
  <c r="B253" i="10"/>
  <c r="B251" i="10"/>
  <c r="O244" i="10"/>
  <c r="B244" i="10"/>
  <c r="B242" i="10"/>
  <c r="B240" i="10"/>
  <c r="B238" i="10"/>
  <c r="B236" i="10"/>
  <c r="B230" i="10"/>
  <c r="B228" i="10"/>
  <c r="B222" i="10"/>
  <c r="B220" i="10"/>
  <c r="B211" i="10"/>
  <c r="B209" i="10"/>
  <c r="B203" i="10"/>
  <c r="O201" i="10"/>
  <c r="B200" i="10"/>
  <c r="B197" i="10"/>
  <c r="B184" i="10"/>
  <c r="B180" i="10"/>
  <c r="B170" i="10"/>
  <c r="B165" i="10"/>
  <c r="B163" i="10"/>
  <c r="B155" i="10"/>
  <c r="B150" i="10"/>
  <c r="B142" i="10"/>
  <c r="O142" i="10" s="1"/>
  <c r="B122" i="10"/>
  <c r="B119" i="10"/>
  <c r="B113" i="10"/>
  <c r="B87" i="10"/>
  <c r="B85" i="10"/>
  <c r="CW36" i="7"/>
  <c r="CZ36" i="7" s="1"/>
  <c r="CW62" i="7"/>
  <c r="DA62" i="7" s="1"/>
  <c r="CV87" i="7"/>
  <c r="CW8" i="7"/>
  <c r="CZ8" i="7" s="1"/>
  <c r="CW24" i="7"/>
  <c r="DA24" i="7" s="1"/>
  <c r="CW32" i="7"/>
  <c r="CZ32" i="7" s="1"/>
  <c r="CW40" i="7"/>
  <c r="CZ40" i="7" s="1"/>
  <c r="CW48" i="7"/>
  <c r="CZ48" i="7" s="1"/>
  <c r="CW54" i="7"/>
  <c r="CZ54" i="7" s="1"/>
  <c r="CW60" i="7"/>
  <c r="DA60" i="7" s="1"/>
  <c r="CW66" i="7"/>
  <c r="DA66" i="7" s="1"/>
  <c r="CW74" i="7"/>
  <c r="CZ74" i="7" s="1"/>
  <c r="CW82" i="7"/>
  <c r="DA82" i="7" s="1"/>
  <c r="CW20" i="7"/>
  <c r="DA20" i="7" s="1"/>
  <c r="CW10" i="7"/>
  <c r="CX10" i="7" s="1"/>
  <c r="B78" i="10"/>
  <c r="B72" i="10"/>
  <c r="B64" i="10"/>
  <c r="B60" i="10"/>
  <c r="B58" i="10"/>
  <c r="B46" i="10"/>
  <c r="B45" i="10"/>
  <c r="B43" i="10"/>
  <c r="B33" i="10"/>
  <c r="B31" i="10"/>
  <c r="B30" i="10"/>
  <c r="B27" i="10"/>
  <c r="B7" i="10"/>
  <c r="B84" i="10"/>
  <c r="B80" i="10"/>
  <c r="B77" i="10"/>
  <c r="B75" i="10"/>
  <c r="B53" i="10"/>
  <c r="B49" i="10"/>
  <c r="B48" i="10"/>
  <c r="B41" i="10"/>
  <c r="B39" i="10"/>
  <c r="B35" i="10"/>
  <c r="B25" i="10"/>
  <c r="B23" i="10"/>
  <c r="B3" i="10"/>
  <c r="CW21" i="7"/>
  <c r="CW13" i="7"/>
  <c r="CW9" i="7"/>
  <c r="B21" i="10"/>
  <c r="B19" i="10"/>
  <c r="B17" i="10"/>
  <c r="CW16" i="7"/>
  <c r="CX16" i="7" s="1"/>
  <c r="B15" i="10"/>
  <c r="B13" i="10"/>
  <c r="B11" i="10"/>
  <c r="J454" i="10"/>
  <c r="J397" i="10"/>
  <c r="O286" i="10"/>
  <c r="J420" i="10"/>
  <c r="N375" i="10"/>
  <c r="N367" i="10"/>
  <c r="N410" i="10"/>
  <c r="M463" i="10"/>
  <c r="N463" i="10"/>
  <c r="N462" i="10"/>
  <c r="J351" i="10"/>
  <c r="N437" i="10"/>
  <c r="O246" i="10"/>
  <c r="O226" i="10"/>
  <c r="O265" i="10"/>
  <c r="O166" i="10"/>
  <c r="O101" i="10"/>
  <c r="N455" i="10"/>
  <c r="M455" i="10"/>
  <c r="N382" i="10"/>
  <c r="O190" i="10"/>
  <c r="N419" i="10"/>
  <c r="M419" i="10"/>
  <c r="J419" i="10"/>
  <c r="J394" i="10"/>
  <c r="J363" i="10"/>
  <c r="N363" i="10"/>
  <c r="J450" i="10"/>
  <c r="N450" i="10"/>
  <c r="J448" i="10"/>
  <c r="J465" i="10"/>
  <c r="N458" i="10"/>
  <c r="J436" i="10"/>
  <c r="N426" i="10"/>
  <c r="O175" i="10"/>
  <c r="N447" i="10"/>
  <c r="L438" i="10"/>
  <c r="J438" i="10"/>
  <c r="J399" i="10"/>
  <c r="N395" i="10"/>
  <c r="N356" i="10"/>
  <c r="M465" i="10"/>
  <c r="J458" i="10"/>
  <c r="N439" i="10"/>
  <c r="J429" i="10"/>
  <c r="J395" i="10"/>
  <c r="N392" i="10"/>
  <c r="N378" i="10"/>
  <c r="J378" i="10"/>
  <c r="J353" i="10"/>
  <c r="J367" i="10"/>
  <c r="N360" i="10"/>
  <c r="J423" i="10"/>
  <c r="N420" i="10"/>
  <c r="J391" i="10"/>
  <c r="J375" i="10"/>
  <c r="N364" i="10"/>
  <c r="J355" i="10"/>
  <c r="O350" i="10"/>
  <c r="O269" i="10"/>
  <c r="O155" i="10"/>
  <c r="CW25" i="7"/>
  <c r="DA25" i="7" s="1"/>
  <c r="J466" i="10"/>
  <c r="J453" i="10"/>
  <c r="N453" i="10"/>
  <c r="N442" i="10"/>
  <c r="J442" i="10"/>
  <c r="N408" i="10"/>
  <c r="N449" i="10"/>
  <c r="J449" i="10"/>
  <c r="M449" i="10"/>
  <c r="N441" i="10"/>
  <c r="J411" i="10"/>
  <c r="N411" i="10"/>
  <c r="J374" i="10"/>
  <c r="N374" i="10"/>
  <c r="N358" i="10"/>
  <c r="J452" i="10"/>
  <c r="N388" i="10"/>
  <c r="M388" i="10"/>
  <c r="J446" i="10"/>
  <c r="J422" i="10"/>
  <c r="O422" i="10" s="1"/>
  <c r="N422" i="10"/>
  <c r="J398" i="10"/>
  <c r="N398" i="10"/>
  <c r="J393" i="10"/>
  <c r="J377" i="10"/>
  <c r="O347" i="10"/>
  <c r="J460" i="10"/>
  <c r="N457" i="10"/>
  <c r="N454" i="10"/>
  <c r="N404" i="10"/>
  <c r="N387" i="10"/>
  <c r="J387" i="10"/>
  <c r="J382" i="10"/>
  <c r="N432" i="10"/>
  <c r="N424" i="10"/>
  <c r="J418" i="10"/>
  <c r="N407" i="10"/>
  <c r="J407" i="10"/>
  <c r="J383" i="10"/>
  <c r="M383" i="10"/>
  <c r="N383" i="10"/>
  <c r="M354" i="10"/>
  <c r="N354" i="10"/>
  <c r="O431" i="10"/>
  <c r="N413" i="10"/>
  <c r="M413" i="10"/>
  <c r="N394" i="10"/>
  <c r="L394" i="10"/>
  <c r="J371" i="10"/>
  <c r="J366" i="10"/>
  <c r="J359" i="10"/>
  <c r="O359" i="10"/>
  <c r="O283" i="10"/>
  <c r="O261" i="10"/>
  <c r="O416" i="10"/>
  <c r="N406" i="10"/>
  <c r="J406" i="10"/>
  <c r="J381" i="10"/>
  <c r="O267" i="10"/>
  <c r="O295" i="10"/>
  <c r="O167" i="10"/>
  <c r="O146" i="10"/>
  <c r="O135" i="10"/>
  <c r="O218" i="10"/>
  <c r="O214" i="10"/>
  <c r="O81" i="10"/>
  <c r="O162" i="10"/>
  <c r="O151" i="10"/>
  <c r="O89" i="10"/>
  <c r="O263" i="10"/>
  <c r="O249" i="10"/>
  <c r="O242" i="10"/>
  <c r="O193" i="10"/>
  <c r="O183" i="10"/>
  <c r="O163" i="10"/>
  <c r="CW97" i="7"/>
  <c r="CV97" i="7"/>
  <c r="CV93" i="7"/>
  <c r="CW93" i="7"/>
  <c r="CV85" i="7"/>
  <c r="CW85" i="7"/>
  <c r="CW81" i="7"/>
  <c r="CV81" i="7"/>
  <c r="CV77" i="7"/>
  <c r="CW77" i="7"/>
  <c r="CW73" i="7"/>
  <c r="CV73" i="7"/>
  <c r="CW67" i="7"/>
  <c r="CV67" i="7"/>
  <c r="CV61" i="7"/>
  <c r="CW61" i="7"/>
  <c r="CV53" i="7"/>
  <c r="CW53" i="7"/>
  <c r="CW51" i="7"/>
  <c r="CV51" i="7"/>
  <c r="CV47" i="7"/>
  <c r="CW47" i="7"/>
  <c r="CV39" i="7"/>
  <c r="CW39" i="7"/>
  <c r="CV33" i="7"/>
  <c r="CW33" i="7"/>
  <c r="CV31" i="7"/>
  <c r="CW31" i="7"/>
  <c r="CW23" i="7"/>
  <c r="CV23" i="7"/>
  <c r="CW19" i="7"/>
  <c r="CV19" i="7"/>
  <c r="CV17" i="7"/>
  <c r="CW17" i="7"/>
  <c r="CV15" i="7"/>
  <c r="CW15" i="7"/>
  <c r="CW41" i="7"/>
  <c r="CZ41" i="7" s="1"/>
  <c r="CV63" i="7"/>
  <c r="O56" i="10"/>
  <c r="O53" i="10"/>
  <c r="O50" i="10"/>
  <c r="O37" i="10"/>
  <c r="CV57" i="7"/>
  <c r="O202" i="10"/>
  <c r="O154" i="10"/>
  <c r="O143" i="10"/>
  <c r="O134" i="10"/>
  <c r="O115" i="10"/>
  <c r="CW3" i="7"/>
  <c r="CX3" i="7" s="1"/>
  <c r="CW11" i="7"/>
  <c r="CX11" i="7" s="1"/>
  <c r="CW49" i="7"/>
  <c r="CZ49" i="7" s="1"/>
  <c r="CW75" i="7"/>
  <c r="CZ75" i="7" s="1"/>
  <c r="CW79" i="7"/>
  <c r="CZ79" i="7" s="1"/>
  <c r="CW83" i="7"/>
  <c r="CZ83" i="7" s="1"/>
  <c r="CV89" i="7"/>
  <c r="CW91" i="7"/>
  <c r="CX91" i="7" s="1"/>
  <c r="CW95" i="7"/>
  <c r="CZ95" i="7" s="1"/>
  <c r="CW99" i="7"/>
  <c r="CZ99" i="7" s="1"/>
  <c r="CW27" i="7"/>
  <c r="DA27" i="7" s="1"/>
  <c r="CW35" i="7"/>
  <c r="DA35" i="7" s="1"/>
  <c r="CW37" i="7"/>
  <c r="CX37" i="7" s="1"/>
  <c r="CW43" i="7"/>
  <c r="DA43" i="7" s="1"/>
  <c r="CW45" i="7"/>
  <c r="CX45" i="7" s="1"/>
  <c r="CW59" i="7"/>
  <c r="DA59" i="7" s="1"/>
  <c r="CW65" i="7"/>
  <c r="CX65" i="7" s="1"/>
  <c r="CV69" i="7"/>
  <c r="CW71" i="7"/>
  <c r="CY71" i="7" s="1"/>
  <c r="CW26" i="7"/>
  <c r="CV26" i="7"/>
  <c r="CW34" i="7"/>
  <c r="CV34" i="7"/>
  <c r="CW50" i="7"/>
  <c r="CV50" i="7"/>
  <c r="CV64" i="7"/>
  <c r="CW64" i="7"/>
  <c r="CW92" i="7"/>
  <c r="CV92" i="7"/>
  <c r="CV4" i="7"/>
  <c r="CV9" i="7"/>
  <c r="CV21" i="7"/>
  <c r="CW22" i="7"/>
  <c r="CV22" i="7"/>
  <c r="CW38" i="7"/>
  <c r="CV38" i="7"/>
  <c r="CW18" i="7"/>
  <c r="CV18" i="7"/>
  <c r="CW42" i="7"/>
  <c r="CV42" i="7"/>
  <c r="CV56" i="7"/>
  <c r="CW56" i="7"/>
  <c r="CW76" i="7"/>
  <c r="CV76" i="7"/>
  <c r="CW5" i="7"/>
  <c r="CY5" i="7" s="1"/>
  <c r="CV13" i="7"/>
  <c r="CW14" i="7"/>
  <c r="CV14" i="7"/>
  <c r="CV29" i="7"/>
  <c r="CW30" i="7"/>
  <c r="CV30" i="7"/>
  <c r="CW46" i="7"/>
  <c r="CV46" i="7"/>
  <c r="CW55" i="7"/>
  <c r="DA55" i="7" s="1"/>
  <c r="CW80" i="7"/>
  <c r="CV80" i="7"/>
  <c r="CW96" i="7"/>
  <c r="CV96" i="7"/>
  <c r="CW68" i="7"/>
  <c r="CV68" i="7"/>
  <c r="CW84" i="7"/>
  <c r="CV84" i="7"/>
  <c r="CW100" i="7"/>
  <c r="CV100" i="7"/>
  <c r="CW72" i="7"/>
  <c r="CV72" i="7"/>
  <c r="CW88" i="7"/>
  <c r="CV88" i="7"/>
  <c r="O593" i="10"/>
  <c r="N464" i="10"/>
  <c r="J459" i="10"/>
  <c r="J457" i="10"/>
  <c r="J456" i="10"/>
  <c r="N448" i="10"/>
  <c r="J443" i="10"/>
  <c r="J441" i="10"/>
  <c r="O441" i="10" s="1"/>
  <c r="J440" i="10"/>
  <c r="N433" i="10"/>
  <c r="M428" i="10"/>
  <c r="J428" i="10"/>
  <c r="J426" i="10"/>
  <c r="J425" i="10"/>
  <c r="N418" i="10"/>
  <c r="J400" i="10"/>
  <c r="N400" i="10"/>
  <c r="N461" i="10"/>
  <c r="N460" i="10"/>
  <c r="J455" i="10"/>
  <c r="O455" i="10" s="1"/>
  <c r="N445" i="10"/>
  <c r="N444" i="10"/>
  <c r="J439" i="10"/>
  <c r="N430" i="10"/>
  <c r="N429" i="10"/>
  <c r="J424" i="10"/>
  <c r="O424" i="10" s="1"/>
  <c r="J421" i="10"/>
  <c r="J386" i="10"/>
  <c r="N456" i="10"/>
  <c r="J451" i="10"/>
  <c r="N440" i="10"/>
  <c r="J435" i="10"/>
  <c r="N425" i="10"/>
  <c r="J415" i="10"/>
  <c r="N414" i="10"/>
  <c r="J414" i="10"/>
  <c r="N389" i="10"/>
  <c r="J389" i="10"/>
  <c r="J370" i="10"/>
  <c r="J463" i="10"/>
  <c r="J461" i="10"/>
  <c r="N452" i="10"/>
  <c r="J447" i="10"/>
  <c r="O447" i="10" s="1"/>
  <c r="J445" i="10"/>
  <c r="N436" i="10"/>
  <c r="J432" i="10"/>
  <c r="J430" i="10"/>
  <c r="N421" i="10"/>
  <c r="N415" i="10"/>
  <c r="J412" i="10"/>
  <c r="N405" i="10"/>
  <c r="J405" i="10"/>
  <c r="O405" i="10" s="1"/>
  <c r="J402" i="10"/>
  <c r="J396" i="10"/>
  <c r="N386" i="10"/>
  <c r="N373" i="10"/>
  <c r="J373" i="10"/>
  <c r="J417" i="10"/>
  <c r="O417" i="10"/>
  <c r="J408" i="10"/>
  <c r="N401" i="10"/>
  <c r="J401" i="10"/>
  <c r="J392" i="10"/>
  <c r="O392" i="10" s="1"/>
  <c r="N385" i="10"/>
  <c r="J385" i="10"/>
  <c r="J376" i="10"/>
  <c r="N369" i="10"/>
  <c r="J369" i="10"/>
  <c r="J352" i="10"/>
  <c r="N352" i="10"/>
  <c r="J413" i="10"/>
  <c r="O406" i="10"/>
  <c r="O397" i="10"/>
  <c r="N397" i="10"/>
  <c r="N381" i="10"/>
  <c r="O374" i="10"/>
  <c r="N365" i="10"/>
  <c r="J362" i="10"/>
  <c r="N362" i="10"/>
  <c r="N357" i="10"/>
  <c r="J357" i="10"/>
  <c r="O298" i="10"/>
  <c r="J384" i="10"/>
  <c r="O384" i="10"/>
  <c r="N384" i="10"/>
  <c r="J380" i="10"/>
  <c r="J368" i="10"/>
  <c r="N368" i="10"/>
  <c r="O336" i="10"/>
  <c r="O304" i="10"/>
  <c r="O341" i="10"/>
  <c r="O314" i="10"/>
  <c r="N409" i="10"/>
  <c r="J404" i="10"/>
  <c r="O404" i="10" s="1"/>
  <c r="N393" i="10"/>
  <c r="J388" i="10"/>
  <c r="O388" i="10" s="1"/>
  <c r="O377" i="10"/>
  <c r="N377" i="10"/>
  <c r="J372" i="10"/>
  <c r="O372" i="10"/>
  <c r="N361" i="10"/>
  <c r="J356" i="10"/>
  <c r="O356" i="10" s="1"/>
  <c r="J354" i="10"/>
  <c r="O345" i="10"/>
  <c r="O342" i="10"/>
  <c r="O340" i="10"/>
  <c r="O338" i="10"/>
  <c r="O329" i="10"/>
  <c r="O326" i="10"/>
  <c r="O324" i="10"/>
  <c r="O313" i="10"/>
  <c r="O310" i="10"/>
  <c r="O308" i="10"/>
  <c r="O306" i="10"/>
  <c r="O297" i="10"/>
  <c r="O294" i="10"/>
  <c r="O292" i="10"/>
  <c r="O281" i="10"/>
  <c r="O274" i="10"/>
  <c r="O256" i="10"/>
  <c r="J364" i="10"/>
  <c r="O353" i="10"/>
  <c r="N353" i="10"/>
  <c r="O348" i="10"/>
  <c r="O337" i="10"/>
  <c r="O332" i="10"/>
  <c r="O321" i="10"/>
  <c r="O316" i="10"/>
  <c r="O300" i="10"/>
  <c r="O282" i="10"/>
  <c r="O270" i="10"/>
  <c r="O266" i="10"/>
  <c r="O262" i="10"/>
  <c r="O243" i="10"/>
  <c r="J360" i="10"/>
  <c r="J358" i="10"/>
  <c r="O349" i="10"/>
  <c r="O344" i="10"/>
  <c r="O333" i="10"/>
  <c r="O288" i="10"/>
  <c r="O285" i="10"/>
  <c r="O280" i="10"/>
  <c r="O248" i="10"/>
  <c r="O232" i="10"/>
  <c r="O224" i="10"/>
  <c r="O221" i="10"/>
  <c r="O205" i="10"/>
  <c r="O203" i="10"/>
  <c r="O189" i="10"/>
  <c r="O173" i="10"/>
  <c r="O260" i="10"/>
  <c r="O247" i="10"/>
  <c r="O217" i="10"/>
  <c r="O204" i="10"/>
  <c r="O199" i="10"/>
  <c r="O227" i="10"/>
  <c r="O211" i="10"/>
  <c r="O197" i="10"/>
  <c r="O195" i="10"/>
  <c r="O192" i="10"/>
  <c r="O252" i="10"/>
  <c r="O225" i="10"/>
  <c r="O208" i="10"/>
  <c r="O207" i="10"/>
  <c r="O196" i="10"/>
  <c r="O178" i="10"/>
  <c r="O177" i="10"/>
  <c r="O180" i="10"/>
  <c r="O137" i="10"/>
  <c r="O176" i="10"/>
  <c r="O168" i="10"/>
  <c r="O165" i="10"/>
  <c r="O152" i="10"/>
  <c r="O149" i="10"/>
  <c r="O136" i="10"/>
  <c r="O133" i="10"/>
  <c r="O172" i="10"/>
  <c r="O145" i="10"/>
  <c r="O141" i="10"/>
  <c r="O94" i="10"/>
  <c r="O90" i="10"/>
  <c r="O79" i="10"/>
  <c r="O49" i="10"/>
  <c r="O70" i="10"/>
  <c r="O59" i="10"/>
  <c r="O54" i="10"/>
  <c r="O84" i="10"/>
  <c r="O102" i="10"/>
  <c r="O100" i="10"/>
  <c r="O75" i="10"/>
  <c r="O74" i="10"/>
  <c r="O63" i="10"/>
  <c r="O82" i="10"/>
  <c r="O66" i="10"/>
  <c r="O55" i="10"/>
  <c r="O78" i="10"/>
  <c r="O67" i="10"/>
  <c r="O62" i="10"/>
  <c r="O47" i="10"/>
  <c r="O36" i="10"/>
  <c r="O32" i="10"/>
  <c r="O8" i="10"/>
  <c r="O43" i="10"/>
  <c r="O39" i="10"/>
  <c r="O31" i="10"/>
  <c r="O27" i="10"/>
  <c r="O23" i="10"/>
  <c r="O19" i="10"/>
  <c r="O15" i="10"/>
  <c r="O11" i="10"/>
  <c r="O26" i="10"/>
  <c r="O22" i="10"/>
  <c r="O18" i="10"/>
  <c r="O6" i="10"/>
  <c r="L9" i="20"/>
  <c r="G9" i="20"/>
  <c r="L8" i="20"/>
  <c r="G8" i="20"/>
  <c r="O761" i="10" l="1"/>
  <c r="O763" i="10"/>
  <c r="O758" i="10"/>
  <c r="O764" i="10"/>
  <c r="O760" i="10"/>
  <c r="O714" i="10"/>
  <c r="O705" i="10"/>
  <c r="O699" i="10"/>
  <c r="O698" i="10"/>
  <c r="O696" i="10"/>
  <c r="O693" i="10"/>
  <c r="O685" i="10"/>
  <c r="O683" i="10"/>
  <c r="O677" i="10"/>
  <c r="O660" i="10"/>
  <c r="O653" i="10"/>
  <c r="O651" i="10"/>
  <c r="O645" i="10"/>
  <c r="O637" i="10"/>
  <c r="O635" i="10"/>
  <c r="O625" i="10"/>
  <c r="O620" i="10"/>
  <c r="O605" i="10"/>
  <c r="O596" i="10"/>
  <c r="O579" i="10"/>
  <c r="O576" i="10"/>
  <c r="O573" i="10"/>
  <c r="O572" i="10"/>
  <c r="O571" i="10"/>
  <c r="O563" i="10"/>
  <c r="O557" i="10"/>
  <c r="O547" i="10"/>
  <c r="O543" i="10"/>
  <c r="O540" i="10"/>
  <c r="O539" i="10"/>
  <c r="O535" i="10"/>
  <c r="O527" i="10"/>
  <c r="O520" i="10"/>
  <c r="O500" i="10"/>
  <c r="O504" i="10"/>
  <c r="O519" i="10"/>
  <c r="O499" i="10"/>
  <c r="O491" i="10"/>
  <c r="O461" i="10"/>
  <c r="O468" i="10"/>
  <c r="O438" i="10"/>
  <c r="O436" i="10"/>
  <c r="O716" i="10"/>
  <c r="O709" i="10"/>
  <c r="O708" i="10"/>
  <c r="O706" i="10"/>
  <c r="O701" i="10"/>
  <c r="O694" i="10"/>
  <c r="O688" i="10"/>
  <c r="O687" i="10"/>
  <c r="O686" i="10"/>
  <c r="O681" i="10"/>
  <c r="O679" i="10"/>
  <c r="O672" i="10"/>
  <c r="O671" i="10"/>
  <c r="CX19" i="7"/>
  <c r="O665" i="10"/>
  <c r="O664" i="10"/>
  <c r="O663" i="10"/>
  <c r="O640" i="10"/>
  <c r="O639" i="10"/>
  <c r="O636" i="10"/>
  <c r="O631" i="10"/>
  <c r="O629" i="10"/>
  <c r="O623" i="10"/>
  <c r="O621" i="10"/>
  <c r="O619" i="10"/>
  <c r="O618" i="10"/>
  <c r="O613" i="10"/>
  <c r="O617" i="10"/>
  <c r="O612" i="10"/>
  <c r="O616" i="10"/>
  <c r="O608" i="10"/>
  <c r="O603" i="10"/>
  <c r="O601" i="10"/>
  <c r="O588" i="10"/>
  <c r="O586" i="10"/>
  <c r="O584" i="10"/>
  <c r="O575" i="10"/>
  <c r="O574" i="10"/>
  <c r="O559" i="10"/>
  <c r="O561" i="10"/>
  <c r="O560" i="10"/>
  <c r="O542" i="10"/>
  <c r="O541" i="10"/>
  <c r="O538" i="10"/>
  <c r="O536" i="10"/>
  <c r="O533" i="10"/>
  <c r="O531" i="10"/>
  <c r="O517" i="10"/>
  <c r="O515" i="10"/>
  <c r="O511" i="10"/>
  <c r="O508" i="10"/>
  <c r="O507" i="10"/>
  <c r="O506" i="10"/>
  <c r="O502" i="10"/>
  <c r="O496" i="10"/>
  <c r="O497" i="10"/>
  <c r="O493" i="10"/>
  <c r="M50" i="10"/>
  <c r="L50" i="10"/>
  <c r="L62" i="10"/>
  <c r="M62" i="10"/>
  <c r="M66" i="10"/>
  <c r="L66" i="10"/>
  <c r="L70" i="10"/>
  <c r="M70" i="10"/>
  <c r="M74" i="10"/>
  <c r="L74" i="10"/>
  <c r="M114" i="10"/>
  <c r="L114" i="10"/>
  <c r="L178" i="10"/>
  <c r="M178" i="10"/>
  <c r="L186" i="10"/>
  <c r="M186" i="10"/>
  <c r="L214" i="10"/>
  <c r="M214" i="10"/>
  <c r="L218" i="10"/>
  <c r="M218" i="10"/>
  <c r="L230" i="10"/>
  <c r="M230" i="10"/>
  <c r="L252" i="10"/>
  <c r="M252" i="10"/>
  <c r="L288" i="10"/>
  <c r="M288" i="10"/>
  <c r="L296" i="10"/>
  <c r="M296" i="10"/>
  <c r="L304" i="10"/>
  <c r="M304" i="10"/>
  <c r="L308" i="10"/>
  <c r="M308" i="10"/>
  <c r="L49" i="10"/>
  <c r="M49" i="10"/>
  <c r="L93" i="10"/>
  <c r="M93" i="10"/>
  <c r="L141" i="10"/>
  <c r="M141" i="10"/>
  <c r="L153" i="10"/>
  <c r="M153" i="10"/>
  <c r="M225" i="10"/>
  <c r="L225" i="10"/>
  <c r="M263" i="10"/>
  <c r="L263" i="10"/>
  <c r="M275" i="10"/>
  <c r="L275" i="10"/>
  <c r="M287" i="10"/>
  <c r="L287" i="10"/>
  <c r="M299" i="10"/>
  <c r="L299" i="10"/>
  <c r="M343" i="10"/>
  <c r="L343" i="10"/>
  <c r="L87" i="10"/>
  <c r="M87" i="10"/>
  <c r="L111" i="10"/>
  <c r="M111" i="10"/>
  <c r="M115" i="10"/>
  <c r="L115" i="10"/>
  <c r="M131" i="10"/>
  <c r="L131" i="10"/>
  <c r="M179" i="10"/>
  <c r="L179" i="10"/>
  <c r="M187" i="10"/>
  <c r="L187" i="10"/>
  <c r="M191" i="10"/>
  <c r="L191" i="10"/>
  <c r="M211" i="10"/>
  <c r="L211" i="10"/>
  <c r="M235" i="10"/>
  <c r="L235" i="10"/>
  <c r="M245" i="10"/>
  <c r="L245" i="10"/>
  <c r="M269" i="10"/>
  <c r="L269" i="10"/>
  <c r="M281" i="10"/>
  <c r="L281" i="10"/>
  <c r="M285" i="10"/>
  <c r="L285" i="10"/>
  <c r="M317" i="10"/>
  <c r="L317" i="10"/>
  <c r="M337" i="10"/>
  <c r="L337" i="10"/>
  <c r="L101" i="10"/>
  <c r="M101" i="10"/>
  <c r="M181" i="10"/>
  <c r="L181" i="10"/>
  <c r="M193" i="10"/>
  <c r="L193" i="10"/>
  <c r="M271" i="10"/>
  <c r="L271" i="10"/>
  <c r="M4" i="10"/>
  <c r="L4" i="10"/>
  <c r="L8" i="10"/>
  <c r="M8" i="10"/>
  <c r="M28" i="10"/>
  <c r="L28" i="10"/>
  <c r="L32" i="10"/>
  <c r="M32" i="10"/>
  <c r="M36" i="10"/>
  <c r="L36" i="10"/>
  <c r="L40" i="10"/>
  <c r="M40" i="10"/>
  <c r="M88" i="10"/>
  <c r="L88" i="10"/>
  <c r="L100" i="10"/>
  <c r="M100" i="10"/>
  <c r="L104" i="10"/>
  <c r="M104" i="10"/>
  <c r="M116" i="10"/>
  <c r="L116" i="10"/>
  <c r="L120" i="10"/>
  <c r="M120" i="10"/>
  <c r="M124" i="10"/>
  <c r="L124" i="10"/>
  <c r="L128" i="10"/>
  <c r="M128" i="10"/>
  <c r="L144" i="10"/>
  <c r="M144" i="10"/>
  <c r="L152" i="10"/>
  <c r="M152" i="10"/>
  <c r="L156" i="10"/>
  <c r="M156" i="10"/>
  <c r="L160" i="10"/>
  <c r="M160" i="10"/>
  <c r="L172" i="10"/>
  <c r="M172" i="10"/>
  <c r="L180" i="10"/>
  <c r="M180" i="10"/>
  <c r="L188" i="10"/>
  <c r="M188" i="10"/>
  <c r="L212" i="10"/>
  <c r="M212" i="10"/>
  <c r="L220" i="10"/>
  <c r="M220" i="10"/>
  <c r="L232" i="10"/>
  <c r="M232" i="10"/>
  <c r="L236" i="10"/>
  <c r="M236" i="10"/>
  <c r="L246" i="10"/>
  <c r="M246" i="10"/>
  <c r="L250" i="10"/>
  <c r="M250" i="10"/>
  <c r="L278" i="10"/>
  <c r="M278" i="10"/>
  <c r="L282" i="10"/>
  <c r="M282" i="10"/>
  <c r="L294" i="10"/>
  <c r="M294" i="10"/>
  <c r="L302" i="10"/>
  <c r="M302" i="10"/>
  <c r="L338" i="10"/>
  <c r="M338" i="10"/>
  <c r="L13" i="10"/>
  <c r="M13" i="10"/>
  <c r="L25" i="10"/>
  <c r="M25" i="10"/>
  <c r="L37" i="10"/>
  <c r="M37" i="10"/>
  <c r="L41" i="10"/>
  <c r="M41" i="10"/>
  <c r="L53" i="10"/>
  <c r="M53" i="10"/>
  <c r="L77" i="10"/>
  <c r="M77" i="10"/>
  <c r="M149" i="10"/>
  <c r="L149" i="10"/>
  <c r="M185" i="10"/>
  <c r="L185" i="10"/>
  <c r="M291" i="10"/>
  <c r="L291" i="10"/>
  <c r="M303" i="10"/>
  <c r="L303" i="10"/>
  <c r="M339" i="10"/>
  <c r="L339" i="10"/>
  <c r="L14" i="10"/>
  <c r="M14" i="10"/>
  <c r="M18" i="10"/>
  <c r="L18" i="10"/>
  <c r="L22" i="10"/>
  <c r="M22" i="10"/>
  <c r="M26" i="10"/>
  <c r="L26" i="10"/>
  <c r="L46" i="10"/>
  <c r="M46" i="10"/>
  <c r="M82" i="10"/>
  <c r="L82" i="10"/>
  <c r="L86" i="10"/>
  <c r="M86" i="10"/>
  <c r="M90" i="10"/>
  <c r="L90" i="10"/>
  <c r="M98" i="10"/>
  <c r="L98" i="10"/>
  <c r="L110" i="10"/>
  <c r="M110" i="10"/>
  <c r="L126" i="10"/>
  <c r="M126" i="10"/>
  <c r="M130" i="10"/>
  <c r="L130" i="10"/>
  <c r="L154" i="10"/>
  <c r="M154" i="10"/>
  <c r="L158" i="10"/>
  <c r="M158" i="10"/>
  <c r="L166" i="10"/>
  <c r="M166" i="10"/>
  <c r="L198" i="10"/>
  <c r="M198" i="10"/>
  <c r="L210" i="10"/>
  <c r="M210" i="10"/>
  <c r="L226" i="10"/>
  <c r="M226" i="10"/>
  <c r="L272" i="10"/>
  <c r="M272" i="10"/>
  <c r="L300" i="10"/>
  <c r="M300" i="10"/>
  <c r="M312" i="10"/>
  <c r="L312" i="10"/>
  <c r="L316" i="10"/>
  <c r="M316" i="10"/>
  <c r="M336" i="10"/>
  <c r="L336" i="10"/>
  <c r="L340" i="10"/>
  <c r="M340" i="10"/>
  <c r="L344" i="10"/>
  <c r="M344" i="10"/>
  <c r="L109" i="10"/>
  <c r="M109" i="10"/>
  <c r="M165" i="10"/>
  <c r="L165" i="10"/>
  <c r="M177" i="10"/>
  <c r="L177" i="10"/>
  <c r="M201" i="10"/>
  <c r="L201" i="10"/>
  <c r="L7" i="10"/>
  <c r="M7" i="10"/>
  <c r="M19" i="10"/>
  <c r="L19" i="10"/>
  <c r="L39" i="10"/>
  <c r="M39" i="10"/>
  <c r="L55" i="10"/>
  <c r="M55" i="10"/>
  <c r="L79" i="10"/>
  <c r="M79" i="10"/>
  <c r="M83" i="10"/>
  <c r="L83" i="10"/>
  <c r="L95" i="10"/>
  <c r="M95" i="10"/>
  <c r="M107" i="10"/>
  <c r="L107" i="10"/>
  <c r="M123" i="10"/>
  <c r="L123" i="10"/>
  <c r="L127" i="10"/>
  <c r="M127" i="10"/>
  <c r="M159" i="10"/>
  <c r="L159" i="10"/>
  <c r="M167" i="10"/>
  <c r="L167" i="10"/>
  <c r="M195" i="10"/>
  <c r="L195" i="10"/>
  <c r="M199" i="10"/>
  <c r="L199" i="10"/>
  <c r="M253" i="10"/>
  <c r="L253" i="10"/>
  <c r="M265" i="10"/>
  <c r="L265" i="10"/>
  <c r="M297" i="10"/>
  <c r="L297" i="10"/>
  <c r="M313" i="10"/>
  <c r="L313" i="10"/>
  <c r="M321" i="10"/>
  <c r="L321" i="10"/>
  <c r="M325" i="10"/>
  <c r="L325" i="10"/>
  <c r="M329" i="10"/>
  <c r="L329" i="10"/>
  <c r="M333" i="10"/>
  <c r="L333" i="10"/>
  <c r="L349" i="10"/>
  <c r="M349" i="10"/>
  <c r="M169" i="10"/>
  <c r="L169" i="10"/>
  <c r="M205" i="10"/>
  <c r="L205" i="10"/>
  <c r="M221" i="10"/>
  <c r="L221" i="10"/>
  <c r="M247" i="10"/>
  <c r="L247" i="10"/>
  <c r="M283" i="10"/>
  <c r="L283" i="10"/>
  <c r="M335" i="10"/>
  <c r="L335" i="10"/>
  <c r="L52" i="10"/>
  <c r="M52" i="10"/>
  <c r="L56" i="10"/>
  <c r="M56" i="10"/>
  <c r="L68" i="10"/>
  <c r="M68" i="10"/>
  <c r="L72" i="10"/>
  <c r="M72" i="10"/>
  <c r="L84" i="10"/>
  <c r="M84" i="10"/>
  <c r="L92" i="10"/>
  <c r="M92" i="10"/>
  <c r="M96" i="10"/>
  <c r="L96" i="10"/>
  <c r="L196" i="10"/>
  <c r="M196" i="10"/>
  <c r="L200" i="10"/>
  <c r="M200" i="10"/>
  <c r="L274" i="10"/>
  <c r="M274" i="10"/>
  <c r="L286" i="10"/>
  <c r="M286" i="10"/>
  <c r="L290" i="10"/>
  <c r="M290" i="10"/>
  <c r="L314" i="10"/>
  <c r="M314" i="10"/>
  <c r="L318" i="10"/>
  <c r="M318" i="10"/>
  <c r="M350" i="10"/>
  <c r="L350" i="10"/>
  <c r="L5" i="10"/>
  <c r="M5" i="10"/>
  <c r="L9" i="10"/>
  <c r="M9" i="10"/>
  <c r="L21" i="10"/>
  <c r="M21" i="10"/>
  <c r="L29" i="10"/>
  <c r="M29" i="10"/>
  <c r="L33" i="10"/>
  <c r="M33" i="10"/>
  <c r="L61" i="10"/>
  <c r="M61" i="10"/>
  <c r="L65" i="10"/>
  <c r="M65" i="10"/>
  <c r="L69" i="10"/>
  <c r="M69" i="10"/>
  <c r="L73" i="10"/>
  <c r="M73" i="10"/>
  <c r="L137" i="10"/>
  <c r="M137" i="10"/>
  <c r="M161" i="10"/>
  <c r="L161" i="10"/>
  <c r="M217" i="10"/>
  <c r="L217" i="10"/>
  <c r="M255" i="10"/>
  <c r="L255" i="10"/>
  <c r="M267" i="10"/>
  <c r="L267" i="10"/>
  <c r="M34" i="10"/>
  <c r="L34" i="10"/>
  <c r="L38" i="10"/>
  <c r="M38" i="10"/>
  <c r="M42" i="10"/>
  <c r="L42" i="10"/>
  <c r="L78" i="10"/>
  <c r="M78" i="10"/>
  <c r="L94" i="10"/>
  <c r="M94" i="10"/>
  <c r="L118" i="10"/>
  <c r="M118" i="10"/>
  <c r="M122" i="10"/>
  <c r="L122" i="10"/>
  <c r="L142" i="10"/>
  <c r="M142" i="10"/>
  <c r="L146" i="10"/>
  <c r="M146" i="10"/>
  <c r="L150" i="10"/>
  <c r="M150" i="10"/>
  <c r="L174" i="10"/>
  <c r="M174" i="10"/>
  <c r="L182" i="10"/>
  <c r="M182" i="10"/>
  <c r="L194" i="10"/>
  <c r="M194" i="10"/>
  <c r="L222" i="10"/>
  <c r="M222" i="10"/>
  <c r="L234" i="10"/>
  <c r="M234" i="10"/>
  <c r="L238" i="10"/>
  <c r="M238" i="10"/>
  <c r="L248" i="10"/>
  <c r="M248" i="10"/>
  <c r="L260" i="10"/>
  <c r="M260" i="10"/>
  <c r="L268" i="10"/>
  <c r="M268" i="10"/>
  <c r="L280" i="10"/>
  <c r="M280" i="10"/>
  <c r="L284" i="10"/>
  <c r="M284" i="10"/>
  <c r="M320" i="10"/>
  <c r="L320" i="10"/>
  <c r="L324" i="10"/>
  <c r="M324" i="10"/>
  <c r="M328" i="10"/>
  <c r="L328" i="10"/>
  <c r="L332" i="10"/>
  <c r="M332" i="10"/>
  <c r="L348" i="10"/>
  <c r="M348" i="10"/>
  <c r="L121" i="10"/>
  <c r="M121" i="10"/>
  <c r="L129" i="10"/>
  <c r="M129" i="10"/>
  <c r="M189" i="10"/>
  <c r="L189" i="10"/>
  <c r="M237" i="10"/>
  <c r="L237" i="10"/>
  <c r="M251" i="10"/>
  <c r="L251" i="10"/>
  <c r="M311" i="10"/>
  <c r="L311" i="10"/>
  <c r="M323" i="10"/>
  <c r="L323" i="10"/>
  <c r="M331" i="10"/>
  <c r="L331" i="10"/>
  <c r="L3" i="10"/>
  <c r="L15" i="10"/>
  <c r="M15" i="10"/>
  <c r="M27" i="10"/>
  <c r="L27" i="10"/>
  <c r="M35" i="10"/>
  <c r="L35" i="10"/>
  <c r="L47" i="10"/>
  <c r="M47" i="10"/>
  <c r="M51" i="10"/>
  <c r="L51" i="10"/>
  <c r="M59" i="10"/>
  <c r="L59" i="10"/>
  <c r="M75" i="10"/>
  <c r="L75" i="10"/>
  <c r="L103" i="10"/>
  <c r="M103" i="10"/>
  <c r="L119" i="10"/>
  <c r="M119" i="10"/>
  <c r="L147" i="10"/>
  <c r="M147" i="10"/>
  <c r="M155" i="10"/>
  <c r="L155" i="10"/>
  <c r="M163" i="10"/>
  <c r="L163" i="10"/>
  <c r="M171" i="10"/>
  <c r="L171" i="10"/>
  <c r="M175" i="10"/>
  <c r="L175" i="10"/>
  <c r="M207" i="10"/>
  <c r="L207" i="10"/>
  <c r="M219" i="10"/>
  <c r="L219" i="10"/>
  <c r="M231" i="10"/>
  <c r="L231" i="10"/>
  <c r="M273" i="10"/>
  <c r="L273" i="10"/>
  <c r="M277" i="10"/>
  <c r="L277" i="10"/>
  <c r="M289" i="10"/>
  <c r="L289" i="10"/>
  <c r="M293" i="10"/>
  <c r="L293" i="10"/>
  <c r="M301" i="10"/>
  <c r="L301" i="10"/>
  <c r="M305" i="10"/>
  <c r="L305" i="10"/>
  <c r="M309" i="10"/>
  <c r="L309" i="10"/>
  <c r="L113" i="10"/>
  <c r="M113" i="10"/>
  <c r="L133" i="10"/>
  <c r="M133" i="10"/>
  <c r="M295" i="10"/>
  <c r="L295" i="10"/>
  <c r="M307" i="10"/>
  <c r="L307" i="10"/>
  <c r="M319" i="10"/>
  <c r="L319" i="10"/>
  <c r="M20" i="10"/>
  <c r="L20" i="10"/>
  <c r="L24" i="10"/>
  <c r="M24" i="10"/>
  <c r="M44" i="10"/>
  <c r="L44" i="10"/>
  <c r="M48" i="10"/>
  <c r="L48" i="10"/>
  <c r="M64" i="10"/>
  <c r="L64" i="10"/>
  <c r="L148" i="10"/>
  <c r="M148" i="10"/>
  <c r="L164" i="10"/>
  <c r="M164" i="10"/>
  <c r="L168" i="10"/>
  <c r="M168" i="10"/>
  <c r="L204" i="10"/>
  <c r="M204" i="10"/>
  <c r="L208" i="10"/>
  <c r="M208" i="10"/>
  <c r="L258" i="10"/>
  <c r="M258" i="10"/>
  <c r="L262" i="10"/>
  <c r="M262" i="10"/>
  <c r="M310" i="10"/>
  <c r="L310" i="10"/>
  <c r="L334" i="10"/>
  <c r="M334" i="10"/>
  <c r="L45" i="10"/>
  <c r="M45" i="10"/>
  <c r="L85" i="10"/>
  <c r="M85" i="10"/>
  <c r="L105" i="10"/>
  <c r="M105" i="10"/>
  <c r="M173" i="10"/>
  <c r="L173" i="10"/>
  <c r="M315" i="10"/>
  <c r="L315" i="10"/>
  <c r="M327" i="10"/>
  <c r="L327" i="10"/>
  <c r="L6" i="10"/>
  <c r="M6" i="10"/>
  <c r="M10" i="10"/>
  <c r="L10" i="10"/>
  <c r="L30" i="10"/>
  <c r="M30" i="10"/>
  <c r="L54" i="10"/>
  <c r="M54" i="10"/>
  <c r="M58" i="10"/>
  <c r="L58" i="10"/>
  <c r="L102" i="10"/>
  <c r="M102" i="10"/>
  <c r="M106" i="10"/>
  <c r="L106" i="10"/>
  <c r="L134" i="10"/>
  <c r="M134" i="10"/>
  <c r="M138" i="10"/>
  <c r="L138" i="10"/>
  <c r="L162" i="10"/>
  <c r="M162" i="10"/>
  <c r="L170" i="10"/>
  <c r="M170" i="10"/>
  <c r="L190" i="10"/>
  <c r="M190" i="10"/>
  <c r="L202" i="10"/>
  <c r="M202" i="10"/>
  <c r="L206" i="10"/>
  <c r="M206" i="10"/>
  <c r="L244" i="10"/>
  <c r="M244" i="10"/>
  <c r="L256" i="10"/>
  <c r="M256" i="10"/>
  <c r="L264" i="10"/>
  <c r="M264" i="10"/>
  <c r="L276" i="10"/>
  <c r="M276" i="10"/>
  <c r="L292" i="10"/>
  <c r="M292" i="10"/>
  <c r="M213" i="10"/>
  <c r="L213" i="10"/>
  <c r="M11" i="10"/>
  <c r="L11" i="10"/>
  <c r="L23" i="10"/>
  <c r="M23" i="10"/>
  <c r="L31" i="10"/>
  <c r="M31" i="10"/>
  <c r="M43" i="10"/>
  <c r="L43" i="10"/>
  <c r="L63" i="10"/>
  <c r="M63" i="10"/>
  <c r="M67" i="10"/>
  <c r="L67" i="10"/>
  <c r="L71" i="10"/>
  <c r="M71" i="10"/>
  <c r="M91" i="10"/>
  <c r="L91" i="10"/>
  <c r="M99" i="10"/>
  <c r="L99" i="10"/>
  <c r="L135" i="10"/>
  <c r="M135" i="10"/>
  <c r="M139" i="10"/>
  <c r="L139" i="10"/>
  <c r="L143" i="10"/>
  <c r="M143" i="10"/>
  <c r="L151" i="10"/>
  <c r="M151" i="10"/>
  <c r="M183" i="10"/>
  <c r="L183" i="10"/>
  <c r="M203" i="10"/>
  <c r="L203" i="10"/>
  <c r="M215" i="10"/>
  <c r="L215" i="10"/>
  <c r="M223" i="10"/>
  <c r="L223" i="10"/>
  <c r="M227" i="10"/>
  <c r="L227" i="10"/>
  <c r="L240" i="10"/>
  <c r="M240" i="10"/>
  <c r="M249" i="10"/>
  <c r="L249" i="10"/>
  <c r="M257" i="10"/>
  <c r="L257" i="10"/>
  <c r="M261" i="10"/>
  <c r="L261" i="10"/>
  <c r="M341" i="10"/>
  <c r="L341" i="10"/>
  <c r="M345" i="10"/>
  <c r="L345" i="10"/>
  <c r="L57" i="10"/>
  <c r="M57" i="10"/>
  <c r="L89" i="10"/>
  <c r="M89" i="10"/>
  <c r="L125" i="10"/>
  <c r="M125" i="10"/>
  <c r="M145" i="10"/>
  <c r="L145" i="10"/>
  <c r="L157" i="10"/>
  <c r="M157" i="10"/>
  <c r="M233" i="10"/>
  <c r="L233" i="10"/>
  <c r="M259" i="10"/>
  <c r="L259" i="10"/>
  <c r="M347" i="10"/>
  <c r="L347" i="10"/>
  <c r="M12" i="10"/>
  <c r="L12" i="10"/>
  <c r="L16" i="10"/>
  <c r="M16" i="10"/>
  <c r="M60" i="10"/>
  <c r="L60" i="10"/>
  <c r="M76" i="10"/>
  <c r="L76" i="10"/>
  <c r="M80" i="10"/>
  <c r="L80" i="10"/>
  <c r="M108" i="10"/>
  <c r="L108" i="10"/>
  <c r="L112" i="10"/>
  <c r="M112" i="10"/>
  <c r="M132" i="10"/>
  <c r="L132" i="10"/>
  <c r="L136" i="10"/>
  <c r="M136" i="10"/>
  <c r="L140" i="10"/>
  <c r="M140" i="10"/>
  <c r="L176" i="10"/>
  <c r="M176" i="10"/>
  <c r="L184" i="10"/>
  <c r="M184" i="10"/>
  <c r="L192" i="10"/>
  <c r="M192" i="10"/>
  <c r="L216" i="10"/>
  <c r="M216" i="10"/>
  <c r="L224" i="10"/>
  <c r="M224" i="10"/>
  <c r="L228" i="10"/>
  <c r="M228" i="10"/>
  <c r="L242" i="10"/>
  <c r="M242" i="10"/>
  <c r="L254" i="10"/>
  <c r="M254" i="10"/>
  <c r="L266" i="10"/>
  <c r="M266" i="10"/>
  <c r="L270" i="10"/>
  <c r="M270" i="10"/>
  <c r="L298" i="10"/>
  <c r="M298" i="10"/>
  <c r="L306" i="10"/>
  <c r="M306" i="10"/>
  <c r="L322" i="10"/>
  <c r="M322" i="10"/>
  <c r="L326" i="10"/>
  <c r="M326" i="10"/>
  <c r="L330" i="10"/>
  <c r="M330" i="10"/>
  <c r="L342" i="10"/>
  <c r="M342" i="10"/>
  <c r="M346" i="10"/>
  <c r="L346" i="10"/>
  <c r="L17" i="10"/>
  <c r="M17" i="10"/>
  <c r="L81" i="10"/>
  <c r="M81" i="10"/>
  <c r="L97" i="10"/>
  <c r="M97" i="10"/>
  <c r="L117" i="10"/>
  <c r="M117" i="10"/>
  <c r="M197" i="10"/>
  <c r="L197" i="10"/>
  <c r="M209" i="10"/>
  <c r="L209" i="10"/>
  <c r="M229" i="10"/>
  <c r="L229" i="10"/>
  <c r="M243" i="10"/>
  <c r="L243" i="10"/>
  <c r="M279" i="10"/>
  <c r="L279" i="10"/>
  <c r="O470" i="10"/>
  <c r="O460" i="10"/>
  <c r="O433" i="10"/>
  <c r="O428" i="10"/>
  <c r="O420" i="10"/>
  <c r="O413" i="10"/>
  <c r="O409" i="10"/>
  <c r="O396" i="10"/>
  <c r="O395" i="10"/>
  <c r="O391" i="10"/>
  <c r="O383" i="10"/>
  <c r="O381" i="10"/>
  <c r="O379" i="10"/>
  <c r="O378" i="10"/>
  <c r="O376" i="10"/>
  <c r="O375" i="10"/>
  <c r="O368" i="10"/>
  <c r="O363" i="10"/>
  <c r="O362" i="10"/>
  <c r="O358" i="10"/>
  <c r="O357" i="10"/>
  <c r="O354" i="10"/>
  <c r="O715" i="10"/>
  <c r="O711" i="10"/>
  <c r="O712" i="10"/>
  <c r="O713" i="10"/>
  <c r="O704" i="10"/>
  <c r="O710" i="10"/>
  <c r="O707" i="10"/>
  <c r="O703" i="10"/>
  <c r="O702" i="10"/>
  <c r="O700" i="10"/>
  <c r="O697" i="10"/>
  <c r="O695" i="10"/>
  <c r="O692" i="10"/>
  <c r="O691" i="10"/>
  <c r="O682" i="10"/>
  <c r="O689" i="10"/>
  <c r="O684" i="10"/>
  <c r="O680" i="10"/>
  <c r="O678" i="10"/>
  <c r="O676" i="10"/>
  <c r="O675" i="10"/>
  <c r="O674" i="10"/>
  <c r="O673" i="10"/>
  <c r="O670" i="10"/>
  <c r="O669" i="10"/>
  <c r="O668" i="10"/>
  <c r="O666" i="10"/>
  <c r="O659" i="10"/>
  <c r="O662" i="10"/>
  <c r="O661" i="10"/>
  <c r="O658" i="10"/>
  <c r="O656" i="10"/>
  <c r="O655" i="10"/>
  <c r="O657" i="10"/>
  <c r="O654" i="10"/>
  <c r="O652" i="10"/>
  <c r="O650" i="10"/>
  <c r="O649" i="10"/>
  <c r="O648" i="10"/>
  <c r="O647" i="10"/>
  <c r="O646" i="10"/>
  <c r="O644" i="10"/>
  <c r="O643" i="10"/>
  <c r="O642" i="10"/>
  <c r="O641" i="10"/>
  <c r="O638" i="10"/>
  <c r="O634" i="10"/>
  <c r="O633" i="10"/>
  <c r="O632" i="10"/>
  <c r="O630" i="10"/>
  <c r="O628" i="10"/>
  <c r="O627" i="10"/>
  <c r="O626" i="10"/>
  <c r="O624" i="10"/>
  <c r="O622" i="10"/>
  <c r="O615" i="10"/>
  <c r="O614" i="10"/>
  <c r="O611" i="10"/>
  <c r="O610" i="10"/>
  <c r="O606" i="10"/>
  <c r="O607" i="10"/>
  <c r="O602" i="10"/>
  <c r="O597" i="10"/>
  <c r="O589" i="10"/>
  <c r="O604" i="10"/>
  <c r="O600" i="10"/>
  <c r="O599" i="10"/>
  <c r="O598" i="10"/>
  <c r="O595" i="10"/>
  <c r="O592" i="10"/>
  <c r="O591" i="10"/>
  <c r="O590" i="10"/>
  <c r="O587" i="10"/>
  <c r="O585" i="10"/>
  <c r="O583" i="10"/>
  <c r="O582" i="10"/>
  <c r="O581" i="10"/>
  <c r="O580" i="10"/>
  <c r="O578" i="10"/>
  <c r="O577" i="10"/>
  <c r="O567" i="10"/>
  <c r="O569" i="10"/>
  <c r="O570" i="10"/>
  <c r="O566" i="10"/>
  <c r="O565" i="10"/>
  <c r="O564" i="10"/>
  <c r="O562" i="10"/>
  <c r="O558" i="10"/>
  <c r="O553" i="10"/>
  <c r="O556" i="10"/>
  <c r="O554" i="10"/>
  <c r="O555" i="10"/>
  <c r="O551" i="10"/>
  <c r="O550" i="10"/>
  <c r="O549" i="10"/>
  <c r="O544" i="10"/>
  <c r="O548" i="10"/>
  <c r="O546" i="10"/>
  <c r="O545" i="10"/>
  <c r="O537" i="10"/>
  <c r="O523" i="10"/>
  <c r="O529" i="10"/>
  <c r="O534" i="10"/>
  <c r="O524" i="10"/>
  <c r="O528" i="10"/>
  <c r="O532" i="10"/>
  <c r="O530" i="10"/>
  <c r="O526" i="10"/>
  <c r="O522" i="10"/>
  <c r="O521" i="10"/>
  <c r="O516" i="10"/>
  <c r="O518" i="10"/>
  <c r="O514" i="10"/>
  <c r="O513" i="10"/>
  <c r="O512" i="10"/>
  <c r="O509" i="10"/>
  <c r="O510" i="10"/>
  <c r="O505" i="10"/>
  <c r="O501" i="10"/>
  <c r="O498" i="10"/>
  <c r="O495" i="10"/>
  <c r="O487" i="10"/>
  <c r="O492" i="10"/>
  <c r="O490" i="10"/>
  <c r="O489" i="10"/>
  <c r="O488" i="10"/>
  <c r="O485" i="10"/>
  <c r="O486" i="10"/>
  <c r="O484" i="10"/>
  <c r="O477" i="10"/>
  <c r="O471" i="10"/>
  <c r="O483" i="10"/>
  <c r="O476" i="10"/>
  <c r="O475" i="10"/>
  <c r="O482" i="10"/>
  <c r="O473" i="10"/>
  <c r="O479" i="10"/>
  <c r="O478" i="10"/>
  <c r="O481" i="10"/>
  <c r="O480" i="10"/>
  <c r="O474" i="10"/>
  <c r="O472" i="10"/>
  <c r="O503" i="10"/>
  <c r="O469" i="10"/>
  <c r="O463" i="10"/>
  <c r="O466" i="10"/>
  <c r="O467" i="10"/>
  <c r="O464" i="10"/>
  <c r="O457" i="10"/>
  <c r="O465" i="10"/>
  <c r="O459" i="10"/>
  <c r="O462" i="10"/>
  <c r="O458" i="10"/>
  <c r="O456" i="10"/>
  <c r="O451" i="10"/>
  <c r="O452" i="10"/>
  <c r="O453" i="10"/>
  <c r="O454" i="10"/>
  <c r="O448" i="10"/>
  <c r="O450" i="10"/>
  <c r="O449" i="10"/>
  <c r="O446" i="10"/>
  <c r="O442" i="10"/>
  <c r="O445" i="10"/>
  <c r="O444" i="10"/>
  <c r="O443" i="10"/>
  <c r="O440" i="10"/>
  <c r="O439" i="10"/>
  <c r="O437" i="10"/>
  <c r="O435" i="10"/>
  <c r="O434" i="10"/>
  <c r="O432" i="10"/>
  <c r="DA86" i="7"/>
  <c r="O430" i="10"/>
  <c r="O429" i="10"/>
  <c r="M429" i="10"/>
  <c r="O426" i="10"/>
  <c r="O427" i="10"/>
  <c r="O425" i="10"/>
  <c r="O423" i="10"/>
  <c r="O421" i="10"/>
  <c r="O419" i="10"/>
  <c r="M642" i="10"/>
  <c r="O418" i="10"/>
  <c r="O414" i="10"/>
  <c r="O415" i="10"/>
  <c r="O412" i="10"/>
  <c r="O411" i="10"/>
  <c r="O410" i="10"/>
  <c r="O408" i="10"/>
  <c r="O407" i="10"/>
  <c r="O403" i="10"/>
  <c r="CZ98" i="7"/>
  <c r="O400" i="10"/>
  <c r="O402" i="10"/>
  <c r="O401" i="10"/>
  <c r="M398" i="10"/>
  <c r="L398" i="10"/>
  <c r="O398" i="10"/>
  <c r="O399" i="10"/>
  <c r="DA69" i="7"/>
  <c r="O394" i="10"/>
  <c r="O393" i="10"/>
  <c r="O371" i="10"/>
  <c r="O386" i="10"/>
  <c r="O390" i="10"/>
  <c r="O389" i="10"/>
  <c r="O387" i="10"/>
  <c r="DA7" i="7"/>
  <c r="CX98" i="7"/>
  <c r="CY98" i="7"/>
  <c r="O385" i="10"/>
  <c r="O380" i="10"/>
  <c r="M527" i="10"/>
  <c r="O382" i="10"/>
  <c r="O373" i="10"/>
  <c r="O370" i="10"/>
  <c r="O367" i="10"/>
  <c r="O369" i="10"/>
  <c r="O366" i="10"/>
  <c r="O365" i="10"/>
  <c r="O364" i="10"/>
  <c r="O361" i="10"/>
  <c r="O360" i="10"/>
  <c r="O355" i="10"/>
  <c r="O352" i="10"/>
  <c r="O351" i="10"/>
  <c r="O346" i="10"/>
  <c r="O343" i="10"/>
  <c r="O339" i="10"/>
  <c r="O334" i="10"/>
  <c r="O335" i="10"/>
  <c r="O331" i="10"/>
  <c r="O330" i="10"/>
  <c r="O327" i="10"/>
  <c r="O328" i="10"/>
  <c r="O325" i="10"/>
  <c r="M651" i="10"/>
  <c r="O323" i="10"/>
  <c r="O322" i="10"/>
  <c r="O320" i="10"/>
  <c r="O319" i="10"/>
  <c r="O315" i="10"/>
  <c r="O317" i="10"/>
  <c r="O309" i="10"/>
  <c r="O307" i="10"/>
  <c r="O305" i="10"/>
  <c r="O303" i="10"/>
  <c r="O302" i="10"/>
  <c r="O299" i="10"/>
  <c r="O301" i="10"/>
  <c r="O296" i="10"/>
  <c r="O293" i="10"/>
  <c r="O291" i="10"/>
  <c r="M537" i="10"/>
  <c r="M691" i="10"/>
  <c r="O290" i="10"/>
  <c r="O289" i="10"/>
  <c r="O287" i="10"/>
  <c r="O284" i="10"/>
  <c r="O279" i="10"/>
  <c r="O278" i="10"/>
  <c r="O277" i="10"/>
  <c r="O276" i="10"/>
  <c r="O275" i="10"/>
  <c r="O273" i="10"/>
  <c r="O271" i="10"/>
  <c r="O272" i="10"/>
  <c r="O268" i="10"/>
  <c r="O264" i="10"/>
  <c r="O259" i="10"/>
  <c r="O258" i="10"/>
  <c r="O251" i="10"/>
  <c r="O254" i="10"/>
  <c r="O257" i="10"/>
  <c r="O255" i="10"/>
  <c r="O253" i="10"/>
  <c r="O250" i="10"/>
  <c r="M511" i="10"/>
  <c r="O241" i="10"/>
  <c r="CX6" i="7"/>
  <c r="O240" i="10"/>
  <c r="O239" i="10"/>
  <c r="M690" i="10"/>
  <c r="O238" i="10"/>
  <c r="O237" i="10"/>
  <c r="O236" i="10"/>
  <c r="O235" i="10"/>
  <c r="O231" i="10"/>
  <c r="O233" i="10"/>
  <c r="O234" i="10"/>
  <c r="O230" i="10"/>
  <c r="O229" i="10"/>
  <c r="O228" i="10"/>
  <c r="O223" i="10"/>
  <c r="O222" i="10"/>
  <c r="M562" i="10"/>
  <c r="M530" i="10"/>
  <c r="M523" i="10"/>
  <c r="O220" i="10"/>
  <c r="O219" i="10"/>
  <c r="O215" i="10"/>
  <c r="M686" i="10"/>
  <c r="L513" i="10"/>
  <c r="O212" i="10"/>
  <c r="O213" i="10"/>
  <c r="O216" i="10"/>
  <c r="O210" i="10"/>
  <c r="O209" i="10"/>
  <c r="M571" i="10"/>
  <c r="M659" i="10"/>
  <c r="O206" i="10"/>
  <c r="O198" i="10"/>
  <c r="O200" i="10"/>
  <c r="O194" i="10"/>
  <c r="O191" i="10"/>
  <c r="O188" i="10"/>
  <c r="O187" i="10"/>
  <c r="O186" i="10"/>
  <c r="M542" i="10"/>
  <c r="M646" i="10"/>
  <c r="O185" i="10"/>
  <c r="O184" i="10"/>
  <c r="O182" i="10"/>
  <c r="O181" i="10"/>
  <c r="O174" i="10"/>
  <c r="O170" i="10"/>
  <c r="O171" i="10"/>
  <c r="O169" i="10"/>
  <c r="L682" i="10"/>
  <c r="M566" i="10"/>
  <c r="O164" i="10"/>
  <c r="O157" i="10"/>
  <c r="O156" i="10"/>
  <c r="O160" i="10"/>
  <c r="O161" i="10"/>
  <c r="CX94" i="7"/>
  <c r="CY94" i="7"/>
  <c r="M432" i="10"/>
  <c r="CZ94" i="7"/>
  <c r="O159" i="10"/>
  <c r="O158" i="10"/>
  <c r="O153" i="10"/>
  <c r="DA28" i="7"/>
  <c r="M410" i="10"/>
  <c r="M482" i="10"/>
  <c r="M443" i="10"/>
  <c r="M423" i="10"/>
  <c r="M446" i="10"/>
  <c r="O148" i="10"/>
  <c r="O150" i="10"/>
  <c r="O147" i="10"/>
  <c r="O138" i="10"/>
  <c r="O144" i="10"/>
  <c r="O139" i="10"/>
  <c r="O140" i="10"/>
  <c r="DA99" i="7"/>
  <c r="CX99" i="7"/>
  <c r="CY99" i="7"/>
  <c r="DA57" i="7"/>
  <c r="M454" i="10"/>
  <c r="O132" i="10"/>
  <c r="M710" i="10"/>
  <c r="O131" i="10"/>
  <c r="O130" i="10"/>
  <c r="O129" i="10"/>
  <c r="O126" i="10"/>
  <c r="O127" i="10"/>
  <c r="L558" i="10"/>
  <c r="O125" i="10"/>
  <c r="O128" i="10"/>
  <c r="O124" i="10"/>
  <c r="O123" i="10"/>
  <c r="O114" i="10"/>
  <c r="M539" i="10"/>
  <c r="M643" i="10"/>
  <c r="M585" i="10"/>
  <c r="O111" i="10"/>
  <c r="O112" i="10"/>
  <c r="O121" i="10"/>
  <c r="O116" i="10"/>
  <c r="O120" i="10"/>
  <c r="O122" i="10"/>
  <c r="O119" i="10"/>
  <c r="O118" i="10"/>
  <c r="O117" i="10"/>
  <c r="O113" i="10"/>
  <c r="M351" i="10"/>
  <c r="O110" i="10"/>
  <c r="O107" i="10"/>
  <c r="O109" i="10"/>
  <c r="O108" i="10"/>
  <c r="CZ78" i="7"/>
  <c r="M411" i="10"/>
  <c r="CZ82" i="7"/>
  <c r="CZ63" i="7"/>
  <c r="CX82" i="7"/>
  <c r="CX78" i="7"/>
  <c r="M355" i="10"/>
  <c r="M438" i="10"/>
  <c r="M459" i="10"/>
  <c r="CY82" i="7"/>
  <c r="CY78" i="7"/>
  <c r="M447" i="10"/>
  <c r="M714" i="10"/>
  <c r="M394" i="10"/>
  <c r="L545" i="10"/>
  <c r="M408" i="10"/>
  <c r="CY87" i="7"/>
  <c r="O106" i="10"/>
  <c r="O105" i="10"/>
  <c r="O104" i="10"/>
  <c r="O103" i="10"/>
  <c r="O99" i="10"/>
  <c r="DA89" i="7"/>
  <c r="M382" i="10"/>
  <c r="CY91" i="7"/>
  <c r="CZ90" i="7"/>
  <c r="DA97" i="7"/>
  <c r="M403" i="10"/>
  <c r="CY95" i="7"/>
  <c r="CX75" i="7"/>
  <c r="DA90" i="7"/>
  <c r="DA91" i="7"/>
  <c r="CX90" i="7"/>
  <c r="DA87" i="7"/>
  <c r="O97" i="10"/>
  <c r="O96" i="10"/>
  <c r="O95" i="10"/>
  <c r="DA95" i="7"/>
  <c r="CX95" i="7"/>
  <c r="O93" i="10"/>
  <c r="CX87" i="7"/>
  <c r="DA85" i="7"/>
  <c r="CY93" i="7"/>
  <c r="O91" i="10"/>
  <c r="O92" i="10"/>
  <c r="O88" i="10"/>
  <c r="CZ91" i="7"/>
  <c r="O87" i="10"/>
  <c r="O86" i="10"/>
  <c r="CZ87" i="7"/>
  <c r="O85" i="10"/>
  <c r="O80" i="10"/>
  <c r="DA83" i="7"/>
  <c r="CX83" i="7"/>
  <c r="CY83" i="7"/>
  <c r="M470" i="10"/>
  <c r="M502" i="10"/>
  <c r="M618" i="10"/>
  <c r="CX79" i="7"/>
  <c r="DA58" i="7"/>
  <c r="M360" i="10"/>
  <c r="M379" i="10"/>
  <c r="M491" i="10"/>
  <c r="DA81" i="7"/>
  <c r="DA79" i="7"/>
  <c r="CY79" i="7"/>
  <c r="O77" i="10"/>
  <c r="O76" i="10"/>
  <c r="DA75" i="7"/>
  <c r="O73" i="10"/>
  <c r="DA77" i="7"/>
  <c r="CY75" i="7"/>
  <c r="CX59" i="7"/>
  <c r="CX66" i="7"/>
  <c r="DA74" i="7"/>
  <c r="CX60" i="7"/>
  <c r="CX48" i="7"/>
  <c r="CY74" i="7"/>
  <c r="CX74" i="7"/>
  <c r="O72" i="10"/>
  <c r="CZ86" i="7"/>
  <c r="CY70" i="7"/>
  <c r="CX86" i="7"/>
  <c r="CY48" i="7"/>
  <c r="CX58" i="7"/>
  <c r="CX20" i="7"/>
  <c r="CZ12" i="7"/>
  <c r="CY12" i="7"/>
  <c r="DA48" i="7"/>
  <c r="CY60" i="7"/>
  <c r="CY86" i="7"/>
  <c r="DA52" i="7"/>
  <c r="CZ60" i="7"/>
  <c r="CY58" i="7"/>
  <c r="CY52" i="7"/>
  <c r="CX12" i="7"/>
  <c r="CZ61" i="7"/>
  <c r="CZ66" i="7"/>
  <c r="CZ71" i="7"/>
  <c r="CZ65" i="7"/>
  <c r="CY66" i="7"/>
  <c r="CX62" i="7"/>
  <c r="CX71" i="7"/>
  <c r="O69" i="10"/>
  <c r="DA73" i="7"/>
  <c r="DA71" i="7"/>
  <c r="O68" i="10"/>
  <c r="CX70" i="7"/>
  <c r="CZ70" i="7"/>
  <c r="CY65" i="7"/>
  <c r="DA65" i="7"/>
  <c r="CZ67" i="7"/>
  <c r="O65" i="10"/>
  <c r="O64" i="10"/>
  <c r="CX54" i="7"/>
  <c r="CX43" i="7"/>
  <c r="CZ28" i="7"/>
  <c r="CZ10" i="7"/>
  <c r="CX28" i="7"/>
  <c r="DA54" i="7"/>
  <c r="CZ59" i="7"/>
  <c r="CY59" i="7"/>
  <c r="CY54" i="7"/>
  <c r="O61" i="10"/>
  <c r="M667" i="10"/>
  <c r="CZ62" i="7"/>
  <c r="CY62" i="7"/>
  <c r="O60" i="10"/>
  <c r="O58" i="10"/>
  <c r="O57" i="10"/>
  <c r="CZ58" i="7"/>
  <c r="O52" i="10"/>
  <c r="O51" i="10"/>
  <c r="CZ53" i="7"/>
  <c r="CZ52" i="7"/>
  <c r="O48" i="10"/>
  <c r="CZ51" i="7"/>
  <c r="CX49" i="7"/>
  <c r="DA49" i="7"/>
  <c r="CY49" i="7"/>
  <c r="M553" i="10"/>
  <c r="O46" i="10"/>
  <c r="M639" i="10"/>
  <c r="M683" i="10"/>
  <c r="M627" i="10"/>
  <c r="M439" i="10"/>
  <c r="M478" i="10"/>
  <c r="CY40" i="7"/>
  <c r="CY43" i="7"/>
  <c r="CX40" i="7"/>
  <c r="CZ43" i="7"/>
  <c r="DA40" i="7"/>
  <c r="DA8" i="7"/>
  <c r="CY63" i="7"/>
  <c r="CY36" i="7"/>
  <c r="CY41" i="7"/>
  <c r="CY37" i="7"/>
  <c r="DA36" i="7"/>
  <c r="CX41" i="7"/>
  <c r="CX47" i="7"/>
  <c r="M466" i="10"/>
  <c r="M555" i="10"/>
  <c r="M655" i="10"/>
  <c r="M546" i="10"/>
  <c r="M589" i="10"/>
  <c r="M658" i="10"/>
  <c r="M367" i="10"/>
  <c r="M550" i="10"/>
  <c r="M518" i="10"/>
  <c r="M450" i="10"/>
  <c r="M498" i="10"/>
  <c r="M595" i="10"/>
  <c r="O40" i="10"/>
  <c r="M420" i="10"/>
  <c r="M486" i="10"/>
  <c r="CY45" i="7"/>
  <c r="CZ45" i="7"/>
  <c r="CY44" i="7"/>
  <c r="CX44" i="7"/>
  <c r="DA44" i="7"/>
  <c r="O44" i="10"/>
  <c r="DA45" i="7"/>
  <c r="O45" i="10"/>
  <c r="O41" i="10"/>
  <c r="O42" i="10"/>
  <c r="M578" i="10"/>
  <c r="M475" i="10"/>
  <c r="M534" i="10"/>
  <c r="M675" i="10"/>
  <c r="M647" i="10"/>
  <c r="L702" i="10"/>
  <c r="M363" i="10"/>
  <c r="CY35" i="7"/>
  <c r="CZ37" i="7"/>
  <c r="DA37" i="7"/>
  <c r="CZ20" i="7"/>
  <c r="CZ35" i="7"/>
  <c r="DA41" i="7"/>
  <c r="CX35" i="7"/>
  <c r="O38" i="10"/>
  <c r="CZ39" i="7"/>
  <c r="O35" i="10"/>
  <c r="CX36" i="7"/>
  <c r="O34" i="10"/>
  <c r="O33" i="10"/>
  <c r="CY8" i="7"/>
  <c r="CX8" i="7"/>
  <c r="CY20" i="7"/>
  <c r="DA31" i="7"/>
  <c r="CY73" i="7"/>
  <c r="CX51" i="7"/>
  <c r="CX25" i="7"/>
  <c r="CY67" i="7"/>
  <c r="CX24" i="7"/>
  <c r="CZ16" i="7"/>
  <c r="CY16" i="7"/>
  <c r="CY24" i="7"/>
  <c r="CZ24" i="7"/>
  <c r="M602" i="10"/>
  <c r="M666" i="10"/>
  <c r="M614" i="10"/>
  <c r="L383" i="10"/>
  <c r="L404" i="10"/>
  <c r="M434" i="10"/>
  <c r="M611" i="10"/>
  <c r="M694" i="10"/>
  <c r="M474" i="10"/>
  <c r="L437" i="10"/>
  <c r="M457" i="10"/>
  <c r="L549" i="10"/>
  <c r="M607" i="10"/>
  <c r="M707" i="10"/>
  <c r="M514" i="10"/>
  <c r="M630" i="10"/>
  <c r="M522" i="10"/>
  <c r="DA33" i="7"/>
  <c r="CX32" i="7"/>
  <c r="CY32" i="7"/>
  <c r="DA32" i="7"/>
  <c r="O30" i="10"/>
  <c r="O29" i="10"/>
  <c r="M431" i="10"/>
  <c r="M674" i="10"/>
  <c r="M623" i="10"/>
  <c r="M392" i="10"/>
  <c r="M615" i="10"/>
  <c r="M619" i="10"/>
  <c r="CX89" i="7"/>
  <c r="CY27" i="7"/>
  <c r="CY7" i="7"/>
  <c r="CX27" i="7"/>
  <c r="CX81" i="7"/>
  <c r="CZ81" i="7"/>
  <c r="CY11" i="7"/>
  <c r="CZ27" i="7"/>
  <c r="O28" i="10"/>
  <c r="O25" i="10"/>
  <c r="O24" i="10"/>
  <c r="CZ25" i="7"/>
  <c r="CY25" i="7"/>
  <c r="CZ73" i="7"/>
  <c r="CY81" i="7"/>
  <c r="DA63" i="7"/>
  <c r="CY51" i="7"/>
  <c r="DA16" i="7"/>
  <c r="DA10" i="7"/>
  <c r="DA11" i="7"/>
  <c r="CX73" i="7"/>
  <c r="CX63" i="7"/>
  <c r="DA15" i="7"/>
  <c r="CZ17" i="7"/>
  <c r="DA51" i="7"/>
  <c r="CY10" i="7"/>
  <c r="CY69" i="7"/>
  <c r="DA19" i="7"/>
  <c r="DA23" i="7"/>
  <c r="CX23" i="7"/>
  <c r="O21" i="10"/>
  <c r="O20" i="10"/>
  <c r="CY19" i="7"/>
  <c r="CZ19" i="7"/>
  <c r="O17" i="10"/>
  <c r="O16" i="10"/>
  <c r="O14" i="10"/>
  <c r="O13" i="10"/>
  <c r="O12" i="10"/>
  <c r="O10" i="10"/>
  <c r="M495" i="10"/>
  <c r="M462" i="10"/>
  <c r="M715" i="10"/>
  <c r="CZ97" i="7"/>
  <c r="CY97" i="7"/>
  <c r="CZ23" i="7"/>
  <c r="DA17" i="7"/>
  <c r="CX7" i="7"/>
  <c r="CY53" i="7"/>
  <c r="CX53" i="7"/>
  <c r="CY47" i="7"/>
  <c r="CY33" i="7"/>
  <c r="CX77" i="7"/>
  <c r="CZ11" i="7"/>
  <c r="O9" i="10"/>
  <c r="O5" i="10"/>
  <c r="O7" i="10"/>
  <c r="CX5" i="7"/>
  <c r="DA5" i="7"/>
  <c r="CZ77" i="7"/>
  <c r="CY85" i="7"/>
  <c r="CZ7" i="7"/>
  <c r="CZ33" i="7"/>
  <c r="CX93" i="7"/>
  <c r="M356" i="10"/>
  <c r="L356" i="10"/>
  <c r="CZ89" i="7"/>
  <c r="CY77" i="7"/>
  <c r="DA67" i="7"/>
  <c r="DA61" i="7"/>
  <c r="CZ5" i="7"/>
  <c r="CX57" i="7"/>
  <c r="CX17" i="7"/>
  <c r="CX33" i="7"/>
  <c r="CX85" i="7"/>
  <c r="CX97" i="7"/>
  <c r="CX31" i="7"/>
  <c r="O4" i="10"/>
  <c r="CZ6" i="7"/>
  <c r="O3" i="10"/>
  <c r="M603" i="10"/>
  <c r="M510" i="10"/>
  <c r="M554" i="10"/>
  <c r="M442" i="10"/>
  <c r="M526" i="10"/>
  <c r="L711" i="10"/>
  <c r="M711" i="10"/>
  <c r="CZ93" i="7"/>
  <c r="CY39" i="7"/>
  <c r="CY31" i="7"/>
  <c r="CY15" i="7"/>
  <c r="CZ57" i="7"/>
  <c r="CY3" i="7"/>
  <c r="CX39" i="7"/>
  <c r="CZ3" i="7"/>
  <c r="CX15" i="7"/>
  <c r="DA93" i="7"/>
  <c r="M359" i="10"/>
  <c r="M407" i="10"/>
  <c r="M387" i="10"/>
  <c r="M487" i="10"/>
  <c r="L494" i="10"/>
  <c r="M494" i="10"/>
  <c r="M574" i="10"/>
  <c r="M570" i="10"/>
  <c r="M695" i="10"/>
  <c r="M699" i="10"/>
  <c r="M599" i="10"/>
  <c r="CY57" i="7"/>
  <c r="CZ31" i="7"/>
  <c r="CZ15" i="7"/>
  <c r="M631" i="10"/>
  <c r="M503" i="10"/>
  <c r="M519" i="10"/>
  <c r="CZ85" i="7"/>
  <c r="CZ69" i="7"/>
  <c r="CY89" i="7"/>
  <c r="CX67" i="7"/>
  <c r="CY61" i="7"/>
  <c r="DA53" i="7"/>
  <c r="CX61" i="7"/>
  <c r="CY23" i="7"/>
  <c r="CZ47" i="7"/>
  <c r="CY17" i="7"/>
  <c r="DA39" i="7"/>
  <c r="DA47" i="7"/>
  <c r="M416" i="10"/>
  <c r="M371" i="10"/>
  <c r="M424" i="10"/>
  <c r="M458" i="10"/>
  <c r="M471" i="10"/>
  <c r="M663" i="10"/>
  <c r="M635" i="10"/>
  <c r="M583" i="10"/>
  <c r="DA3" i="7"/>
  <c r="CX69" i="7"/>
  <c r="DA30" i="7"/>
  <c r="CZ30" i="7"/>
  <c r="CY30" i="7"/>
  <c r="CX30" i="7"/>
  <c r="CX42" i="7"/>
  <c r="DA42" i="7"/>
  <c r="CZ42" i="7"/>
  <c r="CY42" i="7"/>
  <c r="DA22" i="7"/>
  <c r="CZ22" i="7"/>
  <c r="CY22" i="7"/>
  <c r="CX22" i="7"/>
  <c r="CX92" i="7"/>
  <c r="DA92" i="7"/>
  <c r="CZ92" i="7"/>
  <c r="CY92" i="7"/>
  <c r="CX64" i="7"/>
  <c r="CZ64" i="7"/>
  <c r="DA64" i="7"/>
  <c r="CY64" i="7"/>
  <c r="CX100" i="7"/>
  <c r="DA100" i="7"/>
  <c r="CZ100" i="7"/>
  <c r="CY100" i="7"/>
  <c r="CX55" i="7"/>
  <c r="CY55" i="7"/>
  <c r="CZ55" i="7"/>
  <c r="DA14" i="7"/>
  <c r="CZ14" i="7"/>
  <c r="CY14" i="7"/>
  <c r="CX14" i="7"/>
  <c r="DA18" i="7"/>
  <c r="CZ18" i="7"/>
  <c r="CX18" i="7"/>
  <c r="CY18" i="7"/>
  <c r="CX4" i="7"/>
  <c r="CY4" i="7"/>
  <c r="CZ4" i="7"/>
  <c r="DA4" i="7"/>
  <c r="DA26" i="7"/>
  <c r="CZ26" i="7"/>
  <c r="CY26" i="7"/>
  <c r="CX26" i="7"/>
  <c r="CX38" i="7"/>
  <c r="DA38" i="7"/>
  <c r="CZ38" i="7"/>
  <c r="CY38" i="7"/>
  <c r="CX84" i="7"/>
  <c r="DA84" i="7"/>
  <c r="CZ84" i="7"/>
  <c r="CY84" i="7"/>
  <c r="CX68" i="7"/>
  <c r="DA68" i="7"/>
  <c r="CZ68" i="7"/>
  <c r="CY68" i="7"/>
  <c r="CX29" i="7"/>
  <c r="DA29" i="7"/>
  <c r="CZ29" i="7"/>
  <c r="CY29" i="7"/>
  <c r="CZ56" i="7"/>
  <c r="CY56" i="7"/>
  <c r="CX56" i="7"/>
  <c r="DA56" i="7"/>
  <c r="CX21" i="7"/>
  <c r="DA21" i="7"/>
  <c r="CZ21" i="7"/>
  <c r="CY21" i="7"/>
  <c r="DA9" i="7"/>
  <c r="CY9" i="7"/>
  <c r="CX9" i="7"/>
  <c r="CZ9" i="7"/>
  <c r="CX50" i="7"/>
  <c r="DA50" i="7"/>
  <c r="CZ50" i="7"/>
  <c r="CY50" i="7"/>
  <c r="CX46" i="7"/>
  <c r="DA46" i="7"/>
  <c r="CZ46" i="7"/>
  <c r="CY46" i="7"/>
  <c r="CX88" i="7"/>
  <c r="DA88" i="7"/>
  <c r="CZ88" i="7"/>
  <c r="CY88" i="7"/>
  <c r="CX72" i="7"/>
  <c r="DA72" i="7"/>
  <c r="CZ72" i="7"/>
  <c r="CY72" i="7"/>
  <c r="CX96" i="7"/>
  <c r="DA96" i="7"/>
  <c r="CZ96" i="7"/>
  <c r="CY96" i="7"/>
  <c r="CX80" i="7"/>
  <c r="DA80" i="7"/>
  <c r="CZ80" i="7"/>
  <c r="CY80" i="7"/>
  <c r="CX13" i="7"/>
  <c r="DA13" i="7"/>
  <c r="CZ13" i="7"/>
  <c r="CY13" i="7"/>
  <c r="CX76" i="7"/>
  <c r="DA76" i="7"/>
  <c r="CZ76" i="7"/>
  <c r="CY76" i="7"/>
  <c r="DA6" i="7"/>
  <c r="CX34" i="7"/>
  <c r="DA34" i="7"/>
  <c r="CZ34" i="7"/>
  <c r="CY34" i="7"/>
  <c r="CY6" i="7"/>
  <c r="M378" i="10"/>
  <c r="M357" i="10"/>
  <c r="L397" i="10"/>
  <c r="M397" i="10"/>
  <c r="M406" i="10"/>
  <c r="M352" i="10"/>
  <c r="M460" i="10"/>
  <c r="M393" i="10"/>
  <c r="L393" i="10"/>
  <c r="M365" i="10"/>
  <c r="M374" i="10"/>
  <c r="L374" i="10"/>
  <c r="M385" i="10"/>
  <c r="M421" i="10"/>
  <c r="M484" i="10"/>
  <c r="M516" i="10"/>
  <c r="M580" i="10"/>
  <c r="M370" i="10"/>
  <c r="M389" i="10"/>
  <c r="M414" i="10"/>
  <c r="M415" i="10"/>
  <c r="L415" i="10"/>
  <c r="M472" i="10"/>
  <c r="M492" i="10"/>
  <c r="L400" i="10"/>
  <c r="M400" i="10"/>
  <c r="M464" i="10"/>
  <c r="M477" i="10"/>
  <c r="L483" i="10"/>
  <c r="M483" i="10"/>
  <c r="M621" i="10"/>
  <c r="M653" i="10"/>
  <c r="M685" i="10"/>
  <c r="M536" i="10"/>
  <c r="M609" i="10"/>
  <c r="M628" i="10"/>
  <c r="M673" i="10"/>
  <c r="M509" i="10"/>
  <c r="M515" i="10"/>
  <c r="M584" i="10"/>
  <c r="M600" i="10"/>
  <c r="M632" i="10"/>
  <c r="L664" i="10"/>
  <c r="M664" i="10"/>
  <c r="M693" i="10"/>
  <c r="L712" i="10"/>
  <c r="M652" i="10"/>
  <c r="M681" i="10"/>
  <c r="M557" i="10"/>
  <c r="M604" i="10"/>
  <c r="M633" i="10"/>
  <c r="M700" i="10"/>
  <c r="M620" i="10"/>
  <c r="M649" i="10"/>
  <c r="M401" i="10"/>
  <c r="M409" i="10"/>
  <c r="M376" i="10"/>
  <c r="M362" i="10"/>
  <c r="M373" i="10"/>
  <c r="M412" i="10"/>
  <c r="M468" i="10"/>
  <c r="M532" i="10"/>
  <c r="M425" i="10"/>
  <c r="M488" i="10"/>
  <c r="M444" i="10"/>
  <c r="M508" i="10"/>
  <c r="M524" i="10"/>
  <c r="M540" i="10"/>
  <c r="M556" i="10"/>
  <c r="M572" i="10"/>
  <c r="M587" i="10"/>
  <c r="L587" i="10"/>
  <c r="M448" i="10"/>
  <c r="M461" i="10"/>
  <c r="L467" i="10"/>
  <c r="M467" i="10"/>
  <c r="L512" i="10"/>
  <c r="M512" i="10"/>
  <c r="L528" i="10"/>
  <c r="M528" i="10"/>
  <c r="M544" i="10"/>
  <c r="M560" i="10"/>
  <c r="M576" i="10"/>
  <c r="M608" i="10"/>
  <c r="M640" i="10"/>
  <c r="M672" i="10"/>
  <c r="M704" i="10"/>
  <c r="M525" i="10"/>
  <c r="M531" i="10"/>
  <c r="M625" i="10"/>
  <c r="M644" i="10"/>
  <c r="M689" i="10"/>
  <c r="M708" i="10"/>
  <c r="M573" i="10"/>
  <c r="M579" i="10"/>
  <c r="M597" i="10"/>
  <c r="M629" i="10"/>
  <c r="M661" i="10"/>
  <c r="M709" i="10"/>
  <c r="M668" i="10"/>
  <c r="M684" i="10"/>
  <c r="M713" i="10"/>
  <c r="M601" i="10"/>
  <c r="M504" i="10"/>
  <c r="M665" i="10"/>
  <c r="M353" i="10"/>
  <c r="M405" i="10"/>
  <c r="M452" i="10"/>
  <c r="M548" i="10"/>
  <c r="M440" i="10"/>
  <c r="M433" i="10"/>
  <c r="M445" i="10"/>
  <c r="M451" i="10"/>
  <c r="M496" i="10"/>
  <c r="M552" i="10"/>
  <c r="M605" i="10"/>
  <c r="M637" i="10"/>
  <c r="M669" i="10"/>
  <c r="M701" i="10"/>
  <c r="M588" i="10"/>
  <c r="L588" i="10"/>
  <c r="M596" i="10"/>
  <c r="M641" i="10"/>
  <c r="M660" i="10"/>
  <c r="M705" i="10"/>
  <c r="M616" i="10"/>
  <c r="M648" i="10"/>
  <c r="M680" i="10"/>
  <c r="M716" i="10"/>
  <c r="M636" i="10"/>
  <c r="M568" i="10"/>
  <c r="M361" i="10"/>
  <c r="L369" i="10"/>
  <c r="M369" i="10"/>
  <c r="M358" i="10"/>
  <c r="M377" i="10"/>
  <c r="M380" i="10"/>
  <c r="M381" i="10"/>
  <c r="M390" i="10"/>
  <c r="L390" i="10"/>
  <c r="M396" i="10"/>
  <c r="M402" i="10"/>
  <c r="M436" i="10"/>
  <c r="M500" i="10"/>
  <c r="M564" i="10"/>
  <c r="M456" i="10"/>
  <c r="M386" i="10"/>
  <c r="M476" i="10"/>
  <c r="M418" i="10"/>
  <c r="M430" i="10"/>
  <c r="M435" i="10"/>
  <c r="M480" i="10"/>
  <c r="M493" i="10"/>
  <c r="M499" i="10"/>
  <c r="M541" i="10"/>
  <c r="M547" i="10"/>
  <c r="M592" i="10"/>
  <c r="M624" i="10"/>
  <c r="M656" i="10"/>
  <c r="M688" i="10"/>
  <c r="M593" i="10"/>
  <c r="L593" i="10"/>
  <c r="M657" i="10"/>
  <c r="M676" i="10"/>
  <c r="M520" i="10"/>
  <c r="M613" i="10"/>
  <c r="M645" i="10"/>
  <c r="M677" i="10"/>
  <c r="M696" i="10"/>
  <c r="L563" i="10"/>
  <c r="M563" i="10"/>
  <c r="M617" i="10"/>
  <c r="M697" i="10"/>
  <c r="DB98" i="7" l="1"/>
  <c r="DB99" i="7"/>
  <c r="DB94" i="7"/>
  <c r="DB87" i="7"/>
  <c r="DB75" i="7"/>
  <c r="DB78" i="7"/>
  <c r="DB82" i="7"/>
  <c r="DB90" i="7"/>
  <c r="DB83" i="7"/>
  <c r="DB89" i="7"/>
  <c r="DB91" i="7"/>
  <c r="DB95" i="7"/>
  <c r="DB28" i="7"/>
  <c r="DB79" i="7"/>
  <c r="DB86" i="7"/>
  <c r="O83" i="10"/>
  <c r="DB97" i="7"/>
  <c r="DB48" i="7"/>
  <c r="DB74" i="7"/>
  <c r="DB59" i="7"/>
  <c r="DB71" i="7"/>
  <c r="DB66" i="7"/>
  <c r="DB12" i="7"/>
  <c r="DB60" i="7"/>
  <c r="O71" i="10"/>
  <c r="DB52" i="7"/>
  <c r="DB58" i="7"/>
  <c r="DB65" i="7"/>
  <c r="DB70" i="7"/>
  <c r="DB62" i="7"/>
  <c r="DB54" i="7"/>
  <c r="DB49" i="7"/>
  <c r="DB20" i="7"/>
  <c r="DB41" i="7"/>
  <c r="DB43" i="7"/>
  <c r="DB40" i="7"/>
  <c r="DB45" i="7"/>
  <c r="DB36" i="7"/>
  <c r="DB81" i="7"/>
  <c r="DB8" i="7"/>
  <c r="DB35" i="7"/>
  <c r="DB37" i="7"/>
  <c r="DB44" i="7"/>
  <c r="DB63" i="7"/>
  <c r="DB73" i="7"/>
  <c r="DB3" i="7"/>
  <c r="DB51" i="7"/>
  <c r="DB27" i="7"/>
  <c r="DB77" i="7"/>
  <c r="DB19" i="7"/>
  <c r="DB16" i="7"/>
  <c r="DB25" i="7"/>
  <c r="DB24" i="7"/>
  <c r="DB85" i="7"/>
  <c r="DB67" i="7"/>
  <c r="DB61" i="7"/>
  <c r="DB32" i="7"/>
  <c r="DB7" i="7"/>
  <c r="DB33" i="7"/>
  <c r="DB93" i="7"/>
  <c r="DB5" i="7"/>
  <c r="DB11" i="7"/>
  <c r="DB10" i="7"/>
  <c r="DB53" i="7"/>
  <c r="DB57" i="7"/>
  <c r="DB6" i="7"/>
  <c r="DB23" i="7"/>
  <c r="DB47" i="7"/>
  <c r="DB17" i="7"/>
  <c r="DB69" i="7"/>
  <c r="DB15" i="7"/>
  <c r="DB31" i="7"/>
  <c r="DB39" i="7"/>
  <c r="DB55" i="7"/>
  <c r="DB96" i="7"/>
  <c r="DB9" i="7"/>
  <c r="DB4" i="7"/>
  <c r="DB30" i="7"/>
  <c r="DB80" i="7"/>
  <c r="DB56" i="7"/>
  <c r="DB38" i="7"/>
  <c r="DB18" i="7"/>
  <c r="DB100" i="7"/>
  <c r="DB22" i="7"/>
  <c r="DB34" i="7"/>
  <c r="DB13" i="7"/>
  <c r="DB46" i="7"/>
  <c r="DB72" i="7"/>
  <c r="DB88" i="7"/>
  <c r="DB50" i="7"/>
  <c r="DB21" i="7"/>
  <c r="DB64" i="7"/>
  <c r="DB92" i="7"/>
  <c r="DB76" i="7"/>
  <c r="DB29" i="7"/>
  <c r="DB68" i="7"/>
  <c r="DB84" i="7"/>
  <c r="DB26" i="7"/>
  <c r="DB14" i="7"/>
  <c r="DB42" i="7"/>
  <c r="O98" i="10" l="1"/>
  <c r="L67" i="20" l="1"/>
  <c r="G67" i="20"/>
  <c r="L66" i="20"/>
  <c r="G66" i="20"/>
  <c r="L65" i="20"/>
  <c r="G65" i="20"/>
  <c r="L64" i="20"/>
  <c r="G64" i="20"/>
  <c r="L63" i="20"/>
  <c r="G63" i="20"/>
  <c r="L62" i="20"/>
  <c r="G62" i="20"/>
  <c r="L61" i="20"/>
  <c r="G61" i="20"/>
  <c r="L60" i="20"/>
  <c r="G60" i="20"/>
  <c r="L59" i="20"/>
  <c r="G59" i="20"/>
  <c r="L58" i="20"/>
  <c r="G58" i="20"/>
  <c r="L57" i="20"/>
  <c r="G57" i="20"/>
  <c r="L56" i="20"/>
  <c r="G56" i="20"/>
  <c r="L55" i="20"/>
  <c r="G55" i="20"/>
  <c r="L54" i="20"/>
  <c r="G54" i="20"/>
  <c r="L53" i="20"/>
  <c r="G53" i="20"/>
  <c r="L52" i="20"/>
  <c r="G52" i="20"/>
  <c r="L51" i="20"/>
  <c r="G51" i="20"/>
  <c r="L50" i="20"/>
  <c r="G50" i="20"/>
  <c r="L49" i="20"/>
  <c r="G49" i="20"/>
  <c r="L48" i="20"/>
  <c r="G48" i="20"/>
  <c r="L47" i="20"/>
  <c r="G47" i="20"/>
  <c r="L46" i="20"/>
  <c r="G46" i="20"/>
  <c r="L45" i="20"/>
  <c r="G45" i="20"/>
  <c r="L44" i="20"/>
  <c r="G44" i="20"/>
  <c r="L43" i="20"/>
  <c r="L42" i="20"/>
  <c r="G42" i="20"/>
  <c r="L41" i="20"/>
  <c r="G41" i="20"/>
  <c r="L40" i="20"/>
  <c r="G40" i="20"/>
  <c r="L39" i="20"/>
  <c r="G39" i="20"/>
  <c r="L38" i="20"/>
  <c r="G38" i="20"/>
  <c r="L37" i="20"/>
  <c r="G37" i="20"/>
  <c r="L36" i="20"/>
  <c r="G36" i="20"/>
  <c r="L35" i="20"/>
  <c r="G35" i="20"/>
  <c r="L34" i="20"/>
  <c r="G34" i="20"/>
  <c r="L33" i="20"/>
  <c r="G33" i="20"/>
  <c r="L32" i="20"/>
  <c r="G32" i="20"/>
  <c r="L31" i="20"/>
  <c r="G31" i="20"/>
  <c r="L30" i="20"/>
  <c r="G30" i="20"/>
  <c r="L29" i="20"/>
  <c r="G29" i="20"/>
  <c r="L28" i="20"/>
  <c r="G28" i="20"/>
  <c r="L27" i="20"/>
  <c r="G27" i="20"/>
  <c r="L26" i="20"/>
  <c r="G26" i="20"/>
  <c r="L25" i="20"/>
  <c r="L24" i="20"/>
  <c r="G24" i="20"/>
  <c r="L23" i="20"/>
  <c r="G23" i="20"/>
  <c r="L22" i="20"/>
  <c r="G22" i="20"/>
  <c r="L21" i="20"/>
  <c r="G21" i="20"/>
  <c r="L20" i="20"/>
  <c r="G20" i="20"/>
  <c r="L19" i="20"/>
  <c r="G19" i="20"/>
  <c r="L18" i="20"/>
  <c r="G18" i="20"/>
  <c r="L17" i="20"/>
  <c r="G17" i="20"/>
  <c r="L16" i="20"/>
  <c r="G16" i="20"/>
  <c r="L15" i="20"/>
  <c r="L14" i="20"/>
  <c r="G14" i="20"/>
  <c r="L13" i="20"/>
  <c r="G13" i="20"/>
  <c r="L12" i="20"/>
  <c r="G12" i="20"/>
  <c r="L11" i="20"/>
  <c r="G11" i="20"/>
  <c r="L10" i="20"/>
  <c r="G10" i="20"/>
  <c r="L7" i="20"/>
  <c r="G7" i="20"/>
  <c r="L6" i="20"/>
  <c r="G6" i="20"/>
  <c r="L5" i="20"/>
  <c r="G5" i="20"/>
  <c r="L4" i="20"/>
  <c r="G4" i="20"/>
  <c r="L3" i="20"/>
  <c r="G76" i="18" l="1"/>
  <c r="F25" i="20" l="1"/>
  <c r="G25" i="20" s="1"/>
  <c r="G3" i="20"/>
  <c r="G43" i="20" l="1"/>
  <c r="AC52" i="10"/>
  <c r="AC86" i="10"/>
  <c r="AC87" i="10"/>
  <c r="AC88" i="10"/>
  <c r="AC89" i="10"/>
  <c r="AC97" i="10"/>
  <c r="AC120" i="10"/>
  <c r="AC121" i="10"/>
  <c r="AC122" i="10"/>
  <c r="AC123" i="10"/>
  <c r="AC150" i="10"/>
  <c r="AC154" i="10"/>
  <c r="AC157" i="10"/>
  <c r="AC158" i="10"/>
  <c r="AC159" i="10"/>
  <c r="AC160" i="10"/>
  <c r="AC161" i="10"/>
  <c r="AC162" i="10"/>
  <c r="AC164" i="10"/>
  <c r="AC165" i="10"/>
  <c r="AC166" i="10"/>
  <c r="AC167" i="10"/>
  <c r="AC171" i="10"/>
  <c r="AC174" i="10"/>
  <c r="AC178" i="10"/>
  <c r="AC181" i="10"/>
  <c r="AC182" i="10"/>
  <c r="AC183" i="10"/>
  <c r="AC184" i="10"/>
  <c r="AC206" i="10"/>
  <c r="AC207" i="10"/>
  <c r="AC208" i="10"/>
  <c r="AC209" i="10"/>
  <c r="AC210" i="10"/>
  <c r="AC211" i="10"/>
  <c r="AC242" i="10"/>
  <c r="AC246" i="10"/>
  <c r="AC247" i="10"/>
  <c r="AC250" i="10"/>
  <c r="AC271" i="10"/>
  <c r="AC272" i="10"/>
  <c r="AC277" i="10"/>
  <c r="AC279" i="10"/>
  <c r="AC281" i="10"/>
  <c r="AC282" i="10"/>
  <c r="AC285" i="10"/>
  <c r="AC287" i="10"/>
  <c r="AC289" i="10"/>
  <c r="AC291" i="10"/>
  <c r="AC293" i="10"/>
  <c r="AC295" i="10"/>
  <c r="AC297" i="10"/>
  <c r="AC299" i="10"/>
  <c r="AC301" i="10"/>
  <c r="AC303" i="10"/>
  <c r="AC305" i="10"/>
  <c r="AC306" i="10"/>
  <c r="AC309" i="10"/>
  <c r="AC311" i="10"/>
  <c r="AC316" i="10"/>
  <c r="AC321" i="10"/>
  <c r="AC322" i="10"/>
  <c r="AC323" i="10"/>
  <c r="AC328" i="10"/>
  <c r="AC334" i="10"/>
  <c r="AC338" i="10"/>
  <c r="AC339" i="10"/>
  <c r="AC342" i="10"/>
  <c r="AC344" i="10"/>
  <c r="AC349" i="10"/>
  <c r="AC355" i="10"/>
  <c r="AC356" i="10"/>
  <c r="AC363" i="10"/>
  <c r="AC371" i="10"/>
  <c r="AC377" i="10"/>
  <c r="AC378" i="10"/>
  <c r="AC379" i="10"/>
  <c r="AC382" i="10"/>
  <c r="AC384" i="10"/>
  <c r="AC385" i="10"/>
  <c r="AC389" i="10"/>
  <c r="AC390" i="10"/>
  <c r="AC391" i="10"/>
  <c r="AC393" i="10"/>
  <c r="AC398" i="10"/>
  <c r="AC406" i="10"/>
  <c r="AC416" i="10"/>
  <c r="AC417" i="10"/>
  <c r="AC418" i="10"/>
  <c r="AC447" i="10"/>
  <c r="AC448" i="10"/>
  <c r="AC449" i="10"/>
  <c r="AC459" i="10"/>
  <c r="AC461" i="10"/>
  <c r="AC462" i="10"/>
  <c r="AC463" i="10"/>
  <c r="AC464" i="10"/>
  <c r="AC465" i="10"/>
  <c r="AC466" i="10"/>
  <c r="AC470" i="10"/>
  <c r="AC472" i="10"/>
  <c r="AC473" i="10"/>
  <c r="AC474" i="10"/>
  <c r="AC475" i="10"/>
  <c r="AC476" i="10"/>
  <c r="AC477" i="10"/>
  <c r="AC478" i="10"/>
  <c r="AC479" i="10"/>
  <c r="AC493" i="10"/>
  <c r="AC494" i="10"/>
  <c r="AC499" i="10"/>
  <c r="AC506" i="10"/>
  <c r="AC508" i="10"/>
  <c r="AC510" i="10"/>
  <c r="AC512" i="10"/>
  <c r="AC520" i="10"/>
  <c r="AC523" i="10"/>
  <c r="AC533" i="10"/>
  <c r="AC535" i="10"/>
  <c r="L387" i="10" s="1"/>
  <c r="AC536" i="10"/>
  <c r="AC540" i="10"/>
  <c r="AC541" i="10"/>
  <c r="AC543" i="10"/>
  <c r="AC544" i="10"/>
  <c r="L594" i="10" s="1"/>
  <c r="AC545" i="10"/>
  <c r="AC546" i="10"/>
  <c r="AC547" i="10"/>
  <c r="AC555" i="10"/>
  <c r="AC556" i="10"/>
  <c r="AC557" i="10"/>
  <c r="AC558" i="10"/>
  <c r="AC564" i="10"/>
  <c r="AC573" i="10"/>
  <c r="AC574" i="10"/>
  <c r="AC575" i="10"/>
  <c r="AC576" i="10"/>
  <c r="AC578" i="10"/>
  <c r="AC580" i="10"/>
  <c r="AC583" i="10"/>
  <c r="AC585" i="10"/>
  <c r="AC586" i="10"/>
  <c r="AC588" i="10"/>
  <c r="AC597" i="10"/>
  <c r="AC598" i="10"/>
  <c r="AC605" i="10"/>
  <c r="AC642" i="10"/>
  <c r="AC825" i="10"/>
  <c r="AC836" i="10"/>
  <c r="AC843" i="10"/>
  <c r="AC862" i="10"/>
  <c r="AC955" i="10"/>
  <c r="AC956" i="10"/>
  <c r="AC957" i="10"/>
  <c r="AC961" i="10"/>
  <c r="AC962" i="10"/>
  <c r="AC968" i="10"/>
  <c r="AC969" i="10"/>
  <c r="AC970" i="10"/>
  <c r="AC1033" i="10"/>
  <c r="AC1034" i="10"/>
  <c r="AC1040" i="10"/>
  <c r="AC1043" i="10"/>
  <c r="AC1065" i="10"/>
  <c r="AC1066" i="10"/>
  <c r="AC1069" i="10"/>
  <c r="AC1070" i="10"/>
  <c r="AC1071" i="10"/>
  <c r="AC1078" i="10"/>
  <c r="AC1079" i="10"/>
  <c r="AC1080" i="10"/>
  <c r="AC1081" i="10"/>
  <c r="AC1090" i="10"/>
  <c r="AC1091" i="10"/>
  <c r="AC1547" i="10"/>
  <c r="AC1548" i="10"/>
  <c r="L463" i="10" s="1"/>
  <c r="AC1549" i="10"/>
  <c r="AC1550" i="10"/>
  <c r="AC1551" i="10"/>
  <c r="AC1552" i="10"/>
  <c r="AC1553" i="10"/>
  <c r="AC1554" i="10"/>
  <c r="AC1555" i="10"/>
  <c r="AC1556" i="10"/>
  <c r="AC1557" i="10"/>
  <c r="AC1563" i="10"/>
  <c r="AC1570" i="10"/>
  <c r="AC1571" i="10"/>
  <c r="AC1597" i="10"/>
  <c r="AC1600" i="10"/>
  <c r="AC1601" i="10"/>
  <c r="AC1602" i="10"/>
  <c r="AC1603" i="10"/>
  <c r="AC1616" i="10"/>
  <c r="AC1617" i="10"/>
  <c r="AC1622" i="10"/>
  <c r="AC1623" i="10"/>
  <c r="AC1624" i="10"/>
  <c r="AC1625" i="10"/>
  <c r="AC1626" i="10"/>
  <c r="AC1627" i="10"/>
  <c r="AC1652" i="10"/>
  <c r="AC1662" i="10"/>
  <c r="AC1663" i="10"/>
  <c r="AC1664" i="10"/>
  <c r="AC1686" i="10"/>
  <c r="AC1696" i="10"/>
  <c r="AC1697" i="10"/>
  <c r="AC1701" i="10"/>
  <c r="AC1702" i="10"/>
  <c r="AC1720" i="10"/>
  <c r="AC1726" i="10"/>
  <c r="AC1756" i="10"/>
  <c r="AC1757" i="10"/>
  <c r="AC1758" i="10"/>
  <c r="AC1759" i="10"/>
  <c r="AC1760" i="10"/>
  <c r="AC1761" i="10"/>
  <c r="AC1762" i="10"/>
  <c r="AC1763" i="10"/>
  <c r="AC1764" i="10"/>
  <c r="AC1775" i="10"/>
  <c r="AC1777" i="10"/>
  <c r="AC1778" i="10"/>
  <c r="AC1779" i="10"/>
  <c r="AC1781" i="10"/>
  <c r="AC1782" i="10"/>
  <c r="AC1783" i="10"/>
  <c r="AC1784" i="10"/>
  <c r="AC1785" i="10"/>
  <c r="AC1791" i="10"/>
  <c r="AC1792" i="10"/>
  <c r="AC1793" i="10"/>
  <c r="AC1794" i="10"/>
  <c r="AC1795" i="10"/>
  <c r="AC1796" i="10"/>
  <c r="AC1797" i="10"/>
  <c r="AC1798" i="10"/>
  <c r="AC1799" i="10"/>
  <c r="AC1805" i="10"/>
  <c r="AC1806" i="10"/>
  <c r="AC1807" i="10"/>
  <c r="AC1808" i="10"/>
  <c r="AC1809" i="10"/>
  <c r="AC1810" i="10"/>
  <c r="AC1811" i="10"/>
  <c r="AC1812" i="10"/>
  <c r="AC1813" i="10"/>
  <c r="AC1814" i="10"/>
  <c r="AC1815" i="10"/>
  <c r="AC1816" i="10"/>
  <c r="AC1817" i="10"/>
  <c r="AC1818" i="10"/>
  <c r="AC1819" i="10"/>
  <c r="AC1820" i="10"/>
  <c r="AC1821" i="10"/>
  <c r="AC1822" i="10"/>
  <c r="AC1823" i="10"/>
  <c r="AC1824" i="10"/>
  <c r="AC1825" i="10"/>
  <c r="AC1826" i="10"/>
  <c r="AC1827" i="10"/>
  <c r="AC1828" i="10"/>
  <c r="AC1829" i="10"/>
  <c r="AC1830" i="10"/>
  <c r="AC1831" i="10"/>
  <c r="AC1832" i="10"/>
  <c r="AC1833" i="10"/>
  <c r="AC1834" i="10"/>
  <c r="AC1835" i="10"/>
  <c r="AC1836" i="10"/>
  <c r="AC1837" i="10"/>
  <c r="AC1838" i="10"/>
  <c r="AC1839" i="10"/>
  <c r="AC1840" i="10"/>
  <c r="AC1841" i="10"/>
  <c r="AC1842" i="10"/>
  <c r="AC1843" i="10"/>
  <c r="AC1844" i="10"/>
  <c r="AC1858" i="10"/>
  <c r="AC1859" i="10"/>
  <c r="AC1860" i="10"/>
  <c r="AC1861" i="10"/>
  <c r="AC1862" i="10"/>
  <c r="AC1863" i="10"/>
  <c r="AC1864" i="10"/>
  <c r="AC1865" i="10"/>
  <c r="AC1870" i="10"/>
  <c r="AC1871" i="10"/>
  <c r="AC1971" i="10"/>
  <c r="AC1972" i="10"/>
  <c r="AC1973" i="10"/>
  <c r="AC2035" i="10"/>
  <c r="AC2046" i="10"/>
  <c r="AC2054" i="10"/>
  <c r="AC2056" i="10"/>
  <c r="AC2070" i="10"/>
  <c r="AC2071" i="10"/>
  <c r="AC2072" i="10"/>
  <c r="AC2073" i="10"/>
  <c r="AC2074" i="10"/>
  <c r="AC2075" i="10"/>
  <c r="AC2076" i="10"/>
  <c r="AC2080" i="10"/>
  <c r="AC2081" i="10"/>
  <c r="AC2082" i="10"/>
  <c r="AC2083" i="10"/>
  <c r="AC2084" i="10"/>
  <c r="AC2085" i="10"/>
  <c r="AC2086" i="10"/>
  <c r="AC2087" i="10"/>
  <c r="AC2088" i="10"/>
  <c r="AC2089" i="10"/>
  <c r="AC2090" i="10"/>
  <c r="AC2091" i="10"/>
  <c r="AC2092" i="10"/>
  <c r="AC2093" i="10"/>
  <c r="AC2094" i="10"/>
  <c r="AC2095" i="10"/>
  <c r="AC2096" i="10"/>
  <c r="AC2097" i="10"/>
  <c r="AC2098" i="10"/>
  <c r="AC2099" i="10"/>
  <c r="AC2100" i="10"/>
  <c r="AC2101" i="10"/>
  <c r="AC2102" i="10"/>
  <c r="AC2103" i="10"/>
  <c r="AC2104" i="10"/>
  <c r="AC2105" i="10"/>
  <c r="AC2106" i="10"/>
  <c r="AC2107" i="10"/>
  <c r="AC2108" i="10"/>
  <c r="AC2109" i="10"/>
  <c r="AC2110" i="10"/>
  <c r="AC2111" i="10"/>
  <c r="AC2112" i="10"/>
  <c r="AC2113" i="10"/>
  <c r="AC2114" i="10"/>
  <c r="AC2115" i="10"/>
  <c r="AC2116" i="10"/>
  <c r="AC2117" i="10"/>
  <c r="AC2118" i="10"/>
  <c r="AC2119" i="10"/>
  <c r="AC2120" i="10"/>
  <c r="AC2121" i="10"/>
  <c r="AC2122" i="10"/>
  <c r="L632" i="10" s="1"/>
  <c r="AC2123" i="10"/>
  <c r="AC2124" i="10"/>
  <c r="AC2125" i="10"/>
  <c r="AC2126" i="10"/>
  <c r="AC2127" i="10"/>
  <c r="AC2128" i="10"/>
  <c r="AC2129" i="10"/>
  <c r="AC2130" i="10"/>
  <c r="AC2131" i="10"/>
  <c r="AC2132" i="10"/>
  <c r="AC2133" i="10"/>
  <c r="AC2134" i="10"/>
  <c r="L708" i="10" s="1"/>
  <c r="AC2135" i="10"/>
  <c r="AC2136" i="10"/>
  <c r="L370" i="10" s="1"/>
  <c r="AC2137" i="10"/>
  <c r="AC2138" i="10"/>
  <c r="AC2139" i="10"/>
  <c r="AC2140" i="10"/>
  <c r="AC2141" i="10"/>
  <c r="AC2142" i="10"/>
  <c r="L424" i="10" s="1"/>
  <c r="AC2143" i="10"/>
  <c r="AC2144" i="10"/>
  <c r="AC2145" i="10"/>
  <c r="AC2146" i="10"/>
  <c r="AC2147" i="10"/>
  <c r="AC2148" i="10"/>
  <c r="AC2149" i="10"/>
  <c r="AC2150" i="10"/>
  <c r="AC2151" i="10"/>
  <c r="AC2152" i="10"/>
  <c r="AC2153" i="10"/>
  <c r="AC2154" i="10"/>
  <c r="AC2155" i="10"/>
  <c r="AC2156" i="10"/>
  <c r="AC2157" i="10"/>
  <c r="AC2158" i="10"/>
  <c r="AC2159" i="10"/>
  <c r="AC2160" i="10"/>
  <c r="AC2161" i="10"/>
  <c r="AC2162" i="10"/>
  <c r="AC2163" i="10"/>
  <c r="AC2164" i="10"/>
  <c r="AB4" i="10"/>
  <c r="AC4" i="10" s="1"/>
  <c r="AB5" i="10"/>
  <c r="AC5" i="10" s="1"/>
  <c r="AB6" i="10"/>
  <c r="AC6" i="10" s="1"/>
  <c r="AB7" i="10"/>
  <c r="AB8" i="10"/>
  <c r="AC8" i="10" s="1"/>
  <c r="AB9" i="10"/>
  <c r="AC9" i="10" s="1"/>
  <c r="L642" i="10" s="1"/>
  <c r="AB10" i="10"/>
  <c r="AC10" i="10" s="1"/>
  <c r="AB11" i="10"/>
  <c r="AC11" i="10" s="1"/>
  <c r="AB12" i="10"/>
  <c r="AC12" i="10" s="1"/>
  <c r="AB13" i="10"/>
  <c r="AC13" i="10" s="1"/>
  <c r="AB16" i="10"/>
  <c r="AC16" i="10" s="1"/>
  <c r="AB17" i="10"/>
  <c r="AC17" i="10" s="1"/>
  <c r="AB18" i="10"/>
  <c r="AC18" i="10" s="1"/>
  <c r="AB19" i="10"/>
  <c r="AC19" i="10" s="1"/>
  <c r="AB20" i="10"/>
  <c r="AC20" i="10" s="1"/>
  <c r="AB21" i="10"/>
  <c r="AC21" i="10" s="1"/>
  <c r="AB22" i="10"/>
  <c r="AC22" i="10" s="1"/>
  <c r="AB23" i="10"/>
  <c r="AC23" i="10" s="1"/>
  <c r="AB24" i="10"/>
  <c r="AC24" i="10" s="1"/>
  <c r="AB25" i="10"/>
  <c r="AC25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C32" i="10" s="1"/>
  <c r="AB33" i="10"/>
  <c r="AC33" i="10" s="1"/>
  <c r="AB34" i="10"/>
  <c r="AC34" i="10" s="1"/>
  <c r="AB35" i="10"/>
  <c r="AC35" i="10" s="1"/>
  <c r="L592" i="10" s="1"/>
  <c r="AB36" i="10"/>
  <c r="AC36" i="10" s="1"/>
  <c r="AB37" i="10"/>
  <c r="AC37" i="10" s="1"/>
  <c r="AB38" i="10"/>
  <c r="AC38" i="10" s="1"/>
  <c r="AB39" i="10"/>
  <c r="AC39" i="10" s="1"/>
  <c r="AB40" i="10"/>
  <c r="AC40" i="10" s="1"/>
  <c r="AB41" i="10"/>
  <c r="AC41" i="10" s="1"/>
  <c r="AB42" i="10"/>
  <c r="AC42" i="10" s="1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C51" i="10" s="1"/>
  <c r="AB53" i="10"/>
  <c r="AC53" i="10" s="1"/>
  <c r="AB54" i="10"/>
  <c r="AC54" i="10" s="1"/>
  <c r="AB55" i="10"/>
  <c r="AC55" i="10" s="1"/>
  <c r="AB56" i="10"/>
  <c r="AC56" i="10" s="1"/>
  <c r="AB57" i="10"/>
  <c r="AC57" i="10" s="1"/>
  <c r="AB58" i="10"/>
  <c r="AC58" i="10" s="1"/>
  <c r="AB59" i="10"/>
  <c r="AC59" i="10" s="1"/>
  <c r="AB60" i="10"/>
  <c r="AC60" i="10" s="1"/>
  <c r="AB61" i="10"/>
  <c r="AC61" i="10" s="1"/>
  <c r="AB62" i="10"/>
  <c r="AC62" i="10" s="1"/>
  <c r="AB63" i="10"/>
  <c r="AC63" i="10" s="1"/>
  <c r="AB64" i="10"/>
  <c r="AC64" i="10" s="1"/>
  <c r="AB65" i="10"/>
  <c r="AC65" i="10" s="1"/>
  <c r="AB66" i="10"/>
  <c r="AC66" i="10" s="1"/>
  <c r="AB67" i="10"/>
  <c r="AC67" i="10" s="1"/>
  <c r="AB68" i="10"/>
  <c r="AC68" i="10" s="1"/>
  <c r="AB69" i="10"/>
  <c r="AC69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83" i="10"/>
  <c r="AC83" i="10" s="1"/>
  <c r="AB84" i="10"/>
  <c r="AC84" i="10" s="1"/>
  <c r="AB85" i="10"/>
  <c r="AC85" i="10" s="1"/>
  <c r="AB90" i="10"/>
  <c r="AC90" i="10" s="1"/>
  <c r="AB91" i="10"/>
  <c r="AC91" i="10" s="1"/>
  <c r="AB92" i="10"/>
  <c r="AC92" i="10" s="1"/>
  <c r="AB93" i="10"/>
  <c r="AC93" i="10" s="1"/>
  <c r="AB94" i="10"/>
  <c r="AC94" i="10" s="1"/>
  <c r="AB95" i="10"/>
  <c r="AC95" i="10" s="1"/>
  <c r="AB96" i="10"/>
  <c r="AC96" i="10" s="1"/>
  <c r="AB98" i="10"/>
  <c r="AC98" i="10" s="1"/>
  <c r="AB99" i="10"/>
  <c r="AC99" i="10" s="1"/>
  <c r="AB100" i="10"/>
  <c r="AC100" i="10" s="1"/>
  <c r="AB101" i="10"/>
  <c r="AC101" i="10" s="1"/>
  <c r="AB102" i="10"/>
  <c r="AC102" i="10" s="1"/>
  <c r="AB103" i="10"/>
  <c r="AC103" i="10" s="1"/>
  <c r="AB104" i="10"/>
  <c r="AC104" i="10" s="1"/>
  <c r="AB105" i="10"/>
  <c r="AC105" i="10" s="1"/>
  <c r="AB106" i="10"/>
  <c r="AC106" i="10" s="1"/>
  <c r="AB107" i="10"/>
  <c r="AC107" i="10" s="1"/>
  <c r="AB108" i="10"/>
  <c r="AC108" i="10" s="1"/>
  <c r="AB109" i="10"/>
  <c r="AC109" i="10" s="1"/>
  <c r="AB110" i="10"/>
  <c r="AC110" i="10" s="1"/>
  <c r="AB111" i="10"/>
  <c r="AC111" i="10" s="1"/>
  <c r="AB112" i="10"/>
  <c r="AC112" i="10" s="1"/>
  <c r="AB113" i="10"/>
  <c r="AC113" i="10" s="1"/>
  <c r="AB114" i="10"/>
  <c r="AC114" i="10" s="1"/>
  <c r="AB115" i="10"/>
  <c r="AC115" i="10" s="1"/>
  <c r="AB116" i="10"/>
  <c r="AC116" i="10" s="1"/>
  <c r="AB117" i="10"/>
  <c r="AC117" i="10" s="1"/>
  <c r="AB118" i="10"/>
  <c r="AC118" i="10" s="1"/>
  <c r="AB119" i="10"/>
  <c r="AC119" i="10" s="1"/>
  <c r="AB124" i="10"/>
  <c r="AC124" i="10" s="1"/>
  <c r="AB125" i="10"/>
  <c r="AC125" i="10" s="1"/>
  <c r="AB126" i="10"/>
  <c r="AC126" i="10" s="1"/>
  <c r="AB127" i="10"/>
  <c r="AC127" i="10" s="1"/>
  <c r="AB128" i="10"/>
  <c r="AC128" i="10" s="1"/>
  <c r="AB129" i="10"/>
  <c r="AC129" i="10" s="1"/>
  <c r="AB130" i="10"/>
  <c r="AC130" i="10" s="1"/>
  <c r="AB131" i="10"/>
  <c r="AC131" i="10" s="1"/>
  <c r="AB132" i="10"/>
  <c r="AC132" i="10" s="1"/>
  <c r="AB133" i="10"/>
  <c r="AC133" i="10" s="1"/>
  <c r="AB134" i="10"/>
  <c r="AC134" i="10" s="1"/>
  <c r="AB135" i="10"/>
  <c r="AC135" i="10" s="1"/>
  <c r="AB136" i="10"/>
  <c r="AC136" i="10" s="1"/>
  <c r="AB137" i="10"/>
  <c r="AC137" i="10" s="1"/>
  <c r="AB138" i="10"/>
  <c r="AC138" i="10" s="1"/>
  <c r="AB139" i="10"/>
  <c r="AC139" i="10" s="1"/>
  <c r="AB140" i="10"/>
  <c r="AC140" i="10" s="1"/>
  <c r="AB141" i="10"/>
  <c r="AC141" i="10" s="1"/>
  <c r="AB142" i="10"/>
  <c r="AC142" i="10" s="1"/>
  <c r="AB143" i="10"/>
  <c r="AC143" i="10" s="1"/>
  <c r="AB144" i="10"/>
  <c r="AC144" i="10" s="1"/>
  <c r="AB145" i="10"/>
  <c r="AC145" i="10" s="1"/>
  <c r="AB146" i="10"/>
  <c r="AC146" i="10" s="1"/>
  <c r="AB147" i="10"/>
  <c r="AC147" i="10" s="1"/>
  <c r="AB148" i="10"/>
  <c r="AC148" i="10" s="1"/>
  <c r="AB149" i="10"/>
  <c r="AC149" i="10" s="1"/>
  <c r="AB151" i="10"/>
  <c r="AC151" i="10" s="1"/>
  <c r="AB152" i="10"/>
  <c r="AC152" i="10" s="1"/>
  <c r="AB153" i="10"/>
  <c r="AC153" i="10" s="1"/>
  <c r="AB156" i="10"/>
  <c r="AC156" i="10" s="1"/>
  <c r="AB163" i="10"/>
  <c r="AC163" i="10" s="1"/>
  <c r="AB168" i="10"/>
  <c r="AC168" i="10" s="1"/>
  <c r="AB169" i="10"/>
  <c r="AC169" i="10" s="1"/>
  <c r="AB170" i="10"/>
  <c r="AC170" i="10" s="1"/>
  <c r="AB172" i="10"/>
  <c r="AC172" i="10" s="1"/>
  <c r="AB173" i="10"/>
  <c r="AC173" i="10" s="1"/>
  <c r="AB175" i="10"/>
  <c r="AC175" i="10" s="1"/>
  <c r="AB176" i="10"/>
  <c r="AC176" i="10" s="1"/>
  <c r="AB177" i="10"/>
  <c r="AC177" i="10" s="1"/>
  <c r="AB179" i="10"/>
  <c r="AC179" i="10" s="1"/>
  <c r="AB180" i="10"/>
  <c r="AC180" i="10" s="1"/>
  <c r="AB185" i="10"/>
  <c r="AC185" i="10" s="1"/>
  <c r="AB186" i="10"/>
  <c r="AC186" i="10" s="1"/>
  <c r="AB187" i="10"/>
  <c r="AC187" i="10" s="1"/>
  <c r="AB188" i="10"/>
  <c r="AC188" i="10" s="1"/>
  <c r="AB189" i="10"/>
  <c r="AC189" i="10" s="1"/>
  <c r="AB190" i="10"/>
  <c r="AC190" i="10" s="1"/>
  <c r="AB191" i="10"/>
  <c r="AC191" i="10" s="1"/>
  <c r="AB192" i="10"/>
  <c r="AC192" i="10" s="1"/>
  <c r="AB193" i="10"/>
  <c r="AC193" i="10" s="1"/>
  <c r="AB194" i="10"/>
  <c r="AC194" i="10" s="1"/>
  <c r="AB195" i="10"/>
  <c r="AC195" i="10" s="1"/>
  <c r="AB196" i="10"/>
  <c r="AC196" i="10" s="1"/>
  <c r="AB197" i="10"/>
  <c r="AC197" i="10" s="1"/>
  <c r="AB198" i="10"/>
  <c r="AC198" i="10" s="1"/>
  <c r="AB199" i="10"/>
  <c r="AC199" i="10" s="1"/>
  <c r="AB200" i="10"/>
  <c r="AC200" i="10" s="1"/>
  <c r="AB201" i="10"/>
  <c r="AC201" i="10" s="1"/>
  <c r="AB202" i="10"/>
  <c r="AC202" i="10" s="1"/>
  <c r="AB203" i="10"/>
  <c r="AC203" i="10" s="1"/>
  <c r="AB204" i="10"/>
  <c r="AC204" i="10" s="1"/>
  <c r="AB205" i="10"/>
  <c r="AC205" i="10" s="1"/>
  <c r="AB212" i="10"/>
  <c r="AC212" i="10" s="1"/>
  <c r="AB213" i="10"/>
  <c r="AC213" i="10" s="1"/>
  <c r="AB214" i="10"/>
  <c r="AC214" i="10" s="1"/>
  <c r="AB215" i="10"/>
  <c r="AC215" i="10" s="1"/>
  <c r="AB216" i="10"/>
  <c r="AC216" i="10" s="1"/>
  <c r="AB217" i="10"/>
  <c r="AC217" i="10" s="1"/>
  <c r="AB218" i="10"/>
  <c r="AC218" i="10" s="1"/>
  <c r="AB219" i="10"/>
  <c r="AC219" i="10" s="1"/>
  <c r="L680" i="10" s="1"/>
  <c r="AB220" i="10"/>
  <c r="AC220" i="10" s="1"/>
  <c r="AB221" i="10"/>
  <c r="AC221" i="10" s="1"/>
  <c r="AB222" i="10"/>
  <c r="AC222" i="10" s="1"/>
  <c r="AB223" i="10"/>
  <c r="AC223" i="10" s="1"/>
  <c r="AB224" i="10"/>
  <c r="AC224" i="10" s="1"/>
  <c r="AB225" i="10"/>
  <c r="AC225" i="10" s="1"/>
  <c r="AB226" i="10"/>
  <c r="AC226" i="10" s="1"/>
  <c r="AB227" i="10"/>
  <c r="AC227" i="10" s="1"/>
  <c r="AB228" i="10"/>
  <c r="AC228" i="10" s="1"/>
  <c r="AB229" i="10"/>
  <c r="AC229" i="10" s="1"/>
  <c r="AB230" i="10"/>
  <c r="AC230" i="10" s="1"/>
  <c r="AB231" i="10"/>
  <c r="AC231" i="10" s="1"/>
  <c r="AB232" i="10"/>
  <c r="AC232" i="10" s="1"/>
  <c r="AB233" i="10"/>
  <c r="AC233" i="10" s="1"/>
  <c r="AB234" i="10"/>
  <c r="AC234" i="10" s="1"/>
  <c r="AB235" i="10"/>
  <c r="AC235" i="10" s="1"/>
  <c r="AB236" i="10"/>
  <c r="AC236" i="10" s="1"/>
  <c r="AB237" i="10"/>
  <c r="AC237" i="10" s="1"/>
  <c r="AB238" i="10"/>
  <c r="AC238" i="10" s="1"/>
  <c r="AB239" i="10"/>
  <c r="AC239" i="10" s="1"/>
  <c r="AB240" i="10"/>
  <c r="AC240" i="10" s="1"/>
  <c r="AB241" i="10"/>
  <c r="AC241" i="10" s="1"/>
  <c r="AB243" i="10"/>
  <c r="AC243" i="10" s="1"/>
  <c r="AB244" i="10"/>
  <c r="AC244" i="10" s="1"/>
  <c r="AB245" i="10"/>
  <c r="AC245" i="10" s="1"/>
  <c r="AB248" i="10"/>
  <c r="AC248" i="10" s="1"/>
  <c r="AB249" i="10"/>
  <c r="AC249" i="10" s="1"/>
  <c r="AB251" i="10"/>
  <c r="AC251" i="10" s="1"/>
  <c r="AB252" i="10"/>
  <c r="AC252" i="10" s="1"/>
  <c r="AB253" i="10"/>
  <c r="AC253" i="10" s="1"/>
  <c r="AB254" i="10"/>
  <c r="AC254" i="10" s="1"/>
  <c r="AB255" i="10"/>
  <c r="AC255" i="10" s="1"/>
  <c r="AB256" i="10"/>
  <c r="AC256" i="10" s="1"/>
  <c r="AB257" i="10"/>
  <c r="AC257" i="10" s="1"/>
  <c r="AB258" i="10"/>
  <c r="AC258" i="10" s="1"/>
  <c r="AB259" i="10"/>
  <c r="AC259" i="10" s="1"/>
  <c r="AB260" i="10"/>
  <c r="AC260" i="10" s="1"/>
  <c r="AB261" i="10"/>
  <c r="AC261" i="10" s="1"/>
  <c r="AB262" i="10"/>
  <c r="AC262" i="10" s="1"/>
  <c r="AB263" i="10"/>
  <c r="AC263" i="10" s="1"/>
  <c r="AB264" i="10"/>
  <c r="AC264" i="10" s="1"/>
  <c r="AB265" i="10"/>
  <c r="AC265" i="10" s="1"/>
  <c r="AB266" i="10"/>
  <c r="AC266" i="10" s="1"/>
  <c r="AB267" i="10"/>
  <c r="AC267" i="10" s="1"/>
  <c r="AB268" i="10"/>
  <c r="AC268" i="10" s="1"/>
  <c r="AB269" i="10"/>
  <c r="AC269" i="10" s="1"/>
  <c r="AB270" i="10"/>
  <c r="AC270" i="10" s="1"/>
  <c r="AB273" i="10"/>
  <c r="AC273" i="10" s="1"/>
  <c r="AB274" i="10"/>
  <c r="AC274" i="10" s="1"/>
  <c r="AB275" i="10"/>
  <c r="AC275" i="10" s="1"/>
  <c r="AB276" i="10"/>
  <c r="AC276" i="10" s="1"/>
  <c r="AB278" i="10"/>
  <c r="AC278" i="10" s="1"/>
  <c r="AB280" i="10"/>
  <c r="AC280" i="10" s="1"/>
  <c r="AB283" i="10"/>
  <c r="AC283" i="10" s="1"/>
  <c r="AB284" i="10"/>
  <c r="AC284" i="10" s="1"/>
  <c r="AB286" i="10"/>
  <c r="AC286" i="10" s="1"/>
  <c r="AB288" i="10"/>
  <c r="AC288" i="10" s="1"/>
  <c r="AB290" i="10"/>
  <c r="AC290" i="10" s="1"/>
  <c r="AB292" i="10"/>
  <c r="AC292" i="10" s="1"/>
  <c r="AB294" i="10"/>
  <c r="AC294" i="10" s="1"/>
  <c r="AB296" i="10"/>
  <c r="AC296" i="10" s="1"/>
  <c r="AB298" i="10"/>
  <c r="AC298" i="10" s="1"/>
  <c r="AB300" i="10"/>
  <c r="AC300" i="10" s="1"/>
  <c r="AB302" i="10"/>
  <c r="AC302" i="10" s="1"/>
  <c r="AB304" i="10"/>
  <c r="AC304" i="10" s="1"/>
  <c r="AB307" i="10"/>
  <c r="AC307" i="10" s="1"/>
  <c r="AB308" i="10"/>
  <c r="AC308" i="10" s="1"/>
  <c r="AB310" i="10"/>
  <c r="AC310" i="10" s="1"/>
  <c r="AB312" i="10"/>
  <c r="AC312" i="10" s="1"/>
  <c r="AB313" i="10"/>
  <c r="AC313" i="10" s="1"/>
  <c r="AB314" i="10"/>
  <c r="AC314" i="10" s="1"/>
  <c r="AB315" i="10"/>
  <c r="AC315" i="10" s="1"/>
  <c r="AB317" i="10"/>
  <c r="AC317" i="10" s="1"/>
  <c r="AB318" i="10"/>
  <c r="AC318" i="10" s="1"/>
  <c r="AB319" i="10"/>
  <c r="AC319" i="10" s="1"/>
  <c r="AB320" i="10"/>
  <c r="AC320" i="10" s="1"/>
  <c r="AB324" i="10"/>
  <c r="AC324" i="10" s="1"/>
  <c r="AB325" i="10"/>
  <c r="AC325" i="10" s="1"/>
  <c r="AB326" i="10"/>
  <c r="AC326" i="10" s="1"/>
  <c r="AB327" i="10"/>
  <c r="AC327" i="10" s="1"/>
  <c r="AB329" i="10"/>
  <c r="AC329" i="10" s="1"/>
  <c r="AB330" i="10"/>
  <c r="AC330" i="10" s="1"/>
  <c r="AB331" i="10"/>
  <c r="AC331" i="10" s="1"/>
  <c r="AB332" i="10"/>
  <c r="AC332" i="10" s="1"/>
  <c r="AB333" i="10"/>
  <c r="AC333" i="10" s="1"/>
  <c r="AB335" i="10"/>
  <c r="AC335" i="10" s="1"/>
  <c r="AB336" i="10"/>
  <c r="AC336" i="10" s="1"/>
  <c r="AB337" i="10"/>
  <c r="AC337" i="10" s="1"/>
  <c r="AB340" i="10"/>
  <c r="AC340" i="10" s="1"/>
  <c r="AB341" i="10"/>
  <c r="AC341" i="10" s="1"/>
  <c r="AB343" i="10"/>
  <c r="AC343" i="10" s="1"/>
  <c r="AB345" i="10"/>
  <c r="AC345" i="10" s="1"/>
  <c r="AB346" i="10"/>
  <c r="AC346" i="10" s="1"/>
  <c r="AB347" i="10"/>
  <c r="AC347" i="10" s="1"/>
  <c r="AB348" i="10"/>
  <c r="AC348" i="10" s="1"/>
  <c r="AB350" i="10"/>
  <c r="AC350" i="10" s="1"/>
  <c r="AB351" i="10"/>
  <c r="AC351" i="10" s="1"/>
  <c r="AB352" i="10"/>
  <c r="AC352" i="10" s="1"/>
  <c r="AB353" i="10"/>
  <c r="AC353" i="10" s="1"/>
  <c r="AB354" i="10"/>
  <c r="AC354" i="10" s="1"/>
  <c r="AB357" i="10"/>
  <c r="AC357" i="10" s="1"/>
  <c r="AB358" i="10"/>
  <c r="AC358" i="10" s="1"/>
  <c r="AB359" i="10"/>
  <c r="AC359" i="10" s="1"/>
  <c r="AB360" i="10"/>
  <c r="AC360" i="10" s="1"/>
  <c r="AB361" i="10"/>
  <c r="AC361" i="10" s="1"/>
  <c r="AB362" i="10"/>
  <c r="AC362" i="10" s="1"/>
  <c r="AB364" i="10"/>
  <c r="AC364" i="10" s="1"/>
  <c r="AB365" i="10"/>
  <c r="AC365" i="10" s="1"/>
  <c r="AB366" i="10"/>
  <c r="AC366" i="10" s="1"/>
  <c r="AB367" i="10"/>
  <c r="AC367" i="10" s="1"/>
  <c r="AB368" i="10"/>
  <c r="AC368" i="10" s="1"/>
  <c r="AB369" i="10"/>
  <c r="AC369" i="10" s="1"/>
  <c r="AB370" i="10"/>
  <c r="AC370" i="10" s="1"/>
  <c r="AB372" i="10"/>
  <c r="AC372" i="10" s="1"/>
  <c r="AB373" i="10"/>
  <c r="AC373" i="10" s="1"/>
  <c r="AB374" i="10"/>
  <c r="AC374" i="10" s="1"/>
  <c r="AB375" i="10"/>
  <c r="AC375" i="10" s="1"/>
  <c r="AB376" i="10"/>
  <c r="AC376" i="10" s="1"/>
  <c r="AB380" i="10"/>
  <c r="AC380" i="10" s="1"/>
  <c r="AB381" i="10"/>
  <c r="AC381" i="10" s="1"/>
  <c r="AB383" i="10"/>
  <c r="AC383" i="10" s="1"/>
  <c r="AB386" i="10"/>
  <c r="AC386" i="10" s="1"/>
  <c r="AB387" i="10"/>
  <c r="AC387" i="10" s="1"/>
  <c r="AB388" i="10"/>
  <c r="AC388" i="10" s="1"/>
  <c r="AB392" i="10"/>
  <c r="AC392" i="10" s="1"/>
  <c r="AB394" i="10"/>
  <c r="AC394" i="10" s="1"/>
  <c r="AB395" i="10"/>
  <c r="AC395" i="10" s="1"/>
  <c r="AB396" i="10"/>
  <c r="AC396" i="10" s="1"/>
  <c r="AB397" i="10"/>
  <c r="AC397" i="10" s="1"/>
  <c r="AB399" i="10"/>
  <c r="AC399" i="10" s="1"/>
  <c r="AB400" i="10"/>
  <c r="AC400" i="10" s="1"/>
  <c r="AB401" i="10"/>
  <c r="AC401" i="10" s="1"/>
  <c r="AB402" i="10"/>
  <c r="AC402" i="10" s="1"/>
  <c r="AB403" i="10"/>
  <c r="AC403" i="10" s="1"/>
  <c r="AB404" i="10"/>
  <c r="AC404" i="10" s="1"/>
  <c r="AB405" i="10"/>
  <c r="AC405" i="10" s="1"/>
  <c r="AB407" i="10"/>
  <c r="AC407" i="10" s="1"/>
  <c r="AB408" i="10"/>
  <c r="AC408" i="10" s="1"/>
  <c r="AB409" i="10"/>
  <c r="AC409" i="10" s="1"/>
  <c r="AB410" i="10"/>
  <c r="AC410" i="10" s="1"/>
  <c r="AB411" i="10"/>
  <c r="AC411" i="10" s="1"/>
  <c r="AB412" i="10"/>
  <c r="AC412" i="10" s="1"/>
  <c r="AB413" i="10"/>
  <c r="AC413" i="10" s="1"/>
  <c r="AB414" i="10"/>
  <c r="AC414" i="10" s="1"/>
  <c r="AB415" i="10"/>
  <c r="AC415" i="10" s="1"/>
  <c r="AB419" i="10"/>
  <c r="AC419" i="10" s="1"/>
  <c r="AB420" i="10"/>
  <c r="AC420" i="10" s="1"/>
  <c r="AB421" i="10"/>
  <c r="AC421" i="10" s="1"/>
  <c r="AB422" i="10"/>
  <c r="AC422" i="10" s="1"/>
  <c r="AB423" i="10"/>
  <c r="AC423" i="10" s="1"/>
  <c r="AB424" i="10"/>
  <c r="AC424" i="10" s="1"/>
  <c r="AB425" i="10"/>
  <c r="AC425" i="10" s="1"/>
  <c r="AB426" i="10"/>
  <c r="AC426" i="10" s="1"/>
  <c r="AB427" i="10"/>
  <c r="AC427" i="10" s="1"/>
  <c r="AB428" i="10"/>
  <c r="AC428" i="10" s="1"/>
  <c r="AB429" i="10"/>
  <c r="AC429" i="10" s="1"/>
  <c r="AB430" i="10"/>
  <c r="AC430" i="10" s="1"/>
  <c r="AB431" i="10"/>
  <c r="AC431" i="10" s="1"/>
  <c r="AB432" i="10"/>
  <c r="AC432" i="10" s="1"/>
  <c r="AB433" i="10"/>
  <c r="AC433" i="10" s="1"/>
  <c r="AB434" i="10"/>
  <c r="AC434" i="10" s="1"/>
  <c r="AB435" i="10"/>
  <c r="AC435" i="10" s="1"/>
  <c r="AB436" i="10"/>
  <c r="AC436" i="10" s="1"/>
  <c r="AB437" i="10"/>
  <c r="AC437" i="10" s="1"/>
  <c r="AB438" i="10"/>
  <c r="AC438" i="10" s="1"/>
  <c r="AB439" i="10"/>
  <c r="AC439" i="10" s="1"/>
  <c r="AB440" i="10"/>
  <c r="AC440" i="10" s="1"/>
  <c r="AB441" i="10"/>
  <c r="AC441" i="10" s="1"/>
  <c r="AB442" i="10"/>
  <c r="AC442" i="10" s="1"/>
  <c r="AB443" i="10"/>
  <c r="AC443" i="10" s="1"/>
  <c r="AB444" i="10"/>
  <c r="AC444" i="10" s="1"/>
  <c r="AB445" i="10"/>
  <c r="AC445" i="10" s="1"/>
  <c r="AB446" i="10"/>
  <c r="AC446" i="10" s="1"/>
  <c r="AB450" i="10"/>
  <c r="AC450" i="10" s="1"/>
  <c r="AB451" i="10"/>
  <c r="AC451" i="10" s="1"/>
  <c r="AB452" i="10"/>
  <c r="AC452" i="10" s="1"/>
  <c r="AB453" i="10"/>
  <c r="AC453" i="10" s="1"/>
  <c r="AB454" i="10"/>
  <c r="AC454" i="10" s="1"/>
  <c r="AB455" i="10"/>
  <c r="AC455" i="10" s="1"/>
  <c r="AB456" i="10"/>
  <c r="AC456" i="10" s="1"/>
  <c r="AB457" i="10"/>
  <c r="AC457" i="10" s="1"/>
  <c r="AB458" i="10"/>
  <c r="AC458" i="10" s="1"/>
  <c r="AB460" i="10"/>
  <c r="AC460" i="10" s="1"/>
  <c r="AB467" i="10"/>
  <c r="AC467" i="10" s="1"/>
  <c r="AB468" i="10"/>
  <c r="AC468" i="10" s="1"/>
  <c r="AB469" i="10"/>
  <c r="AC469" i="10" s="1"/>
  <c r="AB471" i="10"/>
  <c r="AC471" i="10" s="1"/>
  <c r="AB480" i="10"/>
  <c r="AC480" i="10" s="1"/>
  <c r="AB481" i="10"/>
  <c r="AC481" i="10" s="1"/>
  <c r="AB482" i="10"/>
  <c r="AC482" i="10" s="1"/>
  <c r="AB483" i="10"/>
  <c r="AC483" i="10" s="1"/>
  <c r="AB484" i="10"/>
  <c r="AC484" i="10" s="1"/>
  <c r="AB485" i="10"/>
  <c r="AC485" i="10" s="1"/>
  <c r="AB486" i="10"/>
  <c r="AC486" i="10" s="1"/>
  <c r="AB487" i="10"/>
  <c r="AC487" i="10" s="1"/>
  <c r="AB488" i="10"/>
  <c r="AC488" i="10" s="1"/>
  <c r="AB489" i="10"/>
  <c r="AC489" i="10" s="1"/>
  <c r="AB490" i="10"/>
  <c r="AC490" i="10" s="1"/>
  <c r="AB491" i="10"/>
  <c r="AC491" i="10" s="1"/>
  <c r="AB492" i="10"/>
  <c r="AC492" i="10" s="1"/>
  <c r="AB495" i="10"/>
  <c r="AC495" i="10" s="1"/>
  <c r="AB496" i="10"/>
  <c r="AC496" i="10" s="1"/>
  <c r="AB497" i="10"/>
  <c r="AC497" i="10" s="1"/>
  <c r="AB498" i="10"/>
  <c r="AC498" i="10" s="1"/>
  <c r="AB500" i="10"/>
  <c r="AC500" i="10" s="1"/>
  <c r="AB501" i="10"/>
  <c r="AC501" i="10" s="1"/>
  <c r="AB502" i="10"/>
  <c r="AC502" i="10" s="1"/>
  <c r="AB503" i="10"/>
  <c r="AC503" i="10" s="1"/>
  <c r="AB504" i="10"/>
  <c r="AC504" i="10" s="1"/>
  <c r="AB505" i="10"/>
  <c r="AC505" i="10" s="1"/>
  <c r="AB507" i="10"/>
  <c r="AC507" i="10" s="1"/>
  <c r="AB509" i="10"/>
  <c r="AC509" i="10" s="1"/>
  <c r="AB511" i="10"/>
  <c r="AC511" i="10" s="1"/>
  <c r="AB513" i="10"/>
  <c r="AC513" i="10" s="1"/>
  <c r="AB514" i="10"/>
  <c r="AC514" i="10" s="1"/>
  <c r="AB515" i="10"/>
  <c r="AC515" i="10" s="1"/>
  <c r="AB516" i="10"/>
  <c r="AC516" i="10" s="1"/>
  <c r="AB517" i="10"/>
  <c r="AC517" i="10" s="1"/>
  <c r="AB518" i="10"/>
  <c r="AC518" i="10" s="1"/>
  <c r="AB519" i="10"/>
  <c r="AC519" i="10" s="1"/>
  <c r="AB521" i="10"/>
  <c r="AC521" i="10" s="1"/>
  <c r="AB522" i="10"/>
  <c r="AC522" i="10" s="1"/>
  <c r="AB524" i="10"/>
  <c r="AC524" i="10" s="1"/>
  <c r="AB525" i="10"/>
  <c r="AC525" i="10" s="1"/>
  <c r="AB526" i="10"/>
  <c r="AC526" i="10" s="1"/>
  <c r="AB527" i="10"/>
  <c r="AC527" i="10" s="1"/>
  <c r="AB528" i="10"/>
  <c r="AC528" i="10" s="1"/>
  <c r="AB529" i="10"/>
  <c r="AC529" i="10" s="1"/>
  <c r="AB530" i="10"/>
  <c r="AC530" i="10" s="1"/>
  <c r="AB531" i="10"/>
  <c r="AC531" i="10" s="1"/>
  <c r="AB532" i="10"/>
  <c r="AC532" i="10" s="1"/>
  <c r="AB534" i="10"/>
  <c r="AC534" i="10" s="1"/>
  <c r="AB537" i="10"/>
  <c r="AC537" i="10" s="1"/>
  <c r="AB538" i="10"/>
  <c r="AC538" i="10" s="1"/>
  <c r="AB539" i="10"/>
  <c r="AC539" i="10" s="1"/>
  <c r="AB542" i="10"/>
  <c r="AC542" i="10" s="1"/>
  <c r="AB548" i="10"/>
  <c r="AC548" i="10" s="1"/>
  <c r="AB549" i="10"/>
  <c r="AC549" i="10" s="1"/>
  <c r="AB550" i="10"/>
  <c r="AC550" i="10" s="1"/>
  <c r="AB551" i="10"/>
  <c r="AC551" i="10" s="1"/>
  <c r="AB552" i="10"/>
  <c r="AC552" i="10" s="1"/>
  <c r="AB553" i="10"/>
  <c r="AC553" i="10" s="1"/>
  <c r="AB554" i="10"/>
  <c r="AC554" i="10" s="1"/>
  <c r="AB559" i="10"/>
  <c r="AC559" i="10" s="1"/>
  <c r="L667" i="10" s="1"/>
  <c r="AB560" i="10"/>
  <c r="AC560" i="10" s="1"/>
  <c r="AB561" i="10"/>
  <c r="AC561" i="10" s="1"/>
  <c r="AB562" i="10"/>
  <c r="AC562" i="10" s="1"/>
  <c r="AB563" i="10"/>
  <c r="AC563" i="10" s="1"/>
  <c r="AB565" i="10"/>
  <c r="AC565" i="10" s="1"/>
  <c r="AB566" i="10"/>
  <c r="AC566" i="10" s="1"/>
  <c r="AB567" i="10"/>
  <c r="AC567" i="10" s="1"/>
  <c r="AB568" i="10"/>
  <c r="AC568" i="10" s="1"/>
  <c r="AB569" i="10"/>
  <c r="AC569" i="10" s="1"/>
  <c r="AB570" i="10"/>
  <c r="AC570" i="10" s="1"/>
  <c r="AB571" i="10"/>
  <c r="AC571" i="10" s="1"/>
  <c r="AB572" i="10"/>
  <c r="AC572" i="10" s="1"/>
  <c r="AB577" i="10"/>
  <c r="AC577" i="10" s="1"/>
  <c r="AB579" i="10"/>
  <c r="AC579" i="10" s="1"/>
  <c r="AB581" i="10"/>
  <c r="AC581" i="10" s="1"/>
  <c r="AB582" i="10"/>
  <c r="AC582" i="10" s="1"/>
  <c r="AB584" i="10"/>
  <c r="AC584" i="10" s="1"/>
  <c r="AB587" i="10"/>
  <c r="AC587" i="10" s="1"/>
  <c r="AB589" i="10"/>
  <c r="AC589" i="10" s="1"/>
  <c r="AB590" i="10"/>
  <c r="AC590" i="10" s="1"/>
  <c r="AB591" i="10"/>
  <c r="AC591" i="10" s="1"/>
  <c r="AB592" i="10"/>
  <c r="AC592" i="10" s="1"/>
  <c r="AB593" i="10"/>
  <c r="AC593" i="10" s="1"/>
  <c r="AB594" i="10"/>
  <c r="AC594" i="10" s="1"/>
  <c r="AB595" i="10"/>
  <c r="AC595" i="10" s="1"/>
  <c r="AB596" i="10"/>
  <c r="AC596" i="10" s="1"/>
  <c r="AB599" i="10"/>
  <c r="AC599" i="10" s="1"/>
  <c r="AB600" i="10"/>
  <c r="AC600" i="10" s="1"/>
  <c r="AB601" i="10"/>
  <c r="AC601" i="10" s="1"/>
  <c r="AB602" i="10"/>
  <c r="AC602" i="10" s="1"/>
  <c r="AB603" i="10"/>
  <c r="AC603" i="10" s="1"/>
  <c r="AB604" i="10"/>
  <c r="AC604" i="10" s="1"/>
  <c r="AB606" i="10"/>
  <c r="AC606" i="10" s="1"/>
  <c r="AB607" i="10"/>
  <c r="AC607" i="10" s="1"/>
  <c r="AB608" i="10"/>
  <c r="AC608" i="10" s="1"/>
  <c r="AB609" i="10"/>
  <c r="AC609" i="10" s="1"/>
  <c r="AB610" i="10"/>
  <c r="AC610" i="10" s="1"/>
  <c r="AB611" i="10"/>
  <c r="AC611" i="10" s="1"/>
  <c r="AB612" i="10"/>
  <c r="AC612" i="10" s="1"/>
  <c r="AB613" i="10"/>
  <c r="AC613" i="10" s="1"/>
  <c r="AB614" i="10"/>
  <c r="AC614" i="10" s="1"/>
  <c r="AB615" i="10"/>
  <c r="AC615" i="10" s="1"/>
  <c r="AB616" i="10"/>
  <c r="AC616" i="10" s="1"/>
  <c r="AB617" i="10"/>
  <c r="AC617" i="10" s="1"/>
  <c r="AB618" i="10"/>
  <c r="AC618" i="10" s="1"/>
  <c r="AB619" i="10"/>
  <c r="AC619" i="10" s="1"/>
  <c r="AB620" i="10"/>
  <c r="AC620" i="10" s="1"/>
  <c r="AB621" i="10"/>
  <c r="AC621" i="10" s="1"/>
  <c r="AB622" i="10"/>
  <c r="AC622" i="10" s="1"/>
  <c r="AB623" i="10"/>
  <c r="AC623" i="10" s="1"/>
  <c r="AB624" i="10"/>
  <c r="AC624" i="10" s="1"/>
  <c r="AB625" i="10"/>
  <c r="AC625" i="10" s="1"/>
  <c r="AB626" i="10"/>
  <c r="AC626" i="10" s="1"/>
  <c r="AB627" i="10"/>
  <c r="AC627" i="10" s="1"/>
  <c r="AB628" i="10"/>
  <c r="AC628" i="10" s="1"/>
  <c r="AB629" i="10"/>
  <c r="AC629" i="10" s="1"/>
  <c r="AB630" i="10"/>
  <c r="AC630" i="10" s="1"/>
  <c r="AB631" i="10"/>
  <c r="AC631" i="10" s="1"/>
  <c r="AB632" i="10"/>
  <c r="AC632" i="10" s="1"/>
  <c r="AB633" i="10"/>
  <c r="AC633" i="10" s="1"/>
  <c r="AB634" i="10"/>
  <c r="AC634" i="10" s="1"/>
  <c r="AB635" i="10"/>
  <c r="AC635" i="10" s="1"/>
  <c r="AB636" i="10"/>
  <c r="AC636" i="10" s="1"/>
  <c r="AB637" i="10"/>
  <c r="AC637" i="10" s="1"/>
  <c r="AB638" i="10"/>
  <c r="AC638" i="10" s="1"/>
  <c r="AB639" i="10"/>
  <c r="AC639" i="10" s="1"/>
  <c r="AB640" i="10"/>
  <c r="AC640" i="10" s="1"/>
  <c r="AB641" i="10"/>
  <c r="AC641" i="10" s="1"/>
  <c r="AB643" i="10"/>
  <c r="AC643" i="10" s="1"/>
  <c r="AB644" i="10"/>
  <c r="AC644" i="10" s="1"/>
  <c r="AB645" i="10"/>
  <c r="AC645" i="10" s="1"/>
  <c r="AB646" i="10"/>
  <c r="AC646" i="10" s="1"/>
  <c r="AB647" i="10"/>
  <c r="AC647" i="10" s="1"/>
  <c r="AB648" i="10"/>
  <c r="AC648" i="10" s="1"/>
  <c r="AB649" i="10"/>
  <c r="AC649" i="10" s="1"/>
  <c r="AB650" i="10"/>
  <c r="AC650" i="10" s="1"/>
  <c r="AB651" i="10"/>
  <c r="AC651" i="10" s="1"/>
  <c r="AB652" i="10"/>
  <c r="AC652" i="10" s="1"/>
  <c r="AB653" i="10"/>
  <c r="AC653" i="10" s="1"/>
  <c r="AB654" i="10"/>
  <c r="AC654" i="10" s="1"/>
  <c r="AB655" i="10"/>
  <c r="AC655" i="10" s="1"/>
  <c r="AB656" i="10"/>
  <c r="AC656" i="10" s="1"/>
  <c r="AB657" i="10"/>
  <c r="AC657" i="10" s="1"/>
  <c r="AB658" i="10"/>
  <c r="AC658" i="10" s="1"/>
  <c r="AB659" i="10"/>
  <c r="AC659" i="10" s="1"/>
  <c r="AB660" i="10"/>
  <c r="AC660" i="10" s="1"/>
  <c r="AB661" i="10"/>
  <c r="AC661" i="10" s="1"/>
  <c r="AB662" i="10"/>
  <c r="AC662" i="10" s="1"/>
  <c r="AB663" i="10"/>
  <c r="AC663" i="10" s="1"/>
  <c r="AB664" i="10"/>
  <c r="AC664" i="10" s="1"/>
  <c r="AB665" i="10"/>
  <c r="AC665" i="10" s="1"/>
  <c r="AB666" i="10"/>
  <c r="AC666" i="10" s="1"/>
  <c r="AB667" i="10"/>
  <c r="AC667" i="10" s="1"/>
  <c r="AB668" i="10"/>
  <c r="AC668" i="10" s="1"/>
  <c r="AB669" i="10"/>
  <c r="AC669" i="10" s="1"/>
  <c r="AB670" i="10"/>
  <c r="AC670" i="10" s="1"/>
  <c r="AB671" i="10"/>
  <c r="AC671" i="10" s="1"/>
  <c r="AB672" i="10"/>
  <c r="AC672" i="10" s="1"/>
  <c r="AB673" i="10"/>
  <c r="AC673" i="10" s="1"/>
  <c r="AB674" i="10"/>
  <c r="AC674" i="10" s="1"/>
  <c r="AB675" i="10"/>
  <c r="AC675" i="10" s="1"/>
  <c r="AB676" i="10"/>
  <c r="AC676" i="10" s="1"/>
  <c r="AB677" i="10"/>
  <c r="AC677" i="10" s="1"/>
  <c r="AB678" i="10"/>
  <c r="AC678" i="10" s="1"/>
  <c r="AB679" i="10"/>
  <c r="AC679" i="10" s="1"/>
  <c r="AB680" i="10"/>
  <c r="AC680" i="10" s="1"/>
  <c r="AB681" i="10"/>
  <c r="AC681" i="10" s="1"/>
  <c r="AB682" i="10"/>
  <c r="AC682" i="10" s="1"/>
  <c r="AB683" i="10"/>
  <c r="AC683" i="10" s="1"/>
  <c r="AB684" i="10"/>
  <c r="AC684" i="10" s="1"/>
  <c r="AB685" i="10"/>
  <c r="AC685" i="10" s="1"/>
  <c r="AB686" i="10"/>
  <c r="AC686" i="10" s="1"/>
  <c r="AB687" i="10"/>
  <c r="AC687" i="10" s="1"/>
  <c r="AB688" i="10"/>
  <c r="AC688" i="10" s="1"/>
  <c r="AB689" i="10"/>
  <c r="AC689" i="10" s="1"/>
  <c r="AB690" i="10"/>
  <c r="AC690" i="10" s="1"/>
  <c r="AB691" i="10"/>
  <c r="AC691" i="10" s="1"/>
  <c r="AB692" i="10"/>
  <c r="AC692" i="10" s="1"/>
  <c r="AB693" i="10"/>
  <c r="AC693" i="10" s="1"/>
  <c r="AB694" i="10"/>
  <c r="AC694" i="10" s="1"/>
  <c r="AB695" i="10"/>
  <c r="AC695" i="10" s="1"/>
  <c r="AB696" i="10"/>
  <c r="AC696" i="10" s="1"/>
  <c r="AB697" i="10"/>
  <c r="AC697" i="10" s="1"/>
  <c r="AB698" i="10"/>
  <c r="AC698" i="10" s="1"/>
  <c r="L499" i="10" s="1"/>
  <c r="AB699" i="10"/>
  <c r="AC699" i="10" s="1"/>
  <c r="AB700" i="10"/>
  <c r="AC700" i="10" s="1"/>
  <c r="AB701" i="10"/>
  <c r="AC701" i="10" s="1"/>
  <c r="AB702" i="10"/>
  <c r="AC702" i="10" s="1"/>
  <c r="AB703" i="10"/>
  <c r="AC703" i="10" s="1"/>
  <c r="AB704" i="10"/>
  <c r="AC704" i="10" s="1"/>
  <c r="AB705" i="10"/>
  <c r="AC705" i="10" s="1"/>
  <c r="AB706" i="10"/>
  <c r="AC706" i="10" s="1"/>
  <c r="L763" i="10" s="1"/>
  <c r="AB707" i="10"/>
  <c r="AC707" i="10" s="1"/>
  <c r="AB708" i="10"/>
  <c r="AC708" i="10" s="1"/>
  <c r="AB709" i="10"/>
  <c r="AC709" i="10" s="1"/>
  <c r="AB710" i="10"/>
  <c r="AC710" i="10" s="1"/>
  <c r="AB711" i="10"/>
  <c r="AC711" i="10" s="1"/>
  <c r="AB712" i="10"/>
  <c r="AC712" i="10" s="1"/>
  <c r="AB713" i="10"/>
  <c r="AC713" i="10" s="1"/>
  <c r="AB714" i="10"/>
  <c r="AC714" i="10" s="1"/>
  <c r="AB715" i="10"/>
  <c r="AC715" i="10" s="1"/>
  <c r="AB716" i="10"/>
  <c r="AC716" i="10" s="1"/>
  <c r="AB717" i="10"/>
  <c r="AC717" i="10" s="1"/>
  <c r="AB718" i="10"/>
  <c r="AC718" i="10" s="1"/>
  <c r="AB719" i="10"/>
  <c r="AC719" i="10" s="1"/>
  <c r="AB720" i="10"/>
  <c r="AC720" i="10" s="1"/>
  <c r="AB721" i="10"/>
  <c r="AC721" i="10" s="1"/>
  <c r="AB722" i="10"/>
  <c r="AC722" i="10" s="1"/>
  <c r="AB723" i="10"/>
  <c r="AC723" i="10" s="1"/>
  <c r="AB724" i="10"/>
  <c r="AC724" i="10" s="1"/>
  <c r="AB725" i="10"/>
  <c r="AC725" i="10" s="1"/>
  <c r="AB726" i="10"/>
  <c r="AC726" i="10" s="1"/>
  <c r="AB727" i="10"/>
  <c r="AC727" i="10" s="1"/>
  <c r="AB728" i="10"/>
  <c r="AC728" i="10" s="1"/>
  <c r="AB729" i="10"/>
  <c r="AC729" i="10" s="1"/>
  <c r="AB730" i="10"/>
  <c r="AC730" i="10" s="1"/>
  <c r="AB731" i="10"/>
  <c r="AC731" i="10" s="1"/>
  <c r="AB732" i="10"/>
  <c r="AC732" i="10" s="1"/>
  <c r="AB733" i="10"/>
  <c r="AC733" i="10" s="1"/>
  <c r="AB734" i="10"/>
  <c r="AC734" i="10" s="1"/>
  <c r="AB735" i="10"/>
  <c r="AC735" i="10" s="1"/>
  <c r="AB736" i="10"/>
  <c r="AC736" i="10" s="1"/>
  <c r="AB737" i="10"/>
  <c r="AC737" i="10" s="1"/>
  <c r="AB738" i="10"/>
  <c r="AC738" i="10" s="1"/>
  <c r="AB739" i="10"/>
  <c r="AC739" i="10" s="1"/>
  <c r="AB740" i="10"/>
  <c r="AC740" i="10" s="1"/>
  <c r="AB741" i="10"/>
  <c r="AC741" i="10" s="1"/>
  <c r="AB742" i="10"/>
  <c r="AC742" i="10" s="1"/>
  <c r="AB743" i="10"/>
  <c r="AC743" i="10" s="1"/>
  <c r="AB744" i="10"/>
  <c r="AC744" i="10" s="1"/>
  <c r="AB745" i="10"/>
  <c r="AC745" i="10" s="1"/>
  <c r="AB746" i="10"/>
  <c r="AC746" i="10" s="1"/>
  <c r="AB747" i="10"/>
  <c r="AC747" i="10" s="1"/>
  <c r="AB748" i="10"/>
  <c r="AC748" i="10" s="1"/>
  <c r="AB749" i="10"/>
  <c r="AC749" i="10" s="1"/>
  <c r="AB750" i="10"/>
  <c r="AC750" i="10" s="1"/>
  <c r="AB751" i="10"/>
  <c r="AC751" i="10" s="1"/>
  <c r="AB752" i="10"/>
  <c r="AC752" i="10" s="1"/>
  <c r="AB753" i="10"/>
  <c r="AC753" i="10" s="1"/>
  <c r="AB754" i="10"/>
  <c r="AC754" i="10" s="1"/>
  <c r="AB755" i="10"/>
  <c r="AC755" i="10" s="1"/>
  <c r="AB756" i="10"/>
  <c r="AC756" i="10" s="1"/>
  <c r="AB757" i="10"/>
  <c r="AC757" i="10" s="1"/>
  <c r="AB758" i="10"/>
  <c r="AC758" i="10" s="1"/>
  <c r="AB759" i="10"/>
  <c r="AC759" i="10" s="1"/>
  <c r="AB760" i="10"/>
  <c r="AC760" i="10" s="1"/>
  <c r="AB761" i="10"/>
  <c r="AC761" i="10" s="1"/>
  <c r="AB762" i="10"/>
  <c r="AC762" i="10" s="1"/>
  <c r="AB763" i="10"/>
  <c r="AC763" i="10" s="1"/>
  <c r="AB764" i="10"/>
  <c r="AC764" i="10" s="1"/>
  <c r="AB765" i="10"/>
  <c r="AC765" i="10" s="1"/>
  <c r="AB766" i="10"/>
  <c r="AC766" i="10" s="1"/>
  <c r="AB767" i="10"/>
  <c r="AC767" i="10" s="1"/>
  <c r="AB768" i="10"/>
  <c r="AC768" i="10" s="1"/>
  <c r="AB769" i="10"/>
  <c r="AC769" i="10" s="1"/>
  <c r="AB770" i="10"/>
  <c r="AC770" i="10" s="1"/>
  <c r="AB771" i="10"/>
  <c r="AC771" i="10" s="1"/>
  <c r="AB772" i="10"/>
  <c r="AC772" i="10" s="1"/>
  <c r="AB773" i="10"/>
  <c r="AC773" i="10" s="1"/>
  <c r="AB774" i="10"/>
  <c r="AC774" i="10" s="1"/>
  <c r="AB775" i="10"/>
  <c r="AC775" i="10" s="1"/>
  <c r="AB776" i="10"/>
  <c r="AC776" i="10" s="1"/>
  <c r="AB777" i="10"/>
  <c r="AC777" i="10" s="1"/>
  <c r="AB778" i="10"/>
  <c r="AC778" i="10" s="1"/>
  <c r="AB779" i="10"/>
  <c r="AC779" i="10" s="1"/>
  <c r="AB780" i="10"/>
  <c r="AC780" i="10" s="1"/>
  <c r="AB781" i="10"/>
  <c r="AC781" i="10" s="1"/>
  <c r="AB782" i="10"/>
  <c r="AC782" i="10" s="1"/>
  <c r="AB783" i="10"/>
  <c r="AC783" i="10" s="1"/>
  <c r="AB784" i="10"/>
  <c r="AC784" i="10" s="1"/>
  <c r="AB785" i="10"/>
  <c r="AC785" i="10" s="1"/>
  <c r="AB786" i="10"/>
  <c r="AC786" i="10" s="1"/>
  <c r="AB787" i="10"/>
  <c r="AC787" i="10" s="1"/>
  <c r="AB788" i="10"/>
  <c r="AC788" i="10" s="1"/>
  <c r="AB789" i="10"/>
  <c r="AC789" i="10" s="1"/>
  <c r="AB790" i="10"/>
  <c r="AC790" i="10" s="1"/>
  <c r="AB791" i="10"/>
  <c r="AC791" i="10" s="1"/>
  <c r="AB792" i="10"/>
  <c r="AC792" i="10" s="1"/>
  <c r="AB793" i="10"/>
  <c r="AC793" i="10" s="1"/>
  <c r="AB794" i="10"/>
  <c r="AC794" i="10" s="1"/>
  <c r="AB795" i="10"/>
  <c r="AC795" i="10" s="1"/>
  <c r="AB796" i="10"/>
  <c r="AC796" i="10" s="1"/>
  <c r="AB797" i="10"/>
  <c r="AC797" i="10" s="1"/>
  <c r="AB798" i="10"/>
  <c r="AC798" i="10" s="1"/>
  <c r="AB799" i="10"/>
  <c r="AC799" i="10" s="1"/>
  <c r="AB800" i="10"/>
  <c r="AC800" i="10" s="1"/>
  <c r="AB801" i="10"/>
  <c r="AC801" i="10" s="1"/>
  <c r="AB802" i="10"/>
  <c r="AC802" i="10" s="1"/>
  <c r="AB803" i="10"/>
  <c r="AC803" i="10" s="1"/>
  <c r="AB804" i="10"/>
  <c r="AC804" i="10" s="1"/>
  <c r="AB805" i="10"/>
  <c r="AC805" i="10" s="1"/>
  <c r="AB806" i="10"/>
  <c r="AC806" i="10" s="1"/>
  <c r="AB807" i="10"/>
  <c r="AC807" i="10" s="1"/>
  <c r="AB808" i="10"/>
  <c r="AC808" i="10" s="1"/>
  <c r="AB809" i="10"/>
  <c r="AC809" i="10" s="1"/>
  <c r="AB810" i="10"/>
  <c r="AC810" i="10" s="1"/>
  <c r="AB811" i="10"/>
  <c r="AC811" i="10" s="1"/>
  <c r="AB812" i="10"/>
  <c r="AC812" i="10" s="1"/>
  <c r="AB813" i="10"/>
  <c r="AC813" i="10" s="1"/>
  <c r="AB814" i="10"/>
  <c r="AC814" i="10" s="1"/>
  <c r="AB815" i="10"/>
  <c r="AC815" i="10" s="1"/>
  <c r="AB816" i="10"/>
  <c r="AC816" i="10" s="1"/>
  <c r="AB817" i="10"/>
  <c r="AC817" i="10" s="1"/>
  <c r="AB818" i="10"/>
  <c r="AC818" i="10" s="1"/>
  <c r="AB819" i="10"/>
  <c r="AC819" i="10" s="1"/>
  <c r="AB820" i="10"/>
  <c r="AC820" i="10" s="1"/>
  <c r="AB821" i="10"/>
  <c r="AC821" i="10" s="1"/>
  <c r="AB822" i="10"/>
  <c r="AC822" i="10" s="1"/>
  <c r="AB823" i="10"/>
  <c r="AC823" i="10" s="1"/>
  <c r="AB824" i="10"/>
  <c r="AC824" i="10" s="1"/>
  <c r="AB826" i="10"/>
  <c r="AC826" i="10" s="1"/>
  <c r="AB827" i="10"/>
  <c r="AC827" i="10" s="1"/>
  <c r="AB828" i="10"/>
  <c r="AC828" i="10" s="1"/>
  <c r="AB829" i="10"/>
  <c r="AC829" i="10" s="1"/>
  <c r="AB830" i="10"/>
  <c r="AC830" i="10" s="1"/>
  <c r="AB831" i="10"/>
  <c r="AC831" i="10" s="1"/>
  <c r="AB832" i="10"/>
  <c r="AC832" i="10" s="1"/>
  <c r="AB833" i="10"/>
  <c r="AC833" i="10" s="1"/>
  <c r="AB834" i="10"/>
  <c r="AC834" i="10" s="1"/>
  <c r="AB835" i="10"/>
  <c r="AC835" i="10" s="1"/>
  <c r="AB837" i="10"/>
  <c r="AC837" i="10" s="1"/>
  <c r="AB838" i="10"/>
  <c r="AC838" i="10" s="1"/>
  <c r="AB839" i="10"/>
  <c r="AC839" i="10" s="1"/>
  <c r="AB840" i="10"/>
  <c r="AC840" i="10" s="1"/>
  <c r="AB841" i="10"/>
  <c r="AC841" i="10" s="1"/>
  <c r="AB842" i="10"/>
  <c r="AC842" i="10" s="1"/>
  <c r="AB844" i="10"/>
  <c r="AC844" i="10" s="1"/>
  <c r="AB845" i="10"/>
  <c r="AC845" i="10" s="1"/>
  <c r="AB846" i="10"/>
  <c r="AC846" i="10" s="1"/>
  <c r="AB847" i="10"/>
  <c r="AC847" i="10" s="1"/>
  <c r="AB848" i="10"/>
  <c r="AC848" i="10" s="1"/>
  <c r="AB849" i="10"/>
  <c r="AC849" i="10" s="1"/>
  <c r="AB850" i="10"/>
  <c r="AC850" i="10" s="1"/>
  <c r="AB851" i="10"/>
  <c r="AC851" i="10" s="1"/>
  <c r="AB852" i="10"/>
  <c r="AC852" i="10" s="1"/>
  <c r="AB853" i="10"/>
  <c r="AC853" i="10" s="1"/>
  <c r="AB854" i="10"/>
  <c r="AC854" i="10" s="1"/>
  <c r="AB855" i="10"/>
  <c r="AC855" i="10" s="1"/>
  <c r="AB856" i="10"/>
  <c r="AC856" i="10" s="1"/>
  <c r="AB857" i="10"/>
  <c r="AC857" i="10" s="1"/>
  <c r="AB858" i="10"/>
  <c r="AC858" i="10" s="1"/>
  <c r="AB859" i="10"/>
  <c r="AC859" i="10" s="1"/>
  <c r="AB860" i="10"/>
  <c r="AC860" i="10" s="1"/>
  <c r="AB861" i="10"/>
  <c r="AC861" i="10" s="1"/>
  <c r="AB863" i="10"/>
  <c r="AC863" i="10" s="1"/>
  <c r="AB864" i="10"/>
  <c r="AC864" i="10" s="1"/>
  <c r="AB865" i="10"/>
  <c r="AC865" i="10" s="1"/>
  <c r="AB866" i="10"/>
  <c r="AC866" i="10" s="1"/>
  <c r="AB867" i="10"/>
  <c r="AC867" i="10" s="1"/>
  <c r="AB868" i="10"/>
  <c r="AC868" i="10" s="1"/>
  <c r="AB869" i="10"/>
  <c r="AC869" i="10" s="1"/>
  <c r="AB870" i="10"/>
  <c r="AC870" i="10" s="1"/>
  <c r="AB871" i="10"/>
  <c r="AC871" i="10" s="1"/>
  <c r="AB872" i="10"/>
  <c r="AC872" i="10" s="1"/>
  <c r="AB873" i="10"/>
  <c r="AC873" i="10" s="1"/>
  <c r="AB874" i="10"/>
  <c r="AC874" i="10" s="1"/>
  <c r="AB875" i="10"/>
  <c r="AC875" i="10" s="1"/>
  <c r="AB876" i="10"/>
  <c r="AC876" i="10" s="1"/>
  <c r="AB877" i="10"/>
  <c r="AC877" i="10" s="1"/>
  <c r="AB878" i="10"/>
  <c r="AC878" i="10" s="1"/>
  <c r="AB879" i="10"/>
  <c r="AC879" i="10" s="1"/>
  <c r="AB880" i="10"/>
  <c r="AC880" i="10" s="1"/>
  <c r="AB881" i="10"/>
  <c r="AC881" i="10" s="1"/>
  <c r="AB882" i="10"/>
  <c r="AC882" i="10" s="1"/>
  <c r="AB883" i="10"/>
  <c r="AC883" i="10" s="1"/>
  <c r="AB884" i="10"/>
  <c r="AC884" i="10" s="1"/>
  <c r="AB885" i="10"/>
  <c r="AC885" i="10" s="1"/>
  <c r="AB886" i="10"/>
  <c r="AC886" i="10" s="1"/>
  <c r="AB887" i="10"/>
  <c r="AC887" i="10" s="1"/>
  <c r="AB888" i="10"/>
  <c r="AC888" i="10" s="1"/>
  <c r="AB889" i="10"/>
  <c r="AC889" i="10" s="1"/>
  <c r="AB890" i="10"/>
  <c r="AC890" i="10" s="1"/>
  <c r="AB891" i="10"/>
  <c r="AC891" i="10" s="1"/>
  <c r="AB892" i="10"/>
  <c r="AC892" i="10" s="1"/>
  <c r="AB893" i="10"/>
  <c r="AC893" i="10" s="1"/>
  <c r="AB894" i="10"/>
  <c r="AC894" i="10" s="1"/>
  <c r="AB895" i="10"/>
  <c r="AC895" i="10" s="1"/>
  <c r="AB896" i="10"/>
  <c r="AC896" i="10" s="1"/>
  <c r="AB897" i="10"/>
  <c r="AC897" i="10" s="1"/>
  <c r="AB898" i="10"/>
  <c r="AC898" i="10" s="1"/>
  <c r="AB899" i="10"/>
  <c r="AC899" i="10" s="1"/>
  <c r="AB900" i="10"/>
  <c r="AC900" i="10" s="1"/>
  <c r="AB901" i="10"/>
  <c r="AC901" i="10" s="1"/>
  <c r="AB902" i="10"/>
  <c r="AC902" i="10" s="1"/>
  <c r="AB903" i="10"/>
  <c r="AC903" i="10" s="1"/>
  <c r="AB904" i="10"/>
  <c r="AC904" i="10" s="1"/>
  <c r="AB905" i="10"/>
  <c r="AC905" i="10" s="1"/>
  <c r="AB906" i="10"/>
  <c r="AC906" i="10" s="1"/>
  <c r="AB907" i="10"/>
  <c r="AC907" i="10" s="1"/>
  <c r="AB908" i="10"/>
  <c r="AC908" i="10" s="1"/>
  <c r="AB909" i="10"/>
  <c r="AC909" i="10" s="1"/>
  <c r="AB910" i="10"/>
  <c r="AC910" i="10" s="1"/>
  <c r="AB911" i="10"/>
  <c r="AC911" i="10" s="1"/>
  <c r="AB912" i="10"/>
  <c r="AC912" i="10" s="1"/>
  <c r="AB913" i="10"/>
  <c r="AC913" i="10" s="1"/>
  <c r="AB914" i="10"/>
  <c r="AC914" i="10" s="1"/>
  <c r="AB915" i="10"/>
  <c r="AC915" i="10" s="1"/>
  <c r="AB916" i="10"/>
  <c r="AC916" i="10" s="1"/>
  <c r="L408" i="10" s="1"/>
  <c r="AB917" i="10"/>
  <c r="AC917" i="10" s="1"/>
  <c r="AB918" i="10"/>
  <c r="AC918" i="10" s="1"/>
  <c r="AB919" i="10"/>
  <c r="AC919" i="10" s="1"/>
  <c r="AB920" i="10"/>
  <c r="AC920" i="10" s="1"/>
  <c r="AB921" i="10"/>
  <c r="AC921" i="10" s="1"/>
  <c r="AB922" i="10"/>
  <c r="AC922" i="10" s="1"/>
  <c r="AB923" i="10"/>
  <c r="AC923" i="10" s="1"/>
  <c r="L429" i="10" s="1"/>
  <c r="AB924" i="10"/>
  <c r="AC924" i="10" s="1"/>
  <c r="AB925" i="10"/>
  <c r="AC925" i="10" s="1"/>
  <c r="AB926" i="10"/>
  <c r="AC926" i="10" s="1"/>
  <c r="AB927" i="10"/>
  <c r="AC927" i="10" s="1"/>
  <c r="AB928" i="10"/>
  <c r="AC928" i="10" s="1"/>
  <c r="AB929" i="10"/>
  <c r="AC929" i="10" s="1"/>
  <c r="AB930" i="10"/>
  <c r="AC930" i="10" s="1"/>
  <c r="AB931" i="10"/>
  <c r="AC931" i="10" s="1"/>
  <c r="AB932" i="10"/>
  <c r="AC932" i="10" s="1"/>
  <c r="AB933" i="10"/>
  <c r="AC933" i="10" s="1"/>
  <c r="AB934" i="10"/>
  <c r="AC934" i="10" s="1"/>
  <c r="AB935" i="10"/>
  <c r="AC935" i="10" s="1"/>
  <c r="AB936" i="10"/>
  <c r="AC936" i="10" s="1"/>
  <c r="AB937" i="10"/>
  <c r="AC937" i="10" s="1"/>
  <c r="AB938" i="10"/>
  <c r="AC938" i="10" s="1"/>
  <c r="AB939" i="10"/>
  <c r="AC939" i="10" s="1"/>
  <c r="AB940" i="10"/>
  <c r="AC940" i="10" s="1"/>
  <c r="AB941" i="10"/>
  <c r="AC941" i="10" s="1"/>
  <c r="AB942" i="10"/>
  <c r="AC942" i="10" s="1"/>
  <c r="AB943" i="10"/>
  <c r="AC943" i="10" s="1"/>
  <c r="AB944" i="10"/>
  <c r="AC944" i="10" s="1"/>
  <c r="AB945" i="10"/>
  <c r="AC945" i="10" s="1"/>
  <c r="AB946" i="10"/>
  <c r="AC946" i="10" s="1"/>
  <c r="AB947" i="10"/>
  <c r="AC947" i="10" s="1"/>
  <c r="AB948" i="10"/>
  <c r="AC948" i="10" s="1"/>
  <c r="AB949" i="10"/>
  <c r="AC949" i="10" s="1"/>
  <c r="AB950" i="10"/>
  <c r="AC950" i="10" s="1"/>
  <c r="AB951" i="10"/>
  <c r="AC951" i="10" s="1"/>
  <c r="AB952" i="10"/>
  <c r="AC952" i="10" s="1"/>
  <c r="AB953" i="10"/>
  <c r="AC953" i="10" s="1"/>
  <c r="AB954" i="10"/>
  <c r="AC954" i="10" s="1"/>
  <c r="AB958" i="10"/>
  <c r="AC958" i="10" s="1"/>
  <c r="AB959" i="10"/>
  <c r="AC959" i="10" s="1"/>
  <c r="AB960" i="10"/>
  <c r="AC960" i="10" s="1"/>
  <c r="AB963" i="10"/>
  <c r="AC963" i="10" s="1"/>
  <c r="AB964" i="10"/>
  <c r="AC964" i="10" s="1"/>
  <c r="AB965" i="10"/>
  <c r="AC965" i="10" s="1"/>
  <c r="AB966" i="10"/>
  <c r="AC966" i="10" s="1"/>
  <c r="AB967" i="10"/>
  <c r="AC967" i="10" s="1"/>
  <c r="AB971" i="10"/>
  <c r="AC971" i="10" s="1"/>
  <c r="AB972" i="10"/>
  <c r="AC972" i="10" s="1"/>
  <c r="AB973" i="10"/>
  <c r="AC973" i="10" s="1"/>
  <c r="AB974" i="10"/>
  <c r="AC974" i="10" s="1"/>
  <c r="AB975" i="10"/>
  <c r="AC975" i="10" s="1"/>
  <c r="AB976" i="10"/>
  <c r="AC976" i="10" s="1"/>
  <c r="AB977" i="10"/>
  <c r="AC977" i="10" s="1"/>
  <c r="AB978" i="10"/>
  <c r="AC978" i="10" s="1"/>
  <c r="AB979" i="10"/>
  <c r="AC979" i="10" s="1"/>
  <c r="AB980" i="10"/>
  <c r="AC980" i="10" s="1"/>
  <c r="AB981" i="10"/>
  <c r="AC981" i="10" s="1"/>
  <c r="AB982" i="10"/>
  <c r="AC982" i="10" s="1"/>
  <c r="AB983" i="10"/>
  <c r="AC983" i="10" s="1"/>
  <c r="AB984" i="10"/>
  <c r="AC984" i="10" s="1"/>
  <c r="AB985" i="10"/>
  <c r="AC985" i="10" s="1"/>
  <c r="AB986" i="10"/>
  <c r="AC986" i="10" s="1"/>
  <c r="AB987" i="10"/>
  <c r="AC987" i="10" s="1"/>
  <c r="AB988" i="10"/>
  <c r="AC988" i="10" s="1"/>
  <c r="AB989" i="10"/>
  <c r="AC989" i="10" s="1"/>
  <c r="AB990" i="10"/>
  <c r="AC990" i="10" s="1"/>
  <c r="AB991" i="10"/>
  <c r="AC991" i="10" s="1"/>
  <c r="AB992" i="10"/>
  <c r="AC992" i="10" s="1"/>
  <c r="AB993" i="10"/>
  <c r="AC993" i="10" s="1"/>
  <c r="AB994" i="10"/>
  <c r="AC994" i="10" s="1"/>
  <c r="AB995" i="10"/>
  <c r="AC995" i="10" s="1"/>
  <c r="AB996" i="10"/>
  <c r="AC996" i="10" s="1"/>
  <c r="AB997" i="10"/>
  <c r="AC997" i="10" s="1"/>
  <c r="AB998" i="10"/>
  <c r="AC998" i="10" s="1"/>
  <c r="AB999" i="10"/>
  <c r="AC999" i="10" s="1"/>
  <c r="AB1000" i="10"/>
  <c r="AC1000" i="10" s="1"/>
  <c r="AB1001" i="10"/>
  <c r="AC1001" i="10" s="1"/>
  <c r="AB1002" i="10"/>
  <c r="AC1002" i="10" s="1"/>
  <c r="AB1003" i="10"/>
  <c r="AC1003" i="10" s="1"/>
  <c r="AB1004" i="10"/>
  <c r="AC1004" i="10" s="1"/>
  <c r="AB1005" i="10"/>
  <c r="AC1005" i="10" s="1"/>
  <c r="AB1006" i="10"/>
  <c r="AC1006" i="10" s="1"/>
  <c r="AB1007" i="10"/>
  <c r="AC1007" i="10" s="1"/>
  <c r="AB1008" i="10"/>
  <c r="AC1008" i="10" s="1"/>
  <c r="AB1009" i="10"/>
  <c r="AC1009" i="10" s="1"/>
  <c r="AB1010" i="10"/>
  <c r="AC1010" i="10" s="1"/>
  <c r="AB1011" i="10"/>
  <c r="AC1011" i="10" s="1"/>
  <c r="AB1012" i="10"/>
  <c r="AC1012" i="10" s="1"/>
  <c r="AB1013" i="10"/>
  <c r="AC1013" i="10" s="1"/>
  <c r="AB1014" i="10"/>
  <c r="AC1014" i="10" s="1"/>
  <c r="AB1015" i="10"/>
  <c r="AC1015" i="10" s="1"/>
  <c r="AB1016" i="10"/>
  <c r="AC1016" i="10" s="1"/>
  <c r="AB1017" i="10"/>
  <c r="AC1017" i="10" s="1"/>
  <c r="AB1018" i="10"/>
  <c r="AC1018" i="10" s="1"/>
  <c r="AB1019" i="10"/>
  <c r="AC1019" i="10" s="1"/>
  <c r="AB1020" i="10"/>
  <c r="AC1020" i="10" s="1"/>
  <c r="AB1021" i="10"/>
  <c r="AC1021" i="10" s="1"/>
  <c r="AB1022" i="10"/>
  <c r="AC1022" i="10" s="1"/>
  <c r="AB1023" i="10"/>
  <c r="AC1023" i="10" s="1"/>
  <c r="AB1024" i="10"/>
  <c r="AC1024" i="10" s="1"/>
  <c r="AB1025" i="10"/>
  <c r="AC1025" i="10" s="1"/>
  <c r="AB1026" i="10"/>
  <c r="AC1026" i="10" s="1"/>
  <c r="AB1027" i="10"/>
  <c r="AC1027" i="10" s="1"/>
  <c r="AB1028" i="10"/>
  <c r="AC1028" i="10" s="1"/>
  <c r="AB1029" i="10"/>
  <c r="AC1029" i="10" s="1"/>
  <c r="AB1030" i="10"/>
  <c r="AC1030" i="10" s="1"/>
  <c r="AB1031" i="10"/>
  <c r="AC1031" i="10" s="1"/>
  <c r="AB1032" i="10"/>
  <c r="AC1032" i="10" s="1"/>
  <c r="AB1035" i="10"/>
  <c r="AC1035" i="10" s="1"/>
  <c r="AB1036" i="10"/>
  <c r="AC1036" i="10" s="1"/>
  <c r="AB1037" i="10"/>
  <c r="AC1037" i="10" s="1"/>
  <c r="AB1038" i="10"/>
  <c r="AC1038" i="10" s="1"/>
  <c r="AB1039" i="10"/>
  <c r="AC1039" i="10" s="1"/>
  <c r="AB1041" i="10"/>
  <c r="AC1041" i="10" s="1"/>
  <c r="AB1042" i="10"/>
  <c r="AC1042" i="10" s="1"/>
  <c r="AB1044" i="10"/>
  <c r="AC1044" i="10" s="1"/>
  <c r="AB1045" i="10"/>
  <c r="AC1045" i="10" s="1"/>
  <c r="AB1046" i="10"/>
  <c r="AC1046" i="10" s="1"/>
  <c r="AB1047" i="10"/>
  <c r="AC1047" i="10" s="1"/>
  <c r="AB1048" i="10"/>
  <c r="AC1048" i="10" s="1"/>
  <c r="AB1049" i="10"/>
  <c r="AC1049" i="10" s="1"/>
  <c r="AB1050" i="10"/>
  <c r="AC1050" i="10" s="1"/>
  <c r="AB1051" i="10"/>
  <c r="AC1051" i="10" s="1"/>
  <c r="AB1052" i="10"/>
  <c r="AC1052" i="10" s="1"/>
  <c r="AB1053" i="10"/>
  <c r="AC1053" i="10" s="1"/>
  <c r="AB1054" i="10"/>
  <c r="AC1054" i="10" s="1"/>
  <c r="AB1055" i="10"/>
  <c r="AC1055" i="10" s="1"/>
  <c r="AB1056" i="10"/>
  <c r="AC1056" i="10" s="1"/>
  <c r="AB1057" i="10"/>
  <c r="AC1057" i="10" s="1"/>
  <c r="AB1058" i="10"/>
  <c r="AC1058" i="10" s="1"/>
  <c r="AB1059" i="10"/>
  <c r="AC1059" i="10" s="1"/>
  <c r="AB1060" i="10"/>
  <c r="AC1060" i="10" s="1"/>
  <c r="AB1061" i="10"/>
  <c r="AC1061" i="10" s="1"/>
  <c r="AB1062" i="10"/>
  <c r="AC1062" i="10" s="1"/>
  <c r="AB1063" i="10"/>
  <c r="AC1063" i="10" s="1"/>
  <c r="AB1064" i="10"/>
  <c r="AC1064" i="10" s="1"/>
  <c r="AB1067" i="10"/>
  <c r="AC1067" i="10" s="1"/>
  <c r="AB1068" i="10"/>
  <c r="AC1068" i="10" s="1"/>
  <c r="AB1072" i="10"/>
  <c r="AC1072" i="10" s="1"/>
  <c r="AB1073" i="10"/>
  <c r="AC1073" i="10" s="1"/>
  <c r="AB1074" i="10"/>
  <c r="AC1074" i="10" s="1"/>
  <c r="AB1075" i="10"/>
  <c r="AC1075" i="10" s="1"/>
  <c r="AB1076" i="10"/>
  <c r="AC1076" i="10" s="1"/>
  <c r="AB1077" i="10"/>
  <c r="AC1077" i="10" s="1"/>
  <c r="AB1082" i="10"/>
  <c r="AC1082" i="10" s="1"/>
  <c r="AB1083" i="10"/>
  <c r="AC1083" i="10" s="1"/>
  <c r="AB1084" i="10"/>
  <c r="AC1084" i="10" s="1"/>
  <c r="AB1085" i="10"/>
  <c r="AC1085" i="10" s="1"/>
  <c r="AB1086" i="10"/>
  <c r="AC1086" i="10" s="1"/>
  <c r="AB1087" i="10"/>
  <c r="AC1087" i="10" s="1"/>
  <c r="AB1088" i="10"/>
  <c r="AC1088" i="10" s="1"/>
  <c r="AB1089" i="10"/>
  <c r="AC1089" i="10" s="1"/>
  <c r="AB1092" i="10"/>
  <c r="AC1092" i="10" s="1"/>
  <c r="AB1093" i="10"/>
  <c r="AC1093" i="10" s="1"/>
  <c r="AB1094" i="10"/>
  <c r="AC1094" i="10" s="1"/>
  <c r="AB1095" i="10"/>
  <c r="AC1095" i="10" s="1"/>
  <c r="AB1096" i="10"/>
  <c r="AC1096" i="10" s="1"/>
  <c r="AB1097" i="10"/>
  <c r="AC1097" i="10" s="1"/>
  <c r="AB1098" i="10"/>
  <c r="AC1098" i="10" s="1"/>
  <c r="AB1099" i="10"/>
  <c r="AC1099" i="10" s="1"/>
  <c r="AB1100" i="10"/>
  <c r="AC1100" i="10" s="1"/>
  <c r="AB1101" i="10"/>
  <c r="AC1101" i="10" s="1"/>
  <c r="AB1102" i="10"/>
  <c r="AC1102" i="10" s="1"/>
  <c r="AB1103" i="10"/>
  <c r="AC1103" i="10" s="1"/>
  <c r="AB1104" i="10"/>
  <c r="AC1104" i="10" s="1"/>
  <c r="AB1105" i="10"/>
  <c r="AC1105" i="10" s="1"/>
  <c r="AB1106" i="10"/>
  <c r="AC1106" i="10" s="1"/>
  <c r="AB1107" i="10"/>
  <c r="AC1107" i="10" s="1"/>
  <c r="AB1108" i="10"/>
  <c r="AC1108" i="10" s="1"/>
  <c r="AB1109" i="10"/>
  <c r="AC1109" i="10" s="1"/>
  <c r="AB1110" i="10"/>
  <c r="AC1110" i="10" s="1"/>
  <c r="AB1111" i="10"/>
  <c r="AC1111" i="10" s="1"/>
  <c r="AB1112" i="10"/>
  <c r="AC1112" i="10" s="1"/>
  <c r="AB1113" i="10"/>
  <c r="AC1113" i="10" s="1"/>
  <c r="AB1114" i="10"/>
  <c r="AC1114" i="10" s="1"/>
  <c r="AB1115" i="10"/>
  <c r="AC1115" i="10" s="1"/>
  <c r="AB1116" i="10"/>
  <c r="AC1116" i="10" s="1"/>
  <c r="AB1117" i="10"/>
  <c r="AC1117" i="10" s="1"/>
  <c r="AB1118" i="10"/>
  <c r="AC1118" i="10" s="1"/>
  <c r="AB1119" i="10"/>
  <c r="AC1119" i="10" s="1"/>
  <c r="AB1120" i="10"/>
  <c r="AC1120" i="10" s="1"/>
  <c r="AB1121" i="10"/>
  <c r="AC1121" i="10" s="1"/>
  <c r="AB1122" i="10"/>
  <c r="AC1122" i="10" s="1"/>
  <c r="AB1123" i="10"/>
  <c r="AC1123" i="10" s="1"/>
  <c r="AB1124" i="10"/>
  <c r="AC1124" i="10" s="1"/>
  <c r="AB1125" i="10"/>
  <c r="AC1125" i="10" s="1"/>
  <c r="AB1126" i="10"/>
  <c r="AC1126" i="10" s="1"/>
  <c r="AB1127" i="10"/>
  <c r="AC1127" i="10" s="1"/>
  <c r="AB1128" i="10"/>
  <c r="AC1128" i="10" s="1"/>
  <c r="AB1129" i="10"/>
  <c r="AC1129" i="10" s="1"/>
  <c r="AB1130" i="10"/>
  <c r="AC1130" i="10" s="1"/>
  <c r="AB1131" i="10"/>
  <c r="AC1131" i="10" s="1"/>
  <c r="AB1132" i="10"/>
  <c r="AC1132" i="10" s="1"/>
  <c r="AB1133" i="10"/>
  <c r="AC1133" i="10" s="1"/>
  <c r="AB1134" i="10"/>
  <c r="AC1134" i="10" s="1"/>
  <c r="AB1135" i="10"/>
  <c r="AC1135" i="10" s="1"/>
  <c r="AB1136" i="10"/>
  <c r="AC1136" i="10" s="1"/>
  <c r="AB1137" i="10"/>
  <c r="AC1137" i="10" s="1"/>
  <c r="AB1138" i="10"/>
  <c r="AC1138" i="10" s="1"/>
  <c r="AB1139" i="10"/>
  <c r="AC1139" i="10" s="1"/>
  <c r="AB1140" i="10"/>
  <c r="AC1140" i="10" s="1"/>
  <c r="AB1141" i="10"/>
  <c r="AC1141" i="10" s="1"/>
  <c r="AB1142" i="10"/>
  <c r="AC1142" i="10" s="1"/>
  <c r="AB1143" i="10"/>
  <c r="AC1143" i="10" s="1"/>
  <c r="AB1144" i="10"/>
  <c r="AC1144" i="10" s="1"/>
  <c r="AB1145" i="10"/>
  <c r="AC1145" i="10" s="1"/>
  <c r="AB1146" i="10"/>
  <c r="AC1146" i="10" s="1"/>
  <c r="AB1147" i="10"/>
  <c r="AC1147" i="10" s="1"/>
  <c r="AB1148" i="10"/>
  <c r="AC1148" i="10" s="1"/>
  <c r="AB1149" i="10"/>
  <c r="AC1149" i="10" s="1"/>
  <c r="AB1150" i="10"/>
  <c r="AC1150" i="10" s="1"/>
  <c r="AB1151" i="10"/>
  <c r="AC1151" i="10" s="1"/>
  <c r="AB1152" i="10"/>
  <c r="AC1152" i="10" s="1"/>
  <c r="AB1153" i="10"/>
  <c r="AC1153" i="10" s="1"/>
  <c r="AB1154" i="10"/>
  <c r="AC1154" i="10" s="1"/>
  <c r="AB1155" i="10"/>
  <c r="AC1155" i="10" s="1"/>
  <c r="AB1156" i="10"/>
  <c r="AC1156" i="10" s="1"/>
  <c r="AB1157" i="10"/>
  <c r="AC1157" i="10" s="1"/>
  <c r="AB1158" i="10"/>
  <c r="AC1158" i="10" s="1"/>
  <c r="AB1159" i="10"/>
  <c r="AC1159" i="10" s="1"/>
  <c r="AB1160" i="10"/>
  <c r="AC1160" i="10" s="1"/>
  <c r="AB1161" i="10"/>
  <c r="AC1161" i="10" s="1"/>
  <c r="AB1162" i="10"/>
  <c r="AC1162" i="10" s="1"/>
  <c r="AB1163" i="10"/>
  <c r="AC1163" i="10" s="1"/>
  <c r="AB1164" i="10"/>
  <c r="AC1164" i="10" s="1"/>
  <c r="AB1165" i="10"/>
  <c r="AC1165" i="10" s="1"/>
  <c r="AB1166" i="10"/>
  <c r="AC1166" i="10" s="1"/>
  <c r="AB1167" i="10"/>
  <c r="AC1167" i="10" s="1"/>
  <c r="AB1168" i="10"/>
  <c r="AC1168" i="10" s="1"/>
  <c r="AB1169" i="10"/>
  <c r="AC1169" i="10" s="1"/>
  <c r="AB1170" i="10"/>
  <c r="AC1170" i="10" s="1"/>
  <c r="AB1171" i="10"/>
  <c r="AC1171" i="10" s="1"/>
  <c r="AB1172" i="10"/>
  <c r="AC1172" i="10" s="1"/>
  <c r="AB1173" i="10"/>
  <c r="AC1173" i="10" s="1"/>
  <c r="AB1174" i="10"/>
  <c r="AC1174" i="10" s="1"/>
  <c r="AB1175" i="10"/>
  <c r="AC1175" i="10" s="1"/>
  <c r="AB1176" i="10"/>
  <c r="AC1176" i="10" s="1"/>
  <c r="AB1177" i="10"/>
  <c r="AC1177" i="10" s="1"/>
  <c r="AB1178" i="10"/>
  <c r="AC1178" i="10" s="1"/>
  <c r="AB1179" i="10"/>
  <c r="AC1179" i="10" s="1"/>
  <c r="AB1180" i="10"/>
  <c r="AC1180" i="10" s="1"/>
  <c r="AB1181" i="10"/>
  <c r="AC1181" i="10" s="1"/>
  <c r="AB1182" i="10"/>
  <c r="AC1182" i="10" s="1"/>
  <c r="AB1183" i="10"/>
  <c r="AC1183" i="10" s="1"/>
  <c r="AB1184" i="10"/>
  <c r="AC1184" i="10" s="1"/>
  <c r="AB1185" i="10"/>
  <c r="AC1185" i="10" s="1"/>
  <c r="AB1186" i="10"/>
  <c r="AC1186" i="10" s="1"/>
  <c r="AB1187" i="10"/>
  <c r="AC1187" i="10" s="1"/>
  <c r="AB1188" i="10"/>
  <c r="AC1188" i="10" s="1"/>
  <c r="AB1189" i="10"/>
  <c r="AC1189" i="10" s="1"/>
  <c r="AB1190" i="10"/>
  <c r="AC1190" i="10" s="1"/>
  <c r="AB1191" i="10"/>
  <c r="AC1191" i="10" s="1"/>
  <c r="AB1192" i="10"/>
  <c r="AC1192" i="10" s="1"/>
  <c r="AB1193" i="10"/>
  <c r="AC1193" i="10" s="1"/>
  <c r="AB1194" i="10"/>
  <c r="AC1194" i="10" s="1"/>
  <c r="AB1195" i="10"/>
  <c r="AC1195" i="10" s="1"/>
  <c r="AB1196" i="10"/>
  <c r="AC1196" i="10" s="1"/>
  <c r="AB1197" i="10"/>
  <c r="AC1197" i="10" s="1"/>
  <c r="AB1198" i="10"/>
  <c r="AC1198" i="10" s="1"/>
  <c r="AB1199" i="10"/>
  <c r="AC1199" i="10" s="1"/>
  <c r="AB1200" i="10"/>
  <c r="AC1200" i="10" s="1"/>
  <c r="AB1201" i="10"/>
  <c r="AC1201" i="10" s="1"/>
  <c r="AB1202" i="10"/>
  <c r="AC1202" i="10" s="1"/>
  <c r="AB1203" i="10"/>
  <c r="AC1203" i="10" s="1"/>
  <c r="AB1204" i="10"/>
  <c r="AC1204" i="10" s="1"/>
  <c r="AB1205" i="10"/>
  <c r="AC1205" i="10" s="1"/>
  <c r="AB1206" i="10"/>
  <c r="AC1206" i="10" s="1"/>
  <c r="AB1207" i="10"/>
  <c r="AC1207" i="10" s="1"/>
  <c r="AB1208" i="10"/>
  <c r="AC1208" i="10" s="1"/>
  <c r="AB1209" i="10"/>
  <c r="AC1209" i="10" s="1"/>
  <c r="AB1210" i="10"/>
  <c r="AC1210" i="10" s="1"/>
  <c r="AB1211" i="10"/>
  <c r="AC1211" i="10" s="1"/>
  <c r="AB1212" i="10"/>
  <c r="AC1212" i="10" s="1"/>
  <c r="AB1213" i="10"/>
  <c r="AC1213" i="10" s="1"/>
  <c r="AB1214" i="10"/>
  <c r="AC1214" i="10" s="1"/>
  <c r="AB1215" i="10"/>
  <c r="AC1215" i="10" s="1"/>
  <c r="AB1216" i="10"/>
  <c r="AC1216" i="10" s="1"/>
  <c r="AB1217" i="10"/>
  <c r="AC1217" i="10" s="1"/>
  <c r="AB1218" i="10"/>
  <c r="AC1218" i="10" s="1"/>
  <c r="AB1219" i="10"/>
  <c r="AC1219" i="10" s="1"/>
  <c r="AB1220" i="10"/>
  <c r="AC1220" i="10" s="1"/>
  <c r="AB1221" i="10"/>
  <c r="AC1221" i="10" s="1"/>
  <c r="AB1222" i="10"/>
  <c r="AC1222" i="10" s="1"/>
  <c r="AB1223" i="10"/>
  <c r="AC1223" i="10" s="1"/>
  <c r="AB1224" i="10"/>
  <c r="AC1224" i="10" s="1"/>
  <c r="AB1225" i="10"/>
  <c r="AC1225" i="10" s="1"/>
  <c r="AB1226" i="10"/>
  <c r="AC1226" i="10" s="1"/>
  <c r="AB1227" i="10"/>
  <c r="AC1227" i="10" s="1"/>
  <c r="AB1228" i="10"/>
  <c r="AC1228" i="10" s="1"/>
  <c r="AB1229" i="10"/>
  <c r="AC1229" i="10" s="1"/>
  <c r="AB1230" i="10"/>
  <c r="AC1230" i="10" s="1"/>
  <c r="AB1231" i="10"/>
  <c r="AC1231" i="10" s="1"/>
  <c r="AB1232" i="10"/>
  <c r="AC1232" i="10" s="1"/>
  <c r="AB1233" i="10"/>
  <c r="AC1233" i="10" s="1"/>
  <c r="AB1234" i="10"/>
  <c r="AC1234" i="10" s="1"/>
  <c r="AB1235" i="10"/>
  <c r="AC1235" i="10" s="1"/>
  <c r="AB1236" i="10"/>
  <c r="AC1236" i="10" s="1"/>
  <c r="AB1237" i="10"/>
  <c r="AC1237" i="10" s="1"/>
  <c r="AB1238" i="10"/>
  <c r="AC1238" i="10" s="1"/>
  <c r="AB1239" i="10"/>
  <c r="AC1239" i="10" s="1"/>
  <c r="AB1240" i="10"/>
  <c r="AC1240" i="10" s="1"/>
  <c r="AB1241" i="10"/>
  <c r="AC1241" i="10" s="1"/>
  <c r="AB1242" i="10"/>
  <c r="AC1242" i="10" s="1"/>
  <c r="AB1243" i="10"/>
  <c r="AC1243" i="10" s="1"/>
  <c r="AB1244" i="10"/>
  <c r="AC1244" i="10" s="1"/>
  <c r="AB1245" i="10"/>
  <c r="AC1245" i="10" s="1"/>
  <c r="AB1246" i="10"/>
  <c r="AC1246" i="10" s="1"/>
  <c r="AB1247" i="10"/>
  <c r="AC1247" i="10" s="1"/>
  <c r="AB1248" i="10"/>
  <c r="AC1248" i="10" s="1"/>
  <c r="AB1249" i="10"/>
  <c r="AC1249" i="10" s="1"/>
  <c r="AB1250" i="10"/>
  <c r="AC1250" i="10" s="1"/>
  <c r="AB1251" i="10"/>
  <c r="AC1251" i="10" s="1"/>
  <c r="AB1252" i="10"/>
  <c r="AC1252" i="10" s="1"/>
  <c r="AB1253" i="10"/>
  <c r="AC1253" i="10" s="1"/>
  <c r="AB1254" i="10"/>
  <c r="AC1254" i="10" s="1"/>
  <c r="AB1255" i="10"/>
  <c r="AC1255" i="10" s="1"/>
  <c r="AB1256" i="10"/>
  <c r="AC1256" i="10" s="1"/>
  <c r="AB1257" i="10"/>
  <c r="AC1257" i="10" s="1"/>
  <c r="AB1258" i="10"/>
  <c r="AC1258" i="10" s="1"/>
  <c r="AB1259" i="10"/>
  <c r="AC1259" i="10" s="1"/>
  <c r="AB1260" i="10"/>
  <c r="AC1260" i="10" s="1"/>
  <c r="AB1261" i="10"/>
  <c r="AC1261" i="10" s="1"/>
  <c r="AB1262" i="10"/>
  <c r="AC1262" i="10" s="1"/>
  <c r="AB1263" i="10"/>
  <c r="AC1263" i="10" s="1"/>
  <c r="AB1264" i="10"/>
  <c r="AC1264" i="10" s="1"/>
  <c r="AB1265" i="10"/>
  <c r="AC1265" i="10" s="1"/>
  <c r="AB1266" i="10"/>
  <c r="AC1266" i="10" s="1"/>
  <c r="AB1267" i="10"/>
  <c r="AC1267" i="10" s="1"/>
  <c r="AB1268" i="10"/>
  <c r="AC1268" i="10" s="1"/>
  <c r="AB1269" i="10"/>
  <c r="AC1269" i="10" s="1"/>
  <c r="AB1270" i="10"/>
  <c r="AC1270" i="10" s="1"/>
  <c r="AB1271" i="10"/>
  <c r="AC1271" i="10" s="1"/>
  <c r="AB1272" i="10"/>
  <c r="AC1272" i="10" s="1"/>
  <c r="AB1273" i="10"/>
  <c r="AC1273" i="10" s="1"/>
  <c r="AB1274" i="10"/>
  <c r="AC1274" i="10" s="1"/>
  <c r="AB1275" i="10"/>
  <c r="AC1275" i="10" s="1"/>
  <c r="AB1276" i="10"/>
  <c r="AC1276" i="10" s="1"/>
  <c r="AB1277" i="10"/>
  <c r="AC1277" i="10" s="1"/>
  <c r="AB1278" i="10"/>
  <c r="AC1278" i="10" s="1"/>
  <c r="AB1279" i="10"/>
  <c r="AC1279" i="10" s="1"/>
  <c r="AB1280" i="10"/>
  <c r="AC1280" i="10" s="1"/>
  <c r="AB1281" i="10"/>
  <c r="AC1281" i="10" s="1"/>
  <c r="AB1282" i="10"/>
  <c r="AC1282" i="10" s="1"/>
  <c r="AB1283" i="10"/>
  <c r="AC1283" i="10" s="1"/>
  <c r="AB1284" i="10"/>
  <c r="AC1284" i="10" s="1"/>
  <c r="AB1285" i="10"/>
  <c r="AC1285" i="10" s="1"/>
  <c r="AB1286" i="10"/>
  <c r="AC1286" i="10" s="1"/>
  <c r="AB1287" i="10"/>
  <c r="AC1287" i="10" s="1"/>
  <c r="AB1288" i="10"/>
  <c r="AC1288" i="10" s="1"/>
  <c r="AB1289" i="10"/>
  <c r="AC1289" i="10" s="1"/>
  <c r="AB1290" i="10"/>
  <c r="AC1290" i="10" s="1"/>
  <c r="AB1291" i="10"/>
  <c r="AC1291" i="10" s="1"/>
  <c r="AB1292" i="10"/>
  <c r="AC1292" i="10" s="1"/>
  <c r="AB1293" i="10"/>
  <c r="AC1293" i="10" s="1"/>
  <c r="AB1294" i="10"/>
  <c r="AC1294" i="10" s="1"/>
  <c r="AB1295" i="10"/>
  <c r="AC1295" i="10" s="1"/>
  <c r="AB1296" i="10"/>
  <c r="AC1296" i="10" s="1"/>
  <c r="AB1297" i="10"/>
  <c r="AC1297" i="10" s="1"/>
  <c r="AB1298" i="10"/>
  <c r="AC1298" i="10" s="1"/>
  <c r="AB1299" i="10"/>
  <c r="AC1299" i="10" s="1"/>
  <c r="AB1300" i="10"/>
  <c r="AC1300" i="10" s="1"/>
  <c r="AB1301" i="10"/>
  <c r="AC1301" i="10" s="1"/>
  <c r="AB1302" i="10"/>
  <c r="AC1302" i="10" s="1"/>
  <c r="AB1303" i="10"/>
  <c r="AC1303" i="10" s="1"/>
  <c r="AB1304" i="10"/>
  <c r="AC1304" i="10" s="1"/>
  <c r="AB1305" i="10"/>
  <c r="AC1305" i="10" s="1"/>
  <c r="AB1306" i="10"/>
  <c r="AC1306" i="10" s="1"/>
  <c r="AB1307" i="10"/>
  <c r="AC1307" i="10" s="1"/>
  <c r="AB1308" i="10"/>
  <c r="AC1308" i="10" s="1"/>
  <c r="AB1309" i="10"/>
  <c r="AC1309" i="10" s="1"/>
  <c r="AB1310" i="10"/>
  <c r="AC1310" i="10" s="1"/>
  <c r="AB1311" i="10"/>
  <c r="AC1311" i="10" s="1"/>
  <c r="AB1312" i="10"/>
  <c r="AC1312" i="10" s="1"/>
  <c r="AB1313" i="10"/>
  <c r="AC1313" i="10" s="1"/>
  <c r="AB1314" i="10"/>
  <c r="AC1314" i="10" s="1"/>
  <c r="AB1315" i="10"/>
  <c r="AC1315" i="10" s="1"/>
  <c r="AB1316" i="10"/>
  <c r="AC1316" i="10" s="1"/>
  <c r="AB1317" i="10"/>
  <c r="AC1317" i="10" s="1"/>
  <c r="AB1318" i="10"/>
  <c r="AC1318" i="10" s="1"/>
  <c r="AB1319" i="10"/>
  <c r="AC1319" i="10" s="1"/>
  <c r="AB1320" i="10"/>
  <c r="AC1320" i="10" s="1"/>
  <c r="AB1321" i="10"/>
  <c r="AC1321" i="10" s="1"/>
  <c r="AB1322" i="10"/>
  <c r="AC1322" i="10" s="1"/>
  <c r="AB1323" i="10"/>
  <c r="AC1323" i="10" s="1"/>
  <c r="AB1324" i="10"/>
  <c r="AC1324" i="10" s="1"/>
  <c r="AB1325" i="10"/>
  <c r="AC1325" i="10" s="1"/>
  <c r="AB1326" i="10"/>
  <c r="AC1326" i="10" s="1"/>
  <c r="AB1327" i="10"/>
  <c r="AC1327" i="10" s="1"/>
  <c r="AB1328" i="10"/>
  <c r="AC1328" i="10" s="1"/>
  <c r="AB1329" i="10"/>
  <c r="AC1329" i="10" s="1"/>
  <c r="AB1330" i="10"/>
  <c r="AC1330" i="10" s="1"/>
  <c r="AB1331" i="10"/>
  <c r="AC1331" i="10" s="1"/>
  <c r="AB1332" i="10"/>
  <c r="AC1332" i="10" s="1"/>
  <c r="AB1333" i="10"/>
  <c r="AC1333" i="10" s="1"/>
  <c r="AB1334" i="10"/>
  <c r="AC1334" i="10" s="1"/>
  <c r="AB1335" i="10"/>
  <c r="AC1335" i="10" s="1"/>
  <c r="L500" i="10" s="1"/>
  <c r="AB1336" i="10"/>
  <c r="AC1336" i="10" s="1"/>
  <c r="AB1337" i="10"/>
  <c r="AC1337" i="10" s="1"/>
  <c r="AB1338" i="10"/>
  <c r="AC1338" i="10" s="1"/>
  <c r="AB1339" i="10"/>
  <c r="AC1339" i="10" s="1"/>
  <c r="AB1340" i="10"/>
  <c r="AC1340" i="10" s="1"/>
  <c r="AB1341" i="10"/>
  <c r="AC1341" i="10" s="1"/>
  <c r="AB1342" i="10"/>
  <c r="AC1342" i="10" s="1"/>
  <c r="AB1343" i="10"/>
  <c r="AC1343" i="10" s="1"/>
  <c r="AB1344" i="10"/>
  <c r="AC1344" i="10" s="1"/>
  <c r="AB1345" i="10"/>
  <c r="AC1345" i="10" s="1"/>
  <c r="AB1346" i="10"/>
  <c r="AC1346" i="10" s="1"/>
  <c r="AB1347" i="10"/>
  <c r="AC1347" i="10" s="1"/>
  <c r="AB1348" i="10"/>
  <c r="AC1348" i="10" s="1"/>
  <c r="AB1349" i="10"/>
  <c r="AC1349" i="10" s="1"/>
  <c r="AB1350" i="10"/>
  <c r="AC1350" i="10" s="1"/>
  <c r="AB1351" i="10"/>
  <c r="AC1351" i="10" s="1"/>
  <c r="AB1352" i="10"/>
  <c r="AC1352" i="10" s="1"/>
  <c r="AB1353" i="10"/>
  <c r="AC1353" i="10" s="1"/>
  <c r="AB1354" i="10"/>
  <c r="AC1354" i="10" s="1"/>
  <c r="AB1355" i="10"/>
  <c r="AC1355" i="10" s="1"/>
  <c r="AB1356" i="10"/>
  <c r="AC1356" i="10" s="1"/>
  <c r="AB1357" i="10"/>
  <c r="AC1357" i="10" s="1"/>
  <c r="AB1358" i="10"/>
  <c r="AC1358" i="10" s="1"/>
  <c r="AB1359" i="10"/>
  <c r="AC1359" i="10" s="1"/>
  <c r="AB1360" i="10"/>
  <c r="AC1360" i="10" s="1"/>
  <c r="AB1361" i="10"/>
  <c r="AC1361" i="10" s="1"/>
  <c r="AB1362" i="10"/>
  <c r="AC1362" i="10" s="1"/>
  <c r="AB1363" i="10"/>
  <c r="AC1363" i="10" s="1"/>
  <c r="AB1364" i="10"/>
  <c r="AC1364" i="10" s="1"/>
  <c r="AB1365" i="10"/>
  <c r="AC1365" i="10" s="1"/>
  <c r="AB1366" i="10"/>
  <c r="AC1366" i="10" s="1"/>
  <c r="AB1367" i="10"/>
  <c r="AC1367" i="10" s="1"/>
  <c r="AB1368" i="10"/>
  <c r="AC1368" i="10" s="1"/>
  <c r="AB1369" i="10"/>
  <c r="AC1369" i="10" s="1"/>
  <c r="AB1370" i="10"/>
  <c r="AC1370" i="10" s="1"/>
  <c r="AB1371" i="10"/>
  <c r="AC1371" i="10" s="1"/>
  <c r="AB1372" i="10"/>
  <c r="AC1372" i="10" s="1"/>
  <c r="AB1373" i="10"/>
  <c r="AC1373" i="10" s="1"/>
  <c r="AB1374" i="10"/>
  <c r="AC1374" i="10" s="1"/>
  <c r="AB1375" i="10"/>
  <c r="AC1375" i="10" s="1"/>
  <c r="AB1376" i="10"/>
  <c r="AC1376" i="10" s="1"/>
  <c r="AB1377" i="10"/>
  <c r="AC1377" i="10" s="1"/>
  <c r="AB1378" i="10"/>
  <c r="AC1378" i="10" s="1"/>
  <c r="AB1379" i="10"/>
  <c r="AC1379" i="10" s="1"/>
  <c r="L514" i="10" s="1"/>
  <c r="AB1380" i="10"/>
  <c r="AC1380" i="10" s="1"/>
  <c r="AB1381" i="10"/>
  <c r="AC1381" i="10" s="1"/>
  <c r="AB1382" i="10"/>
  <c r="AC1382" i="10" s="1"/>
  <c r="AB1383" i="10"/>
  <c r="AC1383" i="10" s="1"/>
  <c r="AB1384" i="10"/>
  <c r="AC1384" i="10" s="1"/>
  <c r="AB1385" i="10"/>
  <c r="AC1385" i="10" s="1"/>
  <c r="AB1386" i="10"/>
  <c r="AC1386" i="10" s="1"/>
  <c r="AB1387" i="10"/>
  <c r="AC1387" i="10" s="1"/>
  <c r="AB1388" i="10"/>
  <c r="AC1388" i="10" s="1"/>
  <c r="AB1389" i="10"/>
  <c r="AC1389" i="10" s="1"/>
  <c r="AB1390" i="10"/>
  <c r="AC1390" i="10" s="1"/>
  <c r="AB1391" i="10"/>
  <c r="AC1391" i="10" s="1"/>
  <c r="AB1392" i="10"/>
  <c r="AC1392" i="10" s="1"/>
  <c r="AB1393" i="10"/>
  <c r="AC1393" i="10" s="1"/>
  <c r="AB1394" i="10"/>
  <c r="AC1394" i="10" s="1"/>
  <c r="AB1395" i="10"/>
  <c r="AC1395" i="10" s="1"/>
  <c r="AB1396" i="10"/>
  <c r="AC1396" i="10" s="1"/>
  <c r="AB1397" i="10"/>
  <c r="AC1397" i="10" s="1"/>
  <c r="AB1398" i="10"/>
  <c r="AC1398" i="10" s="1"/>
  <c r="AB1399" i="10"/>
  <c r="AC1399" i="10" s="1"/>
  <c r="AB1400" i="10"/>
  <c r="AC1400" i="10" s="1"/>
  <c r="AB1401" i="10"/>
  <c r="AC1401" i="10" s="1"/>
  <c r="AB1402" i="10"/>
  <c r="AC1402" i="10" s="1"/>
  <c r="AB1403" i="10"/>
  <c r="AC1403" i="10" s="1"/>
  <c r="AB1404" i="10"/>
  <c r="AC1404" i="10" s="1"/>
  <c r="AB1405" i="10"/>
  <c r="AC1405" i="10" s="1"/>
  <c r="AB1406" i="10"/>
  <c r="AC1406" i="10" s="1"/>
  <c r="AB1407" i="10"/>
  <c r="AC1407" i="10" s="1"/>
  <c r="AB1408" i="10"/>
  <c r="AC1408" i="10" s="1"/>
  <c r="AB1409" i="10"/>
  <c r="AC1409" i="10" s="1"/>
  <c r="AB1410" i="10"/>
  <c r="AC1410" i="10" s="1"/>
  <c r="AB1411" i="10"/>
  <c r="AC1411" i="10" s="1"/>
  <c r="AB1412" i="10"/>
  <c r="AC1412" i="10" s="1"/>
  <c r="AB1413" i="10"/>
  <c r="AC1413" i="10" s="1"/>
  <c r="AB1414" i="10"/>
  <c r="AC1414" i="10" s="1"/>
  <c r="AB1415" i="10"/>
  <c r="AC1415" i="10" s="1"/>
  <c r="AB1416" i="10"/>
  <c r="AC1416" i="10" s="1"/>
  <c r="AB1417" i="10"/>
  <c r="AC1417" i="10" s="1"/>
  <c r="AB1418" i="10"/>
  <c r="AC1418" i="10" s="1"/>
  <c r="AB1419" i="10"/>
  <c r="AC1419" i="10" s="1"/>
  <c r="AB1420" i="10"/>
  <c r="AC1420" i="10" s="1"/>
  <c r="AB1421" i="10"/>
  <c r="AC1421" i="10" s="1"/>
  <c r="AB1422" i="10"/>
  <c r="AC1422" i="10" s="1"/>
  <c r="AB1423" i="10"/>
  <c r="AC1423" i="10" s="1"/>
  <c r="AB1424" i="10"/>
  <c r="AC1424" i="10" s="1"/>
  <c r="AB1425" i="10"/>
  <c r="AC1425" i="10" s="1"/>
  <c r="AB1426" i="10"/>
  <c r="AC1426" i="10" s="1"/>
  <c r="AB1427" i="10"/>
  <c r="AC1427" i="10" s="1"/>
  <c r="AB1428" i="10"/>
  <c r="AC1428" i="10" s="1"/>
  <c r="AB1429" i="10"/>
  <c r="AC1429" i="10" s="1"/>
  <c r="AB1430" i="10"/>
  <c r="AC1430" i="10" s="1"/>
  <c r="AB1431" i="10"/>
  <c r="AC1431" i="10" s="1"/>
  <c r="AB1432" i="10"/>
  <c r="AC1432" i="10" s="1"/>
  <c r="AB1433" i="10"/>
  <c r="AC1433" i="10" s="1"/>
  <c r="AB1434" i="10"/>
  <c r="AC1434" i="10" s="1"/>
  <c r="AB1435" i="10"/>
  <c r="AC1435" i="10" s="1"/>
  <c r="AB1436" i="10"/>
  <c r="AC1436" i="10" s="1"/>
  <c r="AB1437" i="10"/>
  <c r="AC1437" i="10" s="1"/>
  <c r="AB1438" i="10"/>
  <c r="AC1438" i="10" s="1"/>
  <c r="AB1439" i="10"/>
  <c r="AC1439" i="10" s="1"/>
  <c r="AB1440" i="10"/>
  <c r="AC1440" i="10" s="1"/>
  <c r="AB1441" i="10"/>
  <c r="AC1441" i="10" s="1"/>
  <c r="AB1442" i="10"/>
  <c r="AC1442" i="10" s="1"/>
  <c r="AB1443" i="10"/>
  <c r="AC1443" i="10" s="1"/>
  <c r="AB1444" i="10"/>
  <c r="AC1444" i="10" s="1"/>
  <c r="AB1445" i="10"/>
  <c r="AC1445" i="10" s="1"/>
  <c r="AB1446" i="10"/>
  <c r="AC1446" i="10" s="1"/>
  <c r="AB1447" i="10"/>
  <c r="AC1447" i="10" s="1"/>
  <c r="AB1448" i="10"/>
  <c r="AC1448" i="10" s="1"/>
  <c r="AB1449" i="10"/>
  <c r="AC1449" i="10" s="1"/>
  <c r="AB1450" i="10"/>
  <c r="AC1450" i="10" s="1"/>
  <c r="AB1451" i="10"/>
  <c r="AC1451" i="10" s="1"/>
  <c r="AB1452" i="10"/>
  <c r="AC1452" i="10" s="1"/>
  <c r="AB1453" i="10"/>
  <c r="AC1453" i="10" s="1"/>
  <c r="AB1454" i="10"/>
  <c r="AC1454" i="10" s="1"/>
  <c r="AB1455" i="10"/>
  <c r="AC1455" i="10" s="1"/>
  <c r="AB1456" i="10"/>
  <c r="AC1456" i="10" s="1"/>
  <c r="AB1457" i="10"/>
  <c r="AC1457" i="10" s="1"/>
  <c r="AB1458" i="10"/>
  <c r="AC1458" i="10" s="1"/>
  <c r="AB1459" i="10"/>
  <c r="AC1459" i="10" s="1"/>
  <c r="AB1460" i="10"/>
  <c r="AC1460" i="10" s="1"/>
  <c r="AB1461" i="10"/>
  <c r="AC1461" i="10" s="1"/>
  <c r="AB1462" i="10"/>
  <c r="AC1462" i="10" s="1"/>
  <c r="AB1463" i="10"/>
  <c r="AC1463" i="10" s="1"/>
  <c r="AB1464" i="10"/>
  <c r="AC1464" i="10" s="1"/>
  <c r="AB1465" i="10"/>
  <c r="AC1465" i="10" s="1"/>
  <c r="AB1466" i="10"/>
  <c r="AC1466" i="10" s="1"/>
  <c r="AB1467" i="10"/>
  <c r="AC1467" i="10" s="1"/>
  <c r="AB1468" i="10"/>
  <c r="AC1468" i="10" s="1"/>
  <c r="AB1469" i="10"/>
  <c r="AC1469" i="10" s="1"/>
  <c r="AB1470" i="10"/>
  <c r="AC1470" i="10" s="1"/>
  <c r="AB1471" i="10"/>
  <c r="AC1471" i="10" s="1"/>
  <c r="AB1472" i="10"/>
  <c r="AC1472" i="10" s="1"/>
  <c r="AB1473" i="10"/>
  <c r="AC1473" i="10" s="1"/>
  <c r="AB1474" i="10"/>
  <c r="AC1474" i="10" s="1"/>
  <c r="AB1475" i="10"/>
  <c r="AC1475" i="10" s="1"/>
  <c r="AB1476" i="10"/>
  <c r="AC1476" i="10" s="1"/>
  <c r="AB1477" i="10"/>
  <c r="AC1477" i="10" s="1"/>
  <c r="AB1478" i="10"/>
  <c r="AC1478" i="10" s="1"/>
  <c r="AB1479" i="10"/>
  <c r="AC1479" i="10" s="1"/>
  <c r="AB1480" i="10"/>
  <c r="AC1480" i="10" s="1"/>
  <c r="L501" i="10" s="1"/>
  <c r="AB1481" i="10"/>
  <c r="AC1481" i="10" s="1"/>
  <c r="AB1482" i="10"/>
  <c r="AC1482" i="10" s="1"/>
  <c r="AB1483" i="10"/>
  <c r="AC1483" i="10" s="1"/>
  <c r="AB1484" i="10"/>
  <c r="AC1484" i="10" s="1"/>
  <c r="AB1485" i="10"/>
  <c r="AC1485" i="10" s="1"/>
  <c r="AB1486" i="10"/>
  <c r="AC1486" i="10" s="1"/>
  <c r="AB1487" i="10"/>
  <c r="AC1487" i="10" s="1"/>
  <c r="AB1488" i="10"/>
  <c r="AC1488" i="10" s="1"/>
  <c r="AB1489" i="10"/>
  <c r="AC1489" i="10" s="1"/>
  <c r="AB1490" i="10"/>
  <c r="AC1490" i="10" s="1"/>
  <c r="AB1491" i="10"/>
  <c r="AC1491" i="10" s="1"/>
  <c r="AB1492" i="10"/>
  <c r="AC1492" i="10" s="1"/>
  <c r="AB1493" i="10"/>
  <c r="AC1493" i="10" s="1"/>
  <c r="AB1494" i="10"/>
  <c r="AC1494" i="10" s="1"/>
  <c r="AB1495" i="10"/>
  <c r="AC1495" i="10" s="1"/>
  <c r="AB1496" i="10"/>
  <c r="AC1496" i="10" s="1"/>
  <c r="AB1497" i="10"/>
  <c r="AC1497" i="10" s="1"/>
  <c r="AB1498" i="10"/>
  <c r="AC1498" i="10" s="1"/>
  <c r="L716" i="10" s="1"/>
  <c r="AB1499" i="10"/>
  <c r="AC1499" i="10" s="1"/>
  <c r="AB1500" i="10"/>
  <c r="AC1500" i="10" s="1"/>
  <c r="AB1501" i="10"/>
  <c r="AC1501" i="10" s="1"/>
  <c r="AB1502" i="10"/>
  <c r="AC1502" i="10" s="1"/>
  <c r="AB1503" i="10"/>
  <c r="AC1503" i="10" s="1"/>
  <c r="AB1504" i="10"/>
  <c r="AC1504" i="10" s="1"/>
  <c r="AB1505" i="10"/>
  <c r="AC1505" i="10" s="1"/>
  <c r="AB1506" i="10"/>
  <c r="AC1506" i="10" s="1"/>
  <c r="AB1507" i="10"/>
  <c r="AC1507" i="10" s="1"/>
  <c r="AB1508" i="10"/>
  <c r="AC1508" i="10" s="1"/>
  <c r="AB1509" i="10"/>
  <c r="AC1509" i="10" s="1"/>
  <c r="AB1510" i="10"/>
  <c r="AC1510" i="10" s="1"/>
  <c r="AB1511" i="10"/>
  <c r="AC1511" i="10" s="1"/>
  <c r="AB1512" i="10"/>
  <c r="AC1512" i="10" s="1"/>
  <c r="AB1513" i="10"/>
  <c r="AC1513" i="10" s="1"/>
  <c r="AB1514" i="10"/>
  <c r="AC1514" i="10" s="1"/>
  <c r="AB1515" i="10"/>
  <c r="AC1515" i="10" s="1"/>
  <c r="AB1516" i="10"/>
  <c r="AC1516" i="10" s="1"/>
  <c r="AB1517" i="10"/>
  <c r="AC1517" i="10" s="1"/>
  <c r="AB1518" i="10"/>
  <c r="AC1518" i="10" s="1"/>
  <c r="AB1519" i="10"/>
  <c r="AC1519" i="10" s="1"/>
  <c r="AB1520" i="10"/>
  <c r="AC1520" i="10" s="1"/>
  <c r="AB1521" i="10"/>
  <c r="AC1521" i="10" s="1"/>
  <c r="AB1522" i="10"/>
  <c r="AC1522" i="10" s="1"/>
  <c r="AB1523" i="10"/>
  <c r="AC1523" i="10" s="1"/>
  <c r="AB1524" i="10"/>
  <c r="AC1524" i="10" s="1"/>
  <c r="AB1525" i="10"/>
  <c r="AC1525" i="10" s="1"/>
  <c r="AB1526" i="10"/>
  <c r="AC1526" i="10" s="1"/>
  <c r="AB1527" i="10"/>
  <c r="AC1527" i="10" s="1"/>
  <c r="AB1528" i="10"/>
  <c r="AC1528" i="10" s="1"/>
  <c r="AB1529" i="10"/>
  <c r="AC1529" i="10" s="1"/>
  <c r="AB1530" i="10"/>
  <c r="AC1530" i="10" s="1"/>
  <c r="AB1531" i="10"/>
  <c r="AC1531" i="10" s="1"/>
  <c r="AB1532" i="10"/>
  <c r="AC1532" i="10" s="1"/>
  <c r="AB1533" i="10"/>
  <c r="AC1533" i="10" s="1"/>
  <c r="AB1534" i="10"/>
  <c r="AC1534" i="10" s="1"/>
  <c r="AB1535" i="10"/>
  <c r="AC1535" i="10" s="1"/>
  <c r="AB1536" i="10"/>
  <c r="AC1536" i="10" s="1"/>
  <c r="AB1537" i="10"/>
  <c r="AC1537" i="10" s="1"/>
  <c r="AB1538" i="10"/>
  <c r="AC1538" i="10" s="1"/>
  <c r="AB1539" i="10"/>
  <c r="AC1539" i="10" s="1"/>
  <c r="AB1540" i="10"/>
  <c r="AC1540" i="10" s="1"/>
  <c r="AB1541" i="10"/>
  <c r="AC1541" i="10" s="1"/>
  <c r="AB1542" i="10"/>
  <c r="AC1542" i="10" s="1"/>
  <c r="AB1543" i="10"/>
  <c r="AC1543" i="10" s="1"/>
  <c r="AB1544" i="10"/>
  <c r="AC1544" i="10" s="1"/>
  <c r="AB1545" i="10"/>
  <c r="AC1545" i="10" s="1"/>
  <c r="AB1546" i="10"/>
  <c r="AC1546" i="10" s="1"/>
  <c r="AB1558" i="10"/>
  <c r="AC1558" i="10" s="1"/>
  <c r="AB1559" i="10"/>
  <c r="AC1559" i="10" s="1"/>
  <c r="AB1560" i="10"/>
  <c r="AC1560" i="10" s="1"/>
  <c r="AB1561" i="10"/>
  <c r="AC1561" i="10" s="1"/>
  <c r="AB1562" i="10"/>
  <c r="AC1562" i="10" s="1"/>
  <c r="AB1564" i="10"/>
  <c r="AC1564" i="10" s="1"/>
  <c r="L468" i="10" s="1"/>
  <c r="AB1565" i="10"/>
  <c r="AC1565" i="10" s="1"/>
  <c r="L589" i="10" s="1"/>
  <c r="AB1566" i="10"/>
  <c r="AC1566" i="10" s="1"/>
  <c r="AB1567" i="10"/>
  <c r="AC1567" i="10" s="1"/>
  <c r="AB1568" i="10"/>
  <c r="AC1568" i="10" s="1"/>
  <c r="AB1569" i="10"/>
  <c r="AC1569" i="10" s="1"/>
  <c r="AB1572" i="10"/>
  <c r="AC1572" i="10" s="1"/>
  <c r="AB1573" i="10"/>
  <c r="AC1573" i="10" s="1"/>
  <c r="AB1574" i="10"/>
  <c r="AC1574" i="10" s="1"/>
  <c r="AB1575" i="10"/>
  <c r="AC1575" i="10" s="1"/>
  <c r="AB1576" i="10"/>
  <c r="AC1576" i="10" s="1"/>
  <c r="AB1577" i="10"/>
  <c r="AC1577" i="10" s="1"/>
  <c r="AB1578" i="10"/>
  <c r="AC1578" i="10" s="1"/>
  <c r="AB1579" i="10"/>
  <c r="AC1579" i="10" s="1"/>
  <c r="L431" i="10" s="1"/>
  <c r="AB1580" i="10"/>
  <c r="AC1580" i="10" s="1"/>
  <c r="AB1581" i="10"/>
  <c r="AC1581" i="10" s="1"/>
  <c r="AB1582" i="10"/>
  <c r="AC1582" i="10" s="1"/>
  <c r="AB1583" i="10"/>
  <c r="AC1583" i="10" s="1"/>
  <c r="AB1584" i="10"/>
  <c r="AC1584" i="10" s="1"/>
  <c r="AB1585" i="10"/>
  <c r="AC1585" i="10" s="1"/>
  <c r="AB1586" i="10"/>
  <c r="AC1586" i="10" s="1"/>
  <c r="AB1587" i="10"/>
  <c r="AC1587" i="10" s="1"/>
  <c r="AB1588" i="10"/>
  <c r="AC1588" i="10" s="1"/>
  <c r="AB1589" i="10"/>
  <c r="AC1589" i="10" s="1"/>
  <c r="AB1590" i="10"/>
  <c r="AC1590" i="10" s="1"/>
  <c r="AB1591" i="10"/>
  <c r="AC1591" i="10" s="1"/>
  <c r="AB1592" i="10"/>
  <c r="AC1592" i="10" s="1"/>
  <c r="AB1593" i="10"/>
  <c r="AC1593" i="10" s="1"/>
  <c r="AB1594" i="10"/>
  <c r="AC1594" i="10" s="1"/>
  <c r="AB1595" i="10"/>
  <c r="AC1595" i="10" s="1"/>
  <c r="AB1596" i="10"/>
  <c r="AC1596" i="10" s="1"/>
  <c r="AB1598" i="10"/>
  <c r="AC1598" i="10" s="1"/>
  <c r="AB1599" i="10"/>
  <c r="AC1599" i="10" s="1"/>
  <c r="AB1604" i="10"/>
  <c r="AC1604" i="10" s="1"/>
  <c r="AB1605" i="10"/>
  <c r="AC1605" i="10" s="1"/>
  <c r="AB1606" i="10"/>
  <c r="AC1606" i="10" s="1"/>
  <c r="AB1607" i="10"/>
  <c r="AC1607" i="10" s="1"/>
  <c r="AB1608" i="10"/>
  <c r="AC1608" i="10" s="1"/>
  <c r="AB1609" i="10"/>
  <c r="AC1609" i="10" s="1"/>
  <c r="AB1610" i="10"/>
  <c r="AC1610" i="10" s="1"/>
  <c r="AB1611" i="10"/>
  <c r="AC1611" i="10" s="1"/>
  <c r="AB1612" i="10"/>
  <c r="AC1612" i="10" s="1"/>
  <c r="AB1613" i="10"/>
  <c r="AC1613" i="10" s="1"/>
  <c r="AB1614" i="10"/>
  <c r="AC1614" i="10" s="1"/>
  <c r="AB1615" i="10"/>
  <c r="AC1615" i="10" s="1"/>
  <c r="AB1618" i="10"/>
  <c r="AC1618" i="10" s="1"/>
  <c r="AB1619" i="10"/>
  <c r="AC1619" i="10" s="1"/>
  <c r="AB1620" i="10"/>
  <c r="AC1620" i="10" s="1"/>
  <c r="AB1621" i="10"/>
  <c r="AC1621" i="10" s="1"/>
  <c r="AB1628" i="10"/>
  <c r="AC1628" i="10" s="1"/>
  <c r="AB1629" i="10"/>
  <c r="AC1629" i="10" s="1"/>
  <c r="AB1630" i="10"/>
  <c r="AC1630" i="10" s="1"/>
  <c r="AB1631" i="10"/>
  <c r="AC1631" i="10" s="1"/>
  <c r="AB1632" i="10"/>
  <c r="AC1632" i="10" s="1"/>
  <c r="AB1633" i="10"/>
  <c r="AC1633" i="10" s="1"/>
  <c r="AB1634" i="10"/>
  <c r="AC1634" i="10" s="1"/>
  <c r="AB1635" i="10"/>
  <c r="AC1635" i="10" s="1"/>
  <c r="AB1636" i="10"/>
  <c r="AC1636" i="10" s="1"/>
  <c r="AB1637" i="10"/>
  <c r="AC1637" i="10" s="1"/>
  <c r="AB1638" i="10"/>
  <c r="AC1638" i="10" s="1"/>
  <c r="AB1639" i="10"/>
  <c r="AC1639" i="10" s="1"/>
  <c r="AB1640" i="10"/>
  <c r="AC1640" i="10" s="1"/>
  <c r="AB1641" i="10"/>
  <c r="AC1641" i="10" s="1"/>
  <c r="AB1642" i="10"/>
  <c r="AC1642" i="10" s="1"/>
  <c r="AB1643" i="10"/>
  <c r="AC1643" i="10" s="1"/>
  <c r="AB1644" i="10"/>
  <c r="AC1644" i="10" s="1"/>
  <c r="AB1645" i="10"/>
  <c r="AC1645" i="10" s="1"/>
  <c r="AB1646" i="10"/>
  <c r="AC1646" i="10" s="1"/>
  <c r="AB1647" i="10"/>
  <c r="AC1647" i="10" s="1"/>
  <c r="AB1648" i="10"/>
  <c r="AC1648" i="10" s="1"/>
  <c r="AB1649" i="10"/>
  <c r="AC1649" i="10" s="1"/>
  <c r="AB1650" i="10"/>
  <c r="AC1650" i="10" s="1"/>
  <c r="AB1651" i="10"/>
  <c r="AC1651" i="10" s="1"/>
  <c r="AB1653" i="10"/>
  <c r="AC1653" i="10" s="1"/>
  <c r="AB1654" i="10"/>
  <c r="AC1654" i="10" s="1"/>
  <c r="AB1655" i="10"/>
  <c r="AC1655" i="10" s="1"/>
  <c r="AB1656" i="10"/>
  <c r="AC1656" i="10" s="1"/>
  <c r="AB1657" i="10"/>
  <c r="AC1657" i="10" s="1"/>
  <c r="AB1658" i="10"/>
  <c r="AC1658" i="10" s="1"/>
  <c r="AB1659" i="10"/>
  <c r="AC1659" i="10" s="1"/>
  <c r="AB1660" i="10"/>
  <c r="AC1660" i="10" s="1"/>
  <c r="AB1661" i="10"/>
  <c r="AC1661" i="10" s="1"/>
  <c r="AB1665" i="10"/>
  <c r="AC1665" i="10" s="1"/>
  <c r="AB1666" i="10"/>
  <c r="AC1666" i="10" s="1"/>
  <c r="AB1667" i="10"/>
  <c r="AC1667" i="10" s="1"/>
  <c r="AB1668" i="10"/>
  <c r="AC1668" i="10" s="1"/>
  <c r="AB1669" i="10"/>
  <c r="AC1669" i="10" s="1"/>
  <c r="AB1670" i="10"/>
  <c r="AC1670" i="10" s="1"/>
  <c r="AB1671" i="10"/>
  <c r="AC1671" i="10" s="1"/>
  <c r="AB1672" i="10"/>
  <c r="AC1672" i="10" s="1"/>
  <c r="AB1673" i="10"/>
  <c r="AC1673" i="10" s="1"/>
  <c r="AB1674" i="10"/>
  <c r="AC1674" i="10" s="1"/>
  <c r="AB1675" i="10"/>
  <c r="AC1675" i="10" s="1"/>
  <c r="AB1676" i="10"/>
  <c r="AC1676" i="10" s="1"/>
  <c r="AB1677" i="10"/>
  <c r="AC1677" i="10" s="1"/>
  <c r="AB1678" i="10"/>
  <c r="AC1678" i="10" s="1"/>
  <c r="AB1679" i="10"/>
  <c r="AC1679" i="10" s="1"/>
  <c r="AB1680" i="10"/>
  <c r="AC1680" i="10" s="1"/>
  <c r="AB1681" i="10"/>
  <c r="AC1681" i="10" s="1"/>
  <c r="AB1682" i="10"/>
  <c r="AC1682" i="10" s="1"/>
  <c r="AB1683" i="10"/>
  <c r="AC1683" i="10" s="1"/>
  <c r="AB1684" i="10"/>
  <c r="AC1684" i="10" s="1"/>
  <c r="AB1685" i="10"/>
  <c r="AC1685" i="10" s="1"/>
  <c r="AB1687" i="10"/>
  <c r="AC1687" i="10" s="1"/>
  <c r="AB1688" i="10"/>
  <c r="AC1688" i="10" s="1"/>
  <c r="AB1689" i="10"/>
  <c r="AC1689" i="10" s="1"/>
  <c r="AB1690" i="10"/>
  <c r="AC1690" i="10" s="1"/>
  <c r="AB1691" i="10"/>
  <c r="AC1691" i="10" s="1"/>
  <c r="AB1692" i="10"/>
  <c r="AC1692" i="10" s="1"/>
  <c r="AB1693" i="10"/>
  <c r="AC1693" i="10" s="1"/>
  <c r="AB1694" i="10"/>
  <c r="AC1694" i="10" s="1"/>
  <c r="AB1695" i="10"/>
  <c r="AC1695" i="10" s="1"/>
  <c r="AB1698" i="10"/>
  <c r="AC1698" i="10" s="1"/>
  <c r="AB1699" i="10"/>
  <c r="AC1699" i="10" s="1"/>
  <c r="AB1700" i="10"/>
  <c r="AC1700" i="10" s="1"/>
  <c r="AB1703" i="10"/>
  <c r="AC1703" i="10" s="1"/>
  <c r="AB1704" i="10"/>
  <c r="AC1704" i="10" s="1"/>
  <c r="AB1705" i="10"/>
  <c r="AC1705" i="10" s="1"/>
  <c r="AB1706" i="10"/>
  <c r="AC1706" i="10" s="1"/>
  <c r="AB1707" i="10"/>
  <c r="AC1707" i="10" s="1"/>
  <c r="AB1708" i="10"/>
  <c r="AC1708" i="10" s="1"/>
  <c r="AB1709" i="10"/>
  <c r="AC1709" i="10" s="1"/>
  <c r="AB1710" i="10"/>
  <c r="AC1710" i="10" s="1"/>
  <c r="AB1711" i="10"/>
  <c r="AC1711" i="10" s="1"/>
  <c r="AB1712" i="10"/>
  <c r="AC1712" i="10" s="1"/>
  <c r="AB1713" i="10"/>
  <c r="AC1713" i="10" s="1"/>
  <c r="AB1714" i="10"/>
  <c r="AC1714" i="10" s="1"/>
  <c r="AB1715" i="10"/>
  <c r="AC1715" i="10" s="1"/>
  <c r="AB1716" i="10"/>
  <c r="AC1716" i="10" s="1"/>
  <c r="AB1717" i="10"/>
  <c r="AC1717" i="10" s="1"/>
  <c r="AB1718" i="10"/>
  <c r="AC1718" i="10" s="1"/>
  <c r="AB1719" i="10"/>
  <c r="AC1719" i="10" s="1"/>
  <c r="AB1721" i="10"/>
  <c r="AC1721" i="10" s="1"/>
  <c r="AB1722" i="10"/>
  <c r="AC1722" i="10" s="1"/>
  <c r="AB1723" i="10"/>
  <c r="AC1723" i="10" s="1"/>
  <c r="AB1724" i="10"/>
  <c r="AC1724" i="10" s="1"/>
  <c r="AB1725" i="10"/>
  <c r="AC1725" i="10" s="1"/>
  <c r="AB1727" i="10"/>
  <c r="AC1727" i="10" s="1"/>
  <c r="AB1728" i="10"/>
  <c r="AC1728" i="10" s="1"/>
  <c r="AB1729" i="10"/>
  <c r="AC1729" i="10" s="1"/>
  <c r="AB1730" i="10"/>
  <c r="AC1730" i="10" s="1"/>
  <c r="AB1731" i="10"/>
  <c r="AC1731" i="10" s="1"/>
  <c r="AB1732" i="10"/>
  <c r="AC1732" i="10" s="1"/>
  <c r="AB1733" i="10"/>
  <c r="AC1733" i="10" s="1"/>
  <c r="AB1734" i="10"/>
  <c r="AC1734" i="10" s="1"/>
  <c r="AB1735" i="10"/>
  <c r="AC1735" i="10" s="1"/>
  <c r="AB1736" i="10"/>
  <c r="AC1736" i="10" s="1"/>
  <c r="AB1737" i="10"/>
  <c r="AC1737" i="10" s="1"/>
  <c r="AB1738" i="10"/>
  <c r="AC1738" i="10" s="1"/>
  <c r="AB1739" i="10"/>
  <c r="AC1739" i="10" s="1"/>
  <c r="AB1740" i="10"/>
  <c r="AC1740" i="10" s="1"/>
  <c r="AB1741" i="10"/>
  <c r="AC1741" i="10" s="1"/>
  <c r="AB1742" i="10"/>
  <c r="AC1742" i="10" s="1"/>
  <c r="AB1743" i="10"/>
  <c r="AC1743" i="10" s="1"/>
  <c r="AB1744" i="10"/>
  <c r="AC1744" i="10" s="1"/>
  <c r="AB1745" i="10"/>
  <c r="AC1745" i="10" s="1"/>
  <c r="AB1746" i="10"/>
  <c r="AC1746" i="10" s="1"/>
  <c r="AB1747" i="10"/>
  <c r="AC1747" i="10" s="1"/>
  <c r="AB1748" i="10"/>
  <c r="AC1748" i="10" s="1"/>
  <c r="AB1749" i="10"/>
  <c r="AC1749" i="10" s="1"/>
  <c r="AB1750" i="10"/>
  <c r="AC1750" i="10" s="1"/>
  <c r="AB1751" i="10"/>
  <c r="AC1751" i="10" s="1"/>
  <c r="AB1752" i="10"/>
  <c r="AC1752" i="10" s="1"/>
  <c r="AB1753" i="10"/>
  <c r="AC1753" i="10" s="1"/>
  <c r="AB1754" i="10"/>
  <c r="AC1754" i="10" s="1"/>
  <c r="AB1755" i="10"/>
  <c r="AC1755" i="10" s="1"/>
  <c r="AB1765" i="10"/>
  <c r="AC1765" i="10" s="1"/>
  <c r="AB1766" i="10"/>
  <c r="AC1766" i="10" s="1"/>
  <c r="AB1767" i="10"/>
  <c r="AC1767" i="10" s="1"/>
  <c r="AB1768" i="10"/>
  <c r="AC1768" i="10" s="1"/>
  <c r="AB1769" i="10"/>
  <c r="AC1769" i="10" s="1"/>
  <c r="AB1770" i="10"/>
  <c r="AC1770" i="10" s="1"/>
  <c r="AB1771" i="10"/>
  <c r="AC1771" i="10" s="1"/>
  <c r="AB1772" i="10"/>
  <c r="AC1772" i="10" s="1"/>
  <c r="AB1773" i="10"/>
  <c r="AC1773" i="10" s="1"/>
  <c r="AB1774" i="10"/>
  <c r="AC1774" i="10" s="1"/>
  <c r="AB1776" i="10"/>
  <c r="AC1776" i="10" s="1"/>
  <c r="AB1780" i="10"/>
  <c r="AC1780" i="10" s="1"/>
  <c r="AB1786" i="10"/>
  <c r="AC1786" i="10" s="1"/>
  <c r="AB1787" i="10"/>
  <c r="AC1787" i="10" s="1"/>
  <c r="AB1788" i="10"/>
  <c r="AC1788" i="10" s="1"/>
  <c r="AB1789" i="10"/>
  <c r="AC1789" i="10" s="1"/>
  <c r="AB1790" i="10"/>
  <c r="AC1790" i="10" s="1"/>
  <c r="AB1800" i="10"/>
  <c r="AC1800" i="10" s="1"/>
  <c r="AB1801" i="10"/>
  <c r="AC1801" i="10" s="1"/>
  <c r="AB1802" i="10"/>
  <c r="AC1802" i="10" s="1"/>
  <c r="AB1803" i="10"/>
  <c r="AC1803" i="10" s="1"/>
  <c r="AB1804" i="10"/>
  <c r="AC1804" i="10" s="1"/>
  <c r="AB1845" i="10"/>
  <c r="AC1845" i="10" s="1"/>
  <c r="AB1846" i="10"/>
  <c r="AC1846" i="10" s="1"/>
  <c r="AB1847" i="10"/>
  <c r="AC1847" i="10" s="1"/>
  <c r="AB1848" i="10"/>
  <c r="AC1848" i="10" s="1"/>
  <c r="AB1849" i="10"/>
  <c r="AC1849" i="10" s="1"/>
  <c r="AB1850" i="10"/>
  <c r="AC1850" i="10" s="1"/>
  <c r="AB1851" i="10"/>
  <c r="AC1851" i="10" s="1"/>
  <c r="AB1852" i="10"/>
  <c r="AC1852" i="10" s="1"/>
  <c r="AB1853" i="10"/>
  <c r="AC1853" i="10" s="1"/>
  <c r="AB1854" i="10"/>
  <c r="AC1854" i="10" s="1"/>
  <c r="AB1855" i="10"/>
  <c r="AC1855" i="10" s="1"/>
  <c r="AB1856" i="10"/>
  <c r="AC1856" i="10" s="1"/>
  <c r="AB1857" i="10"/>
  <c r="AC1857" i="10" s="1"/>
  <c r="AB1866" i="10"/>
  <c r="AC1866" i="10" s="1"/>
  <c r="AB1867" i="10"/>
  <c r="AC1867" i="10" s="1"/>
  <c r="AB1868" i="10"/>
  <c r="AC1868" i="10" s="1"/>
  <c r="AB1869" i="10"/>
  <c r="AC1869" i="10" s="1"/>
  <c r="AB1872" i="10"/>
  <c r="AC1872" i="10" s="1"/>
  <c r="AB1873" i="10"/>
  <c r="AC1873" i="10" s="1"/>
  <c r="AB1874" i="10"/>
  <c r="AC1874" i="10" s="1"/>
  <c r="AB1875" i="10"/>
  <c r="AC1875" i="10" s="1"/>
  <c r="AB1876" i="10"/>
  <c r="AC1876" i="10" s="1"/>
  <c r="AB1877" i="10"/>
  <c r="AC1877" i="10" s="1"/>
  <c r="AB1878" i="10"/>
  <c r="AC1878" i="10" s="1"/>
  <c r="AB1879" i="10"/>
  <c r="AC1879" i="10" s="1"/>
  <c r="AB1880" i="10"/>
  <c r="AC1880" i="10" s="1"/>
  <c r="AB1881" i="10"/>
  <c r="AC1881" i="10" s="1"/>
  <c r="AB1882" i="10"/>
  <c r="AC1882" i="10" s="1"/>
  <c r="AB1883" i="10"/>
  <c r="AC1883" i="10" s="1"/>
  <c r="AB1884" i="10"/>
  <c r="AC1884" i="10" s="1"/>
  <c r="AB1885" i="10"/>
  <c r="AC1885" i="10" s="1"/>
  <c r="AB1886" i="10"/>
  <c r="AC1886" i="10" s="1"/>
  <c r="AB1887" i="10"/>
  <c r="AC1887" i="10" s="1"/>
  <c r="AB1888" i="10"/>
  <c r="AC1888" i="10" s="1"/>
  <c r="AB1889" i="10"/>
  <c r="AC1889" i="10" s="1"/>
  <c r="AB1890" i="10"/>
  <c r="AC1890" i="10" s="1"/>
  <c r="AB1891" i="10"/>
  <c r="AC1891" i="10" s="1"/>
  <c r="AB1892" i="10"/>
  <c r="AC1892" i="10" s="1"/>
  <c r="AB1893" i="10"/>
  <c r="AC1893" i="10" s="1"/>
  <c r="AB1894" i="10"/>
  <c r="AC1894" i="10" s="1"/>
  <c r="AB1895" i="10"/>
  <c r="AC1895" i="10" s="1"/>
  <c r="AB1896" i="10"/>
  <c r="AC1896" i="10" s="1"/>
  <c r="AB1897" i="10"/>
  <c r="AC1897" i="10" s="1"/>
  <c r="AB1898" i="10"/>
  <c r="AC1898" i="10" s="1"/>
  <c r="AB1899" i="10"/>
  <c r="AC1899" i="10" s="1"/>
  <c r="AB1900" i="10"/>
  <c r="AC1900" i="10" s="1"/>
  <c r="AB1901" i="10"/>
  <c r="AC1901" i="10" s="1"/>
  <c r="AB1902" i="10"/>
  <c r="AC1902" i="10" s="1"/>
  <c r="AB1903" i="10"/>
  <c r="AC1903" i="10" s="1"/>
  <c r="AB1904" i="10"/>
  <c r="AC1904" i="10" s="1"/>
  <c r="AB1905" i="10"/>
  <c r="AC1905" i="10" s="1"/>
  <c r="AB1906" i="10"/>
  <c r="AC1906" i="10" s="1"/>
  <c r="AB1907" i="10"/>
  <c r="AC1907" i="10" s="1"/>
  <c r="AB1908" i="10"/>
  <c r="AC1908" i="10" s="1"/>
  <c r="AB1909" i="10"/>
  <c r="AC1909" i="10" s="1"/>
  <c r="AB1910" i="10"/>
  <c r="AC1910" i="10" s="1"/>
  <c r="AB1911" i="10"/>
  <c r="AC1911" i="10" s="1"/>
  <c r="AB1912" i="10"/>
  <c r="AC1912" i="10" s="1"/>
  <c r="AB1913" i="10"/>
  <c r="AC1913" i="10" s="1"/>
  <c r="AB1914" i="10"/>
  <c r="AC1914" i="10" s="1"/>
  <c r="AB1915" i="10"/>
  <c r="AC1915" i="10" s="1"/>
  <c r="AB1916" i="10"/>
  <c r="AC1916" i="10" s="1"/>
  <c r="AB1917" i="10"/>
  <c r="AC1917" i="10" s="1"/>
  <c r="AB1918" i="10"/>
  <c r="AC1918" i="10" s="1"/>
  <c r="AB1919" i="10"/>
  <c r="AC1919" i="10" s="1"/>
  <c r="AB1920" i="10"/>
  <c r="AC1920" i="10" s="1"/>
  <c r="AB1921" i="10"/>
  <c r="AC1921" i="10" s="1"/>
  <c r="L765" i="10" s="1"/>
  <c r="AB1922" i="10"/>
  <c r="AC1922" i="10" s="1"/>
  <c r="AB1923" i="10"/>
  <c r="AC1923" i="10" s="1"/>
  <c r="L766" i="10" s="1"/>
  <c r="AB1924" i="10"/>
  <c r="AC1924" i="10" s="1"/>
  <c r="AB1925" i="10"/>
  <c r="AC1925" i="10" s="1"/>
  <c r="AB1926" i="10"/>
  <c r="AC1926" i="10" s="1"/>
  <c r="AB1927" i="10"/>
  <c r="AC1927" i="10" s="1"/>
  <c r="AB1928" i="10"/>
  <c r="AC1928" i="10" s="1"/>
  <c r="AB1929" i="10"/>
  <c r="AC1929" i="10" s="1"/>
  <c r="AB1930" i="10"/>
  <c r="AC1930" i="10" s="1"/>
  <c r="AB1931" i="10"/>
  <c r="AC1931" i="10" s="1"/>
  <c r="AB1932" i="10"/>
  <c r="AC1932" i="10" s="1"/>
  <c r="AB1933" i="10"/>
  <c r="AC1933" i="10" s="1"/>
  <c r="AB1934" i="10"/>
  <c r="AC1934" i="10" s="1"/>
  <c r="AB1935" i="10"/>
  <c r="AC1935" i="10" s="1"/>
  <c r="AB1936" i="10"/>
  <c r="AC1936" i="10" s="1"/>
  <c r="AB1937" i="10"/>
  <c r="AC1937" i="10" s="1"/>
  <c r="AB1938" i="10"/>
  <c r="AC1938" i="10" s="1"/>
  <c r="AB1939" i="10"/>
  <c r="AC1939" i="10" s="1"/>
  <c r="AB1940" i="10"/>
  <c r="AC1940" i="10" s="1"/>
  <c r="AB1941" i="10"/>
  <c r="AC1941" i="10" s="1"/>
  <c r="AB1942" i="10"/>
  <c r="AC1942" i="10" s="1"/>
  <c r="AB1943" i="10"/>
  <c r="AC1943" i="10" s="1"/>
  <c r="AB1944" i="10"/>
  <c r="AC1944" i="10" s="1"/>
  <c r="AB1945" i="10"/>
  <c r="AC1945" i="10" s="1"/>
  <c r="AB1946" i="10"/>
  <c r="AC1946" i="10" s="1"/>
  <c r="AB1947" i="10"/>
  <c r="AC1947" i="10" s="1"/>
  <c r="AB1948" i="10"/>
  <c r="AC1948" i="10" s="1"/>
  <c r="AB1949" i="10"/>
  <c r="AC1949" i="10" s="1"/>
  <c r="AB1950" i="10"/>
  <c r="AC1950" i="10" s="1"/>
  <c r="AB1951" i="10"/>
  <c r="AC1951" i="10" s="1"/>
  <c r="AB1952" i="10"/>
  <c r="AC1952" i="10" s="1"/>
  <c r="AB1953" i="10"/>
  <c r="AC1953" i="10" s="1"/>
  <c r="AB1954" i="10"/>
  <c r="AC1954" i="10" s="1"/>
  <c r="AB1955" i="10"/>
  <c r="AC1955" i="10" s="1"/>
  <c r="AB1956" i="10"/>
  <c r="AC1956" i="10" s="1"/>
  <c r="AB1957" i="10"/>
  <c r="AC1957" i="10" s="1"/>
  <c r="AB1958" i="10"/>
  <c r="AC1958" i="10" s="1"/>
  <c r="AB1959" i="10"/>
  <c r="AC1959" i="10" s="1"/>
  <c r="AB1960" i="10"/>
  <c r="AC1960" i="10" s="1"/>
  <c r="AB1961" i="10"/>
  <c r="AC1961" i="10" s="1"/>
  <c r="AB1962" i="10"/>
  <c r="AC1962" i="10" s="1"/>
  <c r="AB1963" i="10"/>
  <c r="AC1963" i="10" s="1"/>
  <c r="AB1964" i="10"/>
  <c r="AC1964" i="10" s="1"/>
  <c r="AB1965" i="10"/>
  <c r="AC1965" i="10" s="1"/>
  <c r="AB1966" i="10"/>
  <c r="AC1966" i="10" s="1"/>
  <c r="AB1967" i="10"/>
  <c r="AC1967" i="10" s="1"/>
  <c r="AB1968" i="10"/>
  <c r="AC1968" i="10" s="1"/>
  <c r="AB1969" i="10"/>
  <c r="AC1969" i="10" s="1"/>
  <c r="AB1970" i="10"/>
  <c r="AC1970" i="10" s="1"/>
  <c r="AB1974" i="10"/>
  <c r="AC1974" i="10" s="1"/>
  <c r="AB1975" i="10"/>
  <c r="AC1975" i="10" s="1"/>
  <c r="AB1976" i="10"/>
  <c r="AC1976" i="10" s="1"/>
  <c r="AB1977" i="10"/>
  <c r="AC1977" i="10" s="1"/>
  <c r="L764" i="10" s="1"/>
  <c r="AB1978" i="10"/>
  <c r="AC1978" i="10" s="1"/>
  <c r="AB1979" i="10"/>
  <c r="AC1979" i="10" s="1"/>
  <c r="AB1980" i="10"/>
  <c r="AC1980" i="10" s="1"/>
  <c r="AB1981" i="10"/>
  <c r="AC1981" i="10" s="1"/>
  <c r="AB1982" i="10"/>
  <c r="AC1982" i="10" s="1"/>
  <c r="AB1983" i="10"/>
  <c r="AC1983" i="10" s="1"/>
  <c r="AB1984" i="10"/>
  <c r="AC1984" i="10" s="1"/>
  <c r="AB1985" i="10"/>
  <c r="AC1985" i="10" s="1"/>
  <c r="AB1986" i="10"/>
  <c r="AC1986" i="10" s="1"/>
  <c r="AB1987" i="10"/>
  <c r="AC1987" i="10" s="1"/>
  <c r="AB1988" i="10"/>
  <c r="AC1988" i="10" s="1"/>
  <c r="AB1989" i="10"/>
  <c r="AC1989" i="10" s="1"/>
  <c r="AB1990" i="10"/>
  <c r="AC1990" i="10" s="1"/>
  <c r="AB1991" i="10"/>
  <c r="AC1991" i="10" s="1"/>
  <c r="AB1992" i="10"/>
  <c r="AC1992" i="10" s="1"/>
  <c r="AB1993" i="10"/>
  <c r="AC1993" i="10" s="1"/>
  <c r="AB1994" i="10"/>
  <c r="AC1994" i="10" s="1"/>
  <c r="AB1995" i="10"/>
  <c r="AC1995" i="10" s="1"/>
  <c r="AB1996" i="10"/>
  <c r="AC1996" i="10" s="1"/>
  <c r="AB1997" i="10"/>
  <c r="AC1997" i="10" s="1"/>
  <c r="AB1998" i="10"/>
  <c r="AC1998" i="10" s="1"/>
  <c r="AB1999" i="10"/>
  <c r="AC1999" i="10" s="1"/>
  <c r="AB2000" i="10"/>
  <c r="AC2000" i="10" s="1"/>
  <c r="AB2001" i="10"/>
  <c r="AC2001" i="10" s="1"/>
  <c r="AB2002" i="10"/>
  <c r="AC2002" i="10" s="1"/>
  <c r="AB2003" i="10"/>
  <c r="AC2003" i="10" s="1"/>
  <c r="AB2004" i="10"/>
  <c r="AC2004" i="10" s="1"/>
  <c r="AB2005" i="10"/>
  <c r="AC2005" i="10" s="1"/>
  <c r="AB2006" i="10"/>
  <c r="AC2006" i="10" s="1"/>
  <c r="AB2007" i="10"/>
  <c r="AC2007" i="10" s="1"/>
  <c r="AB2008" i="10"/>
  <c r="AC2008" i="10" s="1"/>
  <c r="AB2009" i="10"/>
  <c r="AC2009" i="10" s="1"/>
  <c r="AB2010" i="10"/>
  <c r="AC2010" i="10" s="1"/>
  <c r="AB2011" i="10"/>
  <c r="AC2011" i="10" s="1"/>
  <c r="AB2012" i="10"/>
  <c r="AC2012" i="10" s="1"/>
  <c r="AB2013" i="10"/>
  <c r="AC2013" i="10" s="1"/>
  <c r="AB2014" i="10"/>
  <c r="AC2014" i="10" s="1"/>
  <c r="AB2015" i="10"/>
  <c r="AC2015" i="10" s="1"/>
  <c r="AB2016" i="10"/>
  <c r="AC2016" i="10" s="1"/>
  <c r="AB2017" i="10"/>
  <c r="AC2017" i="10" s="1"/>
  <c r="AB2018" i="10"/>
  <c r="AC2018" i="10" s="1"/>
  <c r="AB2019" i="10"/>
  <c r="AC2019" i="10" s="1"/>
  <c r="AB2020" i="10"/>
  <c r="AC2020" i="10" s="1"/>
  <c r="AB2021" i="10"/>
  <c r="AC2021" i="10" s="1"/>
  <c r="AB2022" i="10"/>
  <c r="AC2022" i="10" s="1"/>
  <c r="AB2023" i="10"/>
  <c r="AC2023" i="10" s="1"/>
  <c r="AB2024" i="10"/>
  <c r="AC2024" i="10" s="1"/>
  <c r="AB2025" i="10"/>
  <c r="AC2025" i="10" s="1"/>
  <c r="AB2026" i="10"/>
  <c r="AC2026" i="10" s="1"/>
  <c r="AB2027" i="10"/>
  <c r="AC2027" i="10" s="1"/>
  <c r="AB2028" i="10"/>
  <c r="AC2028" i="10" s="1"/>
  <c r="AB2029" i="10"/>
  <c r="AC2029" i="10" s="1"/>
  <c r="AB2030" i="10"/>
  <c r="AC2030" i="10" s="1"/>
  <c r="AB2031" i="10"/>
  <c r="AC2031" i="10" s="1"/>
  <c r="AB2032" i="10"/>
  <c r="AC2032" i="10" s="1"/>
  <c r="AB2033" i="10"/>
  <c r="AC2033" i="10" s="1"/>
  <c r="AB2034" i="10"/>
  <c r="AC2034" i="10" s="1"/>
  <c r="AB2036" i="10"/>
  <c r="AC2036" i="10" s="1"/>
  <c r="AB2037" i="10"/>
  <c r="AC2037" i="10" s="1"/>
  <c r="AB2038" i="10"/>
  <c r="AC2038" i="10" s="1"/>
  <c r="AB2039" i="10"/>
  <c r="AC2039" i="10" s="1"/>
  <c r="AB2040" i="10"/>
  <c r="AC2040" i="10" s="1"/>
  <c r="AB2041" i="10"/>
  <c r="AC2041" i="10" s="1"/>
  <c r="AB2042" i="10"/>
  <c r="AC2042" i="10" s="1"/>
  <c r="AB2043" i="10"/>
  <c r="AC2043" i="10" s="1"/>
  <c r="AB2044" i="10"/>
  <c r="AC2044" i="10" s="1"/>
  <c r="AB2045" i="10"/>
  <c r="AC2045" i="10" s="1"/>
  <c r="AB2047" i="10"/>
  <c r="AC2047" i="10" s="1"/>
  <c r="AB2048" i="10"/>
  <c r="AC2048" i="10" s="1"/>
  <c r="AB2049" i="10"/>
  <c r="AC2049" i="10" s="1"/>
  <c r="AB2050" i="10"/>
  <c r="AC2050" i="10" s="1"/>
  <c r="AB2051" i="10"/>
  <c r="AC2051" i="10" s="1"/>
  <c r="AB2052" i="10"/>
  <c r="AC2052" i="10" s="1"/>
  <c r="AB2053" i="10"/>
  <c r="AC2053" i="10" s="1"/>
  <c r="AB2055" i="10"/>
  <c r="AC2055" i="10" s="1"/>
  <c r="AB2057" i="10"/>
  <c r="AC2057" i="10" s="1"/>
  <c r="AB2058" i="10"/>
  <c r="AC2058" i="10" s="1"/>
  <c r="AB2059" i="10"/>
  <c r="AC2059" i="10" s="1"/>
  <c r="AB2060" i="10"/>
  <c r="AC2060" i="10" s="1"/>
  <c r="AB2061" i="10"/>
  <c r="AC2061" i="10" s="1"/>
  <c r="AB2062" i="10"/>
  <c r="AC2062" i="10" s="1"/>
  <c r="AB2063" i="10"/>
  <c r="AC2063" i="10" s="1"/>
  <c r="AB2064" i="10"/>
  <c r="AC2064" i="10" s="1"/>
  <c r="AB2065" i="10"/>
  <c r="AC2065" i="10" s="1"/>
  <c r="AB2066" i="10"/>
  <c r="AC2066" i="10" s="1"/>
  <c r="AB2067" i="10"/>
  <c r="AC2067" i="10" s="1"/>
  <c r="AB2068" i="10"/>
  <c r="AC2068" i="10" s="1"/>
  <c r="AB2069" i="10"/>
  <c r="AC2069" i="10" s="1"/>
  <c r="AB2077" i="10"/>
  <c r="AC2077" i="10" s="1"/>
  <c r="AB2078" i="10"/>
  <c r="AC2078" i="10" s="1"/>
  <c r="AB2079" i="10"/>
  <c r="AC2079" i="10" s="1"/>
  <c r="AB2165" i="10"/>
  <c r="AC2165" i="10" s="1"/>
  <c r="AB2166" i="10"/>
  <c r="AC2166" i="10" s="1"/>
  <c r="AB2167" i="10"/>
  <c r="AC2167" i="10" s="1"/>
  <c r="AB2168" i="10"/>
  <c r="AC2168" i="10" s="1"/>
  <c r="AB2169" i="10"/>
  <c r="AC2169" i="10" s="1"/>
  <c r="AB2170" i="10"/>
  <c r="AC2170" i="10" s="1"/>
  <c r="AB2171" i="10"/>
  <c r="AC2171" i="10" s="1"/>
  <c r="AB2172" i="10"/>
  <c r="AC2172" i="10" s="1"/>
  <c r="AB2173" i="10"/>
  <c r="AC2173" i="10" s="1"/>
  <c r="L508" i="10" s="1"/>
  <c r="AB2174" i="10"/>
  <c r="AC2174" i="10" s="1"/>
  <c r="AB2175" i="10"/>
  <c r="AC2175" i="10" s="1"/>
  <c r="L677" i="10" s="1"/>
  <c r="AB2176" i="10"/>
  <c r="AC2176" i="10" s="1"/>
  <c r="AB2177" i="10"/>
  <c r="AC2177" i="10" s="1"/>
  <c r="L542" i="10" s="1"/>
  <c r="AB2178" i="10"/>
  <c r="AC2178" i="10" s="1"/>
  <c r="AB2179" i="10"/>
  <c r="AC2179" i="10" s="1"/>
  <c r="AB2180" i="10"/>
  <c r="AC2180" i="10" s="1"/>
  <c r="AB2181" i="10"/>
  <c r="AC2181" i="10" s="1"/>
  <c r="L692" i="10" s="1"/>
  <c r="AB2182" i="10"/>
  <c r="AC2182" i="10" s="1"/>
  <c r="AB2183" i="10"/>
  <c r="AC2183" i="10" s="1"/>
  <c r="AB2184" i="10"/>
  <c r="AC2184" i="10" s="1"/>
  <c r="AB2185" i="10"/>
  <c r="AC2185" i="10" s="1"/>
  <c r="AB2186" i="10"/>
  <c r="AC2186" i="10" s="1"/>
  <c r="AB2187" i="10"/>
  <c r="AC2187" i="10" s="1"/>
  <c r="AB2188" i="10"/>
  <c r="AC2188" i="10" s="1"/>
  <c r="AB2189" i="10"/>
  <c r="AC2189" i="10" s="1"/>
  <c r="L507" i="10" s="1"/>
  <c r="AB2190" i="10"/>
  <c r="AC2190" i="10" s="1"/>
  <c r="AB2191" i="10"/>
  <c r="AC2191" i="10" s="1"/>
  <c r="AB2192" i="10"/>
  <c r="AC2192" i="10" s="1"/>
  <c r="AB2193" i="10"/>
  <c r="AC2193" i="10" s="1"/>
  <c r="AB2194" i="10"/>
  <c r="AC2194" i="10" s="1"/>
  <c r="AB2195" i="10"/>
  <c r="AC2195" i="10" s="1"/>
  <c r="AB2196" i="10"/>
  <c r="AC2196" i="10" s="1"/>
  <c r="AB2197" i="10"/>
  <c r="AC2197" i="10" s="1"/>
  <c r="L425" i="10" s="1"/>
  <c r="AB2198" i="10"/>
  <c r="AC2198" i="10" s="1"/>
  <c r="AB2199" i="10"/>
  <c r="AC2199" i="10" s="1"/>
  <c r="AB2200" i="10"/>
  <c r="AC2200" i="10" s="1"/>
  <c r="AB2201" i="10"/>
  <c r="AC2201" i="10" s="1"/>
  <c r="AB2202" i="10"/>
  <c r="AC2202" i="10" s="1"/>
  <c r="AB2203" i="10"/>
  <c r="AC2203" i="10" s="1"/>
  <c r="AB2204" i="10"/>
  <c r="AC2204" i="10" s="1"/>
  <c r="AB2205" i="10"/>
  <c r="AC2205" i="10" s="1"/>
  <c r="AB2206" i="10"/>
  <c r="AC2206" i="10" s="1"/>
  <c r="AB2207" i="10"/>
  <c r="AC2207" i="10" s="1"/>
  <c r="AB2208" i="10"/>
  <c r="AC2208" i="10" s="1"/>
  <c r="AB2209" i="10"/>
  <c r="AC2209" i="10" s="1"/>
  <c r="AB2210" i="10"/>
  <c r="AC2210" i="10" s="1"/>
  <c r="AB2211" i="10"/>
  <c r="AC2211" i="10" s="1"/>
  <c r="L696" i="10" s="1"/>
  <c r="AB2212" i="10"/>
  <c r="AC2212" i="10" s="1"/>
  <c r="AB2213" i="10"/>
  <c r="AC2213" i="10" s="1"/>
  <c r="AB2214" i="10"/>
  <c r="AC2214" i="10" s="1"/>
  <c r="AB2215" i="10"/>
  <c r="AC2215" i="10" s="1"/>
  <c r="L449" i="10" s="1"/>
  <c r="AB2216" i="10"/>
  <c r="AC2216" i="10" s="1"/>
  <c r="AB2217" i="10"/>
  <c r="AC2217" i="10" s="1"/>
  <c r="AB2218" i="10"/>
  <c r="AC2218" i="10" s="1"/>
  <c r="AB2219" i="10"/>
  <c r="AC2219" i="10" s="1"/>
  <c r="AB2220" i="10"/>
  <c r="AC2220" i="10" s="1"/>
  <c r="AB2221" i="10"/>
  <c r="AC2221" i="10" s="1"/>
  <c r="AB2222" i="10"/>
  <c r="AC2222" i="10" s="1"/>
  <c r="AB2223" i="10"/>
  <c r="AC2223" i="10" s="1"/>
  <c r="AB2224" i="10"/>
  <c r="AC2224" i="10" s="1"/>
  <c r="AB2225" i="10"/>
  <c r="AC2225" i="10" s="1"/>
  <c r="AB2226" i="10"/>
  <c r="AC2226" i="10" s="1"/>
  <c r="AB2227" i="10"/>
  <c r="AC2227" i="10" s="1"/>
  <c r="L648" i="10" s="1"/>
  <c r="AB2228" i="10"/>
  <c r="AC2228" i="10" s="1"/>
  <c r="AB2229" i="10"/>
  <c r="AC2229" i="10" s="1"/>
  <c r="AB2230" i="10"/>
  <c r="AC2230" i="10" s="1"/>
  <c r="AB2231" i="10"/>
  <c r="AC2231" i="10" s="1"/>
  <c r="L652" i="10" s="1"/>
  <c r="AB2232" i="10"/>
  <c r="AC2232" i="10" s="1"/>
  <c r="AB2233" i="10"/>
  <c r="AC2233" i="10" s="1"/>
  <c r="L706" i="10" s="1"/>
  <c r="AB2234" i="10"/>
  <c r="AC2234" i="10" s="1"/>
  <c r="AB2235" i="10"/>
  <c r="AC2235" i="10" s="1"/>
  <c r="AB2236" i="10"/>
  <c r="AC2236" i="10" s="1"/>
  <c r="AB2237" i="10"/>
  <c r="AC2237" i="10" s="1"/>
  <c r="AB2238" i="10"/>
  <c r="AC2238" i="10" s="1"/>
  <c r="L571" i="10" s="1"/>
  <c r="AB2239" i="10"/>
  <c r="AC2239" i="10" s="1"/>
  <c r="AB2240" i="10"/>
  <c r="AC2240" i="10" s="1"/>
  <c r="AB2241" i="10"/>
  <c r="AC2241" i="10" s="1"/>
  <c r="AB2242" i="10"/>
  <c r="AC2242" i="10" s="1"/>
  <c r="AB2243" i="10"/>
  <c r="AC2243" i="10" s="1"/>
  <c r="AB2244" i="10"/>
  <c r="AC2244" i="10" s="1"/>
  <c r="AB2245" i="10"/>
  <c r="AC2245" i="10" s="1"/>
  <c r="AB2246" i="10"/>
  <c r="AC2246" i="10" s="1"/>
  <c r="AB2247" i="10"/>
  <c r="AC2247" i="10" s="1"/>
  <c r="AB2248" i="10"/>
  <c r="AC2248" i="10" s="1"/>
  <c r="AB2249" i="10"/>
  <c r="AC2249" i="10" s="1"/>
  <c r="AB2250" i="10"/>
  <c r="AC2250" i="10" s="1"/>
  <c r="AB2251" i="10"/>
  <c r="AC2251" i="10" s="1"/>
  <c r="AB2252" i="10"/>
  <c r="AC2252" i="10" s="1"/>
  <c r="AB2253" i="10"/>
  <c r="AC2253" i="10" s="1"/>
  <c r="AB2254" i="10"/>
  <c r="AC2254" i="10" s="1"/>
  <c r="AB2255" i="10"/>
  <c r="AC2255" i="10" s="1"/>
  <c r="AB2256" i="10"/>
  <c r="AC2256" i="10" s="1"/>
  <c r="L660" i="10" s="1"/>
  <c r="AB2257" i="10"/>
  <c r="AC2257" i="10" s="1"/>
  <c r="AB2258" i="10"/>
  <c r="AC2258" i="10" s="1"/>
  <c r="AB2259" i="10"/>
  <c r="AC2259" i="10" s="1"/>
  <c r="L540" i="10" s="1"/>
  <c r="AB2260" i="10"/>
  <c r="AC2260" i="10" s="1"/>
  <c r="L658" i="10" s="1"/>
  <c r="AB2261" i="10"/>
  <c r="AC2261" i="10" s="1"/>
  <c r="AB2262" i="10"/>
  <c r="AC2262" i="10" s="1"/>
  <c r="AB2263" i="10"/>
  <c r="AC2263" i="10" s="1"/>
  <c r="L455" i="10" s="1"/>
  <c r="AB2264" i="10"/>
  <c r="AC2264" i="10" s="1"/>
  <c r="L413" i="10" s="1"/>
  <c r="AB2265" i="10"/>
  <c r="AC2265" i="10" s="1"/>
  <c r="AB2266" i="10"/>
  <c r="AC2266" i="10" s="1"/>
  <c r="AB2267" i="10"/>
  <c r="AC2267" i="10" s="1"/>
  <c r="AB2268" i="10"/>
  <c r="AC2268" i="10" s="1"/>
  <c r="AB2269" i="10"/>
  <c r="AC2269" i="10" s="1"/>
  <c r="AB2270" i="10"/>
  <c r="AC2270" i="10" s="1"/>
  <c r="AB2271" i="10"/>
  <c r="AC2271" i="10" s="1"/>
  <c r="AB2272" i="10"/>
  <c r="AC2272" i="10" s="1"/>
  <c r="L698" i="10" s="1"/>
  <c r="AB2273" i="10"/>
  <c r="AC2273" i="10" s="1"/>
  <c r="L509" i="10" s="1"/>
  <c r="AB2274" i="10"/>
  <c r="AC2274" i="10" s="1"/>
  <c r="L695" i="10" l="1"/>
  <c r="L666" i="10"/>
  <c r="L650" i="10"/>
  <c r="L517" i="10"/>
  <c r="L646" i="10"/>
  <c r="L659" i="10"/>
  <c r="L653" i="10"/>
  <c r="L645" i="10"/>
  <c r="L656" i="10"/>
  <c r="L600" i="10"/>
  <c r="L599" i="10"/>
  <c r="L591" i="10"/>
  <c r="L590" i="10"/>
  <c r="L556" i="10"/>
  <c r="L715" i="10"/>
  <c r="L548" i="10"/>
  <c r="L547" i="10"/>
  <c r="L552" i="10"/>
  <c r="L546" i="10"/>
  <c r="L497" i="10"/>
  <c r="L487" i="10"/>
  <c r="L506" i="10"/>
  <c r="L490" i="10"/>
  <c r="L491" i="10"/>
  <c r="L489" i="10"/>
  <c r="L485" i="10"/>
  <c r="L456" i="10"/>
  <c r="L448" i="10"/>
  <c r="L451" i="10"/>
  <c r="L447" i="10"/>
  <c r="L441" i="10"/>
  <c r="L694" i="10"/>
  <c r="L516" i="10"/>
  <c r="L705" i="10"/>
  <c r="L430" i="10"/>
  <c r="L579" i="10"/>
  <c r="L391" i="10"/>
  <c r="L392" i="10"/>
  <c r="L414" i="10"/>
  <c r="L693" i="10"/>
  <c r="L510" i="10"/>
  <c r="L691" i="10"/>
  <c r="L699" i="10"/>
  <c r="L688" i="10"/>
  <c r="L655" i="10"/>
  <c r="L643" i="10"/>
  <c r="L641" i="10"/>
  <c r="L637" i="10"/>
  <c r="L409" i="10"/>
  <c r="L631" i="10"/>
  <c r="L619" i="10"/>
  <c r="L597" i="10"/>
  <c r="L598" i="10"/>
  <c r="L585" i="10"/>
  <c r="L576" i="10"/>
  <c r="L577" i="10"/>
  <c r="L553" i="10"/>
  <c r="L532" i="10"/>
  <c r="L433" i="10"/>
  <c r="L518" i="10"/>
  <c r="L519" i="10"/>
  <c r="L511" i="10"/>
  <c r="L654" i="10"/>
  <c r="L492" i="10"/>
  <c r="L481" i="10"/>
  <c r="L477" i="10"/>
  <c r="L462" i="10"/>
  <c r="L458" i="10"/>
  <c r="L436" i="10"/>
  <c r="L435" i="10"/>
  <c r="L434" i="10"/>
  <c r="L432" i="10"/>
  <c r="L419" i="10"/>
  <c r="L406" i="10"/>
  <c r="L405" i="10"/>
  <c r="L399" i="10"/>
  <c r="L389" i="10"/>
  <c r="L388" i="10"/>
  <c r="L714" i="10"/>
  <c r="L596" i="10"/>
  <c r="AC7" i="10"/>
  <c r="L412" i="10"/>
  <c r="L373" i="10"/>
  <c r="L359" i="10"/>
  <c r="L595" i="10"/>
  <c r="L584" i="10"/>
  <c r="L407" i="10"/>
  <c r="L465" i="10"/>
  <c r="L533" i="10"/>
  <c r="L410" i="10"/>
  <c r="L678" i="10"/>
  <c r="L685" i="10"/>
  <c r="L459" i="10"/>
  <c r="L574" i="10"/>
  <c r="L464" i="10"/>
  <c r="L450" i="10"/>
  <c r="L575" i="10"/>
  <c r="L530" i="10"/>
  <c r="L638" i="10"/>
  <c r="L522" i="10"/>
  <c r="L649" i="10"/>
  <c r="L713" i="10"/>
  <c r="L564" i="10"/>
  <c r="L461" i="10"/>
  <c r="L554" i="10"/>
  <c r="L651" i="10"/>
  <c r="L570" i="10"/>
  <c r="L581" i="10"/>
  <c r="L535" i="10"/>
  <c r="L583" i="10"/>
  <c r="L586" i="10"/>
  <c r="L488" i="10"/>
  <c r="L504" i="10"/>
  <c r="L683" i="10"/>
  <c r="L620" i="10"/>
  <c r="L531" i="10"/>
  <c r="L482" i="10"/>
  <c r="L538" i="10"/>
  <c r="L469" i="10"/>
  <c r="L521" i="10"/>
  <c r="L544" i="10"/>
  <c r="L536" i="10"/>
  <c r="L565" i="10"/>
  <c r="L635" i="10"/>
  <c r="L709" i="10"/>
  <c r="L567" i="10"/>
  <c r="L707" i="10"/>
  <c r="L701" i="10"/>
  <c r="L700" i="10"/>
  <c r="L681" i="10"/>
  <c r="L710" i="10"/>
  <c r="L703" i="10"/>
  <c r="L704" i="10"/>
  <c r="L663" i="10"/>
  <c r="L690" i="10"/>
  <c r="L502" i="10"/>
  <c r="L697" i="10"/>
  <c r="L484" i="10"/>
  <c r="L687" i="10"/>
  <c r="L684" i="10"/>
  <c r="L454" i="10"/>
  <c r="L689" i="10"/>
  <c r="L679" i="10"/>
  <c r="L471" i="10"/>
  <c r="L569" i="10"/>
  <c r="L636" i="10"/>
  <c r="L668" i="10"/>
  <c r="L452" i="10"/>
  <c r="L662" i="10"/>
  <c r="L661" i="10"/>
  <c r="L665" i="10"/>
  <c r="L657" i="10"/>
  <c r="L633" i="10"/>
  <c r="L647" i="10"/>
  <c r="L640" i="10"/>
  <c r="L644" i="10"/>
  <c r="L426" i="10"/>
  <c r="L639" i="10"/>
  <c r="L634" i="10"/>
  <c r="L382" i="10"/>
  <c r="L629" i="10"/>
  <c r="L555" i="10"/>
  <c r="L428" i="10"/>
  <c r="L551" i="10"/>
  <c r="L601" i="10"/>
  <c r="L602" i="10"/>
  <c r="L496" i="10"/>
  <c r="L582" i="10"/>
  <c r="L568" i="10"/>
  <c r="L580" i="10"/>
  <c r="L578" i="10"/>
  <c r="L573" i="10"/>
  <c r="L566" i="10"/>
  <c r="L572" i="10"/>
  <c r="L560" i="10"/>
  <c r="L561" i="10"/>
  <c r="L498" i="10"/>
  <c r="L559" i="10"/>
  <c r="L421" i="10"/>
  <c r="L557" i="10"/>
  <c r="L526" i="10"/>
  <c r="L550" i="10"/>
  <c r="L375" i="10"/>
  <c r="L543" i="10"/>
  <c r="L444" i="10"/>
  <c r="L541" i="10"/>
  <c r="L537" i="10"/>
  <c r="L539" i="10"/>
  <c r="L524" i="10"/>
  <c r="L422" i="10"/>
  <c r="L534" i="10"/>
  <c r="L529" i="10"/>
  <c r="L527" i="10"/>
  <c r="L525" i="10"/>
  <c r="L523" i="10"/>
  <c r="L520" i="10"/>
  <c r="L493" i="10"/>
  <c r="L515" i="10"/>
  <c r="L505" i="10"/>
  <c r="L380" i="10"/>
  <c r="L503" i="10"/>
  <c r="L427" i="10"/>
  <c r="L472" i="10"/>
  <c r="L476" i="10"/>
  <c r="L474" i="10"/>
  <c r="L365" i="10"/>
  <c r="L466" i="10"/>
  <c r="L440" i="10"/>
  <c r="L460" i="10"/>
  <c r="L457" i="10"/>
  <c r="L396" i="10"/>
  <c r="L453" i="10"/>
  <c r="L446" i="10"/>
  <c r="L442" i="10"/>
  <c r="L445" i="10"/>
  <c r="L395" i="10"/>
  <c r="L443" i="10"/>
  <c r="L377" i="10"/>
  <c r="L420" i="10"/>
  <c r="L423" i="10"/>
  <c r="L386" i="10"/>
  <c r="L418" i="10"/>
  <c r="L411" i="10"/>
  <c r="L417" i="10"/>
  <c r="L416" i="10"/>
  <c r="L401" i="10"/>
  <c r="L402" i="10"/>
  <c r="L384" i="10"/>
  <c r="L385" i="10"/>
  <c r="L381" i="10"/>
  <c r="L379" i="10"/>
  <c r="L378" i="10"/>
  <c r="L354" i="10"/>
  <c r="L376" i="10"/>
  <c r="L372" i="10"/>
  <c r="L371" i="10"/>
  <c r="L367" i="10"/>
  <c r="L368" i="10"/>
  <c r="L363" i="10"/>
  <c r="L364" i="10"/>
  <c r="L366" i="10"/>
  <c r="L362" i="10"/>
  <c r="L361" i="10"/>
  <c r="L358" i="10"/>
  <c r="L357" i="10"/>
  <c r="L355" i="10"/>
  <c r="L353" i="10"/>
  <c r="L352" i="10"/>
  <c r="G15" i="20"/>
  <c r="L62" i="19" l="1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G21" i="19"/>
  <c r="L20" i="19"/>
  <c r="L19" i="19"/>
  <c r="L18" i="19"/>
  <c r="L17" i="19"/>
  <c r="G17" i="19"/>
  <c r="L16" i="19"/>
  <c r="G16" i="19"/>
  <c r="L15" i="19"/>
  <c r="G15" i="19"/>
  <c r="L14" i="19"/>
  <c r="G14" i="19"/>
  <c r="L13" i="19"/>
  <c r="G13" i="19"/>
  <c r="L12" i="19"/>
  <c r="G12" i="19"/>
  <c r="L11" i="19"/>
  <c r="L10" i="19"/>
  <c r="L9" i="19"/>
  <c r="L8" i="19"/>
  <c r="L7" i="19"/>
  <c r="L6" i="19"/>
  <c r="L5" i="19"/>
  <c r="L4" i="19"/>
  <c r="L3" i="19"/>
  <c r="G3" i="19"/>
  <c r="G16" i="18" l="1"/>
  <c r="G55" i="19" l="1"/>
  <c r="G7" i="19"/>
  <c r="G35" i="19"/>
  <c r="G43" i="19"/>
  <c r="G53" i="19"/>
  <c r="G46" i="19"/>
  <c r="G59" i="19"/>
  <c r="G30" i="19"/>
  <c r="G4" i="19"/>
  <c r="G31" i="19"/>
  <c r="G58" i="19"/>
  <c r="G51" i="19"/>
  <c r="G27" i="19"/>
  <c r="G18" i="19"/>
  <c r="F39" i="17"/>
  <c r="G61" i="19" l="1"/>
  <c r="G62" i="19"/>
  <c r="G34" i="19"/>
  <c r="G32" i="19"/>
  <c r="G57" i="19"/>
  <c r="G9" i="19"/>
  <c r="G11" i="19"/>
  <c r="G49" i="19"/>
  <c r="G48" i="19"/>
  <c r="G41" i="19"/>
  <c r="G54" i="19"/>
  <c r="G37" i="19"/>
  <c r="G60" i="19"/>
  <c r="G52" i="19"/>
  <c r="G45" i="19"/>
  <c r="G26" i="19"/>
  <c r="G24" i="19"/>
  <c r="G44" i="19"/>
  <c r="G36" i="19"/>
  <c r="G25" i="19"/>
  <c r="G47" i="19"/>
  <c r="G6" i="19"/>
  <c r="G38" i="19"/>
  <c r="G42" i="19"/>
  <c r="G23" i="19"/>
  <c r="G22" i="19"/>
  <c r="G39" i="19"/>
  <c r="G33" i="19"/>
  <c r="G50" i="19"/>
  <c r="G40" i="19"/>
  <c r="G56" i="19"/>
  <c r="G29" i="19"/>
  <c r="G28" i="19"/>
  <c r="G19" i="19"/>
  <c r="G20" i="19"/>
  <c r="F60" i="17"/>
  <c r="G10" i="19" l="1"/>
  <c r="G8" i="19"/>
  <c r="G5" i="19"/>
  <c r="G36" i="17" l="1"/>
  <c r="L76" i="18"/>
  <c r="L75" i="18"/>
  <c r="G75" i="18"/>
  <c r="L74" i="18"/>
  <c r="G74" i="18"/>
  <c r="L73" i="18"/>
  <c r="G73" i="18"/>
  <c r="L72" i="18"/>
  <c r="G72" i="18"/>
  <c r="L71" i="18"/>
  <c r="L70" i="18"/>
  <c r="G70" i="18"/>
  <c r="L69" i="18"/>
  <c r="G69" i="18"/>
  <c r="L68" i="18"/>
  <c r="G68" i="18"/>
  <c r="L67" i="18"/>
  <c r="G67" i="18"/>
  <c r="L66" i="18"/>
  <c r="G66" i="18"/>
  <c r="L65" i="18"/>
  <c r="G65" i="18"/>
  <c r="L64" i="18"/>
  <c r="G64" i="18"/>
  <c r="L63" i="18"/>
  <c r="L62" i="18"/>
  <c r="L61" i="18"/>
  <c r="L60" i="18"/>
  <c r="L59" i="18"/>
  <c r="L58" i="18"/>
  <c r="L57" i="18"/>
  <c r="L56" i="18"/>
  <c r="L55" i="18"/>
  <c r="L54" i="18"/>
  <c r="L53" i="18"/>
  <c r="L52" i="18"/>
  <c r="L51" i="18"/>
  <c r="G51" i="18"/>
  <c r="L50" i="18"/>
  <c r="G50" i="18"/>
  <c r="L49" i="18"/>
  <c r="G49" i="18"/>
  <c r="L48" i="18"/>
  <c r="G48" i="18"/>
  <c r="L47" i="18"/>
  <c r="G47" i="18"/>
  <c r="L46" i="18"/>
  <c r="G46" i="18"/>
  <c r="L45" i="18"/>
  <c r="L44" i="18"/>
  <c r="L43" i="18"/>
  <c r="L42" i="18"/>
  <c r="L41" i="18"/>
  <c r="L40" i="18"/>
  <c r="L39" i="18"/>
  <c r="L38" i="18"/>
  <c r="L37" i="18"/>
  <c r="L36" i="18"/>
  <c r="G36" i="18"/>
  <c r="L35" i="18"/>
  <c r="G35" i="18"/>
  <c r="L34" i="18"/>
  <c r="G34" i="18"/>
  <c r="L33" i="18"/>
  <c r="G33" i="18"/>
  <c r="L32" i="18"/>
  <c r="G32" i="18"/>
  <c r="L31" i="18"/>
  <c r="G31" i="18"/>
  <c r="L30" i="18"/>
  <c r="G30" i="18"/>
  <c r="L29" i="18"/>
  <c r="L28" i="18"/>
  <c r="L27" i="18"/>
  <c r="L26" i="18"/>
  <c r="L25" i="18"/>
  <c r="G25" i="18"/>
  <c r="L24" i="18"/>
  <c r="G24" i="18"/>
  <c r="L23" i="18"/>
  <c r="G23" i="18"/>
  <c r="L22" i="18"/>
  <c r="G22" i="18"/>
  <c r="L21" i="18"/>
  <c r="G21" i="18"/>
  <c r="L20" i="18"/>
  <c r="G20" i="18"/>
  <c r="L19" i="18"/>
  <c r="G19" i="18"/>
  <c r="L18" i="18"/>
  <c r="G18" i="18"/>
  <c r="L17" i="18"/>
  <c r="G17" i="18"/>
  <c r="L16" i="18"/>
  <c r="L15" i="18"/>
  <c r="G15" i="18"/>
  <c r="L14" i="18"/>
  <c r="G14" i="18"/>
  <c r="L13" i="18"/>
  <c r="G13" i="18"/>
  <c r="L12" i="18"/>
  <c r="G12" i="18"/>
  <c r="L11" i="18"/>
  <c r="L10" i="18"/>
  <c r="L9" i="18"/>
  <c r="L8" i="18"/>
  <c r="L7" i="18"/>
  <c r="L6" i="18"/>
  <c r="L5" i="18"/>
  <c r="L4" i="18"/>
  <c r="L3" i="18"/>
  <c r="G63" i="18" l="1"/>
  <c r="G56" i="18" l="1"/>
  <c r="G28" i="18"/>
  <c r="G26" i="18"/>
  <c r="G40" i="18"/>
  <c r="G42" i="18"/>
  <c r="G27" i="18"/>
  <c r="G37" i="18"/>
  <c r="G45" i="18"/>
  <c r="G41" i="18"/>
  <c r="G62" i="18"/>
  <c r="G54" i="18"/>
  <c r="G38" i="18"/>
  <c r="G43" i="18"/>
  <c r="L74" i="15"/>
  <c r="G71" i="18" l="1"/>
  <c r="G53" i="18"/>
  <c r="G52" i="18"/>
  <c r="G55" i="18"/>
  <c r="G59" i="18"/>
  <c r="G57" i="18"/>
  <c r="G44" i="18"/>
  <c r="G39" i="18"/>
  <c r="G29" i="18"/>
  <c r="G4" i="18"/>
  <c r="G10" i="18"/>
  <c r="G9" i="18"/>
  <c r="G5" i="18"/>
  <c r="G3" i="18"/>
  <c r="G61" i="18" l="1"/>
  <c r="G58" i="18"/>
  <c r="G60" i="18"/>
  <c r="G8" i="18"/>
  <c r="G11" i="18"/>
  <c r="G7" i="18"/>
  <c r="G6" i="18"/>
  <c r="G4" i="15" l="1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9" i="17" l="1"/>
  <c r="G8" i="17"/>
  <c r="G7" i="17"/>
  <c r="G6" i="17"/>
  <c r="G5" i="17"/>
  <c r="G4" i="17"/>
  <c r="G3" i="17"/>
  <c r="G10" i="17" l="1"/>
  <c r="G11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31" i="17"/>
  <c r="G32" i="17"/>
  <c r="G33" i="17"/>
  <c r="G34" i="17"/>
  <c r="G35" i="17"/>
  <c r="G37" i="17"/>
  <c r="G38" i="17"/>
  <c r="G39" i="17"/>
  <c r="G40" i="17"/>
  <c r="G41" i="17"/>
  <c r="G48" i="17"/>
  <c r="G49" i="17"/>
  <c r="G50" i="17"/>
  <c r="G56" i="17"/>
  <c r="G57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L64" i="15"/>
  <c r="L65" i="15"/>
  <c r="L66" i="15"/>
  <c r="L67" i="15"/>
  <c r="L68" i="15"/>
  <c r="L72" i="15"/>
  <c r="G55" i="17" l="1"/>
  <c r="G53" i="17"/>
  <c r="G29" i="17"/>
  <c r="G27" i="17"/>
  <c r="G51" i="17"/>
  <c r="G12" i="17"/>
  <c r="G54" i="14"/>
  <c r="G55" i="14"/>
  <c r="G58" i="17" l="1"/>
  <c r="G59" i="17"/>
  <c r="G61" i="17"/>
  <c r="G54" i="17"/>
  <c r="G52" i="17"/>
  <c r="G47" i="17"/>
  <c r="G43" i="17"/>
  <c r="G30" i="17"/>
  <c r="G28" i="17"/>
  <c r="G46" i="17" l="1"/>
  <c r="G44" i="17"/>
  <c r="G45" i="17"/>
  <c r="G42" i="17"/>
  <c r="L73" i="15"/>
  <c r="L71" i="15"/>
  <c r="L70" i="15"/>
  <c r="L69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L27" i="15"/>
  <c r="L26" i="15"/>
  <c r="L25" i="15"/>
  <c r="L24" i="15"/>
  <c r="L23" i="15"/>
  <c r="L22" i="15"/>
  <c r="L21" i="15"/>
  <c r="L20" i="15"/>
  <c r="L19" i="15"/>
  <c r="L18" i="15"/>
  <c r="L17" i="15"/>
  <c r="L16" i="15"/>
  <c r="L15" i="15"/>
  <c r="L14" i="15"/>
  <c r="L13" i="15"/>
  <c r="L12" i="15"/>
  <c r="L11" i="15"/>
  <c r="L10" i="15"/>
  <c r="L9" i="15"/>
  <c r="L8" i="15"/>
  <c r="L7" i="15"/>
  <c r="L6" i="15"/>
  <c r="L5" i="15"/>
  <c r="L4" i="15"/>
  <c r="L3" i="15"/>
  <c r="L68" i="14" l="1"/>
  <c r="L67" i="14"/>
  <c r="G3" i="15" l="1"/>
  <c r="L51" i="14"/>
  <c r="L52" i="14"/>
  <c r="L53" i="14"/>
  <c r="L54" i="14"/>
  <c r="L55" i="14"/>
  <c r="L86" i="14" l="1"/>
  <c r="F86" i="14"/>
  <c r="G86" i="14" s="1"/>
  <c r="D65" i="14" l="1"/>
  <c r="L47" i="14" l="1"/>
  <c r="L67" i="13" l="1"/>
  <c r="L68" i="13"/>
  <c r="G5" i="14" l="1"/>
  <c r="G6" i="14"/>
  <c r="G7" i="14"/>
  <c r="G8" i="14"/>
  <c r="G10" i="14"/>
  <c r="G11" i="14"/>
  <c r="G12" i="14"/>
  <c r="G13" i="14"/>
  <c r="G14" i="14"/>
  <c r="G15" i="14"/>
  <c r="G16" i="14"/>
  <c r="G17" i="14"/>
  <c r="G18" i="14"/>
  <c r="G19" i="14"/>
  <c r="G20" i="14"/>
  <c r="G23" i="14"/>
  <c r="G24" i="14"/>
  <c r="G25" i="14"/>
  <c r="G27" i="14"/>
  <c r="G28" i="14"/>
  <c r="G29" i="14"/>
  <c r="G30" i="14"/>
  <c r="G31" i="14"/>
  <c r="G33" i="14"/>
  <c r="G34" i="14"/>
  <c r="G35" i="14"/>
  <c r="G36" i="14"/>
  <c r="G37" i="14"/>
  <c r="G39" i="14"/>
  <c r="G40" i="14"/>
  <c r="G41" i="14"/>
  <c r="G42" i="14"/>
  <c r="G43" i="14"/>
  <c r="G44" i="14"/>
  <c r="G45" i="14"/>
  <c r="G46" i="14"/>
  <c r="G47" i="14"/>
  <c r="G48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9" i="14"/>
  <c r="G26" i="14"/>
  <c r="G32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8" i="14"/>
  <c r="L49" i="14"/>
  <c r="L50" i="14"/>
  <c r="L56" i="14"/>
  <c r="L57" i="14"/>
  <c r="L58" i="14"/>
  <c r="L59" i="14"/>
  <c r="L60" i="14"/>
  <c r="L61" i="14"/>
  <c r="L62" i="14"/>
  <c r="L63" i="14"/>
  <c r="L64" i="14"/>
  <c r="L65" i="14"/>
  <c r="L66" i="14"/>
  <c r="L3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G38" i="14" l="1"/>
  <c r="G22" i="14"/>
  <c r="G60" i="14" l="1"/>
  <c r="G61" i="14"/>
  <c r="G59" i="14"/>
  <c r="G57" i="14"/>
  <c r="G56" i="14"/>
  <c r="G58" i="14"/>
  <c r="G21" i="14"/>
  <c r="L63" i="13"/>
  <c r="G63" i="13"/>
  <c r="L21" i="13"/>
  <c r="L20" i="13"/>
  <c r="G53" i="14" l="1"/>
  <c r="G49" i="14"/>
  <c r="G51" i="14"/>
  <c r="G50" i="14"/>
  <c r="G52" i="14"/>
  <c r="G4" i="14"/>
  <c r="G3" i="14"/>
  <c r="G68" i="13"/>
  <c r="G67" i="13"/>
  <c r="L27" i="13" l="1"/>
  <c r="G27" i="13"/>
  <c r="G21" i="13" l="1"/>
  <c r="F24" i="13" l="1"/>
  <c r="L62" i="11"/>
  <c r="L37" i="11"/>
  <c r="L45" i="11"/>
  <c r="G4" i="13" l="1"/>
  <c r="G5" i="13"/>
  <c r="G6" i="13"/>
  <c r="G7" i="13"/>
  <c r="G8" i="13"/>
  <c r="G9" i="13"/>
  <c r="G10" i="13"/>
  <c r="G11" i="13"/>
  <c r="G12" i="13"/>
  <c r="G13" i="13"/>
  <c r="G14" i="13"/>
  <c r="L13" i="13" l="1"/>
  <c r="L4" i="13" l="1"/>
  <c r="L5" i="13"/>
  <c r="L6" i="13"/>
  <c r="L7" i="13"/>
  <c r="L8" i="13"/>
  <c r="L9" i="13"/>
  <c r="L10" i="13"/>
  <c r="L11" i="13"/>
  <c r="L12" i="13"/>
  <c r="L14" i="13"/>
  <c r="L15" i="13"/>
  <c r="L16" i="13"/>
  <c r="L17" i="13"/>
  <c r="L18" i="13"/>
  <c r="L19" i="13"/>
  <c r="L22" i="13"/>
  <c r="L23" i="13"/>
  <c r="L24" i="13"/>
  <c r="L25" i="13"/>
  <c r="L26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4" i="13"/>
  <c r="L65" i="13"/>
  <c r="L66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28" i="13"/>
  <c r="L3" i="13"/>
  <c r="G17" i="13"/>
  <c r="G19" i="13"/>
  <c r="G20" i="13"/>
  <c r="G22" i="13"/>
  <c r="G23" i="13"/>
  <c r="G24" i="13"/>
  <c r="G25" i="13"/>
  <c r="G26" i="13"/>
  <c r="G29" i="13"/>
  <c r="G30" i="13"/>
  <c r="G31" i="13"/>
  <c r="G32" i="13"/>
  <c r="G33" i="13"/>
  <c r="G34" i="13"/>
  <c r="G35" i="13"/>
  <c r="G39" i="13"/>
  <c r="G40" i="13"/>
  <c r="G46" i="13"/>
  <c r="G47" i="13"/>
  <c r="G48" i="13"/>
  <c r="G64" i="13"/>
  <c r="G65" i="13"/>
  <c r="G66" i="13"/>
  <c r="G69" i="13"/>
  <c r="G70" i="13"/>
  <c r="G71" i="13"/>
  <c r="G72" i="13"/>
  <c r="G73" i="13"/>
  <c r="G83" i="13"/>
  <c r="G84" i="13"/>
  <c r="G28" i="13"/>
  <c r="G3" i="13"/>
  <c r="G94" i="9" l="1"/>
  <c r="G77" i="13" l="1"/>
  <c r="G79" i="13"/>
  <c r="G49" i="13"/>
  <c r="G59" i="13"/>
  <c r="G51" i="13"/>
  <c r="G41" i="13"/>
  <c r="G43" i="13"/>
  <c r="G45" i="13"/>
  <c r="G16" i="13"/>
  <c r="G86" i="13"/>
  <c r="G54" i="13"/>
  <c r="L63" i="11"/>
  <c r="G63" i="11"/>
  <c r="G85" i="13" l="1"/>
  <c r="G82" i="13"/>
  <c r="G80" i="13"/>
  <c r="G81" i="13"/>
  <c r="G76" i="13"/>
  <c r="G78" i="13"/>
  <c r="G74" i="13"/>
  <c r="G75" i="13"/>
  <c r="G57" i="13"/>
  <c r="G52" i="13"/>
  <c r="G50" i="13"/>
  <c r="G53" i="13"/>
  <c r="G44" i="13"/>
  <c r="G42" i="13"/>
  <c r="G37" i="13"/>
  <c r="G38" i="13"/>
  <c r="G36" i="13"/>
  <c r="G18" i="13"/>
  <c r="G15" i="13"/>
  <c r="G62" i="11"/>
  <c r="G55" i="13" l="1"/>
  <c r="G60" i="13"/>
  <c r="G62" i="13"/>
  <c r="G58" i="13"/>
  <c r="G56" i="13"/>
  <c r="G61" i="13"/>
  <c r="L56" i="11"/>
  <c r="G37" i="11" l="1"/>
  <c r="L18" i="11" l="1"/>
  <c r="L52" i="9" l="1"/>
  <c r="G101" i="9" l="1"/>
  <c r="G102" i="9"/>
  <c r="G103" i="9"/>
  <c r="G104" i="9"/>
  <c r="G105" i="9"/>
  <c r="G106" i="9"/>
  <c r="L102" i="9"/>
  <c r="L103" i="9"/>
  <c r="L104" i="9"/>
  <c r="L105" i="9"/>
  <c r="L106" i="9"/>
  <c r="L101" i="9"/>
  <c r="L100" i="9" l="1"/>
  <c r="F90" i="9" l="1"/>
  <c r="F89" i="9"/>
  <c r="G52" i="9" l="1"/>
  <c r="G51" i="9"/>
  <c r="G50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82" i="9"/>
  <c r="L83" i="9"/>
  <c r="L84" i="9"/>
  <c r="F8" i="9" l="1"/>
  <c r="G77" i="9" l="1"/>
  <c r="G78" i="9"/>
  <c r="L4" i="11" l="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8" i="11"/>
  <c r="L39" i="11"/>
  <c r="L40" i="11"/>
  <c r="L41" i="11"/>
  <c r="L42" i="11"/>
  <c r="L43" i="11"/>
  <c r="L44" i="11"/>
  <c r="L46" i="11"/>
  <c r="L47" i="11"/>
  <c r="L48" i="11"/>
  <c r="L49" i="11"/>
  <c r="L50" i="11"/>
  <c r="L51" i="11"/>
  <c r="L52" i="11"/>
  <c r="L53" i="11"/>
  <c r="L54" i="11"/>
  <c r="L55" i="11"/>
  <c r="L57" i="11"/>
  <c r="L58" i="11"/>
  <c r="L59" i="11"/>
  <c r="L60" i="11"/>
  <c r="L61" i="11"/>
  <c r="L64" i="11"/>
  <c r="L65" i="11"/>
  <c r="L66" i="11"/>
  <c r="L67" i="11"/>
  <c r="L68" i="11"/>
  <c r="L69" i="11"/>
  <c r="L70" i="11"/>
  <c r="G10" i="11"/>
  <c r="G11" i="11"/>
  <c r="G12" i="11"/>
  <c r="G13" i="11"/>
  <c r="G14" i="11"/>
  <c r="G20" i="11"/>
  <c r="G21" i="11"/>
  <c r="G22" i="11"/>
  <c r="G24" i="11"/>
  <c r="G25" i="11"/>
  <c r="G26" i="11"/>
  <c r="G27" i="11"/>
  <c r="G38" i="11"/>
  <c r="G39" i="11"/>
  <c r="G40" i="11"/>
  <c r="G46" i="11"/>
  <c r="G47" i="11"/>
  <c r="G48" i="11"/>
  <c r="G49" i="11"/>
  <c r="G50" i="11"/>
  <c r="G55" i="11"/>
  <c r="G56" i="11"/>
  <c r="G57" i="11"/>
  <c r="G58" i="11"/>
  <c r="G59" i="11"/>
  <c r="G60" i="11"/>
  <c r="G61" i="11"/>
  <c r="G64" i="11"/>
  <c r="G70" i="11"/>
  <c r="L3" i="11"/>
  <c r="G9" i="11"/>
  <c r="G19" i="11"/>
  <c r="G23" i="11"/>
  <c r="L69" i="5"/>
  <c r="G69" i="5"/>
  <c r="G89" i="9" l="1"/>
  <c r="G90" i="9"/>
  <c r="G91" i="9"/>
  <c r="G92" i="9"/>
  <c r="G93" i="9"/>
  <c r="G95" i="9"/>
  <c r="G96" i="9"/>
  <c r="G15" i="11" l="1"/>
  <c r="G6" i="11"/>
  <c r="G88" i="9"/>
  <c r="G87" i="9"/>
  <c r="G86" i="9"/>
  <c r="G85" i="9"/>
  <c r="G3" i="11"/>
  <c r="L51" i="9"/>
  <c r="G41" i="11" l="1"/>
  <c r="G53" i="11"/>
  <c r="G51" i="11"/>
  <c r="G4" i="11"/>
  <c r="G8" i="11"/>
  <c r="G44" i="11"/>
  <c r="G65" i="11"/>
  <c r="G69" i="11"/>
  <c r="G68" i="11"/>
  <c r="G66" i="11"/>
  <c r="G67" i="11"/>
  <c r="G54" i="11"/>
  <c r="G52" i="11"/>
  <c r="G45" i="11"/>
  <c r="G43" i="11"/>
  <c r="G42" i="11"/>
  <c r="G31" i="11"/>
  <c r="G17" i="11"/>
  <c r="G35" i="11"/>
  <c r="G18" i="11"/>
  <c r="G33" i="11"/>
  <c r="G36" i="11"/>
  <c r="G29" i="11"/>
  <c r="G32" i="11"/>
  <c r="G30" i="11"/>
  <c r="G16" i="11"/>
  <c r="G34" i="11"/>
  <c r="G7" i="11"/>
  <c r="G5" i="11"/>
  <c r="G28" i="11" l="1"/>
  <c r="F80" i="5" l="1"/>
  <c r="F79" i="5"/>
  <c r="L47" i="9" l="1"/>
  <c r="G47" i="9"/>
  <c r="L45" i="9" l="1"/>
  <c r="G45" i="9"/>
  <c r="G46" i="9"/>
  <c r="L8" i="9" l="1"/>
  <c r="G8" i="9"/>
  <c r="G21" i="9" l="1"/>
  <c r="G22" i="9"/>
  <c r="L79" i="5" l="1"/>
  <c r="G79" i="5"/>
  <c r="F7" i="9" l="1"/>
  <c r="F6" i="9"/>
  <c r="L53" i="5"/>
  <c r="G53" i="5"/>
  <c r="G4" i="9" l="1"/>
  <c r="G5" i="9"/>
  <c r="G6" i="9"/>
  <c r="G7" i="9"/>
  <c r="G13" i="9"/>
  <c r="G14" i="9"/>
  <c r="G15" i="9"/>
  <c r="G16" i="9"/>
  <c r="G20" i="9"/>
  <c r="G23" i="9"/>
  <c r="G24" i="9"/>
  <c r="G25" i="9"/>
  <c r="G26" i="9"/>
  <c r="G27" i="9"/>
  <c r="G28" i="9"/>
  <c r="G31" i="9"/>
  <c r="G32" i="9"/>
  <c r="G39" i="9"/>
  <c r="G40" i="9"/>
  <c r="G41" i="9"/>
  <c r="G43" i="9"/>
  <c r="G44" i="9"/>
  <c r="G59" i="9"/>
  <c r="G60" i="9"/>
  <c r="G61" i="9"/>
  <c r="G62" i="9"/>
  <c r="G63" i="9"/>
  <c r="G64" i="9"/>
  <c r="G65" i="9"/>
  <c r="G66" i="9"/>
  <c r="G67" i="9"/>
  <c r="G3" i="9"/>
  <c r="G42" i="9"/>
  <c r="G34" i="9"/>
  <c r="G33" i="9"/>
  <c r="G30" i="9"/>
  <c r="G29" i="9"/>
  <c r="G19" i="9"/>
  <c r="G18" i="9"/>
  <c r="G17" i="9"/>
  <c r="G82" i="9" l="1"/>
  <c r="G80" i="9"/>
  <c r="G74" i="9"/>
  <c r="G83" i="9"/>
  <c r="G81" i="9"/>
  <c r="G79" i="9"/>
  <c r="G75" i="9"/>
  <c r="G73" i="9"/>
  <c r="L81" i="9"/>
  <c r="L80" i="9"/>
  <c r="L79" i="9"/>
  <c r="L78" i="9"/>
  <c r="L77" i="9"/>
  <c r="L76" i="9"/>
  <c r="L75" i="9"/>
  <c r="L74" i="9"/>
  <c r="L73" i="9"/>
  <c r="L72" i="9"/>
  <c r="L71" i="9"/>
  <c r="L70" i="9"/>
  <c r="L69" i="9"/>
  <c r="L68" i="9"/>
  <c r="L67" i="9"/>
  <c r="L6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0" i="9"/>
  <c r="L49" i="9"/>
  <c r="L48" i="9"/>
  <c r="L46" i="9"/>
  <c r="L44" i="9"/>
  <c r="L43" i="9"/>
  <c r="L42" i="9"/>
  <c r="L41" i="9"/>
  <c r="L40" i="9"/>
  <c r="L39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7" i="9"/>
  <c r="L6" i="9"/>
  <c r="L5" i="9"/>
  <c r="L4" i="9"/>
  <c r="L3" i="9"/>
  <c r="G37" i="5" l="1"/>
  <c r="G54" i="5" l="1"/>
  <c r="G55" i="5"/>
  <c r="L70" i="5" l="1"/>
  <c r="G70" i="5"/>
  <c r="L32" i="5" l="1"/>
  <c r="G32" i="5"/>
  <c r="G52" i="5"/>
  <c r="L52" i="5"/>
  <c r="L45" i="5" l="1"/>
  <c r="G45" i="5"/>
  <c r="F63" i="5"/>
  <c r="F62" i="5"/>
  <c r="F61" i="5"/>
  <c r="F60" i="5"/>
  <c r="F59" i="5"/>
  <c r="F58" i="5"/>
  <c r="L54" i="5" l="1"/>
  <c r="L4" i="5"/>
  <c r="G4" i="5"/>
  <c r="G36" i="5" l="1"/>
  <c r="L28" i="5" l="1"/>
  <c r="L27" i="5"/>
  <c r="G9" i="5" l="1"/>
  <c r="G10" i="5"/>
  <c r="G11" i="5"/>
  <c r="G12" i="5"/>
  <c r="E71" i="1" l="1"/>
  <c r="G53" i="9" l="1"/>
  <c r="G69" i="9"/>
  <c r="G84" i="5"/>
  <c r="G26" i="5"/>
  <c r="G29" i="5"/>
  <c r="G30" i="5"/>
  <c r="G31" i="5"/>
  <c r="G34" i="5"/>
  <c r="G38" i="5"/>
  <c r="G39" i="5"/>
  <c r="G40" i="5"/>
  <c r="G41" i="5"/>
  <c r="G48" i="5"/>
  <c r="G50" i="5"/>
  <c r="G51" i="5"/>
  <c r="G58" i="5"/>
  <c r="G59" i="5"/>
  <c r="G60" i="5"/>
  <c r="G61" i="5"/>
  <c r="G62" i="5"/>
  <c r="G63" i="5"/>
  <c r="G64" i="5"/>
  <c r="G65" i="5"/>
  <c r="G66" i="5"/>
  <c r="G67" i="5"/>
  <c r="G68" i="5"/>
  <c r="G71" i="5"/>
  <c r="G76" i="5"/>
  <c r="G77" i="5"/>
  <c r="G78" i="5"/>
  <c r="G80" i="5"/>
  <c r="G83" i="5"/>
  <c r="L3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9" i="5"/>
  <c r="L30" i="5"/>
  <c r="L31" i="5"/>
  <c r="L33" i="5"/>
  <c r="L34" i="5"/>
  <c r="L35" i="5"/>
  <c r="L38" i="5"/>
  <c r="L39" i="5"/>
  <c r="L40" i="5"/>
  <c r="L41" i="5"/>
  <c r="L42" i="5"/>
  <c r="L43" i="5"/>
  <c r="L44" i="5"/>
  <c r="L46" i="5"/>
  <c r="L47" i="5"/>
  <c r="L48" i="5"/>
  <c r="L49" i="5"/>
  <c r="L50" i="5"/>
  <c r="L51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71" i="5"/>
  <c r="L72" i="5"/>
  <c r="L73" i="5"/>
  <c r="L74" i="5"/>
  <c r="L75" i="5"/>
  <c r="L76" i="5"/>
  <c r="L77" i="5"/>
  <c r="L78" i="5"/>
  <c r="L80" i="5"/>
  <c r="L81" i="5"/>
  <c r="L82" i="5"/>
  <c r="L83" i="5"/>
  <c r="L84" i="5"/>
  <c r="G3" i="5"/>
  <c r="G99" i="9" l="1"/>
  <c r="G9" i="9"/>
  <c r="G100" i="9"/>
  <c r="G98" i="9"/>
  <c r="F84" i="9"/>
  <c r="G58" i="9"/>
  <c r="G57" i="9"/>
  <c r="G54" i="9"/>
  <c r="G56" i="9"/>
  <c r="G55" i="9"/>
  <c r="G37" i="9"/>
  <c r="G48" i="9"/>
  <c r="G35" i="9"/>
  <c r="G11" i="9"/>
  <c r="G82" i="5"/>
  <c r="G72" i="5"/>
  <c r="G56" i="5"/>
  <c r="G49" i="5"/>
  <c r="G33" i="5"/>
  <c r="G17" i="5"/>
  <c r="G6" i="5"/>
  <c r="G8" i="5"/>
  <c r="G44" i="5"/>
  <c r="G27" i="5"/>
  <c r="G50" i="1"/>
  <c r="G49" i="1"/>
  <c r="L71" i="1"/>
  <c r="G71" i="1"/>
  <c r="L37" i="1"/>
  <c r="G37" i="1"/>
  <c r="G12" i="9" l="1"/>
  <c r="G10" i="9"/>
  <c r="G97" i="9"/>
  <c r="G84" i="9"/>
  <c r="G76" i="9"/>
  <c r="G71" i="9"/>
  <c r="G72" i="9"/>
  <c r="G68" i="9"/>
  <c r="G38" i="9"/>
  <c r="G36" i="9"/>
  <c r="G49" i="9"/>
  <c r="G81" i="5"/>
  <c r="G74" i="5"/>
  <c r="G75" i="5"/>
  <c r="G73" i="5"/>
  <c r="G57" i="5"/>
  <c r="G47" i="5"/>
  <c r="G43" i="5"/>
  <c r="G42" i="5"/>
  <c r="G35" i="5"/>
  <c r="G23" i="5"/>
  <c r="G22" i="5"/>
  <c r="G25" i="5"/>
  <c r="G28" i="5"/>
  <c r="G24" i="5"/>
  <c r="G20" i="5"/>
  <c r="G15" i="5"/>
  <c r="G21" i="5"/>
  <c r="G7" i="5"/>
  <c r="G13" i="5"/>
  <c r="G14" i="5"/>
  <c r="G19" i="5"/>
  <c r="G18" i="5"/>
  <c r="G16" i="5"/>
  <c r="G5" i="5"/>
  <c r="L19" i="1"/>
  <c r="G70" i="9" l="1"/>
  <c r="L74" i="1"/>
  <c r="L35" i="1" l="1"/>
  <c r="L29" i="1" l="1"/>
  <c r="G29" i="1"/>
  <c r="L33" i="1" l="1"/>
  <c r="G39" i="1" l="1"/>
  <c r="G40" i="1"/>
  <c r="G12" i="1" l="1"/>
  <c r="L12" i="1"/>
  <c r="G35" i="1" l="1"/>
  <c r="G34" i="1" l="1"/>
  <c r="G26" i="1" l="1"/>
  <c r="G27" i="1"/>
  <c r="G28" i="1"/>
  <c r="G36" i="1"/>
  <c r="G38" i="1"/>
  <c r="G59" i="1"/>
  <c r="G60" i="1"/>
  <c r="G61" i="1"/>
  <c r="G62" i="1"/>
  <c r="G68" i="1"/>
  <c r="G69" i="1"/>
  <c r="G70" i="1"/>
  <c r="G72" i="1"/>
  <c r="G73" i="1"/>
  <c r="G75" i="1"/>
  <c r="G76" i="1"/>
  <c r="G77" i="1"/>
  <c r="G79" i="1"/>
  <c r="G82" i="1"/>
  <c r="G87" i="1"/>
  <c r="G93" i="1" l="1"/>
  <c r="G78" i="1"/>
  <c r="G91" i="1"/>
  <c r="G85" i="1"/>
  <c r="G80" i="1"/>
  <c r="G52" i="1"/>
  <c r="G55" i="1"/>
  <c r="G42" i="1"/>
  <c r="G53" i="1"/>
  <c r="G57" i="1"/>
  <c r="G51" i="1"/>
  <c r="G47" i="1"/>
  <c r="G41" i="1"/>
  <c r="G43" i="1"/>
  <c r="G56" i="1"/>
  <c r="G54" i="1"/>
  <c r="G58" i="1"/>
  <c r="G92" i="1" l="1"/>
  <c r="G63" i="1"/>
  <c r="G89" i="1"/>
  <c r="G48" i="1"/>
  <c r="G88" i="1"/>
  <c r="G90" i="1"/>
  <c r="G86" i="1"/>
  <c r="G84" i="1"/>
  <c r="G83" i="1"/>
  <c r="G81" i="1"/>
  <c r="G65" i="1"/>
  <c r="G64" i="1"/>
  <c r="G67" i="1"/>
  <c r="G46" i="1"/>
  <c r="G66" i="1"/>
  <c r="G45" i="1"/>
  <c r="G44" i="1"/>
  <c r="G30" i="1"/>
  <c r="G31" i="1"/>
  <c r="G32" i="1" l="1"/>
  <c r="G33" i="1"/>
  <c r="G19" i="1"/>
  <c r="G13" i="1" l="1"/>
  <c r="G11" i="1"/>
  <c r="G10" i="1"/>
  <c r="G9" i="1"/>
  <c r="G14" i="1"/>
  <c r="L4" i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30" i="1"/>
  <c r="L31" i="1"/>
  <c r="L32" i="1"/>
  <c r="L34" i="1"/>
  <c r="L36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2" i="1"/>
  <c r="L73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3" i="1"/>
  <c r="G15" i="1"/>
  <c r="G16" i="1"/>
  <c r="G17" i="1"/>
  <c r="G18" i="1"/>
  <c r="G20" i="1"/>
  <c r="G21" i="1"/>
  <c r="G22" i="1"/>
  <c r="G23" i="1"/>
  <c r="G24" i="1"/>
  <c r="G25" i="1"/>
  <c r="G8" i="1" l="1"/>
  <c r="G7" i="1"/>
  <c r="G6" i="1"/>
  <c r="G4" i="1"/>
  <c r="G5" i="1"/>
  <c r="G3" i="1" l="1"/>
  <c r="G46" i="5"/>
  <c r="CW1176" i="7"/>
  <c r="DA1176" i="7" l="1"/>
  <c r="CY1176" i="7"/>
  <c r="CZ1176" i="7"/>
  <c r="CX1176" i="7"/>
  <c r="DB1176" i="7" l="1"/>
</calcChain>
</file>

<file path=xl/sharedStrings.xml><?xml version="1.0" encoding="utf-8"?>
<sst xmlns="http://schemas.openxmlformats.org/spreadsheetml/2006/main" count="36590" uniqueCount="3281">
  <si>
    <t>CONTROLE DE PRODUÇÃO DE TERCEIROS</t>
  </si>
  <si>
    <t>Rev.03</t>
  </si>
  <si>
    <t>FORM 04</t>
  </si>
  <si>
    <t>FORNECEDOR</t>
  </si>
  <si>
    <t>OP</t>
  </si>
  <si>
    <t>ITEM</t>
  </si>
  <si>
    <t>DIÂMETRO FP</t>
  </si>
  <si>
    <t>VALOR</t>
  </si>
  <si>
    <t>TOTAL</t>
  </si>
  <si>
    <t>OPERAÇÃO</t>
  </si>
  <si>
    <t>COLETA</t>
  </si>
  <si>
    <t>ENTREGA PREVISTA</t>
  </si>
  <si>
    <t>ENTREGA HOJE?</t>
  </si>
  <si>
    <t>ENTREGA REALIZADA</t>
  </si>
  <si>
    <t>NF</t>
  </si>
  <si>
    <t>DF</t>
  </si>
  <si>
    <t>FP</t>
  </si>
  <si>
    <t>CH</t>
  </si>
  <si>
    <t>FX</t>
  </si>
  <si>
    <t>FC</t>
  </si>
  <si>
    <t>AA</t>
  </si>
  <si>
    <t>A</t>
  </si>
  <si>
    <t>B</t>
  </si>
  <si>
    <t>C</t>
  </si>
  <si>
    <t>D</t>
  </si>
  <si>
    <t>E</t>
  </si>
  <si>
    <t>BB</t>
  </si>
  <si>
    <t>CC</t>
  </si>
  <si>
    <t>DD</t>
  </si>
  <si>
    <t>COD QTD</t>
  </si>
  <si>
    <t>COD FP</t>
  </si>
  <si>
    <t>FF</t>
  </si>
  <si>
    <t>Diam FP</t>
  </si>
  <si>
    <t>QTD Peça</t>
  </si>
  <si>
    <t>QTD</t>
  </si>
  <si>
    <t>QTD FF</t>
  </si>
  <si>
    <t>JR</t>
  </si>
  <si>
    <t>16181.1</t>
  </si>
  <si>
    <t>PAL80A1-5/8</t>
  </si>
  <si>
    <t>PAL70A1-5/8</t>
  </si>
  <si>
    <t>PAL70A2-19</t>
  </si>
  <si>
    <t>PAL80A2-19</t>
  </si>
  <si>
    <t>PAL100A1-19</t>
  </si>
  <si>
    <t>-</t>
  </si>
  <si>
    <t>FP+CH</t>
  </si>
  <si>
    <t>FP+CH+FF</t>
  </si>
  <si>
    <t>METROMAQ</t>
  </si>
  <si>
    <t>USI</t>
  </si>
  <si>
    <t>METOLL</t>
  </si>
  <si>
    <t>PAL100A2-24</t>
  </si>
  <si>
    <t>PF80A1-24</t>
  </si>
  <si>
    <t>3376.285</t>
  </si>
  <si>
    <t>17248.1</t>
  </si>
  <si>
    <t>PAL70A1-19</t>
  </si>
  <si>
    <t>2567.111</t>
  </si>
  <si>
    <t>FP+CH+FF+FC</t>
  </si>
  <si>
    <t>576.103</t>
  </si>
  <si>
    <t>3783.69</t>
  </si>
  <si>
    <t>PF60A1-3/4</t>
  </si>
  <si>
    <t>PF60A2-3/4</t>
  </si>
  <si>
    <t>PAL75A2-3/4</t>
  </si>
  <si>
    <t>PAL90A1-3/4</t>
  </si>
  <si>
    <t>PAL80A1-3/4</t>
  </si>
  <si>
    <t>PAL120A2-3/4</t>
  </si>
  <si>
    <t>PAL130A2-3/4</t>
  </si>
  <si>
    <t>1166.61/2</t>
  </si>
  <si>
    <t>43.900</t>
  </si>
  <si>
    <t>2377.52</t>
  </si>
  <si>
    <t>OBS</t>
  </si>
  <si>
    <t>2 a menos</t>
  </si>
  <si>
    <t>1 a mais</t>
  </si>
  <si>
    <t>PF130A1-24</t>
  </si>
  <si>
    <t>13607.4</t>
  </si>
  <si>
    <t>2567.101</t>
  </si>
  <si>
    <t>ALBATROZ</t>
  </si>
  <si>
    <t>1928.13/2</t>
  </si>
  <si>
    <t>4 mortas, 1 defeito</t>
  </si>
  <si>
    <t>1370.24</t>
  </si>
  <si>
    <t>OK</t>
  </si>
  <si>
    <t>PF60A2-19</t>
  </si>
  <si>
    <t>PF70A2-19</t>
  </si>
  <si>
    <t>PF70A2-28</t>
  </si>
  <si>
    <t>PAL75A2-24</t>
  </si>
  <si>
    <t>PAL100A1-20</t>
  </si>
  <si>
    <t>PAL65A1-3/4</t>
  </si>
  <si>
    <t>PAL130A1-20</t>
  </si>
  <si>
    <t>2 mortas</t>
  </si>
  <si>
    <t>CH+FF</t>
  </si>
  <si>
    <t>9977.15</t>
  </si>
  <si>
    <t>AC METAL</t>
  </si>
  <si>
    <t>1 a menos (feita interno)</t>
  </si>
  <si>
    <t>10536.4</t>
  </si>
  <si>
    <t>28 perdidas, vão refazer</t>
  </si>
  <si>
    <t>576.96</t>
  </si>
  <si>
    <t>16880.3</t>
  </si>
  <si>
    <t>16880.4</t>
  </si>
  <si>
    <t>3376.313</t>
  </si>
  <si>
    <t>4743.44</t>
  </si>
  <si>
    <t>3376.312</t>
  </si>
  <si>
    <t>9508.296</t>
  </si>
  <si>
    <t>43.506</t>
  </si>
  <si>
    <t>12621.1/2</t>
  </si>
  <si>
    <t>1374.214/2</t>
  </si>
  <si>
    <t>13461.2</t>
  </si>
  <si>
    <t>13461.4</t>
  </si>
  <si>
    <t>PAL80A1-14</t>
  </si>
  <si>
    <t>PAL80A1-20</t>
  </si>
  <si>
    <t>21 peças com furo menor, vão ser lixadas</t>
  </si>
  <si>
    <t>4 empenadas, refusão</t>
  </si>
  <si>
    <t>1 morta</t>
  </si>
  <si>
    <t>foi 5 a menos, enviadas para fazer</t>
  </si>
  <si>
    <t>- Item</t>
  </si>
  <si>
    <t>R$</t>
  </si>
  <si>
    <t>por peça</t>
  </si>
  <si>
    <t>Rebarbação Padrão</t>
  </si>
  <si>
    <t>Rebarbação Especial</t>
  </si>
  <si>
    <t>Aço Fundido Padrão</t>
  </si>
  <si>
    <t>Aço Fundido Especial</t>
  </si>
  <si>
    <t>Normalização</t>
  </si>
  <si>
    <t>Zincagem</t>
  </si>
  <si>
    <t>recurso 703</t>
  </si>
  <si>
    <t>CONCATENAÇÃO</t>
  </si>
  <si>
    <t xml:space="preserve">METOLL   589 - Adriano Teodoro de Oliveira 15884 </t>
  </si>
  <si>
    <t xml:space="preserve">desenho com quantidade e data -    NF a cada 1 ou 2 cargas, quinzenal     </t>
  </si>
  <si>
    <t>NF e OC na coleta</t>
  </si>
  <si>
    <t>levar quantidade/data/peçopeça anotado</t>
  </si>
  <si>
    <t xml:space="preserve">  peça grande - nf do mes</t>
  </si>
  <si>
    <t xml:space="preserve">           não faz chaveta</t>
  </si>
  <si>
    <t>desenho com quantidade e data - nf quando tiver carga grande</t>
  </si>
  <si>
    <t>email com quantidade e data</t>
  </si>
  <si>
    <t xml:space="preserve">JULFER   543 - Fernando Coral Pessetti 2128 </t>
  </si>
  <si>
    <t xml:space="preserve">JR       509 - Daiani Rodrigues Olivo 513         </t>
  </si>
  <si>
    <t xml:space="preserve">BSP      415 - Edgar Ranul Padilha 17216 </t>
  </si>
  <si>
    <t xml:space="preserve">METROMAQ 514 - Juliano Ronchi Daboit 2348 </t>
  </si>
  <si>
    <t>ALBATROZ 639 - Fabio da Silva Elias 7486</t>
  </si>
  <si>
    <t>AC METAL 588  - Alexandre Amaro Caetano 18076</t>
  </si>
  <si>
    <t>9.62/2</t>
  </si>
  <si>
    <t>JULFER</t>
  </si>
  <si>
    <t>9.16/2</t>
  </si>
  <si>
    <t>2600.1</t>
  </si>
  <si>
    <t>1928.957</t>
  </si>
  <si>
    <t>1374.164/1</t>
  </si>
  <si>
    <t>11786.1</t>
  </si>
  <si>
    <t>MMG</t>
  </si>
  <si>
    <t>1.5</t>
  </si>
  <si>
    <t>ZINC</t>
  </si>
  <si>
    <t>retrabalho, entregue dia 25 sem FF, entregue corretamente dia 27</t>
  </si>
  <si>
    <t>1928.962/2</t>
  </si>
  <si>
    <t>1928.760</t>
  </si>
  <si>
    <t>1928.762</t>
  </si>
  <si>
    <t>16880.1</t>
  </si>
  <si>
    <t>4711.126</t>
  </si>
  <si>
    <t>15676.21</t>
  </si>
  <si>
    <t>16379.1</t>
  </si>
  <si>
    <t>5311.49</t>
  </si>
  <si>
    <t>5311.5</t>
  </si>
  <si>
    <t>6708.34</t>
  </si>
  <si>
    <t>6708.4</t>
  </si>
  <si>
    <t>PF100A2-19</t>
  </si>
  <si>
    <t>PF130A2-19</t>
  </si>
  <si>
    <t>PF85A2-3/4</t>
  </si>
  <si>
    <t>PF65A2-24</t>
  </si>
  <si>
    <t>PF85A2-19</t>
  </si>
  <si>
    <t>3783.57</t>
  </si>
  <si>
    <t>FP+CH+FC+DESB</t>
  </si>
  <si>
    <t>6655.1</t>
  </si>
  <si>
    <t>3376.328</t>
  </si>
  <si>
    <t>PAL75A1-11</t>
  </si>
  <si>
    <t>241153</t>
  </si>
  <si>
    <t>241125</t>
  </si>
  <si>
    <t>6 mortas</t>
  </si>
  <si>
    <t>3376.290</t>
  </si>
  <si>
    <t>MARÇO 2021</t>
  </si>
  <si>
    <t>66 a menos</t>
  </si>
  <si>
    <t>1374.166/2</t>
  </si>
  <si>
    <t>1374.180/2</t>
  </si>
  <si>
    <t>1374.231</t>
  </si>
  <si>
    <t>1374.246</t>
  </si>
  <si>
    <t>3376.335</t>
  </si>
  <si>
    <t>PF95A2-3/4</t>
  </si>
  <si>
    <t>PF65A1-3/4</t>
  </si>
  <si>
    <t>8137.4</t>
  </si>
  <si>
    <t>PF65A2-19</t>
  </si>
  <si>
    <t>PF140A2-19</t>
  </si>
  <si>
    <t>6708.17</t>
  </si>
  <si>
    <t>2 faceamentos</t>
  </si>
  <si>
    <t>FP+2FC</t>
  </si>
  <si>
    <t>PAL100A2-19</t>
  </si>
  <si>
    <t>PAL110A2-19</t>
  </si>
  <si>
    <t>137.35</t>
  </si>
  <si>
    <t>3376.301</t>
  </si>
  <si>
    <t>3376.315</t>
  </si>
  <si>
    <t>FP+CH+FC</t>
  </si>
  <si>
    <t>9.61/2</t>
  </si>
  <si>
    <t>VSDF</t>
  </si>
  <si>
    <t>3193.67</t>
  </si>
  <si>
    <t>SOLDAR PARAFUSO</t>
  </si>
  <si>
    <t>1928.761</t>
  </si>
  <si>
    <t>8 mortas (faltou escarear o furo) corrigido dia 08/02</t>
  </si>
  <si>
    <t>entregue sem FF, enviado para corrigir</t>
  </si>
  <si>
    <t>718.1458</t>
  </si>
  <si>
    <t>3783.68</t>
  </si>
  <si>
    <t>3376.314</t>
  </si>
  <si>
    <t>SOLDA+USI</t>
  </si>
  <si>
    <t>entrega do dia 11 veio com muita água e oxidada</t>
  </si>
  <si>
    <t>3376.300</t>
  </si>
  <si>
    <t>3376.323</t>
  </si>
  <si>
    <t>3376.319</t>
  </si>
  <si>
    <t>FP+CH+2FC</t>
  </si>
  <si>
    <t>1 peça bruta sobrando</t>
  </si>
  <si>
    <t>era pra ter feito 5 dessa e 1 da de baixo</t>
  </si>
  <si>
    <t>BSP</t>
  </si>
  <si>
    <t>REBARBAÇÃO</t>
  </si>
  <si>
    <t>4 mortas</t>
  </si>
  <si>
    <t>PF.300.B.2</t>
  </si>
  <si>
    <t>11653.1</t>
  </si>
  <si>
    <t>PF.280.B.2</t>
  </si>
  <si>
    <t>BSP 80 centavos por kg</t>
  </si>
  <si>
    <t>entregue com 2 furos de fixação</t>
  </si>
  <si>
    <t>4184.155</t>
  </si>
  <si>
    <t>peças vieram com furo menor e rebarba, retrabalho, 2 mortas</t>
  </si>
  <si>
    <t>9.18/2</t>
  </si>
  <si>
    <t>6358.5</t>
  </si>
  <si>
    <t>1928.591/2</t>
  </si>
  <si>
    <t>1928.127/2</t>
  </si>
  <si>
    <t>2921.18</t>
  </si>
  <si>
    <t>enviados 9 a menos</t>
  </si>
  <si>
    <t>PF110A1-3/4</t>
  </si>
  <si>
    <t>PF130A2-24</t>
  </si>
  <si>
    <t>1928.55/4</t>
  </si>
  <si>
    <t>1166.91/2</t>
  </si>
  <si>
    <t>PF.500.B.1</t>
  </si>
  <si>
    <t>4184.24</t>
  </si>
  <si>
    <t>PF.600.B.2</t>
  </si>
  <si>
    <t>PF.550.B.2</t>
  </si>
  <si>
    <t>PF.600.B.1</t>
  </si>
  <si>
    <t>PF.420.B.1</t>
  </si>
  <si>
    <t>PF70A2-3/4</t>
  </si>
  <si>
    <t>PF90A2-3/4</t>
  </si>
  <si>
    <t>9316.7</t>
  </si>
  <si>
    <t>enviado de volta para corrigir acabamento</t>
  </si>
  <si>
    <t>PF85A1-19</t>
  </si>
  <si>
    <t>13461.1</t>
  </si>
  <si>
    <t>HOJE?</t>
  </si>
  <si>
    <t>1374.117/2</t>
  </si>
  <si>
    <t>PAL100A2-3/4</t>
  </si>
  <si>
    <t>9.15/2</t>
  </si>
  <si>
    <t>1928.964</t>
  </si>
  <si>
    <t>enviado peças a menos</t>
  </si>
  <si>
    <t>será reenviado pra corrigir furo</t>
  </si>
  <si>
    <t>PF120A1-19</t>
  </si>
  <si>
    <t>PF70A1-24</t>
  </si>
  <si>
    <t>PF100A2-24</t>
  </si>
  <si>
    <t>PF.350.B.2</t>
  </si>
  <si>
    <t>PAL80A1-11</t>
  </si>
  <si>
    <t>3783.58</t>
  </si>
  <si>
    <t>16725.2</t>
  </si>
  <si>
    <t>FP+FF</t>
  </si>
  <si>
    <t>1 com FP maior</t>
  </si>
  <si>
    <t>1928.588/2</t>
  </si>
  <si>
    <t>1928.708/2</t>
  </si>
  <si>
    <t>1928.771</t>
  </si>
  <si>
    <t>1928.793/2</t>
  </si>
  <si>
    <t>1166.60/2</t>
  </si>
  <si>
    <t>PAL90A1-11</t>
  </si>
  <si>
    <t>107.42</t>
  </si>
  <si>
    <t>10794.4</t>
  </si>
  <si>
    <t>10794.5</t>
  </si>
  <si>
    <t>PF90A1-28</t>
  </si>
  <si>
    <t>1458.15</t>
  </si>
  <si>
    <t>79 refugados</t>
  </si>
  <si>
    <t>Foi pago um adicional referente ao acabamento de 34 peças, total de 1700 reais</t>
  </si>
  <si>
    <t>PAL50A1-19</t>
  </si>
  <si>
    <t>3376.318</t>
  </si>
  <si>
    <t>PF.450.B.2</t>
  </si>
  <si>
    <t>tem que corrigir a rosca</t>
  </si>
  <si>
    <t>11708.1</t>
  </si>
  <si>
    <t>718.1388/2</t>
  </si>
  <si>
    <t>36.100</t>
  </si>
  <si>
    <t>1928.874</t>
  </si>
  <si>
    <t>36.104</t>
  </si>
  <si>
    <t>retrabalhar furo</t>
  </si>
  <si>
    <t>mortas</t>
  </si>
  <si>
    <t>PF70A1-19</t>
  </si>
  <si>
    <t>PF80A2-19</t>
  </si>
  <si>
    <t>PF80A1-19</t>
  </si>
  <si>
    <t>PAL70A2-24</t>
  </si>
  <si>
    <t>PF.400.B.4</t>
  </si>
  <si>
    <t>PF.400.B.1</t>
  </si>
  <si>
    <t>137.21</t>
  </si>
  <si>
    <t>1374.63/2</t>
  </si>
  <si>
    <t>1374.234</t>
  </si>
  <si>
    <t>'SE(ÉERRO(LOCALIZAR("FP";H77))=FALSO;PREÇOS!Q74;0)+SE(ÉERRO(LOCALIZAR("CH";H77))=FALSO;PREÇOS!R74;0)+SE(ÉERRO(LOCALIZAR("FF";H77))=FALSO;(I77*PREÇOS!S74);0)+SE(ÉERRO(LOCALIZAR("FC";H77))=FALSO;PREÇOS!T74;0)</t>
  </si>
  <si>
    <t>3783.79</t>
  </si>
  <si>
    <t>1928.55/2</t>
  </si>
  <si>
    <t>CÓDIGOS OC</t>
  </si>
  <si>
    <t>CÓDIGOS TERCEIROS</t>
  </si>
  <si>
    <t>ABRIL 2021</t>
  </si>
  <si>
    <t>8188.1/1</t>
  </si>
  <si>
    <t>PF75A2-24</t>
  </si>
  <si>
    <t>10441.2/2</t>
  </si>
  <si>
    <t>2802.20</t>
  </si>
  <si>
    <t>1458.14</t>
  </si>
  <si>
    <t>PF85A2-24</t>
  </si>
  <si>
    <t>PF80A1-3/4</t>
  </si>
  <si>
    <t>4711.112</t>
  </si>
  <si>
    <t>2567.96</t>
  </si>
  <si>
    <t>4437.7</t>
  </si>
  <si>
    <t>PAL65A1-19</t>
  </si>
  <si>
    <t>137.18</t>
  </si>
  <si>
    <t>2567.47</t>
  </si>
  <si>
    <t>1928.64</t>
  </si>
  <si>
    <t>1928.316/2</t>
  </si>
  <si>
    <t>1166.71</t>
  </si>
  <si>
    <t>9316.28</t>
  </si>
  <si>
    <t>9.17/2</t>
  </si>
  <si>
    <t>PF65A2-28</t>
  </si>
  <si>
    <t>PF110A2-24</t>
  </si>
  <si>
    <t>13607.3</t>
  </si>
  <si>
    <t>USI BRUTA</t>
  </si>
  <si>
    <t>243785</t>
  </si>
  <si>
    <t>PF100A1-19</t>
  </si>
  <si>
    <t>244084</t>
  </si>
  <si>
    <t>4906.8</t>
  </si>
  <si>
    <t>244077</t>
  </si>
  <si>
    <t>242994</t>
  </si>
  <si>
    <t>7192.2/2</t>
  </si>
  <si>
    <t>242993</t>
  </si>
  <si>
    <t>7192.2/1</t>
  </si>
  <si>
    <t>243237</t>
  </si>
  <si>
    <t>FURAÇÕES</t>
  </si>
  <si>
    <t>PF.350.A.2</t>
  </si>
  <si>
    <t>PF.270.B.3</t>
  </si>
  <si>
    <t>4906.7</t>
  </si>
  <si>
    <t>4906.9</t>
  </si>
  <si>
    <t>PAL90A1-5/8</t>
  </si>
  <si>
    <t>4906.11</t>
  </si>
  <si>
    <t>PAL130A2-19</t>
  </si>
  <si>
    <t>5312.3</t>
  </si>
  <si>
    <t>5028.23</t>
  </si>
  <si>
    <t>4906.6</t>
  </si>
  <si>
    <t>1972.53</t>
  </si>
  <si>
    <t>PAL80A2-24</t>
  </si>
  <si>
    <t>4906.5</t>
  </si>
  <si>
    <t>PF.270.B.2</t>
  </si>
  <si>
    <t>5028.25/1</t>
  </si>
  <si>
    <t>1458.19</t>
  </si>
  <si>
    <t>1972.60</t>
  </si>
  <si>
    <t>5311.4</t>
  </si>
  <si>
    <t>9010.38</t>
  </si>
  <si>
    <t>4906.12</t>
  </si>
  <si>
    <t>13970.1</t>
  </si>
  <si>
    <t>3376.299</t>
  </si>
  <si>
    <t>4743.65</t>
  </si>
  <si>
    <t>4906.10</t>
  </si>
  <si>
    <t>9158.5</t>
  </si>
  <si>
    <t>576.119</t>
  </si>
  <si>
    <t>1928.598/2</t>
  </si>
  <si>
    <t>1928.951/2</t>
  </si>
  <si>
    <t>5 peças entregue depois do resto</t>
  </si>
  <si>
    <t>7168.1</t>
  </si>
  <si>
    <t>7168.3</t>
  </si>
  <si>
    <t>PF80A2-24</t>
  </si>
  <si>
    <t>3783.55</t>
  </si>
  <si>
    <t>107.45</t>
  </si>
  <si>
    <t>3376.298</t>
  </si>
  <si>
    <t>1972.59</t>
  </si>
  <si>
    <t>13799.3</t>
  </si>
  <si>
    <t>PF120A2-3/4</t>
  </si>
  <si>
    <t>12410.3</t>
  </si>
  <si>
    <t>PF120A2-28</t>
  </si>
  <si>
    <t>PAL80A1-19</t>
  </si>
  <si>
    <t>4743.58</t>
  </si>
  <si>
    <t>PF.350.A.1</t>
  </si>
  <si>
    <t>PF.350.B.3</t>
  </si>
  <si>
    <t>PAL50A1-3/4</t>
  </si>
  <si>
    <t>13997.1</t>
  </si>
  <si>
    <t>13997.2</t>
  </si>
  <si>
    <t>11740.3</t>
  </si>
  <si>
    <t>18358.1/1</t>
  </si>
  <si>
    <t>13997.3</t>
  </si>
  <si>
    <t>PAL90A1-19</t>
  </si>
  <si>
    <t>1928.933/2</t>
  </si>
  <si>
    <t>4743.78</t>
  </si>
  <si>
    <t>1232.9/1</t>
  </si>
  <si>
    <t>1232.9/2</t>
  </si>
  <si>
    <t>4799.5</t>
  </si>
  <si>
    <t>PAL90A2-3/4</t>
  </si>
  <si>
    <t>4799.6</t>
  </si>
  <si>
    <t>MAIO 2021</t>
  </si>
  <si>
    <t>7606.31</t>
  </si>
  <si>
    <t>4184.162</t>
  </si>
  <si>
    <t>PEÇA MODELO</t>
  </si>
  <si>
    <t>USI MODELO</t>
  </si>
  <si>
    <t>PF.300.A.2</t>
  </si>
  <si>
    <t>PF.350.B.1</t>
  </si>
  <si>
    <t>PF.380.C.4</t>
  </si>
  <si>
    <t>728.4</t>
  </si>
  <si>
    <t>1928.588/1</t>
  </si>
  <si>
    <t>9508.14/2</t>
  </si>
  <si>
    <t>9508.218</t>
  </si>
  <si>
    <t>1166.89/2</t>
  </si>
  <si>
    <t>FP+CH+CORTE</t>
  </si>
  <si>
    <t>PF95A2-19</t>
  </si>
  <si>
    <t>5622.30</t>
  </si>
  <si>
    <t>9158.7</t>
  </si>
  <si>
    <t>1374.211/1</t>
  </si>
  <si>
    <t>1374.211/2</t>
  </si>
  <si>
    <t>PAL75A1-11 (canal errado, B)</t>
  </si>
  <si>
    <t>PAL75A2-19</t>
  </si>
  <si>
    <t>PAL100A1-3/4</t>
  </si>
  <si>
    <t>1928.932</t>
  </si>
  <si>
    <t>7174.2</t>
  </si>
  <si>
    <t>PAL60A1-5/8</t>
  </si>
  <si>
    <t>11638.6</t>
  </si>
  <si>
    <t>17125.1</t>
  </si>
  <si>
    <t>13799.4</t>
  </si>
  <si>
    <t>534.3</t>
  </si>
  <si>
    <t>PAL130A1-14</t>
  </si>
  <si>
    <t>PAL60A2-3/4</t>
  </si>
  <si>
    <t>PF70A1-3/4</t>
  </si>
  <si>
    <t>PAL75A1-14</t>
  </si>
  <si>
    <t>PAL70A1-3/4</t>
  </si>
  <si>
    <t>576.161</t>
  </si>
  <si>
    <t>576.131</t>
  </si>
  <si>
    <t>107.49</t>
  </si>
  <si>
    <t>1166.86</t>
  </si>
  <si>
    <t>1928.378/2</t>
  </si>
  <si>
    <t>PF65A2-3/4</t>
  </si>
  <si>
    <t>8542.24</t>
  </si>
  <si>
    <t>246226</t>
  </si>
  <si>
    <t>PAL50A1-5/8</t>
  </si>
  <si>
    <t>246584</t>
  </si>
  <si>
    <t>9010.25</t>
  </si>
  <si>
    <t>1972.61</t>
  </si>
  <si>
    <t>Peças retrabalhadas</t>
  </si>
  <si>
    <t>1928.965</t>
  </si>
  <si>
    <t>1166.55/2</t>
  </si>
  <si>
    <t>1928.766</t>
  </si>
  <si>
    <t>L2+FF</t>
  </si>
  <si>
    <t>Feita em abril, mas ficou pra faturar em maio</t>
  </si>
  <si>
    <t>SE(ÉERRO(LOCALIZAR("FP";H3))=FALSO;PREÇOS!AF3;0)+SE(ÉERRO(LOCALIZAR("CH";H3))=FALSO;PREÇOS!AG3;0)+SE(ÉERRO(LOCALIZAR("FF";H3))=FALSO;(I3*PREÇOS!AH3);0)+SE(ÉERRO(LOCALIZAR("FC";H3))=FALSO;PREÇOS!AI3;0)</t>
  </si>
  <si>
    <t>JUNHO 2021</t>
  </si>
  <si>
    <t>1928.779</t>
  </si>
  <si>
    <t>PF.450.A.1</t>
  </si>
  <si>
    <t>FELTRIN</t>
  </si>
  <si>
    <t>45.1</t>
  </si>
  <si>
    <t>45.2</t>
  </si>
  <si>
    <t>BALANCEAMENTO</t>
  </si>
  <si>
    <t>PAL60A2-19</t>
  </si>
  <si>
    <t>1928.75</t>
  </si>
  <si>
    <t>11638.7</t>
  </si>
  <si>
    <t>1972.65</t>
  </si>
  <si>
    <t>1972.66</t>
  </si>
  <si>
    <t>3376.280</t>
  </si>
  <si>
    <t>1880.16</t>
  </si>
  <si>
    <t>15519.1</t>
  </si>
  <si>
    <t>15519.5</t>
  </si>
  <si>
    <t>4081.7</t>
  </si>
  <si>
    <t>4081.8</t>
  </si>
  <si>
    <t>FP+CH+FF+2FC</t>
  </si>
  <si>
    <t>66.1</t>
  </si>
  <si>
    <t>1928.676/2</t>
  </si>
  <si>
    <t>SOLDAR PARAFUSOS</t>
  </si>
  <si>
    <t>PF.190.B.3</t>
  </si>
  <si>
    <t>1928.619</t>
  </si>
  <si>
    <t>1374.105/1</t>
  </si>
  <si>
    <t>1374.105/2</t>
  </si>
  <si>
    <t>PF120A2-24</t>
  </si>
  <si>
    <t>PF90A2-19</t>
  </si>
  <si>
    <t>5311.59</t>
  </si>
  <si>
    <t>1374.220/2</t>
  </si>
  <si>
    <t>1374.221/2</t>
  </si>
  <si>
    <t>5311.41</t>
  </si>
  <si>
    <t>9220.51</t>
  </si>
  <si>
    <t>576.174</t>
  </si>
  <si>
    <t>576.175</t>
  </si>
  <si>
    <t>PF.260.B.2</t>
  </si>
  <si>
    <t>9826.5</t>
  </si>
  <si>
    <t>16985.7</t>
  </si>
  <si>
    <t>16985.8</t>
  </si>
  <si>
    <t>1972.67</t>
  </si>
  <si>
    <t>247810</t>
  </si>
  <si>
    <t>247815</t>
  </si>
  <si>
    <t>PF90A2-24</t>
  </si>
  <si>
    <t>1048.36</t>
  </si>
  <si>
    <t>1048.37</t>
  </si>
  <si>
    <t>12051.1</t>
  </si>
  <si>
    <t>12051.2</t>
  </si>
  <si>
    <t>12051.4</t>
  </si>
  <si>
    <t>12051.5</t>
  </si>
  <si>
    <t>12051.6</t>
  </si>
  <si>
    <t>12051.7</t>
  </si>
  <si>
    <t>PF.400.B.2</t>
  </si>
  <si>
    <t>FP+FC</t>
  </si>
  <si>
    <t>JULHO 2021</t>
  </si>
  <si>
    <t>3376.321</t>
  </si>
  <si>
    <t>PF100A1-24</t>
  </si>
  <si>
    <t>PAL80A2-3/4</t>
  </si>
  <si>
    <t>PF.300.C.2</t>
  </si>
  <si>
    <t>3376.287</t>
  </si>
  <si>
    <t>4052.7</t>
  </si>
  <si>
    <t>1928.374/2</t>
  </si>
  <si>
    <t>1928.350/2</t>
  </si>
  <si>
    <t>43.702</t>
  </si>
  <si>
    <t>1166.72</t>
  </si>
  <si>
    <t>9508.287</t>
  </si>
  <si>
    <t>1928.132</t>
  </si>
  <si>
    <t>15516.1</t>
  </si>
  <si>
    <t>PAL75A1-20</t>
  </si>
  <si>
    <t>Rev.02</t>
  </si>
  <si>
    <t>1928.73/2</t>
  </si>
  <si>
    <t>5622.54</t>
  </si>
  <si>
    <t>2870.65</t>
  </si>
  <si>
    <t>PF65A1-19</t>
  </si>
  <si>
    <t>PAL110A1-3/4</t>
  </si>
  <si>
    <t>PAL90A2-24</t>
  </si>
  <si>
    <t>66.4</t>
  </si>
  <si>
    <t>125.76</t>
  </si>
  <si>
    <t>PF75A2-19</t>
  </si>
  <si>
    <t>6655.29</t>
  </si>
  <si>
    <t>1928.121/2</t>
  </si>
  <si>
    <t>1928.519</t>
  </si>
  <si>
    <t>107.21</t>
  </si>
  <si>
    <t>PAL100A1-11</t>
  </si>
  <si>
    <t>576.173</t>
  </si>
  <si>
    <t>11197.6</t>
  </si>
  <si>
    <t>14282.7</t>
  </si>
  <si>
    <t>1928.278/2</t>
  </si>
  <si>
    <t>1928.968/2</t>
  </si>
  <si>
    <t>9826.3</t>
  </si>
  <si>
    <t>PF100A2-3/4</t>
  </si>
  <si>
    <t>248624</t>
  </si>
  <si>
    <t>PF70A2-24</t>
  </si>
  <si>
    <t>249278</t>
  </si>
  <si>
    <t>PF90A1-3/4</t>
  </si>
  <si>
    <t>AGOSTO 2021</t>
  </si>
  <si>
    <t>2 refugadas</t>
  </si>
  <si>
    <t>3 refugadas</t>
  </si>
  <si>
    <t>1 refugada</t>
  </si>
  <si>
    <t>1928.143</t>
  </si>
  <si>
    <t>1880.1</t>
  </si>
  <si>
    <t>1880.4</t>
  </si>
  <si>
    <t>1880.5</t>
  </si>
  <si>
    <t>PAL60A1-3/4</t>
  </si>
  <si>
    <t>1374.159/1</t>
  </si>
  <si>
    <t>1374.159/2</t>
  </si>
  <si>
    <t>1374.200/1</t>
  </si>
  <si>
    <t>1374.200/2</t>
  </si>
  <si>
    <t>1166.74</t>
  </si>
  <si>
    <t>1166.73</t>
  </si>
  <si>
    <t>6655.3</t>
  </si>
  <si>
    <t>PAL110A1-11</t>
  </si>
  <si>
    <t>1928.427/2</t>
  </si>
  <si>
    <t>PF100A2-28</t>
  </si>
  <si>
    <t>PF110A1-19</t>
  </si>
  <si>
    <t>1374.164/2</t>
  </si>
  <si>
    <t>PF130A1-19</t>
  </si>
  <si>
    <t>7606.34</t>
  </si>
  <si>
    <t>7606.35</t>
  </si>
  <si>
    <t>8188.2/1</t>
  </si>
  <si>
    <t>2567.244</t>
  </si>
  <si>
    <t>1972.68</t>
  </si>
  <si>
    <t>7606.36</t>
  </si>
  <si>
    <t>3376.286</t>
  </si>
  <si>
    <t>576.165</t>
  </si>
  <si>
    <t>12410.5</t>
  </si>
  <si>
    <t>PF160A2-24</t>
  </si>
  <si>
    <t>PAL65A1-5/8</t>
  </si>
  <si>
    <t>0</t>
  </si>
  <si>
    <t>4037.19</t>
  </si>
  <si>
    <t>250669</t>
  </si>
  <si>
    <t>10779.3</t>
  </si>
  <si>
    <t>3783.50</t>
  </si>
  <si>
    <t>SETEMBRO 2021</t>
  </si>
  <si>
    <t>17014.3/2</t>
  </si>
  <si>
    <t>43.701</t>
  </si>
  <si>
    <t>17014.12</t>
  </si>
  <si>
    <t>43.606</t>
  </si>
  <si>
    <t>PF60A2-24</t>
  </si>
  <si>
    <t>9939.5</t>
  </si>
  <si>
    <t>1928.967/2</t>
  </si>
  <si>
    <t>PAL80A2-20</t>
  </si>
  <si>
    <t>PF60A1-19</t>
  </si>
  <si>
    <t>17047.1</t>
  </si>
  <si>
    <t>PF130A1-28</t>
  </si>
  <si>
    <t>PF140A1-3/4</t>
  </si>
  <si>
    <t>12942.10</t>
  </si>
  <si>
    <t>14682.6</t>
  </si>
  <si>
    <t>7168.2</t>
  </si>
  <si>
    <t>17654.6</t>
  </si>
  <si>
    <t>17654.4</t>
  </si>
  <si>
    <t>17654.5</t>
  </si>
  <si>
    <t>1928.314/2</t>
  </si>
  <si>
    <t>1166.138/2</t>
  </si>
  <si>
    <t>1928.454/2</t>
  </si>
  <si>
    <t>9508.116/2</t>
  </si>
  <si>
    <t>107.33</t>
  </si>
  <si>
    <t>5441.64</t>
  </si>
  <si>
    <t>5441.65</t>
  </si>
  <si>
    <t>17654.3</t>
  </si>
  <si>
    <t>17654.1</t>
  </si>
  <si>
    <t>16985.11</t>
  </si>
  <si>
    <t>16985.10</t>
  </si>
  <si>
    <t>17014.3/1</t>
  </si>
  <si>
    <t>1928.460/2</t>
  </si>
  <si>
    <t>10441.5/2</t>
  </si>
  <si>
    <t>17014.9</t>
  </si>
  <si>
    <t>CH+CORTE</t>
  </si>
  <si>
    <t>CH+CORTE+FIX</t>
  </si>
  <si>
    <t>1972.70</t>
  </si>
  <si>
    <t>OUTUBRO 2021</t>
  </si>
  <si>
    <t>3583.27</t>
  </si>
  <si>
    <t>PAL120A1-14</t>
  </si>
  <si>
    <t>PF85A1-28</t>
  </si>
  <si>
    <t>PF90A1-19</t>
  </si>
  <si>
    <t>10001.2</t>
  </si>
  <si>
    <t>GG15</t>
  </si>
  <si>
    <t>ESPECIAL</t>
  </si>
  <si>
    <t>10058.10</t>
  </si>
  <si>
    <t>10058.11</t>
  </si>
  <si>
    <t>10058.12</t>
  </si>
  <si>
    <t>10058.13</t>
  </si>
  <si>
    <t>10058.14</t>
  </si>
  <si>
    <t>10058.15</t>
  </si>
  <si>
    <t>10058.16</t>
  </si>
  <si>
    <t>10058.17</t>
  </si>
  <si>
    <t>10058.18</t>
  </si>
  <si>
    <t>10058.19</t>
  </si>
  <si>
    <t>10058.2</t>
  </si>
  <si>
    <t>10058.20</t>
  </si>
  <si>
    <t>10058.21</t>
  </si>
  <si>
    <t>10058.22</t>
  </si>
  <si>
    <t>10058.23</t>
  </si>
  <si>
    <t>10058.24</t>
  </si>
  <si>
    <t>10058.25</t>
  </si>
  <si>
    <t>10058.26</t>
  </si>
  <si>
    <t>10058.27</t>
  </si>
  <si>
    <t>10058.28</t>
  </si>
  <si>
    <t>10058.29</t>
  </si>
  <si>
    <t>10058.3</t>
  </si>
  <si>
    <t>10058.30</t>
  </si>
  <si>
    <t>10058.31</t>
  </si>
  <si>
    <t>10058.32</t>
  </si>
  <si>
    <t>10058.33</t>
  </si>
  <si>
    <t>10058.34</t>
  </si>
  <si>
    <t>10058.35</t>
  </si>
  <si>
    <t>10058.36</t>
  </si>
  <si>
    <t>10058.37</t>
  </si>
  <si>
    <t>10058.4</t>
  </si>
  <si>
    <t>10058.5</t>
  </si>
  <si>
    <t>10058.6</t>
  </si>
  <si>
    <t>10058.7</t>
  </si>
  <si>
    <t>10058.8</t>
  </si>
  <si>
    <t>10058.9</t>
  </si>
  <si>
    <t>10106.1</t>
  </si>
  <si>
    <t>GGG50</t>
  </si>
  <si>
    <t>10106.13</t>
  </si>
  <si>
    <t>GGG40</t>
  </si>
  <si>
    <t>10106.2</t>
  </si>
  <si>
    <t>1011.4</t>
  </si>
  <si>
    <t>10333.2</t>
  </si>
  <si>
    <t>GG20</t>
  </si>
  <si>
    <t>10333.4</t>
  </si>
  <si>
    <t>GG30</t>
  </si>
  <si>
    <t>10441.15</t>
  </si>
  <si>
    <t>GG25</t>
  </si>
  <si>
    <t>10441.2/1</t>
  </si>
  <si>
    <t>10441.4/1</t>
  </si>
  <si>
    <t>SAE1045</t>
  </si>
  <si>
    <t>10444.1</t>
  </si>
  <si>
    <t>10444.10</t>
  </si>
  <si>
    <t>10444.15</t>
  </si>
  <si>
    <t>10444.2</t>
  </si>
  <si>
    <t>10444.20</t>
  </si>
  <si>
    <t>10444.21</t>
  </si>
  <si>
    <t>10444.39</t>
  </si>
  <si>
    <t>10444.4</t>
  </si>
  <si>
    <t>10444.41</t>
  </si>
  <si>
    <t>10444.5</t>
  </si>
  <si>
    <t>10444.6</t>
  </si>
  <si>
    <t>10444.7</t>
  </si>
  <si>
    <t>1048.28</t>
  </si>
  <si>
    <t>10536.1</t>
  </si>
  <si>
    <t>10536.2</t>
  </si>
  <si>
    <t>10536.3</t>
  </si>
  <si>
    <t>10536.5</t>
  </si>
  <si>
    <t>10691.12</t>
  </si>
  <si>
    <t>10691.14</t>
  </si>
  <si>
    <t>107.11</t>
  </si>
  <si>
    <t>107.19</t>
  </si>
  <si>
    <t>107.22</t>
  </si>
  <si>
    <t>107.23</t>
  </si>
  <si>
    <t>107.24</t>
  </si>
  <si>
    <t>107.32</t>
  </si>
  <si>
    <t>10715.1</t>
  </si>
  <si>
    <t>SAE329</t>
  </si>
  <si>
    <t>10715.2</t>
  </si>
  <si>
    <t>10715.3</t>
  </si>
  <si>
    <t>10809.1</t>
  </si>
  <si>
    <t>10809.3</t>
  </si>
  <si>
    <t>10809.6</t>
  </si>
  <si>
    <t>10834.3</t>
  </si>
  <si>
    <t>10939.14</t>
  </si>
  <si>
    <t>10939.20</t>
  </si>
  <si>
    <t>11081.3</t>
  </si>
  <si>
    <t>PADRAO</t>
  </si>
  <si>
    <t>11081.4</t>
  </si>
  <si>
    <t>11081.5</t>
  </si>
  <si>
    <t>11197.7</t>
  </si>
  <si>
    <t>11197.8</t>
  </si>
  <si>
    <t>11197.9</t>
  </si>
  <si>
    <t>11221.6</t>
  </si>
  <si>
    <t>11221.7</t>
  </si>
  <si>
    <t>11425.5</t>
  </si>
  <si>
    <t>11425.8</t>
  </si>
  <si>
    <t>11453.1</t>
  </si>
  <si>
    <t>11453.2</t>
  </si>
  <si>
    <t>11453.3</t>
  </si>
  <si>
    <t>11453.4</t>
  </si>
  <si>
    <t>11453.8</t>
  </si>
  <si>
    <t>11598.1</t>
  </si>
  <si>
    <t>11608.1</t>
  </si>
  <si>
    <t>11653.2</t>
  </si>
  <si>
    <t>11653.3</t>
  </si>
  <si>
    <t>11653.4</t>
  </si>
  <si>
    <t>11657.2</t>
  </si>
  <si>
    <t>1166.1</t>
  </si>
  <si>
    <t>1166.10</t>
  </si>
  <si>
    <t>1166.13</t>
  </si>
  <si>
    <t>1166.131/1</t>
  </si>
  <si>
    <t>1166.138/1</t>
  </si>
  <si>
    <t>1166.138/3</t>
  </si>
  <si>
    <t>1166.17</t>
  </si>
  <si>
    <t>1166.18</t>
  </si>
  <si>
    <t>1166.19</t>
  </si>
  <si>
    <t>1166.23</t>
  </si>
  <si>
    <t>1166.24</t>
  </si>
  <si>
    <t>1166.26</t>
  </si>
  <si>
    <t>1166.27</t>
  </si>
  <si>
    <t>1166.29</t>
  </si>
  <si>
    <t>1166.30</t>
  </si>
  <si>
    <t>1166.35</t>
  </si>
  <si>
    <t>1166.36</t>
  </si>
  <si>
    <t>1166.38</t>
  </si>
  <si>
    <t>1166.40</t>
  </si>
  <si>
    <t>1166.41</t>
  </si>
  <si>
    <t>1166.42</t>
  </si>
  <si>
    <t>1166.49</t>
  </si>
  <si>
    <t>1166.51</t>
  </si>
  <si>
    <t>1166.55/1</t>
  </si>
  <si>
    <t>1166.57/1</t>
  </si>
  <si>
    <t>1166.58/1</t>
  </si>
  <si>
    <t>1166.60/1</t>
  </si>
  <si>
    <t>1166.61/1</t>
  </si>
  <si>
    <t>1166.62</t>
  </si>
  <si>
    <t>1166.63</t>
  </si>
  <si>
    <t>1166.64</t>
  </si>
  <si>
    <t>1166.65</t>
  </si>
  <si>
    <t>1166.66</t>
  </si>
  <si>
    <t>1166.67</t>
  </si>
  <si>
    <t>1166.7</t>
  </si>
  <si>
    <t>1166.84</t>
  </si>
  <si>
    <t>1166.89/1</t>
  </si>
  <si>
    <t>1166.90/1</t>
  </si>
  <si>
    <t>1166.91/1</t>
  </si>
  <si>
    <t>1166.92/1</t>
  </si>
  <si>
    <t>1166.95/1</t>
  </si>
  <si>
    <t>1166.95/2</t>
  </si>
  <si>
    <t>11708.2</t>
  </si>
  <si>
    <t>11708.4</t>
  </si>
  <si>
    <t>11740.2</t>
  </si>
  <si>
    <t>11740.4</t>
  </si>
  <si>
    <t>11769.1</t>
  </si>
  <si>
    <t>SAE305</t>
  </si>
  <si>
    <t>11769.2</t>
  </si>
  <si>
    <t>11769.3</t>
  </si>
  <si>
    <t>11792.6</t>
  </si>
  <si>
    <t>11792.8</t>
  </si>
  <si>
    <t>11827.2</t>
  </si>
  <si>
    <t>11900.2</t>
  </si>
  <si>
    <t>11900.4</t>
  </si>
  <si>
    <t>11900.6</t>
  </si>
  <si>
    <t>11979.1</t>
  </si>
  <si>
    <t>GGG60</t>
  </si>
  <si>
    <t>11979.11</t>
  </si>
  <si>
    <t>11979.12</t>
  </si>
  <si>
    <t>11979.2</t>
  </si>
  <si>
    <t>11979.3</t>
  </si>
  <si>
    <t>11979.4</t>
  </si>
  <si>
    <t>11979.6</t>
  </si>
  <si>
    <t>12.10/1</t>
  </si>
  <si>
    <t>12.11/1</t>
  </si>
  <si>
    <t>12.12/1</t>
  </si>
  <si>
    <t>12.13/1</t>
  </si>
  <si>
    <t>12.8/1</t>
  </si>
  <si>
    <t>12.9/1</t>
  </si>
  <si>
    <t>12024.1/1</t>
  </si>
  <si>
    <t>12024.1/2</t>
  </si>
  <si>
    <t>12066.1</t>
  </si>
  <si>
    <t>12066.2</t>
  </si>
  <si>
    <t>12066.3</t>
  </si>
  <si>
    <t>12066.4</t>
  </si>
  <si>
    <t>12080.1</t>
  </si>
  <si>
    <t>12080.2</t>
  </si>
  <si>
    <t>12080.7</t>
  </si>
  <si>
    <t>12122.2</t>
  </si>
  <si>
    <t>12145.1</t>
  </si>
  <si>
    <t>12160.1</t>
  </si>
  <si>
    <t>12160.2</t>
  </si>
  <si>
    <t>12206.3</t>
  </si>
  <si>
    <t>12206.7</t>
  </si>
  <si>
    <t>12250.6</t>
  </si>
  <si>
    <t>12410.1</t>
  </si>
  <si>
    <t>12410.2</t>
  </si>
  <si>
    <t>12410.4</t>
  </si>
  <si>
    <t>125.6</t>
  </si>
  <si>
    <t>125.7</t>
  </si>
  <si>
    <t>125.77</t>
  </si>
  <si>
    <t>12502.4</t>
  </si>
  <si>
    <t>12502.5</t>
  </si>
  <si>
    <t>12502.7</t>
  </si>
  <si>
    <t>12543.4</t>
  </si>
  <si>
    <t>12621.1/1</t>
  </si>
  <si>
    <t>12621.2</t>
  </si>
  <si>
    <t>12621.3</t>
  </si>
  <si>
    <t>12621.4/1</t>
  </si>
  <si>
    <t>12621.4/2</t>
  </si>
  <si>
    <t>12674.1</t>
  </si>
  <si>
    <t>12674.5</t>
  </si>
  <si>
    <t>12674.6</t>
  </si>
  <si>
    <t>12674.7</t>
  </si>
  <si>
    <t>12820.15</t>
  </si>
  <si>
    <t>GGG70</t>
  </si>
  <si>
    <t>13138.1/2</t>
  </si>
  <si>
    <t>13234.2</t>
  </si>
  <si>
    <t>13461.3</t>
  </si>
  <si>
    <t>13607.1</t>
  </si>
  <si>
    <t>137.1</t>
  </si>
  <si>
    <t>137.16</t>
  </si>
  <si>
    <t>137.17</t>
  </si>
  <si>
    <t>137.19</t>
  </si>
  <si>
    <t>137.20</t>
  </si>
  <si>
    <t>137.31</t>
  </si>
  <si>
    <t>137.34</t>
  </si>
  <si>
    <t>137.36</t>
  </si>
  <si>
    <t>137.37</t>
  </si>
  <si>
    <t>137.6</t>
  </si>
  <si>
    <t>137.8</t>
  </si>
  <si>
    <t>1374.106/1</t>
  </si>
  <si>
    <t>1374.106/2</t>
  </si>
  <si>
    <t>1374.111/1</t>
  </si>
  <si>
    <t>1374.111/2</t>
  </si>
  <si>
    <t>1374.112/2</t>
  </si>
  <si>
    <t>1374.151/1</t>
  </si>
  <si>
    <t>1374.160/1</t>
  </si>
  <si>
    <t>1374.160/2</t>
  </si>
  <si>
    <t>1374.161/1</t>
  </si>
  <si>
    <t>1374.161/2</t>
  </si>
  <si>
    <t>1374.166/1</t>
  </si>
  <si>
    <t>1374.191/1</t>
  </si>
  <si>
    <t>1374.191/2</t>
  </si>
  <si>
    <t>1374.201/1</t>
  </si>
  <si>
    <t>1374.201/2</t>
  </si>
  <si>
    <t>1374.207/1</t>
  </si>
  <si>
    <t>1374.207/2</t>
  </si>
  <si>
    <t>1374.208/1</t>
  </si>
  <si>
    <t>1374.208/2</t>
  </si>
  <si>
    <t>1374.215/1</t>
  </si>
  <si>
    <t>1374.220/1</t>
  </si>
  <si>
    <t>1374.221/1</t>
  </si>
  <si>
    <t>1374.226/1</t>
  </si>
  <si>
    <t>1374.35/1</t>
  </si>
  <si>
    <t>1374.35/2</t>
  </si>
  <si>
    <t>1374.60/1</t>
  </si>
  <si>
    <t>1374.63/1</t>
  </si>
  <si>
    <t>13901.1</t>
  </si>
  <si>
    <t>13901.4</t>
  </si>
  <si>
    <t>13901.7</t>
  </si>
  <si>
    <t>13907.18</t>
  </si>
  <si>
    <t>13907.5</t>
  </si>
  <si>
    <t>13907.7</t>
  </si>
  <si>
    <t>13907.8</t>
  </si>
  <si>
    <t>13970.5</t>
  </si>
  <si>
    <t>13970.6</t>
  </si>
  <si>
    <t>13970.7</t>
  </si>
  <si>
    <t>14090.4</t>
  </si>
  <si>
    <t>14090.5</t>
  </si>
  <si>
    <t>1412.15</t>
  </si>
  <si>
    <t>1412.16</t>
  </si>
  <si>
    <t>1412.17</t>
  </si>
  <si>
    <t>14229.1</t>
  </si>
  <si>
    <t>14233.1/1</t>
  </si>
  <si>
    <t>14233.1/2</t>
  </si>
  <si>
    <t>14233.3/1</t>
  </si>
  <si>
    <t>14233.3/2</t>
  </si>
  <si>
    <t>14233.4</t>
  </si>
  <si>
    <t>14233.5</t>
  </si>
  <si>
    <t>14233.8</t>
  </si>
  <si>
    <t>14282.4</t>
  </si>
  <si>
    <t>14369.2</t>
  </si>
  <si>
    <t>14369.3</t>
  </si>
  <si>
    <t>14369.5</t>
  </si>
  <si>
    <t>14449.1</t>
  </si>
  <si>
    <t>14449.2</t>
  </si>
  <si>
    <t>1455.1</t>
  </si>
  <si>
    <t>1455.2</t>
  </si>
  <si>
    <t>14565.1</t>
  </si>
  <si>
    <t>14565.2</t>
  </si>
  <si>
    <t>14565.3</t>
  </si>
  <si>
    <t>1458.16</t>
  </si>
  <si>
    <t>1458.17</t>
  </si>
  <si>
    <t>14924.4</t>
  </si>
  <si>
    <t>15024.5</t>
  </si>
  <si>
    <t>15110.1</t>
  </si>
  <si>
    <t>15124.10</t>
  </si>
  <si>
    <t>15124.11</t>
  </si>
  <si>
    <t>15124.2</t>
  </si>
  <si>
    <t>15124.3</t>
  </si>
  <si>
    <t>15124.4</t>
  </si>
  <si>
    <t>15124.6</t>
  </si>
  <si>
    <t>15124.8</t>
  </si>
  <si>
    <t>15124.9</t>
  </si>
  <si>
    <t>15323.1</t>
  </si>
  <si>
    <t>15516.2</t>
  </si>
  <si>
    <t>15585.6</t>
  </si>
  <si>
    <t>15597.1</t>
  </si>
  <si>
    <t>15833.1</t>
  </si>
  <si>
    <t>15833.2</t>
  </si>
  <si>
    <t>15884.1</t>
  </si>
  <si>
    <t>16.14</t>
  </si>
  <si>
    <t>16.82</t>
  </si>
  <si>
    <t>16021.4</t>
  </si>
  <si>
    <t>16021.5</t>
  </si>
  <si>
    <t>16021.6</t>
  </si>
  <si>
    <t>16137.1/1</t>
  </si>
  <si>
    <t>16180.2</t>
  </si>
  <si>
    <t>16181.2</t>
  </si>
  <si>
    <t>16181.3</t>
  </si>
  <si>
    <t>16181.4</t>
  </si>
  <si>
    <t>16183.1</t>
  </si>
  <si>
    <t>16194.5</t>
  </si>
  <si>
    <t>16298.1</t>
  </si>
  <si>
    <t>16298.2</t>
  </si>
  <si>
    <t>16355.1</t>
  </si>
  <si>
    <t>16375.2</t>
  </si>
  <si>
    <t>16375.3</t>
  </si>
  <si>
    <t>16399.2</t>
  </si>
  <si>
    <t>16399.3</t>
  </si>
  <si>
    <t>16808.1</t>
  </si>
  <si>
    <t>16821.1</t>
  </si>
  <si>
    <t>16823.3</t>
  </si>
  <si>
    <t>16823.4</t>
  </si>
  <si>
    <t>16879.1</t>
  </si>
  <si>
    <t>16879.2</t>
  </si>
  <si>
    <t>16985.3</t>
  </si>
  <si>
    <t>17.1</t>
  </si>
  <si>
    <t>17.12</t>
  </si>
  <si>
    <t>17.13</t>
  </si>
  <si>
    <t>17.14</t>
  </si>
  <si>
    <t>17.15</t>
  </si>
  <si>
    <t>17.2</t>
  </si>
  <si>
    <t>17.3</t>
  </si>
  <si>
    <t>17.4</t>
  </si>
  <si>
    <t>17.56</t>
  </si>
  <si>
    <t>17.57</t>
  </si>
  <si>
    <t>17.58</t>
  </si>
  <si>
    <t>17.59</t>
  </si>
  <si>
    <t>17.60</t>
  </si>
  <si>
    <t>17.61</t>
  </si>
  <si>
    <t>17014.10</t>
  </si>
  <si>
    <t>17014.11</t>
  </si>
  <si>
    <t>17014.13</t>
  </si>
  <si>
    <t>17014.4/1</t>
  </si>
  <si>
    <t>17014.6</t>
  </si>
  <si>
    <t>17014.7</t>
  </si>
  <si>
    <t>17014.8</t>
  </si>
  <si>
    <t>17156.1</t>
  </si>
  <si>
    <t>17156.2</t>
  </si>
  <si>
    <t>1750.2</t>
  </si>
  <si>
    <t>1750.4</t>
  </si>
  <si>
    <t>17630.1</t>
  </si>
  <si>
    <t>17630.2</t>
  </si>
  <si>
    <t>17654.2</t>
  </si>
  <si>
    <t>18479.1</t>
  </si>
  <si>
    <t>18479.2</t>
  </si>
  <si>
    <t>18479.3</t>
  </si>
  <si>
    <t>18479.4</t>
  </si>
  <si>
    <t>18479.5</t>
  </si>
  <si>
    <t>18479.6</t>
  </si>
  <si>
    <t>1880.17</t>
  </si>
  <si>
    <t>1880.19</t>
  </si>
  <si>
    <t>1880.2</t>
  </si>
  <si>
    <t>1880.20</t>
  </si>
  <si>
    <t>1880.3</t>
  </si>
  <si>
    <t>1880.6</t>
  </si>
  <si>
    <t>1880.8</t>
  </si>
  <si>
    <t>18831.1</t>
  </si>
  <si>
    <t>18831.2</t>
  </si>
  <si>
    <t>18831.3</t>
  </si>
  <si>
    <t>18831.4</t>
  </si>
  <si>
    <t>19.1</t>
  </si>
  <si>
    <t>19.3</t>
  </si>
  <si>
    <t>1928.102/1</t>
  </si>
  <si>
    <t>1928.120/1</t>
  </si>
  <si>
    <t>1928.121/1</t>
  </si>
  <si>
    <t>1928.123/1</t>
  </si>
  <si>
    <t>1928.124/1</t>
  </si>
  <si>
    <t>1928.13/1</t>
  </si>
  <si>
    <t>1928.133/1</t>
  </si>
  <si>
    <t>1928.137/1</t>
  </si>
  <si>
    <t>1928.169/1</t>
  </si>
  <si>
    <t>1928.223/1</t>
  </si>
  <si>
    <t>1928.276/1</t>
  </si>
  <si>
    <t>1928.278/1</t>
  </si>
  <si>
    <t>1928.286/1</t>
  </si>
  <si>
    <t>1928.287/1</t>
  </si>
  <si>
    <t>1928.314/1</t>
  </si>
  <si>
    <t>1928.316/1</t>
  </si>
  <si>
    <t>1928.350/1</t>
  </si>
  <si>
    <t>1928.374/1</t>
  </si>
  <si>
    <t>1928.378/1</t>
  </si>
  <si>
    <t>1928.427/1</t>
  </si>
  <si>
    <t>1928.454/1</t>
  </si>
  <si>
    <t>1928.459/1</t>
  </si>
  <si>
    <t>1928.460/1</t>
  </si>
  <si>
    <t>1928.501/1</t>
  </si>
  <si>
    <t>1928.501/2</t>
  </si>
  <si>
    <t>1928.518/1</t>
  </si>
  <si>
    <t>1928.55/1</t>
  </si>
  <si>
    <t>1928.63/1</t>
  </si>
  <si>
    <t>1928.66/1</t>
  </si>
  <si>
    <t>SAE1030</t>
  </si>
  <si>
    <t>SAE1020</t>
  </si>
  <si>
    <t>1928.71/1</t>
  </si>
  <si>
    <t>1928.73</t>
  </si>
  <si>
    <t>1928.73/1</t>
  </si>
  <si>
    <t>1928.769/1</t>
  </si>
  <si>
    <t>1928.793/1</t>
  </si>
  <si>
    <t>1928.8/1</t>
  </si>
  <si>
    <t>1928.821/1</t>
  </si>
  <si>
    <t>1928.844/1</t>
  </si>
  <si>
    <t>1928.844/2</t>
  </si>
  <si>
    <t>1928.845/1</t>
  </si>
  <si>
    <t>1928.845/2</t>
  </si>
  <si>
    <t>1928.847/1</t>
  </si>
  <si>
    <t>1928.93/1</t>
  </si>
  <si>
    <t>1928.930/1</t>
  </si>
  <si>
    <t>1928.967/1</t>
  </si>
  <si>
    <t>1928.968/1</t>
  </si>
  <si>
    <t>1972.57</t>
  </si>
  <si>
    <t>1972.58</t>
  </si>
  <si>
    <t>1972.62</t>
  </si>
  <si>
    <t>1972.71</t>
  </si>
  <si>
    <t>1995.1</t>
  </si>
  <si>
    <t>2079.1</t>
  </si>
  <si>
    <t>21.1</t>
  </si>
  <si>
    <t>21.11</t>
  </si>
  <si>
    <t>21.12</t>
  </si>
  <si>
    <t>21.15</t>
  </si>
  <si>
    <t>21.16</t>
  </si>
  <si>
    <t>21.17</t>
  </si>
  <si>
    <t>21.18</t>
  </si>
  <si>
    <t>21.2</t>
  </si>
  <si>
    <t>21.21</t>
  </si>
  <si>
    <t>21.22</t>
  </si>
  <si>
    <t>21.24</t>
  </si>
  <si>
    <t>21.27</t>
  </si>
  <si>
    <t>21.28</t>
  </si>
  <si>
    <t>21.30</t>
  </si>
  <si>
    <t>21.31</t>
  </si>
  <si>
    <t>21.35</t>
  </si>
  <si>
    <t>21.36</t>
  </si>
  <si>
    <t>21.39</t>
  </si>
  <si>
    <t>21.40</t>
  </si>
  <si>
    <t>21.41</t>
  </si>
  <si>
    <t>21.42</t>
  </si>
  <si>
    <t>21.43</t>
  </si>
  <si>
    <t>21.44</t>
  </si>
  <si>
    <t>21.5</t>
  </si>
  <si>
    <t>21.6</t>
  </si>
  <si>
    <t>21.7</t>
  </si>
  <si>
    <t>2377.41</t>
  </si>
  <si>
    <t>2377.43</t>
  </si>
  <si>
    <t>2377.54</t>
  </si>
  <si>
    <t>2377.55</t>
  </si>
  <si>
    <t>2559.1</t>
  </si>
  <si>
    <t>2567.12</t>
  </si>
  <si>
    <t>2567.14</t>
  </si>
  <si>
    <t>2567.15</t>
  </si>
  <si>
    <t>2567.16</t>
  </si>
  <si>
    <t>2567.17</t>
  </si>
  <si>
    <t>2567.23</t>
  </si>
  <si>
    <t>2567.24</t>
  </si>
  <si>
    <t>2567.25</t>
  </si>
  <si>
    <t>2567.27</t>
  </si>
  <si>
    <t>2567.28</t>
  </si>
  <si>
    <t>2567.29</t>
  </si>
  <si>
    <t>2567.32</t>
  </si>
  <si>
    <t>2567.33</t>
  </si>
  <si>
    <t>2567.34</t>
  </si>
  <si>
    <t>2567.35</t>
  </si>
  <si>
    <t>2567.38</t>
  </si>
  <si>
    <t>2567.39</t>
  </si>
  <si>
    <t>2567.40</t>
  </si>
  <si>
    <t>2567.41</t>
  </si>
  <si>
    <t>2567.43</t>
  </si>
  <si>
    <t>2567.48</t>
  </si>
  <si>
    <t>2567.51</t>
  </si>
  <si>
    <t>2567.52</t>
  </si>
  <si>
    <t>2567.54</t>
  </si>
  <si>
    <t>2567.62</t>
  </si>
  <si>
    <t>2567.66</t>
  </si>
  <si>
    <t>2567.67</t>
  </si>
  <si>
    <t>2567.83</t>
  </si>
  <si>
    <t>2567.85</t>
  </si>
  <si>
    <t>2567.92</t>
  </si>
  <si>
    <t>2567.93</t>
  </si>
  <si>
    <t>2567.94</t>
  </si>
  <si>
    <t>2567.95</t>
  </si>
  <si>
    <t>2601.2</t>
  </si>
  <si>
    <t>2642.3</t>
  </si>
  <si>
    <t>2802.15</t>
  </si>
  <si>
    <t>2802.16</t>
  </si>
  <si>
    <t>2802.21</t>
  </si>
  <si>
    <t>2802.22</t>
  </si>
  <si>
    <t>2802.23</t>
  </si>
  <si>
    <t>2802.24</t>
  </si>
  <si>
    <t>2802.25</t>
  </si>
  <si>
    <t>2870.53</t>
  </si>
  <si>
    <t>2877.15</t>
  </si>
  <si>
    <t>2939.42</t>
  </si>
  <si>
    <t>2939.46</t>
  </si>
  <si>
    <t>2939.51</t>
  </si>
  <si>
    <t>2939.52</t>
  </si>
  <si>
    <t>2939.55</t>
  </si>
  <si>
    <t>2939.60</t>
  </si>
  <si>
    <t>3.1</t>
  </si>
  <si>
    <t>3.10</t>
  </si>
  <si>
    <t>3.11</t>
  </si>
  <si>
    <t>3.12</t>
  </si>
  <si>
    <t>3.13</t>
  </si>
  <si>
    <t>3.14</t>
  </si>
  <si>
    <t>3.15</t>
  </si>
  <si>
    <t>3.16</t>
  </si>
  <si>
    <t>3.2</t>
  </si>
  <si>
    <t>3.3</t>
  </si>
  <si>
    <t>3.4</t>
  </si>
  <si>
    <t>3.5</t>
  </si>
  <si>
    <t>3.6</t>
  </si>
  <si>
    <t>3.7/1</t>
  </si>
  <si>
    <t>3.8/1</t>
  </si>
  <si>
    <t>3.9</t>
  </si>
  <si>
    <t>3009.8</t>
  </si>
  <si>
    <t>3056.17</t>
  </si>
  <si>
    <t>3114.1</t>
  </si>
  <si>
    <t>3193.52</t>
  </si>
  <si>
    <t>3193.54</t>
  </si>
  <si>
    <t>3193.57</t>
  </si>
  <si>
    <t>3193.66</t>
  </si>
  <si>
    <t>32.10</t>
  </si>
  <si>
    <t>3375.10</t>
  </si>
  <si>
    <t>3375.11</t>
  </si>
  <si>
    <t>3375.12</t>
  </si>
  <si>
    <t>3375.13</t>
  </si>
  <si>
    <t>3375.15</t>
  </si>
  <si>
    <t>3375.16</t>
  </si>
  <si>
    <t>3375.17</t>
  </si>
  <si>
    <t>3375.18</t>
  </si>
  <si>
    <t>3375.19</t>
  </si>
  <si>
    <t>3375.20</t>
  </si>
  <si>
    <t>3375.21</t>
  </si>
  <si>
    <t>3375.22</t>
  </si>
  <si>
    <t>3375.23</t>
  </si>
  <si>
    <t>3375.9</t>
  </si>
  <si>
    <t>3377.1</t>
  </si>
  <si>
    <t>3377.2</t>
  </si>
  <si>
    <t>3495.4</t>
  </si>
  <si>
    <t>3522.1</t>
  </si>
  <si>
    <t>3522.10</t>
  </si>
  <si>
    <t>3522.12</t>
  </si>
  <si>
    <t>3522.13</t>
  </si>
  <si>
    <t>3522.14</t>
  </si>
  <si>
    <t>3522.16</t>
  </si>
  <si>
    <t>3522.17</t>
  </si>
  <si>
    <t>3522.2</t>
  </si>
  <si>
    <t>3522.3</t>
  </si>
  <si>
    <t>3522.4</t>
  </si>
  <si>
    <t>3583.10</t>
  </si>
  <si>
    <t>3583.11</t>
  </si>
  <si>
    <t>36.1</t>
  </si>
  <si>
    <t>36.10</t>
  </si>
  <si>
    <t>36.11</t>
  </si>
  <si>
    <t>36.12</t>
  </si>
  <si>
    <t>36.13</t>
  </si>
  <si>
    <t>36.14</t>
  </si>
  <si>
    <t>36.15</t>
  </si>
  <si>
    <t>36.16</t>
  </si>
  <si>
    <t>36.17</t>
  </si>
  <si>
    <t>36.18</t>
  </si>
  <si>
    <t>36.19</t>
  </si>
  <si>
    <t>36.2</t>
  </si>
  <si>
    <t>36.20</t>
  </si>
  <si>
    <t>36.21</t>
  </si>
  <si>
    <t>36.22</t>
  </si>
  <si>
    <t>36.23</t>
  </si>
  <si>
    <t>36.24</t>
  </si>
  <si>
    <t>36.25</t>
  </si>
  <si>
    <t>36.26</t>
  </si>
  <si>
    <t>36.27</t>
  </si>
  <si>
    <t>36.28</t>
  </si>
  <si>
    <t>36.3</t>
  </si>
  <si>
    <t>36.31</t>
  </si>
  <si>
    <t>36.32</t>
  </si>
  <si>
    <t>36.33</t>
  </si>
  <si>
    <t>36.4</t>
  </si>
  <si>
    <t>36.5</t>
  </si>
  <si>
    <t>36.6</t>
  </si>
  <si>
    <t>36.7</t>
  </si>
  <si>
    <t>36.8</t>
  </si>
  <si>
    <t>36.9</t>
  </si>
  <si>
    <t>3675.7</t>
  </si>
  <si>
    <t>3675.9</t>
  </si>
  <si>
    <t>37.1</t>
  </si>
  <si>
    <t>37.2</t>
  </si>
  <si>
    <t>3783.30</t>
  </si>
  <si>
    <t>3783.4</t>
  </si>
  <si>
    <t>3783.40/1</t>
  </si>
  <si>
    <t>3783.51</t>
  </si>
  <si>
    <t>3783.52</t>
  </si>
  <si>
    <t>3783.53</t>
  </si>
  <si>
    <t>3783.54</t>
  </si>
  <si>
    <t>3783.59</t>
  </si>
  <si>
    <t>3783.61</t>
  </si>
  <si>
    <t>3783.63</t>
  </si>
  <si>
    <t>3783.64</t>
  </si>
  <si>
    <t>3783.65</t>
  </si>
  <si>
    <t>3783.66</t>
  </si>
  <si>
    <t>3783.72</t>
  </si>
  <si>
    <t>3783.78</t>
  </si>
  <si>
    <t>3783.80</t>
  </si>
  <si>
    <t>3783.81</t>
  </si>
  <si>
    <t>3783.82</t>
  </si>
  <si>
    <t>3783.84</t>
  </si>
  <si>
    <t>3783.85</t>
  </si>
  <si>
    <t>3783.86</t>
  </si>
  <si>
    <t>3783.87</t>
  </si>
  <si>
    <t>3783.89</t>
  </si>
  <si>
    <t>3783.90</t>
  </si>
  <si>
    <t>38.1</t>
  </si>
  <si>
    <t>38.2</t>
  </si>
  <si>
    <t>39.1</t>
  </si>
  <si>
    <t>39.2</t>
  </si>
  <si>
    <t>4050.11</t>
  </si>
  <si>
    <t>4052.1</t>
  </si>
  <si>
    <t>4052.2</t>
  </si>
  <si>
    <t>4052.4</t>
  </si>
  <si>
    <t>4052.5</t>
  </si>
  <si>
    <t>41.1</t>
  </si>
  <si>
    <t>41.2</t>
  </si>
  <si>
    <t>411.18</t>
  </si>
  <si>
    <t>411.5</t>
  </si>
  <si>
    <t>411.72</t>
  </si>
  <si>
    <t>411.73</t>
  </si>
  <si>
    <t>411.83</t>
  </si>
  <si>
    <t>411.84</t>
  </si>
  <si>
    <t>411.98</t>
  </si>
  <si>
    <t>4184.31</t>
  </si>
  <si>
    <t>4184.32</t>
  </si>
  <si>
    <t>4184.40</t>
  </si>
  <si>
    <t>4184.53</t>
  </si>
  <si>
    <t>4184.58</t>
  </si>
  <si>
    <t>4184.63</t>
  </si>
  <si>
    <t>4184.71</t>
  </si>
  <si>
    <t>4184.83</t>
  </si>
  <si>
    <t>4184.84</t>
  </si>
  <si>
    <t>4184.94</t>
  </si>
  <si>
    <t>42.1</t>
  </si>
  <si>
    <t>42.10</t>
  </si>
  <si>
    <t>42.11</t>
  </si>
  <si>
    <t>42.12</t>
  </si>
  <si>
    <t>42.13</t>
  </si>
  <si>
    <t>42.14</t>
  </si>
  <si>
    <t>42.15</t>
  </si>
  <si>
    <t>42.16</t>
  </si>
  <si>
    <t>42.17</t>
  </si>
  <si>
    <t>42.18</t>
  </si>
  <si>
    <t>42.19</t>
  </si>
  <si>
    <t>42.2</t>
  </si>
  <si>
    <t>42.20</t>
  </si>
  <si>
    <t>42.21</t>
  </si>
  <si>
    <t>42.22</t>
  </si>
  <si>
    <t>42.23</t>
  </si>
  <si>
    <t>42.24</t>
  </si>
  <si>
    <t>42.25</t>
  </si>
  <si>
    <t>42.26</t>
  </si>
  <si>
    <t>42.27</t>
  </si>
  <si>
    <t>42.28</t>
  </si>
  <si>
    <t>42.29</t>
  </si>
  <si>
    <t>42.3</t>
  </si>
  <si>
    <t>42.30</t>
  </si>
  <si>
    <t>42.31</t>
  </si>
  <si>
    <t>42.32</t>
  </si>
  <si>
    <t>42.33</t>
  </si>
  <si>
    <t>42.34</t>
  </si>
  <si>
    <t>42.35</t>
  </si>
  <si>
    <t>42.36</t>
  </si>
  <si>
    <t>42.37</t>
  </si>
  <si>
    <t>42.38</t>
  </si>
  <si>
    <t>42.39</t>
  </si>
  <si>
    <t>42.4</t>
  </si>
  <si>
    <t>42.40</t>
  </si>
  <si>
    <t>42.41</t>
  </si>
  <si>
    <t>42.42</t>
  </si>
  <si>
    <t>42.43</t>
  </si>
  <si>
    <t>42.44</t>
  </si>
  <si>
    <t>42.45</t>
  </si>
  <si>
    <t>42.46</t>
  </si>
  <si>
    <t>42.47</t>
  </si>
  <si>
    <t>42.48</t>
  </si>
  <si>
    <t>42.49</t>
  </si>
  <si>
    <t>42.5</t>
  </si>
  <si>
    <t>42.50</t>
  </si>
  <si>
    <t>42.51</t>
  </si>
  <si>
    <t>42.52</t>
  </si>
  <si>
    <t>42.53</t>
  </si>
  <si>
    <t>42.54</t>
  </si>
  <si>
    <t>42.55</t>
  </si>
  <si>
    <t>42.56</t>
  </si>
  <si>
    <t>42.57</t>
  </si>
  <si>
    <t>42.58</t>
  </si>
  <si>
    <t>42.59</t>
  </si>
  <si>
    <t>42.6</t>
  </si>
  <si>
    <t>42.60</t>
  </si>
  <si>
    <t>42.61</t>
  </si>
  <si>
    <t>42.62</t>
  </si>
  <si>
    <t>42.63</t>
  </si>
  <si>
    <t>42.64</t>
  </si>
  <si>
    <t>42.65</t>
  </si>
  <si>
    <t>42.66</t>
  </si>
  <si>
    <t>42.67</t>
  </si>
  <si>
    <t>42.68</t>
  </si>
  <si>
    <t>42.69</t>
  </si>
  <si>
    <t>42.7</t>
  </si>
  <si>
    <t>42.70</t>
  </si>
  <si>
    <t>42.71</t>
  </si>
  <si>
    <t>42.72</t>
  </si>
  <si>
    <t>42.73</t>
  </si>
  <si>
    <t>42.74</t>
  </si>
  <si>
    <t>42.75</t>
  </si>
  <si>
    <t>42.76</t>
  </si>
  <si>
    <t>42.77</t>
  </si>
  <si>
    <t>42.78</t>
  </si>
  <si>
    <t>42.79</t>
  </si>
  <si>
    <t>42.8</t>
  </si>
  <si>
    <t>42.80</t>
  </si>
  <si>
    <t>42.81</t>
  </si>
  <si>
    <t>42.82</t>
  </si>
  <si>
    <t>42.83</t>
  </si>
  <si>
    <t>42.84</t>
  </si>
  <si>
    <t>42.85</t>
  </si>
  <si>
    <t>42.86</t>
  </si>
  <si>
    <t>42.87</t>
  </si>
  <si>
    <t>42.88</t>
  </si>
  <si>
    <t>42.89</t>
  </si>
  <si>
    <t>42.9</t>
  </si>
  <si>
    <t>42.90</t>
  </si>
  <si>
    <t>42.91</t>
  </si>
  <si>
    <t>42.92</t>
  </si>
  <si>
    <t>42.93</t>
  </si>
  <si>
    <t>42.94</t>
  </si>
  <si>
    <t>42.95</t>
  </si>
  <si>
    <t>42.96</t>
  </si>
  <si>
    <t>42.97</t>
  </si>
  <si>
    <t>42.98</t>
  </si>
  <si>
    <t>42.99</t>
  </si>
  <si>
    <t>4251.14</t>
  </si>
  <si>
    <t>4251.16</t>
  </si>
  <si>
    <t>4251.17</t>
  </si>
  <si>
    <t>4251.18</t>
  </si>
  <si>
    <t>4251.20</t>
  </si>
  <si>
    <t>4251.21</t>
  </si>
  <si>
    <t>4251.22</t>
  </si>
  <si>
    <t>4251.24</t>
  </si>
  <si>
    <t>4251.25</t>
  </si>
  <si>
    <t>4251.26</t>
  </si>
  <si>
    <t>4251.27</t>
  </si>
  <si>
    <t>44.1/1</t>
  </si>
  <si>
    <t>44.2/1</t>
  </si>
  <si>
    <t>44.3/1</t>
  </si>
  <si>
    <t>44.4/1</t>
  </si>
  <si>
    <t>4429.1</t>
  </si>
  <si>
    <t>45.3</t>
  </si>
  <si>
    <t>45.4</t>
  </si>
  <si>
    <t>45.5</t>
  </si>
  <si>
    <t>45.6</t>
  </si>
  <si>
    <t>4532.1</t>
  </si>
  <si>
    <t>4532.2</t>
  </si>
  <si>
    <t>4711.67</t>
  </si>
  <si>
    <t>4711.98</t>
  </si>
  <si>
    <t>4711.99</t>
  </si>
  <si>
    <t>4743.5</t>
  </si>
  <si>
    <t>4743.54</t>
  </si>
  <si>
    <t>4784.12</t>
  </si>
  <si>
    <t>4784.41</t>
  </si>
  <si>
    <t>4906.13</t>
  </si>
  <si>
    <t>4908.3/1</t>
  </si>
  <si>
    <t>4908.4</t>
  </si>
  <si>
    <t>4912.1</t>
  </si>
  <si>
    <t>4914.15</t>
  </si>
  <si>
    <t>4914.17</t>
  </si>
  <si>
    <t>4990.12</t>
  </si>
  <si>
    <t>4990.6</t>
  </si>
  <si>
    <t>4996.1</t>
  </si>
  <si>
    <t>4996.2</t>
  </si>
  <si>
    <t>4996.3</t>
  </si>
  <si>
    <t>5028.12</t>
  </si>
  <si>
    <t>5028.28</t>
  </si>
  <si>
    <t>5028.31</t>
  </si>
  <si>
    <t>5028.32</t>
  </si>
  <si>
    <t>5028.33</t>
  </si>
  <si>
    <t>5028.35</t>
  </si>
  <si>
    <t>5028.36</t>
  </si>
  <si>
    <t>5028.38</t>
  </si>
  <si>
    <t>5028.39</t>
  </si>
  <si>
    <t>5028.40</t>
  </si>
  <si>
    <t>5028.42</t>
  </si>
  <si>
    <t>5028.43</t>
  </si>
  <si>
    <t>5028.7</t>
  </si>
  <si>
    <t>5028.9</t>
  </si>
  <si>
    <t>5130.26</t>
  </si>
  <si>
    <t>5130.28</t>
  </si>
  <si>
    <t>5151.15</t>
  </si>
  <si>
    <t>5151.21</t>
  </si>
  <si>
    <t>5151.22</t>
  </si>
  <si>
    <t>5151.23</t>
  </si>
  <si>
    <t>5151.24</t>
  </si>
  <si>
    <t>5151.4</t>
  </si>
  <si>
    <t>5228.17</t>
  </si>
  <si>
    <t>5283.7</t>
  </si>
  <si>
    <t>5311.1</t>
  </si>
  <si>
    <t>5311.2</t>
  </si>
  <si>
    <t>5311.3</t>
  </si>
  <si>
    <t>5311.34</t>
  </si>
  <si>
    <t>5311.35</t>
  </si>
  <si>
    <t>5311.36</t>
  </si>
  <si>
    <t>5311.44</t>
  </si>
  <si>
    <t>5311.55</t>
  </si>
  <si>
    <t>5311.7</t>
  </si>
  <si>
    <t>5312.1</t>
  </si>
  <si>
    <t>533.21</t>
  </si>
  <si>
    <t>533.22</t>
  </si>
  <si>
    <t>533.23</t>
  </si>
  <si>
    <t>533.24</t>
  </si>
  <si>
    <t>533.25</t>
  </si>
  <si>
    <t>533.26</t>
  </si>
  <si>
    <t>534.2</t>
  </si>
  <si>
    <t>5402.10</t>
  </si>
  <si>
    <t>5402.8</t>
  </si>
  <si>
    <t>5402.9</t>
  </si>
  <si>
    <t>5441.60</t>
  </si>
  <si>
    <t>5441.61</t>
  </si>
  <si>
    <t>5441.63</t>
  </si>
  <si>
    <t>5622.45</t>
  </si>
  <si>
    <t>5622.48</t>
  </si>
  <si>
    <t>5622.49</t>
  </si>
  <si>
    <t>5622.50</t>
  </si>
  <si>
    <t>5622.53</t>
  </si>
  <si>
    <t>5622.55</t>
  </si>
  <si>
    <t>5728.1</t>
  </si>
  <si>
    <t>5728.2</t>
  </si>
  <si>
    <t>5728.3</t>
  </si>
  <si>
    <t>5758.1</t>
  </si>
  <si>
    <t>5758.2</t>
  </si>
  <si>
    <t>576.67</t>
  </si>
  <si>
    <t>576.92</t>
  </si>
  <si>
    <t>5770.18</t>
  </si>
  <si>
    <t>5899.3</t>
  </si>
  <si>
    <t>597.63</t>
  </si>
  <si>
    <t>6.10</t>
  </si>
  <si>
    <t>6.11</t>
  </si>
  <si>
    <t>6.12</t>
  </si>
  <si>
    <t>6.16</t>
  </si>
  <si>
    <t>6.17</t>
  </si>
  <si>
    <t>6.18</t>
  </si>
  <si>
    <t>6.19</t>
  </si>
  <si>
    <t>6.20</t>
  </si>
  <si>
    <t>6.21</t>
  </si>
  <si>
    <t>6.22</t>
  </si>
  <si>
    <t>6.23</t>
  </si>
  <si>
    <t>6.24</t>
  </si>
  <si>
    <t>6.25</t>
  </si>
  <si>
    <t>6.26</t>
  </si>
  <si>
    <t>6.27</t>
  </si>
  <si>
    <t>6.28</t>
  </si>
  <si>
    <t>6.29</t>
  </si>
  <si>
    <t>6.30</t>
  </si>
  <si>
    <t>6.31</t>
  </si>
  <si>
    <t>6.32</t>
  </si>
  <si>
    <t>6.33</t>
  </si>
  <si>
    <t>6.34</t>
  </si>
  <si>
    <t>6.35</t>
  </si>
  <si>
    <t>6.36</t>
  </si>
  <si>
    <t>6.37</t>
  </si>
  <si>
    <t>6.38</t>
  </si>
  <si>
    <t>6.39</t>
  </si>
  <si>
    <t>6.40</t>
  </si>
  <si>
    <t>6.41</t>
  </si>
  <si>
    <t>6.42</t>
  </si>
  <si>
    <t>6.43</t>
  </si>
  <si>
    <t>6.44</t>
  </si>
  <si>
    <t>6.45</t>
  </si>
  <si>
    <t>6059.18</t>
  </si>
  <si>
    <t>6059.19</t>
  </si>
  <si>
    <t>6059.21</t>
  </si>
  <si>
    <t>6059.22</t>
  </si>
  <si>
    <t>6059.29</t>
  </si>
  <si>
    <t>610.25</t>
  </si>
  <si>
    <t>6197.10</t>
  </si>
  <si>
    <t>6197.11</t>
  </si>
  <si>
    <t>6197.12</t>
  </si>
  <si>
    <t>6197.13</t>
  </si>
  <si>
    <t>6197.16</t>
  </si>
  <si>
    <t>6197.17</t>
  </si>
  <si>
    <t>6197.2</t>
  </si>
  <si>
    <t>6197.3</t>
  </si>
  <si>
    <t>6197.4</t>
  </si>
  <si>
    <t>6197.5</t>
  </si>
  <si>
    <t>6197.6</t>
  </si>
  <si>
    <t>6197.7</t>
  </si>
  <si>
    <t>6197.9</t>
  </si>
  <si>
    <t>6358.2</t>
  </si>
  <si>
    <t>6358.3</t>
  </si>
  <si>
    <t>6382.3</t>
  </si>
  <si>
    <t>6415.1</t>
  </si>
  <si>
    <t>6415.2</t>
  </si>
  <si>
    <t>6415.4</t>
  </si>
  <si>
    <t>6415.5</t>
  </si>
  <si>
    <t>6415.6</t>
  </si>
  <si>
    <t>6486.2</t>
  </si>
  <si>
    <t>66.3</t>
  </si>
  <si>
    <t>6655.2</t>
  </si>
  <si>
    <t>6655.30</t>
  </si>
  <si>
    <t>6655.6</t>
  </si>
  <si>
    <t>6655.7</t>
  </si>
  <si>
    <t>7118.2</t>
  </si>
  <si>
    <t>7196.19</t>
  </si>
  <si>
    <t>728.1</t>
  </si>
  <si>
    <t>728.12</t>
  </si>
  <si>
    <t>728.7</t>
  </si>
  <si>
    <t>728.8</t>
  </si>
  <si>
    <t>7402.4</t>
  </si>
  <si>
    <t>7545.10</t>
  </si>
  <si>
    <t>7545.11</t>
  </si>
  <si>
    <t>7545.5</t>
  </si>
  <si>
    <t>7545.6</t>
  </si>
  <si>
    <t>7545.9</t>
  </si>
  <si>
    <t>7606.21</t>
  </si>
  <si>
    <t>7606.23</t>
  </si>
  <si>
    <t>7606.24</t>
  </si>
  <si>
    <t>7606.25</t>
  </si>
  <si>
    <t>7606.26</t>
  </si>
  <si>
    <t>7606.27</t>
  </si>
  <si>
    <t>7606.28</t>
  </si>
  <si>
    <t>7606.3</t>
  </si>
  <si>
    <t>7606.37</t>
  </si>
  <si>
    <t>7688.4</t>
  </si>
  <si>
    <t>7771.3</t>
  </si>
  <si>
    <t>7771.4</t>
  </si>
  <si>
    <t>7920.10</t>
  </si>
  <si>
    <t>7920.11</t>
  </si>
  <si>
    <t>7920.13</t>
  </si>
  <si>
    <t>7920.19</t>
  </si>
  <si>
    <t>7920.38</t>
  </si>
  <si>
    <t>7920.42</t>
  </si>
  <si>
    <t>7920.44</t>
  </si>
  <si>
    <t>7920.5</t>
  </si>
  <si>
    <t>7920.6</t>
  </si>
  <si>
    <t>7920.7</t>
  </si>
  <si>
    <t>7921.10</t>
  </si>
  <si>
    <t>7921.8</t>
  </si>
  <si>
    <t>7921.9</t>
  </si>
  <si>
    <t>8068.3</t>
  </si>
  <si>
    <t>8068.4</t>
  </si>
  <si>
    <t>8068.5</t>
  </si>
  <si>
    <t>8068.8</t>
  </si>
  <si>
    <t>8068.9</t>
  </si>
  <si>
    <t>8137.1</t>
  </si>
  <si>
    <t>8257.27</t>
  </si>
  <si>
    <t>8257.28</t>
  </si>
  <si>
    <t>8257.29</t>
  </si>
  <si>
    <t>8257.30</t>
  </si>
  <si>
    <t>8257.31</t>
  </si>
  <si>
    <t>8307.2</t>
  </si>
  <si>
    <t>8307.4</t>
  </si>
  <si>
    <t>8307.5</t>
  </si>
  <si>
    <t>8307.6</t>
  </si>
  <si>
    <t>8307.7</t>
  </si>
  <si>
    <t>8397.14</t>
  </si>
  <si>
    <t>8397.17</t>
  </si>
  <si>
    <t>8397.9</t>
  </si>
  <si>
    <t>8542.25</t>
  </si>
  <si>
    <t>8542.26</t>
  </si>
  <si>
    <t>8653.3</t>
  </si>
  <si>
    <t>8690.34</t>
  </si>
  <si>
    <t>8915.2</t>
  </si>
  <si>
    <t>8930.14</t>
  </si>
  <si>
    <t>8930.15</t>
  </si>
  <si>
    <t>8930.20</t>
  </si>
  <si>
    <t>8930.21</t>
  </si>
  <si>
    <t>9.1/2</t>
  </si>
  <si>
    <t>9.10/2</t>
  </si>
  <si>
    <t>9.10/3</t>
  </si>
  <si>
    <t>9.100/2</t>
  </si>
  <si>
    <t>9.101/2</t>
  </si>
  <si>
    <t>9.102/2</t>
  </si>
  <si>
    <t>9.103/2</t>
  </si>
  <si>
    <t>9.104/2</t>
  </si>
  <si>
    <t>9.105/2</t>
  </si>
  <si>
    <t>9.106/2</t>
  </si>
  <si>
    <t>9.107/2</t>
  </si>
  <si>
    <t>9.11/2</t>
  </si>
  <si>
    <t>9.11/3</t>
  </si>
  <si>
    <t>9.110/1</t>
  </si>
  <si>
    <t>9.110/2</t>
  </si>
  <si>
    <t>9.110/3</t>
  </si>
  <si>
    <t>9.113/3</t>
  </si>
  <si>
    <t>9.113/4</t>
  </si>
  <si>
    <t>9.12/2</t>
  </si>
  <si>
    <t>9.12/3</t>
  </si>
  <si>
    <t>9.120/2</t>
  </si>
  <si>
    <t>9.121/2</t>
  </si>
  <si>
    <t>9.122/2</t>
  </si>
  <si>
    <t>9.123/2</t>
  </si>
  <si>
    <t>9.124/2</t>
  </si>
  <si>
    <t>9.125/2</t>
  </si>
  <si>
    <t>9.13/2</t>
  </si>
  <si>
    <t>9.13/3</t>
  </si>
  <si>
    <t>9.130/2</t>
  </si>
  <si>
    <t>9.131/2</t>
  </si>
  <si>
    <t>9.132/2</t>
  </si>
  <si>
    <t>9.133/2</t>
  </si>
  <si>
    <t>9.134/2</t>
  </si>
  <si>
    <t>9.135/2</t>
  </si>
  <si>
    <t>9.136/2</t>
  </si>
  <si>
    <t>9.14/2</t>
  </si>
  <si>
    <t>9.14/3</t>
  </si>
  <si>
    <t>9.19/2</t>
  </si>
  <si>
    <t>9.2/2</t>
  </si>
  <si>
    <t>9.20/2</t>
  </si>
  <si>
    <t>9.21/2</t>
  </si>
  <si>
    <t>9.22/2</t>
  </si>
  <si>
    <t>9.23/2</t>
  </si>
  <si>
    <t>9.24/2</t>
  </si>
  <si>
    <t>9.25/2</t>
  </si>
  <si>
    <t>9.26/2</t>
  </si>
  <si>
    <t>9.27/2</t>
  </si>
  <si>
    <t>9.28/2</t>
  </si>
  <si>
    <t>9.3/2</t>
  </si>
  <si>
    <t>9.30/2</t>
  </si>
  <si>
    <t>9.31/2</t>
  </si>
  <si>
    <t>9.32/2</t>
  </si>
  <si>
    <t>9.4/2</t>
  </si>
  <si>
    <t>9.41/2</t>
  </si>
  <si>
    <t>9.43/2</t>
  </si>
  <si>
    <t>9.45/2</t>
  </si>
  <si>
    <t>9.47/2</t>
  </si>
  <si>
    <t>9.48/2</t>
  </si>
  <si>
    <t>9.5/2</t>
  </si>
  <si>
    <t>9.51/2</t>
  </si>
  <si>
    <t>9.53/2</t>
  </si>
  <si>
    <t>9.55/2</t>
  </si>
  <si>
    <t>9.57/2</t>
  </si>
  <si>
    <t>9.58/2</t>
  </si>
  <si>
    <t>9.6/2</t>
  </si>
  <si>
    <t>9.63/2</t>
  </si>
  <si>
    <t>9.64/2</t>
  </si>
  <si>
    <t>9.65/2</t>
  </si>
  <si>
    <t>9.7/2</t>
  </si>
  <si>
    <t>9.7/3</t>
  </si>
  <si>
    <t>9.71/2</t>
  </si>
  <si>
    <t>9.72/2</t>
  </si>
  <si>
    <t>9.73/2</t>
  </si>
  <si>
    <t>9.74/2</t>
  </si>
  <si>
    <t>9.75/2</t>
  </si>
  <si>
    <t>9.76/2</t>
  </si>
  <si>
    <t>9.77/2</t>
  </si>
  <si>
    <t>9.78/2</t>
  </si>
  <si>
    <t>9.79/2</t>
  </si>
  <si>
    <t>9.8/2</t>
  </si>
  <si>
    <t>9.8/3</t>
  </si>
  <si>
    <t>9.80/2</t>
  </si>
  <si>
    <t>9.81/2</t>
  </si>
  <si>
    <t>9.82/2</t>
  </si>
  <si>
    <t>9.83/2</t>
  </si>
  <si>
    <t>9.84/2</t>
  </si>
  <si>
    <t>9.85/2</t>
  </si>
  <si>
    <t>9.86/2</t>
  </si>
  <si>
    <t>9.87/2</t>
  </si>
  <si>
    <t>9.88/2</t>
  </si>
  <si>
    <t>9.89/2</t>
  </si>
  <si>
    <t>9.9/2</t>
  </si>
  <si>
    <t>9.9/3</t>
  </si>
  <si>
    <t>9.90</t>
  </si>
  <si>
    <t>9.90/2</t>
  </si>
  <si>
    <t>9010.12</t>
  </si>
  <si>
    <t>9010.26</t>
  </si>
  <si>
    <t>9010.33</t>
  </si>
  <si>
    <t>9010.45</t>
  </si>
  <si>
    <t>9010.8</t>
  </si>
  <si>
    <t>9158.9</t>
  </si>
  <si>
    <t>9220.3</t>
  </si>
  <si>
    <t>9220.48</t>
  </si>
  <si>
    <t>9220.57</t>
  </si>
  <si>
    <t>9260.8/1</t>
  </si>
  <si>
    <t>9260.9/1</t>
  </si>
  <si>
    <t>9260.9/2</t>
  </si>
  <si>
    <t>9316.8</t>
  </si>
  <si>
    <t>9316.9</t>
  </si>
  <si>
    <t>9488.1</t>
  </si>
  <si>
    <t>9488.16</t>
  </si>
  <si>
    <t>9488.17</t>
  </si>
  <si>
    <t>9488.20</t>
  </si>
  <si>
    <t>9488.22</t>
  </si>
  <si>
    <t>9488.23</t>
  </si>
  <si>
    <t>9488.24</t>
  </si>
  <si>
    <t>9488.25</t>
  </si>
  <si>
    <t>9488.27</t>
  </si>
  <si>
    <t>9488.28</t>
  </si>
  <si>
    <t>9488.30</t>
  </si>
  <si>
    <t>9488.31</t>
  </si>
  <si>
    <t>9506.1</t>
  </si>
  <si>
    <t>9506.4</t>
  </si>
  <si>
    <t>9508.14/1</t>
  </si>
  <si>
    <t>9508.144/1</t>
  </si>
  <si>
    <t>9508.189/1</t>
  </si>
  <si>
    <t>9508.190/1</t>
  </si>
  <si>
    <t>9508.191/1</t>
  </si>
  <si>
    <t>9508.193/1</t>
  </si>
  <si>
    <t>9508.195/1</t>
  </si>
  <si>
    <t>9508.196/1</t>
  </si>
  <si>
    <t>9508.200/1</t>
  </si>
  <si>
    <t>9508.202/1</t>
  </si>
  <si>
    <t>9508.203/1</t>
  </si>
  <si>
    <t>9508.316/1</t>
  </si>
  <si>
    <t>9535.2</t>
  </si>
  <si>
    <t>9826.1</t>
  </si>
  <si>
    <t>9826.2</t>
  </si>
  <si>
    <t>9826.7</t>
  </si>
  <si>
    <t>9826.8</t>
  </si>
  <si>
    <t>9826.9</t>
  </si>
  <si>
    <t>9860.1</t>
  </si>
  <si>
    <t>9892.8</t>
  </si>
  <si>
    <t>9977.11</t>
  </si>
  <si>
    <t>9977.13</t>
  </si>
  <si>
    <t>9977.2</t>
  </si>
  <si>
    <t>9977.7</t>
  </si>
  <si>
    <t>PAL100A1-14</t>
  </si>
  <si>
    <t>PAL100A1-5/8</t>
  </si>
  <si>
    <t>PAL100A2-28</t>
  </si>
  <si>
    <t>PAL110A1-14</t>
  </si>
  <si>
    <t>PAL110A1-20</t>
  </si>
  <si>
    <t>PAL110A2-24</t>
  </si>
  <si>
    <t>PAL110A2-28</t>
  </si>
  <si>
    <t>PAL110A2-3/4</t>
  </si>
  <si>
    <t>PAL120A1-20</t>
  </si>
  <si>
    <t>PAL120A2-19</t>
  </si>
  <si>
    <t>PAL120A2-24</t>
  </si>
  <si>
    <t>PAL120A2-28</t>
  </si>
  <si>
    <t>PAL130A2-24</t>
  </si>
  <si>
    <t>PAL130A2-28</t>
  </si>
  <si>
    <t>PAL50A2-5/8</t>
  </si>
  <si>
    <t>PAL60A1-19</t>
  </si>
  <si>
    <t>PAL60A2-24</t>
  </si>
  <si>
    <t>PAL65A2-19</t>
  </si>
  <si>
    <t>PAL65A2-24</t>
  </si>
  <si>
    <t>PAL65A2-3/4</t>
  </si>
  <si>
    <t>PAL70A2-3/4</t>
  </si>
  <si>
    <t>PAL75A1-19</t>
  </si>
  <si>
    <t>PAL75A1-3/4</t>
  </si>
  <si>
    <t>PAL75A1-5/8</t>
  </si>
  <si>
    <t>PAL90A1-14</t>
  </si>
  <si>
    <t>PAL90A1-20</t>
  </si>
  <si>
    <t>PAL90A2-19</t>
  </si>
  <si>
    <t>PF100A1-28</t>
  </si>
  <si>
    <t>PF100A1-3/4</t>
  </si>
  <si>
    <t>PF110A1-24</t>
  </si>
  <si>
    <t>PF110A1-28</t>
  </si>
  <si>
    <t>PF110A2-19</t>
  </si>
  <si>
    <t>PF110A2-28</t>
  </si>
  <si>
    <t>PF110A2-3/4</t>
  </si>
  <si>
    <t>PF120A1-24</t>
  </si>
  <si>
    <t>PF120A1-28</t>
  </si>
  <si>
    <t>PF120A1-3/4</t>
  </si>
  <si>
    <t>PF120A2-19</t>
  </si>
  <si>
    <t>PF130A1-3/4</t>
  </si>
  <si>
    <t>PF130A2-28</t>
  </si>
  <si>
    <t>PF130A2-3/4</t>
  </si>
  <si>
    <t>PF140A1-19</t>
  </si>
  <si>
    <t>PF140A1-24</t>
  </si>
  <si>
    <t>PF140A1-28</t>
  </si>
  <si>
    <t>PF140A2-24</t>
  </si>
  <si>
    <t>PF140A2-28</t>
  </si>
  <si>
    <t>PF140A2-3/4</t>
  </si>
  <si>
    <t>PF150A1-19</t>
  </si>
  <si>
    <t>PF150A1-24</t>
  </si>
  <si>
    <t>PF150A1-28</t>
  </si>
  <si>
    <t>PF150A1-3/4</t>
  </si>
  <si>
    <t>PF150A2-19</t>
  </si>
  <si>
    <t>PF150A2-24</t>
  </si>
  <si>
    <t>PF150A2-28</t>
  </si>
  <si>
    <t>PF150A2-3/4</t>
  </si>
  <si>
    <t>PF160A2-28</t>
  </si>
  <si>
    <t>PF60A2-28</t>
  </si>
  <si>
    <t>PF70A1-28</t>
  </si>
  <si>
    <t>PF75A1-19</t>
  </si>
  <si>
    <t>PF75A1-24</t>
  </si>
  <si>
    <t>PF75A1-28</t>
  </si>
  <si>
    <t>PF75A1-3/4</t>
  </si>
  <si>
    <t>PF75A2-28</t>
  </si>
  <si>
    <t>PF75A2-3/4</t>
  </si>
  <si>
    <t>PF80A1-28</t>
  </si>
  <si>
    <t>PF80A2-28</t>
  </si>
  <si>
    <t>PF80A2-3/4</t>
  </si>
  <si>
    <t>PF85A1-24</t>
  </si>
  <si>
    <t>PF85A1-3/4</t>
  </si>
  <si>
    <t>PF85A2-28</t>
  </si>
  <si>
    <t>PF90A1-24</t>
  </si>
  <si>
    <t>PF90A2-28</t>
  </si>
  <si>
    <t>PF95A1-19</t>
  </si>
  <si>
    <t>PF95A1-24</t>
  </si>
  <si>
    <t>PF95A1-28</t>
  </si>
  <si>
    <t>PF95A1-3/4</t>
  </si>
  <si>
    <t>PF95A2-24</t>
  </si>
  <si>
    <t>PF95A2-28</t>
  </si>
  <si>
    <t>1166.121</t>
  </si>
  <si>
    <t>1166.122</t>
  </si>
  <si>
    <t>1166.125</t>
  </si>
  <si>
    <t>1374.252</t>
  </si>
  <si>
    <t>1374.254</t>
  </si>
  <si>
    <t>1651.597</t>
  </si>
  <si>
    <t>1651.598</t>
  </si>
  <si>
    <t>1651.599</t>
  </si>
  <si>
    <t>1651.600</t>
  </si>
  <si>
    <t>1651.603</t>
  </si>
  <si>
    <t>1651.604</t>
  </si>
  <si>
    <t>1651.606</t>
  </si>
  <si>
    <t>1651.607</t>
  </si>
  <si>
    <t>1928.103</t>
  </si>
  <si>
    <t>1928.221</t>
  </si>
  <si>
    <t>1928.270</t>
  </si>
  <si>
    <t>1928.286</t>
  </si>
  <si>
    <t>1928.392</t>
  </si>
  <si>
    <t>1928.398</t>
  </si>
  <si>
    <t>1928.400</t>
  </si>
  <si>
    <t>1928.411</t>
  </si>
  <si>
    <t>1928.412</t>
  </si>
  <si>
    <t>1928.434</t>
  </si>
  <si>
    <t>1928.462</t>
  </si>
  <si>
    <t>1928.476</t>
  </si>
  <si>
    <t>1928.493</t>
  </si>
  <si>
    <t>1928.495</t>
  </si>
  <si>
    <t>1928.517</t>
  </si>
  <si>
    <t>1928.527</t>
  </si>
  <si>
    <t>1928.569</t>
  </si>
  <si>
    <t>1928.585</t>
  </si>
  <si>
    <t>1928.586</t>
  </si>
  <si>
    <t>1928.587</t>
  </si>
  <si>
    <t>1928.589</t>
  </si>
  <si>
    <t>1928.604</t>
  </si>
  <si>
    <t>1928.620</t>
  </si>
  <si>
    <t>1928.632</t>
  </si>
  <si>
    <t>1928.647</t>
  </si>
  <si>
    <t>1928.659</t>
  </si>
  <si>
    <t>1928.662</t>
  </si>
  <si>
    <t>1928.667</t>
  </si>
  <si>
    <t>1928.688</t>
  </si>
  <si>
    <t>1928.697</t>
  </si>
  <si>
    <t>1928.700</t>
  </si>
  <si>
    <t>1928.710</t>
  </si>
  <si>
    <t>1928.730</t>
  </si>
  <si>
    <t>1928.732</t>
  </si>
  <si>
    <t>1928.734</t>
  </si>
  <si>
    <t>1928.759</t>
  </si>
  <si>
    <t>1928.812</t>
  </si>
  <si>
    <t>1928.858</t>
  </si>
  <si>
    <t>1928.863</t>
  </si>
  <si>
    <t>1928.882</t>
  </si>
  <si>
    <t>1928.935</t>
  </si>
  <si>
    <t>2567.103</t>
  </si>
  <si>
    <t>2567.104</t>
  </si>
  <si>
    <t>2567.105</t>
  </si>
  <si>
    <t>2567.106</t>
  </si>
  <si>
    <t>2567.110</t>
  </si>
  <si>
    <t>2567.126</t>
  </si>
  <si>
    <t>2567.127</t>
  </si>
  <si>
    <t>2567.128</t>
  </si>
  <si>
    <t>2567.129</t>
  </si>
  <si>
    <t>2567.131</t>
  </si>
  <si>
    <t>2567.132</t>
  </si>
  <si>
    <t>2567.133</t>
  </si>
  <si>
    <t>2567.134</t>
  </si>
  <si>
    <t>2567.140</t>
  </si>
  <si>
    <t>2567.142</t>
  </si>
  <si>
    <t>2567.143</t>
  </si>
  <si>
    <t>2567.144</t>
  </si>
  <si>
    <t>2567.146</t>
  </si>
  <si>
    <t>2567.148</t>
  </si>
  <si>
    <t>2567.151</t>
  </si>
  <si>
    <t>2567.152</t>
  </si>
  <si>
    <t>2567.153</t>
  </si>
  <si>
    <t>2567.155</t>
  </si>
  <si>
    <t>2567.167</t>
  </si>
  <si>
    <t>2567.174</t>
  </si>
  <si>
    <t>2567.175</t>
  </si>
  <si>
    <t>2567.184</t>
  </si>
  <si>
    <t>2567.187</t>
  </si>
  <si>
    <t>2567.192</t>
  </si>
  <si>
    <t>2567.193</t>
  </si>
  <si>
    <t>2567.194</t>
  </si>
  <si>
    <t>2567.195</t>
  </si>
  <si>
    <t>2567.196</t>
  </si>
  <si>
    <t>2567.197</t>
  </si>
  <si>
    <t>2567.198</t>
  </si>
  <si>
    <t>2567.201</t>
  </si>
  <si>
    <t>2567.203</t>
  </si>
  <si>
    <t>2567.206</t>
  </si>
  <si>
    <t>2567.216</t>
  </si>
  <si>
    <t>2567.217</t>
  </si>
  <si>
    <t>2567.222</t>
  </si>
  <si>
    <t>2567.223</t>
  </si>
  <si>
    <t>2567.226</t>
  </si>
  <si>
    <t>2567.228</t>
  </si>
  <si>
    <t>2567.230</t>
  </si>
  <si>
    <t>2567.231</t>
  </si>
  <si>
    <t>2567.232</t>
  </si>
  <si>
    <t>2567.235</t>
  </si>
  <si>
    <t>2567.237</t>
  </si>
  <si>
    <t>2567.239</t>
  </si>
  <si>
    <t>2567.240</t>
  </si>
  <si>
    <t>2567.241</t>
  </si>
  <si>
    <t>2567.242</t>
  </si>
  <si>
    <t>2567.243</t>
  </si>
  <si>
    <t>2567.245</t>
  </si>
  <si>
    <t>2567.246</t>
  </si>
  <si>
    <t>2567.247</t>
  </si>
  <si>
    <t>2567.248</t>
  </si>
  <si>
    <t>2567.249</t>
  </si>
  <si>
    <t>2567.250</t>
  </si>
  <si>
    <t>2567.251</t>
  </si>
  <si>
    <t>2567.252</t>
  </si>
  <si>
    <t>2567.253</t>
  </si>
  <si>
    <t>2567.254</t>
  </si>
  <si>
    <t>2567.255</t>
  </si>
  <si>
    <t>2567.256</t>
  </si>
  <si>
    <t>2567.257</t>
  </si>
  <si>
    <t>2567.258</t>
  </si>
  <si>
    <t>2567.259</t>
  </si>
  <si>
    <t>2567.260</t>
  </si>
  <si>
    <t>2567.261</t>
  </si>
  <si>
    <t>2567.262</t>
  </si>
  <si>
    <t>2567.263</t>
  </si>
  <si>
    <t>2567.264</t>
  </si>
  <si>
    <t>2567.265</t>
  </si>
  <si>
    <t>2567.266</t>
  </si>
  <si>
    <t>2567.267</t>
  </si>
  <si>
    <t>2567.268</t>
  </si>
  <si>
    <t>2567.269</t>
  </si>
  <si>
    <t>2567.270</t>
  </si>
  <si>
    <t>2567.271</t>
  </si>
  <si>
    <t>2567.272</t>
  </si>
  <si>
    <t>2567.273</t>
  </si>
  <si>
    <t>2567.274</t>
  </si>
  <si>
    <t>2567.275</t>
  </si>
  <si>
    <t>2567.276</t>
  </si>
  <si>
    <t>2567.277</t>
  </si>
  <si>
    <t>2567.278</t>
  </si>
  <si>
    <t>2567.279</t>
  </si>
  <si>
    <t>2567.280</t>
  </si>
  <si>
    <t>2567.281</t>
  </si>
  <si>
    <t>2567.282</t>
  </si>
  <si>
    <t>2567.283</t>
  </si>
  <si>
    <t>2567.284</t>
  </si>
  <si>
    <t>2567.285</t>
  </si>
  <si>
    <t>2567.286</t>
  </si>
  <si>
    <t>2567.287</t>
  </si>
  <si>
    <t>2567.288</t>
  </si>
  <si>
    <t>2567.289</t>
  </si>
  <si>
    <t>2567.290</t>
  </si>
  <si>
    <t>2567.291</t>
  </si>
  <si>
    <t>2567.292</t>
  </si>
  <si>
    <t>2567.293</t>
  </si>
  <si>
    <t>2567.294</t>
  </si>
  <si>
    <t>2567.295</t>
  </si>
  <si>
    <t>2567.296</t>
  </si>
  <si>
    <t>2567.297</t>
  </si>
  <si>
    <t>2567.298</t>
  </si>
  <si>
    <t>2567.299</t>
  </si>
  <si>
    <t>2567.300</t>
  </si>
  <si>
    <t>2567.301</t>
  </si>
  <si>
    <t>2567.302</t>
  </si>
  <si>
    <t>2567.303</t>
  </si>
  <si>
    <t>2567.304</t>
  </si>
  <si>
    <t>2567.305</t>
  </si>
  <si>
    <t>2567.306</t>
  </si>
  <si>
    <t>2567.307</t>
  </si>
  <si>
    <t>2567.308</t>
  </si>
  <si>
    <t>2567.309</t>
  </si>
  <si>
    <t>2567.310</t>
  </si>
  <si>
    <t>2567.311</t>
  </si>
  <si>
    <t>2567.312</t>
  </si>
  <si>
    <t>2567.313</t>
  </si>
  <si>
    <t>2567.314</t>
  </si>
  <si>
    <t>2567.315</t>
  </si>
  <si>
    <t>2567.316</t>
  </si>
  <si>
    <t>2567.317</t>
  </si>
  <si>
    <t>2567.318</t>
  </si>
  <si>
    <t>2567.319</t>
  </si>
  <si>
    <t>2567.320</t>
  </si>
  <si>
    <t>2567.321</t>
  </si>
  <si>
    <t>2567.322</t>
  </si>
  <si>
    <t>2567.323</t>
  </si>
  <si>
    <t>2567.324</t>
  </si>
  <si>
    <t>2567.325</t>
  </si>
  <si>
    <t>2567.326</t>
  </si>
  <si>
    <t>2567.327</t>
  </si>
  <si>
    <t>2567.328</t>
  </si>
  <si>
    <t>2567.329</t>
  </si>
  <si>
    <t>2567.330</t>
  </si>
  <si>
    <t>2567.331</t>
  </si>
  <si>
    <t>2567.332</t>
  </si>
  <si>
    <t>2567.333</t>
  </si>
  <si>
    <t>2567.334</t>
  </si>
  <si>
    <t>3376.104</t>
  </si>
  <si>
    <t>3376.105</t>
  </si>
  <si>
    <t>3376.106</t>
  </si>
  <si>
    <t>3376.109</t>
  </si>
  <si>
    <t>3376.112</t>
  </si>
  <si>
    <t>3376.117</t>
  </si>
  <si>
    <t>3376.118</t>
  </si>
  <si>
    <t>3376.120</t>
  </si>
  <si>
    <t>3376.122</t>
  </si>
  <si>
    <t>3376.123</t>
  </si>
  <si>
    <t>3376.124</t>
  </si>
  <si>
    <t>3376.127</t>
  </si>
  <si>
    <t>3376.128</t>
  </si>
  <si>
    <t>3376.130</t>
  </si>
  <si>
    <t>3376.131</t>
  </si>
  <si>
    <t>3376.132</t>
  </si>
  <si>
    <t>3376.139</t>
  </si>
  <si>
    <t>3376.142</t>
  </si>
  <si>
    <t>3376.164</t>
  </si>
  <si>
    <t>3376.166</t>
  </si>
  <si>
    <t>3376.168</t>
  </si>
  <si>
    <t>3376.171</t>
  </si>
  <si>
    <t>3376.183</t>
  </si>
  <si>
    <t>3376.184</t>
  </si>
  <si>
    <t>3376.195</t>
  </si>
  <si>
    <t>3376.202</t>
  </si>
  <si>
    <t>3376.211</t>
  </si>
  <si>
    <t>3376.217</t>
  </si>
  <si>
    <t>3376.237</t>
  </si>
  <si>
    <t>3376.238</t>
  </si>
  <si>
    <t>3376.272</t>
  </si>
  <si>
    <t>3376.275</t>
  </si>
  <si>
    <t>3376.276</t>
  </si>
  <si>
    <t>3376.279</t>
  </si>
  <si>
    <t>3376.282</t>
  </si>
  <si>
    <t>3376.284</t>
  </si>
  <si>
    <t>3376.292</t>
  </si>
  <si>
    <t>3376.293</t>
  </si>
  <si>
    <t>3376.308</t>
  </si>
  <si>
    <t>3376.309</t>
  </si>
  <si>
    <t>3376.310</t>
  </si>
  <si>
    <t>3376.316</t>
  </si>
  <si>
    <t>3376.317</t>
  </si>
  <si>
    <t>3376.320</t>
  </si>
  <si>
    <t>3376.322</t>
  </si>
  <si>
    <t>3376.324</t>
  </si>
  <si>
    <t>3376.325</t>
  </si>
  <si>
    <t>3376.326</t>
  </si>
  <si>
    <t>3376.327</t>
  </si>
  <si>
    <t>3376.329</t>
  </si>
  <si>
    <t>3376.331</t>
  </si>
  <si>
    <t>3376.332</t>
  </si>
  <si>
    <t>3376.333</t>
  </si>
  <si>
    <t>3376.336</t>
  </si>
  <si>
    <t>3376.354</t>
  </si>
  <si>
    <t>3376.355</t>
  </si>
  <si>
    <t>36.101</t>
  </si>
  <si>
    <t>36.102</t>
  </si>
  <si>
    <t>36.103</t>
  </si>
  <si>
    <t>36.105</t>
  </si>
  <si>
    <t>36.106</t>
  </si>
  <si>
    <t>36.107</t>
  </si>
  <si>
    <t>36.108</t>
  </si>
  <si>
    <t>36.109</t>
  </si>
  <si>
    <t>36.110</t>
  </si>
  <si>
    <t>36.111</t>
  </si>
  <si>
    <t>36.112</t>
  </si>
  <si>
    <t>36.113</t>
  </si>
  <si>
    <t>36.114</t>
  </si>
  <si>
    <t>36.115</t>
  </si>
  <si>
    <t>36.116</t>
  </si>
  <si>
    <t>36.117</t>
  </si>
  <si>
    <t>36.118</t>
  </si>
  <si>
    <t>36.119</t>
  </si>
  <si>
    <t>36.120</t>
  </si>
  <si>
    <t>36.121</t>
  </si>
  <si>
    <t>36.200</t>
  </si>
  <si>
    <t>36.201</t>
  </si>
  <si>
    <t>36.202</t>
  </si>
  <si>
    <t>36.203</t>
  </si>
  <si>
    <t>36.204</t>
  </si>
  <si>
    <t>36.205</t>
  </si>
  <si>
    <t>36.206</t>
  </si>
  <si>
    <t>36.207</t>
  </si>
  <si>
    <t>36.208</t>
  </si>
  <si>
    <t>4037.178</t>
  </si>
  <si>
    <t>411.102</t>
  </si>
  <si>
    <t>411.113</t>
  </si>
  <si>
    <t>411.114</t>
  </si>
  <si>
    <t>411.125</t>
  </si>
  <si>
    <t>4184.153</t>
  </si>
  <si>
    <t>4184.154</t>
  </si>
  <si>
    <t>4184.156</t>
  </si>
  <si>
    <t>4184.157</t>
  </si>
  <si>
    <t>4184.158</t>
  </si>
  <si>
    <t>4184.159</t>
  </si>
  <si>
    <t>4184.160</t>
  </si>
  <si>
    <t>42.100</t>
  </si>
  <si>
    <t>42.101</t>
  </si>
  <si>
    <t>42.102</t>
  </si>
  <si>
    <t>42.103</t>
  </si>
  <si>
    <t>42.104</t>
  </si>
  <si>
    <t>42.105</t>
  </si>
  <si>
    <t>42.106</t>
  </si>
  <si>
    <t>42.107</t>
  </si>
  <si>
    <t>42.108</t>
  </si>
  <si>
    <t>42.109</t>
  </si>
  <si>
    <t>42.110</t>
  </si>
  <si>
    <t>42.111</t>
  </si>
  <si>
    <t>42.112</t>
  </si>
  <si>
    <t>42.113</t>
  </si>
  <si>
    <t>42.114</t>
  </si>
  <si>
    <t>42.115</t>
  </si>
  <si>
    <t>42.116</t>
  </si>
  <si>
    <t>42.117</t>
  </si>
  <si>
    <t>42.118</t>
  </si>
  <si>
    <t>42.119</t>
  </si>
  <si>
    <t>42.120</t>
  </si>
  <si>
    <t>42.121</t>
  </si>
  <si>
    <t>42.122</t>
  </si>
  <si>
    <t>42.123</t>
  </si>
  <si>
    <t>42.124</t>
  </si>
  <si>
    <t>42.125</t>
  </si>
  <si>
    <t>42.126</t>
  </si>
  <si>
    <t>42.127</t>
  </si>
  <si>
    <t>42.128</t>
  </si>
  <si>
    <t>42.129</t>
  </si>
  <si>
    <t>42.130</t>
  </si>
  <si>
    <t>42.131</t>
  </si>
  <si>
    <t>42.132</t>
  </si>
  <si>
    <t>42.133</t>
  </si>
  <si>
    <t>42.134</t>
  </si>
  <si>
    <t>42.135</t>
  </si>
  <si>
    <t>42.136</t>
  </si>
  <si>
    <t>42.137</t>
  </si>
  <si>
    <t>42.138</t>
  </si>
  <si>
    <t>42.139</t>
  </si>
  <si>
    <t>42.140</t>
  </si>
  <si>
    <t>42.141</t>
  </si>
  <si>
    <t>42.142</t>
  </si>
  <si>
    <t>42.143</t>
  </si>
  <si>
    <t>42.144</t>
  </si>
  <si>
    <t>42.145</t>
  </si>
  <si>
    <t>42.146</t>
  </si>
  <si>
    <t>42.147</t>
  </si>
  <si>
    <t>42.148</t>
  </si>
  <si>
    <t>42.149</t>
  </si>
  <si>
    <t>42.150</t>
  </si>
  <si>
    <t>42.151</t>
  </si>
  <si>
    <t>42.152</t>
  </si>
  <si>
    <t>42.153</t>
  </si>
  <si>
    <t>42.154</t>
  </si>
  <si>
    <t>42.155</t>
  </si>
  <si>
    <t>42.156</t>
  </si>
  <si>
    <t>42.157</t>
  </si>
  <si>
    <t>42.158</t>
  </si>
  <si>
    <t>42.159</t>
  </si>
  <si>
    <t>42.160</t>
  </si>
  <si>
    <t>42.161</t>
  </si>
  <si>
    <t>42.162</t>
  </si>
  <si>
    <t>42.163</t>
  </si>
  <si>
    <t>42.164</t>
  </si>
  <si>
    <t>42.165</t>
  </si>
  <si>
    <t>42.166</t>
  </si>
  <si>
    <t>42.167</t>
  </si>
  <si>
    <t>42.168</t>
  </si>
  <si>
    <t>42.169</t>
  </si>
  <si>
    <t>42.170</t>
  </si>
  <si>
    <t>42.171</t>
  </si>
  <si>
    <t>42.172</t>
  </si>
  <si>
    <t>42.173</t>
  </si>
  <si>
    <t>42.174</t>
  </si>
  <si>
    <t>42.175</t>
  </si>
  <si>
    <t>42.176</t>
  </si>
  <si>
    <t>42.177</t>
  </si>
  <si>
    <t>42.178</t>
  </si>
  <si>
    <t>42.179</t>
  </si>
  <si>
    <t>42.180</t>
  </si>
  <si>
    <t>42.181</t>
  </si>
  <si>
    <t>42.182</t>
  </si>
  <si>
    <t>42.183</t>
  </si>
  <si>
    <t>42.184</t>
  </si>
  <si>
    <t>42.185</t>
  </si>
  <si>
    <t>42.186</t>
  </si>
  <si>
    <t>42.187</t>
  </si>
  <si>
    <t>42.188</t>
  </si>
  <si>
    <t>42.189</t>
  </si>
  <si>
    <t>42.190</t>
  </si>
  <si>
    <t>42.191</t>
  </si>
  <si>
    <t>42.192</t>
  </si>
  <si>
    <t>42.193</t>
  </si>
  <si>
    <t>42.194</t>
  </si>
  <si>
    <t>42.195</t>
  </si>
  <si>
    <t>42.196</t>
  </si>
  <si>
    <t>42.197</t>
  </si>
  <si>
    <t>42.198</t>
  </si>
  <si>
    <t>42.199</t>
  </si>
  <si>
    <t>42.200</t>
  </si>
  <si>
    <t>42.201</t>
  </si>
  <si>
    <t>42.202</t>
  </si>
  <si>
    <t>42.203</t>
  </si>
  <si>
    <t>42.204</t>
  </si>
  <si>
    <t>42.205</t>
  </si>
  <si>
    <t>42.206</t>
  </si>
  <si>
    <t>42.207</t>
  </si>
  <si>
    <t>42.208</t>
  </si>
  <si>
    <t>42.209</t>
  </si>
  <si>
    <t>42.210</t>
  </si>
  <si>
    <t>42.211</t>
  </si>
  <si>
    <t>42.212</t>
  </si>
  <si>
    <t>42.213</t>
  </si>
  <si>
    <t>42.214</t>
  </si>
  <si>
    <t>42.215</t>
  </si>
  <si>
    <t>42.216</t>
  </si>
  <si>
    <t>42.217</t>
  </si>
  <si>
    <t>42.218</t>
  </si>
  <si>
    <t>42.219</t>
  </si>
  <si>
    <t>42.220</t>
  </si>
  <si>
    <t>42.221</t>
  </si>
  <si>
    <t>42.222</t>
  </si>
  <si>
    <t>42.223</t>
  </si>
  <si>
    <t>42.224</t>
  </si>
  <si>
    <t>42.225</t>
  </si>
  <si>
    <t>42.226</t>
  </si>
  <si>
    <t>42.227</t>
  </si>
  <si>
    <t>42.228</t>
  </si>
  <si>
    <t>42.229</t>
  </si>
  <si>
    <t>42.230</t>
  </si>
  <si>
    <t>42.231</t>
  </si>
  <si>
    <t>42.232</t>
  </si>
  <si>
    <t>42.233</t>
  </si>
  <si>
    <t>42.234</t>
  </si>
  <si>
    <t>42.235</t>
  </si>
  <si>
    <t>42.236</t>
  </si>
  <si>
    <t>42.237</t>
  </si>
  <si>
    <t>42.238</t>
  </si>
  <si>
    <t>42.239</t>
  </si>
  <si>
    <t>42.240</t>
  </si>
  <si>
    <t>42.241</t>
  </si>
  <si>
    <t>42.242</t>
  </si>
  <si>
    <t>42.243</t>
  </si>
  <si>
    <t>42.244</t>
  </si>
  <si>
    <t>42.245</t>
  </si>
  <si>
    <t>42.246</t>
  </si>
  <si>
    <t>42.247</t>
  </si>
  <si>
    <t>42.248</t>
  </si>
  <si>
    <t>42.249</t>
  </si>
  <si>
    <t>42.250</t>
  </si>
  <si>
    <t>42.251</t>
  </si>
  <si>
    <t>42.252</t>
  </si>
  <si>
    <t>42.253</t>
  </si>
  <si>
    <t>42.254</t>
  </si>
  <si>
    <t>42.255</t>
  </si>
  <si>
    <t>42.256</t>
  </si>
  <si>
    <t>42.257</t>
  </si>
  <si>
    <t>42.258</t>
  </si>
  <si>
    <t>42.259</t>
  </si>
  <si>
    <t>42.260</t>
  </si>
  <si>
    <t>42.261</t>
  </si>
  <si>
    <t>42.262</t>
  </si>
  <si>
    <t>42.263</t>
  </si>
  <si>
    <t>42.264</t>
  </si>
  <si>
    <t>42.265</t>
  </si>
  <si>
    <t>42.266</t>
  </si>
  <si>
    <t>42.267</t>
  </si>
  <si>
    <t>42.268</t>
  </si>
  <si>
    <t>42.269</t>
  </si>
  <si>
    <t>42.270</t>
  </si>
  <si>
    <t>42.271</t>
  </si>
  <si>
    <t>42.272</t>
  </si>
  <si>
    <t>42.273</t>
  </si>
  <si>
    <t>42.274</t>
  </si>
  <si>
    <t>42.275</t>
  </si>
  <si>
    <t>42.276</t>
  </si>
  <si>
    <t>42.277</t>
  </si>
  <si>
    <t>42.278</t>
  </si>
  <si>
    <t>42.279</t>
  </si>
  <si>
    <t>42.280</t>
  </si>
  <si>
    <t>42.281</t>
  </si>
  <si>
    <t>42.282</t>
  </si>
  <si>
    <t>42.283</t>
  </si>
  <si>
    <t>42.284</t>
  </si>
  <si>
    <t>42.285</t>
  </si>
  <si>
    <t>42.286</t>
  </si>
  <si>
    <t>42.287</t>
  </si>
  <si>
    <t>42.288</t>
  </si>
  <si>
    <t>42.289</t>
  </si>
  <si>
    <t>42.290</t>
  </si>
  <si>
    <t>42.291</t>
  </si>
  <si>
    <t>42.292</t>
  </si>
  <si>
    <t>42.293</t>
  </si>
  <si>
    <t>42.294</t>
  </si>
  <si>
    <t>42.295</t>
  </si>
  <si>
    <t>42.296</t>
  </si>
  <si>
    <t>42.297</t>
  </si>
  <si>
    <t>42.298</t>
  </si>
  <si>
    <t>42.299</t>
  </si>
  <si>
    <t>42.300</t>
  </si>
  <si>
    <t>42.301</t>
  </si>
  <si>
    <t>42.302</t>
  </si>
  <si>
    <t>42.303</t>
  </si>
  <si>
    <t>42.304</t>
  </si>
  <si>
    <t>42.305</t>
  </si>
  <si>
    <t>42.306</t>
  </si>
  <si>
    <t>42.307</t>
  </si>
  <si>
    <t>42.308</t>
  </si>
  <si>
    <t>42.309</t>
  </si>
  <si>
    <t>42.310</t>
  </si>
  <si>
    <t>42.311</t>
  </si>
  <si>
    <t>42.312</t>
  </si>
  <si>
    <t>42.313</t>
  </si>
  <si>
    <t>42.314</t>
  </si>
  <si>
    <t>42.315</t>
  </si>
  <si>
    <t>42.316</t>
  </si>
  <si>
    <t>42.317</t>
  </si>
  <si>
    <t>42.318</t>
  </si>
  <si>
    <t>42.319</t>
  </si>
  <si>
    <t>42.320</t>
  </si>
  <si>
    <t>42.321</t>
  </si>
  <si>
    <t>42.322</t>
  </si>
  <si>
    <t>42.323</t>
  </si>
  <si>
    <t>42.324</t>
  </si>
  <si>
    <t>42.325</t>
  </si>
  <si>
    <t>42.326</t>
  </si>
  <si>
    <t>42.327</t>
  </si>
  <si>
    <t>42.328</t>
  </si>
  <si>
    <t>42.329</t>
  </si>
  <si>
    <t>42.330</t>
  </si>
  <si>
    <t>42.331</t>
  </si>
  <si>
    <t>42.332</t>
  </si>
  <si>
    <t>42.333</t>
  </si>
  <si>
    <t>42.334</t>
  </si>
  <si>
    <t>42.335</t>
  </si>
  <si>
    <t>42.336</t>
  </si>
  <si>
    <t>42.337</t>
  </si>
  <si>
    <t>42.338</t>
  </si>
  <si>
    <t>42.339</t>
  </si>
  <si>
    <t>42.340</t>
  </si>
  <si>
    <t>42.341</t>
  </si>
  <si>
    <t>42.342</t>
  </si>
  <si>
    <t>42.343</t>
  </si>
  <si>
    <t>42.344</t>
  </si>
  <si>
    <t>42.345</t>
  </si>
  <si>
    <t>42.346</t>
  </si>
  <si>
    <t>42.347</t>
  </si>
  <si>
    <t>42.348</t>
  </si>
  <si>
    <t>42.349</t>
  </si>
  <si>
    <t>42.350</t>
  </si>
  <si>
    <t>42.351</t>
  </si>
  <si>
    <t>42.352</t>
  </si>
  <si>
    <t>42.353</t>
  </si>
  <si>
    <t>42.354</t>
  </si>
  <si>
    <t>42.355</t>
  </si>
  <si>
    <t>42.356</t>
  </si>
  <si>
    <t>42.357</t>
  </si>
  <si>
    <t>42.358</t>
  </si>
  <si>
    <t>42.359</t>
  </si>
  <si>
    <t>42.360</t>
  </si>
  <si>
    <t>42.361</t>
  </si>
  <si>
    <t>42.362</t>
  </si>
  <si>
    <t>42.363</t>
  </si>
  <si>
    <t>42.364</t>
  </si>
  <si>
    <t>42.365</t>
  </si>
  <si>
    <t>42.366</t>
  </si>
  <si>
    <t>42.367</t>
  </si>
  <si>
    <t>42.368</t>
  </si>
  <si>
    <t>42.369</t>
  </si>
  <si>
    <t>42.370</t>
  </si>
  <si>
    <t>42.371</t>
  </si>
  <si>
    <t>42.372</t>
  </si>
  <si>
    <t>42.373</t>
  </si>
  <si>
    <t>42.374</t>
  </si>
  <si>
    <t>42.375</t>
  </si>
  <si>
    <t>42.376</t>
  </si>
  <si>
    <t>42.377</t>
  </si>
  <si>
    <t>42.378</t>
  </si>
  <si>
    <t>42.379</t>
  </si>
  <si>
    <t>42.380</t>
  </si>
  <si>
    <t>42.381</t>
  </si>
  <si>
    <t>42.382</t>
  </si>
  <si>
    <t>42.383</t>
  </si>
  <si>
    <t>42.384</t>
  </si>
  <si>
    <t>42.385</t>
  </si>
  <si>
    <t>42.386</t>
  </si>
  <si>
    <t>42.387</t>
  </si>
  <si>
    <t>42.388</t>
  </si>
  <si>
    <t>42.389</t>
  </si>
  <si>
    <t>42.390</t>
  </si>
  <si>
    <t>42.391</t>
  </si>
  <si>
    <t>42.392</t>
  </si>
  <si>
    <t>42.393</t>
  </si>
  <si>
    <t>42.394</t>
  </si>
  <si>
    <t>42.395</t>
  </si>
  <si>
    <t>42.396</t>
  </si>
  <si>
    <t>42.397</t>
  </si>
  <si>
    <t>42.398</t>
  </si>
  <si>
    <t>42.399</t>
  </si>
  <si>
    <t>42.400</t>
  </si>
  <si>
    <t>42.401</t>
  </si>
  <si>
    <t>42.402</t>
  </si>
  <si>
    <t>42.403</t>
  </si>
  <si>
    <t>42.404</t>
  </si>
  <si>
    <t>42.405</t>
  </si>
  <si>
    <t>42.406</t>
  </si>
  <si>
    <t>42.407</t>
  </si>
  <si>
    <t>42.408</t>
  </si>
  <si>
    <t>42.409</t>
  </si>
  <si>
    <t>42.410</t>
  </si>
  <si>
    <t>42.411</t>
  </si>
  <si>
    <t>42.412</t>
  </si>
  <si>
    <t>42.413</t>
  </si>
  <si>
    <t>42.414</t>
  </si>
  <si>
    <t>42.415</t>
  </si>
  <si>
    <t>42.416</t>
  </si>
  <si>
    <t>42.417</t>
  </si>
  <si>
    <t>42.418</t>
  </si>
  <si>
    <t>42.419</t>
  </si>
  <si>
    <t>42.420</t>
  </si>
  <si>
    <t>42.421</t>
  </si>
  <si>
    <t>42.422</t>
  </si>
  <si>
    <t>42.423</t>
  </si>
  <si>
    <t>42.424</t>
  </si>
  <si>
    <t>42.425</t>
  </si>
  <si>
    <t>42.426</t>
  </si>
  <si>
    <t>42.427</t>
  </si>
  <si>
    <t>42.428</t>
  </si>
  <si>
    <t>42.429</t>
  </si>
  <si>
    <t>42.430</t>
  </si>
  <si>
    <t>42.431</t>
  </si>
  <si>
    <t>42.432</t>
  </si>
  <si>
    <t>42.433</t>
  </si>
  <si>
    <t>42.434</t>
  </si>
  <si>
    <t>42.435</t>
  </si>
  <si>
    <t>576.106</t>
  </si>
  <si>
    <t>576.123</t>
  </si>
  <si>
    <t>576.125</t>
  </si>
  <si>
    <t>576.126</t>
  </si>
  <si>
    <t>576.132</t>
  </si>
  <si>
    <t>576.138</t>
  </si>
  <si>
    <t>576.147</t>
  </si>
  <si>
    <t>576.153</t>
  </si>
  <si>
    <t>576.159</t>
  </si>
  <si>
    <t>576.160</t>
  </si>
  <si>
    <t>576.163</t>
  </si>
  <si>
    <t>576.166</t>
  </si>
  <si>
    <t>576.169</t>
  </si>
  <si>
    <t>576.171</t>
  </si>
  <si>
    <t>576.172</t>
  </si>
  <si>
    <t>718.1045</t>
  </si>
  <si>
    <t>718.1115</t>
  </si>
  <si>
    <t>718.1149</t>
  </si>
  <si>
    <t>718.1290</t>
  </si>
  <si>
    <t>718.1305</t>
  </si>
  <si>
    <t>718.1390</t>
  </si>
  <si>
    <t>718.1391</t>
  </si>
  <si>
    <t>718.1392</t>
  </si>
  <si>
    <t>718.1393</t>
  </si>
  <si>
    <t>718.1394</t>
  </si>
  <si>
    <t>718.1395</t>
  </si>
  <si>
    <t>718.1396</t>
  </si>
  <si>
    <t>718.1397</t>
  </si>
  <si>
    <t>718.1398</t>
  </si>
  <si>
    <t>718.1399</t>
  </si>
  <si>
    <t>718.1400</t>
  </si>
  <si>
    <t>718.1401</t>
  </si>
  <si>
    <t>718.1402</t>
  </si>
  <si>
    <t>718.1403</t>
  </si>
  <si>
    <t>718.1408</t>
  </si>
  <si>
    <t>718.1409</t>
  </si>
  <si>
    <t>718.1412</t>
  </si>
  <si>
    <t>718.1422</t>
  </si>
  <si>
    <t>718.1426</t>
  </si>
  <si>
    <t>718.1431</t>
  </si>
  <si>
    <t>718.1439</t>
  </si>
  <si>
    <t>718.1440</t>
  </si>
  <si>
    <t>718.1442</t>
  </si>
  <si>
    <t>718.1443</t>
  </si>
  <si>
    <t>718.1444</t>
  </si>
  <si>
    <t>718.1445</t>
  </si>
  <si>
    <t>718.1446</t>
  </si>
  <si>
    <t>718.1447</t>
  </si>
  <si>
    <t>718.1448</t>
  </si>
  <si>
    <t>718.1449</t>
  </si>
  <si>
    <t>718.1450</t>
  </si>
  <si>
    <t>718.1451</t>
  </si>
  <si>
    <t>718.1452</t>
  </si>
  <si>
    <t>718.1455</t>
  </si>
  <si>
    <t>718.1456</t>
  </si>
  <si>
    <t>718.1457</t>
  </si>
  <si>
    <t>718.1459</t>
  </si>
  <si>
    <t>718.1460</t>
  </si>
  <si>
    <t>718.1463</t>
  </si>
  <si>
    <t>718.1464</t>
  </si>
  <si>
    <t>718.1465</t>
  </si>
  <si>
    <t>718.1467</t>
  </si>
  <si>
    <t>718.1469</t>
  </si>
  <si>
    <t>718.1471</t>
  </si>
  <si>
    <t>718.1488</t>
  </si>
  <si>
    <t>718.1500</t>
  </si>
  <si>
    <t>718.1501</t>
  </si>
  <si>
    <t>718.1503</t>
  </si>
  <si>
    <t>718.250</t>
  </si>
  <si>
    <t>718.264</t>
  </si>
  <si>
    <t>718.265</t>
  </si>
  <si>
    <t>718.332</t>
  </si>
  <si>
    <t>718.364</t>
  </si>
  <si>
    <t>718.791</t>
  </si>
  <si>
    <t>718.796</t>
  </si>
  <si>
    <t>718.802</t>
  </si>
  <si>
    <t>718.893</t>
  </si>
  <si>
    <t>718.975</t>
  </si>
  <si>
    <t>9508.143</t>
  </si>
  <si>
    <t>9508.286</t>
  </si>
  <si>
    <t>9508.315</t>
  </si>
  <si>
    <t>COD OCS</t>
  </si>
  <si>
    <t>ACO</t>
  </si>
  <si>
    <t>FERRO</t>
  </si>
  <si>
    <t>ALUMINIO</t>
  </si>
  <si>
    <t>USINAGEM</t>
  </si>
  <si>
    <t>EM PROD</t>
  </si>
  <si>
    <t>253236</t>
  </si>
  <si>
    <t>253301</t>
  </si>
  <si>
    <t>251080</t>
  </si>
  <si>
    <t>251079</t>
  </si>
  <si>
    <t>253171</t>
  </si>
  <si>
    <t>252196</t>
  </si>
  <si>
    <t>251081</t>
  </si>
  <si>
    <t>252148</t>
  </si>
  <si>
    <t>NF/OC</t>
  </si>
  <si>
    <t>9508.295</t>
  </si>
  <si>
    <t>recursos</t>
  </si>
  <si>
    <t>4743.68</t>
  </si>
  <si>
    <t>3783.67</t>
  </si>
  <si>
    <t>4711.125</t>
  </si>
  <si>
    <t>1928.781/2</t>
  </si>
  <si>
    <t>5311.62</t>
  </si>
  <si>
    <t>1928.63/2</t>
  </si>
  <si>
    <t>411.126</t>
  </si>
  <si>
    <t>DEZEMBRO 2021</t>
  </si>
  <si>
    <t>NOVEMBRO 2021</t>
  </si>
  <si>
    <t>JS</t>
  </si>
  <si>
    <t>1928.703/2</t>
  </si>
  <si>
    <t>1928.117/2</t>
  </si>
  <si>
    <t>9220.50</t>
  </si>
  <si>
    <t>16330.2/1</t>
  </si>
  <si>
    <t>1374.229/1</t>
  </si>
  <si>
    <t>2567.135</t>
  </si>
  <si>
    <t>16330.2/2</t>
  </si>
  <si>
    <t>16399.5</t>
  </si>
  <si>
    <t>1928.9/3</t>
  </si>
  <si>
    <t>10441.13</t>
  </si>
  <si>
    <t>1928.9/2</t>
  </si>
  <si>
    <t>6059.38</t>
  </si>
  <si>
    <t>6059.43</t>
  </si>
  <si>
    <t>10 PARCIAL</t>
  </si>
  <si>
    <t>6059.39</t>
  </si>
  <si>
    <t>5522.2</t>
  </si>
  <si>
    <t>ZINCAGEM</t>
  </si>
  <si>
    <t>1.4</t>
  </si>
  <si>
    <t>1166.70</t>
  </si>
  <si>
    <t>3376.303</t>
  </si>
  <si>
    <t>2220.18</t>
  </si>
  <si>
    <t>2220.17</t>
  </si>
  <si>
    <t>256352</t>
  </si>
  <si>
    <t>2220.14</t>
  </si>
  <si>
    <t>253737</t>
  </si>
  <si>
    <t>1.1</t>
  </si>
  <si>
    <t>1.7</t>
  </si>
  <si>
    <t>1928.170/2</t>
  </si>
  <si>
    <t>METALTECNICA</t>
  </si>
  <si>
    <t>TRAT. TERMICO</t>
  </si>
  <si>
    <t>4 PARCIAL</t>
  </si>
  <si>
    <t>6415.7</t>
  </si>
  <si>
    <t>6415.8</t>
  </si>
  <si>
    <t>9508.177</t>
  </si>
  <si>
    <t>9508.178</t>
  </si>
  <si>
    <t>1.3</t>
  </si>
  <si>
    <t>OC DAS 8 POLIAS OK/ NF DE 2 OK</t>
  </si>
  <si>
    <t>NF OK</t>
  </si>
  <si>
    <t>1972.75</t>
  </si>
  <si>
    <t>1972.73</t>
  </si>
  <si>
    <t>1972.74</t>
  </si>
  <si>
    <t>7606.43</t>
  </si>
  <si>
    <t>2567.162</t>
  </si>
  <si>
    <t>10058.41</t>
  </si>
  <si>
    <t>10058.38</t>
  </si>
  <si>
    <t xml:space="preserve">4 PARCIAL E 2 MORTA </t>
  </si>
  <si>
    <t>107.30</t>
  </si>
  <si>
    <t>3376.302</t>
  </si>
  <si>
    <t xml:space="preserve">JR </t>
  </si>
  <si>
    <t>2877.4</t>
  </si>
  <si>
    <t>8523.1</t>
  </si>
  <si>
    <t>CORTE</t>
  </si>
  <si>
    <t>16471.1</t>
  </si>
  <si>
    <t>8523.2</t>
  </si>
  <si>
    <t>9.110/4</t>
  </si>
  <si>
    <t>USI+FF</t>
  </si>
  <si>
    <t>1928.747</t>
  </si>
  <si>
    <t>1928.737</t>
  </si>
  <si>
    <t>1928.530/1</t>
  </si>
  <si>
    <t>1928.530/2</t>
  </si>
  <si>
    <t>"+ R$55,00 de retrabalho de usinagem</t>
  </si>
  <si>
    <t xml:space="preserve">"+40 DE SOLDA </t>
  </si>
  <si>
    <t xml:space="preserve">"+0.40 Peça dura </t>
  </si>
  <si>
    <t>MIRANDA</t>
  </si>
  <si>
    <t>USI+FP+CH+FF</t>
  </si>
  <si>
    <t>PF.70.A.2</t>
  </si>
  <si>
    <t>19298.1/2</t>
  </si>
  <si>
    <t>7606.45</t>
  </si>
  <si>
    <t>16399.1</t>
  </si>
  <si>
    <t>NAVY TOOLS</t>
  </si>
  <si>
    <t>ESTRIAS</t>
  </si>
  <si>
    <t>BROCHAMENTO</t>
  </si>
  <si>
    <t>2558.13</t>
  </si>
  <si>
    <t>PF.70.A.1</t>
  </si>
  <si>
    <t>PF.50.A.1</t>
  </si>
  <si>
    <t>PF.80.A.1</t>
  </si>
  <si>
    <t>9508.186/2</t>
  </si>
  <si>
    <t>USI+CORTE</t>
  </si>
  <si>
    <t>9508.186/1</t>
  </si>
  <si>
    <t>420 PARCIAL 14-04</t>
  </si>
  <si>
    <t>5228.15</t>
  </si>
  <si>
    <t>1166.139/2</t>
  </si>
  <si>
    <t>1374.168/2</t>
  </si>
  <si>
    <t>USI + CORTE</t>
  </si>
  <si>
    <t>269598</t>
  </si>
  <si>
    <t>1928.21/2</t>
  </si>
  <si>
    <t>1928.21/4</t>
  </si>
  <si>
    <t xml:space="preserve">CHEGOU 7 </t>
  </si>
  <si>
    <t xml:space="preserve">USI </t>
  </si>
  <si>
    <t>PF.65.A.2</t>
  </si>
  <si>
    <t>1880.21</t>
  </si>
  <si>
    <t>9508.222</t>
  </si>
  <si>
    <t>9508.264</t>
  </si>
  <si>
    <t>5311.50</t>
  </si>
  <si>
    <t>8188.1</t>
  </si>
  <si>
    <t>USI+CH</t>
  </si>
  <si>
    <t xml:space="preserve"> </t>
  </si>
  <si>
    <t>1374.168/1</t>
  </si>
  <si>
    <t>"+480 SERVIÇO DE SOLDA"</t>
  </si>
  <si>
    <t>2921.17</t>
  </si>
  <si>
    <t>9508.325</t>
  </si>
  <si>
    <t>238,04</t>
  </si>
  <si>
    <t>RETRABALHO 15PEÇAS</t>
  </si>
  <si>
    <t>RETRABALHO 17 PEÇAS</t>
  </si>
  <si>
    <t>1166.139-2</t>
  </si>
  <si>
    <t>12942.11</t>
  </si>
  <si>
    <t>30 boas, 1 com batimento não foi balanceado</t>
  </si>
  <si>
    <t>1667.11</t>
  </si>
  <si>
    <t>16021.7</t>
  </si>
  <si>
    <t>USI + FP</t>
  </si>
  <si>
    <t>SOMENTE USI E PRECISÃO</t>
  </si>
  <si>
    <t>1667.10</t>
  </si>
  <si>
    <t>1667.9</t>
  </si>
  <si>
    <t>16021.8</t>
  </si>
  <si>
    <t>1667.8</t>
  </si>
  <si>
    <t>1667.12</t>
  </si>
  <si>
    <t>CHAVETA</t>
  </si>
  <si>
    <t>1928.870/2</t>
  </si>
  <si>
    <t>USI+CH+FF+CORTE</t>
  </si>
  <si>
    <t>ALTERADO VALOR P 11,50</t>
  </si>
  <si>
    <t>9316.23</t>
  </si>
  <si>
    <t>Não cortaram, desconto de R$40,00</t>
  </si>
  <si>
    <t>1667.15</t>
  </si>
  <si>
    <t>"+ 300 de solda</t>
  </si>
  <si>
    <t>SOMENTE USI + CHAV</t>
  </si>
  <si>
    <t>2921.20</t>
  </si>
  <si>
    <t>USI + CH+ CORTE</t>
  </si>
  <si>
    <t>4743.79</t>
  </si>
  <si>
    <t>9267.7</t>
  </si>
  <si>
    <t>9508.328</t>
  </si>
  <si>
    <t>9508.329</t>
  </si>
  <si>
    <t>ESTRIAMENTO</t>
  </si>
  <si>
    <t>9267.8</t>
  </si>
  <si>
    <t>1667.22</t>
  </si>
  <si>
    <t>5441.112</t>
  </si>
  <si>
    <t>12410.6</t>
  </si>
  <si>
    <t>5441.115</t>
  </si>
  <si>
    <t>1166.88</t>
  </si>
  <si>
    <t>USI+CH+CORTE</t>
  </si>
  <si>
    <t>06 peças pendentes</t>
  </si>
  <si>
    <t>entrega não apontada</t>
  </si>
  <si>
    <t xml:space="preserve"> 05-07(parcial recebida 2), RESTANTE 08/07</t>
  </si>
  <si>
    <t>1166.129/2</t>
  </si>
  <si>
    <t>voltou para retrabalhar as buchas</t>
  </si>
  <si>
    <t>9158.8</t>
  </si>
  <si>
    <t>retrabalho chanfro</t>
  </si>
  <si>
    <t>1166.57/2</t>
  </si>
  <si>
    <t>21/06</t>
  </si>
  <si>
    <t>AVISAR RONALDO QUANDO CHEGAR</t>
  </si>
  <si>
    <t>137.42</t>
  </si>
  <si>
    <t>137.41</t>
  </si>
  <si>
    <t>137.43</t>
  </si>
  <si>
    <t>1972.79</t>
  </si>
  <si>
    <t>19686.1</t>
  </si>
  <si>
    <t>7606.42</t>
  </si>
  <si>
    <t>11792.9</t>
  </si>
  <si>
    <t>2846.91</t>
  </si>
  <si>
    <t>3376.362</t>
  </si>
  <si>
    <t>3376.361</t>
  </si>
  <si>
    <t>14924.6/2</t>
  </si>
  <si>
    <t>35.15</t>
  </si>
  <si>
    <t>19667.1</t>
  </si>
  <si>
    <t>CH+FP+FF+FC</t>
  </si>
  <si>
    <t xml:space="preserve">CH </t>
  </si>
  <si>
    <t>USI + CH</t>
  </si>
  <si>
    <t>7606.39</t>
  </si>
  <si>
    <t>7606.47</t>
  </si>
  <si>
    <t>11406.1</t>
  </si>
  <si>
    <t>retrabalho afastamento</t>
  </si>
  <si>
    <t>7606.46</t>
  </si>
  <si>
    <t>289195</t>
  </si>
  <si>
    <t>RETRABALHO 22/08 9peças</t>
  </si>
  <si>
    <t>RETRABALHO 22/08  28 peças</t>
  </si>
  <si>
    <t>RETRABALHO 22/08  4 peças</t>
  </si>
  <si>
    <t>1972.86</t>
  </si>
  <si>
    <t>5595.3</t>
  </si>
  <si>
    <t>1928.1001</t>
  </si>
  <si>
    <t>1928.1002</t>
  </si>
  <si>
    <t>1374.103/2</t>
  </si>
  <si>
    <t>13907.15</t>
  </si>
  <si>
    <t>3376.363</t>
  </si>
  <si>
    <t>7606.44</t>
  </si>
  <si>
    <t>8201.1</t>
  </si>
  <si>
    <t>RETRABALHO</t>
  </si>
  <si>
    <t>8201.2</t>
  </si>
  <si>
    <t>ACRESCIMO $180 SOLDAR BUCHA</t>
  </si>
  <si>
    <t>acrescimo de 10 reais cada peça</t>
  </si>
  <si>
    <t>9508.183/2</t>
  </si>
  <si>
    <t>MATOU 1 PEÇA/RETIRADO 1 ESTOQUE E APONTADO</t>
  </si>
  <si>
    <t>1374.275</t>
  </si>
  <si>
    <t>1928.124/2</t>
  </si>
  <si>
    <t>1374.178/1</t>
  </si>
  <si>
    <t>9508.183/1</t>
  </si>
  <si>
    <t>1.6</t>
  </si>
  <si>
    <t>208.45/2</t>
  </si>
  <si>
    <t xml:space="preserve"> JR</t>
  </si>
  <si>
    <t>1374.103/1</t>
  </si>
  <si>
    <t>13907.13</t>
  </si>
  <si>
    <t>4743.83</t>
  </si>
  <si>
    <t>5622.57</t>
  </si>
  <si>
    <t>CHA+CORTE</t>
  </si>
  <si>
    <t>MAIS 490 DE SOLDA</t>
  </si>
  <si>
    <t>1166.93</t>
  </si>
  <si>
    <t>8607.20</t>
  </si>
  <si>
    <t>1.8</t>
  </si>
  <si>
    <t>AGUARDANDO ORÇAMENTO</t>
  </si>
  <si>
    <t>9508.274/2</t>
  </si>
  <si>
    <t>9508.303</t>
  </si>
  <si>
    <t>3376.357</t>
  </si>
  <si>
    <t>12942.12</t>
  </si>
  <si>
    <t>1928.342</t>
  </si>
  <si>
    <t>1928.877/2</t>
  </si>
  <si>
    <t>1928.877/1</t>
  </si>
  <si>
    <t>13907.10</t>
  </si>
  <si>
    <t>verificar, jr refere que foram apenas 19 peças</t>
  </si>
  <si>
    <t>13907.14</t>
  </si>
  <si>
    <t>retrabalho</t>
  </si>
  <si>
    <t>4437.11</t>
  </si>
  <si>
    <t>137.40</t>
  </si>
  <si>
    <t>1651.612</t>
  </si>
  <si>
    <t>PENDENCIA DE 20 PEÇAS 1,90 UNIDADE - TOTAL 38</t>
  </si>
  <si>
    <t>USI+BALANC</t>
  </si>
  <si>
    <t>9508.274/1</t>
  </si>
  <si>
    <t>1166.77</t>
  </si>
  <si>
    <t>MORREU 1 PEÇA</t>
  </si>
  <si>
    <t>1374.140/2</t>
  </si>
  <si>
    <t>816,00 por peça  -  4 solda  - 60 reias retrabalho</t>
  </si>
  <si>
    <t>item a 1,90 - porém QUATROcentavos pag. de serv. penden</t>
  </si>
  <si>
    <t>retrabalho 1 peça</t>
  </si>
  <si>
    <t>OP DE12PEÇAS - ENCAMINHADO PARCIAL 2pças</t>
  </si>
  <si>
    <t>entrega de 2 (23/11)</t>
  </si>
  <si>
    <t xml:space="preserve"> REFERENTE AO RETRABALHO FURO DE PRECISÃO</t>
  </si>
  <si>
    <t>9508.290</t>
  </si>
  <si>
    <t>AJUSTAR VALOR DA OC ok</t>
  </si>
  <si>
    <t>1928.174</t>
  </si>
  <si>
    <t>FF+CH</t>
  </si>
  <si>
    <t>ENVIADO PADRÃO TROCADA ALU/FER</t>
  </si>
  <si>
    <t>PADRÃO ERRADA /   REFERENTE AO ITEM 6655.1</t>
  </si>
  <si>
    <t>1374.237/2</t>
  </si>
  <si>
    <t>1928.106/2</t>
  </si>
  <si>
    <t>1166.76</t>
  </si>
  <si>
    <t>9508.275/2</t>
  </si>
  <si>
    <t>1928.122/2</t>
  </si>
  <si>
    <t>TRATAMENTO TERMICO</t>
  </si>
  <si>
    <t>RETRABALHO DE 1 PEÇA - SEM CHAVETA</t>
  </si>
  <si>
    <t>5441.32</t>
  </si>
  <si>
    <t>5311.8</t>
  </si>
  <si>
    <t>FEITO A PARTIR DO TARUGO GUNDIDO</t>
  </si>
  <si>
    <t>1928.765</t>
  </si>
  <si>
    <t>7835.1</t>
  </si>
  <si>
    <t>1651.613</t>
  </si>
  <si>
    <t>3522.20/1</t>
  </si>
  <si>
    <t xml:space="preserve">FF </t>
  </si>
  <si>
    <t>CHA</t>
  </si>
  <si>
    <t>1928.528</t>
  </si>
  <si>
    <t>FC+CH</t>
  </si>
  <si>
    <t>20109.4</t>
  </si>
  <si>
    <t>20109.2</t>
  </si>
  <si>
    <t>20109.6</t>
  </si>
  <si>
    <t>8188.2</t>
  </si>
  <si>
    <t xml:space="preserve">LOTE REFUGADO, LARGURA CH 0,5 MAIOR  R$155,64 </t>
  </si>
  <si>
    <t>20109.1</t>
  </si>
  <si>
    <t>7835.2</t>
  </si>
  <si>
    <t>ACRESCIMO DE 150 RETRABALHO ABERTURA FURO</t>
  </si>
  <si>
    <t>20109.5</t>
  </si>
  <si>
    <t>VALOR MAIOR/ ABRIR O FURO - RECEBIDO 2(25/01)</t>
  </si>
  <si>
    <t>13907.17</t>
  </si>
  <si>
    <t>9158.3</t>
  </si>
  <si>
    <t>15676.23</t>
  </si>
  <si>
    <t>20109.3</t>
  </si>
  <si>
    <t>7606.49</t>
  </si>
  <si>
    <t>valor maior para abrir furo da bucha</t>
  </si>
  <si>
    <t>20140.6</t>
  </si>
  <si>
    <t>VALOR DIFERENCIADO, FURO FECHADO</t>
  </si>
  <si>
    <t>4990.11</t>
  </si>
  <si>
    <t>1048.39</t>
  </si>
  <si>
    <t>1928.1011</t>
  </si>
  <si>
    <t>NOBRE</t>
  </si>
  <si>
    <t>6.46</t>
  </si>
  <si>
    <t xml:space="preserve">LOTE PILOTO </t>
  </si>
  <si>
    <t>3376.369</t>
  </si>
  <si>
    <t>CHA+FF</t>
  </si>
  <si>
    <t>3376.368</t>
  </si>
  <si>
    <t>3376.370</t>
  </si>
  <si>
    <t>3376.373</t>
  </si>
  <si>
    <t>3376.372</t>
  </si>
  <si>
    <t>aumento de 10 por peça referente a urgencia</t>
  </si>
  <si>
    <t>morreu 2 peças</t>
  </si>
  <si>
    <t>20140.4</t>
  </si>
  <si>
    <t>20140.1</t>
  </si>
  <si>
    <t>20140.3</t>
  </si>
  <si>
    <t>incluido faceamento AUMENTAR o valor da OC</t>
  </si>
  <si>
    <t>20140.2</t>
  </si>
  <si>
    <t>01 refugo</t>
  </si>
  <si>
    <t>1928.563/2</t>
  </si>
  <si>
    <t>1928.29/2</t>
  </si>
  <si>
    <t xml:space="preserve">LOTE REFUGADO </t>
  </si>
  <si>
    <t>1 refugo que já veio da JR/ REFUGADO LOTE TODO</t>
  </si>
  <si>
    <t>9656.4</t>
  </si>
  <si>
    <t>9488.36/1</t>
  </si>
  <si>
    <t>2567.352</t>
  </si>
  <si>
    <t>9664.1</t>
  </si>
  <si>
    <t>2567.351</t>
  </si>
  <si>
    <t>125.74</t>
  </si>
  <si>
    <t>3083.6/1</t>
  </si>
  <si>
    <t>3083.6/2</t>
  </si>
  <si>
    <t>10% REAJUSTE</t>
  </si>
  <si>
    <t>20091.2</t>
  </si>
  <si>
    <t>36.41</t>
  </si>
  <si>
    <t>3.17</t>
  </si>
  <si>
    <t>1928.743/1</t>
  </si>
  <si>
    <t>1928.756</t>
  </si>
  <si>
    <t>13907.11</t>
  </si>
  <si>
    <t>9010.46</t>
  </si>
  <si>
    <t>10441.10/2</t>
  </si>
  <si>
    <t>2846.95/2</t>
  </si>
  <si>
    <t>17928.1</t>
  </si>
  <si>
    <t>17014.19/2</t>
  </si>
  <si>
    <t>1166.200/1</t>
  </si>
  <si>
    <t>2846.85/2</t>
  </si>
  <si>
    <t>BOCRIL</t>
  </si>
  <si>
    <t>49.10</t>
  </si>
  <si>
    <t>VULCANIZAÇÃO</t>
  </si>
  <si>
    <t>PROJETO DE INVESTIMENTO 26</t>
  </si>
  <si>
    <t xml:space="preserve">CALÇO </t>
  </si>
  <si>
    <t>9977.17</t>
  </si>
  <si>
    <t>9977.19</t>
  </si>
  <si>
    <t>9977.18</t>
  </si>
  <si>
    <t>17014.16</t>
  </si>
  <si>
    <t>17014.17</t>
  </si>
  <si>
    <t>17014.18</t>
  </si>
  <si>
    <t>20367.2</t>
  </si>
  <si>
    <t>20367.1</t>
  </si>
  <si>
    <t>20367.3</t>
  </si>
  <si>
    <t>20367.4</t>
  </si>
  <si>
    <t>13907.12</t>
  </si>
  <si>
    <t>TARUGO ESTAVA ERRADO</t>
  </si>
  <si>
    <t>2 PEÇAS DIA 14/04</t>
  </si>
  <si>
    <t>CH + FF</t>
  </si>
  <si>
    <t>10441.19</t>
  </si>
  <si>
    <t>552.365</t>
  </si>
  <si>
    <t>FORTELO</t>
  </si>
  <si>
    <t>20471.2</t>
  </si>
  <si>
    <t>20471.1</t>
  </si>
  <si>
    <t>2846.85/1</t>
  </si>
  <si>
    <t>2 PEÇAS DIA 23/05</t>
  </si>
  <si>
    <t>1166.200</t>
  </si>
  <si>
    <t>2 PEÇAS DIA 25/05</t>
  </si>
  <si>
    <t>9508.333</t>
  </si>
  <si>
    <t>1928.8/2</t>
  </si>
  <si>
    <t>43.800</t>
  </si>
  <si>
    <t>1928.591/1</t>
  </si>
  <si>
    <t>6753.23</t>
  </si>
  <si>
    <t>ARTHUR -</t>
  </si>
  <si>
    <t>200 PEÇAS DIA 16/06</t>
  </si>
  <si>
    <t>12051.8</t>
  </si>
  <si>
    <t>43.311</t>
  </si>
  <si>
    <t>9267.9</t>
  </si>
  <si>
    <t>20543.1</t>
  </si>
  <si>
    <t>43.207</t>
  </si>
  <si>
    <t>1928.1013</t>
  </si>
  <si>
    <t xml:space="preserve">retornou sem o serviço - divergencia de valor </t>
  </si>
  <si>
    <t>8201.7</t>
  </si>
  <si>
    <t>1667.20</t>
  </si>
  <si>
    <t>350 PEÇAS DIA 04/07</t>
  </si>
  <si>
    <t>6753.5</t>
  </si>
  <si>
    <t>19.05</t>
  </si>
  <si>
    <t>43.211</t>
  </si>
  <si>
    <t>43.206</t>
  </si>
  <si>
    <t>43.45</t>
  </si>
  <si>
    <t>43.46</t>
  </si>
  <si>
    <t>43.700</t>
  </si>
  <si>
    <t>43.702/1</t>
  </si>
  <si>
    <t>43.802</t>
  </si>
  <si>
    <t>137.22</t>
  </si>
  <si>
    <t>2567.236</t>
  </si>
  <si>
    <t>5595.18</t>
  </si>
  <si>
    <t>5595.19</t>
  </si>
  <si>
    <t xml:space="preserve">"+" R$57,00-CORTE DE BUCHA PARA MANUTENÇÃO </t>
  </si>
  <si>
    <t>9220.33</t>
  </si>
  <si>
    <t>1928.869</t>
  </si>
  <si>
    <t>3610.15</t>
  </si>
  <si>
    <t>3610.16</t>
  </si>
  <si>
    <t>3610.13</t>
  </si>
  <si>
    <t>3610.14</t>
  </si>
  <si>
    <t>"+"  R$450,00 - RETRABALHO DE SOLDA</t>
  </si>
  <si>
    <t>16808.2</t>
  </si>
  <si>
    <t>ITENS DEVOLVIDOS SEM USINAGEM</t>
  </si>
  <si>
    <t>5438.11</t>
  </si>
  <si>
    <t>43.407</t>
  </si>
  <si>
    <t>1928.707</t>
  </si>
  <si>
    <t>PF+CH+FF+FC</t>
  </si>
  <si>
    <t>43.404</t>
  </si>
  <si>
    <t>43.403</t>
  </si>
  <si>
    <t>20360.7</t>
  </si>
  <si>
    <t>43.408</t>
  </si>
  <si>
    <t>43.410</t>
  </si>
  <si>
    <t>10441.14</t>
  </si>
  <si>
    <t>20360.9</t>
  </si>
  <si>
    <t>8201.9</t>
  </si>
  <si>
    <t>8201.8</t>
  </si>
  <si>
    <t>10058.43</t>
  </si>
  <si>
    <t>14682.8</t>
  </si>
  <si>
    <t>14682.9</t>
  </si>
  <si>
    <t>1166.68</t>
  </si>
  <si>
    <t>1166.61/3</t>
  </si>
  <si>
    <t>43.504</t>
  </si>
  <si>
    <t>43.306</t>
  </si>
  <si>
    <t>43.310</t>
  </si>
  <si>
    <t>43.508/1</t>
  </si>
  <si>
    <t>1374.238</t>
  </si>
  <si>
    <t>1374.161/3</t>
  </si>
  <si>
    <t>1374.239</t>
  </si>
  <si>
    <t>9508.175/2</t>
  </si>
  <si>
    <t>4 BUCHAS DIA 29/09</t>
  </si>
  <si>
    <t>10058.44</t>
  </si>
  <si>
    <t>BUN-ACO</t>
  </si>
  <si>
    <t>1928.287/2</t>
  </si>
  <si>
    <t>1374.151/3</t>
  </si>
  <si>
    <t>1928.839/2</t>
  </si>
  <si>
    <t>1928.840/2</t>
  </si>
  <si>
    <t>1928.314/3</t>
  </si>
  <si>
    <t>137.47</t>
  </si>
  <si>
    <t>137.48</t>
  </si>
  <si>
    <t>137.46</t>
  </si>
  <si>
    <t>43.25</t>
  </si>
  <si>
    <t>43.22</t>
  </si>
  <si>
    <t>14682.10</t>
  </si>
  <si>
    <t>1928.664</t>
  </si>
  <si>
    <t>43.409</t>
  </si>
  <si>
    <t>1374.245</t>
  </si>
  <si>
    <t>137.50</t>
  </si>
  <si>
    <t>137.49</t>
  </si>
  <si>
    <t>19430.1</t>
  </si>
  <si>
    <t>534.4</t>
  </si>
  <si>
    <t>43.411</t>
  </si>
  <si>
    <t>1374.288</t>
  </si>
  <si>
    <t>1928.658</t>
  </si>
  <si>
    <t>43.212</t>
  </si>
  <si>
    <t>6325.1</t>
  </si>
  <si>
    <t>1928.1017/1</t>
  </si>
  <si>
    <t>43.800/1</t>
  </si>
  <si>
    <t>9508.334/1</t>
  </si>
  <si>
    <t>1928.427/3</t>
  </si>
  <si>
    <t>COMBN 2 BUCHAS P/ 09/11</t>
  </si>
  <si>
    <t>534.5</t>
  </si>
  <si>
    <t>1 BUCHA COM FURO APOX. ERRADO</t>
  </si>
  <si>
    <t>1374.244</t>
  </si>
  <si>
    <t>1166.92/3</t>
  </si>
  <si>
    <t>43.604</t>
  </si>
  <si>
    <t>43.408/1</t>
  </si>
  <si>
    <t>9508.263</t>
  </si>
  <si>
    <t>9508.293</t>
  </si>
  <si>
    <t>1374.279</t>
  </si>
  <si>
    <t>FP+CORTE</t>
  </si>
  <si>
    <t>2802.26</t>
  </si>
  <si>
    <t>1374.280</t>
  </si>
  <si>
    <t>6325.2</t>
  </si>
  <si>
    <t>FP+FF+FC</t>
  </si>
  <si>
    <t>1166.87</t>
  </si>
  <si>
    <t>1928.350/7</t>
  </si>
  <si>
    <t>43.700/1</t>
  </si>
  <si>
    <t>43.24</t>
  </si>
  <si>
    <t>6.50</t>
  </si>
  <si>
    <t>APONTADO NA OP "361861"</t>
  </si>
  <si>
    <t>MELOTEC</t>
  </si>
  <si>
    <t>552.1140</t>
  </si>
  <si>
    <t>552.1141</t>
  </si>
  <si>
    <t>CH+FF+CORTE</t>
  </si>
  <si>
    <t>43.42</t>
  </si>
  <si>
    <t>9508.196/2</t>
  </si>
  <si>
    <t>43.406/1</t>
  </si>
  <si>
    <t>1928.454/3</t>
  </si>
  <si>
    <t>1928.106/3</t>
  </si>
  <si>
    <t>20775.1</t>
  </si>
  <si>
    <t>43.310/1</t>
  </si>
  <si>
    <t>20208.2</t>
  </si>
  <si>
    <t>2558.12</t>
  </si>
  <si>
    <t>1374.291</t>
  </si>
  <si>
    <t>53.508/1</t>
  </si>
  <si>
    <t>53.508</t>
  </si>
  <si>
    <t>53.409</t>
  </si>
  <si>
    <t>53.211</t>
  </si>
  <si>
    <t>53.206</t>
  </si>
  <si>
    <t>53.208</t>
  </si>
  <si>
    <t>53.308</t>
  </si>
  <si>
    <t>1374.189/1</t>
  </si>
  <si>
    <t>USI + BAL</t>
  </si>
  <si>
    <t>53.311</t>
  </si>
  <si>
    <t>53.700</t>
  </si>
  <si>
    <t>53.504</t>
  </si>
  <si>
    <t>53.410</t>
  </si>
  <si>
    <t>1374.169/2</t>
  </si>
  <si>
    <t>1166.201/1</t>
  </si>
  <si>
    <t>53.408</t>
  </si>
  <si>
    <t>1928.1019</t>
  </si>
  <si>
    <t>1928.1020</t>
  </si>
  <si>
    <t>1928.1021</t>
  </si>
  <si>
    <t>1928.1022</t>
  </si>
  <si>
    <t>1928.1023</t>
  </si>
  <si>
    <t>1928.768</t>
  </si>
  <si>
    <t>Retrabalho da bucha</t>
  </si>
  <si>
    <t>10058.46</t>
  </si>
  <si>
    <t>53.610</t>
  </si>
  <si>
    <t>53.604</t>
  </si>
  <si>
    <t>4 BUCHAS NO DIA 19/02</t>
  </si>
  <si>
    <t>1928.1045</t>
  </si>
  <si>
    <t>4 BUCHAS NO DIA 09/02</t>
  </si>
  <si>
    <t>1 BUCHA NO DIA 08/02</t>
  </si>
  <si>
    <t>43.308/1</t>
  </si>
  <si>
    <t>137.51</t>
  </si>
  <si>
    <t>TERCEIRO NÃO COBROU PELO SERVIÇO</t>
  </si>
  <si>
    <t>8201.6</t>
  </si>
  <si>
    <t>21075.1</t>
  </si>
  <si>
    <t>43.605</t>
  </si>
  <si>
    <t>208.27/2</t>
  </si>
  <si>
    <t>43.405</t>
  </si>
  <si>
    <t>1928.95/2</t>
  </si>
  <si>
    <t>43.507</t>
  </si>
  <si>
    <t>9316.29</t>
  </si>
  <si>
    <t>6753.24</t>
  </si>
  <si>
    <t>1928.1033</t>
  </si>
  <si>
    <t>43.608</t>
  </si>
  <si>
    <t>43.508</t>
  </si>
  <si>
    <t>9508.339</t>
  </si>
  <si>
    <t>1928.286/2</t>
  </si>
  <si>
    <t>43.703</t>
  </si>
  <si>
    <t>43.412</t>
  </si>
  <si>
    <t>43.210</t>
  </si>
  <si>
    <t>1928.832/2</t>
  </si>
  <si>
    <t>1972.87</t>
  </si>
  <si>
    <t>19011.2</t>
  </si>
  <si>
    <t>43.606/1</t>
  </si>
  <si>
    <t>1928.951/3</t>
  </si>
  <si>
    <t>5311.72</t>
  </si>
  <si>
    <t>ADICIONADO MAIS R$96,21 DA PENDÊNCIA DO ÚLTIMO SERVIÇO</t>
  </si>
  <si>
    <t>1928.1046</t>
  </si>
  <si>
    <t>FP+CH+FF+CORTE</t>
  </si>
  <si>
    <t>5028.27</t>
  </si>
  <si>
    <t>RECARTILHA+CH+FF</t>
  </si>
  <si>
    <t>43.401</t>
  </si>
  <si>
    <t>1374.294</t>
  </si>
  <si>
    <t>43.610</t>
  </si>
  <si>
    <t>1374.293</t>
  </si>
  <si>
    <t>43.47</t>
  </si>
  <si>
    <t>20140.7</t>
  </si>
  <si>
    <t>1374.295</t>
  </si>
  <si>
    <t>TRATAMENTO TÉRMICO</t>
  </si>
  <si>
    <t>21191.1</t>
  </si>
  <si>
    <t>21191.2</t>
  </si>
  <si>
    <t>1374.297/1</t>
  </si>
  <si>
    <t>1374.298/1</t>
  </si>
  <si>
    <t>2846.91/1</t>
  </si>
  <si>
    <t>1374.283</t>
  </si>
  <si>
    <t>1928.1051</t>
  </si>
  <si>
    <t>PEÇAS FORAM A MAIS PARA O TERCEIRO</t>
  </si>
  <si>
    <t>21209.3</t>
  </si>
  <si>
    <t>553.22</t>
  </si>
  <si>
    <t>553.17</t>
  </si>
  <si>
    <t>208.47/1</t>
  </si>
  <si>
    <t>43.209</t>
  </si>
  <si>
    <t>10058.47</t>
  </si>
  <si>
    <t>2600.2</t>
  </si>
  <si>
    <t>1166.203</t>
  </si>
  <si>
    <t>43.703/1</t>
  </si>
  <si>
    <t>FOI ENVIADA PEÇAS ERRADAS</t>
  </si>
  <si>
    <t>553.15</t>
  </si>
  <si>
    <t>553.16</t>
  </si>
  <si>
    <t>43.208</t>
  </si>
  <si>
    <t>43.308</t>
  </si>
  <si>
    <t>43.304</t>
  </si>
  <si>
    <t>20109.7</t>
  </si>
  <si>
    <t>20109.8</t>
  </si>
  <si>
    <t>3376.330</t>
  </si>
  <si>
    <t>1374.296/1</t>
  </si>
  <si>
    <t>43.48</t>
  </si>
  <si>
    <t>43.610/1</t>
  </si>
  <si>
    <t>43.430</t>
  </si>
  <si>
    <t>1928.708/1</t>
  </si>
  <si>
    <t>10058.48</t>
  </si>
  <si>
    <t>PF+CH+FF</t>
  </si>
  <si>
    <t>43.605/1</t>
  </si>
  <si>
    <t>1928.1052/1</t>
  </si>
  <si>
    <t>43.509</t>
  </si>
  <si>
    <t>VALORES 2024</t>
  </si>
  <si>
    <t>BUCHAS QD USINADAS</t>
  </si>
  <si>
    <t>USINAGEM EXTERNA (PREÇO NOVO)</t>
  </si>
  <si>
    <t>FURO + CH + CORTE  (PREÇO NOVO)</t>
  </si>
  <si>
    <t>PREÇO TOTAL (NOVO)</t>
  </si>
  <si>
    <t>JA</t>
  </si>
  <si>
    <t>SH</t>
  </si>
  <si>
    <t>SDS</t>
  </si>
  <si>
    <t>SD</t>
  </si>
  <si>
    <t>SK</t>
  </si>
  <si>
    <t>SF</t>
  </si>
  <si>
    <t>F</t>
  </si>
  <si>
    <t>J</t>
  </si>
  <si>
    <t>M</t>
  </si>
  <si>
    <t>TIPO DE BUCHA</t>
  </si>
  <si>
    <t>2 PÇS DIA 13/05</t>
  </si>
  <si>
    <t>1928.676/1</t>
  </si>
  <si>
    <t>PEÇAS SERÃO ENTREGUES PARCIALMENTE</t>
  </si>
  <si>
    <t>1374.300/1</t>
  </si>
  <si>
    <t>2600.6</t>
  </si>
  <si>
    <t>9508.338</t>
  </si>
  <si>
    <t>1 PÇ DIA 03/06</t>
  </si>
  <si>
    <t>20775.2</t>
  </si>
  <si>
    <t>19298.2/1</t>
  </si>
  <si>
    <t>20775.4</t>
  </si>
  <si>
    <t>20775.3</t>
  </si>
  <si>
    <t>20775.5</t>
  </si>
  <si>
    <t>20775.6</t>
  </si>
  <si>
    <t>20775.7</t>
  </si>
  <si>
    <t>9508.250</t>
  </si>
  <si>
    <t>9508.340/1</t>
  </si>
  <si>
    <t>1374.306</t>
  </si>
  <si>
    <t>1374.305</t>
  </si>
  <si>
    <t>VAI SER ENTREGUE PARCIALMENTE</t>
  </si>
  <si>
    <t>4743.75</t>
  </si>
  <si>
    <t>MORREU 4 PEÇAS DE RECHUPE</t>
  </si>
  <si>
    <t>9508.340/2</t>
  </si>
  <si>
    <t>17993.1/1</t>
  </si>
  <si>
    <t>1374.297</t>
  </si>
  <si>
    <t>1972.72</t>
  </si>
  <si>
    <t>17630.5</t>
  </si>
  <si>
    <t>NÃO FOI USINADO, BUCHAS DEVOLVIDAS</t>
  </si>
  <si>
    <t>9508.128</t>
  </si>
  <si>
    <t>MCR02/2</t>
  </si>
  <si>
    <t>14574.1</t>
  </si>
  <si>
    <t>TERCEIRO NÃO IRÁ COBRAR O SERVIÇO</t>
  </si>
  <si>
    <t>13750.2</t>
  </si>
  <si>
    <t>3783.99/1</t>
  </si>
  <si>
    <t>43.202</t>
  </si>
  <si>
    <t>17993.2/1</t>
  </si>
  <si>
    <t>43.108</t>
  </si>
  <si>
    <t>1928.1057</t>
  </si>
  <si>
    <t>1928.1056</t>
  </si>
  <si>
    <t>1374.308</t>
  </si>
  <si>
    <t>1972.76</t>
  </si>
  <si>
    <t>6391.1</t>
  </si>
  <si>
    <t>3783.91</t>
  </si>
  <si>
    <t>43.21</t>
  </si>
  <si>
    <t>1928.563/1</t>
  </si>
  <si>
    <t>1374.309</t>
  </si>
  <si>
    <t>1928.687</t>
  </si>
  <si>
    <t>1928.8/4</t>
  </si>
  <si>
    <t>PF.350.5V.5</t>
  </si>
  <si>
    <t>PF.420.A.1</t>
  </si>
  <si>
    <t>9.153/2</t>
  </si>
  <si>
    <t>FIX</t>
  </si>
  <si>
    <t>9.154/2</t>
  </si>
  <si>
    <t>9.155/2</t>
  </si>
  <si>
    <t>43.23</t>
  </si>
  <si>
    <t>43.312</t>
  </si>
  <si>
    <t>1374.296</t>
  </si>
  <si>
    <t>FOI MANDADO AS BUCHAS ERRADAS</t>
  </si>
  <si>
    <t>9.156/2</t>
  </si>
  <si>
    <t>9508.343</t>
  </si>
  <si>
    <t>USI+BALANCEAMENTO</t>
  </si>
  <si>
    <t>USI2+FIX+FP+CH+CORTE</t>
  </si>
  <si>
    <t>J.VIEIRA</t>
  </si>
  <si>
    <t>FORNECEDORES</t>
  </si>
  <si>
    <t>PF.700.A.3</t>
  </si>
  <si>
    <t>35121</t>
  </si>
  <si>
    <t>USINAR CHAVETA PARA POLIA 9508.340 (NÃO POSSUI OP)</t>
  </si>
  <si>
    <t>5311.48</t>
  </si>
  <si>
    <t>43.607</t>
  </si>
  <si>
    <t>MCR06/2</t>
  </si>
  <si>
    <t>USI + FF</t>
  </si>
  <si>
    <t>9508.275/1</t>
  </si>
  <si>
    <t>18787.1</t>
  </si>
  <si>
    <t>2567.362</t>
  </si>
  <si>
    <t>2802.29</t>
  </si>
  <si>
    <t>2802.30</t>
  </si>
  <si>
    <t>2802.27</t>
  </si>
  <si>
    <t>2802.28</t>
  </si>
  <si>
    <t>2567.363</t>
  </si>
  <si>
    <t>2567.356</t>
  </si>
  <si>
    <t>2802.31/2</t>
  </si>
  <si>
    <t>2567.361</t>
  </si>
  <si>
    <t>2567.359</t>
  </si>
  <si>
    <t>2567.357</t>
  </si>
  <si>
    <t>2567.358</t>
  </si>
  <si>
    <t>2567.360</t>
  </si>
  <si>
    <t>PF.410.B.2</t>
  </si>
  <si>
    <t>2567.364</t>
  </si>
  <si>
    <t>PF.600.B.6</t>
  </si>
  <si>
    <t>PF.550.C.5</t>
  </si>
  <si>
    <t>PF.500.B.6</t>
  </si>
  <si>
    <t>RETRABALHO DE DEVOLUÇÃO SEM OP</t>
  </si>
  <si>
    <t>553.54</t>
  </si>
  <si>
    <t>PF.500.C.2</t>
  </si>
  <si>
    <t>ITEM NF</t>
  </si>
  <si>
    <t>9.102.040</t>
  </si>
  <si>
    <t>552.68.041</t>
  </si>
  <si>
    <t>PF500C2.040</t>
  </si>
  <si>
    <t>PF100A1.059</t>
  </si>
  <si>
    <t>PF200B3.059</t>
  </si>
  <si>
    <t>PF80B1.059</t>
  </si>
  <si>
    <t>PF170B2.059 </t>
  </si>
  <si>
    <t>9.45-S.041</t>
  </si>
  <si>
    <t>9.100.040</t>
  </si>
  <si>
    <t>NOME</t>
  </si>
  <si>
    <t>COD F.</t>
  </si>
  <si>
    <t>DATA</t>
  </si>
  <si>
    <t>COD OC</t>
  </si>
  <si>
    <t>ITEM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</si>
</sst>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R$-416]&quot; &quot;#,##0.00;[Red]&quot;-&quot;[$R$-416]&quot; &quot;#,##0.00"/>
    <numFmt numFmtId="165" formatCode="&quot; R$ &quot;#,##0.00&quot; &quot;;&quot;-R$ &quot;#,##0.00&quot; &quot;;&quot; R$ -&quot;#&quot; &quot;;@&quot; &quot;"/>
    <numFmt numFmtId="166" formatCode="d/m/yyyy"/>
    <numFmt numFmtId="167" formatCode="#,##0&quot; &quot;;&quot;-&quot;#,##0&quot; &quot;;&quot; -&quot;#&quot; &quot;;@&quot; &quot;"/>
    <numFmt numFmtId="168" formatCode="#,##0.00&quot; &quot;;&quot;-&quot;#,##0.00&quot; &quot;;&quot; -&quot;#&quot; &quot;;@&quot; &quot;"/>
    <numFmt numFmtId="169" formatCode="&quot;R$&quot;\ #,##0.00"/>
    <numFmt numFmtId="170" formatCode="[$-416]d\-mmm;@"/>
    <numFmt numFmtId="171" formatCode="[$R$-416]\ #,##0.00;[Red][$R$-416]\ #,##0.00"/>
  </numFmts>
  <fonts count="46"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0"/>
      <color rgb="FF000000"/>
      <name val="Arial1"/>
    </font>
    <font>
      <sz val="10"/>
      <color rgb="FF000000"/>
      <name val="Arial11"/>
    </font>
    <font>
      <sz val="10"/>
      <color rgb="FF000000"/>
      <name val="Mangal"/>
      <family val="1"/>
    </font>
    <font>
      <sz val="10"/>
      <color rgb="FF000000"/>
      <name val="Mangal1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  <font>
      <b/>
      <sz val="12"/>
      <color rgb="FF000000"/>
      <name val="Arial"/>
      <family val="2"/>
    </font>
    <font>
      <sz val="26"/>
      <color rgb="FF000000"/>
      <name val="Arial"/>
      <family val="2"/>
    </font>
    <font>
      <sz val="12"/>
      <color rgb="FF000000"/>
      <name val="Arial"/>
      <family val="2"/>
    </font>
    <font>
      <b/>
      <sz val="12"/>
      <color rgb="FF1F497D"/>
      <name val="Arial"/>
      <family val="2"/>
    </font>
    <font>
      <b/>
      <sz val="12"/>
      <color rgb="FFC00000"/>
      <name val="Arial"/>
      <family val="2"/>
    </font>
    <font>
      <sz val="12"/>
      <color rgb="FF000000"/>
      <name val="Calibri"/>
      <family val="2"/>
    </font>
    <font>
      <b/>
      <sz val="15"/>
      <color rgb="FF000000"/>
      <name val="Calibri"/>
      <family val="2"/>
    </font>
    <font>
      <sz val="26"/>
      <color theme="0"/>
      <name val="Arial"/>
      <family val="2"/>
    </font>
    <font>
      <sz val="11"/>
      <name val="Arial"/>
      <family val="2"/>
    </font>
    <font>
      <b/>
      <sz val="18"/>
      <color rgb="FF000000"/>
      <name val="Arial"/>
      <family val="2"/>
    </font>
    <font>
      <b/>
      <sz val="11"/>
      <name val="Arial"/>
      <family val="2"/>
    </font>
    <font>
      <b/>
      <sz val="11"/>
      <color indexed="8"/>
      <name val="Arial"/>
      <family val="2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rgb="FF000000"/>
      <name val="Arial"/>
      <family val="2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sz val="11"/>
      <color theme="0"/>
      <name val="Arial"/>
      <family val="2"/>
    </font>
    <font>
      <u/>
      <sz val="11"/>
      <color theme="1"/>
      <name val="Arial"/>
      <family val="2"/>
    </font>
    <font>
      <sz val="11"/>
      <color indexed="8"/>
      <name val="Calibri"/>
      <family val="2"/>
      <scheme val="minor"/>
    </font>
    <font>
      <sz val="10"/>
      <color theme="1"/>
      <name val="Arial"/>
      <family val="2"/>
    </font>
    <font>
      <sz val="8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CCCC"/>
        <bgColor rgb="FFFFCCCC"/>
      </patternFill>
    </fill>
    <fill>
      <patternFill patternType="solid">
        <fgColor rgb="FFFF6666"/>
        <bgColor rgb="FFFF6666"/>
      </patternFill>
    </fill>
    <fill>
      <patternFill patternType="solid">
        <fgColor rgb="FFFFFF99"/>
        <bgColor rgb="FFFFFF99"/>
      </patternFill>
    </fill>
    <fill>
      <patternFill patternType="solid">
        <fgColor rgb="FFCC9999"/>
        <bgColor rgb="FFCC9999"/>
      </patternFill>
    </fill>
    <fill>
      <patternFill patternType="solid">
        <fgColor rgb="FF9999CC"/>
        <bgColor rgb="FF9999CC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DDDDDD"/>
        <bgColor rgb="FFDDDDDD"/>
      </patternFill>
    </fill>
    <fill>
      <patternFill patternType="solid">
        <fgColor rgb="FFD9D9D9"/>
        <bgColor rgb="FFD9D9D9"/>
      </patternFill>
    </fill>
    <fill>
      <patternFill patternType="solid">
        <fgColor rgb="FF92D050"/>
        <bgColor rgb="FF92D050"/>
      </patternFill>
    </fill>
    <fill>
      <patternFill patternType="solid">
        <fgColor rgb="FF83CAFF"/>
        <bgColor rgb="FF83CAFF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1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0"/>
        <bgColor rgb="FFDDDDDD"/>
      </patternFill>
    </fill>
    <fill>
      <patternFill patternType="solid">
        <fgColor theme="0"/>
        <bgColor rgb="FFD9D9D9"/>
      </patternFill>
    </fill>
    <fill>
      <patternFill patternType="solid">
        <fgColor theme="0"/>
        <bgColor rgb="FFFFFFFF"/>
      </patternFill>
    </fill>
    <fill>
      <patternFill patternType="solid">
        <fgColor theme="0" tint="-0.14999847407452621"/>
        <bgColor rgb="FFDDDDDD"/>
      </patternFill>
    </fill>
    <fill>
      <patternFill patternType="solid">
        <fgColor theme="0" tint="-0.249977111117893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6">
    <xf numFmtId="0" fontId="0" fillId="0" borderId="0"/>
    <xf numFmtId="165" fontId="9" fillId="0" borderId="0" applyBorder="0" applyProtection="0"/>
    <xf numFmtId="0" fontId="9" fillId="0" borderId="0" applyNumberFormat="0" applyBorder="0" applyProtection="0"/>
    <xf numFmtId="168" fontId="10" fillId="0" borderId="0" applyBorder="0" applyProtection="0"/>
    <xf numFmtId="168" fontId="11" fillId="0" borderId="0" applyBorder="0" applyProtection="0"/>
    <xf numFmtId="165" fontId="12" fillId="0" borderId="0" applyBorder="0" applyProtection="0"/>
    <xf numFmtId="165" fontId="13" fillId="0" borderId="0" applyBorder="0" applyProtection="0"/>
    <xf numFmtId="0" fontId="14" fillId="0" borderId="0" applyNumberFormat="0" applyBorder="0" applyProtection="0">
      <alignment horizontal="center"/>
    </xf>
    <xf numFmtId="0" fontId="14" fillId="0" borderId="0" applyNumberFormat="0" applyBorder="0" applyProtection="0">
      <alignment horizontal="center" textRotation="90"/>
    </xf>
    <xf numFmtId="0" fontId="15" fillId="0" borderId="0" applyNumberFormat="0" applyBorder="0" applyProtection="0"/>
    <xf numFmtId="164" fontId="15" fillId="0" borderId="0" applyBorder="0" applyProtection="0"/>
    <xf numFmtId="0" fontId="8" fillId="2" borderId="0" applyNumberFormat="0" applyFont="0" applyBorder="0" applyProtection="0"/>
    <xf numFmtId="0" fontId="8" fillId="3" borderId="0" applyNumberFormat="0" applyFont="0" applyBorder="0" applyProtection="0"/>
    <xf numFmtId="0" fontId="8" fillId="3" borderId="0" applyNumberFormat="0" applyFont="0" applyBorder="0" applyProtection="0"/>
    <xf numFmtId="0" fontId="8" fillId="4" borderId="0" applyNumberFormat="0" applyFont="0" applyBorder="0" applyProtection="0"/>
    <xf numFmtId="0" fontId="8" fillId="2" borderId="0" applyNumberFormat="0" applyFont="0" applyBorder="0" applyProtection="0"/>
    <xf numFmtId="0" fontId="8" fillId="4" borderId="0" applyNumberFormat="0" applyFont="0" applyBorder="0" applyProtection="0"/>
    <xf numFmtId="0" fontId="8" fillId="2" borderId="0" applyNumberFormat="0" applyFont="0" applyBorder="0" applyProtection="0"/>
    <xf numFmtId="0" fontId="8" fillId="2" borderId="0" applyNumberFormat="0" applyFont="0" applyBorder="0" applyProtection="0"/>
    <xf numFmtId="0" fontId="8" fillId="2" borderId="0" applyNumberFormat="0" applyFont="0" applyBorder="0" applyProtection="0"/>
    <xf numFmtId="0" fontId="8" fillId="2" borderId="0" applyNumberFormat="0" applyFont="0" applyBorder="0" applyProtection="0"/>
    <xf numFmtId="0" fontId="8" fillId="5" borderId="0" applyNumberFormat="0" applyFont="0" applyBorder="0" applyProtection="0"/>
    <xf numFmtId="0" fontId="8" fillId="6" borderId="0" applyNumberFormat="0" applyFont="0" applyBorder="0" applyProtection="0"/>
    <xf numFmtId="0" fontId="8" fillId="7" borderId="0" applyNumberFormat="0" applyFont="0" applyBorder="0" applyProtection="0"/>
    <xf numFmtId="0" fontId="8" fillId="3" borderId="0" applyNumberFormat="0" applyFont="0" applyBorder="0" applyProtection="0"/>
    <xf numFmtId="44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364">
    <xf numFmtId="0" fontId="0" fillId="0" borderId="0" xfId="0"/>
    <xf numFmtId="0" fontId="16" fillId="12" borderId="1" xfId="2" applyFont="1" applyFill="1" applyBorder="1" applyAlignment="1" applyProtection="1">
      <alignment horizontal="center" vertical="center" wrapText="1"/>
    </xf>
    <xf numFmtId="1" fontId="18" fillId="8" borderId="1" xfId="2" applyNumberFormat="1" applyFont="1" applyFill="1" applyBorder="1" applyAlignment="1" applyProtection="1">
      <alignment horizontal="center" vertical="center" wrapText="1"/>
    </xf>
    <xf numFmtId="165" fontId="19" fillId="8" borderId="1" xfId="1" applyFont="1" applyFill="1" applyBorder="1" applyAlignment="1" applyProtection="1">
      <alignment horizontal="center" vertical="center" wrapText="1"/>
    </xf>
    <xf numFmtId="165" fontId="20" fillId="8" borderId="1" xfId="1" applyFont="1" applyFill="1" applyBorder="1" applyAlignment="1" applyProtection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21" fillId="0" borderId="0" xfId="2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2" applyFont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5" fontId="0" fillId="10" borderId="1" xfId="6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3" fillId="14" borderId="0" xfId="0" applyFont="1" applyFill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169" fontId="24" fillId="15" borderId="2" xfId="25" applyNumberFormat="1" applyFont="1" applyFill="1" applyBorder="1" applyAlignment="1" applyProtection="1">
      <alignment horizontal="center" vertical="center"/>
    </xf>
    <xf numFmtId="164" fontId="0" fillId="11" borderId="2" xfId="5" applyNumberFormat="1" applyFont="1" applyFill="1" applyBorder="1" applyAlignment="1" applyProtection="1">
      <alignment horizontal="center" vertical="center"/>
    </xf>
    <xf numFmtId="167" fontId="0" fillId="0" borderId="0" xfId="3" applyNumberFormat="1" applyFont="1" applyAlignment="1" applyProtection="1">
      <alignment horizontal="center" vertical="center"/>
    </xf>
    <xf numFmtId="165" fontId="0" fillId="0" borderId="0" xfId="5" applyFont="1" applyAlignment="1" applyProtection="1">
      <alignment horizontal="center" vertical="center"/>
    </xf>
    <xf numFmtId="0" fontId="16" fillId="12" borderId="5" xfId="2" applyFont="1" applyFill="1" applyBorder="1" applyAlignment="1" applyProtection="1">
      <alignment horizontal="center" vertical="center" wrapText="1"/>
    </xf>
    <xf numFmtId="170" fontId="0" fillId="0" borderId="2" xfId="0" applyNumberFormat="1" applyBorder="1" applyAlignment="1">
      <alignment horizontal="center" vertical="center"/>
    </xf>
    <xf numFmtId="170" fontId="0" fillId="11" borderId="2" xfId="5" applyNumberFormat="1" applyFont="1" applyFill="1" applyBorder="1" applyAlignment="1" applyProtection="1">
      <alignment horizontal="center" vertical="center"/>
    </xf>
    <xf numFmtId="170" fontId="0" fillId="0" borderId="1" xfId="0" applyNumberFormat="1" applyBorder="1" applyAlignment="1">
      <alignment horizontal="center" vertical="center"/>
    </xf>
    <xf numFmtId="170" fontId="0" fillId="10" borderId="1" xfId="5" applyNumberFormat="1" applyFont="1" applyFill="1" applyBorder="1" applyAlignment="1" applyProtection="1">
      <alignment horizontal="center" vertical="center"/>
    </xf>
    <xf numFmtId="170" fontId="0" fillId="10" borderId="1" xfId="0" applyNumberFormat="1" applyFill="1" applyBorder="1" applyAlignment="1">
      <alignment horizontal="center" vertical="center"/>
    </xf>
    <xf numFmtId="170" fontId="0" fillId="8" borderId="1" xfId="0" applyNumberFormat="1" applyFill="1" applyBorder="1" applyAlignment="1">
      <alignment horizontal="center" vertical="center"/>
    </xf>
    <xf numFmtId="170" fontId="0" fillId="11" borderId="1" xfId="0" applyNumberFormat="1" applyFill="1" applyBorder="1" applyAlignment="1">
      <alignment horizontal="center" vertical="center"/>
    </xf>
    <xf numFmtId="170" fontId="0" fillId="10" borderId="2" xfId="0" applyNumberFormat="1" applyFill="1" applyBorder="1" applyAlignment="1">
      <alignment horizontal="center" vertical="center"/>
    </xf>
    <xf numFmtId="2" fontId="0" fillId="15" borderId="2" xfId="2" applyNumberFormat="1" applyFont="1" applyFill="1" applyBorder="1" applyAlignment="1" applyProtection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2" fontId="0" fillId="10" borderId="1" xfId="4" applyNumberFormat="1" applyFont="1" applyFill="1" applyBorder="1" applyAlignment="1" applyProtection="1">
      <alignment horizontal="center" vertical="center"/>
    </xf>
    <xf numFmtId="0" fontId="0" fillId="17" borderId="0" xfId="0" applyFill="1" applyAlignment="1">
      <alignment horizontal="center" vertical="center"/>
    </xf>
    <xf numFmtId="0" fontId="25" fillId="8" borderId="7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49" fontId="0" fillId="17" borderId="0" xfId="0" applyNumberFormat="1" applyFill="1" applyAlignment="1">
      <alignment horizontal="center" vertical="center"/>
    </xf>
    <xf numFmtId="167" fontId="0" fillId="17" borderId="0" xfId="0" applyNumberFormat="1" applyFill="1" applyAlignment="1">
      <alignment horizontal="center" vertical="center"/>
    </xf>
    <xf numFmtId="166" fontId="0" fillId="17" borderId="0" xfId="0" applyNumberFormat="1" applyFill="1" applyAlignment="1">
      <alignment horizontal="center" vertical="center"/>
    </xf>
    <xf numFmtId="14" fontId="0" fillId="17" borderId="0" xfId="0" applyNumberFormat="1" applyFill="1" applyAlignment="1">
      <alignment horizontal="center" vertical="center"/>
    </xf>
    <xf numFmtId="0" fontId="29" fillId="9" borderId="2" xfId="0" applyFont="1" applyFill="1" applyBorder="1" applyAlignment="1">
      <alignment horizontal="center" vertical="center"/>
    </xf>
    <xf numFmtId="49" fontId="29" fillId="9" borderId="2" xfId="0" applyNumberFormat="1" applyFont="1" applyFill="1" applyBorder="1" applyAlignment="1">
      <alignment horizontal="center" vertical="center"/>
    </xf>
    <xf numFmtId="167" fontId="29" fillId="9" borderId="2" xfId="3" applyNumberFormat="1" applyFont="1" applyFill="1" applyBorder="1" applyAlignment="1" applyProtection="1">
      <alignment horizontal="center" vertical="center"/>
    </xf>
    <xf numFmtId="164" fontId="29" fillId="9" borderId="2" xfId="5" applyNumberFormat="1" applyFont="1" applyFill="1" applyBorder="1" applyAlignment="1" applyProtection="1">
      <alignment horizontal="center" vertical="center"/>
    </xf>
    <xf numFmtId="165" fontId="29" fillId="9" borderId="2" xfId="5" applyFont="1" applyFill="1" applyBorder="1" applyAlignment="1" applyProtection="1">
      <alignment horizontal="center" vertical="center"/>
    </xf>
    <xf numFmtId="166" fontId="29" fillId="9" borderId="2" xfId="0" applyNumberFormat="1" applyFont="1" applyFill="1" applyBorder="1" applyAlignment="1">
      <alignment horizontal="center" vertical="center"/>
    </xf>
    <xf numFmtId="14" fontId="29" fillId="9" borderId="2" xfId="5" applyNumberFormat="1" applyFont="1" applyFill="1" applyBorder="1" applyAlignment="1" applyProtection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0" fontId="30" fillId="9" borderId="9" xfId="0" applyFont="1" applyFill="1" applyBorder="1" applyAlignment="1">
      <alignment horizontal="center" vertical="center"/>
    </xf>
    <xf numFmtId="0" fontId="28" fillId="17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2" fontId="0" fillId="10" borderId="12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169" fontId="24" fillId="15" borderId="0" xfId="25" applyNumberFormat="1" applyFont="1" applyFill="1" applyBorder="1" applyAlignment="1" applyProtection="1">
      <alignment horizontal="center" vertical="center"/>
    </xf>
    <xf numFmtId="0" fontId="28" fillId="0" borderId="1" xfId="4" applyNumberFormat="1" applyFont="1" applyBorder="1" applyAlignment="1" applyProtection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9" fillId="9" borderId="2" xfId="3" applyNumberFormat="1" applyFont="1" applyFill="1" applyBorder="1" applyAlignment="1" applyProtection="1">
      <alignment horizontal="center" vertical="center"/>
    </xf>
    <xf numFmtId="0" fontId="26" fillId="0" borderId="4" xfId="26" applyNumberFormat="1" applyFont="1" applyBorder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8" fillId="17" borderId="1" xfId="0" applyFont="1" applyFill="1" applyBorder="1" applyAlignment="1">
      <alignment horizontal="center" vertical="center"/>
    </xf>
    <xf numFmtId="0" fontId="28" fillId="0" borderId="0" xfId="3" applyNumberFormat="1" applyFont="1" applyAlignment="1" applyProtection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8" fillId="0" borderId="2" xfId="2" applyFont="1" applyBorder="1" applyAlignment="1" applyProtection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6" fillId="0" borderId="2" xfId="2" applyFont="1" applyBorder="1" applyAlignment="1" applyProtection="1">
      <alignment horizontal="center" vertical="center"/>
    </xf>
    <xf numFmtId="2" fontId="18" fillId="0" borderId="2" xfId="2" applyNumberFormat="1" applyFont="1" applyBorder="1" applyAlignment="1" applyProtection="1">
      <alignment horizontal="center" vertical="center"/>
    </xf>
    <xf numFmtId="0" fontId="22" fillId="0" borderId="2" xfId="2" applyFont="1" applyBorder="1" applyAlignment="1" applyProtection="1">
      <alignment horizontal="center" vertical="center"/>
    </xf>
    <xf numFmtId="0" fontId="29" fillId="9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165" fontId="0" fillId="10" borderId="13" xfId="6" applyFont="1" applyFill="1" applyBorder="1" applyAlignment="1" applyProtection="1">
      <alignment horizontal="center" vertical="center"/>
    </xf>
    <xf numFmtId="171" fontId="28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64" fontId="0" fillId="18" borderId="2" xfId="5" applyNumberFormat="1" applyFont="1" applyFill="1" applyBorder="1" applyAlignment="1" applyProtection="1">
      <alignment horizontal="center" vertical="center"/>
    </xf>
    <xf numFmtId="170" fontId="0" fillId="17" borderId="1" xfId="0" applyNumberFormat="1" applyFill="1" applyBorder="1" applyAlignment="1">
      <alignment horizontal="center" vertical="center"/>
    </xf>
    <xf numFmtId="0" fontId="24" fillId="17" borderId="0" xfId="0" applyFont="1" applyFill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164" fontId="28" fillId="17" borderId="0" xfId="0" applyNumberFormat="1" applyFont="1" applyFill="1" applyAlignment="1">
      <alignment horizontal="center" vertical="center"/>
    </xf>
    <xf numFmtId="171" fontId="28" fillId="17" borderId="0" xfId="0" applyNumberFormat="1" applyFont="1" applyFill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0" fontId="31" fillId="17" borderId="0" xfId="27" applyFont="1" applyFill="1" applyAlignment="1">
      <alignment horizontal="center" vertical="center"/>
    </xf>
    <xf numFmtId="0" fontId="32" fillId="17" borderId="0" xfId="27" applyFont="1" applyFill="1" applyAlignment="1">
      <alignment horizontal="center" vertical="center"/>
    </xf>
    <xf numFmtId="2" fontId="32" fillId="17" borderId="0" xfId="28" applyNumberFormat="1" applyFont="1" applyFill="1" applyBorder="1" applyAlignment="1">
      <alignment horizontal="center" vertical="center"/>
    </xf>
    <xf numFmtId="0" fontId="32" fillId="17" borderId="14" xfId="27" applyFont="1" applyFill="1" applyBorder="1" applyAlignment="1">
      <alignment horizontal="center" vertical="center"/>
    </xf>
    <xf numFmtId="0" fontId="32" fillId="17" borderId="15" xfId="27" applyFont="1" applyFill="1" applyBorder="1" applyAlignment="1">
      <alignment horizontal="center" vertical="center"/>
    </xf>
    <xf numFmtId="0" fontId="31" fillId="17" borderId="14" xfId="27" applyFont="1" applyFill="1" applyBorder="1" applyAlignment="1">
      <alignment horizontal="center" vertical="center"/>
    </xf>
    <xf numFmtId="0" fontId="34" fillId="17" borderId="16" xfId="27" applyFont="1" applyFill="1" applyBorder="1" applyAlignment="1">
      <alignment horizontal="center" vertical="center"/>
    </xf>
    <xf numFmtId="0" fontId="34" fillId="17" borderId="17" xfId="27" applyFont="1" applyFill="1" applyBorder="1" applyAlignment="1">
      <alignment horizontal="center" vertical="center"/>
    </xf>
    <xf numFmtId="0" fontId="34" fillId="17" borderId="18" xfId="27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14" xfId="0" applyFont="1" applyFill="1" applyBorder="1" applyAlignment="1">
      <alignment horizontal="center" vertical="center"/>
    </xf>
    <xf numFmtId="0" fontId="35" fillId="17" borderId="15" xfId="0" applyFont="1" applyFill="1" applyBorder="1" applyAlignment="1">
      <alignment horizontal="center" vertical="center"/>
    </xf>
    <xf numFmtId="0" fontId="35" fillId="17" borderId="21" xfId="0" applyFont="1" applyFill="1" applyBorder="1" applyAlignment="1">
      <alignment horizontal="center" vertical="center"/>
    </xf>
    <xf numFmtId="164" fontId="0" fillId="11" borderId="2" xfId="5" quotePrefix="1" applyNumberFormat="1" applyFont="1" applyFill="1" applyBorder="1" applyAlignment="1" applyProtection="1">
      <alignment horizontal="center" vertical="center"/>
    </xf>
    <xf numFmtId="2" fontId="18" fillId="0" borderId="0" xfId="2" applyNumberFormat="1" applyFont="1" applyBorder="1" applyAlignment="1" applyProtection="1">
      <alignment horizontal="center" vertical="center"/>
    </xf>
    <xf numFmtId="0" fontId="18" fillId="0" borderId="0" xfId="2" applyFont="1" applyBorder="1" applyAlignment="1" applyProtection="1">
      <alignment horizontal="center" vertical="center"/>
    </xf>
    <xf numFmtId="0" fontId="22" fillId="0" borderId="0" xfId="2" applyFont="1" applyBorder="1" applyAlignment="1" applyProtection="1">
      <alignment horizontal="center" vertical="center"/>
    </xf>
    <xf numFmtId="49" fontId="24" fillId="15" borderId="24" xfId="0" applyNumberFormat="1" applyFont="1" applyFill="1" applyBorder="1" applyAlignment="1">
      <alignment horizontal="center" vertical="center"/>
    </xf>
    <xf numFmtId="170" fontId="36" fillId="0" borderId="1" xfId="0" applyNumberFormat="1" applyFont="1" applyBorder="1" applyAlignment="1">
      <alignment horizontal="center" vertical="center"/>
    </xf>
    <xf numFmtId="169" fontId="36" fillId="15" borderId="2" xfId="25" applyNumberFormat="1" applyFont="1" applyFill="1" applyBorder="1" applyAlignment="1" applyProtection="1">
      <alignment horizontal="center" vertical="center"/>
    </xf>
    <xf numFmtId="0" fontId="36" fillId="11" borderId="2" xfId="0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164" fontId="36" fillId="11" borderId="2" xfId="5" quotePrefix="1" applyNumberFormat="1" applyFont="1" applyFill="1" applyBorder="1" applyAlignment="1" applyProtection="1">
      <alignment horizontal="center" vertical="center"/>
    </xf>
    <xf numFmtId="164" fontId="36" fillId="0" borderId="2" xfId="0" applyNumberFormat="1" applyFont="1" applyBorder="1" applyAlignment="1">
      <alignment horizontal="center" vertical="center"/>
    </xf>
    <xf numFmtId="49" fontId="36" fillId="0" borderId="1" xfId="0" applyNumberFormat="1" applyFont="1" applyBorder="1" applyAlignment="1">
      <alignment horizontal="center" vertical="center"/>
    </xf>
    <xf numFmtId="0" fontId="30" fillId="19" borderId="9" xfId="0" applyFont="1" applyFill="1" applyBorder="1" applyAlignment="1">
      <alignment horizontal="center" vertical="center"/>
    </xf>
    <xf numFmtId="0" fontId="38" fillId="8" borderId="7" xfId="0" applyFont="1" applyFill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36" fillId="17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2" fontId="36" fillId="10" borderId="1" xfId="0" applyNumberFormat="1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170" fontId="36" fillId="0" borderId="2" xfId="0" applyNumberFormat="1" applyFont="1" applyBorder="1" applyAlignment="1">
      <alignment horizontal="center" vertical="center"/>
    </xf>
    <xf numFmtId="170" fontId="36" fillId="11" borderId="2" xfId="5" applyNumberFormat="1" applyFont="1" applyFill="1" applyBorder="1" applyAlignment="1" applyProtection="1">
      <alignment horizontal="center" vertical="center"/>
    </xf>
    <xf numFmtId="170" fontId="36" fillId="10" borderId="1" xfId="0" applyNumberFormat="1" applyFont="1" applyFill="1" applyBorder="1" applyAlignment="1">
      <alignment horizontal="center" vertical="center"/>
    </xf>
    <xf numFmtId="0" fontId="36" fillId="8" borderId="12" xfId="0" applyFont="1" applyFill="1" applyBorder="1" applyAlignment="1">
      <alignment horizontal="center" vertical="center"/>
    </xf>
    <xf numFmtId="0" fontId="36" fillId="10" borderId="9" xfId="0" applyFont="1" applyFill="1" applyBorder="1" applyAlignment="1">
      <alignment horizontal="center" vertical="center"/>
    </xf>
    <xf numFmtId="2" fontId="36" fillId="15" borderId="2" xfId="2" applyNumberFormat="1" applyFont="1" applyFill="1" applyBorder="1" applyAlignment="1" applyProtection="1">
      <alignment horizontal="center" vertical="center"/>
    </xf>
    <xf numFmtId="0" fontId="37" fillId="0" borderId="4" xfId="26" applyNumberFormat="1" applyFont="1" applyBorder="1" applyAlignment="1">
      <alignment horizontal="center" vertical="center"/>
    </xf>
    <xf numFmtId="0" fontId="37" fillId="16" borderId="3" xfId="0" applyFont="1" applyFill="1" applyBorder="1" applyAlignment="1">
      <alignment horizontal="center" vertical="center"/>
    </xf>
    <xf numFmtId="0" fontId="36" fillId="8" borderId="1" xfId="0" applyFont="1" applyFill="1" applyBorder="1" applyAlignment="1">
      <alignment horizontal="center" vertical="center"/>
    </xf>
    <xf numFmtId="170" fontId="36" fillId="8" borderId="1" xfId="0" applyNumberFormat="1" applyFont="1" applyFill="1" applyBorder="1" applyAlignment="1">
      <alignment horizontal="center" vertical="center"/>
    </xf>
    <xf numFmtId="170" fontId="36" fillId="10" borderId="1" xfId="5" applyNumberFormat="1" applyFont="1" applyFill="1" applyBorder="1" applyAlignment="1" applyProtection="1">
      <alignment horizontal="center" vertical="center"/>
    </xf>
    <xf numFmtId="0" fontId="36" fillId="0" borderId="10" xfId="0" applyFont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49" fontId="36" fillId="0" borderId="6" xfId="0" applyNumberFormat="1" applyFont="1" applyBorder="1" applyAlignment="1">
      <alignment horizontal="center" vertical="center"/>
    </xf>
    <xf numFmtId="0" fontId="36" fillId="10" borderId="5" xfId="0" applyFont="1" applyFill="1" applyBorder="1" applyAlignment="1">
      <alignment horizontal="center" vertical="center"/>
    </xf>
    <xf numFmtId="49" fontId="36" fillId="0" borderId="2" xfId="0" applyNumberFormat="1" applyFont="1" applyBorder="1" applyAlignment="1">
      <alignment horizontal="center" vertical="center"/>
    </xf>
    <xf numFmtId="49" fontId="36" fillId="15" borderId="24" xfId="0" applyNumberFormat="1" applyFont="1" applyFill="1" applyBorder="1" applyAlignment="1">
      <alignment horizontal="center" vertical="center"/>
    </xf>
    <xf numFmtId="49" fontId="36" fillId="0" borderId="13" xfId="0" applyNumberFormat="1" applyFont="1" applyBorder="1" applyAlignment="1">
      <alignment horizontal="center" vertical="center"/>
    </xf>
    <xf numFmtId="49" fontId="36" fillId="17" borderId="0" xfId="0" applyNumberFormat="1" applyFont="1" applyFill="1" applyAlignment="1">
      <alignment horizontal="center" vertical="center"/>
    </xf>
    <xf numFmtId="0" fontId="37" fillId="17" borderId="0" xfId="0" applyFont="1" applyFill="1" applyAlignment="1">
      <alignment horizontal="center" vertical="center"/>
    </xf>
    <xf numFmtId="167" fontId="36" fillId="17" borderId="0" xfId="0" applyNumberFormat="1" applyFont="1" applyFill="1" applyAlignment="1">
      <alignment horizontal="center" vertical="center"/>
    </xf>
    <xf numFmtId="166" fontId="36" fillId="17" borderId="0" xfId="0" applyNumberFormat="1" applyFont="1" applyFill="1" applyAlignment="1">
      <alignment horizontal="center" vertical="center"/>
    </xf>
    <xf numFmtId="14" fontId="36" fillId="17" borderId="0" xfId="0" applyNumberFormat="1" applyFont="1" applyFill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167" fontId="36" fillId="0" borderId="0" xfId="0" applyNumberFormat="1" applyFont="1" applyAlignment="1">
      <alignment horizontal="center" vertical="center"/>
    </xf>
    <xf numFmtId="166" fontId="36" fillId="0" borderId="0" xfId="0" applyNumberFormat="1" applyFon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0" fontId="37" fillId="0" borderId="0" xfId="3" applyNumberFormat="1" applyFont="1" applyAlignment="1" applyProtection="1">
      <alignment horizontal="center" vertical="center"/>
    </xf>
    <xf numFmtId="167" fontId="36" fillId="0" borderId="0" xfId="3" applyNumberFormat="1" applyFont="1" applyAlignment="1" applyProtection="1">
      <alignment horizontal="center" vertical="center"/>
    </xf>
    <xf numFmtId="165" fontId="36" fillId="0" borderId="0" xfId="5" applyFont="1" applyAlignment="1" applyProtection="1">
      <alignment horizontal="center" vertical="center"/>
    </xf>
    <xf numFmtId="0" fontId="30" fillId="19" borderId="2" xfId="0" applyFont="1" applyFill="1" applyBorder="1" applyAlignment="1">
      <alignment horizontal="center" vertical="center"/>
    </xf>
    <xf numFmtId="49" fontId="30" fillId="19" borderId="2" xfId="0" applyNumberFormat="1" applyFont="1" applyFill="1" applyBorder="1" applyAlignment="1">
      <alignment horizontal="center" vertical="center"/>
    </xf>
    <xf numFmtId="167" fontId="30" fillId="19" borderId="2" xfId="3" applyNumberFormat="1" applyFont="1" applyFill="1" applyBorder="1" applyAlignment="1" applyProtection="1">
      <alignment horizontal="center" vertical="center"/>
    </xf>
    <xf numFmtId="0" fontId="30" fillId="19" borderId="2" xfId="3" applyNumberFormat="1" applyFont="1" applyFill="1" applyBorder="1" applyAlignment="1" applyProtection="1">
      <alignment horizontal="center" vertical="center"/>
    </xf>
    <xf numFmtId="164" fontId="30" fillId="19" borderId="2" xfId="5" applyNumberFormat="1" applyFont="1" applyFill="1" applyBorder="1" applyAlignment="1" applyProtection="1">
      <alignment horizontal="center" vertical="center"/>
    </xf>
    <xf numFmtId="165" fontId="30" fillId="19" borderId="2" xfId="5" applyFont="1" applyFill="1" applyBorder="1" applyAlignment="1" applyProtection="1">
      <alignment horizontal="center" vertical="center"/>
    </xf>
    <xf numFmtId="166" fontId="30" fillId="19" borderId="2" xfId="0" applyNumberFormat="1" applyFont="1" applyFill="1" applyBorder="1" applyAlignment="1">
      <alignment horizontal="center" vertical="center"/>
    </xf>
    <xf numFmtId="14" fontId="30" fillId="19" borderId="2" xfId="5" applyNumberFormat="1" applyFont="1" applyFill="1" applyBorder="1" applyAlignment="1" applyProtection="1">
      <alignment horizontal="center" vertical="center"/>
    </xf>
    <xf numFmtId="0" fontId="30" fillId="19" borderId="12" xfId="0" applyFont="1" applyFill="1" applyBorder="1" applyAlignment="1">
      <alignment horizontal="center" vertical="center"/>
    </xf>
    <xf numFmtId="0" fontId="30" fillId="9" borderId="2" xfId="0" applyFont="1" applyFill="1" applyBorder="1" applyAlignment="1">
      <alignment horizontal="center" vertical="center"/>
    </xf>
    <xf numFmtId="49" fontId="30" fillId="9" borderId="2" xfId="0" applyNumberFormat="1" applyFont="1" applyFill="1" applyBorder="1" applyAlignment="1">
      <alignment horizontal="center" vertical="center"/>
    </xf>
    <xf numFmtId="167" fontId="30" fillId="9" borderId="2" xfId="3" applyNumberFormat="1" applyFont="1" applyFill="1" applyBorder="1" applyAlignment="1" applyProtection="1">
      <alignment horizontal="center" vertical="center"/>
    </xf>
    <xf numFmtId="0" fontId="30" fillId="9" borderId="2" xfId="3" applyNumberFormat="1" applyFont="1" applyFill="1" applyBorder="1" applyAlignment="1" applyProtection="1">
      <alignment horizontal="center" vertical="center"/>
    </xf>
    <xf numFmtId="164" fontId="30" fillId="9" borderId="2" xfId="5" applyNumberFormat="1" applyFont="1" applyFill="1" applyBorder="1" applyAlignment="1" applyProtection="1">
      <alignment horizontal="center" vertical="center"/>
    </xf>
    <xf numFmtId="165" fontId="30" fillId="9" borderId="2" xfId="5" applyFont="1" applyFill="1" applyBorder="1" applyAlignment="1" applyProtection="1">
      <alignment horizontal="center" vertical="center"/>
    </xf>
    <xf numFmtId="166" fontId="30" fillId="9" borderId="2" xfId="0" applyNumberFormat="1" applyFont="1" applyFill="1" applyBorder="1" applyAlignment="1">
      <alignment horizontal="center" vertical="center"/>
    </xf>
    <xf numFmtId="14" fontId="30" fillId="9" borderId="2" xfId="5" applyNumberFormat="1" applyFont="1" applyFill="1" applyBorder="1" applyAlignment="1" applyProtection="1">
      <alignment horizontal="center" vertical="center"/>
    </xf>
    <xf numFmtId="0" fontId="30" fillId="9" borderId="12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9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" vertical="center"/>
    </xf>
    <xf numFmtId="170" fontId="36" fillId="17" borderId="2" xfId="0" applyNumberFormat="1" applyFon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49" fontId="35" fillId="17" borderId="14" xfId="0" applyNumberFormat="1" applyFont="1" applyFill="1" applyBorder="1" applyAlignment="1">
      <alignment horizontal="center" vertical="center"/>
    </xf>
    <xf numFmtId="49" fontId="35" fillId="17" borderId="21" xfId="0" applyNumberFormat="1" applyFont="1" applyFill="1" applyBorder="1" applyAlignment="1">
      <alignment horizontal="center" vertical="center"/>
    </xf>
    <xf numFmtId="0" fontId="35" fillId="17" borderId="22" xfId="0" applyFont="1" applyFill="1" applyBorder="1" applyAlignment="1">
      <alignment horizontal="center" vertical="center"/>
    </xf>
    <xf numFmtId="0" fontId="6" fillId="17" borderId="14" xfId="27" applyFont="1" applyFill="1" applyBorder="1" applyAlignment="1">
      <alignment horizontal="center" vertical="center"/>
    </xf>
    <xf numFmtId="0" fontId="6" fillId="17" borderId="0" xfId="27" applyFont="1" applyFill="1" applyAlignment="1">
      <alignment horizontal="center" vertical="center"/>
    </xf>
    <xf numFmtId="0" fontId="6" fillId="17" borderId="15" xfId="27" applyFont="1" applyFill="1" applyBorder="1" applyAlignment="1">
      <alignment horizontal="center" vertical="center"/>
    </xf>
    <xf numFmtId="0" fontId="6" fillId="17" borderId="22" xfId="27" applyFont="1" applyFill="1" applyBorder="1" applyAlignment="1">
      <alignment horizontal="center" vertical="center"/>
    </xf>
    <xf numFmtId="0" fontId="6" fillId="17" borderId="23" xfId="27" applyFont="1" applyFill="1" applyBorder="1" applyAlignment="1">
      <alignment horizontal="center" vertical="center"/>
    </xf>
    <xf numFmtId="14" fontId="32" fillId="17" borderId="0" xfId="27" quotePrefix="1" applyNumberFormat="1" applyFont="1" applyFill="1" applyAlignment="1">
      <alignment horizontal="center" vertical="center"/>
    </xf>
    <xf numFmtId="0" fontId="36" fillId="15" borderId="2" xfId="2" applyNumberFormat="1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5" fillId="0" borderId="2" xfId="29" applyBorder="1" applyAlignment="1">
      <alignment horizontal="center"/>
    </xf>
    <xf numFmtId="14" fontId="36" fillId="10" borderId="1" xfId="0" applyNumberFormat="1" applyFont="1" applyFill="1" applyBorder="1" applyAlignment="1">
      <alignment horizontal="center" vertical="center"/>
    </xf>
    <xf numFmtId="0" fontId="5" fillId="0" borderId="2" xfId="29" applyBorder="1" applyAlignment="1">
      <alignment horizontal="center" vertical="center"/>
    </xf>
    <xf numFmtId="0" fontId="35" fillId="20" borderId="0" xfId="0" applyFont="1" applyFill="1" applyAlignment="1">
      <alignment horizontal="center" vertical="center"/>
    </xf>
    <xf numFmtId="49" fontId="35" fillId="20" borderId="14" xfId="0" applyNumberFormat="1" applyFont="1" applyFill="1" applyBorder="1" applyAlignment="1">
      <alignment horizontal="center" vertical="center"/>
    </xf>
    <xf numFmtId="0" fontId="35" fillId="20" borderId="15" xfId="0" applyFont="1" applyFill="1" applyBorder="1" applyAlignment="1">
      <alignment horizontal="center" vertical="center"/>
    </xf>
    <xf numFmtId="3" fontId="4" fillId="0" borderId="2" xfId="29" applyNumberFormat="1" applyFont="1" applyBorder="1" applyAlignment="1">
      <alignment horizontal="center" vertical="center"/>
    </xf>
    <xf numFmtId="165" fontId="20" fillId="8" borderId="13" xfId="1" applyFont="1" applyFill="1" applyBorder="1" applyAlignment="1" applyProtection="1">
      <alignment horizontal="center" vertical="center" wrapText="1"/>
    </xf>
    <xf numFmtId="0" fontId="16" fillId="12" borderId="2" xfId="2" applyFont="1" applyFill="1" applyBorder="1" applyAlignment="1" applyProtection="1">
      <alignment horizontal="center" vertical="center" wrapText="1"/>
    </xf>
    <xf numFmtId="170" fontId="36" fillId="17" borderId="1" xfId="0" applyNumberFormat="1" applyFont="1" applyFill="1" applyBorder="1" applyAlignment="1">
      <alignment horizontal="center" vertical="center"/>
    </xf>
    <xf numFmtId="170" fontId="36" fillId="21" borderId="1" xfId="0" applyNumberFormat="1" applyFont="1" applyFill="1" applyBorder="1" applyAlignment="1">
      <alignment horizontal="center" vertical="center"/>
    </xf>
    <xf numFmtId="170" fontId="36" fillId="22" borderId="2" xfId="5" applyNumberFormat="1" applyFont="1" applyFill="1" applyBorder="1" applyAlignment="1" applyProtection="1">
      <alignment horizontal="center" vertical="center"/>
    </xf>
    <xf numFmtId="170" fontId="36" fillId="23" borderId="1" xfId="0" applyNumberFormat="1" applyFont="1" applyFill="1" applyBorder="1" applyAlignment="1">
      <alignment horizontal="center" vertical="center"/>
    </xf>
    <xf numFmtId="170" fontId="36" fillId="21" borderId="1" xfId="5" applyNumberFormat="1" applyFont="1" applyFill="1" applyBorder="1" applyAlignment="1" applyProtection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8" borderId="1" xfId="0" applyFont="1" applyFill="1" applyBorder="1" applyAlignment="1">
      <alignment horizontal="center" vertical="center" wrapText="1"/>
    </xf>
    <xf numFmtId="49" fontId="40" fillId="0" borderId="1" xfId="0" applyNumberFormat="1" applyFont="1" applyBorder="1" applyAlignment="1">
      <alignment horizontal="center" vertical="center"/>
    </xf>
    <xf numFmtId="170" fontId="36" fillId="24" borderId="1" xfId="0" applyNumberFormat="1" applyFont="1" applyFill="1" applyBorder="1" applyAlignment="1">
      <alignment horizontal="center" vertical="center"/>
    </xf>
    <xf numFmtId="49" fontId="36" fillId="0" borderId="27" xfId="0" applyNumberFormat="1" applyFont="1" applyBorder="1" applyAlignment="1">
      <alignment horizontal="center" vertical="center"/>
    </xf>
    <xf numFmtId="164" fontId="36" fillId="0" borderId="28" xfId="0" applyNumberFormat="1" applyFont="1" applyBorder="1" applyAlignment="1">
      <alignment horizontal="center" vertical="center"/>
    </xf>
    <xf numFmtId="170" fontId="36" fillId="17" borderId="6" xfId="0" applyNumberFormat="1" applyFont="1" applyFill="1" applyBorder="1" applyAlignment="1">
      <alignment horizontal="center" vertical="center"/>
    </xf>
    <xf numFmtId="170" fontId="36" fillId="21" borderId="6" xfId="0" applyNumberFormat="1" applyFont="1" applyFill="1" applyBorder="1" applyAlignment="1">
      <alignment horizontal="center" vertical="center"/>
    </xf>
    <xf numFmtId="170" fontId="36" fillId="21" borderId="2" xfId="0" applyNumberFormat="1" applyFont="1" applyFill="1" applyBorder="1" applyAlignment="1">
      <alignment horizontal="center" vertical="center"/>
    </xf>
    <xf numFmtId="169" fontId="36" fillId="15" borderId="1" xfId="25" applyNumberFormat="1" applyFont="1" applyFill="1" applyBorder="1" applyAlignment="1" applyProtection="1">
      <alignment horizontal="center" vertical="center"/>
    </xf>
    <xf numFmtId="49" fontId="36" fillId="15" borderId="1" xfId="0" applyNumberFormat="1" applyFont="1" applyFill="1" applyBorder="1" applyAlignment="1">
      <alignment horizontal="center" vertical="center"/>
    </xf>
    <xf numFmtId="0" fontId="36" fillId="10" borderId="24" xfId="0" applyFont="1" applyFill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2" fontId="36" fillId="15" borderId="1" xfId="2" applyNumberFormat="1" applyFont="1" applyFill="1" applyBorder="1" applyAlignment="1" applyProtection="1">
      <alignment horizontal="center" vertical="center"/>
    </xf>
    <xf numFmtId="0" fontId="37" fillId="0" borderId="1" xfId="26" applyNumberFormat="1" applyFont="1" applyBorder="1" applyAlignment="1">
      <alignment horizontal="center" vertical="center"/>
    </xf>
    <xf numFmtId="0" fontId="37" fillId="0" borderId="4" xfId="0" applyFont="1" applyBorder="1" applyAlignment="1">
      <alignment horizontal="center" vertical="center"/>
    </xf>
    <xf numFmtId="0" fontId="37" fillId="16" borderId="1" xfId="0" applyFont="1" applyFill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170" fontId="36" fillId="22" borderId="1" xfId="5" applyNumberFormat="1" applyFont="1" applyFill="1" applyBorder="1" applyAlignment="1" applyProtection="1">
      <alignment horizontal="center" vertical="center"/>
    </xf>
    <xf numFmtId="0" fontId="36" fillId="17" borderId="1" xfId="0" applyFont="1" applyFill="1" applyBorder="1" applyAlignment="1">
      <alignment horizontal="center" vertical="center"/>
    </xf>
    <xf numFmtId="0" fontId="36" fillId="8" borderId="0" xfId="0" applyFont="1" applyFill="1" applyAlignment="1">
      <alignment horizontal="center" vertical="center"/>
    </xf>
    <xf numFmtId="0" fontId="36" fillId="15" borderId="1" xfId="0" applyFont="1" applyFill="1" applyBorder="1" applyAlignment="1">
      <alignment horizontal="center" vertical="center"/>
    </xf>
    <xf numFmtId="0" fontId="36" fillId="10" borderId="6" xfId="0" applyFont="1" applyFill="1" applyBorder="1" applyAlignment="1">
      <alignment horizontal="center" vertical="center"/>
    </xf>
    <xf numFmtId="0" fontId="37" fillId="0" borderId="1" xfId="3" applyNumberFormat="1" applyFont="1" applyBorder="1" applyAlignment="1" applyProtection="1">
      <alignment horizontal="center" vertical="center"/>
    </xf>
    <xf numFmtId="0" fontId="37" fillId="0" borderId="6" xfId="0" applyFont="1" applyBorder="1" applyAlignment="1">
      <alignment horizontal="center" vertical="center"/>
    </xf>
    <xf numFmtId="165" fontId="36" fillId="15" borderId="1" xfId="5" applyFont="1" applyFill="1" applyBorder="1" applyAlignment="1" applyProtection="1">
      <alignment horizontal="center" vertical="center"/>
    </xf>
    <xf numFmtId="49" fontId="36" fillId="17" borderId="1" xfId="0" applyNumberFormat="1" applyFont="1" applyFill="1" applyBorder="1" applyAlignment="1">
      <alignment horizontal="center" vertical="center"/>
    </xf>
    <xf numFmtId="0" fontId="37" fillId="17" borderId="1" xfId="0" applyFont="1" applyFill="1" applyBorder="1" applyAlignment="1">
      <alignment horizontal="center" vertical="center"/>
    </xf>
    <xf numFmtId="164" fontId="36" fillId="17" borderId="2" xfId="0" applyNumberFormat="1" applyFont="1" applyFill="1" applyBorder="1" applyAlignment="1">
      <alignment horizontal="center" vertical="center"/>
    </xf>
    <xf numFmtId="0" fontId="36" fillId="23" borderId="1" xfId="0" applyFont="1" applyFill="1" applyBorder="1" applyAlignment="1">
      <alignment horizontal="center" vertical="center"/>
    </xf>
    <xf numFmtId="0" fontId="2" fillId="0" borderId="1" xfId="29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3" fillId="0" borderId="1" xfId="29" applyFont="1" applyBorder="1" applyAlignment="1">
      <alignment horizontal="center"/>
    </xf>
    <xf numFmtId="3" fontId="2" fillId="0" borderId="2" xfId="29" applyNumberFormat="1" applyFont="1" applyBorder="1" applyAlignment="1">
      <alignment horizontal="center" vertical="center"/>
    </xf>
    <xf numFmtId="49" fontId="2" fillId="0" borderId="2" xfId="29" applyNumberFormat="1" applyFont="1" applyBorder="1" applyAlignment="1">
      <alignment horizontal="center" vertical="center"/>
    </xf>
    <xf numFmtId="0" fontId="2" fillId="0" borderId="2" xfId="29" applyFont="1" applyBorder="1" applyAlignment="1">
      <alignment horizontal="center" vertical="center"/>
    </xf>
    <xf numFmtId="0" fontId="36" fillId="24" borderId="1" xfId="0" applyFont="1" applyFill="1" applyBorder="1" applyAlignment="1">
      <alignment horizontal="center" vertical="center"/>
    </xf>
    <xf numFmtId="2" fontId="36" fillId="24" borderId="1" xfId="0" applyNumberFormat="1" applyFont="1" applyFill="1" applyBorder="1" applyAlignment="1">
      <alignment horizontal="center" vertical="center"/>
    </xf>
    <xf numFmtId="2" fontId="36" fillId="24" borderId="2" xfId="0" applyNumberFormat="1" applyFont="1" applyFill="1" applyBorder="1" applyAlignment="1">
      <alignment horizontal="center" vertical="center"/>
    </xf>
    <xf numFmtId="2" fontId="36" fillId="24" borderId="6" xfId="0" applyNumberFormat="1" applyFont="1" applyFill="1" applyBorder="1" applyAlignment="1">
      <alignment horizontal="center" vertical="center"/>
    </xf>
    <xf numFmtId="2" fontId="36" fillId="15" borderId="1" xfId="0" applyNumberFormat="1" applyFont="1" applyFill="1" applyBorder="1" applyAlignment="1">
      <alignment horizontal="center" vertical="center"/>
    </xf>
    <xf numFmtId="0" fontId="36" fillId="15" borderId="0" xfId="0" applyFont="1" applyFill="1" applyAlignment="1">
      <alignment horizontal="center" vertical="center"/>
    </xf>
    <xf numFmtId="49" fontId="36" fillId="15" borderId="0" xfId="0" applyNumberFormat="1" applyFont="1" applyFill="1" applyAlignment="1">
      <alignment horizontal="center" vertical="center"/>
    </xf>
    <xf numFmtId="164" fontId="36" fillId="18" borderId="2" xfId="5" quotePrefix="1" applyNumberFormat="1" applyFont="1" applyFill="1" applyBorder="1" applyAlignment="1" applyProtection="1">
      <alignment horizontal="center" vertical="center"/>
    </xf>
    <xf numFmtId="164" fontId="36" fillId="18" borderId="28" xfId="5" quotePrefix="1" applyNumberFormat="1" applyFont="1" applyFill="1" applyBorder="1" applyAlignment="1" applyProtection="1">
      <alignment horizontal="center" vertical="center"/>
    </xf>
    <xf numFmtId="164" fontId="36" fillId="15" borderId="2" xfId="5" quotePrefix="1" applyNumberFormat="1" applyFont="1" applyFill="1" applyBorder="1" applyAlignment="1" applyProtection="1">
      <alignment horizontal="center" vertical="center"/>
    </xf>
    <xf numFmtId="167" fontId="36" fillId="15" borderId="0" xfId="3" applyNumberFormat="1" applyFont="1" applyFill="1" applyAlignment="1" applyProtection="1">
      <alignment horizontal="center" vertical="center"/>
    </xf>
    <xf numFmtId="0" fontId="36" fillId="24" borderId="2" xfId="0" applyFont="1" applyFill="1" applyBorder="1" applyAlignment="1">
      <alignment horizontal="center" vertical="center"/>
    </xf>
    <xf numFmtId="0" fontId="36" fillId="24" borderId="29" xfId="0" applyFont="1" applyFill="1" applyBorder="1" applyAlignment="1">
      <alignment horizontal="center" vertical="center"/>
    </xf>
    <xf numFmtId="0" fontId="36" fillId="24" borderId="25" xfId="0" applyFont="1" applyFill="1" applyBorder="1" applyAlignment="1">
      <alignment horizontal="center" vertical="center"/>
    </xf>
    <xf numFmtId="165" fontId="36" fillId="15" borderId="0" xfId="5" applyFont="1" applyFill="1" applyAlignment="1" applyProtection="1">
      <alignment horizontal="center" vertical="center"/>
    </xf>
    <xf numFmtId="0" fontId="36" fillId="18" borderId="2" xfId="0" applyFont="1" applyFill="1" applyBorder="1" applyAlignment="1">
      <alignment horizontal="center" vertical="center"/>
    </xf>
    <xf numFmtId="0" fontId="36" fillId="18" borderId="28" xfId="0" applyFont="1" applyFill="1" applyBorder="1" applyAlignment="1">
      <alignment horizontal="center" vertical="center"/>
    </xf>
    <xf numFmtId="0" fontId="36" fillId="15" borderId="2" xfId="0" applyFont="1" applyFill="1" applyBorder="1" applyAlignment="1">
      <alignment horizontal="center" vertical="center"/>
    </xf>
    <xf numFmtId="170" fontId="40" fillId="24" borderId="1" xfId="0" applyNumberFormat="1" applyFont="1" applyFill="1" applyBorder="1" applyAlignment="1">
      <alignment horizontal="center" vertical="center"/>
    </xf>
    <xf numFmtId="170" fontId="36" fillId="24" borderId="12" xfId="0" applyNumberFormat="1" applyFont="1" applyFill="1" applyBorder="1" applyAlignment="1">
      <alignment horizontal="center" vertical="center"/>
    </xf>
    <xf numFmtId="170" fontId="36" fillId="15" borderId="1" xfId="0" applyNumberFormat="1" applyFont="1" applyFill="1" applyBorder="1" applyAlignment="1">
      <alignment horizontal="center" vertical="center"/>
    </xf>
    <xf numFmtId="14" fontId="36" fillId="15" borderId="0" xfId="0" applyNumberFormat="1" applyFont="1" applyFill="1" applyAlignment="1">
      <alignment horizontal="center" vertical="center"/>
    </xf>
    <xf numFmtId="0" fontId="38" fillId="15" borderId="8" xfId="0" applyFont="1" applyFill="1" applyBorder="1" applyAlignment="1">
      <alignment horizontal="center" vertical="center"/>
    </xf>
    <xf numFmtId="0" fontId="36" fillId="24" borderId="9" xfId="0" applyFont="1" applyFill="1" applyBorder="1" applyAlignment="1">
      <alignment horizontal="center" vertical="center"/>
    </xf>
    <xf numFmtId="0" fontId="40" fillId="24" borderId="9" xfId="0" applyFont="1" applyFill="1" applyBorder="1" applyAlignment="1">
      <alignment horizontal="center" vertical="center"/>
    </xf>
    <xf numFmtId="0" fontId="36" fillId="15" borderId="9" xfId="0" applyFont="1" applyFill="1" applyBorder="1" applyAlignment="1">
      <alignment horizontal="center" vertical="center"/>
    </xf>
    <xf numFmtId="49" fontId="30" fillId="14" borderId="2" xfId="0" applyNumberFormat="1" applyFont="1" applyFill="1" applyBorder="1" applyAlignment="1">
      <alignment horizontal="center" vertical="center"/>
    </xf>
    <xf numFmtId="3" fontId="36" fillId="24" borderId="1" xfId="0" applyNumberFormat="1" applyFont="1" applyFill="1" applyBorder="1" applyAlignment="1">
      <alignment horizontal="center" vertical="center"/>
    </xf>
    <xf numFmtId="0" fontId="36" fillId="21" borderId="1" xfId="0" applyFont="1" applyFill="1" applyBorder="1" applyAlignment="1">
      <alignment horizontal="center" vertical="center"/>
    </xf>
    <xf numFmtId="49" fontId="36" fillId="17" borderId="13" xfId="0" applyNumberFormat="1" applyFont="1" applyFill="1" applyBorder="1" applyAlignment="1">
      <alignment horizontal="center" vertical="center"/>
    </xf>
    <xf numFmtId="2" fontId="36" fillId="21" borderId="1" xfId="0" applyNumberFormat="1" applyFont="1" applyFill="1" applyBorder="1" applyAlignment="1">
      <alignment horizontal="center" vertical="center"/>
    </xf>
    <xf numFmtId="164" fontId="36" fillId="22" borderId="2" xfId="5" quotePrefix="1" applyNumberFormat="1" applyFont="1" applyFill="1" applyBorder="1" applyAlignment="1" applyProtection="1">
      <alignment horizontal="center" vertical="center"/>
    </xf>
    <xf numFmtId="0" fontId="36" fillId="22" borderId="2" xfId="0" applyFont="1" applyFill="1" applyBorder="1" applyAlignment="1">
      <alignment horizontal="center" vertical="center"/>
    </xf>
    <xf numFmtId="0" fontId="36" fillId="21" borderId="9" xfId="0" applyFont="1" applyFill="1" applyBorder="1" applyAlignment="1">
      <alignment horizontal="center" vertical="center"/>
    </xf>
    <xf numFmtId="49" fontId="0" fillId="17" borderId="2" xfId="0" applyNumberFormat="1" applyFill="1" applyBorder="1" applyAlignment="1">
      <alignment horizontal="center" vertical="center"/>
    </xf>
    <xf numFmtId="3" fontId="36" fillId="10" borderId="1" xfId="0" applyNumberFormat="1" applyFont="1" applyFill="1" applyBorder="1" applyAlignment="1">
      <alignment horizontal="center" vertical="center"/>
    </xf>
    <xf numFmtId="49" fontId="36" fillId="10" borderId="1" xfId="0" applyNumberFormat="1" applyFont="1" applyFill="1" applyBorder="1" applyAlignment="1">
      <alignment horizontal="center" vertical="center"/>
    </xf>
    <xf numFmtId="0" fontId="36" fillId="10" borderId="12" xfId="0" applyFont="1" applyFill="1" applyBorder="1" applyAlignment="1">
      <alignment horizontal="center" vertical="center"/>
    </xf>
    <xf numFmtId="49" fontId="36" fillId="17" borderId="6" xfId="0" applyNumberFormat="1" applyFont="1" applyFill="1" applyBorder="1" applyAlignment="1">
      <alignment horizontal="center" vertical="center"/>
    </xf>
    <xf numFmtId="49" fontId="36" fillId="17" borderId="2" xfId="0" applyNumberFormat="1" applyFont="1" applyFill="1" applyBorder="1" applyAlignment="1">
      <alignment horizontal="center" vertical="center"/>
    </xf>
    <xf numFmtId="0" fontId="36" fillId="21" borderId="12" xfId="0" applyFont="1" applyFill="1" applyBorder="1" applyAlignment="1">
      <alignment horizontal="center" vertical="center"/>
    </xf>
    <xf numFmtId="0" fontId="36" fillId="17" borderId="2" xfId="0" applyFont="1" applyFill="1" applyBorder="1" applyAlignment="1">
      <alignment horizontal="center" vertical="center"/>
    </xf>
    <xf numFmtId="170" fontId="37" fillId="21" borderId="1" xfId="0" applyNumberFormat="1" applyFont="1" applyFill="1" applyBorder="1" applyAlignment="1">
      <alignment horizontal="center" vertical="center"/>
    </xf>
    <xf numFmtId="0" fontId="37" fillId="23" borderId="1" xfId="0" applyFont="1" applyFill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2" fontId="36" fillId="0" borderId="1" xfId="0" applyNumberFormat="1" applyFont="1" applyBorder="1" applyAlignment="1">
      <alignment horizontal="center" vertical="center"/>
    </xf>
    <xf numFmtId="164" fontId="36" fillId="0" borderId="2" xfId="5" quotePrefix="1" applyNumberFormat="1" applyFont="1" applyBorder="1" applyAlignment="1" applyProtection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6" fillId="17" borderId="12" xfId="0" applyFont="1" applyFill="1" applyBorder="1" applyAlignment="1">
      <alignment horizontal="center" vertical="center"/>
    </xf>
    <xf numFmtId="2" fontId="36" fillId="17" borderId="1" xfId="0" applyNumberFormat="1" applyFont="1" applyFill="1" applyBorder="1" applyAlignment="1">
      <alignment horizontal="center" vertical="center"/>
    </xf>
    <xf numFmtId="164" fontId="36" fillId="17" borderId="2" xfId="5" quotePrefix="1" applyNumberFormat="1" applyFont="1" applyFill="1" applyBorder="1" applyAlignment="1" applyProtection="1">
      <alignment horizontal="center" vertical="center"/>
    </xf>
    <xf numFmtId="0" fontId="36" fillId="17" borderId="9" xfId="0" applyFont="1" applyFill="1" applyBorder="1" applyAlignment="1">
      <alignment horizontal="center" vertical="center"/>
    </xf>
    <xf numFmtId="49" fontId="36" fillId="21" borderId="12" xfId="0" applyNumberFormat="1" applyFont="1" applyFill="1" applyBorder="1" applyAlignment="1">
      <alignment horizontal="center" vertical="center"/>
    </xf>
    <xf numFmtId="49" fontId="36" fillId="10" borderId="12" xfId="0" applyNumberFormat="1" applyFont="1" applyFill="1" applyBorder="1" applyAlignment="1">
      <alignment horizontal="center" vertical="center"/>
    </xf>
    <xf numFmtId="0" fontId="42" fillId="8" borderId="1" xfId="0" applyFont="1" applyFill="1" applyBorder="1" applyAlignment="1">
      <alignment horizontal="center" vertical="center"/>
    </xf>
    <xf numFmtId="0" fontId="36" fillId="15" borderId="13" xfId="0" applyFont="1" applyFill="1" applyBorder="1" applyAlignment="1">
      <alignment horizontal="center" vertical="center"/>
    </xf>
    <xf numFmtId="49" fontId="35" fillId="17" borderId="0" xfId="0" applyNumberFormat="1" applyFont="1" applyFill="1" applyAlignment="1">
      <alignment horizontal="center" vertical="center"/>
    </xf>
    <xf numFmtId="0" fontId="35" fillId="17" borderId="2" xfId="0" applyFont="1" applyFill="1" applyBorder="1" applyAlignment="1">
      <alignment horizontal="center" vertical="center"/>
    </xf>
    <xf numFmtId="16" fontId="36" fillId="8" borderId="1" xfId="0" applyNumberFormat="1" applyFont="1" applyFill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24" borderId="6" xfId="0" applyFont="1" applyFill="1" applyBorder="1" applyAlignment="1">
      <alignment horizontal="center" vertical="center"/>
    </xf>
    <xf numFmtId="170" fontId="36" fillId="24" borderId="6" xfId="0" applyNumberFormat="1" applyFont="1" applyFill="1" applyBorder="1" applyAlignment="1">
      <alignment horizontal="center" vertical="center"/>
    </xf>
    <xf numFmtId="0" fontId="36" fillId="8" borderId="6" xfId="0" applyFont="1" applyFill="1" applyBorder="1" applyAlignment="1">
      <alignment horizontal="center" vertical="center"/>
    </xf>
    <xf numFmtId="0" fontId="36" fillId="24" borderId="31" xfId="0" applyFont="1" applyFill="1" applyBorder="1" applyAlignment="1">
      <alignment horizontal="center" vertical="center"/>
    </xf>
    <xf numFmtId="0" fontId="37" fillId="0" borderId="2" xfId="3" applyNumberFormat="1" applyFont="1" applyBorder="1" applyAlignment="1" applyProtection="1">
      <alignment horizontal="center" vertical="center"/>
    </xf>
    <xf numFmtId="0" fontId="36" fillId="15" borderId="2" xfId="5" applyNumberFormat="1" applyFont="1" applyFill="1" applyBorder="1" applyAlignment="1" applyProtection="1">
      <alignment horizontal="center" vertical="center"/>
    </xf>
    <xf numFmtId="169" fontId="36" fillId="0" borderId="2" xfId="5" applyNumberFormat="1" applyFont="1" applyBorder="1" applyAlignment="1" applyProtection="1">
      <alignment horizontal="center" vertical="center"/>
    </xf>
    <xf numFmtId="16" fontId="36" fillId="0" borderId="2" xfId="0" applyNumberFormat="1" applyFont="1" applyBorder="1" applyAlignment="1">
      <alignment horizontal="center" vertical="center"/>
    </xf>
    <xf numFmtId="169" fontId="36" fillId="15" borderId="2" xfId="26" applyNumberFormat="1" applyFont="1" applyFill="1" applyBorder="1" applyAlignment="1" applyProtection="1">
      <alignment horizontal="center" vertical="center"/>
    </xf>
    <xf numFmtId="169" fontId="36" fillId="15" borderId="2" xfId="3" applyNumberFormat="1" applyFont="1" applyFill="1" applyBorder="1" applyAlignment="1" applyProtection="1">
      <alignment horizontal="center" vertical="center"/>
    </xf>
    <xf numFmtId="3" fontId="36" fillId="0" borderId="2" xfId="0" applyNumberFormat="1" applyFont="1" applyBorder="1" applyAlignment="1">
      <alignment horizontal="center" vertical="center"/>
    </xf>
    <xf numFmtId="170" fontId="36" fillId="0" borderId="2" xfId="5" applyNumberFormat="1" applyFont="1" applyBorder="1" applyAlignment="1" applyProtection="1">
      <alignment horizontal="center" vertical="center"/>
    </xf>
    <xf numFmtId="165" fontId="36" fillId="0" borderId="2" xfId="5" applyFont="1" applyBorder="1" applyAlignment="1" applyProtection="1">
      <alignment horizontal="center" vertical="center"/>
    </xf>
    <xf numFmtId="165" fontId="36" fillId="15" borderId="2" xfId="5" applyFont="1" applyFill="1" applyBorder="1" applyAlignment="1" applyProtection="1">
      <alignment horizontal="center" vertical="center"/>
    </xf>
    <xf numFmtId="16" fontId="36" fillId="15" borderId="2" xfId="0" applyNumberFormat="1" applyFont="1" applyFill="1" applyBorder="1" applyAlignment="1">
      <alignment horizontal="center" vertical="center"/>
    </xf>
    <xf numFmtId="0" fontId="36" fillId="24" borderId="12" xfId="0" applyFont="1" applyFill="1" applyBorder="1" applyAlignment="1">
      <alignment horizontal="center" vertical="center"/>
    </xf>
    <xf numFmtId="3" fontId="36" fillId="24" borderId="12" xfId="0" applyNumberFormat="1" applyFont="1" applyFill="1" applyBorder="1" applyAlignment="1">
      <alignment horizontal="center" vertical="center"/>
    </xf>
    <xf numFmtId="0" fontId="36" fillId="24" borderId="30" xfId="0" applyFont="1" applyFill="1" applyBorder="1" applyAlignment="1">
      <alignment horizontal="center" vertical="center"/>
    </xf>
    <xf numFmtId="0" fontId="37" fillId="15" borderId="1" xfId="0" applyFont="1" applyFill="1" applyBorder="1" applyAlignment="1">
      <alignment horizontal="center" vertical="center"/>
    </xf>
    <xf numFmtId="0" fontId="36" fillId="24" borderId="32" xfId="0" applyFont="1" applyFill="1" applyBorder="1" applyAlignment="1">
      <alignment horizontal="center" vertical="center"/>
    </xf>
    <xf numFmtId="170" fontId="0" fillId="24" borderId="1" xfId="0" applyNumberFormat="1" applyFill="1" applyBorder="1" applyAlignment="1">
      <alignment horizontal="center" vertical="center"/>
    </xf>
    <xf numFmtId="170" fontId="36" fillId="15" borderId="2" xfId="0" applyNumberFormat="1" applyFont="1" applyFill="1" applyBorder="1" applyAlignment="1">
      <alignment horizontal="center" vertical="center"/>
    </xf>
    <xf numFmtId="0" fontId="36" fillId="8" borderId="1" xfId="0" applyFont="1" applyFill="1" applyBorder="1" applyAlignment="1">
      <alignment horizontal="left" vertical="center"/>
    </xf>
    <xf numFmtId="0" fontId="32" fillId="0" borderId="33" xfId="0" applyFont="1" applyBorder="1" applyAlignment="1">
      <alignment horizontal="center"/>
    </xf>
    <xf numFmtId="0" fontId="32" fillId="0" borderId="34" xfId="0" applyFont="1" applyBorder="1" applyAlignment="1">
      <alignment horizontal="center" wrapText="1"/>
    </xf>
    <xf numFmtId="0" fontId="44" fillId="0" borderId="24" xfId="0" applyFont="1" applyBorder="1" applyAlignment="1">
      <alignment horizontal="center"/>
    </xf>
    <xf numFmtId="44" fontId="45" fillId="0" borderId="2" xfId="25" applyFont="1" applyBorder="1" applyAlignment="1">
      <alignment horizontal="center"/>
    </xf>
    <xf numFmtId="169" fontId="45" fillId="0" borderId="2" xfId="0" applyNumberFormat="1" applyFont="1" applyBorder="1" applyAlignment="1">
      <alignment horizontal="center" vertical="top"/>
    </xf>
    <xf numFmtId="169" fontId="44" fillId="0" borderId="2" xfId="0" applyNumberFormat="1" applyFont="1" applyBorder="1" applyAlignment="1">
      <alignment horizontal="center" vertical="top"/>
    </xf>
    <xf numFmtId="164" fontId="36" fillId="15" borderId="2" xfId="0" applyNumberFormat="1" applyFont="1" applyFill="1" applyBorder="1" applyAlignment="1">
      <alignment horizontal="center" vertical="center"/>
    </xf>
    <xf numFmtId="169" fontId="36" fillId="0" borderId="2" xfId="0" applyNumberFormat="1" applyFont="1" applyBorder="1" applyAlignment="1">
      <alignment horizontal="center" vertical="center"/>
    </xf>
    <xf numFmtId="165" fontId="30" fillId="19" borderId="24" xfId="5" applyFont="1" applyFill="1" applyBorder="1" applyAlignment="1" applyProtection="1">
      <alignment horizontal="center" vertical="center"/>
    </xf>
    <xf numFmtId="164" fontId="36" fillId="0" borderId="25" xfId="0" applyNumberFormat="1" applyFont="1" applyBorder="1" applyAlignment="1">
      <alignment horizontal="center" vertical="center"/>
    </xf>
    <xf numFmtId="49" fontId="36" fillId="15" borderId="2" xfId="0" applyNumberFormat="1" applyFont="1" applyFill="1" applyBorder="1" applyAlignment="1">
      <alignment horizontal="center" vertical="center"/>
    </xf>
    <xf numFmtId="49" fontId="36" fillId="15" borderId="2" xfId="5" applyNumberFormat="1" applyFont="1" applyFill="1" applyBorder="1" applyAlignment="1" applyProtection="1">
      <alignment horizontal="center" vertical="center"/>
    </xf>
    <xf numFmtId="2" fontId="36" fillId="24" borderId="32" xfId="0" applyNumberFormat="1" applyFont="1" applyFill="1" applyBorder="1" applyAlignment="1">
      <alignment horizontal="center" vertical="center"/>
    </xf>
    <xf numFmtId="0" fontId="32" fillId="0" borderId="0" xfId="27" applyFont="1" applyAlignment="1">
      <alignment horizontal="center" vertical="center"/>
    </xf>
    <xf numFmtId="0" fontId="40" fillId="24" borderId="1" xfId="0" applyFont="1" applyFill="1" applyBorder="1" applyAlignment="1">
      <alignment horizontal="center" vertical="center"/>
    </xf>
    <xf numFmtId="0" fontId="0" fillId="0" borderId="2" xfId="0" applyBorder="1"/>
    <xf numFmtId="0" fontId="28" fillId="0" borderId="2" xfId="0" applyFont="1" applyBorder="1" applyAlignment="1">
      <alignment horizontal="center"/>
    </xf>
    <xf numFmtId="0" fontId="0" fillId="0" borderId="35" xfId="0" applyBorder="1"/>
    <xf numFmtId="0" fontId="34" fillId="17" borderId="14" xfId="27" applyFont="1" applyFill="1" applyBorder="1" applyAlignment="1">
      <alignment horizontal="center" vertical="center"/>
    </xf>
    <xf numFmtId="0" fontId="34" fillId="17" borderId="0" xfId="27" applyFont="1" applyFill="1" applyAlignment="1">
      <alignment horizontal="center" vertical="center"/>
    </xf>
    <xf numFmtId="0" fontId="34" fillId="17" borderId="15" xfId="27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38" fillId="8" borderId="2" xfId="0" applyFont="1" applyFill="1" applyBorder="1" applyAlignment="1">
      <alignment horizontal="center" vertical="center"/>
    </xf>
    <xf numFmtId="0" fontId="35" fillId="17" borderId="16" xfId="0" applyFont="1" applyFill="1" applyBorder="1" applyAlignment="1">
      <alignment horizontal="center" vertical="center"/>
    </xf>
    <xf numFmtId="0" fontId="35" fillId="17" borderId="17" xfId="0" applyFont="1" applyFill="1" applyBorder="1" applyAlignment="1">
      <alignment horizontal="center" vertical="center"/>
    </xf>
    <xf numFmtId="0" fontId="35" fillId="17" borderId="18" xfId="0" applyFont="1" applyFill="1" applyBorder="1" applyAlignment="1">
      <alignment horizontal="center" vertical="center"/>
    </xf>
    <xf numFmtId="0" fontId="35" fillId="17" borderId="19" xfId="0" applyFont="1" applyFill="1" applyBorder="1" applyAlignment="1">
      <alignment horizontal="center" vertical="center"/>
    </xf>
    <xf numFmtId="0" fontId="35" fillId="17" borderId="20" xfId="0" applyFont="1" applyFill="1" applyBorder="1" applyAlignment="1">
      <alignment horizontal="center" vertical="center"/>
    </xf>
    <xf numFmtId="0" fontId="44" fillId="25" borderId="2" xfId="0" applyFont="1" applyFill="1" applyBorder="1" applyAlignment="1">
      <alignment horizontal="center"/>
    </xf>
    <xf numFmtId="17" fontId="33" fillId="0" borderId="25" xfId="0" quotePrefix="1" applyNumberFormat="1" applyFont="1" applyBorder="1" applyAlignment="1">
      <alignment horizontal="center" vertical="center"/>
    </xf>
    <xf numFmtId="17" fontId="33" fillId="0" borderId="26" xfId="0" quotePrefix="1" applyNumberFormat="1" applyFont="1" applyBorder="1" applyAlignment="1">
      <alignment horizontal="center" vertical="center"/>
    </xf>
    <xf numFmtId="17" fontId="33" fillId="0" borderId="24" xfId="0" quotePrefix="1" applyNumberFormat="1" applyFont="1" applyBorder="1" applyAlignment="1">
      <alignment horizontal="center" vertical="center"/>
    </xf>
    <xf numFmtId="0" fontId="33" fillId="0" borderId="25" xfId="0" quotePrefix="1" applyFont="1" applyBorder="1" applyAlignment="1">
      <alignment horizontal="center" vertical="center"/>
    </xf>
    <xf numFmtId="0" fontId="33" fillId="0" borderId="26" xfId="0" quotePrefix="1" applyFont="1" applyBorder="1" applyAlignment="1">
      <alignment horizontal="center" vertical="center"/>
    </xf>
    <xf numFmtId="0" fontId="33" fillId="0" borderId="24" xfId="0" quotePrefix="1" applyFont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</cellXfs>
  <cellStyles count="36">
    <cellStyle name="Excel Built-in Currency" xfId="1" xr:uid="{00000000-0005-0000-0000-000000000000}"/>
    <cellStyle name="Excel Built-in Normal 1" xfId="2" xr:uid="{00000000-0005-0000-0000-000001000000}"/>
    <cellStyle name="Excel_BuiltIn_Comma" xfId="3" xr:uid="{00000000-0005-0000-0000-000002000000}"/>
    <cellStyle name="Excel_BuiltIn_Comma 1" xfId="4" xr:uid="{00000000-0005-0000-0000-000003000000}"/>
    <cellStyle name="Excel_BuiltIn_Currency" xfId="5" xr:uid="{00000000-0005-0000-0000-000004000000}"/>
    <cellStyle name="Excel_BuiltIn_Currency 1" xfId="6" xr:uid="{00000000-0005-0000-0000-000005000000}"/>
    <cellStyle name="Heading" xfId="7" xr:uid="{00000000-0005-0000-0000-000006000000}"/>
    <cellStyle name="Heading1" xfId="8" xr:uid="{00000000-0005-0000-0000-000007000000}"/>
    <cellStyle name="Moeda" xfId="25" builtinId="4"/>
    <cellStyle name="Moeda 2" xfId="28" xr:uid="{00000000-0005-0000-0000-000009000000}"/>
    <cellStyle name="Moeda 2 2" xfId="33" xr:uid="{00000000-0005-0000-0000-00000A000000}"/>
    <cellStyle name="Moeda 3" xfId="30" xr:uid="{00000000-0005-0000-0000-00000B000000}"/>
    <cellStyle name="Moeda 3 2" xfId="35" xr:uid="{00000000-0005-0000-0000-00000C000000}"/>
    <cellStyle name="Normal" xfId="0" builtinId="0" customBuiltin="1"/>
    <cellStyle name="Normal 2" xfId="27" xr:uid="{00000000-0005-0000-0000-00000E000000}"/>
    <cellStyle name="Normal 2 2" xfId="31" xr:uid="{00000000-0005-0000-0000-00000F000000}"/>
    <cellStyle name="Normal 2 3" xfId="32" xr:uid="{00000000-0005-0000-0000-000010000000}"/>
    <cellStyle name="Normal 3" xfId="29" xr:uid="{00000000-0005-0000-0000-000011000000}"/>
    <cellStyle name="Normal 3 2" xfId="34" xr:uid="{00000000-0005-0000-0000-000012000000}"/>
    <cellStyle name="Result" xfId="9" xr:uid="{00000000-0005-0000-0000-000013000000}"/>
    <cellStyle name="Result2" xfId="10" xr:uid="{00000000-0005-0000-0000-000014000000}"/>
    <cellStyle name="Sem título1" xfId="11" xr:uid="{00000000-0005-0000-0000-000015000000}"/>
    <cellStyle name="Sem título10" xfId="12" xr:uid="{00000000-0005-0000-0000-000016000000}"/>
    <cellStyle name="Sem título11" xfId="13" xr:uid="{00000000-0005-0000-0000-000017000000}"/>
    <cellStyle name="Sem título12" xfId="14" xr:uid="{00000000-0005-0000-0000-000018000000}"/>
    <cellStyle name="Sem título13" xfId="15" xr:uid="{00000000-0005-0000-0000-000019000000}"/>
    <cellStyle name="Sem título14" xfId="16" xr:uid="{00000000-0005-0000-0000-00001A000000}"/>
    <cellStyle name="Sem título2" xfId="17" xr:uid="{00000000-0005-0000-0000-00001B000000}"/>
    <cellStyle name="Sem título3" xfId="18" xr:uid="{00000000-0005-0000-0000-00001C000000}"/>
    <cellStyle name="Sem título4" xfId="19" xr:uid="{00000000-0005-0000-0000-00001D000000}"/>
    <cellStyle name="Sem título5" xfId="20" xr:uid="{00000000-0005-0000-0000-00001E000000}"/>
    <cellStyle name="Sem título6" xfId="21" xr:uid="{00000000-0005-0000-0000-00001F000000}"/>
    <cellStyle name="Sem título7" xfId="22" xr:uid="{00000000-0005-0000-0000-000020000000}"/>
    <cellStyle name="Sem título8" xfId="23" xr:uid="{00000000-0005-0000-0000-000021000000}"/>
    <cellStyle name="Sem título9" xfId="24" xr:uid="{00000000-0005-0000-0000-000022000000}"/>
    <cellStyle name="Vírgula" xfId="26" builtinId="3"/>
  </cellStyles>
  <dxfs count="5686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488C1"/>
      <color rgb="FFE115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19475" cy="93117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0"/>
          <a:ext cx="3419475" cy="931173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19475" cy="93117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0"/>
          <a:ext cx="3419475" cy="931173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19475" cy="93117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0"/>
          <a:ext cx="3419475" cy="931173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19475" cy="93117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0"/>
          <a:ext cx="3419475" cy="931173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19475" cy="93117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0"/>
          <a:ext cx="3419475" cy="931173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19475" cy="93117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0"/>
          <a:ext cx="3419475" cy="931173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40821</xdr:rowOff>
    </xdr:from>
    <xdr:ext cx="3197679" cy="87077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40821"/>
          <a:ext cx="3197679" cy="870775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40821</xdr:rowOff>
    </xdr:from>
    <xdr:ext cx="3197679" cy="87077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40821"/>
          <a:ext cx="3197679" cy="870775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40821</xdr:rowOff>
    </xdr:from>
    <xdr:ext cx="3197679" cy="87077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40821"/>
          <a:ext cx="3197679" cy="870775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40821</xdr:rowOff>
    </xdr:from>
    <xdr:ext cx="3197679" cy="87077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40821"/>
          <a:ext cx="3197679" cy="870775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40821</xdr:rowOff>
    </xdr:from>
    <xdr:ext cx="3197679" cy="87077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40821"/>
          <a:ext cx="3197679" cy="870775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40821</xdr:rowOff>
    </xdr:from>
    <xdr:ext cx="3197679" cy="87077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40821"/>
          <a:ext cx="3197679" cy="870775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40821</xdr:rowOff>
    </xdr:from>
    <xdr:ext cx="3197679" cy="870775"/>
    <xdr:pic>
      <xdr:nvPicPr>
        <xdr:cNvPr id="2" name="Imagem 1">
          <a:extLst>
            <a:ext uri="{FF2B5EF4-FFF2-40B4-BE49-F238E27FC236}">
              <a16:creationId xmlns:a16="http://schemas.microsoft.com/office/drawing/2014/main" id="{644A9039-33A0-45AE-A005-38F66AE37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40821"/>
          <a:ext cx="3197679" cy="870775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40821</xdr:rowOff>
    </xdr:from>
    <xdr:ext cx="3197679" cy="87077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40821"/>
          <a:ext cx="3197679" cy="870775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Z1073"/>
  <sheetViews>
    <sheetView topLeftCell="A10" zoomScaleNormal="100" workbookViewId="0">
      <selection activeCell="A838" sqref="A838"/>
    </sheetView>
  </sheetViews>
  <sheetFormatPr defaultRowHeight="15"/>
  <cols>
    <col min="1" max="1" width="16.125" style="9" customWidth="1"/>
    <col min="2" max="2" width="12" style="9" customWidth="1"/>
    <col min="3" max="3" width="17.125" style="17" bestFit="1" customWidth="1"/>
    <col min="4" max="4" width="15.5" style="17" customWidth="1"/>
    <col min="5" max="5" width="9.625" style="75" bestFit="1" customWidth="1"/>
    <col min="6" max="6" width="11.625" style="28" bestFit="1" customWidth="1"/>
    <col min="7" max="7" width="11.875" style="29" bestFit="1" customWidth="1"/>
    <col min="8" max="8" width="17.125" style="29" bestFit="1" customWidth="1"/>
    <col min="9" max="9" width="6.875" style="29" customWidth="1"/>
    <col min="10" max="10" width="10.75" style="29" customWidth="1"/>
    <col min="11" max="11" width="19.125" style="19" customWidth="1"/>
    <col min="12" max="12" width="16.125" style="20" customWidth="1"/>
    <col min="13" max="13" width="19.25" style="20" customWidth="1"/>
    <col min="14" max="14" width="56.5" style="9" bestFit="1" customWidth="1"/>
    <col min="15" max="15" width="14.5" style="9" bestFit="1" customWidth="1"/>
    <col min="16" max="16" width="13.25" style="42" customWidth="1"/>
    <col min="17" max="17" width="43.75" style="42" bestFit="1" customWidth="1"/>
    <col min="18" max="18" width="63.125" style="42" bestFit="1" customWidth="1"/>
    <col min="19" max="20" width="8" style="42" customWidth="1"/>
    <col min="21" max="21" width="9.25" style="42" bestFit="1" customWidth="1"/>
    <col min="22" max="22" width="8" style="42" customWidth="1"/>
    <col min="23" max="23" width="9.25" style="42" bestFit="1" customWidth="1"/>
    <col min="24" max="25" width="8" style="9" customWidth="1"/>
    <col min="26" max="26" width="9.375" style="9" bestFit="1" customWidth="1"/>
    <col min="27" max="193" width="8" style="9" customWidth="1"/>
    <col min="194" max="944" width="10.75" style="9" customWidth="1"/>
    <col min="945" max="945" width="9" style="9" customWidth="1"/>
    <col min="946" max="16384" width="9" style="9"/>
  </cols>
  <sheetData>
    <row r="1" spans="1:26" ht="75.599999999999994" customHeight="1">
      <c r="A1" s="349" t="s">
        <v>0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43" t="s">
        <v>1</v>
      </c>
      <c r="O1" s="63" t="s">
        <v>2</v>
      </c>
    </row>
    <row r="2" spans="1:26" s="61" customFormat="1">
      <c r="A2" s="51" t="s">
        <v>3</v>
      </c>
      <c r="B2" s="51" t="s">
        <v>4</v>
      </c>
      <c r="C2" s="52" t="s">
        <v>5</v>
      </c>
      <c r="D2" s="53" t="s">
        <v>6</v>
      </c>
      <c r="E2" s="71" t="s">
        <v>34</v>
      </c>
      <c r="F2" s="54" t="s">
        <v>7</v>
      </c>
      <c r="G2" s="54" t="s">
        <v>8</v>
      </c>
      <c r="H2" s="55" t="s">
        <v>9</v>
      </c>
      <c r="I2" s="55" t="s">
        <v>35</v>
      </c>
      <c r="J2" s="56" t="s">
        <v>10</v>
      </c>
      <c r="K2" s="57" t="s">
        <v>11</v>
      </c>
      <c r="L2" s="57" t="s">
        <v>12</v>
      </c>
      <c r="M2" s="56" t="s">
        <v>13</v>
      </c>
      <c r="N2" s="58" t="s">
        <v>68</v>
      </c>
      <c r="O2" s="59" t="s">
        <v>14</v>
      </c>
      <c r="P2" s="60"/>
      <c r="Q2" s="42" t="s">
        <v>130</v>
      </c>
      <c r="R2" s="42" t="s">
        <v>128</v>
      </c>
      <c r="S2" s="60"/>
      <c r="T2" s="60"/>
      <c r="U2" s="92"/>
      <c r="V2" s="60"/>
      <c r="W2" s="93"/>
      <c r="X2" s="86"/>
      <c r="Z2" s="87"/>
    </row>
    <row r="3" spans="1:26">
      <c r="A3" s="23" t="s">
        <v>36</v>
      </c>
      <c r="B3" s="22">
        <v>238685</v>
      </c>
      <c r="C3" s="11" t="s">
        <v>37</v>
      </c>
      <c r="D3" s="39">
        <v>25.4</v>
      </c>
      <c r="E3" s="72">
        <v>99</v>
      </c>
      <c r="F3" s="27">
        <v>4</v>
      </c>
      <c r="G3" s="24">
        <f>F3*E3</f>
        <v>396</v>
      </c>
      <c r="H3" s="26" t="s">
        <v>44</v>
      </c>
      <c r="I3" s="25">
        <v>0</v>
      </c>
      <c r="J3" s="31">
        <v>44200</v>
      </c>
      <c r="K3" s="32">
        <v>44207</v>
      </c>
      <c r="L3" s="23" t="str">
        <f ca="1">IF(AND(K3=TODAY(),ISBLANK(M3)=TRUE()),"SIM",IF(AND(K3&lt;TODAY(),ISBLANK(M3)=TRUE()),IF(ISBLANK(K3),"-","EM ATRASO"),"-"))</f>
        <v>-</v>
      </c>
      <c r="M3" s="38">
        <v>44204</v>
      </c>
      <c r="N3" s="15" t="s">
        <v>90</v>
      </c>
      <c r="O3" s="46" t="s">
        <v>78</v>
      </c>
      <c r="Q3" s="42" t="s">
        <v>135</v>
      </c>
      <c r="R3" s="42" t="s">
        <v>127</v>
      </c>
      <c r="U3" s="94"/>
      <c r="Z3" s="87"/>
    </row>
    <row r="4" spans="1:26">
      <c r="A4" s="23" t="s">
        <v>36</v>
      </c>
      <c r="B4" s="22">
        <v>239190</v>
      </c>
      <c r="C4" s="11" t="s">
        <v>38</v>
      </c>
      <c r="D4" s="39">
        <v>15.875</v>
      </c>
      <c r="E4" s="72">
        <v>40</v>
      </c>
      <c r="F4" s="27">
        <v>5.78</v>
      </c>
      <c r="G4" s="24">
        <f t="shared" ref="G4:G25" si="0">F4*E4</f>
        <v>231.20000000000002</v>
      </c>
      <c r="H4" s="26" t="s">
        <v>45</v>
      </c>
      <c r="I4" s="25">
        <v>1</v>
      </c>
      <c r="J4" s="31">
        <v>44200</v>
      </c>
      <c r="K4" s="32">
        <v>44207</v>
      </c>
      <c r="L4" s="23" t="str">
        <f t="shared" ref="L4:L68" ca="1" si="1">IF(AND(K4=TODAY(),ISBLANK(M4)=TRUE()),"SIM",IF(AND(K4&lt;TODAY(),ISBLANK(M4)=TRUE()),IF(ISBLANK(K4),"-","EM ATRASO"),"-"))</f>
        <v>-</v>
      </c>
      <c r="M4" s="38">
        <v>44208</v>
      </c>
      <c r="N4" s="15"/>
      <c r="O4" s="46" t="s">
        <v>78</v>
      </c>
      <c r="Q4" s="42" t="s">
        <v>131</v>
      </c>
      <c r="R4" s="42" t="s">
        <v>129</v>
      </c>
      <c r="U4" s="94"/>
      <c r="Z4" s="87"/>
    </row>
    <row r="5" spans="1:26">
      <c r="A5" s="23" t="s">
        <v>36</v>
      </c>
      <c r="B5" s="22">
        <v>239188</v>
      </c>
      <c r="C5" s="11" t="s">
        <v>39</v>
      </c>
      <c r="D5" s="39">
        <v>15.875</v>
      </c>
      <c r="E5" s="72">
        <v>75</v>
      </c>
      <c r="F5" s="27">
        <v>5.35</v>
      </c>
      <c r="G5" s="24">
        <f t="shared" si="0"/>
        <v>401.25</v>
      </c>
      <c r="H5" s="26" t="s">
        <v>45</v>
      </c>
      <c r="I5" s="25">
        <v>1</v>
      </c>
      <c r="J5" s="31">
        <v>44200</v>
      </c>
      <c r="K5" s="32">
        <v>44207</v>
      </c>
      <c r="L5" s="23" t="str">
        <f t="shared" ca="1" si="1"/>
        <v>-</v>
      </c>
      <c r="M5" s="38">
        <v>44208</v>
      </c>
      <c r="N5" s="15" t="s">
        <v>76</v>
      </c>
      <c r="O5" s="46" t="s">
        <v>78</v>
      </c>
      <c r="Q5" s="42" t="s">
        <v>134</v>
      </c>
      <c r="R5" s="42" t="s">
        <v>126</v>
      </c>
    </row>
    <row r="6" spans="1:26">
      <c r="A6" s="23" t="s">
        <v>36</v>
      </c>
      <c r="B6" s="22">
        <v>238421</v>
      </c>
      <c r="C6" s="11" t="s">
        <v>40</v>
      </c>
      <c r="D6" s="39">
        <v>19</v>
      </c>
      <c r="E6" s="72">
        <v>26</v>
      </c>
      <c r="F6" s="27">
        <v>5.78</v>
      </c>
      <c r="G6" s="24">
        <f t="shared" si="0"/>
        <v>150.28</v>
      </c>
      <c r="H6" s="26" t="s">
        <v>45</v>
      </c>
      <c r="I6" s="25">
        <v>1</v>
      </c>
      <c r="J6" s="31">
        <v>44200</v>
      </c>
      <c r="K6" s="32">
        <v>44207</v>
      </c>
      <c r="L6" s="23" t="str">
        <f t="shared" ca="1" si="1"/>
        <v>-</v>
      </c>
      <c r="M6" s="38">
        <v>44204</v>
      </c>
      <c r="N6" s="15" t="s">
        <v>70</v>
      </c>
      <c r="O6" s="46" t="s">
        <v>78</v>
      </c>
      <c r="Q6" s="42" t="s">
        <v>132</v>
      </c>
      <c r="R6" s="42" t="s">
        <v>125</v>
      </c>
    </row>
    <row r="7" spans="1:26">
      <c r="A7" s="23" t="s">
        <v>36</v>
      </c>
      <c r="B7" s="22">
        <v>239191</v>
      </c>
      <c r="C7" s="11" t="s">
        <v>41</v>
      </c>
      <c r="D7" s="39">
        <v>19</v>
      </c>
      <c r="E7" s="73">
        <v>90</v>
      </c>
      <c r="F7" s="27">
        <v>5.35</v>
      </c>
      <c r="G7" s="24">
        <f t="shared" si="0"/>
        <v>481.49999999999994</v>
      </c>
      <c r="H7" s="26" t="s">
        <v>45</v>
      </c>
      <c r="I7" s="25">
        <v>1</v>
      </c>
      <c r="J7" s="31">
        <v>44200</v>
      </c>
      <c r="K7" s="32">
        <v>44207</v>
      </c>
      <c r="L7" s="23" t="str">
        <f t="shared" ca="1" si="1"/>
        <v>-</v>
      </c>
      <c r="M7" s="38">
        <v>44204</v>
      </c>
      <c r="N7" s="15"/>
      <c r="O7" s="46" t="s">
        <v>78</v>
      </c>
      <c r="Q7" s="42" t="s">
        <v>133</v>
      </c>
      <c r="R7" s="42" t="s">
        <v>124</v>
      </c>
    </row>
    <row r="8" spans="1:26">
      <c r="A8" s="23" t="s">
        <v>36</v>
      </c>
      <c r="B8" s="22">
        <v>239187</v>
      </c>
      <c r="C8" s="11" t="s">
        <v>42</v>
      </c>
      <c r="D8" s="39">
        <v>19</v>
      </c>
      <c r="E8" s="73">
        <v>118</v>
      </c>
      <c r="F8" s="27">
        <v>4.9000000000000004</v>
      </c>
      <c r="G8" s="24">
        <f t="shared" si="0"/>
        <v>578.20000000000005</v>
      </c>
      <c r="H8" s="26" t="s">
        <v>45</v>
      </c>
      <c r="I8" s="22">
        <v>1</v>
      </c>
      <c r="J8" s="31">
        <v>44200</v>
      </c>
      <c r="K8" s="32">
        <v>44207</v>
      </c>
      <c r="L8" s="23" t="str">
        <f t="shared" ca="1" si="1"/>
        <v>-</v>
      </c>
      <c r="M8" s="38">
        <v>44204</v>
      </c>
      <c r="N8" s="15" t="s">
        <v>69</v>
      </c>
      <c r="O8" s="46" t="s">
        <v>78</v>
      </c>
      <c r="Q8" s="42" t="s">
        <v>122</v>
      </c>
      <c r="R8" s="42" t="s">
        <v>123</v>
      </c>
    </row>
    <row r="9" spans="1:26">
      <c r="A9" s="44" t="s">
        <v>36</v>
      </c>
      <c r="B9" s="12">
        <v>238918</v>
      </c>
      <c r="C9" s="11" t="s">
        <v>49</v>
      </c>
      <c r="D9" s="40">
        <v>24</v>
      </c>
      <c r="E9" s="70">
        <v>20</v>
      </c>
      <c r="F9" s="27">
        <v>5.78</v>
      </c>
      <c r="G9" s="24">
        <f t="shared" si="0"/>
        <v>115.60000000000001</v>
      </c>
      <c r="H9" s="26" t="s">
        <v>45</v>
      </c>
      <c r="I9" s="22">
        <v>1</v>
      </c>
      <c r="J9" s="33">
        <v>44203</v>
      </c>
      <c r="K9" s="34">
        <v>44210</v>
      </c>
      <c r="L9" s="10" t="str">
        <f t="shared" ca="1" si="1"/>
        <v>-</v>
      </c>
      <c r="M9" s="35">
        <v>44208</v>
      </c>
      <c r="N9" s="15"/>
      <c r="O9" s="46" t="s">
        <v>78</v>
      </c>
    </row>
    <row r="10" spans="1:26">
      <c r="A10" s="44" t="s">
        <v>36</v>
      </c>
      <c r="B10" s="12">
        <v>239243</v>
      </c>
      <c r="C10" s="11" t="s">
        <v>50</v>
      </c>
      <c r="D10" s="40">
        <v>24</v>
      </c>
      <c r="E10" s="70">
        <v>120</v>
      </c>
      <c r="F10" s="27">
        <v>4.9000000000000004</v>
      </c>
      <c r="G10" s="24">
        <f t="shared" si="0"/>
        <v>588</v>
      </c>
      <c r="H10" s="26" t="s">
        <v>45</v>
      </c>
      <c r="I10" s="22">
        <v>1</v>
      </c>
      <c r="J10" s="33">
        <v>44203</v>
      </c>
      <c r="K10" s="34">
        <v>44210</v>
      </c>
      <c r="L10" s="10" t="str">
        <f t="shared" ca="1" si="1"/>
        <v>-</v>
      </c>
      <c r="M10" s="35">
        <v>44208</v>
      </c>
      <c r="N10" s="15"/>
      <c r="O10" s="46" t="s">
        <v>78</v>
      </c>
    </row>
    <row r="11" spans="1:26">
      <c r="A11" s="44" t="s">
        <v>36</v>
      </c>
      <c r="B11" s="12">
        <v>239641</v>
      </c>
      <c r="C11" s="11" t="s">
        <v>54</v>
      </c>
      <c r="D11" s="40">
        <v>14.03</v>
      </c>
      <c r="E11" s="70">
        <v>98</v>
      </c>
      <c r="F11" s="27">
        <v>6.6999999999999993</v>
      </c>
      <c r="G11" s="24">
        <f t="shared" si="0"/>
        <v>656.59999999999991</v>
      </c>
      <c r="H11" s="26" t="s">
        <v>55</v>
      </c>
      <c r="I11" s="22">
        <v>1</v>
      </c>
      <c r="J11" s="33">
        <v>44203</v>
      </c>
      <c r="K11" s="34">
        <v>44210</v>
      </c>
      <c r="L11" s="10" t="str">
        <f t="shared" ca="1" si="1"/>
        <v>-</v>
      </c>
      <c r="M11" s="35">
        <v>44211</v>
      </c>
      <c r="N11" s="15" t="s">
        <v>86</v>
      </c>
      <c r="O11" s="46" t="s">
        <v>78</v>
      </c>
    </row>
    <row r="12" spans="1:26">
      <c r="A12" s="44" t="s">
        <v>36</v>
      </c>
      <c r="B12" s="12">
        <v>239641</v>
      </c>
      <c r="C12" s="11" t="s">
        <v>54</v>
      </c>
      <c r="D12" s="40">
        <v>14.03</v>
      </c>
      <c r="E12" s="70">
        <v>2</v>
      </c>
      <c r="F12" s="27">
        <v>6.6999999999999993</v>
      </c>
      <c r="G12" s="24">
        <f t="shared" si="0"/>
        <v>13.399999999999999</v>
      </c>
      <c r="H12" s="26" t="s">
        <v>55</v>
      </c>
      <c r="I12" s="22">
        <v>1</v>
      </c>
      <c r="J12" s="33">
        <v>44203</v>
      </c>
      <c r="K12" s="34">
        <v>44221</v>
      </c>
      <c r="L12" s="10" t="str">
        <f ca="1">IF(AND(K12=TODAY(),ISBLANK(M12)=TRUE()),"SIM",IF(AND(K12&lt;TODAY(),ISBLANK(M12)=TRUE()),IF(ISBLANK(K12),"-","EM ATRASO"),"-"))</f>
        <v>-</v>
      </c>
      <c r="M12" s="35">
        <v>44221</v>
      </c>
      <c r="N12" s="15" t="s">
        <v>146</v>
      </c>
      <c r="O12" s="46" t="s">
        <v>78</v>
      </c>
    </row>
    <row r="13" spans="1:26">
      <c r="A13" s="44" t="s">
        <v>36</v>
      </c>
      <c r="B13" s="12">
        <v>238999</v>
      </c>
      <c r="C13" s="11" t="s">
        <v>51</v>
      </c>
      <c r="D13" s="40">
        <v>44.45</v>
      </c>
      <c r="E13" s="70">
        <v>60</v>
      </c>
      <c r="F13" s="27">
        <v>10.8</v>
      </c>
      <c r="G13" s="13">
        <f t="shared" si="0"/>
        <v>648</v>
      </c>
      <c r="H13" s="26" t="s">
        <v>45</v>
      </c>
      <c r="I13" s="22">
        <v>1</v>
      </c>
      <c r="J13" s="33">
        <v>44203</v>
      </c>
      <c r="K13" s="34">
        <v>44210</v>
      </c>
      <c r="L13" s="10" t="str">
        <f t="shared" ca="1" si="1"/>
        <v>-</v>
      </c>
      <c r="M13" s="35">
        <v>44211</v>
      </c>
      <c r="N13" s="15"/>
      <c r="O13" s="46" t="s">
        <v>78</v>
      </c>
    </row>
    <row r="14" spans="1:26">
      <c r="A14" s="44" t="s">
        <v>36</v>
      </c>
      <c r="B14" s="12">
        <v>239408</v>
      </c>
      <c r="C14" s="11" t="s">
        <v>52</v>
      </c>
      <c r="D14" s="40">
        <v>14</v>
      </c>
      <c r="E14" s="70">
        <v>25</v>
      </c>
      <c r="F14" s="27">
        <v>5.78</v>
      </c>
      <c r="G14" s="13">
        <f t="shared" si="0"/>
        <v>144.5</v>
      </c>
      <c r="H14" s="26" t="s">
        <v>45</v>
      </c>
      <c r="I14" s="22">
        <v>1</v>
      </c>
      <c r="J14" s="33">
        <v>44203</v>
      </c>
      <c r="K14" s="34">
        <v>44210</v>
      </c>
      <c r="L14" s="10" t="str">
        <f t="shared" ca="1" si="1"/>
        <v>-</v>
      </c>
      <c r="M14" s="35">
        <v>44211</v>
      </c>
      <c r="N14" s="15"/>
      <c r="O14" s="46" t="s">
        <v>78</v>
      </c>
    </row>
    <row r="15" spans="1:26">
      <c r="A15" s="44" t="s">
        <v>36</v>
      </c>
      <c r="B15" s="12">
        <v>240441</v>
      </c>
      <c r="C15" s="11" t="s">
        <v>53</v>
      </c>
      <c r="D15" s="40">
        <v>19</v>
      </c>
      <c r="E15" s="70">
        <v>8</v>
      </c>
      <c r="F15" s="27">
        <v>6.7</v>
      </c>
      <c r="G15" s="13">
        <f t="shared" si="0"/>
        <v>53.6</v>
      </c>
      <c r="H15" s="26" t="s">
        <v>45</v>
      </c>
      <c r="I15" s="22">
        <v>1</v>
      </c>
      <c r="J15" s="33">
        <v>44203</v>
      </c>
      <c r="K15" s="34">
        <v>44210</v>
      </c>
      <c r="L15" s="10" t="str">
        <f t="shared" ca="1" si="1"/>
        <v>-</v>
      </c>
      <c r="M15" s="35">
        <v>44204</v>
      </c>
      <c r="N15" s="15"/>
      <c r="O15" s="46" t="s">
        <v>78</v>
      </c>
    </row>
    <row r="16" spans="1:26" ht="15" customHeight="1">
      <c r="A16" s="44" t="s">
        <v>48</v>
      </c>
      <c r="B16" s="12">
        <v>239822</v>
      </c>
      <c r="C16" s="11" t="s">
        <v>56</v>
      </c>
      <c r="D16" s="40">
        <v>19.05</v>
      </c>
      <c r="E16" s="70">
        <v>50</v>
      </c>
      <c r="F16" s="27">
        <v>5.78</v>
      </c>
      <c r="G16" s="13">
        <f t="shared" si="0"/>
        <v>289</v>
      </c>
      <c r="H16" s="26" t="s">
        <v>45</v>
      </c>
      <c r="I16" s="22">
        <v>1</v>
      </c>
      <c r="J16" s="33">
        <v>44203</v>
      </c>
      <c r="K16" s="34">
        <v>44210</v>
      </c>
      <c r="L16" s="10" t="str">
        <f t="shared" ca="1" si="1"/>
        <v>-</v>
      </c>
      <c r="M16" s="35">
        <v>44214</v>
      </c>
      <c r="N16" s="15"/>
      <c r="O16" s="46" t="s">
        <v>78</v>
      </c>
    </row>
    <row r="17" spans="1:15" ht="15" customHeight="1">
      <c r="A17" s="44" t="s">
        <v>48</v>
      </c>
      <c r="B17" s="12">
        <v>239900</v>
      </c>
      <c r="C17" s="11" t="s">
        <v>57</v>
      </c>
      <c r="D17" s="40">
        <v>19.05</v>
      </c>
      <c r="E17" s="70">
        <v>19</v>
      </c>
      <c r="F17" s="27">
        <v>5.78</v>
      </c>
      <c r="G17" s="13">
        <f t="shared" si="0"/>
        <v>109.82000000000001</v>
      </c>
      <c r="H17" s="26" t="s">
        <v>45</v>
      </c>
      <c r="I17" s="22">
        <v>1</v>
      </c>
      <c r="J17" s="33">
        <v>44203</v>
      </c>
      <c r="K17" s="34">
        <v>44210</v>
      </c>
      <c r="L17" s="10" t="str">
        <f t="shared" ca="1" si="1"/>
        <v>-</v>
      </c>
      <c r="M17" s="35">
        <v>44214</v>
      </c>
      <c r="N17" s="15"/>
      <c r="O17" s="46" t="s">
        <v>78</v>
      </c>
    </row>
    <row r="18" spans="1:15" ht="15" customHeight="1">
      <c r="A18" s="45" t="s">
        <v>48</v>
      </c>
      <c r="B18" s="76">
        <v>239266</v>
      </c>
      <c r="C18" s="11" t="s">
        <v>58</v>
      </c>
      <c r="D18" s="40">
        <v>19.05</v>
      </c>
      <c r="E18" s="70">
        <v>72</v>
      </c>
      <c r="F18" s="27">
        <v>5.35</v>
      </c>
      <c r="G18" s="13">
        <f t="shared" si="0"/>
        <v>385.2</v>
      </c>
      <c r="H18" s="26" t="s">
        <v>45</v>
      </c>
      <c r="I18" s="22">
        <v>1</v>
      </c>
      <c r="J18" s="33">
        <v>44203</v>
      </c>
      <c r="K18" s="34">
        <v>44210</v>
      </c>
      <c r="L18" s="10" t="str">
        <f t="shared" ca="1" si="1"/>
        <v>-</v>
      </c>
      <c r="M18" s="35">
        <v>44214</v>
      </c>
      <c r="N18" s="15" t="s">
        <v>92</v>
      </c>
      <c r="O18" s="46" t="s">
        <v>78</v>
      </c>
    </row>
    <row r="19" spans="1:15" ht="15" customHeight="1">
      <c r="A19" s="45" t="s">
        <v>48</v>
      </c>
      <c r="B19" s="76">
        <v>239266</v>
      </c>
      <c r="C19" s="11" t="s">
        <v>58</v>
      </c>
      <c r="D19" s="40">
        <v>19.05</v>
      </c>
      <c r="E19" s="70">
        <v>28</v>
      </c>
      <c r="F19" s="27">
        <v>5.35</v>
      </c>
      <c r="G19" s="13">
        <f>F19*E19</f>
        <v>149.79999999999998</v>
      </c>
      <c r="H19" s="26" t="s">
        <v>45</v>
      </c>
      <c r="I19" s="22">
        <v>1</v>
      </c>
      <c r="J19" s="33">
        <v>44216</v>
      </c>
      <c r="K19" s="34">
        <v>44222</v>
      </c>
      <c r="L19" s="10" t="str">
        <f t="shared" ca="1" si="1"/>
        <v>-</v>
      </c>
      <c r="M19" s="35">
        <v>44218</v>
      </c>
      <c r="N19" s="15"/>
      <c r="O19" s="46" t="s">
        <v>78</v>
      </c>
    </row>
    <row r="20" spans="1:15" ht="15" customHeight="1">
      <c r="A20" s="23" t="s">
        <v>48</v>
      </c>
      <c r="B20" s="22">
        <v>239868</v>
      </c>
      <c r="C20" s="11" t="s">
        <v>59</v>
      </c>
      <c r="D20" s="40">
        <v>19.05</v>
      </c>
      <c r="E20" s="70">
        <v>50</v>
      </c>
      <c r="F20" s="27">
        <v>5.78</v>
      </c>
      <c r="G20" s="13">
        <f t="shared" si="0"/>
        <v>289</v>
      </c>
      <c r="H20" s="26" t="s">
        <v>45</v>
      </c>
      <c r="I20" s="22">
        <v>1</v>
      </c>
      <c r="J20" s="33">
        <v>44203</v>
      </c>
      <c r="K20" s="34">
        <v>44210</v>
      </c>
      <c r="L20" s="10" t="str">
        <f t="shared" ca="1" si="1"/>
        <v>-</v>
      </c>
      <c r="M20" s="35">
        <v>44214</v>
      </c>
      <c r="N20" s="15"/>
      <c r="O20" s="46" t="s">
        <v>78</v>
      </c>
    </row>
    <row r="21" spans="1:15" ht="15" customHeight="1">
      <c r="A21" s="23" t="s">
        <v>48</v>
      </c>
      <c r="B21" s="22">
        <v>239189</v>
      </c>
      <c r="C21" s="11" t="s">
        <v>60</v>
      </c>
      <c r="D21" s="40">
        <v>19.05</v>
      </c>
      <c r="E21" s="70">
        <v>45</v>
      </c>
      <c r="F21" s="27">
        <v>5.78</v>
      </c>
      <c r="G21" s="13">
        <f t="shared" si="0"/>
        <v>260.10000000000002</v>
      </c>
      <c r="H21" s="26" t="s">
        <v>45</v>
      </c>
      <c r="I21" s="22">
        <v>1</v>
      </c>
      <c r="J21" s="33">
        <v>44203</v>
      </c>
      <c r="K21" s="34">
        <v>44210</v>
      </c>
      <c r="L21" s="10" t="str">
        <f t="shared" ca="1" si="1"/>
        <v>-</v>
      </c>
      <c r="M21" s="35">
        <v>44214</v>
      </c>
      <c r="N21" s="15"/>
      <c r="O21" s="46" t="s">
        <v>78</v>
      </c>
    </row>
    <row r="22" spans="1:15" ht="15" customHeight="1">
      <c r="A22" s="23" t="s">
        <v>48</v>
      </c>
      <c r="B22" s="22">
        <v>238501</v>
      </c>
      <c r="C22" s="11" t="s">
        <v>61</v>
      </c>
      <c r="D22" s="40">
        <v>19.05</v>
      </c>
      <c r="E22" s="70">
        <v>20</v>
      </c>
      <c r="F22" s="27">
        <v>5.78</v>
      </c>
      <c r="G22" s="13">
        <f t="shared" si="0"/>
        <v>115.60000000000001</v>
      </c>
      <c r="H22" s="26" t="s">
        <v>45</v>
      </c>
      <c r="I22" s="22">
        <v>1</v>
      </c>
      <c r="J22" s="33">
        <v>44203</v>
      </c>
      <c r="K22" s="34">
        <v>44210</v>
      </c>
      <c r="L22" s="10" t="str">
        <f t="shared" ca="1" si="1"/>
        <v>-</v>
      </c>
      <c r="M22" s="35">
        <v>44214</v>
      </c>
      <c r="N22" s="15"/>
      <c r="O22" s="46" t="s">
        <v>78</v>
      </c>
    </row>
    <row r="23" spans="1:15" ht="15" customHeight="1">
      <c r="A23" s="23" t="s">
        <v>48</v>
      </c>
      <c r="B23" s="22">
        <v>238418</v>
      </c>
      <c r="C23" s="11" t="s">
        <v>62</v>
      </c>
      <c r="D23" s="40">
        <v>19.05</v>
      </c>
      <c r="E23" s="70">
        <v>60</v>
      </c>
      <c r="F23" s="27">
        <v>5.35</v>
      </c>
      <c r="G23" s="13">
        <f t="shared" si="0"/>
        <v>321</v>
      </c>
      <c r="H23" s="26" t="s">
        <v>45</v>
      </c>
      <c r="I23" s="22">
        <v>1</v>
      </c>
      <c r="J23" s="33">
        <v>44203</v>
      </c>
      <c r="K23" s="34">
        <v>44210</v>
      </c>
      <c r="L23" s="10" t="str">
        <f t="shared" ca="1" si="1"/>
        <v>-</v>
      </c>
      <c r="M23" s="35">
        <v>44214</v>
      </c>
      <c r="N23" s="15"/>
      <c r="O23" s="46" t="s">
        <v>78</v>
      </c>
    </row>
    <row r="24" spans="1:15" ht="15" customHeight="1">
      <c r="A24" s="23" t="s">
        <v>48</v>
      </c>
      <c r="B24" s="22">
        <v>238431</v>
      </c>
      <c r="C24" s="11" t="s">
        <v>63</v>
      </c>
      <c r="D24" s="40">
        <v>19.05</v>
      </c>
      <c r="E24" s="70">
        <v>26</v>
      </c>
      <c r="F24" s="27">
        <v>5.78</v>
      </c>
      <c r="G24" s="13">
        <f t="shared" si="0"/>
        <v>150.28</v>
      </c>
      <c r="H24" s="26" t="s">
        <v>45</v>
      </c>
      <c r="I24" s="22">
        <v>1</v>
      </c>
      <c r="J24" s="33">
        <v>44203</v>
      </c>
      <c r="K24" s="34">
        <v>44210</v>
      </c>
      <c r="L24" s="10" t="str">
        <f t="shared" ca="1" si="1"/>
        <v>-</v>
      </c>
      <c r="M24" s="35">
        <v>44214</v>
      </c>
      <c r="N24" s="15" t="s">
        <v>107</v>
      </c>
      <c r="O24" s="46" t="s">
        <v>78</v>
      </c>
    </row>
    <row r="25" spans="1:15" ht="15" customHeight="1">
      <c r="A25" s="23" t="s">
        <v>48</v>
      </c>
      <c r="B25" s="22">
        <v>238409</v>
      </c>
      <c r="C25" s="11" t="s">
        <v>64</v>
      </c>
      <c r="D25" s="40">
        <v>19.05</v>
      </c>
      <c r="E25" s="70">
        <v>15</v>
      </c>
      <c r="F25" s="27">
        <v>5.78</v>
      </c>
      <c r="G25" s="13">
        <f t="shared" si="0"/>
        <v>86.7</v>
      </c>
      <c r="H25" s="26" t="s">
        <v>45</v>
      </c>
      <c r="I25" s="22">
        <v>1</v>
      </c>
      <c r="J25" s="33">
        <v>44203</v>
      </c>
      <c r="K25" s="34">
        <v>44210</v>
      </c>
      <c r="L25" s="10" t="str">
        <f t="shared" ca="1" si="1"/>
        <v>-</v>
      </c>
      <c r="M25" s="35">
        <v>44214</v>
      </c>
      <c r="N25" s="15"/>
      <c r="O25" s="46" t="s">
        <v>78</v>
      </c>
    </row>
    <row r="26" spans="1:15" ht="15" customHeight="1">
      <c r="A26" s="23" t="s">
        <v>46</v>
      </c>
      <c r="B26" s="22">
        <v>232736</v>
      </c>
      <c r="C26" s="11" t="s">
        <v>65</v>
      </c>
      <c r="D26" s="41" t="s">
        <v>43</v>
      </c>
      <c r="E26" s="69">
        <v>6</v>
      </c>
      <c r="F26" s="27">
        <v>470</v>
      </c>
      <c r="G26" s="13">
        <f t="shared" ref="G26:G93" si="2">F26*E26</f>
        <v>2820</v>
      </c>
      <c r="H26" s="16" t="s">
        <v>47</v>
      </c>
      <c r="I26" s="16" t="s">
        <v>43</v>
      </c>
      <c r="J26" s="36">
        <v>44203</v>
      </c>
      <c r="K26" s="35">
        <v>44225</v>
      </c>
      <c r="L26" s="10" t="str">
        <f t="shared" ca="1" si="1"/>
        <v>-</v>
      </c>
      <c r="M26" s="35">
        <v>44236</v>
      </c>
      <c r="N26" s="15"/>
      <c r="O26" s="46" t="s">
        <v>78</v>
      </c>
    </row>
    <row r="27" spans="1:15" ht="15" customHeight="1">
      <c r="A27" s="23" t="s">
        <v>46</v>
      </c>
      <c r="B27" s="22">
        <v>240231</v>
      </c>
      <c r="C27" s="11" t="s">
        <v>66</v>
      </c>
      <c r="D27" s="41" t="s">
        <v>43</v>
      </c>
      <c r="E27" s="69">
        <v>3</v>
      </c>
      <c r="F27" s="27">
        <v>470</v>
      </c>
      <c r="G27" s="13">
        <f t="shared" si="2"/>
        <v>1410</v>
      </c>
      <c r="H27" s="16" t="s">
        <v>47</v>
      </c>
      <c r="I27" s="16" t="s">
        <v>43</v>
      </c>
      <c r="J27" s="36">
        <v>44203</v>
      </c>
      <c r="K27" s="35">
        <v>44225</v>
      </c>
      <c r="L27" s="10" t="str">
        <f t="shared" ca="1" si="1"/>
        <v>-</v>
      </c>
      <c r="M27" s="35">
        <v>44236</v>
      </c>
      <c r="N27" s="15"/>
      <c r="O27" s="46" t="s">
        <v>78</v>
      </c>
    </row>
    <row r="28" spans="1:15" ht="15" customHeight="1">
      <c r="A28" s="23" t="s">
        <v>46</v>
      </c>
      <c r="B28" s="22">
        <v>239730</v>
      </c>
      <c r="C28" s="11" t="s">
        <v>67</v>
      </c>
      <c r="D28" s="40" t="s">
        <v>43</v>
      </c>
      <c r="E28" s="70">
        <v>16</v>
      </c>
      <c r="F28" s="27">
        <v>570</v>
      </c>
      <c r="G28" s="13">
        <f t="shared" si="2"/>
        <v>9120</v>
      </c>
      <c r="H28" s="16" t="s">
        <v>47</v>
      </c>
      <c r="I28" s="12" t="s">
        <v>43</v>
      </c>
      <c r="J28" s="36">
        <v>44203</v>
      </c>
      <c r="K28" s="35">
        <v>44225</v>
      </c>
      <c r="L28" s="10" t="str">
        <f t="shared" ca="1" si="1"/>
        <v>-</v>
      </c>
      <c r="M28" s="35">
        <v>44225</v>
      </c>
      <c r="N28" s="15" t="s">
        <v>108</v>
      </c>
      <c r="O28" s="46" t="s">
        <v>78</v>
      </c>
    </row>
    <row r="29" spans="1:15" ht="15" customHeight="1">
      <c r="A29" s="23" t="s">
        <v>46</v>
      </c>
      <c r="B29" s="22">
        <v>239730</v>
      </c>
      <c r="C29" s="11" t="s">
        <v>67</v>
      </c>
      <c r="D29" s="40" t="s">
        <v>43</v>
      </c>
      <c r="E29" s="70">
        <v>4</v>
      </c>
      <c r="F29" s="27">
        <v>570</v>
      </c>
      <c r="G29" s="13">
        <f>F29*E29</f>
        <v>2280</v>
      </c>
      <c r="H29" s="16" t="s">
        <v>47</v>
      </c>
      <c r="I29" s="12" t="s">
        <v>43</v>
      </c>
      <c r="J29" s="36">
        <v>44221</v>
      </c>
      <c r="K29" s="35">
        <v>44225</v>
      </c>
      <c r="L29" s="10" t="str">
        <f ca="1">IF(AND(K29=TODAY(),ISBLANK(M29)=TRUE()),"SIM",IF(AND(K29&lt;TODAY(),ISBLANK(M29)=TRUE()),IF(ISBLANK(K29),"-","EM ATRASO"),"-"))</f>
        <v>-</v>
      </c>
      <c r="M29" s="35">
        <v>44225</v>
      </c>
      <c r="N29" s="15"/>
      <c r="O29" s="46" t="s">
        <v>78</v>
      </c>
    </row>
    <row r="30" spans="1:15">
      <c r="A30" s="23" t="s">
        <v>36</v>
      </c>
      <c r="B30" s="22">
        <v>240444</v>
      </c>
      <c r="C30" s="11" t="s">
        <v>71</v>
      </c>
      <c r="D30" s="40">
        <v>24</v>
      </c>
      <c r="E30" s="70">
        <v>25</v>
      </c>
      <c r="F30" s="27">
        <v>5.78</v>
      </c>
      <c r="G30" s="13">
        <f t="shared" si="2"/>
        <v>144.5</v>
      </c>
      <c r="H30" s="26" t="s">
        <v>45</v>
      </c>
      <c r="I30" s="12">
        <v>1</v>
      </c>
      <c r="J30" s="33">
        <v>44204</v>
      </c>
      <c r="K30" s="35">
        <v>44211</v>
      </c>
      <c r="L30" s="10" t="str">
        <f t="shared" ca="1" si="1"/>
        <v>-</v>
      </c>
      <c r="M30" s="35">
        <v>44208</v>
      </c>
      <c r="N30" s="15"/>
      <c r="O30" s="46" t="s">
        <v>78</v>
      </c>
    </row>
    <row r="31" spans="1:15">
      <c r="A31" s="23" t="s">
        <v>36</v>
      </c>
      <c r="B31" s="22">
        <v>239629</v>
      </c>
      <c r="C31" s="11" t="s">
        <v>72</v>
      </c>
      <c r="D31" s="40">
        <v>19</v>
      </c>
      <c r="E31" s="70">
        <v>51</v>
      </c>
      <c r="F31" s="27">
        <v>7.16</v>
      </c>
      <c r="G31" s="13">
        <f t="shared" si="2"/>
        <v>365.16</v>
      </c>
      <c r="H31" s="26" t="s">
        <v>55</v>
      </c>
      <c r="I31" s="12">
        <v>1</v>
      </c>
      <c r="J31" s="33">
        <v>44204</v>
      </c>
      <c r="K31" s="35">
        <v>44211</v>
      </c>
      <c r="L31" s="10" t="str">
        <f t="shared" ca="1" si="1"/>
        <v>-</v>
      </c>
      <c r="M31" s="35">
        <v>44211</v>
      </c>
      <c r="N31" s="15"/>
      <c r="O31" s="46" t="s">
        <v>78</v>
      </c>
    </row>
    <row r="32" spans="1:15">
      <c r="A32" s="23" t="s">
        <v>36</v>
      </c>
      <c r="B32" s="22">
        <v>239635</v>
      </c>
      <c r="C32" s="11" t="s">
        <v>73</v>
      </c>
      <c r="D32" s="40">
        <v>16.02</v>
      </c>
      <c r="E32" s="70">
        <v>235</v>
      </c>
      <c r="F32" s="27">
        <v>6.2</v>
      </c>
      <c r="G32" s="13">
        <f t="shared" si="2"/>
        <v>1457</v>
      </c>
      <c r="H32" s="26" t="s">
        <v>55</v>
      </c>
      <c r="I32" s="12">
        <v>1</v>
      </c>
      <c r="J32" s="33">
        <v>44204</v>
      </c>
      <c r="K32" s="35">
        <v>44211</v>
      </c>
      <c r="L32" s="10" t="str">
        <f t="shared" ca="1" si="1"/>
        <v>-</v>
      </c>
      <c r="M32" s="35">
        <v>44216</v>
      </c>
      <c r="N32" s="15" t="s">
        <v>110</v>
      </c>
      <c r="O32" s="46" t="s">
        <v>78</v>
      </c>
    </row>
    <row r="33" spans="1:15">
      <c r="A33" s="23" t="s">
        <v>36</v>
      </c>
      <c r="B33" s="22">
        <v>239635</v>
      </c>
      <c r="C33" s="11" t="s">
        <v>73</v>
      </c>
      <c r="D33" s="40">
        <v>16.02</v>
      </c>
      <c r="E33" s="70">
        <v>5</v>
      </c>
      <c r="F33" s="27">
        <v>6.2</v>
      </c>
      <c r="G33" s="13">
        <f>E33*F33</f>
        <v>31</v>
      </c>
      <c r="H33" s="68" t="s">
        <v>55</v>
      </c>
      <c r="I33" s="12">
        <v>1</v>
      </c>
      <c r="J33" s="33">
        <v>44216</v>
      </c>
      <c r="K33" s="35">
        <v>44218</v>
      </c>
      <c r="L33" s="10" t="str">
        <f t="shared" ca="1" si="1"/>
        <v>-</v>
      </c>
      <c r="M33" s="35">
        <v>44221</v>
      </c>
      <c r="N33" s="15"/>
      <c r="O33" s="46" t="s">
        <v>78</v>
      </c>
    </row>
    <row r="34" spans="1:15">
      <c r="A34" s="23" t="s">
        <v>74</v>
      </c>
      <c r="B34" s="22">
        <v>239366</v>
      </c>
      <c r="C34" s="11" t="s">
        <v>75</v>
      </c>
      <c r="D34" s="40" t="s">
        <v>43</v>
      </c>
      <c r="E34" s="70">
        <v>1</v>
      </c>
      <c r="F34" s="27">
        <v>464.21</v>
      </c>
      <c r="G34" s="13">
        <f t="shared" si="2"/>
        <v>464.21</v>
      </c>
      <c r="H34" s="12" t="s">
        <v>47</v>
      </c>
      <c r="I34" s="12" t="s">
        <v>43</v>
      </c>
      <c r="J34" s="33">
        <v>44208</v>
      </c>
      <c r="K34" s="35">
        <v>44214</v>
      </c>
      <c r="L34" s="10" t="str">
        <f t="shared" ca="1" si="1"/>
        <v>-</v>
      </c>
      <c r="M34" s="35">
        <v>44210</v>
      </c>
      <c r="N34" s="15"/>
      <c r="O34" s="46" t="s">
        <v>78</v>
      </c>
    </row>
    <row r="35" spans="1:15">
      <c r="A35" s="23" t="s">
        <v>74</v>
      </c>
      <c r="B35" s="22">
        <v>239366</v>
      </c>
      <c r="C35" s="11" t="s">
        <v>75</v>
      </c>
      <c r="D35" s="40" t="s">
        <v>43</v>
      </c>
      <c r="E35" s="70">
        <v>6</v>
      </c>
      <c r="F35" s="27">
        <v>464.21</v>
      </c>
      <c r="G35" s="13">
        <f>F35*E35</f>
        <v>2785.2599999999998</v>
      </c>
      <c r="H35" s="12" t="s">
        <v>47</v>
      </c>
      <c r="I35" s="12" t="s">
        <v>43</v>
      </c>
      <c r="J35" s="33">
        <v>44208</v>
      </c>
      <c r="K35" s="35">
        <v>44225</v>
      </c>
      <c r="L35" s="10" t="str">
        <f t="shared" ca="1" si="1"/>
        <v>-</v>
      </c>
      <c r="M35" s="35">
        <v>44218</v>
      </c>
      <c r="N35" s="15"/>
      <c r="O35" s="46" t="s">
        <v>78</v>
      </c>
    </row>
    <row r="36" spans="1:15">
      <c r="A36" s="11" t="s">
        <v>46</v>
      </c>
      <c r="B36" s="22">
        <v>239787</v>
      </c>
      <c r="C36" s="11" t="s">
        <v>67</v>
      </c>
      <c r="D36" s="40" t="s">
        <v>43</v>
      </c>
      <c r="E36" s="70">
        <v>4</v>
      </c>
      <c r="F36" s="27">
        <v>570</v>
      </c>
      <c r="G36" s="62">
        <f t="shared" si="2"/>
        <v>2280</v>
      </c>
      <c r="H36" s="12" t="s">
        <v>47</v>
      </c>
      <c r="I36" s="12" t="s">
        <v>43</v>
      </c>
      <c r="J36" s="33">
        <v>44208</v>
      </c>
      <c r="K36" s="35">
        <v>44225</v>
      </c>
      <c r="L36" s="10" t="str">
        <f t="shared" ca="1" si="1"/>
        <v>-</v>
      </c>
      <c r="M36" s="35">
        <v>44225</v>
      </c>
      <c r="N36" s="15"/>
      <c r="O36" s="46" t="s">
        <v>78</v>
      </c>
    </row>
    <row r="37" spans="1:15">
      <c r="A37" s="11" t="s">
        <v>46</v>
      </c>
      <c r="B37" s="22">
        <v>239787</v>
      </c>
      <c r="C37" s="11" t="s">
        <v>67</v>
      </c>
      <c r="D37" s="40" t="s">
        <v>43</v>
      </c>
      <c r="E37" s="70">
        <v>15</v>
      </c>
      <c r="F37" s="27">
        <v>570</v>
      </c>
      <c r="G37" s="62">
        <f>F37*E37</f>
        <v>8550</v>
      </c>
      <c r="H37" s="12" t="s">
        <v>47</v>
      </c>
      <c r="I37" s="12" t="s">
        <v>43</v>
      </c>
      <c r="J37" s="33">
        <v>44208</v>
      </c>
      <c r="K37" s="35">
        <v>44225</v>
      </c>
      <c r="L37" s="10" t="str">
        <f ca="1">IF(AND(K37=TODAY(),ISBLANK(M37)=TRUE()),"SIM",IF(AND(K37&lt;TODAY(),ISBLANK(M37)=TRUE()),IF(ISBLANK(K37),"-","EM ATRASO"),"-"))</f>
        <v>-</v>
      </c>
      <c r="M37" s="35">
        <v>44236</v>
      </c>
      <c r="N37" s="15"/>
      <c r="O37" s="46" t="s">
        <v>78</v>
      </c>
    </row>
    <row r="38" spans="1:15">
      <c r="A38" s="23" t="s">
        <v>46</v>
      </c>
      <c r="B38" s="22">
        <v>239942</v>
      </c>
      <c r="C38" s="11" t="s">
        <v>77</v>
      </c>
      <c r="D38" s="40" t="s">
        <v>43</v>
      </c>
      <c r="E38" s="70">
        <v>3</v>
      </c>
      <c r="F38" s="27">
        <v>736</v>
      </c>
      <c r="G38" s="62">
        <f>F38*E38</f>
        <v>2208</v>
      </c>
      <c r="H38" s="12" t="s">
        <v>47</v>
      </c>
      <c r="I38" s="12" t="s">
        <v>43</v>
      </c>
      <c r="J38" s="33">
        <v>44208</v>
      </c>
      <c r="K38" s="35">
        <v>44225</v>
      </c>
      <c r="L38" s="10" t="str">
        <f ca="1">IF(AND(K38=TODAY(),ISBLANK(M38)=TRUE()),"SIM",IF(AND(K38&lt;TODAY(),ISBLANK(M38)=TRUE()),IF(ISBLANK(K38),"-","EM ATRASO"),"-"))</f>
        <v>-</v>
      </c>
      <c r="M38" s="35">
        <v>44225</v>
      </c>
      <c r="N38" s="15"/>
      <c r="O38" s="46" t="s">
        <v>78</v>
      </c>
    </row>
    <row r="39" spans="1:15">
      <c r="A39" s="11" t="s">
        <v>46</v>
      </c>
      <c r="B39" s="22">
        <v>239787</v>
      </c>
      <c r="C39" s="11" t="s">
        <v>67</v>
      </c>
      <c r="D39" s="40" t="s">
        <v>43</v>
      </c>
      <c r="E39" s="74">
        <v>1</v>
      </c>
      <c r="F39" s="27">
        <v>570</v>
      </c>
      <c r="G39" s="62">
        <f>F39*E39</f>
        <v>570</v>
      </c>
      <c r="H39" s="12" t="s">
        <v>47</v>
      </c>
      <c r="I39" s="12" t="s">
        <v>43</v>
      </c>
      <c r="J39" s="33">
        <v>44214</v>
      </c>
      <c r="K39" s="35">
        <v>44225</v>
      </c>
      <c r="L39" s="10" t="str">
        <f t="shared" ca="1" si="1"/>
        <v>-</v>
      </c>
      <c r="M39" s="35">
        <v>44236</v>
      </c>
      <c r="N39" s="15"/>
      <c r="O39" s="46" t="s">
        <v>78</v>
      </c>
    </row>
    <row r="40" spans="1:15">
      <c r="A40" s="23" t="s">
        <v>46</v>
      </c>
      <c r="B40" s="22">
        <v>239942</v>
      </c>
      <c r="C40" s="11" t="s">
        <v>77</v>
      </c>
      <c r="D40" s="40" t="s">
        <v>43</v>
      </c>
      <c r="E40" s="74">
        <v>7</v>
      </c>
      <c r="F40" s="27">
        <v>736</v>
      </c>
      <c r="G40" s="62">
        <f>F40*E40</f>
        <v>5152</v>
      </c>
      <c r="H40" s="12" t="s">
        <v>47</v>
      </c>
      <c r="I40" s="12" t="s">
        <v>43</v>
      </c>
      <c r="J40" s="33">
        <v>44214</v>
      </c>
      <c r="K40" s="35">
        <v>44225</v>
      </c>
      <c r="L40" s="10" t="str">
        <f t="shared" ca="1" si="1"/>
        <v>-</v>
      </c>
      <c r="M40" s="35">
        <v>44225</v>
      </c>
      <c r="N40" s="15"/>
      <c r="O40" s="46" t="s">
        <v>78</v>
      </c>
    </row>
    <row r="41" spans="1:15">
      <c r="A41" s="44" t="s">
        <v>36</v>
      </c>
      <c r="B41" s="12">
        <v>239995</v>
      </c>
      <c r="C41" s="11" t="s">
        <v>79</v>
      </c>
      <c r="D41" s="40">
        <v>19</v>
      </c>
      <c r="E41" s="70">
        <v>89</v>
      </c>
      <c r="F41" s="27">
        <v>2</v>
      </c>
      <c r="G41" s="62">
        <f>F41*E41</f>
        <v>178</v>
      </c>
      <c r="H41" s="12" t="s">
        <v>17</v>
      </c>
      <c r="I41" s="12">
        <v>0</v>
      </c>
      <c r="J41" s="33">
        <v>44211</v>
      </c>
      <c r="K41" s="35">
        <v>44218</v>
      </c>
      <c r="L41" s="10" t="str">
        <f t="shared" ca="1" si="1"/>
        <v>-</v>
      </c>
      <c r="M41" s="35">
        <v>44215</v>
      </c>
      <c r="N41" s="15"/>
      <c r="O41" s="46" t="s">
        <v>78</v>
      </c>
    </row>
    <row r="42" spans="1:15">
      <c r="A42" s="44" t="s">
        <v>36</v>
      </c>
      <c r="B42" s="12">
        <v>239630</v>
      </c>
      <c r="C42" s="11" t="s">
        <v>80</v>
      </c>
      <c r="D42" s="40">
        <v>19</v>
      </c>
      <c r="E42" s="70">
        <v>70</v>
      </c>
      <c r="F42" s="27">
        <v>2</v>
      </c>
      <c r="G42" s="62">
        <f t="shared" si="2"/>
        <v>140</v>
      </c>
      <c r="H42" s="12" t="s">
        <v>17</v>
      </c>
      <c r="I42" s="12">
        <v>0</v>
      </c>
      <c r="J42" s="33">
        <v>44211</v>
      </c>
      <c r="K42" s="35">
        <v>44218</v>
      </c>
      <c r="L42" s="10" t="str">
        <f t="shared" ca="1" si="1"/>
        <v>-</v>
      </c>
      <c r="M42" s="35">
        <v>44215</v>
      </c>
      <c r="N42" s="15"/>
      <c r="O42" s="46" t="s">
        <v>78</v>
      </c>
    </row>
    <row r="43" spans="1:15">
      <c r="A43" s="44" t="s">
        <v>36</v>
      </c>
      <c r="B43" s="12">
        <v>239279</v>
      </c>
      <c r="C43" s="11" t="s">
        <v>81</v>
      </c>
      <c r="D43" s="40">
        <v>28</v>
      </c>
      <c r="E43" s="70">
        <v>20</v>
      </c>
      <c r="F43" s="27">
        <v>3.58</v>
      </c>
      <c r="G43" s="13">
        <f t="shared" si="2"/>
        <v>71.599999999999994</v>
      </c>
      <c r="H43" s="12" t="s">
        <v>87</v>
      </c>
      <c r="I43" s="12">
        <v>1</v>
      </c>
      <c r="J43" s="33">
        <v>44211</v>
      </c>
      <c r="K43" s="35">
        <v>44218</v>
      </c>
      <c r="L43" s="10" t="str">
        <f t="shared" ca="1" si="1"/>
        <v>-</v>
      </c>
      <c r="M43" s="35">
        <v>44215</v>
      </c>
      <c r="N43" s="15"/>
      <c r="O43" s="46" t="s">
        <v>78</v>
      </c>
    </row>
    <row r="44" spans="1:15">
      <c r="A44" s="44" t="s">
        <v>36</v>
      </c>
      <c r="B44" s="12">
        <v>239193</v>
      </c>
      <c r="C44" s="11" t="s">
        <v>82</v>
      </c>
      <c r="D44" s="40">
        <v>24</v>
      </c>
      <c r="E44" s="70">
        <v>40</v>
      </c>
      <c r="F44" s="27">
        <v>5.78</v>
      </c>
      <c r="G44" s="13">
        <f t="shared" si="2"/>
        <v>231.20000000000002</v>
      </c>
      <c r="H44" s="26" t="s">
        <v>45</v>
      </c>
      <c r="I44" s="12">
        <v>1</v>
      </c>
      <c r="J44" s="33">
        <v>44211</v>
      </c>
      <c r="K44" s="35">
        <v>44218</v>
      </c>
      <c r="L44" s="10" t="str">
        <f t="shared" ca="1" si="1"/>
        <v>-</v>
      </c>
      <c r="M44" s="35">
        <v>44215</v>
      </c>
      <c r="N44" s="15"/>
      <c r="O44" s="46" t="s">
        <v>78</v>
      </c>
    </row>
    <row r="45" spans="1:15">
      <c r="A45" s="44" t="s">
        <v>36</v>
      </c>
      <c r="B45" s="12">
        <v>240009</v>
      </c>
      <c r="C45" s="11" t="s">
        <v>83</v>
      </c>
      <c r="D45" s="40">
        <v>20</v>
      </c>
      <c r="E45" s="70">
        <v>30</v>
      </c>
      <c r="F45" s="27">
        <v>5.78</v>
      </c>
      <c r="G45" s="13">
        <f t="shared" si="2"/>
        <v>173.4</v>
      </c>
      <c r="H45" s="26" t="s">
        <v>45</v>
      </c>
      <c r="I45" s="12">
        <v>1</v>
      </c>
      <c r="J45" s="33">
        <v>44211</v>
      </c>
      <c r="K45" s="35">
        <v>44218</v>
      </c>
      <c r="L45" s="10" t="str">
        <f t="shared" ca="1" si="1"/>
        <v>-</v>
      </c>
      <c r="M45" s="35">
        <v>44215</v>
      </c>
      <c r="N45" s="15"/>
      <c r="O45" s="46" t="s">
        <v>78</v>
      </c>
    </row>
    <row r="46" spans="1:15">
      <c r="A46" s="44" t="s">
        <v>36</v>
      </c>
      <c r="B46" s="12">
        <v>240487</v>
      </c>
      <c r="C46" s="11" t="s">
        <v>42</v>
      </c>
      <c r="D46" s="40">
        <v>19</v>
      </c>
      <c r="E46" s="70">
        <v>130</v>
      </c>
      <c r="F46" s="27">
        <v>4.9000000000000004</v>
      </c>
      <c r="G46" s="13">
        <f t="shared" si="2"/>
        <v>637</v>
      </c>
      <c r="H46" s="26" t="s">
        <v>45</v>
      </c>
      <c r="I46" s="12">
        <v>1</v>
      </c>
      <c r="J46" s="33">
        <v>44211</v>
      </c>
      <c r="K46" s="35">
        <v>44218</v>
      </c>
      <c r="L46" s="10" t="str">
        <f t="shared" ca="1" si="1"/>
        <v>-</v>
      </c>
      <c r="M46" s="35">
        <v>44216</v>
      </c>
      <c r="N46" s="15"/>
      <c r="O46" s="46" t="s">
        <v>78</v>
      </c>
    </row>
    <row r="47" spans="1:15">
      <c r="A47" s="44" t="s">
        <v>36</v>
      </c>
      <c r="B47" s="12">
        <v>240013</v>
      </c>
      <c r="C47" s="11" t="s">
        <v>84</v>
      </c>
      <c r="D47" s="40">
        <v>19.05</v>
      </c>
      <c r="E47" s="70">
        <v>29</v>
      </c>
      <c r="F47" s="27">
        <v>5.78</v>
      </c>
      <c r="G47" s="13">
        <f t="shared" si="2"/>
        <v>167.62</v>
      </c>
      <c r="H47" s="26" t="s">
        <v>45</v>
      </c>
      <c r="I47" s="12">
        <v>1</v>
      </c>
      <c r="J47" s="33">
        <v>44211</v>
      </c>
      <c r="K47" s="35">
        <v>44218</v>
      </c>
      <c r="L47" s="10" t="str">
        <f t="shared" ca="1" si="1"/>
        <v>-</v>
      </c>
      <c r="M47" s="35">
        <v>44215</v>
      </c>
      <c r="N47" s="15" t="s">
        <v>109</v>
      </c>
      <c r="O47" s="46" t="s">
        <v>78</v>
      </c>
    </row>
    <row r="48" spans="1:15">
      <c r="A48" s="44" t="s">
        <v>36</v>
      </c>
      <c r="B48" s="12">
        <v>240012</v>
      </c>
      <c r="C48" s="11" t="s">
        <v>85</v>
      </c>
      <c r="D48" s="40">
        <v>20</v>
      </c>
      <c r="E48" s="70">
        <v>30</v>
      </c>
      <c r="F48" s="27">
        <v>5.78</v>
      </c>
      <c r="G48" s="13">
        <f t="shared" si="2"/>
        <v>173.4</v>
      </c>
      <c r="H48" s="26" t="s">
        <v>45</v>
      </c>
      <c r="I48" s="12">
        <v>1</v>
      </c>
      <c r="J48" s="33">
        <v>44211</v>
      </c>
      <c r="K48" s="35">
        <v>44218</v>
      </c>
      <c r="L48" s="10" t="str">
        <f t="shared" ca="1" si="1"/>
        <v>-</v>
      </c>
      <c r="M48" s="35">
        <v>44215</v>
      </c>
      <c r="N48" s="15"/>
      <c r="O48" s="46" t="s">
        <v>78</v>
      </c>
    </row>
    <row r="49" spans="1:15">
      <c r="A49" s="44" t="s">
        <v>36</v>
      </c>
      <c r="B49" s="12">
        <v>240028</v>
      </c>
      <c r="C49" s="11" t="s">
        <v>254</v>
      </c>
      <c r="D49" s="40" t="s">
        <v>43</v>
      </c>
      <c r="E49" s="70">
        <v>92</v>
      </c>
      <c r="F49" s="27">
        <v>5.9</v>
      </c>
      <c r="G49" s="13">
        <f t="shared" si="2"/>
        <v>542.80000000000007</v>
      </c>
      <c r="H49" s="12" t="s">
        <v>47</v>
      </c>
      <c r="I49" s="14" t="s">
        <v>43</v>
      </c>
      <c r="J49" s="33">
        <v>44211</v>
      </c>
      <c r="K49" s="35">
        <v>44218</v>
      </c>
      <c r="L49" s="10" t="str">
        <f t="shared" ca="1" si="1"/>
        <v>-</v>
      </c>
      <c r="M49" s="35">
        <v>44225</v>
      </c>
      <c r="N49" s="15" t="s">
        <v>198</v>
      </c>
      <c r="O49" s="46" t="s">
        <v>78</v>
      </c>
    </row>
    <row r="50" spans="1:15">
      <c r="A50" s="44" t="s">
        <v>36</v>
      </c>
      <c r="B50" s="12">
        <v>240029</v>
      </c>
      <c r="C50" s="11" t="s">
        <v>264</v>
      </c>
      <c r="D50" s="40" t="s">
        <v>43</v>
      </c>
      <c r="E50" s="70">
        <v>94</v>
      </c>
      <c r="F50" s="27">
        <v>5.9</v>
      </c>
      <c r="G50" s="13">
        <f t="shared" si="2"/>
        <v>554.6</v>
      </c>
      <c r="H50" s="12" t="s">
        <v>47</v>
      </c>
      <c r="I50" s="14" t="s">
        <v>43</v>
      </c>
      <c r="J50" s="33">
        <v>44211</v>
      </c>
      <c r="K50" s="35">
        <v>44218</v>
      </c>
      <c r="L50" s="10" t="str">
        <f t="shared" ca="1" si="1"/>
        <v>-</v>
      </c>
      <c r="M50" s="35">
        <v>44225</v>
      </c>
      <c r="N50" s="15" t="s">
        <v>170</v>
      </c>
      <c r="O50" s="46" t="s">
        <v>78</v>
      </c>
    </row>
    <row r="51" spans="1:15">
      <c r="A51" s="44" t="s">
        <v>89</v>
      </c>
      <c r="B51" s="12">
        <v>237436</v>
      </c>
      <c r="C51" s="11" t="s">
        <v>88</v>
      </c>
      <c r="D51" s="40">
        <v>28</v>
      </c>
      <c r="E51" s="70">
        <v>260</v>
      </c>
      <c r="F51" s="27">
        <v>2.4</v>
      </c>
      <c r="G51" s="13">
        <f t="shared" si="2"/>
        <v>624</v>
      </c>
      <c r="H51" s="14" t="s">
        <v>31</v>
      </c>
      <c r="I51" s="14">
        <v>2</v>
      </c>
      <c r="J51" s="33">
        <v>44211</v>
      </c>
      <c r="K51" s="35">
        <v>44218</v>
      </c>
      <c r="L51" s="10" t="str">
        <f t="shared" ca="1" si="1"/>
        <v>-</v>
      </c>
      <c r="M51" s="35">
        <v>44221</v>
      </c>
      <c r="N51" s="15"/>
      <c r="O51" s="46" t="s">
        <v>78</v>
      </c>
    </row>
    <row r="52" spans="1:15">
      <c r="A52" s="44" t="s">
        <v>89</v>
      </c>
      <c r="B52" s="12">
        <v>239777</v>
      </c>
      <c r="C52" s="11" t="s">
        <v>91</v>
      </c>
      <c r="D52" s="40">
        <v>22</v>
      </c>
      <c r="E52" s="70">
        <v>64</v>
      </c>
      <c r="F52" s="27">
        <v>2.7</v>
      </c>
      <c r="G52" s="13">
        <f>F52*E52</f>
        <v>172.8</v>
      </c>
      <c r="H52" s="14" t="s">
        <v>31</v>
      </c>
      <c r="I52" s="14">
        <v>2</v>
      </c>
      <c r="J52" s="33">
        <v>44214</v>
      </c>
      <c r="K52" s="37">
        <v>44221</v>
      </c>
      <c r="L52" s="10" t="str">
        <f t="shared" ca="1" si="1"/>
        <v>-</v>
      </c>
      <c r="M52" s="35">
        <v>44221</v>
      </c>
      <c r="N52" s="15"/>
      <c r="O52" s="46" t="s">
        <v>78</v>
      </c>
    </row>
    <row r="53" spans="1:15">
      <c r="A53" s="44" t="s">
        <v>48</v>
      </c>
      <c r="B53" s="12">
        <v>239823</v>
      </c>
      <c r="C53" s="11" t="s">
        <v>93</v>
      </c>
      <c r="D53" s="40">
        <v>28</v>
      </c>
      <c r="E53" s="70">
        <v>51</v>
      </c>
      <c r="F53" s="27">
        <v>2.2000000000000002</v>
      </c>
      <c r="G53" s="13">
        <f t="shared" si="2"/>
        <v>112.2</v>
      </c>
      <c r="H53" s="14" t="s">
        <v>17</v>
      </c>
      <c r="I53" s="14">
        <v>0</v>
      </c>
      <c r="J53" s="33">
        <v>44214</v>
      </c>
      <c r="K53" s="37">
        <v>44221</v>
      </c>
      <c r="L53" s="10" t="str">
        <f t="shared" ca="1" si="1"/>
        <v>-</v>
      </c>
      <c r="M53" s="35">
        <v>44221</v>
      </c>
      <c r="N53" s="15"/>
      <c r="O53" s="46" t="s">
        <v>78</v>
      </c>
    </row>
    <row r="54" spans="1:15">
      <c r="A54" s="44" t="s">
        <v>48</v>
      </c>
      <c r="B54" s="12">
        <v>239264</v>
      </c>
      <c r="C54" s="11" t="s">
        <v>94</v>
      </c>
      <c r="D54" s="40">
        <v>30</v>
      </c>
      <c r="E54" s="70">
        <v>16</v>
      </c>
      <c r="F54" s="27">
        <v>2.2000000000000002</v>
      </c>
      <c r="G54" s="13">
        <f t="shared" si="2"/>
        <v>35.200000000000003</v>
      </c>
      <c r="H54" s="14" t="s">
        <v>17</v>
      </c>
      <c r="I54" s="14">
        <v>0</v>
      </c>
      <c r="J54" s="33">
        <v>44214</v>
      </c>
      <c r="K54" s="37">
        <v>44221</v>
      </c>
      <c r="L54" s="10" t="str">
        <f t="shared" ca="1" si="1"/>
        <v>-</v>
      </c>
      <c r="M54" s="35">
        <v>44221</v>
      </c>
      <c r="N54" s="15"/>
      <c r="O54" s="46" t="s">
        <v>78</v>
      </c>
    </row>
    <row r="55" spans="1:15">
      <c r="A55" s="44" t="s">
        <v>48</v>
      </c>
      <c r="B55" s="12">
        <v>239265</v>
      </c>
      <c r="C55" s="11" t="s">
        <v>95</v>
      </c>
      <c r="D55" s="40">
        <v>30</v>
      </c>
      <c r="E55" s="70">
        <v>26</v>
      </c>
      <c r="F55" s="27">
        <v>2.2000000000000002</v>
      </c>
      <c r="G55" s="13">
        <f t="shared" si="2"/>
        <v>57.2</v>
      </c>
      <c r="H55" s="14" t="s">
        <v>17</v>
      </c>
      <c r="I55" s="14">
        <v>0</v>
      </c>
      <c r="J55" s="33">
        <v>44214</v>
      </c>
      <c r="K55" s="37">
        <v>44221</v>
      </c>
      <c r="L55" s="10" t="str">
        <f t="shared" ca="1" si="1"/>
        <v>-</v>
      </c>
      <c r="M55" s="35">
        <v>44221</v>
      </c>
      <c r="N55" s="15"/>
      <c r="O55" s="46" t="s">
        <v>78</v>
      </c>
    </row>
    <row r="56" spans="1:15">
      <c r="A56" s="44" t="s">
        <v>48</v>
      </c>
      <c r="B56" s="12">
        <v>239851</v>
      </c>
      <c r="C56" s="11" t="s">
        <v>96</v>
      </c>
      <c r="D56" s="40">
        <v>19</v>
      </c>
      <c r="E56" s="70">
        <v>60</v>
      </c>
      <c r="F56" s="27">
        <v>2</v>
      </c>
      <c r="G56" s="13">
        <f t="shared" si="2"/>
        <v>120</v>
      </c>
      <c r="H56" s="14" t="s">
        <v>17</v>
      </c>
      <c r="I56" s="14">
        <v>0</v>
      </c>
      <c r="J56" s="33">
        <v>44214</v>
      </c>
      <c r="K56" s="37">
        <v>44221</v>
      </c>
      <c r="L56" s="10" t="str">
        <f t="shared" ca="1" si="1"/>
        <v>-</v>
      </c>
      <c r="M56" s="35">
        <v>44221</v>
      </c>
      <c r="N56" s="15"/>
      <c r="O56" s="46" t="s">
        <v>78</v>
      </c>
    </row>
    <row r="57" spans="1:15">
      <c r="A57" s="44" t="s">
        <v>48</v>
      </c>
      <c r="B57" s="12">
        <v>239274</v>
      </c>
      <c r="C57" s="11" t="s">
        <v>97</v>
      </c>
      <c r="D57" s="40">
        <v>28</v>
      </c>
      <c r="E57" s="70">
        <v>50</v>
      </c>
      <c r="F57" s="27">
        <v>2.2000000000000002</v>
      </c>
      <c r="G57" s="13">
        <f t="shared" si="2"/>
        <v>110.00000000000001</v>
      </c>
      <c r="H57" s="14" t="s">
        <v>17</v>
      </c>
      <c r="I57" s="14">
        <v>0</v>
      </c>
      <c r="J57" s="33">
        <v>44214</v>
      </c>
      <c r="K57" s="37">
        <v>44221</v>
      </c>
      <c r="L57" s="10" t="str">
        <f t="shared" ca="1" si="1"/>
        <v>-</v>
      </c>
      <c r="M57" s="35">
        <v>44221</v>
      </c>
      <c r="N57" s="15"/>
      <c r="O57" s="46" t="s">
        <v>78</v>
      </c>
    </row>
    <row r="58" spans="1:15">
      <c r="A58" s="44" t="s">
        <v>48</v>
      </c>
      <c r="B58" s="12">
        <v>240069</v>
      </c>
      <c r="C58" s="11" t="s">
        <v>98</v>
      </c>
      <c r="D58" s="40">
        <v>19</v>
      </c>
      <c r="E58" s="70">
        <v>50</v>
      </c>
      <c r="F58" s="27">
        <v>2.2000000000000002</v>
      </c>
      <c r="G58" s="13">
        <f t="shared" si="2"/>
        <v>110.00000000000001</v>
      </c>
      <c r="H58" s="14" t="s">
        <v>17</v>
      </c>
      <c r="I58" s="14">
        <v>0</v>
      </c>
      <c r="J58" s="33">
        <v>44214</v>
      </c>
      <c r="K58" s="37">
        <v>44221</v>
      </c>
      <c r="L58" s="10" t="str">
        <f t="shared" ca="1" si="1"/>
        <v>-</v>
      </c>
      <c r="M58" s="35">
        <v>44221</v>
      </c>
      <c r="N58" s="15"/>
      <c r="O58" s="46" t="s">
        <v>78</v>
      </c>
    </row>
    <row r="59" spans="1:15">
      <c r="A59" s="44" t="s">
        <v>36</v>
      </c>
      <c r="B59" s="12">
        <v>239855</v>
      </c>
      <c r="C59" s="65" t="s">
        <v>99</v>
      </c>
      <c r="D59" s="40" t="s">
        <v>43</v>
      </c>
      <c r="E59" s="70">
        <v>4</v>
      </c>
      <c r="F59" s="27">
        <v>47</v>
      </c>
      <c r="G59" s="13">
        <f t="shared" si="2"/>
        <v>188</v>
      </c>
      <c r="H59" s="14" t="s">
        <v>44</v>
      </c>
      <c r="I59" s="14" t="s">
        <v>43</v>
      </c>
      <c r="J59" s="33">
        <v>44216</v>
      </c>
      <c r="K59" s="37">
        <v>44223</v>
      </c>
      <c r="L59" s="10" t="str">
        <f t="shared" ca="1" si="1"/>
        <v>-</v>
      </c>
      <c r="M59" s="35">
        <v>44223</v>
      </c>
      <c r="N59" s="15"/>
      <c r="O59" s="46" t="s">
        <v>78</v>
      </c>
    </row>
    <row r="60" spans="1:15">
      <c r="A60" s="44" t="s">
        <v>36</v>
      </c>
      <c r="B60" s="77">
        <v>239988</v>
      </c>
      <c r="C60" s="67" t="s">
        <v>100</v>
      </c>
      <c r="D60" s="64" t="s">
        <v>43</v>
      </c>
      <c r="E60" s="70">
        <v>1</v>
      </c>
      <c r="F60" s="27">
        <v>47</v>
      </c>
      <c r="G60" s="13">
        <f t="shared" si="2"/>
        <v>47</v>
      </c>
      <c r="H60" s="14" t="s">
        <v>44</v>
      </c>
      <c r="I60" s="14" t="s">
        <v>43</v>
      </c>
      <c r="J60" s="33">
        <v>44216</v>
      </c>
      <c r="K60" s="37">
        <v>44223</v>
      </c>
      <c r="L60" s="10" t="str">
        <f t="shared" ca="1" si="1"/>
        <v>-</v>
      </c>
      <c r="M60" s="35">
        <v>44225</v>
      </c>
      <c r="N60" s="15"/>
      <c r="O60" s="46" t="s">
        <v>78</v>
      </c>
    </row>
    <row r="61" spans="1:15">
      <c r="A61" s="44" t="s">
        <v>36</v>
      </c>
      <c r="B61" s="77">
        <v>240170</v>
      </c>
      <c r="C61" s="67" t="s">
        <v>101</v>
      </c>
      <c r="D61" s="64" t="s">
        <v>43</v>
      </c>
      <c r="E61" s="70">
        <v>3</v>
      </c>
      <c r="F61" s="27">
        <v>47</v>
      </c>
      <c r="G61" s="13">
        <f t="shared" si="2"/>
        <v>141</v>
      </c>
      <c r="H61" s="14" t="s">
        <v>44</v>
      </c>
      <c r="I61" s="14" t="s">
        <v>43</v>
      </c>
      <c r="J61" s="33">
        <v>44216</v>
      </c>
      <c r="K61" s="37">
        <v>44223</v>
      </c>
      <c r="L61" s="10" t="str">
        <f t="shared" ca="1" si="1"/>
        <v>-</v>
      </c>
      <c r="M61" s="35">
        <v>44225</v>
      </c>
      <c r="N61" s="15"/>
      <c r="O61" s="46" t="s">
        <v>78</v>
      </c>
    </row>
    <row r="62" spans="1:15">
      <c r="A62" s="44" t="s">
        <v>36</v>
      </c>
      <c r="B62" s="77">
        <v>240650</v>
      </c>
      <c r="C62" s="67" t="s">
        <v>102</v>
      </c>
      <c r="D62" s="64" t="s">
        <v>43</v>
      </c>
      <c r="E62" s="70">
        <v>1</v>
      </c>
      <c r="F62" s="27">
        <v>47</v>
      </c>
      <c r="G62" s="13">
        <f t="shared" si="2"/>
        <v>47</v>
      </c>
      <c r="H62" s="14" t="s">
        <v>44</v>
      </c>
      <c r="I62" s="14" t="s">
        <v>43</v>
      </c>
      <c r="J62" s="33">
        <v>44216</v>
      </c>
      <c r="K62" s="37">
        <v>44223</v>
      </c>
      <c r="L62" s="10" t="str">
        <f t="shared" ca="1" si="1"/>
        <v>-</v>
      </c>
      <c r="M62" s="35">
        <v>44225</v>
      </c>
      <c r="N62" s="15"/>
      <c r="O62" s="46" t="s">
        <v>78</v>
      </c>
    </row>
    <row r="63" spans="1:15">
      <c r="A63" s="44" t="s">
        <v>36</v>
      </c>
      <c r="B63" s="77">
        <v>239693</v>
      </c>
      <c r="C63" s="67" t="s">
        <v>103</v>
      </c>
      <c r="D63" s="64">
        <v>38</v>
      </c>
      <c r="E63" s="70">
        <v>11</v>
      </c>
      <c r="F63" s="27">
        <v>8.68</v>
      </c>
      <c r="G63" s="13">
        <f t="shared" si="2"/>
        <v>95.47999999999999</v>
      </c>
      <c r="H63" s="14" t="s">
        <v>45</v>
      </c>
      <c r="I63" s="14">
        <v>2</v>
      </c>
      <c r="J63" s="33">
        <v>44216</v>
      </c>
      <c r="K63" s="37">
        <v>44223</v>
      </c>
      <c r="L63" s="10" t="str">
        <f t="shared" ca="1" si="1"/>
        <v>-</v>
      </c>
      <c r="M63" s="35">
        <v>44225</v>
      </c>
      <c r="N63" s="15"/>
      <c r="O63" s="46" t="s">
        <v>78</v>
      </c>
    </row>
    <row r="64" spans="1:15">
      <c r="A64" s="44" t="s">
        <v>36</v>
      </c>
      <c r="B64" s="77">
        <v>239695</v>
      </c>
      <c r="C64" s="67" t="s">
        <v>104</v>
      </c>
      <c r="D64" s="64">
        <v>38</v>
      </c>
      <c r="E64" s="70">
        <v>11</v>
      </c>
      <c r="F64" s="27">
        <v>8.68</v>
      </c>
      <c r="G64" s="13">
        <f t="shared" si="2"/>
        <v>95.47999999999999</v>
      </c>
      <c r="H64" s="14" t="s">
        <v>45</v>
      </c>
      <c r="I64" s="14">
        <v>2</v>
      </c>
      <c r="J64" s="33">
        <v>44216</v>
      </c>
      <c r="K64" s="37">
        <v>44223</v>
      </c>
      <c r="L64" s="10" t="str">
        <f t="shared" ca="1" si="1"/>
        <v>-</v>
      </c>
      <c r="M64" s="35">
        <v>44225</v>
      </c>
      <c r="N64" s="15"/>
      <c r="O64" s="46" t="s">
        <v>78</v>
      </c>
    </row>
    <row r="65" spans="1:15">
      <c r="A65" s="44" t="s">
        <v>36</v>
      </c>
      <c r="B65" s="77">
        <v>239903</v>
      </c>
      <c r="C65" s="67" t="s">
        <v>163</v>
      </c>
      <c r="D65" s="64">
        <v>28</v>
      </c>
      <c r="E65" s="70">
        <v>10</v>
      </c>
      <c r="F65" s="27">
        <v>6.7</v>
      </c>
      <c r="G65" s="13">
        <f t="shared" si="2"/>
        <v>67</v>
      </c>
      <c r="H65" s="14" t="s">
        <v>45</v>
      </c>
      <c r="I65" s="14">
        <v>1</v>
      </c>
      <c r="J65" s="33">
        <v>44216</v>
      </c>
      <c r="K65" s="37">
        <v>44223</v>
      </c>
      <c r="L65" s="10" t="str">
        <f t="shared" ca="1" si="1"/>
        <v>-</v>
      </c>
      <c r="M65" s="35">
        <v>44225</v>
      </c>
      <c r="N65" s="15"/>
      <c r="O65" s="46" t="s">
        <v>78</v>
      </c>
    </row>
    <row r="66" spans="1:15">
      <c r="A66" s="44" t="s">
        <v>36</v>
      </c>
      <c r="B66" s="77">
        <v>240014</v>
      </c>
      <c r="C66" s="67" t="s">
        <v>105</v>
      </c>
      <c r="D66" s="64">
        <v>14</v>
      </c>
      <c r="E66" s="70">
        <v>30</v>
      </c>
      <c r="F66" s="27">
        <v>5.78</v>
      </c>
      <c r="G66" s="13">
        <f t="shared" si="2"/>
        <v>173.4</v>
      </c>
      <c r="H66" s="26" t="s">
        <v>45</v>
      </c>
      <c r="I66" s="12">
        <v>1</v>
      </c>
      <c r="J66" s="33">
        <v>44216</v>
      </c>
      <c r="K66" s="37">
        <v>44223</v>
      </c>
      <c r="L66" s="10" t="str">
        <f t="shared" ca="1" si="1"/>
        <v>-</v>
      </c>
      <c r="M66" s="35">
        <v>44225</v>
      </c>
      <c r="N66" s="15"/>
      <c r="O66" s="46" t="s">
        <v>78</v>
      </c>
    </row>
    <row r="67" spans="1:15">
      <c r="A67" s="44" t="s">
        <v>36</v>
      </c>
      <c r="B67" s="77">
        <v>240015</v>
      </c>
      <c r="C67" s="67" t="s">
        <v>106</v>
      </c>
      <c r="D67" s="64">
        <v>20</v>
      </c>
      <c r="E67" s="70">
        <v>30</v>
      </c>
      <c r="F67" s="27">
        <v>5.78</v>
      </c>
      <c r="G67" s="13">
        <f t="shared" si="2"/>
        <v>173.4</v>
      </c>
      <c r="H67" s="26" t="s">
        <v>45</v>
      </c>
      <c r="I67" s="12">
        <v>1</v>
      </c>
      <c r="J67" s="33">
        <v>44216</v>
      </c>
      <c r="K67" s="37">
        <v>44223</v>
      </c>
      <c r="L67" s="10" t="str">
        <f t="shared" ca="1" si="1"/>
        <v>-</v>
      </c>
      <c r="M67" s="35">
        <v>44216</v>
      </c>
      <c r="N67" s="15"/>
      <c r="O67" s="46" t="s">
        <v>78</v>
      </c>
    </row>
    <row r="68" spans="1:15">
      <c r="A68" s="44" t="s">
        <v>36</v>
      </c>
      <c r="B68" s="12">
        <v>240217</v>
      </c>
      <c r="C68" s="66" t="s">
        <v>136</v>
      </c>
      <c r="D68" s="40" t="s">
        <v>43</v>
      </c>
      <c r="E68" s="70">
        <v>200</v>
      </c>
      <c r="F68" s="27">
        <v>1.28</v>
      </c>
      <c r="G68" s="13">
        <f t="shared" si="2"/>
        <v>256</v>
      </c>
      <c r="H68" s="14" t="s">
        <v>319</v>
      </c>
      <c r="I68" s="14" t="s">
        <v>43</v>
      </c>
      <c r="J68" s="33">
        <v>44217</v>
      </c>
      <c r="K68" s="37">
        <v>44221</v>
      </c>
      <c r="L68" s="10" t="str">
        <f t="shared" ca="1" si="1"/>
        <v>-</v>
      </c>
      <c r="M68" s="35">
        <v>44221</v>
      </c>
      <c r="N68" s="15"/>
      <c r="O68" s="46" t="s">
        <v>78</v>
      </c>
    </row>
    <row r="69" spans="1:15">
      <c r="A69" s="44" t="s">
        <v>36</v>
      </c>
      <c r="B69" s="12">
        <v>240217</v>
      </c>
      <c r="C69" s="11" t="s">
        <v>136</v>
      </c>
      <c r="D69" s="40" t="s">
        <v>43</v>
      </c>
      <c r="E69" s="70">
        <v>767</v>
      </c>
      <c r="F69" s="27">
        <v>1.28</v>
      </c>
      <c r="G69" s="13">
        <f t="shared" si="2"/>
        <v>981.76</v>
      </c>
      <c r="H69" s="14" t="s">
        <v>319</v>
      </c>
      <c r="I69" s="14" t="s">
        <v>43</v>
      </c>
      <c r="J69" s="33">
        <v>44217</v>
      </c>
      <c r="K69" s="37">
        <v>44225</v>
      </c>
      <c r="L69" s="10" t="str">
        <f t="shared" ref="L69:L93" ca="1" si="3">IF(AND(K69=TODAY(),ISBLANK(M69)=TRUE()),"SIM",IF(AND(K69&lt;TODAY(),ISBLANK(M69)=TRUE()),IF(ISBLANK(K69),"-","EM ATRASO"),"-"))</f>
        <v>-</v>
      </c>
      <c r="M69" s="37">
        <v>44228</v>
      </c>
      <c r="N69" s="15"/>
      <c r="O69" s="46" t="s">
        <v>78</v>
      </c>
    </row>
    <row r="70" spans="1:15">
      <c r="A70" s="44" t="s">
        <v>137</v>
      </c>
      <c r="B70" s="12">
        <v>240037</v>
      </c>
      <c r="C70" s="11" t="s">
        <v>138</v>
      </c>
      <c r="D70" s="40" t="s">
        <v>43</v>
      </c>
      <c r="E70" s="70">
        <v>198</v>
      </c>
      <c r="F70" s="27">
        <v>1.1299999999999999</v>
      </c>
      <c r="G70" s="13">
        <f t="shared" si="2"/>
        <v>223.73999999999998</v>
      </c>
      <c r="H70" s="14" t="s">
        <v>47</v>
      </c>
      <c r="I70" s="14" t="s">
        <v>43</v>
      </c>
      <c r="J70" s="33">
        <v>44217</v>
      </c>
      <c r="K70" s="37">
        <v>44225</v>
      </c>
      <c r="L70" s="10" t="str">
        <f t="shared" ca="1" si="3"/>
        <v>-</v>
      </c>
      <c r="M70" s="35">
        <v>44225</v>
      </c>
      <c r="N70" s="15"/>
      <c r="O70" s="46" t="s">
        <v>78</v>
      </c>
    </row>
    <row r="71" spans="1:15">
      <c r="A71" s="44" t="s">
        <v>137</v>
      </c>
      <c r="B71" s="12">
        <v>240037</v>
      </c>
      <c r="C71" s="11" t="s">
        <v>138</v>
      </c>
      <c r="D71" s="40" t="s">
        <v>43</v>
      </c>
      <c r="E71" s="70">
        <f>1607-66</f>
        <v>1541</v>
      </c>
      <c r="F71" s="27">
        <v>1.1299999999999999</v>
      </c>
      <c r="G71" s="13">
        <f>F71*E71</f>
        <v>1741.33</v>
      </c>
      <c r="H71" s="14" t="s">
        <v>47</v>
      </c>
      <c r="I71" s="14" t="s">
        <v>43</v>
      </c>
      <c r="J71" s="33">
        <v>44217</v>
      </c>
      <c r="K71" s="37">
        <v>44225</v>
      </c>
      <c r="L71" s="10" t="str">
        <f ca="1">IF(AND(K71=TODAY(),ISBLANK(M71)=TRUE()),"SIM",IF(AND(K71&lt;TODAY(),ISBLANK(M71)=TRUE()),IF(ISBLANK(K71),"-","EM ATRASO"),"-"))</f>
        <v>-</v>
      </c>
      <c r="M71" s="35">
        <v>44229</v>
      </c>
      <c r="N71" s="15" t="s">
        <v>173</v>
      </c>
      <c r="O71" s="46" t="s">
        <v>78</v>
      </c>
    </row>
    <row r="72" spans="1:15">
      <c r="A72" s="44" t="s">
        <v>74</v>
      </c>
      <c r="B72" s="12">
        <v>240471</v>
      </c>
      <c r="C72" s="11" t="s">
        <v>139</v>
      </c>
      <c r="D72" s="40" t="s">
        <v>43</v>
      </c>
      <c r="E72" s="70">
        <v>7</v>
      </c>
      <c r="F72" s="27">
        <v>70</v>
      </c>
      <c r="G72" s="13">
        <f t="shared" si="2"/>
        <v>490</v>
      </c>
      <c r="H72" s="14" t="s">
        <v>87</v>
      </c>
      <c r="I72" s="14" t="s">
        <v>43</v>
      </c>
      <c r="J72" s="33">
        <v>44222</v>
      </c>
      <c r="K72" s="37">
        <v>44223</v>
      </c>
      <c r="L72" s="10" t="str">
        <f t="shared" ca="1" si="3"/>
        <v>-</v>
      </c>
      <c r="M72" s="37">
        <v>44223</v>
      </c>
      <c r="N72" s="15"/>
      <c r="O72" s="46" t="s">
        <v>78</v>
      </c>
    </row>
    <row r="73" spans="1:15">
      <c r="A73" s="44" t="s">
        <v>74</v>
      </c>
      <c r="B73" s="12">
        <v>240490</v>
      </c>
      <c r="C73" s="11" t="s">
        <v>140</v>
      </c>
      <c r="D73" s="40" t="s">
        <v>43</v>
      </c>
      <c r="E73" s="70">
        <v>1</v>
      </c>
      <c r="F73" s="27">
        <v>107.01</v>
      </c>
      <c r="G73" s="13">
        <f t="shared" si="2"/>
        <v>107.01</v>
      </c>
      <c r="H73" s="14" t="s">
        <v>87</v>
      </c>
      <c r="I73" s="14" t="s">
        <v>43</v>
      </c>
      <c r="J73" s="33">
        <v>44222</v>
      </c>
      <c r="K73" s="37">
        <v>44223</v>
      </c>
      <c r="L73" s="10" t="str">
        <f t="shared" ca="1" si="3"/>
        <v>-</v>
      </c>
      <c r="M73" s="37">
        <v>44223</v>
      </c>
      <c r="N73" s="15"/>
      <c r="O73" s="46" t="s">
        <v>78</v>
      </c>
    </row>
    <row r="74" spans="1:15">
      <c r="A74" s="44" t="s">
        <v>89</v>
      </c>
      <c r="B74" s="12">
        <v>239208</v>
      </c>
      <c r="C74" s="11" t="s">
        <v>142</v>
      </c>
      <c r="D74" s="40">
        <v>15</v>
      </c>
      <c r="E74" s="70">
        <v>226</v>
      </c>
      <c r="F74" s="27">
        <v>1.2</v>
      </c>
      <c r="G74" s="13">
        <v>276</v>
      </c>
      <c r="H74" s="14" t="s">
        <v>31</v>
      </c>
      <c r="I74" s="14">
        <v>1</v>
      </c>
      <c r="J74" s="33">
        <v>44222</v>
      </c>
      <c r="K74" s="37">
        <v>44225</v>
      </c>
      <c r="L74" s="10" t="str">
        <f t="shared" ca="1" si="3"/>
        <v>-</v>
      </c>
      <c r="M74" s="35">
        <v>44223</v>
      </c>
      <c r="N74" s="15"/>
      <c r="O74" s="46" t="s">
        <v>78</v>
      </c>
    </row>
    <row r="75" spans="1:15">
      <c r="A75" s="44" t="s">
        <v>46</v>
      </c>
      <c r="B75" s="12">
        <v>240232</v>
      </c>
      <c r="C75" s="11" t="s">
        <v>141</v>
      </c>
      <c r="D75" s="40" t="s">
        <v>43</v>
      </c>
      <c r="E75" s="70">
        <v>5</v>
      </c>
      <c r="F75" s="27">
        <v>2127.5</v>
      </c>
      <c r="G75" s="13">
        <f t="shared" si="2"/>
        <v>10637.5</v>
      </c>
      <c r="H75" s="14" t="s">
        <v>47</v>
      </c>
      <c r="I75" s="14" t="s">
        <v>43</v>
      </c>
      <c r="J75" s="33">
        <v>26</v>
      </c>
      <c r="K75" s="37">
        <v>44239</v>
      </c>
      <c r="L75" s="10" t="str">
        <f t="shared" ca="1" si="3"/>
        <v>-</v>
      </c>
      <c r="M75" s="35">
        <v>44236</v>
      </c>
      <c r="N75" s="15"/>
      <c r="O75" s="46" t="s">
        <v>78</v>
      </c>
    </row>
    <row r="76" spans="1:15">
      <c r="A76" s="44" t="s">
        <v>143</v>
      </c>
      <c r="B76" s="12">
        <v>239996</v>
      </c>
      <c r="C76" s="11" t="s">
        <v>144</v>
      </c>
      <c r="D76" s="40" t="s">
        <v>43</v>
      </c>
      <c r="E76" s="70">
        <v>390</v>
      </c>
      <c r="F76" s="27">
        <v>1.05</v>
      </c>
      <c r="G76" s="13">
        <f t="shared" si="2"/>
        <v>409.5</v>
      </c>
      <c r="H76" s="14" t="s">
        <v>145</v>
      </c>
      <c r="I76" s="14" t="s">
        <v>43</v>
      </c>
      <c r="J76" s="33">
        <v>44222</v>
      </c>
      <c r="K76" s="37">
        <v>44225</v>
      </c>
      <c r="L76" s="10" t="str">
        <f t="shared" ca="1" si="3"/>
        <v>-</v>
      </c>
      <c r="M76" s="35">
        <v>44230</v>
      </c>
      <c r="N76" s="15"/>
      <c r="O76" s="46" t="s">
        <v>78</v>
      </c>
    </row>
    <row r="77" spans="1:15">
      <c r="A77" s="44" t="s">
        <v>74</v>
      </c>
      <c r="B77" s="12">
        <v>239278</v>
      </c>
      <c r="C77" s="11" t="s">
        <v>147</v>
      </c>
      <c r="D77" s="40" t="s">
        <v>43</v>
      </c>
      <c r="E77" s="70">
        <v>1</v>
      </c>
      <c r="F77" s="27">
        <v>376</v>
      </c>
      <c r="G77" s="13">
        <f t="shared" si="2"/>
        <v>376</v>
      </c>
      <c r="H77" s="14" t="s">
        <v>47</v>
      </c>
      <c r="I77" s="14" t="s">
        <v>43</v>
      </c>
      <c r="J77" s="33">
        <v>44223</v>
      </c>
      <c r="K77" s="37">
        <v>44232</v>
      </c>
      <c r="L77" s="10" t="str">
        <f t="shared" ca="1" si="3"/>
        <v>-</v>
      </c>
      <c r="M77" s="35">
        <v>44235</v>
      </c>
      <c r="N77" s="15"/>
      <c r="O77" s="46" t="s">
        <v>78</v>
      </c>
    </row>
    <row r="78" spans="1:15">
      <c r="A78" s="44" t="s">
        <v>74</v>
      </c>
      <c r="B78" s="12">
        <v>240494</v>
      </c>
      <c r="C78" s="11" t="s">
        <v>148</v>
      </c>
      <c r="D78" s="40" t="s">
        <v>43</v>
      </c>
      <c r="E78" s="70">
        <v>4</v>
      </c>
      <c r="F78" s="27">
        <v>555.34</v>
      </c>
      <c r="G78" s="13">
        <f t="shared" si="2"/>
        <v>2221.36</v>
      </c>
      <c r="H78" s="14" t="s">
        <v>47</v>
      </c>
      <c r="I78" s="14" t="s">
        <v>43</v>
      </c>
      <c r="J78" s="33">
        <v>44223</v>
      </c>
      <c r="K78" s="37">
        <v>44225</v>
      </c>
      <c r="L78" s="10" t="str">
        <f t="shared" ca="1" si="3"/>
        <v>-</v>
      </c>
      <c r="M78" s="35">
        <v>44235</v>
      </c>
      <c r="N78" s="15"/>
      <c r="O78" s="46" t="s">
        <v>78</v>
      </c>
    </row>
    <row r="79" spans="1:15">
      <c r="A79" s="44" t="s">
        <v>74</v>
      </c>
      <c r="B79" s="12">
        <v>240492</v>
      </c>
      <c r="C79" s="11" t="s">
        <v>197</v>
      </c>
      <c r="D79" s="40" t="s">
        <v>43</v>
      </c>
      <c r="E79" s="70">
        <v>4</v>
      </c>
      <c r="F79" s="27">
        <v>187.68</v>
      </c>
      <c r="G79" s="13">
        <f t="shared" si="2"/>
        <v>750.72</v>
      </c>
      <c r="H79" s="14" t="s">
        <v>47</v>
      </c>
      <c r="I79" s="14" t="s">
        <v>43</v>
      </c>
      <c r="J79" s="33">
        <v>44223</v>
      </c>
      <c r="K79" s="37">
        <v>44225</v>
      </c>
      <c r="L79" s="10" t="str">
        <f t="shared" ca="1" si="3"/>
        <v>-</v>
      </c>
      <c r="M79" s="35">
        <v>44235</v>
      </c>
      <c r="N79" s="15" t="s">
        <v>209</v>
      </c>
      <c r="O79" s="46" t="s">
        <v>78</v>
      </c>
    </row>
    <row r="80" spans="1:15">
      <c r="A80" s="44" t="s">
        <v>74</v>
      </c>
      <c r="B80" s="12">
        <v>240493</v>
      </c>
      <c r="C80" s="11" t="s">
        <v>149</v>
      </c>
      <c r="D80" s="40" t="s">
        <v>43</v>
      </c>
      <c r="E80" s="70">
        <v>2</v>
      </c>
      <c r="F80" s="27">
        <v>743.02</v>
      </c>
      <c r="G80" s="13">
        <f t="shared" si="2"/>
        <v>1486.04</v>
      </c>
      <c r="H80" s="14" t="s">
        <v>47</v>
      </c>
      <c r="I80" s="14" t="s">
        <v>43</v>
      </c>
      <c r="J80" s="33">
        <v>44223</v>
      </c>
      <c r="K80" s="37">
        <v>44225</v>
      </c>
      <c r="L80" s="10" t="str">
        <f t="shared" ca="1" si="3"/>
        <v>-</v>
      </c>
      <c r="M80" s="35">
        <v>44235</v>
      </c>
      <c r="N80" s="15"/>
      <c r="O80" s="46" t="s">
        <v>78</v>
      </c>
    </row>
    <row r="81" spans="1:15">
      <c r="A81" s="44" t="s">
        <v>36</v>
      </c>
      <c r="B81" s="12">
        <v>239263</v>
      </c>
      <c r="C81" s="11" t="s">
        <v>150</v>
      </c>
      <c r="D81" s="40" t="s">
        <v>43</v>
      </c>
      <c r="E81" s="70">
        <v>13</v>
      </c>
      <c r="F81" s="27">
        <v>7</v>
      </c>
      <c r="G81" s="13">
        <f t="shared" si="2"/>
        <v>91</v>
      </c>
      <c r="H81" s="14" t="s">
        <v>44</v>
      </c>
      <c r="I81" s="14" t="s">
        <v>43</v>
      </c>
      <c r="J81" s="33">
        <v>44223</v>
      </c>
      <c r="K81" s="37">
        <v>44228</v>
      </c>
      <c r="L81" s="10" t="str">
        <f t="shared" ca="1" si="3"/>
        <v>-</v>
      </c>
      <c r="M81" s="37">
        <v>44228</v>
      </c>
      <c r="N81" s="15"/>
      <c r="O81" s="46" t="s">
        <v>78</v>
      </c>
    </row>
    <row r="82" spans="1:15">
      <c r="A82" s="44" t="s">
        <v>36</v>
      </c>
      <c r="B82" s="12">
        <v>239677</v>
      </c>
      <c r="C82" s="11" t="s">
        <v>151</v>
      </c>
      <c r="D82" s="40" t="s">
        <v>43</v>
      </c>
      <c r="E82" s="70">
        <v>10</v>
      </c>
      <c r="F82" s="27">
        <v>17</v>
      </c>
      <c r="G82" s="13">
        <f t="shared" si="2"/>
        <v>170</v>
      </c>
      <c r="H82" s="14" t="s">
        <v>44</v>
      </c>
      <c r="I82" s="14" t="s">
        <v>43</v>
      </c>
      <c r="J82" s="33">
        <v>44223</v>
      </c>
      <c r="K82" s="37">
        <v>44228</v>
      </c>
      <c r="L82" s="10" t="str">
        <f t="shared" ca="1" si="3"/>
        <v>-</v>
      </c>
      <c r="M82" s="37">
        <v>44228</v>
      </c>
      <c r="N82" s="15"/>
      <c r="O82" s="46" t="s">
        <v>78</v>
      </c>
    </row>
    <row r="83" spans="1:15">
      <c r="A83" s="44" t="s">
        <v>36</v>
      </c>
      <c r="B83" s="12">
        <v>239989</v>
      </c>
      <c r="C83" s="11" t="s">
        <v>152</v>
      </c>
      <c r="D83" s="40">
        <v>15.88</v>
      </c>
      <c r="E83" s="70">
        <v>20</v>
      </c>
      <c r="F83" s="27">
        <v>5.78</v>
      </c>
      <c r="G83" s="13">
        <f t="shared" si="2"/>
        <v>115.60000000000001</v>
      </c>
      <c r="H83" s="26" t="s">
        <v>45</v>
      </c>
      <c r="I83" s="14">
        <v>1</v>
      </c>
      <c r="J83" s="33">
        <v>44223</v>
      </c>
      <c r="K83" s="37">
        <v>44230</v>
      </c>
      <c r="L83" s="10" t="str">
        <f t="shared" ca="1" si="3"/>
        <v>-</v>
      </c>
      <c r="M83" s="35">
        <v>44235</v>
      </c>
      <c r="N83" s="15"/>
      <c r="O83" s="46" t="s">
        <v>78</v>
      </c>
    </row>
    <row r="84" spans="1:15">
      <c r="A84" s="44" t="s">
        <v>36</v>
      </c>
      <c r="B84" s="12">
        <v>240898</v>
      </c>
      <c r="C84" s="11" t="s">
        <v>153</v>
      </c>
      <c r="D84" s="40">
        <v>28</v>
      </c>
      <c r="E84" s="70">
        <v>10</v>
      </c>
      <c r="F84" s="27">
        <v>5</v>
      </c>
      <c r="G84" s="13">
        <f t="shared" si="2"/>
        <v>50</v>
      </c>
      <c r="H84" s="14" t="s">
        <v>44</v>
      </c>
      <c r="I84" s="14" t="s">
        <v>43</v>
      </c>
      <c r="J84" s="33">
        <v>44223</v>
      </c>
      <c r="K84" s="37">
        <v>44230</v>
      </c>
      <c r="L84" s="10" t="str">
        <f t="shared" ca="1" si="3"/>
        <v>-</v>
      </c>
      <c r="M84" s="35">
        <v>44231</v>
      </c>
      <c r="N84" s="15"/>
      <c r="O84" s="46" t="s">
        <v>78</v>
      </c>
    </row>
    <row r="85" spans="1:15">
      <c r="A85" s="44" t="s">
        <v>36</v>
      </c>
      <c r="B85" s="12">
        <v>240861</v>
      </c>
      <c r="C85" s="11" t="s">
        <v>154</v>
      </c>
      <c r="D85" s="40">
        <v>14</v>
      </c>
      <c r="E85" s="70">
        <v>20</v>
      </c>
      <c r="F85" s="27">
        <v>4.4000000000000004</v>
      </c>
      <c r="G85" s="13">
        <f t="shared" si="2"/>
        <v>88</v>
      </c>
      <c r="H85" s="14" t="s">
        <v>44</v>
      </c>
      <c r="I85" s="14" t="s">
        <v>43</v>
      </c>
      <c r="J85" s="33">
        <v>44223</v>
      </c>
      <c r="K85" s="37">
        <v>44230</v>
      </c>
      <c r="L85" s="10" t="str">
        <f t="shared" ca="1" si="3"/>
        <v>-</v>
      </c>
      <c r="M85" s="35">
        <v>44235</v>
      </c>
      <c r="N85" s="15"/>
      <c r="O85" s="46" t="s">
        <v>78</v>
      </c>
    </row>
    <row r="86" spans="1:15">
      <c r="A86" s="44" t="s">
        <v>36</v>
      </c>
      <c r="B86" s="12">
        <v>240862</v>
      </c>
      <c r="C86" s="11" t="s">
        <v>155</v>
      </c>
      <c r="D86" s="40">
        <v>28</v>
      </c>
      <c r="E86" s="70">
        <v>40</v>
      </c>
      <c r="F86" s="27">
        <v>4.4000000000000004</v>
      </c>
      <c r="G86" s="13">
        <f t="shared" si="2"/>
        <v>176</v>
      </c>
      <c r="H86" s="14" t="s">
        <v>44</v>
      </c>
      <c r="I86" s="14" t="s">
        <v>43</v>
      </c>
      <c r="J86" s="33">
        <v>44223</v>
      </c>
      <c r="K86" s="37">
        <v>44230</v>
      </c>
      <c r="L86" s="10" t="str">
        <f t="shared" ca="1" si="3"/>
        <v>-</v>
      </c>
      <c r="M86" s="35">
        <v>44231</v>
      </c>
      <c r="N86" s="15"/>
      <c r="O86" s="46" t="s">
        <v>78</v>
      </c>
    </row>
    <row r="87" spans="1:15">
      <c r="A87" s="44" t="s">
        <v>36</v>
      </c>
      <c r="B87" s="12">
        <v>239992</v>
      </c>
      <c r="C87" s="11" t="s">
        <v>157</v>
      </c>
      <c r="D87" s="40" t="s">
        <v>43</v>
      </c>
      <c r="E87" s="70">
        <v>5</v>
      </c>
      <c r="F87" s="27">
        <v>12</v>
      </c>
      <c r="G87" s="13">
        <f t="shared" si="2"/>
        <v>60</v>
      </c>
      <c r="H87" s="14" t="s">
        <v>164</v>
      </c>
      <c r="I87" s="14" t="s">
        <v>43</v>
      </c>
      <c r="J87" s="33">
        <v>44225</v>
      </c>
      <c r="K87" s="37">
        <v>44232</v>
      </c>
      <c r="L87" s="10" t="str">
        <f t="shared" ca="1" si="3"/>
        <v>-</v>
      </c>
      <c r="M87" s="35">
        <v>44231</v>
      </c>
      <c r="N87" s="15"/>
      <c r="O87" s="46" t="s">
        <v>78</v>
      </c>
    </row>
    <row r="88" spans="1:15">
      <c r="A88" s="44" t="s">
        <v>36</v>
      </c>
      <c r="B88" s="12">
        <v>240905</v>
      </c>
      <c r="C88" s="11" t="s">
        <v>158</v>
      </c>
      <c r="D88" s="40">
        <v>19</v>
      </c>
      <c r="E88" s="70">
        <v>26</v>
      </c>
      <c r="F88" s="27">
        <v>5.78</v>
      </c>
      <c r="G88" s="13">
        <f t="shared" si="2"/>
        <v>150.28</v>
      </c>
      <c r="H88" s="26" t="s">
        <v>45</v>
      </c>
      <c r="I88" s="14">
        <v>1</v>
      </c>
      <c r="J88" s="33">
        <v>44225</v>
      </c>
      <c r="K88" s="37">
        <v>44232</v>
      </c>
      <c r="L88" s="10" t="str">
        <f t="shared" ca="1" si="3"/>
        <v>-</v>
      </c>
      <c r="M88" s="35">
        <v>44238</v>
      </c>
      <c r="N88" s="15" t="s">
        <v>213</v>
      </c>
      <c r="O88" s="46" t="s">
        <v>78</v>
      </c>
    </row>
    <row r="89" spans="1:15">
      <c r="A89" s="44" t="s">
        <v>36</v>
      </c>
      <c r="B89" s="12">
        <v>240906</v>
      </c>
      <c r="C89" s="11" t="s">
        <v>159</v>
      </c>
      <c r="D89" s="40">
        <v>19</v>
      </c>
      <c r="E89" s="70">
        <v>5</v>
      </c>
      <c r="F89" s="27">
        <v>6.7</v>
      </c>
      <c r="G89" s="13">
        <f t="shared" si="2"/>
        <v>33.5</v>
      </c>
      <c r="H89" s="26" t="s">
        <v>45</v>
      </c>
      <c r="I89" s="14">
        <v>1</v>
      </c>
      <c r="J89" s="33">
        <v>44225</v>
      </c>
      <c r="K89" s="37">
        <v>44232</v>
      </c>
      <c r="L89" s="10" t="str">
        <f t="shared" ca="1" si="3"/>
        <v>-</v>
      </c>
      <c r="M89" s="35">
        <v>44236</v>
      </c>
      <c r="N89" s="15" t="s">
        <v>199</v>
      </c>
      <c r="O89" s="46" t="s">
        <v>78</v>
      </c>
    </row>
    <row r="90" spans="1:15">
      <c r="A90" s="44" t="s">
        <v>36</v>
      </c>
      <c r="B90" s="12">
        <v>240904</v>
      </c>
      <c r="C90" s="11" t="s">
        <v>162</v>
      </c>
      <c r="D90" s="40">
        <v>19</v>
      </c>
      <c r="E90" s="70">
        <v>10</v>
      </c>
      <c r="F90" s="27">
        <v>6.7</v>
      </c>
      <c r="G90" s="13">
        <f t="shared" si="2"/>
        <v>67</v>
      </c>
      <c r="H90" s="26" t="s">
        <v>45</v>
      </c>
      <c r="I90" s="14">
        <v>1</v>
      </c>
      <c r="J90" s="33">
        <v>44225</v>
      </c>
      <c r="K90" s="37">
        <v>44232</v>
      </c>
      <c r="L90" s="10" t="str">
        <f t="shared" ca="1" si="3"/>
        <v>-</v>
      </c>
      <c r="M90" s="35">
        <v>44249</v>
      </c>
      <c r="N90" s="15" t="s">
        <v>218</v>
      </c>
      <c r="O90" s="46" t="s">
        <v>78</v>
      </c>
    </row>
    <row r="91" spans="1:15">
      <c r="A91" s="44" t="s">
        <v>36</v>
      </c>
      <c r="B91" s="12">
        <v>240064</v>
      </c>
      <c r="C91" s="11" t="s">
        <v>160</v>
      </c>
      <c r="D91" s="40">
        <v>19.05</v>
      </c>
      <c r="E91" s="70">
        <v>4</v>
      </c>
      <c r="F91" s="27">
        <v>6.7</v>
      </c>
      <c r="G91" s="13">
        <f t="shared" si="2"/>
        <v>26.8</v>
      </c>
      <c r="H91" s="26" t="s">
        <v>45</v>
      </c>
      <c r="I91" s="14">
        <v>1</v>
      </c>
      <c r="J91" s="33">
        <v>44225</v>
      </c>
      <c r="K91" s="37">
        <v>44232</v>
      </c>
      <c r="L91" s="10" t="str">
        <f t="shared" ca="1" si="3"/>
        <v>-</v>
      </c>
      <c r="M91" s="35">
        <v>44236</v>
      </c>
      <c r="N91" s="15" t="s">
        <v>199</v>
      </c>
      <c r="O91" s="46" t="s">
        <v>78</v>
      </c>
    </row>
    <row r="92" spans="1:15">
      <c r="A92" s="44" t="s">
        <v>36</v>
      </c>
      <c r="B92" s="12">
        <v>240063</v>
      </c>
      <c r="C92" s="11" t="s">
        <v>161</v>
      </c>
      <c r="D92" s="40">
        <v>24</v>
      </c>
      <c r="E92" s="70">
        <v>4</v>
      </c>
      <c r="F92" s="27">
        <v>6.7</v>
      </c>
      <c r="G92" s="13">
        <f t="shared" si="2"/>
        <v>26.8</v>
      </c>
      <c r="H92" s="26" t="s">
        <v>45</v>
      </c>
      <c r="I92" s="14">
        <v>1</v>
      </c>
      <c r="J92" s="33">
        <v>44225</v>
      </c>
      <c r="K92" s="37">
        <v>44232</v>
      </c>
      <c r="L92" s="10" t="str">
        <f t="shared" ca="1" si="3"/>
        <v>-</v>
      </c>
      <c r="M92" s="35">
        <v>44236</v>
      </c>
      <c r="N92" s="15" t="s">
        <v>199</v>
      </c>
      <c r="O92" s="46" t="s">
        <v>78</v>
      </c>
    </row>
    <row r="93" spans="1:15">
      <c r="A93" s="44" t="s">
        <v>36</v>
      </c>
      <c r="B93" s="12">
        <v>239994</v>
      </c>
      <c r="C93" s="11" t="s">
        <v>156</v>
      </c>
      <c r="D93" s="40">
        <v>28</v>
      </c>
      <c r="E93" s="70">
        <v>4</v>
      </c>
      <c r="F93" s="27">
        <v>5</v>
      </c>
      <c r="G93" s="13">
        <f t="shared" si="2"/>
        <v>20</v>
      </c>
      <c r="H93" s="14" t="s">
        <v>44</v>
      </c>
      <c r="I93" s="14">
        <v>1</v>
      </c>
      <c r="J93" s="33">
        <v>44225</v>
      </c>
      <c r="K93" s="37">
        <v>44232</v>
      </c>
      <c r="L93" s="10" t="str">
        <f t="shared" ca="1" si="3"/>
        <v>-</v>
      </c>
      <c r="M93" s="35">
        <v>44231</v>
      </c>
      <c r="N93" s="15"/>
      <c r="O93" s="46" t="s">
        <v>78</v>
      </c>
    </row>
    <row r="94" spans="1:15" s="42" customFormat="1">
      <c r="C94" s="47"/>
      <c r="D94" s="47"/>
      <c r="E94" s="60"/>
      <c r="F94" s="48"/>
      <c r="K94" s="49"/>
      <c r="L94" s="50"/>
      <c r="M94" s="50"/>
    </row>
    <row r="95" spans="1:15" s="42" customFormat="1">
      <c r="C95" s="47"/>
      <c r="D95" s="47"/>
      <c r="E95" s="60"/>
      <c r="F95" s="48"/>
      <c r="K95" s="49"/>
      <c r="L95" s="50"/>
      <c r="M95" s="50"/>
    </row>
    <row r="96" spans="1:15" s="42" customFormat="1">
      <c r="C96" s="47"/>
      <c r="D96" s="47"/>
      <c r="E96" s="60"/>
      <c r="F96" s="48"/>
      <c r="K96" s="49"/>
      <c r="L96" s="50"/>
      <c r="M96" s="50"/>
    </row>
    <row r="97" spans="3:13" s="42" customFormat="1">
      <c r="C97" s="47"/>
      <c r="D97" s="47"/>
      <c r="E97" s="60"/>
      <c r="F97" s="48"/>
      <c r="K97" s="49"/>
      <c r="L97" s="50"/>
      <c r="M97" s="50"/>
    </row>
    <row r="98" spans="3:13" s="42" customFormat="1">
      <c r="C98" s="47"/>
      <c r="D98" s="47"/>
      <c r="E98" s="60"/>
      <c r="F98" s="48"/>
      <c r="K98" s="49"/>
      <c r="L98" s="50"/>
      <c r="M98" s="50"/>
    </row>
    <row r="99" spans="3:13" s="42" customFormat="1">
      <c r="C99" s="47"/>
      <c r="D99" s="47"/>
      <c r="E99" s="60"/>
      <c r="F99" s="48"/>
      <c r="K99" s="49"/>
      <c r="L99" s="50"/>
      <c r="M99" s="50"/>
    </row>
    <row r="100" spans="3:13" s="42" customFormat="1">
      <c r="C100" s="47"/>
      <c r="D100" s="47"/>
      <c r="E100" s="60"/>
      <c r="F100" s="48"/>
      <c r="K100" s="49"/>
      <c r="L100" s="50"/>
      <c r="M100" s="50"/>
    </row>
    <row r="101" spans="3:13" s="42" customFormat="1">
      <c r="C101" s="47"/>
      <c r="D101" s="47"/>
      <c r="E101" s="60"/>
      <c r="F101" s="48"/>
      <c r="K101" s="49"/>
      <c r="L101" s="50"/>
      <c r="M101" s="50"/>
    </row>
    <row r="102" spans="3:13" s="42" customFormat="1">
      <c r="C102" s="47"/>
      <c r="D102" s="47"/>
      <c r="E102" s="60"/>
      <c r="F102" s="48"/>
      <c r="K102" s="49"/>
      <c r="L102" s="50"/>
      <c r="M102" s="50"/>
    </row>
    <row r="103" spans="3:13" s="42" customFormat="1">
      <c r="C103" s="47"/>
      <c r="D103" s="47"/>
      <c r="E103" s="60"/>
      <c r="F103" s="48"/>
      <c r="K103" s="49"/>
      <c r="L103" s="50"/>
      <c r="M103" s="50"/>
    </row>
    <row r="104" spans="3:13" s="42" customFormat="1">
      <c r="C104" s="47"/>
      <c r="D104" s="47"/>
      <c r="E104" s="60"/>
      <c r="F104" s="48"/>
      <c r="K104" s="49"/>
      <c r="L104" s="50"/>
      <c r="M104" s="50"/>
    </row>
    <row r="105" spans="3:13" s="42" customFormat="1">
      <c r="C105" s="47"/>
      <c r="D105" s="47"/>
      <c r="E105" s="60"/>
      <c r="F105" s="48"/>
      <c r="K105" s="49"/>
      <c r="L105" s="50"/>
      <c r="M105" s="50"/>
    </row>
    <row r="106" spans="3:13" s="42" customFormat="1">
      <c r="C106" s="47"/>
      <c r="D106" s="47"/>
      <c r="E106" s="60"/>
      <c r="F106" s="48"/>
      <c r="K106" s="49"/>
      <c r="L106" s="50"/>
      <c r="M106" s="50"/>
    </row>
    <row r="107" spans="3:13" s="42" customFormat="1">
      <c r="C107" s="47"/>
      <c r="D107" s="47"/>
      <c r="E107" s="60"/>
      <c r="F107" s="48"/>
      <c r="K107" s="49"/>
      <c r="L107" s="50"/>
      <c r="M107" s="50"/>
    </row>
    <row r="108" spans="3:13" s="42" customFormat="1">
      <c r="C108" s="47"/>
      <c r="D108" s="47"/>
      <c r="E108" s="60"/>
      <c r="F108" s="48"/>
      <c r="K108" s="49"/>
      <c r="L108" s="50"/>
      <c r="M108" s="50"/>
    </row>
    <row r="109" spans="3:13" s="42" customFormat="1">
      <c r="C109" s="47"/>
      <c r="D109" s="47"/>
      <c r="E109" s="60"/>
      <c r="F109" s="48"/>
      <c r="K109" s="49"/>
      <c r="L109" s="50"/>
      <c r="M109" s="50"/>
    </row>
    <row r="110" spans="3:13" s="42" customFormat="1">
      <c r="C110" s="47"/>
      <c r="D110" s="47"/>
      <c r="E110" s="60"/>
      <c r="F110" s="48"/>
      <c r="K110" s="49"/>
      <c r="L110" s="50"/>
      <c r="M110" s="50"/>
    </row>
    <row r="111" spans="3:13" s="42" customFormat="1">
      <c r="C111" s="47"/>
      <c r="D111" s="47"/>
      <c r="E111" s="60"/>
      <c r="F111" s="48"/>
      <c r="K111" s="49"/>
      <c r="L111" s="50"/>
      <c r="M111" s="50"/>
    </row>
    <row r="112" spans="3:13" s="42" customFormat="1">
      <c r="C112" s="47"/>
      <c r="D112" s="47"/>
      <c r="E112" s="60"/>
      <c r="F112" s="48"/>
      <c r="K112" s="49"/>
      <c r="L112" s="50"/>
      <c r="M112" s="50"/>
    </row>
    <row r="113" spans="3:13" s="42" customFormat="1">
      <c r="C113" s="47"/>
      <c r="D113" s="47"/>
      <c r="E113" s="60"/>
      <c r="F113" s="48"/>
      <c r="K113" s="49"/>
      <c r="L113" s="50"/>
      <c r="M113" s="50"/>
    </row>
    <row r="114" spans="3:13" s="42" customFormat="1">
      <c r="C114" s="47"/>
      <c r="D114" s="47"/>
      <c r="E114" s="60"/>
      <c r="F114" s="48"/>
      <c r="K114" s="49"/>
      <c r="L114" s="50"/>
      <c r="M114" s="50"/>
    </row>
    <row r="115" spans="3:13" s="42" customFormat="1">
      <c r="C115" s="47"/>
      <c r="D115" s="47"/>
      <c r="E115" s="60"/>
      <c r="F115" s="48"/>
      <c r="K115" s="49"/>
      <c r="L115" s="50"/>
      <c r="M115" s="50"/>
    </row>
    <row r="116" spans="3:13" s="42" customFormat="1">
      <c r="C116" s="47"/>
      <c r="D116" s="47"/>
      <c r="E116" s="60"/>
      <c r="F116" s="48"/>
      <c r="K116" s="49"/>
      <c r="L116" s="50"/>
      <c r="M116" s="50"/>
    </row>
    <row r="117" spans="3:13" s="42" customFormat="1">
      <c r="C117" s="47"/>
      <c r="D117" s="47"/>
      <c r="E117" s="60"/>
      <c r="F117" s="48"/>
      <c r="K117" s="49"/>
      <c r="L117" s="50"/>
      <c r="M117" s="50"/>
    </row>
    <row r="118" spans="3:13" s="42" customFormat="1">
      <c r="C118" s="47"/>
      <c r="D118" s="47"/>
      <c r="E118" s="60"/>
      <c r="F118" s="48"/>
      <c r="K118" s="49"/>
      <c r="L118" s="50"/>
      <c r="M118" s="50"/>
    </row>
    <row r="119" spans="3:13" s="42" customFormat="1">
      <c r="C119" s="47"/>
      <c r="D119" s="47"/>
      <c r="E119" s="60"/>
      <c r="F119" s="48"/>
      <c r="K119" s="49"/>
      <c r="L119" s="50"/>
      <c r="M119" s="50"/>
    </row>
    <row r="120" spans="3:13" s="42" customFormat="1">
      <c r="C120" s="47"/>
      <c r="D120" s="47"/>
      <c r="E120" s="60"/>
      <c r="F120" s="48"/>
      <c r="K120" s="49"/>
      <c r="L120" s="50"/>
      <c r="M120" s="50"/>
    </row>
    <row r="121" spans="3:13" s="42" customFormat="1">
      <c r="C121" s="47"/>
      <c r="D121" s="47"/>
      <c r="E121" s="60"/>
      <c r="F121" s="48"/>
      <c r="K121" s="49"/>
      <c r="L121" s="50"/>
      <c r="M121" s="50"/>
    </row>
    <row r="122" spans="3:13" s="42" customFormat="1">
      <c r="C122" s="47"/>
      <c r="D122" s="47"/>
      <c r="E122" s="60"/>
      <c r="F122" s="48"/>
      <c r="K122" s="49"/>
      <c r="L122" s="50"/>
      <c r="M122" s="50"/>
    </row>
    <row r="123" spans="3:13" s="42" customFormat="1">
      <c r="C123" s="47"/>
      <c r="D123" s="47"/>
      <c r="E123" s="60"/>
      <c r="F123" s="48"/>
      <c r="K123" s="49"/>
      <c r="L123" s="50"/>
      <c r="M123" s="50"/>
    </row>
    <row r="124" spans="3:13" s="42" customFormat="1">
      <c r="C124" s="47"/>
      <c r="D124" s="47"/>
      <c r="E124" s="60"/>
      <c r="F124" s="48"/>
      <c r="K124" s="49"/>
      <c r="L124" s="50"/>
      <c r="M124" s="50"/>
    </row>
    <row r="125" spans="3:13" s="42" customFormat="1">
      <c r="C125" s="47"/>
      <c r="D125" s="47"/>
      <c r="E125" s="60"/>
      <c r="F125" s="48"/>
      <c r="K125" s="49"/>
      <c r="L125" s="50"/>
      <c r="M125" s="50"/>
    </row>
    <row r="126" spans="3:13" s="42" customFormat="1">
      <c r="C126" s="47"/>
      <c r="D126" s="47"/>
      <c r="E126" s="60"/>
      <c r="F126" s="48"/>
      <c r="K126" s="49"/>
      <c r="L126" s="50"/>
      <c r="M126" s="50"/>
    </row>
    <row r="127" spans="3:13" s="42" customFormat="1">
      <c r="C127" s="47"/>
      <c r="D127" s="47"/>
      <c r="E127" s="60"/>
      <c r="F127" s="48"/>
      <c r="K127" s="49"/>
      <c r="L127" s="50"/>
      <c r="M127" s="50"/>
    </row>
    <row r="128" spans="3:13" s="42" customFormat="1">
      <c r="C128" s="47"/>
      <c r="D128" s="47"/>
      <c r="E128" s="60"/>
      <c r="F128" s="48"/>
      <c r="K128" s="49"/>
      <c r="L128" s="50"/>
      <c r="M128" s="50"/>
    </row>
    <row r="129" spans="3:13" s="42" customFormat="1">
      <c r="C129" s="47"/>
      <c r="D129" s="47"/>
      <c r="E129" s="60"/>
      <c r="F129" s="48"/>
      <c r="K129" s="49"/>
      <c r="L129" s="50"/>
      <c r="M129" s="50"/>
    </row>
    <row r="130" spans="3:13" s="42" customFormat="1">
      <c r="C130" s="47"/>
      <c r="D130" s="47"/>
      <c r="E130" s="60"/>
      <c r="F130" s="48"/>
      <c r="K130" s="49"/>
      <c r="L130" s="50"/>
      <c r="M130" s="50"/>
    </row>
    <row r="131" spans="3:13" s="42" customFormat="1">
      <c r="C131" s="47"/>
      <c r="D131" s="47"/>
      <c r="E131" s="60"/>
      <c r="F131" s="48"/>
      <c r="K131" s="49"/>
      <c r="L131" s="50"/>
      <c r="M131" s="50"/>
    </row>
    <row r="132" spans="3:13" s="42" customFormat="1">
      <c r="C132" s="47"/>
      <c r="D132" s="47"/>
      <c r="E132" s="60"/>
      <c r="F132" s="48"/>
      <c r="K132" s="49"/>
      <c r="L132" s="50"/>
      <c r="M132" s="50"/>
    </row>
    <row r="133" spans="3:13" s="42" customFormat="1">
      <c r="C133" s="47"/>
      <c r="D133" s="47"/>
      <c r="E133" s="60"/>
      <c r="F133" s="48"/>
      <c r="K133" s="49"/>
      <c r="L133" s="50"/>
      <c r="M133" s="50"/>
    </row>
    <row r="134" spans="3:13" s="42" customFormat="1">
      <c r="C134" s="47"/>
      <c r="D134" s="47"/>
      <c r="E134" s="60"/>
      <c r="F134" s="48"/>
      <c r="K134" s="49"/>
      <c r="L134" s="50"/>
      <c r="M134" s="50"/>
    </row>
    <row r="135" spans="3:13" s="42" customFormat="1">
      <c r="C135" s="47"/>
      <c r="D135" s="47"/>
      <c r="E135" s="60"/>
      <c r="F135" s="48"/>
      <c r="K135" s="49"/>
      <c r="L135" s="50"/>
      <c r="M135" s="50"/>
    </row>
    <row r="136" spans="3:13" s="42" customFormat="1">
      <c r="C136" s="47"/>
      <c r="D136" s="47"/>
      <c r="E136" s="60"/>
      <c r="F136" s="48"/>
      <c r="K136" s="49"/>
      <c r="L136" s="50"/>
      <c r="M136" s="50"/>
    </row>
    <row r="137" spans="3:13" s="42" customFormat="1">
      <c r="C137" s="47"/>
      <c r="D137" s="47"/>
      <c r="E137" s="60"/>
      <c r="F137" s="48"/>
      <c r="K137" s="49"/>
      <c r="L137" s="50"/>
      <c r="M137" s="50"/>
    </row>
    <row r="138" spans="3:13" s="42" customFormat="1">
      <c r="C138" s="47"/>
      <c r="D138" s="47"/>
      <c r="E138" s="60"/>
      <c r="F138" s="48"/>
      <c r="K138" s="49"/>
      <c r="L138" s="50"/>
      <c r="M138" s="50"/>
    </row>
    <row r="139" spans="3:13" s="42" customFormat="1">
      <c r="C139" s="47"/>
      <c r="D139" s="47"/>
      <c r="E139" s="60"/>
      <c r="F139" s="48"/>
      <c r="K139" s="49"/>
      <c r="L139" s="50"/>
      <c r="M139" s="50"/>
    </row>
    <row r="140" spans="3:13" s="42" customFormat="1">
      <c r="C140" s="47"/>
      <c r="D140" s="47"/>
      <c r="E140" s="60"/>
      <c r="F140" s="48"/>
      <c r="K140" s="49"/>
      <c r="L140" s="50"/>
      <c r="M140" s="50"/>
    </row>
    <row r="141" spans="3:13" s="42" customFormat="1">
      <c r="C141" s="47"/>
      <c r="D141" s="47"/>
      <c r="E141" s="60"/>
      <c r="F141" s="48"/>
      <c r="K141" s="49"/>
      <c r="L141" s="50"/>
      <c r="M141" s="50"/>
    </row>
    <row r="142" spans="3:13" s="42" customFormat="1">
      <c r="C142" s="47"/>
      <c r="D142" s="47"/>
      <c r="E142" s="60"/>
      <c r="F142" s="48"/>
      <c r="K142" s="49"/>
      <c r="L142" s="50"/>
      <c r="M142" s="50"/>
    </row>
    <row r="143" spans="3:13" s="42" customFormat="1">
      <c r="C143" s="47"/>
      <c r="D143" s="47"/>
      <c r="E143" s="60"/>
      <c r="F143" s="48"/>
      <c r="K143" s="49"/>
      <c r="L143" s="50"/>
      <c r="M143" s="50"/>
    </row>
    <row r="144" spans="3:13" s="42" customFormat="1">
      <c r="C144" s="47"/>
      <c r="D144" s="47"/>
      <c r="E144" s="60"/>
      <c r="F144" s="48"/>
      <c r="K144" s="49"/>
      <c r="L144" s="50"/>
      <c r="M144" s="50"/>
    </row>
    <row r="145" spans="3:13" s="42" customFormat="1">
      <c r="C145" s="47"/>
      <c r="D145" s="47"/>
      <c r="E145" s="60"/>
      <c r="F145" s="48"/>
      <c r="K145" s="49"/>
      <c r="L145" s="50"/>
      <c r="M145" s="50"/>
    </row>
    <row r="146" spans="3:13" s="42" customFormat="1">
      <c r="C146" s="47"/>
      <c r="D146" s="47"/>
      <c r="E146" s="60"/>
      <c r="F146" s="48"/>
      <c r="K146" s="49"/>
      <c r="L146" s="50"/>
      <c r="M146" s="50"/>
    </row>
    <row r="147" spans="3:13" s="42" customFormat="1">
      <c r="C147" s="47"/>
      <c r="D147" s="47"/>
      <c r="E147" s="60"/>
      <c r="F147" s="48"/>
      <c r="K147" s="49"/>
      <c r="L147" s="50"/>
      <c r="M147" s="50"/>
    </row>
    <row r="148" spans="3:13" s="42" customFormat="1">
      <c r="C148" s="47"/>
      <c r="D148" s="47"/>
      <c r="E148" s="60"/>
      <c r="F148" s="48"/>
      <c r="K148" s="49"/>
      <c r="L148" s="50"/>
      <c r="M148" s="50"/>
    </row>
    <row r="149" spans="3:13" s="42" customFormat="1">
      <c r="C149" s="47"/>
      <c r="D149" s="47"/>
      <c r="E149" s="60"/>
      <c r="F149" s="48"/>
      <c r="K149" s="49"/>
      <c r="L149" s="50"/>
      <c r="M149" s="50"/>
    </row>
    <row r="150" spans="3:13" s="42" customFormat="1">
      <c r="C150" s="47"/>
      <c r="D150" s="47"/>
      <c r="E150" s="60"/>
      <c r="F150" s="48"/>
      <c r="K150" s="49"/>
      <c r="L150" s="50"/>
      <c r="M150" s="50"/>
    </row>
    <row r="151" spans="3:13" s="42" customFormat="1">
      <c r="C151" s="47"/>
      <c r="D151" s="47"/>
      <c r="E151" s="60"/>
      <c r="F151" s="48"/>
      <c r="K151" s="49"/>
      <c r="L151" s="50"/>
      <c r="M151" s="50"/>
    </row>
    <row r="152" spans="3:13" s="42" customFormat="1">
      <c r="C152" s="47"/>
      <c r="D152" s="47"/>
      <c r="E152" s="60"/>
      <c r="F152" s="48"/>
      <c r="K152" s="49"/>
      <c r="L152" s="50"/>
      <c r="M152" s="50"/>
    </row>
    <row r="153" spans="3:13" s="42" customFormat="1">
      <c r="C153" s="47"/>
      <c r="D153" s="47"/>
      <c r="E153" s="60"/>
      <c r="F153" s="48"/>
      <c r="K153" s="49"/>
      <c r="L153" s="50"/>
      <c r="M153" s="50"/>
    </row>
    <row r="154" spans="3:13" s="42" customFormat="1">
      <c r="C154" s="47"/>
      <c r="D154" s="47"/>
      <c r="E154" s="60"/>
      <c r="F154" s="48"/>
      <c r="K154" s="49"/>
      <c r="L154" s="50"/>
      <c r="M154" s="50"/>
    </row>
    <row r="155" spans="3:13" s="42" customFormat="1">
      <c r="C155" s="47"/>
      <c r="D155" s="47"/>
      <c r="E155" s="60"/>
      <c r="F155" s="48"/>
      <c r="K155" s="49"/>
      <c r="L155" s="50"/>
      <c r="M155" s="50"/>
    </row>
    <row r="156" spans="3:13" s="42" customFormat="1">
      <c r="C156" s="47"/>
      <c r="D156" s="47"/>
      <c r="E156" s="60"/>
      <c r="F156" s="48"/>
      <c r="K156" s="49"/>
      <c r="L156" s="50"/>
      <c r="M156" s="50"/>
    </row>
    <row r="157" spans="3:13" s="42" customFormat="1">
      <c r="C157" s="47"/>
      <c r="D157" s="47"/>
      <c r="E157" s="60"/>
      <c r="F157" s="48"/>
      <c r="K157" s="49"/>
      <c r="L157" s="50"/>
      <c r="M157" s="50"/>
    </row>
    <row r="158" spans="3:13" s="42" customFormat="1">
      <c r="C158" s="47"/>
      <c r="D158" s="47"/>
      <c r="E158" s="60"/>
      <c r="F158" s="48"/>
      <c r="K158" s="49"/>
      <c r="L158" s="50"/>
      <c r="M158" s="50"/>
    </row>
    <row r="159" spans="3:13" s="42" customFormat="1">
      <c r="C159" s="47"/>
      <c r="D159" s="47"/>
      <c r="E159" s="60"/>
      <c r="F159" s="48"/>
      <c r="K159" s="49"/>
      <c r="L159" s="50"/>
      <c r="M159" s="50"/>
    </row>
    <row r="160" spans="3:13" s="42" customFormat="1">
      <c r="C160" s="47"/>
      <c r="D160" s="47"/>
      <c r="E160" s="60"/>
      <c r="F160" s="48"/>
      <c r="K160" s="49"/>
      <c r="L160" s="50"/>
      <c r="M160" s="50"/>
    </row>
    <row r="161" spans="3:13" s="42" customFormat="1">
      <c r="C161" s="47"/>
      <c r="D161" s="47"/>
      <c r="E161" s="60"/>
      <c r="F161" s="48"/>
      <c r="K161" s="49"/>
      <c r="L161" s="50"/>
      <c r="M161" s="50"/>
    </row>
    <row r="162" spans="3:13" s="42" customFormat="1">
      <c r="C162" s="47"/>
      <c r="D162" s="47"/>
      <c r="E162" s="60"/>
      <c r="F162" s="48"/>
      <c r="K162" s="49"/>
      <c r="L162" s="50"/>
      <c r="M162" s="50"/>
    </row>
    <row r="163" spans="3:13" s="42" customFormat="1">
      <c r="C163" s="47"/>
      <c r="D163" s="47"/>
      <c r="E163" s="60"/>
      <c r="F163" s="48"/>
      <c r="K163" s="49"/>
      <c r="L163" s="50"/>
      <c r="M163" s="50"/>
    </row>
    <row r="164" spans="3:13" s="42" customFormat="1">
      <c r="C164" s="47"/>
      <c r="D164" s="47"/>
      <c r="E164" s="60"/>
      <c r="F164" s="48"/>
      <c r="K164" s="49"/>
      <c r="L164" s="50"/>
      <c r="M164" s="50"/>
    </row>
    <row r="165" spans="3:13" s="42" customFormat="1">
      <c r="C165" s="47"/>
      <c r="D165" s="47"/>
      <c r="E165" s="60"/>
      <c r="F165" s="48"/>
      <c r="K165" s="49"/>
      <c r="L165" s="50"/>
      <c r="M165" s="50"/>
    </row>
    <row r="166" spans="3:13" s="42" customFormat="1">
      <c r="C166" s="47"/>
      <c r="D166" s="47"/>
      <c r="E166" s="60"/>
      <c r="F166" s="48"/>
      <c r="K166" s="49"/>
      <c r="L166" s="50"/>
      <c r="M166" s="50"/>
    </row>
    <row r="167" spans="3:13" s="42" customFormat="1">
      <c r="C167" s="47"/>
      <c r="D167" s="47"/>
      <c r="E167" s="60"/>
      <c r="F167" s="48"/>
      <c r="K167" s="49"/>
      <c r="L167" s="50"/>
      <c r="M167" s="50"/>
    </row>
    <row r="168" spans="3:13" s="42" customFormat="1">
      <c r="C168" s="47"/>
      <c r="D168" s="47"/>
      <c r="E168" s="60"/>
      <c r="F168" s="48"/>
      <c r="K168" s="49"/>
      <c r="L168" s="50"/>
      <c r="M168" s="50"/>
    </row>
    <row r="169" spans="3:13" s="42" customFormat="1">
      <c r="C169" s="47"/>
      <c r="D169" s="47"/>
      <c r="E169" s="60"/>
      <c r="F169" s="48"/>
      <c r="K169" s="49"/>
      <c r="L169" s="50"/>
      <c r="M169" s="50"/>
    </row>
    <row r="170" spans="3:13" s="42" customFormat="1">
      <c r="C170" s="47"/>
      <c r="D170" s="47"/>
      <c r="E170" s="60"/>
      <c r="F170" s="48"/>
      <c r="K170" s="49"/>
      <c r="L170" s="50"/>
      <c r="M170" s="50"/>
    </row>
    <row r="171" spans="3:13" s="42" customFormat="1">
      <c r="C171" s="47"/>
      <c r="D171" s="47"/>
      <c r="E171" s="60"/>
      <c r="F171" s="48"/>
      <c r="K171" s="49"/>
      <c r="L171" s="50"/>
      <c r="M171" s="50"/>
    </row>
    <row r="172" spans="3:13" s="42" customFormat="1">
      <c r="C172" s="47"/>
      <c r="D172" s="47"/>
      <c r="E172" s="60"/>
      <c r="F172" s="48"/>
      <c r="K172" s="49"/>
      <c r="L172" s="50"/>
      <c r="M172" s="50"/>
    </row>
    <row r="173" spans="3:13" s="42" customFormat="1">
      <c r="C173" s="47"/>
      <c r="D173" s="47"/>
      <c r="E173" s="60"/>
      <c r="F173" s="48"/>
      <c r="K173" s="49"/>
      <c r="L173" s="50"/>
      <c r="M173" s="50"/>
    </row>
    <row r="174" spans="3:13" s="42" customFormat="1">
      <c r="C174" s="47"/>
      <c r="D174" s="47"/>
      <c r="E174" s="60"/>
      <c r="F174" s="48"/>
      <c r="K174" s="49"/>
      <c r="L174" s="50"/>
      <c r="M174" s="50"/>
    </row>
    <row r="175" spans="3:13" s="42" customFormat="1">
      <c r="C175" s="47"/>
      <c r="D175" s="47"/>
      <c r="E175" s="60"/>
      <c r="F175" s="48"/>
      <c r="K175" s="49"/>
      <c r="L175" s="50"/>
      <c r="M175" s="50"/>
    </row>
    <row r="176" spans="3:13" s="42" customFormat="1">
      <c r="C176" s="47"/>
      <c r="D176" s="47"/>
      <c r="E176" s="60"/>
      <c r="F176" s="48"/>
      <c r="K176" s="49"/>
      <c r="L176" s="50"/>
      <c r="M176" s="50"/>
    </row>
    <row r="177" spans="3:13" s="42" customFormat="1">
      <c r="C177" s="47"/>
      <c r="D177" s="47"/>
      <c r="E177" s="60"/>
      <c r="F177" s="48"/>
      <c r="K177" s="49"/>
      <c r="L177" s="50"/>
      <c r="M177" s="50"/>
    </row>
    <row r="178" spans="3:13" s="42" customFormat="1">
      <c r="C178" s="47"/>
      <c r="D178" s="47"/>
      <c r="E178" s="60"/>
      <c r="F178" s="48"/>
      <c r="K178" s="49"/>
      <c r="L178" s="50"/>
      <c r="M178" s="50"/>
    </row>
    <row r="179" spans="3:13" s="42" customFormat="1">
      <c r="C179" s="47"/>
      <c r="D179" s="47"/>
      <c r="E179" s="60"/>
      <c r="F179" s="48"/>
      <c r="K179" s="49"/>
      <c r="L179" s="50"/>
      <c r="M179" s="50"/>
    </row>
    <row r="180" spans="3:13" s="42" customFormat="1">
      <c r="C180" s="47"/>
      <c r="D180" s="47"/>
      <c r="E180" s="60"/>
      <c r="F180" s="48"/>
      <c r="K180" s="49"/>
      <c r="L180" s="50"/>
      <c r="M180" s="50"/>
    </row>
    <row r="181" spans="3:13" s="42" customFormat="1">
      <c r="C181" s="47"/>
      <c r="D181" s="47"/>
      <c r="E181" s="60"/>
      <c r="F181" s="48"/>
      <c r="K181" s="49"/>
      <c r="L181" s="50"/>
      <c r="M181" s="50"/>
    </row>
    <row r="182" spans="3:13" s="42" customFormat="1">
      <c r="C182" s="47"/>
      <c r="D182" s="47"/>
      <c r="E182" s="60"/>
      <c r="F182" s="48"/>
      <c r="K182" s="49"/>
      <c r="L182" s="50"/>
      <c r="M182" s="50"/>
    </row>
    <row r="183" spans="3:13" s="42" customFormat="1">
      <c r="C183" s="47"/>
      <c r="D183" s="47"/>
      <c r="E183" s="60"/>
      <c r="F183" s="48"/>
      <c r="K183" s="49"/>
      <c r="L183" s="50"/>
      <c r="M183" s="50"/>
    </row>
    <row r="184" spans="3:13" s="42" customFormat="1">
      <c r="C184" s="47"/>
      <c r="D184" s="47"/>
      <c r="E184" s="60"/>
      <c r="F184" s="48"/>
      <c r="K184" s="49"/>
      <c r="L184" s="50"/>
      <c r="M184" s="50"/>
    </row>
    <row r="185" spans="3:13" s="42" customFormat="1">
      <c r="C185" s="47"/>
      <c r="D185" s="47"/>
      <c r="E185" s="60"/>
      <c r="F185" s="48"/>
      <c r="K185" s="49"/>
      <c r="L185" s="50"/>
      <c r="M185" s="50"/>
    </row>
    <row r="186" spans="3:13" s="42" customFormat="1">
      <c r="C186" s="47"/>
      <c r="D186" s="47"/>
      <c r="E186" s="60"/>
      <c r="F186" s="48"/>
      <c r="K186" s="49"/>
      <c r="L186" s="50"/>
      <c r="M186" s="50"/>
    </row>
    <row r="187" spans="3:13" s="42" customFormat="1">
      <c r="C187" s="47"/>
      <c r="D187" s="47"/>
      <c r="E187" s="60"/>
      <c r="F187" s="48"/>
      <c r="K187" s="49"/>
      <c r="L187" s="50"/>
      <c r="M187" s="50"/>
    </row>
    <row r="188" spans="3:13" s="42" customFormat="1">
      <c r="C188" s="47"/>
      <c r="D188" s="47"/>
      <c r="E188" s="60"/>
      <c r="F188" s="48"/>
      <c r="K188" s="49"/>
      <c r="L188" s="50"/>
      <c r="M188" s="50"/>
    </row>
    <row r="189" spans="3:13" s="42" customFormat="1">
      <c r="C189" s="47"/>
      <c r="D189" s="47"/>
      <c r="E189" s="60"/>
      <c r="F189" s="48"/>
      <c r="K189" s="49"/>
      <c r="L189" s="50"/>
      <c r="M189" s="50"/>
    </row>
    <row r="190" spans="3:13" s="42" customFormat="1">
      <c r="C190" s="47"/>
      <c r="D190" s="47"/>
      <c r="E190" s="60"/>
      <c r="F190" s="48"/>
      <c r="K190" s="49"/>
      <c r="L190" s="50"/>
      <c r="M190" s="50"/>
    </row>
    <row r="191" spans="3:13" s="42" customFormat="1">
      <c r="C191" s="47"/>
      <c r="D191" s="47"/>
      <c r="E191" s="60"/>
      <c r="F191" s="48"/>
      <c r="K191" s="49"/>
      <c r="L191" s="50"/>
      <c r="M191" s="50"/>
    </row>
    <row r="192" spans="3:13" s="42" customFormat="1">
      <c r="C192" s="47"/>
      <c r="D192" s="47"/>
      <c r="E192" s="60"/>
      <c r="F192" s="48"/>
      <c r="K192" s="49"/>
      <c r="L192" s="50"/>
      <c r="M192" s="50"/>
    </row>
    <row r="193" spans="3:13" s="42" customFormat="1">
      <c r="C193" s="47"/>
      <c r="D193" s="47"/>
      <c r="E193" s="60"/>
      <c r="F193" s="48"/>
      <c r="K193" s="49"/>
      <c r="L193" s="50"/>
      <c r="M193" s="50"/>
    </row>
    <row r="194" spans="3:13" s="42" customFormat="1">
      <c r="C194" s="47"/>
      <c r="D194" s="47"/>
      <c r="E194" s="60"/>
      <c r="F194" s="48"/>
      <c r="K194" s="49"/>
      <c r="L194" s="50"/>
      <c r="M194" s="50"/>
    </row>
    <row r="195" spans="3:13" s="42" customFormat="1">
      <c r="C195" s="47"/>
      <c r="D195" s="47"/>
      <c r="E195" s="60"/>
      <c r="F195" s="48"/>
      <c r="K195" s="49"/>
      <c r="L195" s="50"/>
      <c r="M195" s="50"/>
    </row>
    <row r="196" spans="3:13" s="42" customFormat="1">
      <c r="C196" s="47"/>
      <c r="D196" s="47"/>
      <c r="E196" s="60"/>
      <c r="F196" s="48"/>
      <c r="K196" s="49"/>
      <c r="L196" s="50"/>
      <c r="M196" s="50"/>
    </row>
    <row r="197" spans="3:13" s="42" customFormat="1">
      <c r="C197" s="47"/>
      <c r="D197" s="47"/>
      <c r="E197" s="60"/>
      <c r="F197" s="48"/>
      <c r="K197" s="49"/>
      <c r="L197" s="50"/>
      <c r="M197" s="50"/>
    </row>
    <row r="198" spans="3:13" s="42" customFormat="1">
      <c r="C198" s="47"/>
      <c r="D198" s="47"/>
      <c r="E198" s="60"/>
      <c r="F198" s="48"/>
      <c r="K198" s="49"/>
      <c r="L198" s="50"/>
      <c r="M198" s="50"/>
    </row>
    <row r="199" spans="3:13" s="42" customFormat="1">
      <c r="C199" s="47"/>
      <c r="D199" s="47"/>
      <c r="E199" s="60"/>
      <c r="F199" s="48"/>
      <c r="K199" s="49"/>
      <c r="L199" s="50"/>
      <c r="M199" s="50"/>
    </row>
    <row r="200" spans="3:13" s="42" customFormat="1">
      <c r="C200" s="47"/>
      <c r="D200" s="47"/>
      <c r="E200" s="60"/>
      <c r="F200" s="48"/>
      <c r="K200" s="49"/>
      <c r="L200" s="50"/>
      <c r="M200" s="50"/>
    </row>
    <row r="201" spans="3:13" s="42" customFormat="1">
      <c r="C201" s="47"/>
      <c r="D201" s="47"/>
      <c r="E201" s="60"/>
      <c r="F201" s="48"/>
      <c r="K201" s="49"/>
      <c r="L201" s="50"/>
      <c r="M201" s="50"/>
    </row>
    <row r="202" spans="3:13" s="42" customFormat="1">
      <c r="C202" s="47"/>
      <c r="D202" s="47"/>
      <c r="E202" s="60"/>
      <c r="F202" s="48"/>
      <c r="K202" s="49"/>
      <c r="L202" s="50"/>
      <c r="M202" s="50"/>
    </row>
    <row r="203" spans="3:13" s="42" customFormat="1">
      <c r="C203" s="47"/>
      <c r="D203" s="47"/>
      <c r="E203" s="60"/>
      <c r="F203" s="48"/>
      <c r="K203" s="49"/>
      <c r="L203" s="50"/>
      <c r="M203" s="50"/>
    </row>
    <row r="204" spans="3:13" s="42" customFormat="1">
      <c r="C204" s="47"/>
      <c r="D204" s="47"/>
      <c r="E204" s="60"/>
      <c r="F204" s="48"/>
      <c r="K204" s="49"/>
      <c r="L204" s="50"/>
      <c r="M204" s="50"/>
    </row>
    <row r="205" spans="3:13" s="42" customFormat="1">
      <c r="C205" s="47"/>
      <c r="D205" s="47"/>
      <c r="E205" s="60"/>
      <c r="F205" s="48"/>
      <c r="K205" s="49"/>
      <c r="L205" s="50"/>
      <c r="M205" s="50"/>
    </row>
    <row r="206" spans="3:13" s="42" customFormat="1">
      <c r="C206" s="47"/>
      <c r="D206" s="47"/>
      <c r="E206" s="60"/>
      <c r="F206" s="48"/>
      <c r="K206" s="49"/>
      <c r="L206" s="50"/>
      <c r="M206" s="50"/>
    </row>
    <row r="207" spans="3:13" s="42" customFormat="1">
      <c r="C207" s="47"/>
      <c r="D207" s="47"/>
      <c r="E207" s="60"/>
      <c r="F207" s="48"/>
      <c r="K207" s="49"/>
      <c r="L207" s="50"/>
      <c r="M207" s="50"/>
    </row>
    <row r="208" spans="3:13" s="42" customFormat="1">
      <c r="C208" s="47"/>
      <c r="D208" s="47"/>
      <c r="E208" s="60"/>
      <c r="F208" s="48"/>
      <c r="K208" s="49"/>
      <c r="L208" s="50"/>
      <c r="M208" s="50"/>
    </row>
    <row r="209" spans="3:13" s="42" customFormat="1">
      <c r="C209" s="47"/>
      <c r="D209" s="47"/>
      <c r="E209" s="60"/>
      <c r="F209" s="48"/>
      <c r="K209" s="49"/>
      <c r="L209" s="50"/>
      <c r="M209" s="50"/>
    </row>
    <row r="210" spans="3:13" s="42" customFormat="1">
      <c r="C210" s="47"/>
      <c r="D210" s="47"/>
      <c r="E210" s="60"/>
      <c r="F210" s="48"/>
      <c r="K210" s="49"/>
      <c r="L210" s="50"/>
      <c r="M210" s="50"/>
    </row>
    <row r="211" spans="3:13" s="42" customFormat="1">
      <c r="C211" s="47"/>
      <c r="D211" s="47"/>
      <c r="E211" s="60"/>
      <c r="F211" s="48"/>
      <c r="K211" s="49"/>
      <c r="L211" s="50"/>
      <c r="M211" s="50"/>
    </row>
    <row r="212" spans="3:13" s="42" customFormat="1">
      <c r="C212" s="47"/>
      <c r="D212" s="47"/>
      <c r="E212" s="60"/>
      <c r="F212" s="48"/>
      <c r="K212" s="49"/>
      <c r="L212" s="50"/>
      <c r="M212" s="50"/>
    </row>
    <row r="213" spans="3:13" s="42" customFormat="1">
      <c r="C213" s="47"/>
      <c r="D213" s="47"/>
      <c r="E213" s="60"/>
      <c r="F213" s="48"/>
      <c r="K213" s="49"/>
      <c r="L213" s="50"/>
      <c r="M213" s="50"/>
    </row>
    <row r="214" spans="3:13" s="42" customFormat="1">
      <c r="C214" s="47"/>
      <c r="D214" s="47"/>
      <c r="E214" s="60"/>
      <c r="F214" s="48"/>
      <c r="K214" s="49"/>
      <c r="L214" s="50"/>
      <c r="M214" s="50"/>
    </row>
    <row r="215" spans="3:13" s="42" customFormat="1">
      <c r="C215" s="47"/>
      <c r="D215" s="47"/>
      <c r="E215" s="60"/>
      <c r="F215" s="48"/>
      <c r="K215" s="49"/>
      <c r="L215" s="50"/>
      <c r="M215" s="50"/>
    </row>
    <row r="216" spans="3:13" s="42" customFormat="1">
      <c r="C216" s="47"/>
      <c r="D216" s="47"/>
      <c r="E216" s="60"/>
      <c r="F216" s="48"/>
      <c r="K216" s="49"/>
      <c r="L216" s="50"/>
      <c r="M216" s="50"/>
    </row>
    <row r="217" spans="3:13" s="42" customFormat="1">
      <c r="C217" s="47"/>
      <c r="D217" s="47"/>
      <c r="E217" s="60"/>
      <c r="F217" s="48"/>
      <c r="K217" s="49"/>
      <c r="L217" s="50"/>
      <c r="M217" s="50"/>
    </row>
    <row r="218" spans="3:13" s="42" customFormat="1">
      <c r="C218" s="47"/>
      <c r="D218" s="47"/>
      <c r="E218" s="60"/>
      <c r="F218" s="48"/>
      <c r="K218" s="49"/>
      <c r="L218" s="50"/>
      <c r="M218" s="50"/>
    </row>
    <row r="219" spans="3:13" s="42" customFormat="1">
      <c r="C219" s="47"/>
      <c r="D219" s="47"/>
      <c r="E219" s="60"/>
      <c r="F219" s="48"/>
      <c r="K219" s="49"/>
      <c r="L219" s="50"/>
      <c r="M219" s="50"/>
    </row>
    <row r="220" spans="3:13" s="42" customFormat="1">
      <c r="C220" s="47"/>
      <c r="D220" s="47"/>
      <c r="E220" s="60"/>
      <c r="F220" s="48"/>
      <c r="K220" s="49"/>
      <c r="L220" s="50"/>
      <c r="M220" s="50"/>
    </row>
    <row r="221" spans="3:13" s="42" customFormat="1">
      <c r="C221" s="47"/>
      <c r="D221" s="47"/>
      <c r="E221" s="60"/>
      <c r="F221" s="48"/>
      <c r="K221" s="49"/>
      <c r="L221" s="50"/>
      <c r="M221" s="50"/>
    </row>
    <row r="222" spans="3:13" s="42" customFormat="1">
      <c r="C222" s="47"/>
      <c r="D222" s="47"/>
      <c r="E222" s="60"/>
      <c r="F222" s="48"/>
      <c r="K222" s="49"/>
      <c r="L222" s="50"/>
      <c r="M222" s="50"/>
    </row>
    <row r="223" spans="3:13" s="42" customFormat="1">
      <c r="C223" s="47"/>
      <c r="D223" s="47"/>
      <c r="E223" s="60"/>
      <c r="F223" s="48"/>
      <c r="K223" s="49"/>
      <c r="L223" s="50"/>
      <c r="M223" s="50"/>
    </row>
    <row r="224" spans="3:13" s="42" customFormat="1">
      <c r="C224" s="47"/>
      <c r="D224" s="47"/>
      <c r="E224" s="60"/>
      <c r="F224" s="48"/>
      <c r="K224" s="49"/>
      <c r="L224" s="50"/>
      <c r="M224" s="50"/>
    </row>
    <row r="225" spans="3:13" s="42" customFormat="1">
      <c r="C225" s="47"/>
      <c r="D225" s="47"/>
      <c r="E225" s="60"/>
      <c r="F225" s="48"/>
      <c r="K225" s="49"/>
      <c r="L225" s="50"/>
      <c r="M225" s="50"/>
    </row>
    <row r="226" spans="3:13" s="42" customFormat="1">
      <c r="C226" s="47"/>
      <c r="D226" s="47"/>
      <c r="E226" s="60"/>
      <c r="F226" s="48"/>
      <c r="K226" s="49"/>
      <c r="L226" s="50"/>
      <c r="M226" s="50"/>
    </row>
    <row r="227" spans="3:13" s="42" customFormat="1">
      <c r="C227" s="47"/>
      <c r="D227" s="47"/>
      <c r="E227" s="60"/>
      <c r="F227" s="48"/>
      <c r="K227" s="49"/>
      <c r="L227" s="50"/>
      <c r="M227" s="50"/>
    </row>
    <row r="228" spans="3:13" s="42" customFormat="1">
      <c r="C228" s="47"/>
      <c r="D228" s="47"/>
      <c r="E228" s="60"/>
      <c r="F228" s="48"/>
      <c r="K228" s="49"/>
      <c r="L228" s="50"/>
      <c r="M228" s="50"/>
    </row>
    <row r="229" spans="3:13" s="42" customFormat="1">
      <c r="C229" s="47"/>
      <c r="D229" s="47"/>
      <c r="E229" s="60"/>
      <c r="F229" s="48"/>
      <c r="K229" s="49"/>
      <c r="L229" s="50"/>
      <c r="M229" s="50"/>
    </row>
    <row r="230" spans="3:13" s="42" customFormat="1">
      <c r="C230" s="47"/>
      <c r="D230" s="47"/>
      <c r="E230" s="60"/>
      <c r="F230" s="48"/>
      <c r="K230" s="49"/>
      <c r="L230" s="50"/>
      <c r="M230" s="50"/>
    </row>
    <row r="231" spans="3:13" s="42" customFormat="1">
      <c r="C231" s="47"/>
      <c r="D231" s="47"/>
      <c r="E231" s="60"/>
      <c r="F231" s="48"/>
      <c r="K231" s="49"/>
      <c r="L231" s="50"/>
      <c r="M231" s="50"/>
    </row>
    <row r="232" spans="3:13" s="42" customFormat="1">
      <c r="C232" s="47"/>
      <c r="D232" s="47"/>
      <c r="E232" s="60"/>
      <c r="F232" s="48"/>
      <c r="K232" s="49"/>
      <c r="L232" s="50"/>
      <c r="M232" s="50"/>
    </row>
    <row r="233" spans="3:13" s="42" customFormat="1">
      <c r="C233" s="47"/>
      <c r="D233" s="47"/>
      <c r="E233" s="60"/>
      <c r="F233" s="48"/>
      <c r="K233" s="49"/>
      <c r="L233" s="50"/>
      <c r="M233" s="50"/>
    </row>
    <row r="234" spans="3:13" s="42" customFormat="1">
      <c r="C234" s="47"/>
      <c r="D234" s="47"/>
      <c r="E234" s="60"/>
      <c r="F234" s="48"/>
      <c r="K234" s="49"/>
      <c r="L234" s="50"/>
      <c r="M234" s="50"/>
    </row>
    <row r="235" spans="3:13" s="42" customFormat="1">
      <c r="C235" s="47"/>
      <c r="D235" s="47"/>
      <c r="E235" s="60"/>
      <c r="F235" s="48"/>
      <c r="K235" s="49"/>
      <c r="L235" s="50"/>
      <c r="M235" s="50"/>
    </row>
    <row r="236" spans="3:13" s="42" customFormat="1">
      <c r="C236" s="47"/>
      <c r="D236" s="47"/>
      <c r="E236" s="60"/>
      <c r="F236" s="48"/>
      <c r="K236" s="49"/>
      <c r="L236" s="50"/>
      <c r="M236" s="50"/>
    </row>
    <row r="237" spans="3:13" s="42" customFormat="1">
      <c r="C237" s="47"/>
      <c r="D237" s="47"/>
      <c r="E237" s="60"/>
      <c r="F237" s="48"/>
      <c r="K237" s="49"/>
      <c r="L237" s="50"/>
      <c r="M237" s="50"/>
    </row>
    <row r="238" spans="3:13" s="42" customFormat="1">
      <c r="C238" s="47"/>
      <c r="D238" s="47"/>
      <c r="E238" s="60"/>
      <c r="F238" s="48"/>
      <c r="K238" s="49"/>
      <c r="L238" s="50"/>
      <c r="M238" s="50"/>
    </row>
    <row r="239" spans="3:13" s="42" customFormat="1">
      <c r="C239" s="47"/>
      <c r="D239" s="47"/>
      <c r="E239" s="60"/>
      <c r="F239" s="48"/>
      <c r="K239" s="49"/>
      <c r="L239" s="50"/>
      <c r="M239" s="50"/>
    </row>
    <row r="240" spans="3:13" s="42" customFormat="1">
      <c r="C240" s="47"/>
      <c r="D240" s="47"/>
      <c r="E240" s="60"/>
      <c r="F240" s="48"/>
      <c r="K240" s="49"/>
      <c r="L240" s="50"/>
      <c r="M240" s="50"/>
    </row>
    <row r="241" spans="3:13" s="42" customFormat="1">
      <c r="C241" s="47"/>
      <c r="D241" s="47"/>
      <c r="E241" s="60"/>
      <c r="F241" s="48"/>
      <c r="K241" s="49"/>
      <c r="L241" s="50"/>
      <c r="M241" s="50"/>
    </row>
    <row r="242" spans="3:13" s="42" customFormat="1">
      <c r="C242" s="47"/>
      <c r="D242" s="47"/>
      <c r="E242" s="60"/>
      <c r="F242" s="48"/>
      <c r="K242" s="49"/>
      <c r="L242" s="50"/>
      <c r="M242" s="50"/>
    </row>
    <row r="243" spans="3:13" s="42" customFormat="1">
      <c r="C243" s="47"/>
      <c r="D243" s="47"/>
      <c r="E243" s="60"/>
      <c r="F243" s="48"/>
      <c r="K243" s="49"/>
      <c r="L243" s="50"/>
      <c r="M243" s="50"/>
    </row>
    <row r="244" spans="3:13" s="42" customFormat="1">
      <c r="C244" s="47"/>
      <c r="D244" s="47"/>
      <c r="E244" s="60"/>
      <c r="F244" s="48"/>
      <c r="K244" s="49"/>
      <c r="L244" s="50"/>
      <c r="M244" s="50"/>
    </row>
    <row r="245" spans="3:13" s="42" customFormat="1">
      <c r="C245" s="47"/>
      <c r="D245" s="47"/>
      <c r="E245" s="60"/>
      <c r="F245" s="48"/>
      <c r="K245" s="49"/>
      <c r="L245" s="50"/>
      <c r="M245" s="50"/>
    </row>
    <row r="246" spans="3:13" s="42" customFormat="1">
      <c r="C246" s="47"/>
      <c r="D246" s="47"/>
      <c r="E246" s="60"/>
      <c r="F246" s="48"/>
      <c r="K246" s="49"/>
      <c r="L246" s="50"/>
      <c r="M246" s="50"/>
    </row>
    <row r="247" spans="3:13" s="42" customFormat="1">
      <c r="C247" s="47"/>
      <c r="D247" s="47"/>
      <c r="E247" s="60"/>
      <c r="F247" s="48"/>
      <c r="K247" s="49"/>
      <c r="L247" s="50"/>
      <c r="M247" s="50"/>
    </row>
    <row r="248" spans="3:13" s="42" customFormat="1">
      <c r="C248" s="47"/>
      <c r="D248" s="47"/>
      <c r="E248" s="60"/>
      <c r="F248" s="48"/>
      <c r="K248" s="49"/>
      <c r="L248" s="50"/>
      <c r="M248" s="50"/>
    </row>
    <row r="249" spans="3:13" s="42" customFormat="1">
      <c r="C249" s="47"/>
      <c r="D249" s="47"/>
      <c r="E249" s="60"/>
      <c r="F249" s="48"/>
      <c r="K249" s="49"/>
      <c r="L249" s="50"/>
      <c r="M249" s="50"/>
    </row>
    <row r="250" spans="3:13" s="42" customFormat="1">
      <c r="C250" s="47"/>
      <c r="D250" s="47"/>
      <c r="E250" s="60"/>
      <c r="F250" s="48"/>
      <c r="K250" s="49"/>
      <c r="L250" s="50"/>
      <c r="M250" s="50"/>
    </row>
    <row r="251" spans="3:13" s="42" customFormat="1">
      <c r="C251" s="47"/>
      <c r="D251" s="47"/>
      <c r="E251" s="60"/>
      <c r="F251" s="48"/>
      <c r="K251" s="49"/>
      <c r="L251" s="50"/>
      <c r="M251" s="50"/>
    </row>
    <row r="252" spans="3:13" s="42" customFormat="1">
      <c r="C252" s="47"/>
      <c r="D252" s="47"/>
      <c r="E252" s="60"/>
      <c r="F252" s="48"/>
      <c r="K252" s="49"/>
      <c r="L252" s="50"/>
      <c r="M252" s="50"/>
    </row>
    <row r="253" spans="3:13" s="42" customFormat="1">
      <c r="C253" s="47"/>
      <c r="D253" s="47"/>
      <c r="E253" s="60"/>
      <c r="F253" s="48"/>
      <c r="K253" s="49"/>
      <c r="L253" s="50"/>
      <c r="M253" s="50"/>
    </row>
    <row r="254" spans="3:13" s="42" customFormat="1">
      <c r="C254" s="47"/>
      <c r="D254" s="47"/>
      <c r="E254" s="60"/>
      <c r="F254" s="48"/>
      <c r="K254" s="49"/>
      <c r="L254" s="50"/>
      <c r="M254" s="50"/>
    </row>
    <row r="255" spans="3:13" s="42" customFormat="1">
      <c r="C255" s="47"/>
      <c r="D255" s="47"/>
      <c r="E255" s="60"/>
      <c r="F255" s="48"/>
      <c r="K255" s="49"/>
      <c r="L255" s="50"/>
      <c r="M255" s="50"/>
    </row>
    <row r="256" spans="3:13" s="42" customFormat="1">
      <c r="C256" s="47"/>
      <c r="D256" s="47"/>
      <c r="E256" s="60"/>
      <c r="F256" s="48"/>
      <c r="K256" s="49"/>
      <c r="L256" s="50"/>
      <c r="M256" s="50"/>
    </row>
    <row r="257" spans="5:10">
      <c r="E257" s="61"/>
      <c r="F257" s="18"/>
      <c r="G257" s="9"/>
      <c r="H257" s="9"/>
      <c r="I257" s="9"/>
      <c r="J257" s="9"/>
    </row>
    <row r="258" spans="5:10">
      <c r="E258" s="61"/>
      <c r="F258" s="18"/>
      <c r="G258" s="9"/>
      <c r="H258" s="9"/>
      <c r="I258" s="9"/>
      <c r="J258" s="9"/>
    </row>
    <row r="259" spans="5:10">
      <c r="E259" s="61"/>
      <c r="F259" s="18"/>
      <c r="G259" s="9"/>
      <c r="H259" s="9"/>
      <c r="I259" s="9"/>
      <c r="J259" s="9"/>
    </row>
    <row r="260" spans="5:10">
      <c r="E260" s="61"/>
      <c r="F260" s="18"/>
      <c r="G260" s="9"/>
      <c r="H260" s="9"/>
      <c r="I260" s="9"/>
      <c r="J260" s="9"/>
    </row>
    <row r="261" spans="5:10">
      <c r="E261" s="61"/>
      <c r="F261" s="18"/>
      <c r="G261" s="9"/>
      <c r="H261" s="9"/>
      <c r="I261" s="9"/>
      <c r="J261" s="9"/>
    </row>
    <row r="262" spans="5:10">
      <c r="E262" s="61"/>
      <c r="F262" s="18"/>
      <c r="G262" s="9"/>
      <c r="H262" s="9"/>
      <c r="I262" s="9"/>
      <c r="J262" s="9"/>
    </row>
    <row r="263" spans="5:10">
      <c r="E263" s="61"/>
      <c r="F263" s="18"/>
      <c r="G263" s="9"/>
      <c r="H263" s="9"/>
      <c r="I263" s="9"/>
      <c r="J263" s="9"/>
    </row>
    <row r="264" spans="5:10">
      <c r="E264" s="61"/>
      <c r="F264" s="18"/>
      <c r="G264" s="9"/>
      <c r="H264" s="9"/>
      <c r="I264" s="9"/>
      <c r="J264" s="9"/>
    </row>
    <row r="265" spans="5:10">
      <c r="E265" s="61"/>
      <c r="F265" s="18"/>
      <c r="G265" s="9"/>
      <c r="H265" s="9"/>
      <c r="I265" s="9"/>
      <c r="J265" s="9"/>
    </row>
    <row r="266" spans="5:10">
      <c r="E266" s="61"/>
      <c r="F266" s="18"/>
      <c r="G266" s="9"/>
      <c r="H266" s="9"/>
      <c r="I266" s="9"/>
      <c r="J266" s="9"/>
    </row>
    <row r="267" spans="5:10">
      <c r="E267" s="61"/>
      <c r="F267" s="18"/>
      <c r="G267" s="9"/>
      <c r="H267" s="9"/>
      <c r="I267" s="9"/>
      <c r="J267" s="9"/>
    </row>
    <row r="268" spans="5:10">
      <c r="E268" s="61"/>
      <c r="F268" s="18"/>
      <c r="G268" s="9"/>
      <c r="H268" s="9"/>
      <c r="I268" s="9"/>
      <c r="J268" s="9"/>
    </row>
    <row r="269" spans="5:10">
      <c r="E269" s="61"/>
      <c r="F269" s="18"/>
      <c r="G269" s="9"/>
      <c r="H269" s="9"/>
      <c r="I269" s="9"/>
      <c r="J269" s="9"/>
    </row>
    <row r="270" spans="5:10">
      <c r="E270" s="61"/>
      <c r="F270" s="18"/>
      <c r="G270" s="9"/>
      <c r="H270" s="9"/>
      <c r="I270" s="9"/>
      <c r="J270" s="9"/>
    </row>
    <row r="271" spans="5:10">
      <c r="E271" s="61"/>
      <c r="F271" s="18"/>
      <c r="G271" s="9"/>
      <c r="H271" s="9"/>
      <c r="I271" s="9"/>
      <c r="J271" s="9"/>
    </row>
    <row r="272" spans="5:10">
      <c r="E272" s="61"/>
      <c r="F272" s="18"/>
      <c r="G272" s="9"/>
      <c r="H272" s="9"/>
      <c r="I272" s="9"/>
      <c r="J272" s="9"/>
    </row>
    <row r="273" spans="5:10">
      <c r="E273" s="61"/>
      <c r="F273" s="18"/>
      <c r="G273" s="9"/>
      <c r="H273" s="9"/>
      <c r="I273" s="9"/>
      <c r="J273" s="9"/>
    </row>
    <row r="274" spans="5:10">
      <c r="E274" s="61"/>
      <c r="F274" s="18"/>
      <c r="G274" s="9"/>
      <c r="H274" s="9"/>
      <c r="I274" s="9"/>
      <c r="J274" s="9"/>
    </row>
    <row r="275" spans="5:10">
      <c r="E275" s="61"/>
      <c r="F275" s="18"/>
      <c r="G275" s="9"/>
      <c r="H275" s="9"/>
      <c r="I275" s="9"/>
      <c r="J275" s="9"/>
    </row>
    <row r="276" spans="5:10">
      <c r="E276" s="61"/>
      <c r="F276" s="18"/>
      <c r="G276" s="9"/>
      <c r="H276" s="9"/>
      <c r="I276" s="9"/>
      <c r="J276" s="9"/>
    </row>
    <row r="277" spans="5:10">
      <c r="E277" s="61"/>
      <c r="F277" s="18"/>
      <c r="G277" s="9"/>
      <c r="H277" s="9"/>
      <c r="I277" s="9"/>
      <c r="J277" s="9"/>
    </row>
    <row r="278" spans="5:10">
      <c r="E278" s="61"/>
      <c r="F278" s="18"/>
      <c r="G278" s="9"/>
      <c r="H278" s="9"/>
      <c r="I278" s="9"/>
      <c r="J278" s="9"/>
    </row>
    <row r="279" spans="5:10">
      <c r="E279" s="61"/>
      <c r="F279" s="18"/>
      <c r="G279" s="9"/>
      <c r="H279" s="9"/>
      <c r="I279" s="9"/>
      <c r="J279" s="9"/>
    </row>
    <row r="280" spans="5:10">
      <c r="E280" s="61"/>
      <c r="F280" s="18"/>
      <c r="G280" s="9"/>
      <c r="H280" s="9"/>
      <c r="I280" s="9"/>
      <c r="J280" s="9"/>
    </row>
    <row r="281" spans="5:10">
      <c r="E281" s="61"/>
      <c r="F281" s="18"/>
      <c r="G281" s="9"/>
      <c r="H281" s="9"/>
      <c r="I281" s="9"/>
      <c r="J281" s="9"/>
    </row>
    <row r="282" spans="5:10">
      <c r="E282" s="61"/>
      <c r="F282" s="18"/>
      <c r="G282" s="9"/>
      <c r="H282" s="9"/>
      <c r="I282" s="9"/>
      <c r="J282" s="9"/>
    </row>
    <row r="283" spans="5:10">
      <c r="E283" s="61"/>
      <c r="F283" s="18"/>
      <c r="G283" s="9"/>
      <c r="H283" s="9"/>
      <c r="I283" s="9"/>
      <c r="J283" s="9"/>
    </row>
    <row r="284" spans="5:10">
      <c r="E284" s="61"/>
      <c r="F284" s="18"/>
      <c r="G284" s="9"/>
      <c r="H284" s="9"/>
      <c r="I284" s="9"/>
      <c r="J284" s="9"/>
    </row>
    <row r="285" spans="5:10">
      <c r="E285" s="61"/>
      <c r="F285" s="18"/>
      <c r="G285" s="9"/>
      <c r="H285" s="9"/>
      <c r="I285" s="9"/>
      <c r="J285" s="9"/>
    </row>
    <row r="286" spans="5:10">
      <c r="E286" s="61"/>
      <c r="F286" s="18"/>
      <c r="G286" s="9"/>
      <c r="H286" s="9"/>
      <c r="I286" s="9"/>
      <c r="J286" s="9"/>
    </row>
    <row r="287" spans="5:10">
      <c r="E287" s="61"/>
      <c r="F287" s="18"/>
      <c r="G287" s="9"/>
      <c r="H287" s="9"/>
      <c r="I287" s="9"/>
      <c r="J287" s="9"/>
    </row>
    <row r="288" spans="5:10">
      <c r="E288" s="61"/>
      <c r="F288" s="18"/>
      <c r="G288" s="9"/>
      <c r="H288" s="9"/>
      <c r="I288" s="9"/>
      <c r="J288" s="9"/>
    </row>
    <row r="289" spans="5:10">
      <c r="E289" s="61"/>
      <c r="F289" s="18"/>
      <c r="G289" s="9"/>
      <c r="H289" s="9"/>
      <c r="I289" s="9"/>
      <c r="J289" s="9"/>
    </row>
    <row r="290" spans="5:10">
      <c r="E290" s="61"/>
      <c r="F290" s="18"/>
      <c r="G290" s="9"/>
      <c r="H290" s="9"/>
      <c r="I290" s="9"/>
      <c r="J290" s="9"/>
    </row>
    <row r="291" spans="5:10">
      <c r="E291" s="61"/>
      <c r="F291" s="18"/>
      <c r="G291" s="9"/>
      <c r="H291" s="9"/>
      <c r="I291" s="9"/>
      <c r="J291" s="9"/>
    </row>
    <row r="292" spans="5:10">
      <c r="E292" s="61"/>
      <c r="F292" s="18"/>
      <c r="G292" s="9"/>
      <c r="H292" s="9"/>
      <c r="I292" s="9"/>
      <c r="J292" s="9"/>
    </row>
    <row r="293" spans="5:10">
      <c r="E293" s="61"/>
      <c r="F293" s="18"/>
      <c r="G293" s="9"/>
      <c r="H293" s="9"/>
      <c r="I293" s="9"/>
      <c r="J293" s="9"/>
    </row>
    <row r="294" spans="5:10">
      <c r="E294" s="61"/>
      <c r="F294" s="18"/>
      <c r="G294" s="9"/>
      <c r="H294" s="9"/>
      <c r="I294" s="9"/>
      <c r="J294" s="9"/>
    </row>
    <row r="295" spans="5:10">
      <c r="E295" s="61"/>
      <c r="F295" s="18"/>
      <c r="G295" s="9"/>
      <c r="H295" s="9"/>
      <c r="I295" s="9"/>
      <c r="J295" s="9"/>
    </row>
    <row r="296" spans="5:10">
      <c r="E296" s="61"/>
      <c r="F296" s="18"/>
      <c r="G296" s="9"/>
      <c r="H296" s="9"/>
      <c r="I296" s="9"/>
      <c r="J296" s="9"/>
    </row>
    <row r="297" spans="5:10">
      <c r="E297" s="61"/>
      <c r="F297" s="18"/>
      <c r="G297" s="9"/>
      <c r="H297" s="9"/>
      <c r="I297" s="9"/>
      <c r="J297" s="9"/>
    </row>
    <row r="298" spans="5:10">
      <c r="E298" s="61"/>
      <c r="F298" s="18"/>
      <c r="G298" s="9"/>
      <c r="H298" s="9"/>
      <c r="I298" s="9"/>
      <c r="J298" s="9"/>
    </row>
    <row r="299" spans="5:10">
      <c r="E299" s="61"/>
      <c r="F299" s="18"/>
      <c r="G299" s="9"/>
      <c r="H299" s="9"/>
      <c r="I299" s="9"/>
      <c r="J299" s="9"/>
    </row>
    <row r="300" spans="5:10">
      <c r="E300" s="61"/>
      <c r="F300" s="18"/>
      <c r="G300" s="9"/>
      <c r="H300" s="9"/>
      <c r="I300" s="9"/>
      <c r="J300" s="9"/>
    </row>
    <row r="301" spans="5:10">
      <c r="E301" s="61"/>
      <c r="F301" s="18"/>
      <c r="G301" s="9"/>
      <c r="H301" s="9"/>
      <c r="I301" s="9"/>
      <c r="J301" s="9"/>
    </row>
    <row r="302" spans="5:10">
      <c r="E302" s="61"/>
      <c r="F302" s="18"/>
      <c r="G302" s="9"/>
      <c r="H302" s="9"/>
      <c r="I302" s="9"/>
      <c r="J302" s="9"/>
    </row>
    <row r="303" spans="5:10">
      <c r="E303" s="61"/>
      <c r="F303" s="18"/>
      <c r="G303" s="9"/>
      <c r="H303" s="9"/>
      <c r="I303" s="9"/>
      <c r="J303" s="9"/>
    </row>
    <row r="304" spans="5:10">
      <c r="E304" s="61"/>
      <c r="F304" s="18"/>
      <c r="G304" s="9"/>
      <c r="H304" s="9"/>
      <c r="I304" s="9"/>
      <c r="J304" s="9"/>
    </row>
    <row r="305" spans="5:10">
      <c r="E305" s="61"/>
      <c r="F305" s="18"/>
      <c r="G305" s="9"/>
      <c r="H305" s="9"/>
      <c r="I305" s="9"/>
      <c r="J305" s="9"/>
    </row>
    <row r="306" spans="5:10">
      <c r="E306" s="61"/>
      <c r="F306" s="18"/>
      <c r="G306" s="9"/>
      <c r="H306" s="9"/>
      <c r="I306" s="9"/>
      <c r="J306" s="9"/>
    </row>
    <row r="307" spans="5:10">
      <c r="E307" s="61"/>
      <c r="F307" s="18"/>
      <c r="G307" s="9"/>
      <c r="H307" s="9"/>
      <c r="I307" s="9"/>
      <c r="J307" s="9"/>
    </row>
    <row r="308" spans="5:10">
      <c r="E308" s="61"/>
      <c r="F308" s="18"/>
      <c r="G308" s="9"/>
      <c r="H308" s="9"/>
      <c r="I308" s="9"/>
      <c r="J308" s="9"/>
    </row>
    <row r="309" spans="5:10">
      <c r="E309" s="61"/>
      <c r="F309" s="18"/>
      <c r="G309" s="9"/>
      <c r="H309" s="9"/>
      <c r="I309" s="9"/>
      <c r="J309" s="9"/>
    </row>
    <row r="310" spans="5:10">
      <c r="E310" s="61"/>
      <c r="F310" s="18"/>
      <c r="G310" s="9"/>
      <c r="H310" s="9"/>
      <c r="I310" s="9"/>
      <c r="J310" s="9"/>
    </row>
    <row r="311" spans="5:10">
      <c r="E311" s="61"/>
      <c r="F311" s="18"/>
      <c r="G311" s="9"/>
      <c r="H311" s="9"/>
      <c r="I311" s="9"/>
      <c r="J311" s="9"/>
    </row>
    <row r="312" spans="5:10">
      <c r="E312" s="61"/>
      <c r="F312" s="18"/>
      <c r="G312" s="9"/>
      <c r="H312" s="9"/>
      <c r="I312" s="9"/>
      <c r="J312" s="9"/>
    </row>
    <row r="313" spans="5:10">
      <c r="E313" s="61"/>
      <c r="F313" s="18"/>
      <c r="G313" s="9"/>
      <c r="H313" s="9"/>
      <c r="I313" s="9"/>
      <c r="J313" s="9"/>
    </row>
    <row r="314" spans="5:10">
      <c r="E314" s="61"/>
      <c r="F314" s="18"/>
      <c r="G314" s="9"/>
      <c r="H314" s="9"/>
      <c r="I314" s="9"/>
      <c r="J314" s="9"/>
    </row>
    <row r="315" spans="5:10">
      <c r="E315" s="61"/>
      <c r="F315" s="18"/>
      <c r="G315" s="9"/>
      <c r="H315" s="9"/>
      <c r="I315" s="9"/>
      <c r="J315" s="9"/>
    </row>
    <row r="316" spans="5:10">
      <c r="E316" s="61"/>
      <c r="F316" s="18"/>
      <c r="G316" s="9"/>
      <c r="H316" s="9"/>
      <c r="I316" s="9"/>
      <c r="J316" s="9"/>
    </row>
    <row r="317" spans="5:10">
      <c r="E317" s="61"/>
      <c r="F317" s="18"/>
      <c r="G317" s="9"/>
      <c r="H317" s="9"/>
      <c r="I317" s="9"/>
      <c r="J317" s="9"/>
    </row>
    <row r="318" spans="5:10">
      <c r="E318" s="61"/>
      <c r="F318" s="18"/>
      <c r="G318" s="9"/>
      <c r="H318" s="9"/>
      <c r="I318" s="9"/>
      <c r="J318" s="9"/>
    </row>
    <row r="319" spans="5:10">
      <c r="E319" s="61"/>
      <c r="F319" s="18"/>
      <c r="G319" s="9"/>
      <c r="H319" s="9"/>
      <c r="I319" s="9"/>
      <c r="J319" s="9"/>
    </row>
    <row r="320" spans="5:10">
      <c r="E320" s="61"/>
      <c r="F320" s="18"/>
      <c r="G320" s="9"/>
      <c r="H320" s="9"/>
      <c r="I320" s="9"/>
      <c r="J320" s="9"/>
    </row>
    <row r="321" spans="5:10">
      <c r="E321" s="61"/>
      <c r="F321" s="18"/>
      <c r="G321" s="9"/>
      <c r="H321" s="9"/>
      <c r="I321" s="9"/>
      <c r="J321" s="9"/>
    </row>
    <row r="322" spans="5:10">
      <c r="E322" s="61"/>
      <c r="F322" s="18"/>
      <c r="G322" s="9"/>
      <c r="H322" s="9"/>
      <c r="I322" s="9"/>
      <c r="J322" s="9"/>
    </row>
    <row r="323" spans="5:10">
      <c r="E323" s="61"/>
      <c r="F323" s="18"/>
      <c r="G323" s="9"/>
      <c r="H323" s="9"/>
      <c r="I323" s="9"/>
      <c r="J323" s="9"/>
    </row>
    <row r="324" spans="5:10">
      <c r="E324" s="61"/>
      <c r="F324" s="18"/>
      <c r="G324" s="9"/>
      <c r="H324" s="9"/>
      <c r="I324" s="9"/>
      <c r="J324" s="9"/>
    </row>
    <row r="325" spans="5:10">
      <c r="E325" s="61"/>
      <c r="F325" s="18"/>
      <c r="G325" s="9"/>
      <c r="H325" s="9"/>
      <c r="I325" s="9"/>
      <c r="J325" s="9"/>
    </row>
    <row r="326" spans="5:10">
      <c r="E326" s="61"/>
      <c r="F326" s="18"/>
      <c r="G326" s="9"/>
      <c r="H326" s="9"/>
      <c r="I326" s="9"/>
      <c r="J326" s="9"/>
    </row>
    <row r="327" spans="5:10">
      <c r="E327" s="61"/>
      <c r="F327" s="18"/>
      <c r="G327" s="9"/>
      <c r="H327" s="9"/>
      <c r="I327" s="9"/>
      <c r="J327" s="9"/>
    </row>
    <row r="328" spans="5:10">
      <c r="E328" s="61"/>
      <c r="F328" s="18"/>
      <c r="G328" s="9"/>
      <c r="H328" s="9"/>
      <c r="I328" s="9"/>
      <c r="J328" s="9"/>
    </row>
    <row r="329" spans="5:10">
      <c r="E329" s="61"/>
      <c r="F329" s="18"/>
      <c r="G329" s="9"/>
      <c r="H329" s="9"/>
      <c r="I329" s="9"/>
      <c r="J329" s="9"/>
    </row>
    <row r="330" spans="5:10">
      <c r="E330" s="61"/>
      <c r="F330" s="18"/>
      <c r="G330" s="9"/>
      <c r="H330" s="9"/>
      <c r="I330" s="9"/>
      <c r="J330" s="9"/>
    </row>
    <row r="331" spans="5:10">
      <c r="E331" s="61"/>
      <c r="F331" s="18"/>
      <c r="G331" s="9"/>
      <c r="H331" s="9"/>
      <c r="I331" s="9"/>
      <c r="J331" s="9"/>
    </row>
    <row r="332" spans="5:10">
      <c r="E332" s="61"/>
      <c r="F332" s="18"/>
      <c r="G332" s="9"/>
      <c r="H332" s="9"/>
      <c r="I332" s="9"/>
      <c r="J332" s="9"/>
    </row>
    <row r="333" spans="5:10">
      <c r="E333" s="61"/>
      <c r="F333" s="18"/>
      <c r="G333" s="9"/>
      <c r="H333" s="9"/>
      <c r="I333" s="9"/>
      <c r="J333" s="9"/>
    </row>
    <row r="334" spans="5:10">
      <c r="E334" s="61"/>
      <c r="F334" s="18"/>
      <c r="G334" s="9"/>
      <c r="H334" s="9"/>
      <c r="I334" s="9"/>
      <c r="J334" s="9"/>
    </row>
    <row r="335" spans="5:10">
      <c r="E335" s="61"/>
      <c r="F335" s="18"/>
      <c r="G335" s="9"/>
      <c r="H335" s="9"/>
      <c r="I335" s="9"/>
      <c r="J335" s="9"/>
    </row>
    <row r="336" spans="5:10">
      <c r="E336" s="61"/>
      <c r="F336" s="18"/>
      <c r="G336" s="9"/>
      <c r="H336" s="9"/>
      <c r="I336" s="9"/>
      <c r="J336" s="9"/>
    </row>
    <row r="337" spans="5:10">
      <c r="E337" s="61"/>
      <c r="F337" s="18"/>
      <c r="G337" s="9"/>
      <c r="H337" s="9"/>
      <c r="I337" s="9"/>
      <c r="J337" s="9"/>
    </row>
    <row r="338" spans="5:10">
      <c r="E338" s="61"/>
      <c r="F338" s="18"/>
      <c r="G338" s="9"/>
      <c r="H338" s="9"/>
      <c r="I338" s="9"/>
      <c r="J338" s="9"/>
    </row>
    <row r="339" spans="5:10">
      <c r="E339" s="61"/>
      <c r="F339" s="18"/>
      <c r="G339" s="9"/>
      <c r="H339" s="9"/>
      <c r="I339" s="9"/>
      <c r="J339" s="9"/>
    </row>
    <row r="340" spans="5:10">
      <c r="E340" s="61"/>
      <c r="F340" s="18"/>
      <c r="G340" s="9"/>
      <c r="H340" s="9"/>
      <c r="I340" s="9"/>
      <c r="J340" s="9"/>
    </row>
    <row r="341" spans="5:10">
      <c r="E341" s="61"/>
      <c r="F341" s="18"/>
      <c r="G341" s="9"/>
      <c r="H341" s="9"/>
      <c r="I341" s="9"/>
      <c r="J341" s="9"/>
    </row>
    <row r="342" spans="5:10">
      <c r="E342" s="61"/>
      <c r="F342" s="18"/>
      <c r="G342" s="9"/>
      <c r="H342" s="9"/>
      <c r="I342" s="9"/>
      <c r="J342" s="9"/>
    </row>
    <row r="343" spans="5:10">
      <c r="E343" s="61"/>
      <c r="F343" s="18"/>
      <c r="G343" s="9"/>
      <c r="H343" s="9"/>
      <c r="I343" s="9"/>
      <c r="J343" s="9"/>
    </row>
    <row r="344" spans="5:10">
      <c r="E344" s="61"/>
      <c r="F344" s="18"/>
      <c r="G344" s="9"/>
      <c r="H344" s="9"/>
      <c r="I344" s="9"/>
      <c r="J344" s="9"/>
    </row>
    <row r="345" spans="5:10">
      <c r="E345" s="61"/>
      <c r="F345" s="18"/>
      <c r="G345" s="9"/>
      <c r="H345" s="9"/>
      <c r="I345" s="9"/>
      <c r="J345" s="9"/>
    </row>
    <row r="346" spans="5:10">
      <c r="E346" s="61"/>
      <c r="F346" s="18"/>
      <c r="G346" s="9"/>
      <c r="H346" s="9"/>
      <c r="I346" s="9"/>
      <c r="J346" s="9"/>
    </row>
    <row r="347" spans="5:10">
      <c r="E347" s="61"/>
      <c r="F347" s="18"/>
      <c r="G347" s="9"/>
      <c r="H347" s="9"/>
      <c r="I347" s="9"/>
      <c r="J347" s="9"/>
    </row>
    <row r="348" spans="5:10">
      <c r="E348" s="61"/>
      <c r="F348" s="18"/>
      <c r="G348" s="9"/>
      <c r="H348" s="9"/>
      <c r="I348" s="9"/>
      <c r="J348" s="9"/>
    </row>
    <row r="349" spans="5:10">
      <c r="E349" s="61"/>
      <c r="F349" s="18"/>
      <c r="G349" s="9"/>
      <c r="H349" s="9"/>
      <c r="I349" s="9"/>
      <c r="J349" s="9"/>
    </row>
    <row r="350" spans="5:10">
      <c r="E350" s="61"/>
      <c r="F350" s="18"/>
      <c r="G350" s="9"/>
      <c r="H350" s="9"/>
      <c r="I350" s="9"/>
      <c r="J350" s="9"/>
    </row>
    <row r="351" spans="5:10">
      <c r="E351" s="61"/>
      <c r="F351" s="18"/>
      <c r="G351" s="9"/>
      <c r="H351" s="9"/>
      <c r="I351" s="9"/>
      <c r="J351" s="9"/>
    </row>
    <row r="352" spans="5:10">
      <c r="E352" s="61"/>
      <c r="F352" s="18"/>
      <c r="G352" s="9"/>
      <c r="H352" s="9"/>
      <c r="I352" s="9"/>
      <c r="J352" s="9"/>
    </row>
    <row r="353" spans="5:10">
      <c r="E353" s="61"/>
      <c r="F353" s="18"/>
      <c r="G353" s="9"/>
      <c r="H353" s="9"/>
      <c r="I353" s="9"/>
      <c r="J353" s="9"/>
    </row>
    <row r="354" spans="5:10">
      <c r="E354" s="61"/>
      <c r="F354" s="18"/>
      <c r="G354" s="9"/>
      <c r="H354" s="9"/>
      <c r="I354" s="9"/>
      <c r="J354" s="9"/>
    </row>
    <row r="355" spans="5:10">
      <c r="E355" s="61"/>
      <c r="F355" s="18"/>
      <c r="G355" s="9"/>
      <c r="H355" s="9"/>
      <c r="I355" s="9"/>
      <c r="J355" s="9"/>
    </row>
    <row r="356" spans="5:10">
      <c r="E356" s="61"/>
      <c r="F356" s="18"/>
      <c r="G356" s="9"/>
      <c r="H356" s="9"/>
      <c r="I356" s="9"/>
      <c r="J356" s="9"/>
    </row>
    <row r="357" spans="5:10">
      <c r="E357" s="61"/>
      <c r="F357" s="18"/>
      <c r="G357" s="9"/>
      <c r="H357" s="9"/>
      <c r="I357" s="9"/>
      <c r="J357" s="9"/>
    </row>
    <row r="358" spans="5:10">
      <c r="E358" s="61"/>
      <c r="F358" s="18"/>
      <c r="G358" s="9"/>
      <c r="H358" s="9"/>
      <c r="I358" s="9"/>
      <c r="J358" s="9"/>
    </row>
    <row r="359" spans="5:10">
      <c r="E359" s="61"/>
      <c r="F359" s="18"/>
      <c r="G359" s="9"/>
      <c r="H359" s="9"/>
      <c r="I359" s="9"/>
      <c r="J359" s="9"/>
    </row>
    <row r="360" spans="5:10">
      <c r="E360" s="61"/>
      <c r="F360" s="18"/>
      <c r="G360" s="9"/>
      <c r="H360" s="9"/>
      <c r="I360" s="9"/>
      <c r="J360" s="9"/>
    </row>
    <row r="361" spans="5:10">
      <c r="E361" s="61"/>
      <c r="F361" s="18"/>
      <c r="G361" s="9"/>
      <c r="H361" s="9"/>
      <c r="I361" s="9"/>
      <c r="J361" s="9"/>
    </row>
    <row r="362" spans="5:10">
      <c r="E362" s="61"/>
      <c r="F362" s="18"/>
      <c r="G362" s="9"/>
      <c r="H362" s="9"/>
      <c r="I362" s="9"/>
      <c r="J362" s="9"/>
    </row>
    <row r="363" spans="5:10">
      <c r="E363" s="61"/>
      <c r="F363" s="18"/>
      <c r="G363" s="9"/>
      <c r="H363" s="9"/>
      <c r="I363" s="9"/>
      <c r="J363" s="9"/>
    </row>
    <row r="364" spans="5:10">
      <c r="E364" s="61"/>
      <c r="F364" s="18"/>
      <c r="G364" s="9"/>
      <c r="H364" s="9"/>
      <c r="I364" s="9"/>
      <c r="J364" s="9"/>
    </row>
    <row r="365" spans="5:10">
      <c r="E365" s="61"/>
      <c r="F365" s="18"/>
      <c r="G365" s="9"/>
      <c r="H365" s="9"/>
      <c r="I365" s="9"/>
      <c r="J365" s="9"/>
    </row>
    <row r="366" spans="5:10">
      <c r="E366" s="61"/>
      <c r="F366" s="18"/>
      <c r="G366" s="9"/>
      <c r="H366" s="9"/>
      <c r="I366" s="9"/>
      <c r="J366" s="9"/>
    </row>
    <row r="367" spans="5:10">
      <c r="E367" s="61"/>
      <c r="F367" s="18"/>
      <c r="G367" s="9"/>
      <c r="H367" s="9"/>
      <c r="I367" s="9"/>
      <c r="J367" s="9"/>
    </row>
    <row r="368" spans="5:10">
      <c r="E368" s="61"/>
      <c r="F368" s="18"/>
      <c r="G368" s="9"/>
      <c r="H368" s="9"/>
      <c r="I368" s="9"/>
      <c r="J368" s="9"/>
    </row>
    <row r="369" spans="5:10">
      <c r="E369" s="61"/>
      <c r="F369" s="18"/>
      <c r="G369" s="9"/>
      <c r="H369" s="9"/>
      <c r="I369" s="9"/>
      <c r="J369" s="9"/>
    </row>
    <row r="370" spans="5:10">
      <c r="E370" s="61"/>
      <c r="F370" s="18"/>
      <c r="G370" s="9"/>
      <c r="H370" s="9"/>
      <c r="I370" s="9"/>
      <c r="J370" s="9"/>
    </row>
    <row r="371" spans="5:10">
      <c r="E371" s="61"/>
      <c r="F371" s="18"/>
      <c r="G371" s="9"/>
      <c r="H371" s="9"/>
      <c r="I371" s="9"/>
      <c r="J371" s="9"/>
    </row>
    <row r="372" spans="5:10">
      <c r="E372" s="61"/>
      <c r="F372" s="18"/>
      <c r="G372" s="9"/>
      <c r="H372" s="9"/>
      <c r="I372" s="9"/>
      <c r="J372" s="9"/>
    </row>
    <row r="373" spans="5:10">
      <c r="E373" s="61"/>
      <c r="F373" s="18"/>
      <c r="G373" s="9"/>
      <c r="H373" s="9"/>
      <c r="I373" s="9"/>
      <c r="J373" s="9"/>
    </row>
    <row r="374" spans="5:10">
      <c r="E374" s="61"/>
      <c r="F374" s="18"/>
      <c r="G374" s="9"/>
      <c r="H374" s="9"/>
      <c r="I374" s="9"/>
      <c r="J374" s="9"/>
    </row>
    <row r="375" spans="5:10">
      <c r="E375" s="61"/>
      <c r="F375" s="18"/>
      <c r="G375" s="9"/>
      <c r="H375" s="9"/>
      <c r="I375" s="9"/>
      <c r="J375" s="9"/>
    </row>
    <row r="376" spans="5:10">
      <c r="E376" s="61"/>
      <c r="F376" s="18"/>
      <c r="G376" s="9"/>
      <c r="H376" s="9"/>
      <c r="I376" s="9"/>
      <c r="J376" s="9"/>
    </row>
    <row r="377" spans="5:10">
      <c r="E377" s="61"/>
      <c r="F377" s="18"/>
      <c r="G377" s="9"/>
      <c r="H377" s="9"/>
      <c r="I377" s="9"/>
      <c r="J377" s="9"/>
    </row>
    <row r="378" spans="5:10">
      <c r="E378" s="61"/>
      <c r="F378" s="18"/>
      <c r="G378" s="9"/>
      <c r="H378" s="9"/>
      <c r="I378" s="9"/>
      <c r="J378" s="9"/>
    </row>
    <row r="379" spans="5:10">
      <c r="E379" s="61"/>
      <c r="F379" s="18"/>
      <c r="G379" s="9"/>
      <c r="H379" s="9"/>
      <c r="I379" s="9"/>
      <c r="J379" s="9"/>
    </row>
    <row r="380" spans="5:10">
      <c r="E380" s="61"/>
      <c r="F380" s="18"/>
      <c r="G380" s="9"/>
      <c r="H380" s="9"/>
      <c r="I380" s="9"/>
      <c r="J380" s="9"/>
    </row>
    <row r="381" spans="5:10">
      <c r="E381" s="61"/>
      <c r="F381" s="18"/>
      <c r="G381" s="9"/>
      <c r="H381" s="9"/>
      <c r="I381" s="9"/>
      <c r="J381" s="9"/>
    </row>
    <row r="382" spans="5:10">
      <c r="E382" s="61"/>
      <c r="F382" s="18"/>
      <c r="G382" s="9"/>
      <c r="H382" s="9"/>
      <c r="I382" s="9"/>
      <c r="J382" s="9"/>
    </row>
    <row r="383" spans="5:10">
      <c r="E383" s="61"/>
      <c r="F383" s="18"/>
      <c r="G383" s="9"/>
      <c r="H383" s="9"/>
      <c r="I383" s="9"/>
      <c r="J383" s="9"/>
    </row>
    <row r="384" spans="5:10">
      <c r="E384" s="61"/>
      <c r="F384" s="18"/>
      <c r="G384" s="9"/>
      <c r="H384" s="9"/>
      <c r="I384" s="9"/>
      <c r="J384" s="9"/>
    </row>
    <row r="385" spans="5:10">
      <c r="E385" s="61"/>
      <c r="F385" s="18"/>
      <c r="G385" s="9"/>
      <c r="H385" s="9"/>
      <c r="I385" s="9"/>
      <c r="J385" s="9"/>
    </row>
    <row r="386" spans="5:10">
      <c r="E386" s="61"/>
      <c r="F386" s="18"/>
      <c r="G386" s="9"/>
      <c r="H386" s="9"/>
      <c r="I386" s="9"/>
      <c r="J386" s="9"/>
    </row>
    <row r="387" spans="5:10">
      <c r="E387" s="61"/>
      <c r="F387" s="18"/>
      <c r="G387" s="9"/>
      <c r="H387" s="9"/>
      <c r="I387" s="9"/>
      <c r="J387" s="9"/>
    </row>
    <row r="388" spans="5:10">
      <c r="E388" s="61"/>
      <c r="F388" s="18"/>
      <c r="G388" s="9"/>
      <c r="H388" s="9"/>
      <c r="I388" s="9"/>
      <c r="J388" s="9"/>
    </row>
    <row r="389" spans="5:10">
      <c r="E389" s="61"/>
      <c r="F389" s="18"/>
      <c r="G389" s="9"/>
      <c r="H389" s="9"/>
      <c r="I389" s="9"/>
      <c r="J389" s="9"/>
    </row>
    <row r="390" spans="5:10">
      <c r="E390" s="61"/>
      <c r="F390" s="18"/>
      <c r="G390" s="9"/>
      <c r="H390" s="9"/>
      <c r="I390" s="9"/>
      <c r="J390" s="9"/>
    </row>
    <row r="391" spans="5:10">
      <c r="E391" s="61"/>
      <c r="F391" s="18"/>
      <c r="G391" s="9"/>
      <c r="H391" s="9"/>
      <c r="I391" s="9"/>
      <c r="J391" s="9"/>
    </row>
    <row r="392" spans="5:10">
      <c r="E392" s="61"/>
      <c r="F392" s="18"/>
      <c r="G392" s="9"/>
      <c r="H392" s="9"/>
      <c r="I392" s="9"/>
      <c r="J392" s="9"/>
    </row>
    <row r="393" spans="5:10">
      <c r="E393" s="61"/>
      <c r="F393" s="18"/>
      <c r="G393" s="9"/>
      <c r="H393" s="9"/>
      <c r="I393" s="9"/>
      <c r="J393" s="9"/>
    </row>
    <row r="394" spans="5:10">
      <c r="E394" s="61"/>
      <c r="F394" s="18"/>
      <c r="G394" s="9"/>
      <c r="H394" s="9"/>
      <c r="I394" s="9"/>
      <c r="J394" s="9"/>
    </row>
    <row r="395" spans="5:10">
      <c r="E395" s="61"/>
      <c r="F395" s="18"/>
      <c r="G395" s="9"/>
      <c r="H395" s="9"/>
      <c r="I395" s="9"/>
      <c r="J395" s="9"/>
    </row>
    <row r="396" spans="5:10">
      <c r="E396" s="61"/>
      <c r="F396" s="18"/>
      <c r="G396" s="9"/>
      <c r="H396" s="9"/>
      <c r="I396" s="9"/>
      <c r="J396" s="9"/>
    </row>
    <row r="397" spans="5:10">
      <c r="E397" s="61"/>
      <c r="F397" s="18"/>
      <c r="G397" s="9"/>
      <c r="H397" s="9"/>
      <c r="I397" s="9"/>
      <c r="J397" s="9"/>
    </row>
    <row r="398" spans="5:10">
      <c r="E398" s="61"/>
      <c r="F398" s="18"/>
      <c r="G398" s="9"/>
      <c r="H398" s="9"/>
      <c r="I398" s="9"/>
      <c r="J398" s="9"/>
    </row>
    <row r="399" spans="5:10">
      <c r="E399" s="61"/>
      <c r="F399" s="18"/>
      <c r="G399" s="9"/>
      <c r="H399" s="9"/>
      <c r="I399" s="9"/>
      <c r="J399" s="9"/>
    </row>
    <row r="400" spans="5:10">
      <c r="E400" s="61"/>
      <c r="F400" s="18"/>
      <c r="G400" s="9"/>
      <c r="H400" s="9"/>
      <c r="I400" s="9"/>
      <c r="J400" s="9"/>
    </row>
    <row r="401" spans="5:10">
      <c r="E401" s="61"/>
      <c r="F401" s="18"/>
      <c r="G401" s="9"/>
      <c r="H401" s="9"/>
      <c r="I401" s="9"/>
      <c r="J401" s="9"/>
    </row>
    <row r="402" spans="5:10">
      <c r="E402" s="61"/>
      <c r="F402" s="18"/>
      <c r="G402" s="9"/>
      <c r="H402" s="9"/>
      <c r="I402" s="9"/>
      <c r="J402" s="9"/>
    </row>
    <row r="403" spans="5:10">
      <c r="E403" s="61"/>
      <c r="F403" s="18"/>
      <c r="G403" s="9"/>
      <c r="H403" s="9"/>
      <c r="I403" s="9"/>
      <c r="J403" s="9"/>
    </row>
    <row r="404" spans="5:10">
      <c r="E404" s="61"/>
      <c r="F404" s="18"/>
      <c r="G404" s="9"/>
      <c r="H404" s="9"/>
      <c r="I404" s="9"/>
      <c r="J404" s="9"/>
    </row>
    <row r="405" spans="5:10">
      <c r="E405" s="61"/>
      <c r="F405" s="18"/>
      <c r="G405" s="9"/>
      <c r="H405" s="9"/>
      <c r="I405" s="9"/>
      <c r="J405" s="9"/>
    </row>
    <row r="406" spans="5:10">
      <c r="E406" s="61"/>
      <c r="F406" s="18"/>
      <c r="G406" s="9"/>
      <c r="H406" s="9"/>
      <c r="I406" s="9"/>
      <c r="J406" s="9"/>
    </row>
    <row r="407" spans="5:10">
      <c r="E407" s="61"/>
      <c r="F407" s="18"/>
      <c r="G407" s="9"/>
      <c r="H407" s="9"/>
      <c r="I407" s="9"/>
      <c r="J407" s="9"/>
    </row>
    <row r="408" spans="5:10">
      <c r="E408" s="61"/>
      <c r="F408" s="18"/>
      <c r="G408" s="9"/>
      <c r="H408" s="9"/>
      <c r="I408" s="9"/>
      <c r="J408" s="9"/>
    </row>
    <row r="409" spans="5:10">
      <c r="E409" s="61"/>
      <c r="F409" s="18"/>
      <c r="G409" s="9"/>
      <c r="H409" s="9"/>
      <c r="I409" s="9"/>
      <c r="J409" s="9"/>
    </row>
    <row r="410" spans="5:10">
      <c r="E410" s="61"/>
      <c r="F410" s="18"/>
      <c r="G410" s="9"/>
      <c r="H410" s="9"/>
      <c r="I410" s="9"/>
      <c r="J410" s="9"/>
    </row>
    <row r="411" spans="5:10">
      <c r="E411" s="61"/>
      <c r="F411" s="18"/>
      <c r="G411" s="9"/>
      <c r="H411" s="9"/>
      <c r="I411" s="9"/>
      <c r="J411" s="9"/>
    </row>
    <row r="412" spans="5:10">
      <c r="E412" s="61"/>
      <c r="F412" s="18"/>
      <c r="G412" s="9"/>
      <c r="H412" s="9"/>
      <c r="I412" s="9"/>
      <c r="J412" s="9"/>
    </row>
    <row r="413" spans="5:10">
      <c r="E413" s="61"/>
      <c r="F413" s="18"/>
      <c r="G413" s="9"/>
      <c r="H413" s="9"/>
      <c r="I413" s="9"/>
      <c r="J413" s="9"/>
    </row>
    <row r="414" spans="5:10">
      <c r="E414" s="61"/>
      <c r="F414" s="18"/>
      <c r="G414" s="9"/>
      <c r="H414" s="9"/>
      <c r="I414" s="9"/>
      <c r="J414" s="9"/>
    </row>
    <row r="415" spans="5:10">
      <c r="E415" s="61"/>
      <c r="F415" s="18"/>
      <c r="G415" s="9"/>
      <c r="H415" s="9"/>
      <c r="I415" s="9"/>
      <c r="J415" s="9"/>
    </row>
    <row r="416" spans="5:10">
      <c r="E416" s="61"/>
      <c r="F416" s="18"/>
      <c r="G416" s="9"/>
      <c r="H416" s="9"/>
      <c r="I416" s="9"/>
      <c r="J416" s="9"/>
    </row>
    <row r="417" spans="5:10">
      <c r="E417" s="61"/>
      <c r="F417" s="18"/>
      <c r="G417" s="9"/>
      <c r="H417" s="9"/>
      <c r="I417" s="9"/>
      <c r="J417" s="9"/>
    </row>
    <row r="418" spans="5:10">
      <c r="E418" s="61"/>
      <c r="F418" s="18"/>
      <c r="G418" s="9"/>
      <c r="H418" s="9"/>
      <c r="I418" s="9"/>
      <c r="J418" s="9"/>
    </row>
    <row r="419" spans="5:10">
      <c r="E419" s="61"/>
      <c r="F419" s="18"/>
      <c r="G419" s="9"/>
      <c r="H419" s="9"/>
      <c r="I419" s="9"/>
      <c r="J419" s="9"/>
    </row>
    <row r="420" spans="5:10">
      <c r="E420" s="61"/>
      <c r="F420" s="18"/>
      <c r="G420" s="9"/>
      <c r="H420" s="9"/>
      <c r="I420" s="9"/>
      <c r="J420" s="9"/>
    </row>
    <row r="421" spans="5:10">
      <c r="E421" s="61"/>
      <c r="F421" s="18"/>
      <c r="G421" s="9"/>
      <c r="H421" s="9"/>
      <c r="I421" s="9"/>
      <c r="J421" s="9"/>
    </row>
    <row r="422" spans="5:10">
      <c r="E422" s="61"/>
      <c r="F422" s="18"/>
      <c r="G422" s="9"/>
      <c r="H422" s="9"/>
      <c r="I422" s="9"/>
      <c r="J422" s="9"/>
    </row>
    <row r="423" spans="5:10">
      <c r="E423" s="61"/>
      <c r="F423" s="18"/>
      <c r="G423" s="9"/>
      <c r="H423" s="9"/>
      <c r="I423" s="9"/>
      <c r="J423" s="9"/>
    </row>
    <row r="424" spans="5:10">
      <c r="E424" s="61"/>
      <c r="F424" s="18"/>
      <c r="G424" s="9"/>
      <c r="H424" s="9"/>
      <c r="I424" s="9"/>
      <c r="J424" s="9"/>
    </row>
    <row r="425" spans="5:10">
      <c r="E425" s="61"/>
      <c r="F425" s="18"/>
      <c r="G425" s="9"/>
      <c r="H425" s="9"/>
      <c r="I425" s="9"/>
      <c r="J425" s="9"/>
    </row>
    <row r="426" spans="5:10">
      <c r="E426" s="61"/>
      <c r="F426" s="18"/>
      <c r="G426" s="9"/>
      <c r="H426" s="9"/>
      <c r="I426" s="9"/>
      <c r="J426" s="9"/>
    </row>
    <row r="427" spans="5:10">
      <c r="E427" s="61"/>
      <c r="F427" s="18"/>
      <c r="G427" s="9"/>
      <c r="H427" s="9"/>
      <c r="I427" s="9"/>
      <c r="J427" s="9"/>
    </row>
    <row r="428" spans="5:10">
      <c r="E428" s="61"/>
      <c r="F428" s="18"/>
      <c r="G428" s="9"/>
      <c r="H428" s="9"/>
      <c r="I428" s="9"/>
      <c r="J428" s="9"/>
    </row>
    <row r="429" spans="5:10">
      <c r="E429" s="61"/>
      <c r="F429" s="18"/>
      <c r="G429" s="9"/>
      <c r="H429" s="9"/>
      <c r="I429" s="9"/>
      <c r="J429" s="9"/>
    </row>
    <row r="430" spans="5:10">
      <c r="E430" s="61"/>
      <c r="F430" s="18"/>
      <c r="G430" s="9"/>
      <c r="H430" s="9"/>
      <c r="I430" s="9"/>
      <c r="J430" s="9"/>
    </row>
    <row r="431" spans="5:10">
      <c r="E431" s="61"/>
      <c r="F431" s="18"/>
      <c r="G431" s="9"/>
      <c r="H431" s="9"/>
      <c r="I431" s="9"/>
      <c r="J431" s="9"/>
    </row>
    <row r="432" spans="5:10">
      <c r="E432" s="61"/>
      <c r="F432" s="18"/>
      <c r="G432" s="9"/>
      <c r="H432" s="9"/>
      <c r="I432" s="9"/>
      <c r="J432" s="9"/>
    </row>
    <row r="433" spans="5:10">
      <c r="E433" s="61"/>
      <c r="F433" s="18"/>
      <c r="G433" s="9"/>
      <c r="H433" s="9"/>
      <c r="I433" s="9"/>
      <c r="J433" s="9"/>
    </row>
    <row r="434" spans="5:10">
      <c r="E434" s="61"/>
      <c r="F434" s="18"/>
      <c r="G434" s="9"/>
      <c r="H434" s="9"/>
      <c r="I434" s="9"/>
      <c r="J434" s="9"/>
    </row>
    <row r="435" spans="5:10">
      <c r="E435" s="61"/>
      <c r="F435" s="18"/>
      <c r="G435" s="9"/>
      <c r="H435" s="9"/>
      <c r="I435" s="9"/>
      <c r="J435" s="9"/>
    </row>
    <row r="436" spans="5:10">
      <c r="E436" s="61"/>
      <c r="F436" s="18"/>
      <c r="G436" s="9"/>
      <c r="H436" s="9"/>
      <c r="I436" s="9"/>
      <c r="J436" s="9"/>
    </row>
    <row r="437" spans="5:10">
      <c r="E437" s="61"/>
      <c r="F437" s="18"/>
      <c r="G437" s="9"/>
      <c r="H437" s="9"/>
      <c r="I437" s="9"/>
      <c r="J437" s="9"/>
    </row>
    <row r="438" spans="5:10">
      <c r="E438" s="61"/>
      <c r="F438" s="18"/>
      <c r="G438" s="9"/>
      <c r="H438" s="9"/>
      <c r="I438" s="9"/>
      <c r="J438" s="9"/>
    </row>
    <row r="439" spans="5:10">
      <c r="E439" s="61"/>
      <c r="F439" s="18"/>
      <c r="G439" s="9"/>
      <c r="H439" s="9"/>
      <c r="I439" s="9"/>
      <c r="J439" s="9"/>
    </row>
    <row r="440" spans="5:10">
      <c r="E440" s="61"/>
      <c r="F440" s="18"/>
      <c r="G440" s="9"/>
      <c r="H440" s="9"/>
      <c r="I440" s="9"/>
      <c r="J440" s="9"/>
    </row>
    <row r="441" spans="5:10">
      <c r="E441" s="61"/>
      <c r="F441" s="18"/>
      <c r="G441" s="9"/>
      <c r="H441" s="9"/>
      <c r="I441" s="9"/>
      <c r="J441" s="9"/>
    </row>
    <row r="442" spans="5:10">
      <c r="E442" s="61"/>
      <c r="F442" s="18"/>
      <c r="G442" s="9"/>
      <c r="H442" s="9"/>
      <c r="I442" s="9"/>
      <c r="J442" s="9"/>
    </row>
    <row r="443" spans="5:10">
      <c r="E443" s="61"/>
      <c r="F443" s="18"/>
      <c r="G443" s="9"/>
      <c r="H443" s="9"/>
      <c r="I443" s="9"/>
      <c r="J443" s="9"/>
    </row>
    <row r="444" spans="5:10">
      <c r="E444" s="61"/>
      <c r="F444" s="18"/>
      <c r="G444" s="9"/>
      <c r="H444" s="9"/>
      <c r="I444" s="9"/>
      <c r="J444" s="9"/>
    </row>
    <row r="445" spans="5:10">
      <c r="E445" s="61"/>
      <c r="F445" s="18"/>
      <c r="G445" s="9"/>
      <c r="H445" s="9"/>
      <c r="I445" s="9"/>
      <c r="J445" s="9"/>
    </row>
    <row r="446" spans="5:10">
      <c r="E446" s="61"/>
      <c r="F446" s="18"/>
      <c r="G446" s="9"/>
      <c r="H446" s="9"/>
      <c r="I446" s="9"/>
      <c r="J446" s="9"/>
    </row>
    <row r="447" spans="5:10">
      <c r="E447" s="61"/>
      <c r="F447" s="18"/>
      <c r="G447" s="9"/>
      <c r="H447" s="9"/>
      <c r="I447" s="9"/>
      <c r="J447" s="9"/>
    </row>
    <row r="448" spans="5:10">
      <c r="E448" s="61"/>
      <c r="F448" s="18"/>
      <c r="G448" s="9"/>
      <c r="H448" s="9"/>
      <c r="I448" s="9"/>
      <c r="J448" s="9"/>
    </row>
    <row r="449" spans="5:10">
      <c r="E449" s="61"/>
      <c r="F449" s="18"/>
      <c r="G449" s="9"/>
      <c r="H449" s="9"/>
      <c r="I449" s="9"/>
      <c r="J449" s="9"/>
    </row>
    <row r="450" spans="5:10">
      <c r="E450" s="61"/>
      <c r="F450" s="18"/>
      <c r="G450" s="9"/>
      <c r="H450" s="9"/>
      <c r="I450" s="9"/>
      <c r="J450" s="9"/>
    </row>
    <row r="451" spans="5:10">
      <c r="E451" s="61"/>
      <c r="F451" s="18"/>
      <c r="G451" s="9"/>
      <c r="H451" s="9"/>
      <c r="I451" s="9"/>
      <c r="J451" s="9"/>
    </row>
    <row r="452" spans="5:10">
      <c r="E452" s="61"/>
      <c r="F452" s="18"/>
      <c r="G452" s="9"/>
      <c r="H452" s="9"/>
      <c r="I452" s="9"/>
      <c r="J452" s="9"/>
    </row>
    <row r="453" spans="5:10">
      <c r="E453" s="61"/>
      <c r="F453" s="18"/>
      <c r="G453" s="9"/>
      <c r="H453" s="9"/>
      <c r="I453" s="9"/>
      <c r="J453" s="9"/>
    </row>
    <row r="454" spans="5:10">
      <c r="E454" s="61"/>
      <c r="F454" s="18"/>
      <c r="G454" s="9"/>
      <c r="H454" s="9"/>
      <c r="I454" s="9"/>
      <c r="J454" s="9"/>
    </row>
    <row r="455" spans="5:10">
      <c r="E455" s="61"/>
      <c r="F455" s="18"/>
      <c r="G455" s="9"/>
      <c r="H455" s="9"/>
      <c r="I455" s="9"/>
      <c r="J455" s="9"/>
    </row>
    <row r="456" spans="5:10">
      <c r="E456" s="61"/>
      <c r="F456" s="18"/>
      <c r="G456" s="9"/>
      <c r="H456" s="9"/>
      <c r="I456" s="9"/>
      <c r="J456" s="9"/>
    </row>
    <row r="457" spans="5:10">
      <c r="E457" s="61"/>
      <c r="F457" s="18"/>
      <c r="G457" s="9"/>
      <c r="H457" s="9"/>
      <c r="I457" s="9"/>
      <c r="J457" s="9"/>
    </row>
    <row r="458" spans="5:10">
      <c r="E458" s="61"/>
      <c r="F458" s="18"/>
      <c r="G458" s="9"/>
      <c r="H458" s="9"/>
      <c r="I458" s="9"/>
      <c r="J458" s="9"/>
    </row>
    <row r="459" spans="5:10">
      <c r="E459" s="61"/>
      <c r="F459" s="18"/>
      <c r="G459" s="9"/>
      <c r="H459" s="9"/>
      <c r="I459" s="9"/>
      <c r="J459" s="9"/>
    </row>
    <row r="460" spans="5:10">
      <c r="E460" s="61"/>
      <c r="F460" s="18"/>
      <c r="G460" s="9"/>
      <c r="H460" s="9"/>
      <c r="I460" s="9"/>
      <c r="J460" s="9"/>
    </row>
    <row r="461" spans="5:10">
      <c r="E461" s="61"/>
      <c r="F461" s="18"/>
      <c r="G461" s="9"/>
      <c r="H461" s="9"/>
      <c r="I461" s="9"/>
      <c r="J461" s="9"/>
    </row>
    <row r="462" spans="5:10">
      <c r="E462" s="61"/>
      <c r="F462" s="18"/>
      <c r="G462" s="9"/>
      <c r="H462" s="9"/>
      <c r="I462" s="9"/>
      <c r="J462" s="9"/>
    </row>
    <row r="463" spans="5:10">
      <c r="E463" s="61"/>
      <c r="F463" s="18"/>
      <c r="G463" s="9"/>
      <c r="H463" s="9"/>
      <c r="I463" s="9"/>
      <c r="J463" s="9"/>
    </row>
    <row r="464" spans="5:10">
      <c r="E464" s="61"/>
      <c r="F464" s="18"/>
      <c r="G464" s="9"/>
      <c r="H464" s="9"/>
      <c r="I464" s="9"/>
      <c r="J464" s="9"/>
    </row>
    <row r="465" spans="5:10">
      <c r="E465" s="61"/>
      <c r="F465" s="18"/>
      <c r="G465" s="9"/>
      <c r="H465" s="9"/>
      <c r="I465" s="9"/>
      <c r="J465" s="9"/>
    </row>
    <row r="466" spans="5:10">
      <c r="E466" s="61"/>
      <c r="F466" s="18"/>
      <c r="G466" s="9"/>
      <c r="H466" s="9"/>
      <c r="I466" s="9"/>
      <c r="J466" s="9"/>
    </row>
    <row r="467" spans="5:10">
      <c r="E467" s="61"/>
      <c r="F467" s="18"/>
      <c r="G467" s="9"/>
      <c r="H467" s="9"/>
      <c r="I467" s="9"/>
      <c r="J467" s="9"/>
    </row>
    <row r="468" spans="5:10">
      <c r="E468" s="61"/>
      <c r="F468" s="18"/>
      <c r="G468" s="9"/>
      <c r="H468" s="9"/>
      <c r="I468" s="9"/>
      <c r="J468" s="9"/>
    </row>
    <row r="469" spans="5:10">
      <c r="E469" s="61"/>
      <c r="F469" s="18"/>
      <c r="G469" s="9"/>
      <c r="H469" s="9"/>
      <c r="I469" s="9"/>
      <c r="J469" s="9"/>
    </row>
    <row r="470" spans="5:10">
      <c r="E470" s="61"/>
      <c r="F470" s="18"/>
      <c r="G470" s="9"/>
      <c r="H470" s="9"/>
      <c r="I470" s="9"/>
      <c r="J470" s="9"/>
    </row>
    <row r="471" spans="5:10">
      <c r="E471" s="61"/>
      <c r="F471" s="18"/>
      <c r="G471" s="9"/>
      <c r="H471" s="9"/>
      <c r="I471" s="9"/>
      <c r="J471" s="9"/>
    </row>
    <row r="472" spans="5:10">
      <c r="E472" s="61"/>
      <c r="F472" s="18"/>
      <c r="G472" s="9"/>
      <c r="H472" s="9"/>
      <c r="I472" s="9"/>
      <c r="J472" s="9"/>
    </row>
    <row r="473" spans="5:10">
      <c r="E473" s="61"/>
      <c r="F473" s="18"/>
      <c r="G473" s="9"/>
      <c r="H473" s="9"/>
      <c r="I473" s="9"/>
      <c r="J473" s="9"/>
    </row>
    <row r="474" spans="5:10">
      <c r="E474" s="61"/>
      <c r="F474" s="18"/>
      <c r="G474" s="9"/>
      <c r="H474" s="9"/>
      <c r="I474" s="9"/>
      <c r="J474" s="9"/>
    </row>
    <row r="475" spans="5:10">
      <c r="E475" s="61"/>
      <c r="F475" s="18"/>
      <c r="G475" s="9"/>
      <c r="H475" s="9"/>
      <c r="I475" s="9"/>
      <c r="J475" s="9"/>
    </row>
    <row r="476" spans="5:10">
      <c r="E476" s="61"/>
      <c r="F476" s="18"/>
      <c r="G476" s="9"/>
      <c r="H476" s="9"/>
      <c r="I476" s="9"/>
      <c r="J476" s="9"/>
    </row>
    <row r="477" spans="5:10">
      <c r="E477" s="61"/>
      <c r="F477" s="18"/>
      <c r="G477" s="9"/>
      <c r="H477" s="9"/>
      <c r="I477" s="9"/>
      <c r="J477" s="9"/>
    </row>
    <row r="478" spans="5:10">
      <c r="E478" s="61"/>
      <c r="F478" s="18"/>
      <c r="G478" s="9"/>
      <c r="H478" s="9"/>
      <c r="I478" s="9"/>
      <c r="J478" s="9"/>
    </row>
    <row r="479" spans="5:10">
      <c r="E479" s="61"/>
      <c r="F479" s="18"/>
      <c r="G479" s="9"/>
      <c r="H479" s="9"/>
      <c r="I479" s="9"/>
      <c r="J479" s="9"/>
    </row>
    <row r="480" spans="5:10">
      <c r="E480" s="61"/>
      <c r="F480" s="18"/>
      <c r="G480" s="9"/>
      <c r="H480" s="9"/>
      <c r="I480" s="9"/>
      <c r="J480" s="9"/>
    </row>
    <row r="481" spans="5:10">
      <c r="E481" s="61"/>
      <c r="F481" s="18"/>
      <c r="G481" s="9"/>
      <c r="H481" s="9"/>
      <c r="I481" s="9"/>
      <c r="J481" s="9"/>
    </row>
    <row r="482" spans="5:10">
      <c r="E482" s="61"/>
      <c r="F482" s="18"/>
      <c r="G482" s="9"/>
      <c r="H482" s="9"/>
      <c r="I482" s="9"/>
      <c r="J482" s="9"/>
    </row>
    <row r="483" spans="5:10">
      <c r="E483" s="61"/>
      <c r="F483" s="18"/>
      <c r="G483" s="9"/>
      <c r="H483" s="9"/>
      <c r="I483" s="9"/>
      <c r="J483" s="9"/>
    </row>
    <row r="484" spans="5:10">
      <c r="E484" s="61"/>
      <c r="F484" s="18"/>
      <c r="G484" s="9"/>
      <c r="H484" s="9"/>
      <c r="I484" s="9"/>
      <c r="J484" s="9"/>
    </row>
    <row r="485" spans="5:10">
      <c r="E485" s="61"/>
      <c r="F485" s="18"/>
      <c r="G485" s="9"/>
      <c r="H485" s="9"/>
      <c r="I485" s="9"/>
      <c r="J485" s="9"/>
    </row>
    <row r="486" spans="5:10">
      <c r="E486" s="61"/>
      <c r="F486" s="18"/>
      <c r="G486" s="9"/>
      <c r="H486" s="9"/>
      <c r="I486" s="9"/>
      <c r="J486" s="9"/>
    </row>
    <row r="487" spans="5:10">
      <c r="E487" s="61"/>
      <c r="F487" s="18"/>
      <c r="G487" s="9"/>
      <c r="H487" s="9"/>
      <c r="I487" s="9"/>
      <c r="J487" s="9"/>
    </row>
    <row r="488" spans="5:10">
      <c r="E488" s="61"/>
      <c r="F488" s="18"/>
      <c r="G488" s="9"/>
      <c r="H488" s="9"/>
      <c r="I488" s="9"/>
      <c r="J488" s="9"/>
    </row>
    <row r="489" spans="5:10">
      <c r="E489" s="61"/>
      <c r="F489" s="18"/>
      <c r="G489" s="9"/>
      <c r="H489" s="9"/>
      <c r="I489" s="9"/>
      <c r="J489" s="9"/>
    </row>
    <row r="490" spans="5:10">
      <c r="E490" s="61"/>
      <c r="F490" s="18"/>
      <c r="G490" s="9"/>
      <c r="H490" s="9"/>
      <c r="I490" s="9"/>
      <c r="J490" s="9"/>
    </row>
    <row r="491" spans="5:10">
      <c r="E491" s="61"/>
      <c r="F491" s="18"/>
      <c r="G491" s="9"/>
      <c r="H491" s="9"/>
      <c r="I491" s="9"/>
      <c r="J491" s="9"/>
    </row>
    <row r="492" spans="5:10">
      <c r="E492" s="61"/>
      <c r="F492" s="18"/>
      <c r="G492" s="9"/>
      <c r="H492" s="9"/>
      <c r="I492" s="9"/>
      <c r="J492" s="9"/>
    </row>
    <row r="493" spans="5:10">
      <c r="E493" s="61"/>
      <c r="F493" s="18"/>
      <c r="G493" s="9"/>
      <c r="H493" s="9"/>
      <c r="I493" s="9"/>
      <c r="J493" s="9"/>
    </row>
    <row r="494" spans="5:10">
      <c r="E494" s="61"/>
      <c r="F494" s="18"/>
      <c r="G494" s="9"/>
      <c r="H494" s="9"/>
      <c r="I494" s="9"/>
      <c r="J494" s="9"/>
    </row>
    <row r="495" spans="5:10">
      <c r="E495" s="61"/>
      <c r="F495" s="18"/>
      <c r="G495" s="9"/>
      <c r="H495" s="9"/>
      <c r="I495" s="9"/>
      <c r="J495" s="9"/>
    </row>
    <row r="496" spans="5:10">
      <c r="E496" s="61"/>
      <c r="F496" s="18"/>
      <c r="G496" s="9"/>
      <c r="H496" s="9"/>
      <c r="I496" s="9"/>
      <c r="J496" s="9"/>
    </row>
    <row r="497" spans="5:10">
      <c r="E497" s="61"/>
      <c r="F497" s="18"/>
      <c r="G497" s="9"/>
      <c r="H497" s="9"/>
      <c r="I497" s="9"/>
      <c r="J497" s="9"/>
    </row>
    <row r="498" spans="5:10">
      <c r="E498" s="61"/>
      <c r="F498" s="18"/>
      <c r="G498" s="9"/>
      <c r="H498" s="9"/>
      <c r="I498" s="9"/>
      <c r="J498" s="9"/>
    </row>
    <row r="499" spans="5:10">
      <c r="E499" s="61"/>
      <c r="F499" s="18"/>
      <c r="G499" s="9"/>
      <c r="H499" s="9"/>
      <c r="I499" s="9"/>
      <c r="J499" s="9"/>
    </row>
    <row r="500" spans="5:10">
      <c r="E500" s="61"/>
      <c r="F500" s="18"/>
      <c r="G500" s="9"/>
      <c r="H500" s="9"/>
      <c r="I500" s="9"/>
      <c r="J500" s="9"/>
    </row>
    <row r="501" spans="5:10">
      <c r="E501" s="61"/>
      <c r="F501" s="18"/>
      <c r="G501" s="9"/>
      <c r="H501" s="9"/>
      <c r="I501" s="9"/>
      <c r="J501" s="9"/>
    </row>
    <row r="502" spans="5:10">
      <c r="E502" s="61"/>
      <c r="F502" s="18"/>
      <c r="G502" s="9"/>
      <c r="H502" s="9"/>
      <c r="I502" s="9"/>
      <c r="J502" s="9"/>
    </row>
    <row r="503" spans="5:10">
      <c r="E503" s="61"/>
      <c r="F503" s="18"/>
      <c r="G503" s="9"/>
      <c r="H503" s="9"/>
      <c r="I503" s="9"/>
      <c r="J503" s="9"/>
    </row>
    <row r="504" spans="5:10">
      <c r="E504" s="61"/>
      <c r="F504" s="18"/>
      <c r="G504" s="9"/>
      <c r="H504" s="9"/>
      <c r="I504" s="9"/>
      <c r="J504" s="9"/>
    </row>
    <row r="505" spans="5:10">
      <c r="E505" s="61"/>
      <c r="F505" s="18"/>
      <c r="G505" s="9"/>
      <c r="H505" s="9"/>
      <c r="I505" s="9"/>
      <c r="J505" s="9"/>
    </row>
    <row r="506" spans="5:10">
      <c r="E506" s="61"/>
      <c r="F506" s="18"/>
      <c r="G506" s="9"/>
      <c r="H506" s="9"/>
      <c r="I506" s="9"/>
      <c r="J506" s="9"/>
    </row>
    <row r="507" spans="5:10">
      <c r="E507" s="61"/>
      <c r="F507" s="18"/>
      <c r="G507" s="9"/>
      <c r="H507" s="9"/>
      <c r="I507" s="9"/>
      <c r="J507" s="9"/>
    </row>
    <row r="508" spans="5:10">
      <c r="E508" s="61"/>
      <c r="F508" s="18"/>
      <c r="G508" s="9"/>
      <c r="H508" s="9"/>
      <c r="I508" s="9"/>
      <c r="J508" s="9"/>
    </row>
    <row r="509" spans="5:10">
      <c r="E509" s="61"/>
      <c r="F509" s="18"/>
      <c r="G509" s="9"/>
      <c r="H509" s="9"/>
      <c r="I509" s="9"/>
      <c r="J509" s="9"/>
    </row>
    <row r="510" spans="5:10">
      <c r="E510" s="61"/>
      <c r="F510" s="18"/>
      <c r="G510" s="9"/>
      <c r="H510" s="9"/>
      <c r="I510" s="9"/>
      <c r="J510" s="9"/>
    </row>
    <row r="511" spans="5:10">
      <c r="E511" s="61"/>
      <c r="F511" s="18"/>
      <c r="G511" s="9"/>
      <c r="H511" s="9"/>
      <c r="I511" s="9"/>
      <c r="J511" s="9"/>
    </row>
    <row r="512" spans="5:10">
      <c r="E512" s="61"/>
      <c r="F512" s="18"/>
      <c r="G512" s="9"/>
      <c r="H512" s="9"/>
      <c r="I512" s="9"/>
      <c r="J512" s="9"/>
    </row>
    <row r="513" spans="5:10">
      <c r="E513" s="61"/>
      <c r="F513" s="18"/>
      <c r="G513" s="9"/>
      <c r="H513" s="9"/>
      <c r="I513" s="9"/>
      <c r="J513" s="9"/>
    </row>
    <row r="514" spans="5:10">
      <c r="E514" s="61"/>
      <c r="F514" s="18"/>
      <c r="G514" s="9"/>
      <c r="H514" s="9"/>
      <c r="I514" s="9"/>
      <c r="J514" s="9"/>
    </row>
    <row r="515" spans="5:10">
      <c r="E515" s="61"/>
      <c r="F515" s="18"/>
      <c r="G515" s="9"/>
      <c r="H515" s="9"/>
      <c r="I515" s="9"/>
      <c r="J515" s="9"/>
    </row>
    <row r="516" spans="5:10">
      <c r="E516" s="61"/>
      <c r="F516" s="18"/>
      <c r="G516" s="9"/>
      <c r="H516" s="9"/>
      <c r="I516" s="9"/>
      <c r="J516" s="9"/>
    </row>
    <row r="517" spans="5:10">
      <c r="E517" s="61"/>
      <c r="F517" s="18"/>
      <c r="G517" s="9"/>
      <c r="H517" s="9"/>
      <c r="I517" s="9"/>
      <c r="J517" s="9"/>
    </row>
    <row r="518" spans="5:10">
      <c r="E518" s="61"/>
      <c r="F518" s="18"/>
      <c r="G518" s="9"/>
      <c r="H518" s="9"/>
      <c r="I518" s="9"/>
      <c r="J518" s="9"/>
    </row>
    <row r="519" spans="5:10">
      <c r="E519" s="61"/>
      <c r="F519" s="18"/>
      <c r="G519" s="9"/>
      <c r="H519" s="9"/>
      <c r="I519" s="9"/>
      <c r="J519" s="9"/>
    </row>
    <row r="520" spans="5:10">
      <c r="E520" s="61"/>
      <c r="F520" s="18"/>
      <c r="G520" s="9"/>
      <c r="H520" s="9"/>
      <c r="I520" s="9"/>
      <c r="J520" s="9"/>
    </row>
    <row r="521" spans="5:10">
      <c r="E521" s="61"/>
      <c r="F521" s="18"/>
      <c r="G521" s="9"/>
      <c r="H521" s="9"/>
      <c r="I521" s="9"/>
      <c r="J521" s="9"/>
    </row>
    <row r="522" spans="5:10">
      <c r="E522" s="61"/>
      <c r="F522" s="18"/>
      <c r="G522" s="9"/>
      <c r="H522" s="9"/>
      <c r="I522" s="9"/>
      <c r="J522" s="9"/>
    </row>
    <row r="523" spans="5:10">
      <c r="E523" s="61"/>
      <c r="F523" s="18"/>
      <c r="G523" s="9"/>
      <c r="H523" s="9"/>
      <c r="I523" s="9"/>
      <c r="J523" s="9"/>
    </row>
    <row r="524" spans="5:10">
      <c r="E524" s="61"/>
      <c r="F524" s="18"/>
      <c r="G524" s="9"/>
      <c r="H524" s="9"/>
      <c r="I524" s="9"/>
      <c r="J524" s="9"/>
    </row>
    <row r="525" spans="5:10">
      <c r="E525" s="61"/>
      <c r="F525" s="18"/>
      <c r="G525" s="9"/>
      <c r="H525" s="9"/>
      <c r="I525" s="9"/>
      <c r="J525" s="9"/>
    </row>
    <row r="526" spans="5:10">
      <c r="E526" s="61"/>
      <c r="F526" s="18"/>
      <c r="G526" s="9"/>
      <c r="H526" s="9"/>
      <c r="I526" s="9"/>
      <c r="J526" s="9"/>
    </row>
    <row r="527" spans="5:10">
      <c r="E527" s="61"/>
      <c r="F527" s="18"/>
      <c r="G527" s="9"/>
      <c r="H527" s="9"/>
      <c r="I527" s="9"/>
      <c r="J527" s="9"/>
    </row>
    <row r="528" spans="5:10">
      <c r="E528" s="61"/>
      <c r="F528" s="18"/>
      <c r="G528" s="9"/>
      <c r="H528" s="9"/>
      <c r="I528" s="9"/>
      <c r="J528" s="9"/>
    </row>
    <row r="529" spans="5:10">
      <c r="E529" s="61"/>
      <c r="F529" s="18"/>
      <c r="G529" s="9"/>
      <c r="H529" s="9"/>
      <c r="I529" s="9"/>
      <c r="J529" s="9"/>
    </row>
    <row r="530" spans="5:10">
      <c r="E530" s="61"/>
      <c r="F530" s="18"/>
      <c r="G530" s="9"/>
      <c r="H530" s="9"/>
      <c r="I530" s="9"/>
      <c r="J530" s="9"/>
    </row>
    <row r="531" spans="5:10">
      <c r="E531" s="61"/>
      <c r="F531" s="18"/>
      <c r="G531" s="9"/>
      <c r="H531" s="9"/>
      <c r="I531" s="9"/>
      <c r="J531" s="9"/>
    </row>
    <row r="532" spans="5:10">
      <c r="E532" s="61"/>
      <c r="F532" s="18"/>
      <c r="G532" s="9"/>
      <c r="H532" s="9"/>
      <c r="I532" s="9"/>
      <c r="J532" s="9"/>
    </row>
    <row r="533" spans="5:10">
      <c r="E533" s="61"/>
      <c r="F533" s="18"/>
      <c r="G533" s="9"/>
      <c r="H533" s="9"/>
      <c r="I533" s="9"/>
      <c r="J533" s="9"/>
    </row>
    <row r="534" spans="5:10">
      <c r="E534" s="61"/>
      <c r="F534" s="18"/>
      <c r="G534" s="9"/>
      <c r="H534" s="9"/>
      <c r="I534" s="9"/>
      <c r="J534" s="9"/>
    </row>
    <row r="535" spans="5:10">
      <c r="E535" s="61"/>
      <c r="F535" s="18"/>
      <c r="G535" s="9"/>
      <c r="H535" s="9"/>
      <c r="I535" s="9"/>
      <c r="J535" s="9"/>
    </row>
    <row r="536" spans="5:10">
      <c r="E536" s="61"/>
      <c r="F536" s="18"/>
      <c r="G536" s="9"/>
      <c r="H536" s="9"/>
      <c r="I536" s="9"/>
      <c r="J536" s="9"/>
    </row>
    <row r="537" spans="5:10">
      <c r="E537" s="61"/>
      <c r="F537" s="18"/>
      <c r="G537" s="9"/>
      <c r="H537" s="9"/>
      <c r="I537" s="9"/>
      <c r="J537" s="9"/>
    </row>
    <row r="538" spans="5:10">
      <c r="E538" s="61"/>
      <c r="F538" s="18"/>
      <c r="G538" s="9"/>
      <c r="H538" s="9"/>
      <c r="I538" s="9"/>
      <c r="J538" s="9"/>
    </row>
    <row r="539" spans="5:10">
      <c r="E539" s="61"/>
      <c r="F539" s="18"/>
      <c r="G539" s="9"/>
      <c r="H539" s="9"/>
      <c r="I539" s="9"/>
      <c r="J539" s="9"/>
    </row>
    <row r="540" spans="5:10">
      <c r="E540" s="61"/>
      <c r="F540" s="18"/>
      <c r="G540" s="9"/>
      <c r="H540" s="9"/>
      <c r="I540" s="9"/>
      <c r="J540" s="9"/>
    </row>
    <row r="541" spans="5:10">
      <c r="E541" s="61"/>
      <c r="F541" s="18"/>
      <c r="G541" s="9"/>
      <c r="H541" s="9"/>
      <c r="I541" s="9"/>
      <c r="J541" s="9"/>
    </row>
    <row r="542" spans="5:10">
      <c r="E542" s="61"/>
      <c r="F542" s="18"/>
      <c r="G542" s="9"/>
      <c r="H542" s="9"/>
      <c r="I542" s="9"/>
      <c r="J542" s="9"/>
    </row>
    <row r="543" spans="5:10">
      <c r="E543" s="61"/>
      <c r="F543" s="18"/>
      <c r="G543" s="9"/>
      <c r="H543" s="9"/>
      <c r="I543" s="9"/>
      <c r="J543" s="9"/>
    </row>
    <row r="544" spans="5:10">
      <c r="E544" s="61"/>
      <c r="F544" s="18"/>
      <c r="G544" s="9"/>
      <c r="H544" s="9"/>
      <c r="I544" s="9"/>
      <c r="J544" s="9"/>
    </row>
    <row r="545" spans="5:10">
      <c r="E545" s="61"/>
      <c r="F545" s="18"/>
      <c r="G545" s="9"/>
      <c r="H545" s="9"/>
      <c r="I545" s="9"/>
      <c r="J545" s="9"/>
    </row>
    <row r="546" spans="5:10">
      <c r="E546" s="61"/>
      <c r="F546" s="18"/>
      <c r="G546" s="9"/>
      <c r="H546" s="9"/>
      <c r="I546" s="9"/>
      <c r="J546" s="9"/>
    </row>
    <row r="547" spans="5:10">
      <c r="E547" s="61"/>
      <c r="F547" s="18"/>
      <c r="G547" s="9"/>
      <c r="H547" s="9"/>
      <c r="I547" s="9"/>
      <c r="J547" s="9"/>
    </row>
    <row r="548" spans="5:10">
      <c r="E548" s="61"/>
      <c r="F548" s="18"/>
      <c r="G548" s="9"/>
      <c r="H548" s="9"/>
      <c r="I548" s="9"/>
      <c r="J548" s="9"/>
    </row>
    <row r="549" spans="5:10">
      <c r="E549" s="61"/>
      <c r="F549" s="18"/>
      <c r="G549" s="9"/>
      <c r="H549" s="9"/>
      <c r="I549" s="9"/>
      <c r="J549" s="9"/>
    </row>
    <row r="550" spans="5:10">
      <c r="E550" s="61"/>
      <c r="F550" s="18"/>
      <c r="G550" s="9"/>
      <c r="H550" s="9"/>
      <c r="I550" s="9"/>
      <c r="J550" s="9"/>
    </row>
    <row r="551" spans="5:10">
      <c r="E551" s="61"/>
      <c r="F551" s="18"/>
      <c r="G551" s="9"/>
      <c r="H551" s="9"/>
      <c r="I551" s="9"/>
      <c r="J551" s="9"/>
    </row>
    <row r="552" spans="5:10">
      <c r="E552" s="61"/>
      <c r="F552" s="18"/>
      <c r="G552" s="9"/>
      <c r="H552" s="9"/>
      <c r="I552" s="9"/>
      <c r="J552" s="9"/>
    </row>
    <row r="553" spans="5:10">
      <c r="E553" s="61"/>
      <c r="F553" s="18"/>
      <c r="G553" s="9"/>
      <c r="H553" s="9"/>
      <c r="I553" s="9"/>
      <c r="J553" s="9"/>
    </row>
    <row r="554" spans="5:10">
      <c r="E554" s="61"/>
      <c r="F554" s="18"/>
      <c r="G554" s="9"/>
      <c r="H554" s="9"/>
      <c r="I554" s="9"/>
      <c r="J554" s="9"/>
    </row>
    <row r="555" spans="5:10">
      <c r="E555" s="61"/>
      <c r="F555" s="18"/>
      <c r="G555" s="9"/>
      <c r="H555" s="9"/>
      <c r="I555" s="9"/>
      <c r="J555" s="9"/>
    </row>
    <row r="556" spans="5:10">
      <c r="E556" s="61"/>
      <c r="F556" s="18"/>
      <c r="G556" s="9"/>
      <c r="H556" s="9"/>
      <c r="I556" s="9"/>
      <c r="J556" s="9"/>
    </row>
    <row r="557" spans="5:10">
      <c r="E557" s="61"/>
      <c r="F557" s="18"/>
      <c r="G557" s="9"/>
      <c r="H557" s="9"/>
      <c r="I557" s="9"/>
      <c r="J557" s="9"/>
    </row>
    <row r="558" spans="5:10">
      <c r="E558" s="61"/>
      <c r="F558" s="18"/>
      <c r="G558" s="9"/>
      <c r="H558" s="9"/>
      <c r="I558" s="9"/>
      <c r="J558" s="9"/>
    </row>
    <row r="559" spans="5:10">
      <c r="E559" s="61"/>
      <c r="F559" s="18"/>
      <c r="G559" s="9"/>
      <c r="H559" s="9"/>
      <c r="I559" s="9"/>
      <c r="J559" s="9"/>
    </row>
    <row r="560" spans="5:10">
      <c r="E560" s="61"/>
      <c r="F560" s="18"/>
      <c r="G560" s="9"/>
      <c r="H560" s="9"/>
      <c r="I560" s="9"/>
      <c r="J560" s="9"/>
    </row>
    <row r="561" spans="5:10">
      <c r="E561" s="61"/>
      <c r="F561" s="18"/>
      <c r="G561" s="9"/>
      <c r="H561" s="9"/>
      <c r="I561" s="9"/>
      <c r="J561" s="9"/>
    </row>
    <row r="562" spans="5:10">
      <c r="E562" s="61"/>
      <c r="F562" s="18"/>
      <c r="G562" s="9"/>
      <c r="H562" s="9"/>
      <c r="I562" s="9"/>
      <c r="J562" s="9"/>
    </row>
    <row r="563" spans="5:10">
      <c r="E563" s="61"/>
      <c r="F563" s="18"/>
      <c r="G563" s="9"/>
      <c r="H563" s="9"/>
      <c r="I563" s="9"/>
      <c r="J563" s="9"/>
    </row>
    <row r="564" spans="5:10">
      <c r="E564" s="61"/>
      <c r="F564" s="18"/>
      <c r="G564" s="9"/>
      <c r="H564" s="9"/>
      <c r="I564" s="9"/>
      <c r="J564" s="9"/>
    </row>
    <row r="565" spans="5:10">
      <c r="E565" s="61"/>
      <c r="F565" s="18"/>
      <c r="G565" s="9"/>
      <c r="H565" s="9"/>
      <c r="I565" s="9"/>
      <c r="J565" s="9"/>
    </row>
    <row r="566" spans="5:10">
      <c r="E566" s="61"/>
      <c r="F566" s="18"/>
      <c r="G566" s="9"/>
      <c r="H566" s="9"/>
      <c r="I566" s="9"/>
      <c r="J566" s="9"/>
    </row>
    <row r="567" spans="5:10">
      <c r="E567" s="61"/>
      <c r="F567" s="18"/>
      <c r="G567" s="9"/>
      <c r="H567" s="9"/>
      <c r="I567" s="9"/>
      <c r="J567" s="9"/>
    </row>
    <row r="568" spans="5:10">
      <c r="E568" s="61"/>
      <c r="F568" s="18"/>
      <c r="G568" s="9"/>
      <c r="H568" s="9"/>
      <c r="I568" s="9"/>
      <c r="J568" s="9"/>
    </row>
    <row r="569" spans="5:10">
      <c r="E569" s="61"/>
      <c r="F569" s="18"/>
      <c r="G569" s="9"/>
      <c r="H569" s="9"/>
      <c r="I569" s="9"/>
      <c r="J569" s="9"/>
    </row>
    <row r="570" spans="5:10">
      <c r="E570" s="61"/>
      <c r="F570" s="18"/>
      <c r="G570" s="9"/>
      <c r="H570" s="9"/>
      <c r="I570" s="9"/>
      <c r="J570" s="9"/>
    </row>
    <row r="571" spans="5:10">
      <c r="E571" s="61"/>
      <c r="F571" s="18"/>
      <c r="G571" s="9"/>
      <c r="H571" s="9"/>
      <c r="I571" s="9"/>
      <c r="J571" s="9"/>
    </row>
    <row r="572" spans="5:10">
      <c r="E572" s="61"/>
      <c r="F572" s="18"/>
      <c r="G572" s="9"/>
      <c r="H572" s="9"/>
      <c r="I572" s="9"/>
      <c r="J572" s="9"/>
    </row>
    <row r="573" spans="5:10">
      <c r="E573" s="61"/>
      <c r="F573" s="18"/>
      <c r="G573" s="9"/>
      <c r="H573" s="9"/>
      <c r="I573" s="9"/>
      <c r="J573" s="9"/>
    </row>
    <row r="574" spans="5:10">
      <c r="E574" s="61"/>
      <c r="F574" s="18"/>
      <c r="G574" s="9"/>
      <c r="H574" s="9"/>
      <c r="I574" s="9"/>
      <c r="J574" s="9"/>
    </row>
    <row r="575" spans="5:10">
      <c r="E575" s="61"/>
      <c r="F575" s="18"/>
      <c r="G575" s="9"/>
      <c r="H575" s="9"/>
      <c r="I575" s="9"/>
      <c r="J575" s="9"/>
    </row>
    <row r="576" spans="5:10">
      <c r="E576" s="61"/>
      <c r="F576" s="18"/>
      <c r="G576" s="9"/>
      <c r="H576" s="9"/>
      <c r="I576" s="9"/>
      <c r="J576" s="9"/>
    </row>
    <row r="577" spans="5:10">
      <c r="E577" s="61"/>
      <c r="F577" s="18"/>
      <c r="G577" s="9"/>
      <c r="H577" s="9"/>
      <c r="I577" s="9"/>
      <c r="J577" s="9"/>
    </row>
    <row r="578" spans="5:10">
      <c r="E578" s="61"/>
      <c r="F578" s="18"/>
      <c r="G578" s="9"/>
      <c r="H578" s="9"/>
      <c r="I578" s="9"/>
      <c r="J578" s="9"/>
    </row>
    <row r="579" spans="5:10">
      <c r="E579" s="61"/>
      <c r="F579" s="18"/>
      <c r="G579" s="9"/>
      <c r="H579" s="9"/>
      <c r="I579" s="9"/>
      <c r="J579" s="9"/>
    </row>
    <row r="580" spans="5:10">
      <c r="E580" s="61"/>
      <c r="F580" s="18"/>
      <c r="G580" s="9"/>
      <c r="H580" s="9"/>
      <c r="I580" s="9"/>
      <c r="J580" s="9"/>
    </row>
    <row r="581" spans="5:10">
      <c r="E581" s="61"/>
      <c r="F581" s="18"/>
      <c r="G581" s="9"/>
      <c r="H581" s="9"/>
      <c r="I581" s="9"/>
      <c r="J581" s="9"/>
    </row>
    <row r="582" spans="5:10">
      <c r="E582" s="61"/>
      <c r="F582" s="18"/>
      <c r="G582" s="9"/>
      <c r="H582" s="9"/>
      <c r="I582" s="9"/>
      <c r="J582" s="9"/>
    </row>
    <row r="583" spans="5:10">
      <c r="E583" s="61"/>
      <c r="F583" s="18"/>
      <c r="G583" s="9"/>
      <c r="H583" s="9"/>
      <c r="I583" s="9"/>
      <c r="J583" s="9"/>
    </row>
    <row r="584" spans="5:10">
      <c r="E584" s="61"/>
      <c r="F584" s="18"/>
      <c r="G584" s="9"/>
      <c r="H584" s="9"/>
      <c r="I584" s="9"/>
      <c r="J584" s="9"/>
    </row>
    <row r="585" spans="5:10">
      <c r="E585" s="61"/>
      <c r="F585" s="18"/>
      <c r="G585" s="9"/>
      <c r="H585" s="9"/>
      <c r="I585" s="9"/>
      <c r="J585" s="9"/>
    </row>
    <row r="586" spans="5:10">
      <c r="E586" s="61"/>
      <c r="F586" s="18"/>
      <c r="G586" s="9"/>
      <c r="H586" s="9"/>
      <c r="I586" s="9"/>
      <c r="J586" s="9"/>
    </row>
    <row r="587" spans="5:10">
      <c r="E587" s="61"/>
      <c r="F587" s="18"/>
      <c r="G587" s="9"/>
      <c r="H587" s="9"/>
      <c r="I587" s="9"/>
      <c r="J587" s="9"/>
    </row>
    <row r="588" spans="5:10">
      <c r="E588" s="61"/>
      <c r="F588" s="18"/>
      <c r="G588" s="9"/>
      <c r="H588" s="9"/>
      <c r="I588" s="9"/>
      <c r="J588" s="9"/>
    </row>
    <row r="589" spans="5:10">
      <c r="E589" s="61"/>
      <c r="F589" s="18"/>
      <c r="G589" s="9"/>
      <c r="H589" s="9"/>
      <c r="I589" s="9"/>
      <c r="J589" s="9"/>
    </row>
    <row r="590" spans="5:10">
      <c r="E590" s="61"/>
      <c r="F590" s="18"/>
      <c r="G590" s="9"/>
      <c r="H590" s="9"/>
      <c r="I590" s="9"/>
      <c r="J590" s="9"/>
    </row>
    <row r="591" spans="5:10">
      <c r="E591" s="61"/>
      <c r="F591" s="18"/>
      <c r="G591" s="9"/>
      <c r="H591" s="9"/>
      <c r="I591" s="9"/>
      <c r="J591" s="9"/>
    </row>
    <row r="592" spans="5:10">
      <c r="E592" s="61"/>
      <c r="F592" s="18"/>
      <c r="G592" s="9"/>
      <c r="H592" s="9"/>
      <c r="I592" s="9"/>
      <c r="J592" s="9"/>
    </row>
    <row r="593" spans="5:10">
      <c r="E593" s="61"/>
      <c r="F593" s="18"/>
      <c r="G593" s="9"/>
      <c r="H593" s="9"/>
      <c r="I593" s="9"/>
      <c r="J593" s="9"/>
    </row>
    <row r="594" spans="5:10">
      <c r="E594" s="61"/>
      <c r="F594" s="18"/>
      <c r="G594" s="9"/>
      <c r="H594" s="9"/>
      <c r="I594" s="9"/>
      <c r="J594" s="9"/>
    </row>
    <row r="595" spans="5:10">
      <c r="E595" s="61"/>
      <c r="F595" s="18"/>
      <c r="G595" s="9"/>
      <c r="H595" s="9"/>
      <c r="I595" s="9"/>
      <c r="J595" s="9"/>
    </row>
    <row r="596" spans="5:10">
      <c r="E596" s="61"/>
      <c r="F596" s="18"/>
      <c r="G596" s="9"/>
      <c r="H596" s="9"/>
      <c r="I596" s="9"/>
      <c r="J596" s="9"/>
    </row>
    <row r="597" spans="5:10">
      <c r="E597" s="61"/>
      <c r="F597" s="18"/>
      <c r="G597" s="9"/>
      <c r="H597" s="9"/>
      <c r="I597" s="9"/>
      <c r="J597" s="9"/>
    </row>
    <row r="598" spans="5:10">
      <c r="E598" s="61"/>
      <c r="F598" s="18"/>
      <c r="G598" s="9"/>
      <c r="H598" s="9"/>
      <c r="I598" s="9"/>
      <c r="J598" s="9"/>
    </row>
    <row r="599" spans="5:10">
      <c r="E599" s="61"/>
      <c r="F599" s="18"/>
      <c r="G599" s="9"/>
      <c r="H599" s="9"/>
      <c r="I599" s="9"/>
      <c r="J599" s="9"/>
    </row>
    <row r="600" spans="5:10">
      <c r="E600" s="61"/>
      <c r="F600" s="18"/>
      <c r="G600" s="9"/>
      <c r="H600" s="9"/>
      <c r="I600" s="9"/>
      <c r="J600" s="9"/>
    </row>
    <row r="601" spans="5:10">
      <c r="E601" s="61"/>
      <c r="F601" s="18"/>
      <c r="G601" s="9"/>
      <c r="H601" s="9"/>
      <c r="I601" s="9"/>
      <c r="J601" s="9"/>
    </row>
    <row r="602" spans="5:10">
      <c r="E602" s="61"/>
      <c r="F602" s="18"/>
      <c r="G602" s="9"/>
      <c r="H602" s="9"/>
      <c r="I602" s="9"/>
      <c r="J602" s="9"/>
    </row>
    <row r="603" spans="5:10">
      <c r="E603" s="61"/>
      <c r="F603" s="18"/>
      <c r="G603" s="9"/>
      <c r="H603" s="9"/>
      <c r="I603" s="9"/>
      <c r="J603" s="9"/>
    </row>
    <row r="604" spans="5:10">
      <c r="E604" s="61"/>
      <c r="F604" s="18"/>
      <c r="G604" s="9"/>
      <c r="H604" s="9"/>
      <c r="I604" s="9"/>
      <c r="J604" s="9"/>
    </row>
    <row r="605" spans="5:10">
      <c r="E605" s="61"/>
      <c r="F605" s="18"/>
      <c r="G605" s="9"/>
      <c r="H605" s="9"/>
      <c r="I605" s="9"/>
      <c r="J605" s="9"/>
    </row>
    <row r="606" spans="5:10">
      <c r="E606" s="61"/>
      <c r="F606" s="18"/>
      <c r="G606" s="9"/>
      <c r="H606" s="9"/>
      <c r="I606" s="9"/>
      <c r="J606" s="9"/>
    </row>
    <row r="607" spans="5:10">
      <c r="E607" s="61"/>
      <c r="F607" s="18"/>
      <c r="G607" s="9"/>
      <c r="H607" s="9"/>
      <c r="I607" s="9"/>
      <c r="J607" s="9"/>
    </row>
    <row r="608" spans="5:10">
      <c r="E608" s="61"/>
      <c r="F608" s="18"/>
      <c r="G608" s="9"/>
      <c r="H608" s="9"/>
      <c r="I608" s="9"/>
      <c r="J608" s="9"/>
    </row>
    <row r="609" spans="5:10">
      <c r="E609" s="61"/>
      <c r="F609" s="18"/>
      <c r="G609" s="9"/>
      <c r="H609" s="9"/>
      <c r="I609" s="9"/>
      <c r="J609" s="9"/>
    </row>
    <row r="610" spans="5:10">
      <c r="E610" s="61"/>
      <c r="F610" s="18"/>
      <c r="G610" s="9"/>
      <c r="H610" s="9"/>
      <c r="I610" s="9"/>
      <c r="J610" s="9"/>
    </row>
    <row r="611" spans="5:10">
      <c r="E611" s="61"/>
      <c r="F611" s="18"/>
      <c r="G611" s="9"/>
      <c r="H611" s="9"/>
      <c r="I611" s="9"/>
      <c r="J611" s="9"/>
    </row>
    <row r="612" spans="5:10">
      <c r="E612" s="61"/>
      <c r="F612" s="18"/>
      <c r="G612" s="9"/>
      <c r="H612" s="9"/>
      <c r="I612" s="9"/>
      <c r="J612" s="9"/>
    </row>
    <row r="613" spans="5:10">
      <c r="E613" s="61"/>
      <c r="F613" s="18"/>
      <c r="G613" s="9"/>
      <c r="H613" s="9"/>
      <c r="I613" s="9"/>
      <c r="J613" s="9"/>
    </row>
    <row r="614" spans="5:10">
      <c r="E614" s="61"/>
      <c r="F614" s="18"/>
      <c r="G614" s="9"/>
      <c r="H614" s="9"/>
      <c r="I614" s="9"/>
      <c r="J614" s="9"/>
    </row>
    <row r="615" spans="5:10">
      <c r="E615" s="61"/>
      <c r="F615" s="18"/>
      <c r="G615" s="9"/>
      <c r="H615" s="9"/>
      <c r="I615" s="9"/>
      <c r="J615" s="9"/>
    </row>
    <row r="616" spans="5:10">
      <c r="E616" s="61"/>
      <c r="F616" s="18"/>
      <c r="G616" s="9"/>
      <c r="H616" s="9"/>
      <c r="I616" s="9"/>
      <c r="J616" s="9"/>
    </row>
    <row r="617" spans="5:10">
      <c r="E617" s="61"/>
      <c r="F617" s="18"/>
      <c r="G617" s="9"/>
      <c r="H617" s="9"/>
      <c r="I617" s="9"/>
      <c r="J617" s="9"/>
    </row>
    <row r="618" spans="5:10">
      <c r="E618" s="61"/>
      <c r="F618" s="18"/>
      <c r="G618" s="9"/>
      <c r="H618" s="9"/>
      <c r="I618" s="9"/>
      <c r="J618" s="9"/>
    </row>
    <row r="619" spans="5:10">
      <c r="E619" s="61"/>
      <c r="F619" s="18"/>
      <c r="G619" s="9"/>
      <c r="H619" s="9"/>
      <c r="I619" s="9"/>
      <c r="J619" s="9"/>
    </row>
    <row r="620" spans="5:10">
      <c r="E620" s="61"/>
      <c r="F620" s="18"/>
      <c r="G620" s="9"/>
      <c r="H620" s="9"/>
      <c r="I620" s="9"/>
      <c r="J620" s="9"/>
    </row>
    <row r="621" spans="5:10">
      <c r="E621" s="61"/>
      <c r="F621" s="18"/>
      <c r="G621" s="9"/>
      <c r="H621" s="9"/>
      <c r="I621" s="9"/>
      <c r="J621" s="9"/>
    </row>
    <row r="622" spans="5:10">
      <c r="E622" s="61"/>
      <c r="F622" s="18"/>
      <c r="G622" s="9"/>
      <c r="H622" s="9"/>
      <c r="I622" s="9"/>
      <c r="J622" s="9"/>
    </row>
    <row r="623" spans="5:10">
      <c r="E623" s="61"/>
      <c r="F623" s="18"/>
      <c r="G623" s="9"/>
      <c r="H623" s="9"/>
      <c r="I623" s="9"/>
      <c r="J623" s="9"/>
    </row>
    <row r="624" spans="5:10">
      <c r="E624" s="61"/>
      <c r="F624" s="18"/>
      <c r="G624" s="9"/>
      <c r="H624" s="9"/>
      <c r="I624" s="9"/>
      <c r="J624" s="9"/>
    </row>
    <row r="625" spans="5:10">
      <c r="E625" s="61"/>
      <c r="F625" s="18"/>
      <c r="G625" s="9"/>
      <c r="H625" s="9"/>
      <c r="I625" s="9"/>
      <c r="J625" s="9"/>
    </row>
    <row r="626" spans="5:10">
      <c r="E626" s="61"/>
      <c r="F626" s="18"/>
      <c r="G626" s="9"/>
      <c r="H626" s="9"/>
      <c r="I626" s="9"/>
      <c r="J626" s="9"/>
    </row>
    <row r="627" spans="5:10">
      <c r="E627" s="61"/>
      <c r="F627" s="18"/>
      <c r="G627" s="9"/>
      <c r="H627" s="9"/>
      <c r="I627" s="9"/>
      <c r="J627" s="9"/>
    </row>
    <row r="628" spans="5:10">
      <c r="E628" s="61"/>
      <c r="F628" s="18"/>
      <c r="G628" s="9"/>
      <c r="H628" s="9"/>
      <c r="I628" s="9"/>
      <c r="J628" s="9"/>
    </row>
    <row r="629" spans="5:10">
      <c r="E629" s="61"/>
      <c r="F629" s="18"/>
      <c r="G629" s="9"/>
      <c r="H629" s="9"/>
      <c r="I629" s="9"/>
      <c r="J629" s="9"/>
    </row>
    <row r="630" spans="5:10">
      <c r="E630" s="61"/>
      <c r="F630" s="18"/>
      <c r="G630" s="9"/>
      <c r="H630" s="9"/>
      <c r="I630" s="9"/>
      <c r="J630" s="9"/>
    </row>
    <row r="631" spans="5:10">
      <c r="E631" s="61"/>
      <c r="F631" s="18"/>
      <c r="G631" s="9"/>
      <c r="H631" s="9"/>
      <c r="I631" s="9"/>
      <c r="J631" s="9"/>
    </row>
    <row r="632" spans="5:10">
      <c r="E632" s="61"/>
      <c r="F632" s="18"/>
      <c r="G632" s="9"/>
      <c r="H632" s="9"/>
      <c r="I632" s="9"/>
      <c r="J632" s="9"/>
    </row>
    <row r="633" spans="5:10">
      <c r="E633" s="61"/>
      <c r="F633" s="18"/>
      <c r="G633" s="9"/>
      <c r="H633" s="9"/>
      <c r="I633" s="9"/>
      <c r="J633" s="9"/>
    </row>
    <row r="634" spans="5:10">
      <c r="E634" s="61"/>
      <c r="F634" s="18"/>
      <c r="G634" s="9"/>
      <c r="H634" s="9"/>
      <c r="I634" s="9"/>
      <c r="J634" s="9"/>
    </row>
    <row r="635" spans="5:10">
      <c r="E635" s="61"/>
      <c r="F635" s="18"/>
      <c r="G635" s="9"/>
      <c r="H635" s="9"/>
      <c r="I635" s="9"/>
      <c r="J635" s="9"/>
    </row>
    <row r="636" spans="5:10">
      <c r="E636" s="61"/>
      <c r="F636" s="18"/>
      <c r="G636" s="9"/>
      <c r="H636" s="9"/>
      <c r="I636" s="9"/>
      <c r="J636" s="9"/>
    </row>
    <row r="637" spans="5:10">
      <c r="E637" s="61"/>
      <c r="F637" s="18"/>
      <c r="G637" s="9"/>
      <c r="H637" s="9"/>
      <c r="I637" s="9"/>
      <c r="J637" s="9"/>
    </row>
    <row r="638" spans="5:10">
      <c r="E638" s="61"/>
      <c r="F638" s="18"/>
      <c r="G638" s="9"/>
      <c r="H638" s="9"/>
      <c r="I638" s="9"/>
      <c r="J638" s="9"/>
    </row>
    <row r="639" spans="5:10">
      <c r="E639" s="61"/>
      <c r="F639" s="18"/>
      <c r="G639" s="9"/>
      <c r="H639" s="9"/>
      <c r="I639" s="9"/>
      <c r="J639" s="9"/>
    </row>
    <row r="640" spans="5:10">
      <c r="E640" s="61"/>
      <c r="F640" s="18"/>
      <c r="G640" s="9"/>
      <c r="H640" s="9"/>
      <c r="I640" s="9"/>
      <c r="J640" s="9"/>
    </row>
    <row r="641" spans="5:10">
      <c r="E641" s="61"/>
      <c r="F641" s="18"/>
      <c r="G641" s="9"/>
      <c r="H641" s="9"/>
      <c r="I641" s="9"/>
      <c r="J641" s="9"/>
    </row>
    <row r="642" spans="5:10">
      <c r="E642" s="61"/>
      <c r="F642" s="18"/>
      <c r="G642" s="9"/>
      <c r="H642" s="9"/>
      <c r="I642" s="9"/>
      <c r="J642" s="9"/>
    </row>
    <row r="643" spans="5:10">
      <c r="E643" s="61"/>
      <c r="F643" s="18"/>
      <c r="G643" s="9"/>
      <c r="H643" s="9"/>
      <c r="I643" s="9"/>
      <c r="J643" s="9"/>
    </row>
    <row r="644" spans="5:10">
      <c r="E644" s="61"/>
      <c r="F644" s="18"/>
      <c r="G644" s="9"/>
      <c r="H644" s="9"/>
      <c r="I644" s="9"/>
      <c r="J644" s="9"/>
    </row>
    <row r="645" spans="5:10">
      <c r="E645" s="61"/>
      <c r="F645" s="18"/>
      <c r="G645" s="9"/>
      <c r="H645" s="9"/>
      <c r="I645" s="9"/>
      <c r="J645" s="9"/>
    </row>
    <row r="646" spans="5:10">
      <c r="E646" s="61"/>
      <c r="F646" s="18"/>
      <c r="G646" s="9"/>
      <c r="H646" s="9"/>
      <c r="I646" s="9"/>
      <c r="J646" s="9"/>
    </row>
    <row r="647" spans="5:10">
      <c r="E647" s="61"/>
      <c r="F647" s="18"/>
      <c r="G647" s="9"/>
      <c r="H647" s="9"/>
      <c r="I647" s="9"/>
      <c r="J647" s="9"/>
    </row>
    <row r="648" spans="5:10">
      <c r="E648" s="61"/>
      <c r="F648" s="18"/>
      <c r="G648" s="9"/>
      <c r="H648" s="9"/>
      <c r="I648" s="9"/>
      <c r="J648" s="9"/>
    </row>
    <row r="649" spans="5:10">
      <c r="E649" s="61"/>
      <c r="F649" s="18"/>
      <c r="G649" s="9"/>
      <c r="H649" s="9"/>
      <c r="I649" s="9"/>
      <c r="J649" s="9"/>
    </row>
    <row r="650" spans="5:10">
      <c r="E650" s="61"/>
      <c r="F650" s="18"/>
      <c r="G650" s="9"/>
      <c r="H650" s="9"/>
      <c r="I650" s="9"/>
      <c r="J650" s="9"/>
    </row>
    <row r="651" spans="5:10">
      <c r="E651" s="61"/>
      <c r="F651" s="18"/>
      <c r="G651" s="9"/>
      <c r="H651" s="9"/>
      <c r="I651" s="9"/>
      <c r="J651" s="9"/>
    </row>
    <row r="652" spans="5:10">
      <c r="E652" s="61"/>
      <c r="F652" s="18"/>
      <c r="G652" s="9"/>
      <c r="H652" s="9"/>
      <c r="I652" s="9"/>
      <c r="J652" s="9"/>
    </row>
    <row r="653" spans="5:10">
      <c r="E653" s="61"/>
      <c r="F653" s="18"/>
      <c r="G653" s="9"/>
      <c r="H653" s="9"/>
      <c r="I653" s="9"/>
      <c r="J653" s="9"/>
    </row>
    <row r="654" spans="5:10">
      <c r="E654" s="61"/>
      <c r="F654" s="18"/>
      <c r="G654" s="9"/>
      <c r="H654" s="9"/>
      <c r="I654" s="9"/>
      <c r="J654" s="9"/>
    </row>
    <row r="655" spans="5:10">
      <c r="E655" s="61"/>
      <c r="F655" s="18"/>
      <c r="G655" s="9"/>
      <c r="H655" s="9"/>
      <c r="I655" s="9"/>
      <c r="J655" s="9"/>
    </row>
    <row r="656" spans="5:10">
      <c r="E656" s="61"/>
      <c r="F656" s="18"/>
      <c r="G656" s="9"/>
      <c r="H656" s="9"/>
      <c r="I656" s="9"/>
      <c r="J656" s="9"/>
    </row>
    <row r="657" spans="5:10">
      <c r="E657" s="61"/>
      <c r="F657" s="18"/>
      <c r="G657" s="9"/>
      <c r="H657" s="9"/>
      <c r="I657" s="9"/>
      <c r="J657" s="9"/>
    </row>
    <row r="658" spans="5:10">
      <c r="E658" s="61"/>
      <c r="F658" s="18"/>
      <c r="G658" s="9"/>
      <c r="H658" s="9"/>
      <c r="I658" s="9"/>
      <c r="J658" s="9"/>
    </row>
    <row r="659" spans="5:10">
      <c r="E659" s="61"/>
      <c r="F659" s="18"/>
      <c r="G659" s="9"/>
      <c r="H659" s="9"/>
      <c r="I659" s="9"/>
      <c r="J659" s="9"/>
    </row>
    <row r="660" spans="5:10">
      <c r="E660" s="61"/>
      <c r="F660" s="18"/>
      <c r="G660" s="9"/>
      <c r="H660" s="9"/>
      <c r="I660" s="9"/>
      <c r="J660" s="9"/>
    </row>
    <row r="661" spans="5:10">
      <c r="E661" s="61"/>
      <c r="F661" s="18"/>
      <c r="G661" s="9"/>
      <c r="H661" s="9"/>
      <c r="I661" s="9"/>
      <c r="J661" s="9"/>
    </row>
    <row r="662" spans="5:10">
      <c r="E662" s="61"/>
      <c r="F662" s="18"/>
      <c r="G662" s="9"/>
      <c r="H662" s="9"/>
      <c r="I662" s="9"/>
      <c r="J662" s="9"/>
    </row>
    <row r="663" spans="5:10">
      <c r="E663" s="61"/>
      <c r="F663" s="18"/>
      <c r="G663" s="9"/>
      <c r="H663" s="9"/>
      <c r="I663" s="9"/>
      <c r="J663" s="9"/>
    </row>
    <row r="664" spans="5:10">
      <c r="E664" s="61"/>
      <c r="F664" s="18"/>
      <c r="G664" s="9"/>
      <c r="H664" s="9"/>
      <c r="I664" s="9"/>
      <c r="J664" s="9"/>
    </row>
    <row r="665" spans="5:10">
      <c r="E665" s="61"/>
      <c r="F665" s="18"/>
      <c r="G665" s="9"/>
      <c r="H665" s="9"/>
      <c r="I665" s="9"/>
      <c r="J665" s="9"/>
    </row>
    <row r="666" spans="5:10">
      <c r="E666" s="61"/>
      <c r="F666" s="18"/>
      <c r="G666" s="9"/>
      <c r="H666" s="9"/>
      <c r="I666" s="9"/>
      <c r="J666" s="9"/>
    </row>
    <row r="667" spans="5:10">
      <c r="E667" s="61"/>
      <c r="F667" s="18"/>
      <c r="G667" s="9"/>
      <c r="H667" s="9"/>
      <c r="I667" s="9"/>
      <c r="J667" s="9"/>
    </row>
    <row r="668" spans="5:10">
      <c r="E668" s="61"/>
      <c r="F668" s="18"/>
      <c r="G668" s="9"/>
      <c r="H668" s="9"/>
      <c r="I668" s="9"/>
      <c r="J668" s="9"/>
    </row>
    <row r="669" spans="5:10">
      <c r="E669" s="61"/>
      <c r="F669" s="18"/>
      <c r="G669" s="9"/>
      <c r="H669" s="9"/>
      <c r="I669" s="9"/>
      <c r="J669" s="9"/>
    </row>
    <row r="670" spans="5:10">
      <c r="E670" s="61"/>
      <c r="F670" s="18"/>
      <c r="G670" s="9"/>
      <c r="H670" s="9"/>
      <c r="I670" s="9"/>
      <c r="J670" s="9"/>
    </row>
    <row r="671" spans="5:10">
      <c r="E671" s="61"/>
      <c r="F671" s="18"/>
      <c r="G671" s="9"/>
      <c r="H671" s="9"/>
      <c r="I671" s="9"/>
      <c r="J671" s="9"/>
    </row>
    <row r="672" spans="5:10">
      <c r="E672" s="61"/>
      <c r="F672" s="18"/>
      <c r="G672" s="9"/>
      <c r="H672" s="9"/>
      <c r="I672" s="9"/>
      <c r="J672" s="9"/>
    </row>
    <row r="673" spans="5:10">
      <c r="E673" s="61"/>
      <c r="F673" s="18"/>
      <c r="G673" s="9"/>
      <c r="H673" s="9"/>
      <c r="I673" s="9"/>
      <c r="J673" s="9"/>
    </row>
    <row r="674" spans="5:10">
      <c r="E674" s="61"/>
      <c r="F674" s="18"/>
      <c r="G674" s="9"/>
      <c r="H674" s="9"/>
      <c r="I674" s="9"/>
      <c r="J674" s="9"/>
    </row>
    <row r="675" spans="5:10">
      <c r="E675" s="61"/>
      <c r="F675" s="18"/>
      <c r="G675" s="9"/>
      <c r="H675" s="9"/>
      <c r="I675" s="9"/>
      <c r="J675" s="9"/>
    </row>
    <row r="676" spans="5:10">
      <c r="E676" s="61"/>
      <c r="F676" s="18"/>
      <c r="G676" s="9"/>
      <c r="H676" s="9"/>
      <c r="I676" s="9"/>
      <c r="J676" s="9"/>
    </row>
    <row r="677" spans="5:10">
      <c r="E677" s="61"/>
      <c r="F677" s="18"/>
      <c r="G677" s="9"/>
      <c r="H677" s="9"/>
      <c r="I677" s="9"/>
      <c r="J677" s="9"/>
    </row>
    <row r="678" spans="5:10">
      <c r="E678" s="61"/>
      <c r="F678" s="18"/>
      <c r="G678" s="9"/>
      <c r="H678" s="9"/>
      <c r="I678" s="9"/>
      <c r="J678" s="9"/>
    </row>
    <row r="679" spans="5:10">
      <c r="E679" s="61"/>
      <c r="F679" s="18"/>
      <c r="G679" s="9"/>
      <c r="H679" s="9"/>
      <c r="I679" s="9"/>
      <c r="J679" s="9"/>
    </row>
    <row r="680" spans="5:10">
      <c r="E680" s="61"/>
      <c r="F680" s="18"/>
      <c r="G680" s="9"/>
      <c r="H680" s="9"/>
      <c r="I680" s="9"/>
      <c r="J680" s="9"/>
    </row>
    <row r="681" spans="5:10">
      <c r="E681" s="61"/>
      <c r="F681" s="18"/>
      <c r="G681" s="9"/>
      <c r="H681" s="9"/>
      <c r="I681" s="9"/>
      <c r="J681" s="9"/>
    </row>
    <row r="682" spans="5:10">
      <c r="E682" s="61"/>
      <c r="F682" s="18"/>
      <c r="G682" s="9"/>
      <c r="H682" s="9"/>
      <c r="I682" s="9"/>
      <c r="J682" s="9"/>
    </row>
    <row r="683" spans="5:10">
      <c r="E683" s="61"/>
      <c r="F683" s="18"/>
      <c r="G683" s="9"/>
      <c r="H683" s="9"/>
      <c r="I683" s="9"/>
      <c r="J683" s="9"/>
    </row>
    <row r="684" spans="5:10">
      <c r="E684" s="61"/>
      <c r="F684" s="18"/>
      <c r="G684" s="9"/>
      <c r="H684" s="9"/>
      <c r="I684" s="9"/>
      <c r="J684" s="9"/>
    </row>
    <row r="685" spans="5:10">
      <c r="E685" s="61"/>
      <c r="F685" s="18"/>
      <c r="G685" s="9"/>
      <c r="H685" s="9"/>
      <c r="I685" s="9"/>
      <c r="J685" s="9"/>
    </row>
    <row r="686" spans="5:10">
      <c r="E686" s="61"/>
      <c r="F686" s="18"/>
      <c r="G686" s="9"/>
      <c r="H686" s="9"/>
      <c r="I686" s="9"/>
      <c r="J686" s="9"/>
    </row>
    <row r="687" spans="5:10">
      <c r="E687" s="61"/>
      <c r="F687" s="18"/>
      <c r="G687" s="9"/>
      <c r="H687" s="9"/>
      <c r="I687" s="9"/>
      <c r="J687" s="9"/>
    </row>
    <row r="688" spans="5:10">
      <c r="E688" s="61"/>
      <c r="F688" s="18"/>
      <c r="G688" s="9"/>
      <c r="H688" s="9"/>
      <c r="I688" s="9"/>
      <c r="J688" s="9"/>
    </row>
    <row r="689" spans="5:10">
      <c r="E689" s="61"/>
      <c r="F689" s="18"/>
      <c r="G689" s="9"/>
      <c r="H689" s="9"/>
      <c r="I689" s="9"/>
      <c r="J689" s="9"/>
    </row>
    <row r="690" spans="5:10">
      <c r="E690" s="61"/>
      <c r="F690" s="18"/>
      <c r="G690" s="9"/>
      <c r="H690" s="9"/>
      <c r="I690" s="9"/>
      <c r="J690" s="9"/>
    </row>
    <row r="691" spans="5:10">
      <c r="E691" s="61"/>
      <c r="F691" s="18"/>
      <c r="G691" s="9"/>
      <c r="H691" s="9"/>
      <c r="I691" s="9"/>
      <c r="J691" s="9"/>
    </row>
    <row r="692" spans="5:10">
      <c r="E692" s="61"/>
      <c r="F692" s="18"/>
      <c r="G692" s="9"/>
      <c r="H692" s="9"/>
      <c r="I692" s="9"/>
      <c r="J692" s="9"/>
    </row>
    <row r="693" spans="5:10">
      <c r="E693" s="61"/>
      <c r="F693" s="18"/>
      <c r="G693" s="9"/>
      <c r="H693" s="9"/>
      <c r="I693" s="9"/>
      <c r="J693" s="9"/>
    </row>
    <row r="694" spans="5:10">
      <c r="E694" s="61"/>
      <c r="F694" s="18"/>
      <c r="G694" s="9"/>
      <c r="H694" s="9"/>
      <c r="I694" s="9"/>
      <c r="J694" s="9"/>
    </row>
    <row r="695" spans="5:10">
      <c r="E695" s="61"/>
      <c r="F695" s="18"/>
      <c r="G695" s="9"/>
      <c r="H695" s="9"/>
      <c r="I695" s="9"/>
      <c r="J695" s="9"/>
    </row>
    <row r="696" spans="5:10">
      <c r="E696" s="61"/>
      <c r="F696" s="18"/>
      <c r="G696" s="9"/>
      <c r="H696" s="9"/>
      <c r="I696" s="9"/>
      <c r="J696" s="9"/>
    </row>
    <row r="697" spans="5:10">
      <c r="E697" s="61"/>
      <c r="F697" s="18"/>
      <c r="G697" s="9"/>
      <c r="H697" s="9"/>
      <c r="I697" s="9"/>
      <c r="J697" s="9"/>
    </row>
    <row r="698" spans="5:10">
      <c r="E698" s="61"/>
      <c r="F698" s="18"/>
      <c r="G698" s="9"/>
      <c r="H698" s="9"/>
      <c r="I698" s="9"/>
      <c r="J698" s="9"/>
    </row>
    <row r="699" spans="5:10">
      <c r="E699" s="61"/>
      <c r="F699" s="18"/>
      <c r="G699" s="9"/>
      <c r="H699" s="9"/>
      <c r="I699" s="9"/>
      <c r="J699" s="9"/>
    </row>
    <row r="700" spans="5:10">
      <c r="E700" s="61"/>
      <c r="F700" s="18"/>
      <c r="G700" s="9"/>
      <c r="H700" s="9"/>
      <c r="I700" s="9"/>
      <c r="J700" s="9"/>
    </row>
    <row r="701" spans="5:10">
      <c r="E701" s="61"/>
      <c r="F701" s="18"/>
      <c r="G701" s="9"/>
      <c r="H701" s="9"/>
      <c r="I701" s="9"/>
      <c r="J701" s="9"/>
    </row>
    <row r="702" spans="5:10">
      <c r="E702" s="61"/>
      <c r="F702" s="18"/>
      <c r="G702" s="9"/>
      <c r="H702" s="9"/>
      <c r="I702" s="9"/>
      <c r="J702" s="9"/>
    </row>
    <row r="703" spans="5:10">
      <c r="E703" s="61"/>
      <c r="F703" s="18"/>
      <c r="G703" s="9"/>
      <c r="H703" s="9"/>
      <c r="I703" s="9"/>
      <c r="J703" s="9"/>
    </row>
    <row r="704" spans="5:10">
      <c r="E704" s="61"/>
      <c r="F704" s="18"/>
      <c r="G704" s="9"/>
      <c r="H704" s="9"/>
      <c r="I704" s="9"/>
      <c r="J704" s="9"/>
    </row>
    <row r="705" spans="5:10">
      <c r="E705" s="61"/>
      <c r="F705" s="18"/>
      <c r="G705" s="9"/>
      <c r="H705" s="9"/>
      <c r="I705" s="9"/>
      <c r="J705" s="9"/>
    </row>
    <row r="706" spans="5:10">
      <c r="E706" s="61"/>
      <c r="F706" s="18"/>
      <c r="G706" s="9"/>
      <c r="H706" s="9"/>
      <c r="I706" s="9"/>
      <c r="J706" s="9"/>
    </row>
    <row r="707" spans="5:10">
      <c r="E707" s="61"/>
      <c r="F707" s="18"/>
      <c r="G707" s="9"/>
      <c r="H707" s="9"/>
      <c r="I707" s="9"/>
      <c r="J707" s="9"/>
    </row>
    <row r="708" spans="5:10">
      <c r="E708" s="61"/>
      <c r="F708" s="18"/>
      <c r="G708" s="9"/>
      <c r="H708" s="9"/>
      <c r="I708" s="9"/>
      <c r="J708" s="9"/>
    </row>
    <row r="709" spans="5:10">
      <c r="E709" s="61"/>
      <c r="F709" s="18"/>
      <c r="G709" s="9"/>
      <c r="H709" s="9"/>
      <c r="I709" s="9"/>
      <c r="J709" s="9"/>
    </row>
    <row r="710" spans="5:10">
      <c r="E710" s="61"/>
      <c r="F710" s="18"/>
      <c r="G710" s="9"/>
      <c r="H710" s="9"/>
      <c r="I710" s="9"/>
      <c r="J710" s="9"/>
    </row>
    <row r="711" spans="5:10">
      <c r="E711" s="61"/>
      <c r="F711" s="18"/>
      <c r="G711" s="9"/>
      <c r="H711" s="9"/>
      <c r="I711" s="9"/>
      <c r="J711" s="9"/>
    </row>
    <row r="712" spans="5:10">
      <c r="E712" s="61"/>
      <c r="F712" s="18"/>
      <c r="G712" s="9"/>
      <c r="H712" s="9"/>
      <c r="I712" s="9"/>
      <c r="J712" s="9"/>
    </row>
    <row r="713" spans="5:10">
      <c r="E713" s="61"/>
      <c r="F713" s="18"/>
      <c r="G713" s="9"/>
      <c r="H713" s="9"/>
      <c r="I713" s="9"/>
      <c r="J713" s="9"/>
    </row>
    <row r="714" spans="5:10">
      <c r="E714" s="61"/>
      <c r="F714" s="18"/>
      <c r="G714" s="9"/>
      <c r="H714" s="9"/>
      <c r="I714" s="9"/>
      <c r="J714" s="9"/>
    </row>
    <row r="715" spans="5:10">
      <c r="E715" s="61"/>
      <c r="F715" s="18"/>
      <c r="G715" s="9"/>
      <c r="H715" s="9"/>
      <c r="I715" s="9"/>
      <c r="J715" s="9"/>
    </row>
    <row r="716" spans="5:10">
      <c r="E716" s="61"/>
      <c r="F716" s="18"/>
      <c r="G716" s="9"/>
      <c r="H716" s="9"/>
      <c r="I716" s="9"/>
      <c r="J716" s="9"/>
    </row>
    <row r="717" spans="5:10">
      <c r="E717" s="61"/>
      <c r="F717" s="18"/>
      <c r="G717" s="9"/>
      <c r="H717" s="9"/>
      <c r="I717" s="9"/>
      <c r="J717" s="9"/>
    </row>
    <row r="718" spans="5:10">
      <c r="E718" s="61"/>
      <c r="F718" s="18"/>
      <c r="G718" s="9"/>
      <c r="H718" s="9"/>
      <c r="I718" s="9"/>
      <c r="J718" s="9"/>
    </row>
    <row r="719" spans="5:10">
      <c r="E719" s="61"/>
      <c r="F719" s="18"/>
      <c r="G719" s="9"/>
      <c r="H719" s="9"/>
      <c r="I719" s="9"/>
      <c r="J719" s="9"/>
    </row>
    <row r="720" spans="5:10">
      <c r="E720" s="61"/>
      <c r="F720" s="18"/>
      <c r="G720" s="9"/>
      <c r="H720" s="9"/>
      <c r="I720" s="9"/>
      <c r="J720" s="9"/>
    </row>
    <row r="721" spans="5:10">
      <c r="E721" s="61"/>
      <c r="F721" s="18"/>
      <c r="G721" s="9"/>
      <c r="H721" s="9"/>
      <c r="I721" s="9"/>
      <c r="J721" s="9"/>
    </row>
    <row r="722" spans="5:10">
      <c r="E722" s="61"/>
      <c r="F722" s="18"/>
      <c r="G722" s="9"/>
      <c r="H722" s="9"/>
      <c r="I722" s="9"/>
      <c r="J722" s="9"/>
    </row>
    <row r="723" spans="5:10">
      <c r="E723" s="61"/>
      <c r="F723" s="18"/>
      <c r="G723" s="9"/>
      <c r="H723" s="9"/>
      <c r="I723" s="9"/>
      <c r="J723" s="9"/>
    </row>
    <row r="724" spans="5:10">
      <c r="E724" s="61"/>
      <c r="F724" s="18"/>
      <c r="G724" s="9"/>
      <c r="H724" s="9"/>
      <c r="I724" s="9"/>
      <c r="J724" s="9"/>
    </row>
    <row r="725" spans="5:10">
      <c r="E725" s="61"/>
      <c r="F725" s="18"/>
      <c r="G725" s="9"/>
      <c r="H725" s="9"/>
      <c r="I725" s="9"/>
      <c r="J725" s="9"/>
    </row>
    <row r="726" spans="5:10">
      <c r="E726" s="61"/>
      <c r="F726" s="18"/>
      <c r="G726" s="9"/>
      <c r="H726" s="9"/>
      <c r="I726" s="9"/>
      <c r="J726" s="9"/>
    </row>
    <row r="727" spans="5:10">
      <c r="E727" s="61"/>
      <c r="F727" s="18"/>
      <c r="G727" s="9"/>
      <c r="H727" s="9"/>
      <c r="I727" s="9"/>
      <c r="J727" s="9"/>
    </row>
    <row r="728" spans="5:10">
      <c r="E728" s="61"/>
      <c r="F728" s="18"/>
      <c r="G728" s="9"/>
      <c r="H728" s="9"/>
      <c r="I728" s="9"/>
      <c r="J728" s="9"/>
    </row>
    <row r="729" spans="5:10">
      <c r="E729" s="61"/>
      <c r="F729" s="18"/>
      <c r="G729" s="9"/>
      <c r="H729" s="9"/>
      <c r="I729" s="9"/>
      <c r="J729" s="9"/>
    </row>
    <row r="730" spans="5:10">
      <c r="E730" s="61"/>
      <c r="F730" s="18"/>
      <c r="G730" s="9"/>
      <c r="H730" s="9"/>
      <c r="I730" s="9"/>
      <c r="J730" s="9"/>
    </row>
    <row r="731" spans="5:10">
      <c r="E731" s="61"/>
      <c r="F731" s="18"/>
      <c r="G731" s="9"/>
      <c r="H731" s="9"/>
      <c r="I731" s="9"/>
      <c r="J731" s="9"/>
    </row>
    <row r="732" spans="5:10">
      <c r="E732" s="61"/>
      <c r="F732" s="18"/>
      <c r="G732" s="9"/>
      <c r="H732" s="9"/>
      <c r="I732" s="9"/>
      <c r="J732" s="9"/>
    </row>
    <row r="733" spans="5:10">
      <c r="E733" s="61"/>
      <c r="F733" s="18"/>
      <c r="G733" s="9"/>
      <c r="H733" s="9"/>
      <c r="I733" s="9"/>
      <c r="J733" s="9"/>
    </row>
    <row r="734" spans="5:10">
      <c r="E734" s="61"/>
      <c r="F734" s="18"/>
      <c r="G734" s="9"/>
      <c r="H734" s="9"/>
      <c r="I734" s="9"/>
      <c r="J734" s="9"/>
    </row>
    <row r="735" spans="5:10">
      <c r="E735" s="61"/>
      <c r="F735" s="18"/>
      <c r="G735" s="9"/>
      <c r="H735" s="9"/>
      <c r="I735" s="9"/>
      <c r="J735" s="9"/>
    </row>
    <row r="736" spans="5:10">
      <c r="E736" s="61"/>
      <c r="F736" s="18"/>
      <c r="G736" s="9"/>
      <c r="H736" s="9"/>
      <c r="I736" s="9"/>
      <c r="J736" s="9"/>
    </row>
    <row r="737" spans="5:10">
      <c r="E737" s="61"/>
      <c r="F737" s="18"/>
      <c r="G737" s="9"/>
      <c r="H737" s="9"/>
      <c r="I737" s="9"/>
      <c r="J737" s="9"/>
    </row>
    <row r="738" spans="5:10">
      <c r="E738" s="61"/>
      <c r="F738" s="18"/>
      <c r="G738" s="9"/>
      <c r="H738" s="9"/>
      <c r="I738" s="9"/>
      <c r="J738" s="9"/>
    </row>
    <row r="739" spans="5:10">
      <c r="E739" s="61"/>
      <c r="F739" s="18"/>
      <c r="G739" s="9"/>
      <c r="H739" s="9"/>
      <c r="I739" s="9"/>
      <c r="J739" s="9"/>
    </row>
    <row r="740" spans="5:10">
      <c r="E740" s="61"/>
      <c r="F740" s="18"/>
      <c r="G740" s="9"/>
      <c r="H740" s="9"/>
      <c r="I740" s="9"/>
      <c r="J740" s="9"/>
    </row>
    <row r="741" spans="5:10">
      <c r="E741" s="61"/>
      <c r="F741" s="18"/>
      <c r="G741" s="9"/>
      <c r="H741" s="9"/>
      <c r="I741" s="9"/>
      <c r="J741" s="9"/>
    </row>
    <row r="742" spans="5:10">
      <c r="E742" s="61"/>
      <c r="F742" s="18"/>
      <c r="G742" s="9"/>
      <c r="H742" s="9"/>
      <c r="I742" s="9"/>
      <c r="J742" s="9"/>
    </row>
    <row r="743" spans="5:10">
      <c r="E743" s="61"/>
      <c r="F743" s="18"/>
      <c r="G743" s="9"/>
      <c r="H743" s="9"/>
      <c r="I743" s="9"/>
      <c r="J743" s="9"/>
    </row>
    <row r="744" spans="5:10">
      <c r="E744" s="61"/>
      <c r="F744" s="18"/>
      <c r="G744" s="9"/>
      <c r="H744" s="9"/>
      <c r="I744" s="9"/>
      <c r="J744" s="9"/>
    </row>
    <row r="745" spans="5:10">
      <c r="E745" s="61"/>
      <c r="F745" s="18"/>
      <c r="G745" s="9"/>
      <c r="H745" s="9"/>
      <c r="I745" s="9"/>
      <c r="J745" s="9"/>
    </row>
    <row r="746" spans="5:10">
      <c r="E746" s="61"/>
      <c r="F746" s="18"/>
      <c r="G746" s="9"/>
      <c r="H746" s="9"/>
      <c r="I746" s="9"/>
      <c r="J746" s="9"/>
    </row>
    <row r="747" spans="5:10">
      <c r="E747" s="61"/>
      <c r="F747" s="18"/>
      <c r="G747" s="9"/>
      <c r="H747" s="9"/>
      <c r="I747" s="9"/>
      <c r="J747" s="9"/>
    </row>
    <row r="748" spans="5:10">
      <c r="E748" s="61"/>
      <c r="F748" s="18"/>
      <c r="G748" s="9"/>
      <c r="H748" s="9"/>
      <c r="I748" s="9"/>
      <c r="J748" s="9"/>
    </row>
    <row r="749" spans="5:10">
      <c r="E749" s="61"/>
      <c r="F749" s="18"/>
      <c r="G749" s="9"/>
      <c r="H749" s="9"/>
      <c r="I749" s="9"/>
      <c r="J749" s="9"/>
    </row>
    <row r="750" spans="5:10">
      <c r="E750" s="61"/>
      <c r="F750" s="18"/>
      <c r="G750" s="9"/>
      <c r="H750" s="9"/>
      <c r="I750" s="9"/>
      <c r="J750" s="9"/>
    </row>
    <row r="751" spans="5:10">
      <c r="E751" s="61"/>
      <c r="F751" s="18"/>
      <c r="G751" s="9"/>
      <c r="H751" s="9"/>
      <c r="I751" s="9"/>
      <c r="J751" s="9"/>
    </row>
    <row r="752" spans="5:10">
      <c r="E752" s="61"/>
      <c r="F752" s="18"/>
      <c r="G752" s="9"/>
      <c r="H752" s="9"/>
      <c r="I752" s="9"/>
      <c r="J752" s="9"/>
    </row>
    <row r="753" spans="5:10">
      <c r="E753" s="61"/>
      <c r="F753" s="18"/>
      <c r="G753" s="9"/>
      <c r="H753" s="9"/>
      <c r="I753" s="9"/>
      <c r="J753" s="9"/>
    </row>
    <row r="754" spans="5:10">
      <c r="E754" s="61"/>
      <c r="F754" s="18"/>
      <c r="G754" s="9"/>
      <c r="H754" s="9"/>
      <c r="I754" s="9"/>
      <c r="J754" s="9"/>
    </row>
    <row r="755" spans="5:10">
      <c r="E755" s="61"/>
      <c r="F755" s="18"/>
      <c r="G755" s="9"/>
      <c r="H755" s="9"/>
      <c r="I755" s="9"/>
      <c r="J755" s="9"/>
    </row>
    <row r="756" spans="5:10">
      <c r="E756" s="61"/>
      <c r="F756" s="18"/>
      <c r="G756" s="9"/>
      <c r="H756" s="9"/>
      <c r="I756" s="9"/>
      <c r="J756" s="9"/>
    </row>
    <row r="757" spans="5:10">
      <c r="E757" s="61"/>
      <c r="F757" s="18"/>
      <c r="G757" s="9"/>
      <c r="H757" s="9"/>
      <c r="I757" s="9"/>
      <c r="J757" s="9"/>
    </row>
    <row r="758" spans="5:10">
      <c r="E758" s="61"/>
      <c r="F758" s="18"/>
      <c r="G758" s="9"/>
      <c r="H758" s="9"/>
      <c r="I758" s="9"/>
      <c r="J758" s="9"/>
    </row>
    <row r="759" spans="5:10">
      <c r="E759" s="61"/>
      <c r="F759" s="18"/>
      <c r="G759" s="9"/>
      <c r="H759" s="9"/>
      <c r="I759" s="9"/>
      <c r="J759" s="9"/>
    </row>
    <row r="760" spans="5:10">
      <c r="E760" s="61"/>
      <c r="F760" s="18"/>
      <c r="G760" s="9"/>
      <c r="H760" s="9"/>
      <c r="I760" s="9"/>
      <c r="J760" s="9"/>
    </row>
    <row r="761" spans="5:10">
      <c r="E761" s="61"/>
      <c r="F761" s="18"/>
      <c r="G761" s="9"/>
      <c r="H761" s="9"/>
      <c r="I761" s="9"/>
      <c r="J761" s="9"/>
    </row>
    <row r="762" spans="5:10">
      <c r="E762" s="61"/>
      <c r="F762" s="18"/>
      <c r="G762" s="9"/>
      <c r="H762" s="9"/>
      <c r="I762" s="9"/>
      <c r="J762" s="9"/>
    </row>
    <row r="763" spans="5:10">
      <c r="E763" s="61"/>
      <c r="F763" s="18"/>
      <c r="G763" s="9"/>
      <c r="H763" s="9"/>
      <c r="I763" s="9"/>
      <c r="J763" s="9"/>
    </row>
    <row r="764" spans="5:10">
      <c r="E764" s="61"/>
      <c r="F764" s="18"/>
      <c r="G764" s="9"/>
      <c r="H764" s="9"/>
      <c r="I764" s="9"/>
      <c r="J764" s="9"/>
    </row>
    <row r="765" spans="5:10">
      <c r="E765" s="61"/>
      <c r="F765" s="18"/>
      <c r="G765" s="9"/>
      <c r="H765" s="9"/>
      <c r="I765" s="9"/>
      <c r="J765" s="9"/>
    </row>
    <row r="766" spans="5:10">
      <c r="E766" s="61"/>
      <c r="F766" s="18"/>
      <c r="G766" s="9"/>
      <c r="H766" s="9"/>
      <c r="I766" s="9"/>
      <c r="J766" s="9"/>
    </row>
    <row r="767" spans="5:10">
      <c r="E767" s="61"/>
      <c r="F767" s="18"/>
      <c r="G767" s="9"/>
      <c r="H767" s="9"/>
      <c r="I767" s="9"/>
      <c r="J767" s="9"/>
    </row>
    <row r="768" spans="5:10">
      <c r="E768" s="61"/>
      <c r="F768" s="18"/>
      <c r="G768" s="9"/>
      <c r="H768" s="9"/>
      <c r="I768" s="9"/>
      <c r="J768" s="9"/>
    </row>
    <row r="769" spans="5:10">
      <c r="E769" s="61"/>
      <c r="F769" s="18"/>
      <c r="G769" s="9"/>
      <c r="H769" s="9"/>
      <c r="I769" s="9"/>
      <c r="J769" s="9"/>
    </row>
    <row r="770" spans="5:10">
      <c r="E770" s="61"/>
      <c r="F770" s="18"/>
      <c r="G770" s="9"/>
      <c r="H770" s="9"/>
      <c r="I770" s="9"/>
      <c r="J770" s="9"/>
    </row>
    <row r="771" spans="5:10">
      <c r="E771" s="61"/>
      <c r="F771" s="18"/>
      <c r="G771" s="9"/>
      <c r="H771" s="9"/>
      <c r="I771" s="9"/>
      <c r="J771" s="9"/>
    </row>
    <row r="772" spans="5:10">
      <c r="E772" s="61"/>
      <c r="F772" s="18"/>
      <c r="G772" s="9"/>
      <c r="H772" s="9"/>
      <c r="I772" s="9"/>
      <c r="J772" s="9"/>
    </row>
    <row r="773" spans="5:10">
      <c r="E773" s="61"/>
      <c r="F773" s="18"/>
      <c r="G773" s="9"/>
      <c r="H773" s="9"/>
      <c r="I773" s="9"/>
      <c r="J773" s="9"/>
    </row>
    <row r="774" spans="5:10">
      <c r="E774" s="61"/>
      <c r="F774" s="18"/>
      <c r="G774" s="9"/>
      <c r="H774" s="9"/>
      <c r="I774" s="9"/>
      <c r="J774" s="9"/>
    </row>
    <row r="775" spans="5:10">
      <c r="E775" s="61"/>
      <c r="F775" s="18"/>
      <c r="G775" s="9"/>
      <c r="H775" s="9"/>
      <c r="I775" s="9"/>
      <c r="J775" s="9"/>
    </row>
    <row r="776" spans="5:10">
      <c r="E776" s="61"/>
      <c r="F776" s="18"/>
      <c r="G776" s="9"/>
      <c r="H776" s="9"/>
      <c r="I776" s="9"/>
      <c r="J776" s="9"/>
    </row>
    <row r="777" spans="5:10">
      <c r="E777" s="61"/>
      <c r="F777" s="18"/>
      <c r="G777" s="9"/>
      <c r="H777" s="9"/>
      <c r="I777" s="9"/>
      <c r="J777" s="9"/>
    </row>
    <row r="778" spans="5:10">
      <c r="E778" s="61"/>
      <c r="F778" s="18"/>
      <c r="G778" s="9"/>
      <c r="H778" s="9"/>
      <c r="I778" s="9"/>
      <c r="J778" s="9"/>
    </row>
    <row r="779" spans="5:10">
      <c r="E779" s="61"/>
      <c r="F779" s="18"/>
      <c r="G779" s="9"/>
      <c r="H779" s="9"/>
      <c r="I779" s="9"/>
      <c r="J779" s="9"/>
    </row>
    <row r="780" spans="5:10">
      <c r="E780" s="61"/>
      <c r="F780" s="18"/>
      <c r="G780" s="9"/>
      <c r="H780" s="9"/>
      <c r="I780" s="9"/>
      <c r="J780" s="9"/>
    </row>
    <row r="781" spans="5:10">
      <c r="E781" s="61"/>
      <c r="F781" s="18"/>
      <c r="G781" s="9"/>
      <c r="H781" s="9"/>
      <c r="I781" s="9"/>
      <c r="J781" s="9"/>
    </row>
    <row r="782" spans="5:10">
      <c r="E782" s="61"/>
      <c r="F782" s="18"/>
      <c r="G782" s="9"/>
      <c r="H782" s="9"/>
      <c r="I782" s="9"/>
      <c r="J782" s="9"/>
    </row>
    <row r="783" spans="5:10">
      <c r="E783" s="61"/>
      <c r="F783" s="18"/>
      <c r="G783" s="9"/>
      <c r="H783" s="9"/>
      <c r="I783" s="9"/>
      <c r="J783" s="9"/>
    </row>
    <row r="784" spans="5:10">
      <c r="E784" s="61"/>
      <c r="F784" s="18"/>
      <c r="G784" s="9"/>
      <c r="H784" s="9"/>
      <c r="I784" s="9"/>
      <c r="J784" s="9"/>
    </row>
    <row r="785" spans="5:10">
      <c r="E785" s="61"/>
      <c r="F785" s="18"/>
      <c r="G785" s="9"/>
      <c r="H785" s="9"/>
      <c r="I785" s="9"/>
      <c r="J785" s="9"/>
    </row>
    <row r="786" spans="5:10">
      <c r="E786" s="61"/>
      <c r="F786" s="18"/>
      <c r="G786" s="9"/>
      <c r="H786" s="9"/>
      <c r="I786" s="9"/>
      <c r="J786" s="9"/>
    </row>
    <row r="787" spans="5:10">
      <c r="E787" s="61"/>
      <c r="F787" s="18"/>
      <c r="G787" s="9"/>
      <c r="H787" s="9"/>
      <c r="I787" s="9"/>
      <c r="J787" s="9"/>
    </row>
    <row r="788" spans="5:10">
      <c r="E788" s="61"/>
      <c r="F788" s="18"/>
      <c r="G788" s="9"/>
      <c r="H788" s="9"/>
      <c r="I788" s="9"/>
      <c r="J788" s="9"/>
    </row>
    <row r="789" spans="5:10">
      <c r="E789" s="61"/>
      <c r="F789" s="18"/>
      <c r="G789" s="9"/>
      <c r="H789" s="9"/>
      <c r="I789" s="9"/>
      <c r="J789" s="9"/>
    </row>
    <row r="790" spans="5:10">
      <c r="E790" s="61"/>
      <c r="F790" s="18"/>
      <c r="G790" s="9"/>
      <c r="H790" s="9"/>
      <c r="I790" s="9"/>
      <c r="J790" s="9"/>
    </row>
    <row r="791" spans="5:10">
      <c r="E791" s="61"/>
      <c r="F791" s="18"/>
      <c r="G791" s="9"/>
      <c r="H791" s="9"/>
      <c r="I791" s="9"/>
      <c r="J791" s="9"/>
    </row>
    <row r="792" spans="5:10">
      <c r="E792" s="61"/>
      <c r="F792" s="18"/>
      <c r="G792" s="9"/>
      <c r="H792" s="9"/>
      <c r="I792" s="9"/>
      <c r="J792" s="9"/>
    </row>
    <row r="793" spans="5:10">
      <c r="E793" s="61"/>
      <c r="F793" s="18"/>
      <c r="G793" s="9"/>
      <c r="H793" s="9"/>
      <c r="I793" s="9"/>
      <c r="J793" s="9"/>
    </row>
    <row r="794" spans="5:10">
      <c r="E794" s="61"/>
      <c r="F794" s="18"/>
      <c r="G794" s="9"/>
      <c r="H794" s="9"/>
      <c r="I794" s="9"/>
      <c r="J794" s="9"/>
    </row>
    <row r="795" spans="5:10">
      <c r="E795" s="61"/>
      <c r="F795" s="18"/>
      <c r="G795" s="9"/>
      <c r="H795" s="9"/>
      <c r="I795" s="9"/>
      <c r="J795" s="9"/>
    </row>
    <row r="796" spans="5:10">
      <c r="E796" s="61"/>
      <c r="F796" s="18"/>
      <c r="G796" s="9"/>
      <c r="H796" s="9"/>
      <c r="I796" s="9"/>
      <c r="J796" s="9"/>
    </row>
    <row r="797" spans="5:10">
      <c r="E797" s="61"/>
      <c r="F797" s="18"/>
      <c r="G797" s="9"/>
      <c r="H797" s="9"/>
      <c r="I797" s="9"/>
      <c r="J797" s="9"/>
    </row>
    <row r="798" spans="5:10">
      <c r="E798" s="61"/>
      <c r="F798" s="18"/>
      <c r="G798" s="9"/>
      <c r="H798" s="9"/>
      <c r="I798" s="9"/>
      <c r="J798" s="9"/>
    </row>
    <row r="799" spans="5:10">
      <c r="E799" s="61"/>
      <c r="F799" s="18"/>
      <c r="G799" s="9"/>
      <c r="H799" s="9"/>
      <c r="I799" s="9"/>
      <c r="J799" s="9"/>
    </row>
    <row r="800" spans="5:10">
      <c r="E800" s="61"/>
      <c r="F800" s="18"/>
      <c r="G800" s="9"/>
      <c r="H800" s="9"/>
      <c r="I800" s="9"/>
      <c r="J800" s="9"/>
    </row>
    <row r="801" spans="5:10">
      <c r="E801" s="61"/>
      <c r="F801" s="18"/>
      <c r="G801" s="9"/>
      <c r="H801" s="9"/>
      <c r="I801" s="9"/>
      <c r="J801" s="9"/>
    </row>
    <row r="802" spans="5:10">
      <c r="E802" s="61"/>
      <c r="F802" s="18"/>
      <c r="G802" s="9"/>
      <c r="H802" s="9"/>
      <c r="I802" s="9"/>
      <c r="J802" s="9"/>
    </row>
    <row r="803" spans="5:10">
      <c r="E803" s="61"/>
      <c r="F803" s="18"/>
      <c r="G803" s="9"/>
      <c r="H803" s="9"/>
      <c r="I803" s="9"/>
      <c r="J803" s="9"/>
    </row>
    <row r="804" spans="5:10">
      <c r="E804" s="61"/>
      <c r="F804" s="18"/>
      <c r="G804" s="9"/>
      <c r="H804" s="9"/>
      <c r="I804" s="9"/>
      <c r="J804" s="9"/>
    </row>
    <row r="805" spans="5:10">
      <c r="E805" s="61"/>
      <c r="F805" s="18"/>
      <c r="G805" s="9"/>
      <c r="H805" s="9"/>
      <c r="I805" s="9"/>
      <c r="J805" s="9"/>
    </row>
    <row r="806" spans="5:10">
      <c r="E806" s="61"/>
      <c r="F806" s="18"/>
      <c r="G806" s="9"/>
      <c r="H806" s="9"/>
      <c r="I806" s="9"/>
      <c r="J806" s="9"/>
    </row>
    <row r="807" spans="5:10">
      <c r="E807" s="61"/>
      <c r="F807" s="18"/>
      <c r="G807" s="9"/>
      <c r="H807" s="9"/>
      <c r="I807" s="9"/>
      <c r="J807" s="9"/>
    </row>
    <row r="808" spans="5:10">
      <c r="E808" s="61"/>
      <c r="F808" s="18"/>
      <c r="G808" s="9"/>
      <c r="H808" s="9"/>
      <c r="I808" s="9"/>
      <c r="J808" s="9"/>
    </row>
    <row r="809" spans="5:10">
      <c r="E809" s="61"/>
      <c r="F809" s="18"/>
      <c r="G809" s="9"/>
      <c r="H809" s="9"/>
      <c r="I809" s="9"/>
      <c r="J809" s="9"/>
    </row>
    <row r="810" spans="5:10">
      <c r="E810" s="61"/>
      <c r="F810" s="18"/>
      <c r="G810" s="9"/>
      <c r="H810" s="9"/>
      <c r="I810" s="9"/>
      <c r="J810" s="9"/>
    </row>
    <row r="811" spans="5:10">
      <c r="E811" s="61"/>
      <c r="F811" s="18"/>
      <c r="G811" s="9"/>
      <c r="H811" s="9"/>
      <c r="I811" s="9"/>
      <c r="J811" s="9"/>
    </row>
    <row r="812" spans="5:10">
      <c r="E812" s="61"/>
      <c r="F812" s="18"/>
      <c r="G812" s="9"/>
      <c r="H812" s="9"/>
      <c r="I812" s="9"/>
      <c r="J812" s="9"/>
    </row>
    <row r="813" spans="5:10">
      <c r="E813" s="61"/>
      <c r="F813" s="18"/>
      <c r="G813" s="9"/>
      <c r="H813" s="9"/>
      <c r="I813" s="9"/>
      <c r="J813" s="9"/>
    </row>
    <row r="814" spans="5:10">
      <c r="E814" s="61"/>
      <c r="F814" s="18"/>
      <c r="G814" s="9"/>
      <c r="H814" s="9"/>
      <c r="I814" s="9"/>
      <c r="J814" s="9"/>
    </row>
    <row r="815" spans="5:10">
      <c r="E815" s="61"/>
      <c r="F815" s="18"/>
      <c r="G815" s="9"/>
      <c r="H815" s="9"/>
      <c r="I815" s="9"/>
      <c r="J815" s="9"/>
    </row>
    <row r="816" spans="5:10">
      <c r="E816" s="61"/>
      <c r="F816" s="18"/>
      <c r="G816" s="9"/>
      <c r="H816" s="9"/>
      <c r="I816" s="9"/>
      <c r="J816" s="9"/>
    </row>
    <row r="817" spans="5:10">
      <c r="E817" s="61"/>
      <c r="F817" s="18"/>
      <c r="G817" s="9"/>
      <c r="H817" s="9"/>
      <c r="I817" s="9"/>
      <c r="J817" s="9"/>
    </row>
    <row r="818" spans="5:10">
      <c r="E818" s="61"/>
      <c r="F818" s="18"/>
      <c r="G818" s="9"/>
      <c r="H818" s="9"/>
      <c r="I818" s="9"/>
      <c r="J818" s="9"/>
    </row>
    <row r="819" spans="5:10">
      <c r="E819" s="61"/>
      <c r="F819" s="18"/>
      <c r="G819" s="9"/>
      <c r="H819" s="9"/>
      <c r="I819" s="9"/>
      <c r="J819" s="9"/>
    </row>
    <row r="820" spans="5:10">
      <c r="E820" s="61"/>
      <c r="F820" s="18"/>
      <c r="G820" s="9"/>
      <c r="H820" s="9"/>
      <c r="I820" s="9"/>
      <c r="J820" s="9"/>
    </row>
    <row r="821" spans="5:10">
      <c r="E821" s="61"/>
      <c r="F821" s="18"/>
      <c r="G821" s="9"/>
      <c r="H821" s="9"/>
      <c r="I821" s="9"/>
      <c r="J821" s="9"/>
    </row>
    <row r="822" spans="5:10">
      <c r="E822" s="61"/>
      <c r="F822" s="18"/>
      <c r="G822" s="9"/>
      <c r="H822" s="9"/>
      <c r="I822" s="9"/>
      <c r="J822" s="9"/>
    </row>
    <row r="823" spans="5:10">
      <c r="E823" s="61"/>
      <c r="F823" s="18"/>
      <c r="G823" s="9"/>
      <c r="H823" s="9"/>
      <c r="I823" s="9"/>
      <c r="J823" s="9"/>
    </row>
    <row r="824" spans="5:10">
      <c r="E824" s="61"/>
      <c r="F824" s="18"/>
      <c r="G824" s="9"/>
      <c r="H824" s="9"/>
      <c r="I824" s="9"/>
      <c r="J824" s="9"/>
    </row>
    <row r="825" spans="5:10">
      <c r="E825" s="61"/>
      <c r="F825" s="18"/>
      <c r="G825" s="9"/>
      <c r="H825" s="9"/>
      <c r="I825" s="9"/>
      <c r="J825" s="9"/>
    </row>
    <row r="826" spans="5:10">
      <c r="E826" s="61"/>
      <c r="F826" s="18"/>
      <c r="G826" s="9"/>
      <c r="H826" s="9"/>
      <c r="I826" s="9"/>
      <c r="J826" s="9"/>
    </row>
    <row r="827" spans="5:10">
      <c r="E827" s="61"/>
      <c r="F827" s="18"/>
      <c r="G827" s="9"/>
      <c r="H827" s="9"/>
      <c r="I827" s="9"/>
      <c r="J827" s="9"/>
    </row>
    <row r="828" spans="5:10">
      <c r="E828" s="61"/>
      <c r="F828" s="18"/>
      <c r="G828" s="9"/>
      <c r="H828" s="9"/>
      <c r="I828" s="9"/>
      <c r="J828" s="9"/>
    </row>
    <row r="829" spans="5:10">
      <c r="E829" s="61"/>
      <c r="F829" s="18"/>
      <c r="G829" s="9"/>
      <c r="H829" s="9"/>
      <c r="I829" s="9"/>
      <c r="J829" s="9"/>
    </row>
    <row r="830" spans="5:10">
      <c r="E830" s="61"/>
      <c r="F830" s="18"/>
      <c r="G830" s="9"/>
      <c r="H830" s="9"/>
      <c r="I830" s="9"/>
      <c r="J830" s="9"/>
    </row>
    <row r="831" spans="5:10">
      <c r="E831" s="61"/>
      <c r="F831" s="18"/>
      <c r="G831" s="9"/>
      <c r="H831" s="9"/>
      <c r="I831" s="9"/>
      <c r="J831" s="9"/>
    </row>
    <row r="832" spans="5:10">
      <c r="E832" s="61"/>
      <c r="F832" s="18"/>
      <c r="G832" s="9"/>
      <c r="H832" s="9"/>
      <c r="I832" s="9"/>
      <c r="J832" s="9"/>
    </row>
    <row r="833" spans="5:10">
      <c r="E833" s="61"/>
      <c r="F833" s="18"/>
      <c r="G833" s="9"/>
      <c r="H833" s="9"/>
      <c r="I833" s="9"/>
      <c r="J833" s="9"/>
    </row>
    <row r="834" spans="5:10">
      <c r="E834" s="61"/>
      <c r="F834" s="18"/>
      <c r="G834" s="9"/>
      <c r="H834" s="9"/>
      <c r="I834" s="9"/>
      <c r="J834" s="9"/>
    </row>
    <row r="835" spans="5:10">
      <c r="E835" s="61"/>
      <c r="F835" s="18"/>
      <c r="G835" s="9"/>
      <c r="H835" s="9"/>
      <c r="I835" s="9"/>
      <c r="J835" s="9"/>
    </row>
    <row r="836" spans="5:10">
      <c r="E836" s="61"/>
      <c r="F836" s="18"/>
      <c r="G836" s="9"/>
      <c r="H836" s="9"/>
      <c r="I836" s="9"/>
      <c r="J836" s="9"/>
    </row>
    <row r="837" spans="5:10">
      <c r="E837" s="61"/>
      <c r="F837" s="18"/>
      <c r="G837" s="9"/>
      <c r="H837" s="9"/>
      <c r="I837" s="9"/>
      <c r="J837" s="9"/>
    </row>
    <row r="838" spans="5:10">
      <c r="E838" s="61"/>
      <c r="F838" s="18"/>
      <c r="G838" s="9"/>
      <c r="H838" s="9"/>
      <c r="I838" s="9"/>
      <c r="J838" s="9"/>
    </row>
    <row r="839" spans="5:10">
      <c r="E839" s="61"/>
      <c r="F839" s="18"/>
      <c r="G839" s="9"/>
      <c r="H839" s="9"/>
      <c r="I839" s="9"/>
      <c r="J839" s="9"/>
    </row>
    <row r="840" spans="5:10">
      <c r="E840" s="61"/>
      <c r="F840" s="18"/>
      <c r="G840" s="9"/>
      <c r="H840" s="9"/>
      <c r="I840" s="9"/>
      <c r="J840" s="9"/>
    </row>
    <row r="841" spans="5:10">
      <c r="E841" s="61"/>
      <c r="F841" s="18"/>
      <c r="G841" s="9"/>
      <c r="H841" s="9"/>
      <c r="I841" s="9"/>
      <c r="J841" s="9"/>
    </row>
    <row r="842" spans="5:10">
      <c r="E842" s="61"/>
      <c r="F842" s="18"/>
      <c r="G842" s="9"/>
      <c r="H842" s="9"/>
      <c r="I842" s="9"/>
      <c r="J842" s="9"/>
    </row>
    <row r="843" spans="5:10">
      <c r="E843" s="61"/>
      <c r="F843" s="18"/>
      <c r="G843" s="9"/>
      <c r="H843" s="9"/>
      <c r="I843" s="9"/>
      <c r="J843" s="9"/>
    </row>
    <row r="844" spans="5:10">
      <c r="E844" s="61"/>
      <c r="F844" s="18"/>
      <c r="G844" s="9"/>
      <c r="H844" s="9"/>
      <c r="I844" s="9"/>
      <c r="J844" s="9"/>
    </row>
    <row r="845" spans="5:10">
      <c r="E845" s="61"/>
      <c r="F845" s="18"/>
      <c r="G845" s="9"/>
      <c r="H845" s="9"/>
      <c r="I845" s="9"/>
      <c r="J845" s="9"/>
    </row>
    <row r="846" spans="5:10">
      <c r="E846" s="61"/>
      <c r="F846" s="18"/>
      <c r="G846" s="9"/>
      <c r="H846" s="9"/>
      <c r="I846" s="9"/>
      <c r="J846" s="9"/>
    </row>
    <row r="847" spans="5:10">
      <c r="E847" s="61"/>
      <c r="F847" s="18"/>
      <c r="G847" s="9"/>
      <c r="H847" s="9"/>
      <c r="I847" s="9"/>
      <c r="J847" s="9"/>
    </row>
    <row r="848" spans="5:10">
      <c r="E848" s="61"/>
      <c r="F848" s="18"/>
      <c r="G848" s="9"/>
      <c r="H848" s="9"/>
      <c r="I848" s="9"/>
      <c r="J848" s="9"/>
    </row>
    <row r="849" spans="5:10">
      <c r="E849" s="61"/>
      <c r="F849" s="18"/>
      <c r="G849" s="9"/>
      <c r="H849" s="9"/>
      <c r="I849" s="9"/>
      <c r="J849" s="9"/>
    </row>
    <row r="850" spans="5:10">
      <c r="E850" s="61"/>
      <c r="F850" s="18"/>
      <c r="G850" s="9"/>
      <c r="H850" s="9"/>
      <c r="I850" s="9"/>
      <c r="J850" s="9"/>
    </row>
    <row r="851" spans="5:10">
      <c r="E851" s="61"/>
      <c r="F851" s="18"/>
      <c r="G851" s="9"/>
      <c r="H851" s="9"/>
      <c r="I851" s="9"/>
      <c r="J851" s="9"/>
    </row>
    <row r="852" spans="5:10">
      <c r="E852" s="61"/>
      <c r="F852" s="18"/>
      <c r="G852" s="9"/>
      <c r="H852" s="9"/>
      <c r="I852" s="9"/>
      <c r="J852" s="9"/>
    </row>
    <row r="853" spans="5:10">
      <c r="E853" s="61"/>
      <c r="F853" s="18"/>
      <c r="G853" s="9"/>
      <c r="H853" s="9"/>
      <c r="I853" s="9"/>
      <c r="J853" s="9"/>
    </row>
    <row r="854" spans="5:10">
      <c r="E854" s="61"/>
      <c r="F854" s="18"/>
      <c r="G854" s="9"/>
      <c r="H854" s="9"/>
      <c r="I854" s="9"/>
      <c r="J854" s="9"/>
    </row>
    <row r="855" spans="5:10">
      <c r="E855" s="61"/>
      <c r="F855" s="18"/>
      <c r="G855" s="9"/>
      <c r="H855" s="9"/>
      <c r="I855" s="9"/>
      <c r="J855" s="9"/>
    </row>
    <row r="856" spans="5:10">
      <c r="E856" s="61"/>
      <c r="F856" s="18"/>
      <c r="G856" s="9"/>
      <c r="H856" s="9"/>
      <c r="I856" s="9"/>
      <c r="J856" s="9"/>
    </row>
    <row r="857" spans="5:10">
      <c r="E857" s="61"/>
      <c r="F857" s="18"/>
      <c r="G857" s="9"/>
      <c r="H857" s="9"/>
      <c r="I857" s="9"/>
      <c r="J857" s="9"/>
    </row>
    <row r="858" spans="5:10">
      <c r="E858" s="61"/>
      <c r="F858" s="18"/>
      <c r="G858" s="9"/>
      <c r="H858" s="9"/>
      <c r="I858" s="9"/>
      <c r="J858" s="9"/>
    </row>
    <row r="859" spans="5:10">
      <c r="E859" s="61"/>
      <c r="F859" s="18"/>
      <c r="G859" s="9"/>
      <c r="H859" s="9"/>
      <c r="I859" s="9"/>
      <c r="J859" s="9"/>
    </row>
    <row r="860" spans="5:10">
      <c r="E860" s="61"/>
      <c r="F860" s="18"/>
      <c r="G860" s="9"/>
      <c r="H860" s="9"/>
      <c r="I860" s="9"/>
      <c r="J860" s="9"/>
    </row>
    <row r="861" spans="5:10">
      <c r="E861" s="61"/>
      <c r="F861" s="18"/>
      <c r="G861" s="9"/>
      <c r="H861" s="9"/>
      <c r="I861" s="9"/>
      <c r="J861" s="9"/>
    </row>
    <row r="862" spans="5:10">
      <c r="E862" s="61"/>
      <c r="F862" s="18"/>
      <c r="G862" s="9"/>
      <c r="H862" s="9"/>
      <c r="I862" s="9"/>
      <c r="J862" s="9"/>
    </row>
    <row r="863" spans="5:10">
      <c r="E863" s="61"/>
      <c r="F863" s="18"/>
      <c r="G863" s="9"/>
      <c r="H863" s="9"/>
      <c r="I863" s="9"/>
      <c r="J863" s="9"/>
    </row>
    <row r="864" spans="5:10">
      <c r="E864" s="61"/>
      <c r="F864" s="18"/>
      <c r="G864" s="9"/>
      <c r="H864" s="9"/>
      <c r="I864" s="9"/>
      <c r="J864" s="9"/>
    </row>
    <row r="865" spans="5:10">
      <c r="E865" s="61"/>
      <c r="F865" s="18"/>
      <c r="G865" s="9"/>
      <c r="H865" s="9"/>
      <c r="I865" s="9"/>
      <c r="J865" s="9"/>
    </row>
    <row r="866" spans="5:10">
      <c r="E866" s="61"/>
      <c r="F866" s="18"/>
      <c r="G866" s="9"/>
      <c r="H866" s="9"/>
      <c r="I866" s="9"/>
      <c r="J866" s="9"/>
    </row>
    <row r="867" spans="5:10">
      <c r="E867" s="61"/>
      <c r="F867" s="18"/>
      <c r="G867" s="9"/>
      <c r="H867" s="9"/>
      <c r="I867" s="9"/>
      <c r="J867" s="9"/>
    </row>
    <row r="868" spans="5:10">
      <c r="E868" s="61"/>
      <c r="F868" s="18"/>
      <c r="G868" s="9"/>
      <c r="H868" s="9"/>
      <c r="I868" s="9"/>
      <c r="J868" s="9"/>
    </row>
    <row r="869" spans="5:10">
      <c r="E869" s="61"/>
      <c r="F869" s="18"/>
      <c r="G869" s="9"/>
      <c r="H869" s="9"/>
      <c r="I869" s="9"/>
      <c r="J869" s="9"/>
    </row>
    <row r="870" spans="5:10">
      <c r="E870" s="61"/>
      <c r="F870" s="18"/>
      <c r="G870" s="9"/>
      <c r="H870" s="9"/>
      <c r="I870" s="9"/>
      <c r="J870" s="9"/>
    </row>
    <row r="871" spans="5:10">
      <c r="E871" s="61"/>
      <c r="F871" s="18"/>
      <c r="G871" s="9"/>
      <c r="H871" s="9"/>
      <c r="I871" s="9"/>
      <c r="J871" s="9"/>
    </row>
    <row r="872" spans="5:10">
      <c r="E872" s="61"/>
      <c r="F872" s="18"/>
      <c r="G872" s="9"/>
      <c r="H872" s="9"/>
      <c r="I872" s="9"/>
      <c r="J872" s="9"/>
    </row>
    <row r="873" spans="5:10">
      <c r="E873" s="61"/>
      <c r="F873" s="18"/>
      <c r="G873" s="9"/>
      <c r="H873" s="9"/>
      <c r="I873" s="9"/>
      <c r="J873" s="9"/>
    </row>
    <row r="874" spans="5:10">
      <c r="E874" s="61"/>
      <c r="F874" s="18"/>
      <c r="G874" s="9"/>
      <c r="H874" s="9"/>
      <c r="I874" s="9"/>
      <c r="J874" s="9"/>
    </row>
    <row r="875" spans="5:10">
      <c r="E875" s="61"/>
      <c r="F875" s="18"/>
      <c r="G875" s="9"/>
      <c r="H875" s="9"/>
      <c r="I875" s="9"/>
      <c r="J875" s="9"/>
    </row>
    <row r="876" spans="5:10">
      <c r="E876" s="61"/>
      <c r="F876" s="18"/>
      <c r="G876" s="9"/>
      <c r="H876" s="9"/>
      <c r="I876" s="9"/>
      <c r="J876" s="9"/>
    </row>
    <row r="877" spans="5:10">
      <c r="E877" s="61"/>
      <c r="F877" s="18"/>
      <c r="G877" s="9"/>
      <c r="H877" s="9"/>
      <c r="I877" s="9"/>
      <c r="J877" s="9"/>
    </row>
    <row r="878" spans="5:10">
      <c r="E878" s="61"/>
      <c r="F878" s="18"/>
      <c r="G878" s="9"/>
      <c r="H878" s="9"/>
      <c r="I878" s="9"/>
      <c r="J878" s="9"/>
    </row>
    <row r="879" spans="5:10">
      <c r="E879" s="61"/>
      <c r="F879" s="18"/>
      <c r="G879" s="9"/>
      <c r="H879" s="9"/>
      <c r="I879" s="9"/>
      <c r="J879" s="9"/>
    </row>
    <row r="880" spans="5:10">
      <c r="E880" s="61"/>
      <c r="F880" s="18"/>
      <c r="G880" s="9"/>
      <c r="H880" s="9"/>
      <c r="I880" s="9"/>
      <c r="J880" s="9"/>
    </row>
    <row r="881" spans="5:10">
      <c r="E881" s="61"/>
      <c r="F881" s="18"/>
      <c r="G881" s="9"/>
      <c r="H881" s="9"/>
      <c r="I881" s="9"/>
      <c r="J881" s="9"/>
    </row>
    <row r="882" spans="5:10">
      <c r="E882" s="61"/>
      <c r="F882" s="18"/>
      <c r="G882" s="9"/>
      <c r="H882" s="9"/>
      <c r="I882" s="9"/>
      <c r="J882" s="9"/>
    </row>
    <row r="883" spans="5:10">
      <c r="E883" s="61"/>
      <c r="F883" s="18"/>
      <c r="G883" s="9"/>
      <c r="H883" s="9"/>
      <c r="I883" s="9"/>
      <c r="J883" s="9"/>
    </row>
    <row r="884" spans="5:10">
      <c r="E884" s="61"/>
      <c r="F884" s="18"/>
      <c r="G884" s="9"/>
      <c r="H884" s="9"/>
      <c r="I884" s="9"/>
      <c r="J884" s="9"/>
    </row>
    <row r="885" spans="5:10">
      <c r="E885" s="61"/>
      <c r="F885" s="18"/>
      <c r="G885" s="9"/>
      <c r="H885" s="9"/>
      <c r="I885" s="9"/>
      <c r="J885" s="9"/>
    </row>
    <row r="886" spans="5:10">
      <c r="E886" s="61"/>
      <c r="F886" s="18"/>
      <c r="G886" s="9"/>
      <c r="H886" s="9"/>
      <c r="I886" s="9"/>
      <c r="J886" s="9"/>
    </row>
    <row r="887" spans="5:10">
      <c r="E887" s="61"/>
      <c r="F887" s="18"/>
      <c r="G887" s="9"/>
      <c r="H887" s="9"/>
      <c r="I887" s="9"/>
      <c r="J887" s="9"/>
    </row>
    <row r="888" spans="5:10">
      <c r="E888" s="61"/>
      <c r="F888" s="18"/>
      <c r="G888" s="9"/>
      <c r="H888" s="9"/>
      <c r="I888" s="9"/>
      <c r="J888" s="9"/>
    </row>
    <row r="889" spans="5:10">
      <c r="E889" s="61"/>
      <c r="F889" s="18"/>
      <c r="G889" s="9"/>
      <c r="H889" s="9"/>
      <c r="I889" s="9"/>
      <c r="J889" s="9"/>
    </row>
    <row r="890" spans="5:10">
      <c r="E890" s="61"/>
      <c r="F890" s="18"/>
      <c r="G890" s="9"/>
      <c r="H890" s="9"/>
      <c r="I890" s="9"/>
      <c r="J890" s="9"/>
    </row>
    <row r="891" spans="5:10">
      <c r="E891" s="61"/>
      <c r="F891" s="18"/>
      <c r="G891" s="9"/>
      <c r="H891" s="9"/>
      <c r="I891" s="9"/>
      <c r="J891" s="9"/>
    </row>
    <row r="892" spans="5:10">
      <c r="E892" s="61"/>
      <c r="F892" s="18"/>
      <c r="G892" s="9"/>
      <c r="H892" s="9"/>
      <c r="I892" s="9"/>
      <c r="J892" s="9"/>
    </row>
    <row r="893" spans="5:10">
      <c r="E893" s="61"/>
      <c r="F893" s="18"/>
      <c r="G893" s="9"/>
      <c r="H893" s="9"/>
      <c r="I893" s="9"/>
      <c r="J893" s="9"/>
    </row>
    <row r="894" spans="5:10">
      <c r="E894" s="61"/>
      <c r="F894" s="18"/>
      <c r="G894" s="9"/>
      <c r="H894" s="9"/>
      <c r="I894" s="9"/>
      <c r="J894" s="9"/>
    </row>
    <row r="895" spans="5:10">
      <c r="E895" s="61"/>
      <c r="F895" s="18"/>
      <c r="G895" s="9"/>
      <c r="H895" s="9"/>
      <c r="I895" s="9"/>
      <c r="J895" s="9"/>
    </row>
    <row r="896" spans="5:10">
      <c r="E896" s="61"/>
      <c r="F896" s="18"/>
      <c r="G896" s="9"/>
      <c r="H896" s="9"/>
      <c r="I896" s="9"/>
      <c r="J896" s="9"/>
    </row>
    <row r="897" spans="5:10">
      <c r="E897" s="61"/>
      <c r="F897" s="18"/>
      <c r="G897" s="9"/>
      <c r="H897" s="9"/>
      <c r="I897" s="9"/>
      <c r="J897" s="9"/>
    </row>
    <row r="898" spans="5:10">
      <c r="E898" s="61"/>
      <c r="F898" s="18"/>
      <c r="G898" s="9"/>
      <c r="H898" s="9"/>
      <c r="I898" s="9"/>
      <c r="J898" s="9"/>
    </row>
    <row r="899" spans="5:10">
      <c r="E899" s="61"/>
      <c r="F899" s="18"/>
      <c r="G899" s="9"/>
      <c r="H899" s="9"/>
      <c r="I899" s="9"/>
      <c r="J899" s="9"/>
    </row>
    <row r="900" spans="5:10">
      <c r="E900" s="61"/>
      <c r="F900" s="18"/>
      <c r="G900" s="9"/>
      <c r="H900" s="9"/>
      <c r="I900" s="9"/>
      <c r="J900" s="9"/>
    </row>
    <row r="901" spans="5:10">
      <c r="E901" s="61"/>
      <c r="F901" s="18"/>
      <c r="G901" s="9"/>
      <c r="H901" s="9"/>
      <c r="I901" s="9"/>
      <c r="J901" s="9"/>
    </row>
    <row r="902" spans="5:10">
      <c r="E902" s="61"/>
      <c r="F902" s="18"/>
      <c r="G902" s="9"/>
      <c r="H902" s="9"/>
      <c r="I902" s="9"/>
      <c r="J902" s="9"/>
    </row>
    <row r="903" spans="5:10">
      <c r="E903" s="61"/>
      <c r="F903" s="18"/>
      <c r="G903" s="9"/>
      <c r="H903" s="9"/>
      <c r="I903" s="9"/>
      <c r="J903" s="9"/>
    </row>
    <row r="904" spans="5:10">
      <c r="E904" s="61"/>
      <c r="F904" s="18"/>
      <c r="G904" s="9"/>
      <c r="H904" s="9"/>
      <c r="I904" s="9"/>
      <c r="J904" s="9"/>
    </row>
    <row r="905" spans="5:10">
      <c r="E905" s="61"/>
      <c r="F905" s="18"/>
      <c r="G905" s="9"/>
      <c r="H905" s="9"/>
      <c r="I905" s="9"/>
      <c r="J905" s="9"/>
    </row>
    <row r="906" spans="5:10">
      <c r="E906" s="61"/>
      <c r="F906" s="18"/>
      <c r="G906" s="9"/>
      <c r="H906" s="9"/>
      <c r="I906" s="9"/>
      <c r="J906" s="9"/>
    </row>
    <row r="907" spans="5:10">
      <c r="E907" s="61"/>
      <c r="F907" s="18"/>
      <c r="G907" s="9"/>
      <c r="H907" s="9"/>
      <c r="I907" s="9"/>
      <c r="J907" s="9"/>
    </row>
    <row r="908" spans="5:10">
      <c r="E908" s="61"/>
      <c r="F908" s="18"/>
      <c r="G908" s="9"/>
      <c r="H908" s="9"/>
      <c r="I908" s="9"/>
      <c r="J908" s="9"/>
    </row>
    <row r="909" spans="5:10">
      <c r="E909" s="61"/>
      <c r="F909" s="18"/>
      <c r="G909" s="9"/>
      <c r="H909" s="9"/>
      <c r="I909" s="9"/>
      <c r="J909" s="9"/>
    </row>
    <row r="910" spans="5:10">
      <c r="E910" s="61"/>
      <c r="F910" s="18"/>
      <c r="G910" s="9"/>
      <c r="H910" s="9"/>
      <c r="I910" s="9"/>
      <c r="J910" s="9"/>
    </row>
    <row r="911" spans="5:10">
      <c r="E911" s="61"/>
      <c r="F911" s="18"/>
      <c r="G911" s="9"/>
      <c r="H911" s="9"/>
      <c r="I911" s="9"/>
      <c r="J911" s="9"/>
    </row>
    <row r="912" spans="5:10">
      <c r="E912" s="61"/>
      <c r="F912" s="18"/>
      <c r="G912" s="9"/>
      <c r="H912" s="9"/>
      <c r="I912" s="9"/>
      <c r="J912" s="9"/>
    </row>
    <row r="913" spans="5:10">
      <c r="E913" s="61"/>
      <c r="F913" s="18"/>
      <c r="G913" s="9"/>
      <c r="H913" s="9"/>
      <c r="I913" s="9"/>
      <c r="J913" s="9"/>
    </row>
    <row r="914" spans="5:10">
      <c r="E914" s="61"/>
      <c r="F914" s="18"/>
      <c r="G914" s="9"/>
      <c r="H914" s="9"/>
      <c r="I914" s="9"/>
      <c r="J914" s="9"/>
    </row>
    <row r="915" spans="5:10">
      <c r="E915" s="61"/>
      <c r="F915" s="18"/>
      <c r="G915" s="9"/>
      <c r="H915" s="9"/>
      <c r="I915" s="9"/>
      <c r="J915" s="9"/>
    </row>
    <row r="916" spans="5:10">
      <c r="E916" s="61"/>
      <c r="F916" s="18"/>
      <c r="G916" s="9"/>
      <c r="H916" s="9"/>
      <c r="I916" s="9"/>
      <c r="J916" s="9"/>
    </row>
    <row r="917" spans="5:10">
      <c r="E917" s="61"/>
      <c r="F917" s="18"/>
      <c r="G917" s="9"/>
      <c r="H917" s="9"/>
      <c r="I917" s="9"/>
      <c r="J917" s="9"/>
    </row>
    <row r="918" spans="5:10">
      <c r="E918" s="61"/>
      <c r="F918" s="18"/>
      <c r="G918" s="9"/>
      <c r="H918" s="9"/>
      <c r="I918" s="9"/>
      <c r="J918" s="9"/>
    </row>
    <row r="919" spans="5:10">
      <c r="E919" s="61"/>
      <c r="F919" s="18"/>
      <c r="G919" s="9"/>
      <c r="H919" s="9"/>
      <c r="I919" s="9"/>
      <c r="J919" s="9"/>
    </row>
    <row r="920" spans="5:10">
      <c r="E920" s="61"/>
      <c r="F920" s="18"/>
      <c r="G920" s="9"/>
      <c r="H920" s="9"/>
      <c r="I920" s="9"/>
      <c r="J920" s="9"/>
    </row>
    <row r="921" spans="5:10">
      <c r="E921" s="61"/>
      <c r="F921" s="18"/>
      <c r="G921" s="9"/>
      <c r="H921" s="9"/>
      <c r="I921" s="9"/>
      <c r="J921" s="9"/>
    </row>
    <row r="922" spans="5:10">
      <c r="E922" s="61"/>
      <c r="F922" s="18"/>
      <c r="G922" s="9"/>
      <c r="H922" s="9"/>
      <c r="I922" s="9"/>
      <c r="J922" s="9"/>
    </row>
    <row r="923" spans="5:10">
      <c r="E923" s="61"/>
      <c r="F923" s="18"/>
      <c r="G923" s="9"/>
      <c r="H923" s="9"/>
      <c r="I923" s="9"/>
      <c r="J923" s="9"/>
    </row>
    <row r="924" spans="5:10">
      <c r="E924" s="61"/>
      <c r="F924" s="18"/>
      <c r="G924" s="9"/>
      <c r="H924" s="9"/>
      <c r="I924" s="9"/>
      <c r="J924" s="9"/>
    </row>
    <row r="925" spans="5:10">
      <c r="E925" s="61"/>
      <c r="F925" s="18"/>
      <c r="G925" s="9"/>
      <c r="H925" s="9"/>
      <c r="I925" s="9"/>
      <c r="J925" s="9"/>
    </row>
    <row r="926" spans="5:10">
      <c r="E926" s="61"/>
      <c r="F926" s="18"/>
      <c r="G926" s="9"/>
      <c r="H926" s="9"/>
      <c r="I926" s="9"/>
      <c r="J926" s="9"/>
    </row>
    <row r="927" spans="5:10">
      <c r="E927" s="61"/>
      <c r="F927" s="18"/>
      <c r="G927" s="9"/>
      <c r="H927" s="9"/>
      <c r="I927" s="9"/>
      <c r="J927" s="9"/>
    </row>
    <row r="928" spans="5:10">
      <c r="E928" s="61"/>
      <c r="F928" s="18"/>
      <c r="G928" s="9"/>
      <c r="H928" s="9"/>
      <c r="I928" s="9"/>
      <c r="J928" s="9"/>
    </row>
    <row r="929" spans="5:10">
      <c r="E929" s="61"/>
      <c r="F929" s="18"/>
      <c r="G929" s="9"/>
      <c r="H929" s="9"/>
      <c r="I929" s="9"/>
      <c r="J929" s="9"/>
    </row>
    <row r="930" spans="5:10">
      <c r="E930" s="61"/>
      <c r="F930" s="18"/>
      <c r="G930" s="9"/>
      <c r="H930" s="9"/>
      <c r="I930" s="9"/>
      <c r="J930" s="9"/>
    </row>
    <row r="931" spans="5:10">
      <c r="E931" s="61"/>
      <c r="F931" s="18"/>
      <c r="G931" s="9"/>
      <c r="H931" s="9"/>
      <c r="I931" s="9"/>
      <c r="J931" s="9"/>
    </row>
    <row r="932" spans="5:10">
      <c r="E932" s="61"/>
      <c r="F932" s="18"/>
      <c r="G932" s="9"/>
      <c r="H932" s="9"/>
      <c r="I932" s="9"/>
      <c r="J932" s="9"/>
    </row>
    <row r="933" spans="5:10">
      <c r="E933" s="61"/>
      <c r="F933" s="18"/>
      <c r="G933" s="9"/>
      <c r="H933" s="9"/>
      <c r="I933" s="9"/>
      <c r="J933" s="9"/>
    </row>
    <row r="934" spans="5:10">
      <c r="E934" s="61"/>
      <c r="F934" s="18"/>
      <c r="G934" s="9"/>
      <c r="H934" s="9"/>
      <c r="I934" s="9"/>
      <c r="J934" s="9"/>
    </row>
    <row r="935" spans="5:10">
      <c r="E935" s="61"/>
      <c r="F935" s="18"/>
      <c r="G935" s="9"/>
      <c r="H935" s="9"/>
      <c r="I935" s="9"/>
      <c r="J935" s="9"/>
    </row>
    <row r="936" spans="5:10">
      <c r="E936" s="61"/>
      <c r="F936" s="18"/>
      <c r="G936" s="9"/>
      <c r="H936" s="9"/>
      <c r="I936" s="9"/>
      <c r="J936" s="9"/>
    </row>
    <row r="937" spans="5:10">
      <c r="E937" s="61"/>
      <c r="F937" s="18"/>
      <c r="G937" s="9"/>
      <c r="H937" s="9"/>
      <c r="I937" s="9"/>
      <c r="J937" s="9"/>
    </row>
    <row r="938" spans="5:10">
      <c r="E938" s="61"/>
      <c r="F938" s="18"/>
      <c r="G938" s="9"/>
      <c r="H938" s="9"/>
      <c r="I938" s="9"/>
      <c r="J938" s="9"/>
    </row>
    <row r="939" spans="5:10">
      <c r="E939" s="61"/>
      <c r="F939" s="18"/>
      <c r="G939" s="9"/>
      <c r="H939" s="9"/>
      <c r="I939" s="9"/>
      <c r="J939" s="9"/>
    </row>
    <row r="940" spans="5:10">
      <c r="E940" s="61"/>
      <c r="F940" s="18"/>
      <c r="G940" s="9"/>
      <c r="H940" s="9"/>
      <c r="I940" s="9"/>
      <c r="J940" s="9"/>
    </row>
    <row r="941" spans="5:10">
      <c r="E941" s="61"/>
      <c r="F941" s="18"/>
      <c r="G941" s="9"/>
      <c r="H941" s="9"/>
      <c r="I941" s="9"/>
      <c r="J941" s="9"/>
    </row>
    <row r="942" spans="5:10">
      <c r="E942" s="61"/>
      <c r="F942" s="18"/>
      <c r="G942" s="9"/>
      <c r="H942" s="9"/>
      <c r="I942" s="9"/>
      <c r="J942" s="9"/>
    </row>
    <row r="943" spans="5:10">
      <c r="E943" s="61"/>
      <c r="F943" s="18"/>
      <c r="G943" s="9"/>
      <c r="H943" s="9"/>
      <c r="I943" s="9"/>
      <c r="J943" s="9"/>
    </row>
    <row r="944" spans="5:10">
      <c r="E944" s="61"/>
      <c r="F944" s="18"/>
      <c r="G944" s="9"/>
      <c r="H944" s="9"/>
      <c r="I944" s="9"/>
      <c r="J944" s="9"/>
    </row>
    <row r="945" spans="5:10">
      <c r="E945" s="61"/>
      <c r="F945" s="18"/>
      <c r="G945" s="9"/>
      <c r="H945" s="9"/>
      <c r="I945" s="9"/>
      <c r="J945" s="9"/>
    </row>
    <row r="946" spans="5:10">
      <c r="E946" s="61"/>
      <c r="F946" s="18"/>
      <c r="G946" s="9"/>
      <c r="H946" s="9"/>
      <c r="I946" s="9"/>
      <c r="J946" s="9"/>
    </row>
    <row r="947" spans="5:10">
      <c r="E947" s="61"/>
      <c r="F947" s="18"/>
      <c r="G947" s="9"/>
      <c r="H947" s="9"/>
      <c r="I947" s="9"/>
      <c r="J947" s="9"/>
    </row>
    <row r="948" spans="5:10">
      <c r="E948" s="61"/>
      <c r="F948" s="18"/>
      <c r="G948" s="9"/>
      <c r="H948" s="9"/>
      <c r="I948" s="9"/>
      <c r="J948" s="9"/>
    </row>
    <row r="949" spans="5:10">
      <c r="E949" s="61"/>
      <c r="F949" s="18"/>
      <c r="G949" s="9"/>
      <c r="H949" s="9"/>
      <c r="I949" s="9"/>
      <c r="J949" s="9"/>
    </row>
    <row r="950" spans="5:10">
      <c r="E950" s="61"/>
      <c r="F950" s="18"/>
      <c r="G950" s="9"/>
      <c r="H950" s="9"/>
      <c r="I950" s="9"/>
      <c r="J950" s="9"/>
    </row>
    <row r="951" spans="5:10">
      <c r="E951" s="61"/>
      <c r="F951" s="18"/>
      <c r="G951" s="9"/>
      <c r="H951" s="9"/>
      <c r="I951" s="9"/>
      <c r="J951" s="9"/>
    </row>
    <row r="952" spans="5:10">
      <c r="E952" s="61"/>
      <c r="F952" s="18"/>
      <c r="G952" s="9"/>
      <c r="H952" s="9"/>
      <c r="I952" s="9"/>
      <c r="J952" s="9"/>
    </row>
    <row r="953" spans="5:10">
      <c r="E953" s="61"/>
      <c r="F953" s="18"/>
      <c r="G953" s="9"/>
      <c r="H953" s="9"/>
      <c r="I953" s="9"/>
      <c r="J953" s="9"/>
    </row>
    <row r="954" spans="5:10">
      <c r="E954" s="61"/>
      <c r="F954" s="18"/>
      <c r="G954" s="9"/>
      <c r="H954" s="9"/>
      <c r="I954" s="9"/>
      <c r="J954" s="9"/>
    </row>
    <row r="955" spans="5:10">
      <c r="E955" s="61"/>
      <c r="F955" s="18"/>
      <c r="G955" s="9"/>
      <c r="H955" s="9"/>
      <c r="I955" s="9"/>
      <c r="J955" s="9"/>
    </row>
    <row r="956" spans="5:10">
      <c r="E956" s="61"/>
      <c r="F956" s="18"/>
      <c r="G956" s="9"/>
      <c r="H956" s="9"/>
      <c r="I956" s="9"/>
      <c r="J956" s="9"/>
    </row>
    <row r="957" spans="5:10">
      <c r="E957" s="61"/>
      <c r="F957" s="18"/>
      <c r="G957" s="9"/>
      <c r="H957" s="9"/>
      <c r="I957" s="9"/>
      <c r="J957" s="9"/>
    </row>
    <row r="958" spans="5:10">
      <c r="E958" s="61"/>
      <c r="F958" s="18"/>
      <c r="G958" s="9"/>
      <c r="H958" s="9"/>
      <c r="I958" s="9"/>
      <c r="J958" s="9"/>
    </row>
    <row r="959" spans="5:10">
      <c r="E959" s="61"/>
      <c r="F959" s="18"/>
      <c r="G959" s="9"/>
      <c r="H959" s="9"/>
      <c r="I959" s="9"/>
      <c r="J959" s="9"/>
    </row>
    <row r="960" spans="5:10">
      <c r="E960" s="61"/>
      <c r="F960" s="18"/>
      <c r="G960" s="9"/>
      <c r="H960" s="9"/>
      <c r="I960" s="9"/>
      <c r="J960" s="9"/>
    </row>
    <row r="961" spans="5:10">
      <c r="E961" s="61"/>
      <c r="F961" s="18"/>
      <c r="G961" s="9"/>
      <c r="H961" s="9"/>
      <c r="I961" s="9"/>
      <c r="J961" s="9"/>
    </row>
    <row r="962" spans="5:10">
      <c r="E962" s="61"/>
      <c r="F962" s="18"/>
      <c r="G962" s="9"/>
      <c r="H962" s="9"/>
      <c r="I962" s="9"/>
      <c r="J962" s="9"/>
    </row>
    <row r="963" spans="5:10">
      <c r="E963" s="61"/>
      <c r="F963" s="18"/>
      <c r="G963" s="9"/>
      <c r="H963" s="9"/>
      <c r="I963" s="9"/>
      <c r="J963" s="9"/>
    </row>
    <row r="964" spans="5:10">
      <c r="E964" s="61"/>
      <c r="F964" s="18"/>
      <c r="G964" s="9"/>
      <c r="H964" s="9"/>
      <c r="I964" s="9"/>
      <c r="J964" s="9"/>
    </row>
    <row r="965" spans="5:10">
      <c r="E965" s="61"/>
      <c r="F965" s="18"/>
      <c r="G965" s="9"/>
      <c r="H965" s="9"/>
      <c r="I965" s="9"/>
      <c r="J965" s="9"/>
    </row>
    <row r="966" spans="5:10">
      <c r="E966" s="61"/>
      <c r="F966" s="18"/>
      <c r="G966" s="9"/>
      <c r="H966" s="9"/>
      <c r="I966" s="9"/>
      <c r="J966" s="9"/>
    </row>
    <row r="967" spans="5:10">
      <c r="E967" s="61"/>
      <c r="F967" s="18"/>
      <c r="G967" s="9"/>
      <c r="H967" s="9"/>
      <c r="I967" s="9"/>
      <c r="J967" s="9"/>
    </row>
    <row r="968" spans="5:10">
      <c r="E968" s="61"/>
      <c r="F968" s="18"/>
      <c r="G968" s="9"/>
      <c r="H968" s="9"/>
      <c r="I968" s="9"/>
      <c r="J968" s="9"/>
    </row>
    <row r="969" spans="5:10">
      <c r="E969" s="61"/>
      <c r="F969" s="18"/>
      <c r="G969" s="9"/>
      <c r="H969" s="9"/>
      <c r="I969" s="9"/>
      <c r="J969" s="9"/>
    </row>
    <row r="970" spans="5:10">
      <c r="E970" s="61"/>
      <c r="F970" s="18"/>
      <c r="G970" s="9"/>
      <c r="H970" s="9"/>
      <c r="I970" s="9"/>
      <c r="J970" s="9"/>
    </row>
    <row r="971" spans="5:10">
      <c r="E971" s="61"/>
      <c r="F971" s="18"/>
      <c r="G971" s="9"/>
      <c r="H971" s="9"/>
      <c r="I971" s="9"/>
      <c r="J971" s="9"/>
    </row>
    <row r="972" spans="5:10">
      <c r="E972" s="61"/>
      <c r="F972" s="18"/>
      <c r="G972" s="9"/>
      <c r="H972" s="9"/>
      <c r="I972" s="9"/>
      <c r="J972" s="9"/>
    </row>
    <row r="973" spans="5:10">
      <c r="E973" s="61"/>
      <c r="F973" s="18"/>
      <c r="G973" s="9"/>
      <c r="H973" s="9"/>
      <c r="I973" s="9"/>
      <c r="J973" s="9"/>
    </row>
    <row r="974" spans="5:10">
      <c r="E974" s="61"/>
      <c r="F974" s="18"/>
      <c r="G974" s="9"/>
      <c r="H974" s="9"/>
      <c r="I974" s="9"/>
      <c r="J974" s="9"/>
    </row>
    <row r="975" spans="5:10">
      <c r="E975" s="61"/>
      <c r="F975" s="18"/>
      <c r="G975" s="9"/>
      <c r="H975" s="9"/>
      <c r="I975" s="9"/>
      <c r="J975" s="9"/>
    </row>
    <row r="976" spans="5:10">
      <c r="E976" s="61"/>
      <c r="F976" s="18"/>
      <c r="G976" s="9"/>
      <c r="H976" s="9"/>
      <c r="I976" s="9"/>
      <c r="J976" s="9"/>
    </row>
    <row r="977" spans="5:10">
      <c r="E977" s="61"/>
      <c r="F977" s="18"/>
      <c r="G977" s="9"/>
      <c r="H977" s="9"/>
      <c r="I977" s="9"/>
      <c r="J977" s="9"/>
    </row>
    <row r="978" spans="5:10">
      <c r="E978" s="61"/>
      <c r="F978" s="18"/>
      <c r="G978" s="9"/>
      <c r="H978" s="9"/>
      <c r="I978" s="9"/>
      <c r="J978" s="9"/>
    </row>
    <row r="979" spans="5:10">
      <c r="E979" s="61"/>
      <c r="F979" s="18"/>
      <c r="G979" s="9"/>
      <c r="H979" s="9"/>
      <c r="I979" s="9"/>
      <c r="J979" s="9"/>
    </row>
    <row r="980" spans="5:10">
      <c r="E980" s="61"/>
      <c r="F980" s="18"/>
      <c r="G980" s="9"/>
      <c r="H980" s="9"/>
      <c r="I980" s="9"/>
      <c r="J980" s="9"/>
    </row>
    <row r="981" spans="5:10">
      <c r="E981" s="61"/>
      <c r="F981" s="18"/>
      <c r="G981" s="9"/>
      <c r="H981" s="9"/>
      <c r="I981" s="9"/>
      <c r="J981" s="9"/>
    </row>
    <row r="982" spans="5:10">
      <c r="E982" s="61"/>
      <c r="F982" s="18"/>
      <c r="G982" s="9"/>
      <c r="H982" s="9"/>
      <c r="I982" s="9"/>
      <c r="J982" s="9"/>
    </row>
    <row r="983" spans="5:10">
      <c r="E983" s="61"/>
      <c r="F983" s="18"/>
      <c r="G983" s="9"/>
      <c r="H983" s="9"/>
      <c r="I983" s="9"/>
      <c r="J983" s="9"/>
    </row>
    <row r="984" spans="5:10">
      <c r="E984" s="61"/>
      <c r="F984" s="18"/>
      <c r="G984" s="9"/>
      <c r="H984" s="9"/>
      <c r="I984" s="9"/>
      <c r="J984" s="9"/>
    </row>
    <row r="985" spans="5:10">
      <c r="E985" s="61"/>
      <c r="F985" s="18"/>
      <c r="G985" s="9"/>
      <c r="H985" s="9"/>
      <c r="I985" s="9"/>
      <c r="J985" s="9"/>
    </row>
    <row r="986" spans="5:10">
      <c r="E986" s="61"/>
      <c r="F986" s="18"/>
      <c r="G986" s="9"/>
      <c r="H986" s="9"/>
      <c r="I986" s="9"/>
      <c r="J986" s="9"/>
    </row>
    <row r="987" spans="5:10">
      <c r="E987" s="61"/>
      <c r="F987" s="18"/>
      <c r="G987" s="9"/>
      <c r="H987" s="9"/>
      <c r="I987" s="9"/>
      <c r="J987" s="9"/>
    </row>
    <row r="988" spans="5:10">
      <c r="E988" s="61"/>
      <c r="F988" s="18"/>
      <c r="G988" s="9"/>
      <c r="H988" s="9"/>
      <c r="I988" s="9"/>
      <c r="J988" s="9"/>
    </row>
    <row r="989" spans="5:10">
      <c r="E989" s="61"/>
      <c r="F989" s="18"/>
      <c r="G989" s="9"/>
      <c r="H989" s="9"/>
      <c r="I989" s="9"/>
      <c r="J989" s="9"/>
    </row>
    <row r="990" spans="5:10">
      <c r="E990" s="61"/>
      <c r="F990" s="18"/>
      <c r="G990" s="9"/>
      <c r="H990" s="9"/>
      <c r="I990" s="9"/>
      <c r="J990" s="9"/>
    </row>
    <row r="991" spans="5:10">
      <c r="E991" s="61"/>
      <c r="F991" s="18"/>
      <c r="G991" s="9"/>
      <c r="H991" s="9"/>
      <c r="I991" s="9"/>
      <c r="J991" s="9"/>
    </row>
    <row r="992" spans="5:10">
      <c r="E992" s="61"/>
      <c r="F992" s="18"/>
      <c r="G992" s="9"/>
      <c r="H992" s="9"/>
      <c r="I992" s="9"/>
      <c r="J992" s="9"/>
    </row>
    <row r="993" spans="5:10">
      <c r="E993" s="61"/>
      <c r="F993" s="18"/>
      <c r="G993" s="9"/>
      <c r="H993" s="9"/>
      <c r="I993" s="9"/>
      <c r="J993" s="9"/>
    </row>
    <row r="994" spans="5:10">
      <c r="E994" s="61"/>
      <c r="F994" s="18"/>
      <c r="G994" s="9"/>
      <c r="H994" s="9"/>
      <c r="I994" s="9"/>
      <c r="J994" s="9"/>
    </row>
    <row r="995" spans="5:10">
      <c r="E995" s="61"/>
      <c r="F995" s="18"/>
      <c r="G995" s="9"/>
      <c r="H995" s="9"/>
      <c r="I995" s="9"/>
      <c r="J995" s="9"/>
    </row>
    <row r="996" spans="5:10">
      <c r="E996" s="61"/>
      <c r="F996" s="18"/>
      <c r="G996" s="9"/>
      <c r="H996" s="9"/>
      <c r="I996" s="9"/>
      <c r="J996" s="9"/>
    </row>
    <row r="997" spans="5:10">
      <c r="E997" s="61"/>
      <c r="F997" s="18"/>
      <c r="G997" s="9"/>
      <c r="H997" s="9"/>
      <c r="I997" s="9"/>
      <c r="J997" s="9"/>
    </row>
    <row r="998" spans="5:10">
      <c r="E998" s="61"/>
      <c r="F998" s="18"/>
      <c r="G998" s="9"/>
      <c r="H998" s="9"/>
      <c r="I998" s="9"/>
      <c r="J998" s="9"/>
    </row>
    <row r="999" spans="5:10">
      <c r="E999" s="61"/>
      <c r="F999" s="18"/>
      <c r="G999" s="9"/>
      <c r="H999" s="9"/>
      <c r="I999" s="9"/>
      <c r="J999" s="9"/>
    </row>
    <row r="1000" spans="5:10">
      <c r="E1000" s="61"/>
      <c r="F1000" s="18"/>
      <c r="G1000" s="9"/>
      <c r="H1000" s="9"/>
      <c r="I1000" s="9"/>
      <c r="J1000" s="9"/>
    </row>
    <row r="1001" spans="5:10">
      <c r="E1001" s="61"/>
      <c r="F1001" s="18"/>
      <c r="G1001" s="9"/>
      <c r="H1001" s="9"/>
      <c r="I1001" s="9"/>
      <c r="J1001" s="9"/>
    </row>
    <row r="1002" spans="5:10">
      <c r="E1002" s="61"/>
      <c r="F1002" s="18"/>
      <c r="G1002" s="9"/>
      <c r="H1002" s="9"/>
      <c r="I1002" s="9"/>
      <c r="J1002" s="9"/>
    </row>
    <row r="1003" spans="5:10">
      <c r="E1003" s="61"/>
      <c r="F1003" s="18"/>
      <c r="G1003" s="9"/>
      <c r="H1003" s="9"/>
      <c r="I1003" s="9"/>
      <c r="J1003" s="9"/>
    </row>
    <row r="1004" spans="5:10">
      <c r="E1004" s="61"/>
      <c r="F1004" s="18"/>
      <c r="G1004" s="9"/>
      <c r="H1004" s="9"/>
      <c r="I1004" s="9"/>
      <c r="J1004" s="9"/>
    </row>
    <row r="1005" spans="5:10">
      <c r="E1005" s="61"/>
      <c r="F1005" s="18"/>
      <c r="G1005" s="9"/>
      <c r="H1005" s="9"/>
      <c r="I1005" s="9"/>
      <c r="J1005" s="9"/>
    </row>
    <row r="1006" spans="5:10">
      <c r="E1006" s="61"/>
      <c r="F1006" s="18"/>
      <c r="G1006" s="9"/>
      <c r="H1006" s="9"/>
      <c r="I1006" s="9"/>
      <c r="J1006" s="9"/>
    </row>
    <row r="1007" spans="5:10">
      <c r="E1007" s="61"/>
      <c r="F1007" s="18"/>
      <c r="G1007" s="9"/>
      <c r="H1007" s="9"/>
      <c r="I1007" s="9"/>
      <c r="J1007" s="9"/>
    </row>
    <row r="1008" spans="5:10">
      <c r="E1008" s="61"/>
      <c r="F1008" s="18"/>
      <c r="G1008" s="9"/>
      <c r="H1008" s="9"/>
      <c r="I1008" s="9"/>
      <c r="J1008" s="9"/>
    </row>
    <row r="1009" spans="5:10">
      <c r="E1009" s="61"/>
      <c r="F1009" s="18"/>
      <c r="G1009" s="9"/>
      <c r="H1009" s="9"/>
      <c r="I1009" s="9"/>
      <c r="J1009" s="9"/>
    </row>
    <row r="1010" spans="5:10">
      <c r="E1010" s="61"/>
      <c r="F1010" s="18"/>
      <c r="G1010" s="9"/>
      <c r="H1010" s="9"/>
      <c r="I1010" s="9"/>
      <c r="J1010" s="9"/>
    </row>
    <row r="1011" spans="5:10">
      <c r="E1011" s="61"/>
      <c r="F1011" s="18"/>
      <c r="G1011" s="9"/>
      <c r="H1011" s="9"/>
      <c r="I1011" s="9"/>
      <c r="J1011" s="9"/>
    </row>
    <row r="1012" spans="5:10">
      <c r="E1012" s="61"/>
      <c r="F1012" s="18"/>
      <c r="G1012" s="9"/>
      <c r="H1012" s="9"/>
      <c r="I1012" s="9"/>
      <c r="J1012" s="9"/>
    </row>
    <row r="1013" spans="5:10">
      <c r="E1013" s="61"/>
      <c r="F1013" s="18"/>
      <c r="G1013" s="9"/>
      <c r="H1013" s="9"/>
      <c r="I1013" s="9"/>
      <c r="J1013" s="9"/>
    </row>
    <row r="1014" spans="5:10">
      <c r="E1014" s="61"/>
      <c r="F1014" s="18"/>
      <c r="G1014" s="9"/>
      <c r="H1014" s="9"/>
      <c r="I1014" s="9"/>
      <c r="J1014" s="9"/>
    </row>
    <row r="1015" spans="5:10">
      <c r="E1015" s="61"/>
      <c r="F1015" s="18"/>
      <c r="G1015" s="9"/>
      <c r="H1015" s="9"/>
      <c r="I1015" s="9"/>
      <c r="J1015" s="9"/>
    </row>
    <row r="1016" spans="5:10">
      <c r="E1016" s="61"/>
      <c r="F1016" s="18"/>
      <c r="G1016" s="9"/>
      <c r="H1016" s="9"/>
      <c r="I1016" s="9"/>
      <c r="J1016" s="9"/>
    </row>
    <row r="1017" spans="5:10">
      <c r="E1017" s="61"/>
      <c r="F1017" s="18"/>
      <c r="G1017" s="9"/>
      <c r="H1017" s="9"/>
      <c r="I1017" s="9"/>
      <c r="J1017" s="9"/>
    </row>
    <row r="1018" spans="5:10">
      <c r="E1018" s="61"/>
      <c r="F1018" s="18"/>
      <c r="G1018" s="9"/>
      <c r="H1018" s="9"/>
      <c r="I1018" s="9"/>
      <c r="J1018" s="9"/>
    </row>
    <row r="1019" spans="5:10">
      <c r="E1019" s="61"/>
      <c r="F1019" s="18"/>
      <c r="G1019" s="9"/>
      <c r="H1019" s="9"/>
      <c r="I1019" s="9"/>
      <c r="J1019" s="9"/>
    </row>
    <row r="1020" spans="5:10">
      <c r="E1020" s="61"/>
      <c r="F1020" s="18"/>
      <c r="G1020" s="9"/>
      <c r="H1020" s="9"/>
      <c r="I1020" s="9"/>
      <c r="J1020" s="9"/>
    </row>
    <row r="1021" spans="5:10">
      <c r="E1021" s="61"/>
      <c r="F1021" s="18"/>
      <c r="G1021" s="9"/>
      <c r="H1021" s="9"/>
      <c r="I1021" s="9"/>
      <c r="J1021" s="9"/>
    </row>
    <row r="1022" spans="5:10">
      <c r="E1022" s="61"/>
      <c r="F1022" s="18"/>
      <c r="G1022" s="9"/>
      <c r="H1022" s="9"/>
      <c r="I1022" s="9"/>
      <c r="J1022" s="9"/>
    </row>
    <row r="1023" spans="5:10">
      <c r="E1023" s="61"/>
      <c r="F1023" s="18"/>
      <c r="G1023" s="9"/>
      <c r="H1023" s="9"/>
      <c r="I1023" s="9"/>
      <c r="J1023" s="9"/>
    </row>
    <row r="1024" spans="5:10">
      <c r="E1024" s="61"/>
      <c r="F1024" s="18"/>
      <c r="G1024" s="9"/>
      <c r="H1024" s="9"/>
      <c r="I1024" s="9"/>
      <c r="J1024" s="9"/>
    </row>
    <row r="1025" spans="5:10">
      <c r="E1025" s="61"/>
      <c r="F1025" s="18"/>
      <c r="G1025" s="9"/>
      <c r="H1025" s="9"/>
      <c r="I1025" s="9"/>
      <c r="J1025" s="9"/>
    </row>
    <row r="1026" spans="5:10">
      <c r="E1026" s="61"/>
      <c r="F1026" s="18"/>
      <c r="G1026" s="9"/>
      <c r="H1026" s="9"/>
      <c r="I1026" s="9"/>
      <c r="J1026" s="9"/>
    </row>
    <row r="1027" spans="5:10">
      <c r="E1027" s="61"/>
      <c r="F1027" s="18"/>
      <c r="G1027" s="9"/>
      <c r="H1027" s="9"/>
      <c r="I1027" s="9"/>
      <c r="J1027" s="9"/>
    </row>
    <row r="1028" spans="5:10">
      <c r="E1028" s="61"/>
      <c r="F1028" s="18"/>
      <c r="G1028" s="9"/>
      <c r="H1028" s="9"/>
      <c r="I1028" s="9"/>
      <c r="J1028" s="9"/>
    </row>
    <row r="1029" spans="5:10">
      <c r="E1029" s="61"/>
      <c r="F1029" s="18"/>
      <c r="G1029" s="9"/>
      <c r="H1029" s="9"/>
      <c r="I1029" s="9"/>
      <c r="J1029" s="9"/>
    </row>
    <row r="1030" spans="5:10">
      <c r="E1030" s="61"/>
      <c r="F1030" s="18"/>
      <c r="G1030" s="9"/>
      <c r="H1030" s="9"/>
      <c r="I1030" s="9"/>
      <c r="J1030" s="9"/>
    </row>
    <row r="1031" spans="5:10">
      <c r="E1031" s="61"/>
      <c r="F1031" s="18"/>
      <c r="G1031" s="9"/>
      <c r="H1031" s="9"/>
      <c r="I1031" s="9"/>
      <c r="J1031" s="9"/>
    </row>
    <row r="1032" spans="5:10">
      <c r="E1032" s="61"/>
      <c r="F1032" s="18"/>
      <c r="G1032" s="9"/>
      <c r="H1032" s="9"/>
      <c r="I1032" s="9"/>
      <c r="J1032" s="9"/>
    </row>
    <row r="1033" spans="5:10">
      <c r="E1033" s="61"/>
      <c r="F1033" s="18"/>
      <c r="G1033" s="9"/>
      <c r="H1033" s="9"/>
      <c r="I1033" s="9"/>
      <c r="J1033" s="9"/>
    </row>
    <row r="1034" spans="5:10">
      <c r="E1034" s="61"/>
      <c r="F1034" s="18"/>
      <c r="G1034" s="9"/>
      <c r="H1034" s="9"/>
      <c r="I1034" s="9"/>
      <c r="J1034" s="9"/>
    </row>
    <row r="1035" spans="5:10">
      <c r="E1035" s="61"/>
      <c r="F1035" s="18"/>
      <c r="G1035" s="9"/>
      <c r="H1035" s="9"/>
      <c r="I1035" s="9"/>
      <c r="J1035" s="9"/>
    </row>
    <row r="1036" spans="5:10">
      <c r="E1036" s="61"/>
      <c r="F1036" s="18"/>
      <c r="G1036" s="9"/>
      <c r="H1036" s="9"/>
      <c r="I1036" s="9"/>
      <c r="J1036" s="9"/>
    </row>
    <row r="1037" spans="5:10">
      <c r="E1037" s="61"/>
      <c r="F1037" s="18"/>
      <c r="G1037" s="9"/>
      <c r="H1037" s="9"/>
      <c r="I1037" s="9"/>
      <c r="J1037" s="9"/>
    </row>
    <row r="1038" spans="5:10">
      <c r="E1038" s="61"/>
      <c r="F1038" s="18"/>
      <c r="G1038" s="9"/>
      <c r="H1038" s="9"/>
      <c r="I1038" s="9"/>
      <c r="J1038" s="9"/>
    </row>
    <row r="1039" spans="5:10">
      <c r="E1039" s="61"/>
      <c r="F1039" s="18"/>
      <c r="G1039" s="9"/>
      <c r="H1039" s="9"/>
      <c r="I1039" s="9"/>
      <c r="J1039" s="9"/>
    </row>
    <row r="1040" spans="5:10">
      <c r="E1040" s="61"/>
      <c r="F1040" s="18"/>
      <c r="G1040" s="9"/>
      <c r="H1040" s="9"/>
      <c r="I1040" s="9"/>
      <c r="J1040" s="9"/>
    </row>
    <row r="1041" spans="5:10">
      <c r="E1041" s="61"/>
      <c r="F1041" s="18"/>
      <c r="G1041" s="9"/>
      <c r="H1041" s="9"/>
      <c r="I1041" s="9"/>
      <c r="J1041" s="9"/>
    </row>
    <row r="1042" spans="5:10">
      <c r="E1042" s="61"/>
      <c r="F1042" s="18"/>
      <c r="G1042" s="9"/>
      <c r="H1042" s="9"/>
      <c r="I1042" s="9"/>
      <c r="J1042" s="9"/>
    </row>
    <row r="1043" spans="5:10">
      <c r="E1043" s="61"/>
      <c r="F1043" s="18"/>
      <c r="G1043" s="9"/>
      <c r="H1043" s="9"/>
      <c r="I1043" s="9"/>
      <c r="J1043" s="9"/>
    </row>
    <row r="1044" spans="5:10">
      <c r="E1044" s="61"/>
      <c r="F1044" s="18"/>
      <c r="G1044" s="9"/>
      <c r="H1044" s="9"/>
      <c r="I1044" s="9"/>
      <c r="J1044" s="9"/>
    </row>
    <row r="1045" spans="5:10">
      <c r="E1045" s="61"/>
      <c r="F1045" s="18"/>
      <c r="G1045" s="9"/>
      <c r="H1045" s="9"/>
      <c r="I1045" s="9"/>
      <c r="J1045" s="9"/>
    </row>
    <row r="1046" spans="5:10">
      <c r="E1046" s="61"/>
      <c r="F1046" s="18"/>
      <c r="G1046" s="9"/>
      <c r="H1046" s="9"/>
      <c r="I1046" s="9"/>
      <c r="J1046" s="9"/>
    </row>
    <row r="1047" spans="5:10">
      <c r="E1047" s="61"/>
      <c r="F1047" s="18"/>
      <c r="G1047" s="9"/>
      <c r="H1047" s="9"/>
      <c r="I1047" s="9"/>
      <c r="J1047" s="9"/>
    </row>
    <row r="1048" spans="5:10">
      <c r="E1048" s="61"/>
      <c r="F1048" s="18"/>
      <c r="G1048" s="9"/>
      <c r="H1048" s="9"/>
      <c r="I1048" s="9"/>
      <c r="J1048" s="9"/>
    </row>
    <row r="1049" spans="5:10">
      <c r="E1049" s="61"/>
      <c r="F1049" s="18"/>
      <c r="G1049" s="9"/>
      <c r="H1049" s="9"/>
      <c r="I1049" s="9"/>
      <c r="J1049" s="9"/>
    </row>
    <row r="1050" spans="5:10">
      <c r="E1050" s="61"/>
      <c r="F1050" s="18"/>
      <c r="G1050" s="9"/>
      <c r="H1050" s="9"/>
      <c r="I1050" s="9"/>
      <c r="J1050" s="9"/>
    </row>
    <row r="1051" spans="5:10">
      <c r="E1051" s="61"/>
      <c r="F1051" s="18"/>
      <c r="G1051" s="9"/>
      <c r="H1051" s="9"/>
      <c r="I1051" s="9"/>
      <c r="J1051" s="9"/>
    </row>
    <row r="1052" spans="5:10">
      <c r="E1052" s="61"/>
      <c r="F1052" s="18"/>
      <c r="G1052" s="9"/>
      <c r="H1052" s="9"/>
      <c r="I1052" s="9"/>
      <c r="J1052" s="9"/>
    </row>
    <row r="1053" spans="5:10">
      <c r="E1053" s="61"/>
      <c r="F1053" s="18"/>
      <c r="G1053" s="9"/>
      <c r="H1053" s="9"/>
      <c r="I1053" s="9"/>
      <c r="J1053" s="9"/>
    </row>
    <row r="1054" spans="5:10">
      <c r="E1054" s="61"/>
      <c r="F1054" s="18"/>
      <c r="G1054" s="9"/>
      <c r="H1054" s="9"/>
      <c r="I1054" s="9"/>
      <c r="J1054" s="9"/>
    </row>
    <row r="1055" spans="5:10">
      <c r="E1055" s="61"/>
      <c r="F1055" s="18"/>
      <c r="G1055" s="9"/>
      <c r="H1055" s="9"/>
      <c r="I1055" s="9"/>
      <c r="J1055" s="9"/>
    </row>
    <row r="1056" spans="5:10">
      <c r="E1056" s="61"/>
      <c r="F1056" s="18"/>
      <c r="G1056" s="9"/>
      <c r="H1056" s="9"/>
      <c r="I1056" s="9"/>
      <c r="J1056" s="9"/>
    </row>
    <row r="1057" spans="5:10">
      <c r="E1057" s="61"/>
      <c r="F1057" s="18"/>
      <c r="G1057" s="9"/>
      <c r="H1057" s="9"/>
      <c r="I1057" s="9"/>
      <c r="J1057" s="9"/>
    </row>
    <row r="1058" spans="5:10">
      <c r="E1058" s="61"/>
      <c r="F1058" s="18"/>
      <c r="G1058" s="9"/>
      <c r="H1058" s="9"/>
      <c r="I1058" s="9"/>
      <c r="J1058" s="9"/>
    </row>
    <row r="1059" spans="5:10">
      <c r="E1059" s="61"/>
      <c r="F1059" s="18"/>
      <c r="G1059" s="9"/>
      <c r="H1059" s="9"/>
      <c r="I1059" s="9"/>
      <c r="J1059" s="9"/>
    </row>
    <row r="1060" spans="5:10">
      <c r="E1060" s="61"/>
      <c r="F1060" s="18"/>
      <c r="G1060" s="9"/>
      <c r="H1060" s="9"/>
      <c r="I1060" s="9"/>
      <c r="J1060" s="9"/>
    </row>
    <row r="1061" spans="5:10">
      <c r="E1061" s="61"/>
      <c r="F1061" s="18"/>
      <c r="G1061" s="9"/>
      <c r="H1061" s="9"/>
      <c r="I1061" s="9"/>
      <c r="J1061" s="9"/>
    </row>
    <row r="1062" spans="5:10">
      <c r="E1062" s="61"/>
      <c r="F1062" s="18"/>
      <c r="G1062" s="9"/>
      <c r="H1062" s="9"/>
      <c r="I1062" s="9"/>
      <c r="J1062" s="9"/>
    </row>
    <row r="1063" spans="5:10">
      <c r="E1063" s="61"/>
      <c r="F1063" s="18"/>
      <c r="G1063" s="9"/>
      <c r="H1063" s="9"/>
      <c r="I1063" s="9"/>
      <c r="J1063" s="9"/>
    </row>
    <row r="1064" spans="5:10">
      <c r="E1064" s="61"/>
      <c r="F1064" s="18"/>
      <c r="G1064" s="9"/>
      <c r="H1064" s="9"/>
      <c r="I1064" s="9"/>
      <c r="J1064" s="9"/>
    </row>
    <row r="1065" spans="5:10">
      <c r="E1065" s="61"/>
      <c r="F1065" s="18"/>
      <c r="G1065" s="9"/>
      <c r="H1065" s="9"/>
      <c r="I1065" s="9"/>
      <c r="J1065" s="9"/>
    </row>
    <row r="1066" spans="5:10">
      <c r="E1066" s="61"/>
      <c r="F1066" s="18"/>
      <c r="G1066" s="9"/>
      <c r="H1066" s="9"/>
      <c r="I1066" s="9"/>
      <c r="J1066" s="9"/>
    </row>
    <row r="1067" spans="5:10">
      <c r="E1067" s="61"/>
      <c r="F1067" s="18"/>
      <c r="G1067" s="9"/>
      <c r="H1067" s="9"/>
      <c r="I1067" s="9"/>
      <c r="J1067" s="9"/>
    </row>
    <row r="1068" spans="5:10">
      <c r="E1068" s="61"/>
      <c r="F1068" s="18"/>
      <c r="G1068" s="9"/>
      <c r="H1068" s="9"/>
      <c r="I1068" s="9"/>
      <c r="J1068" s="9"/>
    </row>
    <row r="1069" spans="5:10">
      <c r="E1069" s="61"/>
      <c r="F1069" s="18"/>
      <c r="G1069" s="9"/>
      <c r="H1069" s="9"/>
      <c r="I1069" s="9"/>
      <c r="J1069" s="9"/>
    </row>
    <row r="1070" spans="5:10">
      <c r="E1070" s="61"/>
      <c r="F1070" s="18"/>
      <c r="G1070" s="9"/>
      <c r="H1070" s="9"/>
      <c r="I1070" s="9"/>
      <c r="J1070" s="9"/>
    </row>
    <row r="1071" spans="5:10">
      <c r="E1071" s="61"/>
      <c r="F1071" s="18"/>
      <c r="G1071" s="9"/>
      <c r="H1071" s="9"/>
      <c r="I1071" s="9"/>
      <c r="J1071" s="9"/>
    </row>
    <row r="1072" spans="5:10">
      <c r="E1072" s="61"/>
      <c r="F1072" s="18"/>
      <c r="G1072" s="9"/>
      <c r="H1072" s="9"/>
      <c r="I1072" s="9"/>
      <c r="J1072" s="9"/>
    </row>
    <row r="1073" spans="5:10">
      <c r="E1073" s="61"/>
      <c r="F1073" s="18"/>
      <c r="G1073" s="9"/>
      <c r="H1073" s="9"/>
      <c r="I1073" s="9"/>
      <c r="J1073" s="9"/>
    </row>
  </sheetData>
  <autoFilter ref="A2:O93" xr:uid="{00000000-0009-0000-0000-000000000000}"/>
  <mergeCells count="1">
    <mergeCell ref="A1:M1"/>
  </mergeCells>
  <conditionalFormatting sqref="A3:O93">
    <cfRule type="expression" dxfId="5685" priority="1">
      <formula>AND($L3="EM ATRASO",ISBLANK($M3)=TRUE())</formula>
    </cfRule>
    <cfRule type="expression" dxfId="5684" priority="2">
      <formula>AND($L3="SIM",ISBLANK($M3)=TRUE())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C38:C48 C11:C28 C73 C66:C67 C78:C79 C82 C30:C36 C94 C80 C51:C64" numberStoredAsText="1"/>
    <ignoredError sqref="G33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B1063"/>
  <sheetViews>
    <sheetView topLeftCell="A26" zoomScale="70" zoomScaleNormal="70" workbookViewId="0">
      <selection activeCell="A838" sqref="A838"/>
    </sheetView>
  </sheetViews>
  <sheetFormatPr defaultRowHeight="15"/>
  <cols>
    <col min="1" max="1" width="16.125" style="9" customWidth="1"/>
    <col min="2" max="2" width="12" style="9" customWidth="1"/>
    <col min="3" max="3" width="27.75" style="17" bestFit="1" customWidth="1"/>
    <col min="4" max="4" width="15.5" style="17" customWidth="1"/>
    <col min="5" max="5" width="9.625" style="75" bestFit="1" customWidth="1"/>
    <col min="6" max="6" width="11.625" style="28" bestFit="1" customWidth="1"/>
    <col min="7" max="7" width="12.875" style="29" bestFit="1" customWidth="1"/>
    <col min="8" max="8" width="19.75" style="29" bestFit="1" customWidth="1"/>
    <col min="9" max="9" width="12.25" style="29" bestFit="1" customWidth="1"/>
    <col min="10" max="10" width="10.75" style="29" customWidth="1"/>
    <col min="11" max="11" width="19.125" style="19" customWidth="1"/>
    <col min="12" max="12" width="10.5" style="20" customWidth="1"/>
    <col min="13" max="13" width="19.5" style="20" customWidth="1"/>
    <col min="14" max="14" width="52.25" style="9" bestFit="1" customWidth="1"/>
    <col min="15" max="15" width="14.5" style="9" bestFit="1" customWidth="1"/>
    <col min="16" max="16" width="13.25" style="42" customWidth="1"/>
    <col min="17" max="17" width="43.75" style="42" bestFit="1" customWidth="1"/>
    <col min="18" max="18" width="63.125" style="42" bestFit="1" customWidth="1"/>
    <col min="19" max="28" width="8" style="42" customWidth="1"/>
    <col min="29" max="193" width="8" style="9" customWidth="1"/>
    <col min="194" max="944" width="10.75" style="9" customWidth="1"/>
    <col min="945" max="945" width="9" style="9" customWidth="1"/>
    <col min="946" max="16384" width="9" style="9"/>
  </cols>
  <sheetData>
    <row r="1" spans="1:28" ht="75.599999999999994" customHeight="1">
      <c r="A1" s="349" t="s">
        <v>0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43" t="s">
        <v>1</v>
      </c>
      <c r="O1" s="63" t="s">
        <v>2</v>
      </c>
    </row>
    <row r="2" spans="1:28" s="61" customFormat="1">
      <c r="A2" s="51" t="s">
        <v>3</v>
      </c>
      <c r="B2" s="51" t="s">
        <v>4</v>
      </c>
      <c r="C2" s="52" t="s">
        <v>5</v>
      </c>
      <c r="D2" s="53" t="s">
        <v>6</v>
      </c>
      <c r="E2" s="71" t="s">
        <v>34</v>
      </c>
      <c r="F2" s="54" t="s">
        <v>7</v>
      </c>
      <c r="G2" s="54" t="s">
        <v>8</v>
      </c>
      <c r="H2" s="55" t="s">
        <v>9</v>
      </c>
      <c r="I2" s="55" t="s">
        <v>35</v>
      </c>
      <c r="J2" s="56" t="s">
        <v>10</v>
      </c>
      <c r="K2" s="57" t="s">
        <v>11</v>
      </c>
      <c r="L2" s="57" t="s">
        <v>243</v>
      </c>
      <c r="M2" s="56" t="s">
        <v>13</v>
      </c>
      <c r="N2" s="83" t="s">
        <v>68</v>
      </c>
      <c r="O2" s="59" t="s">
        <v>14</v>
      </c>
      <c r="P2" s="60"/>
      <c r="Q2" s="42"/>
      <c r="R2" s="42"/>
      <c r="S2" s="60"/>
      <c r="T2" s="60"/>
      <c r="U2" s="60"/>
      <c r="V2" s="60"/>
      <c r="W2" s="60"/>
      <c r="X2" s="60"/>
      <c r="Y2" s="60"/>
      <c r="Z2" s="60"/>
      <c r="AA2" s="60"/>
      <c r="AB2" s="60"/>
    </row>
    <row r="3" spans="1:28">
      <c r="A3" s="23" t="s">
        <v>46</v>
      </c>
      <c r="B3" s="22">
        <v>240825</v>
      </c>
      <c r="C3" s="11" t="s">
        <v>67</v>
      </c>
      <c r="D3" s="39" t="s">
        <v>43</v>
      </c>
      <c r="E3" s="72">
        <v>17</v>
      </c>
      <c r="F3" s="27">
        <v>570</v>
      </c>
      <c r="G3" s="24">
        <f t="shared" ref="G3:G34" si="0">F3*E3</f>
        <v>9690</v>
      </c>
      <c r="H3" s="26" t="s">
        <v>47</v>
      </c>
      <c r="I3" s="25">
        <v>0</v>
      </c>
      <c r="J3" s="31">
        <v>44228</v>
      </c>
      <c r="K3" s="32">
        <v>44250</v>
      </c>
      <c r="L3" s="23" t="str">
        <f t="shared" ref="L3:L35" ca="1" si="1">IF(AND(K3=TODAY(),ISBLANK(M3)=TRUE()),"SIM",IF(AND(K3&lt;TODAY(),ISBLANK(M3)=TRUE()),IF(ISBLANK(K3),"-","EM ATRASO"),"-"))</f>
        <v>-</v>
      </c>
      <c r="M3" s="35">
        <v>44253</v>
      </c>
      <c r="N3" s="84" t="s">
        <v>240</v>
      </c>
      <c r="O3" s="46" t="s">
        <v>78</v>
      </c>
    </row>
    <row r="4" spans="1:28">
      <c r="A4" s="23" t="s">
        <v>46</v>
      </c>
      <c r="B4" s="22">
        <v>240825</v>
      </c>
      <c r="C4" s="11" t="s">
        <v>67</v>
      </c>
      <c r="D4" s="39" t="s">
        <v>43</v>
      </c>
      <c r="E4" s="72">
        <v>3</v>
      </c>
      <c r="F4" s="27">
        <v>570</v>
      </c>
      <c r="G4" s="24">
        <f t="shared" si="0"/>
        <v>1710</v>
      </c>
      <c r="H4" s="26" t="s">
        <v>47</v>
      </c>
      <c r="I4" s="25">
        <v>0</v>
      </c>
      <c r="J4" s="31">
        <v>44228</v>
      </c>
      <c r="K4" s="32">
        <v>44253</v>
      </c>
      <c r="L4" s="23" t="str">
        <f t="shared" ca="1" si="1"/>
        <v>-</v>
      </c>
      <c r="M4" s="35">
        <v>44253</v>
      </c>
      <c r="N4" s="84"/>
      <c r="O4" s="46" t="s">
        <v>78</v>
      </c>
    </row>
    <row r="5" spans="1:28">
      <c r="A5" s="23" t="s">
        <v>36</v>
      </c>
      <c r="B5" s="22" t="s">
        <v>168</v>
      </c>
      <c r="C5" s="11" t="s">
        <v>165</v>
      </c>
      <c r="D5" s="39">
        <v>16</v>
      </c>
      <c r="E5" s="72">
        <v>50</v>
      </c>
      <c r="F5" s="27">
        <v>5.78</v>
      </c>
      <c r="G5" s="24">
        <f t="shared" si="0"/>
        <v>289</v>
      </c>
      <c r="H5" s="26" t="s">
        <v>45</v>
      </c>
      <c r="I5" s="25">
        <v>1</v>
      </c>
      <c r="J5" s="31">
        <v>44228</v>
      </c>
      <c r="K5" s="32">
        <v>44235</v>
      </c>
      <c r="L5" s="23" t="str">
        <f t="shared" ca="1" si="1"/>
        <v>-</v>
      </c>
      <c r="M5" s="35">
        <v>44235</v>
      </c>
      <c r="N5" s="84"/>
      <c r="O5" s="46" t="s">
        <v>78</v>
      </c>
    </row>
    <row r="6" spans="1:28">
      <c r="A6" s="23" t="s">
        <v>36</v>
      </c>
      <c r="B6" s="22" t="s">
        <v>169</v>
      </c>
      <c r="C6" s="11" t="s">
        <v>166</v>
      </c>
      <c r="D6" s="39">
        <v>38.1</v>
      </c>
      <c r="E6" s="72">
        <v>30</v>
      </c>
      <c r="F6" s="27">
        <v>7.3</v>
      </c>
      <c r="G6" s="24">
        <f t="shared" si="0"/>
        <v>219</v>
      </c>
      <c r="H6" s="26" t="s">
        <v>45</v>
      </c>
      <c r="I6" s="25">
        <v>1</v>
      </c>
      <c r="J6" s="31">
        <v>44228</v>
      </c>
      <c r="K6" s="32">
        <v>44235</v>
      </c>
      <c r="L6" s="23" t="str">
        <f t="shared" ca="1" si="1"/>
        <v>-</v>
      </c>
      <c r="M6" s="35">
        <v>44235</v>
      </c>
      <c r="N6" s="84"/>
      <c r="O6" s="46" t="s">
        <v>78</v>
      </c>
    </row>
    <row r="7" spans="1:28">
      <c r="A7" s="23" t="s">
        <v>36</v>
      </c>
      <c r="B7" s="22">
        <v>240025</v>
      </c>
      <c r="C7" s="11" t="s">
        <v>167</v>
      </c>
      <c r="D7" s="39">
        <v>11</v>
      </c>
      <c r="E7" s="72">
        <v>95</v>
      </c>
      <c r="F7" s="27">
        <v>5.35</v>
      </c>
      <c r="G7" s="24">
        <f t="shared" si="0"/>
        <v>508.24999999999994</v>
      </c>
      <c r="H7" s="26" t="s">
        <v>45</v>
      </c>
      <c r="I7" s="25">
        <v>1</v>
      </c>
      <c r="J7" s="31">
        <v>44228</v>
      </c>
      <c r="K7" s="32">
        <v>44235</v>
      </c>
      <c r="L7" s="23" t="str">
        <f t="shared" ca="1" si="1"/>
        <v>-</v>
      </c>
      <c r="M7" s="35">
        <v>44235</v>
      </c>
      <c r="N7" s="84"/>
      <c r="O7" s="46" t="s">
        <v>78</v>
      </c>
    </row>
    <row r="8" spans="1:28">
      <c r="A8" s="23" t="s">
        <v>89</v>
      </c>
      <c r="B8" s="22">
        <v>240098</v>
      </c>
      <c r="C8" s="11" t="s">
        <v>171</v>
      </c>
      <c r="D8" s="39">
        <v>31.75</v>
      </c>
      <c r="E8" s="73">
        <v>109</v>
      </c>
      <c r="F8" s="27">
        <v>1.3</v>
      </c>
      <c r="G8" s="24">
        <f t="shared" si="0"/>
        <v>141.70000000000002</v>
      </c>
      <c r="H8" s="26" t="s">
        <v>31</v>
      </c>
      <c r="I8" s="25">
        <v>1</v>
      </c>
      <c r="J8" s="31">
        <v>44228</v>
      </c>
      <c r="K8" s="32">
        <v>44230</v>
      </c>
      <c r="L8" s="23" t="str">
        <f t="shared" ca="1" si="1"/>
        <v>-</v>
      </c>
      <c r="M8" s="35">
        <v>44230</v>
      </c>
      <c r="N8" s="15"/>
      <c r="O8" s="46" t="s">
        <v>78</v>
      </c>
    </row>
    <row r="9" spans="1:28">
      <c r="A9" s="23" t="s">
        <v>74</v>
      </c>
      <c r="B9" s="22">
        <v>241115</v>
      </c>
      <c r="C9" s="11" t="s">
        <v>174</v>
      </c>
      <c r="D9" s="39" t="s">
        <v>43</v>
      </c>
      <c r="E9" s="73">
        <v>1</v>
      </c>
      <c r="F9" s="27">
        <v>312</v>
      </c>
      <c r="G9" s="24">
        <f t="shared" si="0"/>
        <v>312</v>
      </c>
      <c r="H9" s="26" t="s">
        <v>203</v>
      </c>
      <c r="I9" s="25">
        <v>0</v>
      </c>
      <c r="J9" s="31">
        <v>44230</v>
      </c>
      <c r="K9" s="32">
        <v>44244</v>
      </c>
      <c r="L9" s="23" t="str">
        <f t="shared" ca="1" si="1"/>
        <v>-</v>
      </c>
      <c r="M9" s="35">
        <v>44238</v>
      </c>
      <c r="N9" s="15"/>
      <c r="O9" s="46" t="s">
        <v>78</v>
      </c>
    </row>
    <row r="10" spans="1:28">
      <c r="A10" s="44" t="s">
        <v>74</v>
      </c>
      <c r="B10" s="12">
        <v>240829</v>
      </c>
      <c r="C10" s="11" t="s">
        <v>175</v>
      </c>
      <c r="D10" s="40" t="s">
        <v>43</v>
      </c>
      <c r="E10" s="70">
        <v>1</v>
      </c>
      <c r="F10" s="27">
        <v>212</v>
      </c>
      <c r="G10" s="24">
        <f t="shared" si="0"/>
        <v>212</v>
      </c>
      <c r="H10" s="26" t="s">
        <v>203</v>
      </c>
      <c r="I10" s="25">
        <v>0</v>
      </c>
      <c r="J10" s="31">
        <v>44230</v>
      </c>
      <c r="K10" s="32">
        <v>44236</v>
      </c>
      <c r="L10" s="10" t="str">
        <f t="shared" ca="1" si="1"/>
        <v>-</v>
      </c>
      <c r="M10" s="35">
        <v>44238</v>
      </c>
      <c r="N10" s="15"/>
      <c r="O10" s="46" t="s">
        <v>78</v>
      </c>
    </row>
    <row r="11" spans="1:28">
      <c r="A11" s="23" t="s">
        <v>74</v>
      </c>
      <c r="B11" s="12">
        <v>240826</v>
      </c>
      <c r="C11" s="11" t="s">
        <v>176</v>
      </c>
      <c r="D11" s="40" t="s">
        <v>43</v>
      </c>
      <c r="E11" s="70">
        <v>1</v>
      </c>
      <c r="F11" s="27">
        <v>128.4</v>
      </c>
      <c r="G11" s="24">
        <f t="shared" si="0"/>
        <v>128.4</v>
      </c>
      <c r="H11" s="26" t="s">
        <v>44</v>
      </c>
      <c r="I11" s="25">
        <v>0</v>
      </c>
      <c r="J11" s="31">
        <v>44230</v>
      </c>
      <c r="K11" s="34">
        <v>44235</v>
      </c>
      <c r="L11" s="10" t="str">
        <f t="shared" ca="1" si="1"/>
        <v>-</v>
      </c>
      <c r="M11" s="35">
        <v>44238</v>
      </c>
      <c r="N11" s="15" t="s">
        <v>210</v>
      </c>
      <c r="O11" s="46" t="s">
        <v>78</v>
      </c>
    </row>
    <row r="12" spans="1:28">
      <c r="A12" s="44" t="s">
        <v>74</v>
      </c>
      <c r="B12" s="12">
        <v>240832</v>
      </c>
      <c r="C12" s="11" t="s">
        <v>177</v>
      </c>
      <c r="D12" s="40" t="s">
        <v>43</v>
      </c>
      <c r="E12" s="70">
        <v>5</v>
      </c>
      <c r="F12" s="27">
        <v>128.4</v>
      </c>
      <c r="G12" s="24">
        <f t="shared" si="0"/>
        <v>642</v>
      </c>
      <c r="H12" s="26" t="s">
        <v>44</v>
      </c>
      <c r="I12" s="25">
        <v>0</v>
      </c>
      <c r="J12" s="31">
        <v>44230</v>
      </c>
      <c r="K12" s="34">
        <v>44235</v>
      </c>
      <c r="L12" s="10" t="str">
        <f t="shared" ca="1" si="1"/>
        <v>-</v>
      </c>
      <c r="M12" s="35">
        <v>44238</v>
      </c>
      <c r="N12" s="15"/>
      <c r="O12" s="46" t="s">
        <v>78</v>
      </c>
    </row>
    <row r="13" spans="1:28">
      <c r="A13" s="44" t="s">
        <v>48</v>
      </c>
      <c r="B13" s="12">
        <v>241124</v>
      </c>
      <c r="C13" s="11" t="s">
        <v>178</v>
      </c>
      <c r="D13" s="40">
        <v>44.45</v>
      </c>
      <c r="E13" s="70">
        <v>30</v>
      </c>
      <c r="F13" s="27">
        <v>10.450000000000001</v>
      </c>
      <c r="G13" s="24">
        <f t="shared" si="0"/>
        <v>313.50000000000006</v>
      </c>
      <c r="H13" s="26" t="s">
        <v>45</v>
      </c>
      <c r="I13" s="25">
        <v>1</v>
      </c>
      <c r="J13" s="33">
        <v>44230</v>
      </c>
      <c r="K13" s="34">
        <v>44237</v>
      </c>
      <c r="L13" s="10" t="str">
        <f t="shared" ca="1" si="1"/>
        <v>-</v>
      </c>
      <c r="M13" s="35">
        <v>44238</v>
      </c>
      <c r="N13" s="15"/>
      <c r="O13" s="46" t="s">
        <v>78</v>
      </c>
    </row>
    <row r="14" spans="1:28">
      <c r="A14" s="44" t="s">
        <v>48</v>
      </c>
      <c r="B14" s="12">
        <v>239991</v>
      </c>
      <c r="C14" s="11" t="s">
        <v>184</v>
      </c>
      <c r="D14" s="40">
        <v>38</v>
      </c>
      <c r="E14" s="70">
        <v>2</v>
      </c>
      <c r="F14" s="27">
        <v>6.96</v>
      </c>
      <c r="G14" s="24">
        <f t="shared" si="0"/>
        <v>13.92</v>
      </c>
      <c r="H14" s="26" t="s">
        <v>44</v>
      </c>
      <c r="I14" s="25">
        <v>1</v>
      </c>
      <c r="J14" s="31">
        <v>44230</v>
      </c>
      <c r="K14" s="34">
        <v>44232</v>
      </c>
      <c r="L14" s="10" t="str">
        <f t="shared" ca="1" si="1"/>
        <v>-</v>
      </c>
      <c r="M14" s="35">
        <v>44231</v>
      </c>
      <c r="N14" s="15" t="s">
        <v>109</v>
      </c>
      <c r="O14" s="46" t="s">
        <v>78</v>
      </c>
    </row>
    <row r="15" spans="1:28">
      <c r="A15" s="44" t="s">
        <v>48</v>
      </c>
      <c r="B15" s="12">
        <v>240065</v>
      </c>
      <c r="C15" s="11" t="s">
        <v>179</v>
      </c>
      <c r="D15" s="40">
        <v>19.05</v>
      </c>
      <c r="E15" s="70">
        <v>4</v>
      </c>
      <c r="F15" s="27">
        <v>6.7</v>
      </c>
      <c r="G15" s="24">
        <f t="shared" si="0"/>
        <v>26.8</v>
      </c>
      <c r="H15" s="26" t="s">
        <v>45</v>
      </c>
      <c r="I15" s="25">
        <v>1</v>
      </c>
      <c r="J15" s="31">
        <v>44230</v>
      </c>
      <c r="K15" s="34">
        <v>44232</v>
      </c>
      <c r="L15" s="10" t="str">
        <f t="shared" ca="1" si="1"/>
        <v>-</v>
      </c>
      <c r="M15" s="35">
        <v>44231</v>
      </c>
      <c r="N15" s="15"/>
      <c r="O15" s="46" t="s">
        <v>78</v>
      </c>
    </row>
    <row r="16" spans="1:28">
      <c r="A16" s="44" t="s">
        <v>48</v>
      </c>
      <c r="B16" s="12">
        <v>240062</v>
      </c>
      <c r="C16" s="11" t="s">
        <v>180</v>
      </c>
      <c r="D16" s="40">
        <v>19.05</v>
      </c>
      <c r="E16" s="70">
        <v>4</v>
      </c>
      <c r="F16" s="27">
        <v>6.7</v>
      </c>
      <c r="G16" s="24">
        <f t="shared" si="0"/>
        <v>26.8</v>
      </c>
      <c r="H16" s="26" t="s">
        <v>45</v>
      </c>
      <c r="I16" s="25">
        <v>1</v>
      </c>
      <c r="J16" s="31">
        <v>44230</v>
      </c>
      <c r="K16" s="34">
        <v>44232</v>
      </c>
      <c r="L16" s="10" t="str">
        <f t="shared" ca="1" si="1"/>
        <v>-</v>
      </c>
      <c r="M16" s="35">
        <v>44231</v>
      </c>
      <c r="N16" s="15"/>
      <c r="O16" s="46" t="s">
        <v>78</v>
      </c>
    </row>
    <row r="17" spans="1:15" ht="15" customHeight="1">
      <c r="A17" s="44" t="s">
        <v>48</v>
      </c>
      <c r="B17" s="12">
        <v>241022</v>
      </c>
      <c r="C17" s="11" t="s">
        <v>181</v>
      </c>
      <c r="D17" s="40">
        <v>40</v>
      </c>
      <c r="E17" s="70">
        <v>40</v>
      </c>
      <c r="F17" s="27">
        <v>6.7200000000000006</v>
      </c>
      <c r="G17" s="24">
        <f t="shared" si="0"/>
        <v>268.8</v>
      </c>
      <c r="H17" s="26" t="s">
        <v>186</v>
      </c>
      <c r="I17" s="25">
        <v>0</v>
      </c>
      <c r="J17" s="31">
        <v>44230</v>
      </c>
      <c r="K17" s="34">
        <v>44237</v>
      </c>
      <c r="L17" s="10" t="str">
        <f t="shared" ca="1" si="1"/>
        <v>-</v>
      </c>
      <c r="M17" s="35">
        <v>44238</v>
      </c>
      <c r="N17" s="15" t="s">
        <v>185</v>
      </c>
      <c r="O17" s="46" t="s">
        <v>78</v>
      </c>
    </row>
    <row r="18" spans="1:15" ht="15" customHeight="1">
      <c r="A18" s="44" t="s">
        <v>48</v>
      </c>
      <c r="B18" s="12">
        <v>240903</v>
      </c>
      <c r="C18" s="11" t="s">
        <v>182</v>
      </c>
      <c r="D18" s="40">
        <v>19</v>
      </c>
      <c r="E18" s="70">
        <v>20</v>
      </c>
      <c r="F18" s="27">
        <v>5.78</v>
      </c>
      <c r="G18" s="24">
        <f t="shared" si="0"/>
        <v>115.60000000000001</v>
      </c>
      <c r="H18" s="26" t="s">
        <v>45</v>
      </c>
      <c r="I18" s="25">
        <v>1</v>
      </c>
      <c r="J18" s="33">
        <v>44230</v>
      </c>
      <c r="K18" s="34">
        <v>44237</v>
      </c>
      <c r="L18" s="10" t="str">
        <f t="shared" ca="1" si="1"/>
        <v>-</v>
      </c>
      <c r="M18" s="35">
        <v>44238</v>
      </c>
      <c r="N18" s="15"/>
      <c r="O18" s="46" t="s">
        <v>78</v>
      </c>
    </row>
    <row r="19" spans="1:15" ht="15" customHeight="1">
      <c r="A19" s="44" t="s">
        <v>48</v>
      </c>
      <c r="B19" s="76">
        <v>240907</v>
      </c>
      <c r="C19" s="11" t="s">
        <v>183</v>
      </c>
      <c r="D19" s="40">
        <v>19</v>
      </c>
      <c r="E19" s="70">
        <v>6</v>
      </c>
      <c r="F19" s="27">
        <v>6.7</v>
      </c>
      <c r="G19" s="24">
        <f t="shared" si="0"/>
        <v>40.200000000000003</v>
      </c>
      <c r="H19" s="26" t="s">
        <v>45</v>
      </c>
      <c r="I19" s="25">
        <v>1</v>
      </c>
      <c r="J19" s="33">
        <v>44230</v>
      </c>
      <c r="K19" s="34">
        <v>44237</v>
      </c>
      <c r="L19" s="10" t="str">
        <f t="shared" ca="1" si="1"/>
        <v>-</v>
      </c>
      <c r="M19" s="35">
        <v>44238</v>
      </c>
      <c r="N19" s="15" t="s">
        <v>204</v>
      </c>
      <c r="O19" s="46" t="s">
        <v>78</v>
      </c>
    </row>
    <row r="20" spans="1:15" ht="15" customHeight="1">
      <c r="A20" s="23" t="s">
        <v>36</v>
      </c>
      <c r="B20" s="76">
        <v>241498</v>
      </c>
      <c r="C20" s="11" t="s">
        <v>54</v>
      </c>
      <c r="D20" s="40">
        <v>14.03</v>
      </c>
      <c r="E20" s="70">
        <v>60</v>
      </c>
      <c r="F20" s="27">
        <v>6.6999999999999993</v>
      </c>
      <c r="G20" s="24">
        <f t="shared" si="0"/>
        <v>401.99999999999994</v>
      </c>
      <c r="H20" s="26" t="s">
        <v>55</v>
      </c>
      <c r="I20" s="25">
        <v>1</v>
      </c>
      <c r="J20" s="33">
        <v>44231</v>
      </c>
      <c r="K20" s="34">
        <v>44238</v>
      </c>
      <c r="L20" s="10" t="str">
        <f t="shared" ca="1" si="1"/>
        <v>-</v>
      </c>
      <c r="M20" s="35">
        <v>44243</v>
      </c>
      <c r="N20" s="15"/>
      <c r="O20" s="46" t="s">
        <v>78</v>
      </c>
    </row>
    <row r="21" spans="1:15" ht="15" customHeight="1">
      <c r="A21" s="23" t="s">
        <v>36</v>
      </c>
      <c r="B21" s="22">
        <v>240579</v>
      </c>
      <c r="C21" s="11" t="s">
        <v>189</v>
      </c>
      <c r="D21" s="40">
        <v>24</v>
      </c>
      <c r="E21" s="70">
        <v>98</v>
      </c>
      <c r="F21" s="27">
        <v>5</v>
      </c>
      <c r="G21" s="24">
        <f t="shared" si="0"/>
        <v>490</v>
      </c>
      <c r="H21" s="26" t="s">
        <v>192</v>
      </c>
      <c r="I21" s="25">
        <v>0</v>
      </c>
      <c r="J21" s="33">
        <v>44231</v>
      </c>
      <c r="K21" s="34">
        <v>44238</v>
      </c>
      <c r="L21" s="10" t="str">
        <f t="shared" ca="1" si="1"/>
        <v>-</v>
      </c>
      <c r="M21" s="35">
        <v>44244</v>
      </c>
      <c r="N21" s="15" t="s">
        <v>220</v>
      </c>
      <c r="O21" s="46" t="s">
        <v>78</v>
      </c>
    </row>
    <row r="22" spans="1:15" ht="15" customHeight="1">
      <c r="A22" s="23" t="s">
        <v>36</v>
      </c>
      <c r="B22" s="22">
        <v>241157</v>
      </c>
      <c r="C22" s="11" t="s">
        <v>190</v>
      </c>
      <c r="D22" s="40">
        <v>28</v>
      </c>
      <c r="E22" s="70">
        <v>60</v>
      </c>
      <c r="F22" s="27">
        <v>5.35</v>
      </c>
      <c r="G22" s="24">
        <f t="shared" si="0"/>
        <v>321</v>
      </c>
      <c r="H22" s="26" t="s">
        <v>45</v>
      </c>
      <c r="I22" s="25">
        <v>1</v>
      </c>
      <c r="J22" s="33">
        <v>44231</v>
      </c>
      <c r="K22" s="34">
        <v>44238</v>
      </c>
      <c r="L22" s="10" t="str">
        <f t="shared" ca="1" si="1"/>
        <v>-</v>
      </c>
      <c r="M22" s="35">
        <v>44235</v>
      </c>
      <c r="N22" s="15"/>
      <c r="O22" s="46" t="s">
        <v>78</v>
      </c>
    </row>
    <row r="23" spans="1:15" ht="15" customHeight="1">
      <c r="A23" s="23" t="s">
        <v>36</v>
      </c>
      <c r="B23" s="22">
        <v>241161</v>
      </c>
      <c r="C23" s="11" t="s">
        <v>191</v>
      </c>
      <c r="D23" s="40">
        <v>31.75</v>
      </c>
      <c r="E23" s="70">
        <v>40</v>
      </c>
      <c r="F23" s="27">
        <v>7.3</v>
      </c>
      <c r="G23" s="24">
        <f t="shared" si="0"/>
        <v>292</v>
      </c>
      <c r="H23" s="26" t="s">
        <v>45</v>
      </c>
      <c r="I23" s="25">
        <v>1</v>
      </c>
      <c r="J23" s="33">
        <v>44231</v>
      </c>
      <c r="K23" s="34">
        <v>44238</v>
      </c>
      <c r="L23" s="10" t="str">
        <f t="shared" ca="1" si="1"/>
        <v>-</v>
      </c>
      <c r="M23" s="35">
        <v>44238</v>
      </c>
      <c r="N23" s="15"/>
      <c r="O23" s="46" t="s">
        <v>78</v>
      </c>
    </row>
    <row r="24" spans="1:15" ht="15" customHeight="1">
      <c r="A24" s="23" t="s">
        <v>36</v>
      </c>
      <c r="B24" s="22">
        <v>241442</v>
      </c>
      <c r="C24" s="11" t="s">
        <v>187</v>
      </c>
      <c r="D24" s="40">
        <v>19</v>
      </c>
      <c r="E24" s="70">
        <v>20</v>
      </c>
      <c r="F24" s="27">
        <v>5.78</v>
      </c>
      <c r="G24" s="24">
        <f t="shared" si="0"/>
        <v>115.60000000000001</v>
      </c>
      <c r="H24" s="26" t="s">
        <v>45</v>
      </c>
      <c r="I24" s="25">
        <v>1</v>
      </c>
      <c r="J24" s="33">
        <v>44235</v>
      </c>
      <c r="K24" s="34">
        <v>44242</v>
      </c>
      <c r="L24" s="10" t="str">
        <f t="shared" ca="1" si="1"/>
        <v>-</v>
      </c>
      <c r="M24" s="35">
        <v>44238</v>
      </c>
      <c r="N24" s="15"/>
      <c r="O24" s="46" t="s">
        <v>78</v>
      </c>
    </row>
    <row r="25" spans="1:15" ht="15" customHeight="1">
      <c r="A25" s="23" t="s">
        <v>36</v>
      </c>
      <c r="B25" s="22">
        <v>241443</v>
      </c>
      <c r="C25" s="11" t="s">
        <v>188</v>
      </c>
      <c r="D25" s="40">
        <v>19</v>
      </c>
      <c r="E25" s="70">
        <v>15</v>
      </c>
      <c r="F25" s="27">
        <v>5.78</v>
      </c>
      <c r="G25" s="24">
        <f t="shared" si="0"/>
        <v>86.7</v>
      </c>
      <c r="H25" s="26" t="s">
        <v>45</v>
      </c>
      <c r="I25" s="25">
        <v>1</v>
      </c>
      <c r="J25" s="33">
        <v>44235</v>
      </c>
      <c r="K25" s="34">
        <v>44242</v>
      </c>
      <c r="L25" s="10" t="str">
        <f t="shared" ca="1" si="1"/>
        <v>-</v>
      </c>
      <c r="M25" s="35">
        <v>44238</v>
      </c>
      <c r="N25" s="15"/>
      <c r="O25" s="46" t="s">
        <v>78</v>
      </c>
    </row>
    <row r="26" spans="1:15" ht="15" customHeight="1">
      <c r="A26" s="23" t="s">
        <v>36</v>
      </c>
      <c r="B26" s="22">
        <v>240640</v>
      </c>
      <c r="C26" s="11" t="s">
        <v>193</v>
      </c>
      <c r="D26" s="40" t="s">
        <v>43</v>
      </c>
      <c r="E26" s="70">
        <v>555</v>
      </c>
      <c r="F26" s="27">
        <v>1.28</v>
      </c>
      <c r="G26" s="24">
        <f t="shared" si="0"/>
        <v>710.4</v>
      </c>
      <c r="H26" s="26" t="s">
        <v>47</v>
      </c>
      <c r="I26" s="25">
        <v>0</v>
      </c>
      <c r="J26" s="33">
        <v>44235</v>
      </c>
      <c r="K26" s="34">
        <v>44244</v>
      </c>
      <c r="L26" s="10" t="str">
        <f t="shared" ca="1" si="1"/>
        <v>-</v>
      </c>
      <c r="M26" s="35">
        <v>44243</v>
      </c>
      <c r="N26" s="15"/>
      <c r="O26" s="46" t="s">
        <v>78</v>
      </c>
    </row>
    <row r="27" spans="1:15" ht="15" customHeight="1">
      <c r="A27" s="23" t="s">
        <v>36</v>
      </c>
      <c r="B27" s="22">
        <v>240910</v>
      </c>
      <c r="C27" s="11" t="s">
        <v>201</v>
      </c>
      <c r="D27" s="40">
        <v>19.05</v>
      </c>
      <c r="E27" s="70">
        <v>87</v>
      </c>
      <c r="F27" s="27">
        <v>5.35</v>
      </c>
      <c r="G27" s="24">
        <f t="shared" si="0"/>
        <v>465.45</v>
      </c>
      <c r="H27" s="26" t="s">
        <v>45</v>
      </c>
      <c r="I27" s="25">
        <v>1</v>
      </c>
      <c r="J27" s="33">
        <v>44235</v>
      </c>
      <c r="K27" s="34">
        <v>44242</v>
      </c>
      <c r="L27" s="10" t="str">
        <f t="shared" ca="1" si="1"/>
        <v>-</v>
      </c>
      <c r="M27" s="35">
        <v>44238</v>
      </c>
      <c r="N27" s="15"/>
      <c r="O27" s="46" t="s">
        <v>78</v>
      </c>
    </row>
    <row r="28" spans="1:15" ht="15" customHeight="1">
      <c r="A28" s="23" t="s">
        <v>36</v>
      </c>
      <c r="B28" s="22">
        <v>240800</v>
      </c>
      <c r="C28" s="11" t="s">
        <v>202</v>
      </c>
      <c r="D28" s="40">
        <v>19.05</v>
      </c>
      <c r="E28" s="70">
        <v>120</v>
      </c>
      <c r="F28" s="27">
        <v>6.1</v>
      </c>
      <c r="G28" s="24">
        <f t="shared" si="0"/>
        <v>732</v>
      </c>
      <c r="H28" s="26" t="s">
        <v>45</v>
      </c>
      <c r="I28" s="25">
        <v>2</v>
      </c>
      <c r="J28" s="33">
        <v>44235</v>
      </c>
      <c r="K28" s="34">
        <v>44238</v>
      </c>
      <c r="L28" s="10" t="str">
        <f t="shared" ca="1" si="1"/>
        <v>-</v>
      </c>
      <c r="M28" s="35">
        <v>44238</v>
      </c>
      <c r="N28" s="15"/>
      <c r="O28" s="46" t="s">
        <v>78</v>
      </c>
    </row>
    <row r="29" spans="1:15" ht="15" customHeight="1">
      <c r="A29" s="23" t="s">
        <v>194</v>
      </c>
      <c r="B29" s="22">
        <v>240806</v>
      </c>
      <c r="C29" s="11" t="s">
        <v>195</v>
      </c>
      <c r="D29" s="41" t="s">
        <v>43</v>
      </c>
      <c r="E29" s="69">
        <v>32</v>
      </c>
      <c r="F29" s="27">
        <v>35</v>
      </c>
      <c r="G29" s="24">
        <f t="shared" si="0"/>
        <v>1120</v>
      </c>
      <c r="H29" s="85" t="s">
        <v>196</v>
      </c>
      <c r="I29" s="25">
        <v>0</v>
      </c>
      <c r="J29" s="36">
        <v>44235</v>
      </c>
      <c r="K29" s="35">
        <v>44249</v>
      </c>
      <c r="L29" s="10" t="str">
        <f t="shared" ca="1" si="1"/>
        <v>-</v>
      </c>
      <c r="M29" s="35">
        <v>44251</v>
      </c>
      <c r="N29" s="15"/>
      <c r="O29" s="46" t="s">
        <v>78</v>
      </c>
    </row>
    <row r="30" spans="1:15" ht="15" customHeight="1">
      <c r="A30" s="23" t="s">
        <v>48</v>
      </c>
      <c r="B30" s="22">
        <v>240889</v>
      </c>
      <c r="C30" s="11" t="s">
        <v>200</v>
      </c>
      <c r="D30" s="41" t="s">
        <v>43</v>
      </c>
      <c r="E30" s="69">
        <v>1000</v>
      </c>
      <c r="F30" s="27">
        <v>4.3</v>
      </c>
      <c r="G30" s="24">
        <f t="shared" si="0"/>
        <v>4300</v>
      </c>
      <c r="H30" s="16" t="s">
        <v>47</v>
      </c>
      <c r="I30" s="25">
        <v>0</v>
      </c>
      <c r="J30" s="36">
        <v>44237</v>
      </c>
      <c r="K30" s="35">
        <v>44251</v>
      </c>
      <c r="L30" s="10" t="str">
        <f t="shared" ca="1" si="1"/>
        <v>-</v>
      </c>
      <c r="M30" s="35">
        <v>44249</v>
      </c>
      <c r="N30" s="15"/>
      <c r="O30" s="46" t="s">
        <v>78</v>
      </c>
    </row>
    <row r="31" spans="1:15" ht="15" customHeight="1">
      <c r="A31" s="23" t="s">
        <v>74</v>
      </c>
      <c r="B31" s="22">
        <v>239987</v>
      </c>
      <c r="C31" s="11" t="s">
        <v>75</v>
      </c>
      <c r="D31" s="40" t="s">
        <v>43</v>
      </c>
      <c r="E31" s="70">
        <v>2</v>
      </c>
      <c r="F31" s="27">
        <v>464.21</v>
      </c>
      <c r="G31" s="24">
        <f t="shared" si="0"/>
        <v>928.42</v>
      </c>
      <c r="H31" s="16" t="s">
        <v>47</v>
      </c>
      <c r="I31" s="25">
        <v>0</v>
      </c>
      <c r="J31" s="36">
        <v>44238</v>
      </c>
      <c r="K31" s="35">
        <v>44250</v>
      </c>
      <c r="L31" s="10" t="str">
        <f t="shared" ca="1" si="1"/>
        <v>-</v>
      </c>
      <c r="M31" s="35">
        <v>44250</v>
      </c>
      <c r="N31" s="15"/>
      <c r="O31" s="46" t="s">
        <v>78</v>
      </c>
    </row>
    <row r="32" spans="1:15" ht="15" customHeight="1">
      <c r="A32" s="23" t="s">
        <v>74</v>
      </c>
      <c r="B32" s="22">
        <v>239987</v>
      </c>
      <c r="C32" s="11" t="s">
        <v>75</v>
      </c>
      <c r="D32" s="40" t="s">
        <v>43</v>
      </c>
      <c r="E32" s="70">
        <v>3</v>
      </c>
      <c r="F32" s="27">
        <v>464.21</v>
      </c>
      <c r="G32" s="24">
        <f t="shared" si="0"/>
        <v>1392.6299999999999</v>
      </c>
      <c r="H32" s="16" t="s">
        <v>47</v>
      </c>
      <c r="I32" s="25">
        <v>0</v>
      </c>
      <c r="J32" s="36">
        <v>44238</v>
      </c>
      <c r="K32" s="35">
        <v>44259</v>
      </c>
      <c r="L32" s="10" t="str">
        <f t="shared" ca="1" si="1"/>
        <v>-</v>
      </c>
      <c r="M32" s="35">
        <v>44253</v>
      </c>
      <c r="N32" s="15"/>
      <c r="O32" s="46" t="s">
        <v>78</v>
      </c>
    </row>
    <row r="33" spans="1:15" ht="15" customHeight="1">
      <c r="A33" s="23" t="s">
        <v>36</v>
      </c>
      <c r="B33" s="22">
        <v>241158</v>
      </c>
      <c r="C33" s="11" t="s">
        <v>205</v>
      </c>
      <c r="D33" s="40">
        <v>28</v>
      </c>
      <c r="E33" s="70">
        <v>200</v>
      </c>
      <c r="F33" s="27">
        <v>5.5</v>
      </c>
      <c r="G33" s="24">
        <f t="shared" si="0"/>
        <v>1100</v>
      </c>
      <c r="H33" s="26" t="s">
        <v>45</v>
      </c>
      <c r="I33" s="25">
        <v>1</v>
      </c>
      <c r="J33" s="36">
        <v>44238</v>
      </c>
      <c r="K33" s="35">
        <v>44245</v>
      </c>
      <c r="L33" s="10" t="str">
        <f t="shared" ca="1" si="1"/>
        <v>-</v>
      </c>
      <c r="M33" s="35">
        <v>44244</v>
      </c>
      <c r="N33" s="15"/>
      <c r="O33" s="46" t="s">
        <v>78</v>
      </c>
    </row>
    <row r="34" spans="1:15">
      <c r="A34" s="23" t="s">
        <v>48</v>
      </c>
      <c r="B34" s="22">
        <v>241437</v>
      </c>
      <c r="C34" s="11" t="s">
        <v>206</v>
      </c>
      <c r="D34" s="40">
        <v>28</v>
      </c>
      <c r="E34" s="70">
        <v>40</v>
      </c>
      <c r="F34" s="88">
        <v>7.16</v>
      </c>
      <c r="G34" s="24">
        <f t="shared" si="0"/>
        <v>286.39999999999998</v>
      </c>
      <c r="H34" s="26" t="s">
        <v>208</v>
      </c>
      <c r="I34" s="25">
        <v>0</v>
      </c>
      <c r="J34" s="36">
        <v>44238</v>
      </c>
      <c r="K34" s="35">
        <v>44245</v>
      </c>
      <c r="L34" s="10" t="str">
        <f t="shared" ca="1" si="1"/>
        <v>-</v>
      </c>
      <c r="M34" s="35">
        <v>44246</v>
      </c>
      <c r="N34" s="15"/>
      <c r="O34" s="46" t="s">
        <v>78</v>
      </c>
    </row>
    <row r="35" spans="1:15">
      <c r="A35" s="23" t="s">
        <v>48</v>
      </c>
      <c r="B35" s="22">
        <v>241162</v>
      </c>
      <c r="C35" s="11" t="s">
        <v>207</v>
      </c>
      <c r="D35" s="40">
        <v>38.1</v>
      </c>
      <c r="E35" s="70">
        <v>80</v>
      </c>
      <c r="F35" s="27">
        <v>7.25</v>
      </c>
      <c r="G35" s="24">
        <f t="shared" ref="G35:G66" si="2">F35*E35</f>
        <v>580</v>
      </c>
      <c r="H35" s="26" t="s">
        <v>45</v>
      </c>
      <c r="I35" s="25">
        <v>1</v>
      </c>
      <c r="J35" s="36">
        <v>44238</v>
      </c>
      <c r="K35" s="35">
        <v>44245</v>
      </c>
      <c r="L35" s="10" t="str">
        <f t="shared" ca="1" si="1"/>
        <v>-</v>
      </c>
      <c r="M35" s="35">
        <v>44246</v>
      </c>
      <c r="N35" s="15"/>
      <c r="O35" s="46" t="s">
        <v>78</v>
      </c>
    </row>
    <row r="36" spans="1:15">
      <c r="A36" s="23" t="s">
        <v>46</v>
      </c>
      <c r="B36" s="22">
        <v>240986</v>
      </c>
      <c r="C36" s="11" t="s">
        <v>67</v>
      </c>
      <c r="D36" s="40" t="s">
        <v>43</v>
      </c>
      <c r="E36" s="70">
        <v>18</v>
      </c>
      <c r="F36" s="27">
        <v>570</v>
      </c>
      <c r="G36" s="24">
        <f t="shared" si="2"/>
        <v>10260</v>
      </c>
      <c r="H36" s="26" t="s">
        <v>47</v>
      </c>
      <c r="I36" s="25">
        <v>0</v>
      </c>
      <c r="J36" s="33">
        <v>44236</v>
      </c>
      <c r="K36" s="35">
        <v>44257</v>
      </c>
      <c r="L36" s="10" t="s">
        <v>43</v>
      </c>
      <c r="M36" s="35">
        <v>44253</v>
      </c>
      <c r="N36" s="15"/>
      <c r="O36" s="46" t="s">
        <v>78</v>
      </c>
    </row>
    <row r="37" spans="1:15">
      <c r="A37" s="23" t="s">
        <v>46</v>
      </c>
      <c r="B37" s="22">
        <v>240986</v>
      </c>
      <c r="C37" s="11" t="s">
        <v>67</v>
      </c>
      <c r="D37" s="40" t="s">
        <v>43</v>
      </c>
      <c r="E37" s="70">
        <v>4</v>
      </c>
      <c r="F37" s="27">
        <v>570</v>
      </c>
      <c r="G37" s="24">
        <f t="shared" si="2"/>
        <v>2280</v>
      </c>
      <c r="H37" s="26" t="s">
        <v>47</v>
      </c>
      <c r="I37" s="25">
        <v>0</v>
      </c>
      <c r="J37" s="33">
        <v>44236</v>
      </c>
      <c r="K37" s="35">
        <v>44257</v>
      </c>
      <c r="L37" s="10" t="s">
        <v>43</v>
      </c>
      <c r="M37" s="35">
        <v>44272</v>
      </c>
      <c r="N37" s="15"/>
      <c r="O37" s="46" t="s">
        <v>78</v>
      </c>
    </row>
    <row r="38" spans="1:15">
      <c r="A38" s="23" t="s">
        <v>137</v>
      </c>
      <c r="B38" s="22">
        <v>241574</v>
      </c>
      <c r="C38" s="11" t="s">
        <v>136</v>
      </c>
      <c r="D38" s="40" t="s">
        <v>43</v>
      </c>
      <c r="E38" s="70">
        <v>963</v>
      </c>
      <c r="F38" s="27">
        <v>1.28</v>
      </c>
      <c r="G38" s="24">
        <f t="shared" si="2"/>
        <v>1232.6400000000001</v>
      </c>
      <c r="H38" s="26" t="s">
        <v>47</v>
      </c>
      <c r="I38" s="25">
        <v>0</v>
      </c>
      <c r="J38" s="33">
        <v>44239</v>
      </c>
      <c r="K38" s="35">
        <v>44246</v>
      </c>
      <c r="L38" s="10" t="str">
        <f t="shared" ref="L38:L84" ca="1" si="3">IF(AND(K38=TODAY(),ISBLANK(M38)=TRUE()),"SIM",IF(AND(K38&lt;TODAY(),ISBLANK(M38)=TRUE()),IF(ISBLANK(K38),"-","EM ATRASO"),"-"))</f>
        <v>-</v>
      </c>
      <c r="M38" s="35">
        <v>44249</v>
      </c>
      <c r="N38" s="15" t="s">
        <v>226</v>
      </c>
      <c r="O38" s="46" t="s">
        <v>78</v>
      </c>
    </row>
    <row r="39" spans="1:15">
      <c r="A39" s="23" t="s">
        <v>211</v>
      </c>
      <c r="B39" s="22">
        <v>241384</v>
      </c>
      <c r="C39" s="11" t="s">
        <v>214</v>
      </c>
      <c r="D39" s="40" t="s">
        <v>43</v>
      </c>
      <c r="E39" s="70">
        <v>300</v>
      </c>
      <c r="F39" s="27">
        <v>9.4400000000000013</v>
      </c>
      <c r="G39" s="24">
        <f t="shared" si="2"/>
        <v>2832.0000000000005</v>
      </c>
      <c r="H39" s="12" t="s">
        <v>212</v>
      </c>
      <c r="I39" s="25">
        <v>0</v>
      </c>
      <c r="J39" s="33">
        <v>44243</v>
      </c>
      <c r="K39" s="35">
        <v>44250</v>
      </c>
      <c r="L39" s="10" t="str">
        <f t="shared" ca="1" si="3"/>
        <v>-</v>
      </c>
      <c r="M39" s="35">
        <v>44250</v>
      </c>
      <c r="N39" s="15" t="s">
        <v>217</v>
      </c>
      <c r="O39" s="46" t="s">
        <v>78</v>
      </c>
    </row>
    <row r="40" spans="1:15">
      <c r="A40" s="23" t="s">
        <v>211</v>
      </c>
      <c r="B40" s="22">
        <v>239926</v>
      </c>
      <c r="C40" s="11" t="s">
        <v>215</v>
      </c>
      <c r="D40" s="40" t="s">
        <v>43</v>
      </c>
      <c r="E40" s="70">
        <v>277</v>
      </c>
      <c r="F40" s="27">
        <v>4.32</v>
      </c>
      <c r="G40" s="24">
        <f t="shared" si="2"/>
        <v>1196.6400000000001</v>
      </c>
      <c r="H40" s="12" t="s">
        <v>212</v>
      </c>
      <c r="I40" s="25">
        <v>0</v>
      </c>
      <c r="J40" s="33">
        <v>44243</v>
      </c>
      <c r="K40" s="35">
        <v>44250</v>
      </c>
      <c r="L40" s="10" t="str">
        <f t="shared" ca="1" si="3"/>
        <v>-</v>
      </c>
      <c r="M40" s="35">
        <v>44250</v>
      </c>
      <c r="N40" s="15"/>
      <c r="O40" s="46" t="s">
        <v>78</v>
      </c>
    </row>
    <row r="41" spans="1:15">
      <c r="A41" s="11" t="s">
        <v>211</v>
      </c>
      <c r="B41" s="22">
        <v>241609</v>
      </c>
      <c r="C41" s="11" t="s">
        <v>216</v>
      </c>
      <c r="D41" s="40" t="s">
        <v>43</v>
      </c>
      <c r="E41" s="70">
        <v>98</v>
      </c>
      <c r="F41" s="27">
        <v>8.2000000000000011</v>
      </c>
      <c r="G41" s="24">
        <f t="shared" si="2"/>
        <v>803.60000000000014</v>
      </c>
      <c r="H41" s="12" t="s">
        <v>212</v>
      </c>
      <c r="I41" s="25">
        <v>0</v>
      </c>
      <c r="J41" s="33">
        <v>44243</v>
      </c>
      <c r="K41" s="35">
        <v>44250</v>
      </c>
      <c r="L41" s="10" t="str">
        <f t="shared" ca="1" si="3"/>
        <v>-</v>
      </c>
      <c r="M41" s="35">
        <v>44250</v>
      </c>
      <c r="N41" s="15"/>
      <c r="O41" s="46" t="s">
        <v>78</v>
      </c>
    </row>
    <row r="42" spans="1:15">
      <c r="A42" s="11" t="s">
        <v>36</v>
      </c>
      <c r="B42" s="22">
        <v>241481</v>
      </c>
      <c r="C42" s="11" t="s">
        <v>104</v>
      </c>
      <c r="D42" s="40">
        <v>38</v>
      </c>
      <c r="E42" s="70">
        <v>22</v>
      </c>
      <c r="F42" s="27">
        <v>9.5399999999999991</v>
      </c>
      <c r="G42" s="24">
        <f t="shared" si="2"/>
        <v>209.88</v>
      </c>
      <c r="H42" s="12" t="s">
        <v>45</v>
      </c>
      <c r="I42" s="25">
        <v>2</v>
      </c>
      <c r="J42" s="33">
        <v>44243</v>
      </c>
      <c r="K42" s="35">
        <v>44250</v>
      </c>
      <c r="L42" s="10" t="str">
        <f t="shared" ca="1" si="3"/>
        <v>-</v>
      </c>
      <c r="M42" s="35">
        <v>44249</v>
      </c>
      <c r="N42" s="15"/>
      <c r="O42" s="46" t="s">
        <v>78</v>
      </c>
    </row>
    <row r="43" spans="1:15">
      <c r="A43" s="23" t="s">
        <v>36</v>
      </c>
      <c r="B43" s="22">
        <v>241160</v>
      </c>
      <c r="C43" s="11" t="s">
        <v>96</v>
      </c>
      <c r="D43" s="40">
        <v>19</v>
      </c>
      <c r="E43" s="70">
        <v>60</v>
      </c>
      <c r="F43" s="27">
        <v>6.7</v>
      </c>
      <c r="G43" s="24">
        <f t="shared" si="2"/>
        <v>402</v>
      </c>
      <c r="H43" s="12" t="s">
        <v>45</v>
      </c>
      <c r="I43" s="25">
        <v>2</v>
      </c>
      <c r="J43" s="33">
        <v>44243</v>
      </c>
      <c r="K43" s="35">
        <v>44250</v>
      </c>
      <c r="L43" s="10" t="str">
        <f t="shared" ca="1" si="3"/>
        <v>-</v>
      </c>
      <c r="M43" s="35">
        <v>44249</v>
      </c>
      <c r="N43" s="15"/>
      <c r="O43" s="46" t="s">
        <v>78</v>
      </c>
    </row>
    <row r="44" spans="1:15">
      <c r="A44" s="11" t="s">
        <v>89</v>
      </c>
      <c r="B44" s="22">
        <v>241113</v>
      </c>
      <c r="C44" s="11" t="s">
        <v>221</v>
      </c>
      <c r="D44" s="39" t="s">
        <v>43</v>
      </c>
      <c r="E44" s="72">
        <v>387</v>
      </c>
      <c r="F44" s="27">
        <v>1.45</v>
      </c>
      <c r="G44" s="24">
        <f t="shared" si="2"/>
        <v>561.15</v>
      </c>
      <c r="H44" s="12" t="s">
        <v>47</v>
      </c>
      <c r="I44" s="25">
        <v>0</v>
      </c>
      <c r="J44" s="33">
        <v>44244</v>
      </c>
      <c r="K44" s="35">
        <v>44251</v>
      </c>
      <c r="L44" s="10" t="str">
        <f t="shared" ca="1" si="3"/>
        <v>-</v>
      </c>
      <c r="M44" s="35">
        <v>44249</v>
      </c>
      <c r="N44" s="15"/>
      <c r="O44" s="46" t="s">
        <v>78</v>
      </c>
    </row>
    <row r="45" spans="1:15">
      <c r="A45" s="11" t="s">
        <v>89</v>
      </c>
      <c r="B45" s="22">
        <v>241113</v>
      </c>
      <c r="C45" s="11" t="s">
        <v>221</v>
      </c>
      <c r="D45" s="39" t="s">
        <v>43</v>
      </c>
      <c r="E45" s="72">
        <v>318</v>
      </c>
      <c r="F45" s="27">
        <v>1.45</v>
      </c>
      <c r="G45" s="24">
        <f t="shared" si="2"/>
        <v>461.09999999999997</v>
      </c>
      <c r="H45" s="12" t="s">
        <v>47</v>
      </c>
      <c r="I45" s="25">
        <v>0</v>
      </c>
      <c r="J45" s="33">
        <v>44249</v>
      </c>
      <c r="K45" s="35">
        <v>44252</v>
      </c>
      <c r="L45" s="10" t="str">
        <f t="shared" ca="1" si="3"/>
        <v>-</v>
      </c>
      <c r="M45" s="35">
        <v>44256</v>
      </c>
      <c r="N45" s="15"/>
      <c r="O45" s="46" t="s">
        <v>78</v>
      </c>
    </row>
    <row r="46" spans="1:15">
      <c r="A46" s="23" t="s">
        <v>36</v>
      </c>
      <c r="B46" s="22">
        <v>241649</v>
      </c>
      <c r="C46" s="11" t="s">
        <v>219</v>
      </c>
      <c r="D46" s="40">
        <v>40</v>
      </c>
      <c r="E46" s="70">
        <v>81</v>
      </c>
      <c r="F46" s="27">
        <v>8.5</v>
      </c>
      <c r="G46" s="24">
        <f t="shared" si="2"/>
        <v>688.5</v>
      </c>
      <c r="H46" s="26" t="s">
        <v>186</v>
      </c>
      <c r="I46" s="25">
        <v>0</v>
      </c>
      <c r="J46" s="33">
        <v>44244</v>
      </c>
      <c r="K46" s="35">
        <v>44246</v>
      </c>
      <c r="L46" s="10" t="str">
        <f t="shared" ca="1" si="3"/>
        <v>-</v>
      </c>
      <c r="M46" s="35">
        <v>44250</v>
      </c>
      <c r="N46" s="15"/>
      <c r="O46" s="46" t="s">
        <v>78</v>
      </c>
    </row>
    <row r="47" spans="1:15">
      <c r="A47" s="23" t="s">
        <v>36</v>
      </c>
      <c r="B47" s="12">
        <v>241064</v>
      </c>
      <c r="C47" s="11" t="s">
        <v>50</v>
      </c>
      <c r="D47" s="40">
        <v>24</v>
      </c>
      <c r="E47" s="70">
        <v>100</v>
      </c>
      <c r="F47" s="27">
        <v>4.9000000000000004</v>
      </c>
      <c r="G47" s="24">
        <f t="shared" si="2"/>
        <v>490.00000000000006</v>
      </c>
      <c r="H47" s="26" t="s">
        <v>45</v>
      </c>
      <c r="I47" s="25">
        <v>1</v>
      </c>
      <c r="J47" s="33">
        <v>44244</v>
      </c>
      <c r="K47" s="35">
        <v>44246</v>
      </c>
      <c r="L47" s="10" t="str">
        <f t="shared" ca="1" si="3"/>
        <v>-</v>
      </c>
      <c r="M47" s="35">
        <v>44250</v>
      </c>
      <c r="N47" s="15"/>
      <c r="O47" s="46" t="s">
        <v>78</v>
      </c>
    </row>
    <row r="48" spans="1:15">
      <c r="A48" s="23" t="s">
        <v>137</v>
      </c>
      <c r="B48" s="12">
        <v>241508</v>
      </c>
      <c r="C48" s="11" t="s">
        <v>222</v>
      </c>
      <c r="D48" s="40" t="s">
        <v>43</v>
      </c>
      <c r="E48" s="70">
        <v>2103</v>
      </c>
      <c r="F48" s="27">
        <v>2</v>
      </c>
      <c r="G48" s="24">
        <f t="shared" si="2"/>
        <v>4206</v>
      </c>
      <c r="H48" s="12" t="s">
        <v>47</v>
      </c>
      <c r="I48" s="25">
        <v>0</v>
      </c>
      <c r="J48" s="33">
        <v>44245</v>
      </c>
      <c r="K48" s="35">
        <v>44260</v>
      </c>
      <c r="L48" s="10" t="str">
        <f t="shared" ca="1" si="3"/>
        <v>-</v>
      </c>
      <c r="M48" s="35">
        <v>44260</v>
      </c>
      <c r="N48" s="15"/>
      <c r="O48" s="46" t="s">
        <v>78</v>
      </c>
    </row>
    <row r="49" spans="1:15">
      <c r="A49" s="44" t="s">
        <v>74</v>
      </c>
      <c r="B49" s="12">
        <v>240943</v>
      </c>
      <c r="C49" s="11" t="s">
        <v>223</v>
      </c>
      <c r="D49" s="40" t="s">
        <v>43</v>
      </c>
      <c r="E49" s="70">
        <v>3</v>
      </c>
      <c r="F49" s="27">
        <v>170.21</v>
      </c>
      <c r="G49" s="24">
        <f t="shared" si="2"/>
        <v>510.63</v>
      </c>
      <c r="H49" s="12" t="s">
        <v>47</v>
      </c>
      <c r="I49" s="25">
        <v>0</v>
      </c>
      <c r="J49" s="33">
        <v>44246</v>
      </c>
      <c r="K49" s="35">
        <v>44260</v>
      </c>
      <c r="L49" s="10" t="str">
        <f t="shared" ca="1" si="3"/>
        <v>-</v>
      </c>
      <c r="M49" s="35">
        <v>44259</v>
      </c>
      <c r="N49" s="15"/>
      <c r="O49" s="46" t="s">
        <v>78</v>
      </c>
    </row>
    <row r="50" spans="1:15">
      <c r="A50" s="44" t="s">
        <v>74</v>
      </c>
      <c r="B50" s="12">
        <v>241773</v>
      </c>
      <c r="C50" s="11" t="s">
        <v>224</v>
      </c>
      <c r="D50" s="40" t="s">
        <v>43</v>
      </c>
      <c r="E50" s="70">
        <v>1</v>
      </c>
      <c r="F50" s="27">
        <v>154.72999999999999</v>
      </c>
      <c r="G50" s="24">
        <f t="shared" si="2"/>
        <v>154.72999999999999</v>
      </c>
      <c r="H50" s="12" t="s">
        <v>44</v>
      </c>
      <c r="I50" s="25">
        <v>0</v>
      </c>
      <c r="J50" s="33">
        <v>44246</v>
      </c>
      <c r="K50" s="35">
        <v>44260</v>
      </c>
      <c r="L50" s="10" t="str">
        <f t="shared" ca="1" si="3"/>
        <v>-</v>
      </c>
      <c r="M50" s="35">
        <v>44259</v>
      </c>
      <c r="N50" s="15"/>
      <c r="O50" s="46" t="s">
        <v>78</v>
      </c>
    </row>
    <row r="51" spans="1:15">
      <c r="A51" s="44" t="s">
        <v>46</v>
      </c>
      <c r="B51" s="12">
        <v>241800</v>
      </c>
      <c r="C51" s="11" t="s">
        <v>141</v>
      </c>
      <c r="D51" s="40" t="s">
        <v>43</v>
      </c>
      <c r="E51" s="70">
        <v>1</v>
      </c>
      <c r="F51" s="27">
        <v>2127.5</v>
      </c>
      <c r="G51" s="24">
        <f t="shared" si="2"/>
        <v>2127.5</v>
      </c>
      <c r="H51" s="12" t="s">
        <v>47</v>
      </c>
      <c r="I51" s="25">
        <v>0</v>
      </c>
      <c r="J51" s="33">
        <v>44246</v>
      </c>
      <c r="K51" s="35">
        <v>44267</v>
      </c>
      <c r="L51" s="10" t="str">
        <f t="shared" ca="1" si="3"/>
        <v>-</v>
      </c>
      <c r="M51" s="35">
        <v>44265</v>
      </c>
      <c r="N51" s="15"/>
      <c r="O51" s="46" t="s">
        <v>78</v>
      </c>
    </row>
    <row r="52" spans="1:15">
      <c r="A52" s="44" t="s">
        <v>46</v>
      </c>
      <c r="B52" s="12">
        <v>241800</v>
      </c>
      <c r="C52" s="11" t="s">
        <v>141</v>
      </c>
      <c r="D52" s="40" t="s">
        <v>43</v>
      </c>
      <c r="E52" s="70">
        <v>3</v>
      </c>
      <c r="F52" s="27">
        <v>2127.5</v>
      </c>
      <c r="G52" s="24">
        <f t="shared" si="2"/>
        <v>6382.5</v>
      </c>
      <c r="H52" s="12" t="s">
        <v>47</v>
      </c>
      <c r="I52" s="25">
        <v>0</v>
      </c>
      <c r="J52" s="33">
        <v>44251</v>
      </c>
      <c r="K52" s="35">
        <v>44267</v>
      </c>
      <c r="L52" s="10" t="str">
        <f t="shared" ca="1" si="3"/>
        <v>-</v>
      </c>
      <c r="M52" s="35">
        <v>44265</v>
      </c>
      <c r="N52" s="15"/>
      <c r="O52" s="46" t="s">
        <v>78</v>
      </c>
    </row>
    <row r="53" spans="1:15">
      <c r="A53" s="44" t="s">
        <v>46</v>
      </c>
      <c r="B53" s="12">
        <v>241800</v>
      </c>
      <c r="C53" s="11" t="s">
        <v>141</v>
      </c>
      <c r="D53" s="40" t="s">
        <v>43</v>
      </c>
      <c r="E53" s="70">
        <v>1</v>
      </c>
      <c r="F53" s="27">
        <v>2127.5</v>
      </c>
      <c r="G53" s="24">
        <f t="shared" si="2"/>
        <v>2127.5</v>
      </c>
      <c r="H53" s="12" t="s">
        <v>47</v>
      </c>
      <c r="I53" s="25">
        <v>0</v>
      </c>
      <c r="J53" s="33">
        <v>44257</v>
      </c>
      <c r="K53" s="35">
        <v>44267</v>
      </c>
      <c r="L53" s="10" t="str">
        <f t="shared" ca="1" si="3"/>
        <v>-</v>
      </c>
      <c r="M53" s="35">
        <v>44265</v>
      </c>
      <c r="N53" s="15"/>
      <c r="O53" s="46" t="s">
        <v>78</v>
      </c>
    </row>
    <row r="54" spans="1:15">
      <c r="A54" s="44" t="s">
        <v>46</v>
      </c>
      <c r="B54" s="12">
        <v>241800</v>
      </c>
      <c r="C54" s="11" t="s">
        <v>141</v>
      </c>
      <c r="D54" s="40" t="s">
        <v>43</v>
      </c>
      <c r="E54" s="70">
        <v>1</v>
      </c>
      <c r="F54" s="27">
        <v>2127.5</v>
      </c>
      <c r="G54" s="24">
        <f t="shared" si="2"/>
        <v>2127.5</v>
      </c>
      <c r="H54" s="12" t="s">
        <v>47</v>
      </c>
      <c r="I54" s="25">
        <v>0</v>
      </c>
      <c r="J54" s="33">
        <v>44259</v>
      </c>
      <c r="K54" s="35">
        <v>44267</v>
      </c>
      <c r="L54" s="10" t="str">
        <f t="shared" ca="1" si="3"/>
        <v>-</v>
      </c>
      <c r="M54" s="35">
        <v>44265</v>
      </c>
      <c r="N54" s="15"/>
      <c r="O54" s="46" t="s">
        <v>78</v>
      </c>
    </row>
    <row r="55" spans="1:15">
      <c r="A55" s="44" t="s">
        <v>46</v>
      </c>
      <c r="B55" s="12">
        <v>241356</v>
      </c>
      <c r="C55" s="11" t="s">
        <v>67</v>
      </c>
      <c r="D55" s="40" t="s">
        <v>43</v>
      </c>
      <c r="E55" s="70">
        <v>18</v>
      </c>
      <c r="F55" s="27">
        <v>570</v>
      </c>
      <c r="G55" s="24">
        <f t="shared" si="2"/>
        <v>10260</v>
      </c>
      <c r="H55" s="12" t="s">
        <v>47</v>
      </c>
      <c r="I55" s="25">
        <v>0</v>
      </c>
      <c r="J55" s="33">
        <v>44246</v>
      </c>
      <c r="K55" s="35">
        <v>44267</v>
      </c>
      <c r="L55" s="10" t="str">
        <f t="shared" ca="1" si="3"/>
        <v>-</v>
      </c>
      <c r="M55" s="35">
        <v>44272</v>
      </c>
      <c r="N55" s="15"/>
      <c r="O55" s="46" t="s">
        <v>78</v>
      </c>
    </row>
    <row r="56" spans="1:15">
      <c r="A56" s="23" t="s">
        <v>48</v>
      </c>
      <c r="B56" s="12">
        <v>241435</v>
      </c>
      <c r="C56" s="11" t="s">
        <v>98</v>
      </c>
      <c r="D56" s="40">
        <v>19.05</v>
      </c>
      <c r="E56" s="70">
        <v>50</v>
      </c>
      <c r="F56" s="27">
        <v>7.16</v>
      </c>
      <c r="G56" s="24">
        <f t="shared" si="2"/>
        <v>358</v>
      </c>
      <c r="H56" s="26" t="s">
        <v>45</v>
      </c>
      <c r="I56" s="25">
        <v>2</v>
      </c>
      <c r="J56" s="33">
        <v>44246</v>
      </c>
      <c r="K56" s="35">
        <v>44253</v>
      </c>
      <c r="L56" s="10" t="str">
        <f t="shared" ca="1" si="3"/>
        <v>-</v>
      </c>
      <c r="M56" s="35">
        <v>44257</v>
      </c>
      <c r="N56" s="15"/>
      <c r="O56" s="46" t="s">
        <v>78</v>
      </c>
    </row>
    <row r="57" spans="1:15">
      <c r="A57" s="23" t="s">
        <v>48</v>
      </c>
      <c r="B57" s="12">
        <v>241656</v>
      </c>
      <c r="C57" s="11" t="s">
        <v>225</v>
      </c>
      <c r="D57" s="40">
        <v>30</v>
      </c>
      <c r="E57" s="70">
        <v>60</v>
      </c>
      <c r="F57" s="27">
        <v>5.35</v>
      </c>
      <c r="G57" s="24">
        <f t="shared" si="2"/>
        <v>321</v>
      </c>
      <c r="H57" s="12" t="s">
        <v>192</v>
      </c>
      <c r="I57" s="25">
        <v>0</v>
      </c>
      <c r="J57" s="33">
        <v>44246</v>
      </c>
      <c r="K57" s="35">
        <v>44253</v>
      </c>
      <c r="L57" s="10" t="str">
        <f t="shared" ca="1" si="3"/>
        <v>-</v>
      </c>
      <c r="M57" s="35">
        <v>44257</v>
      </c>
      <c r="N57" s="15"/>
      <c r="O57" s="46" t="s">
        <v>78</v>
      </c>
    </row>
    <row r="58" spans="1:15">
      <c r="A58" s="23" t="s">
        <v>211</v>
      </c>
      <c r="B58" s="12">
        <v>242159</v>
      </c>
      <c r="C58" s="11" t="s">
        <v>231</v>
      </c>
      <c r="D58" s="40" t="s">
        <v>43</v>
      </c>
      <c r="E58" s="70">
        <v>26</v>
      </c>
      <c r="F58" s="27">
        <f>0.8*14.8</f>
        <v>11.840000000000002</v>
      </c>
      <c r="G58" s="24">
        <f t="shared" si="2"/>
        <v>307.84000000000003</v>
      </c>
      <c r="H58" s="12" t="s">
        <v>212</v>
      </c>
      <c r="I58" s="25">
        <v>0</v>
      </c>
      <c r="J58" s="89">
        <v>44250</v>
      </c>
      <c r="K58" s="35">
        <v>44258</v>
      </c>
      <c r="L58" s="10" t="str">
        <f t="shared" ca="1" si="3"/>
        <v>-</v>
      </c>
      <c r="M58" s="35">
        <v>44257</v>
      </c>
      <c r="N58" s="15"/>
      <c r="O58" s="46" t="s">
        <v>78</v>
      </c>
    </row>
    <row r="59" spans="1:15">
      <c r="A59" s="23" t="s">
        <v>211</v>
      </c>
      <c r="B59" s="12">
        <v>242225</v>
      </c>
      <c r="C59" s="11" t="s">
        <v>232</v>
      </c>
      <c r="D59" s="40" t="s">
        <v>43</v>
      </c>
      <c r="E59" s="70">
        <v>19</v>
      </c>
      <c r="F59" s="27">
        <f>0.8*28.8</f>
        <v>23.040000000000003</v>
      </c>
      <c r="G59" s="24">
        <f t="shared" si="2"/>
        <v>437.76000000000005</v>
      </c>
      <c r="H59" s="12" t="s">
        <v>212</v>
      </c>
      <c r="I59" s="25">
        <v>0</v>
      </c>
      <c r="J59" s="89">
        <v>44250</v>
      </c>
      <c r="K59" s="35">
        <v>44258</v>
      </c>
      <c r="L59" s="10" t="str">
        <f t="shared" ca="1" si="3"/>
        <v>-</v>
      </c>
      <c r="M59" s="35">
        <v>44257</v>
      </c>
      <c r="N59" s="15"/>
      <c r="O59" s="46" t="s">
        <v>78</v>
      </c>
    </row>
    <row r="60" spans="1:15">
      <c r="A60" s="11" t="s">
        <v>211</v>
      </c>
      <c r="B60" s="12">
        <v>242215</v>
      </c>
      <c r="C60" s="11" t="s">
        <v>233</v>
      </c>
      <c r="D60" s="40" t="s">
        <v>43</v>
      </c>
      <c r="E60" s="70">
        <v>21</v>
      </c>
      <c r="F60" s="27">
        <f>0.8*31.8</f>
        <v>25.44</v>
      </c>
      <c r="G60" s="24">
        <f t="shared" si="2"/>
        <v>534.24</v>
      </c>
      <c r="H60" s="12" t="s">
        <v>212</v>
      </c>
      <c r="I60" s="25">
        <v>0</v>
      </c>
      <c r="J60" s="89">
        <v>44250</v>
      </c>
      <c r="K60" s="35">
        <v>44258</v>
      </c>
      <c r="L60" s="10" t="str">
        <f t="shared" ca="1" si="3"/>
        <v>-</v>
      </c>
      <c r="M60" s="35">
        <v>44257</v>
      </c>
      <c r="N60" s="15"/>
      <c r="O60" s="46" t="s">
        <v>78</v>
      </c>
    </row>
    <row r="61" spans="1:15">
      <c r="A61" s="23" t="s">
        <v>211</v>
      </c>
      <c r="B61" s="12">
        <v>242160</v>
      </c>
      <c r="C61" s="11" t="s">
        <v>234</v>
      </c>
      <c r="D61" s="40" t="s">
        <v>43</v>
      </c>
      <c r="E61" s="70">
        <v>26</v>
      </c>
      <c r="F61" s="27">
        <f>0.8*29</f>
        <v>23.200000000000003</v>
      </c>
      <c r="G61" s="24">
        <f t="shared" si="2"/>
        <v>603.20000000000005</v>
      </c>
      <c r="H61" s="12" t="s">
        <v>212</v>
      </c>
      <c r="I61" s="25">
        <v>0</v>
      </c>
      <c r="J61" s="89">
        <v>44250</v>
      </c>
      <c r="K61" s="35">
        <v>44258</v>
      </c>
      <c r="L61" s="10" t="str">
        <f t="shared" ca="1" si="3"/>
        <v>-</v>
      </c>
      <c r="M61" s="35">
        <v>44257</v>
      </c>
      <c r="N61" s="15"/>
      <c r="O61" s="46" t="s">
        <v>78</v>
      </c>
    </row>
    <row r="62" spans="1:15">
      <c r="A62" s="23" t="s">
        <v>211</v>
      </c>
      <c r="B62" s="12">
        <v>242214</v>
      </c>
      <c r="C62" s="11" t="s">
        <v>235</v>
      </c>
      <c r="D62" s="40" t="s">
        <v>43</v>
      </c>
      <c r="E62" s="70">
        <v>15</v>
      </c>
      <c r="F62" s="27">
        <f>0.8*24.8</f>
        <v>19.840000000000003</v>
      </c>
      <c r="G62" s="24">
        <f t="shared" si="2"/>
        <v>297.60000000000002</v>
      </c>
      <c r="H62" s="12" t="s">
        <v>212</v>
      </c>
      <c r="I62" s="25">
        <v>0</v>
      </c>
      <c r="J62" s="89">
        <v>44250</v>
      </c>
      <c r="K62" s="35">
        <v>44258</v>
      </c>
      <c r="L62" s="10" t="str">
        <f t="shared" ca="1" si="3"/>
        <v>-</v>
      </c>
      <c r="M62" s="35">
        <v>44257</v>
      </c>
      <c r="N62" s="15"/>
      <c r="O62" s="46" t="s">
        <v>78</v>
      </c>
    </row>
    <row r="63" spans="1:15">
      <c r="A63" s="11" t="s">
        <v>211</v>
      </c>
      <c r="B63" s="12">
        <v>242157</v>
      </c>
      <c r="C63" s="11" t="s">
        <v>236</v>
      </c>
      <c r="D63" s="40" t="s">
        <v>43</v>
      </c>
      <c r="E63" s="70">
        <v>128</v>
      </c>
      <c r="F63" s="27">
        <f>0.8*12</f>
        <v>9.6000000000000014</v>
      </c>
      <c r="G63" s="24">
        <f t="shared" si="2"/>
        <v>1228.8000000000002</v>
      </c>
      <c r="H63" s="12" t="s">
        <v>212</v>
      </c>
      <c r="I63" s="25">
        <v>0</v>
      </c>
      <c r="J63" s="89">
        <v>44250</v>
      </c>
      <c r="K63" s="35">
        <v>44258</v>
      </c>
      <c r="L63" s="10" t="str">
        <f t="shared" ca="1" si="3"/>
        <v>-</v>
      </c>
      <c r="M63" s="35">
        <v>44257</v>
      </c>
      <c r="N63" s="15"/>
      <c r="O63" s="46" t="s">
        <v>78</v>
      </c>
    </row>
    <row r="64" spans="1:15">
      <c r="A64" s="44" t="s">
        <v>36</v>
      </c>
      <c r="B64" s="12">
        <v>242273</v>
      </c>
      <c r="C64" s="11" t="s">
        <v>59</v>
      </c>
      <c r="D64" s="40">
        <v>19.05</v>
      </c>
      <c r="E64" s="70">
        <v>80</v>
      </c>
      <c r="F64" s="27">
        <v>5.35</v>
      </c>
      <c r="G64" s="24">
        <f t="shared" si="2"/>
        <v>428</v>
      </c>
      <c r="H64" s="26" t="s">
        <v>45</v>
      </c>
      <c r="I64" s="25">
        <v>1</v>
      </c>
      <c r="J64" s="33">
        <v>44249</v>
      </c>
      <c r="K64" s="37">
        <v>44256</v>
      </c>
      <c r="L64" s="10" t="str">
        <f t="shared" ca="1" si="3"/>
        <v>-</v>
      </c>
      <c r="M64" s="35">
        <v>44253</v>
      </c>
      <c r="N64" s="15"/>
      <c r="O64" s="46" t="s">
        <v>78</v>
      </c>
    </row>
    <row r="65" spans="1:15">
      <c r="A65" s="44" t="s">
        <v>36</v>
      </c>
      <c r="B65" s="12">
        <v>242266</v>
      </c>
      <c r="C65" s="11" t="s">
        <v>71</v>
      </c>
      <c r="D65" s="40">
        <v>24</v>
      </c>
      <c r="E65" s="70">
        <v>56</v>
      </c>
      <c r="F65" s="27">
        <v>5.35</v>
      </c>
      <c r="G65" s="24">
        <f t="shared" si="2"/>
        <v>299.59999999999997</v>
      </c>
      <c r="H65" s="26" t="s">
        <v>45</v>
      </c>
      <c r="I65" s="25">
        <v>1</v>
      </c>
      <c r="J65" s="33">
        <v>44249</v>
      </c>
      <c r="K65" s="37">
        <v>44256</v>
      </c>
      <c r="L65" s="10" t="str">
        <f t="shared" ca="1" si="3"/>
        <v>-</v>
      </c>
      <c r="M65" s="35">
        <v>44253</v>
      </c>
      <c r="N65" s="15" t="s">
        <v>248</v>
      </c>
      <c r="O65" s="46" t="s">
        <v>78</v>
      </c>
    </row>
    <row r="66" spans="1:15">
      <c r="A66" s="44" t="s">
        <v>36</v>
      </c>
      <c r="B66" s="12">
        <v>242265</v>
      </c>
      <c r="C66" s="11" t="s">
        <v>227</v>
      </c>
      <c r="D66" s="40">
        <v>19.05</v>
      </c>
      <c r="E66" s="70">
        <v>57</v>
      </c>
      <c r="F66" s="27">
        <v>5.35</v>
      </c>
      <c r="G66" s="24">
        <f t="shared" si="2"/>
        <v>304.95</v>
      </c>
      <c r="H66" s="26" t="s">
        <v>45</v>
      </c>
      <c r="I66" s="25">
        <v>1</v>
      </c>
      <c r="J66" s="36">
        <v>44249</v>
      </c>
      <c r="K66" s="35">
        <v>44256</v>
      </c>
      <c r="L66" s="10" t="str">
        <f t="shared" ca="1" si="3"/>
        <v>-</v>
      </c>
      <c r="M66" s="35">
        <v>44253</v>
      </c>
      <c r="N66" s="15" t="s">
        <v>248</v>
      </c>
      <c r="O66" s="46" t="s">
        <v>78</v>
      </c>
    </row>
    <row r="67" spans="1:15">
      <c r="A67" s="44" t="s">
        <v>74</v>
      </c>
      <c r="B67" s="12">
        <v>241011</v>
      </c>
      <c r="C67" s="65" t="s">
        <v>229</v>
      </c>
      <c r="D67" s="40" t="s">
        <v>43</v>
      </c>
      <c r="E67" s="70">
        <v>1</v>
      </c>
      <c r="F67" s="88">
        <v>145.44999999999999</v>
      </c>
      <c r="G67" s="24">
        <f t="shared" ref="G67:G84" si="4">F67*E67</f>
        <v>145.44999999999999</v>
      </c>
      <c r="H67" s="14" t="s">
        <v>47</v>
      </c>
      <c r="I67" s="25">
        <v>0</v>
      </c>
      <c r="J67" s="33">
        <v>44249</v>
      </c>
      <c r="K67" s="35">
        <v>44258</v>
      </c>
      <c r="L67" s="10" t="str">
        <f t="shared" ca="1" si="3"/>
        <v>-</v>
      </c>
      <c r="M67" s="35">
        <v>44253</v>
      </c>
      <c r="N67" s="15"/>
      <c r="O67" s="46" t="s">
        <v>78</v>
      </c>
    </row>
    <row r="68" spans="1:15">
      <c r="A68" s="44" t="s">
        <v>74</v>
      </c>
      <c r="B68" s="77">
        <v>242433</v>
      </c>
      <c r="C68" s="67" t="s">
        <v>230</v>
      </c>
      <c r="D68" s="64" t="s">
        <v>43</v>
      </c>
      <c r="E68" s="70">
        <v>1</v>
      </c>
      <c r="F68" s="27">
        <v>325</v>
      </c>
      <c r="G68" s="24">
        <f t="shared" si="4"/>
        <v>325</v>
      </c>
      <c r="H68" s="14" t="s">
        <v>47</v>
      </c>
      <c r="I68" s="25">
        <v>0</v>
      </c>
      <c r="J68" s="33">
        <v>44249</v>
      </c>
      <c r="K68" s="35">
        <v>44253</v>
      </c>
      <c r="L68" s="10" t="str">
        <f t="shared" ca="1" si="3"/>
        <v>-</v>
      </c>
      <c r="M68" s="35">
        <v>44253</v>
      </c>
      <c r="N68" s="15"/>
      <c r="O68" s="46" t="s">
        <v>78</v>
      </c>
    </row>
    <row r="69" spans="1:15">
      <c r="A69" s="44" t="s">
        <v>74</v>
      </c>
      <c r="B69" s="77">
        <v>241010</v>
      </c>
      <c r="C69" s="67" t="s">
        <v>294</v>
      </c>
      <c r="D69" s="64" t="s">
        <v>43</v>
      </c>
      <c r="E69" s="70">
        <v>1</v>
      </c>
      <c r="F69" s="27">
        <v>612.78</v>
      </c>
      <c r="G69" s="24">
        <f t="shared" si="4"/>
        <v>612.78</v>
      </c>
      <c r="H69" s="14" t="s">
        <v>47</v>
      </c>
      <c r="I69" s="25">
        <v>0</v>
      </c>
      <c r="J69" s="33">
        <v>44249</v>
      </c>
      <c r="K69" s="35">
        <v>44280</v>
      </c>
      <c r="L69" s="10" t="str">
        <f t="shared" ca="1" si="3"/>
        <v>-</v>
      </c>
      <c r="M69" s="35">
        <v>44273</v>
      </c>
      <c r="N69" s="15"/>
      <c r="O69" s="46" t="s">
        <v>78</v>
      </c>
    </row>
    <row r="70" spans="1:15">
      <c r="A70" s="44" t="s">
        <v>74</v>
      </c>
      <c r="B70" s="77">
        <v>241024</v>
      </c>
      <c r="C70" s="67" t="s">
        <v>75</v>
      </c>
      <c r="D70" s="64" t="s">
        <v>43</v>
      </c>
      <c r="E70" s="70">
        <v>4</v>
      </c>
      <c r="F70" s="27">
        <v>464.21</v>
      </c>
      <c r="G70" s="24">
        <f t="shared" si="4"/>
        <v>1856.84</v>
      </c>
      <c r="H70" s="14" t="s">
        <v>47</v>
      </c>
      <c r="I70" s="25">
        <v>0</v>
      </c>
      <c r="J70" s="33">
        <v>44249</v>
      </c>
      <c r="K70" s="35">
        <v>44270</v>
      </c>
      <c r="L70" s="10" t="str">
        <f t="shared" ca="1" si="3"/>
        <v>-</v>
      </c>
      <c r="M70" s="35">
        <v>44273</v>
      </c>
      <c r="N70" s="15"/>
      <c r="O70" s="46" t="s">
        <v>78</v>
      </c>
    </row>
    <row r="71" spans="1:15">
      <c r="A71" s="44" t="s">
        <v>46</v>
      </c>
      <c r="B71" s="77">
        <v>241361</v>
      </c>
      <c r="C71" s="67" t="s">
        <v>239</v>
      </c>
      <c r="D71" s="64" t="s">
        <v>43</v>
      </c>
      <c r="E71" s="70">
        <v>1</v>
      </c>
      <c r="F71" s="27">
        <v>2530</v>
      </c>
      <c r="G71" s="24">
        <f t="shared" si="4"/>
        <v>2530</v>
      </c>
      <c r="H71" s="14" t="s">
        <v>47</v>
      </c>
      <c r="I71" s="25">
        <v>0</v>
      </c>
      <c r="J71" s="33">
        <v>44251</v>
      </c>
      <c r="K71" s="35">
        <v>44274</v>
      </c>
      <c r="L71" s="10" t="str">
        <f t="shared" ca="1" si="3"/>
        <v>-</v>
      </c>
      <c r="M71" s="35">
        <v>44270</v>
      </c>
      <c r="N71" s="15"/>
      <c r="O71" s="46" t="s">
        <v>78</v>
      </c>
    </row>
    <row r="72" spans="1:15">
      <c r="A72" s="44" t="s">
        <v>48</v>
      </c>
      <c r="B72" s="77">
        <v>242388</v>
      </c>
      <c r="C72" s="67" t="s">
        <v>237</v>
      </c>
      <c r="D72" s="64">
        <v>19.05</v>
      </c>
      <c r="E72" s="70">
        <v>50</v>
      </c>
      <c r="F72" s="27">
        <v>5.78</v>
      </c>
      <c r="G72" s="24">
        <f t="shared" si="4"/>
        <v>289</v>
      </c>
      <c r="H72" s="26" t="s">
        <v>45</v>
      </c>
      <c r="I72" s="25">
        <v>1</v>
      </c>
      <c r="J72" s="89">
        <v>44250</v>
      </c>
      <c r="K72" s="37">
        <v>44257</v>
      </c>
      <c r="L72" s="10" t="str">
        <f t="shared" ca="1" si="3"/>
        <v>-</v>
      </c>
      <c r="M72" s="35">
        <v>44257</v>
      </c>
      <c r="N72" s="15"/>
      <c r="O72" s="46" t="s">
        <v>78</v>
      </c>
    </row>
    <row r="73" spans="1:15">
      <c r="A73" s="44" t="s">
        <v>48</v>
      </c>
      <c r="B73" s="77">
        <v>242267</v>
      </c>
      <c r="C73" s="67" t="s">
        <v>238</v>
      </c>
      <c r="D73" s="64">
        <v>19.05</v>
      </c>
      <c r="E73" s="70">
        <v>60</v>
      </c>
      <c r="F73" s="27">
        <v>5.35</v>
      </c>
      <c r="G73" s="24">
        <f t="shared" si="4"/>
        <v>321</v>
      </c>
      <c r="H73" s="26" t="s">
        <v>45</v>
      </c>
      <c r="I73" s="25">
        <v>1</v>
      </c>
      <c r="J73" s="89">
        <v>44250</v>
      </c>
      <c r="K73" s="37">
        <v>44257</v>
      </c>
      <c r="L73" s="10" t="str">
        <f t="shared" ca="1" si="3"/>
        <v>-</v>
      </c>
      <c r="M73" s="35">
        <v>44257</v>
      </c>
      <c r="N73" s="15"/>
      <c r="O73" s="46" t="s">
        <v>78</v>
      </c>
    </row>
    <row r="74" spans="1:15">
      <c r="A74" s="44" t="s">
        <v>48</v>
      </c>
      <c r="B74" s="77">
        <v>241479</v>
      </c>
      <c r="C74" s="67" t="s">
        <v>103</v>
      </c>
      <c r="D74" s="64">
        <v>38</v>
      </c>
      <c r="E74" s="70">
        <v>22</v>
      </c>
      <c r="F74" s="27">
        <v>8.68</v>
      </c>
      <c r="G74" s="24">
        <f t="shared" si="4"/>
        <v>190.95999999999998</v>
      </c>
      <c r="H74" s="26" t="s">
        <v>45</v>
      </c>
      <c r="I74" s="25">
        <v>2</v>
      </c>
      <c r="J74" s="89">
        <v>44250</v>
      </c>
      <c r="K74" s="37">
        <v>44257</v>
      </c>
      <c r="L74" s="10" t="str">
        <f t="shared" ca="1" si="3"/>
        <v>-</v>
      </c>
      <c r="M74" s="35">
        <v>44257</v>
      </c>
      <c r="N74" s="15" t="s">
        <v>249</v>
      </c>
      <c r="O74" s="46" t="s">
        <v>78</v>
      </c>
    </row>
    <row r="75" spans="1:15">
      <c r="A75" s="44" t="s">
        <v>36</v>
      </c>
      <c r="B75" s="12">
        <v>242276</v>
      </c>
      <c r="C75" s="66" t="s">
        <v>241</v>
      </c>
      <c r="D75" s="40">
        <v>19</v>
      </c>
      <c r="E75" s="70">
        <v>80</v>
      </c>
      <c r="F75" s="27">
        <v>5.35</v>
      </c>
      <c r="G75" s="24">
        <f t="shared" si="4"/>
        <v>428</v>
      </c>
      <c r="H75" s="26" t="s">
        <v>45</v>
      </c>
      <c r="I75" s="25">
        <v>1</v>
      </c>
      <c r="J75" s="33">
        <v>44250</v>
      </c>
      <c r="K75" s="37">
        <v>44257</v>
      </c>
      <c r="L75" s="10" t="str">
        <f t="shared" ca="1" si="3"/>
        <v>-</v>
      </c>
      <c r="M75" s="35">
        <v>44256</v>
      </c>
      <c r="N75" s="15"/>
      <c r="O75" s="46" t="s">
        <v>78</v>
      </c>
    </row>
    <row r="76" spans="1:15">
      <c r="A76" s="44" t="s">
        <v>36</v>
      </c>
      <c r="B76" s="12">
        <v>242248</v>
      </c>
      <c r="C76" s="11" t="s">
        <v>228</v>
      </c>
      <c r="D76" s="40">
        <v>24</v>
      </c>
      <c r="E76" s="70">
        <v>65</v>
      </c>
      <c r="F76" s="27">
        <v>5.35</v>
      </c>
      <c r="G76" s="24">
        <f t="shared" si="4"/>
        <v>347.75</v>
      </c>
      <c r="H76" s="26" t="s">
        <v>45</v>
      </c>
      <c r="I76" s="25">
        <v>1</v>
      </c>
      <c r="J76" s="33">
        <v>44250</v>
      </c>
      <c r="K76" s="37">
        <v>44257</v>
      </c>
      <c r="L76" s="10" t="str">
        <f t="shared" ca="1" si="3"/>
        <v>-</v>
      </c>
      <c r="M76" s="35">
        <v>44253</v>
      </c>
      <c r="N76" s="15"/>
      <c r="O76" s="46" t="s">
        <v>78</v>
      </c>
    </row>
    <row r="77" spans="1:15">
      <c r="A77" s="44" t="s">
        <v>36</v>
      </c>
      <c r="B77" s="12">
        <v>241478</v>
      </c>
      <c r="C77" s="11" t="s">
        <v>242</v>
      </c>
      <c r="D77" s="40">
        <v>30</v>
      </c>
      <c r="E77" s="70">
        <v>22</v>
      </c>
      <c r="F77" s="27">
        <v>7.16</v>
      </c>
      <c r="G77" s="24">
        <f t="shared" si="4"/>
        <v>157.52000000000001</v>
      </c>
      <c r="H77" s="26" t="s">
        <v>45</v>
      </c>
      <c r="I77" s="25">
        <v>2</v>
      </c>
      <c r="J77" s="36">
        <v>44250</v>
      </c>
      <c r="K77" s="35">
        <v>44257</v>
      </c>
      <c r="L77" s="10" t="str">
        <f t="shared" ca="1" si="3"/>
        <v>-</v>
      </c>
      <c r="M77" s="35">
        <v>44258</v>
      </c>
      <c r="N77" s="15" t="s">
        <v>249</v>
      </c>
      <c r="O77" s="46" t="s">
        <v>78</v>
      </c>
    </row>
    <row r="78" spans="1:15">
      <c r="A78" s="44" t="s">
        <v>74</v>
      </c>
      <c r="B78" s="12">
        <v>241110</v>
      </c>
      <c r="C78" s="11" t="s">
        <v>244</v>
      </c>
      <c r="D78" s="40" t="s">
        <v>43</v>
      </c>
      <c r="E78" s="70">
        <v>1</v>
      </c>
      <c r="F78" s="27">
        <v>325</v>
      </c>
      <c r="G78" s="24">
        <f t="shared" si="4"/>
        <v>325</v>
      </c>
      <c r="H78" s="14" t="s">
        <v>47</v>
      </c>
      <c r="I78" s="25">
        <v>0</v>
      </c>
      <c r="J78" s="33">
        <v>44251</v>
      </c>
      <c r="K78" s="37">
        <v>44257</v>
      </c>
      <c r="L78" s="10" t="str">
        <f t="shared" ca="1" si="3"/>
        <v>-</v>
      </c>
      <c r="M78" s="35">
        <v>44253</v>
      </c>
      <c r="N78" s="15"/>
      <c r="O78" s="46" t="s">
        <v>78</v>
      </c>
    </row>
    <row r="79" spans="1:15">
      <c r="A79" s="44" t="s">
        <v>36</v>
      </c>
      <c r="B79" s="12">
        <v>241775</v>
      </c>
      <c r="C79" s="11" t="s">
        <v>138</v>
      </c>
      <c r="D79" s="40" t="s">
        <v>43</v>
      </c>
      <c r="E79" s="70">
        <v>680</v>
      </c>
      <c r="F79" s="27">
        <f>1.13*1.05</f>
        <v>1.1864999999999999</v>
      </c>
      <c r="G79" s="24">
        <f t="shared" si="4"/>
        <v>806.81999999999994</v>
      </c>
      <c r="H79" s="14" t="s">
        <v>47</v>
      </c>
      <c r="I79" s="25">
        <v>0</v>
      </c>
      <c r="J79" s="33">
        <v>44253</v>
      </c>
      <c r="K79" s="37">
        <v>44260</v>
      </c>
      <c r="L79" s="10" t="str">
        <f t="shared" ca="1" si="3"/>
        <v>-</v>
      </c>
      <c r="M79" s="35">
        <v>44258</v>
      </c>
      <c r="N79" s="15"/>
      <c r="O79" s="46" t="s">
        <v>78</v>
      </c>
    </row>
    <row r="80" spans="1:15">
      <c r="A80" s="44" t="s">
        <v>36</v>
      </c>
      <c r="B80" s="12">
        <v>241775</v>
      </c>
      <c r="C80" s="11" t="s">
        <v>138</v>
      </c>
      <c r="D80" s="40" t="s">
        <v>43</v>
      </c>
      <c r="E80" s="70">
        <v>867</v>
      </c>
      <c r="F80" s="27">
        <f>1.13*1.05</f>
        <v>1.1864999999999999</v>
      </c>
      <c r="G80" s="24">
        <f t="shared" si="4"/>
        <v>1028.6954999999998</v>
      </c>
      <c r="H80" s="14" t="s">
        <v>47</v>
      </c>
      <c r="I80" s="25">
        <v>0</v>
      </c>
      <c r="J80" s="33">
        <v>44253</v>
      </c>
      <c r="K80" s="37">
        <v>44260</v>
      </c>
      <c r="L80" s="10" t="str">
        <f t="shared" ca="1" si="3"/>
        <v>-</v>
      </c>
      <c r="M80" s="35">
        <v>44263</v>
      </c>
      <c r="N80" s="15" t="s">
        <v>270</v>
      </c>
      <c r="O80" s="46" t="s">
        <v>78</v>
      </c>
    </row>
    <row r="81" spans="1:15">
      <c r="A81" s="44" t="s">
        <v>36</v>
      </c>
      <c r="B81" s="12">
        <v>240913</v>
      </c>
      <c r="C81" s="11" t="s">
        <v>245</v>
      </c>
      <c r="D81" s="40">
        <v>19.05</v>
      </c>
      <c r="E81" s="70">
        <v>70</v>
      </c>
      <c r="F81" s="27">
        <v>3.35</v>
      </c>
      <c r="G81" s="24">
        <f t="shared" si="4"/>
        <v>234.5</v>
      </c>
      <c r="H81" s="26" t="s">
        <v>87</v>
      </c>
      <c r="I81" s="25">
        <v>1</v>
      </c>
      <c r="J81" s="33">
        <v>44253</v>
      </c>
      <c r="K81" s="37">
        <v>44260</v>
      </c>
      <c r="L81" s="10" t="str">
        <f t="shared" ca="1" si="3"/>
        <v>-</v>
      </c>
      <c r="M81" s="35">
        <v>44256</v>
      </c>
      <c r="N81" s="15"/>
      <c r="O81" s="46" t="s">
        <v>78</v>
      </c>
    </row>
    <row r="82" spans="1:15">
      <c r="A82" s="44" t="s">
        <v>36</v>
      </c>
      <c r="B82" s="12">
        <v>242480</v>
      </c>
      <c r="C82" s="11" t="s">
        <v>162</v>
      </c>
      <c r="D82" s="40">
        <v>19</v>
      </c>
      <c r="E82" s="70">
        <v>20</v>
      </c>
      <c r="F82" s="27">
        <v>5.78</v>
      </c>
      <c r="G82" s="24">
        <f t="shared" si="4"/>
        <v>115.60000000000001</v>
      </c>
      <c r="H82" s="26" t="s">
        <v>45</v>
      </c>
      <c r="I82" s="25">
        <v>1</v>
      </c>
      <c r="J82" s="33">
        <v>44253</v>
      </c>
      <c r="K82" s="37">
        <v>44260</v>
      </c>
      <c r="L82" s="10" t="str">
        <f t="shared" ca="1" si="3"/>
        <v>-</v>
      </c>
      <c r="M82" s="35">
        <v>44256</v>
      </c>
      <c r="N82" s="15"/>
      <c r="O82" s="46" t="s">
        <v>78</v>
      </c>
    </row>
    <row r="83" spans="1:15">
      <c r="A83" s="44" t="s">
        <v>46</v>
      </c>
      <c r="B83" s="12">
        <v>241356</v>
      </c>
      <c r="C83" s="11" t="s">
        <v>67</v>
      </c>
      <c r="D83" s="40" t="s">
        <v>43</v>
      </c>
      <c r="E83" s="70">
        <v>5</v>
      </c>
      <c r="F83" s="27">
        <v>570</v>
      </c>
      <c r="G83" s="24">
        <f t="shared" si="4"/>
        <v>2850</v>
      </c>
      <c r="H83" s="14" t="s">
        <v>47</v>
      </c>
      <c r="I83" s="25">
        <v>0</v>
      </c>
      <c r="J83" s="33">
        <v>44253</v>
      </c>
      <c r="K83" s="35">
        <v>44286</v>
      </c>
      <c r="L83" s="10" t="str">
        <f t="shared" ca="1" si="3"/>
        <v>-</v>
      </c>
      <c r="M83" s="34">
        <v>44286</v>
      </c>
      <c r="N83" s="15"/>
      <c r="O83" s="46" t="s">
        <v>78</v>
      </c>
    </row>
    <row r="84" spans="1:15">
      <c r="A84" s="44" t="s">
        <v>46</v>
      </c>
      <c r="B84" s="12">
        <v>242131</v>
      </c>
      <c r="C84" s="11" t="s">
        <v>247</v>
      </c>
      <c r="D84" s="40" t="s">
        <v>43</v>
      </c>
      <c r="E84" s="70">
        <v>4</v>
      </c>
      <c r="F84" s="27">
        <v>506</v>
      </c>
      <c r="G84" s="24">
        <f t="shared" si="4"/>
        <v>2024</v>
      </c>
      <c r="H84" s="14" t="s">
        <v>47</v>
      </c>
      <c r="I84" s="25">
        <v>0</v>
      </c>
      <c r="J84" s="33">
        <v>44253</v>
      </c>
      <c r="K84" s="37">
        <v>44279</v>
      </c>
      <c r="L84" s="10" t="str">
        <f t="shared" ca="1" si="3"/>
        <v>-</v>
      </c>
      <c r="M84" s="35">
        <v>44267</v>
      </c>
      <c r="N84" s="15"/>
      <c r="O84" s="46" t="s">
        <v>78</v>
      </c>
    </row>
    <row r="85" spans="1:15" s="42" customFormat="1">
      <c r="C85" s="47"/>
      <c r="D85" s="47"/>
      <c r="E85" s="60"/>
      <c r="F85" s="48"/>
      <c r="K85" s="49"/>
      <c r="L85" s="50"/>
      <c r="M85" s="50"/>
    </row>
    <row r="86" spans="1:15" s="42" customFormat="1">
      <c r="C86" s="47"/>
      <c r="D86" s="47"/>
      <c r="E86" s="60"/>
      <c r="F86" s="48"/>
      <c r="K86" s="49"/>
      <c r="L86" s="50"/>
      <c r="M86" s="50"/>
    </row>
    <row r="87" spans="1:15" s="42" customFormat="1">
      <c r="C87" s="47"/>
      <c r="D87" s="47"/>
      <c r="E87" s="60"/>
      <c r="F87" s="48"/>
      <c r="K87" s="49"/>
      <c r="L87" s="50"/>
      <c r="M87" s="50"/>
    </row>
    <row r="88" spans="1:15" s="42" customFormat="1">
      <c r="C88" s="47"/>
      <c r="D88" s="47"/>
      <c r="E88" s="60"/>
      <c r="F88" s="48"/>
      <c r="K88" s="49"/>
      <c r="L88" s="50"/>
      <c r="M88" s="50"/>
    </row>
    <row r="89" spans="1:15" s="42" customFormat="1">
      <c r="C89" s="47"/>
      <c r="D89" s="47"/>
      <c r="E89" s="60"/>
      <c r="F89" s="48"/>
      <c r="K89" s="49"/>
      <c r="L89" s="50"/>
      <c r="M89" s="50"/>
    </row>
    <row r="90" spans="1:15" s="42" customFormat="1">
      <c r="C90" s="47"/>
      <c r="D90" s="47"/>
      <c r="E90" s="60"/>
      <c r="F90" s="48"/>
      <c r="K90" s="49"/>
      <c r="L90" s="50"/>
      <c r="M90" s="50"/>
    </row>
    <row r="91" spans="1:15" s="42" customFormat="1">
      <c r="C91" s="47"/>
      <c r="D91" s="47"/>
      <c r="E91" s="60"/>
      <c r="F91" s="48"/>
      <c r="K91" s="49"/>
      <c r="L91" s="50"/>
      <c r="M91" s="50"/>
    </row>
    <row r="92" spans="1:15" s="42" customFormat="1">
      <c r="C92" s="47"/>
      <c r="D92" s="47"/>
      <c r="E92" s="60"/>
      <c r="F92" s="48"/>
      <c r="K92" s="49"/>
      <c r="L92" s="50"/>
      <c r="M92" s="50"/>
    </row>
    <row r="93" spans="1:15" s="42" customFormat="1">
      <c r="C93" s="47"/>
      <c r="D93" s="47"/>
      <c r="E93" s="60"/>
      <c r="F93" s="48"/>
      <c r="K93" s="49"/>
      <c r="L93" s="50"/>
      <c r="M93" s="50"/>
    </row>
    <row r="94" spans="1:15" s="42" customFormat="1">
      <c r="C94" s="47"/>
      <c r="D94" s="47"/>
      <c r="E94" s="60"/>
      <c r="F94" s="48"/>
      <c r="K94" s="49"/>
      <c r="L94" s="50"/>
      <c r="M94" s="50"/>
    </row>
    <row r="95" spans="1:15" s="42" customFormat="1">
      <c r="C95" s="47"/>
      <c r="D95" s="47"/>
      <c r="E95" s="60"/>
      <c r="F95" s="48"/>
      <c r="K95" s="49"/>
      <c r="L95" s="50"/>
      <c r="M95" s="50"/>
    </row>
    <row r="96" spans="1:15" s="42" customFormat="1">
      <c r="C96" s="47"/>
      <c r="D96" s="47"/>
      <c r="E96" s="60"/>
      <c r="F96" s="48"/>
      <c r="K96" s="49"/>
      <c r="L96" s="50"/>
      <c r="M96" s="50"/>
    </row>
    <row r="97" spans="3:13" s="42" customFormat="1">
      <c r="C97" s="47"/>
      <c r="D97" s="47"/>
      <c r="E97" s="60"/>
      <c r="F97" s="48"/>
      <c r="K97" s="49"/>
      <c r="L97" s="50"/>
      <c r="M97" s="50"/>
    </row>
    <row r="98" spans="3:13" s="42" customFormat="1">
      <c r="C98" s="47"/>
      <c r="D98" s="47"/>
      <c r="E98" s="60"/>
      <c r="F98" s="48"/>
      <c r="K98" s="49"/>
      <c r="L98" s="50"/>
      <c r="M98" s="50"/>
    </row>
    <row r="99" spans="3:13" s="42" customFormat="1">
      <c r="C99" s="47"/>
      <c r="D99" s="47"/>
      <c r="E99" s="60"/>
      <c r="F99" s="48"/>
      <c r="K99" s="49"/>
      <c r="L99" s="50"/>
      <c r="M99" s="50"/>
    </row>
    <row r="100" spans="3:13" s="42" customFormat="1">
      <c r="C100" s="47"/>
      <c r="D100" s="47"/>
      <c r="E100" s="60"/>
      <c r="F100" s="48"/>
      <c r="K100" s="49"/>
      <c r="L100" s="50"/>
      <c r="M100" s="50"/>
    </row>
    <row r="101" spans="3:13" s="42" customFormat="1">
      <c r="C101" s="47"/>
      <c r="D101" s="47"/>
      <c r="E101" s="60"/>
      <c r="F101" s="48"/>
      <c r="K101" s="49"/>
      <c r="L101" s="50"/>
      <c r="M101" s="50"/>
    </row>
    <row r="102" spans="3:13" s="42" customFormat="1">
      <c r="C102" s="47"/>
      <c r="D102" s="47"/>
      <c r="E102" s="60"/>
      <c r="F102" s="48"/>
      <c r="K102" s="49"/>
      <c r="L102" s="50"/>
      <c r="M102" s="50"/>
    </row>
    <row r="103" spans="3:13" s="42" customFormat="1">
      <c r="C103" s="47"/>
      <c r="D103" s="47"/>
      <c r="E103" s="60"/>
      <c r="F103" s="48"/>
      <c r="K103" s="49"/>
      <c r="L103" s="50"/>
      <c r="M103" s="50"/>
    </row>
    <row r="104" spans="3:13" s="42" customFormat="1">
      <c r="C104" s="47"/>
      <c r="D104" s="47"/>
      <c r="E104" s="60"/>
      <c r="F104" s="48"/>
      <c r="K104" s="49"/>
      <c r="L104" s="50"/>
      <c r="M104" s="50"/>
    </row>
    <row r="105" spans="3:13" s="42" customFormat="1">
      <c r="C105" s="47"/>
      <c r="D105" s="47"/>
      <c r="E105" s="60"/>
      <c r="F105" s="48"/>
      <c r="K105" s="49"/>
      <c r="L105" s="50"/>
      <c r="M105" s="50"/>
    </row>
    <row r="106" spans="3:13" s="42" customFormat="1">
      <c r="C106" s="47"/>
      <c r="D106" s="47"/>
      <c r="E106" s="60"/>
      <c r="F106" s="48"/>
      <c r="K106" s="49"/>
      <c r="L106" s="50"/>
      <c r="M106" s="50"/>
    </row>
    <row r="107" spans="3:13" s="42" customFormat="1">
      <c r="C107" s="47"/>
      <c r="D107" s="47"/>
      <c r="E107" s="60"/>
      <c r="F107" s="48"/>
      <c r="K107" s="49"/>
      <c r="L107" s="50"/>
      <c r="M107" s="50"/>
    </row>
    <row r="108" spans="3:13" s="42" customFormat="1">
      <c r="C108" s="47"/>
      <c r="D108" s="47"/>
      <c r="E108" s="60"/>
      <c r="F108" s="48"/>
      <c r="K108" s="49"/>
      <c r="L108" s="50"/>
      <c r="M108" s="50"/>
    </row>
    <row r="109" spans="3:13" s="42" customFormat="1">
      <c r="C109" s="47"/>
      <c r="D109" s="47"/>
      <c r="E109" s="60"/>
      <c r="F109" s="48"/>
      <c r="K109" s="49"/>
      <c r="L109" s="50"/>
      <c r="M109" s="50"/>
    </row>
    <row r="110" spans="3:13" s="42" customFormat="1">
      <c r="C110" s="47"/>
      <c r="D110" s="47"/>
      <c r="E110" s="60"/>
      <c r="F110" s="48"/>
      <c r="K110" s="49"/>
      <c r="L110" s="50"/>
      <c r="M110" s="50"/>
    </row>
    <row r="111" spans="3:13" s="42" customFormat="1">
      <c r="C111" s="47"/>
      <c r="D111" s="47"/>
      <c r="E111" s="60"/>
      <c r="F111" s="48"/>
      <c r="K111" s="49"/>
      <c r="L111" s="50"/>
      <c r="M111" s="50"/>
    </row>
    <row r="112" spans="3:13" s="42" customFormat="1">
      <c r="C112" s="47"/>
      <c r="D112" s="47"/>
      <c r="E112" s="60"/>
      <c r="F112" s="48"/>
      <c r="K112" s="49"/>
      <c r="L112" s="50"/>
      <c r="M112" s="50"/>
    </row>
    <row r="113" spans="3:13" s="42" customFormat="1">
      <c r="C113" s="47"/>
      <c r="D113" s="47"/>
      <c r="E113" s="60"/>
      <c r="F113" s="48"/>
      <c r="K113" s="49"/>
      <c r="L113" s="50"/>
      <c r="M113" s="50"/>
    </row>
    <row r="114" spans="3:13" s="42" customFormat="1">
      <c r="C114" s="47"/>
      <c r="D114" s="47"/>
      <c r="E114" s="60"/>
      <c r="F114" s="48"/>
      <c r="K114" s="49"/>
      <c r="L114" s="50"/>
      <c r="M114" s="50"/>
    </row>
    <row r="115" spans="3:13" s="42" customFormat="1">
      <c r="C115" s="47"/>
      <c r="D115" s="47"/>
      <c r="E115" s="60"/>
      <c r="F115" s="48"/>
      <c r="K115" s="49"/>
      <c r="L115" s="50"/>
      <c r="M115" s="50"/>
    </row>
    <row r="116" spans="3:13" s="42" customFormat="1">
      <c r="C116" s="47"/>
      <c r="D116" s="47"/>
      <c r="E116" s="60"/>
      <c r="F116" s="48"/>
      <c r="K116" s="49"/>
      <c r="L116" s="50"/>
      <c r="M116" s="50"/>
    </row>
    <row r="117" spans="3:13" s="42" customFormat="1">
      <c r="C117" s="47"/>
      <c r="D117" s="47"/>
      <c r="E117" s="60"/>
      <c r="F117" s="48"/>
      <c r="K117" s="49"/>
      <c r="L117" s="50"/>
      <c r="M117" s="50"/>
    </row>
    <row r="118" spans="3:13" s="42" customFormat="1">
      <c r="C118" s="47"/>
      <c r="D118" s="47"/>
      <c r="E118" s="60"/>
      <c r="F118" s="48"/>
      <c r="K118" s="49"/>
      <c r="L118" s="50"/>
      <c r="M118" s="50"/>
    </row>
    <row r="119" spans="3:13" s="42" customFormat="1">
      <c r="C119" s="47"/>
      <c r="D119" s="47"/>
      <c r="E119" s="60"/>
      <c r="F119" s="48"/>
      <c r="K119" s="49"/>
      <c r="L119" s="50"/>
      <c r="M119" s="50"/>
    </row>
    <row r="120" spans="3:13" s="42" customFormat="1">
      <c r="C120" s="47"/>
      <c r="D120" s="47"/>
      <c r="E120" s="60"/>
      <c r="F120" s="48"/>
      <c r="K120" s="49"/>
      <c r="L120" s="50"/>
      <c r="M120" s="50"/>
    </row>
    <row r="121" spans="3:13" s="42" customFormat="1">
      <c r="C121" s="47"/>
      <c r="D121" s="47"/>
      <c r="E121" s="60"/>
      <c r="F121" s="48"/>
      <c r="K121" s="49"/>
      <c r="L121" s="50"/>
      <c r="M121" s="50"/>
    </row>
    <row r="122" spans="3:13" s="42" customFormat="1">
      <c r="C122" s="47"/>
      <c r="D122" s="47"/>
      <c r="E122" s="60"/>
      <c r="F122" s="48"/>
      <c r="K122" s="49"/>
      <c r="L122" s="50"/>
      <c r="M122" s="50"/>
    </row>
    <row r="123" spans="3:13" s="42" customFormat="1">
      <c r="C123" s="47"/>
      <c r="D123" s="47"/>
      <c r="E123" s="60"/>
      <c r="F123" s="48"/>
      <c r="K123" s="49"/>
      <c r="L123" s="50"/>
      <c r="M123" s="50"/>
    </row>
    <row r="124" spans="3:13" s="42" customFormat="1">
      <c r="C124" s="47"/>
      <c r="D124" s="47"/>
      <c r="E124" s="60"/>
      <c r="F124" s="48"/>
      <c r="K124" s="49"/>
      <c r="L124" s="50"/>
      <c r="M124" s="50"/>
    </row>
    <row r="125" spans="3:13" s="42" customFormat="1">
      <c r="C125" s="47"/>
      <c r="D125" s="47"/>
      <c r="E125" s="60"/>
      <c r="F125" s="48"/>
      <c r="K125" s="49"/>
      <c r="L125" s="50"/>
      <c r="M125" s="50"/>
    </row>
    <row r="126" spans="3:13" s="42" customFormat="1">
      <c r="C126" s="47"/>
      <c r="D126" s="47"/>
      <c r="E126" s="60"/>
      <c r="F126" s="48"/>
      <c r="K126" s="49"/>
      <c r="L126" s="50"/>
      <c r="M126" s="50"/>
    </row>
    <row r="127" spans="3:13" s="42" customFormat="1">
      <c r="C127" s="47"/>
      <c r="D127" s="47"/>
      <c r="E127" s="60"/>
      <c r="F127" s="48"/>
      <c r="K127" s="49"/>
      <c r="L127" s="50"/>
      <c r="M127" s="50"/>
    </row>
    <row r="128" spans="3:13" s="42" customFormat="1">
      <c r="C128" s="47"/>
      <c r="D128" s="47"/>
      <c r="E128" s="60"/>
      <c r="F128" s="48"/>
      <c r="K128" s="49"/>
      <c r="L128" s="50"/>
      <c r="M128" s="50"/>
    </row>
    <row r="129" spans="3:13" s="42" customFormat="1">
      <c r="C129" s="47"/>
      <c r="D129" s="47"/>
      <c r="E129" s="60"/>
      <c r="F129" s="48"/>
      <c r="K129" s="49"/>
      <c r="L129" s="50"/>
      <c r="M129" s="50"/>
    </row>
    <row r="130" spans="3:13" s="42" customFormat="1">
      <c r="C130" s="47"/>
      <c r="D130" s="47"/>
      <c r="E130" s="60"/>
      <c r="F130" s="48"/>
      <c r="K130" s="49"/>
      <c r="L130" s="50"/>
      <c r="M130" s="50"/>
    </row>
    <row r="131" spans="3:13" s="42" customFormat="1">
      <c r="C131" s="47"/>
      <c r="D131" s="47"/>
      <c r="E131" s="60"/>
      <c r="F131" s="48"/>
      <c r="K131" s="49"/>
      <c r="L131" s="50"/>
      <c r="M131" s="50"/>
    </row>
    <row r="132" spans="3:13" s="42" customFormat="1">
      <c r="C132" s="47"/>
      <c r="D132" s="47"/>
      <c r="E132" s="60"/>
      <c r="F132" s="48"/>
      <c r="K132" s="49"/>
      <c r="L132" s="50"/>
      <c r="M132" s="50"/>
    </row>
    <row r="133" spans="3:13" s="42" customFormat="1">
      <c r="C133" s="47"/>
      <c r="D133" s="47"/>
      <c r="E133" s="60"/>
      <c r="F133" s="48"/>
      <c r="K133" s="49"/>
      <c r="L133" s="50"/>
      <c r="M133" s="50"/>
    </row>
    <row r="134" spans="3:13" s="42" customFormat="1">
      <c r="C134" s="47"/>
      <c r="D134" s="47"/>
      <c r="E134" s="60"/>
      <c r="F134" s="48"/>
      <c r="K134" s="49"/>
      <c r="L134" s="50"/>
      <c r="M134" s="50"/>
    </row>
    <row r="135" spans="3:13" s="42" customFormat="1">
      <c r="C135" s="47"/>
      <c r="D135" s="47"/>
      <c r="E135" s="60"/>
      <c r="F135" s="48"/>
      <c r="K135" s="49"/>
      <c r="L135" s="50"/>
      <c r="M135" s="50"/>
    </row>
    <row r="136" spans="3:13" s="42" customFormat="1">
      <c r="C136" s="47"/>
      <c r="D136" s="47"/>
      <c r="E136" s="60"/>
      <c r="F136" s="48"/>
      <c r="K136" s="49"/>
      <c r="L136" s="50"/>
      <c r="M136" s="50"/>
    </row>
    <row r="137" spans="3:13" s="42" customFormat="1">
      <c r="C137" s="47"/>
      <c r="D137" s="47"/>
      <c r="E137" s="60"/>
      <c r="F137" s="48"/>
      <c r="K137" s="49"/>
      <c r="L137" s="50"/>
      <c r="M137" s="50"/>
    </row>
    <row r="138" spans="3:13" s="42" customFormat="1">
      <c r="C138" s="47"/>
      <c r="D138" s="47"/>
      <c r="E138" s="60"/>
      <c r="F138" s="48"/>
      <c r="K138" s="49"/>
      <c r="L138" s="50"/>
      <c r="M138" s="50"/>
    </row>
    <row r="139" spans="3:13" s="42" customFormat="1">
      <c r="C139" s="47"/>
      <c r="D139" s="47"/>
      <c r="E139" s="60"/>
      <c r="F139" s="48"/>
      <c r="K139" s="49"/>
      <c r="L139" s="50"/>
      <c r="M139" s="50"/>
    </row>
    <row r="140" spans="3:13" s="42" customFormat="1">
      <c r="C140" s="47"/>
      <c r="D140" s="47"/>
      <c r="E140" s="60"/>
      <c r="F140" s="48"/>
      <c r="K140" s="49"/>
      <c r="L140" s="50"/>
      <c r="M140" s="50"/>
    </row>
    <row r="141" spans="3:13" s="42" customFormat="1">
      <c r="C141" s="47"/>
      <c r="D141" s="47"/>
      <c r="E141" s="60"/>
      <c r="F141" s="48"/>
      <c r="K141" s="49"/>
      <c r="L141" s="50"/>
      <c r="M141" s="50"/>
    </row>
    <row r="142" spans="3:13" s="42" customFormat="1">
      <c r="C142" s="47"/>
      <c r="D142" s="47"/>
      <c r="E142" s="60"/>
      <c r="F142" s="48"/>
      <c r="K142" s="49"/>
      <c r="L142" s="50"/>
      <c r="M142" s="50"/>
    </row>
    <row r="143" spans="3:13" s="42" customFormat="1">
      <c r="C143" s="47"/>
      <c r="D143" s="47"/>
      <c r="E143" s="60"/>
      <c r="F143" s="48"/>
      <c r="K143" s="49"/>
      <c r="L143" s="50"/>
      <c r="M143" s="50"/>
    </row>
    <row r="144" spans="3:13" s="42" customFormat="1">
      <c r="C144" s="47"/>
      <c r="D144" s="47"/>
      <c r="E144" s="60"/>
      <c r="F144" s="48"/>
      <c r="K144" s="49"/>
      <c r="L144" s="50"/>
      <c r="M144" s="50"/>
    </row>
    <row r="145" spans="3:13" s="42" customFormat="1">
      <c r="C145" s="47"/>
      <c r="D145" s="47"/>
      <c r="E145" s="60"/>
      <c r="F145" s="48"/>
      <c r="K145" s="49"/>
      <c r="L145" s="50"/>
      <c r="M145" s="50"/>
    </row>
    <row r="146" spans="3:13" s="42" customFormat="1">
      <c r="C146" s="47"/>
      <c r="D146" s="47"/>
      <c r="E146" s="60"/>
      <c r="F146" s="48"/>
      <c r="K146" s="49"/>
      <c r="L146" s="50"/>
      <c r="M146" s="50"/>
    </row>
    <row r="147" spans="3:13" s="42" customFormat="1">
      <c r="C147" s="47"/>
      <c r="D147" s="47"/>
      <c r="E147" s="60"/>
      <c r="F147" s="48"/>
      <c r="K147" s="49"/>
      <c r="L147" s="50"/>
      <c r="M147" s="50"/>
    </row>
    <row r="148" spans="3:13" s="42" customFormat="1">
      <c r="C148" s="47"/>
      <c r="D148" s="47"/>
      <c r="E148" s="60"/>
      <c r="F148" s="48"/>
      <c r="K148" s="49"/>
      <c r="L148" s="50"/>
      <c r="M148" s="50"/>
    </row>
    <row r="149" spans="3:13" s="42" customFormat="1">
      <c r="C149" s="47"/>
      <c r="D149" s="47"/>
      <c r="E149" s="60"/>
      <c r="F149" s="48"/>
      <c r="K149" s="49"/>
      <c r="L149" s="50"/>
      <c r="M149" s="50"/>
    </row>
    <row r="150" spans="3:13" s="42" customFormat="1">
      <c r="C150" s="47"/>
      <c r="D150" s="47"/>
      <c r="E150" s="60"/>
      <c r="F150" s="48"/>
      <c r="K150" s="49"/>
      <c r="L150" s="50"/>
      <c r="M150" s="50"/>
    </row>
    <row r="151" spans="3:13" s="42" customFormat="1">
      <c r="C151" s="47"/>
      <c r="D151" s="47"/>
      <c r="E151" s="60"/>
      <c r="F151" s="48"/>
      <c r="K151" s="49"/>
      <c r="L151" s="50"/>
      <c r="M151" s="50"/>
    </row>
    <row r="152" spans="3:13" s="42" customFormat="1">
      <c r="C152" s="47"/>
      <c r="D152" s="47"/>
      <c r="E152" s="60"/>
      <c r="F152" s="48"/>
      <c r="K152" s="49"/>
      <c r="L152" s="50"/>
      <c r="M152" s="50"/>
    </row>
    <row r="153" spans="3:13" s="42" customFormat="1">
      <c r="C153" s="47"/>
      <c r="D153" s="47"/>
      <c r="E153" s="60"/>
      <c r="F153" s="48"/>
      <c r="K153" s="49"/>
      <c r="L153" s="50"/>
      <c r="M153" s="50"/>
    </row>
    <row r="154" spans="3:13" s="42" customFormat="1">
      <c r="C154" s="47"/>
      <c r="D154" s="47"/>
      <c r="E154" s="60"/>
      <c r="F154" s="48"/>
      <c r="K154" s="49"/>
      <c r="L154" s="50"/>
      <c r="M154" s="50"/>
    </row>
    <row r="155" spans="3:13" s="42" customFormat="1">
      <c r="C155" s="47"/>
      <c r="D155" s="47"/>
      <c r="E155" s="60"/>
      <c r="F155" s="48"/>
      <c r="K155" s="49"/>
      <c r="L155" s="50"/>
      <c r="M155" s="50"/>
    </row>
    <row r="156" spans="3:13" s="42" customFormat="1">
      <c r="C156" s="47"/>
      <c r="D156" s="47"/>
      <c r="E156" s="60"/>
      <c r="F156" s="48"/>
      <c r="K156" s="49"/>
      <c r="L156" s="50"/>
      <c r="M156" s="50"/>
    </row>
    <row r="157" spans="3:13" s="42" customFormat="1">
      <c r="C157" s="47"/>
      <c r="D157" s="47"/>
      <c r="E157" s="60"/>
      <c r="F157" s="48"/>
      <c r="K157" s="49"/>
      <c r="L157" s="50"/>
      <c r="M157" s="50"/>
    </row>
    <row r="158" spans="3:13" s="42" customFormat="1">
      <c r="C158" s="47"/>
      <c r="D158" s="47"/>
      <c r="E158" s="60"/>
      <c r="F158" s="48"/>
      <c r="K158" s="49"/>
      <c r="L158" s="50"/>
      <c r="M158" s="50"/>
    </row>
    <row r="159" spans="3:13" s="42" customFormat="1">
      <c r="C159" s="47"/>
      <c r="D159" s="47"/>
      <c r="E159" s="60"/>
      <c r="F159" s="48"/>
      <c r="K159" s="49"/>
      <c r="L159" s="50"/>
      <c r="M159" s="50"/>
    </row>
    <row r="160" spans="3:13" s="42" customFormat="1">
      <c r="C160" s="47"/>
      <c r="D160" s="47"/>
      <c r="E160" s="60"/>
      <c r="F160" s="48"/>
      <c r="K160" s="49"/>
      <c r="L160" s="50"/>
      <c r="M160" s="50"/>
    </row>
    <row r="161" spans="3:13" s="42" customFormat="1">
      <c r="C161" s="47"/>
      <c r="D161" s="47"/>
      <c r="E161" s="60"/>
      <c r="F161" s="48"/>
      <c r="K161" s="49"/>
      <c r="L161" s="50"/>
      <c r="M161" s="50"/>
    </row>
    <row r="162" spans="3:13" s="42" customFormat="1">
      <c r="C162" s="47"/>
      <c r="D162" s="47"/>
      <c r="E162" s="60"/>
      <c r="F162" s="48"/>
      <c r="K162" s="49"/>
      <c r="L162" s="50"/>
      <c r="M162" s="50"/>
    </row>
    <row r="163" spans="3:13" s="42" customFormat="1">
      <c r="C163" s="47"/>
      <c r="D163" s="47"/>
      <c r="E163" s="60"/>
      <c r="F163" s="48"/>
      <c r="K163" s="49"/>
      <c r="L163" s="50"/>
      <c r="M163" s="50"/>
    </row>
    <row r="164" spans="3:13" s="42" customFormat="1">
      <c r="C164" s="47"/>
      <c r="D164" s="47"/>
      <c r="E164" s="60"/>
      <c r="F164" s="48"/>
      <c r="K164" s="49"/>
      <c r="L164" s="50"/>
      <c r="M164" s="50"/>
    </row>
    <row r="165" spans="3:13" s="42" customFormat="1">
      <c r="C165" s="47"/>
      <c r="D165" s="47"/>
      <c r="E165" s="60"/>
      <c r="F165" s="48"/>
      <c r="K165" s="49"/>
      <c r="L165" s="50"/>
      <c r="M165" s="50"/>
    </row>
    <row r="166" spans="3:13" s="42" customFormat="1">
      <c r="C166" s="47"/>
      <c r="D166" s="47"/>
      <c r="E166" s="60"/>
      <c r="F166" s="48"/>
      <c r="K166" s="49"/>
      <c r="L166" s="50"/>
      <c r="M166" s="50"/>
    </row>
    <row r="167" spans="3:13" s="42" customFormat="1">
      <c r="C167" s="47"/>
      <c r="D167" s="47"/>
      <c r="E167" s="60"/>
      <c r="F167" s="48"/>
      <c r="K167" s="49"/>
      <c r="L167" s="50"/>
      <c r="M167" s="50"/>
    </row>
    <row r="168" spans="3:13" s="42" customFormat="1">
      <c r="C168" s="47"/>
      <c r="D168" s="47"/>
      <c r="E168" s="60"/>
      <c r="F168" s="48"/>
      <c r="K168" s="49"/>
      <c r="L168" s="50"/>
      <c r="M168" s="50"/>
    </row>
    <row r="169" spans="3:13" s="42" customFormat="1">
      <c r="C169" s="47"/>
      <c r="D169" s="47"/>
      <c r="E169" s="60"/>
      <c r="F169" s="48"/>
      <c r="K169" s="49"/>
      <c r="L169" s="50"/>
      <c r="M169" s="50"/>
    </row>
    <row r="170" spans="3:13" s="42" customFormat="1">
      <c r="C170" s="47"/>
      <c r="D170" s="47"/>
      <c r="E170" s="60"/>
      <c r="F170" s="48"/>
      <c r="K170" s="49"/>
      <c r="L170" s="50"/>
      <c r="M170" s="50"/>
    </row>
    <row r="171" spans="3:13" s="42" customFormat="1">
      <c r="C171" s="47"/>
      <c r="D171" s="47"/>
      <c r="E171" s="60"/>
      <c r="F171" s="48"/>
      <c r="K171" s="49"/>
      <c r="L171" s="50"/>
      <c r="M171" s="50"/>
    </row>
    <row r="172" spans="3:13" s="42" customFormat="1">
      <c r="C172" s="47"/>
      <c r="D172" s="47"/>
      <c r="E172" s="60"/>
      <c r="F172" s="48"/>
      <c r="K172" s="49"/>
      <c r="L172" s="50"/>
      <c r="M172" s="50"/>
    </row>
    <row r="173" spans="3:13" s="42" customFormat="1">
      <c r="C173" s="47"/>
      <c r="D173" s="47"/>
      <c r="E173" s="60"/>
      <c r="F173" s="48"/>
      <c r="K173" s="49"/>
      <c r="L173" s="50"/>
      <c r="M173" s="50"/>
    </row>
    <row r="174" spans="3:13" s="42" customFormat="1">
      <c r="C174" s="47"/>
      <c r="D174" s="47"/>
      <c r="E174" s="60"/>
      <c r="F174" s="48"/>
      <c r="K174" s="49"/>
      <c r="L174" s="50"/>
      <c r="M174" s="50"/>
    </row>
    <row r="175" spans="3:13" s="42" customFormat="1">
      <c r="C175" s="47"/>
      <c r="D175" s="47"/>
      <c r="E175" s="60"/>
      <c r="F175" s="48"/>
      <c r="K175" s="49"/>
      <c r="L175" s="50"/>
      <c r="M175" s="50"/>
    </row>
    <row r="176" spans="3:13" s="42" customFormat="1">
      <c r="C176" s="47"/>
      <c r="D176" s="47"/>
      <c r="E176" s="60"/>
      <c r="F176" s="48"/>
      <c r="K176" s="49"/>
      <c r="L176" s="50"/>
      <c r="M176" s="50"/>
    </row>
    <row r="177" spans="3:13" s="42" customFormat="1">
      <c r="C177" s="47"/>
      <c r="D177" s="47"/>
      <c r="E177" s="60"/>
      <c r="F177" s="48"/>
      <c r="K177" s="49"/>
      <c r="L177" s="50"/>
      <c r="M177" s="50"/>
    </row>
    <row r="178" spans="3:13" s="42" customFormat="1">
      <c r="C178" s="47"/>
      <c r="D178" s="47"/>
      <c r="E178" s="60"/>
      <c r="F178" s="48"/>
      <c r="K178" s="49"/>
      <c r="L178" s="50"/>
      <c r="M178" s="50"/>
    </row>
    <row r="179" spans="3:13" s="42" customFormat="1">
      <c r="C179" s="47"/>
      <c r="D179" s="47"/>
      <c r="E179" s="60"/>
      <c r="F179" s="48"/>
      <c r="K179" s="49"/>
      <c r="L179" s="50"/>
      <c r="M179" s="50"/>
    </row>
    <row r="180" spans="3:13" s="42" customFormat="1">
      <c r="C180" s="47"/>
      <c r="D180" s="47"/>
      <c r="E180" s="60"/>
      <c r="F180" s="48"/>
      <c r="K180" s="49"/>
      <c r="L180" s="50"/>
      <c r="M180" s="50"/>
    </row>
    <row r="181" spans="3:13" s="42" customFormat="1">
      <c r="C181" s="47"/>
      <c r="D181" s="47"/>
      <c r="E181" s="60"/>
      <c r="F181" s="48"/>
      <c r="K181" s="49"/>
      <c r="L181" s="50"/>
      <c r="M181" s="50"/>
    </row>
    <row r="182" spans="3:13" s="42" customFormat="1">
      <c r="C182" s="47"/>
      <c r="D182" s="47"/>
      <c r="E182" s="60"/>
      <c r="F182" s="48"/>
      <c r="K182" s="49"/>
      <c r="L182" s="50"/>
      <c r="M182" s="50"/>
    </row>
    <row r="183" spans="3:13" s="42" customFormat="1">
      <c r="C183" s="47"/>
      <c r="D183" s="47"/>
      <c r="E183" s="60"/>
      <c r="F183" s="48"/>
      <c r="K183" s="49"/>
      <c r="L183" s="50"/>
      <c r="M183" s="50"/>
    </row>
    <row r="184" spans="3:13" s="42" customFormat="1">
      <c r="C184" s="47"/>
      <c r="D184" s="47"/>
      <c r="E184" s="60"/>
      <c r="F184" s="48"/>
      <c r="K184" s="49"/>
      <c r="L184" s="50"/>
      <c r="M184" s="50"/>
    </row>
    <row r="185" spans="3:13" s="42" customFormat="1">
      <c r="C185" s="47"/>
      <c r="D185" s="47"/>
      <c r="E185" s="60"/>
      <c r="F185" s="48"/>
      <c r="K185" s="49"/>
      <c r="L185" s="50"/>
      <c r="M185" s="50"/>
    </row>
    <row r="186" spans="3:13" s="42" customFormat="1">
      <c r="C186" s="47"/>
      <c r="D186" s="47"/>
      <c r="E186" s="60"/>
      <c r="F186" s="48"/>
      <c r="K186" s="49"/>
      <c r="L186" s="50"/>
      <c r="M186" s="50"/>
    </row>
    <row r="187" spans="3:13" s="42" customFormat="1">
      <c r="C187" s="47"/>
      <c r="D187" s="47"/>
      <c r="E187" s="60"/>
      <c r="F187" s="48"/>
      <c r="K187" s="49"/>
      <c r="L187" s="50"/>
      <c r="M187" s="50"/>
    </row>
    <row r="188" spans="3:13" s="42" customFormat="1">
      <c r="C188" s="47"/>
      <c r="D188" s="47"/>
      <c r="E188" s="60"/>
      <c r="F188" s="48"/>
      <c r="K188" s="49"/>
      <c r="L188" s="50"/>
      <c r="M188" s="50"/>
    </row>
    <row r="189" spans="3:13" s="42" customFormat="1">
      <c r="C189" s="47"/>
      <c r="D189" s="47"/>
      <c r="E189" s="60"/>
      <c r="F189" s="48"/>
      <c r="K189" s="49"/>
      <c r="L189" s="50"/>
      <c r="M189" s="50"/>
    </row>
    <row r="190" spans="3:13" s="42" customFormat="1">
      <c r="C190" s="47"/>
      <c r="D190" s="47"/>
      <c r="E190" s="60"/>
      <c r="F190" s="48"/>
      <c r="K190" s="49"/>
      <c r="L190" s="50"/>
      <c r="M190" s="50"/>
    </row>
    <row r="191" spans="3:13" s="42" customFormat="1">
      <c r="C191" s="47"/>
      <c r="D191" s="47"/>
      <c r="E191" s="60"/>
      <c r="F191" s="48"/>
      <c r="K191" s="49"/>
      <c r="L191" s="50"/>
      <c r="M191" s="50"/>
    </row>
    <row r="192" spans="3:13" s="42" customFormat="1">
      <c r="C192" s="47"/>
      <c r="D192" s="47"/>
      <c r="E192" s="60"/>
      <c r="F192" s="48"/>
      <c r="K192" s="49"/>
      <c r="L192" s="50"/>
      <c r="M192" s="50"/>
    </row>
    <row r="193" spans="3:13" s="42" customFormat="1">
      <c r="C193" s="47"/>
      <c r="D193" s="47"/>
      <c r="E193" s="60"/>
      <c r="F193" s="48"/>
      <c r="K193" s="49"/>
      <c r="L193" s="50"/>
      <c r="M193" s="50"/>
    </row>
    <row r="194" spans="3:13" s="42" customFormat="1">
      <c r="C194" s="47"/>
      <c r="D194" s="47"/>
      <c r="E194" s="60"/>
      <c r="F194" s="48"/>
      <c r="K194" s="49"/>
      <c r="L194" s="50"/>
      <c r="M194" s="50"/>
    </row>
    <row r="195" spans="3:13" s="42" customFormat="1">
      <c r="C195" s="47"/>
      <c r="D195" s="47"/>
      <c r="E195" s="60"/>
      <c r="F195" s="48"/>
      <c r="K195" s="49"/>
      <c r="L195" s="50"/>
      <c r="M195" s="50"/>
    </row>
    <row r="196" spans="3:13" s="42" customFormat="1">
      <c r="C196" s="47"/>
      <c r="D196" s="47"/>
      <c r="E196" s="60"/>
      <c r="F196" s="48"/>
      <c r="K196" s="49"/>
      <c r="L196" s="50"/>
      <c r="M196" s="50"/>
    </row>
    <row r="197" spans="3:13" s="42" customFormat="1">
      <c r="C197" s="47"/>
      <c r="D197" s="47"/>
      <c r="E197" s="60"/>
      <c r="F197" s="48"/>
      <c r="K197" s="49"/>
      <c r="L197" s="50"/>
      <c r="M197" s="50"/>
    </row>
    <row r="198" spans="3:13" s="42" customFormat="1">
      <c r="C198" s="47"/>
      <c r="D198" s="47"/>
      <c r="E198" s="60"/>
      <c r="F198" s="48"/>
      <c r="K198" s="49"/>
      <c r="L198" s="50"/>
      <c r="M198" s="50"/>
    </row>
    <row r="199" spans="3:13" s="42" customFormat="1">
      <c r="C199" s="47"/>
      <c r="D199" s="47"/>
      <c r="E199" s="60"/>
      <c r="F199" s="48"/>
      <c r="K199" s="49"/>
      <c r="L199" s="50"/>
      <c r="M199" s="50"/>
    </row>
    <row r="200" spans="3:13" s="42" customFormat="1">
      <c r="C200" s="47"/>
      <c r="D200" s="47"/>
      <c r="E200" s="60"/>
      <c r="F200" s="48"/>
      <c r="K200" s="49"/>
      <c r="L200" s="50"/>
      <c r="M200" s="50"/>
    </row>
    <row r="201" spans="3:13" s="42" customFormat="1">
      <c r="C201" s="47"/>
      <c r="D201" s="47"/>
      <c r="E201" s="60"/>
      <c r="F201" s="48"/>
      <c r="K201" s="49"/>
      <c r="L201" s="50"/>
      <c r="M201" s="50"/>
    </row>
    <row r="202" spans="3:13" s="42" customFormat="1">
      <c r="C202" s="47"/>
      <c r="D202" s="47"/>
      <c r="E202" s="60"/>
      <c r="F202" s="48"/>
      <c r="K202" s="49"/>
      <c r="L202" s="50"/>
      <c r="M202" s="50"/>
    </row>
    <row r="203" spans="3:13" s="42" customFormat="1">
      <c r="C203" s="47"/>
      <c r="D203" s="47"/>
      <c r="E203" s="60"/>
      <c r="F203" s="48"/>
      <c r="K203" s="49"/>
      <c r="L203" s="50"/>
      <c r="M203" s="50"/>
    </row>
    <row r="204" spans="3:13" s="42" customFormat="1">
      <c r="C204" s="47"/>
      <c r="D204" s="47"/>
      <c r="E204" s="60"/>
      <c r="F204" s="48"/>
      <c r="K204" s="49"/>
      <c r="L204" s="50"/>
      <c r="M204" s="50"/>
    </row>
    <row r="205" spans="3:13" s="42" customFormat="1">
      <c r="C205" s="47"/>
      <c r="D205" s="47"/>
      <c r="E205" s="60"/>
      <c r="F205" s="48"/>
      <c r="K205" s="49"/>
      <c r="L205" s="50"/>
      <c r="M205" s="50"/>
    </row>
    <row r="206" spans="3:13" s="42" customFormat="1">
      <c r="C206" s="47"/>
      <c r="D206" s="47"/>
      <c r="E206" s="60"/>
      <c r="F206" s="48"/>
      <c r="K206" s="49"/>
      <c r="L206" s="50"/>
      <c r="M206" s="50"/>
    </row>
    <row r="207" spans="3:13" s="42" customFormat="1">
      <c r="C207" s="47"/>
      <c r="D207" s="47"/>
      <c r="E207" s="60"/>
      <c r="F207" s="48"/>
      <c r="K207" s="49"/>
      <c r="L207" s="50"/>
      <c r="M207" s="50"/>
    </row>
    <row r="208" spans="3:13" s="42" customFormat="1">
      <c r="C208" s="47"/>
      <c r="D208" s="47"/>
      <c r="E208" s="60"/>
      <c r="F208" s="48"/>
      <c r="K208" s="49"/>
      <c r="L208" s="50"/>
      <c r="M208" s="50"/>
    </row>
    <row r="209" spans="3:13" s="42" customFormat="1">
      <c r="C209" s="47"/>
      <c r="D209" s="47"/>
      <c r="E209" s="60"/>
      <c r="F209" s="48"/>
      <c r="K209" s="49"/>
      <c r="L209" s="50"/>
      <c r="M209" s="50"/>
    </row>
    <row r="210" spans="3:13" s="42" customFormat="1">
      <c r="C210" s="47"/>
      <c r="D210" s="47"/>
      <c r="E210" s="60"/>
      <c r="F210" s="48"/>
      <c r="K210" s="49"/>
      <c r="L210" s="50"/>
      <c r="M210" s="50"/>
    </row>
    <row r="211" spans="3:13" s="42" customFormat="1">
      <c r="C211" s="47"/>
      <c r="D211" s="47"/>
      <c r="E211" s="60"/>
      <c r="F211" s="48"/>
      <c r="K211" s="49"/>
      <c r="L211" s="50"/>
      <c r="M211" s="50"/>
    </row>
    <row r="212" spans="3:13" s="42" customFormat="1">
      <c r="C212" s="47"/>
      <c r="D212" s="47"/>
      <c r="E212" s="60"/>
      <c r="F212" s="48"/>
      <c r="K212" s="49"/>
      <c r="L212" s="50"/>
      <c r="M212" s="50"/>
    </row>
    <row r="213" spans="3:13" s="42" customFormat="1">
      <c r="C213" s="47"/>
      <c r="D213" s="47"/>
      <c r="E213" s="60"/>
      <c r="F213" s="48"/>
      <c r="K213" s="49"/>
      <c r="L213" s="50"/>
      <c r="M213" s="50"/>
    </row>
    <row r="214" spans="3:13" s="42" customFormat="1">
      <c r="C214" s="47"/>
      <c r="D214" s="47"/>
      <c r="E214" s="60"/>
      <c r="F214" s="48"/>
      <c r="K214" s="49"/>
      <c r="L214" s="50"/>
      <c r="M214" s="50"/>
    </row>
    <row r="215" spans="3:13" s="42" customFormat="1">
      <c r="C215" s="47"/>
      <c r="D215" s="47"/>
      <c r="E215" s="60"/>
      <c r="F215" s="48"/>
      <c r="K215" s="49"/>
      <c r="L215" s="50"/>
      <c r="M215" s="50"/>
    </row>
    <row r="216" spans="3:13" s="42" customFormat="1">
      <c r="C216" s="47"/>
      <c r="D216" s="47"/>
      <c r="E216" s="60"/>
      <c r="F216" s="48"/>
      <c r="K216" s="49"/>
      <c r="L216" s="50"/>
      <c r="M216" s="50"/>
    </row>
    <row r="217" spans="3:13" s="42" customFormat="1">
      <c r="C217" s="47"/>
      <c r="D217" s="47"/>
      <c r="E217" s="60"/>
      <c r="F217" s="48"/>
      <c r="K217" s="49"/>
      <c r="L217" s="50"/>
      <c r="M217" s="50"/>
    </row>
    <row r="218" spans="3:13" s="42" customFormat="1">
      <c r="C218" s="47"/>
      <c r="D218" s="47"/>
      <c r="E218" s="60"/>
      <c r="F218" s="48"/>
      <c r="K218" s="49"/>
      <c r="L218" s="50"/>
      <c r="M218" s="50"/>
    </row>
    <row r="219" spans="3:13" s="42" customFormat="1">
      <c r="C219" s="47"/>
      <c r="D219" s="47"/>
      <c r="E219" s="60"/>
      <c r="F219" s="48"/>
      <c r="K219" s="49"/>
      <c r="L219" s="50"/>
      <c r="M219" s="50"/>
    </row>
    <row r="220" spans="3:13" s="42" customFormat="1">
      <c r="C220" s="47"/>
      <c r="D220" s="47"/>
      <c r="E220" s="60"/>
      <c r="F220" s="48"/>
      <c r="K220" s="49"/>
      <c r="L220" s="50"/>
      <c r="M220" s="50"/>
    </row>
    <row r="221" spans="3:13" s="42" customFormat="1">
      <c r="C221" s="47"/>
      <c r="D221" s="47"/>
      <c r="E221" s="60"/>
      <c r="F221" s="48"/>
      <c r="K221" s="49"/>
      <c r="L221" s="50"/>
      <c r="M221" s="50"/>
    </row>
    <row r="222" spans="3:13" s="42" customFormat="1">
      <c r="C222" s="47"/>
      <c r="D222" s="47"/>
      <c r="E222" s="60"/>
      <c r="F222" s="48"/>
      <c r="K222" s="49"/>
      <c r="L222" s="50"/>
      <c r="M222" s="50"/>
    </row>
    <row r="223" spans="3:13" s="42" customFormat="1">
      <c r="C223" s="47"/>
      <c r="D223" s="47"/>
      <c r="E223" s="60"/>
      <c r="F223" s="48"/>
      <c r="K223" s="49"/>
      <c r="L223" s="50"/>
      <c r="M223" s="50"/>
    </row>
    <row r="224" spans="3:13" s="42" customFormat="1">
      <c r="C224" s="47"/>
      <c r="D224" s="47"/>
      <c r="E224" s="60"/>
      <c r="F224" s="48"/>
      <c r="K224" s="49"/>
      <c r="L224" s="50"/>
      <c r="M224" s="50"/>
    </row>
    <row r="225" spans="3:13" s="42" customFormat="1">
      <c r="C225" s="47"/>
      <c r="D225" s="47"/>
      <c r="E225" s="60"/>
      <c r="F225" s="48"/>
      <c r="K225" s="49"/>
      <c r="L225" s="50"/>
      <c r="M225" s="50"/>
    </row>
    <row r="226" spans="3:13" s="42" customFormat="1">
      <c r="C226" s="47"/>
      <c r="D226" s="47"/>
      <c r="E226" s="60"/>
      <c r="F226" s="48"/>
      <c r="K226" s="49"/>
      <c r="L226" s="50"/>
      <c r="M226" s="50"/>
    </row>
    <row r="227" spans="3:13" s="42" customFormat="1">
      <c r="C227" s="47"/>
      <c r="D227" s="47"/>
      <c r="E227" s="60"/>
      <c r="F227" s="48"/>
      <c r="K227" s="49"/>
      <c r="L227" s="50"/>
      <c r="M227" s="50"/>
    </row>
    <row r="228" spans="3:13" s="42" customFormat="1">
      <c r="C228" s="47"/>
      <c r="D228" s="47"/>
      <c r="E228" s="60"/>
      <c r="F228" s="48"/>
      <c r="K228" s="49"/>
      <c r="L228" s="50"/>
      <c r="M228" s="50"/>
    </row>
    <row r="229" spans="3:13" s="42" customFormat="1">
      <c r="C229" s="47"/>
      <c r="D229" s="47"/>
      <c r="E229" s="60"/>
      <c r="F229" s="48"/>
      <c r="K229" s="49"/>
      <c r="L229" s="50"/>
      <c r="M229" s="50"/>
    </row>
    <row r="230" spans="3:13" s="42" customFormat="1">
      <c r="C230" s="47"/>
      <c r="D230" s="47"/>
      <c r="E230" s="60"/>
      <c r="F230" s="48"/>
      <c r="K230" s="49"/>
      <c r="L230" s="50"/>
      <c r="M230" s="50"/>
    </row>
    <row r="231" spans="3:13" s="42" customFormat="1">
      <c r="C231" s="47"/>
      <c r="D231" s="47"/>
      <c r="E231" s="60"/>
      <c r="F231" s="48"/>
      <c r="K231" s="49"/>
      <c r="L231" s="50"/>
      <c r="M231" s="50"/>
    </row>
    <row r="232" spans="3:13" s="42" customFormat="1">
      <c r="C232" s="47"/>
      <c r="D232" s="47"/>
      <c r="E232" s="60"/>
      <c r="F232" s="48"/>
      <c r="K232" s="49"/>
      <c r="L232" s="50"/>
      <c r="M232" s="50"/>
    </row>
    <row r="233" spans="3:13" s="42" customFormat="1">
      <c r="C233" s="47"/>
      <c r="D233" s="47"/>
      <c r="E233" s="60"/>
      <c r="F233" s="48"/>
      <c r="K233" s="49"/>
      <c r="L233" s="50"/>
      <c r="M233" s="50"/>
    </row>
    <row r="234" spans="3:13" s="42" customFormat="1">
      <c r="C234" s="47"/>
      <c r="D234" s="47"/>
      <c r="E234" s="60"/>
      <c r="F234" s="48"/>
      <c r="K234" s="49"/>
      <c r="L234" s="50"/>
      <c r="M234" s="50"/>
    </row>
    <row r="235" spans="3:13" s="42" customFormat="1">
      <c r="C235" s="47"/>
      <c r="D235" s="47"/>
      <c r="E235" s="60"/>
      <c r="F235" s="48"/>
      <c r="K235" s="49"/>
      <c r="L235" s="50"/>
      <c r="M235" s="50"/>
    </row>
    <row r="236" spans="3:13" s="42" customFormat="1">
      <c r="C236" s="47"/>
      <c r="D236" s="47"/>
      <c r="E236" s="60"/>
      <c r="F236" s="48"/>
      <c r="K236" s="49"/>
      <c r="L236" s="50"/>
      <c r="M236" s="50"/>
    </row>
    <row r="237" spans="3:13" s="42" customFormat="1">
      <c r="C237" s="47"/>
      <c r="D237" s="47"/>
      <c r="E237" s="60"/>
      <c r="F237" s="48"/>
      <c r="K237" s="49"/>
      <c r="L237" s="50"/>
      <c r="M237" s="50"/>
    </row>
    <row r="238" spans="3:13" s="42" customFormat="1">
      <c r="C238" s="47"/>
      <c r="D238" s="47"/>
      <c r="E238" s="60"/>
      <c r="F238" s="48"/>
      <c r="K238" s="49"/>
      <c r="L238" s="50"/>
      <c r="M238" s="50"/>
    </row>
    <row r="239" spans="3:13" s="42" customFormat="1">
      <c r="C239" s="47"/>
      <c r="D239" s="47"/>
      <c r="E239" s="60"/>
      <c r="F239" s="48"/>
      <c r="K239" s="49"/>
      <c r="L239" s="50"/>
      <c r="M239" s="50"/>
    </row>
    <row r="240" spans="3:13" s="42" customFormat="1">
      <c r="C240" s="47"/>
      <c r="D240" s="47"/>
      <c r="E240" s="60"/>
      <c r="F240" s="48"/>
      <c r="K240" s="49"/>
      <c r="L240" s="50"/>
      <c r="M240" s="50"/>
    </row>
    <row r="241" spans="3:13" s="42" customFormat="1">
      <c r="C241" s="47"/>
      <c r="D241" s="47"/>
      <c r="E241" s="60"/>
      <c r="F241" s="48"/>
      <c r="K241" s="49"/>
      <c r="L241" s="50"/>
      <c r="M241" s="50"/>
    </row>
    <row r="242" spans="3:13" s="42" customFormat="1">
      <c r="C242" s="47"/>
      <c r="D242" s="47"/>
      <c r="E242" s="60"/>
      <c r="F242" s="48"/>
      <c r="K242" s="49"/>
      <c r="L242" s="50"/>
      <c r="M242" s="50"/>
    </row>
    <row r="243" spans="3:13" s="42" customFormat="1">
      <c r="C243" s="47"/>
      <c r="D243" s="47"/>
      <c r="E243" s="60"/>
      <c r="F243" s="48"/>
      <c r="K243" s="49"/>
      <c r="L243" s="50"/>
      <c r="M243" s="50"/>
    </row>
    <row r="244" spans="3:13" s="42" customFormat="1">
      <c r="C244" s="47"/>
      <c r="D244" s="47"/>
      <c r="E244" s="60"/>
      <c r="F244" s="48"/>
      <c r="K244" s="49"/>
      <c r="L244" s="50"/>
      <c r="M244" s="50"/>
    </row>
    <row r="245" spans="3:13" s="42" customFormat="1">
      <c r="C245" s="47"/>
      <c r="D245" s="47"/>
      <c r="E245" s="60"/>
      <c r="F245" s="48"/>
      <c r="K245" s="49"/>
      <c r="L245" s="50"/>
      <c r="M245" s="50"/>
    </row>
    <row r="246" spans="3:13" s="42" customFormat="1">
      <c r="C246" s="47"/>
      <c r="D246" s="47"/>
      <c r="E246" s="60"/>
      <c r="F246" s="48"/>
      <c r="K246" s="49"/>
      <c r="L246" s="50"/>
      <c r="M246" s="50"/>
    </row>
    <row r="247" spans="3:13">
      <c r="E247" s="61"/>
      <c r="F247" s="18"/>
      <c r="G247" s="9"/>
      <c r="H247" s="9"/>
      <c r="I247" s="9"/>
      <c r="J247" s="9"/>
    </row>
    <row r="248" spans="3:13">
      <c r="E248" s="61"/>
      <c r="F248" s="18"/>
      <c r="G248" s="9"/>
      <c r="H248" s="9"/>
      <c r="I248" s="9"/>
      <c r="J248" s="9"/>
    </row>
    <row r="249" spans="3:13">
      <c r="E249" s="61"/>
      <c r="F249" s="18"/>
      <c r="G249" s="9"/>
      <c r="H249" s="9"/>
      <c r="I249" s="9"/>
      <c r="J249" s="9"/>
    </row>
    <row r="250" spans="3:13">
      <c r="E250" s="61"/>
      <c r="F250" s="18"/>
      <c r="G250" s="9"/>
      <c r="H250" s="9"/>
      <c r="I250" s="9"/>
      <c r="J250" s="9"/>
    </row>
    <row r="251" spans="3:13">
      <c r="E251" s="61"/>
      <c r="F251" s="18"/>
      <c r="G251" s="9"/>
      <c r="H251" s="9"/>
      <c r="I251" s="9"/>
      <c r="J251" s="9"/>
    </row>
    <row r="252" spans="3:13">
      <c r="C252" s="9"/>
      <c r="D252" s="9"/>
      <c r="E252" s="61"/>
      <c r="F252" s="18"/>
      <c r="G252" s="9"/>
      <c r="H252" s="9"/>
      <c r="I252" s="9"/>
      <c r="J252" s="9"/>
      <c r="K252" s="9"/>
      <c r="L252" s="9"/>
      <c r="M252" s="9"/>
    </row>
    <row r="253" spans="3:13">
      <c r="C253" s="9"/>
      <c r="D253" s="9"/>
      <c r="E253" s="61"/>
      <c r="F253" s="18"/>
      <c r="G253" s="9"/>
      <c r="H253" s="9"/>
      <c r="I253" s="9"/>
      <c r="J253" s="9"/>
      <c r="K253" s="9"/>
      <c r="L253" s="9"/>
      <c r="M253" s="9"/>
    </row>
    <row r="254" spans="3:13">
      <c r="C254" s="9"/>
      <c r="D254" s="9"/>
      <c r="E254" s="61"/>
      <c r="F254" s="18"/>
      <c r="G254" s="9"/>
      <c r="H254" s="9"/>
      <c r="I254" s="9"/>
      <c r="J254" s="9"/>
      <c r="K254" s="9"/>
      <c r="L254" s="9"/>
      <c r="M254" s="9"/>
    </row>
    <row r="255" spans="3:13">
      <c r="C255" s="9"/>
      <c r="D255" s="9"/>
      <c r="E255" s="61"/>
      <c r="F255" s="18"/>
      <c r="G255" s="9"/>
      <c r="H255" s="9"/>
      <c r="I255" s="9"/>
      <c r="J255" s="9"/>
      <c r="K255" s="9"/>
      <c r="L255" s="9"/>
      <c r="M255" s="9"/>
    </row>
    <row r="256" spans="3:13">
      <c r="C256" s="9"/>
      <c r="D256" s="9"/>
      <c r="E256" s="61"/>
      <c r="F256" s="18"/>
      <c r="G256" s="9"/>
      <c r="H256" s="9"/>
      <c r="I256" s="9"/>
      <c r="J256" s="9"/>
      <c r="K256" s="9"/>
      <c r="L256" s="9"/>
      <c r="M256" s="9"/>
    </row>
    <row r="257" spans="3:13">
      <c r="C257" s="9"/>
      <c r="D257" s="9"/>
      <c r="E257" s="61"/>
      <c r="F257" s="18"/>
      <c r="G257" s="9"/>
      <c r="H257" s="9"/>
      <c r="I257" s="9"/>
      <c r="J257" s="9"/>
      <c r="K257" s="9"/>
      <c r="L257" s="9"/>
      <c r="M257" s="9"/>
    </row>
    <row r="258" spans="3:13">
      <c r="C258" s="9"/>
      <c r="D258" s="9"/>
      <c r="E258" s="61"/>
      <c r="F258" s="18"/>
      <c r="G258" s="9"/>
      <c r="H258" s="9"/>
      <c r="I258" s="9"/>
      <c r="J258" s="9"/>
      <c r="K258" s="9"/>
      <c r="L258" s="9"/>
      <c r="M258" s="9"/>
    </row>
    <row r="259" spans="3:13">
      <c r="C259" s="9"/>
      <c r="D259" s="9"/>
      <c r="E259" s="61"/>
      <c r="F259" s="18"/>
      <c r="G259" s="9"/>
      <c r="H259" s="9"/>
      <c r="I259" s="9"/>
      <c r="J259" s="9"/>
      <c r="K259" s="9"/>
      <c r="L259" s="9"/>
      <c r="M259" s="9"/>
    </row>
    <row r="260" spans="3:13">
      <c r="C260" s="9"/>
      <c r="D260" s="9"/>
      <c r="E260" s="61"/>
      <c r="F260" s="18"/>
      <c r="G260" s="9"/>
      <c r="H260" s="9"/>
      <c r="I260" s="9"/>
      <c r="J260" s="9"/>
      <c r="K260" s="9"/>
      <c r="L260" s="9"/>
      <c r="M260" s="9"/>
    </row>
    <row r="261" spans="3:13">
      <c r="C261" s="9"/>
      <c r="D261" s="9"/>
      <c r="E261" s="61"/>
      <c r="F261" s="18"/>
      <c r="G261" s="9"/>
      <c r="H261" s="9"/>
      <c r="I261" s="9"/>
      <c r="J261" s="9"/>
      <c r="K261" s="9"/>
      <c r="L261" s="9"/>
      <c r="M261" s="9"/>
    </row>
    <row r="262" spans="3:13">
      <c r="C262" s="9"/>
      <c r="D262" s="9"/>
      <c r="E262" s="61"/>
      <c r="F262" s="18"/>
      <c r="G262" s="9"/>
      <c r="H262" s="9"/>
      <c r="I262" s="9"/>
      <c r="J262" s="9"/>
      <c r="K262" s="9"/>
      <c r="L262" s="9"/>
      <c r="M262" s="9"/>
    </row>
    <row r="263" spans="3:13">
      <c r="C263" s="9"/>
      <c r="D263" s="9"/>
      <c r="E263" s="61"/>
      <c r="F263" s="18"/>
      <c r="G263" s="9"/>
      <c r="H263" s="9"/>
      <c r="I263" s="9"/>
      <c r="J263" s="9"/>
      <c r="K263" s="9"/>
      <c r="L263" s="9"/>
      <c r="M263" s="9"/>
    </row>
    <row r="264" spans="3:13">
      <c r="C264" s="9"/>
      <c r="D264" s="9"/>
      <c r="E264" s="61"/>
      <c r="F264" s="18"/>
      <c r="G264" s="9"/>
      <c r="H264" s="9"/>
      <c r="I264" s="9"/>
      <c r="J264" s="9"/>
      <c r="K264" s="9"/>
      <c r="L264" s="9"/>
      <c r="M264" s="9"/>
    </row>
    <row r="265" spans="3:13">
      <c r="C265" s="9"/>
      <c r="D265" s="9"/>
      <c r="E265" s="61"/>
      <c r="F265" s="18"/>
      <c r="G265" s="9"/>
      <c r="H265" s="9"/>
      <c r="I265" s="9"/>
      <c r="J265" s="9"/>
      <c r="K265" s="9"/>
      <c r="L265" s="9"/>
      <c r="M265" s="9"/>
    </row>
    <row r="266" spans="3:13">
      <c r="C266" s="9"/>
      <c r="D266" s="9"/>
      <c r="E266" s="61"/>
      <c r="F266" s="18"/>
      <c r="G266" s="9"/>
      <c r="H266" s="9"/>
      <c r="I266" s="9"/>
      <c r="J266" s="9"/>
      <c r="K266" s="9"/>
      <c r="L266" s="9"/>
      <c r="M266" s="9"/>
    </row>
    <row r="267" spans="3:13">
      <c r="C267" s="9"/>
      <c r="D267" s="9"/>
      <c r="E267" s="61"/>
      <c r="F267" s="18"/>
      <c r="G267" s="9"/>
      <c r="H267" s="9"/>
      <c r="I267" s="9"/>
      <c r="J267" s="9"/>
      <c r="K267" s="9"/>
      <c r="L267" s="9"/>
      <c r="M267" s="9"/>
    </row>
    <row r="268" spans="3:13">
      <c r="C268" s="9"/>
      <c r="D268" s="9"/>
      <c r="E268" s="61"/>
      <c r="F268" s="18"/>
      <c r="G268" s="9"/>
      <c r="H268" s="9"/>
      <c r="I268" s="9"/>
      <c r="J268" s="9"/>
      <c r="K268" s="9"/>
      <c r="L268" s="9"/>
      <c r="M268" s="9"/>
    </row>
    <row r="269" spans="3:13">
      <c r="C269" s="9"/>
      <c r="D269" s="9"/>
      <c r="E269" s="61"/>
      <c r="F269" s="18"/>
      <c r="G269" s="9"/>
      <c r="H269" s="9"/>
      <c r="I269" s="9"/>
      <c r="J269" s="9"/>
      <c r="K269" s="9"/>
      <c r="L269" s="9"/>
      <c r="M269" s="9"/>
    </row>
    <row r="270" spans="3:13">
      <c r="C270" s="9"/>
      <c r="D270" s="9"/>
      <c r="E270" s="61"/>
      <c r="F270" s="18"/>
      <c r="G270" s="9"/>
      <c r="H270" s="9"/>
      <c r="I270" s="9"/>
      <c r="J270" s="9"/>
      <c r="K270" s="9"/>
      <c r="L270" s="9"/>
      <c r="M270" s="9"/>
    </row>
    <row r="271" spans="3:13">
      <c r="C271" s="9"/>
      <c r="D271" s="9"/>
      <c r="E271" s="61"/>
      <c r="F271" s="18"/>
      <c r="G271" s="9"/>
      <c r="H271" s="9"/>
      <c r="I271" s="9"/>
      <c r="J271" s="9"/>
      <c r="K271" s="9"/>
      <c r="L271" s="9"/>
      <c r="M271" s="9"/>
    </row>
    <row r="272" spans="3:13">
      <c r="C272" s="9"/>
      <c r="D272" s="9"/>
      <c r="E272" s="61"/>
      <c r="F272" s="18"/>
      <c r="G272" s="9"/>
      <c r="H272" s="9"/>
      <c r="I272" s="9"/>
      <c r="J272" s="9"/>
      <c r="K272" s="9"/>
      <c r="L272" s="9"/>
      <c r="M272" s="9"/>
    </row>
    <row r="273" spans="3:13">
      <c r="C273" s="9"/>
      <c r="D273" s="9"/>
      <c r="E273" s="61"/>
      <c r="F273" s="18"/>
      <c r="G273" s="9"/>
      <c r="H273" s="9"/>
      <c r="I273" s="9"/>
      <c r="J273" s="9"/>
      <c r="K273" s="9"/>
      <c r="L273" s="9"/>
      <c r="M273" s="9"/>
    </row>
    <row r="274" spans="3:13">
      <c r="C274" s="9"/>
      <c r="D274" s="9"/>
      <c r="E274" s="61"/>
      <c r="F274" s="18"/>
      <c r="G274" s="9"/>
      <c r="H274" s="9"/>
      <c r="I274" s="9"/>
      <c r="J274" s="9"/>
      <c r="K274" s="9"/>
      <c r="L274" s="9"/>
      <c r="M274" s="9"/>
    </row>
    <row r="275" spans="3:13">
      <c r="C275" s="9"/>
      <c r="D275" s="9"/>
      <c r="E275" s="61"/>
      <c r="F275" s="18"/>
      <c r="G275" s="9"/>
      <c r="H275" s="9"/>
      <c r="I275" s="9"/>
      <c r="J275" s="9"/>
      <c r="K275" s="9"/>
      <c r="L275" s="9"/>
      <c r="M275" s="9"/>
    </row>
    <row r="276" spans="3:13">
      <c r="C276" s="9"/>
      <c r="D276" s="9"/>
      <c r="E276" s="61"/>
      <c r="F276" s="18"/>
      <c r="G276" s="9"/>
      <c r="H276" s="9"/>
      <c r="I276" s="9"/>
      <c r="J276" s="9"/>
      <c r="K276" s="9"/>
      <c r="L276" s="9"/>
      <c r="M276" s="9"/>
    </row>
    <row r="277" spans="3:13">
      <c r="C277" s="9"/>
      <c r="D277" s="9"/>
      <c r="E277" s="61"/>
      <c r="F277" s="18"/>
      <c r="G277" s="9"/>
      <c r="H277" s="9"/>
      <c r="I277" s="9"/>
      <c r="J277" s="9"/>
      <c r="K277" s="9"/>
      <c r="L277" s="9"/>
      <c r="M277" s="9"/>
    </row>
    <row r="278" spans="3:13">
      <c r="C278" s="9"/>
      <c r="D278" s="9"/>
      <c r="E278" s="61"/>
      <c r="F278" s="18"/>
      <c r="G278" s="9"/>
      <c r="H278" s="9"/>
      <c r="I278" s="9"/>
      <c r="J278" s="9"/>
      <c r="K278" s="9"/>
      <c r="L278" s="9"/>
      <c r="M278" s="9"/>
    </row>
    <row r="279" spans="3:13">
      <c r="C279" s="9"/>
      <c r="D279" s="9"/>
      <c r="E279" s="61"/>
      <c r="F279" s="18"/>
      <c r="G279" s="9"/>
      <c r="H279" s="9"/>
      <c r="I279" s="9"/>
      <c r="J279" s="9"/>
      <c r="K279" s="9"/>
      <c r="L279" s="9"/>
      <c r="M279" s="9"/>
    </row>
    <row r="280" spans="3:13">
      <c r="C280" s="9"/>
      <c r="D280" s="9"/>
      <c r="E280" s="61"/>
      <c r="F280" s="18"/>
      <c r="G280" s="9"/>
      <c r="H280" s="9"/>
      <c r="I280" s="9"/>
      <c r="J280" s="9"/>
      <c r="K280" s="9"/>
      <c r="L280" s="9"/>
      <c r="M280" s="9"/>
    </row>
    <row r="281" spans="3:13">
      <c r="C281" s="9"/>
      <c r="D281" s="9"/>
      <c r="E281" s="61"/>
      <c r="F281" s="18"/>
      <c r="G281" s="9"/>
      <c r="H281" s="9"/>
      <c r="I281" s="9"/>
      <c r="J281" s="9"/>
      <c r="K281" s="9"/>
      <c r="L281" s="9"/>
      <c r="M281" s="9"/>
    </row>
    <row r="282" spans="3:13">
      <c r="C282" s="9"/>
      <c r="D282" s="9"/>
      <c r="E282" s="61"/>
      <c r="F282" s="18"/>
      <c r="G282" s="9"/>
      <c r="H282" s="9"/>
      <c r="I282" s="9"/>
      <c r="J282" s="9"/>
      <c r="K282" s="9"/>
      <c r="L282" s="9"/>
      <c r="M282" s="9"/>
    </row>
    <row r="283" spans="3:13">
      <c r="C283" s="9"/>
      <c r="D283" s="9"/>
      <c r="E283" s="61"/>
      <c r="F283" s="18"/>
      <c r="G283" s="9"/>
      <c r="H283" s="9"/>
      <c r="I283" s="9"/>
      <c r="J283" s="9"/>
      <c r="K283" s="9"/>
      <c r="L283" s="9"/>
      <c r="M283" s="9"/>
    </row>
    <row r="284" spans="3:13">
      <c r="C284" s="9"/>
      <c r="D284" s="9"/>
      <c r="E284" s="61"/>
      <c r="F284" s="18"/>
      <c r="G284" s="9"/>
      <c r="H284" s="9"/>
      <c r="I284" s="9"/>
      <c r="J284" s="9"/>
      <c r="K284" s="9"/>
      <c r="L284" s="9"/>
      <c r="M284" s="9"/>
    </row>
    <row r="285" spans="3:13">
      <c r="C285" s="9"/>
      <c r="D285" s="9"/>
      <c r="E285" s="61"/>
      <c r="F285" s="18"/>
      <c r="G285" s="9"/>
      <c r="H285" s="9"/>
      <c r="I285" s="9"/>
      <c r="J285" s="9"/>
      <c r="K285" s="9"/>
      <c r="L285" s="9"/>
      <c r="M285" s="9"/>
    </row>
    <row r="286" spans="3:13">
      <c r="C286" s="9"/>
      <c r="D286" s="9"/>
      <c r="E286" s="61"/>
      <c r="F286" s="18"/>
      <c r="G286" s="9"/>
      <c r="H286" s="9"/>
      <c r="I286" s="9"/>
      <c r="J286" s="9"/>
      <c r="K286" s="9"/>
      <c r="L286" s="9"/>
      <c r="M286" s="9"/>
    </row>
    <row r="287" spans="3:13">
      <c r="C287" s="9"/>
      <c r="D287" s="9"/>
      <c r="E287" s="61"/>
      <c r="F287" s="18"/>
      <c r="G287" s="9"/>
      <c r="H287" s="9"/>
      <c r="I287" s="9"/>
      <c r="J287" s="9"/>
      <c r="K287" s="9"/>
      <c r="L287" s="9"/>
      <c r="M287" s="9"/>
    </row>
    <row r="288" spans="3:13">
      <c r="C288" s="9"/>
      <c r="D288" s="9"/>
      <c r="E288" s="61"/>
      <c r="F288" s="18"/>
      <c r="G288" s="9"/>
      <c r="H288" s="9"/>
      <c r="I288" s="9"/>
      <c r="J288" s="9"/>
      <c r="K288" s="9"/>
      <c r="L288" s="9"/>
      <c r="M288" s="9"/>
    </row>
    <row r="289" spans="3:13">
      <c r="C289" s="9"/>
      <c r="D289" s="9"/>
      <c r="E289" s="61"/>
      <c r="F289" s="18"/>
      <c r="G289" s="9"/>
      <c r="H289" s="9"/>
      <c r="I289" s="9"/>
      <c r="J289" s="9"/>
      <c r="K289" s="9"/>
      <c r="L289" s="9"/>
      <c r="M289" s="9"/>
    </row>
    <row r="290" spans="3:13">
      <c r="C290" s="9"/>
      <c r="D290" s="9"/>
      <c r="E290" s="61"/>
      <c r="F290" s="18"/>
      <c r="G290" s="9"/>
      <c r="H290" s="9"/>
      <c r="I290" s="9"/>
      <c r="J290" s="9"/>
      <c r="K290" s="9"/>
      <c r="L290" s="9"/>
      <c r="M290" s="9"/>
    </row>
    <row r="291" spans="3:13">
      <c r="C291" s="9"/>
      <c r="D291" s="9"/>
      <c r="E291" s="61"/>
      <c r="F291" s="18"/>
      <c r="G291" s="9"/>
      <c r="H291" s="9"/>
      <c r="I291" s="9"/>
      <c r="J291" s="9"/>
      <c r="K291" s="9"/>
      <c r="L291" s="9"/>
      <c r="M291" s="9"/>
    </row>
    <row r="292" spans="3:13">
      <c r="C292" s="9"/>
      <c r="D292" s="9"/>
      <c r="E292" s="61"/>
      <c r="F292" s="18"/>
      <c r="G292" s="9"/>
      <c r="H292" s="9"/>
      <c r="I292" s="9"/>
      <c r="J292" s="9"/>
      <c r="K292" s="9"/>
      <c r="L292" s="9"/>
      <c r="M292" s="9"/>
    </row>
    <row r="293" spans="3:13">
      <c r="C293" s="9"/>
      <c r="D293" s="9"/>
      <c r="E293" s="61"/>
      <c r="F293" s="18"/>
      <c r="G293" s="9"/>
      <c r="H293" s="9"/>
      <c r="I293" s="9"/>
      <c r="J293" s="9"/>
      <c r="K293" s="9"/>
      <c r="L293" s="9"/>
      <c r="M293" s="9"/>
    </row>
    <row r="294" spans="3:13">
      <c r="C294" s="9"/>
      <c r="D294" s="9"/>
      <c r="E294" s="61"/>
      <c r="F294" s="18"/>
      <c r="G294" s="9"/>
      <c r="H294" s="9"/>
      <c r="I294" s="9"/>
      <c r="J294" s="9"/>
      <c r="K294" s="9"/>
      <c r="L294" s="9"/>
      <c r="M294" s="9"/>
    </row>
    <row r="295" spans="3:13">
      <c r="C295" s="9"/>
      <c r="D295" s="9"/>
      <c r="E295" s="61"/>
      <c r="F295" s="18"/>
      <c r="G295" s="9"/>
      <c r="H295" s="9"/>
      <c r="I295" s="9"/>
      <c r="J295" s="9"/>
      <c r="K295" s="9"/>
      <c r="L295" s="9"/>
      <c r="M295" s="9"/>
    </row>
    <row r="296" spans="3:13">
      <c r="C296" s="9"/>
      <c r="D296" s="9"/>
      <c r="E296" s="61"/>
      <c r="F296" s="18"/>
      <c r="G296" s="9"/>
      <c r="H296" s="9"/>
      <c r="I296" s="9"/>
      <c r="J296" s="9"/>
      <c r="K296" s="9"/>
      <c r="L296" s="9"/>
      <c r="M296" s="9"/>
    </row>
    <row r="297" spans="3:13">
      <c r="C297" s="9"/>
      <c r="D297" s="9"/>
      <c r="E297" s="61"/>
      <c r="F297" s="18"/>
      <c r="G297" s="9"/>
      <c r="H297" s="9"/>
      <c r="I297" s="9"/>
      <c r="J297" s="9"/>
      <c r="K297" s="9"/>
      <c r="L297" s="9"/>
      <c r="M297" s="9"/>
    </row>
    <row r="298" spans="3:13">
      <c r="C298" s="9"/>
      <c r="D298" s="9"/>
      <c r="E298" s="61"/>
      <c r="F298" s="18"/>
      <c r="G298" s="9"/>
      <c r="H298" s="9"/>
      <c r="I298" s="9"/>
      <c r="J298" s="9"/>
      <c r="K298" s="9"/>
      <c r="L298" s="9"/>
      <c r="M298" s="9"/>
    </row>
    <row r="299" spans="3:13">
      <c r="C299" s="9"/>
      <c r="D299" s="9"/>
      <c r="E299" s="61"/>
      <c r="F299" s="18"/>
      <c r="G299" s="9"/>
      <c r="H299" s="9"/>
      <c r="I299" s="9"/>
      <c r="J299" s="9"/>
      <c r="K299" s="9"/>
      <c r="L299" s="9"/>
      <c r="M299" s="9"/>
    </row>
    <row r="300" spans="3:13">
      <c r="C300" s="9"/>
      <c r="D300" s="9"/>
      <c r="E300" s="61"/>
      <c r="F300" s="18"/>
      <c r="G300" s="9"/>
      <c r="H300" s="9"/>
      <c r="I300" s="9"/>
      <c r="J300" s="9"/>
      <c r="K300" s="9"/>
      <c r="L300" s="9"/>
      <c r="M300" s="9"/>
    </row>
    <row r="301" spans="3:13">
      <c r="C301" s="9"/>
      <c r="D301" s="9"/>
      <c r="E301" s="61"/>
      <c r="F301" s="18"/>
      <c r="G301" s="9"/>
      <c r="H301" s="9"/>
      <c r="I301" s="9"/>
      <c r="J301" s="9"/>
      <c r="K301" s="9"/>
      <c r="L301" s="9"/>
      <c r="M301" s="9"/>
    </row>
    <row r="302" spans="3:13">
      <c r="C302" s="9"/>
      <c r="D302" s="9"/>
      <c r="E302" s="61"/>
      <c r="F302" s="18"/>
      <c r="G302" s="9"/>
      <c r="H302" s="9"/>
      <c r="I302" s="9"/>
      <c r="J302" s="9"/>
      <c r="K302" s="9"/>
      <c r="L302" s="9"/>
      <c r="M302" s="9"/>
    </row>
    <row r="303" spans="3:13">
      <c r="C303" s="9"/>
      <c r="D303" s="9"/>
      <c r="E303" s="61"/>
      <c r="F303" s="18"/>
      <c r="G303" s="9"/>
      <c r="H303" s="9"/>
      <c r="I303" s="9"/>
      <c r="J303" s="9"/>
      <c r="K303" s="9"/>
      <c r="L303" s="9"/>
      <c r="M303" s="9"/>
    </row>
    <row r="304" spans="3:13">
      <c r="C304" s="9"/>
      <c r="D304" s="9"/>
      <c r="E304" s="61"/>
      <c r="F304" s="18"/>
      <c r="G304" s="9"/>
      <c r="H304" s="9"/>
      <c r="I304" s="9"/>
      <c r="J304" s="9"/>
      <c r="K304" s="9"/>
      <c r="L304" s="9"/>
      <c r="M304" s="9"/>
    </row>
    <row r="305" spans="3:13">
      <c r="C305" s="9"/>
      <c r="D305" s="9"/>
      <c r="E305" s="61"/>
      <c r="F305" s="18"/>
      <c r="G305" s="9"/>
      <c r="H305" s="9"/>
      <c r="I305" s="9"/>
      <c r="J305" s="9"/>
      <c r="K305" s="9"/>
      <c r="L305" s="9"/>
      <c r="M305" s="9"/>
    </row>
    <row r="306" spans="3:13">
      <c r="C306" s="9"/>
      <c r="D306" s="9"/>
      <c r="E306" s="61"/>
      <c r="F306" s="18"/>
      <c r="G306" s="9"/>
      <c r="H306" s="9"/>
      <c r="I306" s="9"/>
      <c r="J306" s="9"/>
      <c r="K306" s="9"/>
      <c r="L306" s="9"/>
      <c r="M306" s="9"/>
    </row>
    <row r="307" spans="3:13">
      <c r="C307" s="9"/>
      <c r="D307" s="9"/>
      <c r="E307" s="61"/>
      <c r="F307" s="18"/>
      <c r="G307" s="9"/>
      <c r="H307" s="9"/>
      <c r="I307" s="9"/>
      <c r="J307" s="9"/>
      <c r="K307" s="9"/>
      <c r="L307" s="9"/>
      <c r="M307" s="9"/>
    </row>
    <row r="308" spans="3:13">
      <c r="C308" s="9"/>
      <c r="D308" s="9"/>
      <c r="E308" s="61"/>
      <c r="F308" s="18"/>
      <c r="G308" s="9"/>
      <c r="H308" s="9"/>
      <c r="I308" s="9"/>
      <c r="J308" s="9"/>
      <c r="K308" s="9"/>
      <c r="L308" s="9"/>
      <c r="M308" s="9"/>
    </row>
    <row r="309" spans="3:13">
      <c r="C309" s="9"/>
      <c r="D309" s="9"/>
      <c r="E309" s="61"/>
      <c r="F309" s="18"/>
      <c r="G309" s="9"/>
      <c r="H309" s="9"/>
      <c r="I309" s="9"/>
      <c r="J309" s="9"/>
      <c r="K309" s="9"/>
      <c r="L309" s="9"/>
      <c r="M309" s="9"/>
    </row>
    <row r="310" spans="3:13">
      <c r="C310" s="9"/>
      <c r="D310" s="9"/>
      <c r="E310" s="61"/>
      <c r="F310" s="18"/>
      <c r="G310" s="9"/>
      <c r="H310" s="9"/>
      <c r="I310" s="9"/>
      <c r="J310" s="9"/>
      <c r="K310" s="9"/>
      <c r="L310" s="9"/>
      <c r="M310" s="9"/>
    </row>
    <row r="311" spans="3:13">
      <c r="C311" s="9"/>
      <c r="D311" s="9"/>
      <c r="E311" s="61"/>
      <c r="F311" s="18"/>
      <c r="G311" s="9"/>
      <c r="H311" s="9"/>
      <c r="I311" s="9"/>
      <c r="J311" s="9"/>
      <c r="K311" s="9"/>
      <c r="L311" s="9"/>
      <c r="M311" s="9"/>
    </row>
    <row r="312" spans="3:13">
      <c r="C312" s="9"/>
      <c r="D312" s="9"/>
      <c r="E312" s="61"/>
      <c r="F312" s="18"/>
      <c r="G312" s="9"/>
      <c r="H312" s="9"/>
      <c r="I312" s="9"/>
      <c r="J312" s="9"/>
      <c r="K312" s="9"/>
      <c r="L312" s="9"/>
      <c r="M312" s="9"/>
    </row>
    <row r="313" spans="3:13">
      <c r="C313" s="9"/>
      <c r="D313" s="9"/>
      <c r="E313" s="61"/>
      <c r="F313" s="18"/>
      <c r="G313" s="9"/>
      <c r="H313" s="9"/>
      <c r="I313" s="9"/>
      <c r="J313" s="9"/>
      <c r="K313" s="9"/>
      <c r="L313" s="9"/>
      <c r="M313" s="9"/>
    </row>
    <row r="314" spans="3:13">
      <c r="C314" s="9"/>
      <c r="D314" s="9"/>
      <c r="E314" s="61"/>
      <c r="F314" s="18"/>
      <c r="G314" s="9"/>
      <c r="H314" s="9"/>
      <c r="I314" s="9"/>
      <c r="J314" s="9"/>
      <c r="K314" s="9"/>
      <c r="L314" s="9"/>
      <c r="M314" s="9"/>
    </row>
    <row r="315" spans="3:13">
      <c r="C315" s="9"/>
      <c r="D315" s="9"/>
      <c r="E315" s="61"/>
      <c r="F315" s="18"/>
      <c r="G315" s="9"/>
      <c r="H315" s="9"/>
      <c r="I315" s="9"/>
      <c r="J315" s="9"/>
      <c r="K315" s="9"/>
      <c r="L315" s="9"/>
      <c r="M315" s="9"/>
    </row>
    <row r="316" spans="3:13">
      <c r="C316" s="9"/>
      <c r="D316" s="9"/>
      <c r="E316" s="61"/>
      <c r="F316" s="18"/>
      <c r="G316" s="9"/>
      <c r="H316" s="9"/>
      <c r="I316" s="9"/>
      <c r="J316" s="9"/>
      <c r="K316" s="9"/>
      <c r="L316" s="9"/>
      <c r="M316" s="9"/>
    </row>
    <row r="317" spans="3:13">
      <c r="C317" s="9"/>
      <c r="D317" s="9"/>
      <c r="E317" s="61"/>
      <c r="F317" s="18"/>
      <c r="G317" s="9"/>
      <c r="H317" s="9"/>
      <c r="I317" s="9"/>
      <c r="J317" s="9"/>
      <c r="K317" s="9"/>
      <c r="L317" s="9"/>
      <c r="M317" s="9"/>
    </row>
    <row r="318" spans="3:13">
      <c r="C318" s="9"/>
      <c r="D318" s="9"/>
      <c r="E318" s="61"/>
      <c r="F318" s="18"/>
      <c r="G318" s="9"/>
      <c r="H318" s="9"/>
      <c r="I318" s="9"/>
      <c r="J318" s="9"/>
      <c r="K318" s="9"/>
      <c r="L318" s="9"/>
      <c r="M318" s="9"/>
    </row>
    <row r="319" spans="3:13">
      <c r="C319" s="9"/>
      <c r="D319" s="9"/>
      <c r="E319" s="61"/>
      <c r="F319" s="18"/>
      <c r="G319" s="9"/>
      <c r="H319" s="9"/>
      <c r="I319" s="9"/>
      <c r="J319" s="9"/>
      <c r="K319" s="9"/>
      <c r="L319" s="9"/>
      <c r="M319" s="9"/>
    </row>
    <row r="320" spans="3:13">
      <c r="C320" s="9"/>
      <c r="D320" s="9"/>
      <c r="E320" s="61"/>
      <c r="F320" s="18"/>
      <c r="G320" s="9"/>
      <c r="H320" s="9"/>
      <c r="I320" s="9"/>
      <c r="J320" s="9"/>
      <c r="K320" s="9"/>
      <c r="L320" s="9"/>
      <c r="M320" s="9"/>
    </row>
    <row r="321" spans="3:13">
      <c r="C321" s="9"/>
      <c r="D321" s="9"/>
      <c r="E321" s="61"/>
      <c r="F321" s="18"/>
      <c r="G321" s="9"/>
      <c r="H321" s="9"/>
      <c r="I321" s="9"/>
      <c r="J321" s="9"/>
      <c r="K321" s="9"/>
      <c r="L321" s="9"/>
      <c r="M321" s="9"/>
    </row>
    <row r="322" spans="3:13">
      <c r="C322" s="9"/>
      <c r="D322" s="9"/>
      <c r="E322" s="61"/>
      <c r="F322" s="18"/>
      <c r="G322" s="9"/>
      <c r="H322" s="9"/>
      <c r="I322" s="9"/>
      <c r="J322" s="9"/>
      <c r="K322" s="9"/>
      <c r="L322" s="9"/>
      <c r="M322" s="9"/>
    </row>
    <row r="323" spans="3:13">
      <c r="C323" s="9"/>
      <c r="D323" s="9"/>
      <c r="E323" s="61"/>
      <c r="F323" s="18"/>
      <c r="G323" s="9"/>
      <c r="H323" s="9"/>
      <c r="I323" s="9"/>
      <c r="J323" s="9"/>
      <c r="K323" s="9"/>
      <c r="L323" s="9"/>
      <c r="M323" s="9"/>
    </row>
    <row r="324" spans="3:13">
      <c r="C324" s="9"/>
      <c r="D324" s="9"/>
      <c r="E324" s="61"/>
      <c r="F324" s="18"/>
      <c r="G324" s="9"/>
      <c r="H324" s="9"/>
      <c r="I324" s="9"/>
      <c r="J324" s="9"/>
      <c r="K324" s="9"/>
      <c r="L324" s="9"/>
      <c r="M324" s="9"/>
    </row>
    <row r="325" spans="3:13">
      <c r="C325" s="9"/>
      <c r="D325" s="9"/>
      <c r="E325" s="61"/>
      <c r="F325" s="18"/>
      <c r="G325" s="9"/>
      <c r="H325" s="9"/>
      <c r="I325" s="9"/>
      <c r="J325" s="9"/>
      <c r="K325" s="9"/>
      <c r="L325" s="9"/>
      <c r="M325" s="9"/>
    </row>
    <row r="326" spans="3:13">
      <c r="C326" s="9"/>
      <c r="D326" s="9"/>
      <c r="E326" s="61"/>
      <c r="F326" s="18"/>
      <c r="G326" s="9"/>
      <c r="H326" s="9"/>
      <c r="I326" s="9"/>
      <c r="J326" s="9"/>
      <c r="K326" s="9"/>
      <c r="L326" s="9"/>
      <c r="M326" s="9"/>
    </row>
    <row r="327" spans="3:13">
      <c r="C327" s="9"/>
      <c r="D327" s="9"/>
      <c r="E327" s="61"/>
      <c r="F327" s="18"/>
      <c r="G327" s="9"/>
      <c r="H327" s="9"/>
      <c r="I327" s="9"/>
      <c r="J327" s="9"/>
      <c r="K327" s="9"/>
      <c r="L327" s="9"/>
      <c r="M327" s="9"/>
    </row>
    <row r="328" spans="3:13">
      <c r="C328" s="9"/>
      <c r="D328" s="9"/>
      <c r="E328" s="61"/>
      <c r="F328" s="18"/>
      <c r="G328" s="9"/>
      <c r="H328" s="9"/>
      <c r="I328" s="9"/>
      <c r="J328" s="9"/>
      <c r="K328" s="9"/>
      <c r="L328" s="9"/>
      <c r="M328" s="9"/>
    </row>
    <row r="329" spans="3:13">
      <c r="C329" s="9"/>
      <c r="D329" s="9"/>
      <c r="E329" s="61"/>
      <c r="F329" s="18"/>
      <c r="G329" s="9"/>
      <c r="H329" s="9"/>
      <c r="I329" s="9"/>
      <c r="J329" s="9"/>
      <c r="K329" s="9"/>
      <c r="L329" s="9"/>
      <c r="M329" s="9"/>
    </row>
    <row r="330" spans="3:13">
      <c r="C330" s="9"/>
      <c r="D330" s="9"/>
      <c r="E330" s="61"/>
      <c r="F330" s="18"/>
      <c r="G330" s="9"/>
      <c r="H330" s="9"/>
      <c r="I330" s="9"/>
      <c r="J330" s="9"/>
      <c r="K330" s="9"/>
      <c r="L330" s="9"/>
      <c r="M330" s="9"/>
    </row>
    <row r="331" spans="3:13">
      <c r="C331" s="9"/>
      <c r="D331" s="9"/>
      <c r="E331" s="61"/>
      <c r="F331" s="18"/>
      <c r="G331" s="9"/>
      <c r="H331" s="9"/>
      <c r="I331" s="9"/>
      <c r="J331" s="9"/>
      <c r="K331" s="9"/>
      <c r="L331" s="9"/>
      <c r="M331" s="9"/>
    </row>
    <row r="332" spans="3:13">
      <c r="C332" s="9"/>
      <c r="D332" s="9"/>
      <c r="E332" s="61"/>
      <c r="F332" s="18"/>
      <c r="G332" s="9"/>
      <c r="H332" s="9"/>
      <c r="I332" s="9"/>
      <c r="J332" s="9"/>
      <c r="K332" s="9"/>
      <c r="L332" s="9"/>
      <c r="M332" s="9"/>
    </row>
    <row r="333" spans="3:13">
      <c r="C333" s="9"/>
      <c r="D333" s="9"/>
      <c r="E333" s="61"/>
      <c r="F333" s="18"/>
      <c r="G333" s="9"/>
      <c r="H333" s="9"/>
      <c r="I333" s="9"/>
      <c r="J333" s="9"/>
      <c r="K333" s="9"/>
      <c r="L333" s="9"/>
      <c r="M333" s="9"/>
    </row>
    <row r="334" spans="3:13">
      <c r="C334" s="9"/>
      <c r="D334" s="9"/>
      <c r="E334" s="61"/>
      <c r="F334" s="18"/>
      <c r="G334" s="9"/>
      <c r="H334" s="9"/>
      <c r="I334" s="9"/>
      <c r="J334" s="9"/>
      <c r="K334" s="9"/>
      <c r="L334" s="9"/>
      <c r="M334" s="9"/>
    </row>
    <row r="335" spans="3:13">
      <c r="C335" s="9"/>
      <c r="D335" s="9"/>
      <c r="E335" s="61"/>
      <c r="F335" s="18"/>
      <c r="G335" s="9"/>
      <c r="H335" s="9"/>
      <c r="I335" s="9"/>
      <c r="J335" s="9"/>
      <c r="K335" s="9"/>
      <c r="L335" s="9"/>
      <c r="M335" s="9"/>
    </row>
    <row r="336" spans="3:13">
      <c r="C336" s="9"/>
      <c r="D336" s="9"/>
      <c r="E336" s="61"/>
      <c r="F336" s="18"/>
      <c r="G336" s="9"/>
      <c r="H336" s="9"/>
      <c r="I336" s="9"/>
      <c r="J336" s="9"/>
      <c r="K336" s="9"/>
      <c r="L336" s="9"/>
      <c r="M336" s="9"/>
    </row>
    <row r="337" spans="3:13">
      <c r="C337" s="9"/>
      <c r="D337" s="9"/>
      <c r="E337" s="61"/>
      <c r="F337" s="18"/>
      <c r="G337" s="9"/>
      <c r="H337" s="9"/>
      <c r="I337" s="9"/>
      <c r="J337" s="9"/>
      <c r="K337" s="9"/>
      <c r="L337" s="9"/>
      <c r="M337" s="9"/>
    </row>
    <row r="338" spans="3:13">
      <c r="C338" s="9"/>
      <c r="D338" s="9"/>
      <c r="E338" s="61"/>
      <c r="F338" s="18"/>
      <c r="G338" s="9"/>
      <c r="H338" s="9"/>
      <c r="I338" s="9"/>
      <c r="J338" s="9"/>
      <c r="K338" s="9"/>
      <c r="L338" s="9"/>
      <c r="M338" s="9"/>
    </row>
    <row r="339" spans="3:13">
      <c r="C339" s="9"/>
      <c r="D339" s="9"/>
      <c r="E339" s="61"/>
      <c r="F339" s="18"/>
      <c r="G339" s="9"/>
      <c r="H339" s="9"/>
      <c r="I339" s="9"/>
      <c r="J339" s="9"/>
      <c r="K339" s="9"/>
      <c r="L339" s="9"/>
      <c r="M339" s="9"/>
    </row>
    <row r="340" spans="3:13">
      <c r="C340" s="9"/>
      <c r="D340" s="9"/>
      <c r="E340" s="61"/>
      <c r="F340" s="18"/>
      <c r="G340" s="9"/>
      <c r="H340" s="9"/>
      <c r="I340" s="9"/>
      <c r="J340" s="9"/>
      <c r="K340" s="9"/>
      <c r="L340" s="9"/>
      <c r="M340" s="9"/>
    </row>
    <row r="341" spans="3:13">
      <c r="C341" s="9"/>
      <c r="D341" s="9"/>
      <c r="E341" s="61"/>
      <c r="F341" s="18"/>
      <c r="G341" s="9"/>
      <c r="H341" s="9"/>
      <c r="I341" s="9"/>
      <c r="J341" s="9"/>
      <c r="K341" s="9"/>
      <c r="L341" s="9"/>
      <c r="M341" s="9"/>
    </row>
    <row r="342" spans="3:13">
      <c r="C342" s="9"/>
      <c r="D342" s="9"/>
      <c r="E342" s="61"/>
      <c r="F342" s="18"/>
      <c r="G342" s="9"/>
      <c r="H342" s="9"/>
      <c r="I342" s="9"/>
      <c r="J342" s="9"/>
      <c r="K342" s="9"/>
      <c r="L342" s="9"/>
      <c r="M342" s="9"/>
    </row>
    <row r="343" spans="3:13">
      <c r="C343" s="9"/>
      <c r="D343" s="9"/>
      <c r="E343" s="61"/>
      <c r="F343" s="18"/>
      <c r="G343" s="9"/>
      <c r="H343" s="9"/>
      <c r="I343" s="9"/>
      <c r="J343" s="9"/>
      <c r="K343" s="9"/>
      <c r="L343" s="9"/>
      <c r="M343" s="9"/>
    </row>
    <row r="344" spans="3:13">
      <c r="C344" s="9"/>
      <c r="D344" s="9"/>
      <c r="E344" s="61"/>
      <c r="F344" s="18"/>
      <c r="G344" s="9"/>
      <c r="H344" s="9"/>
      <c r="I344" s="9"/>
      <c r="J344" s="9"/>
      <c r="K344" s="9"/>
      <c r="L344" s="9"/>
      <c r="M344" s="9"/>
    </row>
    <row r="345" spans="3:13">
      <c r="C345" s="9"/>
      <c r="D345" s="9"/>
      <c r="E345" s="61"/>
      <c r="F345" s="18"/>
      <c r="G345" s="9"/>
      <c r="H345" s="9"/>
      <c r="I345" s="9"/>
      <c r="J345" s="9"/>
      <c r="K345" s="9"/>
      <c r="L345" s="9"/>
      <c r="M345" s="9"/>
    </row>
    <row r="346" spans="3:13">
      <c r="C346" s="9"/>
      <c r="D346" s="9"/>
      <c r="E346" s="61"/>
      <c r="F346" s="18"/>
      <c r="G346" s="9"/>
      <c r="H346" s="9"/>
      <c r="I346" s="9"/>
      <c r="J346" s="9"/>
      <c r="K346" s="9"/>
      <c r="L346" s="9"/>
      <c r="M346" s="9"/>
    </row>
    <row r="347" spans="3:13">
      <c r="C347" s="9"/>
      <c r="D347" s="9"/>
      <c r="E347" s="61"/>
      <c r="F347" s="18"/>
      <c r="G347" s="9"/>
      <c r="H347" s="9"/>
      <c r="I347" s="9"/>
      <c r="J347" s="9"/>
      <c r="K347" s="9"/>
      <c r="L347" s="9"/>
      <c r="M347" s="9"/>
    </row>
    <row r="348" spans="3:13">
      <c r="C348" s="9"/>
      <c r="D348" s="9"/>
      <c r="E348" s="61"/>
      <c r="F348" s="18"/>
      <c r="G348" s="9"/>
      <c r="H348" s="9"/>
      <c r="I348" s="9"/>
      <c r="J348" s="9"/>
      <c r="K348" s="9"/>
      <c r="L348" s="9"/>
      <c r="M348" s="9"/>
    </row>
    <row r="349" spans="3:13">
      <c r="C349" s="9"/>
      <c r="D349" s="9"/>
      <c r="E349" s="61"/>
      <c r="F349" s="18"/>
      <c r="G349" s="9"/>
      <c r="H349" s="9"/>
      <c r="I349" s="9"/>
      <c r="J349" s="9"/>
      <c r="K349" s="9"/>
      <c r="L349" s="9"/>
      <c r="M349" s="9"/>
    </row>
    <row r="350" spans="3:13">
      <c r="C350" s="9"/>
      <c r="D350" s="9"/>
      <c r="E350" s="61"/>
      <c r="F350" s="18"/>
      <c r="G350" s="9"/>
      <c r="H350" s="9"/>
      <c r="I350" s="9"/>
      <c r="J350" s="9"/>
      <c r="K350" s="9"/>
      <c r="L350" s="9"/>
      <c r="M350" s="9"/>
    </row>
    <row r="351" spans="3:13">
      <c r="C351" s="9"/>
      <c r="D351" s="9"/>
      <c r="E351" s="61"/>
      <c r="F351" s="18"/>
      <c r="G351" s="9"/>
      <c r="H351" s="9"/>
      <c r="I351" s="9"/>
      <c r="J351" s="9"/>
      <c r="K351" s="9"/>
      <c r="L351" s="9"/>
      <c r="M351" s="9"/>
    </row>
    <row r="352" spans="3:13">
      <c r="C352" s="9"/>
      <c r="D352" s="9"/>
      <c r="E352" s="61"/>
      <c r="F352" s="18"/>
      <c r="G352" s="9"/>
      <c r="H352" s="9"/>
      <c r="I352" s="9"/>
      <c r="J352" s="9"/>
      <c r="K352" s="9"/>
      <c r="L352" s="9"/>
      <c r="M352" s="9"/>
    </row>
    <row r="353" spans="3:13">
      <c r="C353" s="9"/>
      <c r="D353" s="9"/>
      <c r="E353" s="61"/>
      <c r="F353" s="18"/>
      <c r="G353" s="9"/>
      <c r="H353" s="9"/>
      <c r="I353" s="9"/>
      <c r="J353" s="9"/>
      <c r="K353" s="9"/>
      <c r="L353" s="9"/>
      <c r="M353" s="9"/>
    </row>
    <row r="354" spans="3:13">
      <c r="C354" s="9"/>
      <c r="D354" s="9"/>
      <c r="E354" s="61"/>
      <c r="F354" s="18"/>
      <c r="G354" s="9"/>
      <c r="H354" s="9"/>
      <c r="I354" s="9"/>
      <c r="J354" s="9"/>
      <c r="K354" s="9"/>
      <c r="L354" s="9"/>
      <c r="M354" s="9"/>
    </row>
    <row r="355" spans="3:13">
      <c r="C355" s="9"/>
      <c r="D355" s="9"/>
      <c r="E355" s="61"/>
      <c r="F355" s="18"/>
      <c r="G355" s="9"/>
      <c r="H355" s="9"/>
      <c r="I355" s="9"/>
      <c r="J355" s="9"/>
      <c r="K355" s="9"/>
      <c r="L355" s="9"/>
      <c r="M355" s="9"/>
    </row>
    <row r="356" spans="3:13">
      <c r="C356" s="9"/>
      <c r="D356" s="9"/>
      <c r="E356" s="61"/>
      <c r="F356" s="18"/>
      <c r="G356" s="9"/>
      <c r="H356" s="9"/>
      <c r="I356" s="9"/>
      <c r="J356" s="9"/>
      <c r="K356" s="9"/>
      <c r="L356" s="9"/>
      <c r="M356" s="9"/>
    </row>
    <row r="357" spans="3:13">
      <c r="C357" s="9"/>
      <c r="D357" s="9"/>
      <c r="E357" s="61"/>
      <c r="F357" s="18"/>
      <c r="G357" s="9"/>
      <c r="H357" s="9"/>
      <c r="I357" s="9"/>
      <c r="J357" s="9"/>
      <c r="K357" s="9"/>
      <c r="L357" s="9"/>
      <c r="M357" s="9"/>
    </row>
    <row r="358" spans="3:13">
      <c r="C358" s="9"/>
      <c r="D358" s="9"/>
      <c r="E358" s="61"/>
      <c r="F358" s="18"/>
      <c r="G358" s="9"/>
      <c r="H358" s="9"/>
      <c r="I358" s="9"/>
      <c r="J358" s="9"/>
      <c r="K358" s="9"/>
      <c r="L358" s="9"/>
      <c r="M358" s="9"/>
    </row>
    <row r="359" spans="3:13">
      <c r="C359" s="9"/>
      <c r="D359" s="9"/>
      <c r="E359" s="61"/>
      <c r="F359" s="18"/>
      <c r="G359" s="9"/>
      <c r="H359" s="9"/>
      <c r="I359" s="9"/>
      <c r="J359" s="9"/>
      <c r="K359" s="9"/>
      <c r="L359" s="9"/>
      <c r="M359" s="9"/>
    </row>
    <row r="360" spans="3:13">
      <c r="C360" s="9"/>
      <c r="D360" s="9"/>
      <c r="E360" s="61"/>
      <c r="F360" s="18"/>
      <c r="G360" s="9"/>
      <c r="H360" s="9"/>
      <c r="I360" s="9"/>
      <c r="J360" s="9"/>
      <c r="K360" s="9"/>
      <c r="L360" s="9"/>
      <c r="M360" s="9"/>
    </row>
    <row r="361" spans="3:13">
      <c r="C361" s="9"/>
      <c r="D361" s="9"/>
      <c r="E361" s="61"/>
      <c r="F361" s="18"/>
      <c r="G361" s="9"/>
      <c r="H361" s="9"/>
      <c r="I361" s="9"/>
      <c r="J361" s="9"/>
      <c r="K361" s="9"/>
      <c r="L361" s="9"/>
      <c r="M361" s="9"/>
    </row>
    <row r="362" spans="3:13">
      <c r="C362" s="9"/>
      <c r="D362" s="9"/>
      <c r="E362" s="61"/>
      <c r="F362" s="18"/>
      <c r="G362" s="9"/>
      <c r="H362" s="9"/>
      <c r="I362" s="9"/>
      <c r="J362" s="9"/>
      <c r="K362" s="9"/>
      <c r="L362" s="9"/>
      <c r="M362" s="9"/>
    </row>
    <row r="363" spans="3:13">
      <c r="C363" s="9"/>
      <c r="D363" s="9"/>
      <c r="E363" s="61"/>
      <c r="F363" s="18"/>
      <c r="G363" s="9"/>
      <c r="H363" s="9"/>
      <c r="I363" s="9"/>
      <c r="J363" s="9"/>
      <c r="K363" s="9"/>
      <c r="L363" s="9"/>
      <c r="M363" s="9"/>
    </row>
    <row r="364" spans="3:13">
      <c r="C364" s="9"/>
      <c r="D364" s="9"/>
      <c r="E364" s="61"/>
      <c r="F364" s="18"/>
      <c r="G364" s="9"/>
      <c r="H364" s="9"/>
      <c r="I364" s="9"/>
      <c r="J364" s="9"/>
      <c r="K364" s="9"/>
      <c r="L364" s="9"/>
      <c r="M364" s="9"/>
    </row>
    <row r="365" spans="3:13">
      <c r="C365" s="9"/>
      <c r="D365" s="9"/>
      <c r="E365" s="61"/>
      <c r="F365" s="18"/>
      <c r="G365" s="9"/>
      <c r="H365" s="9"/>
      <c r="I365" s="9"/>
      <c r="J365" s="9"/>
      <c r="K365" s="9"/>
      <c r="L365" s="9"/>
      <c r="M365" s="9"/>
    </row>
    <row r="366" spans="3:13">
      <c r="C366" s="9"/>
      <c r="D366" s="9"/>
      <c r="E366" s="61"/>
      <c r="F366" s="18"/>
      <c r="G366" s="9"/>
      <c r="H366" s="9"/>
      <c r="I366" s="9"/>
      <c r="J366" s="9"/>
      <c r="K366" s="9"/>
      <c r="L366" s="9"/>
      <c r="M366" s="9"/>
    </row>
    <row r="367" spans="3:13">
      <c r="C367" s="9"/>
      <c r="D367" s="9"/>
      <c r="E367" s="61"/>
      <c r="F367" s="18"/>
      <c r="G367" s="9"/>
      <c r="H367" s="9"/>
      <c r="I367" s="9"/>
      <c r="J367" s="9"/>
      <c r="K367" s="9"/>
      <c r="L367" s="9"/>
      <c r="M367" s="9"/>
    </row>
    <row r="368" spans="3:13">
      <c r="C368" s="9"/>
      <c r="D368" s="9"/>
      <c r="E368" s="61"/>
      <c r="F368" s="18"/>
      <c r="G368" s="9"/>
      <c r="H368" s="9"/>
      <c r="I368" s="9"/>
      <c r="J368" s="9"/>
      <c r="K368" s="9"/>
      <c r="L368" s="9"/>
      <c r="M368" s="9"/>
    </row>
    <row r="369" spans="3:13">
      <c r="C369" s="9"/>
      <c r="D369" s="9"/>
      <c r="E369" s="61"/>
      <c r="F369" s="18"/>
      <c r="G369" s="9"/>
      <c r="H369" s="9"/>
      <c r="I369" s="9"/>
      <c r="J369" s="9"/>
      <c r="K369" s="9"/>
      <c r="L369" s="9"/>
      <c r="M369" s="9"/>
    </row>
    <row r="370" spans="3:13">
      <c r="C370" s="9"/>
      <c r="D370" s="9"/>
      <c r="E370" s="61"/>
      <c r="F370" s="18"/>
      <c r="G370" s="9"/>
      <c r="H370" s="9"/>
      <c r="I370" s="9"/>
      <c r="J370" s="9"/>
      <c r="K370" s="9"/>
      <c r="L370" s="9"/>
      <c r="M370" s="9"/>
    </row>
    <row r="371" spans="3:13">
      <c r="C371" s="9"/>
      <c r="D371" s="9"/>
      <c r="E371" s="61"/>
      <c r="F371" s="18"/>
      <c r="G371" s="9"/>
      <c r="H371" s="9"/>
      <c r="I371" s="9"/>
      <c r="J371" s="9"/>
      <c r="K371" s="9"/>
      <c r="L371" s="9"/>
      <c r="M371" s="9"/>
    </row>
    <row r="372" spans="3:13">
      <c r="C372" s="9"/>
      <c r="D372" s="9"/>
      <c r="E372" s="61"/>
      <c r="F372" s="18"/>
      <c r="G372" s="9"/>
      <c r="H372" s="9"/>
      <c r="I372" s="9"/>
      <c r="J372" s="9"/>
      <c r="K372" s="9"/>
      <c r="L372" s="9"/>
      <c r="M372" s="9"/>
    </row>
    <row r="373" spans="3:13">
      <c r="C373" s="9"/>
      <c r="D373" s="9"/>
      <c r="E373" s="61"/>
      <c r="F373" s="18"/>
      <c r="G373" s="9"/>
      <c r="H373" s="9"/>
      <c r="I373" s="9"/>
      <c r="J373" s="9"/>
      <c r="K373" s="9"/>
      <c r="L373" s="9"/>
      <c r="M373" s="9"/>
    </row>
    <row r="374" spans="3:13">
      <c r="C374" s="9"/>
      <c r="D374" s="9"/>
      <c r="E374" s="61"/>
      <c r="F374" s="18"/>
      <c r="G374" s="9"/>
      <c r="H374" s="9"/>
      <c r="I374" s="9"/>
      <c r="J374" s="9"/>
      <c r="K374" s="9"/>
      <c r="L374" s="9"/>
      <c r="M374" s="9"/>
    </row>
    <row r="375" spans="3:13">
      <c r="C375" s="9"/>
      <c r="D375" s="9"/>
      <c r="E375" s="61"/>
      <c r="F375" s="18"/>
      <c r="G375" s="9"/>
      <c r="H375" s="9"/>
      <c r="I375" s="9"/>
      <c r="J375" s="9"/>
      <c r="K375" s="9"/>
      <c r="L375" s="9"/>
      <c r="M375" s="9"/>
    </row>
    <row r="376" spans="3:13">
      <c r="C376" s="9"/>
      <c r="D376" s="9"/>
      <c r="E376" s="61"/>
      <c r="F376" s="18"/>
      <c r="G376" s="9"/>
      <c r="H376" s="9"/>
      <c r="I376" s="9"/>
      <c r="J376" s="9"/>
      <c r="K376" s="9"/>
      <c r="L376" s="9"/>
      <c r="M376" s="9"/>
    </row>
    <row r="377" spans="3:13">
      <c r="C377" s="9"/>
      <c r="D377" s="9"/>
      <c r="E377" s="61"/>
      <c r="F377" s="18"/>
      <c r="G377" s="9"/>
      <c r="H377" s="9"/>
      <c r="I377" s="9"/>
      <c r="J377" s="9"/>
      <c r="K377" s="9"/>
      <c r="L377" s="9"/>
      <c r="M377" s="9"/>
    </row>
    <row r="378" spans="3:13">
      <c r="C378" s="9"/>
      <c r="D378" s="9"/>
      <c r="E378" s="61"/>
      <c r="F378" s="18"/>
      <c r="G378" s="9"/>
      <c r="H378" s="9"/>
      <c r="I378" s="9"/>
      <c r="J378" s="9"/>
      <c r="K378" s="9"/>
      <c r="L378" s="9"/>
      <c r="M378" s="9"/>
    </row>
    <row r="379" spans="3:13">
      <c r="C379" s="9"/>
      <c r="D379" s="9"/>
      <c r="E379" s="61"/>
      <c r="F379" s="18"/>
      <c r="G379" s="9"/>
      <c r="H379" s="9"/>
      <c r="I379" s="9"/>
      <c r="J379" s="9"/>
      <c r="K379" s="9"/>
      <c r="L379" s="9"/>
      <c r="M379" s="9"/>
    </row>
    <row r="380" spans="3:13">
      <c r="C380" s="9"/>
      <c r="D380" s="9"/>
      <c r="E380" s="61"/>
      <c r="F380" s="18"/>
      <c r="G380" s="9"/>
      <c r="H380" s="9"/>
      <c r="I380" s="9"/>
      <c r="J380" s="9"/>
      <c r="K380" s="9"/>
      <c r="L380" s="9"/>
      <c r="M380" s="9"/>
    </row>
    <row r="381" spans="3:13">
      <c r="C381" s="9"/>
      <c r="D381" s="9"/>
      <c r="E381" s="61"/>
      <c r="F381" s="18"/>
      <c r="G381" s="9"/>
      <c r="H381" s="9"/>
      <c r="I381" s="9"/>
      <c r="J381" s="9"/>
      <c r="K381" s="9"/>
      <c r="L381" s="9"/>
      <c r="M381" s="9"/>
    </row>
    <row r="382" spans="3:13">
      <c r="C382" s="9"/>
      <c r="D382" s="9"/>
      <c r="E382" s="61"/>
      <c r="F382" s="18"/>
      <c r="G382" s="9"/>
      <c r="H382" s="9"/>
      <c r="I382" s="9"/>
      <c r="J382" s="9"/>
      <c r="K382" s="9"/>
      <c r="L382" s="9"/>
      <c r="M382" s="9"/>
    </row>
    <row r="383" spans="3:13">
      <c r="C383" s="9"/>
      <c r="D383" s="9"/>
      <c r="E383" s="61"/>
      <c r="F383" s="18"/>
      <c r="G383" s="9"/>
      <c r="H383" s="9"/>
      <c r="I383" s="9"/>
      <c r="J383" s="9"/>
      <c r="K383" s="9"/>
      <c r="L383" s="9"/>
      <c r="M383" s="9"/>
    </row>
    <row r="384" spans="3:13">
      <c r="C384" s="9"/>
      <c r="D384" s="9"/>
      <c r="E384" s="61"/>
      <c r="F384" s="18"/>
      <c r="G384" s="9"/>
      <c r="H384" s="9"/>
      <c r="I384" s="9"/>
      <c r="J384" s="9"/>
      <c r="K384" s="9"/>
      <c r="L384" s="9"/>
      <c r="M384" s="9"/>
    </row>
    <row r="385" spans="3:13">
      <c r="C385" s="9"/>
      <c r="D385" s="9"/>
      <c r="E385" s="61"/>
      <c r="F385" s="18"/>
      <c r="G385" s="9"/>
      <c r="H385" s="9"/>
      <c r="I385" s="9"/>
      <c r="J385" s="9"/>
      <c r="K385" s="9"/>
      <c r="L385" s="9"/>
      <c r="M385" s="9"/>
    </row>
    <row r="386" spans="3:13">
      <c r="C386" s="9"/>
      <c r="D386" s="9"/>
      <c r="E386" s="61"/>
      <c r="F386" s="18"/>
      <c r="G386" s="9"/>
      <c r="H386" s="9"/>
      <c r="I386" s="9"/>
      <c r="J386" s="9"/>
      <c r="K386" s="9"/>
      <c r="L386" s="9"/>
      <c r="M386" s="9"/>
    </row>
    <row r="387" spans="3:13">
      <c r="C387" s="9"/>
      <c r="D387" s="9"/>
      <c r="E387" s="61"/>
      <c r="F387" s="18"/>
      <c r="G387" s="9"/>
      <c r="H387" s="9"/>
      <c r="I387" s="9"/>
      <c r="J387" s="9"/>
      <c r="K387" s="9"/>
      <c r="L387" s="9"/>
      <c r="M387" s="9"/>
    </row>
    <row r="388" spans="3:13">
      <c r="C388" s="9"/>
      <c r="D388" s="9"/>
      <c r="E388" s="61"/>
      <c r="F388" s="18"/>
      <c r="G388" s="9"/>
      <c r="H388" s="9"/>
      <c r="I388" s="9"/>
      <c r="J388" s="9"/>
      <c r="K388" s="9"/>
      <c r="L388" s="9"/>
      <c r="M388" s="9"/>
    </row>
    <row r="389" spans="3:13">
      <c r="C389" s="9"/>
      <c r="D389" s="9"/>
      <c r="E389" s="61"/>
      <c r="F389" s="18"/>
      <c r="G389" s="9"/>
      <c r="H389" s="9"/>
      <c r="I389" s="9"/>
      <c r="J389" s="9"/>
      <c r="K389" s="9"/>
      <c r="L389" s="9"/>
      <c r="M389" s="9"/>
    </row>
    <row r="390" spans="3:13">
      <c r="C390" s="9"/>
      <c r="D390" s="9"/>
      <c r="E390" s="61"/>
      <c r="F390" s="18"/>
      <c r="G390" s="9"/>
      <c r="H390" s="9"/>
      <c r="I390" s="9"/>
      <c r="J390" s="9"/>
      <c r="K390" s="9"/>
      <c r="L390" s="9"/>
      <c r="M390" s="9"/>
    </row>
    <row r="391" spans="3:13">
      <c r="C391" s="9"/>
      <c r="D391" s="9"/>
      <c r="E391" s="61"/>
      <c r="F391" s="18"/>
      <c r="G391" s="9"/>
      <c r="H391" s="9"/>
      <c r="I391" s="9"/>
      <c r="J391" s="9"/>
      <c r="K391" s="9"/>
      <c r="L391" s="9"/>
      <c r="M391" s="9"/>
    </row>
    <row r="392" spans="3:13">
      <c r="C392" s="9"/>
      <c r="D392" s="9"/>
      <c r="E392" s="61"/>
      <c r="F392" s="18"/>
      <c r="G392" s="9"/>
      <c r="H392" s="9"/>
      <c r="I392" s="9"/>
      <c r="J392" s="9"/>
      <c r="K392" s="9"/>
      <c r="L392" s="9"/>
      <c r="M392" s="9"/>
    </row>
    <row r="393" spans="3:13">
      <c r="C393" s="9"/>
      <c r="D393" s="9"/>
      <c r="E393" s="61"/>
      <c r="F393" s="18"/>
      <c r="G393" s="9"/>
      <c r="H393" s="9"/>
      <c r="I393" s="9"/>
      <c r="J393" s="9"/>
      <c r="K393" s="9"/>
      <c r="L393" s="9"/>
      <c r="M393" s="9"/>
    </row>
    <row r="394" spans="3:13">
      <c r="C394" s="9"/>
      <c r="D394" s="9"/>
      <c r="E394" s="61"/>
      <c r="F394" s="18"/>
      <c r="G394" s="9"/>
      <c r="H394" s="9"/>
      <c r="I394" s="9"/>
      <c r="J394" s="9"/>
      <c r="K394" s="9"/>
      <c r="L394" s="9"/>
      <c r="M394" s="9"/>
    </row>
    <row r="395" spans="3:13">
      <c r="C395" s="9"/>
      <c r="D395" s="9"/>
      <c r="E395" s="61"/>
      <c r="F395" s="18"/>
      <c r="G395" s="9"/>
      <c r="H395" s="9"/>
      <c r="I395" s="9"/>
      <c r="J395" s="9"/>
      <c r="K395" s="9"/>
      <c r="L395" s="9"/>
      <c r="M395" s="9"/>
    </row>
    <row r="396" spans="3:13">
      <c r="C396" s="9"/>
      <c r="D396" s="9"/>
      <c r="E396" s="61"/>
      <c r="F396" s="18"/>
      <c r="G396" s="9"/>
      <c r="H396" s="9"/>
      <c r="I396" s="9"/>
      <c r="J396" s="9"/>
      <c r="K396" s="9"/>
      <c r="L396" s="9"/>
      <c r="M396" s="9"/>
    </row>
    <row r="397" spans="3:13">
      <c r="C397" s="9"/>
      <c r="D397" s="9"/>
      <c r="E397" s="61"/>
      <c r="F397" s="18"/>
      <c r="G397" s="9"/>
      <c r="H397" s="9"/>
      <c r="I397" s="9"/>
      <c r="J397" s="9"/>
      <c r="K397" s="9"/>
      <c r="L397" s="9"/>
      <c r="M397" s="9"/>
    </row>
    <row r="398" spans="3:13">
      <c r="C398" s="9"/>
      <c r="D398" s="9"/>
      <c r="E398" s="61"/>
      <c r="F398" s="18"/>
      <c r="G398" s="9"/>
      <c r="H398" s="9"/>
      <c r="I398" s="9"/>
      <c r="J398" s="9"/>
      <c r="K398" s="9"/>
      <c r="L398" s="9"/>
      <c r="M398" s="9"/>
    </row>
    <row r="399" spans="3:13">
      <c r="C399" s="9"/>
      <c r="D399" s="9"/>
      <c r="E399" s="61"/>
      <c r="F399" s="18"/>
      <c r="G399" s="9"/>
      <c r="H399" s="9"/>
      <c r="I399" s="9"/>
      <c r="J399" s="9"/>
      <c r="K399" s="9"/>
      <c r="L399" s="9"/>
      <c r="M399" s="9"/>
    </row>
    <row r="400" spans="3:13">
      <c r="C400" s="9"/>
      <c r="D400" s="9"/>
      <c r="E400" s="61"/>
      <c r="F400" s="18"/>
      <c r="G400" s="9"/>
      <c r="H400" s="9"/>
      <c r="I400" s="9"/>
      <c r="J400" s="9"/>
      <c r="K400" s="9"/>
      <c r="L400" s="9"/>
      <c r="M400" s="9"/>
    </row>
    <row r="401" spans="3:13">
      <c r="C401" s="9"/>
      <c r="D401" s="9"/>
      <c r="E401" s="61"/>
      <c r="F401" s="18"/>
      <c r="G401" s="9"/>
      <c r="H401" s="9"/>
      <c r="I401" s="9"/>
      <c r="J401" s="9"/>
      <c r="K401" s="9"/>
      <c r="L401" s="9"/>
      <c r="M401" s="9"/>
    </row>
    <row r="402" spans="3:13">
      <c r="C402" s="9"/>
      <c r="D402" s="9"/>
      <c r="E402" s="61"/>
      <c r="F402" s="18"/>
      <c r="G402" s="9"/>
      <c r="H402" s="9"/>
      <c r="I402" s="9"/>
      <c r="J402" s="9"/>
      <c r="K402" s="9"/>
      <c r="L402" s="9"/>
      <c r="M402" s="9"/>
    </row>
    <row r="403" spans="3:13">
      <c r="C403" s="9"/>
      <c r="D403" s="9"/>
      <c r="E403" s="61"/>
      <c r="F403" s="18"/>
      <c r="G403" s="9"/>
      <c r="H403" s="9"/>
      <c r="I403" s="9"/>
      <c r="J403" s="9"/>
      <c r="K403" s="9"/>
      <c r="L403" s="9"/>
      <c r="M403" s="9"/>
    </row>
    <row r="404" spans="3:13">
      <c r="C404" s="9"/>
      <c r="D404" s="9"/>
      <c r="E404" s="61"/>
      <c r="F404" s="18"/>
      <c r="G404" s="9"/>
      <c r="H404" s="9"/>
      <c r="I404" s="9"/>
      <c r="J404" s="9"/>
      <c r="K404" s="9"/>
      <c r="L404" s="9"/>
      <c r="M404" s="9"/>
    </row>
    <row r="405" spans="3:13">
      <c r="C405" s="9"/>
      <c r="D405" s="9"/>
      <c r="E405" s="61"/>
      <c r="F405" s="18"/>
      <c r="G405" s="9"/>
      <c r="H405" s="9"/>
      <c r="I405" s="9"/>
      <c r="J405" s="9"/>
      <c r="K405" s="9"/>
      <c r="L405" s="9"/>
      <c r="M405" s="9"/>
    </row>
    <row r="406" spans="3:13">
      <c r="C406" s="9"/>
      <c r="D406" s="9"/>
      <c r="E406" s="61"/>
      <c r="F406" s="18"/>
      <c r="G406" s="9"/>
      <c r="H406" s="9"/>
      <c r="I406" s="9"/>
      <c r="J406" s="9"/>
      <c r="K406" s="9"/>
      <c r="L406" s="9"/>
      <c r="M406" s="9"/>
    </row>
    <row r="407" spans="3:13">
      <c r="C407" s="9"/>
      <c r="D407" s="9"/>
      <c r="E407" s="61"/>
      <c r="F407" s="18"/>
      <c r="G407" s="9"/>
      <c r="H407" s="9"/>
      <c r="I407" s="9"/>
      <c r="J407" s="9"/>
      <c r="K407" s="9"/>
      <c r="L407" s="9"/>
      <c r="M407" s="9"/>
    </row>
    <row r="408" spans="3:13">
      <c r="C408" s="9"/>
      <c r="D408" s="9"/>
      <c r="E408" s="61"/>
      <c r="F408" s="18"/>
      <c r="G408" s="9"/>
      <c r="H408" s="9"/>
      <c r="I408" s="9"/>
      <c r="J408" s="9"/>
      <c r="K408" s="9"/>
      <c r="L408" s="9"/>
      <c r="M408" s="9"/>
    </row>
    <row r="409" spans="3:13">
      <c r="C409" s="9"/>
      <c r="D409" s="9"/>
      <c r="E409" s="61"/>
      <c r="F409" s="18"/>
      <c r="G409" s="9"/>
      <c r="H409" s="9"/>
      <c r="I409" s="9"/>
      <c r="J409" s="9"/>
      <c r="K409" s="9"/>
      <c r="L409" s="9"/>
      <c r="M409" s="9"/>
    </row>
    <row r="410" spans="3:13">
      <c r="C410" s="9"/>
      <c r="D410" s="9"/>
      <c r="E410" s="61"/>
      <c r="F410" s="18"/>
      <c r="G410" s="9"/>
      <c r="H410" s="9"/>
      <c r="I410" s="9"/>
      <c r="J410" s="9"/>
      <c r="K410" s="9"/>
      <c r="L410" s="9"/>
      <c r="M410" s="9"/>
    </row>
    <row r="411" spans="3:13">
      <c r="C411" s="9"/>
      <c r="D411" s="9"/>
      <c r="E411" s="61"/>
      <c r="F411" s="18"/>
      <c r="G411" s="9"/>
      <c r="H411" s="9"/>
      <c r="I411" s="9"/>
      <c r="J411" s="9"/>
      <c r="K411" s="9"/>
      <c r="L411" s="9"/>
      <c r="M411" s="9"/>
    </row>
    <row r="412" spans="3:13">
      <c r="C412" s="9"/>
      <c r="D412" s="9"/>
      <c r="E412" s="61"/>
      <c r="F412" s="18"/>
      <c r="G412" s="9"/>
      <c r="H412" s="9"/>
      <c r="I412" s="9"/>
      <c r="J412" s="9"/>
      <c r="K412" s="9"/>
      <c r="L412" s="9"/>
      <c r="M412" s="9"/>
    </row>
    <row r="413" spans="3:13">
      <c r="C413" s="9"/>
      <c r="D413" s="9"/>
      <c r="E413" s="61"/>
      <c r="F413" s="18"/>
      <c r="G413" s="9"/>
      <c r="H413" s="9"/>
      <c r="I413" s="9"/>
      <c r="J413" s="9"/>
      <c r="K413" s="9"/>
      <c r="L413" s="9"/>
      <c r="M413" s="9"/>
    </row>
    <row r="414" spans="3:13">
      <c r="C414" s="9"/>
      <c r="D414" s="9"/>
      <c r="E414" s="61"/>
      <c r="F414" s="18"/>
      <c r="G414" s="9"/>
      <c r="H414" s="9"/>
      <c r="I414" s="9"/>
      <c r="J414" s="9"/>
      <c r="K414" s="9"/>
      <c r="L414" s="9"/>
      <c r="M414" s="9"/>
    </row>
    <row r="415" spans="3:13">
      <c r="C415" s="9"/>
      <c r="D415" s="9"/>
      <c r="E415" s="61"/>
      <c r="F415" s="18"/>
      <c r="G415" s="9"/>
      <c r="H415" s="9"/>
      <c r="I415" s="9"/>
      <c r="J415" s="9"/>
      <c r="K415" s="9"/>
      <c r="L415" s="9"/>
      <c r="M415" s="9"/>
    </row>
    <row r="416" spans="3:13">
      <c r="C416" s="9"/>
      <c r="D416" s="9"/>
      <c r="E416" s="61"/>
      <c r="F416" s="18"/>
      <c r="G416" s="9"/>
      <c r="H416" s="9"/>
      <c r="I416" s="9"/>
      <c r="J416" s="9"/>
      <c r="K416" s="9"/>
      <c r="L416" s="9"/>
      <c r="M416" s="9"/>
    </row>
    <row r="417" spans="3:13">
      <c r="C417" s="9"/>
      <c r="D417" s="9"/>
      <c r="E417" s="61"/>
      <c r="F417" s="18"/>
      <c r="G417" s="9"/>
      <c r="H417" s="9"/>
      <c r="I417" s="9"/>
      <c r="J417" s="9"/>
      <c r="K417" s="9"/>
      <c r="L417" s="9"/>
      <c r="M417" s="9"/>
    </row>
    <row r="418" spans="3:13">
      <c r="C418" s="9"/>
      <c r="D418" s="9"/>
      <c r="E418" s="61"/>
      <c r="F418" s="18"/>
      <c r="G418" s="9"/>
      <c r="H418" s="9"/>
      <c r="I418" s="9"/>
      <c r="J418" s="9"/>
      <c r="K418" s="9"/>
      <c r="L418" s="9"/>
      <c r="M418" s="9"/>
    </row>
    <row r="419" spans="3:13">
      <c r="C419" s="9"/>
      <c r="D419" s="9"/>
      <c r="E419" s="61"/>
      <c r="F419" s="18"/>
      <c r="G419" s="9"/>
      <c r="H419" s="9"/>
      <c r="I419" s="9"/>
      <c r="J419" s="9"/>
      <c r="K419" s="9"/>
      <c r="L419" s="9"/>
      <c r="M419" s="9"/>
    </row>
    <row r="420" spans="3:13">
      <c r="C420" s="9"/>
      <c r="D420" s="9"/>
      <c r="E420" s="61"/>
      <c r="F420" s="18"/>
      <c r="G420" s="9"/>
      <c r="H420" s="9"/>
      <c r="I420" s="9"/>
      <c r="J420" s="9"/>
      <c r="K420" s="9"/>
      <c r="L420" s="9"/>
      <c r="M420" s="9"/>
    </row>
    <row r="421" spans="3:13">
      <c r="C421" s="9"/>
      <c r="D421" s="9"/>
      <c r="E421" s="61"/>
      <c r="F421" s="18"/>
      <c r="G421" s="9"/>
      <c r="H421" s="9"/>
      <c r="I421" s="9"/>
      <c r="J421" s="9"/>
      <c r="K421" s="9"/>
      <c r="L421" s="9"/>
      <c r="M421" s="9"/>
    </row>
    <row r="422" spans="3:13">
      <c r="C422" s="9"/>
      <c r="D422" s="9"/>
      <c r="E422" s="61"/>
      <c r="F422" s="18"/>
      <c r="G422" s="9"/>
      <c r="H422" s="9"/>
      <c r="I422" s="9"/>
      <c r="J422" s="9"/>
      <c r="K422" s="9"/>
      <c r="L422" s="9"/>
      <c r="M422" s="9"/>
    </row>
    <row r="423" spans="3:13">
      <c r="C423" s="9"/>
      <c r="D423" s="9"/>
      <c r="E423" s="61"/>
      <c r="F423" s="18"/>
      <c r="G423" s="9"/>
      <c r="H423" s="9"/>
      <c r="I423" s="9"/>
      <c r="J423" s="9"/>
      <c r="K423" s="9"/>
      <c r="L423" s="9"/>
      <c r="M423" s="9"/>
    </row>
    <row r="424" spans="3:13">
      <c r="C424" s="9"/>
      <c r="D424" s="9"/>
      <c r="E424" s="61"/>
      <c r="F424" s="18"/>
      <c r="G424" s="9"/>
      <c r="H424" s="9"/>
      <c r="I424" s="9"/>
      <c r="J424" s="9"/>
      <c r="K424" s="9"/>
      <c r="L424" s="9"/>
      <c r="M424" s="9"/>
    </row>
    <row r="425" spans="3:13">
      <c r="C425" s="9"/>
      <c r="D425" s="9"/>
      <c r="E425" s="61"/>
      <c r="F425" s="18"/>
      <c r="G425" s="9"/>
      <c r="H425" s="9"/>
      <c r="I425" s="9"/>
      <c r="J425" s="9"/>
      <c r="K425" s="9"/>
      <c r="L425" s="9"/>
      <c r="M425" s="9"/>
    </row>
    <row r="426" spans="3:13">
      <c r="C426" s="9"/>
      <c r="D426" s="9"/>
      <c r="E426" s="61"/>
      <c r="F426" s="18"/>
      <c r="G426" s="9"/>
      <c r="H426" s="9"/>
      <c r="I426" s="9"/>
      <c r="J426" s="9"/>
      <c r="K426" s="9"/>
      <c r="L426" s="9"/>
      <c r="M426" s="9"/>
    </row>
    <row r="427" spans="3:13">
      <c r="C427" s="9"/>
      <c r="D427" s="9"/>
      <c r="E427" s="61"/>
      <c r="F427" s="18"/>
      <c r="G427" s="9"/>
      <c r="H427" s="9"/>
      <c r="I427" s="9"/>
      <c r="J427" s="9"/>
      <c r="K427" s="9"/>
      <c r="L427" s="9"/>
      <c r="M427" s="9"/>
    </row>
    <row r="428" spans="3:13">
      <c r="C428" s="9"/>
      <c r="D428" s="9"/>
      <c r="E428" s="61"/>
      <c r="F428" s="18"/>
      <c r="G428" s="9"/>
      <c r="H428" s="9"/>
      <c r="I428" s="9"/>
      <c r="J428" s="9"/>
      <c r="K428" s="9"/>
      <c r="L428" s="9"/>
      <c r="M428" s="9"/>
    </row>
    <row r="429" spans="3:13">
      <c r="C429" s="9"/>
      <c r="D429" s="9"/>
      <c r="E429" s="61"/>
      <c r="F429" s="18"/>
      <c r="G429" s="9"/>
      <c r="H429" s="9"/>
      <c r="I429" s="9"/>
      <c r="J429" s="9"/>
      <c r="K429" s="9"/>
      <c r="L429" s="9"/>
      <c r="M429" s="9"/>
    </row>
    <row r="430" spans="3:13">
      <c r="C430" s="9"/>
      <c r="D430" s="9"/>
      <c r="E430" s="61"/>
      <c r="F430" s="18"/>
      <c r="G430" s="9"/>
      <c r="H430" s="9"/>
      <c r="I430" s="9"/>
      <c r="J430" s="9"/>
      <c r="K430" s="9"/>
      <c r="L430" s="9"/>
      <c r="M430" s="9"/>
    </row>
    <row r="431" spans="3:13">
      <c r="C431" s="9"/>
      <c r="D431" s="9"/>
      <c r="E431" s="61"/>
      <c r="F431" s="18"/>
      <c r="G431" s="9"/>
      <c r="H431" s="9"/>
      <c r="I431" s="9"/>
      <c r="J431" s="9"/>
      <c r="K431" s="9"/>
      <c r="L431" s="9"/>
      <c r="M431" s="9"/>
    </row>
    <row r="432" spans="3:13">
      <c r="C432" s="9"/>
      <c r="D432" s="9"/>
      <c r="E432" s="61"/>
      <c r="F432" s="18"/>
      <c r="G432" s="9"/>
      <c r="H432" s="9"/>
      <c r="I432" s="9"/>
      <c r="J432" s="9"/>
      <c r="K432" s="9"/>
      <c r="L432" s="9"/>
      <c r="M432" s="9"/>
    </row>
    <row r="433" spans="3:13">
      <c r="C433" s="9"/>
      <c r="D433" s="9"/>
      <c r="E433" s="61"/>
      <c r="F433" s="18"/>
      <c r="G433" s="9"/>
      <c r="H433" s="9"/>
      <c r="I433" s="9"/>
      <c r="J433" s="9"/>
      <c r="K433" s="9"/>
      <c r="L433" s="9"/>
      <c r="M433" s="9"/>
    </row>
    <row r="434" spans="3:13">
      <c r="C434" s="9"/>
      <c r="D434" s="9"/>
      <c r="E434" s="61"/>
      <c r="F434" s="18"/>
      <c r="G434" s="9"/>
      <c r="H434" s="9"/>
      <c r="I434" s="9"/>
      <c r="J434" s="9"/>
      <c r="K434" s="9"/>
      <c r="L434" s="9"/>
      <c r="M434" s="9"/>
    </row>
    <row r="435" spans="3:13">
      <c r="C435" s="9"/>
      <c r="D435" s="9"/>
      <c r="E435" s="61"/>
      <c r="F435" s="18"/>
      <c r="G435" s="9"/>
      <c r="H435" s="9"/>
      <c r="I435" s="9"/>
      <c r="J435" s="9"/>
      <c r="K435" s="9"/>
      <c r="L435" s="9"/>
      <c r="M435" s="9"/>
    </row>
    <row r="436" spans="3:13">
      <c r="C436" s="9"/>
      <c r="D436" s="9"/>
      <c r="E436" s="61"/>
      <c r="F436" s="18"/>
      <c r="G436" s="9"/>
      <c r="H436" s="9"/>
      <c r="I436" s="9"/>
      <c r="J436" s="9"/>
      <c r="K436" s="9"/>
      <c r="L436" s="9"/>
      <c r="M436" s="9"/>
    </row>
    <row r="437" spans="3:13">
      <c r="C437" s="9"/>
      <c r="D437" s="9"/>
      <c r="E437" s="61"/>
      <c r="F437" s="18"/>
      <c r="G437" s="9"/>
      <c r="H437" s="9"/>
      <c r="I437" s="9"/>
      <c r="J437" s="9"/>
      <c r="K437" s="9"/>
      <c r="L437" s="9"/>
      <c r="M437" s="9"/>
    </row>
    <row r="438" spans="3:13">
      <c r="C438" s="9"/>
      <c r="D438" s="9"/>
      <c r="E438" s="61"/>
      <c r="F438" s="18"/>
      <c r="G438" s="9"/>
      <c r="H438" s="9"/>
      <c r="I438" s="9"/>
      <c r="J438" s="9"/>
      <c r="K438" s="9"/>
      <c r="L438" s="9"/>
      <c r="M438" s="9"/>
    </row>
    <row r="439" spans="3:13">
      <c r="C439" s="9"/>
      <c r="D439" s="9"/>
      <c r="E439" s="61"/>
      <c r="F439" s="18"/>
      <c r="G439" s="9"/>
      <c r="H439" s="9"/>
      <c r="I439" s="9"/>
      <c r="J439" s="9"/>
      <c r="K439" s="9"/>
      <c r="L439" s="9"/>
      <c r="M439" s="9"/>
    </row>
    <row r="440" spans="3:13">
      <c r="C440" s="9"/>
      <c r="D440" s="9"/>
      <c r="E440" s="61"/>
      <c r="F440" s="18"/>
      <c r="G440" s="9"/>
      <c r="H440" s="9"/>
      <c r="I440" s="9"/>
      <c r="J440" s="9"/>
      <c r="K440" s="9"/>
      <c r="L440" s="9"/>
      <c r="M440" s="9"/>
    </row>
    <row r="441" spans="3:13">
      <c r="C441" s="9"/>
      <c r="D441" s="9"/>
      <c r="E441" s="61"/>
      <c r="F441" s="18"/>
      <c r="G441" s="9"/>
      <c r="H441" s="9"/>
      <c r="I441" s="9"/>
      <c r="J441" s="9"/>
      <c r="K441" s="9"/>
      <c r="L441" s="9"/>
      <c r="M441" s="9"/>
    </row>
    <row r="442" spans="3:13">
      <c r="C442" s="9"/>
      <c r="D442" s="9"/>
      <c r="E442" s="61"/>
      <c r="F442" s="18"/>
      <c r="G442" s="9"/>
      <c r="H442" s="9"/>
      <c r="I442" s="9"/>
      <c r="J442" s="9"/>
      <c r="K442" s="9"/>
      <c r="L442" s="9"/>
      <c r="M442" s="9"/>
    </row>
    <row r="443" spans="3:13">
      <c r="C443" s="9"/>
      <c r="D443" s="9"/>
      <c r="E443" s="61"/>
      <c r="F443" s="18"/>
      <c r="G443" s="9"/>
      <c r="H443" s="9"/>
      <c r="I443" s="9"/>
      <c r="J443" s="9"/>
      <c r="K443" s="9"/>
      <c r="L443" s="9"/>
      <c r="M443" s="9"/>
    </row>
    <row r="444" spans="3:13">
      <c r="C444" s="9"/>
      <c r="D444" s="9"/>
      <c r="E444" s="61"/>
      <c r="F444" s="18"/>
      <c r="G444" s="9"/>
      <c r="H444" s="9"/>
      <c r="I444" s="9"/>
      <c r="J444" s="9"/>
      <c r="K444" s="9"/>
      <c r="L444" s="9"/>
      <c r="M444" s="9"/>
    </row>
    <row r="445" spans="3:13">
      <c r="C445" s="9"/>
      <c r="D445" s="9"/>
      <c r="E445" s="61"/>
      <c r="F445" s="18"/>
      <c r="G445" s="9"/>
      <c r="H445" s="9"/>
      <c r="I445" s="9"/>
      <c r="J445" s="9"/>
      <c r="K445" s="9"/>
      <c r="L445" s="9"/>
      <c r="M445" s="9"/>
    </row>
    <row r="446" spans="3:13">
      <c r="C446" s="9"/>
      <c r="D446" s="9"/>
      <c r="E446" s="61"/>
      <c r="F446" s="18"/>
      <c r="G446" s="9"/>
      <c r="H446" s="9"/>
      <c r="I446" s="9"/>
      <c r="J446" s="9"/>
      <c r="K446" s="9"/>
      <c r="L446" s="9"/>
      <c r="M446" s="9"/>
    </row>
    <row r="447" spans="3:13">
      <c r="C447" s="9"/>
      <c r="D447" s="9"/>
      <c r="E447" s="61"/>
      <c r="F447" s="18"/>
      <c r="G447" s="9"/>
      <c r="H447" s="9"/>
      <c r="I447" s="9"/>
      <c r="J447" s="9"/>
      <c r="K447" s="9"/>
      <c r="L447" s="9"/>
      <c r="M447" s="9"/>
    </row>
    <row r="448" spans="3:13">
      <c r="C448" s="9"/>
      <c r="D448" s="9"/>
      <c r="E448" s="61"/>
      <c r="F448" s="18"/>
      <c r="G448" s="9"/>
      <c r="H448" s="9"/>
      <c r="I448" s="9"/>
      <c r="J448" s="9"/>
      <c r="K448" s="9"/>
      <c r="L448" s="9"/>
      <c r="M448" s="9"/>
    </row>
    <row r="449" spans="3:13">
      <c r="C449" s="9"/>
      <c r="D449" s="9"/>
      <c r="E449" s="61"/>
      <c r="F449" s="18"/>
      <c r="G449" s="9"/>
      <c r="H449" s="9"/>
      <c r="I449" s="9"/>
      <c r="J449" s="9"/>
      <c r="K449" s="9"/>
      <c r="L449" s="9"/>
      <c r="M449" s="9"/>
    </row>
    <row r="450" spans="3:13">
      <c r="C450" s="9"/>
      <c r="D450" s="9"/>
      <c r="E450" s="61"/>
      <c r="F450" s="18"/>
      <c r="G450" s="9"/>
      <c r="H450" s="9"/>
      <c r="I450" s="9"/>
      <c r="J450" s="9"/>
      <c r="K450" s="9"/>
      <c r="L450" s="9"/>
      <c r="M450" s="9"/>
    </row>
    <row r="451" spans="3:13">
      <c r="C451" s="9"/>
      <c r="D451" s="9"/>
      <c r="E451" s="61"/>
      <c r="F451" s="18"/>
      <c r="G451" s="9"/>
      <c r="H451" s="9"/>
      <c r="I451" s="9"/>
      <c r="J451" s="9"/>
      <c r="K451" s="9"/>
      <c r="L451" s="9"/>
      <c r="M451" s="9"/>
    </row>
    <row r="452" spans="3:13">
      <c r="C452" s="9"/>
      <c r="D452" s="9"/>
      <c r="E452" s="61"/>
      <c r="F452" s="18"/>
      <c r="G452" s="9"/>
      <c r="H452" s="9"/>
      <c r="I452" s="9"/>
      <c r="J452" s="9"/>
      <c r="K452" s="9"/>
      <c r="L452" s="9"/>
      <c r="M452" s="9"/>
    </row>
    <row r="453" spans="3:13">
      <c r="C453" s="9"/>
      <c r="D453" s="9"/>
      <c r="E453" s="61"/>
      <c r="F453" s="18"/>
      <c r="G453" s="9"/>
      <c r="H453" s="9"/>
      <c r="I453" s="9"/>
      <c r="J453" s="9"/>
      <c r="K453" s="9"/>
      <c r="L453" s="9"/>
      <c r="M453" s="9"/>
    </row>
    <row r="454" spans="3:13">
      <c r="C454" s="9"/>
      <c r="D454" s="9"/>
      <c r="E454" s="61"/>
      <c r="F454" s="18"/>
      <c r="G454" s="9"/>
      <c r="H454" s="9"/>
      <c r="I454" s="9"/>
      <c r="J454" s="9"/>
      <c r="K454" s="9"/>
      <c r="L454" s="9"/>
      <c r="M454" s="9"/>
    </row>
    <row r="455" spans="3:13">
      <c r="C455" s="9"/>
      <c r="D455" s="9"/>
      <c r="E455" s="61"/>
      <c r="F455" s="18"/>
      <c r="G455" s="9"/>
      <c r="H455" s="9"/>
      <c r="I455" s="9"/>
      <c r="J455" s="9"/>
      <c r="K455" s="9"/>
      <c r="L455" s="9"/>
      <c r="M455" s="9"/>
    </row>
    <row r="456" spans="3:13">
      <c r="C456" s="9"/>
      <c r="D456" s="9"/>
      <c r="E456" s="61"/>
      <c r="F456" s="18"/>
      <c r="G456" s="9"/>
      <c r="H456" s="9"/>
      <c r="I456" s="9"/>
      <c r="J456" s="9"/>
      <c r="K456" s="9"/>
      <c r="L456" s="9"/>
      <c r="M456" s="9"/>
    </row>
    <row r="457" spans="3:13">
      <c r="C457" s="9"/>
      <c r="D457" s="9"/>
      <c r="E457" s="61"/>
      <c r="F457" s="18"/>
      <c r="G457" s="9"/>
      <c r="H457" s="9"/>
      <c r="I457" s="9"/>
      <c r="J457" s="9"/>
      <c r="K457" s="9"/>
      <c r="L457" s="9"/>
      <c r="M457" s="9"/>
    </row>
    <row r="458" spans="3:13">
      <c r="C458" s="9"/>
      <c r="D458" s="9"/>
      <c r="E458" s="61"/>
      <c r="F458" s="18"/>
      <c r="G458" s="9"/>
      <c r="H458" s="9"/>
      <c r="I458" s="9"/>
      <c r="J458" s="9"/>
      <c r="K458" s="9"/>
      <c r="L458" s="9"/>
      <c r="M458" s="9"/>
    </row>
    <row r="459" spans="3:13">
      <c r="C459" s="9"/>
      <c r="D459" s="9"/>
      <c r="E459" s="61"/>
      <c r="F459" s="18"/>
      <c r="G459" s="9"/>
      <c r="H459" s="9"/>
      <c r="I459" s="9"/>
      <c r="J459" s="9"/>
      <c r="K459" s="9"/>
      <c r="L459" s="9"/>
      <c r="M459" s="9"/>
    </row>
    <row r="460" spans="3:13">
      <c r="C460" s="9"/>
      <c r="D460" s="9"/>
      <c r="E460" s="61"/>
      <c r="F460" s="18"/>
      <c r="G460" s="9"/>
      <c r="H460" s="9"/>
      <c r="I460" s="9"/>
      <c r="J460" s="9"/>
      <c r="K460" s="9"/>
      <c r="L460" s="9"/>
      <c r="M460" s="9"/>
    </row>
    <row r="461" spans="3:13">
      <c r="C461" s="9"/>
      <c r="D461" s="9"/>
      <c r="E461" s="61"/>
      <c r="F461" s="18"/>
      <c r="G461" s="9"/>
      <c r="H461" s="9"/>
      <c r="I461" s="9"/>
      <c r="J461" s="9"/>
      <c r="K461" s="9"/>
      <c r="L461" s="9"/>
      <c r="M461" s="9"/>
    </row>
    <row r="462" spans="3:13">
      <c r="C462" s="9"/>
      <c r="D462" s="9"/>
      <c r="E462" s="61"/>
      <c r="F462" s="18"/>
      <c r="G462" s="9"/>
      <c r="H462" s="9"/>
      <c r="I462" s="9"/>
      <c r="J462" s="9"/>
      <c r="K462" s="9"/>
      <c r="L462" s="9"/>
      <c r="M462" s="9"/>
    </row>
    <row r="463" spans="3:13">
      <c r="C463" s="9"/>
      <c r="D463" s="9"/>
      <c r="E463" s="61"/>
      <c r="F463" s="18"/>
      <c r="G463" s="9"/>
      <c r="H463" s="9"/>
      <c r="I463" s="9"/>
      <c r="J463" s="9"/>
      <c r="K463" s="9"/>
      <c r="L463" s="9"/>
      <c r="M463" s="9"/>
    </row>
    <row r="464" spans="3:13">
      <c r="C464" s="9"/>
      <c r="D464" s="9"/>
      <c r="E464" s="61"/>
      <c r="F464" s="18"/>
      <c r="G464" s="9"/>
      <c r="H464" s="9"/>
      <c r="I464" s="9"/>
      <c r="J464" s="9"/>
      <c r="K464" s="9"/>
      <c r="L464" s="9"/>
      <c r="M464" s="9"/>
    </row>
    <row r="465" spans="3:13">
      <c r="C465" s="9"/>
      <c r="D465" s="9"/>
      <c r="E465" s="61"/>
      <c r="F465" s="18"/>
      <c r="G465" s="9"/>
      <c r="H465" s="9"/>
      <c r="I465" s="9"/>
      <c r="J465" s="9"/>
      <c r="K465" s="9"/>
      <c r="L465" s="9"/>
      <c r="M465" s="9"/>
    </row>
    <row r="466" spans="3:13">
      <c r="C466" s="9"/>
      <c r="D466" s="9"/>
      <c r="E466" s="61"/>
      <c r="F466" s="18"/>
      <c r="G466" s="9"/>
      <c r="H466" s="9"/>
      <c r="I466" s="9"/>
      <c r="J466" s="9"/>
      <c r="K466" s="9"/>
      <c r="L466" s="9"/>
      <c r="M466" s="9"/>
    </row>
    <row r="467" spans="3:13">
      <c r="C467" s="9"/>
      <c r="D467" s="9"/>
      <c r="E467" s="61"/>
      <c r="F467" s="18"/>
      <c r="G467" s="9"/>
      <c r="H467" s="9"/>
      <c r="I467" s="9"/>
      <c r="J467" s="9"/>
      <c r="K467" s="9"/>
      <c r="L467" s="9"/>
      <c r="M467" s="9"/>
    </row>
    <row r="468" spans="3:13">
      <c r="C468" s="9"/>
      <c r="D468" s="9"/>
      <c r="E468" s="61"/>
      <c r="F468" s="18"/>
      <c r="G468" s="9"/>
      <c r="H468" s="9"/>
      <c r="I468" s="9"/>
      <c r="J468" s="9"/>
      <c r="K468" s="9"/>
      <c r="L468" s="9"/>
      <c r="M468" s="9"/>
    </row>
    <row r="469" spans="3:13">
      <c r="C469" s="9"/>
      <c r="D469" s="9"/>
      <c r="E469" s="61"/>
      <c r="F469" s="18"/>
      <c r="G469" s="9"/>
      <c r="H469" s="9"/>
      <c r="I469" s="9"/>
      <c r="J469" s="9"/>
      <c r="K469" s="9"/>
      <c r="L469" s="9"/>
      <c r="M469" s="9"/>
    </row>
    <row r="470" spans="3:13">
      <c r="C470" s="9"/>
      <c r="D470" s="9"/>
      <c r="E470" s="61"/>
      <c r="F470" s="18"/>
      <c r="G470" s="9"/>
      <c r="H470" s="9"/>
      <c r="I470" s="9"/>
      <c r="J470" s="9"/>
      <c r="K470" s="9"/>
      <c r="L470" s="9"/>
      <c r="M470" s="9"/>
    </row>
    <row r="471" spans="3:13">
      <c r="C471" s="9"/>
      <c r="D471" s="9"/>
      <c r="E471" s="61"/>
      <c r="F471" s="18"/>
      <c r="G471" s="9"/>
      <c r="H471" s="9"/>
      <c r="I471" s="9"/>
      <c r="J471" s="9"/>
      <c r="K471" s="9"/>
      <c r="L471" s="9"/>
      <c r="M471" s="9"/>
    </row>
    <row r="472" spans="3:13">
      <c r="C472" s="9"/>
      <c r="D472" s="9"/>
      <c r="E472" s="61"/>
      <c r="F472" s="18"/>
      <c r="G472" s="9"/>
      <c r="H472" s="9"/>
      <c r="I472" s="9"/>
      <c r="J472" s="9"/>
      <c r="K472" s="9"/>
      <c r="L472" s="9"/>
      <c r="M472" s="9"/>
    </row>
    <row r="473" spans="3:13">
      <c r="C473" s="9"/>
      <c r="D473" s="9"/>
      <c r="E473" s="61"/>
      <c r="F473" s="18"/>
      <c r="G473" s="9"/>
      <c r="H473" s="9"/>
      <c r="I473" s="9"/>
      <c r="J473" s="9"/>
      <c r="K473" s="9"/>
      <c r="L473" s="9"/>
      <c r="M473" s="9"/>
    </row>
    <row r="474" spans="3:13">
      <c r="C474" s="9"/>
      <c r="D474" s="9"/>
      <c r="E474" s="61"/>
      <c r="F474" s="18"/>
      <c r="G474" s="9"/>
      <c r="H474" s="9"/>
      <c r="I474" s="9"/>
      <c r="J474" s="9"/>
      <c r="K474" s="9"/>
      <c r="L474" s="9"/>
      <c r="M474" s="9"/>
    </row>
    <row r="475" spans="3:13">
      <c r="C475" s="9"/>
      <c r="D475" s="9"/>
      <c r="E475" s="61"/>
      <c r="F475" s="18"/>
      <c r="G475" s="9"/>
      <c r="H475" s="9"/>
      <c r="I475" s="9"/>
      <c r="J475" s="9"/>
      <c r="K475" s="9"/>
      <c r="L475" s="9"/>
      <c r="M475" s="9"/>
    </row>
    <row r="476" spans="3:13">
      <c r="C476" s="9"/>
      <c r="D476" s="9"/>
      <c r="E476" s="61"/>
      <c r="F476" s="18"/>
      <c r="G476" s="9"/>
      <c r="H476" s="9"/>
      <c r="I476" s="9"/>
      <c r="J476" s="9"/>
      <c r="K476" s="9"/>
      <c r="L476" s="9"/>
      <c r="M476" s="9"/>
    </row>
    <row r="477" spans="3:13">
      <c r="C477" s="9"/>
      <c r="D477" s="9"/>
      <c r="E477" s="61"/>
      <c r="F477" s="18"/>
      <c r="G477" s="9"/>
      <c r="H477" s="9"/>
      <c r="I477" s="9"/>
      <c r="J477" s="9"/>
      <c r="K477" s="9"/>
      <c r="L477" s="9"/>
      <c r="M477" s="9"/>
    </row>
    <row r="478" spans="3:13">
      <c r="C478" s="9"/>
      <c r="D478" s="9"/>
      <c r="E478" s="61"/>
      <c r="F478" s="18"/>
      <c r="G478" s="9"/>
      <c r="H478" s="9"/>
      <c r="I478" s="9"/>
      <c r="J478" s="9"/>
      <c r="K478" s="9"/>
      <c r="L478" s="9"/>
      <c r="M478" s="9"/>
    </row>
    <row r="479" spans="3:13">
      <c r="C479" s="9"/>
      <c r="D479" s="9"/>
      <c r="E479" s="61"/>
      <c r="F479" s="18"/>
      <c r="G479" s="9"/>
      <c r="H479" s="9"/>
      <c r="I479" s="9"/>
      <c r="J479" s="9"/>
      <c r="K479" s="9"/>
      <c r="L479" s="9"/>
      <c r="M479" s="9"/>
    </row>
    <row r="480" spans="3:13">
      <c r="C480" s="9"/>
      <c r="D480" s="9"/>
      <c r="E480" s="61"/>
      <c r="F480" s="18"/>
      <c r="G480" s="9"/>
      <c r="H480" s="9"/>
      <c r="I480" s="9"/>
      <c r="J480" s="9"/>
      <c r="K480" s="9"/>
      <c r="L480" s="9"/>
      <c r="M480" s="9"/>
    </row>
    <row r="481" spans="3:13">
      <c r="C481" s="9"/>
      <c r="D481" s="9"/>
      <c r="E481" s="61"/>
      <c r="F481" s="18"/>
      <c r="G481" s="9"/>
      <c r="H481" s="9"/>
      <c r="I481" s="9"/>
      <c r="J481" s="9"/>
      <c r="K481" s="9"/>
      <c r="L481" s="9"/>
      <c r="M481" s="9"/>
    </row>
    <row r="482" spans="3:13">
      <c r="C482" s="9"/>
      <c r="D482" s="9"/>
      <c r="E482" s="61"/>
      <c r="F482" s="18"/>
      <c r="G482" s="9"/>
      <c r="H482" s="9"/>
      <c r="I482" s="9"/>
      <c r="J482" s="9"/>
      <c r="K482" s="9"/>
      <c r="L482" s="9"/>
      <c r="M482" s="9"/>
    </row>
    <row r="483" spans="3:13">
      <c r="C483" s="9"/>
      <c r="D483" s="9"/>
      <c r="E483" s="61"/>
      <c r="F483" s="18"/>
      <c r="G483" s="9"/>
      <c r="H483" s="9"/>
      <c r="I483" s="9"/>
      <c r="J483" s="9"/>
      <c r="K483" s="9"/>
      <c r="L483" s="9"/>
      <c r="M483" s="9"/>
    </row>
    <row r="484" spans="3:13">
      <c r="C484" s="9"/>
      <c r="D484" s="9"/>
      <c r="E484" s="61"/>
      <c r="F484" s="18"/>
      <c r="G484" s="9"/>
      <c r="H484" s="9"/>
      <c r="I484" s="9"/>
      <c r="J484" s="9"/>
      <c r="K484" s="9"/>
      <c r="L484" s="9"/>
      <c r="M484" s="9"/>
    </row>
    <row r="485" spans="3:13">
      <c r="C485" s="9"/>
      <c r="D485" s="9"/>
      <c r="E485" s="61"/>
      <c r="F485" s="18"/>
      <c r="G485" s="9"/>
      <c r="H485" s="9"/>
      <c r="I485" s="9"/>
      <c r="J485" s="9"/>
      <c r="K485" s="9"/>
      <c r="L485" s="9"/>
      <c r="M485" s="9"/>
    </row>
    <row r="486" spans="3:13">
      <c r="C486" s="9"/>
      <c r="D486" s="9"/>
      <c r="E486" s="61"/>
      <c r="F486" s="18"/>
      <c r="G486" s="9"/>
      <c r="H486" s="9"/>
      <c r="I486" s="9"/>
      <c r="J486" s="9"/>
      <c r="K486" s="9"/>
      <c r="L486" s="9"/>
      <c r="M486" s="9"/>
    </row>
    <row r="487" spans="3:13">
      <c r="C487" s="9"/>
      <c r="D487" s="9"/>
      <c r="E487" s="61"/>
      <c r="F487" s="18"/>
      <c r="G487" s="9"/>
      <c r="H487" s="9"/>
      <c r="I487" s="9"/>
      <c r="J487" s="9"/>
      <c r="K487" s="9"/>
      <c r="L487" s="9"/>
      <c r="M487" s="9"/>
    </row>
    <row r="488" spans="3:13">
      <c r="C488" s="9"/>
      <c r="D488" s="9"/>
      <c r="E488" s="61"/>
      <c r="F488" s="18"/>
      <c r="G488" s="9"/>
      <c r="H488" s="9"/>
      <c r="I488" s="9"/>
      <c r="J488" s="9"/>
      <c r="K488" s="9"/>
      <c r="L488" s="9"/>
      <c r="M488" s="9"/>
    </row>
    <row r="489" spans="3:13">
      <c r="C489" s="9"/>
      <c r="D489" s="9"/>
      <c r="E489" s="61"/>
      <c r="F489" s="18"/>
      <c r="G489" s="9"/>
      <c r="H489" s="9"/>
      <c r="I489" s="9"/>
      <c r="J489" s="9"/>
      <c r="K489" s="9"/>
      <c r="L489" s="9"/>
      <c r="M489" s="9"/>
    </row>
    <row r="490" spans="3:13">
      <c r="C490" s="9"/>
      <c r="D490" s="9"/>
      <c r="E490" s="61"/>
      <c r="F490" s="18"/>
      <c r="G490" s="9"/>
      <c r="H490" s="9"/>
      <c r="I490" s="9"/>
      <c r="J490" s="9"/>
      <c r="K490" s="9"/>
      <c r="L490" s="9"/>
      <c r="M490" s="9"/>
    </row>
    <row r="491" spans="3:13">
      <c r="C491" s="9"/>
      <c r="D491" s="9"/>
      <c r="E491" s="61"/>
      <c r="F491" s="18"/>
      <c r="G491" s="9"/>
      <c r="H491" s="9"/>
      <c r="I491" s="9"/>
      <c r="J491" s="9"/>
      <c r="K491" s="9"/>
      <c r="L491" s="9"/>
      <c r="M491" s="9"/>
    </row>
    <row r="492" spans="3:13">
      <c r="C492" s="9"/>
      <c r="D492" s="9"/>
      <c r="E492" s="61"/>
      <c r="F492" s="18"/>
      <c r="G492" s="9"/>
      <c r="H492" s="9"/>
      <c r="I492" s="9"/>
      <c r="J492" s="9"/>
      <c r="K492" s="9"/>
      <c r="L492" s="9"/>
      <c r="M492" s="9"/>
    </row>
    <row r="493" spans="3:13">
      <c r="C493" s="9"/>
      <c r="D493" s="9"/>
      <c r="E493" s="61"/>
      <c r="F493" s="18"/>
      <c r="G493" s="9"/>
      <c r="H493" s="9"/>
      <c r="I493" s="9"/>
      <c r="J493" s="9"/>
      <c r="K493" s="9"/>
      <c r="L493" s="9"/>
      <c r="M493" s="9"/>
    </row>
    <row r="494" spans="3:13">
      <c r="C494" s="9"/>
      <c r="D494" s="9"/>
      <c r="E494" s="61"/>
      <c r="F494" s="18"/>
      <c r="G494" s="9"/>
      <c r="H494" s="9"/>
      <c r="I494" s="9"/>
      <c r="J494" s="9"/>
      <c r="K494" s="9"/>
      <c r="L494" s="9"/>
      <c r="M494" s="9"/>
    </row>
    <row r="495" spans="3:13">
      <c r="C495" s="9"/>
      <c r="D495" s="9"/>
      <c r="E495" s="61"/>
      <c r="F495" s="18"/>
      <c r="G495" s="9"/>
      <c r="H495" s="9"/>
      <c r="I495" s="9"/>
      <c r="J495" s="9"/>
      <c r="K495" s="9"/>
      <c r="L495" s="9"/>
      <c r="M495" s="9"/>
    </row>
    <row r="496" spans="3:13">
      <c r="C496" s="9"/>
      <c r="D496" s="9"/>
      <c r="E496" s="61"/>
      <c r="F496" s="18"/>
      <c r="G496" s="9"/>
      <c r="H496" s="9"/>
      <c r="I496" s="9"/>
      <c r="J496" s="9"/>
      <c r="K496" s="9"/>
      <c r="L496" s="9"/>
      <c r="M496" s="9"/>
    </row>
    <row r="497" spans="3:13">
      <c r="C497" s="9"/>
      <c r="D497" s="9"/>
      <c r="E497" s="61"/>
      <c r="F497" s="18"/>
      <c r="G497" s="9"/>
      <c r="H497" s="9"/>
      <c r="I497" s="9"/>
      <c r="J497" s="9"/>
      <c r="K497" s="9"/>
      <c r="L497" s="9"/>
      <c r="M497" s="9"/>
    </row>
    <row r="498" spans="3:13">
      <c r="C498" s="9"/>
      <c r="D498" s="9"/>
      <c r="E498" s="61"/>
      <c r="F498" s="18"/>
      <c r="G498" s="9"/>
      <c r="H498" s="9"/>
      <c r="I498" s="9"/>
      <c r="J498" s="9"/>
      <c r="K498" s="9"/>
      <c r="L498" s="9"/>
      <c r="M498" s="9"/>
    </row>
    <row r="499" spans="3:13">
      <c r="C499" s="9"/>
      <c r="D499" s="9"/>
      <c r="E499" s="61"/>
      <c r="F499" s="18"/>
      <c r="G499" s="9"/>
      <c r="H499" s="9"/>
      <c r="I499" s="9"/>
      <c r="J499" s="9"/>
      <c r="K499" s="9"/>
      <c r="L499" s="9"/>
      <c r="M499" s="9"/>
    </row>
    <row r="500" spans="3:13">
      <c r="C500" s="9"/>
      <c r="D500" s="9"/>
      <c r="E500" s="61"/>
      <c r="F500" s="18"/>
      <c r="G500" s="9"/>
      <c r="H500" s="9"/>
      <c r="I500" s="9"/>
      <c r="J500" s="9"/>
      <c r="K500" s="9"/>
      <c r="L500" s="9"/>
      <c r="M500" s="9"/>
    </row>
    <row r="501" spans="3:13">
      <c r="C501" s="9"/>
      <c r="D501" s="9"/>
      <c r="E501" s="61"/>
      <c r="F501" s="18"/>
      <c r="G501" s="9"/>
      <c r="H501" s="9"/>
      <c r="I501" s="9"/>
      <c r="J501" s="9"/>
      <c r="K501" s="9"/>
      <c r="L501" s="9"/>
      <c r="M501" s="9"/>
    </row>
    <row r="502" spans="3:13">
      <c r="C502" s="9"/>
      <c r="D502" s="9"/>
      <c r="E502" s="61"/>
      <c r="F502" s="18"/>
      <c r="G502" s="9"/>
      <c r="H502" s="9"/>
      <c r="I502" s="9"/>
      <c r="J502" s="9"/>
      <c r="K502" s="9"/>
      <c r="L502" s="9"/>
      <c r="M502" s="9"/>
    </row>
    <row r="503" spans="3:13">
      <c r="C503" s="9"/>
      <c r="D503" s="9"/>
      <c r="E503" s="61"/>
      <c r="F503" s="18"/>
      <c r="G503" s="9"/>
      <c r="H503" s="9"/>
      <c r="I503" s="9"/>
      <c r="J503" s="9"/>
      <c r="K503" s="9"/>
      <c r="L503" s="9"/>
      <c r="M503" s="9"/>
    </row>
    <row r="504" spans="3:13">
      <c r="C504" s="9"/>
      <c r="D504" s="9"/>
      <c r="E504" s="61"/>
      <c r="F504" s="18"/>
      <c r="G504" s="9"/>
      <c r="H504" s="9"/>
      <c r="I504" s="9"/>
      <c r="J504" s="9"/>
      <c r="K504" s="9"/>
      <c r="L504" s="9"/>
      <c r="M504" s="9"/>
    </row>
    <row r="505" spans="3:13">
      <c r="C505" s="9"/>
      <c r="D505" s="9"/>
      <c r="E505" s="61"/>
      <c r="F505" s="18"/>
      <c r="G505" s="9"/>
      <c r="H505" s="9"/>
      <c r="I505" s="9"/>
      <c r="J505" s="9"/>
      <c r="K505" s="9"/>
      <c r="L505" s="9"/>
      <c r="M505" s="9"/>
    </row>
    <row r="506" spans="3:13">
      <c r="C506" s="9"/>
      <c r="D506" s="9"/>
      <c r="E506" s="61"/>
      <c r="F506" s="18"/>
      <c r="G506" s="9"/>
      <c r="H506" s="9"/>
      <c r="I506" s="9"/>
      <c r="J506" s="9"/>
      <c r="K506" s="9"/>
      <c r="L506" s="9"/>
      <c r="M506" s="9"/>
    </row>
    <row r="507" spans="3:13">
      <c r="C507" s="9"/>
      <c r="D507" s="9"/>
      <c r="E507" s="61"/>
      <c r="F507" s="18"/>
      <c r="G507" s="9"/>
      <c r="H507" s="9"/>
      <c r="I507" s="9"/>
      <c r="J507" s="9"/>
      <c r="K507" s="9"/>
      <c r="L507" s="9"/>
      <c r="M507" s="9"/>
    </row>
    <row r="508" spans="3:13">
      <c r="C508" s="9"/>
      <c r="D508" s="9"/>
      <c r="E508" s="61"/>
      <c r="F508" s="18"/>
      <c r="G508" s="9"/>
      <c r="H508" s="9"/>
      <c r="I508" s="9"/>
      <c r="J508" s="9"/>
      <c r="K508" s="9"/>
      <c r="L508" s="9"/>
      <c r="M508" s="9"/>
    </row>
    <row r="509" spans="3:13">
      <c r="C509" s="9"/>
      <c r="D509" s="9"/>
      <c r="E509" s="61"/>
      <c r="F509" s="18"/>
      <c r="G509" s="9"/>
      <c r="H509" s="9"/>
      <c r="I509" s="9"/>
      <c r="J509" s="9"/>
      <c r="K509" s="9"/>
      <c r="L509" s="9"/>
      <c r="M509" s="9"/>
    </row>
    <row r="510" spans="3:13">
      <c r="C510" s="9"/>
      <c r="D510" s="9"/>
      <c r="E510" s="61"/>
      <c r="F510" s="18"/>
      <c r="G510" s="9"/>
      <c r="H510" s="9"/>
      <c r="I510" s="9"/>
      <c r="J510" s="9"/>
      <c r="K510" s="9"/>
      <c r="L510" s="9"/>
      <c r="M510" s="9"/>
    </row>
    <row r="511" spans="3:13">
      <c r="C511" s="9"/>
      <c r="D511" s="9"/>
      <c r="E511" s="61"/>
      <c r="F511" s="18"/>
      <c r="G511" s="9"/>
      <c r="H511" s="9"/>
      <c r="I511" s="9"/>
      <c r="J511" s="9"/>
      <c r="K511" s="9"/>
      <c r="L511" s="9"/>
      <c r="M511" s="9"/>
    </row>
    <row r="512" spans="3:13">
      <c r="C512" s="9"/>
      <c r="D512" s="9"/>
      <c r="E512" s="61"/>
      <c r="F512" s="18"/>
      <c r="G512" s="9"/>
      <c r="H512" s="9"/>
      <c r="I512" s="9"/>
      <c r="J512" s="9"/>
      <c r="K512" s="9"/>
      <c r="L512" s="9"/>
      <c r="M512" s="9"/>
    </row>
    <row r="513" spans="3:13">
      <c r="C513" s="9"/>
      <c r="D513" s="9"/>
      <c r="E513" s="61"/>
      <c r="F513" s="18"/>
      <c r="G513" s="9"/>
      <c r="H513" s="9"/>
      <c r="I513" s="9"/>
      <c r="J513" s="9"/>
      <c r="K513" s="9"/>
      <c r="L513" s="9"/>
      <c r="M513" s="9"/>
    </row>
    <row r="514" spans="3:13">
      <c r="C514" s="9"/>
      <c r="D514" s="9"/>
      <c r="E514" s="61"/>
      <c r="F514" s="18"/>
      <c r="G514" s="9"/>
      <c r="H514" s="9"/>
      <c r="I514" s="9"/>
      <c r="J514" s="9"/>
      <c r="K514" s="9"/>
      <c r="L514" s="9"/>
      <c r="M514" s="9"/>
    </row>
    <row r="515" spans="3:13">
      <c r="C515" s="9"/>
      <c r="D515" s="9"/>
      <c r="E515" s="61"/>
      <c r="F515" s="18"/>
      <c r="G515" s="9"/>
      <c r="H515" s="9"/>
      <c r="I515" s="9"/>
      <c r="J515" s="9"/>
      <c r="K515" s="9"/>
      <c r="L515" s="9"/>
      <c r="M515" s="9"/>
    </row>
    <row r="516" spans="3:13">
      <c r="C516" s="9"/>
      <c r="D516" s="9"/>
      <c r="E516" s="61"/>
      <c r="F516" s="18"/>
      <c r="G516" s="9"/>
      <c r="H516" s="9"/>
      <c r="I516" s="9"/>
      <c r="J516" s="9"/>
      <c r="K516" s="9"/>
      <c r="L516" s="9"/>
      <c r="M516" s="9"/>
    </row>
    <row r="517" spans="3:13">
      <c r="C517" s="9"/>
      <c r="D517" s="9"/>
      <c r="E517" s="61"/>
      <c r="F517" s="18"/>
      <c r="G517" s="9"/>
      <c r="H517" s="9"/>
      <c r="I517" s="9"/>
      <c r="J517" s="9"/>
      <c r="K517" s="9"/>
      <c r="L517" s="9"/>
      <c r="M517" s="9"/>
    </row>
    <row r="518" spans="3:13">
      <c r="C518" s="9"/>
      <c r="D518" s="9"/>
      <c r="E518" s="61"/>
      <c r="F518" s="18"/>
      <c r="G518" s="9"/>
      <c r="H518" s="9"/>
      <c r="I518" s="9"/>
      <c r="J518" s="9"/>
      <c r="K518" s="9"/>
      <c r="L518" s="9"/>
      <c r="M518" s="9"/>
    </row>
    <row r="519" spans="3:13">
      <c r="C519" s="9"/>
      <c r="D519" s="9"/>
      <c r="E519" s="61"/>
      <c r="F519" s="18"/>
      <c r="G519" s="9"/>
      <c r="H519" s="9"/>
      <c r="I519" s="9"/>
      <c r="J519" s="9"/>
      <c r="K519" s="9"/>
      <c r="L519" s="9"/>
      <c r="M519" s="9"/>
    </row>
    <row r="520" spans="3:13">
      <c r="C520" s="9"/>
      <c r="D520" s="9"/>
      <c r="E520" s="61"/>
      <c r="F520" s="18"/>
      <c r="G520" s="9"/>
      <c r="H520" s="9"/>
      <c r="I520" s="9"/>
      <c r="J520" s="9"/>
      <c r="K520" s="9"/>
      <c r="L520" s="9"/>
      <c r="M520" s="9"/>
    </row>
    <row r="521" spans="3:13">
      <c r="C521" s="9"/>
      <c r="D521" s="9"/>
      <c r="E521" s="61"/>
      <c r="F521" s="18"/>
      <c r="G521" s="9"/>
      <c r="H521" s="9"/>
      <c r="I521" s="9"/>
      <c r="J521" s="9"/>
      <c r="K521" s="9"/>
      <c r="L521" s="9"/>
      <c r="M521" s="9"/>
    </row>
    <row r="522" spans="3:13">
      <c r="C522" s="9"/>
      <c r="D522" s="9"/>
      <c r="E522" s="61"/>
      <c r="F522" s="18"/>
      <c r="G522" s="9"/>
      <c r="H522" s="9"/>
      <c r="I522" s="9"/>
      <c r="J522" s="9"/>
      <c r="K522" s="9"/>
      <c r="L522" s="9"/>
      <c r="M522" s="9"/>
    </row>
    <row r="523" spans="3:13">
      <c r="C523" s="9"/>
      <c r="D523" s="9"/>
      <c r="E523" s="61"/>
      <c r="F523" s="18"/>
      <c r="G523" s="9"/>
      <c r="H523" s="9"/>
      <c r="I523" s="9"/>
      <c r="J523" s="9"/>
      <c r="K523" s="9"/>
      <c r="L523" s="9"/>
      <c r="M523" s="9"/>
    </row>
    <row r="524" spans="3:13">
      <c r="C524" s="9"/>
      <c r="D524" s="9"/>
      <c r="E524" s="61"/>
      <c r="F524" s="18"/>
      <c r="G524" s="9"/>
      <c r="H524" s="9"/>
      <c r="I524" s="9"/>
      <c r="J524" s="9"/>
      <c r="K524" s="9"/>
      <c r="L524" s="9"/>
      <c r="M524" s="9"/>
    </row>
    <row r="525" spans="3:13">
      <c r="C525" s="9"/>
      <c r="D525" s="9"/>
      <c r="E525" s="61"/>
      <c r="F525" s="18"/>
      <c r="G525" s="9"/>
      <c r="H525" s="9"/>
      <c r="I525" s="9"/>
      <c r="J525" s="9"/>
      <c r="K525" s="9"/>
      <c r="L525" s="9"/>
      <c r="M525" s="9"/>
    </row>
    <row r="526" spans="3:13">
      <c r="C526" s="9"/>
      <c r="D526" s="9"/>
      <c r="E526" s="61"/>
      <c r="F526" s="18"/>
      <c r="G526" s="9"/>
      <c r="H526" s="9"/>
      <c r="I526" s="9"/>
      <c r="J526" s="9"/>
      <c r="K526" s="9"/>
      <c r="L526" s="9"/>
      <c r="M526" s="9"/>
    </row>
    <row r="527" spans="3:13">
      <c r="C527" s="9"/>
      <c r="D527" s="9"/>
      <c r="E527" s="61"/>
      <c r="F527" s="18"/>
      <c r="G527" s="9"/>
      <c r="H527" s="9"/>
      <c r="I527" s="9"/>
      <c r="J527" s="9"/>
      <c r="K527" s="9"/>
      <c r="L527" s="9"/>
      <c r="M527" s="9"/>
    </row>
    <row r="528" spans="3:13">
      <c r="C528" s="9"/>
      <c r="D528" s="9"/>
      <c r="E528" s="61"/>
      <c r="F528" s="18"/>
      <c r="G528" s="9"/>
      <c r="H528" s="9"/>
      <c r="I528" s="9"/>
      <c r="J528" s="9"/>
      <c r="K528" s="9"/>
      <c r="L528" s="9"/>
      <c r="M528" s="9"/>
    </row>
    <row r="529" spans="3:13">
      <c r="C529" s="9"/>
      <c r="D529" s="9"/>
      <c r="E529" s="61"/>
      <c r="F529" s="18"/>
      <c r="G529" s="9"/>
      <c r="H529" s="9"/>
      <c r="I529" s="9"/>
      <c r="J529" s="9"/>
      <c r="K529" s="9"/>
      <c r="L529" s="9"/>
      <c r="M529" s="9"/>
    </row>
    <row r="530" spans="3:13">
      <c r="C530" s="9"/>
      <c r="D530" s="9"/>
      <c r="E530" s="61"/>
      <c r="F530" s="18"/>
      <c r="G530" s="9"/>
      <c r="H530" s="9"/>
      <c r="I530" s="9"/>
      <c r="J530" s="9"/>
      <c r="K530" s="9"/>
      <c r="L530" s="9"/>
      <c r="M530" s="9"/>
    </row>
    <row r="531" spans="3:13">
      <c r="C531" s="9"/>
      <c r="D531" s="9"/>
      <c r="E531" s="61"/>
      <c r="F531" s="18"/>
      <c r="G531" s="9"/>
      <c r="H531" s="9"/>
      <c r="I531" s="9"/>
      <c r="J531" s="9"/>
      <c r="K531" s="9"/>
      <c r="L531" s="9"/>
      <c r="M531" s="9"/>
    </row>
    <row r="532" spans="3:13">
      <c r="C532" s="9"/>
      <c r="D532" s="9"/>
      <c r="E532" s="61"/>
      <c r="F532" s="18"/>
      <c r="G532" s="9"/>
      <c r="H532" s="9"/>
      <c r="I532" s="9"/>
      <c r="J532" s="9"/>
      <c r="K532" s="9"/>
      <c r="L532" s="9"/>
      <c r="M532" s="9"/>
    </row>
    <row r="533" spans="3:13">
      <c r="C533" s="9"/>
      <c r="D533" s="9"/>
      <c r="E533" s="61"/>
      <c r="F533" s="18"/>
      <c r="G533" s="9"/>
      <c r="H533" s="9"/>
      <c r="I533" s="9"/>
      <c r="J533" s="9"/>
      <c r="K533" s="9"/>
      <c r="L533" s="9"/>
      <c r="M533" s="9"/>
    </row>
    <row r="534" spans="3:13">
      <c r="C534" s="9"/>
      <c r="D534" s="9"/>
      <c r="E534" s="61"/>
      <c r="F534" s="18"/>
      <c r="G534" s="9"/>
      <c r="H534" s="9"/>
      <c r="I534" s="9"/>
      <c r="J534" s="9"/>
      <c r="K534" s="9"/>
      <c r="L534" s="9"/>
      <c r="M534" s="9"/>
    </row>
    <row r="535" spans="3:13">
      <c r="C535" s="9"/>
      <c r="D535" s="9"/>
      <c r="E535" s="61"/>
      <c r="F535" s="18"/>
      <c r="G535" s="9"/>
      <c r="H535" s="9"/>
      <c r="I535" s="9"/>
      <c r="J535" s="9"/>
      <c r="K535" s="9"/>
      <c r="L535" s="9"/>
      <c r="M535" s="9"/>
    </row>
    <row r="536" spans="3:13">
      <c r="C536" s="9"/>
      <c r="D536" s="9"/>
      <c r="E536" s="61"/>
      <c r="F536" s="18"/>
      <c r="G536" s="9"/>
      <c r="H536" s="9"/>
      <c r="I536" s="9"/>
      <c r="J536" s="9"/>
      <c r="K536" s="9"/>
      <c r="L536" s="9"/>
      <c r="M536" s="9"/>
    </row>
    <row r="537" spans="3:13">
      <c r="C537" s="9"/>
      <c r="D537" s="9"/>
      <c r="E537" s="61"/>
      <c r="F537" s="18"/>
      <c r="G537" s="9"/>
      <c r="H537" s="9"/>
      <c r="I537" s="9"/>
      <c r="J537" s="9"/>
      <c r="K537" s="9"/>
      <c r="L537" s="9"/>
      <c r="M537" s="9"/>
    </row>
    <row r="538" spans="3:13">
      <c r="C538" s="9"/>
      <c r="D538" s="9"/>
      <c r="E538" s="61"/>
      <c r="F538" s="18"/>
      <c r="G538" s="9"/>
      <c r="H538" s="9"/>
      <c r="I538" s="9"/>
      <c r="J538" s="9"/>
      <c r="K538" s="9"/>
      <c r="L538" s="9"/>
      <c r="M538" s="9"/>
    </row>
    <row r="539" spans="3:13">
      <c r="C539" s="9"/>
      <c r="D539" s="9"/>
      <c r="E539" s="61"/>
      <c r="F539" s="18"/>
      <c r="G539" s="9"/>
      <c r="H539" s="9"/>
      <c r="I539" s="9"/>
      <c r="J539" s="9"/>
      <c r="K539" s="9"/>
      <c r="L539" s="9"/>
      <c r="M539" s="9"/>
    </row>
    <row r="540" spans="3:13">
      <c r="C540" s="9"/>
      <c r="D540" s="9"/>
      <c r="E540" s="61"/>
      <c r="F540" s="18"/>
      <c r="G540" s="9"/>
      <c r="H540" s="9"/>
      <c r="I540" s="9"/>
      <c r="J540" s="9"/>
      <c r="K540" s="9"/>
      <c r="L540" s="9"/>
      <c r="M540" s="9"/>
    </row>
    <row r="541" spans="3:13">
      <c r="C541" s="9"/>
      <c r="D541" s="9"/>
      <c r="E541" s="61"/>
      <c r="F541" s="18"/>
      <c r="G541" s="9"/>
      <c r="H541" s="9"/>
      <c r="I541" s="9"/>
      <c r="J541" s="9"/>
      <c r="K541" s="9"/>
      <c r="L541" s="9"/>
      <c r="M541" s="9"/>
    </row>
    <row r="542" spans="3:13">
      <c r="C542" s="9"/>
      <c r="D542" s="9"/>
      <c r="E542" s="61"/>
      <c r="F542" s="18"/>
      <c r="G542" s="9"/>
      <c r="H542" s="9"/>
      <c r="I542" s="9"/>
      <c r="J542" s="9"/>
      <c r="K542" s="9"/>
      <c r="L542" s="9"/>
      <c r="M542" s="9"/>
    </row>
    <row r="543" spans="3:13">
      <c r="C543" s="9"/>
      <c r="D543" s="9"/>
      <c r="E543" s="61"/>
      <c r="F543" s="18"/>
      <c r="G543" s="9"/>
      <c r="H543" s="9"/>
      <c r="I543" s="9"/>
      <c r="J543" s="9"/>
      <c r="K543" s="9"/>
      <c r="L543" s="9"/>
      <c r="M543" s="9"/>
    </row>
    <row r="544" spans="3:13">
      <c r="C544" s="9"/>
      <c r="D544" s="9"/>
      <c r="E544" s="61"/>
      <c r="F544" s="18"/>
      <c r="G544" s="9"/>
      <c r="H544" s="9"/>
      <c r="I544" s="9"/>
      <c r="J544" s="9"/>
      <c r="K544" s="9"/>
      <c r="L544" s="9"/>
      <c r="M544" s="9"/>
    </row>
    <row r="545" spans="3:13">
      <c r="C545" s="9"/>
      <c r="D545" s="9"/>
      <c r="E545" s="61"/>
      <c r="F545" s="18"/>
      <c r="G545" s="9"/>
      <c r="H545" s="9"/>
      <c r="I545" s="9"/>
      <c r="J545" s="9"/>
      <c r="K545" s="9"/>
      <c r="L545" s="9"/>
      <c r="M545" s="9"/>
    </row>
    <row r="546" spans="3:13">
      <c r="C546" s="9"/>
      <c r="D546" s="9"/>
      <c r="E546" s="61"/>
      <c r="F546" s="18"/>
      <c r="G546" s="9"/>
      <c r="H546" s="9"/>
      <c r="I546" s="9"/>
      <c r="J546" s="9"/>
      <c r="K546" s="9"/>
      <c r="L546" s="9"/>
      <c r="M546" s="9"/>
    </row>
    <row r="547" spans="3:13">
      <c r="C547" s="9"/>
      <c r="D547" s="9"/>
      <c r="E547" s="61"/>
      <c r="F547" s="18"/>
      <c r="G547" s="9"/>
      <c r="H547" s="9"/>
      <c r="I547" s="9"/>
      <c r="J547" s="9"/>
      <c r="K547" s="9"/>
      <c r="L547" s="9"/>
      <c r="M547" s="9"/>
    </row>
    <row r="548" spans="3:13">
      <c r="C548" s="9"/>
      <c r="D548" s="9"/>
      <c r="E548" s="61"/>
      <c r="F548" s="18"/>
      <c r="G548" s="9"/>
      <c r="H548" s="9"/>
      <c r="I548" s="9"/>
      <c r="J548" s="9"/>
      <c r="K548" s="9"/>
      <c r="L548" s="9"/>
      <c r="M548" s="9"/>
    </row>
    <row r="549" spans="3:13">
      <c r="C549" s="9"/>
      <c r="D549" s="9"/>
      <c r="E549" s="61"/>
      <c r="F549" s="18"/>
      <c r="G549" s="9"/>
      <c r="H549" s="9"/>
      <c r="I549" s="9"/>
      <c r="J549" s="9"/>
      <c r="K549" s="9"/>
      <c r="L549" s="9"/>
      <c r="M549" s="9"/>
    </row>
    <row r="550" spans="3:13">
      <c r="C550" s="9"/>
      <c r="D550" s="9"/>
      <c r="E550" s="61"/>
      <c r="F550" s="18"/>
      <c r="G550" s="9"/>
      <c r="H550" s="9"/>
      <c r="I550" s="9"/>
      <c r="J550" s="9"/>
      <c r="K550" s="9"/>
      <c r="L550" s="9"/>
      <c r="M550" s="9"/>
    </row>
    <row r="551" spans="3:13">
      <c r="C551" s="9"/>
      <c r="D551" s="9"/>
      <c r="E551" s="61"/>
      <c r="F551" s="18"/>
      <c r="G551" s="9"/>
      <c r="H551" s="9"/>
      <c r="I551" s="9"/>
      <c r="J551" s="9"/>
      <c r="K551" s="9"/>
      <c r="L551" s="9"/>
      <c r="M551" s="9"/>
    </row>
    <row r="552" spans="3:13">
      <c r="C552" s="9"/>
      <c r="D552" s="9"/>
      <c r="E552" s="61"/>
      <c r="F552" s="18"/>
      <c r="G552" s="9"/>
      <c r="H552" s="9"/>
      <c r="I552" s="9"/>
      <c r="J552" s="9"/>
      <c r="K552" s="9"/>
      <c r="L552" s="9"/>
      <c r="M552" s="9"/>
    </row>
    <row r="553" spans="3:13">
      <c r="C553" s="9"/>
      <c r="D553" s="9"/>
      <c r="E553" s="61"/>
      <c r="F553" s="18"/>
      <c r="G553" s="9"/>
      <c r="H553" s="9"/>
      <c r="I553" s="9"/>
      <c r="J553" s="9"/>
      <c r="K553" s="9"/>
      <c r="L553" s="9"/>
      <c r="M553" s="9"/>
    </row>
    <row r="554" spans="3:13">
      <c r="C554" s="9"/>
      <c r="D554" s="9"/>
      <c r="E554" s="61"/>
      <c r="F554" s="18"/>
      <c r="G554" s="9"/>
      <c r="H554" s="9"/>
      <c r="I554" s="9"/>
      <c r="J554" s="9"/>
      <c r="K554" s="9"/>
      <c r="L554" s="9"/>
      <c r="M554" s="9"/>
    </row>
    <row r="555" spans="3:13">
      <c r="C555" s="9"/>
      <c r="D555" s="9"/>
      <c r="E555" s="61"/>
      <c r="F555" s="18"/>
      <c r="G555" s="9"/>
      <c r="H555" s="9"/>
      <c r="I555" s="9"/>
      <c r="J555" s="9"/>
      <c r="K555" s="9"/>
      <c r="L555" s="9"/>
      <c r="M555" s="9"/>
    </row>
    <row r="556" spans="3:13">
      <c r="C556" s="9"/>
      <c r="D556" s="9"/>
      <c r="E556" s="61"/>
      <c r="F556" s="18"/>
      <c r="G556" s="9"/>
      <c r="H556" s="9"/>
      <c r="I556" s="9"/>
      <c r="J556" s="9"/>
      <c r="K556" s="9"/>
      <c r="L556" s="9"/>
      <c r="M556" s="9"/>
    </row>
    <row r="557" spans="3:13">
      <c r="C557" s="9"/>
      <c r="D557" s="9"/>
      <c r="E557" s="61"/>
      <c r="F557" s="18"/>
      <c r="G557" s="9"/>
      <c r="H557" s="9"/>
      <c r="I557" s="9"/>
      <c r="J557" s="9"/>
      <c r="K557" s="9"/>
      <c r="L557" s="9"/>
      <c r="M557" s="9"/>
    </row>
    <row r="558" spans="3:13">
      <c r="C558" s="9"/>
      <c r="D558" s="9"/>
      <c r="E558" s="61"/>
      <c r="F558" s="18"/>
      <c r="G558" s="9"/>
      <c r="H558" s="9"/>
      <c r="I558" s="9"/>
      <c r="J558" s="9"/>
      <c r="K558" s="9"/>
      <c r="L558" s="9"/>
      <c r="M558" s="9"/>
    </row>
    <row r="559" spans="3:13">
      <c r="C559" s="9"/>
      <c r="D559" s="9"/>
      <c r="E559" s="61"/>
      <c r="F559" s="18"/>
      <c r="G559" s="9"/>
      <c r="H559" s="9"/>
      <c r="I559" s="9"/>
      <c r="J559" s="9"/>
      <c r="K559" s="9"/>
      <c r="L559" s="9"/>
      <c r="M559" s="9"/>
    </row>
    <row r="560" spans="3:13">
      <c r="C560" s="9"/>
      <c r="D560" s="9"/>
      <c r="E560" s="61"/>
      <c r="F560" s="18"/>
      <c r="G560" s="9"/>
      <c r="H560" s="9"/>
      <c r="I560" s="9"/>
      <c r="J560" s="9"/>
      <c r="K560" s="9"/>
      <c r="L560" s="9"/>
      <c r="M560" s="9"/>
    </row>
    <row r="561" spans="3:13">
      <c r="C561" s="9"/>
      <c r="D561" s="9"/>
      <c r="E561" s="61"/>
      <c r="F561" s="18"/>
      <c r="G561" s="9"/>
      <c r="H561" s="9"/>
      <c r="I561" s="9"/>
      <c r="J561" s="9"/>
      <c r="K561" s="9"/>
      <c r="L561" s="9"/>
      <c r="M561" s="9"/>
    </row>
    <row r="562" spans="3:13">
      <c r="C562" s="9"/>
      <c r="D562" s="9"/>
      <c r="E562" s="61"/>
      <c r="F562" s="18"/>
      <c r="G562" s="9"/>
      <c r="H562" s="9"/>
      <c r="I562" s="9"/>
      <c r="J562" s="9"/>
      <c r="K562" s="9"/>
      <c r="L562" s="9"/>
      <c r="M562" s="9"/>
    </row>
    <row r="563" spans="3:13">
      <c r="C563" s="9"/>
      <c r="D563" s="9"/>
      <c r="E563" s="61"/>
      <c r="F563" s="18"/>
      <c r="G563" s="9"/>
      <c r="H563" s="9"/>
      <c r="I563" s="9"/>
      <c r="J563" s="9"/>
      <c r="K563" s="9"/>
      <c r="L563" s="9"/>
      <c r="M563" s="9"/>
    </row>
    <row r="564" spans="3:13">
      <c r="C564" s="9"/>
      <c r="D564" s="9"/>
      <c r="E564" s="61"/>
      <c r="F564" s="18"/>
      <c r="G564" s="9"/>
      <c r="H564" s="9"/>
      <c r="I564" s="9"/>
      <c r="J564" s="9"/>
      <c r="K564" s="9"/>
      <c r="L564" s="9"/>
      <c r="M564" s="9"/>
    </row>
    <row r="565" spans="3:13">
      <c r="C565" s="9"/>
      <c r="D565" s="9"/>
      <c r="E565" s="61"/>
      <c r="F565" s="18"/>
      <c r="G565" s="9"/>
      <c r="H565" s="9"/>
      <c r="I565" s="9"/>
      <c r="J565" s="9"/>
      <c r="K565" s="9"/>
      <c r="L565" s="9"/>
      <c r="M565" s="9"/>
    </row>
    <row r="566" spans="3:13">
      <c r="C566" s="9"/>
      <c r="D566" s="9"/>
      <c r="E566" s="61"/>
      <c r="F566" s="18"/>
      <c r="G566" s="9"/>
      <c r="H566" s="9"/>
      <c r="I566" s="9"/>
      <c r="J566" s="9"/>
      <c r="K566" s="9"/>
      <c r="L566" s="9"/>
      <c r="M566" s="9"/>
    </row>
    <row r="567" spans="3:13">
      <c r="C567" s="9"/>
      <c r="D567" s="9"/>
      <c r="E567" s="61"/>
      <c r="F567" s="18"/>
      <c r="G567" s="9"/>
      <c r="H567" s="9"/>
      <c r="I567" s="9"/>
      <c r="J567" s="9"/>
      <c r="K567" s="9"/>
      <c r="L567" s="9"/>
      <c r="M567" s="9"/>
    </row>
    <row r="568" spans="3:13">
      <c r="C568" s="9"/>
      <c r="D568" s="9"/>
      <c r="E568" s="61"/>
      <c r="F568" s="18"/>
      <c r="G568" s="9"/>
      <c r="H568" s="9"/>
      <c r="I568" s="9"/>
      <c r="J568" s="9"/>
      <c r="K568" s="9"/>
      <c r="L568" s="9"/>
      <c r="M568" s="9"/>
    </row>
    <row r="569" spans="3:13">
      <c r="C569" s="9"/>
      <c r="D569" s="9"/>
      <c r="E569" s="61"/>
      <c r="F569" s="18"/>
      <c r="G569" s="9"/>
      <c r="H569" s="9"/>
      <c r="I569" s="9"/>
      <c r="J569" s="9"/>
      <c r="K569" s="9"/>
      <c r="L569" s="9"/>
      <c r="M569" s="9"/>
    </row>
    <row r="570" spans="3:13">
      <c r="C570" s="9"/>
      <c r="D570" s="9"/>
      <c r="E570" s="61"/>
      <c r="F570" s="18"/>
      <c r="G570" s="9"/>
      <c r="H570" s="9"/>
      <c r="I570" s="9"/>
      <c r="J570" s="9"/>
      <c r="K570" s="9"/>
      <c r="L570" s="9"/>
      <c r="M570" s="9"/>
    </row>
    <row r="571" spans="3:13">
      <c r="C571" s="9"/>
      <c r="D571" s="9"/>
      <c r="E571" s="61"/>
      <c r="F571" s="18"/>
      <c r="G571" s="9"/>
      <c r="H571" s="9"/>
      <c r="I571" s="9"/>
      <c r="J571" s="9"/>
      <c r="K571" s="9"/>
      <c r="L571" s="9"/>
      <c r="M571" s="9"/>
    </row>
    <row r="572" spans="3:13">
      <c r="C572" s="9"/>
      <c r="D572" s="9"/>
      <c r="E572" s="61"/>
      <c r="F572" s="18"/>
      <c r="G572" s="9"/>
      <c r="H572" s="9"/>
      <c r="I572" s="9"/>
      <c r="J572" s="9"/>
      <c r="K572" s="9"/>
      <c r="L572" s="9"/>
      <c r="M572" s="9"/>
    </row>
    <row r="573" spans="3:13">
      <c r="C573" s="9"/>
      <c r="D573" s="9"/>
      <c r="E573" s="61"/>
      <c r="F573" s="18"/>
      <c r="G573" s="9"/>
      <c r="H573" s="9"/>
      <c r="I573" s="9"/>
      <c r="J573" s="9"/>
      <c r="K573" s="9"/>
      <c r="L573" s="9"/>
      <c r="M573" s="9"/>
    </row>
    <row r="574" spans="3:13">
      <c r="C574" s="9"/>
      <c r="D574" s="9"/>
      <c r="E574" s="61"/>
      <c r="F574" s="18"/>
      <c r="G574" s="9"/>
      <c r="H574" s="9"/>
      <c r="I574" s="9"/>
      <c r="J574" s="9"/>
      <c r="K574" s="9"/>
      <c r="L574" s="9"/>
      <c r="M574" s="9"/>
    </row>
    <row r="575" spans="3:13">
      <c r="C575" s="9"/>
      <c r="D575" s="9"/>
      <c r="E575" s="61"/>
      <c r="F575" s="18"/>
      <c r="G575" s="9"/>
      <c r="H575" s="9"/>
      <c r="I575" s="9"/>
      <c r="J575" s="9"/>
      <c r="K575" s="9"/>
      <c r="L575" s="9"/>
      <c r="M575" s="9"/>
    </row>
    <row r="576" spans="3:13">
      <c r="C576" s="9"/>
      <c r="D576" s="9"/>
      <c r="E576" s="61"/>
      <c r="F576" s="18"/>
      <c r="G576" s="9"/>
      <c r="H576" s="9"/>
      <c r="I576" s="9"/>
      <c r="J576" s="9"/>
      <c r="K576" s="9"/>
      <c r="L576" s="9"/>
      <c r="M576" s="9"/>
    </row>
    <row r="577" spans="3:13">
      <c r="C577" s="9"/>
      <c r="D577" s="9"/>
      <c r="E577" s="61"/>
      <c r="F577" s="18"/>
      <c r="G577" s="9"/>
      <c r="H577" s="9"/>
      <c r="I577" s="9"/>
      <c r="J577" s="9"/>
      <c r="K577" s="9"/>
      <c r="L577" s="9"/>
      <c r="M577" s="9"/>
    </row>
    <row r="578" spans="3:13">
      <c r="C578" s="9"/>
      <c r="D578" s="9"/>
      <c r="E578" s="61"/>
      <c r="F578" s="18"/>
      <c r="G578" s="9"/>
      <c r="H578" s="9"/>
      <c r="I578" s="9"/>
      <c r="J578" s="9"/>
      <c r="K578" s="9"/>
      <c r="L578" s="9"/>
      <c r="M578" s="9"/>
    </row>
    <row r="579" spans="3:13">
      <c r="C579" s="9"/>
      <c r="D579" s="9"/>
      <c r="E579" s="61"/>
      <c r="F579" s="18"/>
      <c r="G579" s="9"/>
      <c r="H579" s="9"/>
      <c r="I579" s="9"/>
      <c r="J579" s="9"/>
      <c r="K579" s="9"/>
      <c r="L579" s="9"/>
      <c r="M579" s="9"/>
    </row>
    <row r="580" spans="3:13">
      <c r="C580" s="9"/>
      <c r="D580" s="9"/>
      <c r="E580" s="61"/>
      <c r="F580" s="18"/>
      <c r="G580" s="9"/>
      <c r="H580" s="9"/>
      <c r="I580" s="9"/>
      <c r="J580" s="9"/>
      <c r="K580" s="9"/>
      <c r="L580" s="9"/>
      <c r="M580" s="9"/>
    </row>
    <row r="581" spans="3:13">
      <c r="C581" s="9"/>
      <c r="D581" s="9"/>
      <c r="E581" s="61"/>
      <c r="F581" s="18"/>
      <c r="G581" s="9"/>
      <c r="H581" s="9"/>
      <c r="I581" s="9"/>
      <c r="J581" s="9"/>
      <c r="K581" s="9"/>
      <c r="L581" s="9"/>
      <c r="M581" s="9"/>
    </row>
    <row r="582" spans="3:13">
      <c r="C582" s="9"/>
      <c r="D582" s="9"/>
      <c r="E582" s="61"/>
      <c r="F582" s="18"/>
      <c r="G582" s="9"/>
      <c r="H582" s="9"/>
      <c r="I582" s="9"/>
      <c r="J582" s="9"/>
      <c r="K582" s="9"/>
      <c r="L582" s="9"/>
      <c r="M582" s="9"/>
    </row>
    <row r="583" spans="3:13">
      <c r="C583" s="9"/>
      <c r="D583" s="9"/>
      <c r="E583" s="61"/>
      <c r="F583" s="18"/>
      <c r="G583" s="9"/>
      <c r="H583" s="9"/>
      <c r="I583" s="9"/>
      <c r="J583" s="9"/>
      <c r="K583" s="9"/>
      <c r="L583" s="9"/>
      <c r="M583" s="9"/>
    </row>
    <row r="584" spans="3:13">
      <c r="C584" s="9"/>
      <c r="D584" s="9"/>
      <c r="E584" s="61"/>
      <c r="F584" s="18"/>
      <c r="G584" s="9"/>
      <c r="H584" s="9"/>
      <c r="I584" s="9"/>
      <c r="J584" s="9"/>
      <c r="K584" s="9"/>
      <c r="L584" s="9"/>
      <c r="M584" s="9"/>
    </row>
    <row r="585" spans="3:13">
      <c r="C585" s="9"/>
      <c r="D585" s="9"/>
      <c r="E585" s="61"/>
      <c r="F585" s="18"/>
      <c r="G585" s="9"/>
      <c r="H585" s="9"/>
      <c r="I585" s="9"/>
      <c r="J585" s="9"/>
      <c r="K585" s="9"/>
      <c r="L585" s="9"/>
      <c r="M585" s="9"/>
    </row>
    <row r="586" spans="3:13">
      <c r="C586" s="9"/>
      <c r="D586" s="9"/>
      <c r="E586" s="61"/>
      <c r="F586" s="18"/>
      <c r="G586" s="9"/>
      <c r="H586" s="9"/>
      <c r="I586" s="9"/>
      <c r="J586" s="9"/>
      <c r="K586" s="9"/>
      <c r="L586" s="9"/>
      <c r="M586" s="9"/>
    </row>
    <row r="587" spans="3:13">
      <c r="C587" s="9"/>
      <c r="D587" s="9"/>
      <c r="E587" s="61"/>
      <c r="F587" s="18"/>
      <c r="G587" s="9"/>
      <c r="H587" s="9"/>
      <c r="I587" s="9"/>
      <c r="J587" s="9"/>
      <c r="K587" s="9"/>
      <c r="L587" s="9"/>
      <c r="M587" s="9"/>
    </row>
    <row r="588" spans="3:13">
      <c r="C588" s="9"/>
      <c r="D588" s="9"/>
      <c r="E588" s="61"/>
      <c r="F588" s="18"/>
      <c r="G588" s="9"/>
      <c r="H588" s="9"/>
      <c r="I588" s="9"/>
      <c r="J588" s="9"/>
      <c r="K588" s="9"/>
      <c r="L588" s="9"/>
      <c r="M588" s="9"/>
    </row>
    <row r="589" spans="3:13">
      <c r="C589" s="9"/>
      <c r="D589" s="9"/>
      <c r="E589" s="61"/>
      <c r="F589" s="18"/>
      <c r="G589" s="9"/>
      <c r="H589" s="9"/>
      <c r="I589" s="9"/>
      <c r="J589" s="9"/>
      <c r="K589" s="9"/>
      <c r="L589" s="9"/>
      <c r="M589" s="9"/>
    </row>
    <row r="590" spans="3:13">
      <c r="C590" s="9"/>
      <c r="D590" s="9"/>
      <c r="E590" s="61"/>
      <c r="F590" s="18"/>
      <c r="G590" s="9"/>
      <c r="H590" s="9"/>
      <c r="I590" s="9"/>
      <c r="J590" s="9"/>
      <c r="K590" s="9"/>
      <c r="L590" s="9"/>
      <c r="M590" s="9"/>
    </row>
    <row r="591" spans="3:13">
      <c r="C591" s="9"/>
      <c r="D591" s="9"/>
      <c r="E591" s="61"/>
      <c r="F591" s="18"/>
      <c r="G591" s="9"/>
      <c r="H591" s="9"/>
      <c r="I591" s="9"/>
      <c r="J591" s="9"/>
      <c r="K591" s="9"/>
      <c r="L591" s="9"/>
      <c r="M591" s="9"/>
    </row>
    <row r="592" spans="3:13">
      <c r="C592" s="9"/>
      <c r="D592" s="9"/>
      <c r="E592" s="61"/>
      <c r="F592" s="18"/>
      <c r="G592" s="9"/>
      <c r="H592" s="9"/>
      <c r="I592" s="9"/>
      <c r="J592" s="9"/>
      <c r="K592" s="9"/>
      <c r="L592" s="9"/>
      <c r="M592" s="9"/>
    </row>
    <row r="593" spans="3:13">
      <c r="C593" s="9"/>
      <c r="D593" s="9"/>
      <c r="E593" s="61"/>
      <c r="F593" s="18"/>
      <c r="G593" s="9"/>
      <c r="H593" s="9"/>
      <c r="I593" s="9"/>
      <c r="J593" s="9"/>
      <c r="K593" s="9"/>
      <c r="L593" s="9"/>
      <c r="M593" s="9"/>
    </row>
    <row r="594" spans="3:13">
      <c r="C594" s="9"/>
      <c r="D594" s="9"/>
      <c r="E594" s="61"/>
      <c r="F594" s="18"/>
      <c r="G594" s="9"/>
      <c r="H594" s="9"/>
      <c r="I594" s="9"/>
      <c r="J594" s="9"/>
      <c r="K594" s="9"/>
      <c r="L594" s="9"/>
      <c r="M594" s="9"/>
    </row>
    <row r="595" spans="3:13">
      <c r="C595" s="9"/>
      <c r="D595" s="9"/>
      <c r="E595" s="61"/>
      <c r="F595" s="18"/>
      <c r="G595" s="9"/>
      <c r="H595" s="9"/>
      <c r="I595" s="9"/>
      <c r="J595" s="9"/>
      <c r="K595" s="9"/>
      <c r="L595" s="9"/>
      <c r="M595" s="9"/>
    </row>
    <row r="596" spans="3:13">
      <c r="C596" s="9"/>
      <c r="D596" s="9"/>
      <c r="E596" s="61"/>
      <c r="F596" s="18"/>
      <c r="G596" s="9"/>
      <c r="H596" s="9"/>
      <c r="I596" s="9"/>
      <c r="J596" s="9"/>
      <c r="K596" s="9"/>
      <c r="L596" s="9"/>
      <c r="M596" s="9"/>
    </row>
    <row r="597" spans="3:13">
      <c r="C597" s="9"/>
      <c r="D597" s="9"/>
      <c r="E597" s="61"/>
      <c r="F597" s="18"/>
      <c r="G597" s="9"/>
      <c r="H597" s="9"/>
      <c r="I597" s="9"/>
      <c r="J597" s="9"/>
      <c r="K597" s="9"/>
      <c r="L597" s="9"/>
      <c r="M597" s="9"/>
    </row>
    <row r="598" spans="3:13">
      <c r="C598" s="9"/>
      <c r="D598" s="9"/>
      <c r="E598" s="61"/>
      <c r="F598" s="18"/>
      <c r="G598" s="9"/>
      <c r="H598" s="9"/>
      <c r="I598" s="9"/>
      <c r="J598" s="9"/>
      <c r="K598" s="9"/>
      <c r="L598" s="9"/>
      <c r="M598" s="9"/>
    </row>
    <row r="599" spans="3:13">
      <c r="C599" s="9"/>
      <c r="D599" s="9"/>
      <c r="E599" s="61"/>
      <c r="F599" s="18"/>
      <c r="G599" s="9"/>
      <c r="H599" s="9"/>
      <c r="I599" s="9"/>
      <c r="J599" s="9"/>
      <c r="K599" s="9"/>
      <c r="L599" s="9"/>
      <c r="M599" s="9"/>
    </row>
    <row r="600" spans="3:13">
      <c r="C600" s="9"/>
      <c r="D600" s="9"/>
      <c r="E600" s="61"/>
      <c r="F600" s="18"/>
      <c r="G600" s="9"/>
      <c r="H600" s="9"/>
      <c r="I600" s="9"/>
      <c r="J600" s="9"/>
      <c r="K600" s="9"/>
      <c r="L600" s="9"/>
      <c r="M600" s="9"/>
    </row>
    <row r="601" spans="3:13">
      <c r="C601" s="9"/>
      <c r="D601" s="9"/>
      <c r="E601" s="61"/>
      <c r="F601" s="18"/>
      <c r="G601" s="9"/>
      <c r="H601" s="9"/>
      <c r="I601" s="9"/>
      <c r="J601" s="9"/>
      <c r="K601" s="9"/>
      <c r="L601" s="9"/>
      <c r="M601" s="9"/>
    </row>
    <row r="602" spans="3:13">
      <c r="C602" s="9"/>
      <c r="D602" s="9"/>
      <c r="E602" s="61"/>
      <c r="F602" s="18"/>
      <c r="G602" s="9"/>
      <c r="H602" s="9"/>
      <c r="I602" s="9"/>
      <c r="J602" s="9"/>
      <c r="K602" s="9"/>
      <c r="L602" s="9"/>
      <c r="M602" s="9"/>
    </row>
    <row r="603" spans="3:13">
      <c r="C603" s="9"/>
      <c r="D603" s="9"/>
      <c r="E603" s="61"/>
      <c r="F603" s="18"/>
      <c r="G603" s="9"/>
      <c r="H603" s="9"/>
      <c r="I603" s="9"/>
      <c r="J603" s="9"/>
      <c r="K603" s="9"/>
      <c r="L603" s="9"/>
      <c r="M603" s="9"/>
    </row>
    <row r="604" spans="3:13">
      <c r="C604" s="9"/>
      <c r="D604" s="9"/>
      <c r="E604" s="61"/>
      <c r="F604" s="18"/>
      <c r="G604" s="9"/>
      <c r="H604" s="9"/>
      <c r="I604" s="9"/>
      <c r="J604" s="9"/>
      <c r="K604" s="9"/>
      <c r="L604" s="9"/>
      <c r="M604" s="9"/>
    </row>
    <row r="605" spans="3:13">
      <c r="C605" s="9"/>
      <c r="D605" s="9"/>
      <c r="E605" s="61"/>
      <c r="F605" s="18"/>
      <c r="G605" s="9"/>
      <c r="H605" s="9"/>
      <c r="I605" s="9"/>
      <c r="J605" s="9"/>
      <c r="K605" s="9"/>
      <c r="L605" s="9"/>
      <c r="M605" s="9"/>
    </row>
    <row r="606" spans="3:13">
      <c r="C606" s="9"/>
      <c r="D606" s="9"/>
      <c r="E606" s="61"/>
      <c r="F606" s="18"/>
      <c r="G606" s="9"/>
      <c r="H606" s="9"/>
      <c r="I606" s="9"/>
      <c r="J606" s="9"/>
      <c r="K606" s="9"/>
      <c r="L606" s="9"/>
      <c r="M606" s="9"/>
    </row>
    <row r="607" spans="3:13">
      <c r="C607" s="9"/>
      <c r="D607" s="9"/>
      <c r="E607" s="61"/>
      <c r="F607" s="18"/>
      <c r="G607" s="9"/>
      <c r="H607" s="9"/>
      <c r="I607" s="9"/>
      <c r="J607" s="9"/>
      <c r="K607" s="9"/>
      <c r="L607" s="9"/>
      <c r="M607" s="9"/>
    </row>
    <row r="608" spans="3:13">
      <c r="C608" s="9"/>
      <c r="D608" s="9"/>
      <c r="E608" s="61"/>
      <c r="F608" s="18"/>
      <c r="G608" s="9"/>
      <c r="H608" s="9"/>
      <c r="I608" s="9"/>
      <c r="J608" s="9"/>
      <c r="K608" s="9"/>
      <c r="L608" s="9"/>
      <c r="M608" s="9"/>
    </row>
    <row r="609" spans="3:13">
      <c r="C609" s="9"/>
      <c r="D609" s="9"/>
      <c r="E609" s="61"/>
      <c r="F609" s="18"/>
      <c r="G609" s="9"/>
      <c r="H609" s="9"/>
      <c r="I609" s="9"/>
      <c r="J609" s="9"/>
      <c r="K609" s="9"/>
      <c r="L609" s="9"/>
      <c r="M609" s="9"/>
    </row>
    <row r="610" spans="3:13">
      <c r="C610" s="9"/>
      <c r="D610" s="9"/>
      <c r="E610" s="61"/>
      <c r="F610" s="18"/>
      <c r="G610" s="9"/>
      <c r="H610" s="9"/>
      <c r="I610" s="9"/>
      <c r="J610" s="9"/>
      <c r="K610" s="9"/>
      <c r="L610" s="9"/>
      <c r="M610" s="9"/>
    </row>
    <row r="611" spans="3:13">
      <c r="C611" s="9"/>
      <c r="D611" s="9"/>
      <c r="E611" s="61"/>
      <c r="F611" s="18"/>
      <c r="G611" s="9"/>
      <c r="H611" s="9"/>
      <c r="I611" s="9"/>
      <c r="J611" s="9"/>
      <c r="K611" s="9"/>
      <c r="L611" s="9"/>
      <c r="M611" s="9"/>
    </row>
    <row r="612" spans="3:13">
      <c r="C612" s="9"/>
      <c r="D612" s="9"/>
      <c r="E612" s="61"/>
      <c r="F612" s="18"/>
      <c r="G612" s="9"/>
      <c r="H612" s="9"/>
      <c r="I612" s="9"/>
      <c r="J612" s="9"/>
      <c r="K612" s="9"/>
      <c r="L612" s="9"/>
      <c r="M612" s="9"/>
    </row>
    <row r="613" spans="3:13">
      <c r="C613" s="9"/>
      <c r="D613" s="9"/>
      <c r="E613" s="61"/>
      <c r="F613" s="18"/>
      <c r="G613" s="9"/>
      <c r="H613" s="9"/>
      <c r="I613" s="9"/>
      <c r="J613" s="9"/>
      <c r="K613" s="9"/>
      <c r="L613" s="9"/>
      <c r="M613" s="9"/>
    </row>
    <row r="614" spans="3:13">
      <c r="C614" s="9"/>
      <c r="D614" s="9"/>
      <c r="E614" s="61"/>
      <c r="F614" s="18"/>
      <c r="G614" s="9"/>
      <c r="H614" s="9"/>
      <c r="I614" s="9"/>
      <c r="J614" s="9"/>
      <c r="K614" s="9"/>
      <c r="L614" s="9"/>
      <c r="M614" s="9"/>
    </row>
    <row r="615" spans="3:13">
      <c r="C615" s="9"/>
      <c r="D615" s="9"/>
      <c r="E615" s="61"/>
      <c r="F615" s="18"/>
      <c r="G615" s="9"/>
      <c r="H615" s="9"/>
      <c r="I615" s="9"/>
      <c r="J615" s="9"/>
      <c r="K615" s="9"/>
      <c r="L615" s="9"/>
      <c r="M615" s="9"/>
    </row>
    <row r="616" spans="3:13">
      <c r="C616" s="9"/>
      <c r="D616" s="9"/>
      <c r="E616" s="61"/>
      <c r="F616" s="18"/>
      <c r="G616" s="9"/>
      <c r="H616" s="9"/>
      <c r="I616" s="9"/>
      <c r="J616" s="9"/>
      <c r="K616" s="9"/>
      <c r="L616" s="9"/>
      <c r="M616" s="9"/>
    </row>
    <row r="617" spans="3:13">
      <c r="C617" s="9"/>
      <c r="D617" s="9"/>
      <c r="E617" s="61"/>
      <c r="F617" s="18"/>
      <c r="G617" s="9"/>
      <c r="H617" s="9"/>
      <c r="I617" s="9"/>
      <c r="J617" s="9"/>
      <c r="K617" s="9"/>
      <c r="L617" s="9"/>
      <c r="M617" s="9"/>
    </row>
    <row r="618" spans="3:13">
      <c r="C618" s="9"/>
      <c r="D618" s="9"/>
      <c r="E618" s="61"/>
      <c r="F618" s="18"/>
      <c r="G618" s="9"/>
      <c r="H618" s="9"/>
      <c r="I618" s="9"/>
      <c r="J618" s="9"/>
      <c r="K618" s="9"/>
      <c r="L618" s="9"/>
      <c r="M618" s="9"/>
    </row>
    <row r="619" spans="3:13">
      <c r="C619" s="9"/>
      <c r="D619" s="9"/>
      <c r="E619" s="61"/>
      <c r="F619" s="18"/>
      <c r="G619" s="9"/>
      <c r="H619" s="9"/>
      <c r="I619" s="9"/>
      <c r="J619" s="9"/>
      <c r="K619" s="9"/>
      <c r="L619" s="9"/>
      <c r="M619" s="9"/>
    </row>
    <row r="620" spans="3:13">
      <c r="C620" s="9"/>
      <c r="D620" s="9"/>
      <c r="E620" s="61"/>
      <c r="F620" s="18"/>
      <c r="G620" s="9"/>
      <c r="H620" s="9"/>
      <c r="I620" s="9"/>
      <c r="J620" s="9"/>
      <c r="K620" s="9"/>
      <c r="L620" s="9"/>
      <c r="M620" s="9"/>
    </row>
    <row r="621" spans="3:13">
      <c r="C621" s="9"/>
      <c r="D621" s="9"/>
      <c r="E621" s="61"/>
      <c r="F621" s="18"/>
      <c r="G621" s="9"/>
      <c r="H621" s="9"/>
      <c r="I621" s="9"/>
      <c r="J621" s="9"/>
      <c r="K621" s="9"/>
      <c r="L621" s="9"/>
      <c r="M621" s="9"/>
    </row>
    <row r="622" spans="3:13">
      <c r="C622" s="9"/>
      <c r="D622" s="9"/>
      <c r="E622" s="61"/>
      <c r="F622" s="18"/>
      <c r="G622" s="9"/>
      <c r="H622" s="9"/>
      <c r="I622" s="9"/>
      <c r="J622" s="9"/>
      <c r="K622" s="9"/>
      <c r="L622" s="9"/>
      <c r="M622" s="9"/>
    </row>
    <row r="623" spans="3:13">
      <c r="C623" s="9"/>
      <c r="D623" s="9"/>
      <c r="E623" s="61"/>
      <c r="F623" s="18"/>
      <c r="G623" s="9"/>
      <c r="H623" s="9"/>
      <c r="I623" s="9"/>
      <c r="J623" s="9"/>
      <c r="K623" s="9"/>
      <c r="L623" s="9"/>
      <c r="M623" s="9"/>
    </row>
    <row r="624" spans="3:13">
      <c r="C624" s="9"/>
      <c r="D624" s="9"/>
      <c r="E624" s="61"/>
      <c r="F624" s="18"/>
      <c r="G624" s="9"/>
      <c r="H624" s="9"/>
      <c r="I624" s="9"/>
      <c r="J624" s="9"/>
      <c r="K624" s="9"/>
      <c r="L624" s="9"/>
      <c r="M624" s="9"/>
    </row>
    <row r="625" spans="3:13">
      <c r="C625" s="9"/>
      <c r="D625" s="9"/>
      <c r="E625" s="61"/>
      <c r="F625" s="18"/>
      <c r="G625" s="9"/>
      <c r="H625" s="9"/>
      <c r="I625" s="9"/>
      <c r="J625" s="9"/>
      <c r="K625" s="9"/>
      <c r="L625" s="9"/>
      <c r="M625" s="9"/>
    </row>
    <row r="626" spans="3:13">
      <c r="C626" s="9"/>
      <c r="D626" s="9"/>
      <c r="E626" s="61"/>
      <c r="F626" s="18"/>
      <c r="G626" s="9"/>
      <c r="H626" s="9"/>
      <c r="I626" s="9"/>
      <c r="J626" s="9"/>
      <c r="K626" s="9"/>
      <c r="L626" s="9"/>
      <c r="M626" s="9"/>
    </row>
    <row r="627" spans="3:13">
      <c r="C627" s="9"/>
      <c r="D627" s="9"/>
      <c r="E627" s="61"/>
      <c r="F627" s="18"/>
      <c r="G627" s="9"/>
      <c r="H627" s="9"/>
      <c r="I627" s="9"/>
      <c r="J627" s="9"/>
      <c r="K627" s="9"/>
      <c r="L627" s="9"/>
      <c r="M627" s="9"/>
    </row>
    <row r="628" spans="3:13">
      <c r="C628" s="9"/>
      <c r="D628" s="9"/>
      <c r="E628" s="61"/>
      <c r="F628" s="18"/>
      <c r="G628" s="9"/>
      <c r="H628" s="9"/>
      <c r="I628" s="9"/>
      <c r="J628" s="9"/>
      <c r="K628" s="9"/>
      <c r="L628" s="9"/>
      <c r="M628" s="9"/>
    </row>
    <row r="629" spans="3:13">
      <c r="C629" s="9"/>
      <c r="D629" s="9"/>
      <c r="E629" s="61"/>
      <c r="F629" s="18"/>
      <c r="G629" s="9"/>
      <c r="H629" s="9"/>
      <c r="I629" s="9"/>
      <c r="J629" s="9"/>
      <c r="K629" s="9"/>
      <c r="L629" s="9"/>
      <c r="M629" s="9"/>
    </row>
    <row r="630" spans="3:13">
      <c r="C630" s="9"/>
      <c r="D630" s="9"/>
      <c r="E630" s="61"/>
      <c r="F630" s="18"/>
      <c r="G630" s="9"/>
      <c r="H630" s="9"/>
      <c r="I630" s="9"/>
      <c r="J630" s="9"/>
      <c r="K630" s="9"/>
      <c r="L630" s="9"/>
      <c r="M630" s="9"/>
    </row>
    <row r="631" spans="3:13">
      <c r="C631" s="9"/>
      <c r="D631" s="9"/>
      <c r="E631" s="61"/>
      <c r="F631" s="18"/>
      <c r="G631" s="9"/>
      <c r="H631" s="9"/>
      <c r="I631" s="9"/>
      <c r="J631" s="9"/>
      <c r="K631" s="9"/>
      <c r="L631" s="9"/>
      <c r="M631" s="9"/>
    </row>
    <row r="632" spans="3:13">
      <c r="C632" s="9"/>
      <c r="D632" s="9"/>
      <c r="E632" s="61"/>
      <c r="F632" s="18"/>
      <c r="G632" s="9"/>
      <c r="H632" s="9"/>
      <c r="I632" s="9"/>
      <c r="J632" s="9"/>
      <c r="K632" s="9"/>
      <c r="L632" s="9"/>
      <c r="M632" s="9"/>
    </row>
    <row r="633" spans="3:13">
      <c r="C633" s="9"/>
      <c r="D633" s="9"/>
      <c r="E633" s="61"/>
      <c r="F633" s="18"/>
      <c r="G633" s="9"/>
      <c r="H633" s="9"/>
      <c r="I633" s="9"/>
      <c r="J633" s="9"/>
      <c r="K633" s="9"/>
      <c r="L633" s="9"/>
      <c r="M633" s="9"/>
    </row>
    <row r="634" spans="3:13">
      <c r="C634" s="9"/>
      <c r="D634" s="9"/>
      <c r="E634" s="61"/>
      <c r="F634" s="18"/>
      <c r="G634" s="9"/>
      <c r="H634" s="9"/>
      <c r="I634" s="9"/>
      <c r="J634" s="9"/>
      <c r="K634" s="9"/>
      <c r="L634" s="9"/>
      <c r="M634" s="9"/>
    </row>
    <row r="635" spans="3:13">
      <c r="C635" s="9"/>
      <c r="D635" s="9"/>
      <c r="E635" s="61"/>
      <c r="F635" s="18"/>
      <c r="G635" s="9"/>
      <c r="H635" s="9"/>
      <c r="I635" s="9"/>
      <c r="J635" s="9"/>
      <c r="K635" s="9"/>
      <c r="L635" s="9"/>
      <c r="M635" s="9"/>
    </row>
    <row r="636" spans="3:13">
      <c r="C636" s="9"/>
      <c r="D636" s="9"/>
      <c r="E636" s="61"/>
      <c r="F636" s="18"/>
      <c r="G636" s="9"/>
      <c r="H636" s="9"/>
      <c r="I636" s="9"/>
      <c r="J636" s="9"/>
      <c r="K636" s="9"/>
      <c r="L636" s="9"/>
      <c r="M636" s="9"/>
    </row>
    <row r="637" spans="3:13">
      <c r="C637" s="9"/>
      <c r="D637" s="9"/>
      <c r="E637" s="61"/>
      <c r="F637" s="18"/>
      <c r="G637" s="9"/>
      <c r="H637" s="9"/>
      <c r="I637" s="9"/>
      <c r="J637" s="9"/>
      <c r="K637" s="9"/>
      <c r="L637" s="9"/>
      <c r="M637" s="9"/>
    </row>
    <row r="638" spans="3:13">
      <c r="C638" s="9"/>
      <c r="D638" s="9"/>
      <c r="E638" s="61"/>
      <c r="F638" s="18"/>
      <c r="G638" s="9"/>
      <c r="H638" s="9"/>
      <c r="I638" s="9"/>
      <c r="J638" s="9"/>
      <c r="K638" s="9"/>
      <c r="L638" s="9"/>
      <c r="M638" s="9"/>
    </row>
    <row r="639" spans="3:13">
      <c r="C639" s="9"/>
      <c r="D639" s="9"/>
      <c r="E639" s="61"/>
      <c r="F639" s="18"/>
      <c r="G639" s="9"/>
      <c r="H639" s="9"/>
      <c r="I639" s="9"/>
      <c r="J639" s="9"/>
      <c r="K639" s="9"/>
      <c r="L639" s="9"/>
      <c r="M639" s="9"/>
    </row>
    <row r="640" spans="3:13">
      <c r="C640" s="9"/>
      <c r="D640" s="9"/>
      <c r="E640" s="61"/>
      <c r="F640" s="18"/>
      <c r="G640" s="9"/>
      <c r="H640" s="9"/>
      <c r="I640" s="9"/>
      <c r="J640" s="9"/>
      <c r="K640" s="9"/>
      <c r="L640" s="9"/>
      <c r="M640" s="9"/>
    </row>
    <row r="641" spans="3:13">
      <c r="C641" s="9"/>
      <c r="D641" s="9"/>
      <c r="E641" s="61"/>
      <c r="F641" s="18"/>
      <c r="G641" s="9"/>
      <c r="H641" s="9"/>
      <c r="I641" s="9"/>
      <c r="J641" s="9"/>
      <c r="K641" s="9"/>
      <c r="L641" s="9"/>
      <c r="M641" s="9"/>
    </row>
    <row r="642" spans="3:13">
      <c r="C642" s="9"/>
      <c r="D642" s="9"/>
      <c r="E642" s="61"/>
      <c r="F642" s="18"/>
      <c r="G642" s="9"/>
      <c r="H642" s="9"/>
      <c r="I642" s="9"/>
      <c r="J642" s="9"/>
      <c r="K642" s="9"/>
      <c r="L642" s="9"/>
      <c r="M642" s="9"/>
    </row>
    <row r="643" spans="3:13">
      <c r="C643" s="9"/>
      <c r="D643" s="9"/>
      <c r="E643" s="61"/>
      <c r="F643" s="18"/>
      <c r="G643" s="9"/>
      <c r="H643" s="9"/>
      <c r="I643" s="9"/>
      <c r="J643" s="9"/>
      <c r="K643" s="9"/>
      <c r="L643" s="9"/>
      <c r="M643" s="9"/>
    </row>
    <row r="644" spans="3:13">
      <c r="C644" s="9"/>
      <c r="D644" s="9"/>
      <c r="E644" s="61"/>
      <c r="F644" s="18"/>
      <c r="G644" s="9"/>
      <c r="H644" s="9"/>
      <c r="I644" s="9"/>
      <c r="J644" s="9"/>
      <c r="K644" s="9"/>
      <c r="L644" s="9"/>
      <c r="M644" s="9"/>
    </row>
    <row r="645" spans="3:13">
      <c r="C645" s="9"/>
      <c r="D645" s="9"/>
      <c r="E645" s="61"/>
      <c r="F645" s="18"/>
      <c r="G645" s="9"/>
      <c r="H645" s="9"/>
      <c r="I645" s="9"/>
      <c r="J645" s="9"/>
      <c r="K645" s="9"/>
      <c r="L645" s="9"/>
      <c r="M645" s="9"/>
    </row>
    <row r="646" spans="3:13">
      <c r="C646" s="9"/>
      <c r="D646" s="9"/>
      <c r="E646" s="61"/>
      <c r="F646" s="18"/>
      <c r="G646" s="9"/>
      <c r="H646" s="9"/>
      <c r="I646" s="9"/>
      <c r="J646" s="9"/>
      <c r="K646" s="9"/>
      <c r="L646" s="9"/>
      <c r="M646" s="9"/>
    </row>
    <row r="647" spans="3:13">
      <c r="C647" s="9"/>
      <c r="D647" s="9"/>
      <c r="E647" s="61"/>
      <c r="F647" s="18"/>
      <c r="G647" s="9"/>
      <c r="H647" s="9"/>
      <c r="I647" s="9"/>
      <c r="J647" s="9"/>
      <c r="K647" s="9"/>
      <c r="L647" s="9"/>
      <c r="M647" s="9"/>
    </row>
    <row r="648" spans="3:13">
      <c r="C648" s="9"/>
      <c r="D648" s="9"/>
      <c r="E648" s="61"/>
      <c r="F648" s="18"/>
      <c r="G648" s="9"/>
      <c r="H648" s="9"/>
      <c r="I648" s="9"/>
      <c r="J648" s="9"/>
      <c r="K648" s="9"/>
      <c r="L648" s="9"/>
      <c r="M648" s="9"/>
    </row>
    <row r="649" spans="3:13">
      <c r="C649" s="9"/>
      <c r="D649" s="9"/>
      <c r="E649" s="61"/>
      <c r="F649" s="18"/>
      <c r="G649" s="9"/>
      <c r="H649" s="9"/>
      <c r="I649" s="9"/>
      <c r="J649" s="9"/>
      <c r="K649" s="9"/>
      <c r="L649" s="9"/>
      <c r="M649" s="9"/>
    </row>
    <row r="650" spans="3:13">
      <c r="C650" s="9"/>
      <c r="D650" s="9"/>
      <c r="E650" s="61"/>
      <c r="F650" s="18"/>
      <c r="G650" s="9"/>
      <c r="H650" s="9"/>
      <c r="I650" s="9"/>
      <c r="J650" s="9"/>
      <c r="K650" s="9"/>
      <c r="L650" s="9"/>
      <c r="M650" s="9"/>
    </row>
    <row r="651" spans="3:13">
      <c r="C651" s="9"/>
      <c r="D651" s="9"/>
      <c r="E651" s="61"/>
      <c r="F651" s="18"/>
      <c r="G651" s="9"/>
      <c r="H651" s="9"/>
      <c r="I651" s="9"/>
      <c r="J651" s="9"/>
      <c r="K651" s="9"/>
      <c r="L651" s="9"/>
      <c r="M651" s="9"/>
    </row>
    <row r="652" spans="3:13">
      <c r="C652" s="9"/>
      <c r="D652" s="9"/>
      <c r="E652" s="61"/>
      <c r="F652" s="18"/>
      <c r="G652" s="9"/>
      <c r="H652" s="9"/>
      <c r="I652" s="9"/>
      <c r="J652" s="9"/>
      <c r="K652" s="9"/>
      <c r="L652" s="9"/>
      <c r="M652" s="9"/>
    </row>
    <row r="653" spans="3:13">
      <c r="C653" s="9"/>
      <c r="D653" s="9"/>
      <c r="E653" s="61"/>
      <c r="F653" s="18"/>
      <c r="G653" s="9"/>
      <c r="H653" s="9"/>
      <c r="I653" s="9"/>
      <c r="J653" s="9"/>
      <c r="K653" s="9"/>
      <c r="L653" s="9"/>
      <c r="M653" s="9"/>
    </row>
    <row r="654" spans="3:13">
      <c r="C654" s="9"/>
      <c r="D654" s="9"/>
      <c r="E654" s="61"/>
      <c r="F654" s="18"/>
      <c r="G654" s="9"/>
      <c r="H654" s="9"/>
      <c r="I654" s="9"/>
      <c r="J654" s="9"/>
      <c r="K654" s="9"/>
      <c r="L654" s="9"/>
      <c r="M654" s="9"/>
    </row>
    <row r="655" spans="3:13">
      <c r="C655" s="9"/>
      <c r="D655" s="9"/>
      <c r="E655" s="61"/>
      <c r="F655" s="18"/>
      <c r="G655" s="9"/>
      <c r="H655" s="9"/>
      <c r="I655" s="9"/>
      <c r="J655" s="9"/>
      <c r="K655" s="9"/>
      <c r="L655" s="9"/>
      <c r="M655" s="9"/>
    </row>
    <row r="656" spans="3:13">
      <c r="C656" s="9"/>
      <c r="D656" s="9"/>
      <c r="E656" s="61"/>
      <c r="F656" s="18"/>
      <c r="G656" s="9"/>
      <c r="H656" s="9"/>
      <c r="I656" s="9"/>
      <c r="J656" s="9"/>
      <c r="K656" s="9"/>
      <c r="L656" s="9"/>
      <c r="M656" s="9"/>
    </row>
    <row r="657" spans="3:13">
      <c r="C657" s="9"/>
      <c r="D657" s="9"/>
      <c r="E657" s="61"/>
      <c r="F657" s="18"/>
      <c r="G657" s="9"/>
      <c r="H657" s="9"/>
      <c r="I657" s="9"/>
      <c r="J657" s="9"/>
      <c r="K657" s="9"/>
      <c r="L657" s="9"/>
      <c r="M657" s="9"/>
    </row>
    <row r="658" spans="3:13">
      <c r="C658" s="9"/>
      <c r="D658" s="9"/>
      <c r="E658" s="61"/>
      <c r="F658" s="18"/>
      <c r="G658" s="9"/>
      <c r="H658" s="9"/>
      <c r="I658" s="9"/>
      <c r="J658" s="9"/>
      <c r="K658" s="9"/>
      <c r="L658" s="9"/>
      <c r="M658" s="9"/>
    </row>
    <row r="659" spans="3:13">
      <c r="C659" s="9"/>
      <c r="D659" s="9"/>
      <c r="E659" s="61"/>
      <c r="F659" s="18"/>
      <c r="G659" s="9"/>
      <c r="H659" s="9"/>
      <c r="I659" s="9"/>
      <c r="J659" s="9"/>
      <c r="K659" s="9"/>
      <c r="L659" s="9"/>
      <c r="M659" s="9"/>
    </row>
    <row r="660" spans="3:13">
      <c r="C660" s="9"/>
      <c r="D660" s="9"/>
      <c r="E660" s="61"/>
      <c r="F660" s="18"/>
      <c r="G660" s="9"/>
      <c r="H660" s="9"/>
      <c r="I660" s="9"/>
      <c r="J660" s="9"/>
      <c r="K660" s="9"/>
      <c r="L660" s="9"/>
      <c r="M660" s="9"/>
    </row>
    <row r="661" spans="3:13">
      <c r="C661" s="9"/>
      <c r="D661" s="9"/>
      <c r="E661" s="61"/>
      <c r="F661" s="18"/>
      <c r="G661" s="9"/>
      <c r="H661" s="9"/>
      <c r="I661" s="9"/>
      <c r="J661" s="9"/>
      <c r="K661" s="9"/>
      <c r="L661" s="9"/>
      <c r="M661" s="9"/>
    </row>
    <row r="662" spans="3:13">
      <c r="C662" s="9"/>
      <c r="D662" s="9"/>
      <c r="E662" s="61"/>
      <c r="F662" s="18"/>
      <c r="G662" s="9"/>
      <c r="H662" s="9"/>
      <c r="I662" s="9"/>
      <c r="J662" s="9"/>
      <c r="K662" s="9"/>
      <c r="L662" s="9"/>
      <c r="M662" s="9"/>
    </row>
    <row r="663" spans="3:13">
      <c r="C663" s="9"/>
      <c r="D663" s="9"/>
      <c r="E663" s="61"/>
      <c r="F663" s="18"/>
      <c r="G663" s="9"/>
      <c r="H663" s="9"/>
      <c r="I663" s="9"/>
      <c r="J663" s="9"/>
      <c r="K663" s="9"/>
      <c r="L663" s="9"/>
      <c r="M663" s="9"/>
    </row>
    <row r="664" spans="3:13">
      <c r="C664" s="9"/>
      <c r="D664" s="9"/>
      <c r="E664" s="61"/>
      <c r="F664" s="18"/>
      <c r="G664" s="9"/>
      <c r="H664" s="9"/>
      <c r="I664" s="9"/>
      <c r="J664" s="9"/>
      <c r="K664" s="9"/>
      <c r="L664" s="9"/>
      <c r="M664" s="9"/>
    </row>
    <row r="665" spans="3:13">
      <c r="C665" s="9"/>
      <c r="D665" s="9"/>
      <c r="E665" s="61"/>
      <c r="F665" s="18"/>
      <c r="G665" s="9"/>
      <c r="H665" s="9"/>
      <c r="I665" s="9"/>
      <c r="J665" s="9"/>
      <c r="K665" s="9"/>
      <c r="L665" s="9"/>
      <c r="M665" s="9"/>
    </row>
    <row r="666" spans="3:13">
      <c r="C666" s="9"/>
      <c r="D666" s="9"/>
      <c r="E666" s="61"/>
      <c r="F666" s="18"/>
      <c r="G666" s="9"/>
      <c r="H666" s="9"/>
      <c r="I666" s="9"/>
      <c r="J666" s="9"/>
      <c r="K666" s="9"/>
      <c r="L666" s="9"/>
      <c r="M666" s="9"/>
    </row>
    <row r="667" spans="3:13">
      <c r="C667" s="9"/>
      <c r="D667" s="9"/>
      <c r="E667" s="61"/>
      <c r="F667" s="18"/>
      <c r="G667" s="9"/>
      <c r="H667" s="9"/>
      <c r="I667" s="9"/>
      <c r="J667" s="9"/>
      <c r="K667" s="9"/>
      <c r="L667" s="9"/>
      <c r="M667" s="9"/>
    </row>
    <row r="668" spans="3:13">
      <c r="C668" s="9"/>
      <c r="D668" s="9"/>
      <c r="E668" s="61"/>
      <c r="F668" s="18"/>
      <c r="G668" s="9"/>
      <c r="H668" s="9"/>
      <c r="I668" s="9"/>
      <c r="J668" s="9"/>
      <c r="K668" s="9"/>
      <c r="L668" s="9"/>
      <c r="M668" s="9"/>
    </row>
    <row r="669" spans="3:13">
      <c r="C669" s="9"/>
      <c r="D669" s="9"/>
      <c r="E669" s="61"/>
      <c r="F669" s="18"/>
      <c r="G669" s="9"/>
      <c r="H669" s="9"/>
      <c r="I669" s="9"/>
      <c r="J669" s="9"/>
      <c r="K669" s="9"/>
      <c r="L669" s="9"/>
      <c r="M669" s="9"/>
    </row>
    <row r="670" spans="3:13">
      <c r="C670" s="9"/>
      <c r="D670" s="9"/>
      <c r="E670" s="61"/>
      <c r="F670" s="18"/>
      <c r="G670" s="9"/>
      <c r="H670" s="9"/>
      <c r="I670" s="9"/>
      <c r="J670" s="9"/>
      <c r="K670" s="9"/>
      <c r="L670" s="9"/>
      <c r="M670" s="9"/>
    </row>
    <row r="671" spans="3:13">
      <c r="C671" s="9"/>
      <c r="D671" s="9"/>
      <c r="E671" s="61"/>
      <c r="F671" s="18"/>
      <c r="G671" s="9"/>
      <c r="H671" s="9"/>
      <c r="I671" s="9"/>
      <c r="J671" s="9"/>
      <c r="K671" s="9"/>
      <c r="L671" s="9"/>
      <c r="M671" s="9"/>
    </row>
    <row r="672" spans="3:13">
      <c r="C672" s="9"/>
      <c r="D672" s="9"/>
      <c r="E672" s="61"/>
      <c r="F672" s="18"/>
      <c r="G672" s="9"/>
      <c r="H672" s="9"/>
      <c r="I672" s="9"/>
      <c r="J672" s="9"/>
      <c r="K672" s="9"/>
      <c r="L672" s="9"/>
      <c r="M672" s="9"/>
    </row>
    <row r="673" spans="3:13">
      <c r="C673" s="9"/>
      <c r="D673" s="9"/>
      <c r="E673" s="61"/>
      <c r="F673" s="18"/>
      <c r="G673" s="9"/>
      <c r="H673" s="9"/>
      <c r="I673" s="9"/>
      <c r="J673" s="9"/>
      <c r="K673" s="9"/>
      <c r="L673" s="9"/>
      <c r="M673" s="9"/>
    </row>
    <row r="674" spans="3:13">
      <c r="C674" s="9"/>
      <c r="D674" s="9"/>
      <c r="E674" s="61"/>
      <c r="F674" s="18"/>
      <c r="G674" s="9"/>
      <c r="H674" s="9"/>
      <c r="I674" s="9"/>
      <c r="J674" s="9"/>
      <c r="K674" s="9"/>
      <c r="L674" s="9"/>
      <c r="M674" s="9"/>
    </row>
    <row r="675" spans="3:13">
      <c r="C675" s="9"/>
      <c r="D675" s="9"/>
      <c r="E675" s="61"/>
      <c r="F675" s="18"/>
      <c r="G675" s="9"/>
      <c r="H675" s="9"/>
      <c r="I675" s="9"/>
      <c r="J675" s="9"/>
      <c r="K675" s="9"/>
      <c r="L675" s="9"/>
      <c r="M675" s="9"/>
    </row>
    <row r="676" spans="3:13">
      <c r="C676" s="9"/>
      <c r="D676" s="9"/>
      <c r="E676" s="61"/>
      <c r="F676" s="18"/>
      <c r="G676" s="9"/>
      <c r="H676" s="9"/>
      <c r="I676" s="9"/>
      <c r="J676" s="9"/>
      <c r="K676" s="9"/>
      <c r="L676" s="9"/>
      <c r="M676" s="9"/>
    </row>
    <row r="677" spans="3:13">
      <c r="C677" s="9"/>
      <c r="D677" s="9"/>
      <c r="E677" s="61"/>
      <c r="F677" s="18"/>
      <c r="G677" s="9"/>
      <c r="H677" s="9"/>
      <c r="I677" s="9"/>
      <c r="J677" s="9"/>
      <c r="K677" s="9"/>
      <c r="L677" s="9"/>
      <c r="M677" s="9"/>
    </row>
    <row r="678" spans="3:13">
      <c r="C678" s="9"/>
      <c r="D678" s="9"/>
      <c r="E678" s="61"/>
      <c r="F678" s="18"/>
      <c r="G678" s="9"/>
      <c r="H678" s="9"/>
      <c r="I678" s="9"/>
      <c r="J678" s="9"/>
      <c r="K678" s="9"/>
      <c r="L678" s="9"/>
      <c r="M678" s="9"/>
    </row>
    <row r="679" spans="3:13">
      <c r="C679" s="9"/>
      <c r="D679" s="9"/>
      <c r="E679" s="61"/>
      <c r="F679" s="18"/>
      <c r="G679" s="9"/>
      <c r="H679" s="9"/>
      <c r="I679" s="9"/>
      <c r="J679" s="9"/>
      <c r="K679" s="9"/>
      <c r="L679" s="9"/>
      <c r="M679" s="9"/>
    </row>
    <row r="680" spans="3:13">
      <c r="C680" s="9"/>
      <c r="D680" s="9"/>
      <c r="E680" s="61"/>
      <c r="F680" s="18"/>
      <c r="G680" s="9"/>
      <c r="H680" s="9"/>
      <c r="I680" s="9"/>
      <c r="J680" s="9"/>
      <c r="K680" s="9"/>
      <c r="L680" s="9"/>
      <c r="M680" s="9"/>
    </row>
    <row r="681" spans="3:13">
      <c r="C681" s="9"/>
      <c r="D681" s="9"/>
      <c r="E681" s="61"/>
      <c r="F681" s="18"/>
      <c r="G681" s="9"/>
      <c r="H681" s="9"/>
      <c r="I681" s="9"/>
      <c r="J681" s="9"/>
      <c r="K681" s="9"/>
      <c r="L681" s="9"/>
      <c r="M681" s="9"/>
    </row>
    <row r="682" spans="3:13">
      <c r="C682" s="9"/>
      <c r="D682" s="9"/>
      <c r="E682" s="61"/>
      <c r="F682" s="18"/>
      <c r="G682" s="9"/>
      <c r="H682" s="9"/>
      <c r="I682" s="9"/>
      <c r="J682" s="9"/>
      <c r="K682" s="9"/>
      <c r="L682" s="9"/>
      <c r="M682" s="9"/>
    </row>
    <row r="683" spans="3:13">
      <c r="C683" s="9"/>
      <c r="D683" s="9"/>
      <c r="E683" s="61"/>
      <c r="F683" s="18"/>
      <c r="G683" s="9"/>
      <c r="H683" s="9"/>
      <c r="I683" s="9"/>
      <c r="J683" s="9"/>
      <c r="K683" s="9"/>
      <c r="L683" s="9"/>
      <c r="M683" s="9"/>
    </row>
    <row r="684" spans="3:13">
      <c r="C684" s="9"/>
      <c r="D684" s="9"/>
      <c r="E684" s="61"/>
      <c r="F684" s="18"/>
      <c r="G684" s="9"/>
      <c r="H684" s="9"/>
      <c r="I684" s="9"/>
      <c r="J684" s="9"/>
      <c r="K684" s="9"/>
      <c r="L684" s="9"/>
      <c r="M684" s="9"/>
    </row>
    <row r="685" spans="3:13">
      <c r="C685" s="9"/>
      <c r="D685" s="9"/>
      <c r="E685" s="61"/>
      <c r="F685" s="18"/>
      <c r="G685" s="9"/>
      <c r="H685" s="9"/>
      <c r="I685" s="9"/>
      <c r="J685" s="9"/>
      <c r="K685" s="9"/>
      <c r="L685" s="9"/>
      <c r="M685" s="9"/>
    </row>
    <row r="686" spans="3:13">
      <c r="C686" s="9"/>
      <c r="D686" s="9"/>
      <c r="E686" s="61"/>
      <c r="F686" s="18"/>
      <c r="G686" s="9"/>
      <c r="H686" s="9"/>
      <c r="I686" s="9"/>
      <c r="J686" s="9"/>
      <c r="K686" s="9"/>
      <c r="L686" s="9"/>
      <c r="M686" s="9"/>
    </row>
    <row r="687" spans="3:13">
      <c r="C687" s="9"/>
      <c r="D687" s="9"/>
      <c r="E687" s="61"/>
      <c r="F687" s="18"/>
      <c r="G687" s="9"/>
      <c r="H687" s="9"/>
      <c r="I687" s="9"/>
      <c r="J687" s="9"/>
      <c r="K687" s="9"/>
      <c r="L687" s="9"/>
      <c r="M687" s="9"/>
    </row>
    <row r="688" spans="3:13">
      <c r="C688" s="9"/>
      <c r="D688" s="9"/>
      <c r="E688" s="61"/>
      <c r="F688" s="18"/>
      <c r="G688" s="9"/>
      <c r="H688" s="9"/>
      <c r="I688" s="9"/>
      <c r="J688" s="9"/>
      <c r="K688" s="9"/>
      <c r="L688" s="9"/>
      <c r="M688" s="9"/>
    </row>
    <row r="689" spans="3:13">
      <c r="C689" s="9"/>
      <c r="D689" s="9"/>
      <c r="E689" s="61"/>
      <c r="F689" s="18"/>
      <c r="G689" s="9"/>
      <c r="H689" s="9"/>
      <c r="I689" s="9"/>
      <c r="J689" s="9"/>
      <c r="K689" s="9"/>
      <c r="L689" s="9"/>
      <c r="M689" s="9"/>
    </row>
    <row r="690" spans="3:13">
      <c r="C690" s="9"/>
      <c r="D690" s="9"/>
      <c r="E690" s="61"/>
      <c r="F690" s="18"/>
      <c r="G690" s="9"/>
      <c r="H690" s="9"/>
      <c r="I690" s="9"/>
      <c r="J690" s="9"/>
      <c r="K690" s="9"/>
      <c r="L690" s="9"/>
      <c r="M690" s="9"/>
    </row>
    <row r="691" spans="3:13">
      <c r="C691" s="9"/>
      <c r="D691" s="9"/>
      <c r="E691" s="61"/>
      <c r="F691" s="18"/>
      <c r="G691" s="9"/>
      <c r="H691" s="9"/>
      <c r="I691" s="9"/>
      <c r="J691" s="9"/>
      <c r="K691" s="9"/>
      <c r="L691" s="9"/>
      <c r="M691" s="9"/>
    </row>
    <row r="692" spans="3:13">
      <c r="C692" s="9"/>
      <c r="D692" s="9"/>
      <c r="E692" s="61"/>
      <c r="F692" s="18"/>
      <c r="G692" s="9"/>
      <c r="H692" s="9"/>
      <c r="I692" s="9"/>
      <c r="J692" s="9"/>
      <c r="K692" s="9"/>
      <c r="L692" s="9"/>
      <c r="M692" s="9"/>
    </row>
    <row r="693" spans="3:13">
      <c r="C693" s="9"/>
      <c r="D693" s="9"/>
      <c r="E693" s="61"/>
      <c r="F693" s="18"/>
      <c r="G693" s="9"/>
      <c r="H693" s="9"/>
      <c r="I693" s="9"/>
      <c r="J693" s="9"/>
      <c r="K693" s="9"/>
      <c r="L693" s="9"/>
      <c r="M693" s="9"/>
    </row>
    <row r="694" spans="3:13">
      <c r="C694" s="9"/>
      <c r="D694" s="9"/>
      <c r="E694" s="61"/>
      <c r="F694" s="18"/>
      <c r="G694" s="9"/>
      <c r="H694" s="9"/>
      <c r="I694" s="9"/>
      <c r="J694" s="9"/>
      <c r="K694" s="9"/>
      <c r="L694" s="9"/>
      <c r="M694" s="9"/>
    </row>
    <row r="695" spans="3:13">
      <c r="C695" s="9"/>
      <c r="D695" s="9"/>
      <c r="E695" s="61"/>
      <c r="F695" s="18"/>
      <c r="G695" s="9"/>
      <c r="H695" s="9"/>
      <c r="I695" s="9"/>
      <c r="J695" s="9"/>
      <c r="K695" s="9"/>
      <c r="L695" s="9"/>
      <c r="M695" s="9"/>
    </row>
    <row r="696" spans="3:13">
      <c r="C696" s="9"/>
      <c r="D696" s="9"/>
      <c r="E696" s="61"/>
      <c r="F696" s="18"/>
      <c r="G696" s="9"/>
      <c r="H696" s="9"/>
      <c r="I696" s="9"/>
      <c r="J696" s="9"/>
      <c r="K696" s="9"/>
      <c r="L696" s="9"/>
      <c r="M696" s="9"/>
    </row>
    <row r="697" spans="3:13">
      <c r="C697" s="9"/>
      <c r="D697" s="9"/>
      <c r="E697" s="61"/>
      <c r="F697" s="18"/>
      <c r="G697" s="9"/>
      <c r="H697" s="9"/>
      <c r="I697" s="9"/>
      <c r="J697" s="9"/>
      <c r="K697" s="9"/>
      <c r="L697" s="9"/>
      <c r="M697" s="9"/>
    </row>
    <row r="698" spans="3:13">
      <c r="C698" s="9"/>
      <c r="D698" s="9"/>
      <c r="E698" s="61"/>
      <c r="F698" s="18"/>
      <c r="G698" s="9"/>
      <c r="H698" s="9"/>
      <c r="I698" s="9"/>
      <c r="J698" s="9"/>
      <c r="K698" s="9"/>
      <c r="L698" s="9"/>
      <c r="M698" s="9"/>
    </row>
    <row r="699" spans="3:13">
      <c r="C699" s="9"/>
      <c r="D699" s="9"/>
      <c r="E699" s="61"/>
      <c r="F699" s="18"/>
      <c r="G699" s="9"/>
      <c r="H699" s="9"/>
      <c r="I699" s="9"/>
      <c r="J699" s="9"/>
      <c r="K699" s="9"/>
      <c r="L699" s="9"/>
      <c r="M699" s="9"/>
    </row>
    <row r="700" spans="3:13">
      <c r="C700" s="9"/>
      <c r="D700" s="9"/>
      <c r="E700" s="61"/>
      <c r="F700" s="18"/>
      <c r="G700" s="9"/>
      <c r="H700" s="9"/>
      <c r="I700" s="9"/>
      <c r="J700" s="9"/>
      <c r="K700" s="9"/>
      <c r="L700" s="9"/>
      <c r="M700" s="9"/>
    </row>
    <row r="701" spans="3:13">
      <c r="C701" s="9"/>
      <c r="D701" s="9"/>
      <c r="E701" s="61"/>
      <c r="F701" s="18"/>
      <c r="G701" s="9"/>
      <c r="H701" s="9"/>
      <c r="I701" s="9"/>
      <c r="J701" s="9"/>
      <c r="K701" s="9"/>
      <c r="L701" s="9"/>
      <c r="M701" s="9"/>
    </row>
    <row r="702" spans="3:13">
      <c r="C702" s="9"/>
      <c r="D702" s="9"/>
      <c r="E702" s="61"/>
      <c r="F702" s="18"/>
      <c r="G702" s="9"/>
      <c r="H702" s="9"/>
      <c r="I702" s="9"/>
      <c r="J702" s="9"/>
      <c r="K702" s="9"/>
      <c r="L702" s="9"/>
      <c r="M702" s="9"/>
    </row>
    <row r="703" spans="3:13">
      <c r="C703" s="9"/>
      <c r="D703" s="9"/>
      <c r="E703" s="61"/>
      <c r="F703" s="18"/>
      <c r="G703" s="9"/>
      <c r="H703" s="9"/>
      <c r="I703" s="9"/>
      <c r="J703" s="9"/>
      <c r="K703" s="9"/>
      <c r="L703" s="9"/>
      <c r="M703" s="9"/>
    </row>
    <row r="704" spans="3:13">
      <c r="C704" s="9"/>
      <c r="D704" s="9"/>
      <c r="E704" s="61"/>
      <c r="F704" s="18"/>
      <c r="G704" s="9"/>
      <c r="H704" s="9"/>
      <c r="I704" s="9"/>
      <c r="J704" s="9"/>
      <c r="K704" s="9"/>
      <c r="L704" s="9"/>
      <c r="M704" s="9"/>
    </row>
    <row r="705" spans="3:13">
      <c r="C705" s="9"/>
      <c r="D705" s="9"/>
      <c r="E705" s="61"/>
      <c r="F705" s="18"/>
      <c r="G705" s="9"/>
      <c r="H705" s="9"/>
      <c r="I705" s="9"/>
      <c r="J705" s="9"/>
      <c r="K705" s="9"/>
      <c r="L705" s="9"/>
      <c r="M705" s="9"/>
    </row>
    <row r="706" spans="3:13">
      <c r="C706" s="9"/>
      <c r="D706" s="9"/>
      <c r="E706" s="61"/>
      <c r="F706" s="18"/>
      <c r="G706" s="9"/>
      <c r="H706" s="9"/>
      <c r="I706" s="9"/>
      <c r="J706" s="9"/>
      <c r="K706" s="9"/>
      <c r="L706" s="9"/>
      <c r="M706" s="9"/>
    </row>
    <row r="707" spans="3:13">
      <c r="C707" s="9"/>
      <c r="D707" s="9"/>
      <c r="E707" s="61"/>
      <c r="F707" s="18"/>
      <c r="G707" s="9"/>
      <c r="H707" s="9"/>
      <c r="I707" s="9"/>
      <c r="J707" s="9"/>
      <c r="K707" s="9"/>
      <c r="L707" s="9"/>
      <c r="M707" s="9"/>
    </row>
    <row r="708" spans="3:13">
      <c r="C708" s="9"/>
      <c r="D708" s="9"/>
      <c r="E708" s="61"/>
      <c r="F708" s="18"/>
      <c r="G708" s="9"/>
      <c r="H708" s="9"/>
      <c r="I708" s="9"/>
      <c r="J708" s="9"/>
      <c r="K708" s="9"/>
      <c r="L708" s="9"/>
      <c r="M708" s="9"/>
    </row>
    <row r="709" spans="3:13">
      <c r="C709" s="9"/>
      <c r="D709" s="9"/>
      <c r="E709" s="61"/>
      <c r="F709" s="18"/>
      <c r="G709" s="9"/>
      <c r="H709" s="9"/>
      <c r="I709" s="9"/>
      <c r="J709" s="9"/>
      <c r="K709" s="9"/>
      <c r="L709" s="9"/>
      <c r="M709" s="9"/>
    </row>
    <row r="710" spans="3:13">
      <c r="C710" s="9"/>
      <c r="D710" s="9"/>
      <c r="E710" s="61"/>
      <c r="F710" s="18"/>
      <c r="G710" s="9"/>
      <c r="H710" s="9"/>
      <c r="I710" s="9"/>
      <c r="J710" s="9"/>
      <c r="K710" s="9"/>
      <c r="L710" s="9"/>
      <c r="M710" s="9"/>
    </row>
    <row r="711" spans="3:13">
      <c r="C711" s="9"/>
      <c r="D711" s="9"/>
      <c r="E711" s="61"/>
      <c r="F711" s="18"/>
      <c r="G711" s="9"/>
      <c r="H711" s="9"/>
      <c r="I711" s="9"/>
      <c r="J711" s="9"/>
      <c r="K711" s="9"/>
      <c r="L711" s="9"/>
      <c r="M711" s="9"/>
    </row>
    <row r="712" spans="3:13">
      <c r="C712" s="9"/>
      <c r="D712" s="9"/>
      <c r="E712" s="61"/>
      <c r="F712" s="18"/>
      <c r="G712" s="9"/>
      <c r="H712" s="9"/>
      <c r="I712" s="9"/>
      <c r="J712" s="9"/>
      <c r="K712" s="9"/>
      <c r="L712" s="9"/>
      <c r="M712" s="9"/>
    </row>
    <row r="713" spans="3:13">
      <c r="C713" s="9"/>
      <c r="D713" s="9"/>
      <c r="E713" s="61"/>
      <c r="F713" s="18"/>
      <c r="G713" s="9"/>
      <c r="H713" s="9"/>
      <c r="I713" s="9"/>
      <c r="J713" s="9"/>
      <c r="K713" s="9"/>
      <c r="L713" s="9"/>
      <c r="M713" s="9"/>
    </row>
    <row r="714" spans="3:13">
      <c r="C714" s="9"/>
      <c r="D714" s="9"/>
      <c r="E714" s="61"/>
      <c r="F714" s="18"/>
      <c r="G714" s="9"/>
      <c r="H714" s="9"/>
      <c r="I714" s="9"/>
      <c r="J714" s="9"/>
      <c r="K714" s="9"/>
      <c r="L714" s="9"/>
      <c r="M714" s="9"/>
    </row>
    <row r="715" spans="3:13">
      <c r="C715" s="9"/>
      <c r="D715" s="9"/>
      <c r="E715" s="61"/>
      <c r="F715" s="18"/>
      <c r="G715" s="9"/>
      <c r="H715" s="9"/>
      <c r="I715" s="9"/>
      <c r="J715" s="9"/>
      <c r="K715" s="9"/>
      <c r="L715" s="9"/>
      <c r="M715" s="9"/>
    </row>
    <row r="716" spans="3:13">
      <c r="C716" s="9"/>
      <c r="D716" s="9"/>
      <c r="E716" s="61"/>
      <c r="F716" s="18"/>
      <c r="G716" s="9"/>
      <c r="H716" s="9"/>
      <c r="I716" s="9"/>
      <c r="J716" s="9"/>
      <c r="K716" s="9"/>
      <c r="L716" s="9"/>
      <c r="M716" s="9"/>
    </row>
    <row r="717" spans="3:13">
      <c r="C717" s="9"/>
      <c r="D717" s="9"/>
      <c r="E717" s="61"/>
      <c r="F717" s="18"/>
      <c r="G717" s="9"/>
      <c r="H717" s="9"/>
      <c r="I717" s="9"/>
      <c r="J717" s="9"/>
      <c r="K717" s="9"/>
      <c r="L717" s="9"/>
      <c r="M717" s="9"/>
    </row>
    <row r="718" spans="3:13">
      <c r="C718" s="9"/>
      <c r="D718" s="9"/>
      <c r="E718" s="61"/>
      <c r="F718" s="18"/>
      <c r="G718" s="9"/>
      <c r="H718" s="9"/>
      <c r="I718" s="9"/>
      <c r="J718" s="9"/>
      <c r="K718" s="9"/>
      <c r="L718" s="9"/>
      <c r="M718" s="9"/>
    </row>
    <row r="719" spans="3:13">
      <c r="C719" s="9"/>
      <c r="D719" s="9"/>
      <c r="E719" s="61"/>
      <c r="F719" s="18"/>
      <c r="G719" s="9"/>
      <c r="H719" s="9"/>
      <c r="I719" s="9"/>
      <c r="J719" s="9"/>
      <c r="K719" s="9"/>
      <c r="L719" s="9"/>
      <c r="M719" s="9"/>
    </row>
    <row r="720" spans="3:13">
      <c r="C720" s="9"/>
      <c r="D720" s="9"/>
      <c r="E720" s="61"/>
      <c r="F720" s="18"/>
      <c r="G720" s="9"/>
      <c r="H720" s="9"/>
      <c r="I720" s="9"/>
      <c r="J720" s="9"/>
      <c r="K720" s="9"/>
      <c r="L720" s="9"/>
      <c r="M720" s="9"/>
    </row>
    <row r="721" spans="3:13">
      <c r="C721" s="9"/>
      <c r="D721" s="9"/>
      <c r="E721" s="61"/>
      <c r="F721" s="18"/>
      <c r="G721" s="9"/>
      <c r="H721" s="9"/>
      <c r="I721" s="9"/>
      <c r="J721" s="9"/>
      <c r="K721" s="9"/>
      <c r="L721" s="9"/>
      <c r="M721" s="9"/>
    </row>
    <row r="722" spans="3:13">
      <c r="C722" s="9"/>
      <c r="D722" s="9"/>
      <c r="E722" s="61"/>
      <c r="F722" s="18"/>
      <c r="G722" s="9"/>
      <c r="H722" s="9"/>
      <c r="I722" s="9"/>
      <c r="J722" s="9"/>
      <c r="K722" s="9"/>
      <c r="L722" s="9"/>
      <c r="M722" s="9"/>
    </row>
    <row r="723" spans="3:13">
      <c r="C723" s="9"/>
      <c r="D723" s="9"/>
      <c r="E723" s="61"/>
      <c r="F723" s="18"/>
      <c r="G723" s="9"/>
      <c r="H723" s="9"/>
      <c r="I723" s="9"/>
      <c r="J723" s="9"/>
      <c r="K723" s="9"/>
      <c r="L723" s="9"/>
      <c r="M723" s="9"/>
    </row>
    <row r="724" spans="3:13">
      <c r="C724" s="9"/>
      <c r="D724" s="9"/>
      <c r="E724" s="61"/>
      <c r="F724" s="18"/>
      <c r="G724" s="9"/>
      <c r="H724" s="9"/>
      <c r="I724" s="9"/>
      <c r="J724" s="9"/>
      <c r="K724" s="9"/>
      <c r="L724" s="9"/>
      <c r="M724" s="9"/>
    </row>
    <row r="725" spans="3:13">
      <c r="C725" s="9"/>
      <c r="D725" s="9"/>
      <c r="E725" s="61"/>
      <c r="F725" s="18"/>
      <c r="G725" s="9"/>
      <c r="H725" s="9"/>
      <c r="I725" s="9"/>
      <c r="J725" s="9"/>
      <c r="K725" s="9"/>
      <c r="L725" s="9"/>
      <c r="M725" s="9"/>
    </row>
    <row r="726" spans="3:13">
      <c r="C726" s="9"/>
      <c r="D726" s="9"/>
      <c r="E726" s="61"/>
      <c r="F726" s="18"/>
      <c r="G726" s="9"/>
      <c r="H726" s="9"/>
      <c r="I726" s="9"/>
      <c r="J726" s="9"/>
      <c r="K726" s="9"/>
      <c r="L726" s="9"/>
      <c r="M726" s="9"/>
    </row>
    <row r="727" spans="3:13">
      <c r="C727" s="9"/>
      <c r="D727" s="9"/>
      <c r="E727" s="61"/>
      <c r="F727" s="18"/>
      <c r="G727" s="9"/>
      <c r="H727" s="9"/>
      <c r="I727" s="9"/>
      <c r="J727" s="9"/>
      <c r="K727" s="9"/>
      <c r="L727" s="9"/>
      <c r="M727" s="9"/>
    </row>
    <row r="728" spans="3:13">
      <c r="C728" s="9"/>
      <c r="D728" s="9"/>
      <c r="E728" s="61"/>
      <c r="F728" s="18"/>
      <c r="G728" s="9"/>
      <c r="H728" s="9"/>
      <c r="I728" s="9"/>
      <c r="J728" s="9"/>
      <c r="K728" s="9"/>
      <c r="L728" s="9"/>
      <c r="M728" s="9"/>
    </row>
    <row r="729" spans="3:13">
      <c r="C729" s="9"/>
      <c r="D729" s="9"/>
      <c r="E729" s="61"/>
      <c r="F729" s="18"/>
      <c r="G729" s="9"/>
      <c r="H729" s="9"/>
      <c r="I729" s="9"/>
      <c r="J729" s="9"/>
      <c r="K729" s="9"/>
      <c r="L729" s="9"/>
      <c r="M729" s="9"/>
    </row>
    <row r="730" spans="3:13">
      <c r="C730" s="9"/>
      <c r="D730" s="9"/>
      <c r="E730" s="61"/>
      <c r="F730" s="18"/>
      <c r="G730" s="9"/>
      <c r="H730" s="9"/>
      <c r="I730" s="9"/>
      <c r="J730" s="9"/>
      <c r="K730" s="9"/>
      <c r="L730" s="9"/>
      <c r="M730" s="9"/>
    </row>
    <row r="731" spans="3:13">
      <c r="C731" s="9"/>
      <c r="D731" s="9"/>
      <c r="E731" s="61"/>
      <c r="F731" s="18"/>
      <c r="G731" s="9"/>
      <c r="H731" s="9"/>
      <c r="I731" s="9"/>
      <c r="J731" s="9"/>
      <c r="K731" s="9"/>
      <c r="L731" s="9"/>
      <c r="M731" s="9"/>
    </row>
    <row r="732" spans="3:13">
      <c r="C732" s="9"/>
      <c r="D732" s="9"/>
      <c r="E732" s="61"/>
      <c r="F732" s="18"/>
      <c r="G732" s="9"/>
      <c r="H732" s="9"/>
      <c r="I732" s="9"/>
      <c r="J732" s="9"/>
      <c r="K732" s="9"/>
      <c r="L732" s="9"/>
      <c r="M732" s="9"/>
    </row>
    <row r="733" spans="3:13">
      <c r="C733" s="9"/>
      <c r="D733" s="9"/>
      <c r="E733" s="61"/>
      <c r="F733" s="18"/>
      <c r="G733" s="9"/>
      <c r="H733" s="9"/>
      <c r="I733" s="9"/>
      <c r="J733" s="9"/>
      <c r="K733" s="9"/>
      <c r="L733" s="9"/>
      <c r="M733" s="9"/>
    </row>
    <row r="734" spans="3:13">
      <c r="C734" s="9"/>
      <c r="D734" s="9"/>
      <c r="E734" s="61"/>
      <c r="F734" s="18"/>
      <c r="G734" s="9"/>
      <c r="H734" s="9"/>
      <c r="I734" s="9"/>
      <c r="J734" s="9"/>
      <c r="K734" s="9"/>
      <c r="L734" s="9"/>
      <c r="M734" s="9"/>
    </row>
    <row r="735" spans="3:13">
      <c r="C735" s="9"/>
      <c r="D735" s="9"/>
      <c r="E735" s="61"/>
      <c r="F735" s="18"/>
      <c r="G735" s="9"/>
      <c r="H735" s="9"/>
      <c r="I735" s="9"/>
      <c r="J735" s="9"/>
      <c r="K735" s="9"/>
      <c r="L735" s="9"/>
      <c r="M735" s="9"/>
    </row>
    <row r="736" spans="3:13">
      <c r="C736" s="9"/>
      <c r="D736" s="9"/>
      <c r="E736" s="61"/>
      <c r="F736" s="18"/>
      <c r="G736" s="9"/>
      <c r="H736" s="9"/>
      <c r="I736" s="9"/>
      <c r="J736" s="9"/>
      <c r="K736" s="9"/>
      <c r="L736" s="9"/>
      <c r="M736" s="9"/>
    </row>
    <row r="737" spans="3:13">
      <c r="C737" s="9"/>
      <c r="D737" s="9"/>
      <c r="E737" s="61"/>
      <c r="F737" s="18"/>
      <c r="G737" s="9"/>
      <c r="H737" s="9"/>
      <c r="I737" s="9"/>
      <c r="J737" s="9"/>
      <c r="K737" s="9"/>
      <c r="L737" s="9"/>
      <c r="M737" s="9"/>
    </row>
    <row r="738" spans="3:13">
      <c r="C738" s="9"/>
      <c r="D738" s="9"/>
      <c r="E738" s="61"/>
      <c r="F738" s="18"/>
      <c r="G738" s="9"/>
      <c r="H738" s="9"/>
      <c r="I738" s="9"/>
      <c r="J738" s="9"/>
      <c r="K738" s="9"/>
      <c r="L738" s="9"/>
      <c r="M738" s="9"/>
    </row>
    <row r="739" spans="3:13">
      <c r="C739" s="9"/>
      <c r="D739" s="9"/>
      <c r="E739" s="61"/>
      <c r="F739" s="18"/>
      <c r="G739" s="9"/>
      <c r="H739" s="9"/>
      <c r="I739" s="9"/>
      <c r="J739" s="9"/>
      <c r="K739" s="9"/>
      <c r="L739" s="9"/>
      <c r="M739" s="9"/>
    </row>
    <row r="740" spans="3:13">
      <c r="C740" s="9"/>
      <c r="D740" s="9"/>
      <c r="E740" s="61"/>
      <c r="F740" s="18"/>
      <c r="G740" s="9"/>
      <c r="H740" s="9"/>
      <c r="I740" s="9"/>
      <c r="J740" s="9"/>
      <c r="K740" s="9"/>
      <c r="L740" s="9"/>
      <c r="M740" s="9"/>
    </row>
    <row r="741" spans="3:13">
      <c r="C741" s="9"/>
      <c r="D741" s="9"/>
      <c r="E741" s="61"/>
      <c r="F741" s="18"/>
      <c r="G741" s="9"/>
      <c r="H741" s="9"/>
      <c r="I741" s="9"/>
      <c r="J741" s="9"/>
      <c r="K741" s="9"/>
      <c r="L741" s="9"/>
      <c r="M741" s="9"/>
    </row>
    <row r="742" spans="3:13">
      <c r="C742" s="9"/>
      <c r="D742" s="9"/>
      <c r="E742" s="61"/>
      <c r="F742" s="18"/>
      <c r="G742" s="9"/>
      <c r="H742" s="9"/>
      <c r="I742" s="9"/>
      <c r="J742" s="9"/>
      <c r="K742" s="9"/>
      <c r="L742" s="9"/>
      <c r="M742" s="9"/>
    </row>
    <row r="743" spans="3:13">
      <c r="C743" s="9"/>
      <c r="D743" s="9"/>
      <c r="E743" s="61"/>
      <c r="F743" s="18"/>
      <c r="G743" s="9"/>
      <c r="H743" s="9"/>
      <c r="I743" s="9"/>
      <c r="J743" s="9"/>
      <c r="K743" s="9"/>
      <c r="L743" s="9"/>
      <c r="M743" s="9"/>
    </row>
    <row r="744" spans="3:13">
      <c r="C744" s="9"/>
      <c r="D744" s="9"/>
      <c r="E744" s="61"/>
      <c r="F744" s="18"/>
      <c r="G744" s="9"/>
      <c r="H744" s="9"/>
      <c r="I744" s="9"/>
      <c r="J744" s="9"/>
      <c r="K744" s="9"/>
      <c r="L744" s="9"/>
      <c r="M744" s="9"/>
    </row>
    <row r="745" spans="3:13">
      <c r="C745" s="9"/>
      <c r="D745" s="9"/>
      <c r="E745" s="61"/>
      <c r="F745" s="18"/>
      <c r="G745" s="9"/>
      <c r="H745" s="9"/>
      <c r="I745" s="9"/>
      <c r="J745" s="9"/>
      <c r="K745" s="9"/>
      <c r="L745" s="9"/>
      <c r="M745" s="9"/>
    </row>
    <row r="746" spans="3:13">
      <c r="C746" s="9"/>
      <c r="D746" s="9"/>
      <c r="E746" s="61"/>
      <c r="F746" s="18"/>
      <c r="G746" s="9"/>
      <c r="H746" s="9"/>
      <c r="I746" s="9"/>
      <c r="J746" s="9"/>
      <c r="K746" s="9"/>
      <c r="L746" s="9"/>
      <c r="M746" s="9"/>
    </row>
    <row r="747" spans="3:13">
      <c r="C747" s="9"/>
      <c r="D747" s="9"/>
      <c r="E747" s="61"/>
      <c r="F747" s="18"/>
      <c r="G747" s="9"/>
      <c r="H747" s="9"/>
      <c r="I747" s="9"/>
      <c r="J747" s="9"/>
      <c r="K747" s="9"/>
      <c r="L747" s="9"/>
      <c r="M747" s="9"/>
    </row>
    <row r="748" spans="3:13">
      <c r="C748" s="9"/>
      <c r="D748" s="9"/>
      <c r="E748" s="61"/>
      <c r="F748" s="18"/>
      <c r="G748" s="9"/>
      <c r="H748" s="9"/>
      <c r="I748" s="9"/>
      <c r="J748" s="9"/>
      <c r="K748" s="9"/>
      <c r="L748" s="9"/>
      <c r="M748" s="9"/>
    </row>
    <row r="749" spans="3:13">
      <c r="C749" s="9"/>
      <c r="D749" s="9"/>
      <c r="E749" s="61"/>
      <c r="F749" s="18"/>
      <c r="G749" s="9"/>
      <c r="H749" s="9"/>
      <c r="I749" s="9"/>
      <c r="J749" s="9"/>
      <c r="K749" s="9"/>
      <c r="L749" s="9"/>
      <c r="M749" s="9"/>
    </row>
    <row r="750" spans="3:13">
      <c r="C750" s="9"/>
      <c r="D750" s="9"/>
      <c r="E750" s="61"/>
      <c r="F750" s="18"/>
      <c r="G750" s="9"/>
      <c r="H750" s="9"/>
      <c r="I750" s="9"/>
      <c r="J750" s="9"/>
      <c r="K750" s="9"/>
      <c r="L750" s="9"/>
      <c r="M750" s="9"/>
    </row>
    <row r="751" spans="3:13">
      <c r="C751" s="9"/>
      <c r="D751" s="9"/>
      <c r="E751" s="61"/>
      <c r="F751" s="18"/>
      <c r="G751" s="9"/>
      <c r="H751" s="9"/>
      <c r="I751" s="9"/>
      <c r="J751" s="9"/>
      <c r="K751" s="9"/>
      <c r="L751" s="9"/>
      <c r="M751" s="9"/>
    </row>
    <row r="752" spans="3:13">
      <c r="C752" s="9"/>
      <c r="D752" s="9"/>
      <c r="E752" s="61"/>
      <c r="F752" s="18"/>
      <c r="G752" s="9"/>
      <c r="H752" s="9"/>
      <c r="I752" s="9"/>
      <c r="J752" s="9"/>
      <c r="K752" s="9"/>
      <c r="L752" s="9"/>
      <c r="M752" s="9"/>
    </row>
    <row r="753" spans="3:13">
      <c r="C753" s="9"/>
      <c r="D753" s="9"/>
      <c r="E753" s="61"/>
      <c r="F753" s="18"/>
      <c r="G753" s="9"/>
      <c r="H753" s="9"/>
      <c r="I753" s="9"/>
      <c r="J753" s="9"/>
      <c r="K753" s="9"/>
      <c r="L753" s="9"/>
      <c r="M753" s="9"/>
    </row>
    <row r="754" spans="3:13">
      <c r="C754" s="9"/>
      <c r="D754" s="9"/>
      <c r="E754" s="61"/>
      <c r="F754" s="18"/>
      <c r="G754" s="9"/>
      <c r="H754" s="9"/>
      <c r="I754" s="9"/>
      <c r="J754" s="9"/>
      <c r="K754" s="9"/>
      <c r="L754" s="9"/>
      <c r="M754" s="9"/>
    </row>
    <row r="755" spans="3:13">
      <c r="C755" s="9"/>
      <c r="D755" s="9"/>
      <c r="E755" s="61"/>
      <c r="F755" s="18"/>
      <c r="G755" s="9"/>
      <c r="H755" s="9"/>
      <c r="I755" s="9"/>
      <c r="J755" s="9"/>
      <c r="K755" s="9"/>
      <c r="L755" s="9"/>
      <c r="M755" s="9"/>
    </row>
    <row r="756" spans="3:13">
      <c r="C756" s="9"/>
      <c r="D756" s="9"/>
      <c r="E756" s="61"/>
      <c r="F756" s="18"/>
      <c r="G756" s="9"/>
      <c r="H756" s="9"/>
      <c r="I756" s="9"/>
      <c r="J756" s="9"/>
      <c r="K756" s="9"/>
      <c r="L756" s="9"/>
      <c r="M756" s="9"/>
    </row>
    <row r="757" spans="3:13">
      <c r="C757" s="9"/>
      <c r="D757" s="9"/>
      <c r="E757" s="61"/>
      <c r="F757" s="18"/>
      <c r="G757" s="9"/>
      <c r="H757" s="9"/>
      <c r="I757" s="9"/>
      <c r="J757" s="9"/>
      <c r="K757" s="9"/>
      <c r="L757" s="9"/>
      <c r="M757" s="9"/>
    </row>
    <row r="758" spans="3:13">
      <c r="C758" s="9"/>
      <c r="D758" s="9"/>
      <c r="E758" s="61"/>
      <c r="F758" s="18"/>
      <c r="G758" s="9"/>
      <c r="H758" s="9"/>
      <c r="I758" s="9"/>
      <c r="J758" s="9"/>
      <c r="K758" s="9"/>
      <c r="L758" s="9"/>
      <c r="M758" s="9"/>
    </row>
    <row r="759" spans="3:13">
      <c r="C759" s="9"/>
      <c r="D759" s="9"/>
      <c r="E759" s="61"/>
      <c r="F759" s="18"/>
      <c r="G759" s="9"/>
      <c r="H759" s="9"/>
      <c r="I759" s="9"/>
      <c r="J759" s="9"/>
      <c r="K759" s="9"/>
      <c r="L759" s="9"/>
      <c r="M759" s="9"/>
    </row>
    <row r="760" spans="3:13">
      <c r="C760" s="9"/>
      <c r="D760" s="9"/>
      <c r="E760" s="61"/>
      <c r="F760" s="18"/>
      <c r="G760" s="9"/>
      <c r="H760" s="9"/>
      <c r="I760" s="9"/>
      <c r="J760" s="9"/>
      <c r="K760" s="9"/>
      <c r="L760" s="9"/>
      <c r="M760" s="9"/>
    </row>
    <row r="761" spans="3:13">
      <c r="C761" s="9"/>
      <c r="D761" s="9"/>
      <c r="E761" s="61"/>
      <c r="F761" s="18"/>
      <c r="G761" s="9"/>
      <c r="H761" s="9"/>
      <c r="I761" s="9"/>
      <c r="J761" s="9"/>
      <c r="K761" s="9"/>
      <c r="L761" s="9"/>
      <c r="M761" s="9"/>
    </row>
    <row r="762" spans="3:13">
      <c r="C762" s="9"/>
      <c r="D762" s="9"/>
      <c r="E762" s="61"/>
      <c r="F762" s="18"/>
      <c r="G762" s="9"/>
      <c r="H762" s="9"/>
      <c r="I762" s="9"/>
      <c r="J762" s="9"/>
      <c r="K762" s="9"/>
      <c r="L762" s="9"/>
      <c r="M762" s="9"/>
    </row>
    <row r="763" spans="3:13">
      <c r="C763" s="9"/>
      <c r="D763" s="9"/>
      <c r="E763" s="61"/>
      <c r="F763" s="18"/>
      <c r="G763" s="9"/>
      <c r="H763" s="9"/>
      <c r="I763" s="9"/>
      <c r="J763" s="9"/>
      <c r="K763" s="9"/>
      <c r="L763" s="9"/>
      <c r="M763" s="9"/>
    </row>
    <row r="764" spans="3:13">
      <c r="C764" s="9"/>
      <c r="D764" s="9"/>
      <c r="E764" s="61"/>
      <c r="F764" s="18"/>
      <c r="G764" s="9"/>
      <c r="H764" s="9"/>
      <c r="I764" s="9"/>
      <c r="J764" s="9"/>
      <c r="K764" s="9"/>
      <c r="L764" s="9"/>
      <c r="M764" s="9"/>
    </row>
    <row r="765" spans="3:13">
      <c r="C765" s="9"/>
      <c r="D765" s="9"/>
      <c r="E765" s="61"/>
      <c r="F765" s="18"/>
      <c r="G765" s="9"/>
      <c r="H765" s="9"/>
      <c r="I765" s="9"/>
      <c r="J765" s="9"/>
      <c r="K765" s="9"/>
      <c r="L765" s="9"/>
      <c r="M765" s="9"/>
    </row>
    <row r="766" spans="3:13">
      <c r="C766" s="9"/>
      <c r="D766" s="9"/>
      <c r="E766" s="61"/>
      <c r="F766" s="18"/>
      <c r="G766" s="9"/>
      <c r="H766" s="9"/>
      <c r="I766" s="9"/>
      <c r="J766" s="9"/>
      <c r="K766" s="9"/>
      <c r="L766" s="9"/>
      <c r="M766" s="9"/>
    </row>
    <row r="767" spans="3:13">
      <c r="C767" s="9"/>
      <c r="D767" s="9"/>
      <c r="E767" s="61"/>
      <c r="F767" s="18"/>
      <c r="G767" s="9"/>
      <c r="H767" s="9"/>
      <c r="I767" s="9"/>
      <c r="J767" s="9"/>
      <c r="K767" s="9"/>
      <c r="L767" s="9"/>
      <c r="M767" s="9"/>
    </row>
    <row r="768" spans="3:13">
      <c r="C768" s="9"/>
      <c r="D768" s="9"/>
      <c r="E768" s="61"/>
      <c r="F768" s="18"/>
      <c r="G768" s="9"/>
      <c r="H768" s="9"/>
      <c r="I768" s="9"/>
      <c r="J768" s="9"/>
      <c r="K768" s="9"/>
      <c r="L768" s="9"/>
      <c r="M768" s="9"/>
    </row>
    <row r="769" spans="3:13">
      <c r="C769" s="9"/>
      <c r="D769" s="9"/>
      <c r="E769" s="61"/>
      <c r="F769" s="18"/>
      <c r="G769" s="9"/>
      <c r="H769" s="9"/>
      <c r="I769" s="9"/>
      <c r="J769" s="9"/>
      <c r="K769" s="9"/>
      <c r="L769" s="9"/>
      <c r="M769" s="9"/>
    </row>
    <row r="770" spans="3:13">
      <c r="C770" s="9"/>
      <c r="D770" s="9"/>
      <c r="E770" s="61"/>
      <c r="F770" s="18"/>
      <c r="G770" s="9"/>
      <c r="H770" s="9"/>
      <c r="I770" s="9"/>
      <c r="J770" s="9"/>
      <c r="K770" s="9"/>
      <c r="L770" s="9"/>
      <c r="M770" s="9"/>
    </row>
    <row r="771" spans="3:13">
      <c r="C771" s="9"/>
      <c r="D771" s="9"/>
      <c r="E771" s="61"/>
      <c r="F771" s="18"/>
      <c r="G771" s="9"/>
      <c r="H771" s="9"/>
      <c r="I771" s="9"/>
      <c r="J771" s="9"/>
      <c r="K771" s="9"/>
      <c r="L771" s="9"/>
      <c r="M771" s="9"/>
    </row>
    <row r="772" spans="3:13">
      <c r="C772" s="9"/>
      <c r="D772" s="9"/>
      <c r="E772" s="61"/>
      <c r="F772" s="18"/>
      <c r="G772" s="9"/>
      <c r="H772" s="9"/>
      <c r="I772" s="9"/>
      <c r="J772" s="9"/>
      <c r="K772" s="9"/>
      <c r="L772" s="9"/>
      <c r="M772" s="9"/>
    </row>
    <row r="773" spans="3:13">
      <c r="C773" s="9"/>
      <c r="D773" s="9"/>
      <c r="E773" s="61"/>
      <c r="F773" s="18"/>
      <c r="G773" s="9"/>
      <c r="H773" s="9"/>
      <c r="I773" s="9"/>
      <c r="J773" s="9"/>
      <c r="K773" s="9"/>
      <c r="L773" s="9"/>
      <c r="M773" s="9"/>
    </row>
    <row r="774" spans="3:13">
      <c r="C774" s="9"/>
      <c r="D774" s="9"/>
      <c r="E774" s="61"/>
      <c r="F774" s="18"/>
      <c r="G774" s="9"/>
      <c r="H774" s="9"/>
      <c r="I774" s="9"/>
      <c r="J774" s="9"/>
      <c r="K774" s="9"/>
      <c r="L774" s="9"/>
      <c r="M774" s="9"/>
    </row>
    <row r="775" spans="3:13">
      <c r="C775" s="9"/>
      <c r="D775" s="9"/>
      <c r="E775" s="61"/>
      <c r="F775" s="18"/>
      <c r="G775" s="9"/>
      <c r="H775" s="9"/>
      <c r="I775" s="9"/>
      <c r="J775" s="9"/>
      <c r="K775" s="9"/>
      <c r="L775" s="9"/>
      <c r="M775" s="9"/>
    </row>
    <row r="776" spans="3:13">
      <c r="C776" s="9"/>
      <c r="D776" s="9"/>
      <c r="E776" s="61"/>
      <c r="F776" s="18"/>
      <c r="G776" s="9"/>
      <c r="H776" s="9"/>
      <c r="I776" s="9"/>
      <c r="J776" s="9"/>
      <c r="K776" s="9"/>
      <c r="L776" s="9"/>
      <c r="M776" s="9"/>
    </row>
    <row r="777" spans="3:13">
      <c r="C777" s="9"/>
      <c r="D777" s="9"/>
      <c r="E777" s="61"/>
      <c r="F777" s="18"/>
      <c r="G777" s="9"/>
      <c r="H777" s="9"/>
      <c r="I777" s="9"/>
      <c r="J777" s="9"/>
      <c r="K777" s="9"/>
      <c r="L777" s="9"/>
      <c r="M777" s="9"/>
    </row>
    <row r="778" spans="3:13">
      <c r="C778" s="9"/>
      <c r="D778" s="9"/>
      <c r="E778" s="61"/>
      <c r="F778" s="18"/>
      <c r="G778" s="9"/>
      <c r="H778" s="9"/>
      <c r="I778" s="9"/>
      <c r="J778" s="9"/>
      <c r="K778" s="9"/>
      <c r="L778" s="9"/>
      <c r="M778" s="9"/>
    </row>
    <row r="779" spans="3:13">
      <c r="C779" s="9"/>
      <c r="D779" s="9"/>
      <c r="E779" s="61"/>
      <c r="F779" s="18"/>
      <c r="G779" s="9"/>
      <c r="H779" s="9"/>
      <c r="I779" s="9"/>
      <c r="J779" s="9"/>
      <c r="K779" s="9"/>
      <c r="L779" s="9"/>
      <c r="M779" s="9"/>
    </row>
    <row r="780" spans="3:13">
      <c r="C780" s="9"/>
      <c r="D780" s="9"/>
      <c r="E780" s="61"/>
      <c r="F780" s="18"/>
      <c r="G780" s="9"/>
      <c r="H780" s="9"/>
      <c r="I780" s="9"/>
      <c r="J780" s="9"/>
      <c r="K780" s="9"/>
      <c r="L780" s="9"/>
      <c r="M780" s="9"/>
    </row>
    <row r="781" spans="3:13">
      <c r="C781" s="9"/>
      <c r="D781" s="9"/>
      <c r="E781" s="61"/>
      <c r="F781" s="18"/>
      <c r="G781" s="9"/>
      <c r="H781" s="9"/>
      <c r="I781" s="9"/>
      <c r="J781" s="9"/>
      <c r="K781" s="9"/>
      <c r="L781" s="9"/>
      <c r="M781" s="9"/>
    </row>
    <row r="782" spans="3:13">
      <c r="C782" s="9"/>
      <c r="D782" s="9"/>
      <c r="E782" s="61"/>
      <c r="F782" s="18"/>
      <c r="G782" s="9"/>
      <c r="H782" s="9"/>
      <c r="I782" s="9"/>
      <c r="J782" s="9"/>
      <c r="K782" s="9"/>
      <c r="L782" s="9"/>
      <c r="M782" s="9"/>
    </row>
    <row r="783" spans="3:13">
      <c r="C783" s="9"/>
      <c r="D783" s="9"/>
      <c r="E783" s="61"/>
      <c r="F783" s="18"/>
      <c r="G783" s="9"/>
      <c r="H783" s="9"/>
      <c r="I783" s="9"/>
      <c r="J783" s="9"/>
      <c r="K783" s="9"/>
      <c r="L783" s="9"/>
      <c r="M783" s="9"/>
    </row>
    <row r="784" spans="3:13">
      <c r="C784" s="9"/>
      <c r="D784" s="9"/>
      <c r="E784" s="61"/>
      <c r="F784" s="18"/>
      <c r="G784" s="9"/>
      <c r="H784" s="9"/>
      <c r="I784" s="9"/>
      <c r="J784" s="9"/>
      <c r="K784" s="9"/>
      <c r="L784" s="9"/>
      <c r="M784" s="9"/>
    </row>
    <row r="785" spans="3:13">
      <c r="C785" s="9"/>
      <c r="D785" s="9"/>
      <c r="E785" s="61"/>
      <c r="F785" s="18"/>
      <c r="G785" s="9"/>
      <c r="H785" s="9"/>
      <c r="I785" s="9"/>
      <c r="J785" s="9"/>
      <c r="K785" s="9"/>
      <c r="L785" s="9"/>
      <c r="M785" s="9"/>
    </row>
    <row r="786" spans="3:13">
      <c r="C786" s="9"/>
      <c r="D786" s="9"/>
      <c r="E786" s="61"/>
      <c r="F786" s="18"/>
      <c r="G786" s="9"/>
      <c r="H786" s="9"/>
      <c r="I786" s="9"/>
      <c r="J786" s="9"/>
      <c r="K786" s="9"/>
      <c r="L786" s="9"/>
      <c r="M786" s="9"/>
    </row>
    <row r="787" spans="3:13">
      <c r="C787" s="9"/>
      <c r="D787" s="9"/>
      <c r="E787" s="61"/>
      <c r="F787" s="18"/>
      <c r="G787" s="9"/>
      <c r="H787" s="9"/>
      <c r="I787" s="9"/>
      <c r="J787" s="9"/>
      <c r="K787" s="9"/>
      <c r="L787" s="9"/>
      <c r="M787" s="9"/>
    </row>
    <row r="788" spans="3:13">
      <c r="C788" s="9"/>
      <c r="D788" s="9"/>
      <c r="E788" s="61"/>
      <c r="F788" s="18"/>
      <c r="G788" s="9"/>
      <c r="H788" s="9"/>
      <c r="I788" s="9"/>
      <c r="J788" s="9"/>
      <c r="K788" s="9"/>
      <c r="L788" s="9"/>
      <c r="M788" s="9"/>
    </row>
    <row r="789" spans="3:13">
      <c r="C789" s="9"/>
      <c r="D789" s="9"/>
      <c r="E789" s="61"/>
      <c r="F789" s="18"/>
      <c r="G789" s="9"/>
      <c r="H789" s="9"/>
      <c r="I789" s="9"/>
      <c r="J789" s="9"/>
      <c r="K789" s="9"/>
      <c r="L789" s="9"/>
      <c r="M789" s="9"/>
    </row>
    <row r="790" spans="3:13">
      <c r="C790" s="9"/>
      <c r="D790" s="9"/>
      <c r="E790" s="61"/>
      <c r="F790" s="18"/>
      <c r="G790" s="9"/>
      <c r="H790" s="9"/>
      <c r="I790" s="9"/>
      <c r="J790" s="9"/>
      <c r="K790" s="9"/>
      <c r="L790" s="9"/>
      <c r="M790" s="9"/>
    </row>
    <row r="791" spans="3:13">
      <c r="C791" s="9"/>
      <c r="D791" s="9"/>
      <c r="E791" s="61"/>
      <c r="F791" s="18"/>
      <c r="G791" s="9"/>
      <c r="H791" s="9"/>
      <c r="I791" s="9"/>
      <c r="J791" s="9"/>
      <c r="K791" s="9"/>
      <c r="L791" s="9"/>
      <c r="M791" s="9"/>
    </row>
    <row r="792" spans="3:13">
      <c r="C792" s="9"/>
      <c r="D792" s="9"/>
      <c r="E792" s="61"/>
      <c r="F792" s="18"/>
      <c r="G792" s="9"/>
      <c r="H792" s="9"/>
      <c r="I792" s="9"/>
      <c r="J792" s="9"/>
      <c r="K792" s="9"/>
      <c r="L792" s="9"/>
      <c r="M792" s="9"/>
    </row>
    <row r="793" spans="3:13">
      <c r="C793" s="9"/>
      <c r="D793" s="9"/>
      <c r="E793" s="61"/>
      <c r="F793" s="18"/>
      <c r="G793" s="9"/>
      <c r="H793" s="9"/>
      <c r="I793" s="9"/>
      <c r="J793" s="9"/>
      <c r="K793" s="9"/>
      <c r="L793" s="9"/>
      <c r="M793" s="9"/>
    </row>
    <row r="794" spans="3:13">
      <c r="C794" s="9"/>
      <c r="D794" s="9"/>
      <c r="E794" s="61"/>
      <c r="F794" s="18"/>
      <c r="G794" s="9"/>
      <c r="H794" s="9"/>
      <c r="I794" s="9"/>
      <c r="J794" s="9"/>
      <c r="K794" s="9"/>
      <c r="L794" s="9"/>
      <c r="M794" s="9"/>
    </row>
    <row r="795" spans="3:13">
      <c r="C795" s="9"/>
      <c r="D795" s="9"/>
      <c r="E795" s="61"/>
      <c r="F795" s="18"/>
      <c r="G795" s="9"/>
      <c r="H795" s="9"/>
      <c r="I795" s="9"/>
      <c r="J795" s="9"/>
      <c r="K795" s="9"/>
      <c r="L795" s="9"/>
      <c r="M795" s="9"/>
    </row>
    <row r="796" spans="3:13">
      <c r="C796" s="9"/>
      <c r="D796" s="9"/>
      <c r="E796" s="61"/>
      <c r="F796" s="18"/>
      <c r="G796" s="9"/>
      <c r="H796" s="9"/>
      <c r="I796" s="9"/>
      <c r="J796" s="9"/>
      <c r="K796" s="9"/>
      <c r="L796" s="9"/>
      <c r="M796" s="9"/>
    </row>
    <row r="797" spans="3:13">
      <c r="C797" s="9"/>
      <c r="D797" s="9"/>
      <c r="E797" s="61"/>
      <c r="F797" s="18"/>
      <c r="G797" s="9"/>
      <c r="H797" s="9"/>
      <c r="I797" s="9"/>
      <c r="J797" s="9"/>
      <c r="K797" s="9"/>
      <c r="L797" s="9"/>
      <c r="M797" s="9"/>
    </row>
    <row r="798" spans="3:13">
      <c r="C798" s="9"/>
      <c r="D798" s="9"/>
      <c r="E798" s="61"/>
      <c r="F798" s="18"/>
      <c r="G798" s="9"/>
      <c r="H798" s="9"/>
      <c r="I798" s="9"/>
      <c r="J798" s="9"/>
      <c r="K798" s="9"/>
      <c r="L798" s="9"/>
      <c r="M798" s="9"/>
    </row>
    <row r="799" spans="3:13">
      <c r="C799" s="9"/>
      <c r="D799" s="9"/>
      <c r="E799" s="61"/>
      <c r="F799" s="18"/>
      <c r="G799" s="9"/>
      <c r="H799" s="9"/>
      <c r="I799" s="9"/>
      <c r="J799" s="9"/>
      <c r="K799" s="9"/>
      <c r="L799" s="9"/>
      <c r="M799" s="9"/>
    </row>
    <row r="800" spans="3:13">
      <c r="C800" s="9"/>
      <c r="D800" s="9"/>
      <c r="E800" s="61"/>
      <c r="F800" s="18"/>
      <c r="G800" s="9"/>
      <c r="H800" s="9"/>
      <c r="I800" s="9"/>
      <c r="J800" s="9"/>
      <c r="K800" s="9"/>
      <c r="L800" s="9"/>
      <c r="M800" s="9"/>
    </row>
    <row r="801" spans="3:13">
      <c r="C801" s="9"/>
      <c r="D801" s="9"/>
      <c r="E801" s="61"/>
      <c r="F801" s="18"/>
      <c r="G801" s="9"/>
      <c r="H801" s="9"/>
      <c r="I801" s="9"/>
      <c r="J801" s="9"/>
      <c r="K801" s="9"/>
      <c r="L801" s="9"/>
      <c r="M801" s="9"/>
    </row>
    <row r="802" spans="3:13">
      <c r="C802" s="9"/>
      <c r="D802" s="9"/>
      <c r="E802" s="61"/>
      <c r="F802" s="18"/>
      <c r="G802" s="9"/>
      <c r="H802" s="9"/>
      <c r="I802" s="9"/>
      <c r="J802" s="9"/>
      <c r="K802" s="9"/>
      <c r="L802" s="9"/>
      <c r="M802" s="9"/>
    </row>
    <row r="803" spans="3:13">
      <c r="C803" s="9"/>
      <c r="D803" s="9"/>
      <c r="E803" s="61"/>
      <c r="F803" s="18"/>
      <c r="G803" s="9"/>
      <c r="H803" s="9"/>
      <c r="I803" s="9"/>
      <c r="J803" s="9"/>
      <c r="K803" s="9"/>
      <c r="L803" s="9"/>
      <c r="M803" s="9"/>
    </row>
    <row r="804" spans="3:13">
      <c r="C804" s="9"/>
      <c r="D804" s="9"/>
      <c r="E804" s="61"/>
      <c r="F804" s="18"/>
      <c r="G804" s="9"/>
      <c r="H804" s="9"/>
      <c r="I804" s="9"/>
      <c r="J804" s="9"/>
      <c r="K804" s="9"/>
      <c r="L804" s="9"/>
      <c r="M804" s="9"/>
    </row>
    <row r="805" spans="3:13">
      <c r="C805" s="9"/>
      <c r="D805" s="9"/>
      <c r="E805" s="61"/>
      <c r="F805" s="18"/>
      <c r="G805" s="9"/>
      <c r="H805" s="9"/>
      <c r="I805" s="9"/>
      <c r="J805" s="9"/>
      <c r="K805" s="9"/>
      <c r="L805" s="9"/>
      <c r="M805" s="9"/>
    </row>
    <row r="806" spans="3:13">
      <c r="C806" s="9"/>
      <c r="D806" s="9"/>
      <c r="E806" s="61"/>
      <c r="F806" s="18"/>
      <c r="G806" s="9"/>
      <c r="H806" s="9"/>
      <c r="I806" s="9"/>
      <c r="J806" s="9"/>
      <c r="K806" s="9"/>
      <c r="L806" s="9"/>
      <c r="M806" s="9"/>
    </row>
    <row r="807" spans="3:13">
      <c r="C807" s="9"/>
      <c r="D807" s="9"/>
      <c r="E807" s="61"/>
      <c r="F807" s="18"/>
      <c r="G807" s="9"/>
      <c r="H807" s="9"/>
      <c r="I807" s="9"/>
      <c r="J807" s="9"/>
      <c r="K807" s="9"/>
      <c r="L807" s="9"/>
      <c r="M807" s="9"/>
    </row>
    <row r="808" spans="3:13">
      <c r="C808" s="9"/>
      <c r="D808" s="9"/>
      <c r="E808" s="61"/>
      <c r="F808" s="18"/>
      <c r="G808" s="9"/>
      <c r="H808" s="9"/>
      <c r="I808" s="9"/>
      <c r="J808" s="9"/>
      <c r="K808" s="9"/>
      <c r="L808" s="9"/>
      <c r="M808" s="9"/>
    </row>
    <row r="809" spans="3:13">
      <c r="C809" s="9"/>
      <c r="D809" s="9"/>
      <c r="E809" s="61"/>
      <c r="F809" s="18"/>
      <c r="G809" s="9"/>
      <c r="H809" s="9"/>
      <c r="I809" s="9"/>
      <c r="J809" s="9"/>
      <c r="K809" s="9"/>
      <c r="L809" s="9"/>
      <c r="M809" s="9"/>
    </row>
    <row r="810" spans="3:13">
      <c r="C810" s="9"/>
      <c r="D810" s="9"/>
      <c r="E810" s="61"/>
      <c r="F810" s="18"/>
      <c r="G810" s="9"/>
      <c r="H810" s="9"/>
      <c r="I810" s="9"/>
      <c r="J810" s="9"/>
      <c r="K810" s="9"/>
      <c r="L810" s="9"/>
      <c r="M810" s="9"/>
    </row>
    <row r="811" spans="3:13">
      <c r="C811" s="9"/>
      <c r="D811" s="9"/>
      <c r="E811" s="61"/>
      <c r="F811" s="18"/>
      <c r="G811" s="9"/>
      <c r="H811" s="9"/>
      <c r="I811" s="9"/>
      <c r="J811" s="9"/>
      <c r="K811" s="9"/>
      <c r="L811" s="9"/>
      <c r="M811" s="9"/>
    </row>
    <row r="812" spans="3:13">
      <c r="C812" s="9"/>
      <c r="D812" s="9"/>
      <c r="E812" s="61"/>
      <c r="F812" s="18"/>
      <c r="G812" s="9"/>
      <c r="H812" s="9"/>
      <c r="I812" s="9"/>
      <c r="J812" s="9"/>
      <c r="K812" s="9"/>
      <c r="L812" s="9"/>
      <c r="M812" s="9"/>
    </row>
    <row r="813" spans="3:13">
      <c r="C813" s="9"/>
      <c r="D813" s="9"/>
      <c r="E813" s="61"/>
      <c r="F813" s="18"/>
      <c r="G813" s="9"/>
      <c r="H813" s="9"/>
      <c r="I813" s="9"/>
      <c r="J813" s="9"/>
      <c r="K813" s="9"/>
      <c r="L813" s="9"/>
      <c r="M813" s="9"/>
    </row>
    <row r="814" spans="3:13">
      <c r="C814" s="9"/>
      <c r="D814" s="9"/>
      <c r="E814" s="61"/>
      <c r="F814" s="18"/>
      <c r="G814" s="9"/>
      <c r="H814" s="9"/>
      <c r="I814" s="9"/>
      <c r="J814" s="9"/>
      <c r="K814" s="9"/>
      <c r="L814" s="9"/>
      <c r="M814" s="9"/>
    </row>
    <row r="815" spans="3:13">
      <c r="C815" s="9"/>
      <c r="D815" s="9"/>
      <c r="E815" s="61"/>
      <c r="F815" s="18"/>
      <c r="G815" s="9"/>
      <c r="H815" s="9"/>
      <c r="I815" s="9"/>
      <c r="J815" s="9"/>
      <c r="K815" s="9"/>
      <c r="L815" s="9"/>
      <c r="M815" s="9"/>
    </row>
    <row r="816" spans="3:13">
      <c r="C816" s="9"/>
      <c r="D816" s="9"/>
      <c r="E816" s="61"/>
      <c r="F816" s="18"/>
      <c r="G816" s="9"/>
      <c r="H816" s="9"/>
      <c r="I816" s="9"/>
      <c r="J816" s="9"/>
      <c r="K816" s="9"/>
      <c r="L816" s="9"/>
      <c r="M816" s="9"/>
    </row>
    <row r="817" spans="3:13">
      <c r="C817" s="9"/>
      <c r="D817" s="9"/>
      <c r="E817" s="61"/>
      <c r="F817" s="18"/>
      <c r="G817" s="9"/>
      <c r="H817" s="9"/>
      <c r="I817" s="9"/>
      <c r="J817" s="9"/>
      <c r="K817" s="9"/>
      <c r="L817" s="9"/>
      <c r="M817" s="9"/>
    </row>
    <row r="818" spans="3:13">
      <c r="C818" s="9"/>
      <c r="D818" s="9"/>
      <c r="E818" s="61"/>
      <c r="F818" s="18"/>
      <c r="G818" s="9"/>
      <c r="H818" s="9"/>
      <c r="I818" s="9"/>
      <c r="J818" s="9"/>
      <c r="K818" s="9"/>
      <c r="L818" s="9"/>
      <c r="M818" s="9"/>
    </row>
    <row r="819" spans="3:13">
      <c r="C819" s="9"/>
      <c r="D819" s="9"/>
      <c r="E819" s="61"/>
      <c r="F819" s="18"/>
      <c r="G819" s="9"/>
      <c r="H819" s="9"/>
      <c r="I819" s="9"/>
      <c r="J819" s="9"/>
      <c r="K819" s="9"/>
      <c r="L819" s="9"/>
      <c r="M819" s="9"/>
    </row>
    <row r="820" spans="3:13">
      <c r="C820" s="9"/>
      <c r="D820" s="9"/>
      <c r="E820" s="61"/>
      <c r="F820" s="18"/>
      <c r="G820" s="9"/>
      <c r="H820" s="9"/>
      <c r="I820" s="9"/>
      <c r="J820" s="9"/>
      <c r="K820" s="9"/>
      <c r="L820" s="9"/>
      <c r="M820" s="9"/>
    </row>
    <row r="821" spans="3:13">
      <c r="C821" s="9"/>
      <c r="D821" s="9"/>
      <c r="E821" s="61"/>
      <c r="F821" s="18"/>
      <c r="G821" s="9"/>
      <c r="H821" s="9"/>
      <c r="I821" s="9"/>
      <c r="J821" s="9"/>
      <c r="K821" s="9"/>
      <c r="L821" s="9"/>
      <c r="M821" s="9"/>
    </row>
    <row r="822" spans="3:13">
      <c r="C822" s="9"/>
      <c r="D822" s="9"/>
      <c r="E822" s="61"/>
      <c r="F822" s="18"/>
      <c r="G822" s="9"/>
      <c r="H822" s="9"/>
      <c r="I822" s="9"/>
      <c r="J822" s="9"/>
      <c r="K822" s="9"/>
      <c r="L822" s="9"/>
      <c r="M822" s="9"/>
    </row>
    <row r="823" spans="3:13">
      <c r="C823" s="9"/>
      <c r="D823" s="9"/>
      <c r="E823" s="61"/>
      <c r="F823" s="18"/>
      <c r="G823" s="9"/>
      <c r="H823" s="9"/>
      <c r="I823" s="9"/>
      <c r="J823" s="9"/>
      <c r="K823" s="9"/>
      <c r="L823" s="9"/>
      <c r="M823" s="9"/>
    </row>
    <row r="824" spans="3:13">
      <c r="C824" s="9"/>
      <c r="D824" s="9"/>
      <c r="E824" s="61"/>
      <c r="F824" s="18"/>
      <c r="G824" s="9"/>
      <c r="H824" s="9"/>
      <c r="I824" s="9"/>
      <c r="J824" s="9"/>
      <c r="K824" s="9"/>
      <c r="L824" s="9"/>
      <c r="M824" s="9"/>
    </row>
    <row r="825" spans="3:13">
      <c r="C825" s="9"/>
      <c r="D825" s="9"/>
      <c r="E825" s="61"/>
      <c r="F825" s="18"/>
      <c r="G825" s="9"/>
      <c r="H825" s="9"/>
      <c r="I825" s="9"/>
      <c r="J825" s="9"/>
      <c r="K825" s="9"/>
      <c r="L825" s="9"/>
      <c r="M825" s="9"/>
    </row>
    <row r="826" spans="3:13">
      <c r="C826" s="9"/>
      <c r="D826" s="9"/>
      <c r="E826" s="61"/>
      <c r="F826" s="18"/>
      <c r="G826" s="9"/>
      <c r="H826" s="9"/>
      <c r="I826" s="9"/>
      <c r="J826" s="9"/>
      <c r="K826" s="9"/>
      <c r="L826" s="9"/>
      <c r="M826" s="9"/>
    </row>
    <row r="827" spans="3:13">
      <c r="C827" s="9"/>
      <c r="D827" s="9"/>
      <c r="E827" s="61"/>
      <c r="F827" s="18"/>
      <c r="G827" s="9"/>
      <c r="H827" s="9"/>
      <c r="I827" s="9"/>
      <c r="J827" s="9"/>
      <c r="K827" s="9"/>
      <c r="L827" s="9"/>
      <c r="M827" s="9"/>
    </row>
    <row r="828" spans="3:13">
      <c r="C828" s="9"/>
      <c r="D828" s="9"/>
      <c r="E828" s="61"/>
      <c r="F828" s="18"/>
      <c r="G828" s="9"/>
      <c r="H828" s="9"/>
      <c r="I828" s="9"/>
      <c r="J828" s="9"/>
      <c r="K828" s="9"/>
      <c r="L828" s="9"/>
      <c r="M828" s="9"/>
    </row>
    <row r="829" spans="3:13">
      <c r="C829" s="9"/>
      <c r="D829" s="9"/>
      <c r="E829" s="61"/>
      <c r="F829" s="18"/>
      <c r="G829" s="9"/>
      <c r="H829" s="9"/>
      <c r="I829" s="9"/>
      <c r="J829" s="9"/>
      <c r="K829" s="9"/>
      <c r="L829" s="9"/>
      <c r="M829" s="9"/>
    </row>
    <row r="830" spans="3:13">
      <c r="C830" s="9"/>
      <c r="D830" s="9"/>
      <c r="E830" s="61"/>
      <c r="F830" s="18"/>
      <c r="G830" s="9"/>
      <c r="H830" s="9"/>
      <c r="I830" s="9"/>
      <c r="J830" s="9"/>
      <c r="K830" s="9"/>
      <c r="L830" s="9"/>
      <c r="M830" s="9"/>
    </row>
    <row r="831" spans="3:13">
      <c r="C831" s="9"/>
      <c r="D831" s="9"/>
      <c r="E831" s="61"/>
      <c r="F831" s="18"/>
      <c r="G831" s="9"/>
      <c r="H831" s="9"/>
      <c r="I831" s="9"/>
      <c r="J831" s="9"/>
      <c r="K831" s="9"/>
      <c r="L831" s="9"/>
      <c r="M831" s="9"/>
    </row>
    <row r="832" spans="3:13">
      <c r="C832" s="9"/>
      <c r="D832" s="9"/>
      <c r="E832" s="61"/>
      <c r="F832" s="18"/>
      <c r="G832" s="9"/>
      <c r="H832" s="9"/>
      <c r="I832" s="9"/>
      <c r="J832" s="9"/>
      <c r="K832" s="9"/>
      <c r="L832" s="9"/>
      <c r="M832" s="9"/>
    </row>
    <row r="833" spans="3:13">
      <c r="C833" s="9"/>
      <c r="D833" s="9"/>
      <c r="E833" s="61"/>
      <c r="F833" s="18"/>
      <c r="G833" s="9"/>
      <c r="H833" s="9"/>
      <c r="I833" s="9"/>
      <c r="J833" s="9"/>
      <c r="K833" s="9"/>
      <c r="L833" s="9"/>
      <c r="M833" s="9"/>
    </row>
    <row r="834" spans="3:13">
      <c r="C834" s="9"/>
      <c r="D834" s="9"/>
      <c r="E834" s="61"/>
      <c r="F834" s="18"/>
      <c r="G834" s="9"/>
      <c r="H834" s="9"/>
      <c r="I834" s="9"/>
      <c r="J834" s="9"/>
      <c r="K834" s="9"/>
      <c r="L834" s="9"/>
      <c r="M834" s="9"/>
    </row>
    <row r="835" spans="3:13">
      <c r="C835" s="9"/>
      <c r="D835" s="9"/>
      <c r="E835" s="61"/>
      <c r="F835" s="18"/>
      <c r="G835" s="9"/>
      <c r="H835" s="9"/>
      <c r="I835" s="9"/>
      <c r="J835" s="9"/>
      <c r="K835" s="9"/>
      <c r="L835" s="9"/>
      <c r="M835" s="9"/>
    </row>
    <row r="836" spans="3:13">
      <c r="C836" s="9"/>
      <c r="D836" s="9"/>
      <c r="E836" s="61"/>
      <c r="F836" s="18"/>
      <c r="G836" s="9"/>
      <c r="H836" s="9"/>
      <c r="I836" s="9"/>
      <c r="J836" s="9"/>
      <c r="K836" s="9"/>
      <c r="L836" s="9"/>
      <c r="M836" s="9"/>
    </row>
    <row r="837" spans="3:13">
      <c r="C837" s="9"/>
      <c r="D837" s="9"/>
      <c r="E837" s="61"/>
      <c r="F837" s="18"/>
      <c r="G837" s="9"/>
      <c r="H837" s="9"/>
      <c r="I837" s="9"/>
      <c r="J837" s="9"/>
      <c r="K837" s="9"/>
      <c r="L837" s="9"/>
      <c r="M837" s="9"/>
    </row>
    <row r="838" spans="3:13">
      <c r="C838" s="9"/>
      <c r="D838" s="9"/>
      <c r="E838" s="61"/>
      <c r="F838" s="18"/>
      <c r="G838" s="9"/>
      <c r="H838" s="9"/>
      <c r="I838" s="9"/>
      <c r="J838" s="9"/>
      <c r="K838" s="9"/>
      <c r="L838" s="9"/>
      <c r="M838" s="9"/>
    </row>
    <row r="839" spans="3:13">
      <c r="C839" s="9"/>
      <c r="D839" s="9"/>
      <c r="E839" s="61"/>
      <c r="F839" s="18"/>
      <c r="G839" s="9"/>
      <c r="H839" s="9"/>
      <c r="I839" s="9"/>
      <c r="J839" s="9"/>
      <c r="K839" s="9"/>
      <c r="L839" s="9"/>
      <c r="M839" s="9"/>
    </row>
    <row r="840" spans="3:13">
      <c r="C840" s="9"/>
      <c r="D840" s="9"/>
      <c r="E840" s="61"/>
      <c r="F840" s="18"/>
      <c r="G840" s="9"/>
      <c r="H840" s="9"/>
      <c r="I840" s="9"/>
      <c r="J840" s="9"/>
      <c r="K840" s="9"/>
      <c r="L840" s="9"/>
      <c r="M840" s="9"/>
    </row>
    <row r="841" spans="3:13">
      <c r="C841" s="9"/>
      <c r="D841" s="9"/>
      <c r="E841" s="61"/>
      <c r="F841" s="18"/>
      <c r="G841" s="9"/>
      <c r="H841" s="9"/>
      <c r="I841" s="9"/>
      <c r="J841" s="9"/>
      <c r="K841" s="9"/>
      <c r="L841" s="9"/>
      <c r="M841" s="9"/>
    </row>
    <row r="842" spans="3:13">
      <c r="C842" s="9"/>
      <c r="D842" s="9"/>
      <c r="E842" s="61"/>
      <c r="F842" s="18"/>
      <c r="G842" s="9"/>
      <c r="H842" s="9"/>
      <c r="I842" s="9"/>
      <c r="J842" s="9"/>
      <c r="K842" s="9"/>
      <c r="L842" s="9"/>
      <c r="M842" s="9"/>
    </row>
    <row r="843" spans="3:13">
      <c r="C843" s="9"/>
      <c r="D843" s="9"/>
      <c r="E843" s="61"/>
      <c r="F843" s="18"/>
      <c r="G843" s="9"/>
      <c r="H843" s="9"/>
      <c r="I843" s="9"/>
      <c r="J843" s="9"/>
      <c r="K843" s="9"/>
      <c r="L843" s="9"/>
      <c r="M843" s="9"/>
    </row>
    <row r="844" spans="3:13">
      <c r="C844" s="9"/>
      <c r="D844" s="9"/>
      <c r="E844" s="61"/>
      <c r="F844" s="18"/>
      <c r="G844" s="9"/>
      <c r="H844" s="9"/>
      <c r="I844" s="9"/>
      <c r="J844" s="9"/>
      <c r="K844" s="9"/>
      <c r="L844" s="9"/>
      <c r="M844" s="9"/>
    </row>
    <row r="845" spans="3:13">
      <c r="C845" s="9"/>
      <c r="D845" s="9"/>
      <c r="E845" s="61"/>
      <c r="F845" s="18"/>
      <c r="G845" s="9"/>
      <c r="H845" s="9"/>
      <c r="I845" s="9"/>
      <c r="J845" s="9"/>
      <c r="K845" s="9"/>
      <c r="L845" s="9"/>
      <c r="M845" s="9"/>
    </row>
    <row r="846" spans="3:13">
      <c r="C846" s="9"/>
      <c r="D846" s="9"/>
      <c r="E846" s="61"/>
      <c r="F846" s="18"/>
      <c r="G846" s="9"/>
      <c r="H846" s="9"/>
      <c r="I846" s="9"/>
      <c r="J846" s="9"/>
      <c r="K846" s="9"/>
      <c r="L846" s="9"/>
      <c r="M846" s="9"/>
    </row>
    <row r="847" spans="3:13">
      <c r="C847" s="9"/>
      <c r="D847" s="9"/>
      <c r="E847" s="61"/>
      <c r="F847" s="18"/>
      <c r="G847" s="9"/>
      <c r="H847" s="9"/>
      <c r="I847" s="9"/>
      <c r="J847" s="9"/>
      <c r="K847" s="9"/>
      <c r="L847" s="9"/>
      <c r="M847" s="9"/>
    </row>
    <row r="848" spans="3:13">
      <c r="C848" s="9"/>
      <c r="D848" s="9"/>
      <c r="E848" s="61"/>
      <c r="F848" s="18"/>
      <c r="G848" s="9"/>
      <c r="H848" s="9"/>
      <c r="I848" s="9"/>
      <c r="J848" s="9"/>
      <c r="K848" s="9"/>
      <c r="L848" s="9"/>
      <c r="M848" s="9"/>
    </row>
    <row r="849" spans="3:13">
      <c r="C849" s="9"/>
      <c r="D849" s="9"/>
      <c r="E849" s="61"/>
      <c r="F849" s="18"/>
      <c r="G849" s="9"/>
      <c r="H849" s="9"/>
      <c r="I849" s="9"/>
      <c r="J849" s="9"/>
      <c r="K849" s="9"/>
      <c r="L849" s="9"/>
      <c r="M849" s="9"/>
    </row>
    <row r="850" spans="3:13">
      <c r="C850" s="9"/>
      <c r="D850" s="9"/>
      <c r="E850" s="61"/>
      <c r="F850" s="18"/>
      <c r="G850" s="9"/>
      <c r="H850" s="9"/>
      <c r="I850" s="9"/>
      <c r="J850" s="9"/>
      <c r="K850" s="9"/>
      <c r="L850" s="9"/>
      <c r="M850" s="9"/>
    </row>
    <row r="851" spans="3:13">
      <c r="C851" s="9"/>
      <c r="D851" s="9"/>
      <c r="E851" s="61"/>
      <c r="F851" s="18"/>
      <c r="G851" s="9"/>
      <c r="H851" s="9"/>
      <c r="I851" s="9"/>
      <c r="J851" s="9"/>
      <c r="K851" s="9"/>
      <c r="L851" s="9"/>
      <c r="M851" s="9"/>
    </row>
    <row r="852" spans="3:13">
      <c r="C852" s="9"/>
      <c r="D852" s="9"/>
      <c r="E852" s="61"/>
      <c r="F852" s="18"/>
      <c r="G852" s="9"/>
      <c r="H852" s="9"/>
      <c r="I852" s="9"/>
      <c r="J852" s="9"/>
      <c r="K852" s="9"/>
      <c r="L852" s="9"/>
      <c r="M852" s="9"/>
    </row>
    <row r="853" spans="3:13">
      <c r="C853" s="9"/>
      <c r="D853" s="9"/>
      <c r="E853" s="61"/>
      <c r="F853" s="18"/>
      <c r="G853" s="9"/>
      <c r="H853" s="9"/>
      <c r="I853" s="9"/>
      <c r="J853" s="9"/>
      <c r="K853" s="9"/>
      <c r="L853" s="9"/>
      <c r="M853" s="9"/>
    </row>
    <row r="854" spans="3:13">
      <c r="C854" s="9"/>
      <c r="D854" s="9"/>
      <c r="E854" s="61"/>
      <c r="F854" s="18"/>
      <c r="G854" s="9"/>
      <c r="H854" s="9"/>
      <c r="I854" s="9"/>
      <c r="J854" s="9"/>
      <c r="K854" s="9"/>
      <c r="L854" s="9"/>
      <c r="M854" s="9"/>
    </row>
    <row r="855" spans="3:13">
      <c r="C855" s="9"/>
      <c r="D855" s="9"/>
      <c r="E855" s="61"/>
      <c r="F855" s="18"/>
      <c r="G855" s="9"/>
      <c r="H855" s="9"/>
      <c r="I855" s="9"/>
      <c r="J855" s="9"/>
      <c r="K855" s="9"/>
      <c r="L855" s="9"/>
      <c r="M855" s="9"/>
    </row>
    <row r="856" spans="3:13">
      <c r="C856" s="9"/>
      <c r="D856" s="9"/>
      <c r="E856" s="61"/>
      <c r="F856" s="18"/>
      <c r="G856" s="9"/>
      <c r="H856" s="9"/>
      <c r="I856" s="9"/>
      <c r="J856" s="9"/>
      <c r="K856" s="9"/>
      <c r="L856" s="9"/>
      <c r="M856" s="9"/>
    </row>
    <row r="857" spans="3:13">
      <c r="C857" s="9"/>
      <c r="D857" s="9"/>
      <c r="E857" s="61"/>
      <c r="F857" s="18"/>
      <c r="G857" s="9"/>
      <c r="H857" s="9"/>
      <c r="I857" s="9"/>
      <c r="J857" s="9"/>
      <c r="K857" s="9"/>
      <c r="L857" s="9"/>
      <c r="M857" s="9"/>
    </row>
    <row r="858" spans="3:13">
      <c r="C858" s="9"/>
      <c r="D858" s="9"/>
      <c r="E858" s="61"/>
      <c r="F858" s="18"/>
      <c r="G858" s="9"/>
      <c r="H858" s="9"/>
      <c r="I858" s="9"/>
      <c r="J858" s="9"/>
      <c r="K858" s="9"/>
      <c r="L858" s="9"/>
      <c r="M858" s="9"/>
    </row>
    <row r="859" spans="3:13">
      <c r="C859" s="9"/>
      <c r="D859" s="9"/>
      <c r="E859" s="61"/>
      <c r="F859" s="18"/>
      <c r="G859" s="9"/>
      <c r="H859" s="9"/>
      <c r="I859" s="9"/>
      <c r="J859" s="9"/>
      <c r="K859" s="9"/>
      <c r="L859" s="9"/>
      <c r="M859" s="9"/>
    </row>
    <row r="860" spans="3:13">
      <c r="C860" s="9"/>
      <c r="D860" s="9"/>
      <c r="E860" s="61"/>
      <c r="F860" s="18"/>
      <c r="G860" s="9"/>
      <c r="H860" s="9"/>
      <c r="I860" s="9"/>
      <c r="J860" s="9"/>
      <c r="K860" s="9"/>
      <c r="L860" s="9"/>
      <c r="M860" s="9"/>
    </row>
    <row r="861" spans="3:13">
      <c r="C861" s="9"/>
      <c r="D861" s="9"/>
      <c r="E861" s="61"/>
      <c r="F861" s="18"/>
      <c r="G861" s="9"/>
      <c r="H861" s="9"/>
      <c r="I861" s="9"/>
      <c r="J861" s="9"/>
      <c r="K861" s="9"/>
      <c r="L861" s="9"/>
      <c r="M861" s="9"/>
    </row>
    <row r="862" spans="3:13">
      <c r="C862" s="9"/>
      <c r="D862" s="9"/>
      <c r="E862" s="61"/>
      <c r="F862" s="18"/>
      <c r="G862" s="9"/>
      <c r="H862" s="9"/>
      <c r="I862" s="9"/>
      <c r="J862" s="9"/>
      <c r="K862" s="9"/>
      <c r="L862" s="9"/>
      <c r="M862" s="9"/>
    </row>
    <row r="863" spans="3:13">
      <c r="C863" s="9"/>
      <c r="D863" s="9"/>
      <c r="E863" s="61"/>
      <c r="F863" s="18"/>
      <c r="G863" s="9"/>
      <c r="H863" s="9"/>
      <c r="I863" s="9"/>
      <c r="J863" s="9"/>
      <c r="K863" s="9"/>
      <c r="L863" s="9"/>
      <c r="M863" s="9"/>
    </row>
    <row r="864" spans="3:13">
      <c r="C864" s="9"/>
      <c r="D864" s="9"/>
      <c r="E864" s="61"/>
      <c r="F864" s="18"/>
      <c r="G864" s="9"/>
      <c r="H864" s="9"/>
      <c r="I864" s="9"/>
      <c r="J864" s="9"/>
      <c r="K864" s="9"/>
      <c r="L864" s="9"/>
      <c r="M864" s="9"/>
    </row>
    <row r="865" spans="3:13">
      <c r="C865" s="9"/>
      <c r="D865" s="9"/>
      <c r="E865" s="61"/>
      <c r="F865" s="18"/>
      <c r="G865" s="9"/>
      <c r="H865" s="9"/>
      <c r="I865" s="9"/>
      <c r="J865" s="9"/>
      <c r="K865" s="9"/>
      <c r="L865" s="9"/>
      <c r="M865" s="9"/>
    </row>
    <row r="866" spans="3:13">
      <c r="C866" s="9"/>
      <c r="D866" s="9"/>
      <c r="E866" s="61"/>
      <c r="F866" s="18"/>
      <c r="G866" s="9"/>
      <c r="H866" s="9"/>
      <c r="I866" s="9"/>
      <c r="J866" s="9"/>
      <c r="K866" s="9"/>
      <c r="L866" s="9"/>
      <c r="M866" s="9"/>
    </row>
    <row r="867" spans="3:13">
      <c r="C867" s="9"/>
      <c r="D867" s="9"/>
      <c r="E867" s="61"/>
      <c r="F867" s="18"/>
      <c r="G867" s="9"/>
      <c r="H867" s="9"/>
      <c r="I867" s="9"/>
      <c r="J867" s="9"/>
      <c r="K867" s="9"/>
      <c r="L867" s="9"/>
      <c r="M867" s="9"/>
    </row>
    <row r="868" spans="3:13">
      <c r="C868" s="9"/>
      <c r="D868" s="9"/>
      <c r="E868" s="61"/>
      <c r="F868" s="18"/>
      <c r="G868" s="9"/>
      <c r="H868" s="9"/>
      <c r="I868" s="9"/>
      <c r="J868" s="9"/>
      <c r="K868" s="9"/>
      <c r="L868" s="9"/>
      <c r="M868" s="9"/>
    </row>
    <row r="869" spans="3:13">
      <c r="C869" s="9"/>
      <c r="D869" s="9"/>
      <c r="E869" s="61"/>
      <c r="F869" s="18"/>
      <c r="G869" s="9"/>
      <c r="H869" s="9"/>
      <c r="I869" s="9"/>
      <c r="J869" s="9"/>
      <c r="K869" s="9"/>
      <c r="L869" s="9"/>
      <c r="M869" s="9"/>
    </row>
    <row r="870" spans="3:13">
      <c r="C870" s="9"/>
      <c r="D870" s="9"/>
      <c r="E870" s="61"/>
      <c r="F870" s="18"/>
      <c r="G870" s="9"/>
      <c r="H870" s="9"/>
      <c r="I870" s="9"/>
      <c r="J870" s="9"/>
      <c r="K870" s="9"/>
      <c r="L870" s="9"/>
      <c r="M870" s="9"/>
    </row>
    <row r="871" spans="3:13">
      <c r="C871" s="9"/>
      <c r="D871" s="9"/>
      <c r="E871" s="61"/>
      <c r="F871" s="18"/>
      <c r="G871" s="9"/>
      <c r="H871" s="9"/>
      <c r="I871" s="9"/>
      <c r="J871" s="9"/>
      <c r="K871" s="9"/>
      <c r="L871" s="9"/>
      <c r="M871" s="9"/>
    </row>
    <row r="872" spans="3:13">
      <c r="C872" s="9"/>
      <c r="D872" s="9"/>
      <c r="E872" s="61"/>
      <c r="F872" s="18"/>
      <c r="G872" s="9"/>
      <c r="H872" s="9"/>
      <c r="I872" s="9"/>
      <c r="J872" s="9"/>
      <c r="K872" s="9"/>
      <c r="L872" s="9"/>
      <c r="M872" s="9"/>
    </row>
    <row r="873" spans="3:13">
      <c r="C873" s="9"/>
      <c r="D873" s="9"/>
      <c r="E873" s="61"/>
      <c r="F873" s="18"/>
      <c r="G873" s="9"/>
      <c r="H873" s="9"/>
      <c r="I873" s="9"/>
      <c r="J873" s="9"/>
      <c r="K873" s="9"/>
      <c r="L873" s="9"/>
      <c r="M873" s="9"/>
    </row>
    <row r="874" spans="3:13">
      <c r="C874" s="9"/>
      <c r="D874" s="9"/>
      <c r="E874" s="61"/>
      <c r="F874" s="18"/>
      <c r="G874" s="9"/>
      <c r="H874" s="9"/>
      <c r="I874" s="9"/>
      <c r="J874" s="9"/>
      <c r="K874" s="9"/>
      <c r="L874" s="9"/>
      <c r="M874" s="9"/>
    </row>
    <row r="875" spans="3:13">
      <c r="C875" s="9"/>
      <c r="D875" s="9"/>
      <c r="E875" s="61"/>
      <c r="F875" s="18"/>
      <c r="G875" s="9"/>
      <c r="H875" s="9"/>
      <c r="I875" s="9"/>
      <c r="J875" s="9"/>
      <c r="K875" s="9"/>
      <c r="L875" s="9"/>
      <c r="M875" s="9"/>
    </row>
    <row r="876" spans="3:13">
      <c r="C876" s="9"/>
      <c r="D876" s="9"/>
      <c r="E876" s="61"/>
      <c r="F876" s="18"/>
      <c r="G876" s="9"/>
      <c r="H876" s="9"/>
      <c r="I876" s="9"/>
      <c r="J876" s="9"/>
      <c r="K876" s="9"/>
      <c r="L876" s="9"/>
      <c r="M876" s="9"/>
    </row>
    <row r="877" spans="3:13">
      <c r="C877" s="9"/>
      <c r="D877" s="9"/>
      <c r="E877" s="61"/>
      <c r="F877" s="18"/>
      <c r="G877" s="9"/>
      <c r="H877" s="9"/>
      <c r="I877" s="9"/>
      <c r="J877" s="9"/>
      <c r="K877" s="9"/>
      <c r="L877" s="9"/>
      <c r="M877" s="9"/>
    </row>
    <row r="878" spans="3:13">
      <c r="C878" s="9"/>
      <c r="D878" s="9"/>
      <c r="E878" s="61"/>
      <c r="F878" s="18"/>
      <c r="G878" s="9"/>
      <c r="H878" s="9"/>
      <c r="I878" s="9"/>
      <c r="J878" s="9"/>
      <c r="K878" s="9"/>
      <c r="L878" s="9"/>
      <c r="M878" s="9"/>
    </row>
    <row r="879" spans="3:13">
      <c r="C879" s="9"/>
      <c r="D879" s="9"/>
      <c r="E879" s="61"/>
      <c r="F879" s="18"/>
      <c r="G879" s="9"/>
      <c r="H879" s="9"/>
      <c r="I879" s="9"/>
      <c r="J879" s="9"/>
      <c r="K879" s="9"/>
      <c r="L879" s="9"/>
      <c r="M879" s="9"/>
    </row>
    <row r="880" spans="3:13">
      <c r="C880" s="9"/>
      <c r="D880" s="9"/>
      <c r="E880" s="61"/>
      <c r="F880" s="18"/>
      <c r="G880" s="9"/>
      <c r="H880" s="9"/>
      <c r="I880" s="9"/>
      <c r="J880" s="9"/>
      <c r="K880" s="9"/>
      <c r="L880" s="9"/>
      <c r="M880" s="9"/>
    </row>
    <row r="881" spans="3:13">
      <c r="C881" s="9"/>
      <c r="D881" s="9"/>
      <c r="E881" s="61"/>
      <c r="F881" s="18"/>
      <c r="G881" s="9"/>
      <c r="H881" s="9"/>
      <c r="I881" s="9"/>
      <c r="J881" s="9"/>
      <c r="K881" s="9"/>
      <c r="L881" s="9"/>
      <c r="M881" s="9"/>
    </row>
    <row r="882" spans="3:13">
      <c r="C882" s="9"/>
      <c r="D882" s="9"/>
      <c r="E882" s="61"/>
      <c r="F882" s="18"/>
      <c r="G882" s="9"/>
      <c r="H882" s="9"/>
      <c r="I882" s="9"/>
      <c r="J882" s="9"/>
      <c r="K882" s="9"/>
      <c r="L882" s="9"/>
      <c r="M882" s="9"/>
    </row>
    <row r="883" spans="3:13">
      <c r="C883" s="9"/>
      <c r="D883" s="9"/>
      <c r="E883" s="61"/>
      <c r="F883" s="18"/>
      <c r="G883" s="9"/>
      <c r="H883" s="9"/>
      <c r="I883" s="9"/>
      <c r="J883" s="9"/>
      <c r="K883" s="9"/>
      <c r="L883" s="9"/>
      <c r="M883" s="9"/>
    </row>
    <row r="884" spans="3:13">
      <c r="C884" s="9"/>
      <c r="D884" s="9"/>
      <c r="E884" s="61"/>
      <c r="F884" s="18"/>
      <c r="G884" s="9"/>
      <c r="H884" s="9"/>
      <c r="I884" s="9"/>
      <c r="J884" s="9"/>
      <c r="K884" s="9"/>
      <c r="L884" s="9"/>
      <c r="M884" s="9"/>
    </row>
    <row r="885" spans="3:13">
      <c r="C885" s="9"/>
      <c r="D885" s="9"/>
      <c r="E885" s="61"/>
      <c r="F885" s="18"/>
      <c r="G885" s="9"/>
      <c r="H885" s="9"/>
      <c r="I885" s="9"/>
      <c r="J885" s="9"/>
      <c r="K885" s="9"/>
      <c r="L885" s="9"/>
      <c r="M885" s="9"/>
    </row>
    <row r="886" spans="3:13">
      <c r="C886" s="9"/>
      <c r="D886" s="9"/>
      <c r="E886" s="61"/>
      <c r="F886" s="18"/>
      <c r="G886" s="9"/>
      <c r="H886" s="9"/>
      <c r="I886" s="9"/>
      <c r="J886" s="9"/>
      <c r="K886" s="9"/>
      <c r="L886" s="9"/>
      <c r="M886" s="9"/>
    </row>
    <row r="887" spans="3:13">
      <c r="C887" s="9"/>
      <c r="D887" s="9"/>
      <c r="E887" s="61"/>
      <c r="F887" s="18"/>
      <c r="G887" s="9"/>
      <c r="H887" s="9"/>
      <c r="I887" s="9"/>
      <c r="J887" s="9"/>
      <c r="K887" s="9"/>
      <c r="L887" s="9"/>
      <c r="M887" s="9"/>
    </row>
    <row r="888" spans="3:13">
      <c r="C888" s="9"/>
      <c r="D888" s="9"/>
      <c r="E888" s="61"/>
      <c r="F888" s="18"/>
      <c r="G888" s="9"/>
      <c r="H888" s="9"/>
      <c r="I888" s="9"/>
      <c r="J888" s="9"/>
      <c r="K888" s="9"/>
      <c r="L888" s="9"/>
      <c r="M888" s="9"/>
    </row>
    <row r="889" spans="3:13">
      <c r="C889" s="9"/>
      <c r="D889" s="9"/>
      <c r="E889" s="61"/>
      <c r="F889" s="18"/>
      <c r="G889" s="9"/>
      <c r="H889" s="9"/>
      <c r="I889" s="9"/>
      <c r="J889" s="9"/>
      <c r="K889" s="9"/>
      <c r="L889" s="9"/>
      <c r="M889" s="9"/>
    </row>
    <row r="890" spans="3:13">
      <c r="C890" s="9"/>
      <c r="D890" s="9"/>
      <c r="E890" s="61"/>
      <c r="F890" s="18"/>
      <c r="G890" s="9"/>
      <c r="H890" s="9"/>
      <c r="I890" s="9"/>
      <c r="J890" s="9"/>
      <c r="K890" s="9"/>
      <c r="L890" s="9"/>
      <c r="M890" s="9"/>
    </row>
    <row r="891" spans="3:13">
      <c r="C891" s="9"/>
      <c r="D891" s="9"/>
      <c r="E891" s="61"/>
      <c r="F891" s="18"/>
      <c r="G891" s="9"/>
      <c r="H891" s="9"/>
      <c r="I891" s="9"/>
      <c r="J891" s="9"/>
      <c r="K891" s="9"/>
      <c r="L891" s="9"/>
      <c r="M891" s="9"/>
    </row>
    <row r="892" spans="3:13">
      <c r="C892" s="9"/>
      <c r="D892" s="9"/>
      <c r="E892" s="61"/>
      <c r="F892" s="18"/>
      <c r="G892" s="9"/>
      <c r="H892" s="9"/>
      <c r="I892" s="9"/>
      <c r="J892" s="9"/>
      <c r="K892" s="9"/>
      <c r="L892" s="9"/>
      <c r="M892" s="9"/>
    </row>
    <row r="893" spans="3:13">
      <c r="C893" s="9"/>
      <c r="D893" s="9"/>
      <c r="E893" s="61"/>
      <c r="F893" s="18"/>
      <c r="G893" s="9"/>
      <c r="H893" s="9"/>
      <c r="I893" s="9"/>
      <c r="J893" s="9"/>
      <c r="K893" s="9"/>
      <c r="L893" s="9"/>
      <c r="M893" s="9"/>
    </row>
    <row r="894" spans="3:13">
      <c r="C894" s="9"/>
      <c r="D894" s="9"/>
      <c r="E894" s="61"/>
      <c r="F894" s="18"/>
      <c r="G894" s="9"/>
      <c r="H894" s="9"/>
      <c r="I894" s="9"/>
      <c r="J894" s="9"/>
      <c r="K894" s="9"/>
      <c r="L894" s="9"/>
      <c r="M894" s="9"/>
    </row>
    <row r="895" spans="3:13">
      <c r="C895" s="9"/>
      <c r="D895" s="9"/>
      <c r="E895" s="61"/>
      <c r="F895" s="18"/>
      <c r="G895" s="9"/>
      <c r="H895" s="9"/>
      <c r="I895" s="9"/>
      <c r="J895" s="9"/>
      <c r="K895" s="9"/>
      <c r="L895" s="9"/>
      <c r="M895" s="9"/>
    </row>
    <row r="896" spans="3:13">
      <c r="C896" s="9"/>
      <c r="D896" s="9"/>
      <c r="E896" s="61"/>
      <c r="F896" s="18"/>
      <c r="G896" s="9"/>
      <c r="H896" s="9"/>
      <c r="I896" s="9"/>
      <c r="J896" s="9"/>
      <c r="K896" s="9"/>
      <c r="L896" s="9"/>
      <c r="M896" s="9"/>
    </row>
    <row r="897" spans="3:13">
      <c r="C897" s="9"/>
      <c r="D897" s="9"/>
      <c r="E897" s="61"/>
      <c r="F897" s="18"/>
      <c r="G897" s="9"/>
      <c r="H897" s="9"/>
      <c r="I897" s="9"/>
      <c r="J897" s="9"/>
      <c r="K897" s="9"/>
      <c r="L897" s="9"/>
      <c r="M897" s="9"/>
    </row>
    <row r="898" spans="3:13">
      <c r="C898" s="9"/>
      <c r="D898" s="9"/>
      <c r="E898" s="61"/>
      <c r="F898" s="18"/>
      <c r="G898" s="9"/>
      <c r="H898" s="9"/>
      <c r="I898" s="9"/>
      <c r="J898" s="9"/>
      <c r="K898" s="9"/>
      <c r="L898" s="9"/>
      <c r="M898" s="9"/>
    </row>
    <row r="899" spans="3:13">
      <c r="C899" s="9"/>
      <c r="D899" s="9"/>
      <c r="E899" s="61"/>
      <c r="F899" s="18"/>
      <c r="G899" s="9"/>
      <c r="H899" s="9"/>
      <c r="I899" s="9"/>
      <c r="J899" s="9"/>
      <c r="K899" s="9"/>
      <c r="L899" s="9"/>
      <c r="M899" s="9"/>
    </row>
    <row r="900" spans="3:13">
      <c r="C900" s="9"/>
      <c r="D900" s="9"/>
      <c r="E900" s="61"/>
      <c r="F900" s="18"/>
      <c r="G900" s="9"/>
      <c r="H900" s="9"/>
      <c r="I900" s="9"/>
      <c r="J900" s="9"/>
      <c r="K900" s="9"/>
      <c r="L900" s="9"/>
      <c r="M900" s="9"/>
    </row>
    <row r="901" spans="3:13">
      <c r="C901" s="9"/>
      <c r="D901" s="9"/>
      <c r="E901" s="61"/>
      <c r="F901" s="18"/>
      <c r="G901" s="9"/>
      <c r="H901" s="9"/>
      <c r="I901" s="9"/>
      <c r="J901" s="9"/>
      <c r="K901" s="9"/>
      <c r="L901" s="9"/>
      <c r="M901" s="9"/>
    </row>
    <row r="902" spans="3:13">
      <c r="C902" s="9"/>
      <c r="D902" s="9"/>
      <c r="E902" s="61"/>
      <c r="F902" s="18"/>
      <c r="G902" s="9"/>
      <c r="H902" s="9"/>
      <c r="I902" s="9"/>
      <c r="J902" s="9"/>
      <c r="K902" s="9"/>
      <c r="L902" s="9"/>
      <c r="M902" s="9"/>
    </row>
    <row r="903" spans="3:13">
      <c r="C903" s="9"/>
      <c r="D903" s="9"/>
      <c r="E903" s="61"/>
      <c r="F903" s="18"/>
      <c r="G903" s="9"/>
      <c r="H903" s="9"/>
      <c r="I903" s="9"/>
      <c r="J903" s="9"/>
      <c r="K903" s="9"/>
      <c r="L903" s="9"/>
      <c r="M903" s="9"/>
    </row>
    <row r="904" spans="3:13">
      <c r="C904" s="9"/>
      <c r="D904" s="9"/>
      <c r="E904" s="61"/>
      <c r="F904" s="18"/>
      <c r="G904" s="9"/>
      <c r="H904" s="9"/>
      <c r="I904" s="9"/>
      <c r="J904" s="9"/>
      <c r="K904" s="9"/>
      <c r="L904" s="9"/>
      <c r="M904" s="9"/>
    </row>
    <row r="905" spans="3:13">
      <c r="C905" s="9"/>
      <c r="D905" s="9"/>
      <c r="E905" s="61"/>
      <c r="F905" s="18"/>
      <c r="G905" s="9"/>
      <c r="H905" s="9"/>
      <c r="I905" s="9"/>
      <c r="J905" s="9"/>
      <c r="K905" s="9"/>
      <c r="L905" s="9"/>
      <c r="M905" s="9"/>
    </row>
    <row r="906" spans="3:13">
      <c r="C906" s="9"/>
      <c r="D906" s="9"/>
      <c r="E906" s="61"/>
      <c r="F906" s="18"/>
      <c r="G906" s="9"/>
      <c r="H906" s="9"/>
      <c r="I906" s="9"/>
      <c r="J906" s="9"/>
      <c r="K906" s="9"/>
      <c r="L906" s="9"/>
      <c r="M906" s="9"/>
    </row>
    <row r="907" spans="3:13">
      <c r="C907" s="9"/>
      <c r="D907" s="9"/>
      <c r="E907" s="61"/>
      <c r="F907" s="18"/>
      <c r="G907" s="9"/>
      <c r="H907" s="9"/>
      <c r="I907" s="9"/>
      <c r="J907" s="9"/>
      <c r="K907" s="9"/>
      <c r="L907" s="9"/>
      <c r="M907" s="9"/>
    </row>
    <row r="908" spans="3:13">
      <c r="C908" s="9"/>
      <c r="D908" s="9"/>
      <c r="E908" s="61"/>
      <c r="F908" s="18"/>
      <c r="G908" s="9"/>
      <c r="H908" s="9"/>
      <c r="I908" s="9"/>
      <c r="J908" s="9"/>
      <c r="K908" s="9"/>
      <c r="L908" s="9"/>
      <c r="M908" s="9"/>
    </row>
    <row r="909" spans="3:13">
      <c r="C909" s="9"/>
      <c r="D909" s="9"/>
      <c r="E909" s="61"/>
      <c r="F909" s="18"/>
      <c r="G909" s="9"/>
      <c r="H909" s="9"/>
      <c r="I909" s="9"/>
      <c r="J909" s="9"/>
      <c r="K909" s="9"/>
      <c r="L909" s="9"/>
      <c r="M909" s="9"/>
    </row>
    <row r="910" spans="3:13">
      <c r="C910" s="9"/>
      <c r="D910" s="9"/>
      <c r="E910" s="61"/>
      <c r="F910" s="18"/>
      <c r="G910" s="9"/>
      <c r="H910" s="9"/>
      <c r="I910" s="9"/>
      <c r="J910" s="9"/>
      <c r="K910" s="9"/>
      <c r="L910" s="9"/>
      <c r="M910" s="9"/>
    </row>
    <row r="911" spans="3:13">
      <c r="C911" s="9"/>
      <c r="D911" s="9"/>
      <c r="E911" s="61"/>
      <c r="F911" s="18"/>
      <c r="G911" s="9"/>
      <c r="H911" s="9"/>
      <c r="I911" s="9"/>
      <c r="J911" s="9"/>
      <c r="K911" s="9"/>
      <c r="L911" s="9"/>
      <c r="M911" s="9"/>
    </row>
    <row r="912" spans="3:13">
      <c r="C912" s="9"/>
      <c r="D912" s="9"/>
      <c r="E912" s="61"/>
      <c r="F912" s="18"/>
      <c r="G912" s="9"/>
      <c r="H912" s="9"/>
      <c r="I912" s="9"/>
      <c r="J912" s="9"/>
      <c r="K912" s="9"/>
      <c r="L912" s="9"/>
      <c r="M912" s="9"/>
    </row>
    <row r="913" spans="3:13">
      <c r="C913" s="9"/>
      <c r="D913" s="9"/>
      <c r="E913" s="61"/>
      <c r="F913" s="18"/>
      <c r="G913" s="9"/>
      <c r="H913" s="9"/>
      <c r="I913" s="9"/>
      <c r="J913" s="9"/>
      <c r="K913" s="9"/>
      <c r="L913" s="9"/>
      <c r="M913" s="9"/>
    </row>
    <row r="914" spans="3:13">
      <c r="C914" s="9"/>
      <c r="D914" s="9"/>
      <c r="E914" s="61"/>
      <c r="F914" s="18"/>
      <c r="G914" s="9"/>
      <c r="H914" s="9"/>
      <c r="I914" s="9"/>
      <c r="J914" s="9"/>
      <c r="K914" s="9"/>
      <c r="L914" s="9"/>
      <c r="M914" s="9"/>
    </row>
    <row r="915" spans="3:13">
      <c r="C915" s="9"/>
      <c r="D915" s="9"/>
      <c r="E915" s="61"/>
      <c r="F915" s="18"/>
      <c r="G915" s="9"/>
      <c r="H915" s="9"/>
      <c r="I915" s="9"/>
      <c r="J915" s="9"/>
      <c r="K915" s="9"/>
      <c r="L915" s="9"/>
      <c r="M915" s="9"/>
    </row>
    <row r="916" spans="3:13">
      <c r="C916" s="9"/>
      <c r="D916" s="9"/>
      <c r="E916" s="61"/>
      <c r="F916" s="18"/>
      <c r="G916" s="9"/>
      <c r="H916" s="9"/>
      <c r="I916" s="9"/>
      <c r="J916" s="9"/>
      <c r="K916" s="9"/>
      <c r="L916" s="9"/>
      <c r="M916" s="9"/>
    </row>
    <row r="917" spans="3:13">
      <c r="C917" s="9"/>
      <c r="D917" s="9"/>
      <c r="E917" s="61"/>
      <c r="F917" s="18"/>
      <c r="G917" s="9"/>
      <c r="H917" s="9"/>
      <c r="I917" s="9"/>
      <c r="J917" s="9"/>
      <c r="K917" s="9"/>
      <c r="L917" s="9"/>
      <c r="M917" s="9"/>
    </row>
    <row r="918" spans="3:13">
      <c r="C918" s="9"/>
      <c r="D918" s="9"/>
      <c r="E918" s="61"/>
      <c r="F918" s="18"/>
      <c r="G918" s="9"/>
      <c r="H918" s="9"/>
      <c r="I918" s="9"/>
      <c r="J918" s="9"/>
      <c r="K918" s="9"/>
      <c r="L918" s="9"/>
      <c r="M918" s="9"/>
    </row>
    <row r="919" spans="3:13">
      <c r="C919" s="9"/>
      <c r="D919" s="9"/>
      <c r="E919" s="61"/>
      <c r="F919" s="18"/>
      <c r="G919" s="9"/>
      <c r="H919" s="9"/>
      <c r="I919" s="9"/>
      <c r="J919" s="9"/>
      <c r="K919" s="9"/>
      <c r="L919" s="9"/>
      <c r="M919" s="9"/>
    </row>
    <row r="920" spans="3:13">
      <c r="C920" s="9"/>
      <c r="D920" s="9"/>
      <c r="E920" s="61"/>
      <c r="F920" s="18"/>
      <c r="G920" s="9"/>
      <c r="H920" s="9"/>
      <c r="I920" s="9"/>
      <c r="J920" s="9"/>
      <c r="K920" s="9"/>
      <c r="L920" s="9"/>
      <c r="M920" s="9"/>
    </row>
    <row r="921" spans="3:13">
      <c r="C921" s="9"/>
      <c r="D921" s="9"/>
      <c r="E921" s="61"/>
      <c r="F921" s="18"/>
      <c r="G921" s="9"/>
      <c r="H921" s="9"/>
      <c r="I921" s="9"/>
      <c r="J921" s="9"/>
      <c r="K921" s="9"/>
      <c r="L921" s="9"/>
      <c r="M921" s="9"/>
    </row>
    <row r="922" spans="3:13">
      <c r="C922" s="9"/>
      <c r="D922" s="9"/>
      <c r="E922" s="61"/>
      <c r="F922" s="18"/>
      <c r="G922" s="9"/>
      <c r="H922" s="9"/>
      <c r="I922" s="9"/>
      <c r="J922" s="9"/>
      <c r="K922" s="9"/>
      <c r="L922" s="9"/>
      <c r="M922" s="9"/>
    </row>
    <row r="923" spans="3:13">
      <c r="C923" s="9"/>
      <c r="D923" s="9"/>
      <c r="E923" s="61"/>
      <c r="F923" s="18"/>
      <c r="G923" s="9"/>
      <c r="H923" s="9"/>
      <c r="I923" s="9"/>
      <c r="J923" s="9"/>
      <c r="K923" s="9"/>
      <c r="L923" s="9"/>
      <c r="M923" s="9"/>
    </row>
    <row r="924" spans="3:13">
      <c r="C924" s="9"/>
      <c r="D924" s="9"/>
      <c r="E924" s="61"/>
      <c r="F924" s="18"/>
      <c r="G924" s="9"/>
      <c r="H924" s="9"/>
      <c r="I924" s="9"/>
      <c r="J924" s="9"/>
      <c r="K924" s="9"/>
      <c r="L924" s="9"/>
      <c r="M924" s="9"/>
    </row>
    <row r="925" spans="3:13">
      <c r="C925" s="9"/>
      <c r="D925" s="9"/>
      <c r="E925" s="61"/>
      <c r="F925" s="18"/>
      <c r="G925" s="9"/>
      <c r="H925" s="9"/>
      <c r="I925" s="9"/>
      <c r="J925" s="9"/>
      <c r="K925" s="9"/>
      <c r="L925" s="9"/>
      <c r="M925" s="9"/>
    </row>
    <row r="926" spans="3:13">
      <c r="C926" s="9"/>
      <c r="D926" s="9"/>
      <c r="E926" s="61"/>
      <c r="F926" s="18"/>
      <c r="G926" s="9"/>
      <c r="H926" s="9"/>
      <c r="I926" s="9"/>
      <c r="J926" s="9"/>
      <c r="K926" s="9"/>
      <c r="L926" s="9"/>
      <c r="M926" s="9"/>
    </row>
    <row r="927" spans="3:13">
      <c r="C927" s="9"/>
      <c r="D927" s="9"/>
      <c r="E927" s="61"/>
      <c r="F927" s="18"/>
      <c r="G927" s="9"/>
      <c r="H927" s="9"/>
      <c r="I927" s="9"/>
      <c r="J927" s="9"/>
      <c r="K927" s="9"/>
      <c r="L927" s="9"/>
      <c r="M927" s="9"/>
    </row>
    <row r="928" spans="3:13">
      <c r="C928" s="9"/>
      <c r="D928" s="9"/>
      <c r="E928" s="61"/>
      <c r="F928" s="18"/>
      <c r="G928" s="9"/>
      <c r="H928" s="9"/>
      <c r="I928" s="9"/>
      <c r="J928" s="9"/>
      <c r="K928" s="9"/>
      <c r="L928" s="9"/>
      <c r="M928" s="9"/>
    </row>
    <row r="929" spans="3:13">
      <c r="C929" s="9"/>
      <c r="D929" s="9"/>
      <c r="E929" s="61"/>
      <c r="F929" s="18"/>
      <c r="G929" s="9"/>
      <c r="H929" s="9"/>
      <c r="I929" s="9"/>
      <c r="J929" s="9"/>
      <c r="K929" s="9"/>
      <c r="L929" s="9"/>
      <c r="M929" s="9"/>
    </row>
    <row r="930" spans="3:13">
      <c r="C930" s="9"/>
      <c r="D930" s="9"/>
      <c r="E930" s="61"/>
      <c r="F930" s="18"/>
      <c r="G930" s="9"/>
      <c r="H930" s="9"/>
      <c r="I930" s="9"/>
      <c r="J930" s="9"/>
      <c r="K930" s="9"/>
      <c r="L930" s="9"/>
      <c r="M930" s="9"/>
    </row>
    <row r="931" spans="3:13">
      <c r="C931" s="9"/>
      <c r="D931" s="9"/>
      <c r="E931" s="61"/>
      <c r="F931" s="18"/>
      <c r="G931" s="9"/>
      <c r="H931" s="9"/>
      <c r="I931" s="9"/>
      <c r="J931" s="9"/>
      <c r="K931" s="9"/>
      <c r="L931" s="9"/>
      <c r="M931" s="9"/>
    </row>
    <row r="932" spans="3:13">
      <c r="C932" s="9"/>
      <c r="D932" s="9"/>
      <c r="E932" s="61"/>
      <c r="F932" s="18"/>
      <c r="G932" s="9"/>
      <c r="H932" s="9"/>
      <c r="I932" s="9"/>
      <c r="J932" s="9"/>
      <c r="K932" s="9"/>
      <c r="L932" s="9"/>
      <c r="M932" s="9"/>
    </row>
    <row r="933" spans="3:13">
      <c r="C933" s="9"/>
      <c r="D933" s="9"/>
      <c r="E933" s="61"/>
      <c r="F933" s="18"/>
      <c r="G933" s="9"/>
      <c r="H933" s="9"/>
      <c r="I933" s="9"/>
      <c r="J933" s="9"/>
      <c r="K933" s="9"/>
      <c r="L933" s="9"/>
      <c r="M933" s="9"/>
    </row>
    <row r="934" spans="3:13">
      <c r="C934" s="9"/>
      <c r="D934" s="9"/>
      <c r="E934" s="61"/>
      <c r="F934" s="18"/>
      <c r="G934" s="9"/>
      <c r="H934" s="9"/>
      <c r="I934" s="9"/>
      <c r="J934" s="9"/>
      <c r="K934" s="9"/>
      <c r="L934" s="9"/>
      <c r="M934" s="9"/>
    </row>
    <row r="935" spans="3:13">
      <c r="C935" s="9"/>
      <c r="D935" s="9"/>
      <c r="E935" s="61"/>
      <c r="F935" s="18"/>
      <c r="G935" s="9"/>
      <c r="H935" s="9"/>
      <c r="I935" s="9"/>
      <c r="J935" s="9"/>
      <c r="K935" s="9"/>
      <c r="L935" s="9"/>
      <c r="M935" s="9"/>
    </row>
    <row r="936" spans="3:13">
      <c r="C936" s="9"/>
      <c r="D936" s="9"/>
      <c r="E936" s="61"/>
      <c r="F936" s="18"/>
      <c r="G936" s="9"/>
      <c r="H936" s="9"/>
      <c r="I936" s="9"/>
      <c r="J936" s="9"/>
      <c r="K936" s="9"/>
      <c r="L936" s="9"/>
      <c r="M936" s="9"/>
    </row>
    <row r="937" spans="3:13">
      <c r="C937" s="9"/>
      <c r="D937" s="9"/>
      <c r="E937" s="61"/>
      <c r="F937" s="18"/>
      <c r="G937" s="9"/>
      <c r="H937" s="9"/>
      <c r="I937" s="9"/>
      <c r="J937" s="9"/>
      <c r="K937" s="9"/>
      <c r="L937" s="9"/>
      <c r="M937" s="9"/>
    </row>
    <row r="938" spans="3:13">
      <c r="C938" s="9"/>
      <c r="D938" s="9"/>
      <c r="E938" s="61"/>
      <c r="F938" s="18"/>
      <c r="G938" s="9"/>
      <c r="H938" s="9"/>
      <c r="I938" s="9"/>
      <c r="J938" s="9"/>
      <c r="K938" s="9"/>
      <c r="L938" s="9"/>
      <c r="M938" s="9"/>
    </row>
    <row r="939" spans="3:13">
      <c r="C939" s="9"/>
      <c r="D939" s="9"/>
      <c r="E939" s="61"/>
      <c r="F939" s="18"/>
      <c r="G939" s="9"/>
      <c r="H939" s="9"/>
      <c r="I939" s="9"/>
      <c r="J939" s="9"/>
      <c r="K939" s="9"/>
      <c r="L939" s="9"/>
      <c r="M939" s="9"/>
    </row>
    <row r="940" spans="3:13">
      <c r="C940" s="9"/>
      <c r="D940" s="9"/>
      <c r="E940" s="61"/>
      <c r="F940" s="18"/>
      <c r="G940" s="9"/>
      <c r="H940" s="9"/>
      <c r="I940" s="9"/>
      <c r="J940" s="9"/>
      <c r="K940" s="9"/>
      <c r="L940" s="9"/>
      <c r="M940" s="9"/>
    </row>
    <row r="941" spans="3:13">
      <c r="C941" s="9"/>
      <c r="D941" s="9"/>
      <c r="E941" s="61"/>
      <c r="F941" s="18"/>
      <c r="G941" s="9"/>
      <c r="H941" s="9"/>
      <c r="I941" s="9"/>
      <c r="J941" s="9"/>
      <c r="K941" s="9"/>
      <c r="L941" s="9"/>
      <c r="M941" s="9"/>
    </row>
    <row r="942" spans="3:13">
      <c r="C942" s="9"/>
      <c r="D942" s="9"/>
      <c r="E942" s="61"/>
      <c r="F942" s="18"/>
      <c r="G942" s="9"/>
      <c r="H942" s="9"/>
      <c r="I942" s="9"/>
      <c r="J942" s="9"/>
      <c r="K942" s="9"/>
      <c r="L942" s="9"/>
      <c r="M942" s="9"/>
    </row>
    <row r="943" spans="3:13">
      <c r="C943" s="9"/>
      <c r="D943" s="9"/>
      <c r="E943" s="61"/>
      <c r="F943" s="18"/>
      <c r="G943" s="9"/>
      <c r="H943" s="9"/>
      <c r="I943" s="9"/>
      <c r="J943" s="9"/>
      <c r="K943" s="9"/>
      <c r="L943" s="9"/>
      <c r="M943" s="9"/>
    </row>
    <row r="944" spans="3:13">
      <c r="C944" s="9"/>
      <c r="D944" s="9"/>
      <c r="E944" s="61"/>
      <c r="F944" s="18"/>
      <c r="G944" s="9"/>
      <c r="H944" s="9"/>
      <c r="I944" s="9"/>
      <c r="J944" s="9"/>
      <c r="K944" s="9"/>
      <c r="L944" s="9"/>
      <c r="M944" s="9"/>
    </row>
    <row r="945" spans="3:13">
      <c r="C945" s="9"/>
      <c r="D945" s="9"/>
      <c r="E945" s="61"/>
      <c r="F945" s="18"/>
      <c r="G945" s="9"/>
      <c r="H945" s="9"/>
      <c r="I945" s="9"/>
      <c r="J945" s="9"/>
      <c r="K945" s="9"/>
      <c r="L945" s="9"/>
      <c r="M945" s="9"/>
    </row>
    <row r="946" spans="3:13">
      <c r="C946" s="9"/>
      <c r="D946" s="9"/>
      <c r="E946" s="61"/>
      <c r="F946" s="18"/>
      <c r="G946" s="9"/>
      <c r="H946" s="9"/>
      <c r="I946" s="9"/>
      <c r="J946" s="9"/>
      <c r="K946" s="9"/>
      <c r="L946" s="9"/>
      <c r="M946" s="9"/>
    </row>
    <row r="947" spans="3:13">
      <c r="C947" s="9"/>
      <c r="D947" s="9"/>
      <c r="E947" s="61"/>
      <c r="F947" s="18"/>
      <c r="G947" s="9"/>
      <c r="H947" s="9"/>
      <c r="I947" s="9"/>
      <c r="J947" s="9"/>
      <c r="K947" s="9"/>
      <c r="L947" s="9"/>
      <c r="M947" s="9"/>
    </row>
    <row r="948" spans="3:13">
      <c r="C948" s="9"/>
      <c r="D948" s="9"/>
      <c r="E948" s="61"/>
      <c r="F948" s="18"/>
      <c r="G948" s="9"/>
      <c r="H948" s="9"/>
      <c r="I948" s="9"/>
      <c r="J948" s="9"/>
      <c r="K948" s="9"/>
      <c r="L948" s="9"/>
      <c r="M948" s="9"/>
    </row>
    <row r="949" spans="3:13">
      <c r="C949" s="9"/>
      <c r="D949" s="9"/>
      <c r="E949" s="61"/>
      <c r="F949" s="18"/>
      <c r="G949" s="9"/>
      <c r="H949" s="9"/>
      <c r="I949" s="9"/>
      <c r="J949" s="9"/>
      <c r="K949" s="9"/>
      <c r="L949" s="9"/>
      <c r="M949" s="9"/>
    </row>
    <row r="950" spans="3:13">
      <c r="C950" s="9"/>
      <c r="D950" s="9"/>
      <c r="E950" s="61"/>
      <c r="F950" s="18"/>
      <c r="G950" s="9"/>
      <c r="H950" s="9"/>
      <c r="I950" s="9"/>
      <c r="J950" s="9"/>
      <c r="K950" s="9"/>
      <c r="L950" s="9"/>
      <c r="M950" s="9"/>
    </row>
    <row r="951" spans="3:13">
      <c r="C951" s="9"/>
      <c r="D951" s="9"/>
      <c r="E951" s="61"/>
      <c r="F951" s="18"/>
      <c r="G951" s="9"/>
      <c r="H951" s="9"/>
      <c r="I951" s="9"/>
      <c r="J951" s="9"/>
      <c r="K951" s="9"/>
      <c r="L951" s="9"/>
      <c r="M951" s="9"/>
    </row>
    <row r="952" spans="3:13">
      <c r="C952" s="9"/>
      <c r="D952" s="9"/>
      <c r="E952" s="61"/>
      <c r="F952" s="18"/>
      <c r="G952" s="9"/>
      <c r="H952" s="9"/>
      <c r="I952" s="9"/>
      <c r="J952" s="9"/>
      <c r="K952" s="9"/>
      <c r="L952" s="9"/>
      <c r="M952" s="9"/>
    </row>
    <row r="953" spans="3:13">
      <c r="C953" s="9"/>
      <c r="D953" s="9"/>
      <c r="E953" s="61"/>
      <c r="F953" s="18"/>
      <c r="G953" s="9"/>
      <c r="H953" s="9"/>
      <c r="I953" s="9"/>
      <c r="J953" s="9"/>
      <c r="K953" s="9"/>
      <c r="L953" s="9"/>
      <c r="M953" s="9"/>
    </row>
    <row r="954" spans="3:13">
      <c r="C954" s="9"/>
      <c r="D954" s="9"/>
      <c r="E954" s="61"/>
      <c r="F954" s="18"/>
      <c r="G954" s="9"/>
      <c r="H954" s="9"/>
      <c r="I954" s="9"/>
      <c r="J954" s="9"/>
      <c r="K954" s="9"/>
      <c r="L954" s="9"/>
      <c r="M954" s="9"/>
    </row>
    <row r="955" spans="3:13">
      <c r="C955" s="9"/>
      <c r="D955" s="9"/>
      <c r="E955" s="61"/>
      <c r="F955" s="18"/>
      <c r="G955" s="9"/>
      <c r="H955" s="9"/>
      <c r="I955" s="9"/>
      <c r="J955" s="9"/>
      <c r="K955" s="9"/>
      <c r="L955" s="9"/>
      <c r="M955" s="9"/>
    </row>
    <row r="956" spans="3:13">
      <c r="C956" s="9"/>
      <c r="D956" s="9"/>
      <c r="E956" s="61"/>
      <c r="F956" s="18"/>
      <c r="G956" s="9"/>
      <c r="H956" s="9"/>
      <c r="I956" s="9"/>
      <c r="J956" s="9"/>
      <c r="K956" s="9"/>
      <c r="L956" s="9"/>
      <c r="M956" s="9"/>
    </row>
    <row r="957" spans="3:13">
      <c r="C957" s="9"/>
      <c r="D957" s="9"/>
      <c r="E957" s="61"/>
      <c r="F957" s="18"/>
      <c r="G957" s="9"/>
      <c r="H957" s="9"/>
      <c r="I957" s="9"/>
      <c r="J957" s="9"/>
      <c r="K957" s="9"/>
      <c r="L957" s="9"/>
      <c r="M957" s="9"/>
    </row>
    <row r="958" spans="3:13">
      <c r="C958" s="9"/>
      <c r="D958" s="9"/>
      <c r="E958" s="61"/>
      <c r="F958" s="18"/>
      <c r="G958" s="9"/>
      <c r="H958" s="9"/>
      <c r="I958" s="9"/>
      <c r="J958" s="9"/>
      <c r="K958" s="9"/>
      <c r="L958" s="9"/>
      <c r="M958" s="9"/>
    </row>
    <row r="959" spans="3:13">
      <c r="C959" s="9"/>
      <c r="D959" s="9"/>
      <c r="E959" s="61"/>
      <c r="F959" s="18"/>
      <c r="G959" s="9"/>
      <c r="H959" s="9"/>
      <c r="I959" s="9"/>
      <c r="J959" s="9"/>
      <c r="K959" s="9"/>
      <c r="L959" s="9"/>
      <c r="M959" s="9"/>
    </row>
    <row r="960" spans="3:13">
      <c r="C960" s="9"/>
      <c r="D960" s="9"/>
      <c r="E960" s="61"/>
      <c r="F960" s="18"/>
      <c r="G960" s="9"/>
      <c r="H960" s="9"/>
      <c r="I960" s="9"/>
      <c r="J960" s="9"/>
      <c r="K960" s="9"/>
      <c r="L960" s="9"/>
      <c r="M960" s="9"/>
    </row>
    <row r="961" spans="3:13">
      <c r="C961" s="9"/>
      <c r="D961" s="9"/>
      <c r="E961" s="61"/>
      <c r="F961" s="18"/>
      <c r="G961" s="9"/>
      <c r="H961" s="9"/>
      <c r="I961" s="9"/>
      <c r="J961" s="9"/>
      <c r="K961" s="9"/>
      <c r="L961" s="9"/>
      <c r="M961" s="9"/>
    </row>
    <row r="962" spans="3:13">
      <c r="C962" s="9"/>
      <c r="D962" s="9"/>
      <c r="E962" s="61"/>
      <c r="F962" s="18"/>
      <c r="G962" s="9"/>
      <c r="H962" s="9"/>
      <c r="I962" s="9"/>
      <c r="J962" s="9"/>
      <c r="K962" s="9"/>
      <c r="L962" s="9"/>
      <c r="M962" s="9"/>
    </row>
    <row r="963" spans="3:13">
      <c r="C963" s="9"/>
      <c r="D963" s="9"/>
      <c r="E963" s="61"/>
      <c r="F963" s="18"/>
      <c r="G963" s="9"/>
      <c r="H963" s="9"/>
      <c r="I963" s="9"/>
      <c r="J963" s="9"/>
      <c r="K963" s="9"/>
      <c r="L963" s="9"/>
      <c r="M963" s="9"/>
    </row>
    <row r="964" spans="3:13">
      <c r="C964" s="9"/>
      <c r="D964" s="9"/>
      <c r="E964" s="61"/>
      <c r="F964" s="18"/>
      <c r="G964" s="9"/>
      <c r="H964" s="9"/>
      <c r="I964" s="9"/>
      <c r="J964" s="9"/>
      <c r="K964" s="9"/>
      <c r="L964" s="9"/>
      <c r="M964" s="9"/>
    </row>
    <row r="965" spans="3:13">
      <c r="C965" s="9"/>
      <c r="D965" s="9"/>
      <c r="E965" s="61"/>
      <c r="F965" s="18"/>
      <c r="G965" s="9"/>
      <c r="H965" s="9"/>
      <c r="I965" s="9"/>
      <c r="J965" s="9"/>
      <c r="K965" s="9"/>
      <c r="L965" s="9"/>
      <c r="M965" s="9"/>
    </row>
    <row r="966" spans="3:13">
      <c r="C966" s="9"/>
      <c r="D966" s="9"/>
      <c r="E966" s="61"/>
      <c r="F966" s="18"/>
      <c r="G966" s="9"/>
      <c r="H966" s="9"/>
      <c r="I966" s="9"/>
      <c r="J966" s="9"/>
      <c r="K966" s="9"/>
      <c r="L966" s="9"/>
      <c r="M966" s="9"/>
    </row>
    <row r="967" spans="3:13">
      <c r="C967" s="9"/>
      <c r="D967" s="9"/>
      <c r="E967" s="61"/>
      <c r="F967" s="18"/>
      <c r="G967" s="9"/>
      <c r="H967" s="9"/>
      <c r="I967" s="9"/>
      <c r="J967" s="9"/>
      <c r="K967" s="9"/>
      <c r="L967" s="9"/>
      <c r="M967" s="9"/>
    </row>
    <row r="968" spans="3:13">
      <c r="C968" s="9"/>
      <c r="D968" s="9"/>
      <c r="E968" s="61"/>
      <c r="F968" s="18"/>
      <c r="G968" s="9"/>
      <c r="H968" s="9"/>
      <c r="I968" s="9"/>
      <c r="J968" s="9"/>
      <c r="K968" s="9"/>
      <c r="L968" s="9"/>
      <c r="M968" s="9"/>
    </row>
    <row r="969" spans="3:13">
      <c r="C969" s="9"/>
      <c r="D969" s="9"/>
      <c r="E969" s="61"/>
      <c r="F969" s="18"/>
      <c r="G969" s="9"/>
      <c r="H969" s="9"/>
      <c r="I969" s="9"/>
      <c r="J969" s="9"/>
      <c r="K969" s="9"/>
      <c r="L969" s="9"/>
      <c r="M969" s="9"/>
    </row>
    <row r="970" spans="3:13">
      <c r="C970" s="9"/>
      <c r="D970" s="9"/>
      <c r="E970" s="61"/>
      <c r="F970" s="18"/>
      <c r="G970" s="9"/>
      <c r="H970" s="9"/>
      <c r="I970" s="9"/>
      <c r="J970" s="9"/>
      <c r="K970" s="9"/>
      <c r="L970" s="9"/>
      <c r="M970" s="9"/>
    </row>
    <row r="971" spans="3:13">
      <c r="C971" s="9"/>
      <c r="D971" s="9"/>
      <c r="E971" s="61"/>
      <c r="F971" s="18"/>
      <c r="G971" s="9"/>
      <c r="H971" s="9"/>
      <c r="I971" s="9"/>
      <c r="J971" s="9"/>
      <c r="K971" s="9"/>
      <c r="L971" s="9"/>
      <c r="M971" s="9"/>
    </row>
    <row r="972" spans="3:13">
      <c r="C972" s="9"/>
      <c r="D972" s="9"/>
      <c r="E972" s="61"/>
      <c r="F972" s="18"/>
      <c r="G972" s="9"/>
      <c r="H972" s="9"/>
      <c r="I972" s="9"/>
      <c r="J972" s="9"/>
      <c r="K972" s="9"/>
      <c r="L972" s="9"/>
      <c r="M972" s="9"/>
    </row>
    <row r="973" spans="3:13">
      <c r="C973" s="9"/>
      <c r="D973" s="9"/>
      <c r="E973" s="61"/>
      <c r="F973" s="18"/>
      <c r="G973" s="9"/>
      <c r="H973" s="9"/>
      <c r="I973" s="9"/>
      <c r="J973" s="9"/>
      <c r="K973" s="9"/>
      <c r="L973" s="9"/>
      <c r="M973" s="9"/>
    </row>
    <row r="974" spans="3:13">
      <c r="C974" s="9"/>
      <c r="D974" s="9"/>
      <c r="E974" s="61"/>
      <c r="F974" s="18"/>
      <c r="G974" s="9"/>
      <c r="H974" s="9"/>
      <c r="I974" s="9"/>
      <c r="J974" s="9"/>
      <c r="K974" s="9"/>
      <c r="L974" s="9"/>
      <c r="M974" s="9"/>
    </row>
    <row r="975" spans="3:13">
      <c r="C975" s="9"/>
      <c r="D975" s="9"/>
      <c r="E975" s="61"/>
      <c r="F975" s="18"/>
      <c r="G975" s="9"/>
      <c r="H975" s="9"/>
      <c r="I975" s="9"/>
      <c r="J975" s="9"/>
      <c r="K975" s="9"/>
      <c r="L975" s="9"/>
      <c r="M975" s="9"/>
    </row>
    <row r="976" spans="3:13">
      <c r="C976" s="9"/>
      <c r="D976" s="9"/>
      <c r="E976" s="61"/>
      <c r="F976" s="18"/>
      <c r="G976" s="9"/>
      <c r="H976" s="9"/>
      <c r="I976" s="9"/>
      <c r="J976" s="9"/>
      <c r="K976" s="9"/>
      <c r="L976" s="9"/>
      <c r="M976" s="9"/>
    </row>
    <row r="977" spans="3:13">
      <c r="C977" s="9"/>
      <c r="D977" s="9"/>
      <c r="E977" s="61"/>
      <c r="F977" s="18"/>
      <c r="G977" s="9"/>
      <c r="H977" s="9"/>
      <c r="I977" s="9"/>
      <c r="J977" s="9"/>
      <c r="K977" s="9"/>
      <c r="L977" s="9"/>
      <c r="M977" s="9"/>
    </row>
    <row r="978" spans="3:13">
      <c r="C978" s="9"/>
      <c r="D978" s="9"/>
      <c r="E978" s="61"/>
      <c r="F978" s="18"/>
      <c r="G978" s="9"/>
      <c r="H978" s="9"/>
      <c r="I978" s="9"/>
      <c r="J978" s="9"/>
      <c r="K978" s="9"/>
      <c r="L978" s="9"/>
      <c r="M978" s="9"/>
    </row>
    <row r="979" spans="3:13">
      <c r="C979" s="9"/>
      <c r="D979" s="9"/>
      <c r="E979" s="61"/>
      <c r="F979" s="18"/>
      <c r="G979" s="9"/>
      <c r="H979" s="9"/>
      <c r="I979" s="9"/>
      <c r="J979" s="9"/>
      <c r="K979" s="9"/>
      <c r="L979" s="9"/>
      <c r="M979" s="9"/>
    </row>
    <row r="980" spans="3:13">
      <c r="C980" s="9"/>
      <c r="D980" s="9"/>
      <c r="E980" s="61"/>
      <c r="F980" s="18"/>
      <c r="G980" s="9"/>
      <c r="H980" s="9"/>
      <c r="I980" s="9"/>
      <c r="J980" s="9"/>
      <c r="K980" s="9"/>
      <c r="L980" s="9"/>
      <c r="M980" s="9"/>
    </row>
    <row r="981" spans="3:13">
      <c r="C981" s="9"/>
      <c r="D981" s="9"/>
      <c r="E981" s="61"/>
      <c r="F981" s="18"/>
      <c r="G981" s="9"/>
      <c r="H981" s="9"/>
      <c r="I981" s="9"/>
      <c r="J981" s="9"/>
      <c r="K981" s="9"/>
      <c r="L981" s="9"/>
      <c r="M981" s="9"/>
    </row>
    <row r="982" spans="3:13">
      <c r="C982" s="9"/>
      <c r="D982" s="9"/>
      <c r="E982" s="61"/>
      <c r="F982" s="18"/>
      <c r="G982" s="9"/>
      <c r="H982" s="9"/>
      <c r="I982" s="9"/>
      <c r="J982" s="9"/>
      <c r="K982" s="9"/>
      <c r="L982" s="9"/>
      <c r="M982" s="9"/>
    </row>
    <row r="983" spans="3:13">
      <c r="C983" s="9"/>
      <c r="D983" s="9"/>
      <c r="E983" s="61"/>
      <c r="F983" s="18"/>
      <c r="G983" s="9"/>
      <c r="H983" s="9"/>
      <c r="I983" s="9"/>
      <c r="J983" s="9"/>
      <c r="K983" s="9"/>
      <c r="L983" s="9"/>
      <c r="M983" s="9"/>
    </row>
    <row r="984" spans="3:13">
      <c r="C984" s="9"/>
      <c r="D984" s="9"/>
      <c r="E984" s="61"/>
      <c r="F984" s="18"/>
      <c r="G984" s="9"/>
      <c r="H984" s="9"/>
      <c r="I984" s="9"/>
      <c r="J984" s="9"/>
      <c r="K984" s="9"/>
      <c r="L984" s="9"/>
      <c r="M984" s="9"/>
    </row>
    <row r="985" spans="3:13">
      <c r="C985" s="9"/>
      <c r="D985" s="9"/>
      <c r="E985" s="61"/>
      <c r="F985" s="18"/>
      <c r="G985" s="9"/>
      <c r="H985" s="9"/>
      <c r="I985" s="9"/>
      <c r="J985" s="9"/>
      <c r="K985" s="9"/>
      <c r="L985" s="9"/>
      <c r="M985" s="9"/>
    </row>
    <row r="986" spans="3:13">
      <c r="C986" s="9"/>
      <c r="D986" s="9"/>
      <c r="E986" s="61"/>
      <c r="F986" s="18"/>
      <c r="G986" s="9"/>
      <c r="H986" s="9"/>
      <c r="I986" s="9"/>
      <c r="J986" s="9"/>
      <c r="K986" s="9"/>
      <c r="L986" s="9"/>
      <c r="M986" s="9"/>
    </row>
    <row r="987" spans="3:13">
      <c r="C987" s="9"/>
      <c r="D987" s="9"/>
      <c r="E987" s="61"/>
      <c r="F987" s="18"/>
      <c r="G987" s="9"/>
      <c r="H987" s="9"/>
      <c r="I987" s="9"/>
      <c r="J987" s="9"/>
      <c r="K987" s="9"/>
      <c r="L987" s="9"/>
      <c r="M987" s="9"/>
    </row>
    <row r="988" spans="3:13">
      <c r="C988" s="9"/>
      <c r="D988" s="9"/>
      <c r="E988" s="61"/>
      <c r="F988" s="18"/>
      <c r="G988" s="9"/>
      <c r="H988" s="9"/>
      <c r="I988" s="9"/>
      <c r="J988" s="9"/>
      <c r="K988" s="9"/>
      <c r="L988" s="9"/>
      <c r="M988" s="9"/>
    </row>
    <row r="989" spans="3:13">
      <c r="C989" s="9"/>
      <c r="D989" s="9"/>
      <c r="E989" s="61"/>
      <c r="F989" s="18"/>
      <c r="G989" s="9"/>
      <c r="H989" s="9"/>
      <c r="I989" s="9"/>
      <c r="J989" s="9"/>
      <c r="K989" s="9"/>
      <c r="L989" s="9"/>
      <c r="M989" s="9"/>
    </row>
    <row r="990" spans="3:13">
      <c r="C990" s="9"/>
      <c r="D990" s="9"/>
      <c r="E990" s="61"/>
      <c r="F990" s="18"/>
      <c r="G990" s="9"/>
      <c r="H990" s="9"/>
      <c r="I990" s="9"/>
      <c r="J990" s="9"/>
      <c r="K990" s="9"/>
      <c r="L990" s="9"/>
      <c r="M990" s="9"/>
    </row>
    <row r="991" spans="3:13">
      <c r="C991" s="9"/>
      <c r="D991" s="9"/>
      <c r="E991" s="61"/>
      <c r="F991" s="18"/>
      <c r="G991" s="9"/>
      <c r="H991" s="9"/>
      <c r="I991" s="9"/>
      <c r="J991" s="9"/>
      <c r="K991" s="9"/>
      <c r="L991" s="9"/>
      <c r="M991" s="9"/>
    </row>
    <row r="992" spans="3:13">
      <c r="C992" s="9"/>
      <c r="D992" s="9"/>
      <c r="E992" s="61"/>
      <c r="F992" s="18"/>
      <c r="G992" s="9"/>
      <c r="H992" s="9"/>
      <c r="I992" s="9"/>
      <c r="J992" s="9"/>
      <c r="K992" s="9"/>
      <c r="L992" s="9"/>
      <c r="M992" s="9"/>
    </row>
    <row r="993" spans="3:13">
      <c r="C993" s="9"/>
      <c r="D993" s="9"/>
      <c r="E993" s="61"/>
      <c r="F993" s="18"/>
      <c r="G993" s="9"/>
      <c r="H993" s="9"/>
      <c r="I993" s="9"/>
      <c r="J993" s="9"/>
      <c r="K993" s="9"/>
      <c r="L993" s="9"/>
      <c r="M993" s="9"/>
    </row>
    <row r="994" spans="3:13">
      <c r="C994" s="9"/>
      <c r="D994" s="9"/>
      <c r="E994" s="61"/>
      <c r="F994" s="18"/>
      <c r="G994" s="9"/>
      <c r="H994" s="9"/>
      <c r="I994" s="9"/>
      <c r="J994" s="9"/>
      <c r="K994" s="9"/>
      <c r="L994" s="9"/>
      <c r="M994" s="9"/>
    </row>
    <row r="995" spans="3:13">
      <c r="C995" s="9"/>
      <c r="D995" s="9"/>
      <c r="E995" s="61"/>
      <c r="F995" s="18"/>
      <c r="G995" s="9"/>
      <c r="H995" s="9"/>
      <c r="I995" s="9"/>
      <c r="J995" s="9"/>
      <c r="K995" s="9"/>
      <c r="L995" s="9"/>
      <c r="M995" s="9"/>
    </row>
    <row r="996" spans="3:13">
      <c r="C996" s="9"/>
      <c r="D996" s="9"/>
      <c r="E996" s="61"/>
      <c r="F996" s="18"/>
      <c r="G996" s="9"/>
      <c r="H996" s="9"/>
      <c r="I996" s="9"/>
      <c r="J996" s="9"/>
      <c r="K996" s="9"/>
      <c r="L996" s="9"/>
      <c r="M996" s="9"/>
    </row>
    <row r="997" spans="3:13">
      <c r="C997" s="9"/>
      <c r="D997" s="9"/>
      <c r="E997" s="61"/>
      <c r="F997" s="18"/>
      <c r="G997" s="9"/>
      <c r="H997" s="9"/>
      <c r="I997" s="9"/>
      <c r="J997" s="9"/>
      <c r="K997" s="9"/>
      <c r="L997" s="9"/>
      <c r="M997" s="9"/>
    </row>
    <row r="998" spans="3:13">
      <c r="C998" s="9"/>
      <c r="D998" s="9"/>
      <c r="E998" s="61"/>
      <c r="F998" s="18"/>
      <c r="G998" s="9"/>
      <c r="H998" s="9"/>
      <c r="I998" s="9"/>
      <c r="J998" s="9"/>
      <c r="K998" s="9"/>
      <c r="L998" s="9"/>
      <c r="M998" s="9"/>
    </row>
    <row r="999" spans="3:13">
      <c r="C999" s="9"/>
      <c r="D999" s="9"/>
      <c r="E999" s="61"/>
      <c r="F999" s="18"/>
      <c r="G999" s="9"/>
      <c r="H999" s="9"/>
      <c r="I999" s="9"/>
      <c r="J999" s="9"/>
      <c r="K999" s="9"/>
      <c r="L999" s="9"/>
      <c r="M999" s="9"/>
    </row>
    <row r="1000" spans="3:13">
      <c r="C1000" s="9"/>
      <c r="D1000" s="9"/>
      <c r="E1000" s="61"/>
      <c r="F1000" s="18"/>
      <c r="G1000" s="9"/>
      <c r="H1000" s="9"/>
      <c r="I1000" s="9"/>
      <c r="J1000" s="9"/>
      <c r="K1000" s="9"/>
      <c r="L1000" s="9"/>
      <c r="M1000" s="9"/>
    </row>
    <row r="1001" spans="3:13">
      <c r="C1001" s="9"/>
      <c r="D1001" s="9"/>
      <c r="E1001" s="61"/>
      <c r="F1001" s="18"/>
      <c r="G1001" s="9"/>
      <c r="H1001" s="9"/>
      <c r="I1001" s="9"/>
      <c r="J1001" s="9"/>
      <c r="K1001" s="9"/>
      <c r="L1001" s="9"/>
      <c r="M1001" s="9"/>
    </row>
    <row r="1002" spans="3:13">
      <c r="C1002" s="9"/>
      <c r="D1002" s="9"/>
      <c r="E1002" s="61"/>
      <c r="F1002" s="18"/>
      <c r="G1002" s="9"/>
      <c r="H1002" s="9"/>
      <c r="I1002" s="9"/>
      <c r="J1002" s="9"/>
      <c r="K1002" s="9"/>
      <c r="L1002" s="9"/>
      <c r="M1002" s="9"/>
    </row>
    <row r="1003" spans="3:13">
      <c r="C1003" s="9"/>
      <c r="D1003" s="9"/>
      <c r="E1003" s="61"/>
      <c r="F1003" s="18"/>
      <c r="G1003" s="9"/>
      <c r="H1003" s="9"/>
      <c r="I1003" s="9"/>
      <c r="J1003" s="9"/>
      <c r="K1003" s="9"/>
      <c r="L1003" s="9"/>
      <c r="M1003" s="9"/>
    </row>
    <row r="1004" spans="3:13">
      <c r="C1004" s="9"/>
      <c r="D1004" s="9"/>
      <c r="E1004" s="61"/>
      <c r="F1004" s="18"/>
      <c r="G1004" s="9"/>
      <c r="H1004" s="9"/>
      <c r="I1004" s="9"/>
      <c r="J1004" s="9"/>
      <c r="K1004" s="9"/>
      <c r="L1004" s="9"/>
      <c r="M1004" s="9"/>
    </row>
    <row r="1005" spans="3:13">
      <c r="C1005" s="9"/>
      <c r="D1005" s="9"/>
      <c r="E1005" s="61"/>
      <c r="F1005" s="18"/>
      <c r="G1005" s="9"/>
      <c r="H1005" s="9"/>
      <c r="I1005" s="9"/>
      <c r="J1005" s="9"/>
      <c r="K1005" s="9"/>
      <c r="L1005" s="9"/>
      <c r="M1005" s="9"/>
    </row>
    <row r="1006" spans="3:13">
      <c r="C1006" s="9"/>
      <c r="D1006" s="9"/>
      <c r="E1006" s="61"/>
      <c r="F1006" s="18"/>
      <c r="G1006" s="9"/>
      <c r="H1006" s="9"/>
      <c r="I1006" s="9"/>
      <c r="J1006" s="9"/>
      <c r="K1006" s="9"/>
      <c r="L1006" s="9"/>
      <c r="M1006" s="9"/>
    </row>
    <row r="1007" spans="3:13">
      <c r="C1007" s="9"/>
      <c r="D1007" s="9"/>
      <c r="E1007" s="61"/>
      <c r="F1007" s="18"/>
      <c r="G1007" s="9"/>
      <c r="H1007" s="9"/>
      <c r="I1007" s="9"/>
      <c r="J1007" s="9"/>
      <c r="K1007" s="9"/>
      <c r="L1007" s="9"/>
      <c r="M1007" s="9"/>
    </row>
    <row r="1008" spans="3:13">
      <c r="C1008" s="9"/>
      <c r="D1008" s="9"/>
      <c r="E1008" s="61"/>
      <c r="F1008" s="18"/>
      <c r="G1008" s="9"/>
      <c r="H1008" s="9"/>
      <c r="I1008" s="9"/>
      <c r="J1008" s="9"/>
      <c r="K1008" s="9"/>
      <c r="L1008" s="9"/>
      <c r="M1008" s="9"/>
    </row>
    <row r="1009" spans="3:13">
      <c r="C1009" s="9"/>
      <c r="D1009" s="9"/>
      <c r="E1009" s="61"/>
      <c r="F1009" s="18"/>
      <c r="G1009" s="9"/>
      <c r="H1009" s="9"/>
      <c r="I1009" s="9"/>
      <c r="J1009" s="9"/>
      <c r="K1009" s="9"/>
      <c r="L1009" s="9"/>
      <c r="M1009" s="9"/>
    </row>
    <row r="1010" spans="3:13">
      <c r="C1010" s="9"/>
      <c r="D1010" s="9"/>
      <c r="E1010" s="61"/>
      <c r="F1010" s="18"/>
      <c r="G1010" s="9"/>
      <c r="H1010" s="9"/>
      <c r="I1010" s="9"/>
      <c r="J1010" s="9"/>
      <c r="K1010" s="9"/>
      <c r="L1010" s="9"/>
      <c r="M1010" s="9"/>
    </row>
    <row r="1011" spans="3:13">
      <c r="C1011" s="9"/>
      <c r="D1011" s="9"/>
      <c r="E1011" s="61"/>
      <c r="F1011" s="18"/>
      <c r="G1011" s="9"/>
      <c r="H1011" s="9"/>
      <c r="I1011" s="9"/>
      <c r="J1011" s="9"/>
      <c r="K1011" s="9"/>
      <c r="L1011" s="9"/>
      <c r="M1011" s="9"/>
    </row>
    <row r="1012" spans="3:13">
      <c r="C1012" s="9"/>
      <c r="D1012" s="9"/>
      <c r="E1012" s="61"/>
      <c r="F1012" s="18"/>
      <c r="G1012" s="9"/>
      <c r="H1012" s="9"/>
      <c r="I1012" s="9"/>
      <c r="J1012" s="9"/>
      <c r="K1012" s="9"/>
      <c r="L1012" s="9"/>
      <c r="M1012" s="9"/>
    </row>
    <row r="1013" spans="3:13">
      <c r="C1013" s="9"/>
      <c r="D1013" s="9"/>
      <c r="E1013" s="61"/>
      <c r="F1013" s="18"/>
      <c r="G1013" s="9"/>
      <c r="H1013" s="9"/>
      <c r="I1013" s="9"/>
      <c r="J1013" s="9"/>
      <c r="K1013" s="9"/>
      <c r="L1013" s="9"/>
      <c r="M1013" s="9"/>
    </row>
    <row r="1014" spans="3:13">
      <c r="C1014" s="9"/>
      <c r="D1014" s="9"/>
      <c r="E1014" s="61"/>
      <c r="F1014" s="18"/>
      <c r="G1014" s="9"/>
      <c r="H1014" s="9"/>
      <c r="I1014" s="9"/>
      <c r="J1014" s="9"/>
      <c r="K1014" s="9"/>
      <c r="L1014" s="9"/>
      <c r="M1014" s="9"/>
    </row>
    <row r="1015" spans="3:13">
      <c r="C1015" s="9"/>
      <c r="D1015" s="9"/>
      <c r="E1015" s="61"/>
      <c r="F1015" s="18"/>
      <c r="G1015" s="9"/>
      <c r="H1015" s="9"/>
      <c r="I1015" s="9"/>
      <c r="J1015" s="9"/>
      <c r="K1015" s="9"/>
      <c r="L1015" s="9"/>
      <c r="M1015" s="9"/>
    </row>
    <row r="1016" spans="3:13">
      <c r="C1016" s="9"/>
      <c r="D1016" s="9"/>
      <c r="E1016" s="61"/>
      <c r="F1016" s="18"/>
      <c r="G1016" s="9"/>
      <c r="H1016" s="9"/>
      <c r="I1016" s="9"/>
      <c r="J1016" s="9"/>
      <c r="K1016" s="9"/>
      <c r="L1016" s="9"/>
      <c r="M1016" s="9"/>
    </row>
    <row r="1017" spans="3:13">
      <c r="C1017" s="9"/>
      <c r="D1017" s="9"/>
      <c r="E1017" s="61"/>
      <c r="F1017" s="18"/>
      <c r="G1017" s="9"/>
      <c r="H1017" s="9"/>
      <c r="I1017" s="9"/>
      <c r="J1017" s="9"/>
      <c r="K1017" s="9"/>
      <c r="L1017" s="9"/>
      <c r="M1017" s="9"/>
    </row>
    <row r="1018" spans="3:13">
      <c r="C1018" s="9"/>
      <c r="D1018" s="9"/>
      <c r="E1018" s="61"/>
      <c r="F1018" s="18"/>
      <c r="G1018" s="9"/>
      <c r="H1018" s="9"/>
      <c r="I1018" s="9"/>
      <c r="J1018" s="9"/>
      <c r="K1018" s="9"/>
      <c r="L1018" s="9"/>
      <c r="M1018" s="9"/>
    </row>
    <row r="1019" spans="3:13">
      <c r="C1019" s="9"/>
      <c r="D1019" s="9"/>
      <c r="E1019" s="61"/>
      <c r="F1019" s="18"/>
      <c r="G1019" s="9"/>
      <c r="H1019" s="9"/>
      <c r="I1019" s="9"/>
      <c r="J1019" s="9"/>
      <c r="K1019" s="9"/>
      <c r="L1019" s="9"/>
      <c r="M1019" s="9"/>
    </row>
    <row r="1020" spans="3:13">
      <c r="C1020" s="9"/>
      <c r="D1020" s="9"/>
      <c r="E1020" s="61"/>
      <c r="F1020" s="18"/>
      <c r="G1020" s="9"/>
      <c r="H1020" s="9"/>
      <c r="I1020" s="9"/>
      <c r="J1020" s="9"/>
      <c r="K1020" s="9"/>
      <c r="L1020" s="9"/>
      <c r="M1020" s="9"/>
    </row>
    <row r="1021" spans="3:13">
      <c r="C1021" s="9"/>
      <c r="D1021" s="9"/>
      <c r="E1021" s="61"/>
      <c r="F1021" s="18"/>
      <c r="G1021" s="9"/>
      <c r="H1021" s="9"/>
      <c r="I1021" s="9"/>
      <c r="J1021" s="9"/>
      <c r="K1021" s="9"/>
      <c r="L1021" s="9"/>
      <c r="M1021" s="9"/>
    </row>
    <row r="1022" spans="3:13">
      <c r="C1022" s="9"/>
      <c r="D1022" s="9"/>
      <c r="E1022" s="61"/>
      <c r="F1022" s="18"/>
      <c r="G1022" s="9"/>
      <c r="H1022" s="9"/>
      <c r="I1022" s="9"/>
      <c r="J1022" s="9"/>
      <c r="K1022" s="9"/>
      <c r="L1022" s="9"/>
      <c r="M1022" s="9"/>
    </row>
    <row r="1023" spans="3:13">
      <c r="C1023" s="9"/>
      <c r="D1023" s="9"/>
      <c r="E1023" s="61"/>
      <c r="F1023" s="18"/>
      <c r="G1023" s="9"/>
      <c r="H1023" s="9"/>
      <c r="I1023" s="9"/>
      <c r="J1023" s="9"/>
      <c r="K1023" s="9"/>
      <c r="L1023" s="9"/>
      <c r="M1023" s="9"/>
    </row>
    <row r="1024" spans="3:13">
      <c r="C1024" s="9"/>
      <c r="D1024" s="9"/>
      <c r="E1024" s="61"/>
      <c r="F1024" s="18"/>
      <c r="G1024" s="9"/>
      <c r="H1024" s="9"/>
      <c r="I1024" s="9"/>
      <c r="J1024" s="9"/>
      <c r="K1024" s="9"/>
      <c r="L1024" s="9"/>
      <c r="M1024" s="9"/>
    </row>
    <row r="1025" spans="3:13">
      <c r="C1025" s="9"/>
      <c r="D1025" s="9"/>
      <c r="E1025" s="61"/>
      <c r="F1025" s="18"/>
      <c r="G1025" s="9"/>
      <c r="H1025" s="9"/>
      <c r="I1025" s="9"/>
      <c r="J1025" s="9"/>
      <c r="K1025" s="9"/>
      <c r="L1025" s="9"/>
      <c r="M1025" s="9"/>
    </row>
    <row r="1026" spans="3:13">
      <c r="C1026" s="9"/>
      <c r="D1026" s="9"/>
      <c r="E1026" s="61"/>
      <c r="F1026" s="18"/>
      <c r="G1026" s="9"/>
      <c r="H1026" s="9"/>
      <c r="I1026" s="9"/>
      <c r="J1026" s="9"/>
      <c r="K1026" s="9"/>
      <c r="L1026" s="9"/>
      <c r="M1026" s="9"/>
    </row>
    <row r="1027" spans="3:13">
      <c r="C1027" s="9"/>
      <c r="D1027" s="9"/>
      <c r="E1027" s="61"/>
      <c r="F1027" s="18"/>
      <c r="G1027" s="9"/>
      <c r="H1027" s="9"/>
      <c r="I1027" s="9"/>
      <c r="J1027" s="9"/>
      <c r="K1027" s="9"/>
      <c r="L1027" s="9"/>
      <c r="M1027" s="9"/>
    </row>
    <row r="1028" spans="3:13">
      <c r="C1028" s="9"/>
      <c r="D1028" s="9"/>
      <c r="E1028" s="61"/>
      <c r="F1028" s="18"/>
      <c r="G1028" s="9"/>
      <c r="H1028" s="9"/>
      <c r="I1028" s="9"/>
      <c r="J1028" s="9"/>
      <c r="K1028" s="9"/>
      <c r="L1028" s="9"/>
      <c r="M1028" s="9"/>
    </row>
    <row r="1029" spans="3:13">
      <c r="C1029" s="9"/>
      <c r="D1029" s="9"/>
      <c r="E1029" s="61"/>
      <c r="F1029" s="18"/>
      <c r="G1029" s="9"/>
      <c r="H1029" s="9"/>
      <c r="I1029" s="9"/>
      <c r="J1029" s="9"/>
      <c r="K1029" s="9"/>
      <c r="L1029" s="9"/>
      <c r="M1029" s="9"/>
    </row>
    <row r="1030" spans="3:13">
      <c r="C1030" s="9"/>
      <c r="D1030" s="9"/>
      <c r="E1030" s="61"/>
      <c r="F1030" s="18"/>
      <c r="G1030" s="9"/>
      <c r="H1030" s="9"/>
      <c r="I1030" s="9"/>
      <c r="J1030" s="9"/>
      <c r="K1030" s="9"/>
      <c r="L1030" s="9"/>
      <c r="M1030" s="9"/>
    </row>
    <row r="1031" spans="3:13">
      <c r="C1031" s="9"/>
      <c r="D1031" s="9"/>
      <c r="E1031" s="61"/>
      <c r="F1031" s="18"/>
      <c r="G1031" s="9"/>
      <c r="H1031" s="9"/>
      <c r="I1031" s="9"/>
      <c r="J1031" s="9"/>
      <c r="K1031" s="9"/>
      <c r="L1031" s="9"/>
      <c r="M1031" s="9"/>
    </row>
    <row r="1032" spans="3:13">
      <c r="C1032" s="9"/>
      <c r="D1032" s="9"/>
      <c r="E1032" s="61"/>
      <c r="F1032" s="18"/>
      <c r="G1032" s="9"/>
      <c r="H1032" s="9"/>
      <c r="I1032" s="9"/>
      <c r="J1032" s="9"/>
      <c r="K1032" s="9"/>
      <c r="L1032" s="9"/>
      <c r="M1032" s="9"/>
    </row>
    <row r="1033" spans="3:13">
      <c r="C1033" s="9"/>
      <c r="D1033" s="9"/>
      <c r="E1033" s="61"/>
      <c r="F1033" s="18"/>
      <c r="G1033" s="9"/>
      <c r="H1033" s="9"/>
      <c r="I1033" s="9"/>
      <c r="J1033" s="9"/>
      <c r="K1033" s="9"/>
      <c r="L1033" s="9"/>
      <c r="M1033" s="9"/>
    </row>
    <row r="1034" spans="3:13">
      <c r="C1034" s="9"/>
      <c r="D1034" s="9"/>
      <c r="E1034" s="61"/>
      <c r="F1034" s="18"/>
      <c r="G1034" s="9"/>
      <c r="H1034" s="9"/>
      <c r="I1034" s="9"/>
      <c r="J1034" s="9"/>
      <c r="K1034" s="9"/>
      <c r="L1034" s="9"/>
      <c r="M1034" s="9"/>
    </row>
    <row r="1035" spans="3:13">
      <c r="C1035" s="9"/>
      <c r="D1035" s="9"/>
      <c r="E1035" s="61"/>
      <c r="F1035" s="18"/>
      <c r="G1035" s="9"/>
      <c r="H1035" s="9"/>
      <c r="I1035" s="9"/>
      <c r="J1035" s="9"/>
      <c r="K1035" s="9"/>
      <c r="L1035" s="9"/>
      <c r="M1035" s="9"/>
    </row>
    <row r="1036" spans="3:13">
      <c r="C1036" s="9"/>
      <c r="D1036" s="9"/>
      <c r="E1036" s="61"/>
      <c r="F1036" s="18"/>
      <c r="G1036" s="9"/>
      <c r="H1036" s="9"/>
      <c r="I1036" s="9"/>
      <c r="J1036" s="9"/>
      <c r="K1036" s="9"/>
      <c r="L1036" s="9"/>
      <c r="M1036" s="9"/>
    </row>
    <row r="1037" spans="3:13">
      <c r="C1037" s="9"/>
      <c r="D1037" s="9"/>
      <c r="E1037" s="61"/>
      <c r="F1037" s="18"/>
      <c r="G1037" s="9"/>
      <c r="H1037" s="9"/>
      <c r="I1037" s="9"/>
      <c r="J1037" s="9"/>
      <c r="K1037" s="9"/>
      <c r="L1037" s="9"/>
      <c r="M1037" s="9"/>
    </row>
    <row r="1038" spans="3:13">
      <c r="C1038" s="9"/>
      <c r="D1038" s="9"/>
      <c r="E1038" s="61"/>
      <c r="F1038" s="18"/>
      <c r="G1038" s="9"/>
      <c r="H1038" s="9"/>
      <c r="I1038" s="9"/>
      <c r="J1038" s="9"/>
      <c r="K1038" s="9"/>
      <c r="L1038" s="9"/>
      <c r="M1038" s="9"/>
    </row>
    <row r="1039" spans="3:13">
      <c r="C1039" s="9"/>
      <c r="D1039" s="9"/>
      <c r="E1039" s="61"/>
      <c r="F1039" s="18"/>
      <c r="G1039" s="9"/>
      <c r="H1039" s="9"/>
      <c r="I1039" s="9"/>
      <c r="J1039" s="9"/>
      <c r="K1039" s="9"/>
      <c r="L1039" s="9"/>
      <c r="M1039" s="9"/>
    </row>
    <row r="1040" spans="3:13">
      <c r="C1040" s="9"/>
      <c r="D1040" s="9"/>
      <c r="E1040" s="61"/>
      <c r="F1040" s="18"/>
      <c r="G1040" s="9"/>
      <c r="H1040" s="9"/>
      <c r="I1040" s="9"/>
      <c r="J1040" s="9"/>
      <c r="K1040" s="9"/>
      <c r="L1040" s="9"/>
      <c r="M1040" s="9"/>
    </row>
    <row r="1041" spans="3:13">
      <c r="C1041" s="9"/>
      <c r="D1041" s="9"/>
      <c r="E1041" s="61"/>
      <c r="F1041" s="18"/>
      <c r="G1041" s="9"/>
      <c r="H1041" s="9"/>
      <c r="I1041" s="9"/>
      <c r="J1041" s="9"/>
      <c r="K1041" s="9"/>
      <c r="L1041" s="9"/>
      <c r="M1041" s="9"/>
    </row>
    <row r="1042" spans="3:13">
      <c r="C1042" s="9"/>
      <c r="D1042" s="9"/>
      <c r="E1042" s="61"/>
      <c r="F1042" s="18"/>
      <c r="G1042" s="9"/>
      <c r="H1042" s="9"/>
      <c r="I1042" s="9"/>
      <c r="J1042" s="9"/>
      <c r="K1042" s="9"/>
      <c r="L1042" s="9"/>
      <c r="M1042" s="9"/>
    </row>
    <row r="1043" spans="3:13">
      <c r="C1043" s="9"/>
      <c r="D1043" s="9"/>
      <c r="E1043" s="61"/>
      <c r="F1043" s="18"/>
      <c r="G1043" s="9"/>
      <c r="H1043" s="9"/>
      <c r="I1043" s="9"/>
      <c r="J1043" s="9"/>
      <c r="K1043" s="9"/>
      <c r="L1043" s="9"/>
      <c r="M1043" s="9"/>
    </row>
    <row r="1044" spans="3:13">
      <c r="C1044" s="9"/>
      <c r="D1044" s="9"/>
      <c r="E1044" s="61"/>
      <c r="F1044" s="18"/>
      <c r="G1044" s="9"/>
      <c r="H1044" s="9"/>
      <c r="I1044" s="9"/>
      <c r="J1044" s="9"/>
      <c r="K1044" s="9"/>
      <c r="L1044" s="9"/>
      <c r="M1044" s="9"/>
    </row>
    <row r="1045" spans="3:13">
      <c r="C1045" s="9"/>
      <c r="D1045" s="9"/>
      <c r="E1045" s="61"/>
      <c r="F1045" s="18"/>
      <c r="G1045" s="9"/>
      <c r="H1045" s="9"/>
      <c r="I1045" s="9"/>
      <c r="J1045" s="9"/>
      <c r="K1045" s="9"/>
      <c r="L1045" s="9"/>
      <c r="M1045" s="9"/>
    </row>
    <row r="1046" spans="3:13">
      <c r="C1046" s="9"/>
      <c r="D1046" s="9"/>
      <c r="E1046" s="61"/>
      <c r="F1046" s="18"/>
      <c r="G1046" s="9"/>
      <c r="H1046" s="9"/>
      <c r="I1046" s="9"/>
      <c r="J1046" s="9"/>
      <c r="K1046" s="9"/>
      <c r="L1046" s="9"/>
      <c r="M1046" s="9"/>
    </row>
    <row r="1047" spans="3:13">
      <c r="C1047" s="9"/>
      <c r="D1047" s="9"/>
      <c r="E1047" s="61"/>
      <c r="F1047" s="18"/>
      <c r="G1047" s="9"/>
      <c r="H1047" s="9"/>
      <c r="I1047" s="9"/>
      <c r="J1047" s="9"/>
      <c r="K1047" s="9"/>
      <c r="L1047" s="9"/>
      <c r="M1047" s="9"/>
    </row>
    <row r="1048" spans="3:13">
      <c r="C1048" s="9"/>
      <c r="D1048" s="9"/>
      <c r="E1048" s="61"/>
      <c r="F1048" s="18"/>
      <c r="G1048" s="9"/>
      <c r="H1048" s="9"/>
      <c r="I1048" s="9"/>
      <c r="J1048" s="9"/>
      <c r="K1048" s="9"/>
      <c r="L1048" s="9"/>
      <c r="M1048" s="9"/>
    </row>
    <row r="1049" spans="3:13">
      <c r="C1049" s="9"/>
      <c r="D1049" s="9"/>
      <c r="E1049" s="61"/>
      <c r="F1049" s="18"/>
      <c r="G1049" s="9"/>
      <c r="H1049" s="9"/>
      <c r="I1049" s="9"/>
      <c r="J1049" s="9"/>
      <c r="K1049" s="9"/>
      <c r="L1049" s="9"/>
      <c r="M1049" s="9"/>
    </row>
    <row r="1050" spans="3:13">
      <c r="C1050" s="9"/>
      <c r="D1050" s="9"/>
      <c r="E1050" s="61"/>
      <c r="F1050" s="18"/>
      <c r="G1050" s="9"/>
      <c r="H1050" s="9"/>
      <c r="I1050" s="9"/>
      <c r="J1050" s="9"/>
      <c r="K1050" s="9"/>
      <c r="L1050" s="9"/>
      <c r="M1050" s="9"/>
    </row>
    <row r="1051" spans="3:13">
      <c r="C1051" s="9"/>
      <c r="D1051" s="9"/>
      <c r="E1051" s="61"/>
      <c r="F1051" s="18"/>
      <c r="G1051" s="9"/>
      <c r="H1051" s="9"/>
      <c r="I1051" s="9"/>
      <c r="J1051" s="9"/>
      <c r="K1051" s="9"/>
      <c r="L1051" s="9"/>
      <c r="M1051" s="9"/>
    </row>
    <row r="1052" spans="3:13">
      <c r="C1052" s="9"/>
      <c r="D1052" s="9"/>
      <c r="E1052" s="61"/>
      <c r="F1052" s="18"/>
      <c r="G1052" s="9"/>
      <c r="H1052" s="9"/>
      <c r="I1052" s="9"/>
      <c r="J1052" s="9"/>
      <c r="K1052" s="9"/>
      <c r="L1052" s="9"/>
      <c r="M1052" s="9"/>
    </row>
    <row r="1053" spans="3:13">
      <c r="C1053" s="9"/>
      <c r="D1053" s="9"/>
      <c r="E1053" s="61"/>
      <c r="F1053" s="18"/>
      <c r="G1053" s="9"/>
      <c r="H1053" s="9"/>
      <c r="I1053" s="9"/>
      <c r="J1053" s="9"/>
      <c r="K1053" s="9"/>
      <c r="L1053" s="9"/>
      <c r="M1053" s="9"/>
    </row>
    <row r="1054" spans="3:13">
      <c r="C1054" s="9"/>
      <c r="D1054" s="9"/>
      <c r="E1054" s="61"/>
      <c r="F1054" s="18"/>
      <c r="G1054" s="9"/>
      <c r="H1054" s="9"/>
      <c r="I1054" s="9"/>
      <c r="J1054" s="9"/>
      <c r="K1054" s="9"/>
      <c r="L1054" s="9"/>
      <c r="M1054" s="9"/>
    </row>
    <row r="1055" spans="3:13">
      <c r="C1055" s="9"/>
      <c r="D1055" s="9"/>
      <c r="E1055" s="61"/>
      <c r="F1055" s="18"/>
      <c r="G1055" s="9"/>
      <c r="H1055" s="9"/>
      <c r="I1055" s="9"/>
      <c r="J1055" s="9"/>
      <c r="K1055" s="9"/>
      <c r="L1055" s="9"/>
      <c r="M1055" s="9"/>
    </row>
    <row r="1056" spans="3:13">
      <c r="C1056" s="9"/>
      <c r="D1056" s="9"/>
      <c r="E1056" s="61"/>
      <c r="F1056" s="18"/>
      <c r="G1056" s="9"/>
      <c r="H1056" s="9"/>
      <c r="I1056" s="9"/>
      <c r="J1056" s="9"/>
      <c r="K1056" s="9"/>
      <c r="L1056" s="9"/>
      <c r="M1056" s="9"/>
    </row>
    <row r="1057" spans="3:13">
      <c r="C1057" s="9"/>
      <c r="D1057" s="9"/>
      <c r="E1057" s="61"/>
      <c r="F1057" s="18"/>
      <c r="G1057" s="9"/>
      <c r="H1057" s="9"/>
      <c r="I1057" s="9"/>
      <c r="J1057" s="9"/>
      <c r="K1057" s="9"/>
      <c r="L1057" s="9"/>
      <c r="M1057" s="9"/>
    </row>
    <row r="1058" spans="3:13">
      <c r="C1058" s="9"/>
      <c r="D1058" s="9"/>
      <c r="E1058" s="61"/>
      <c r="F1058" s="18"/>
      <c r="G1058" s="9"/>
      <c r="H1058" s="9"/>
      <c r="I1058" s="9"/>
      <c r="J1058" s="9"/>
      <c r="K1058" s="9"/>
      <c r="L1058" s="9"/>
      <c r="M1058" s="9"/>
    </row>
    <row r="1059" spans="3:13">
      <c r="C1059" s="9"/>
      <c r="D1059" s="9"/>
      <c r="E1059" s="61"/>
      <c r="F1059" s="18"/>
      <c r="G1059" s="9"/>
      <c r="H1059" s="9"/>
      <c r="I1059" s="9"/>
      <c r="J1059" s="9"/>
      <c r="K1059" s="9"/>
      <c r="L1059" s="9"/>
      <c r="M1059" s="9"/>
    </row>
    <row r="1060" spans="3:13">
      <c r="C1060" s="9"/>
      <c r="D1060" s="9"/>
      <c r="E1060" s="61"/>
      <c r="F1060" s="18"/>
      <c r="G1060" s="9"/>
      <c r="H1060" s="9"/>
      <c r="I1060" s="9"/>
      <c r="J1060" s="9"/>
      <c r="K1060" s="9"/>
      <c r="L1060" s="9"/>
      <c r="M1060" s="9"/>
    </row>
    <row r="1061" spans="3:13">
      <c r="C1061" s="9"/>
      <c r="D1061" s="9"/>
      <c r="E1061" s="61"/>
      <c r="F1061" s="18"/>
      <c r="G1061" s="9"/>
      <c r="H1061" s="9"/>
      <c r="I1061" s="9"/>
      <c r="J1061" s="9"/>
      <c r="K1061" s="9"/>
      <c r="L1061" s="9"/>
      <c r="M1061" s="9"/>
    </row>
    <row r="1062" spans="3:13">
      <c r="C1062" s="9"/>
      <c r="D1062" s="9"/>
      <c r="E1062" s="61"/>
      <c r="F1062" s="18"/>
      <c r="G1062" s="9"/>
      <c r="H1062" s="9"/>
      <c r="I1062" s="9"/>
      <c r="J1062" s="9"/>
      <c r="K1062" s="9"/>
      <c r="L1062" s="9"/>
      <c r="M1062" s="9"/>
    </row>
    <row r="1063" spans="3:13">
      <c r="C1063" s="9"/>
      <c r="D1063" s="9"/>
      <c r="E1063" s="61"/>
      <c r="F1063" s="18"/>
      <c r="G1063" s="9"/>
      <c r="H1063" s="9"/>
      <c r="I1063" s="9"/>
      <c r="J1063" s="9"/>
      <c r="K1063" s="9"/>
      <c r="L1063" s="9"/>
      <c r="M1063" s="9"/>
    </row>
  </sheetData>
  <autoFilter ref="A2:O84" xr:uid="{00000000-0009-0000-0000-000001000000}"/>
  <mergeCells count="1">
    <mergeCell ref="A1:M1"/>
  </mergeCells>
  <conditionalFormatting sqref="A3:O84">
    <cfRule type="expression" dxfId="5683" priority="1">
      <formula>AND($L3="EM ATRASO",ISBLANK($M3)=TRUE())</formula>
    </cfRule>
    <cfRule type="expression" dxfId="5682" priority="2">
      <formula>AND($L3="SIM",ISBLANK($M3)=TRUE())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B5:C84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1063"/>
  <sheetViews>
    <sheetView topLeftCell="A43" zoomScale="64" zoomScaleNormal="64" workbookViewId="0">
      <selection activeCell="A838" sqref="A838"/>
    </sheetView>
  </sheetViews>
  <sheetFormatPr defaultRowHeight="15"/>
  <cols>
    <col min="1" max="1" width="16.125" style="9" customWidth="1"/>
    <col min="2" max="2" width="12" style="9" customWidth="1"/>
    <col min="3" max="3" width="27.75" style="17" bestFit="1" customWidth="1"/>
    <col min="4" max="4" width="15.5" style="17" customWidth="1"/>
    <col min="5" max="5" width="14.125" style="75" bestFit="1" customWidth="1"/>
    <col min="6" max="6" width="12.25" style="28" customWidth="1"/>
    <col min="7" max="7" width="12.875" style="29" customWidth="1"/>
    <col min="8" max="8" width="19.75" style="29" bestFit="1" customWidth="1"/>
    <col min="9" max="9" width="12.25" style="29" bestFit="1" customWidth="1"/>
    <col min="10" max="10" width="10.75" style="29" customWidth="1"/>
    <col min="11" max="11" width="16" style="19" customWidth="1"/>
    <col min="12" max="12" width="11.75" style="20" customWidth="1"/>
    <col min="13" max="13" width="18.875" style="20" customWidth="1"/>
    <col min="14" max="14" width="67.875" style="9" customWidth="1"/>
    <col min="15" max="15" width="14.5" style="9" bestFit="1" customWidth="1"/>
    <col min="16" max="16" width="13.25" style="90" customWidth="1"/>
    <col min="17" max="17" width="43.75" style="90" bestFit="1" customWidth="1"/>
    <col min="18" max="18" width="63.125" style="90" bestFit="1" customWidth="1"/>
    <col min="19" max="34" width="8" style="90" customWidth="1"/>
    <col min="35" max="193" width="8" style="9" customWidth="1"/>
    <col min="194" max="944" width="10.75" style="9" customWidth="1"/>
    <col min="945" max="945" width="9" style="9" customWidth="1"/>
    <col min="946" max="16384" width="9" style="9"/>
  </cols>
  <sheetData>
    <row r="1" spans="1:34" ht="75.599999999999994" customHeight="1">
      <c r="A1" s="349" t="s">
        <v>0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43" t="s">
        <v>1</v>
      </c>
      <c r="O1" s="63" t="s">
        <v>2</v>
      </c>
    </row>
    <row r="2" spans="1:34" s="61" customFormat="1">
      <c r="A2" s="51" t="s">
        <v>3</v>
      </c>
      <c r="B2" s="51" t="s">
        <v>4</v>
      </c>
      <c r="C2" s="52" t="s">
        <v>5</v>
      </c>
      <c r="D2" s="53" t="s">
        <v>6</v>
      </c>
      <c r="E2" s="71" t="s">
        <v>34</v>
      </c>
      <c r="F2" s="54" t="s">
        <v>7</v>
      </c>
      <c r="G2" s="54" t="s">
        <v>8</v>
      </c>
      <c r="H2" s="55" t="s">
        <v>9</v>
      </c>
      <c r="I2" s="55" t="s">
        <v>35</v>
      </c>
      <c r="J2" s="56" t="s">
        <v>10</v>
      </c>
      <c r="K2" s="57" t="s">
        <v>11</v>
      </c>
      <c r="L2" s="57" t="s">
        <v>243</v>
      </c>
      <c r="M2" s="56" t="s">
        <v>13</v>
      </c>
      <c r="N2" s="83" t="s">
        <v>68</v>
      </c>
      <c r="O2" s="59" t="s">
        <v>14</v>
      </c>
      <c r="P2" s="91"/>
      <c r="Q2" s="90"/>
      <c r="R2" s="90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</row>
    <row r="3" spans="1:34">
      <c r="A3" s="23" t="s">
        <v>36</v>
      </c>
      <c r="B3" s="22">
        <v>242508</v>
      </c>
      <c r="C3" s="11" t="s">
        <v>250</v>
      </c>
      <c r="D3" s="39">
        <v>19</v>
      </c>
      <c r="E3" s="72">
        <v>19</v>
      </c>
      <c r="F3" s="27">
        <v>5.78</v>
      </c>
      <c r="G3" s="24">
        <f>E3*F3</f>
        <v>109.82000000000001</v>
      </c>
      <c r="H3" s="26" t="s">
        <v>45</v>
      </c>
      <c r="I3" s="25">
        <v>1</v>
      </c>
      <c r="J3" s="31">
        <v>44257</v>
      </c>
      <c r="K3" s="32">
        <v>44264</v>
      </c>
      <c r="L3" s="23" t="str">
        <f ca="1">IF(AND(K3=TODAY(),ISBLANK(M3)=TRUE()),"SIM",IF(AND(K3&lt;TODAY(),ISBLANK(M3)=TRUE()),IF(ISBLANK(K3),"-","EM ATRASO"),"-"))</f>
        <v>-</v>
      </c>
      <c r="M3" s="35">
        <v>44258</v>
      </c>
      <c r="N3" s="84" t="s">
        <v>258</v>
      </c>
      <c r="O3" s="46" t="s">
        <v>78</v>
      </c>
    </row>
    <row r="4" spans="1:34">
      <c r="A4" s="23" t="s">
        <v>36</v>
      </c>
      <c r="B4" s="22">
        <v>242507</v>
      </c>
      <c r="C4" s="11" t="s">
        <v>251</v>
      </c>
      <c r="D4" s="39">
        <v>24</v>
      </c>
      <c r="E4" s="72">
        <v>20</v>
      </c>
      <c r="F4" s="27">
        <v>5.78</v>
      </c>
      <c r="G4" s="24">
        <f t="shared" ref="G4:G70" si="0">E4*F4</f>
        <v>115.60000000000001</v>
      </c>
      <c r="H4" s="26" t="s">
        <v>45</v>
      </c>
      <c r="I4" s="25">
        <v>1</v>
      </c>
      <c r="J4" s="31">
        <v>44257</v>
      </c>
      <c r="K4" s="32">
        <v>44264</v>
      </c>
      <c r="L4" s="23" t="str">
        <f ca="1">IF(AND(K4=TODAY(),ISBLANK(M4)=TRUE()),"SIM",IF(AND(K4&lt;TODAY(),ISBLANK(M4)=TRUE()),IF(ISBLANK(K4),"-","EM ATRASO"),"-"))</f>
        <v>-</v>
      </c>
      <c r="M4" s="35">
        <v>44258</v>
      </c>
      <c r="N4" s="84"/>
      <c r="O4" s="46" t="s">
        <v>78</v>
      </c>
    </row>
    <row r="5" spans="1:34">
      <c r="A5" s="23" t="s">
        <v>36</v>
      </c>
      <c r="B5" s="22">
        <v>242478</v>
      </c>
      <c r="C5" s="11" t="s">
        <v>252</v>
      </c>
      <c r="D5" s="39">
        <v>24</v>
      </c>
      <c r="E5" s="72">
        <v>40</v>
      </c>
      <c r="F5" s="27">
        <v>5.78</v>
      </c>
      <c r="G5" s="24">
        <f t="shared" si="0"/>
        <v>231.20000000000002</v>
      </c>
      <c r="H5" s="26" t="s">
        <v>45</v>
      </c>
      <c r="I5" s="25">
        <v>1</v>
      </c>
      <c r="J5" s="31">
        <v>44257</v>
      </c>
      <c r="K5" s="32">
        <v>44264</v>
      </c>
      <c r="L5" s="23" t="str">
        <f t="shared" ref="L5:L76" ca="1" si="1">IF(AND(K5=TODAY(),ISBLANK(M5)=TRUE()),"SIM",IF(AND(K5&lt;TODAY(),ISBLANK(M5)=TRUE()),IF(ISBLANK(K5),"-","EM ATRASO"),"-"))</f>
        <v>-</v>
      </c>
      <c r="M5" s="35">
        <v>44258</v>
      </c>
      <c r="N5" s="84"/>
      <c r="O5" s="46" t="s">
        <v>78</v>
      </c>
    </row>
    <row r="6" spans="1:34">
      <c r="A6" s="23" t="s">
        <v>211</v>
      </c>
      <c r="B6" s="22">
        <v>242415</v>
      </c>
      <c r="C6" s="11" t="s">
        <v>253</v>
      </c>
      <c r="D6" s="39" t="s">
        <v>43</v>
      </c>
      <c r="E6" s="72">
        <v>177</v>
      </c>
      <c r="F6" s="27">
        <f>0.8*13.8</f>
        <v>11.040000000000001</v>
      </c>
      <c r="G6" s="24">
        <f t="shared" si="0"/>
        <v>1954.0800000000002</v>
      </c>
      <c r="H6" s="26" t="s">
        <v>212</v>
      </c>
      <c r="I6" s="25">
        <v>0</v>
      </c>
      <c r="J6" s="31">
        <v>44257</v>
      </c>
      <c r="K6" s="32">
        <v>44264</v>
      </c>
      <c r="L6" s="23" t="str">
        <f t="shared" ca="1" si="1"/>
        <v>-</v>
      </c>
      <c r="M6" s="35">
        <v>44265</v>
      </c>
      <c r="N6" s="84"/>
      <c r="O6" s="46" t="s">
        <v>78</v>
      </c>
    </row>
    <row r="7" spans="1:34" ht="15" customHeight="1">
      <c r="A7" s="23" t="s">
        <v>211</v>
      </c>
      <c r="B7" s="22">
        <v>242403</v>
      </c>
      <c r="C7" s="11" t="s">
        <v>215</v>
      </c>
      <c r="D7" s="39" t="s">
        <v>43</v>
      </c>
      <c r="E7" s="72">
        <v>311</v>
      </c>
      <c r="F7" s="27">
        <f>0.8*5.6</f>
        <v>4.4799999999999995</v>
      </c>
      <c r="G7" s="24">
        <f t="shared" si="0"/>
        <v>1393.2799999999997</v>
      </c>
      <c r="H7" s="26" t="s">
        <v>212</v>
      </c>
      <c r="I7" s="25">
        <v>0</v>
      </c>
      <c r="J7" s="31">
        <v>44257</v>
      </c>
      <c r="K7" s="32">
        <v>44264</v>
      </c>
      <c r="L7" s="23" t="str">
        <f t="shared" ca="1" si="1"/>
        <v>-</v>
      </c>
      <c r="M7" s="35">
        <v>44265</v>
      </c>
      <c r="N7" s="84"/>
      <c r="O7" s="46" t="s">
        <v>78</v>
      </c>
    </row>
    <row r="8" spans="1:34" ht="15" customHeight="1">
      <c r="A8" s="23" t="s">
        <v>36</v>
      </c>
      <c r="B8" s="22">
        <v>242220</v>
      </c>
      <c r="C8" s="11" t="s">
        <v>246</v>
      </c>
      <c r="D8" s="39" t="s">
        <v>43</v>
      </c>
      <c r="E8" s="73">
        <v>1200</v>
      </c>
      <c r="F8" s="27">
        <f>1.08*1.05</f>
        <v>1.1340000000000001</v>
      </c>
      <c r="G8" s="24">
        <f>E8*F8</f>
        <v>1360.8000000000002</v>
      </c>
      <c r="H8" s="26" t="s">
        <v>47</v>
      </c>
      <c r="I8" s="25">
        <v>0</v>
      </c>
      <c r="J8" s="31">
        <v>44258</v>
      </c>
      <c r="K8" s="32">
        <v>44265</v>
      </c>
      <c r="L8" s="23" t="str">
        <f ca="1">IF(AND(K8=TODAY(),ISBLANK(M8)=TRUE()),"SIM",IF(AND(K8&lt;TODAY(),ISBLANK(M8)=TRUE()),IF(ISBLANK(K8),"-","EM ATRASO"),"-"))</f>
        <v>-</v>
      </c>
      <c r="M8" s="35">
        <v>44265</v>
      </c>
      <c r="N8" s="15"/>
      <c r="O8" s="46" t="s">
        <v>78</v>
      </c>
    </row>
    <row r="9" spans="1:34">
      <c r="A9" s="23" t="s">
        <v>36</v>
      </c>
      <c r="B9" s="22">
        <v>242220</v>
      </c>
      <c r="C9" s="11" t="s">
        <v>246</v>
      </c>
      <c r="D9" s="39" t="s">
        <v>43</v>
      </c>
      <c r="E9" s="73">
        <v>407</v>
      </c>
      <c r="F9" s="27">
        <v>1.1299999999999999</v>
      </c>
      <c r="G9" s="24">
        <f t="shared" si="0"/>
        <v>459.90999999999997</v>
      </c>
      <c r="H9" s="26" t="s">
        <v>47</v>
      </c>
      <c r="I9" s="25">
        <v>0</v>
      </c>
      <c r="J9" s="31">
        <v>44258</v>
      </c>
      <c r="K9" s="32">
        <v>44265</v>
      </c>
      <c r="L9" s="23" t="str">
        <f t="shared" ca="1" si="1"/>
        <v>-</v>
      </c>
      <c r="M9" s="35">
        <v>44267</v>
      </c>
      <c r="N9" s="15"/>
      <c r="O9" s="46" t="s">
        <v>78</v>
      </c>
    </row>
    <row r="10" spans="1:34">
      <c r="A10" s="23" t="s">
        <v>36</v>
      </c>
      <c r="B10" s="22">
        <v>242775</v>
      </c>
      <c r="C10" s="11" t="s">
        <v>255</v>
      </c>
      <c r="D10" s="39">
        <v>12.71</v>
      </c>
      <c r="E10" s="73">
        <v>30</v>
      </c>
      <c r="F10" s="27">
        <v>3.58</v>
      </c>
      <c r="G10" s="24">
        <f t="shared" si="0"/>
        <v>107.4</v>
      </c>
      <c r="H10" s="26" t="s">
        <v>257</v>
      </c>
      <c r="I10" s="25">
        <v>1</v>
      </c>
      <c r="J10" s="31">
        <v>44258</v>
      </c>
      <c r="K10" s="32">
        <v>44266</v>
      </c>
      <c r="L10" s="23" t="str">
        <f t="shared" ca="1" si="1"/>
        <v>-</v>
      </c>
      <c r="M10" s="35">
        <v>44264</v>
      </c>
      <c r="N10" s="15" t="s">
        <v>275</v>
      </c>
      <c r="O10" s="46" t="s">
        <v>78</v>
      </c>
    </row>
    <row r="11" spans="1:34">
      <c r="A11" s="44" t="s">
        <v>36</v>
      </c>
      <c r="B11" s="12">
        <v>240919</v>
      </c>
      <c r="C11" s="11" t="s">
        <v>254</v>
      </c>
      <c r="D11" s="40">
        <v>11</v>
      </c>
      <c r="E11" s="70">
        <v>91</v>
      </c>
      <c r="F11" s="27">
        <v>5.35</v>
      </c>
      <c r="G11" s="24">
        <f t="shared" si="0"/>
        <v>486.84999999999997</v>
      </c>
      <c r="H11" s="26" t="s">
        <v>45</v>
      </c>
      <c r="I11" s="25">
        <v>1</v>
      </c>
      <c r="J11" s="31">
        <v>44258</v>
      </c>
      <c r="K11" s="32">
        <v>44265</v>
      </c>
      <c r="L11" s="10" t="str">
        <f t="shared" ca="1" si="1"/>
        <v>-</v>
      </c>
      <c r="M11" s="35">
        <v>44260</v>
      </c>
      <c r="N11" s="15"/>
      <c r="O11" s="46" t="s">
        <v>78</v>
      </c>
    </row>
    <row r="12" spans="1:34">
      <c r="A12" s="23" t="s">
        <v>36</v>
      </c>
      <c r="B12" s="12">
        <v>242792</v>
      </c>
      <c r="C12" s="11" t="s">
        <v>256</v>
      </c>
      <c r="D12" s="40">
        <v>18</v>
      </c>
      <c r="E12" s="70">
        <v>100</v>
      </c>
      <c r="F12" s="27">
        <v>4.9000000000000004</v>
      </c>
      <c r="G12" s="24">
        <f t="shared" si="0"/>
        <v>490.00000000000006</v>
      </c>
      <c r="H12" s="26" t="s">
        <v>45</v>
      </c>
      <c r="I12" s="25">
        <v>1</v>
      </c>
      <c r="J12" s="31">
        <v>44258</v>
      </c>
      <c r="K12" s="32">
        <v>44265</v>
      </c>
      <c r="L12" s="10" t="str">
        <f t="shared" ca="1" si="1"/>
        <v>-</v>
      </c>
      <c r="M12" s="35">
        <v>44264</v>
      </c>
      <c r="N12" s="15"/>
      <c r="O12" s="46" t="s">
        <v>78</v>
      </c>
    </row>
    <row r="13" spans="1:34">
      <c r="A13" s="44" t="s">
        <v>74</v>
      </c>
      <c r="B13" s="12">
        <v>241830</v>
      </c>
      <c r="C13" s="11" t="s">
        <v>259</v>
      </c>
      <c r="D13" s="40" t="s">
        <v>43</v>
      </c>
      <c r="E13" s="70">
        <v>1</v>
      </c>
      <c r="F13" s="27">
        <v>321.93</v>
      </c>
      <c r="G13" s="24">
        <f t="shared" si="0"/>
        <v>321.93</v>
      </c>
      <c r="H13" s="26" t="s">
        <v>47</v>
      </c>
      <c r="I13" s="25">
        <v>0</v>
      </c>
      <c r="J13" s="31">
        <v>44263</v>
      </c>
      <c r="K13" s="34">
        <v>44272</v>
      </c>
      <c r="L13" s="10" t="str">
        <f t="shared" ca="1" si="1"/>
        <v>-</v>
      </c>
      <c r="M13" s="35">
        <v>44273</v>
      </c>
      <c r="N13" s="15"/>
      <c r="O13" s="46" t="s">
        <v>78</v>
      </c>
    </row>
    <row r="14" spans="1:34" ht="15" customHeight="1">
      <c r="A14" s="44" t="s">
        <v>74</v>
      </c>
      <c r="B14" s="12">
        <v>241727</v>
      </c>
      <c r="C14" s="11" t="s">
        <v>260</v>
      </c>
      <c r="D14" s="40" t="s">
        <v>43</v>
      </c>
      <c r="E14" s="70">
        <v>1</v>
      </c>
      <c r="F14" s="27">
        <v>308.52</v>
      </c>
      <c r="G14" s="24">
        <f t="shared" si="0"/>
        <v>308.52</v>
      </c>
      <c r="H14" s="26" t="s">
        <v>47</v>
      </c>
      <c r="I14" s="25">
        <v>0</v>
      </c>
      <c r="J14" s="31">
        <v>44263</v>
      </c>
      <c r="K14" s="34">
        <v>44272</v>
      </c>
      <c r="L14" s="10" t="str">
        <f t="shared" ca="1" si="1"/>
        <v>-</v>
      </c>
      <c r="M14" s="35">
        <v>44273</v>
      </c>
      <c r="N14" s="15"/>
      <c r="O14" s="46" t="s">
        <v>78</v>
      </c>
    </row>
    <row r="15" spans="1:34" ht="15" customHeight="1">
      <c r="A15" s="44" t="s">
        <v>74</v>
      </c>
      <c r="B15" s="12">
        <v>241833</v>
      </c>
      <c r="C15" s="11" t="s">
        <v>223</v>
      </c>
      <c r="D15" s="40" t="s">
        <v>43</v>
      </c>
      <c r="E15" s="70">
        <v>2</v>
      </c>
      <c r="F15" s="27">
        <v>170.21</v>
      </c>
      <c r="G15" s="24">
        <f t="shared" si="0"/>
        <v>340.42</v>
      </c>
      <c r="H15" s="26" t="s">
        <v>47</v>
      </c>
      <c r="I15" s="25">
        <v>0</v>
      </c>
      <c r="J15" s="31">
        <v>44263</v>
      </c>
      <c r="K15" s="34">
        <v>44277</v>
      </c>
      <c r="L15" s="10" t="str">
        <f t="shared" ca="1" si="1"/>
        <v>-</v>
      </c>
      <c r="M15" s="35">
        <v>44281</v>
      </c>
      <c r="N15" s="15"/>
      <c r="O15" s="46" t="s">
        <v>78</v>
      </c>
    </row>
    <row r="16" spans="1:34" ht="15" customHeight="1">
      <c r="A16" s="44" t="s">
        <v>74</v>
      </c>
      <c r="B16" s="12">
        <v>241648</v>
      </c>
      <c r="C16" s="11" t="s">
        <v>261</v>
      </c>
      <c r="D16" s="40" t="s">
        <v>43</v>
      </c>
      <c r="E16" s="70">
        <v>2</v>
      </c>
      <c r="F16" s="27">
        <v>758.45</v>
      </c>
      <c r="G16" s="24">
        <f t="shared" si="0"/>
        <v>1516.9</v>
      </c>
      <c r="H16" s="26" t="s">
        <v>47</v>
      </c>
      <c r="I16" s="25">
        <v>0</v>
      </c>
      <c r="J16" s="31">
        <v>44263</v>
      </c>
      <c r="K16" s="34">
        <v>44277</v>
      </c>
      <c r="L16" s="10" t="str">
        <f t="shared" ca="1" si="1"/>
        <v>-</v>
      </c>
      <c r="M16" s="35">
        <v>44281</v>
      </c>
      <c r="N16" s="15"/>
      <c r="O16" s="46" t="s">
        <v>78</v>
      </c>
    </row>
    <row r="17" spans="1:15" ht="15" customHeight="1">
      <c r="A17" s="44" t="s">
        <v>46</v>
      </c>
      <c r="B17" s="12">
        <v>241150</v>
      </c>
      <c r="C17" s="11" t="s">
        <v>262</v>
      </c>
      <c r="D17" s="40" t="s">
        <v>43</v>
      </c>
      <c r="E17" s="70">
        <v>1</v>
      </c>
      <c r="F17" s="27">
        <v>517</v>
      </c>
      <c r="G17" s="24">
        <f t="shared" si="0"/>
        <v>517</v>
      </c>
      <c r="H17" s="26" t="s">
        <v>47</v>
      </c>
      <c r="I17" s="25">
        <v>0</v>
      </c>
      <c r="J17" s="31">
        <v>44260</v>
      </c>
      <c r="K17" s="34">
        <v>44286</v>
      </c>
      <c r="L17" s="10" t="str">
        <f t="shared" ca="1" si="1"/>
        <v>-</v>
      </c>
      <c r="M17" s="34">
        <v>44286</v>
      </c>
      <c r="N17" s="15"/>
      <c r="O17" s="46" t="s">
        <v>78</v>
      </c>
    </row>
    <row r="18" spans="1:15" ht="15" customHeight="1">
      <c r="A18" s="44" t="s">
        <v>46</v>
      </c>
      <c r="B18" s="12">
        <v>242984</v>
      </c>
      <c r="C18" s="11" t="s">
        <v>66</v>
      </c>
      <c r="D18" s="40" t="s">
        <v>43</v>
      </c>
      <c r="E18" s="70">
        <v>2</v>
      </c>
      <c r="F18" s="27">
        <v>517</v>
      </c>
      <c r="G18" s="24">
        <f t="shared" si="0"/>
        <v>1034</v>
      </c>
      <c r="H18" s="26" t="s">
        <v>47</v>
      </c>
      <c r="I18" s="25">
        <v>0</v>
      </c>
      <c r="J18" s="31">
        <v>44260</v>
      </c>
      <c r="K18" s="34">
        <v>44286</v>
      </c>
      <c r="L18" s="10" t="str">
        <f ca="1">IF(AND(K18=TODAY(),ISBLANK(M18)=TRUE()),"SIM",IF(AND(K18&lt;TODAY(),ISBLANK(M18)=TRUE()),IF(ISBLANK(K18),"-","EM ATRASO"),"-"))</f>
        <v>-</v>
      </c>
      <c r="M18" s="34">
        <v>44286</v>
      </c>
      <c r="N18" s="15"/>
      <c r="O18" s="46" t="s">
        <v>78</v>
      </c>
    </row>
    <row r="19" spans="1:15" ht="15" customHeight="1">
      <c r="A19" s="44" t="s">
        <v>46</v>
      </c>
      <c r="B19" s="12">
        <v>242986</v>
      </c>
      <c r="C19" s="11" t="s">
        <v>263</v>
      </c>
      <c r="D19" s="40" t="s">
        <v>43</v>
      </c>
      <c r="E19" s="70">
        <v>1</v>
      </c>
      <c r="F19" s="27">
        <v>517</v>
      </c>
      <c r="G19" s="24">
        <f t="shared" si="0"/>
        <v>517</v>
      </c>
      <c r="H19" s="26" t="s">
        <v>47</v>
      </c>
      <c r="I19" s="25">
        <v>0</v>
      </c>
      <c r="J19" s="31">
        <v>44260</v>
      </c>
      <c r="K19" s="34">
        <v>44286</v>
      </c>
      <c r="L19" s="10" t="str">
        <f t="shared" ca="1" si="1"/>
        <v>-</v>
      </c>
      <c r="M19" s="34">
        <v>44286</v>
      </c>
      <c r="N19" s="15"/>
      <c r="O19" s="46" t="s">
        <v>78</v>
      </c>
    </row>
    <row r="20" spans="1:15" ht="15" customHeight="1">
      <c r="A20" s="44" t="s">
        <v>46</v>
      </c>
      <c r="B20" s="76">
        <v>242985</v>
      </c>
      <c r="C20" s="11" t="s">
        <v>65</v>
      </c>
      <c r="D20" s="40" t="s">
        <v>43</v>
      </c>
      <c r="E20" s="70">
        <v>4</v>
      </c>
      <c r="F20" s="27">
        <v>517</v>
      </c>
      <c r="G20" s="24">
        <f t="shared" si="0"/>
        <v>2068</v>
      </c>
      <c r="H20" s="26" t="s">
        <v>47</v>
      </c>
      <c r="I20" s="25">
        <v>0</v>
      </c>
      <c r="J20" s="31">
        <v>44260</v>
      </c>
      <c r="K20" s="34">
        <v>44286</v>
      </c>
      <c r="L20" s="10" t="str">
        <f t="shared" ca="1" si="1"/>
        <v>-</v>
      </c>
      <c r="M20" s="34">
        <v>44286</v>
      </c>
      <c r="N20" s="15"/>
      <c r="O20" s="46" t="s">
        <v>78</v>
      </c>
    </row>
    <row r="21" spans="1:15" ht="15" customHeight="1">
      <c r="A21" s="23" t="s">
        <v>46</v>
      </c>
      <c r="B21" s="76">
        <v>242331</v>
      </c>
      <c r="C21" s="11" t="s">
        <v>67</v>
      </c>
      <c r="D21" s="40" t="s">
        <v>43</v>
      </c>
      <c r="E21" s="70">
        <v>21</v>
      </c>
      <c r="F21" s="27">
        <v>570</v>
      </c>
      <c r="G21" s="24">
        <f t="shared" si="0"/>
        <v>11970</v>
      </c>
      <c r="H21" s="26" t="s">
        <v>47</v>
      </c>
      <c r="I21" s="25">
        <v>0</v>
      </c>
      <c r="J21" s="31">
        <v>44260</v>
      </c>
      <c r="K21" s="34">
        <v>44286</v>
      </c>
      <c r="L21" s="10" t="str">
        <f t="shared" ca="1" si="1"/>
        <v>-</v>
      </c>
      <c r="M21" s="34">
        <v>44286</v>
      </c>
      <c r="N21" s="15" t="s">
        <v>271</v>
      </c>
      <c r="O21" s="46" t="s">
        <v>78</v>
      </c>
    </row>
    <row r="22" spans="1:15" ht="15" customHeight="1">
      <c r="A22" s="23" t="s">
        <v>46</v>
      </c>
      <c r="B22" s="22">
        <v>242808</v>
      </c>
      <c r="C22" s="11" t="s">
        <v>67</v>
      </c>
      <c r="D22" s="40" t="s">
        <v>43</v>
      </c>
      <c r="E22" s="70">
        <v>9</v>
      </c>
      <c r="F22" s="27">
        <v>570</v>
      </c>
      <c r="G22" s="24">
        <f t="shared" si="0"/>
        <v>5130</v>
      </c>
      <c r="H22" s="26" t="s">
        <v>47</v>
      </c>
      <c r="I22" s="25">
        <v>0</v>
      </c>
      <c r="J22" s="31">
        <v>44260</v>
      </c>
      <c r="K22" s="34">
        <v>44286</v>
      </c>
      <c r="L22" s="10" t="str">
        <f t="shared" ca="1" si="1"/>
        <v>-</v>
      </c>
      <c r="M22" s="34">
        <v>44286</v>
      </c>
      <c r="N22" s="15"/>
      <c r="O22" s="46" t="s">
        <v>78</v>
      </c>
    </row>
    <row r="23" spans="1:15" ht="15" customHeight="1">
      <c r="A23" s="23" t="s">
        <v>36</v>
      </c>
      <c r="B23" s="22">
        <v>242876</v>
      </c>
      <c r="C23" s="11" t="s">
        <v>191</v>
      </c>
      <c r="D23" s="40">
        <v>31.75</v>
      </c>
      <c r="E23" s="70">
        <v>100</v>
      </c>
      <c r="F23" s="27">
        <v>6.45</v>
      </c>
      <c r="G23" s="24">
        <f t="shared" si="0"/>
        <v>645</v>
      </c>
      <c r="H23" s="26" t="s">
        <v>45</v>
      </c>
      <c r="I23" s="25">
        <v>1</v>
      </c>
      <c r="J23" s="31">
        <v>44260</v>
      </c>
      <c r="K23" s="34">
        <v>44267</v>
      </c>
      <c r="L23" s="10" t="str">
        <f t="shared" ca="1" si="1"/>
        <v>-</v>
      </c>
      <c r="M23" s="35">
        <v>44271</v>
      </c>
      <c r="N23" s="15"/>
      <c r="O23" s="46" t="s">
        <v>78</v>
      </c>
    </row>
    <row r="24" spans="1:15" ht="15" customHeight="1">
      <c r="A24" s="23" t="s">
        <v>36</v>
      </c>
      <c r="B24" s="22">
        <v>240920</v>
      </c>
      <c r="C24" s="11" t="s">
        <v>264</v>
      </c>
      <c r="D24" s="40">
        <v>11</v>
      </c>
      <c r="E24" s="70">
        <v>80</v>
      </c>
      <c r="F24" s="27">
        <v>5.35</v>
      </c>
      <c r="G24" s="24">
        <f t="shared" si="0"/>
        <v>428</v>
      </c>
      <c r="H24" s="26" t="s">
        <v>45</v>
      </c>
      <c r="I24" s="25">
        <v>1</v>
      </c>
      <c r="J24" s="31">
        <v>44260</v>
      </c>
      <c r="K24" s="34">
        <v>44267</v>
      </c>
      <c r="L24" s="10" t="str">
        <f t="shared" ca="1" si="1"/>
        <v>-</v>
      </c>
      <c r="M24" s="35">
        <v>44264</v>
      </c>
      <c r="N24" s="15"/>
      <c r="O24" s="46" t="s">
        <v>78</v>
      </c>
    </row>
    <row r="25" spans="1:15" ht="15" customHeight="1">
      <c r="A25" s="23" t="s">
        <v>36</v>
      </c>
      <c r="B25" s="22">
        <v>242875</v>
      </c>
      <c r="C25" s="11" t="s">
        <v>202</v>
      </c>
      <c r="D25" s="40">
        <v>19.05</v>
      </c>
      <c r="E25" s="70">
        <v>120</v>
      </c>
      <c r="F25" s="27">
        <v>6.1</v>
      </c>
      <c r="G25" s="24">
        <f t="shared" si="0"/>
        <v>732</v>
      </c>
      <c r="H25" s="26" t="s">
        <v>45</v>
      </c>
      <c r="I25" s="25">
        <v>2</v>
      </c>
      <c r="J25" s="31">
        <v>44260</v>
      </c>
      <c r="K25" s="34">
        <v>44267</v>
      </c>
      <c r="L25" s="10" t="str">
        <f t="shared" ca="1" si="1"/>
        <v>-</v>
      </c>
      <c r="M25" s="35">
        <v>44265</v>
      </c>
      <c r="N25" s="15"/>
      <c r="O25" s="46" t="s">
        <v>78</v>
      </c>
    </row>
    <row r="26" spans="1:15" ht="15" customHeight="1">
      <c r="A26" s="23" t="s">
        <v>36</v>
      </c>
      <c r="B26" s="22">
        <v>242874</v>
      </c>
      <c r="C26" s="11" t="s">
        <v>96</v>
      </c>
      <c r="D26" s="40">
        <v>19</v>
      </c>
      <c r="E26" s="70">
        <v>116</v>
      </c>
      <c r="F26" s="27">
        <v>6.1</v>
      </c>
      <c r="G26" s="24">
        <f t="shared" si="0"/>
        <v>707.59999999999991</v>
      </c>
      <c r="H26" s="26" t="s">
        <v>45</v>
      </c>
      <c r="I26" s="25">
        <v>2</v>
      </c>
      <c r="J26" s="31">
        <v>44260</v>
      </c>
      <c r="K26" s="34">
        <v>44267</v>
      </c>
      <c r="L26" s="10" t="str">
        <f t="shared" ca="1" si="1"/>
        <v>-</v>
      </c>
      <c r="M26" s="35">
        <v>44266</v>
      </c>
      <c r="N26" s="15" t="s">
        <v>282</v>
      </c>
      <c r="O26" s="46" t="s">
        <v>78</v>
      </c>
    </row>
    <row r="27" spans="1:15" ht="15" customHeight="1">
      <c r="A27" s="23" t="s">
        <v>48</v>
      </c>
      <c r="B27" s="22">
        <v>242807</v>
      </c>
      <c r="C27" s="11" t="s">
        <v>265</v>
      </c>
      <c r="D27" s="40">
        <v>24</v>
      </c>
      <c r="E27" s="70">
        <v>52</v>
      </c>
      <c r="F27" s="27">
        <v>5.78</v>
      </c>
      <c r="G27" s="24">
        <f t="shared" si="0"/>
        <v>300.56</v>
      </c>
      <c r="H27" s="26" t="s">
        <v>45</v>
      </c>
      <c r="I27" s="25">
        <v>1</v>
      </c>
      <c r="J27" s="33">
        <v>44265</v>
      </c>
      <c r="K27" s="34">
        <v>44274</v>
      </c>
      <c r="L27" s="10" t="str">
        <f t="shared" ca="1" si="1"/>
        <v>-</v>
      </c>
      <c r="M27" s="35">
        <v>44274</v>
      </c>
      <c r="N27" s="15"/>
      <c r="O27" s="46" t="s">
        <v>78</v>
      </c>
    </row>
    <row r="28" spans="1:15" ht="15" customHeight="1">
      <c r="A28" s="23" t="s">
        <v>48</v>
      </c>
      <c r="B28" s="22">
        <v>242809</v>
      </c>
      <c r="C28" s="11" t="s">
        <v>266</v>
      </c>
      <c r="D28" s="40">
        <v>38</v>
      </c>
      <c r="E28" s="70">
        <v>51</v>
      </c>
      <c r="F28" s="27">
        <v>5.92</v>
      </c>
      <c r="G28" s="24">
        <f t="shared" si="0"/>
        <v>301.92</v>
      </c>
      <c r="H28" s="26" t="s">
        <v>44</v>
      </c>
      <c r="I28" s="25">
        <v>0</v>
      </c>
      <c r="J28" s="33">
        <v>44265</v>
      </c>
      <c r="K28" s="34">
        <v>44274</v>
      </c>
      <c r="L28" s="10" t="str">
        <f t="shared" ca="1" si="1"/>
        <v>-</v>
      </c>
      <c r="M28" s="35">
        <v>44274</v>
      </c>
      <c r="N28" s="15"/>
      <c r="O28" s="46" t="s">
        <v>78</v>
      </c>
    </row>
    <row r="29" spans="1:15" ht="15" customHeight="1">
      <c r="A29" s="23" t="s">
        <v>48</v>
      </c>
      <c r="B29" s="22">
        <v>242810</v>
      </c>
      <c r="C29" s="11" t="s">
        <v>267</v>
      </c>
      <c r="D29" s="40">
        <v>25.4</v>
      </c>
      <c r="E29" s="70">
        <v>51</v>
      </c>
      <c r="F29" s="27">
        <v>4.4000000000000004</v>
      </c>
      <c r="G29" s="24">
        <f t="shared" si="0"/>
        <v>224.4</v>
      </c>
      <c r="H29" s="26" t="s">
        <v>44</v>
      </c>
      <c r="I29" s="25">
        <v>0</v>
      </c>
      <c r="J29" s="33">
        <v>44265</v>
      </c>
      <c r="K29" s="34">
        <v>44274</v>
      </c>
      <c r="L29" s="10" t="str">
        <f t="shared" ca="1" si="1"/>
        <v>-</v>
      </c>
      <c r="M29" s="35">
        <v>44274</v>
      </c>
      <c r="N29" s="15"/>
      <c r="O29" s="46" t="s">
        <v>78</v>
      </c>
    </row>
    <row r="30" spans="1:15" ht="15" customHeight="1">
      <c r="A30" s="23" t="s">
        <v>48</v>
      </c>
      <c r="B30" s="22">
        <v>242873</v>
      </c>
      <c r="C30" s="11" t="s">
        <v>98</v>
      </c>
      <c r="D30" s="41">
        <v>19.05</v>
      </c>
      <c r="E30" s="69">
        <v>50</v>
      </c>
      <c r="F30" s="27">
        <v>7.16</v>
      </c>
      <c r="G30" s="24">
        <f t="shared" si="0"/>
        <v>358</v>
      </c>
      <c r="H30" s="26" t="s">
        <v>45</v>
      </c>
      <c r="I30" s="25">
        <v>2</v>
      </c>
      <c r="J30" s="33">
        <v>44265</v>
      </c>
      <c r="K30" s="34">
        <v>44274</v>
      </c>
      <c r="L30" s="10" t="str">
        <f t="shared" ca="1" si="1"/>
        <v>-</v>
      </c>
      <c r="M30" s="35">
        <v>44274</v>
      </c>
      <c r="N30" s="15"/>
      <c r="O30" s="46" t="s">
        <v>78</v>
      </c>
    </row>
    <row r="31" spans="1:15" ht="15" customHeight="1">
      <c r="A31" s="23" t="s">
        <v>48</v>
      </c>
      <c r="B31" s="22">
        <v>242988</v>
      </c>
      <c r="C31" s="11" t="s">
        <v>268</v>
      </c>
      <c r="D31" s="41">
        <v>28</v>
      </c>
      <c r="E31" s="69">
        <v>60</v>
      </c>
      <c r="F31" s="27">
        <v>5.35</v>
      </c>
      <c r="G31" s="24">
        <f t="shared" si="0"/>
        <v>321</v>
      </c>
      <c r="H31" s="26" t="s">
        <v>45</v>
      </c>
      <c r="I31" s="25">
        <v>1</v>
      </c>
      <c r="J31" s="33">
        <v>44265</v>
      </c>
      <c r="K31" s="34">
        <v>44274</v>
      </c>
      <c r="L31" s="10" t="str">
        <f t="shared" ca="1" si="1"/>
        <v>-</v>
      </c>
      <c r="M31" s="35">
        <v>44274</v>
      </c>
      <c r="N31" s="15"/>
      <c r="O31" s="46" t="s">
        <v>78</v>
      </c>
    </row>
    <row r="32" spans="1:15" ht="15" customHeight="1">
      <c r="A32" s="23" t="s">
        <v>36</v>
      </c>
      <c r="B32" s="22">
        <v>242774</v>
      </c>
      <c r="C32" s="11" t="s">
        <v>201</v>
      </c>
      <c r="D32" s="40">
        <v>28</v>
      </c>
      <c r="E32" s="70">
        <v>113</v>
      </c>
      <c r="F32" s="27">
        <v>4.9000000000000004</v>
      </c>
      <c r="G32" s="24">
        <f t="shared" si="0"/>
        <v>553.70000000000005</v>
      </c>
      <c r="H32" s="26" t="s">
        <v>45</v>
      </c>
      <c r="I32" s="25">
        <v>1</v>
      </c>
      <c r="J32" s="36">
        <v>44263</v>
      </c>
      <c r="K32" s="34">
        <v>44265</v>
      </c>
      <c r="L32" s="10" t="str">
        <f t="shared" ca="1" si="1"/>
        <v>-</v>
      </c>
      <c r="M32" s="35">
        <v>44272</v>
      </c>
      <c r="N32" s="15" t="s">
        <v>281</v>
      </c>
      <c r="O32" s="46" t="s">
        <v>78</v>
      </c>
    </row>
    <row r="33" spans="1:15" ht="15" customHeight="1">
      <c r="A33" s="23" t="s">
        <v>36</v>
      </c>
      <c r="B33" s="22">
        <v>242879</v>
      </c>
      <c r="C33" s="11" t="s">
        <v>207</v>
      </c>
      <c r="D33" s="40">
        <v>38.1</v>
      </c>
      <c r="E33" s="70">
        <v>40</v>
      </c>
      <c r="F33" s="27">
        <v>9.3000000000000007</v>
      </c>
      <c r="G33" s="24">
        <f t="shared" si="0"/>
        <v>372</v>
      </c>
      <c r="H33" s="26" t="s">
        <v>45</v>
      </c>
      <c r="I33" s="25">
        <v>1</v>
      </c>
      <c r="J33" s="36">
        <v>44263</v>
      </c>
      <c r="K33" s="34">
        <v>44265</v>
      </c>
      <c r="L33" s="10" t="str">
        <f t="shared" ca="1" si="1"/>
        <v>-</v>
      </c>
      <c r="M33" s="35">
        <v>44271</v>
      </c>
      <c r="N33" s="15"/>
      <c r="O33" s="46" t="s">
        <v>78</v>
      </c>
    </row>
    <row r="34" spans="1:15" ht="15" customHeight="1">
      <c r="A34" s="23" t="s">
        <v>36</v>
      </c>
      <c r="B34" s="22">
        <v>242870</v>
      </c>
      <c r="C34" s="11" t="s">
        <v>190</v>
      </c>
      <c r="D34" s="40">
        <v>19.05</v>
      </c>
      <c r="E34" s="70">
        <v>50</v>
      </c>
      <c r="F34" s="27">
        <v>5.78</v>
      </c>
      <c r="G34" s="24">
        <f t="shared" si="0"/>
        <v>289</v>
      </c>
      <c r="H34" s="26" t="s">
        <v>45</v>
      </c>
      <c r="I34" s="25">
        <v>1</v>
      </c>
      <c r="J34" s="36">
        <v>44263</v>
      </c>
      <c r="K34" s="34">
        <v>44265</v>
      </c>
      <c r="L34" s="10" t="str">
        <f t="shared" ca="1" si="1"/>
        <v>-</v>
      </c>
      <c r="M34" s="35">
        <v>44266</v>
      </c>
      <c r="N34" s="15"/>
      <c r="O34" s="46" t="s">
        <v>78</v>
      </c>
    </row>
    <row r="35" spans="1:15" ht="15" customHeight="1">
      <c r="A35" s="23" t="s">
        <v>36</v>
      </c>
      <c r="B35" s="22">
        <v>242997</v>
      </c>
      <c r="C35" s="11" t="s">
        <v>269</v>
      </c>
      <c r="D35" s="40">
        <v>32</v>
      </c>
      <c r="E35" s="70">
        <v>97</v>
      </c>
      <c r="F35" s="27">
        <v>7.15</v>
      </c>
      <c r="G35" s="24">
        <f t="shared" si="0"/>
        <v>693.55000000000007</v>
      </c>
      <c r="H35" s="26" t="s">
        <v>47</v>
      </c>
      <c r="I35" s="25">
        <v>0</v>
      </c>
      <c r="J35" s="36">
        <v>44263</v>
      </c>
      <c r="K35" s="34">
        <v>44265</v>
      </c>
      <c r="L35" s="10" t="str">
        <f t="shared" ca="1" si="1"/>
        <v>-</v>
      </c>
      <c r="M35" s="35">
        <v>44274</v>
      </c>
      <c r="N35" s="15"/>
      <c r="O35" s="46" t="s">
        <v>78</v>
      </c>
    </row>
    <row r="36" spans="1:15">
      <c r="A36" s="23" t="s">
        <v>36</v>
      </c>
      <c r="B36" s="22">
        <v>243152</v>
      </c>
      <c r="C36" s="11" t="s">
        <v>62</v>
      </c>
      <c r="D36" s="40">
        <v>19.05</v>
      </c>
      <c r="E36" s="70">
        <v>28</v>
      </c>
      <c r="F36" s="27">
        <v>5.78</v>
      </c>
      <c r="G36" s="24">
        <f t="shared" si="0"/>
        <v>161.84</v>
      </c>
      <c r="H36" s="26" t="s">
        <v>45</v>
      </c>
      <c r="I36" s="25">
        <v>1</v>
      </c>
      <c r="J36" s="36">
        <v>44264</v>
      </c>
      <c r="K36" s="35">
        <v>44271</v>
      </c>
      <c r="L36" s="10" t="str">
        <f t="shared" ca="1" si="1"/>
        <v>-</v>
      </c>
      <c r="M36" s="35">
        <v>44272</v>
      </c>
      <c r="N36" s="15"/>
      <c r="O36" s="46" t="s">
        <v>78</v>
      </c>
    </row>
    <row r="37" spans="1:15">
      <c r="A37" s="23" t="s">
        <v>36</v>
      </c>
      <c r="B37" s="22">
        <v>243153</v>
      </c>
      <c r="C37" s="11" t="s">
        <v>272</v>
      </c>
      <c r="D37" s="40">
        <v>19</v>
      </c>
      <c r="E37" s="70">
        <v>30</v>
      </c>
      <c r="F37" s="27">
        <v>5.78</v>
      </c>
      <c r="G37" s="24">
        <f t="shared" si="0"/>
        <v>173.4</v>
      </c>
      <c r="H37" s="26" t="s">
        <v>45</v>
      </c>
      <c r="I37" s="25">
        <v>1</v>
      </c>
      <c r="J37" s="36">
        <v>44264</v>
      </c>
      <c r="K37" s="35">
        <v>44271</v>
      </c>
      <c r="L37" s="10" t="s">
        <v>43</v>
      </c>
      <c r="M37" s="35">
        <v>44272</v>
      </c>
      <c r="N37" s="15"/>
      <c r="O37" s="46" t="s">
        <v>78</v>
      </c>
    </row>
    <row r="38" spans="1:15">
      <c r="A38" s="23" t="s">
        <v>36</v>
      </c>
      <c r="B38" s="22">
        <v>242871</v>
      </c>
      <c r="C38" s="11" t="s">
        <v>205</v>
      </c>
      <c r="D38" s="40">
        <v>28</v>
      </c>
      <c r="E38" s="70">
        <v>161</v>
      </c>
      <c r="F38" s="27">
        <v>4.9000000000000004</v>
      </c>
      <c r="G38" s="24">
        <f t="shared" si="0"/>
        <v>788.90000000000009</v>
      </c>
      <c r="H38" s="26" t="s">
        <v>45</v>
      </c>
      <c r="I38" s="25">
        <v>1</v>
      </c>
      <c r="J38" s="36">
        <v>44264</v>
      </c>
      <c r="K38" s="35">
        <v>44271</v>
      </c>
      <c r="L38" s="10" t="s">
        <v>43</v>
      </c>
      <c r="M38" s="35">
        <v>44266</v>
      </c>
      <c r="N38" s="15"/>
      <c r="O38" s="46" t="s">
        <v>78</v>
      </c>
    </row>
    <row r="39" spans="1:15">
      <c r="A39" s="23" t="s">
        <v>211</v>
      </c>
      <c r="B39" s="22">
        <v>242878</v>
      </c>
      <c r="C39" s="11" t="s">
        <v>273</v>
      </c>
      <c r="D39" s="40" t="s">
        <v>43</v>
      </c>
      <c r="E39" s="70">
        <v>62</v>
      </c>
      <c r="F39" s="27">
        <v>11.68</v>
      </c>
      <c r="G39" s="24">
        <f t="shared" si="0"/>
        <v>724.16</v>
      </c>
      <c r="H39" s="26" t="s">
        <v>212</v>
      </c>
      <c r="I39" s="25">
        <v>0</v>
      </c>
      <c r="J39" s="33">
        <v>44265</v>
      </c>
      <c r="K39" s="35">
        <v>44271</v>
      </c>
      <c r="L39" s="10" t="str">
        <f t="shared" ca="1" si="1"/>
        <v>-</v>
      </c>
      <c r="M39" s="35">
        <v>44271</v>
      </c>
      <c r="N39" s="15"/>
      <c r="O39" s="46" t="s">
        <v>78</v>
      </c>
    </row>
    <row r="40" spans="1:15">
      <c r="A40" s="23" t="s">
        <v>211</v>
      </c>
      <c r="B40" s="22">
        <v>243041</v>
      </c>
      <c r="C40" s="11" t="s">
        <v>274</v>
      </c>
      <c r="D40" s="40" t="s">
        <v>43</v>
      </c>
      <c r="E40" s="70">
        <v>80</v>
      </c>
      <c r="F40" s="27">
        <v>16</v>
      </c>
      <c r="G40" s="24">
        <f t="shared" si="0"/>
        <v>1280</v>
      </c>
      <c r="H40" s="26" t="s">
        <v>212</v>
      </c>
      <c r="I40" s="25">
        <v>0</v>
      </c>
      <c r="J40" s="33">
        <v>44265</v>
      </c>
      <c r="K40" s="35">
        <v>44271</v>
      </c>
      <c r="L40" s="10" t="str">
        <f t="shared" ca="1" si="1"/>
        <v>-</v>
      </c>
      <c r="M40" s="35">
        <v>44271</v>
      </c>
      <c r="N40" s="15"/>
      <c r="O40" s="46" t="s">
        <v>78</v>
      </c>
    </row>
    <row r="41" spans="1:15" ht="15" customHeight="1">
      <c r="A41" s="23" t="s">
        <v>137</v>
      </c>
      <c r="B41" s="22">
        <v>242435</v>
      </c>
      <c r="C41" s="11" t="s">
        <v>221</v>
      </c>
      <c r="D41" s="40" t="s">
        <v>43</v>
      </c>
      <c r="E41" s="70">
        <v>615</v>
      </c>
      <c r="F41" s="27">
        <v>1.45</v>
      </c>
      <c r="G41" s="24">
        <f t="shared" si="0"/>
        <v>891.75</v>
      </c>
      <c r="H41" s="12" t="s">
        <v>47</v>
      </c>
      <c r="I41" s="25">
        <v>0</v>
      </c>
      <c r="J41" s="33">
        <v>44265</v>
      </c>
      <c r="K41" s="35">
        <v>44273</v>
      </c>
      <c r="L41" s="10" t="str">
        <f t="shared" ca="1" si="1"/>
        <v>-</v>
      </c>
      <c r="M41" s="35">
        <v>44271</v>
      </c>
      <c r="N41" s="15"/>
      <c r="O41" s="46" t="s">
        <v>78</v>
      </c>
    </row>
    <row r="42" spans="1:15" ht="15" customHeight="1">
      <c r="A42" s="11" t="s">
        <v>74</v>
      </c>
      <c r="B42" s="22">
        <v>242382</v>
      </c>
      <c r="C42" s="11" t="s">
        <v>277</v>
      </c>
      <c r="D42" s="40" t="s">
        <v>43</v>
      </c>
      <c r="E42" s="70">
        <v>1</v>
      </c>
      <c r="F42" s="27">
        <v>681.5</v>
      </c>
      <c r="G42" s="24">
        <f t="shared" si="0"/>
        <v>681.5</v>
      </c>
      <c r="H42" s="12" t="s">
        <v>47</v>
      </c>
      <c r="I42" s="25">
        <v>0</v>
      </c>
      <c r="J42" s="33">
        <v>44265</v>
      </c>
      <c r="K42" s="35">
        <v>44279</v>
      </c>
      <c r="L42" s="10" t="str">
        <f t="shared" ca="1" si="1"/>
        <v>-</v>
      </c>
      <c r="M42" s="35">
        <v>44281</v>
      </c>
      <c r="N42" s="15"/>
      <c r="O42" s="46" t="s">
        <v>78</v>
      </c>
    </row>
    <row r="43" spans="1:15" ht="15" customHeight="1">
      <c r="A43" s="11" t="s">
        <v>74</v>
      </c>
      <c r="B43" s="22">
        <v>241985</v>
      </c>
      <c r="C43" s="11" t="s">
        <v>276</v>
      </c>
      <c r="D43" s="40" t="s">
        <v>43</v>
      </c>
      <c r="E43" s="70">
        <v>27</v>
      </c>
      <c r="F43" s="27">
        <v>135.57</v>
      </c>
      <c r="G43" s="24">
        <f t="shared" si="0"/>
        <v>3660.39</v>
      </c>
      <c r="H43" s="12" t="s">
        <v>17</v>
      </c>
      <c r="I43" s="25">
        <v>0</v>
      </c>
      <c r="J43" s="33">
        <v>44265</v>
      </c>
      <c r="K43" s="35">
        <v>44272</v>
      </c>
      <c r="L43" s="10" t="str">
        <f t="shared" ca="1" si="1"/>
        <v>-</v>
      </c>
      <c r="M43" s="35">
        <v>44274</v>
      </c>
      <c r="N43" s="15"/>
      <c r="O43" s="46" t="s">
        <v>78</v>
      </c>
    </row>
    <row r="44" spans="1:15" ht="15" customHeight="1">
      <c r="A44" s="23" t="s">
        <v>74</v>
      </c>
      <c r="B44" s="22">
        <v>241650</v>
      </c>
      <c r="C44" s="11" t="s">
        <v>278</v>
      </c>
      <c r="D44" s="40" t="s">
        <v>43</v>
      </c>
      <c r="E44" s="70">
        <v>3</v>
      </c>
      <c r="F44" s="27">
        <v>179.84</v>
      </c>
      <c r="G44" s="24">
        <f t="shared" si="0"/>
        <v>539.52</v>
      </c>
      <c r="H44" s="12" t="s">
        <v>87</v>
      </c>
      <c r="I44" s="25">
        <v>2</v>
      </c>
      <c r="J44" s="33">
        <v>44265</v>
      </c>
      <c r="K44" s="35">
        <v>44267</v>
      </c>
      <c r="L44" s="10" t="str">
        <f ca="1">IF(AND(K44=TODAY(),ISBLANK(M44)=TRUE()),"SIM",IF(AND(K44&lt;TODAY(),ISBLANK(M44)=TRUE()),IF(ISBLANK(K44),"-","EM ATRASO"),"-"))</f>
        <v>-</v>
      </c>
      <c r="M44" s="35">
        <v>44267</v>
      </c>
      <c r="N44" s="15"/>
      <c r="O44" s="46" t="s">
        <v>78</v>
      </c>
    </row>
    <row r="45" spans="1:15" ht="15" customHeight="1">
      <c r="A45" s="23" t="s">
        <v>74</v>
      </c>
      <c r="B45" s="22">
        <v>241650</v>
      </c>
      <c r="C45" s="11" t="s">
        <v>278</v>
      </c>
      <c r="D45" s="40" t="s">
        <v>43</v>
      </c>
      <c r="E45" s="70">
        <v>8</v>
      </c>
      <c r="F45" s="27">
        <v>179.84</v>
      </c>
      <c r="G45" s="24">
        <f>E45*F45</f>
        <v>1438.72</v>
      </c>
      <c r="H45" s="12" t="s">
        <v>87</v>
      </c>
      <c r="I45" s="25">
        <v>2</v>
      </c>
      <c r="J45" s="33">
        <v>44265</v>
      </c>
      <c r="K45" s="35">
        <v>44286</v>
      </c>
      <c r="L45" s="10" t="str">
        <f ca="1">IF(AND(K45=TODAY(),ISBLANK(M45)=TRUE()),"SIM",IF(AND(K45&lt;TODAY(),ISBLANK(M45)=TRUE()),IF(ISBLANK(K45),"-","EM ATRASO"),"-"))</f>
        <v>-</v>
      </c>
      <c r="M45" s="35">
        <v>44273</v>
      </c>
      <c r="N45" s="15"/>
      <c r="O45" s="46" t="s">
        <v>78</v>
      </c>
    </row>
    <row r="46" spans="1:15" ht="15" customHeight="1">
      <c r="A46" s="11" t="s">
        <v>74</v>
      </c>
      <c r="B46" s="22">
        <v>241774</v>
      </c>
      <c r="C46" s="11" t="s">
        <v>279</v>
      </c>
      <c r="D46" s="39" t="s">
        <v>43</v>
      </c>
      <c r="E46" s="72">
        <v>2</v>
      </c>
      <c r="F46" s="27">
        <v>107.02</v>
      </c>
      <c r="G46" s="24">
        <f t="shared" si="0"/>
        <v>214.04</v>
      </c>
      <c r="H46" s="12" t="s">
        <v>17</v>
      </c>
      <c r="I46" s="25">
        <v>0</v>
      </c>
      <c r="J46" s="33">
        <v>44265</v>
      </c>
      <c r="K46" s="35">
        <v>44278</v>
      </c>
      <c r="L46" s="10" t="str">
        <f t="shared" ca="1" si="1"/>
        <v>-</v>
      </c>
      <c r="M46" s="35">
        <v>44278</v>
      </c>
      <c r="N46" s="15"/>
      <c r="O46" s="46" t="s">
        <v>78</v>
      </c>
    </row>
    <row r="47" spans="1:15" ht="15" customHeight="1">
      <c r="A47" s="11" t="s">
        <v>74</v>
      </c>
      <c r="B47" s="22">
        <v>229118</v>
      </c>
      <c r="C47" s="11" t="s">
        <v>280</v>
      </c>
      <c r="D47" s="39" t="s">
        <v>43</v>
      </c>
      <c r="E47" s="72">
        <v>3</v>
      </c>
      <c r="F47" s="27">
        <v>89</v>
      </c>
      <c r="G47" s="24">
        <f t="shared" si="0"/>
        <v>267</v>
      </c>
      <c r="H47" s="12" t="s">
        <v>17</v>
      </c>
      <c r="I47" s="25">
        <v>0</v>
      </c>
      <c r="J47" s="33">
        <v>44265</v>
      </c>
      <c r="K47" s="35">
        <v>44267</v>
      </c>
      <c r="L47" s="10" t="str">
        <f ca="1">IF(AND(K47=TODAY(),ISBLANK(M47)=TRUE()),"SIM",IF(AND(K47&lt;TODAY(),ISBLANK(M47)=TRUE()),IF(ISBLANK(K47),"-","EM ATRASO"),"-"))</f>
        <v>-</v>
      </c>
      <c r="M47" s="35">
        <v>44267</v>
      </c>
      <c r="N47" s="15"/>
      <c r="O47" s="46" t="s">
        <v>78</v>
      </c>
    </row>
    <row r="48" spans="1:15" ht="15" customHeight="1">
      <c r="A48" s="23" t="s">
        <v>36</v>
      </c>
      <c r="B48" s="22">
        <v>242894</v>
      </c>
      <c r="C48" s="11" t="s">
        <v>178</v>
      </c>
      <c r="D48" s="40">
        <v>44.45</v>
      </c>
      <c r="E48" s="70">
        <v>108</v>
      </c>
      <c r="F48" s="27">
        <v>9.1</v>
      </c>
      <c r="G48" s="24">
        <f t="shared" si="0"/>
        <v>982.8</v>
      </c>
      <c r="H48" s="26" t="s">
        <v>45</v>
      </c>
      <c r="I48" s="25">
        <v>1</v>
      </c>
      <c r="J48" s="33">
        <v>44265</v>
      </c>
      <c r="K48" s="35">
        <v>44272</v>
      </c>
      <c r="L48" s="10" t="str">
        <f t="shared" ca="1" si="1"/>
        <v>-</v>
      </c>
      <c r="M48" s="35">
        <v>44272</v>
      </c>
      <c r="N48" s="15"/>
      <c r="O48" s="46" t="s">
        <v>78</v>
      </c>
    </row>
    <row r="49" spans="1:15" ht="15" customHeight="1">
      <c r="A49" s="23" t="s">
        <v>36</v>
      </c>
      <c r="B49" s="12">
        <v>242844</v>
      </c>
      <c r="C49" s="11" t="s">
        <v>166</v>
      </c>
      <c r="D49" s="40">
        <v>38.1</v>
      </c>
      <c r="E49" s="70">
        <v>60</v>
      </c>
      <c r="F49" s="27">
        <v>7.25</v>
      </c>
      <c r="G49" s="24">
        <f t="shared" si="0"/>
        <v>435</v>
      </c>
      <c r="H49" s="26" t="s">
        <v>45</v>
      </c>
      <c r="I49" s="25">
        <v>1</v>
      </c>
      <c r="J49" s="33">
        <v>44265</v>
      </c>
      <c r="K49" s="35">
        <v>44272</v>
      </c>
      <c r="L49" s="10" t="str">
        <f t="shared" ca="1" si="1"/>
        <v>-</v>
      </c>
      <c r="M49" s="35">
        <v>44280</v>
      </c>
      <c r="N49" s="15"/>
      <c r="O49" s="46" t="s">
        <v>78</v>
      </c>
    </row>
    <row r="50" spans="1:15" ht="15" customHeight="1">
      <c r="A50" s="44" t="s">
        <v>46</v>
      </c>
      <c r="B50" s="12">
        <v>242962</v>
      </c>
      <c r="C50" s="11" t="s">
        <v>77</v>
      </c>
      <c r="D50" s="40" t="s">
        <v>43</v>
      </c>
      <c r="E50" s="70">
        <v>1</v>
      </c>
      <c r="F50" s="27">
        <v>736</v>
      </c>
      <c r="G50" s="24">
        <f t="shared" si="0"/>
        <v>736</v>
      </c>
      <c r="H50" s="12" t="s">
        <v>47</v>
      </c>
      <c r="I50" s="25">
        <v>0</v>
      </c>
      <c r="J50" s="33">
        <v>44267</v>
      </c>
      <c r="K50" s="34">
        <v>44286</v>
      </c>
      <c r="L50" s="10" t="str">
        <f t="shared" ca="1" si="1"/>
        <v>-</v>
      </c>
      <c r="M50" s="34">
        <v>44286</v>
      </c>
      <c r="N50" s="15"/>
      <c r="O50" s="46" t="s">
        <v>78</v>
      </c>
    </row>
    <row r="51" spans="1:15">
      <c r="A51" s="44" t="s">
        <v>46</v>
      </c>
      <c r="B51" s="12">
        <v>242962</v>
      </c>
      <c r="C51" s="11" t="s">
        <v>77</v>
      </c>
      <c r="D51" s="40" t="s">
        <v>43</v>
      </c>
      <c r="E51" s="70">
        <v>1</v>
      </c>
      <c r="F51" s="27">
        <v>736</v>
      </c>
      <c r="G51" s="24">
        <f t="shared" si="0"/>
        <v>736</v>
      </c>
      <c r="H51" s="12" t="s">
        <v>47</v>
      </c>
      <c r="I51" s="25">
        <v>0</v>
      </c>
      <c r="J51" s="33">
        <v>44272</v>
      </c>
      <c r="K51" s="34">
        <v>44286</v>
      </c>
      <c r="L51" s="10" t="str">
        <f t="shared" ca="1" si="1"/>
        <v>-</v>
      </c>
      <c r="M51" s="34">
        <v>44286</v>
      </c>
      <c r="N51" s="15"/>
      <c r="O51" s="46" t="s">
        <v>78</v>
      </c>
    </row>
    <row r="52" spans="1:15">
      <c r="A52" s="44" t="s">
        <v>46</v>
      </c>
      <c r="B52" s="12">
        <v>242962</v>
      </c>
      <c r="C52" s="11" t="s">
        <v>77</v>
      </c>
      <c r="D52" s="40" t="s">
        <v>43</v>
      </c>
      <c r="E52" s="70">
        <v>3</v>
      </c>
      <c r="F52" s="27">
        <v>736</v>
      </c>
      <c r="G52" s="24">
        <f t="shared" si="0"/>
        <v>2208</v>
      </c>
      <c r="H52" s="12" t="s">
        <v>47</v>
      </c>
      <c r="I52" s="25">
        <v>0</v>
      </c>
      <c r="J52" s="33">
        <v>44278</v>
      </c>
      <c r="K52" s="34">
        <v>44286</v>
      </c>
      <c r="L52" s="10" t="str">
        <f t="shared" ca="1" si="1"/>
        <v>-</v>
      </c>
      <c r="M52" s="34">
        <v>44286</v>
      </c>
      <c r="N52" s="15"/>
      <c r="O52" s="46" t="s">
        <v>78</v>
      </c>
    </row>
    <row r="53" spans="1:15" ht="15" customHeight="1">
      <c r="A53" s="44" t="s">
        <v>36</v>
      </c>
      <c r="B53" s="12">
        <v>243233</v>
      </c>
      <c r="C53" s="11" t="s">
        <v>283</v>
      </c>
      <c r="D53" s="40">
        <v>19</v>
      </c>
      <c r="E53" s="70">
        <v>58</v>
      </c>
      <c r="F53" s="27">
        <v>5.35</v>
      </c>
      <c r="G53" s="24">
        <f t="shared" si="0"/>
        <v>310.29999999999995</v>
      </c>
      <c r="H53" s="26" t="s">
        <v>45</v>
      </c>
      <c r="I53" s="25">
        <v>1</v>
      </c>
      <c r="J53" s="33">
        <v>44267</v>
      </c>
      <c r="K53" s="35">
        <v>44274</v>
      </c>
      <c r="L53" s="10" t="str">
        <f t="shared" ca="1" si="1"/>
        <v>-</v>
      </c>
      <c r="M53" s="35">
        <v>44271</v>
      </c>
      <c r="N53" s="15"/>
      <c r="O53" s="46" t="s">
        <v>78</v>
      </c>
    </row>
    <row r="54" spans="1:15" ht="15" customHeight="1">
      <c r="A54" s="44" t="s">
        <v>36</v>
      </c>
      <c r="B54" s="12">
        <v>243236</v>
      </c>
      <c r="C54" s="11" t="s">
        <v>284</v>
      </c>
      <c r="D54" s="40">
        <v>19</v>
      </c>
      <c r="E54" s="70">
        <v>51</v>
      </c>
      <c r="F54" s="27">
        <v>5.78</v>
      </c>
      <c r="G54" s="24">
        <f t="shared" si="0"/>
        <v>294.78000000000003</v>
      </c>
      <c r="H54" s="26" t="s">
        <v>45</v>
      </c>
      <c r="I54" s="25">
        <v>1</v>
      </c>
      <c r="J54" s="33">
        <v>44267</v>
      </c>
      <c r="K54" s="35">
        <v>44274</v>
      </c>
      <c r="L54" s="10" t="str">
        <f t="shared" ca="1" si="1"/>
        <v>-</v>
      </c>
      <c r="M54" s="35">
        <v>44271</v>
      </c>
      <c r="N54" s="15"/>
      <c r="O54" s="46" t="s">
        <v>78</v>
      </c>
    </row>
    <row r="55" spans="1:15" ht="15" customHeight="1">
      <c r="A55" s="44" t="s">
        <v>36</v>
      </c>
      <c r="B55" s="12">
        <v>243235</v>
      </c>
      <c r="C55" s="11" t="s">
        <v>285</v>
      </c>
      <c r="D55" s="40">
        <v>19</v>
      </c>
      <c r="E55" s="70">
        <v>38</v>
      </c>
      <c r="F55" s="27">
        <v>5.78</v>
      </c>
      <c r="G55" s="24">
        <f t="shared" si="0"/>
        <v>219.64000000000001</v>
      </c>
      <c r="H55" s="26" t="s">
        <v>45</v>
      </c>
      <c r="I55" s="25">
        <v>1</v>
      </c>
      <c r="J55" s="33">
        <v>44267</v>
      </c>
      <c r="K55" s="35">
        <v>44274</v>
      </c>
      <c r="L55" s="10" t="str">
        <f t="shared" ca="1" si="1"/>
        <v>-</v>
      </c>
      <c r="M55" s="35">
        <v>44271</v>
      </c>
      <c r="N55" s="15"/>
      <c r="O55" s="46" t="s">
        <v>78</v>
      </c>
    </row>
    <row r="56" spans="1:15" ht="15" customHeight="1">
      <c r="A56" s="44" t="s">
        <v>36</v>
      </c>
      <c r="B56" s="12">
        <v>243232</v>
      </c>
      <c r="C56" s="11" t="s">
        <v>58</v>
      </c>
      <c r="D56" s="40">
        <v>19.05</v>
      </c>
      <c r="E56" s="70">
        <v>97</v>
      </c>
      <c r="F56" s="27">
        <v>4.9000000000000004</v>
      </c>
      <c r="G56" s="24">
        <f t="shared" si="0"/>
        <v>475.3</v>
      </c>
      <c r="H56" s="26" t="s">
        <v>45</v>
      </c>
      <c r="I56" s="25">
        <v>1</v>
      </c>
      <c r="J56" s="33">
        <v>44267</v>
      </c>
      <c r="K56" s="35">
        <v>44274</v>
      </c>
      <c r="L56" s="10" t="str">
        <f t="shared" ca="1" si="1"/>
        <v>-</v>
      </c>
      <c r="M56" s="35">
        <v>44272</v>
      </c>
      <c r="N56" s="15"/>
      <c r="O56" s="46" t="s">
        <v>78</v>
      </c>
    </row>
    <row r="57" spans="1:15">
      <c r="A57" s="44" t="s">
        <v>36</v>
      </c>
      <c r="B57" s="12">
        <v>243154</v>
      </c>
      <c r="C57" s="11" t="s">
        <v>286</v>
      </c>
      <c r="D57" s="40">
        <v>24</v>
      </c>
      <c r="E57" s="70">
        <v>30</v>
      </c>
      <c r="F57" s="27">
        <v>5.78</v>
      </c>
      <c r="G57" s="24">
        <f t="shared" si="0"/>
        <v>173.4</v>
      </c>
      <c r="H57" s="26" t="s">
        <v>45</v>
      </c>
      <c r="I57" s="25">
        <v>1</v>
      </c>
      <c r="J57" s="33">
        <v>44267</v>
      </c>
      <c r="K57" s="35">
        <v>44274</v>
      </c>
      <c r="L57" s="10" t="str">
        <f t="shared" ca="1" si="1"/>
        <v>-</v>
      </c>
      <c r="M57" s="35">
        <v>44272</v>
      </c>
      <c r="N57" s="15"/>
      <c r="O57" s="46" t="s">
        <v>78</v>
      </c>
    </row>
    <row r="58" spans="1:15">
      <c r="A58" s="23" t="s">
        <v>36</v>
      </c>
      <c r="B58" s="12">
        <v>243155</v>
      </c>
      <c r="C58" s="11" t="s">
        <v>41</v>
      </c>
      <c r="D58" s="40">
        <v>19</v>
      </c>
      <c r="E58" s="70">
        <v>92</v>
      </c>
      <c r="F58" s="27">
        <v>5.35</v>
      </c>
      <c r="G58" s="24">
        <f t="shared" si="0"/>
        <v>492.2</v>
      </c>
      <c r="H58" s="26" t="s">
        <v>45</v>
      </c>
      <c r="I58" s="25">
        <v>1</v>
      </c>
      <c r="J58" s="33">
        <v>44267</v>
      </c>
      <c r="K58" s="35">
        <v>44274</v>
      </c>
      <c r="L58" s="10" t="str">
        <f t="shared" ca="1" si="1"/>
        <v>-</v>
      </c>
      <c r="M58" s="35">
        <v>44272</v>
      </c>
      <c r="N58" s="15"/>
      <c r="O58" s="46" t="s">
        <v>78</v>
      </c>
    </row>
    <row r="59" spans="1:15">
      <c r="A59" s="23" t="s">
        <v>211</v>
      </c>
      <c r="B59" s="12">
        <v>243250</v>
      </c>
      <c r="C59" s="11" t="s">
        <v>287</v>
      </c>
      <c r="D59" s="40" t="s">
        <v>43</v>
      </c>
      <c r="E59" s="70">
        <v>37</v>
      </c>
      <c r="F59" s="27">
        <v>24.480000000000004</v>
      </c>
      <c r="G59" s="24">
        <f t="shared" si="0"/>
        <v>905.7600000000001</v>
      </c>
      <c r="H59" s="26" t="s">
        <v>212</v>
      </c>
      <c r="I59" s="25">
        <v>0</v>
      </c>
      <c r="J59" s="33">
        <v>44271</v>
      </c>
      <c r="K59" s="35">
        <v>44278</v>
      </c>
      <c r="L59" s="10" t="str">
        <f t="shared" ca="1" si="1"/>
        <v>-</v>
      </c>
      <c r="M59" s="35">
        <v>44280</v>
      </c>
      <c r="N59" s="15"/>
      <c r="O59" s="46" t="s">
        <v>78</v>
      </c>
    </row>
    <row r="60" spans="1:15">
      <c r="A60" s="23" t="s">
        <v>211</v>
      </c>
      <c r="B60" s="12">
        <v>242791</v>
      </c>
      <c r="C60" s="11" t="s">
        <v>215</v>
      </c>
      <c r="D60" s="40" t="s">
        <v>43</v>
      </c>
      <c r="E60" s="70">
        <v>309</v>
      </c>
      <c r="F60" s="27">
        <v>4.16</v>
      </c>
      <c r="G60" s="24">
        <f t="shared" si="0"/>
        <v>1285.44</v>
      </c>
      <c r="H60" s="26" t="s">
        <v>212</v>
      </c>
      <c r="I60" s="25">
        <v>0</v>
      </c>
      <c r="J60" s="33">
        <v>44271</v>
      </c>
      <c r="K60" s="35">
        <v>44278</v>
      </c>
      <c r="L60" s="10" t="str">
        <f t="shared" ca="1" si="1"/>
        <v>-</v>
      </c>
      <c r="M60" s="35">
        <v>44280</v>
      </c>
      <c r="N60" s="15"/>
      <c r="O60" s="46" t="s">
        <v>78</v>
      </c>
    </row>
    <row r="61" spans="1:15">
      <c r="A61" s="23" t="s">
        <v>211</v>
      </c>
      <c r="B61" s="12">
        <v>243291</v>
      </c>
      <c r="C61" s="11" t="s">
        <v>288</v>
      </c>
      <c r="D61" s="40" t="s">
        <v>43</v>
      </c>
      <c r="E61" s="70">
        <v>120</v>
      </c>
      <c r="F61" s="27">
        <v>8.48</v>
      </c>
      <c r="G61" s="24">
        <f t="shared" si="0"/>
        <v>1017.6</v>
      </c>
      <c r="H61" s="26" t="s">
        <v>212</v>
      </c>
      <c r="I61" s="25">
        <v>0</v>
      </c>
      <c r="J61" s="33">
        <v>44271</v>
      </c>
      <c r="K61" s="35">
        <v>44278</v>
      </c>
      <c r="L61" s="10" t="str">
        <f t="shared" ca="1" si="1"/>
        <v>-</v>
      </c>
      <c r="M61" s="35">
        <v>44280</v>
      </c>
      <c r="N61" s="15"/>
      <c r="O61" s="46" t="s">
        <v>78</v>
      </c>
    </row>
    <row r="62" spans="1:15">
      <c r="A62" s="11" t="s">
        <v>36</v>
      </c>
      <c r="B62" s="12">
        <v>243466</v>
      </c>
      <c r="C62" s="11" t="s">
        <v>289</v>
      </c>
      <c r="D62" s="40">
        <v>25</v>
      </c>
      <c r="E62" s="70">
        <v>101</v>
      </c>
      <c r="F62" s="27">
        <v>6.2</v>
      </c>
      <c r="G62" s="24">
        <f t="shared" si="0"/>
        <v>626.20000000000005</v>
      </c>
      <c r="H62" s="26" t="s">
        <v>55</v>
      </c>
      <c r="I62" s="25">
        <v>1</v>
      </c>
      <c r="J62" s="33">
        <v>44271</v>
      </c>
      <c r="K62" s="35">
        <v>44278</v>
      </c>
      <c r="L62" s="10" t="str">
        <f t="shared" ca="1" si="1"/>
        <v>-</v>
      </c>
      <c r="M62" s="35">
        <v>44280</v>
      </c>
      <c r="N62" s="15"/>
      <c r="O62" s="46" t="s">
        <v>78</v>
      </c>
    </row>
    <row r="63" spans="1:15" ht="15" customHeight="1">
      <c r="A63" s="23" t="s">
        <v>36</v>
      </c>
      <c r="B63" s="12">
        <v>242881</v>
      </c>
      <c r="C63" s="11" t="s">
        <v>206</v>
      </c>
      <c r="D63" s="40">
        <v>28</v>
      </c>
      <c r="E63" s="70">
        <v>80</v>
      </c>
      <c r="F63" s="27">
        <v>6.7</v>
      </c>
      <c r="G63" s="24">
        <f t="shared" si="0"/>
        <v>536</v>
      </c>
      <c r="H63" s="26" t="s">
        <v>208</v>
      </c>
      <c r="I63" s="25">
        <v>0</v>
      </c>
      <c r="J63" s="33">
        <v>44271</v>
      </c>
      <c r="K63" s="35">
        <v>44278</v>
      </c>
      <c r="L63" s="10" t="str">
        <f t="shared" ca="1" si="1"/>
        <v>-</v>
      </c>
      <c r="M63" s="35">
        <v>44280</v>
      </c>
      <c r="N63" s="15"/>
      <c r="O63" s="46" t="s">
        <v>78</v>
      </c>
    </row>
    <row r="64" spans="1:15" ht="15" customHeight="1">
      <c r="A64" s="23" t="s">
        <v>36</v>
      </c>
      <c r="B64" s="12">
        <v>243234</v>
      </c>
      <c r="C64" s="11" t="s">
        <v>80</v>
      </c>
      <c r="D64" s="40">
        <v>19</v>
      </c>
      <c r="E64" s="70">
        <v>70</v>
      </c>
      <c r="F64" s="27">
        <v>5.35</v>
      </c>
      <c r="G64" s="24">
        <f t="shared" si="0"/>
        <v>374.5</v>
      </c>
      <c r="H64" s="26" t="s">
        <v>45</v>
      </c>
      <c r="I64" s="25">
        <v>1</v>
      </c>
      <c r="J64" s="33">
        <v>44271</v>
      </c>
      <c r="K64" s="35">
        <v>44278</v>
      </c>
      <c r="L64" s="10" t="str">
        <f t="shared" ca="1" si="1"/>
        <v>-</v>
      </c>
      <c r="M64" s="35">
        <v>44280</v>
      </c>
      <c r="N64" s="15"/>
      <c r="O64" s="46" t="s">
        <v>78</v>
      </c>
    </row>
    <row r="65" spans="1:15" ht="15" customHeight="1">
      <c r="A65" s="11" t="s">
        <v>74</v>
      </c>
      <c r="B65" s="12">
        <v>242285</v>
      </c>
      <c r="C65" s="11" t="s">
        <v>290</v>
      </c>
      <c r="D65" s="40" t="s">
        <v>43</v>
      </c>
      <c r="E65" s="70">
        <v>1</v>
      </c>
      <c r="F65" s="27">
        <v>325</v>
      </c>
      <c r="G65" s="24">
        <f t="shared" si="0"/>
        <v>325</v>
      </c>
      <c r="H65" s="12" t="s">
        <v>47</v>
      </c>
      <c r="I65" s="25">
        <v>0</v>
      </c>
      <c r="J65" s="89">
        <v>44272</v>
      </c>
      <c r="K65" s="35">
        <v>44277</v>
      </c>
      <c r="L65" s="10" t="str">
        <f t="shared" ca="1" si="1"/>
        <v>-</v>
      </c>
      <c r="M65" s="35">
        <v>44277</v>
      </c>
      <c r="N65" s="15"/>
      <c r="O65" s="46" t="s">
        <v>78</v>
      </c>
    </row>
    <row r="66" spans="1:15" ht="15" customHeight="1">
      <c r="A66" s="11" t="s">
        <v>74</v>
      </c>
      <c r="B66" s="12">
        <v>242914</v>
      </c>
      <c r="C66" s="11" t="s">
        <v>244</v>
      </c>
      <c r="D66" s="40" t="s">
        <v>43</v>
      </c>
      <c r="E66" s="70">
        <v>2</v>
      </c>
      <c r="F66" s="27">
        <v>325</v>
      </c>
      <c r="G66" s="24">
        <f t="shared" si="0"/>
        <v>650</v>
      </c>
      <c r="H66" s="12" t="s">
        <v>47</v>
      </c>
      <c r="I66" s="25">
        <v>0</v>
      </c>
      <c r="J66" s="89">
        <v>44272</v>
      </c>
      <c r="K66" s="35">
        <v>44277</v>
      </c>
      <c r="L66" s="10" t="str">
        <f t="shared" ca="1" si="1"/>
        <v>-</v>
      </c>
      <c r="M66" s="35">
        <v>44279</v>
      </c>
      <c r="N66" s="15"/>
      <c r="O66" s="46" t="s">
        <v>78</v>
      </c>
    </row>
    <row r="67" spans="1:15" ht="15" customHeight="1">
      <c r="A67" s="11" t="s">
        <v>74</v>
      </c>
      <c r="B67" s="12">
        <v>241801</v>
      </c>
      <c r="C67" s="11" t="s">
        <v>291</v>
      </c>
      <c r="D67" s="40" t="s">
        <v>43</v>
      </c>
      <c r="E67" s="70">
        <v>6</v>
      </c>
      <c r="F67" s="27">
        <v>325</v>
      </c>
      <c r="G67" s="24">
        <f t="shared" si="0"/>
        <v>1950</v>
      </c>
      <c r="H67" s="12" t="s">
        <v>47</v>
      </c>
      <c r="I67" s="25">
        <v>0</v>
      </c>
      <c r="J67" s="89">
        <v>44272</v>
      </c>
      <c r="K67" s="35">
        <v>44277</v>
      </c>
      <c r="L67" s="10" t="str">
        <f t="shared" ca="1" si="1"/>
        <v>-</v>
      </c>
      <c r="M67" s="35">
        <v>44279</v>
      </c>
      <c r="N67" s="15"/>
      <c r="O67" s="46" t="s">
        <v>78</v>
      </c>
    </row>
    <row r="68" spans="1:15" ht="15" customHeight="1">
      <c r="A68" s="44" t="s">
        <v>36</v>
      </c>
      <c r="B68" s="12">
        <v>243397</v>
      </c>
      <c r="C68" s="11" t="s">
        <v>51</v>
      </c>
      <c r="D68" s="40">
        <v>44.45</v>
      </c>
      <c r="E68" s="70">
        <v>60</v>
      </c>
      <c r="F68" s="27">
        <v>10.8</v>
      </c>
      <c r="G68" s="24">
        <f t="shared" si="0"/>
        <v>648</v>
      </c>
      <c r="H68" s="26" t="s">
        <v>45</v>
      </c>
      <c r="I68" s="25">
        <v>1</v>
      </c>
      <c r="J68" s="89">
        <v>44272</v>
      </c>
      <c r="K68" s="35">
        <v>44279</v>
      </c>
      <c r="L68" s="10" t="str">
        <f t="shared" ca="1" si="1"/>
        <v>-</v>
      </c>
      <c r="M68" s="35">
        <v>44286</v>
      </c>
      <c r="N68" s="15"/>
      <c r="O68" s="46" t="s">
        <v>78</v>
      </c>
    </row>
    <row r="69" spans="1:15" ht="15" customHeight="1">
      <c r="A69" s="44" t="s">
        <v>36</v>
      </c>
      <c r="B69" s="12">
        <v>242778</v>
      </c>
      <c r="C69" s="65" t="s">
        <v>293</v>
      </c>
      <c r="D69" s="40" t="s">
        <v>43</v>
      </c>
      <c r="E69" s="70">
        <v>109</v>
      </c>
      <c r="F69" s="27">
        <v>7.5</v>
      </c>
      <c r="G69" s="24">
        <f t="shared" si="0"/>
        <v>817.5</v>
      </c>
      <c r="H69" s="26" t="s">
        <v>47</v>
      </c>
      <c r="I69" s="25">
        <v>0</v>
      </c>
      <c r="J69" s="89">
        <v>44272</v>
      </c>
      <c r="K69" s="35">
        <v>44279</v>
      </c>
      <c r="L69" s="10" t="str">
        <f t="shared" ca="1" si="1"/>
        <v>-</v>
      </c>
      <c r="M69" s="35">
        <v>44284</v>
      </c>
      <c r="N69" s="15"/>
      <c r="O69" s="46" t="s">
        <v>78</v>
      </c>
    </row>
    <row r="70" spans="1:15" ht="15" customHeight="1">
      <c r="A70" s="11" t="s">
        <v>36</v>
      </c>
      <c r="B70" s="77">
        <v>242502</v>
      </c>
      <c r="C70" s="67" t="s">
        <v>298</v>
      </c>
      <c r="D70" s="40">
        <v>22.1</v>
      </c>
      <c r="E70" s="70">
        <v>60</v>
      </c>
      <c r="F70" s="27">
        <v>5.35</v>
      </c>
      <c r="G70" s="24">
        <f t="shared" si="0"/>
        <v>321</v>
      </c>
      <c r="H70" s="26" t="s">
        <v>192</v>
      </c>
      <c r="I70" s="25">
        <v>0</v>
      </c>
      <c r="J70" s="33">
        <v>44277</v>
      </c>
      <c r="K70" s="35">
        <v>44284</v>
      </c>
      <c r="L70" s="10" t="str">
        <f t="shared" ca="1" si="1"/>
        <v>-</v>
      </c>
      <c r="M70" s="35">
        <v>44284</v>
      </c>
      <c r="N70" s="15"/>
      <c r="O70" s="46" t="s">
        <v>78</v>
      </c>
    </row>
    <row r="71" spans="1:15" ht="15" customHeight="1">
      <c r="A71" s="23" t="s">
        <v>36</v>
      </c>
      <c r="B71" s="77">
        <v>243659</v>
      </c>
      <c r="C71" s="67" t="s">
        <v>299</v>
      </c>
      <c r="D71" s="40">
        <v>24</v>
      </c>
      <c r="E71" s="70">
        <v>70</v>
      </c>
      <c r="F71" s="27">
        <v>5.35</v>
      </c>
      <c r="G71" s="24">
        <f t="shared" ref="G71:G84" si="2">E71*F71</f>
        <v>374.5</v>
      </c>
      <c r="H71" s="14" t="s">
        <v>45</v>
      </c>
      <c r="I71" s="25">
        <v>1</v>
      </c>
      <c r="J71" s="33">
        <v>44277</v>
      </c>
      <c r="K71" s="35">
        <v>44284</v>
      </c>
      <c r="L71" s="10" t="str">
        <f ca="1">IF(AND(K71=TODAY(),ISBLANK(M71)=TRUE()),"SIM",IF(AND(K71&lt;TODAY(),ISBLANK(M71)=TRUE()),IF(ISBLANK(K71),"-","EM ATRASO"),"-"))</f>
        <v>-</v>
      </c>
      <c r="M71" s="35">
        <v>44285</v>
      </c>
      <c r="N71" s="15"/>
      <c r="O71" s="46" t="s">
        <v>78</v>
      </c>
    </row>
    <row r="72" spans="1:15" ht="15" customHeight="1">
      <c r="A72" s="23" t="s">
        <v>36</v>
      </c>
      <c r="B72" s="77">
        <v>243593</v>
      </c>
      <c r="C72" s="67" t="s">
        <v>73</v>
      </c>
      <c r="D72" s="40">
        <v>16.02</v>
      </c>
      <c r="E72" s="70">
        <v>240</v>
      </c>
      <c r="F72" s="27">
        <v>6.2</v>
      </c>
      <c r="G72" s="24">
        <f t="shared" si="2"/>
        <v>1488</v>
      </c>
      <c r="H72" s="14" t="s">
        <v>55</v>
      </c>
      <c r="I72" s="25">
        <v>1</v>
      </c>
      <c r="J72" s="33">
        <v>44277</v>
      </c>
      <c r="K72" s="35">
        <v>44284</v>
      </c>
      <c r="L72" s="10" t="str">
        <f ca="1">IF(AND(K72=TODAY(),ISBLANK(M72)=TRUE()),"SIM",IF(AND(K72&lt;TODAY(),ISBLANK(M72)=TRUE()),IF(ISBLANK(K72),"-","EM ATRASO"),"-"))</f>
        <v>-</v>
      </c>
      <c r="M72" s="35">
        <v>44280</v>
      </c>
      <c r="N72" s="15"/>
      <c r="O72" s="46" t="s">
        <v>78</v>
      </c>
    </row>
    <row r="73" spans="1:15" ht="15" customHeight="1">
      <c r="A73" s="23" t="s">
        <v>74</v>
      </c>
      <c r="B73" s="77">
        <v>241835</v>
      </c>
      <c r="C73" s="67" t="s">
        <v>300</v>
      </c>
      <c r="D73" s="40" t="s">
        <v>43</v>
      </c>
      <c r="E73" s="70">
        <v>5</v>
      </c>
      <c r="F73" s="27">
        <v>153.74</v>
      </c>
      <c r="G73" s="24">
        <f t="shared" si="2"/>
        <v>768.7</v>
      </c>
      <c r="H73" s="26" t="s">
        <v>44</v>
      </c>
      <c r="I73" s="25">
        <v>0</v>
      </c>
      <c r="J73" s="33">
        <v>44278</v>
      </c>
      <c r="K73" s="37">
        <v>44285</v>
      </c>
      <c r="L73" s="10" t="str">
        <f t="shared" ca="1" si="1"/>
        <v>-</v>
      </c>
      <c r="M73" s="35">
        <v>44284</v>
      </c>
      <c r="N73" s="15"/>
      <c r="O73" s="46" t="s">
        <v>78</v>
      </c>
    </row>
    <row r="74" spans="1:15" ht="15" customHeight="1">
      <c r="A74" s="44" t="s">
        <v>36</v>
      </c>
      <c r="B74" s="77">
        <v>243509</v>
      </c>
      <c r="C74" s="67" t="s">
        <v>301</v>
      </c>
      <c r="D74" s="64" t="s">
        <v>43</v>
      </c>
      <c r="E74" s="70">
        <v>80</v>
      </c>
      <c r="F74" s="27">
        <v>6.2</v>
      </c>
      <c r="G74" s="24">
        <f t="shared" si="2"/>
        <v>496</v>
      </c>
      <c r="H74" s="26" t="s">
        <v>186</v>
      </c>
      <c r="I74" s="25">
        <v>0</v>
      </c>
      <c r="J74" s="89">
        <v>44279</v>
      </c>
      <c r="K74" s="37">
        <v>44291</v>
      </c>
      <c r="L74" s="10" t="str">
        <f t="shared" ca="1" si="1"/>
        <v>-</v>
      </c>
      <c r="M74" s="35">
        <v>44284</v>
      </c>
      <c r="N74" s="15"/>
      <c r="O74" s="46" t="s">
        <v>78</v>
      </c>
    </row>
    <row r="75" spans="1:15" ht="15" customHeight="1">
      <c r="A75" s="44" t="s">
        <v>36</v>
      </c>
      <c r="B75" s="77">
        <v>242996</v>
      </c>
      <c r="C75" s="67" t="s">
        <v>302</v>
      </c>
      <c r="D75" s="64" t="s">
        <v>43</v>
      </c>
      <c r="E75" s="70">
        <v>98</v>
      </c>
      <c r="F75" s="27">
        <v>9.15</v>
      </c>
      <c r="G75" s="24">
        <f t="shared" si="2"/>
        <v>896.7</v>
      </c>
      <c r="H75" s="26" t="s">
        <v>55</v>
      </c>
      <c r="I75" s="25">
        <v>3</v>
      </c>
      <c r="J75" s="89">
        <v>44279</v>
      </c>
      <c r="K75" s="37">
        <v>44291</v>
      </c>
      <c r="L75" s="10" t="str">
        <f t="shared" ca="1" si="1"/>
        <v>-</v>
      </c>
      <c r="M75" s="35">
        <v>44300</v>
      </c>
      <c r="N75" s="15"/>
      <c r="O75" s="46" t="s">
        <v>78</v>
      </c>
    </row>
    <row r="76" spans="1:15" ht="15" customHeight="1">
      <c r="A76" s="44" t="s">
        <v>36</v>
      </c>
      <c r="B76" s="12">
        <v>243821</v>
      </c>
      <c r="C76" s="66" t="s">
        <v>201</v>
      </c>
      <c r="D76" s="40">
        <v>19.05</v>
      </c>
      <c r="E76" s="70">
        <v>100</v>
      </c>
      <c r="F76" s="27">
        <v>4.9000000000000004</v>
      </c>
      <c r="G76" s="24">
        <f t="shared" si="2"/>
        <v>490.00000000000006</v>
      </c>
      <c r="H76" s="26" t="s">
        <v>45</v>
      </c>
      <c r="I76" s="25">
        <v>1</v>
      </c>
      <c r="J76" s="89">
        <v>44279</v>
      </c>
      <c r="K76" s="37">
        <v>44291</v>
      </c>
      <c r="L76" s="10" t="str">
        <f t="shared" ca="1" si="1"/>
        <v>-</v>
      </c>
      <c r="M76" s="35">
        <v>44285</v>
      </c>
      <c r="N76" s="15"/>
      <c r="O76" s="46" t="s">
        <v>78</v>
      </c>
    </row>
    <row r="77" spans="1:15" ht="15" customHeight="1">
      <c r="A77" s="44" t="s">
        <v>36</v>
      </c>
      <c r="B77" s="12">
        <v>243068</v>
      </c>
      <c r="C77" s="11" t="s">
        <v>221</v>
      </c>
      <c r="D77" s="40" t="s">
        <v>43</v>
      </c>
      <c r="E77" s="70">
        <v>420</v>
      </c>
      <c r="F77" s="27">
        <v>1.6</v>
      </c>
      <c r="G77" s="24">
        <f t="shared" si="2"/>
        <v>672</v>
      </c>
      <c r="H77" s="26" t="s">
        <v>47</v>
      </c>
      <c r="I77" s="25">
        <v>0</v>
      </c>
      <c r="J77" s="89">
        <v>44279</v>
      </c>
      <c r="K77" s="37">
        <v>44291</v>
      </c>
      <c r="L77" s="10" t="str">
        <f t="shared" ref="L77:L99" ca="1" si="3">IF(AND(K77=TODAY(),ISBLANK(M77)=TRUE()),"SIM",IF(AND(K77&lt;TODAY(),ISBLANK(M77)=TRUE()),IF(ISBLANK(K77),"-","EM ATRASO"),"-"))</f>
        <v>-</v>
      </c>
      <c r="M77" s="35">
        <v>44384</v>
      </c>
      <c r="N77" s="15"/>
      <c r="O77" s="46" t="s">
        <v>78</v>
      </c>
    </row>
    <row r="78" spans="1:15" ht="15" customHeight="1">
      <c r="A78" s="44" t="s">
        <v>36</v>
      </c>
      <c r="B78" s="12">
        <v>243752</v>
      </c>
      <c r="C78" s="11" t="s">
        <v>303</v>
      </c>
      <c r="D78" s="40">
        <v>19.05</v>
      </c>
      <c r="E78" s="70">
        <v>20</v>
      </c>
      <c r="F78" s="27">
        <v>5.78</v>
      </c>
      <c r="G78" s="24">
        <f t="shared" si="2"/>
        <v>115.60000000000001</v>
      </c>
      <c r="H78" s="14" t="s">
        <v>45</v>
      </c>
      <c r="I78" s="25">
        <v>1</v>
      </c>
      <c r="J78" s="89">
        <v>44279</v>
      </c>
      <c r="K78" s="37">
        <v>44291</v>
      </c>
      <c r="L78" s="10" t="str">
        <f t="shared" ca="1" si="3"/>
        <v>-</v>
      </c>
      <c r="M78" s="35">
        <v>44285</v>
      </c>
      <c r="N78" s="15"/>
      <c r="O78" s="46" t="s">
        <v>78</v>
      </c>
    </row>
    <row r="79" spans="1:15" ht="15" customHeight="1">
      <c r="A79" s="44" t="s">
        <v>36</v>
      </c>
      <c r="B79" s="12">
        <v>242973</v>
      </c>
      <c r="C79" s="11" t="s">
        <v>304</v>
      </c>
      <c r="D79" s="40">
        <v>19.05</v>
      </c>
      <c r="E79" s="70">
        <v>240</v>
      </c>
      <c r="F79" s="27">
        <v>4.9000000000000004</v>
      </c>
      <c r="G79" s="24">
        <f t="shared" si="2"/>
        <v>1176</v>
      </c>
      <c r="H79" s="14" t="s">
        <v>45</v>
      </c>
      <c r="I79" s="25">
        <v>1</v>
      </c>
      <c r="J79" s="89">
        <v>44279</v>
      </c>
      <c r="K79" s="37">
        <v>44291</v>
      </c>
      <c r="L79" s="10" t="str">
        <f t="shared" ca="1" si="3"/>
        <v>-</v>
      </c>
      <c r="M79" s="35">
        <v>44285</v>
      </c>
      <c r="N79" s="15"/>
      <c r="O79" s="46" t="s">
        <v>78</v>
      </c>
    </row>
    <row r="80" spans="1:15" ht="15" customHeight="1">
      <c r="A80" s="44" t="s">
        <v>36</v>
      </c>
      <c r="B80" s="12">
        <v>243786</v>
      </c>
      <c r="C80" s="11" t="s">
        <v>59</v>
      </c>
      <c r="D80" s="40">
        <v>19.05</v>
      </c>
      <c r="E80" s="70">
        <v>206</v>
      </c>
      <c r="F80" s="27">
        <v>4.9000000000000004</v>
      </c>
      <c r="G80" s="24">
        <f t="shared" si="2"/>
        <v>1009.4000000000001</v>
      </c>
      <c r="H80" s="14" t="s">
        <v>45</v>
      </c>
      <c r="I80" s="25">
        <v>1</v>
      </c>
      <c r="J80" s="89">
        <v>44279</v>
      </c>
      <c r="K80" s="37">
        <v>44291</v>
      </c>
      <c r="L80" s="10" t="str">
        <f t="shared" ca="1" si="3"/>
        <v>-</v>
      </c>
      <c r="M80" s="35">
        <v>44286</v>
      </c>
      <c r="N80" s="15"/>
      <c r="O80" s="46" t="s">
        <v>78</v>
      </c>
    </row>
    <row r="81" spans="1:34" ht="15" customHeight="1">
      <c r="A81" s="44" t="s">
        <v>36</v>
      </c>
      <c r="B81" s="12">
        <v>243866</v>
      </c>
      <c r="C81" s="11" t="s">
        <v>62</v>
      </c>
      <c r="D81" s="40">
        <v>19.05</v>
      </c>
      <c r="E81" s="70">
        <v>60</v>
      </c>
      <c r="F81" s="27">
        <v>5.35</v>
      </c>
      <c r="G81" s="24">
        <f t="shared" si="2"/>
        <v>321</v>
      </c>
      <c r="H81" s="14" t="s">
        <v>45</v>
      </c>
      <c r="I81" s="25">
        <v>1</v>
      </c>
      <c r="J81" s="89">
        <v>44279</v>
      </c>
      <c r="K81" s="37">
        <v>44291</v>
      </c>
      <c r="L81" s="10" t="str">
        <f t="shared" ca="1" si="3"/>
        <v>-</v>
      </c>
      <c r="M81" s="35">
        <v>44286</v>
      </c>
      <c r="N81" s="15"/>
      <c r="O81" s="46" t="s">
        <v>78</v>
      </c>
    </row>
    <row r="82" spans="1:34" ht="15" customHeight="1">
      <c r="A82" s="44" t="s">
        <v>36</v>
      </c>
      <c r="B82" s="12">
        <v>243772</v>
      </c>
      <c r="C82" s="11" t="s">
        <v>160</v>
      </c>
      <c r="D82" s="40">
        <v>19.05</v>
      </c>
      <c r="E82" s="74">
        <v>21</v>
      </c>
      <c r="F82" s="27">
        <v>5.78</v>
      </c>
      <c r="G82" s="24">
        <f t="shared" si="2"/>
        <v>121.38000000000001</v>
      </c>
      <c r="H82" s="14" t="s">
        <v>45</v>
      </c>
      <c r="I82" s="25">
        <v>1</v>
      </c>
      <c r="J82" s="89">
        <v>44279</v>
      </c>
      <c r="K82" s="37">
        <v>44291</v>
      </c>
      <c r="L82" s="10" t="str">
        <f t="shared" ca="1" si="3"/>
        <v>-</v>
      </c>
      <c r="M82" s="35">
        <v>44284</v>
      </c>
      <c r="N82" s="15"/>
      <c r="O82" s="46" t="s">
        <v>78</v>
      </c>
    </row>
    <row r="83" spans="1:34" ht="15" customHeight="1">
      <c r="A83" s="44" t="s">
        <v>36</v>
      </c>
      <c r="B83" s="12">
        <v>242977</v>
      </c>
      <c r="C83" s="11" t="s">
        <v>305</v>
      </c>
      <c r="D83" s="40">
        <v>28</v>
      </c>
      <c r="E83" s="70">
        <v>15</v>
      </c>
      <c r="F83" s="27">
        <v>4.4000000000000004</v>
      </c>
      <c r="G83" s="24">
        <f t="shared" si="2"/>
        <v>66</v>
      </c>
      <c r="H83" s="14" t="s">
        <v>44</v>
      </c>
      <c r="I83" s="25">
        <v>1</v>
      </c>
      <c r="J83" s="33">
        <v>44280</v>
      </c>
      <c r="K83" s="37">
        <v>44287</v>
      </c>
      <c r="L83" s="10" t="str">
        <f t="shared" ca="1" si="3"/>
        <v>-</v>
      </c>
      <c r="M83" s="35">
        <v>44292</v>
      </c>
      <c r="N83" s="15"/>
      <c r="O83" s="46" t="s">
        <v>78</v>
      </c>
    </row>
    <row r="84" spans="1:34" ht="15" customHeight="1">
      <c r="A84" s="44" t="s">
        <v>36</v>
      </c>
      <c r="B84" s="12">
        <v>243594</v>
      </c>
      <c r="C84" s="11" t="s">
        <v>306</v>
      </c>
      <c r="D84" s="40">
        <v>15.87</v>
      </c>
      <c r="E84" s="70">
        <v>239</v>
      </c>
      <c r="F84" s="27">
        <f>IF(ISERR(SEARCH("FP",H84))=FALSE,PREÇOS!L80,0)+IF(ISERR(SEARCH("CH",H84))=FALSE,PREÇOS!M80,0)+IF(ISERR(SEARCH("FF",H84))=FALSE,(I84*PREÇOS!N80),0)+IF(ISERR(SEARCH("FC",H84))=FALSE,PREÇOS!O80,0)</f>
        <v>4.9000000000000004</v>
      </c>
      <c r="G84" s="24">
        <f t="shared" si="2"/>
        <v>1171.1000000000001</v>
      </c>
      <c r="H84" s="14" t="s">
        <v>45</v>
      </c>
      <c r="I84" s="25">
        <v>1</v>
      </c>
      <c r="J84" s="33">
        <v>44280</v>
      </c>
      <c r="K84" s="37">
        <v>44287</v>
      </c>
      <c r="L84" s="10" t="str">
        <f t="shared" ca="1" si="3"/>
        <v>-</v>
      </c>
      <c r="M84" s="35">
        <v>44295</v>
      </c>
      <c r="N84" s="15"/>
      <c r="O84" s="46" t="s">
        <v>78</v>
      </c>
    </row>
    <row r="85" spans="1:34" ht="15" customHeight="1">
      <c r="A85" s="44" t="s">
        <v>36</v>
      </c>
      <c r="B85" s="12">
        <v>243787</v>
      </c>
      <c r="C85" s="11" t="s">
        <v>50</v>
      </c>
      <c r="D85" s="40">
        <v>24</v>
      </c>
      <c r="E85" s="70">
        <v>201</v>
      </c>
      <c r="F85" s="27">
        <v>4.9000000000000004</v>
      </c>
      <c r="G85" s="24">
        <f t="shared" ref="G85:G99" si="4">E85*F85</f>
        <v>984.90000000000009</v>
      </c>
      <c r="H85" s="14" t="s">
        <v>45</v>
      </c>
      <c r="I85" s="25">
        <v>1</v>
      </c>
      <c r="J85" s="33">
        <v>44280</v>
      </c>
      <c r="K85" s="37">
        <v>44287</v>
      </c>
      <c r="L85" s="10" t="str">
        <f t="shared" ca="1" si="3"/>
        <v>-</v>
      </c>
      <c r="M85" s="35">
        <v>44292</v>
      </c>
      <c r="N85" s="15"/>
      <c r="O85" s="46" t="s">
        <v>78</v>
      </c>
    </row>
    <row r="86" spans="1:34" ht="15" customHeight="1">
      <c r="A86" s="44" t="s">
        <v>36</v>
      </c>
      <c r="B86" s="12">
        <v>243822</v>
      </c>
      <c r="C86" s="11" t="s">
        <v>255</v>
      </c>
      <c r="D86" s="40">
        <v>12.71</v>
      </c>
      <c r="E86" s="70">
        <v>29</v>
      </c>
      <c r="F86" s="27">
        <v>3.58</v>
      </c>
      <c r="G86" s="24">
        <f t="shared" si="4"/>
        <v>103.82000000000001</v>
      </c>
      <c r="H86" s="14" t="s">
        <v>257</v>
      </c>
      <c r="I86" s="25">
        <v>1</v>
      </c>
      <c r="J86" s="33">
        <v>44280</v>
      </c>
      <c r="K86" s="37">
        <v>44287</v>
      </c>
      <c r="L86" s="10" t="str">
        <f t="shared" ca="1" si="3"/>
        <v>-</v>
      </c>
      <c r="M86" s="35">
        <v>44286</v>
      </c>
      <c r="N86" s="15"/>
      <c r="O86" s="46" t="s">
        <v>78</v>
      </c>
    </row>
    <row r="87" spans="1:34" ht="15" customHeight="1">
      <c r="A87" s="44" t="s">
        <v>36</v>
      </c>
      <c r="B87" s="12">
        <v>243325</v>
      </c>
      <c r="C87" s="11" t="s">
        <v>307</v>
      </c>
      <c r="D87" s="40">
        <v>19.05</v>
      </c>
      <c r="E87" s="70">
        <v>55</v>
      </c>
      <c r="F87" s="27">
        <v>5.78</v>
      </c>
      <c r="G87" s="24">
        <f t="shared" si="4"/>
        <v>317.90000000000003</v>
      </c>
      <c r="H87" s="14" t="s">
        <v>45</v>
      </c>
      <c r="I87" s="25">
        <v>1</v>
      </c>
      <c r="J87" s="33">
        <v>44280</v>
      </c>
      <c r="K87" s="37">
        <v>44287</v>
      </c>
      <c r="L87" s="10" t="str">
        <f t="shared" ca="1" si="3"/>
        <v>-</v>
      </c>
      <c r="M87" s="35">
        <v>44292</v>
      </c>
      <c r="N87" s="15"/>
      <c r="O87" s="46" t="s">
        <v>78</v>
      </c>
    </row>
    <row r="88" spans="1:34" s="42" customFormat="1" ht="15" customHeight="1">
      <c r="A88" s="44" t="s">
        <v>36</v>
      </c>
      <c r="B88" s="12">
        <v>243867</v>
      </c>
      <c r="C88" s="11" t="s">
        <v>308</v>
      </c>
      <c r="D88" s="40">
        <v>19</v>
      </c>
      <c r="E88" s="70">
        <v>30</v>
      </c>
      <c r="F88" s="27">
        <v>5.78</v>
      </c>
      <c r="G88" s="24">
        <f t="shared" si="4"/>
        <v>173.4</v>
      </c>
      <c r="H88" s="14" t="s">
        <v>45</v>
      </c>
      <c r="I88" s="25">
        <v>1</v>
      </c>
      <c r="J88" s="33">
        <v>44280</v>
      </c>
      <c r="K88" s="37">
        <v>44287</v>
      </c>
      <c r="L88" s="10" t="str">
        <f t="shared" ca="1" si="3"/>
        <v>-</v>
      </c>
      <c r="M88" s="35">
        <v>44292</v>
      </c>
      <c r="N88" s="15"/>
      <c r="O88" s="46" t="s">
        <v>78</v>
      </c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</row>
    <row r="89" spans="1:34" s="42" customFormat="1">
      <c r="A89" s="44" t="s">
        <v>211</v>
      </c>
      <c r="B89" s="12">
        <v>243464</v>
      </c>
      <c r="C89" s="11" t="s">
        <v>309</v>
      </c>
      <c r="D89" s="40" t="s">
        <v>43</v>
      </c>
      <c r="E89" s="70">
        <v>290</v>
      </c>
      <c r="F89" s="27">
        <f>0.8*11.6</f>
        <v>9.2799999999999994</v>
      </c>
      <c r="G89" s="24">
        <f t="shared" si="4"/>
        <v>2691.2</v>
      </c>
      <c r="H89" s="14" t="s">
        <v>212</v>
      </c>
      <c r="I89" s="25">
        <v>0</v>
      </c>
      <c r="J89" s="33">
        <v>44280</v>
      </c>
      <c r="K89" s="37">
        <v>44287</v>
      </c>
      <c r="L89" s="10" t="str">
        <f t="shared" ca="1" si="3"/>
        <v>-</v>
      </c>
      <c r="M89" s="35">
        <v>44287</v>
      </c>
      <c r="N89" s="15"/>
      <c r="O89" s="46" t="s">
        <v>78</v>
      </c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</row>
    <row r="90" spans="1:34" s="42" customFormat="1">
      <c r="A90" s="44" t="s">
        <v>211</v>
      </c>
      <c r="B90" s="12">
        <v>243599</v>
      </c>
      <c r="C90" s="11" t="s">
        <v>310</v>
      </c>
      <c r="D90" s="40" t="s">
        <v>43</v>
      </c>
      <c r="E90" s="70">
        <v>86</v>
      </c>
      <c r="F90" s="27">
        <f>12.4*0.8</f>
        <v>9.9200000000000017</v>
      </c>
      <c r="G90" s="24">
        <f t="shared" si="4"/>
        <v>853.12000000000012</v>
      </c>
      <c r="H90" s="14" t="s">
        <v>212</v>
      </c>
      <c r="I90" s="25">
        <v>0</v>
      </c>
      <c r="J90" s="33">
        <v>44280</v>
      </c>
      <c r="K90" s="37">
        <v>44287</v>
      </c>
      <c r="L90" s="10" t="str">
        <f t="shared" ca="1" si="3"/>
        <v>-</v>
      </c>
      <c r="M90" s="35">
        <v>44287</v>
      </c>
      <c r="N90" s="15"/>
      <c r="O90" s="46" t="s">
        <v>78</v>
      </c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</row>
    <row r="91" spans="1:34" s="42" customFormat="1">
      <c r="A91" s="44" t="s">
        <v>74</v>
      </c>
      <c r="B91" s="12">
        <v>242234</v>
      </c>
      <c r="C91" s="11" t="s">
        <v>311</v>
      </c>
      <c r="D91" s="40" t="s">
        <v>43</v>
      </c>
      <c r="E91" s="70">
        <v>1</v>
      </c>
      <c r="F91" s="27">
        <v>187.23</v>
      </c>
      <c r="G91" s="24">
        <f t="shared" si="4"/>
        <v>187.23</v>
      </c>
      <c r="H91" s="14" t="s">
        <v>87</v>
      </c>
      <c r="I91" s="25">
        <v>0</v>
      </c>
      <c r="J91" s="33">
        <v>44281</v>
      </c>
      <c r="K91" s="37">
        <v>44285</v>
      </c>
      <c r="L91" s="10" t="str">
        <f t="shared" ca="1" si="3"/>
        <v>-</v>
      </c>
      <c r="M91" s="35">
        <v>44284</v>
      </c>
      <c r="N91" s="15"/>
      <c r="O91" s="46" t="s">
        <v>78</v>
      </c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</row>
    <row r="92" spans="1:34" s="42" customFormat="1">
      <c r="A92" s="44" t="s">
        <v>74</v>
      </c>
      <c r="B92" s="12">
        <v>242979</v>
      </c>
      <c r="C92" s="11" t="s">
        <v>312</v>
      </c>
      <c r="D92" s="40" t="s">
        <v>43</v>
      </c>
      <c r="E92" s="70">
        <v>3</v>
      </c>
      <c r="F92" s="27">
        <v>154.05000000000001</v>
      </c>
      <c r="G92" s="24">
        <f t="shared" si="4"/>
        <v>462.15000000000003</v>
      </c>
      <c r="H92" s="14" t="s">
        <v>44</v>
      </c>
      <c r="I92" s="25">
        <v>0</v>
      </c>
      <c r="J92" s="33">
        <v>44281</v>
      </c>
      <c r="K92" s="37">
        <v>44291</v>
      </c>
      <c r="L92" s="10" t="str">
        <f t="shared" ca="1" si="3"/>
        <v>-</v>
      </c>
      <c r="M92" s="35">
        <v>44292</v>
      </c>
      <c r="N92" s="15"/>
      <c r="O92" s="46" t="s">
        <v>78</v>
      </c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</row>
    <row r="93" spans="1:34" s="42" customFormat="1">
      <c r="A93" s="44" t="s">
        <v>74</v>
      </c>
      <c r="B93" s="12">
        <v>242917</v>
      </c>
      <c r="C93" s="11" t="s">
        <v>313</v>
      </c>
      <c r="D93" s="40" t="s">
        <v>43</v>
      </c>
      <c r="E93" s="70">
        <v>1</v>
      </c>
      <c r="F93" s="27">
        <v>154.05000000000001</v>
      </c>
      <c r="G93" s="24">
        <f t="shared" si="4"/>
        <v>154.05000000000001</v>
      </c>
      <c r="H93" s="14" t="s">
        <v>44</v>
      </c>
      <c r="I93" s="25">
        <v>0</v>
      </c>
      <c r="J93" s="33">
        <v>44281</v>
      </c>
      <c r="K93" s="37">
        <v>44306</v>
      </c>
      <c r="L93" s="10" t="str">
        <f t="shared" ca="1" si="3"/>
        <v>-</v>
      </c>
      <c r="M93" s="35">
        <v>44312</v>
      </c>
      <c r="N93" s="15"/>
      <c r="O93" s="46" t="s">
        <v>78</v>
      </c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</row>
    <row r="94" spans="1:34" s="42" customFormat="1">
      <c r="A94" s="44" t="s">
        <v>74</v>
      </c>
      <c r="B94" s="12">
        <v>243176</v>
      </c>
      <c r="C94" s="11" t="s">
        <v>314</v>
      </c>
      <c r="D94" s="40" t="s">
        <v>43</v>
      </c>
      <c r="E94" s="70">
        <v>1</v>
      </c>
      <c r="F94" s="27">
        <v>800</v>
      </c>
      <c r="G94" s="24">
        <f t="shared" si="4"/>
        <v>800</v>
      </c>
      <c r="H94" s="14" t="s">
        <v>330</v>
      </c>
      <c r="I94" s="25">
        <v>0</v>
      </c>
      <c r="J94" s="33">
        <v>44281</v>
      </c>
      <c r="K94" s="37">
        <v>44285</v>
      </c>
      <c r="L94" s="10" t="str">
        <f t="shared" ca="1" si="3"/>
        <v>-</v>
      </c>
      <c r="M94" s="35">
        <v>44286</v>
      </c>
      <c r="N94" s="15"/>
      <c r="O94" s="46" t="s">
        <v>78</v>
      </c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</row>
    <row r="95" spans="1:34" s="42" customFormat="1">
      <c r="A95" s="44" t="s">
        <v>137</v>
      </c>
      <c r="B95" s="12">
        <v>242832</v>
      </c>
      <c r="C95" s="11" t="s">
        <v>136</v>
      </c>
      <c r="D95" s="40" t="s">
        <v>43</v>
      </c>
      <c r="E95" s="70">
        <v>1077</v>
      </c>
      <c r="F95" s="27">
        <v>1.28</v>
      </c>
      <c r="G95" s="24">
        <f t="shared" si="4"/>
        <v>1378.56</v>
      </c>
      <c r="H95" s="14" t="s">
        <v>47</v>
      </c>
      <c r="I95" s="25">
        <v>0</v>
      </c>
      <c r="J95" s="33">
        <v>44272</v>
      </c>
      <c r="K95" s="37">
        <v>44281</v>
      </c>
      <c r="L95" s="10" t="str">
        <f t="shared" ca="1" si="3"/>
        <v>-</v>
      </c>
      <c r="M95" s="35">
        <v>44281</v>
      </c>
      <c r="N95" s="15"/>
      <c r="O95" s="46" t="s">
        <v>78</v>
      </c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</row>
    <row r="96" spans="1:34" s="42" customFormat="1">
      <c r="A96" s="44" t="s">
        <v>137</v>
      </c>
      <c r="B96" s="12">
        <v>243361</v>
      </c>
      <c r="C96" s="11" t="s">
        <v>315</v>
      </c>
      <c r="D96" s="40" t="s">
        <v>43</v>
      </c>
      <c r="E96" s="70">
        <v>1619</v>
      </c>
      <c r="F96" s="27">
        <v>1.31</v>
      </c>
      <c r="G96" s="24">
        <f t="shared" si="4"/>
        <v>2120.89</v>
      </c>
      <c r="H96" s="14" t="s">
        <v>47</v>
      </c>
      <c r="I96" s="25">
        <v>0</v>
      </c>
      <c r="J96" s="33">
        <v>44281</v>
      </c>
      <c r="K96" s="37">
        <v>44292</v>
      </c>
      <c r="L96" s="10" t="str">
        <f t="shared" ca="1" si="3"/>
        <v>-</v>
      </c>
      <c r="M96" s="35">
        <v>44294</v>
      </c>
      <c r="N96" s="15"/>
      <c r="O96" s="46" t="s">
        <v>78</v>
      </c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</row>
    <row r="97" spans="1:34" s="42" customFormat="1">
      <c r="A97" s="44" t="s">
        <v>36</v>
      </c>
      <c r="B97" s="12">
        <v>243354</v>
      </c>
      <c r="C97" s="11" t="s">
        <v>61</v>
      </c>
      <c r="D97" s="40">
        <v>19.05</v>
      </c>
      <c r="E97" s="70">
        <v>140</v>
      </c>
      <c r="F97" s="27">
        <v>4.9000000000000004</v>
      </c>
      <c r="G97" s="24">
        <f t="shared" si="4"/>
        <v>686</v>
      </c>
      <c r="H97" s="14" t="s">
        <v>45</v>
      </c>
      <c r="I97" s="25">
        <v>1</v>
      </c>
      <c r="J97" s="33">
        <v>44284</v>
      </c>
      <c r="K97" s="37">
        <v>44291</v>
      </c>
      <c r="L97" s="10" t="str">
        <f t="shared" ca="1" si="3"/>
        <v>-</v>
      </c>
      <c r="M97" s="35">
        <v>44293</v>
      </c>
      <c r="N97" s="15"/>
      <c r="O97" s="46" t="s">
        <v>78</v>
      </c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</row>
    <row r="98" spans="1:34" s="42" customFormat="1">
      <c r="A98" s="44" t="s">
        <v>36</v>
      </c>
      <c r="B98" s="12">
        <v>244092</v>
      </c>
      <c r="C98" s="11" t="s">
        <v>316</v>
      </c>
      <c r="D98" s="40">
        <v>28</v>
      </c>
      <c r="E98" s="70">
        <v>31</v>
      </c>
      <c r="F98" s="27">
        <v>5.78</v>
      </c>
      <c r="G98" s="24">
        <f t="shared" si="4"/>
        <v>179.18</v>
      </c>
      <c r="H98" s="14" t="s">
        <v>45</v>
      </c>
      <c r="I98" s="25">
        <v>1</v>
      </c>
      <c r="J98" s="33">
        <v>44284</v>
      </c>
      <c r="K98" s="37">
        <v>44291</v>
      </c>
      <c r="L98" s="10" t="str">
        <f t="shared" ca="1" si="3"/>
        <v>-</v>
      </c>
      <c r="M98" s="35">
        <v>44286</v>
      </c>
      <c r="N98" s="15"/>
      <c r="O98" s="46" t="s">
        <v>78</v>
      </c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</row>
    <row r="99" spans="1:34" s="42" customFormat="1">
      <c r="A99" s="44" t="s">
        <v>36</v>
      </c>
      <c r="B99" s="12">
        <v>2440898</v>
      </c>
      <c r="C99" s="11" t="s">
        <v>317</v>
      </c>
      <c r="D99" s="40">
        <v>24</v>
      </c>
      <c r="E99" s="70">
        <v>10</v>
      </c>
      <c r="F99" s="27">
        <v>6.7</v>
      </c>
      <c r="G99" s="24">
        <f t="shared" si="4"/>
        <v>67</v>
      </c>
      <c r="H99" s="14" t="s">
        <v>45</v>
      </c>
      <c r="I99" s="25">
        <v>1</v>
      </c>
      <c r="J99" s="33">
        <v>44284</v>
      </c>
      <c r="K99" s="37">
        <v>44291</v>
      </c>
      <c r="L99" s="10" t="str">
        <f t="shared" ca="1" si="3"/>
        <v>-</v>
      </c>
      <c r="M99" s="35">
        <v>44285</v>
      </c>
      <c r="N99" s="15"/>
      <c r="O99" s="46" t="s">
        <v>78</v>
      </c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</row>
    <row r="100" spans="1:34" s="42" customFormat="1">
      <c r="A100" s="44" t="s">
        <v>36</v>
      </c>
      <c r="B100" s="12">
        <v>243934</v>
      </c>
      <c r="C100" s="11" t="s">
        <v>318</v>
      </c>
      <c r="D100" s="40">
        <v>19</v>
      </c>
      <c r="E100" s="70">
        <v>49</v>
      </c>
      <c r="F100" s="27">
        <v>7.16</v>
      </c>
      <c r="G100" s="24">
        <f t="shared" ref="G100:G106" si="5">E100*F100</f>
        <v>350.84000000000003</v>
      </c>
      <c r="H100" s="14" t="s">
        <v>55</v>
      </c>
      <c r="I100" s="25">
        <v>1</v>
      </c>
      <c r="J100" s="33">
        <v>44284</v>
      </c>
      <c r="K100" s="37">
        <v>44291</v>
      </c>
      <c r="L100" s="10" t="str">
        <f t="shared" ref="L100:L106" ca="1" si="6">IF(AND(K100=TODAY(),ISBLANK(M100)=TRUE()),"SIM",IF(AND(K100&lt;TODAY(),ISBLANK(M100)=TRUE()),IF(ISBLANK(K100),"-","EM ATRASO"),"-"))</f>
        <v>-</v>
      </c>
      <c r="M100" s="35">
        <v>44292</v>
      </c>
      <c r="N100" s="15"/>
      <c r="O100" s="46" t="s">
        <v>78</v>
      </c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</row>
    <row r="101" spans="1:34" s="42" customFormat="1">
      <c r="A101" s="44" t="s">
        <v>36</v>
      </c>
      <c r="B101" s="12" t="s">
        <v>320</v>
      </c>
      <c r="C101" s="11" t="s">
        <v>321</v>
      </c>
      <c r="D101" s="40">
        <v>19</v>
      </c>
      <c r="E101" s="70">
        <v>10</v>
      </c>
      <c r="F101" s="27">
        <v>6.7</v>
      </c>
      <c r="G101" s="24">
        <f t="shared" si="5"/>
        <v>67</v>
      </c>
      <c r="H101" s="14" t="s">
        <v>45</v>
      </c>
      <c r="I101" s="25">
        <v>1</v>
      </c>
      <c r="J101" s="33">
        <v>44285</v>
      </c>
      <c r="K101" s="37">
        <v>44292</v>
      </c>
      <c r="L101" s="10" t="str">
        <f t="shared" ca="1" si="6"/>
        <v>-</v>
      </c>
      <c r="M101" s="35">
        <v>44295</v>
      </c>
      <c r="N101" s="15"/>
      <c r="O101" s="46" t="s">
        <v>78</v>
      </c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</row>
    <row r="102" spans="1:34" s="42" customFormat="1">
      <c r="A102" s="44" t="s">
        <v>36</v>
      </c>
      <c r="B102" s="12" t="s">
        <v>322</v>
      </c>
      <c r="C102" s="11" t="s">
        <v>323</v>
      </c>
      <c r="D102" s="40">
        <v>19</v>
      </c>
      <c r="E102" s="70">
        <v>15</v>
      </c>
      <c r="F102" s="27">
        <v>4.4000000000000004</v>
      </c>
      <c r="G102" s="24">
        <f t="shared" si="5"/>
        <v>66</v>
      </c>
      <c r="H102" s="14" t="s">
        <v>44</v>
      </c>
      <c r="I102" s="25">
        <v>0</v>
      </c>
      <c r="J102" s="33">
        <v>44285</v>
      </c>
      <c r="K102" s="37">
        <v>44292</v>
      </c>
      <c r="L102" s="10" t="str">
        <f t="shared" ca="1" si="6"/>
        <v>-</v>
      </c>
      <c r="M102" s="35">
        <v>44298</v>
      </c>
      <c r="N102" s="15"/>
      <c r="O102" s="46" t="s">
        <v>78</v>
      </c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</row>
    <row r="103" spans="1:34" s="42" customFormat="1">
      <c r="A103" s="44" t="s">
        <v>36</v>
      </c>
      <c r="B103" s="12" t="s">
        <v>324</v>
      </c>
      <c r="C103" s="11" t="s">
        <v>62</v>
      </c>
      <c r="D103" s="40">
        <v>19.05</v>
      </c>
      <c r="E103" s="70">
        <v>99</v>
      </c>
      <c r="F103" s="27">
        <v>4.9000000000000004</v>
      </c>
      <c r="G103" s="24">
        <f t="shared" si="5"/>
        <v>485.1</v>
      </c>
      <c r="H103" s="14" t="s">
        <v>45</v>
      </c>
      <c r="I103" s="25">
        <v>1</v>
      </c>
      <c r="J103" s="33">
        <v>44285</v>
      </c>
      <c r="K103" s="37">
        <v>44292</v>
      </c>
      <c r="L103" s="10" t="str">
        <f t="shared" ca="1" si="6"/>
        <v>-</v>
      </c>
      <c r="M103" s="35">
        <v>44384</v>
      </c>
      <c r="N103" s="15"/>
      <c r="O103" s="46" t="s">
        <v>78</v>
      </c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</row>
    <row r="104" spans="1:34" s="42" customFormat="1">
      <c r="A104" s="44" t="s">
        <v>36</v>
      </c>
      <c r="B104" s="12" t="s">
        <v>325</v>
      </c>
      <c r="C104" s="11" t="s">
        <v>326</v>
      </c>
      <c r="D104" s="40">
        <v>19.05</v>
      </c>
      <c r="E104" s="70">
        <v>20</v>
      </c>
      <c r="F104" s="27">
        <v>7.16</v>
      </c>
      <c r="G104" s="24">
        <f t="shared" si="5"/>
        <v>143.19999999999999</v>
      </c>
      <c r="H104" s="14" t="s">
        <v>45</v>
      </c>
      <c r="I104" s="25">
        <v>2</v>
      </c>
      <c r="J104" s="33">
        <v>44285</v>
      </c>
      <c r="K104" s="37">
        <v>44292</v>
      </c>
      <c r="L104" s="10" t="str">
        <f t="shared" ca="1" si="6"/>
        <v>-</v>
      </c>
      <c r="M104" s="35">
        <v>44293</v>
      </c>
      <c r="N104" s="15"/>
      <c r="O104" s="46" t="s">
        <v>78</v>
      </c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</row>
    <row r="105" spans="1:34" s="42" customFormat="1">
      <c r="A105" s="44" t="s">
        <v>36</v>
      </c>
      <c r="B105" s="12" t="s">
        <v>327</v>
      </c>
      <c r="C105" s="11" t="s">
        <v>328</v>
      </c>
      <c r="D105" s="40">
        <v>20</v>
      </c>
      <c r="E105" s="70">
        <v>20</v>
      </c>
      <c r="F105" s="27">
        <v>7.16</v>
      </c>
      <c r="G105" s="24">
        <f t="shared" si="5"/>
        <v>143.19999999999999</v>
      </c>
      <c r="H105" s="14" t="s">
        <v>45</v>
      </c>
      <c r="I105" s="25">
        <v>2</v>
      </c>
      <c r="J105" s="33">
        <v>44285</v>
      </c>
      <c r="K105" s="37">
        <v>44292</v>
      </c>
      <c r="L105" s="10" t="str">
        <f t="shared" ca="1" si="6"/>
        <v>-</v>
      </c>
      <c r="M105" s="35">
        <v>44293</v>
      </c>
      <c r="N105" s="15"/>
      <c r="O105" s="46" t="s">
        <v>78</v>
      </c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</row>
    <row r="106" spans="1:34" s="42" customFormat="1">
      <c r="A106" s="44" t="s">
        <v>36</v>
      </c>
      <c r="B106" s="12" t="s">
        <v>329</v>
      </c>
      <c r="C106" s="11" t="s">
        <v>241</v>
      </c>
      <c r="D106" s="40">
        <v>19</v>
      </c>
      <c r="E106" s="70">
        <v>201</v>
      </c>
      <c r="F106" s="27">
        <v>4.9000000000000004</v>
      </c>
      <c r="G106" s="24">
        <f t="shared" si="5"/>
        <v>984.90000000000009</v>
      </c>
      <c r="H106" s="14" t="s">
        <v>45</v>
      </c>
      <c r="I106" s="25">
        <v>1</v>
      </c>
      <c r="J106" s="33">
        <v>44285</v>
      </c>
      <c r="K106" s="37">
        <v>44292</v>
      </c>
      <c r="L106" s="10" t="str">
        <f t="shared" ca="1" si="6"/>
        <v>-</v>
      </c>
      <c r="M106" s="35">
        <v>44300</v>
      </c>
      <c r="N106" s="15" t="s">
        <v>359</v>
      </c>
      <c r="O106" s="46" t="s">
        <v>78</v>
      </c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</row>
    <row r="107" spans="1:34" s="42" customFormat="1">
      <c r="C107" s="47"/>
      <c r="D107" s="47"/>
      <c r="E107" s="60"/>
      <c r="F107" s="48"/>
      <c r="K107" s="49"/>
      <c r="L107" s="50"/>
      <c r="M107" s="5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</row>
    <row r="108" spans="1:34" s="42" customFormat="1">
      <c r="C108" s="47"/>
      <c r="D108" s="47"/>
      <c r="E108" s="60"/>
      <c r="F108" s="48"/>
      <c r="K108" s="49"/>
      <c r="L108" s="50"/>
      <c r="M108" s="5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</row>
    <row r="109" spans="1:34" s="42" customFormat="1">
      <c r="C109" s="47"/>
      <c r="D109" s="47"/>
      <c r="E109" s="60"/>
      <c r="F109" s="48"/>
      <c r="K109" s="49"/>
      <c r="L109" s="50"/>
      <c r="M109" s="5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</row>
    <row r="110" spans="1:34" s="42" customFormat="1">
      <c r="C110" s="47"/>
      <c r="D110" s="47"/>
      <c r="E110" s="60"/>
      <c r="F110" s="48"/>
      <c r="K110" s="49"/>
      <c r="L110" s="50"/>
      <c r="M110" s="5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</row>
    <row r="111" spans="1:34" s="42" customFormat="1">
      <c r="C111" s="47"/>
      <c r="D111" s="47"/>
      <c r="E111" s="60"/>
      <c r="F111" s="48"/>
      <c r="K111" s="49"/>
      <c r="L111" s="50"/>
      <c r="M111" s="5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</row>
    <row r="112" spans="1:34" s="42" customFormat="1">
      <c r="C112" s="47"/>
      <c r="D112" s="47"/>
      <c r="E112" s="60"/>
      <c r="F112" s="48"/>
      <c r="K112" s="49"/>
      <c r="L112" s="50"/>
      <c r="M112" s="5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</row>
    <row r="113" spans="3:34" s="42" customFormat="1">
      <c r="C113" s="47"/>
      <c r="D113" s="47"/>
      <c r="E113" s="60"/>
      <c r="F113" s="48"/>
      <c r="K113" s="49"/>
      <c r="L113" s="50"/>
      <c r="M113" s="5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</row>
    <row r="114" spans="3:34" s="42" customFormat="1">
      <c r="C114" s="47"/>
      <c r="D114" s="47"/>
      <c r="E114" s="60"/>
      <c r="F114" s="48"/>
      <c r="K114" s="49"/>
      <c r="L114" s="50"/>
      <c r="M114" s="5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</row>
    <row r="115" spans="3:34" s="42" customFormat="1">
      <c r="C115" s="47"/>
      <c r="D115" s="47"/>
      <c r="E115" s="60"/>
      <c r="F115" s="48"/>
      <c r="K115" s="49"/>
      <c r="L115" s="50"/>
      <c r="M115" s="5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</row>
    <row r="116" spans="3:34" s="42" customFormat="1">
      <c r="C116" s="47"/>
      <c r="D116" s="47"/>
      <c r="E116" s="60"/>
      <c r="F116" s="48"/>
      <c r="K116" s="49"/>
      <c r="L116" s="50"/>
      <c r="M116" s="5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</row>
    <row r="117" spans="3:34" s="42" customFormat="1">
      <c r="C117" s="47"/>
      <c r="D117" s="47"/>
      <c r="E117" s="60"/>
      <c r="F117" s="48"/>
      <c r="K117" s="49"/>
      <c r="L117" s="50"/>
      <c r="M117" s="5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</row>
    <row r="118" spans="3:34" s="42" customFormat="1">
      <c r="C118" s="47"/>
      <c r="D118" s="47"/>
      <c r="E118" s="60"/>
      <c r="F118" s="48"/>
      <c r="K118" s="49"/>
      <c r="L118" s="50"/>
      <c r="M118" s="5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</row>
    <row r="119" spans="3:34" s="42" customFormat="1">
      <c r="C119" s="47"/>
      <c r="D119" s="47"/>
      <c r="E119" s="60"/>
      <c r="F119" s="48"/>
      <c r="K119" s="49"/>
      <c r="L119" s="50"/>
      <c r="M119" s="5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</row>
    <row r="120" spans="3:34" s="42" customFormat="1">
      <c r="C120" s="47"/>
      <c r="D120" s="47"/>
      <c r="E120" s="60"/>
      <c r="F120" s="48"/>
      <c r="K120" s="49"/>
      <c r="L120" s="50"/>
      <c r="M120" s="5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</row>
    <row r="121" spans="3:34" s="42" customFormat="1">
      <c r="C121" s="47"/>
      <c r="D121" s="47"/>
      <c r="E121" s="60"/>
      <c r="F121" s="48"/>
      <c r="K121" s="49"/>
      <c r="L121" s="50"/>
      <c r="M121" s="5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</row>
    <row r="122" spans="3:34" s="42" customFormat="1">
      <c r="C122" s="47"/>
      <c r="D122" s="47"/>
      <c r="E122" s="60"/>
      <c r="F122" s="48"/>
      <c r="K122" s="49"/>
      <c r="L122" s="50"/>
      <c r="M122" s="5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</row>
    <row r="123" spans="3:34" s="42" customFormat="1">
      <c r="C123" s="47"/>
      <c r="D123" s="47"/>
      <c r="E123" s="60"/>
      <c r="F123" s="48"/>
      <c r="K123" s="49"/>
      <c r="L123" s="50"/>
      <c r="M123" s="5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</row>
    <row r="124" spans="3:34" s="42" customFormat="1">
      <c r="C124" s="47"/>
      <c r="D124" s="47"/>
      <c r="E124" s="60"/>
      <c r="F124" s="48"/>
      <c r="K124" s="49"/>
      <c r="L124" s="50"/>
      <c r="M124" s="5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</row>
    <row r="125" spans="3:34" s="42" customFormat="1">
      <c r="C125" s="47"/>
      <c r="D125" s="47"/>
      <c r="E125" s="60"/>
      <c r="F125" s="48"/>
      <c r="K125" s="49"/>
      <c r="L125" s="50"/>
      <c r="M125" s="5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</row>
    <row r="126" spans="3:34" s="42" customFormat="1">
      <c r="C126" s="47"/>
      <c r="D126" s="47"/>
      <c r="E126" s="60"/>
      <c r="F126" s="48"/>
      <c r="K126" s="49"/>
      <c r="L126" s="50"/>
      <c r="M126" s="5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</row>
    <row r="127" spans="3:34" s="42" customFormat="1">
      <c r="C127" s="47"/>
      <c r="D127" s="47"/>
      <c r="E127" s="60"/>
      <c r="F127" s="48"/>
      <c r="K127" s="49"/>
      <c r="L127" s="50"/>
      <c r="M127" s="5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</row>
    <row r="128" spans="3:34" s="42" customFormat="1">
      <c r="C128" s="47"/>
      <c r="D128" s="47"/>
      <c r="E128" s="60"/>
      <c r="F128" s="48"/>
      <c r="K128" s="49"/>
      <c r="L128" s="50"/>
      <c r="M128" s="5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</row>
    <row r="129" spans="3:34" s="42" customFormat="1">
      <c r="C129" s="47"/>
      <c r="D129" s="47"/>
      <c r="E129" s="60"/>
      <c r="F129" s="48"/>
      <c r="K129" s="49"/>
      <c r="L129" s="50"/>
      <c r="M129" s="5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</row>
    <row r="130" spans="3:34" s="42" customFormat="1">
      <c r="C130" s="47"/>
      <c r="D130" s="47"/>
      <c r="E130" s="60"/>
      <c r="F130" s="48"/>
      <c r="K130" s="49"/>
      <c r="L130" s="50"/>
      <c r="M130" s="5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</row>
    <row r="131" spans="3:34" s="42" customFormat="1">
      <c r="C131" s="47"/>
      <c r="D131" s="47"/>
      <c r="E131" s="60"/>
      <c r="F131" s="48"/>
      <c r="K131" s="49"/>
      <c r="L131" s="50"/>
      <c r="M131" s="5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</row>
    <row r="132" spans="3:34" s="42" customFormat="1">
      <c r="C132" s="47"/>
      <c r="D132" s="47"/>
      <c r="E132" s="60"/>
      <c r="F132" s="48"/>
      <c r="K132" s="49"/>
      <c r="L132" s="50"/>
      <c r="M132" s="5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</row>
    <row r="133" spans="3:34" s="42" customFormat="1">
      <c r="C133" s="47"/>
      <c r="D133" s="47"/>
      <c r="E133" s="60"/>
      <c r="F133" s="48"/>
      <c r="K133" s="49"/>
      <c r="L133" s="50"/>
      <c r="M133" s="5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</row>
    <row r="134" spans="3:34" s="42" customFormat="1">
      <c r="C134" s="47"/>
      <c r="D134" s="47"/>
      <c r="E134" s="60"/>
      <c r="F134" s="48"/>
      <c r="K134" s="49"/>
      <c r="L134" s="50"/>
      <c r="M134" s="5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</row>
    <row r="135" spans="3:34" s="42" customFormat="1">
      <c r="C135" s="47"/>
      <c r="D135" s="47"/>
      <c r="E135" s="60"/>
      <c r="F135" s="48"/>
      <c r="K135" s="49"/>
      <c r="L135" s="50"/>
      <c r="M135" s="5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</row>
    <row r="136" spans="3:34" s="42" customFormat="1">
      <c r="C136" s="47"/>
      <c r="D136" s="47"/>
      <c r="E136" s="60"/>
      <c r="F136" s="48"/>
      <c r="K136" s="49"/>
      <c r="L136" s="50"/>
      <c r="M136" s="5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</row>
    <row r="137" spans="3:34" s="42" customFormat="1">
      <c r="C137" s="47"/>
      <c r="D137" s="47"/>
      <c r="E137" s="60"/>
      <c r="F137" s="48"/>
      <c r="K137" s="49"/>
      <c r="L137" s="50"/>
      <c r="M137" s="5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</row>
    <row r="138" spans="3:34" s="42" customFormat="1">
      <c r="C138" s="47"/>
      <c r="D138" s="47"/>
      <c r="E138" s="60"/>
      <c r="F138" s="48"/>
      <c r="K138" s="49"/>
      <c r="L138" s="50"/>
      <c r="M138" s="5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</row>
    <row r="139" spans="3:34" s="42" customFormat="1">
      <c r="C139" s="47"/>
      <c r="D139" s="47"/>
      <c r="E139" s="60"/>
      <c r="F139" s="48"/>
      <c r="K139" s="49"/>
      <c r="L139" s="50"/>
      <c r="M139" s="5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</row>
    <row r="140" spans="3:34" s="42" customFormat="1">
      <c r="C140" s="47"/>
      <c r="D140" s="47"/>
      <c r="E140" s="60"/>
      <c r="F140" s="48"/>
      <c r="K140" s="49"/>
      <c r="L140" s="50"/>
      <c r="M140" s="5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</row>
    <row r="141" spans="3:34" s="42" customFormat="1">
      <c r="C141" s="47"/>
      <c r="D141" s="47"/>
      <c r="E141" s="60"/>
      <c r="F141" s="48"/>
      <c r="K141" s="49"/>
      <c r="L141" s="50"/>
      <c r="M141" s="5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</row>
    <row r="142" spans="3:34" s="42" customFormat="1">
      <c r="C142" s="47"/>
      <c r="D142" s="47"/>
      <c r="E142" s="60"/>
      <c r="F142" s="48"/>
      <c r="K142" s="49"/>
      <c r="L142" s="50"/>
      <c r="M142" s="5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</row>
    <row r="143" spans="3:34" s="42" customFormat="1">
      <c r="C143" s="47"/>
      <c r="D143" s="47"/>
      <c r="E143" s="60"/>
      <c r="F143" s="48"/>
      <c r="K143" s="49"/>
      <c r="L143" s="50"/>
      <c r="M143" s="5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</row>
    <row r="144" spans="3:34" s="42" customFormat="1">
      <c r="C144" s="47"/>
      <c r="D144" s="47"/>
      <c r="E144" s="60"/>
      <c r="F144" s="48"/>
      <c r="K144" s="49"/>
      <c r="L144" s="50"/>
      <c r="M144" s="5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</row>
    <row r="145" spans="3:34" s="42" customFormat="1">
      <c r="C145" s="47"/>
      <c r="D145" s="47"/>
      <c r="E145" s="60"/>
      <c r="F145" s="48"/>
      <c r="K145" s="49"/>
      <c r="L145" s="50"/>
      <c r="M145" s="5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</row>
    <row r="146" spans="3:34" s="42" customFormat="1">
      <c r="C146" s="47"/>
      <c r="D146" s="47"/>
      <c r="E146" s="60"/>
      <c r="F146" s="48"/>
      <c r="K146" s="49"/>
      <c r="L146" s="50"/>
      <c r="M146" s="5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</row>
    <row r="147" spans="3:34" s="42" customFormat="1">
      <c r="C147" s="47"/>
      <c r="D147" s="47"/>
      <c r="E147" s="60"/>
      <c r="F147" s="48"/>
      <c r="K147" s="49"/>
      <c r="L147" s="50"/>
      <c r="M147" s="5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</row>
    <row r="148" spans="3:34" s="42" customFormat="1">
      <c r="C148" s="47"/>
      <c r="D148" s="47"/>
      <c r="E148" s="60"/>
      <c r="F148" s="48"/>
      <c r="K148" s="49"/>
      <c r="L148" s="50"/>
      <c r="M148" s="5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</row>
    <row r="149" spans="3:34" s="42" customFormat="1">
      <c r="C149" s="47"/>
      <c r="D149" s="47"/>
      <c r="E149" s="60"/>
      <c r="F149" s="48"/>
      <c r="K149" s="49"/>
      <c r="L149" s="50"/>
      <c r="M149" s="5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</row>
    <row r="150" spans="3:34" s="42" customFormat="1">
      <c r="C150" s="47"/>
      <c r="D150" s="47"/>
      <c r="E150" s="60"/>
      <c r="F150" s="48"/>
      <c r="K150" s="49"/>
      <c r="L150" s="50"/>
      <c r="M150" s="5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</row>
    <row r="151" spans="3:34" s="42" customFormat="1">
      <c r="C151" s="47"/>
      <c r="D151" s="47"/>
      <c r="E151" s="60"/>
      <c r="F151" s="48"/>
      <c r="K151" s="49"/>
      <c r="L151" s="50"/>
      <c r="M151" s="5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</row>
    <row r="152" spans="3:34" s="42" customFormat="1">
      <c r="C152" s="47"/>
      <c r="D152" s="47"/>
      <c r="E152" s="60"/>
      <c r="F152" s="48"/>
      <c r="K152" s="49"/>
      <c r="L152" s="50"/>
      <c r="M152" s="5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</row>
    <row r="153" spans="3:34" s="42" customFormat="1">
      <c r="C153" s="47"/>
      <c r="D153" s="47"/>
      <c r="E153" s="60"/>
      <c r="F153" s="48"/>
      <c r="K153" s="49"/>
      <c r="L153" s="50"/>
      <c r="M153" s="5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</row>
    <row r="154" spans="3:34" s="42" customFormat="1">
      <c r="C154" s="47"/>
      <c r="D154" s="47"/>
      <c r="E154" s="60"/>
      <c r="F154" s="48"/>
      <c r="K154" s="49"/>
      <c r="L154" s="50"/>
      <c r="M154" s="5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</row>
    <row r="155" spans="3:34" s="42" customFormat="1">
      <c r="C155" s="47"/>
      <c r="D155" s="47"/>
      <c r="E155" s="60"/>
      <c r="F155" s="48"/>
      <c r="K155" s="49"/>
      <c r="L155" s="50"/>
      <c r="M155" s="5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</row>
    <row r="156" spans="3:34" s="42" customFormat="1">
      <c r="C156" s="47"/>
      <c r="D156" s="47"/>
      <c r="E156" s="60"/>
      <c r="F156" s="48"/>
      <c r="K156" s="49"/>
      <c r="L156" s="50"/>
      <c r="M156" s="5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</row>
    <row r="157" spans="3:34" s="42" customFormat="1">
      <c r="C157" s="47"/>
      <c r="D157" s="47"/>
      <c r="E157" s="60"/>
      <c r="F157" s="48"/>
      <c r="K157" s="49"/>
      <c r="L157" s="50"/>
      <c r="M157" s="5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</row>
    <row r="158" spans="3:34" s="42" customFormat="1">
      <c r="C158" s="47"/>
      <c r="D158" s="47"/>
      <c r="E158" s="60"/>
      <c r="F158" s="48"/>
      <c r="K158" s="49"/>
      <c r="L158" s="50"/>
      <c r="M158" s="5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</row>
    <row r="159" spans="3:34" s="42" customFormat="1">
      <c r="C159" s="47"/>
      <c r="D159" s="47"/>
      <c r="E159" s="60"/>
      <c r="F159" s="48"/>
      <c r="K159" s="49"/>
      <c r="L159" s="50"/>
      <c r="M159" s="5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</row>
    <row r="160" spans="3:34" s="42" customFormat="1">
      <c r="C160" s="47"/>
      <c r="D160" s="47"/>
      <c r="E160" s="60"/>
      <c r="F160" s="48"/>
      <c r="K160" s="49"/>
      <c r="L160" s="50"/>
      <c r="M160" s="5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</row>
    <row r="161" spans="3:34" s="42" customFormat="1">
      <c r="C161" s="47"/>
      <c r="D161" s="47"/>
      <c r="E161" s="60"/>
      <c r="F161" s="48"/>
      <c r="K161" s="49"/>
      <c r="L161" s="50"/>
      <c r="M161" s="5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</row>
    <row r="162" spans="3:34" s="42" customFormat="1">
      <c r="C162" s="47"/>
      <c r="D162" s="47"/>
      <c r="E162" s="60"/>
      <c r="F162" s="48"/>
      <c r="K162" s="49"/>
      <c r="L162" s="50"/>
      <c r="M162" s="5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</row>
    <row r="163" spans="3:34" s="42" customFormat="1">
      <c r="C163" s="47"/>
      <c r="D163" s="47"/>
      <c r="E163" s="60"/>
      <c r="F163" s="48"/>
      <c r="K163" s="49"/>
      <c r="L163" s="50"/>
      <c r="M163" s="5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</row>
    <row r="164" spans="3:34" s="42" customFormat="1">
      <c r="C164" s="47"/>
      <c r="D164" s="47"/>
      <c r="E164" s="60"/>
      <c r="F164" s="48"/>
      <c r="K164" s="49"/>
      <c r="L164" s="50"/>
      <c r="M164" s="5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</row>
    <row r="165" spans="3:34" s="42" customFormat="1">
      <c r="C165" s="47"/>
      <c r="D165" s="47"/>
      <c r="E165" s="60"/>
      <c r="F165" s="48"/>
      <c r="K165" s="49"/>
      <c r="L165" s="50"/>
      <c r="M165" s="5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</row>
    <row r="166" spans="3:34" s="42" customFormat="1">
      <c r="C166" s="47"/>
      <c r="D166" s="47"/>
      <c r="E166" s="60"/>
      <c r="F166" s="48"/>
      <c r="K166" s="49"/>
      <c r="L166" s="50"/>
      <c r="M166" s="5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</row>
    <row r="167" spans="3:34" s="42" customFormat="1">
      <c r="C167" s="47"/>
      <c r="D167" s="47"/>
      <c r="E167" s="60"/>
      <c r="F167" s="48"/>
      <c r="K167" s="49"/>
      <c r="L167" s="50"/>
      <c r="M167" s="5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</row>
    <row r="168" spans="3:34" s="42" customFormat="1">
      <c r="C168" s="47"/>
      <c r="D168" s="47"/>
      <c r="E168" s="60"/>
      <c r="F168" s="48"/>
      <c r="K168" s="49"/>
      <c r="L168" s="50"/>
      <c r="M168" s="5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</row>
    <row r="169" spans="3:34" s="42" customFormat="1">
      <c r="C169" s="47"/>
      <c r="D169" s="47"/>
      <c r="E169" s="60"/>
      <c r="F169" s="48"/>
      <c r="K169" s="49"/>
      <c r="L169" s="50"/>
      <c r="M169" s="5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</row>
    <row r="170" spans="3:34" s="42" customFormat="1">
      <c r="C170" s="47"/>
      <c r="D170" s="47"/>
      <c r="E170" s="60"/>
      <c r="F170" s="48"/>
      <c r="K170" s="49"/>
      <c r="L170" s="50"/>
      <c r="M170" s="5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</row>
    <row r="171" spans="3:34" s="42" customFormat="1">
      <c r="C171" s="47"/>
      <c r="D171" s="47"/>
      <c r="E171" s="60"/>
      <c r="F171" s="48"/>
      <c r="K171" s="49"/>
      <c r="L171" s="50"/>
      <c r="M171" s="5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</row>
    <row r="172" spans="3:34" s="42" customFormat="1">
      <c r="C172" s="47"/>
      <c r="D172" s="47"/>
      <c r="E172" s="60"/>
      <c r="F172" s="48"/>
      <c r="K172" s="49"/>
      <c r="L172" s="50"/>
      <c r="M172" s="5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</row>
    <row r="173" spans="3:34" s="42" customFormat="1">
      <c r="C173" s="47"/>
      <c r="D173" s="47"/>
      <c r="E173" s="60"/>
      <c r="F173" s="48"/>
      <c r="K173" s="49"/>
      <c r="L173" s="50"/>
      <c r="M173" s="5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</row>
    <row r="174" spans="3:34" s="42" customFormat="1">
      <c r="C174" s="47"/>
      <c r="D174" s="47"/>
      <c r="E174" s="60"/>
      <c r="F174" s="48"/>
      <c r="K174" s="49"/>
      <c r="L174" s="50"/>
      <c r="M174" s="5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</row>
    <row r="175" spans="3:34" s="42" customFormat="1">
      <c r="C175" s="47"/>
      <c r="D175" s="47"/>
      <c r="E175" s="60"/>
      <c r="F175" s="48"/>
      <c r="K175" s="49"/>
      <c r="L175" s="50"/>
      <c r="M175" s="5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</row>
    <row r="176" spans="3:34" s="42" customFormat="1">
      <c r="C176" s="47"/>
      <c r="D176" s="47"/>
      <c r="E176" s="60"/>
      <c r="F176" s="48"/>
      <c r="K176" s="49"/>
      <c r="L176" s="50"/>
      <c r="M176" s="5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</row>
    <row r="177" spans="3:34" s="42" customFormat="1">
      <c r="C177" s="47"/>
      <c r="D177" s="47"/>
      <c r="E177" s="60"/>
      <c r="F177" s="48"/>
      <c r="K177" s="49"/>
      <c r="L177" s="50"/>
      <c r="M177" s="5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</row>
    <row r="178" spans="3:34" s="42" customFormat="1">
      <c r="C178" s="47"/>
      <c r="D178" s="47"/>
      <c r="E178" s="60"/>
      <c r="F178" s="48"/>
      <c r="K178" s="49"/>
      <c r="L178" s="50"/>
      <c r="M178" s="5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</row>
    <row r="179" spans="3:34" s="42" customFormat="1">
      <c r="C179" s="47"/>
      <c r="D179" s="47"/>
      <c r="E179" s="60"/>
      <c r="F179" s="48"/>
      <c r="K179" s="49"/>
      <c r="L179" s="50"/>
      <c r="M179" s="5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</row>
    <row r="180" spans="3:34" s="42" customFormat="1">
      <c r="C180" s="47"/>
      <c r="D180" s="47"/>
      <c r="E180" s="60"/>
      <c r="F180" s="48"/>
      <c r="K180" s="49"/>
      <c r="L180" s="50"/>
      <c r="M180" s="5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</row>
    <row r="181" spans="3:34" s="42" customFormat="1">
      <c r="C181" s="47"/>
      <c r="D181" s="47"/>
      <c r="E181" s="60"/>
      <c r="F181" s="48"/>
      <c r="K181" s="49"/>
      <c r="L181" s="50"/>
      <c r="M181" s="5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</row>
    <row r="182" spans="3:34" s="42" customFormat="1">
      <c r="C182" s="47"/>
      <c r="D182" s="47"/>
      <c r="E182" s="60"/>
      <c r="F182" s="48"/>
      <c r="K182" s="49"/>
      <c r="L182" s="50"/>
      <c r="M182" s="5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</row>
    <row r="183" spans="3:34" s="42" customFormat="1">
      <c r="C183" s="47"/>
      <c r="D183" s="47"/>
      <c r="E183" s="60"/>
      <c r="F183" s="48"/>
      <c r="K183" s="49"/>
      <c r="L183" s="50"/>
      <c r="M183" s="5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</row>
    <row r="184" spans="3:34" s="42" customFormat="1">
      <c r="C184" s="47"/>
      <c r="D184" s="47"/>
      <c r="E184" s="60"/>
      <c r="F184" s="48"/>
      <c r="K184" s="49"/>
      <c r="L184" s="50"/>
      <c r="M184" s="5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</row>
    <row r="185" spans="3:34" s="42" customFormat="1">
      <c r="C185" s="47"/>
      <c r="D185" s="47"/>
      <c r="E185" s="60"/>
      <c r="F185" s="48"/>
      <c r="K185" s="49"/>
      <c r="L185" s="50"/>
      <c r="M185" s="5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</row>
    <row r="186" spans="3:34" s="42" customFormat="1">
      <c r="C186" s="47"/>
      <c r="D186" s="47"/>
      <c r="E186" s="60"/>
      <c r="F186" s="48"/>
      <c r="K186" s="49"/>
      <c r="L186" s="50"/>
      <c r="M186" s="5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</row>
    <row r="187" spans="3:34" s="42" customFormat="1">
      <c r="C187" s="47"/>
      <c r="D187" s="47"/>
      <c r="E187" s="60"/>
      <c r="F187" s="48"/>
      <c r="K187" s="49"/>
      <c r="L187" s="50"/>
      <c r="M187" s="5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</row>
    <row r="188" spans="3:34" s="42" customFormat="1">
      <c r="C188" s="47"/>
      <c r="D188" s="47"/>
      <c r="E188" s="60"/>
      <c r="F188" s="48"/>
      <c r="K188" s="49"/>
      <c r="L188" s="50"/>
      <c r="M188" s="5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</row>
    <row r="189" spans="3:34" s="42" customFormat="1">
      <c r="C189" s="47"/>
      <c r="D189" s="47"/>
      <c r="E189" s="60"/>
      <c r="F189" s="48"/>
      <c r="K189" s="49"/>
      <c r="L189" s="50"/>
      <c r="M189" s="5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</row>
    <row r="190" spans="3:34" s="42" customFormat="1">
      <c r="C190" s="47"/>
      <c r="D190" s="47"/>
      <c r="E190" s="60"/>
      <c r="F190" s="48"/>
      <c r="K190" s="49"/>
      <c r="L190" s="50"/>
      <c r="M190" s="5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</row>
    <row r="191" spans="3:34" s="42" customFormat="1">
      <c r="C191" s="47"/>
      <c r="D191" s="47"/>
      <c r="E191" s="60"/>
      <c r="F191" s="48"/>
      <c r="K191" s="49"/>
      <c r="L191" s="50"/>
      <c r="M191" s="5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</row>
    <row r="192" spans="3:34" s="42" customFormat="1">
      <c r="C192" s="47"/>
      <c r="D192" s="47"/>
      <c r="E192" s="60"/>
      <c r="F192" s="48"/>
      <c r="K192" s="49"/>
      <c r="L192" s="50"/>
      <c r="M192" s="5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</row>
    <row r="193" spans="3:34" s="42" customFormat="1">
      <c r="C193" s="47"/>
      <c r="D193" s="47"/>
      <c r="E193" s="60"/>
      <c r="F193" s="48"/>
      <c r="K193" s="49"/>
      <c r="L193" s="50"/>
      <c r="M193" s="5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</row>
    <row r="194" spans="3:34" s="42" customFormat="1">
      <c r="C194" s="47"/>
      <c r="D194" s="47"/>
      <c r="E194" s="60"/>
      <c r="F194" s="48"/>
      <c r="K194" s="49"/>
      <c r="L194" s="50"/>
      <c r="M194" s="5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</row>
    <row r="195" spans="3:34" s="42" customFormat="1">
      <c r="C195" s="47"/>
      <c r="D195" s="47"/>
      <c r="E195" s="60"/>
      <c r="F195" s="48"/>
      <c r="K195" s="49"/>
      <c r="L195" s="50"/>
      <c r="M195" s="5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</row>
    <row r="196" spans="3:34" s="42" customFormat="1">
      <c r="C196" s="47"/>
      <c r="D196" s="47"/>
      <c r="E196" s="60"/>
      <c r="F196" s="48"/>
      <c r="K196" s="49"/>
      <c r="L196" s="50"/>
      <c r="M196" s="5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</row>
    <row r="197" spans="3:34" s="42" customFormat="1">
      <c r="C197" s="47"/>
      <c r="D197" s="47"/>
      <c r="E197" s="60"/>
      <c r="F197" s="48"/>
      <c r="K197" s="49"/>
      <c r="L197" s="50"/>
      <c r="M197" s="5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</row>
    <row r="198" spans="3:34" s="42" customFormat="1">
      <c r="C198" s="47"/>
      <c r="D198" s="47"/>
      <c r="E198" s="60"/>
      <c r="F198" s="48"/>
      <c r="K198" s="49"/>
      <c r="L198" s="50"/>
      <c r="M198" s="5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</row>
    <row r="199" spans="3:34" s="42" customFormat="1">
      <c r="C199" s="47"/>
      <c r="D199" s="47"/>
      <c r="E199" s="60"/>
      <c r="F199" s="48"/>
      <c r="K199" s="49"/>
      <c r="L199" s="50"/>
      <c r="M199" s="5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</row>
    <row r="200" spans="3:34" s="42" customFormat="1">
      <c r="C200" s="47"/>
      <c r="D200" s="47"/>
      <c r="E200" s="60"/>
      <c r="F200" s="48"/>
      <c r="K200" s="49"/>
      <c r="L200" s="50"/>
      <c r="M200" s="5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</row>
    <row r="201" spans="3:34" s="42" customFormat="1">
      <c r="C201" s="47"/>
      <c r="D201" s="47"/>
      <c r="E201" s="60"/>
      <c r="F201" s="48"/>
      <c r="K201" s="49"/>
      <c r="L201" s="50"/>
      <c r="M201" s="5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</row>
    <row r="202" spans="3:34" s="42" customFormat="1">
      <c r="C202" s="47"/>
      <c r="D202" s="47"/>
      <c r="E202" s="60"/>
      <c r="F202" s="48"/>
      <c r="K202" s="49"/>
      <c r="L202" s="50"/>
      <c r="M202" s="5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</row>
    <row r="203" spans="3:34" s="42" customFormat="1">
      <c r="C203" s="47"/>
      <c r="D203" s="47"/>
      <c r="E203" s="60"/>
      <c r="F203" s="48"/>
      <c r="K203" s="49"/>
      <c r="L203" s="50"/>
      <c r="M203" s="5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</row>
    <row r="204" spans="3:34" s="42" customFormat="1">
      <c r="C204" s="47"/>
      <c r="D204" s="47"/>
      <c r="E204" s="60"/>
      <c r="F204" s="48"/>
      <c r="K204" s="49"/>
      <c r="L204" s="50"/>
      <c r="M204" s="5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</row>
    <row r="205" spans="3:34" s="42" customFormat="1">
      <c r="C205" s="47"/>
      <c r="D205" s="47"/>
      <c r="E205" s="60"/>
      <c r="F205" s="48"/>
      <c r="K205" s="49"/>
      <c r="L205" s="50"/>
      <c r="M205" s="5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</row>
    <row r="206" spans="3:34" s="42" customFormat="1">
      <c r="C206" s="47"/>
      <c r="D206" s="47"/>
      <c r="E206" s="60"/>
      <c r="F206" s="48"/>
      <c r="K206" s="49"/>
      <c r="L206" s="50"/>
      <c r="M206" s="5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</row>
    <row r="207" spans="3:34" s="42" customFormat="1">
      <c r="C207" s="47"/>
      <c r="D207" s="47"/>
      <c r="E207" s="60"/>
      <c r="F207" s="48"/>
      <c r="K207" s="49"/>
      <c r="L207" s="50"/>
      <c r="M207" s="5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</row>
    <row r="208" spans="3:34" s="42" customFormat="1">
      <c r="C208" s="47"/>
      <c r="D208" s="47"/>
      <c r="E208" s="60"/>
      <c r="F208" s="48"/>
      <c r="K208" s="49"/>
      <c r="L208" s="50"/>
      <c r="M208" s="5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</row>
    <row r="209" spans="3:34" s="42" customFormat="1">
      <c r="C209" s="47"/>
      <c r="D209" s="47"/>
      <c r="E209" s="60"/>
      <c r="F209" s="48"/>
      <c r="K209" s="49"/>
      <c r="L209" s="50"/>
      <c r="M209" s="5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</row>
    <row r="210" spans="3:34" s="42" customFormat="1">
      <c r="C210" s="47"/>
      <c r="D210" s="47"/>
      <c r="E210" s="60"/>
      <c r="F210" s="48"/>
      <c r="K210" s="49"/>
      <c r="L210" s="50"/>
      <c r="M210" s="5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</row>
    <row r="211" spans="3:34" s="42" customFormat="1">
      <c r="C211" s="47"/>
      <c r="D211" s="47"/>
      <c r="E211" s="60"/>
      <c r="F211" s="48"/>
      <c r="K211" s="49"/>
      <c r="L211" s="50"/>
      <c r="M211" s="5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</row>
    <row r="212" spans="3:34" s="42" customFormat="1">
      <c r="C212" s="47"/>
      <c r="D212" s="47"/>
      <c r="E212" s="60"/>
      <c r="F212" s="48"/>
      <c r="K212" s="49"/>
      <c r="L212" s="50"/>
      <c r="M212" s="5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</row>
    <row r="213" spans="3:34" s="42" customFormat="1">
      <c r="C213" s="47"/>
      <c r="D213" s="47"/>
      <c r="E213" s="60"/>
      <c r="F213" s="48"/>
      <c r="K213" s="49"/>
      <c r="L213" s="50"/>
      <c r="M213" s="5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</row>
    <row r="214" spans="3:34" s="42" customFormat="1">
      <c r="C214" s="47"/>
      <c r="D214" s="47"/>
      <c r="E214" s="60"/>
      <c r="F214" s="48"/>
      <c r="K214" s="49"/>
      <c r="L214" s="50"/>
      <c r="M214" s="5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</row>
    <row r="215" spans="3:34" s="42" customFormat="1">
      <c r="C215" s="47"/>
      <c r="D215" s="47"/>
      <c r="E215" s="60"/>
      <c r="F215" s="48"/>
      <c r="K215" s="49"/>
      <c r="L215" s="50"/>
      <c r="M215" s="5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</row>
    <row r="216" spans="3:34" s="42" customFormat="1">
      <c r="C216" s="47"/>
      <c r="D216" s="47"/>
      <c r="E216" s="60"/>
      <c r="F216" s="48"/>
      <c r="K216" s="49"/>
      <c r="L216" s="50"/>
      <c r="M216" s="5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</row>
    <row r="217" spans="3:34" s="42" customFormat="1">
      <c r="C217" s="47"/>
      <c r="D217" s="47"/>
      <c r="E217" s="60"/>
      <c r="F217" s="48"/>
      <c r="K217" s="49"/>
      <c r="L217" s="50"/>
      <c r="M217" s="5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</row>
    <row r="218" spans="3:34" s="42" customFormat="1">
      <c r="C218" s="47"/>
      <c r="D218" s="47"/>
      <c r="E218" s="60"/>
      <c r="F218" s="48"/>
      <c r="K218" s="49"/>
      <c r="L218" s="50"/>
      <c r="M218" s="5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</row>
    <row r="219" spans="3:34" s="42" customFormat="1">
      <c r="C219" s="47"/>
      <c r="D219" s="47"/>
      <c r="E219" s="60"/>
      <c r="F219" s="48"/>
      <c r="K219" s="49"/>
      <c r="L219" s="50"/>
      <c r="M219" s="5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</row>
    <row r="220" spans="3:34" s="42" customFormat="1">
      <c r="C220" s="47"/>
      <c r="D220" s="47"/>
      <c r="E220" s="60"/>
      <c r="F220" s="48"/>
      <c r="K220" s="49"/>
      <c r="L220" s="50"/>
      <c r="M220" s="5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</row>
    <row r="221" spans="3:34" s="42" customFormat="1">
      <c r="C221" s="47"/>
      <c r="D221" s="47"/>
      <c r="E221" s="60"/>
      <c r="F221" s="48"/>
      <c r="K221" s="49"/>
      <c r="L221" s="50"/>
      <c r="M221" s="5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</row>
    <row r="222" spans="3:34" s="42" customFormat="1">
      <c r="C222" s="47"/>
      <c r="D222" s="47"/>
      <c r="E222" s="60"/>
      <c r="F222" s="48"/>
      <c r="K222" s="49"/>
      <c r="L222" s="50"/>
      <c r="M222" s="5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</row>
    <row r="223" spans="3:34" s="42" customFormat="1">
      <c r="C223" s="47"/>
      <c r="D223" s="47"/>
      <c r="E223" s="60"/>
      <c r="F223" s="48"/>
      <c r="K223" s="49"/>
      <c r="L223" s="50"/>
      <c r="M223" s="5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</row>
    <row r="224" spans="3:34" s="42" customFormat="1">
      <c r="C224" s="47"/>
      <c r="D224" s="47"/>
      <c r="E224" s="60"/>
      <c r="F224" s="48"/>
      <c r="K224" s="49"/>
      <c r="L224" s="50"/>
      <c r="M224" s="5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</row>
    <row r="225" spans="3:34" s="42" customFormat="1">
      <c r="C225" s="47"/>
      <c r="D225" s="47"/>
      <c r="E225" s="60"/>
      <c r="F225" s="48"/>
      <c r="K225" s="49"/>
      <c r="L225" s="50"/>
      <c r="M225" s="5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</row>
    <row r="226" spans="3:34" s="42" customFormat="1">
      <c r="C226" s="47"/>
      <c r="D226" s="47"/>
      <c r="E226" s="60"/>
      <c r="F226" s="48"/>
      <c r="K226" s="49"/>
      <c r="L226" s="50"/>
      <c r="M226" s="5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</row>
    <row r="227" spans="3:34" s="42" customFormat="1">
      <c r="C227" s="47"/>
      <c r="D227" s="47"/>
      <c r="E227" s="60"/>
      <c r="F227" s="48"/>
      <c r="K227" s="49"/>
      <c r="L227" s="50"/>
      <c r="M227" s="5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</row>
    <row r="228" spans="3:34" s="42" customFormat="1">
      <c r="C228" s="47"/>
      <c r="D228" s="47"/>
      <c r="E228" s="60"/>
      <c r="F228" s="48"/>
      <c r="K228" s="49"/>
      <c r="L228" s="50"/>
      <c r="M228" s="5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</row>
    <row r="229" spans="3:34" s="42" customFormat="1">
      <c r="C229" s="47"/>
      <c r="D229" s="47"/>
      <c r="E229" s="60"/>
      <c r="F229" s="48"/>
      <c r="K229" s="49"/>
      <c r="L229" s="50"/>
      <c r="M229" s="5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</row>
    <row r="230" spans="3:34" s="42" customFormat="1">
      <c r="C230" s="47"/>
      <c r="D230" s="47"/>
      <c r="E230" s="60"/>
      <c r="F230" s="48"/>
      <c r="K230" s="49"/>
      <c r="L230" s="50"/>
      <c r="M230" s="5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</row>
    <row r="231" spans="3:34" s="42" customFormat="1">
      <c r="C231" s="47"/>
      <c r="D231" s="47"/>
      <c r="E231" s="60"/>
      <c r="F231" s="48"/>
      <c r="K231" s="49"/>
      <c r="L231" s="50"/>
      <c r="M231" s="5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</row>
    <row r="232" spans="3:34" s="42" customFormat="1">
      <c r="C232" s="47"/>
      <c r="D232" s="47"/>
      <c r="E232" s="60"/>
      <c r="F232" s="48"/>
      <c r="K232" s="49"/>
      <c r="L232" s="50"/>
      <c r="M232" s="5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</row>
    <row r="233" spans="3:34" s="42" customFormat="1">
      <c r="C233" s="47"/>
      <c r="D233" s="47"/>
      <c r="E233" s="60"/>
      <c r="F233" s="48"/>
      <c r="K233" s="49"/>
      <c r="L233" s="50"/>
      <c r="M233" s="5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</row>
    <row r="234" spans="3:34" s="42" customFormat="1">
      <c r="C234" s="47"/>
      <c r="D234" s="47"/>
      <c r="E234" s="60"/>
      <c r="F234" s="48"/>
      <c r="K234" s="49"/>
      <c r="L234" s="50"/>
      <c r="M234" s="5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</row>
    <row r="235" spans="3:34" s="42" customFormat="1">
      <c r="C235" s="47"/>
      <c r="D235" s="47"/>
      <c r="E235" s="60"/>
      <c r="F235" s="48"/>
      <c r="K235" s="49"/>
      <c r="L235" s="50"/>
      <c r="M235" s="5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</row>
    <row r="236" spans="3:34" s="42" customFormat="1">
      <c r="C236" s="47"/>
      <c r="D236" s="47"/>
      <c r="E236" s="60"/>
      <c r="F236" s="48"/>
      <c r="K236" s="49"/>
      <c r="L236" s="50"/>
      <c r="M236" s="5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</row>
    <row r="237" spans="3:34" s="42" customFormat="1">
      <c r="C237" s="47"/>
      <c r="D237" s="47"/>
      <c r="E237" s="60"/>
      <c r="F237" s="48"/>
      <c r="K237" s="49"/>
      <c r="L237" s="50"/>
      <c r="M237" s="5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</row>
    <row r="238" spans="3:34" s="42" customFormat="1">
      <c r="C238" s="47"/>
      <c r="D238" s="47"/>
      <c r="E238" s="60"/>
      <c r="F238" s="48"/>
      <c r="K238" s="49"/>
      <c r="L238" s="50"/>
      <c r="M238" s="5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</row>
    <row r="239" spans="3:34" s="42" customFormat="1">
      <c r="C239" s="47"/>
      <c r="D239" s="47"/>
      <c r="E239" s="60"/>
      <c r="F239" s="48"/>
      <c r="K239" s="49"/>
      <c r="L239" s="50"/>
      <c r="M239" s="5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</row>
    <row r="240" spans="3:34" s="42" customFormat="1">
      <c r="C240" s="47"/>
      <c r="D240" s="47"/>
      <c r="E240" s="60"/>
      <c r="F240" s="48"/>
      <c r="K240" s="49"/>
      <c r="L240" s="50"/>
      <c r="M240" s="5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</row>
    <row r="241" spans="1:34" s="42" customFormat="1">
      <c r="C241" s="47"/>
      <c r="D241" s="47"/>
      <c r="E241" s="60"/>
      <c r="F241" s="48"/>
      <c r="K241" s="49"/>
      <c r="L241" s="50"/>
      <c r="M241" s="5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</row>
    <row r="242" spans="1:34" s="42" customFormat="1">
      <c r="C242" s="47"/>
      <c r="D242" s="47"/>
      <c r="E242" s="60"/>
      <c r="F242" s="48"/>
      <c r="K242" s="49"/>
      <c r="L242" s="50"/>
      <c r="M242" s="5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</row>
    <row r="243" spans="1:34" s="42" customFormat="1">
      <c r="C243" s="47"/>
      <c r="D243" s="47"/>
      <c r="E243" s="60"/>
      <c r="F243" s="48"/>
      <c r="K243" s="49"/>
      <c r="L243" s="50"/>
      <c r="M243" s="5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</row>
    <row r="244" spans="1:34" s="42" customFormat="1">
      <c r="C244" s="47"/>
      <c r="D244" s="47"/>
      <c r="E244" s="60"/>
      <c r="F244" s="48"/>
      <c r="K244" s="49"/>
      <c r="L244" s="50"/>
      <c r="M244" s="5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</row>
    <row r="245" spans="1:34" s="42" customFormat="1">
      <c r="C245" s="47"/>
      <c r="D245" s="47"/>
      <c r="E245" s="60"/>
      <c r="F245" s="48"/>
      <c r="K245" s="49"/>
      <c r="L245" s="50"/>
      <c r="M245" s="5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</row>
    <row r="246" spans="1:34" s="42" customFormat="1">
      <c r="C246" s="47"/>
      <c r="D246" s="47"/>
      <c r="E246" s="60"/>
      <c r="F246" s="48"/>
      <c r="K246" s="49"/>
      <c r="L246" s="50"/>
      <c r="M246" s="5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</row>
    <row r="247" spans="1:34" s="42" customFormat="1">
      <c r="A247" s="9"/>
      <c r="B247" s="9"/>
      <c r="C247" s="17"/>
      <c r="D247" s="17"/>
      <c r="E247" s="61"/>
      <c r="F247" s="18"/>
      <c r="G247" s="9"/>
      <c r="H247" s="9"/>
      <c r="I247" s="9"/>
      <c r="J247" s="9"/>
      <c r="K247" s="19"/>
      <c r="L247" s="20"/>
      <c r="M247" s="20"/>
      <c r="N247" s="9"/>
      <c r="O247" s="9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</row>
    <row r="248" spans="1:34" s="42" customFormat="1">
      <c r="A248" s="9"/>
      <c r="B248" s="9"/>
      <c r="C248" s="17"/>
      <c r="D248" s="17"/>
      <c r="E248" s="61"/>
      <c r="F248" s="18"/>
      <c r="G248" s="9"/>
      <c r="H248" s="9"/>
      <c r="I248" s="9"/>
      <c r="J248" s="9"/>
      <c r="K248" s="19"/>
      <c r="L248" s="20"/>
      <c r="M248" s="20"/>
      <c r="N248" s="9"/>
      <c r="O248" s="9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</row>
    <row r="249" spans="1:34" s="42" customFormat="1">
      <c r="A249" s="9"/>
      <c r="B249" s="9"/>
      <c r="C249" s="17"/>
      <c r="D249" s="17"/>
      <c r="E249" s="61"/>
      <c r="F249" s="18"/>
      <c r="G249" s="9"/>
      <c r="H249" s="9"/>
      <c r="I249" s="9"/>
      <c r="J249" s="9"/>
      <c r="K249" s="19"/>
      <c r="L249" s="20"/>
      <c r="M249" s="20"/>
      <c r="N249" s="9"/>
      <c r="O249" s="9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</row>
    <row r="250" spans="1:34">
      <c r="E250" s="61"/>
      <c r="F250" s="18"/>
      <c r="G250" s="9"/>
      <c r="H250" s="9"/>
      <c r="I250" s="9"/>
      <c r="J250" s="9"/>
    </row>
    <row r="251" spans="1:34">
      <c r="E251" s="61"/>
      <c r="F251" s="18"/>
      <c r="G251" s="9"/>
      <c r="H251" s="9"/>
      <c r="I251" s="9"/>
      <c r="J251" s="9"/>
    </row>
    <row r="252" spans="1:34">
      <c r="C252" s="9"/>
      <c r="D252" s="9"/>
      <c r="E252" s="61"/>
      <c r="F252" s="18"/>
      <c r="G252" s="9"/>
      <c r="H252" s="9"/>
      <c r="I252" s="9"/>
      <c r="J252" s="9"/>
      <c r="K252" s="9"/>
      <c r="L252" s="9"/>
      <c r="M252" s="9"/>
    </row>
    <row r="253" spans="1:34">
      <c r="C253" s="9"/>
      <c r="D253" s="9"/>
      <c r="E253" s="61"/>
      <c r="F253" s="18"/>
      <c r="G253" s="9"/>
      <c r="H253" s="9"/>
      <c r="I253" s="9"/>
      <c r="J253" s="9"/>
      <c r="K253" s="9"/>
      <c r="L253" s="9"/>
      <c r="M253" s="9"/>
    </row>
    <row r="254" spans="1:34">
      <c r="C254" s="9"/>
      <c r="D254" s="9"/>
      <c r="E254" s="61"/>
      <c r="F254" s="18"/>
      <c r="G254" s="9"/>
      <c r="H254" s="9"/>
      <c r="I254" s="9"/>
      <c r="J254" s="9"/>
      <c r="K254" s="9"/>
      <c r="L254" s="9"/>
      <c r="M254" s="9"/>
    </row>
    <row r="255" spans="1:34">
      <c r="C255" s="9"/>
      <c r="D255" s="9"/>
      <c r="E255" s="61"/>
      <c r="F255" s="18"/>
      <c r="G255" s="9"/>
      <c r="H255" s="9"/>
      <c r="I255" s="9"/>
      <c r="J255" s="9"/>
      <c r="K255" s="9"/>
      <c r="L255" s="9"/>
      <c r="M255" s="9"/>
    </row>
    <row r="256" spans="1:34">
      <c r="C256" s="9"/>
      <c r="D256" s="9"/>
      <c r="E256" s="61"/>
      <c r="F256" s="18"/>
      <c r="G256" s="9"/>
      <c r="H256" s="9"/>
      <c r="I256" s="9"/>
      <c r="J256" s="9"/>
      <c r="K256" s="9"/>
      <c r="L256" s="9"/>
      <c r="M256" s="9"/>
    </row>
    <row r="257" spans="3:13">
      <c r="C257" s="9"/>
      <c r="D257" s="9"/>
      <c r="E257" s="61"/>
      <c r="F257" s="18"/>
      <c r="G257" s="9"/>
      <c r="H257" s="9"/>
      <c r="I257" s="9"/>
      <c r="J257" s="9"/>
      <c r="K257" s="9"/>
      <c r="L257" s="9"/>
      <c r="M257" s="9"/>
    </row>
    <row r="258" spans="3:13">
      <c r="C258" s="9"/>
      <c r="D258" s="9"/>
      <c r="E258" s="61"/>
      <c r="F258" s="18"/>
      <c r="G258" s="9"/>
      <c r="H258" s="9"/>
      <c r="I258" s="9"/>
      <c r="J258" s="9"/>
      <c r="K258" s="9"/>
      <c r="L258" s="9"/>
      <c r="M258" s="9"/>
    </row>
    <row r="259" spans="3:13">
      <c r="C259" s="9"/>
      <c r="D259" s="9"/>
      <c r="E259" s="61"/>
      <c r="F259" s="18"/>
      <c r="G259" s="9"/>
      <c r="H259" s="9"/>
      <c r="I259" s="9"/>
      <c r="J259" s="9"/>
      <c r="K259" s="9"/>
      <c r="L259" s="9"/>
      <c r="M259" s="9"/>
    </row>
    <row r="260" spans="3:13">
      <c r="C260" s="9"/>
      <c r="D260" s="9"/>
      <c r="E260" s="61"/>
      <c r="F260" s="18"/>
      <c r="G260" s="9"/>
      <c r="H260" s="9"/>
      <c r="I260" s="9"/>
      <c r="J260" s="9"/>
      <c r="K260" s="9"/>
      <c r="L260" s="9"/>
      <c r="M260" s="9"/>
    </row>
    <row r="261" spans="3:13">
      <c r="C261" s="9"/>
      <c r="D261" s="9"/>
      <c r="E261" s="61"/>
      <c r="F261" s="18"/>
      <c r="G261" s="9"/>
      <c r="H261" s="9"/>
      <c r="I261" s="9"/>
      <c r="J261" s="9"/>
      <c r="K261" s="9"/>
      <c r="L261" s="9"/>
      <c r="M261" s="9"/>
    </row>
    <row r="262" spans="3:13">
      <c r="C262" s="9"/>
      <c r="D262" s="9"/>
      <c r="E262" s="61"/>
      <c r="F262" s="18"/>
      <c r="G262" s="9"/>
      <c r="H262" s="9"/>
      <c r="I262" s="9"/>
      <c r="J262" s="9"/>
      <c r="K262" s="9"/>
      <c r="L262" s="9"/>
      <c r="M262" s="9"/>
    </row>
    <row r="263" spans="3:13">
      <c r="C263" s="9"/>
      <c r="D263" s="9"/>
      <c r="E263" s="61"/>
      <c r="F263" s="18"/>
      <c r="G263" s="9"/>
      <c r="H263" s="9"/>
      <c r="I263" s="9"/>
      <c r="J263" s="9"/>
      <c r="K263" s="9"/>
      <c r="L263" s="9"/>
      <c r="M263" s="9"/>
    </row>
    <row r="264" spans="3:13">
      <c r="C264" s="9"/>
      <c r="D264" s="9"/>
      <c r="E264" s="61"/>
      <c r="F264" s="18"/>
      <c r="G264" s="9"/>
      <c r="H264" s="9"/>
      <c r="I264" s="9"/>
      <c r="J264" s="9"/>
      <c r="K264" s="9"/>
      <c r="L264" s="9"/>
      <c r="M264" s="9"/>
    </row>
    <row r="265" spans="3:13">
      <c r="C265" s="9"/>
      <c r="D265" s="9"/>
      <c r="E265" s="61"/>
      <c r="F265" s="18"/>
      <c r="G265" s="9"/>
      <c r="H265" s="9"/>
      <c r="I265" s="9"/>
      <c r="J265" s="9"/>
      <c r="K265" s="9"/>
      <c r="L265" s="9"/>
      <c r="M265" s="9"/>
    </row>
    <row r="266" spans="3:13">
      <c r="C266" s="9"/>
      <c r="D266" s="9"/>
      <c r="E266" s="61"/>
      <c r="F266" s="18"/>
      <c r="G266" s="9"/>
      <c r="H266" s="9"/>
      <c r="I266" s="9"/>
      <c r="J266" s="9"/>
      <c r="K266" s="9"/>
      <c r="L266" s="9"/>
      <c r="M266" s="9"/>
    </row>
    <row r="267" spans="3:13">
      <c r="C267" s="9"/>
      <c r="D267" s="9"/>
      <c r="E267" s="61"/>
      <c r="F267" s="18"/>
      <c r="G267" s="9"/>
      <c r="H267" s="9"/>
      <c r="I267" s="9"/>
      <c r="J267" s="9"/>
      <c r="K267" s="9"/>
      <c r="L267" s="9"/>
      <c r="M267" s="9"/>
    </row>
    <row r="268" spans="3:13">
      <c r="C268" s="9"/>
      <c r="D268" s="9"/>
      <c r="E268" s="61"/>
      <c r="F268" s="18"/>
      <c r="G268" s="9"/>
      <c r="H268" s="9"/>
      <c r="I268" s="9"/>
      <c r="J268" s="9"/>
      <c r="K268" s="9"/>
      <c r="L268" s="9"/>
      <c r="M268" s="9"/>
    </row>
    <row r="269" spans="3:13">
      <c r="C269" s="9"/>
      <c r="D269" s="9"/>
      <c r="E269" s="61"/>
      <c r="F269" s="18"/>
      <c r="G269" s="9"/>
      <c r="H269" s="9"/>
      <c r="I269" s="9"/>
      <c r="J269" s="9"/>
      <c r="K269" s="9"/>
      <c r="L269" s="9"/>
      <c r="M269" s="9"/>
    </row>
    <row r="270" spans="3:13">
      <c r="C270" s="9"/>
      <c r="D270" s="9"/>
      <c r="E270" s="61"/>
      <c r="F270" s="18"/>
      <c r="G270" s="9"/>
      <c r="H270" s="9"/>
      <c r="I270" s="9"/>
      <c r="J270" s="9"/>
      <c r="K270" s="9"/>
      <c r="L270" s="9"/>
      <c r="M270" s="9"/>
    </row>
    <row r="271" spans="3:13">
      <c r="C271" s="9"/>
      <c r="D271" s="9"/>
      <c r="E271" s="61"/>
      <c r="F271" s="18"/>
      <c r="G271" s="9"/>
      <c r="H271" s="9"/>
      <c r="I271" s="9"/>
      <c r="J271" s="9"/>
      <c r="K271" s="9"/>
      <c r="L271" s="9"/>
      <c r="M271" s="9"/>
    </row>
    <row r="272" spans="3:13">
      <c r="C272" s="9"/>
      <c r="D272" s="9"/>
      <c r="E272" s="61"/>
      <c r="F272" s="18"/>
      <c r="G272" s="9"/>
      <c r="H272" s="9"/>
      <c r="I272" s="9"/>
      <c r="J272" s="9"/>
      <c r="K272" s="9"/>
      <c r="L272" s="9"/>
      <c r="M272" s="9"/>
    </row>
    <row r="273" spans="3:13">
      <c r="C273" s="9"/>
      <c r="D273" s="9"/>
      <c r="E273" s="61"/>
      <c r="F273" s="18"/>
      <c r="G273" s="9"/>
      <c r="H273" s="9"/>
      <c r="I273" s="9"/>
      <c r="J273" s="9"/>
      <c r="K273" s="9"/>
      <c r="L273" s="9"/>
      <c r="M273" s="9"/>
    </row>
    <row r="274" spans="3:13">
      <c r="C274" s="9"/>
      <c r="D274" s="9"/>
      <c r="E274" s="61"/>
      <c r="F274" s="18"/>
      <c r="G274" s="9"/>
      <c r="H274" s="9"/>
      <c r="I274" s="9"/>
      <c r="J274" s="9"/>
      <c r="K274" s="9"/>
      <c r="L274" s="9"/>
      <c r="M274" s="9"/>
    </row>
    <row r="275" spans="3:13">
      <c r="C275" s="9"/>
      <c r="D275" s="9"/>
      <c r="E275" s="61"/>
      <c r="F275" s="18"/>
      <c r="G275" s="9"/>
      <c r="H275" s="9"/>
      <c r="I275" s="9"/>
      <c r="J275" s="9"/>
      <c r="K275" s="9"/>
      <c r="L275" s="9"/>
      <c r="M275" s="9"/>
    </row>
    <row r="276" spans="3:13">
      <c r="C276" s="9"/>
      <c r="D276" s="9"/>
      <c r="E276" s="61"/>
      <c r="F276" s="18"/>
      <c r="G276" s="9"/>
      <c r="H276" s="9"/>
      <c r="I276" s="9"/>
      <c r="J276" s="9"/>
      <c r="K276" s="9"/>
      <c r="L276" s="9"/>
      <c r="M276" s="9"/>
    </row>
    <row r="277" spans="3:13">
      <c r="C277" s="9"/>
      <c r="D277" s="9"/>
      <c r="E277" s="61"/>
      <c r="F277" s="18"/>
      <c r="G277" s="9"/>
      <c r="H277" s="9"/>
      <c r="I277" s="9"/>
      <c r="J277" s="9"/>
      <c r="K277" s="9"/>
      <c r="L277" s="9"/>
      <c r="M277" s="9"/>
    </row>
    <row r="278" spans="3:13">
      <c r="C278" s="9"/>
      <c r="D278" s="9"/>
      <c r="E278" s="61"/>
      <c r="F278" s="18"/>
      <c r="G278" s="9"/>
      <c r="H278" s="9"/>
      <c r="I278" s="9"/>
      <c r="J278" s="9"/>
      <c r="K278" s="9"/>
      <c r="L278" s="9"/>
      <c r="M278" s="9"/>
    </row>
    <row r="279" spans="3:13">
      <c r="C279" s="9"/>
      <c r="D279" s="9"/>
      <c r="E279" s="61"/>
      <c r="F279" s="18"/>
      <c r="G279" s="9"/>
      <c r="H279" s="9"/>
      <c r="I279" s="9"/>
      <c r="J279" s="9"/>
      <c r="K279" s="9"/>
      <c r="L279" s="9"/>
      <c r="M279" s="9"/>
    </row>
    <row r="280" spans="3:13">
      <c r="C280" s="9"/>
      <c r="D280" s="9"/>
      <c r="E280" s="61"/>
      <c r="F280" s="18"/>
      <c r="G280" s="9"/>
      <c r="H280" s="9"/>
      <c r="I280" s="9"/>
      <c r="J280" s="9"/>
      <c r="K280" s="9"/>
      <c r="L280" s="9"/>
      <c r="M280" s="9"/>
    </row>
    <row r="281" spans="3:13">
      <c r="C281" s="9"/>
      <c r="D281" s="9"/>
      <c r="E281" s="61"/>
      <c r="F281" s="18"/>
      <c r="G281" s="9"/>
      <c r="H281" s="9"/>
      <c r="I281" s="9"/>
      <c r="J281" s="9"/>
      <c r="K281" s="9"/>
      <c r="L281" s="9"/>
      <c r="M281" s="9"/>
    </row>
    <row r="282" spans="3:13">
      <c r="C282" s="9"/>
      <c r="D282" s="9"/>
      <c r="E282" s="61"/>
      <c r="F282" s="18"/>
      <c r="G282" s="9"/>
      <c r="H282" s="9"/>
      <c r="I282" s="9"/>
      <c r="J282" s="9"/>
      <c r="K282" s="9"/>
      <c r="L282" s="9"/>
      <c r="M282" s="9"/>
    </row>
    <row r="283" spans="3:13">
      <c r="C283" s="9"/>
      <c r="D283" s="9"/>
      <c r="E283" s="61"/>
      <c r="F283" s="18"/>
      <c r="G283" s="9"/>
      <c r="H283" s="9"/>
      <c r="I283" s="9"/>
      <c r="J283" s="9"/>
      <c r="K283" s="9"/>
      <c r="L283" s="9"/>
      <c r="M283" s="9"/>
    </row>
    <row r="284" spans="3:13">
      <c r="C284" s="9"/>
      <c r="D284" s="9"/>
      <c r="E284" s="61"/>
      <c r="F284" s="18"/>
      <c r="G284" s="9"/>
      <c r="H284" s="9"/>
      <c r="I284" s="9"/>
      <c r="J284" s="9"/>
      <c r="K284" s="9"/>
      <c r="L284" s="9"/>
      <c r="M284" s="9"/>
    </row>
    <row r="285" spans="3:13">
      <c r="C285" s="9"/>
      <c r="D285" s="9"/>
      <c r="E285" s="61"/>
      <c r="F285" s="18"/>
      <c r="G285" s="9"/>
      <c r="H285" s="9"/>
      <c r="I285" s="9"/>
      <c r="J285" s="9"/>
      <c r="K285" s="9"/>
      <c r="L285" s="9"/>
      <c r="M285" s="9"/>
    </row>
    <row r="286" spans="3:13">
      <c r="C286" s="9"/>
      <c r="D286" s="9"/>
      <c r="E286" s="61"/>
      <c r="F286" s="18"/>
      <c r="G286" s="9"/>
      <c r="H286" s="9"/>
      <c r="I286" s="9"/>
      <c r="J286" s="9"/>
      <c r="K286" s="9"/>
      <c r="L286" s="9"/>
      <c r="M286" s="9"/>
    </row>
    <row r="287" spans="3:13">
      <c r="C287" s="9"/>
      <c r="D287" s="9"/>
      <c r="E287" s="61"/>
      <c r="F287" s="18"/>
      <c r="G287" s="9"/>
      <c r="H287" s="9"/>
      <c r="I287" s="9"/>
      <c r="J287" s="9"/>
      <c r="K287" s="9"/>
      <c r="L287" s="9"/>
      <c r="M287" s="9"/>
    </row>
    <row r="288" spans="3:13">
      <c r="C288" s="9"/>
      <c r="D288" s="9"/>
      <c r="E288" s="61"/>
      <c r="F288" s="18"/>
      <c r="G288" s="9"/>
      <c r="H288" s="9"/>
      <c r="I288" s="9"/>
      <c r="J288" s="9"/>
      <c r="K288" s="9"/>
      <c r="L288" s="9"/>
      <c r="M288" s="9"/>
    </row>
    <row r="289" spans="3:13">
      <c r="C289" s="9"/>
      <c r="D289" s="9"/>
      <c r="E289" s="61"/>
      <c r="F289" s="18"/>
      <c r="G289" s="9"/>
      <c r="H289" s="9"/>
      <c r="I289" s="9"/>
      <c r="J289" s="9"/>
      <c r="K289" s="9"/>
      <c r="L289" s="9"/>
      <c r="M289" s="9"/>
    </row>
    <row r="290" spans="3:13">
      <c r="C290" s="9"/>
      <c r="D290" s="9"/>
      <c r="E290" s="61"/>
      <c r="F290" s="18"/>
      <c r="G290" s="9"/>
      <c r="H290" s="9"/>
      <c r="I290" s="9"/>
      <c r="J290" s="9"/>
      <c r="K290" s="9"/>
      <c r="L290" s="9"/>
      <c r="M290" s="9"/>
    </row>
    <row r="291" spans="3:13">
      <c r="C291" s="9"/>
      <c r="D291" s="9"/>
      <c r="E291" s="61"/>
      <c r="F291" s="18"/>
      <c r="G291" s="9"/>
      <c r="H291" s="9"/>
      <c r="I291" s="9"/>
      <c r="J291" s="9"/>
      <c r="K291" s="9"/>
      <c r="L291" s="9"/>
      <c r="M291" s="9"/>
    </row>
    <row r="292" spans="3:13">
      <c r="C292" s="9"/>
      <c r="D292" s="9"/>
      <c r="E292" s="61"/>
      <c r="F292" s="18"/>
      <c r="G292" s="9"/>
      <c r="H292" s="9"/>
      <c r="I292" s="9"/>
      <c r="J292" s="9"/>
      <c r="K292" s="9"/>
      <c r="L292" s="9"/>
      <c r="M292" s="9"/>
    </row>
    <row r="293" spans="3:13">
      <c r="C293" s="9"/>
      <c r="D293" s="9"/>
      <c r="E293" s="61"/>
      <c r="F293" s="18"/>
      <c r="G293" s="9"/>
      <c r="H293" s="9"/>
      <c r="I293" s="9"/>
      <c r="J293" s="9"/>
      <c r="K293" s="9"/>
      <c r="L293" s="9"/>
      <c r="M293" s="9"/>
    </row>
    <row r="294" spans="3:13">
      <c r="C294" s="9"/>
      <c r="D294" s="9"/>
      <c r="E294" s="61"/>
      <c r="F294" s="18"/>
      <c r="G294" s="9"/>
      <c r="H294" s="9"/>
      <c r="I294" s="9"/>
      <c r="J294" s="9"/>
      <c r="K294" s="9"/>
      <c r="L294" s="9"/>
      <c r="M294" s="9"/>
    </row>
    <row r="295" spans="3:13">
      <c r="C295" s="9"/>
      <c r="D295" s="9"/>
      <c r="E295" s="61"/>
      <c r="F295" s="18"/>
      <c r="G295" s="9"/>
      <c r="H295" s="9"/>
      <c r="I295" s="9"/>
      <c r="J295" s="9"/>
      <c r="K295" s="9"/>
      <c r="L295" s="9"/>
      <c r="M295" s="9"/>
    </row>
    <row r="296" spans="3:13">
      <c r="C296" s="9"/>
      <c r="D296" s="9"/>
      <c r="E296" s="61"/>
      <c r="F296" s="18"/>
      <c r="G296" s="9"/>
      <c r="H296" s="9"/>
      <c r="I296" s="9"/>
      <c r="J296" s="9"/>
      <c r="K296" s="9"/>
      <c r="L296" s="9"/>
      <c r="M296" s="9"/>
    </row>
    <row r="297" spans="3:13">
      <c r="C297" s="9"/>
      <c r="D297" s="9"/>
      <c r="E297" s="61"/>
      <c r="F297" s="18"/>
      <c r="G297" s="9"/>
      <c r="H297" s="9"/>
      <c r="I297" s="9"/>
      <c r="J297" s="9"/>
      <c r="K297" s="9"/>
      <c r="L297" s="9"/>
      <c r="M297" s="9"/>
    </row>
    <row r="298" spans="3:13">
      <c r="C298" s="9"/>
      <c r="D298" s="9"/>
      <c r="E298" s="61"/>
      <c r="F298" s="18"/>
      <c r="G298" s="9"/>
      <c r="H298" s="9"/>
      <c r="I298" s="9"/>
      <c r="J298" s="9"/>
      <c r="K298" s="9"/>
      <c r="L298" s="9"/>
      <c r="M298" s="9"/>
    </row>
    <row r="299" spans="3:13">
      <c r="C299" s="9"/>
      <c r="D299" s="9"/>
      <c r="E299" s="61"/>
      <c r="F299" s="18"/>
      <c r="G299" s="9"/>
      <c r="H299" s="9"/>
      <c r="I299" s="9"/>
      <c r="J299" s="9"/>
      <c r="K299" s="9"/>
      <c r="L299" s="9"/>
      <c r="M299" s="9"/>
    </row>
    <row r="300" spans="3:13">
      <c r="C300" s="9"/>
      <c r="D300" s="9"/>
      <c r="E300" s="61"/>
      <c r="F300" s="18"/>
      <c r="G300" s="9"/>
      <c r="H300" s="9"/>
      <c r="I300" s="9"/>
      <c r="J300" s="9"/>
      <c r="K300" s="9"/>
      <c r="L300" s="9"/>
      <c r="M300" s="9"/>
    </row>
    <row r="301" spans="3:13">
      <c r="C301" s="9"/>
      <c r="D301" s="9"/>
      <c r="E301" s="61"/>
      <c r="F301" s="18"/>
      <c r="G301" s="9"/>
      <c r="H301" s="9"/>
      <c r="I301" s="9"/>
      <c r="J301" s="9"/>
      <c r="K301" s="9"/>
      <c r="L301" s="9"/>
      <c r="M301" s="9"/>
    </row>
    <row r="302" spans="3:13">
      <c r="C302" s="9"/>
      <c r="D302" s="9"/>
      <c r="E302" s="61"/>
      <c r="F302" s="18"/>
      <c r="G302" s="9"/>
      <c r="H302" s="9"/>
      <c r="I302" s="9"/>
      <c r="J302" s="9"/>
      <c r="K302" s="9"/>
      <c r="L302" s="9"/>
      <c r="M302" s="9"/>
    </row>
    <row r="303" spans="3:13">
      <c r="C303" s="9"/>
      <c r="D303" s="9"/>
      <c r="E303" s="61"/>
      <c r="F303" s="18"/>
      <c r="G303" s="9"/>
      <c r="H303" s="9"/>
      <c r="I303" s="9"/>
      <c r="J303" s="9"/>
      <c r="K303" s="9"/>
      <c r="L303" s="9"/>
      <c r="M303" s="9"/>
    </row>
    <row r="304" spans="3:13">
      <c r="C304" s="9"/>
      <c r="D304" s="9"/>
      <c r="E304" s="61"/>
      <c r="F304" s="18"/>
      <c r="G304" s="9"/>
      <c r="H304" s="9"/>
      <c r="I304" s="9"/>
      <c r="J304" s="9"/>
      <c r="K304" s="9"/>
      <c r="L304" s="9"/>
      <c r="M304" s="9"/>
    </row>
    <row r="305" spans="3:13">
      <c r="C305" s="9"/>
      <c r="D305" s="9"/>
      <c r="E305" s="61"/>
      <c r="F305" s="18"/>
      <c r="G305" s="9"/>
      <c r="H305" s="9"/>
      <c r="I305" s="9"/>
      <c r="J305" s="9"/>
      <c r="K305" s="9"/>
      <c r="L305" s="9"/>
      <c r="M305" s="9"/>
    </row>
    <row r="306" spans="3:13">
      <c r="C306" s="9"/>
      <c r="D306" s="9"/>
      <c r="E306" s="61"/>
      <c r="F306" s="18"/>
      <c r="G306" s="9"/>
      <c r="H306" s="9"/>
      <c r="I306" s="9"/>
      <c r="J306" s="9"/>
      <c r="K306" s="9"/>
      <c r="L306" s="9"/>
      <c r="M306" s="9"/>
    </row>
    <row r="307" spans="3:13">
      <c r="C307" s="9"/>
      <c r="D307" s="9"/>
      <c r="E307" s="61"/>
      <c r="F307" s="18"/>
      <c r="G307" s="9"/>
      <c r="H307" s="9"/>
      <c r="I307" s="9"/>
      <c r="J307" s="9"/>
      <c r="K307" s="9"/>
      <c r="L307" s="9"/>
      <c r="M307" s="9"/>
    </row>
    <row r="308" spans="3:13">
      <c r="C308" s="9"/>
      <c r="D308" s="9"/>
      <c r="E308" s="61"/>
      <c r="F308" s="18"/>
      <c r="G308" s="9"/>
      <c r="H308" s="9"/>
      <c r="I308" s="9"/>
      <c r="J308" s="9"/>
      <c r="K308" s="9"/>
      <c r="L308" s="9"/>
      <c r="M308" s="9"/>
    </row>
    <row r="309" spans="3:13">
      <c r="C309" s="9"/>
      <c r="D309" s="9"/>
      <c r="E309" s="61"/>
      <c r="F309" s="18"/>
      <c r="G309" s="9"/>
      <c r="H309" s="9"/>
      <c r="I309" s="9"/>
      <c r="J309" s="9"/>
      <c r="K309" s="9"/>
      <c r="L309" s="9"/>
      <c r="M309" s="9"/>
    </row>
    <row r="310" spans="3:13">
      <c r="C310" s="9"/>
      <c r="D310" s="9"/>
      <c r="E310" s="61"/>
      <c r="F310" s="18"/>
      <c r="G310" s="9"/>
      <c r="H310" s="9"/>
      <c r="I310" s="9"/>
      <c r="J310" s="9"/>
      <c r="K310" s="9"/>
      <c r="L310" s="9"/>
      <c r="M310" s="9"/>
    </row>
    <row r="311" spans="3:13">
      <c r="C311" s="9"/>
      <c r="D311" s="9"/>
      <c r="E311" s="61"/>
      <c r="F311" s="18"/>
      <c r="G311" s="9"/>
      <c r="H311" s="9"/>
      <c r="I311" s="9"/>
      <c r="J311" s="9"/>
      <c r="K311" s="9"/>
      <c r="L311" s="9"/>
      <c r="M311" s="9"/>
    </row>
    <row r="312" spans="3:13">
      <c r="C312" s="9"/>
      <c r="D312" s="9"/>
      <c r="E312" s="61"/>
      <c r="F312" s="18"/>
      <c r="G312" s="9"/>
      <c r="H312" s="9"/>
      <c r="I312" s="9"/>
      <c r="J312" s="9"/>
      <c r="K312" s="9"/>
      <c r="L312" s="9"/>
      <c r="M312" s="9"/>
    </row>
    <row r="313" spans="3:13">
      <c r="C313" s="9"/>
      <c r="D313" s="9"/>
      <c r="E313" s="61"/>
      <c r="F313" s="18"/>
      <c r="G313" s="9"/>
      <c r="H313" s="9"/>
      <c r="I313" s="9"/>
      <c r="J313" s="9"/>
      <c r="K313" s="9"/>
      <c r="L313" s="9"/>
      <c r="M313" s="9"/>
    </row>
    <row r="314" spans="3:13">
      <c r="C314" s="9"/>
      <c r="D314" s="9"/>
      <c r="E314" s="61"/>
      <c r="F314" s="18"/>
      <c r="G314" s="9"/>
      <c r="H314" s="9"/>
      <c r="I314" s="9"/>
      <c r="J314" s="9"/>
      <c r="K314" s="9"/>
      <c r="L314" s="9"/>
      <c r="M314" s="9"/>
    </row>
    <row r="315" spans="3:13">
      <c r="C315" s="9"/>
      <c r="D315" s="9"/>
      <c r="E315" s="61"/>
      <c r="F315" s="18"/>
      <c r="G315" s="9"/>
      <c r="H315" s="9"/>
      <c r="I315" s="9"/>
      <c r="J315" s="9"/>
      <c r="K315" s="9"/>
      <c r="L315" s="9"/>
      <c r="M315" s="9"/>
    </row>
    <row r="316" spans="3:13">
      <c r="C316" s="9"/>
      <c r="D316" s="9"/>
      <c r="E316" s="61"/>
      <c r="F316" s="18"/>
      <c r="G316" s="9"/>
      <c r="H316" s="9"/>
      <c r="I316" s="9"/>
      <c r="J316" s="9"/>
      <c r="K316" s="9"/>
      <c r="L316" s="9"/>
      <c r="M316" s="9"/>
    </row>
    <row r="317" spans="3:13">
      <c r="C317" s="9"/>
      <c r="D317" s="9"/>
      <c r="E317" s="61"/>
      <c r="F317" s="18"/>
      <c r="G317" s="9"/>
      <c r="H317" s="9"/>
      <c r="I317" s="9"/>
      <c r="J317" s="9"/>
      <c r="K317" s="9"/>
      <c r="L317" s="9"/>
      <c r="M317" s="9"/>
    </row>
    <row r="318" spans="3:13">
      <c r="C318" s="9"/>
      <c r="D318" s="9"/>
      <c r="E318" s="61"/>
      <c r="F318" s="18"/>
      <c r="G318" s="9"/>
      <c r="H318" s="9"/>
      <c r="I318" s="9"/>
      <c r="J318" s="9"/>
      <c r="K318" s="9"/>
      <c r="L318" s="9"/>
      <c r="M318" s="9"/>
    </row>
    <row r="319" spans="3:13">
      <c r="C319" s="9"/>
      <c r="D319" s="9"/>
      <c r="E319" s="61"/>
      <c r="F319" s="18"/>
      <c r="G319" s="9"/>
      <c r="H319" s="9"/>
      <c r="I319" s="9"/>
      <c r="J319" s="9"/>
      <c r="K319" s="9"/>
      <c r="L319" s="9"/>
      <c r="M319" s="9"/>
    </row>
    <row r="320" spans="3:13">
      <c r="C320" s="9"/>
      <c r="D320" s="9"/>
      <c r="E320" s="61"/>
      <c r="F320" s="18"/>
      <c r="G320" s="9"/>
      <c r="H320" s="9"/>
      <c r="I320" s="9"/>
      <c r="J320" s="9"/>
      <c r="K320" s="9"/>
      <c r="L320" s="9"/>
      <c r="M320" s="9"/>
    </row>
    <row r="321" spans="3:13">
      <c r="C321" s="9"/>
      <c r="D321" s="9"/>
      <c r="E321" s="61"/>
      <c r="F321" s="18"/>
      <c r="G321" s="9"/>
      <c r="H321" s="9"/>
      <c r="I321" s="9"/>
      <c r="J321" s="9"/>
      <c r="K321" s="9"/>
      <c r="L321" s="9"/>
      <c r="M321" s="9"/>
    </row>
    <row r="322" spans="3:13">
      <c r="C322" s="9"/>
      <c r="D322" s="9"/>
      <c r="E322" s="61"/>
      <c r="F322" s="18"/>
      <c r="G322" s="9"/>
      <c r="H322" s="9"/>
      <c r="I322" s="9"/>
      <c r="J322" s="9"/>
      <c r="K322" s="9"/>
      <c r="L322" s="9"/>
      <c r="M322" s="9"/>
    </row>
    <row r="323" spans="3:13">
      <c r="C323" s="9"/>
      <c r="D323" s="9"/>
      <c r="E323" s="61"/>
      <c r="F323" s="18"/>
      <c r="G323" s="9"/>
      <c r="H323" s="9"/>
      <c r="I323" s="9"/>
      <c r="J323" s="9"/>
      <c r="K323" s="9"/>
      <c r="L323" s="9"/>
      <c r="M323" s="9"/>
    </row>
    <row r="324" spans="3:13">
      <c r="C324" s="9"/>
      <c r="D324" s="9"/>
      <c r="E324" s="61"/>
      <c r="F324" s="18"/>
      <c r="G324" s="9"/>
      <c r="H324" s="9"/>
      <c r="I324" s="9"/>
      <c r="J324" s="9"/>
      <c r="K324" s="9"/>
      <c r="L324" s="9"/>
      <c r="M324" s="9"/>
    </row>
    <row r="325" spans="3:13">
      <c r="C325" s="9"/>
      <c r="D325" s="9"/>
      <c r="E325" s="61"/>
      <c r="F325" s="18"/>
      <c r="G325" s="9"/>
      <c r="H325" s="9"/>
      <c r="I325" s="9"/>
      <c r="J325" s="9"/>
      <c r="K325" s="9"/>
      <c r="L325" s="9"/>
      <c r="M325" s="9"/>
    </row>
    <row r="326" spans="3:13">
      <c r="C326" s="9"/>
      <c r="D326" s="9"/>
      <c r="E326" s="61"/>
      <c r="F326" s="18"/>
      <c r="G326" s="9"/>
      <c r="H326" s="9"/>
      <c r="I326" s="9"/>
      <c r="J326" s="9"/>
      <c r="K326" s="9"/>
      <c r="L326" s="9"/>
      <c r="M326" s="9"/>
    </row>
    <row r="327" spans="3:13">
      <c r="C327" s="9"/>
      <c r="D327" s="9"/>
      <c r="E327" s="61"/>
      <c r="F327" s="18"/>
      <c r="G327" s="9"/>
      <c r="H327" s="9"/>
      <c r="I327" s="9"/>
      <c r="J327" s="9"/>
      <c r="K327" s="9"/>
      <c r="L327" s="9"/>
      <c r="M327" s="9"/>
    </row>
    <row r="328" spans="3:13">
      <c r="C328" s="9"/>
      <c r="D328" s="9"/>
      <c r="E328" s="61"/>
      <c r="F328" s="18"/>
      <c r="G328" s="9"/>
      <c r="H328" s="9"/>
      <c r="I328" s="9"/>
      <c r="J328" s="9"/>
      <c r="K328" s="9"/>
      <c r="L328" s="9"/>
      <c r="M328" s="9"/>
    </row>
    <row r="329" spans="3:13">
      <c r="C329" s="9"/>
      <c r="D329" s="9"/>
      <c r="E329" s="61"/>
      <c r="F329" s="18"/>
      <c r="G329" s="9"/>
      <c r="H329" s="9"/>
      <c r="I329" s="9"/>
      <c r="J329" s="9"/>
      <c r="K329" s="9"/>
      <c r="L329" s="9"/>
      <c r="M329" s="9"/>
    </row>
    <row r="330" spans="3:13">
      <c r="C330" s="9"/>
      <c r="D330" s="9"/>
      <c r="E330" s="61"/>
      <c r="F330" s="18"/>
      <c r="G330" s="9"/>
      <c r="H330" s="9"/>
      <c r="I330" s="9"/>
      <c r="J330" s="9"/>
      <c r="K330" s="9"/>
      <c r="L330" s="9"/>
      <c r="M330" s="9"/>
    </row>
    <row r="331" spans="3:13">
      <c r="C331" s="9"/>
      <c r="D331" s="9"/>
      <c r="E331" s="61"/>
      <c r="F331" s="18"/>
      <c r="G331" s="9"/>
      <c r="H331" s="9"/>
      <c r="I331" s="9"/>
      <c r="J331" s="9"/>
      <c r="K331" s="9"/>
      <c r="L331" s="9"/>
      <c r="M331" s="9"/>
    </row>
    <row r="332" spans="3:13">
      <c r="C332" s="9"/>
      <c r="D332" s="9"/>
      <c r="E332" s="61"/>
      <c r="F332" s="18"/>
      <c r="G332" s="9"/>
      <c r="H332" s="9"/>
      <c r="I332" s="9"/>
      <c r="J332" s="9"/>
      <c r="K332" s="9"/>
      <c r="L332" s="9"/>
      <c r="M332" s="9"/>
    </row>
    <row r="333" spans="3:13">
      <c r="C333" s="9"/>
      <c r="D333" s="9"/>
      <c r="E333" s="61"/>
      <c r="F333" s="18"/>
      <c r="G333" s="9"/>
      <c r="H333" s="9"/>
      <c r="I333" s="9"/>
      <c r="J333" s="9"/>
      <c r="K333" s="9"/>
      <c r="L333" s="9"/>
      <c r="M333" s="9"/>
    </row>
    <row r="334" spans="3:13">
      <c r="C334" s="9"/>
      <c r="D334" s="9"/>
      <c r="E334" s="61"/>
      <c r="F334" s="18"/>
      <c r="G334" s="9"/>
      <c r="H334" s="9"/>
      <c r="I334" s="9"/>
      <c r="J334" s="9"/>
      <c r="K334" s="9"/>
      <c r="L334" s="9"/>
      <c r="M334" s="9"/>
    </row>
    <row r="335" spans="3:13">
      <c r="C335" s="9"/>
      <c r="D335" s="9"/>
      <c r="E335" s="61"/>
      <c r="F335" s="18"/>
      <c r="G335" s="9"/>
      <c r="H335" s="9"/>
      <c r="I335" s="9"/>
      <c r="J335" s="9"/>
      <c r="K335" s="9"/>
      <c r="L335" s="9"/>
      <c r="M335" s="9"/>
    </row>
    <row r="336" spans="3:13">
      <c r="C336" s="9"/>
      <c r="D336" s="9"/>
      <c r="E336" s="61"/>
      <c r="F336" s="18"/>
      <c r="G336" s="9"/>
      <c r="H336" s="9"/>
      <c r="I336" s="9"/>
      <c r="J336" s="9"/>
      <c r="K336" s="9"/>
      <c r="L336" s="9"/>
      <c r="M336" s="9"/>
    </row>
    <row r="337" spans="3:13">
      <c r="C337" s="9"/>
      <c r="D337" s="9"/>
      <c r="E337" s="61"/>
      <c r="F337" s="18"/>
      <c r="G337" s="9"/>
      <c r="H337" s="9"/>
      <c r="I337" s="9"/>
      <c r="J337" s="9"/>
      <c r="K337" s="9"/>
      <c r="L337" s="9"/>
      <c r="M337" s="9"/>
    </row>
    <row r="338" spans="3:13">
      <c r="C338" s="9"/>
      <c r="D338" s="9"/>
      <c r="E338" s="61"/>
      <c r="F338" s="18"/>
      <c r="G338" s="9"/>
      <c r="H338" s="9"/>
      <c r="I338" s="9"/>
      <c r="J338" s="9"/>
      <c r="K338" s="9"/>
      <c r="L338" s="9"/>
      <c r="M338" s="9"/>
    </row>
    <row r="339" spans="3:13">
      <c r="C339" s="9"/>
      <c r="D339" s="9"/>
      <c r="E339" s="61"/>
      <c r="F339" s="18"/>
      <c r="G339" s="9"/>
      <c r="H339" s="9"/>
      <c r="I339" s="9"/>
      <c r="J339" s="9"/>
      <c r="K339" s="9"/>
      <c r="L339" s="9"/>
      <c r="M339" s="9"/>
    </row>
    <row r="340" spans="3:13">
      <c r="C340" s="9"/>
      <c r="D340" s="9"/>
      <c r="E340" s="61"/>
      <c r="F340" s="18"/>
      <c r="G340" s="9"/>
      <c r="H340" s="9"/>
      <c r="I340" s="9"/>
      <c r="J340" s="9"/>
      <c r="K340" s="9"/>
      <c r="L340" s="9"/>
      <c r="M340" s="9"/>
    </row>
    <row r="341" spans="3:13">
      <c r="C341" s="9"/>
      <c r="D341" s="9"/>
      <c r="E341" s="61"/>
      <c r="F341" s="18"/>
      <c r="G341" s="9"/>
      <c r="H341" s="9"/>
      <c r="I341" s="9"/>
      <c r="J341" s="9"/>
      <c r="K341" s="9"/>
      <c r="L341" s="9"/>
      <c r="M341" s="9"/>
    </row>
    <row r="342" spans="3:13">
      <c r="C342" s="9"/>
      <c r="D342" s="9"/>
      <c r="E342" s="61"/>
      <c r="F342" s="18"/>
      <c r="G342" s="9"/>
      <c r="H342" s="9"/>
      <c r="I342" s="9"/>
      <c r="J342" s="9"/>
      <c r="K342" s="9"/>
      <c r="L342" s="9"/>
      <c r="M342" s="9"/>
    </row>
    <row r="343" spans="3:13">
      <c r="C343" s="9"/>
      <c r="D343" s="9"/>
      <c r="E343" s="61"/>
      <c r="F343" s="18"/>
      <c r="G343" s="9"/>
      <c r="H343" s="9"/>
      <c r="I343" s="9"/>
      <c r="J343" s="9"/>
      <c r="K343" s="9"/>
      <c r="L343" s="9"/>
      <c r="M343" s="9"/>
    </row>
    <row r="344" spans="3:13">
      <c r="C344" s="9"/>
      <c r="D344" s="9"/>
      <c r="E344" s="61"/>
      <c r="F344" s="18"/>
      <c r="G344" s="9"/>
      <c r="H344" s="9"/>
      <c r="I344" s="9"/>
      <c r="J344" s="9"/>
      <c r="K344" s="9"/>
      <c r="L344" s="9"/>
      <c r="M344" s="9"/>
    </row>
    <row r="345" spans="3:13">
      <c r="C345" s="9"/>
      <c r="D345" s="9"/>
      <c r="E345" s="61"/>
      <c r="F345" s="18"/>
      <c r="G345" s="9"/>
      <c r="H345" s="9"/>
      <c r="I345" s="9"/>
      <c r="J345" s="9"/>
      <c r="K345" s="9"/>
      <c r="L345" s="9"/>
      <c r="M345" s="9"/>
    </row>
    <row r="346" spans="3:13">
      <c r="C346" s="9"/>
      <c r="D346" s="9"/>
      <c r="E346" s="61"/>
      <c r="F346" s="18"/>
      <c r="G346" s="9"/>
      <c r="H346" s="9"/>
      <c r="I346" s="9"/>
      <c r="J346" s="9"/>
      <c r="K346" s="9"/>
      <c r="L346" s="9"/>
      <c r="M346" s="9"/>
    </row>
    <row r="347" spans="3:13">
      <c r="C347" s="9"/>
      <c r="D347" s="9"/>
      <c r="E347" s="61"/>
      <c r="F347" s="18"/>
      <c r="G347" s="9"/>
      <c r="H347" s="9"/>
      <c r="I347" s="9"/>
      <c r="J347" s="9"/>
      <c r="K347" s="9"/>
      <c r="L347" s="9"/>
      <c r="M347" s="9"/>
    </row>
    <row r="348" spans="3:13">
      <c r="C348" s="9"/>
      <c r="D348" s="9"/>
      <c r="E348" s="61"/>
      <c r="F348" s="18"/>
      <c r="G348" s="9"/>
      <c r="H348" s="9"/>
      <c r="I348" s="9"/>
      <c r="J348" s="9"/>
      <c r="K348" s="9"/>
      <c r="L348" s="9"/>
      <c r="M348" s="9"/>
    </row>
    <row r="349" spans="3:13">
      <c r="C349" s="9"/>
      <c r="D349" s="9"/>
      <c r="E349" s="61"/>
      <c r="F349" s="18"/>
      <c r="G349" s="9"/>
      <c r="H349" s="9"/>
      <c r="I349" s="9"/>
      <c r="J349" s="9"/>
      <c r="K349" s="9"/>
      <c r="L349" s="9"/>
      <c r="M349" s="9"/>
    </row>
    <row r="350" spans="3:13">
      <c r="C350" s="9"/>
      <c r="D350" s="9"/>
      <c r="E350" s="61"/>
      <c r="F350" s="18"/>
      <c r="G350" s="9"/>
      <c r="H350" s="9"/>
      <c r="I350" s="9"/>
      <c r="J350" s="9"/>
      <c r="K350" s="9"/>
      <c r="L350" s="9"/>
      <c r="M350" s="9"/>
    </row>
    <row r="351" spans="3:13">
      <c r="C351" s="9"/>
      <c r="D351" s="9"/>
      <c r="E351" s="61"/>
      <c r="F351" s="18"/>
      <c r="G351" s="9"/>
      <c r="H351" s="9"/>
      <c r="I351" s="9"/>
      <c r="J351" s="9"/>
      <c r="K351" s="9"/>
      <c r="L351" s="9"/>
      <c r="M351" s="9"/>
    </row>
    <row r="352" spans="3:13">
      <c r="C352" s="9"/>
      <c r="D352" s="9"/>
      <c r="E352" s="61"/>
      <c r="F352" s="18"/>
      <c r="G352" s="9"/>
      <c r="H352" s="9"/>
      <c r="I352" s="9"/>
      <c r="J352" s="9"/>
      <c r="K352" s="9"/>
      <c r="L352" s="9"/>
      <c r="M352" s="9"/>
    </row>
    <row r="353" spans="3:13">
      <c r="C353" s="9"/>
      <c r="D353" s="9"/>
      <c r="E353" s="61"/>
      <c r="F353" s="18"/>
      <c r="G353" s="9"/>
      <c r="H353" s="9"/>
      <c r="I353" s="9"/>
      <c r="J353" s="9"/>
      <c r="K353" s="9"/>
      <c r="L353" s="9"/>
      <c r="M353" s="9"/>
    </row>
    <row r="354" spans="3:13">
      <c r="C354" s="9"/>
      <c r="D354" s="9"/>
      <c r="E354" s="61"/>
      <c r="F354" s="18"/>
      <c r="G354" s="9"/>
      <c r="H354" s="9"/>
      <c r="I354" s="9"/>
      <c r="J354" s="9"/>
      <c r="K354" s="9"/>
      <c r="L354" s="9"/>
      <c r="M354" s="9"/>
    </row>
    <row r="355" spans="3:13">
      <c r="C355" s="9"/>
      <c r="D355" s="9"/>
      <c r="E355" s="61"/>
      <c r="F355" s="18"/>
      <c r="G355" s="9"/>
      <c r="H355" s="9"/>
      <c r="I355" s="9"/>
      <c r="J355" s="9"/>
      <c r="K355" s="9"/>
      <c r="L355" s="9"/>
      <c r="M355" s="9"/>
    </row>
    <row r="356" spans="3:13">
      <c r="C356" s="9"/>
      <c r="D356" s="9"/>
      <c r="E356" s="61"/>
      <c r="F356" s="18"/>
      <c r="G356" s="9"/>
      <c r="H356" s="9"/>
      <c r="I356" s="9"/>
      <c r="J356" s="9"/>
      <c r="K356" s="9"/>
      <c r="L356" s="9"/>
      <c r="M356" s="9"/>
    </row>
    <row r="357" spans="3:13">
      <c r="C357" s="9"/>
      <c r="D357" s="9"/>
      <c r="E357" s="61"/>
      <c r="F357" s="18"/>
      <c r="G357" s="9"/>
      <c r="H357" s="9"/>
      <c r="I357" s="9"/>
      <c r="J357" s="9"/>
      <c r="K357" s="9"/>
      <c r="L357" s="9"/>
      <c r="M357" s="9"/>
    </row>
    <row r="358" spans="3:13">
      <c r="C358" s="9"/>
      <c r="D358" s="9"/>
      <c r="E358" s="61"/>
      <c r="F358" s="18"/>
      <c r="G358" s="9"/>
      <c r="H358" s="9"/>
      <c r="I358" s="9"/>
      <c r="J358" s="9"/>
      <c r="K358" s="9"/>
      <c r="L358" s="9"/>
      <c r="M358" s="9"/>
    </row>
    <row r="359" spans="3:13">
      <c r="C359" s="9"/>
      <c r="D359" s="9"/>
      <c r="E359" s="61"/>
      <c r="F359" s="18"/>
      <c r="G359" s="9"/>
      <c r="H359" s="9"/>
      <c r="I359" s="9"/>
      <c r="J359" s="9"/>
      <c r="K359" s="9"/>
      <c r="L359" s="9"/>
      <c r="M359" s="9"/>
    </row>
    <row r="360" spans="3:13">
      <c r="C360" s="9"/>
      <c r="D360" s="9"/>
      <c r="E360" s="61"/>
      <c r="F360" s="18"/>
      <c r="G360" s="9"/>
      <c r="H360" s="9"/>
      <c r="I360" s="9"/>
      <c r="J360" s="9"/>
      <c r="K360" s="9"/>
      <c r="L360" s="9"/>
      <c r="M360" s="9"/>
    </row>
    <row r="361" spans="3:13">
      <c r="C361" s="9"/>
      <c r="D361" s="9"/>
      <c r="E361" s="61"/>
      <c r="F361" s="18"/>
      <c r="G361" s="9"/>
      <c r="H361" s="9"/>
      <c r="I361" s="9"/>
      <c r="J361" s="9"/>
      <c r="K361" s="9"/>
      <c r="L361" s="9"/>
      <c r="M361" s="9"/>
    </row>
    <row r="362" spans="3:13">
      <c r="C362" s="9"/>
      <c r="D362" s="9"/>
      <c r="E362" s="61"/>
      <c r="F362" s="18"/>
      <c r="G362" s="9"/>
      <c r="H362" s="9"/>
      <c r="I362" s="9"/>
      <c r="J362" s="9"/>
      <c r="K362" s="9"/>
      <c r="L362" s="9"/>
      <c r="M362" s="9"/>
    </row>
    <row r="363" spans="3:13">
      <c r="C363" s="9"/>
      <c r="D363" s="9"/>
      <c r="E363" s="61"/>
      <c r="F363" s="18"/>
      <c r="G363" s="9"/>
      <c r="H363" s="9"/>
      <c r="I363" s="9"/>
      <c r="J363" s="9"/>
      <c r="K363" s="9"/>
      <c r="L363" s="9"/>
      <c r="M363" s="9"/>
    </row>
    <row r="364" spans="3:13">
      <c r="C364" s="9"/>
      <c r="D364" s="9"/>
      <c r="E364" s="61"/>
      <c r="F364" s="18"/>
      <c r="G364" s="9"/>
      <c r="H364" s="9"/>
      <c r="I364" s="9"/>
      <c r="J364" s="9"/>
      <c r="K364" s="9"/>
      <c r="L364" s="9"/>
      <c r="M364" s="9"/>
    </row>
    <row r="365" spans="3:13">
      <c r="C365" s="9"/>
      <c r="D365" s="9"/>
      <c r="E365" s="61"/>
      <c r="F365" s="18"/>
      <c r="G365" s="9"/>
      <c r="H365" s="9"/>
      <c r="I365" s="9"/>
      <c r="J365" s="9"/>
      <c r="K365" s="9"/>
      <c r="L365" s="9"/>
      <c r="M365" s="9"/>
    </row>
    <row r="366" spans="3:13">
      <c r="C366" s="9"/>
      <c r="D366" s="9"/>
      <c r="E366" s="61"/>
      <c r="F366" s="18"/>
      <c r="G366" s="9"/>
      <c r="H366" s="9"/>
      <c r="I366" s="9"/>
      <c r="J366" s="9"/>
      <c r="K366" s="9"/>
      <c r="L366" s="9"/>
      <c r="M366" s="9"/>
    </row>
    <row r="367" spans="3:13">
      <c r="C367" s="9"/>
      <c r="D367" s="9"/>
      <c r="E367" s="61"/>
      <c r="F367" s="18"/>
      <c r="G367" s="9"/>
      <c r="H367" s="9"/>
      <c r="I367" s="9"/>
      <c r="J367" s="9"/>
      <c r="K367" s="9"/>
      <c r="L367" s="9"/>
      <c r="M367" s="9"/>
    </row>
    <row r="368" spans="3:13">
      <c r="C368" s="9"/>
      <c r="D368" s="9"/>
      <c r="E368" s="61"/>
      <c r="F368" s="18"/>
      <c r="G368" s="9"/>
      <c r="H368" s="9"/>
      <c r="I368" s="9"/>
      <c r="J368" s="9"/>
      <c r="K368" s="9"/>
      <c r="L368" s="9"/>
      <c r="M368" s="9"/>
    </row>
    <row r="369" spans="3:13">
      <c r="C369" s="9"/>
      <c r="D369" s="9"/>
      <c r="E369" s="61"/>
      <c r="F369" s="18"/>
      <c r="G369" s="9"/>
      <c r="H369" s="9"/>
      <c r="I369" s="9"/>
      <c r="J369" s="9"/>
      <c r="K369" s="9"/>
      <c r="L369" s="9"/>
      <c r="M369" s="9"/>
    </row>
    <row r="370" spans="3:13">
      <c r="C370" s="9"/>
      <c r="D370" s="9"/>
      <c r="E370" s="61"/>
      <c r="F370" s="18"/>
      <c r="G370" s="9"/>
      <c r="H370" s="9"/>
      <c r="I370" s="9"/>
      <c r="J370" s="9"/>
      <c r="K370" s="9"/>
      <c r="L370" s="9"/>
      <c r="M370" s="9"/>
    </row>
    <row r="371" spans="3:13">
      <c r="C371" s="9"/>
      <c r="D371" s="9"/>
      <c r="E371" s="61"/>
      <c r="F371" s="18"/>
      <c r="G371" s="9"/>
      <c r="H371" s="9"/>
      <c r="I371" s="9"/>
      <c r="J371" s="9"/>
      <c r="K371" s="9"/>
      <c r="L371" s="9"/>
      <c r="M371" s="9"/>
    </row>
    <row r="372" spans="3:13">
      <c r="C372" s="9"/>
      <c r="D372" s="9"/>
      <c r="E372" s="61"/>
      <c r="F372" s="18"/>
      <c r="G372" s="9"/>
      <c r="H372" s="9"/>
      <c r="I372" s="9"/>
      <c r="J372" s="9"/>
      <c r="K372" s="9"/>
      <c r="L372" s="9"/>
      <c r="M372" s="9"/>
    </row>
    <row r="373" spans="3:13">
      <c r="C373" s="9"/>
      <c r="D373" s="9"/>
      <c r="E373" s="61"/>
      <c r="F373" s="18"/>
      <c r="G373" s="9"/>
      <c r="H373" s="9"/>
      <c r="I373" s="9"/>
      <c r="J373" s="9"/>
      <c r="K373" s="9"/>
      <c r="L373" s="9"/>
      <c r="M373" s="9"/>
    </row>
    <row r="374" spans="3:13">
      <c r="C374" s="9"/>
      <c r="D374" s="9"/>
      <c r="E374" s="61"/>
      <c r="F374" s="18"/>
      <c r="G374" s="9"/>
      <c r="H374" s="9"/>
      <c r="I374" s="9"/>
      <c r="J374" s="9"/>
      <c r="K374" s="9"/>
      <c r="L374" s="9"/>
      <c r="M374" s="9"/>
    </row>
    <row r="375" spans="3:13">
      <c r="C375" s="9"/>
      <c r="D375" s="9"/>
      <c r="E375" s="61"/>
      <c r="F375" s="18"/>
      <c r="G375" s="9"/>
      <c r="H375" s="9"/>
      <c r="I375" s="9"/>
      <c r="J375" s="9"/>
      <c r="K375" s="9"/>
      <c r="L375" s="9"/>
      <c r="M375" s="9"/>
    </row>
    <row r="376" spans="3:13">
      <c r="C376" s="9"/>
      <c r="D376" s="9"/>
      <c r="E376" s="61"/>
      <c r="F376" s="18"/>
      <c r="G376" s="9"/>
      <c r="H376" s="9"/>
      <c r="I376" s="9"/>
      <c r="J376" s="9"/>
      <c r="K376" s="9"/>
      <c r="L376" s="9"/>
      <c r="M376" s="9"/>
    </row>
    <row r="377" spans="3:13">
      <c r="C377" s="9"/>
      <c r="D377" s="9"/>
      <c r="E377" s="61"/>
      <c r="F377" s="18"/>
      <c r="G377" s="9"/>
      <c r="H377" s="9"/>
      <c r="I377" s="9"/>
      <c r="J377" s="9"/>
      <c r="K377" s="9"/>
      <c r="L377" s="9"/>
      <c r="M377" s="9"/>
    </row>
    <row r="378" spans="3:13">
      <c r="C378" s="9"/>
      <c r="D378" s="9"/>
      <c r="E378" s="61"/>
      <c r="F378" s="18"/>
      <c r="G378" s="9"/>
      <c r="H378" s="9"/>
      <c r="I378" s="9"/>
      <c r="J378" s="9"/>
      <c r="K378" s="9"/>
      <c r="L378" s="9"/>
      <c r="M378" s="9"/>
    </row>
    <row r="379" spans="3:13">
      <c r="C379" s="9"/>
      <c r="D379" s="9"/>
      <c r="E379" s="61"/>
      <c r="F379" s="18"/>
      <c r="G379" s="9"/>
      <c r="H379" s="9"/>
      <c r="I379" s="9"/>
      <c r="J379" s="9"/>
      <c r="K379" s="9"/>
      <c r="L379" s="9"/>
      <c r="M379" s="9"/>
    </row>
    <row r="380" spans="3:13">
      <c r="C380" s="9"/>
      <c r="D380" s="9"/>
      <c r="E380" s="61"/>
      <c r="F380" s="18"/>
      <c r="G380" s="9"/>
      <c r="H380" s="9"/>
      <c r="I380" s="9"/>
      <c r="J380" s="9"/>
      <c r="K380" s="9"/>
      <c r="L380" s="9"/>
      <c r="M380" s="9"/>
    </row>
    <row r="381" spans="3:13">
      <c r="C381" s="9"/>
      <c r="D381" s="9"/>
      <c r="E381" s="61"/>
      <c r="F381" s="18"/>
      <c r="G381" s="9"/>
      <c r="H381" s="9"/>
      <c r="I381" s="9"/>
      <c r="J381" s="9"/>
      <c r="K381" s="9"/>
      <c r="L381" s="9"/>
      <c r="M381" s="9"/>
    </row>
    <row r="382" spans="3:13">
      <c r="C382" s="9"/>
      <c r="D382" s="9"/>
      <c r="E382" s="61"/>
      <c r="F382" s="18"/>
      <c r="G382" s="9"/>
      <c r="H382" s="9"/>
      <c r="I382" s="9"/>
      <c r="J382" s="9"/>
      <c r="K382" s="9"/>
      <c r="L382" s="9"/>
      <c r="M382" s="9"/>
    </row>
    <row r="383" spans="3:13">
      <c r="C383" s="9"/>
      <c r="D383" s="9"/>
      <c r="E383" s="61"/>
      <c r="F383" s="18"/>
      <c r="G383" s="9"/>
      <c r="H383" s="9"/>
      <c r="I383" s="9"/>
      <c r="J383" s="9"/>
      <c r="K383" s="9"/>
      <c r="L383" s="9"/>
      <c r="M383" s="9"/>
    </row>
    <row r="384" spans="3:13">
      <c r="C384" s="9"/>
      <c r="D384" s="9"/>
      <c r="E384" s="61"/>
      <c r="F384" s="18"/>
      <c r="G384" s="9"/>
      <c r="H384" s="9"/>
      <c r="I384" s="9"/>
      <c r="J384" s="9"/>
      <c r="K384" s="9"/>
      <c r="L384" s="9"/>
      <c r="M384" s="9"/>
    </row>
    <row r="385" spans="3:13">
      <c r="C385" s="9"/>
      <c r="D385" s="9"/>
      <c r="E385" s="61"/>
      <c r="F385" s="18"/>
      <c r="G385" s="9"/>
      <c r="H385" s="9"/>
      <c r="I385" s="9"/>
      <c r="J385" s="9"/>
      <c r="K385" s="9"/>
      <c r="L385" s="9"/>
      <c r="M385" s="9"/>
    </row>
    <row r="386" spans="3:13">
      <c r="C386" s="9"/>
      <c r="D386" s="9"/>
      <c r="E386" s="61"/>
      <c r="F386" s="18"/>
      <c r="G386" s="9"/>
      <c r="H386" s="9"/>
      <c r="I386" s="9"/>
      <c r="J386" s="9"/>
      <c r="K386" s="9"/>
      <c r="L386" s="9"/>
      <c r="M386" s="9"/>
    </row>
    <row r="387" spans="3:13">
      <c r="C387" s="9"/>
      <c r="D387" s="9"/>
      <c r="E387" s="61"/>
      <c r="F387" s="18"/>
      <c r="G387" s="9"/>
      <c r="H387" s="9"/>
      <c r="I387" s="9"/>
      <c r="J387" s="9"/>
      <c r="K387" s="9"/>
      <c r="L387" s="9"/>
      <c r="M387" s="9"/>
    </row>
    <row r="388" spans="3:13">
      <c r="C388" s="9"/>
      <c r="D388" s="9"/>
      <c r="E388" s="61"/>
      <c r="F388" s="18"/>
      <c r="G388" s="9"/>
      <c r="H388" s="9"/>
      <c r="I388" s="9"/>
      <c r="J388" s="9"/>
      <c r="K388" s="9"/>
      <c r="L388" s="9"/>
      <c r="M388" s="9"/>
    </row>
    <row r="389" spans="3:13">
      <c r="C389" s="9"/>
      <c r="D389" s="9"/>
      <c r="E389" s="61"/>
      <c r="F389" s="18"/>
      <c r="G389" s="9"/>
      <c r="H389" s="9"/>
      <c r="I389" s="9"/>
      <c r="J389" s="9"/>
      <c r="K389" s="9"/>
      <c r="L389" s="9"/>
      <c r="M389" s="9"/>
    </row>
    <row r="390" spans="3:13">
      <c r="C390" s="9"/>
      <c r="D390" s="9"/>
      <c r="E390" s="61"/>
      <c r="F390" s="18"/>
      <c r="G390" s="9"/>
      <c r="H390" s="9"/>
      <c r="I390" s="9"/>
      <c r="J390" s="9"/>
      <c r="K390" s="9"/>
      <c r="L390" s="9"/>
      <c r="M390" s="9"/>
    </row>
    <row r="391" spans="3:13">
      <c r="C391" s="9"/>
      <c r="D391" s="9"/>
      <c r="E391" s="61"/>
      <c r="F391" s="18"/>
      <c r="G391" s="9"/>
      <c r="H391" s="9"/>
      <c r="I391" s="9"/>
      <c r="J391" s="9"/>
      <c r="K391" s="9"/>
      <c r="L391" s="9"/>
      <c r="M391" s="9"/>
    </row>
    <row r="392" spans="3:13">
      <c r="C392" s="9"/>
      <c r="D392" s="9"/>
      <c r="E392" s="61"/>
      <c r="F392" s="18"/>
      <c r="G392" s="9"/>
      <c r="H392" s="9"/>
      <c r="I392" s="9"/>
      <c r="J392" s="9"/>
      <c r="K392" s="9"/>
      <c r="L392" s="9"/>
      <c r="M392" s="9"/>
    </row>
    <row r="393" spans="3:13">
      <c r="C393" s="9"/>
      <c r="D393" s="9"/>
      <c r="E393" s="61"/>
      <c r="F393" s="18"/>
      <c r="G393" s="9"/>
      <c r="H393" s="9"/>
      <c r="I393" s="9"/>
      <c r="J393" s="9"/>
      <c r="K393" s="9"/>
      <c r="L393" s="9"/>
      <c r="M393" s="9"/>
    </row>
    <row r="394" spans="3:13">
      <c r="C394" s="9"/>
      <c r="D394" s="9"/>
      <c r="E394" s="61"/>
      <c r="F394" s="18"/>
      <c r="G394" s="9"/>
      <c r="H394" s="9"/>
      <c r="I394" s="9"/>
      <c r="J394" s="9"/>
      <c r="K394" s="9"/>
      <c r="L394" s="9"/>
      <c r="M394" s="9"/>
    </row>
    <row r="395" spans="3:13">
      <c r="C395" s="9"/>
      <c r="D395" s="9"/>
      <c r="E395" s="61"/>
      <c r="F395" s="18"/>
      <c r="G395" s="9"/>
      <c r="H395" s="9"/>
      <c r="I395" s="9"/>
      <c r="J395" s="9"/>
      <c r="K395" s="9"/>
      <c r="L395" s="9"/>
      <c r="M395" s="9"/>
    </row>
    <row r="396" spans="3:13">
      <c r="C396" s="9"/>
      <c r="D396" s="9"/>
      <c r="E396" s="61"/>
      <c r="F396" s="18"/>
      <c r="G396" s="9"/>
      <c r="H396" s="9"/>
      <c r="I396" s="9"/>
      <c r="J396" s="9"/>
      <c r="K396" s="9"/>
      <c r="L396" s="9"/>
      <c r="M396" s="9"/>
    </row>
    <row r="397" spans="3:13">
      <c r="C397" s="9"/>
      <c r="D397" s="9"/>
      <c r="E397" s="61"/>
      <c r="F397" s="18"/>
      <c r="G397" s="9"/>
      <c r="H397" s="9"/>
      <c r="I397" s="9"/>
      <c r="J397" s="9"/>
      <c r="K397" s="9"/>
      <c r="L397" s="9"/>
      <c r="M397" s="9"/>
    </row>
    <row r="398" spans="3:13">
      <c r="C398" s="9"/>
      <c r="D398" s="9"/>
      <c r="E398" s="61"/>
      <c r="F398" s="18"/>
      <c r="G398" s="9"/>
      <c r="H398" s="9"/>
      <c r="I398" s="9"/>
      <c r="J398" s="9"/>
      <c r="K398" s="9"/>
      <c r="L398" s="9"/>
      <c r="M398" s="9"/>
    </row>
    <row r="399" spans="3:13">
      <c r="C399" s="9"/>
      <c r="D399" s="9"/>
      <c r="E399" s="61"/>
      <c r="F399" s="18"/>
      <c r="G399" s="9"/>
      <c r="H399" s="9"/>
      <c r="I399" s="9"/>
      <c r="J399" s="9"/>
      <c r="K399" s="9"/>
      <c r="L399" s="9"/>
      <c r="M399" s="9"/>
    </row>
    <row r="400" spans="3:13">
      <c r="C400" s="9"/>
      <c r="D400" s="9"/>
      <c r="E400" s="61"/>
      <c r="F400" s="18"/>
      <c r="G400" s="9"/>
      <c r="H400" s="9"/>
      <c r="I400" s="9"/>
      <c r="J400" s="9"/>
      <c r="K400" s="9"/>
      <c r="L400" s="9"/>
      <c r="M400" s="9"/>
    </row>
    <row r="401" spans="3:13">
      <c r="C401" s="9"/>
      <c r="D401" s="9"/>
      <c r="E401" s="61"/>
      <c r="F401" s="18"/>
      <c r="G401" s="9"/>
      <c r="H401" s="9"/>
      <c r="I401" s="9"/>
      <c r="J401" s="9"/>
      <c r="K401" s="9"/>
      <c r="L401" s="9"/>
      <c r="M401" s="9"/>
    </row>
    <row r="402" spans="3:13">
      <c r="C402" s="9"/>
      <c r="D402" s="9"/>
      <c r="E402" s="61"/>
      <c r="F402" s="18"/>
      <c r="G402" s="9"/>
      <c r="H402" s="9"/>
      <c r="I402" s="9"/>
      <c r="J402" s="9"/>
      <c r="K402" s="9"/>
      <c r="L402" s="9"/>
      <c r="M402" s="9"/>
    </row>
    <row r="403" spans="3:13">
      <c r="C403" s="9"/>
      <c r="D403" s="9"/>
      <c r="E403" s="61"/>
      <c r="F403" s="18"/>
      <c r="G403" s="9"/>
      <c r="H403" s="9"/>
      <c r="I403" s="9"/>
      <c r="J403" s="9"/>
      <c r="K403" s="9"/>
      <c r="L403" s="9"/>
      <c r="M403" s="9"/>
    </row>
    <row r="404" spans="3:13">
      <c r="C404" s="9"/>
      <c r="D404" s="9"/>
      <c r="E404" s="61"/>
      <c r="F404" s="18"/>
      <c r="G404" s="9"/>
      <c r="H404" s="9"/>
      <c r="I404" s="9"/>
      <c r="J404" s="9"/>
      <c r="K404" s="9"/>
      <c r="L404" s="9"/>
      <c r="M404" s="9"/>
    </row>
    <row r="405" spans="3:13">
      <c r="C405" s="9"/>
      <c r="D405" s="9"/>
      <c r="E405" s="61"/>
      <c r="F405" s="18"/>
      <c r="G405" s="9"/>
      <c r="H405" s="9"/>
      <c r="I405" s="9"/>
      <c r="J405" s="9"/>
      <c r="K405" s="9"/>
      <c r="L405" s="9"/>
      <c r="M405" s="9"/>
    </row>
    <row r="406" spans="3:13">
      <c r="C406" s="9"/>
      <c r="D406" s="9"/>
      <c r="E406" s="61"/>
      <c r="F406" s="18"/>
      <c r="G406" s="9"/>
      <c r="H406" s="9"/>
      <c r="I406" s="9"/>
      <c r="J406" s="9"/>
      <c r="K406" s="9"/>
      <c r="L406" s="9"/>
      <c r="M406" s="9"/>
    </row>
    <row r="407" spans="3:13">
      <c r="C407" s="9"/>
      <c r="D407" s="9"/>
      <c r="E407" s="61"/>
      <c r="F407" s="18"/>
      <c r="G407" s="9"/>
      <c r="H407" s="9"/>
      <c r="I407" s="9"/>
      <c r="J407" s="9"/>
      <c r="K407" s="9"/>
      <c r="L407" s="9"/>
      <c r="M407" s="9"/>
    </row>
    <row r="408" spans="3:13">
      <c r="C408" s="9"/>
      <c r="D408" s="9"/>
      <c r="E408" s="61"/>
      <c r="F408" s="18"/>
      <c r="G408" s="9"/>
      <c r="H408" s="9"/>
      <c r="I408" s="9"/>
      <c r="J408" s="9"/>
      <c r="K408" s="9"/>
      <c r="L408" s="9"/>
      <c r="M408" s="9"/>
    </row>
    <row r="409" spans="3:13">
      <c r="C409" s="9"/>
      <c r="D409" s="9"/>
      <c r="E409" s="61"/>
      <c r="F409" s="18"/>
      <c r="G409" s="9"/>
      <c r="H409" s="9"/>
      <c r="I409" s="9"/>
      <c r="J409" s="9"/>
      <c r="K409" s="9"/>
      <c r="L409" s="9"/>
      <c r="M409" s="9"/>
    </row>
    <row r="410" spans="3:13">
      <c r="C410" s="9"/>
      <c r="D410" s="9"/>
      <c r="E410" s="61"/>
      <c r="F410" s="18"/>
      <c r="G410" s="9"/>
      <c r="H410" s="9"/>
      <c r="I410" s="9"/>
      <c r="J410" s="9"/>
      <c r="K410" s="9"/>
      <c r="L410" s="9"/>
      <c r="M410" s="9"/>
    </row>
    <row r="411" spans="3:13">
      <c r="C411" s="9"/>
      <c r="D411" s="9"/>
      <c r="E411" s="61"/>
      <c r="F411" s="18"/>
      <c r="G411" s="9"/>
      <c r="H411" s="9"/>
      <c r="I411" s="9"/>
      <c r="J411" s="9"/>
      <c r="K411" s="9"/>
      <c r="L411" s="9"/>
      <c r="M411" s="9"/>
    </row>
    <row r="412" spans="3:13">
      <c r="C412" s="9"/>
      <c r="D412" s="9"/>
      <c r="E412" s="61"/>
      <c r="F412" s="18"/>
      <c r="G412" s="9"/>
      <c r="H412" s="9"/>
      <c r="I412" s="9"/>
      <c r="J412" s="9"/>
      <c r="K412" s="9"/>
      <c r="L412" s="9"/>
      <c r="M412" s="9"/>
    </row>
    <row r="413" spans="3:13">
      <c r="C413" s="9"/>
      <c r="D413" s="9"/>
      <c r="E413" s="61"/>
      <c r="F413" s="18"/>
      <c r="G413" s="9"/>
      <c r="H413" s="9"/>
      <c r="I413" s="9"/>
      <c r="J413" s="9"/>
      <c r="K413" s="9"/>
      <c r="L413" s="9"/>
      <c r="M413" s="9"/>
    </row>
    <row r="414" spans="3:13">
      <c r="C414" s="9"/>
      <c r="D414" s="9"/>
      <c r="E414" s="61"/>
      <c r="F414" s="18"/>
      <c r="G414" s="9"/>
      <c r="H414" s="9"/>
      <c r="I414" s="9"/>
      <c r="J414" s="9"/>
      <c r="K414" s="9"/>
      <c r="L414" s="9"/>
      <c r="M414" s="9"/>
    </row>
    <row r="415" spans="3:13">
      <c r="C415" s="9"/>
      <c r="D415" s="9"/>
      <c r="E415" s="61"/>
      <c r="F415" s="18"/>
      <c r="G415" s="9"/>
      <c r="H415" s="9"/>
      <c r="I415" s="9"/>
      <c r="J415" s="9"/>
      <c r="K415" s="9"/>
      <c r="L415" s="9"/>
      <c r="M415" s="9"/>
    </row>
    <row r="416" spans="3:13">
      <c r="C416" s="9"/>
      <c r="D416" s="9"/>
      <c r="E416" s="61"/>
      <c r="F416" s="18"/>
      <c r="G416" s="9"/>
      <c r="H416" s="9"/>
      <c r="I416" s="9"/>
      <c r="J416" s="9"/>
      <c r="K416" s="9"/>
      <c r="L416" s="9"/>
      <c r="M416" s="9"/>
    </row>
    <row r="417" spans="3:13">
      <c r="C417" s="9"/>
      <c r="D417" s="9"/>
      <c r="E417" s="61"/>
      <c r="F417" s="18"/>
      <c r="G417" s="9"/>
      <c r="H417" s="9"/>
      <c r="I417" s="9"/>
      <c r="J417" s="9"/>
      <c r="K417" s="9"/>
      <c r="L417" s="9"/>
      <c r="M417" s="9"/>
    </row>
    <row r="418" spans="3:13">
      <c r="C418" s="9"/>
      <c r="D418" s="9"/>
      <c r="E418" s="61"/>
      <c r="F418" s="18"/>
      <c r="G418" s="9"/>
      <c r="H418" s="9"/>
      <c r="I418" s="9"/>
      <c r="J418" s="9"/>
      <c r="K418" s="9"/>
      <c r="L418" s="9"/>
      <c r="M418" s="9"/>
    </row>
    <row r="419" spans="3:13">
      <c r="C419" s="9"/>
      <c r="D419" s="9"/>
      <c r="E419" s="61"/>
      <c r="F419" s="18"/>
      <c r="G419" s="9"/>
      <c r="H419" s="9"/>
      <c r="I419" s="9"/>
      <c r="J419" s="9"/>
      <c r="K419" s="9"/>
      <c r="L419" s="9"/>
      <c r="M419" s="9"/>
    </row>
    <row r="420" spans="3:13">
      <c r="C420" s="9"/>
      <c r="D420" s="9"/>
      <c r="E420" s="61"/>
      <c r="F420" s="18"/>
      <c r="G420" s="9"/>
      <c r="H420" s="9"/>
      <c r="I420" s="9"/>
      <c r="J420" s="9"/>
      <c r="K420" s="9"/>
      <c r="L420" s="9"/>
      <c r="M420" s="9"/>
    </row>
    <row r="421" spans="3:13">
      <c r="C421" s="9"/>
      <c r="D421" s="9"/>
      <c r="E421" s="61"/>
      <c r="F421" s="18"/>
      <c r="G421" s="9"/>
      <c r="H421" s="9"/>
      <c r="I421" s="9"/>
      <c r="J421" s="9"/>
      <c r="K421" s="9"/>
      <c r="L421" s="9"/>
      <c r="M421" s="9"/>
    </row>
    <row r="422" spans="3:13">
      <c r="C422" s="9"/>
      <c r="D422" s="9"/>
      <c r="E422" s="61"/>
      <c r="F422" s="18"/>
      <c r="G422" s="9"/>
      <c r="H422" s="9"/>
      <c r="I422" s="9"/>
      <c r="J422" s="9"/>
      <c r="K422" s="9"/>
      <c r="L422" s="9"/>
      <c r="M422" s="9"/>
    </row>
    <row r="423" spans="3:13">
      <c r="C423" s="9"/>
      <c r="D423" s="9"/>
      <c r="E423" s="61"/>
      <c r="F423" s="18"/>
      <c r="G423" s="9"/>
      <c r="H423" s="9"/>
      <c r="I423" s="9"/>
      <c r="J423" s="9"/>
      <c r="K423" s="9"/>
      <c r="L423" s="9"/>
      <c r="M423" s="9"/>
    </row>
    <row r="424" spans="3:13">
      <c r="C424" s="9"/>
      <c r="D424" s="9"/>
      <c r="E424" s="61"/>
      <c r="F424" s="18"/>
      <c r="G424" s="9"/>
      <c r="H424" s="9"/>
      <c r="I424" s="9"/>
      <c r="J424" s="9"/>
      <c r="K424" s="9"/>
      <c r="L424" s="9"/>
      <c r="M424" s="9"/>
    </row>
    <row r="425" spans="3:13">
      <c r="C425" s="9"/>
      <c r="D425" s="9"/>
      <c r="E425" s="61"/>
      <c r="F425" s="18"/>
      <c r="G425" s="9"/>
      <c r="H425" s="9"/>
      <c r="I425" s="9"/>
      <c r="J425" s="9"/>
      <c r="K425" s="9"/>
      <c r="L425" s="9"/>
      <c r="M425" s="9"/>
    </row>
    <row r="426" spans="3:13">
      <c r="C426" s="9"/>
      <c r="D426" s="9"/>
      <c r="E426" s="61"/>
      <c r="F426" s="18"/>
      <c r="G426" s="9"/>
      <c r="H426" s="9"/>
      <c r="I426" s="9"/>
      <c r="J426" s="9"/>
      <c r="K426" s="9"/>
      <c r="L426" s="9"/>
      <c r="M426" s="9"/>
    </row>
    <row r="427" spans="3:13">
      <c r="C427" s="9"/>
      <c r="D427" s="9"/>
      <c r="E427" s="61"/>
      <c r="F427" s="18"/>
      <c r="G427" s="9"/>
      <c r="H427" s="9"/>
      <c r="I427" s="9"/>
      <c r="J427" s="9"/>
      <c r="K427" s="9"/>
      <c r="L427" s="9"/>
      <c r="M427" s="9"/>
    </row>
    <row r="428" spans="3:13">
      <c r="C428" s="9"/>
      <c r="D428" s="9"/>
      <c r="E428" s="61"/>
      <c r="F428" s="18"/>
      <c r="G428" s="9"/>
      <c r="H428" s="9"/>
      <c r="I428" s="9"/>
      <c r="J428" s="9"/>
      <c r="K428" s="9"/>
      <c r="L428" s="9"/>
      <c r="M428" s="9"/>
    </row>
    <row r="429" spans="3:13">
      <c r="C429" s="9"/>
      <c r="D429" s="9"/>
      <c r="E429" s="61"/>
      <c r="F429" s="18"/>
      <c r="G429" s="9"/>
      <c r="H429" s="9"/>
      <c r="I429" s="9"/>
      <c r="J429" s="9"/>
      <c r="K429" s="9"/>
      <c r="L429" s="9"/>
      <c r="M429" s="9"/>
    </row>
    <row r="430" spans="3:13">
      <c r="C430" s="9"/>
      <c r="D430" s="9"/>
      <c r="E430" s="61"/>
      <c r="F430" s="18"/>
      <c r="G430" s="9"/>
      <c r="H430" s="9"/>
      <c r="I430" s="9"/>
      <c r="J430" s="9"/>
      <c r="K430" s="9"/>
      <c r="L430" s="9"/>
      <c r="M430" s="9"/>
    </row>
    <row r="431" spans="3:13">
      <c r="C431" s="9"/>
      <c r="D431" s="9"/>
      <c r="E431" s="61"/>
      <c r="F431" s="18"/>
      <c r="G431" s="9"/>
      <c r="H431" s="9"/>
      <c r="I431" s="9"/>
      <c r="J431" s="9"/>
      <c r="K431" s="9"/>
      <c r="L431" s="9"/>
      <c r="M431" s="9"/>
    </row>
    <row r="432" spans="3:13">
      <c r="C432" s="9"/>
      <c r="D432" s="9"/>
      <c r="E432" s="61"/>
      <c r="F432" s="18"/>
      <c r="G432" s="9"/>
      <c r="H432" s="9"/>
      <c r="I432" s="9"/>
      <c r="J432" s="9"/>
      <c r="K432" s="9"/>
      <c r="L432" s="9"/>
      <c r="M432" s="9"/>
    </row>
    <row r="433" spans="3:13">
      <c r="C433" s="9"/>
      <c r="D433" s="9"/>
      <c r="E433" s="61"/>
      <c r="F433" s="18"/>
      <c r="G433" s="9"/>
      <c r="H433" s="9"/>
      <c r="I433" s="9"/>
      <c r="J433" s="9"/>
      <c r="K433" s="9"/>
      <c r="L433" s="9"/>
      <c r="M433" s="9"/>
    </row>
    <row r="434" spans="3:13">
      <c r="C434" s="9"/>
      <c r="D434" s="9"/>
      <c r="E434" s="61"/>
      <c r="F434" s="18"/>
      <c r="G434" s="9"/>
      <c r="H434" s="9"/>
      <c r="I434" s="9"/>
      <c r="J434" s="9"/>
      <c r="K434" s="9"/>
      <c r="L434" s="9"/>
      <c r="M434" s="9"/>
    </row>
    <row r="435" spans="3:13">
      <c r="C435" s="9"/>
      <c r="D435" s="9"/>
      <c r="E435" s="61"/>
      <c r="F435" s="18"/>
      <c r="G435" s="9"/>
      <c r="H435" s="9"/>
      <c r="I435" s="9"/>
      <c r="J435" s="9"/>
      <c r="K435" s="9"/>
      <c r="L435" s="9"/>
      <c r="M435" s="9"/>
    </row>
    <row r="436" spans="3:13">
      <c r="C436" s="9"/>
      <c r="D436" s="9"/>
      <c r="E436" s="61"/>
      <c r="F436" s="18"/>
      <c r="G436" s="9"/>
      <c r="H436" s="9"/>
      <c r="I436" s="9"/>
      <c r="J436" s="9"/>
      <c r="K436" s="9"/>
      <c r="L436" s="9"/>
      <c r="M436" s="9"/>
    </row>
    <row r="437" spans="3:13">
      <c r="C437" s="9"/>
      <c r="D437" s="9"/>
      <c r="E437" s="61"/>
      <c r="F437" s="18"/>
      <c r="G437" s="9"/>
      <c r="H437" s="9"/>
      <c r="I437" s="9"/>
      <c r="J437" s="9"/>
      <c r="K437" s="9"/>
      <c r="L437" s="9"/>
      <c r="M437" s="9"/>
    </row>
    <row r="438" spans="3:13">
      <c r="C438" s="9"/>
      <c r="D438" s="9"/>
      <c r="E438" s="61"/>
      <c r="F438" s="18"/>
      <c r="G438" s="9"/>
      <c r="H438" s="9"/>
      <c r="I438" s="9"/>
      <c r="J438" s="9"/>
      <c r="K438" s="9"/>
      <c r="L438" s="9"/>
      <c r="M438" s="9"/>
    </row>
    <row r="439" spans="3:13">
      <c r="C439" s="9"/>
      <c r="D439" s="9"/>
      <c r="E439" s="61"/>
      <c r="F439" s="18"/>
      <c r="G439" s="9"/>
      <c r="H439" s="9"/>
      <c r="I439" s="9"/>
      <c r="J439" s="9"/>
      <c r="K439" s="9"/>
      <c r="L439" s="9"/>
      <c r="M439" s="9"/>
    </row>
    <row r="440" spans="3:13">
      <c r="C440" s="9"/>
      <c r="D440" s="9"/>
      <c r="E440" s="61"/>
      <c r="F440" s="18"/>
      <c r="G440" s="9"/>
      <c r="H440" s="9"/>
      <c r="I440" s="9"/>
      <c r="J440" s="9"/>
      <c r="K440" s="9"/>
      <c r="L440" s="9"/>
      <c r="M440" s="9"/>
    </row>
    <row r="441" spans="3:13">
      <c r="C441" s="9"/>
      <c r="D441" s="9"/>
      <c r="E441" s="61"/>
      <c r="F441" s="18"/>
      <c r="G441" s="9"/>
      <c r="H441" s="9"/>
      <c r="I441" s="9"/>
      <c r="J441" s="9"/>
      <c r="K441" s="9"/>
      <c r="L441" s="9"/>
      <c r="M441" s="9"/>
    </row>
    <row r="442" spans="3:13">
      <c r="C442" s="9"/>
      <c r="D442" s="9"/>
      <c r="E442" s="61"/>
      <c r="F442" s="18"/>
      <c r="G442" s="9"/>
      <c r="H442" s="9"/>
      <c r="I442" s="9"/>
      <c r="J442" s="9"/>
      <c r="K442" s="9"/>
      <c r="L442" s="9"/>
      <c r="M442" s="9"/>
    </row>
    <row r="443" spans="3:13">
      <c r="C443" s="9"/>
      <c r="D443" s="9"/>
      <c r="E443" s="61"/>
      <c r="F443" s="18"/>
      <c r="G443" s="9"/>
      <c r="H443" s="9"/>
      <c r="I443" s="9"/>
      <c r="J443" s="9"/>
      <c r="K443" s="9"/>
      <c r="L443" s="9"/>
      <c r="M443" s="9"/>
    </row>
    <row r="444" spans="3:13">
      <c r="C444" s="9"/>
      <c r="D444" s="9"/>
      <c r="E444" s="61"/>
      <c r="F444" s="18"/>
      <c r="G444" s="9"/>
      <c r="H444" s="9"/>
      <c r="I444" s="9"/>
      <c r="J444" s="9"/>
      <c r="K444" s="9"/>
      <c r="L444" s="9"/>
      <c r="M444" s="9"/>
    </row>
    <row r="445" spans="3:13">
      <c r="C445" s="9"/>
      <c r="D445" s="9"/>
      <c r="E445" s="61"/>
      <c r="F445" s="18"/>
      <c r="G445" s="9"/>
      <c r="H445" s="9"/>
      <c r="I445" s="9"/>
      <c r="J445" s="9"/>
      <c r="K445" s="9"/>
      <c r="L445" s="9"/>
      <c r="M445" s="9"/>
    </row>
    <row r="446" spans="3:13">
      <c r="C446" s="9"/>
      <c r="D446" s="9"/>
      <c r="E446" s="61"/>
      <c r="F446" s="18"/>
      <c r="G446" s="9"/>
      <c r="H446" s="9"/>
      <c r="I446" s="9"/>
      <c r="J446" s="9"/>
      <c r="K446" s="9"/>
      <c r="L446" s="9"/>
      <c r="M446" s="9"/>
    </row>
    <row r="447" spans="3:13">
      <c r="C447" s="9"/>
      <c r="D447" s="9"/>
      <c r="E447" s="61"/>
      <c r="F447" s="18"/>
      <c r="G447" s="9"/>
      <c r="H447" s="9"/>
      <c r="I447" s="9"/>
      <c r="J447" s="9"/>
      <c r="K447" s="9"/>
      <c r="L447" s="9"/>
      <c r="M447" s="9"/>
    </row>
    <row r="448" spans="3:13">
      <c r="C448" s="9"/>
      <c r="D448" s="9"/>
      <c r="E448" s="61"/>
      <c r="F448" s="18"/>
      <c r="G448" s="9"/>
      <c r="H448" s="9"/>
      <c r="I448" s="9"/>
      <c r="J448" s="9"/>
      <c r="K448" s="9"/>
      <c r="L448" s="9"/>
      <c r="M448" s="9"/>
    </row>
    <row r="449" spans="3:13">
      <c r="C449" s="9"/>
      <c r="D449" s="9"/>
      <c r="E449" s="61"/>
      <c r="F449" s="18"/>
      <c r="G449" s="9"/>
      <c r="H449" s="9"/>
      <c r="I449" s="9"/>
      <c r="J449" s="9"/>
      <c r="K449" s="9"/>
      <c r="L449" s="9"/>
      <c r="M449" s="9"/>
    </row>
    <row r="450" spans="3:13">
      <c r="C450" s="9"/>
      <c r="D450" s="9"/>
      <c r="E450" s="61"/>
      <c r="F450" s="18"/>
      <c r="G450" s="9"/>
      <c r="H450" s="9"/>
      <c r="I450" s="9"/>
      <c r="J450" s="9"/>
      <c r="K450" s="9"/>
      <c r="L450" s="9"/>
      <c r="M450" s="9"/>
    </row>
    <row r="451" spans="3:13">
      <c r="C451" s="9"/>
      <c r="D451" s="9"/>
      <c r="E451" s="61"/>
      <c r="F451" s="18"/>
      <c r="G451" s="9"/>
      <c r="H451" s="9"/>
      <c r="I451" s="9"/>
      <c r="J451" s="9"/>
      <c r="K451" s="9"/>
      <c r="L451" s="9"/>
      <c r="M451" s="9"/>
    </row>
    <row r="452" spans="3:13">
      <c r="C452" s="9"/>
      <c r="D452" s="9"/>
      <c r="E452" s="61"/>
      <c r="F452" s="18"/>
      <c r="G452" s="9"/>
      <c r="H452" s="9"/>
      <c r="I452" s="9"/>
      <c r="J452" s="9"/>
      <c r="K452" s="9"/>
      <c r="L452" s="9"/>
      <c r="M452" s="9"/>
    </row>
    <row r="453" spans="3:13">
      <c r="C453" s="9"/>
      <c r="D453" s="9"/>
      <c r="E453" s="61"/>
      <c r="F453" s="18"/>
      <c r="G453" s="9"/>
      <c r="H453" s="9"/>
      <c r="I453" s="9"/>
      <c r="J453" s="9"/>
      <c r="K453" s="9"/>
      <c r="L453" s="9"/>
      <c r="M453" s="9"/>
    </row>
    <row r="454" spans="3:13">
      <c r="C454" s="9"/>
      <c r="D454" s="9"/>
      <c r="E454" s="61"/>
      <c r="F454" s="18"/>
      <c r="G454" s="9"/>
      <c r="H454" s="9"/>
      <c r="I454" s="9"/>
      <c r="J454" s="9"/>
      <c r="K454" s="9"/>
      <c r="L454" s="9"/>
      <c r="M454" s="9"/>
    </row>
    <row r="455" spans="3:13">
      <c r="C455" s="9"/>
      <c r="D455" s="9"/>
      <c r="E455" s="61"/>
      <c r="F455" s="18"/>
      <c r="G455" s="9"/>
      <c r="H455" s="9"/>
      <c r="I455" s="9"/>
      <c r="J455" s="9"/>
      <c r="K455" s="9"/>
      <c r="L455" s="9"/>
      <c r="M455" s="9"/>
    </row>
    <row r="456" spans="3:13">
      <c r="C456" s="9"/>
      <c r="D456" s="9"/>
      <c r="E456" s="61"/>
      <c r="F456" s="18"/>
      <c r="G456" s="9"/>
      <c r="H456" s="9"/>
      <c r="I456" s="9"/>
      <c r="J456" s="9"/>
      <c r="K456" s="9"/>
      <c r="L456" s="9"/>
      <c r="M456" s="9"/>
    </row>
    <row r="457" spans="3:13">
      <c r="C457" s="9"/>
      <c r="D457" s="9"/>
      <c r="E457" s="61"/>
      <c r="F457" s="18"/>
      <c r="G457" s="9"/>
      <c r="H457" s="9"/>
      <c r="I457" s="9"/>
      <c r="J457" s="9"/>
      <c r="K457" s="9"/>
      <c r="L457" s="9"/>
      <c r="M457" s="9"/>
    </row>
    <row r="458" spans="3:13">
      <c r="C458" s="9"/>
      <c r="D458" s="9"/>
      <c r="E458" s="61"/>
      <c r="F458" s="18"/>
      <c r="G458" s="9"/>
      <c r="H458" s="9"/>
      <c r="I458" s="9"/>
      <c r="J458" s="9"/>
      <c r="K458" s="9"/>
      <c r="L458" s="9"/>
      <c r="M458" s="9"/>
    </row>
    <row r="459" spans="3:13">
      <c r="C459" s="9"/>
      <c r="D459" s="9"/>
      <c r="E459" s="61"/>
      <c r="F459" s="18"/>
      <c r="G459" s="9"/>
      <c r="H459" s="9"/>
      <c r="I459" s="9"/>
      <c r="J459" s="9"/>
      <c r="K459" s="9"/>
      <c r="L459" s="9"/>
      <c r="M459" s="9"/>
    </row>
    <row r="460" spans="3:13">
      <c r="C460" s="9"/>
      <c r="D460" s="9"/>
      <c r="E460" s="61"/>
      <c r="F460" s="18"/>
      <c r="G460" s="9"/>
      <c r="H460" s="9"/>
      <c r="I460" s="9"/>
      <c r="J460" s="9"/>
      <c r="K460" s="9"/>
      <c r="L460" s="9"/>
      <c r="M460" s="9"/>
    </row>
    <row r="461" spans="3:13">
      <c r="C461" s="9"/>
      <c r="D461" s="9"/>
      <c r="E461" s="61"/>
      <c r="F461" s="18"/>
      <c r="G461" s="9"/>
      <c r="H461" s="9"/>
      <c r="I461" s="9"/>
      <c r="J461" s="9"/>
      <c r="K461" s="9"/>
      <c r="L461" s="9"/>
      <c r="M461" s="9"/>
    </row>
    <row r="462" spans="3:13">
      <c r="C462" s="9"/>
      <c r="D462" s="9"/>
      <c r="E462" s="61"/>
      <c r="F462" s="18"/>
      <c r="G462" s="9"/>
      <c r="H462" s="9"/>
      <c r="I462" s="9"/>
      <c r="J462" s="9"/>
      <c r="K462" s="9"/>
      <c r="L462" s="9"/>
      <c r="M462" s="9"/>
    </row>
    <row r="463" spans="3:13">
      <c r="C463" s="9"/>
      <c r="D463" s="9"/>
      <c r="E463" s="61"/>
      <c r="F463" s="18"/>
      <c r="G463" s="9"/>
      <c r="H463" s="9"/>
      <c r="I463" s="9"/>
      <c r="J463" s="9"/>
      <c r="K463" s="9"/>
      <c r="L463" s="9"/>
      <c r="M463" s="9"/>
    </row>
    <row r="464" spans="3:13">
      <c r="C464" s="9"/>
      <c r="D464" s="9"/>
      <c r="E464" s="61"/>
      <c r="F464" s="18"/>
      <c r="G464" s="9"/>
      <c r="H464" s="9"/>
      <c r="I464" s="9"/>
      <c r="J464" s="9"/>
      <c r="K464" s="9"/>
      <c r="L464" s="9"/>
      <c r="M464" s="9"/>
    </row>
    <row r="465" spans="3:13">
      <c r="C465" s="9"/>
      <c r="D465" s="9"/>
      <c r="E465" s="61"/>
      <c r="F465" s="18"/>
      <c r="G465" s="9"/>
      <c r="H465" s="9"/>
      <c r="I465" s="9"/>
      <c r="J465" s="9"/>
      <c r="K465" s="9"/>
      <c r="L465" s="9"/>
      <c r="M465" s="9"/>
    </row>
    <row r="466" spans="3:13">
      <c r="C466" s="9"/>
      <c r="D466" s="9"/>
      <c r="E466" s="61"/>
      <c r="F466" s="18"/>
      <c r="G466" s="9"/>
      <c r="H466" s="9"/>
      <c r="I466" s="9"/>
      <c r="J466" s="9"/>
      <c r="K466" s="9"/>
      <c r="L466" s="9"/>
      <c r="M466" s="9"/>
    </row>
    <row r="467" spans="3:13">
      <c r="C467" s="9"/>
      <c r="D467" s="9"/>
      <c r="E467" s="61"/>
      <c r="F467" s="18"/>
      <c r="G467" s="9"/>
      <c r="H467" s="9"/>
      <c r="I467" s="9"/>
      <c r="J467" s="9"/>
      <c r="K467" s="9"/>
      <c r="L467" s="9"/>
      <c r="M467" s="9"/>
    </row>
    <row r="468" spans="3:13">
      <c r="C468" s="9"/>
      <c r="D468" s="9"/>
      <c r="E468" s="61"/>
      <c r="F468" s="18"/>
      <c r="G468" s="9"/>
      <c r="H468" s="9"/>
      <c r="I468" s="9"/>
      <c r="J468" s="9"/>
      <c r="K468" s="9"/>
      <c r="L468" s="9"/>
      <c r="M468" s="9"/>
    </row>
    <row r="469" spans="3:13">
      <c r="C469" s="9"/>
      <c r="D469" s="9"/>
      <c r="E469" s="61"/>
      <c r="F469" s="18"/>
      <c r="G469" s="9"/>
      <c r="H469" s="9"/>
      <c r="I469" s="9"/>
      <c r="J469" s="9"/>
      <c r="K469" s="9"/>
      <c r="L469" s="9"/>
      <c r="M469" s="9"/>
    </row>
    <row r="470" spans="3:13">
      <c r="C470" s="9"/>
      <c r="D470" s="9"/>
      <c r="E470" s="61"/>
      <c r="F470" s="18"/>
      <c r="G470" s="9"/>
      <c r="H470" s="9"/>
      <c r="I470" s="9"/>
      <c r="J470" s="9"/>
      <c r="K470" s="9"/>
      <c r="L470" s="9"/>
      <c r="M470" s="9"/>
    </row>
    <row r="471" spans="3:13">
      <c r="C471" s="9"/>
      <c r="D471" s="9"/>
      <c r="E471" s="61"/>
      <c r="F471" s="18"/>
      <c r="G471" s="9"/>
      <c r="H471" s="9"/>
      <c r="I471" s="9"/>
      <c r="J471" s="9"/>
      <c r="K471" s="9"/>
      <c r="L471" s="9"/>
      <c r="M471" s="9"/>
    </row>
    <row r="472" spans="3:13">
      <c r="C472" s="9"/>
      <c r="D472" s="9"/>
      <c r="E472" s="61"/>
      <c r="F472" s="18"/>
      <c r="G472" s="9"/>
      <c r="H472" s="9"/>
      <c r="I472" s="9"/>
      <c r="J472" s="9"/>
      <c r="K472" s="9"/>
      <c r="L472" s="9"/>
      <c r="M472" s="9"/>
    </row>
    <row r="473" spans="3:13">
      <c r="C473" s="9"/>
      <c r="D473" s="9"/>
      <c r="E473" s="61"/>
      <c r="F473" s="18"/>
      <c r="G473" s="9"/>
      <c r="H473" s="9"/>
      <c r="I473" s="9"/>
      <c r="J473" s="9"/>
      <c r="K473" s="9"/>
      <c r="L473" s="9"/>
      <c r="M473" s="9"/>
    </row>
    <row r="474" spans="3:13">
      <c r="C474" s="9"/>
      <c r="D474" s="9"/>
      <c r="E474" s="61"/>
      <c r="F474" s="18"/>
      <c r="G474" s="9"/>
      <c r="H474" s="9"/>
      <c r="I474" s="9"/>
      <c r="J474" s="9"/>
      <c r="K474" s="9"/>
      <c r="L474" s="9"/>
      <c r="M474" s="9"/>
    </row>
    <row r="475" spans="3:13">
      <c r="C475" s="9"/>
      <c r="D475" s="9"/>
      <c r="E475" s="61"/>
      <c r="F475" s="18"/>
      <c r="G475" s="9"/>
      <c r="H475" s="9"/>
      <c r="I475" s="9"/>
      <c r="J475" s="9"/>
      <c r="K475" s="9"/>
      <c r="L475" s="9"/>
      <c r="M475" s="9"/>
    </row>
    <row r="476" spans="3:13">
      <c r="C476" s="9"/>
      <c r="D476" s="9"/>
      <c r="E476" s="61"/>
      <c r="F476" s="18"/>
      <c r="G476" s="9"/>
      <c r="H476" s="9"/>
      <c r="I476" s="9"/>
      <c r="J476" s="9"/>
      <c r="K476" s="9"/>
      <c r="L476" s="9"/>
      <c r="M476" s="9"/>
    </row>
    <row r="477" spans="3:13">
      <c r="C477" s="9"/>
      <c r="D477" s="9"/>
      <c r="E477" s="61"/>
      <c r="F477" s="18"/>
      <c r="G477" s="9"/>
      <c r="H477" s="9"/>
      <c r="I477" s="9"/>
      <c r="J477" s="9"/>
      <c r="K477" s="9"/>
      <c r="L477" s="9"/>
      <c r="M477" s="9"/>
    </row>
    <row r="478" spans="3:13">
      <c r="C478" s="9"/>
      <c r="D478" s="9"/>
      <c r="E478" s="61"/>
      <c r="F478" s="18"/>
      <c r="G478" s="9"/>
      <c r="H478" s="9"/>
      <c r="I478" s="9"/>
      <c r="J478" s="9"/>
      <c r="K478" s="9"/>
      <c r="L478" s="9"/>
      <c r="M478" s="9"/>
    </row>
    <row r="479" spans="3:13">
      <c r="C479" s="9"/>
      <c r="D479" s="9"/>
      <c r="E479" s="61"/>
      <c r="F479" s="18"/>
      <c r="G479" s="9"/>
      <c r="H479" s="9"/>
      <c r="I479" s="9"/>
      <c r="J479" s="9"/>
      <c r="K479" s="9"/>
      <c r="L479" s="9"/>
      <c r="M479" s="9"/>
    </row>
    <row r="480" spans="3:13">
      <c r="C480" s="9"/>
      <c r="D480" s="9"/>
      <c r="E480" s="61"/>
      <c r="F480" s="18"/>
      <c r="G480" s="9"/>
      <c r="H480" s="9"/>
      <c r="I480" s="9"/>
      <c r="J480" s="9"/>
      <c r="K480" s="9"/>
      <c r="L480" s="9"/>
      <c r="M480" s="9"/>
    </row>
    <row r="481" spans="3:13">
      <c r="C481" s="9"/>
      <c r="D481" s="9"/>
      <c r="E481" s="61"/>
      <c r="F481" s="18"/>
      <c r="G481" s="9"/>
      <c r="H481" s="9"/>
      <c r="I481" s="9"/>
      <c r="J481" s="9"/>
      <c r="K481" s="9"/>
      <c r="L481" s="9"/>
      <c r="M481" s="9"/>
    </row>
    <row r="482" spans="3:13">
      <c r="C482" s="9"/>
      <c r="D482" s="9"/>
      <c r="E482" s="61"/>
      <c r="F482" s="18"/>
      <c r="G482" s="9"/>
      <c r="H482" s="9"/>
      <c r="I482" s="9"/>
      <c r="J482" s="9"/>
      <c r="K482" s="9"/>
      <c r="L482" s="9"/>
      <c r="M482" s="9"/>
    </row>
    <row r="483" spans="3:13">
      <c r="C483" s="9"/>
      <c r="D483" s="9"/>
      <c r="E483" s="61"/>
      <c r="F483" s="18"/>
      <c r="G483" s="9"/>
      <c r="H483" s="9"/>
      <c r="I483" s="9"/>
      <c r="J483" s="9"/>
      <c r="K483" s="9"/>
      <c r="L483" s="9"/>
      <c r="M483" s="9"/>
    </row>
    <row r="484" spans="3:13">
      <c r="C484" s="9"/>
      <c r="D484" s="9"/>
      <c r="E484" s="61"/>
      <c r="F484" s="18"/>
      <c r="G484" s="9"/>
      <c r="H484" s="9"/>
      <c r="I484" s="9"/>
      <c r="J484" s="9"/>
      <c r="K484" s="9"/>
      <c r="L484" s="9"/>
      <c r="M484" s="9"/>
    </row>
    <row r="485" spans="3:13">
      <c r="C485" s="9"/>
      <c r="D485" s="9"/>
      <c r="E485" s="61"/>
      <c r="F485" s="18"/>
      <c r="G485" s="9"/>
      <c r="H485" s="9"/>
      <c r="I485" s="9"/>
      <c r="J485" s="9"/>
      <c r="K485" s="9"/>
      <c r="L485" s="9"/>
      <c r="M485" s="9"/>
    </row>
    <row r="486" spans="3:13">
      <c r="C486" s="9"/>
      <c r="D486" s="9"/>
      <c r="E486" s="61"/>
      <c r="F486" s="18"/>
      <c r="G486" s="9"/>
      <c r="H486" s="9"/>
      <c r="I486" s="9"/>
      <c r="J486" s="9"/>
      <c r="K486" s="9"/>
      <c r="L486" s="9"/>
      <c r="M486" s="9"/>
    </row>
    <row r="487" spans="3:13">
      <c r="C487" s="9"/>
      <c r="D487" s="9"/>
      <c r="E487" s="61"/>
      <c r="F487" s="18"/>
      <c r="G487" s="9"/>
      <c r="H487" s="9"/>
      <c r="I487" s="9"/>
      <c r="J487" s="9"/>
      <c r="K487" s="9"/>
      <c r="L487" s="9"/>
      <c r="M487" s="9"/>
    </row>
    <row r="488" spans="3:13">
      <c r="C488" s="9"/>
      <c r="D488" s="9"/>
      <c r="E488" s="61"/>
      <c r="F488" s="18"/>
      <c r="G488" s="9"/>
      <c r="H488" s="9"/>
      <c r="I488" s="9"/>
      <c r="J488" s="9"/>
      <c r="K488" s="9"/>
      <c r="L488" s="9"/>
      <c r="M488" s="9"/>
    </row>
    <row r="489" spans="3:13">
      <c r="C489" s="9"/>
      <c r="D489" s="9"/>
      <c r="E489" s="61"/>
      <c r="F489" s="18"/>
      <c r="G489" s="9"/>
      <c r="H489" s="9"/>
      <c r="I489" s="9"/>
      <c r="J489" s="9"/>
      <c r="K489" s="9"/>
      <c r="L489" s="9"/>
      <c r="M489" s="9"/>
    </row>
    <row r="490" spans="3:13">
      <c r="C490" s="9"/>
      <c r="D490" s="9"/>
      <c r="E490" s="61"/>
      <c r="F490" s="18"/>
      <c r="G490" s="9"/>
      <c r="H490" s="9"/>
      <c r="I490" s="9"/>
      <c r="J490" s="9"/>
      <c r="K490" s="9"/>
      <c r="L490" s="9"/>
      <c r="M490" s="9"/>
    </row>
    <row r="491" spans="3:13">
      <c r="C491" s="9"/>
      <c r="D491" s="9"/>
      <c r="E491" s="61"/>
      <c r="F491" s="18"/>
      <c r="G491" s="9"/>
      <c r="H491" s="9"/>
      <c r="I491" s="9"/>
      <c r="J491" s="9"/>
      <c r="K491" s="9"/>
      <c r="L491" s="9"/>
      <c r="M491" s="9"/>
    </row>
    <row r="492" spans="3:13">
      <c r="C492" s="9"/>
      <c r="D492" s="9"/>
      <c r="E492" s="61"/>
      <c r="F492" s="18"/>
      <c r="G492" s="9"/>
      <c r="H492" s="9"/>
      <c r="I492" s="9"/>
      <c r="J492" s="9"/>
      <c r="K492" s="9"/>
      <c r="L492" s="9"/>
      <c r="M492" s="9"/>
    </row>
    <row r="493" spans="3:13">
      <c r="C493" s="9"/>
      <c r="D493" s="9"/>
      <c r="E493" s="61"/>
      <c r="F493" s="18"/>
      <c r="G493" s="9"/>
      <c r="H493" s="9"/>
      <c r="I493" s="9"/>
      <c r="J493" s="9"/>
      <c r="K493" s="9"/>
      <c r="L493" s="9"/>
      <c r="M493" s="9"/>
    </row>
    <row r="494" spans="3:13">
      <c r="C494" s="9"/>
      <c r="D494" s="9"/>
      <c r="E494" s="61"/>
      <c r="F494" s="18"/>
      <c r="G494" s="9"/>
      <c r="H494" s="9"/>
      <c r="I494" s="9"/>
      <c r="J494" s="9"/>
      <c r="K494" s="9"/>
      <c r="L494" s="9"/>
      <c r="M494" s="9"/>
    </row>
    <row r="495" spans="3:13">
      <c r="C495" s="9"/>
      <c r="D495" s="9"/>
      <c r="E495" s="61"/>
      <c r="F495" s="18"/>
      <c r="G495" s="9"/>
      <c r="H495" s="9"/>
      <c r="I495" s="9"/>
      <c r="J495" s="9"/>
      <c r="K495" s="9"/>
      <c r="L495" s="9"/>
      <c r="M495" s="9"/>
    </row>
    <row r="496" spans="3:13">
      <c r="C496" s="9"/>
      <c r="D496" s="9"/>
      <c r="E496" s="61"/>
      <c r="F496" s="18"/>
      <c r="G496" s="9"/>
      <c r="H496" s="9"/>
      <c r="I496" s="9"/>
      <c r="J496" s="9"/>
      <c r="K496" s="9"/>
      <c r="L496" s="9"/>
      <c r="M496" s="9"/>
    </row>
    <row r="497" spans="3:13">
      <c r="C497" s="9"/>
      <c r="D497" s="9"/>
      <c r="E497" s="61"/>
      <c r="F497" s="18"/>
      <c r="G497" s="9"/>
      <c r="H497" s="9"/>
      <c r="I497" s="9"/>
      <c r="J497" s="9"/>
      <c r="K497" s="9"/>
      <c r="L497" s="9"/>
      <c r="M497" s="9"/>
    </row>
    <row r="498" spans="3:13">
      <c r="C498" s="9"/>
      <c r="D498" s="9"/>
      <c r="E498" s="61"/>
      <c r="F498" s="18"/>
      <c r="G498" s="9"/>
      <c r="H498" s="9"/>
      <c r="I498" s="9"/>
      <c r="J498" s="9"/>
      <c r="K498" s="9"/>
      <c r="L498" s="9"/>
      <c r="M498" s="9"/>
    </row>
    <row r="499" spans="3:13">
      <c r="C499" s="9"/>
      <c r="D499" s="9"/>
      <c r="E499" s="61"/>
      <c r="F499" s="18"/>
      <c r="G499" s="9"/>
      <c r="H499" s="9"/>
      <c r="I499" s="9"/>
      <c r="J499" s="9"/>
      <c r="K499" s="9"/>
      <c r="L499" s="9"/>
      <c r="M499" s="9"/>
    </row>
    <row r="500" spans="3:13">
      <c r="C500" s="9"/>
      <c r="D500" s="9"/>
      <c r="E500" s="61"/>
      <c r="F500" s="18"/>
      <c r="G500" s="9"/>
      <c r="H500" s="9"/>
      <c r="I500" s="9"/>
      <c r="J500" s="9"/>
      <c r="K500" s="9"/>
      <c r="L500" s="9"/>
      <c r="M500" s="9"/>
    </row>
    <row r="501" spans="3:13">
      <c r="C501" s="9"/>
      <c r="D501" s="9"/>
      <c r="E501" s="61"/>
      <c r="F501" s="18"/>
      <c r="G501" s="9"/>
      <c r="H501" s="9"/>
      <c r="I501" s="9"/>
      <c r="J501" s="9"/>
      <c r="K501" s="9"/>
      <c r="L501" s="9"/>
      <c r="M501" s="9"/>
    </row>
    <row r="502" spans="3:13">
      <c r="C502" s="9"/>
      <c r="D502" s="9"/>
      <c r="E502" s="61"/>
      <c r="F502" s="18"/>
      <c r="G502" s="9"/>
      <c r="H502" s="9"/>
      <c r="I502" s="9"/>
      <c r="J502" s="9"/>
      <c r="K502" s="9"/>
      <c r="L502" s="9"/>
      <c r="M502" s="9"/>
    </row>
    <row r="503" spans="3:13">
      <c r="C503" s="9"/>
      <c r="D503" s="9"/>
      <c r="E503" s="61"/>
      <c r="F503" s="18"/>
      <c r="G503" s="9"/>
      <c r="H503" s="9"/>
      <c r="I503" s="9"/>
      <c r="J503" s="9"/>
      <c r="K503" s="9"/>
      <c r="L503" s="9"/>
      <c r="M503" s="9"/>
    </row>
    <row r="504" spans="3:13">
      <c r="C504" s="9"/>
      <c r="D504" s="9"/>
      <c r="E504" s="61"/>
      <c r="F504" s="18"/>
      <c r="G504" s="9"/>
      <c r="H504" s="9"/>
      <c r="I504" s="9"/>
      <c r="J504" s="9"/>
      <c r="K504" s="9"/>
      <c r="L504" s="9"/>
      <c r="M504" s="9"/>
    </row>
    <row r="505" spans="3:13">
      <c r="C505" s="9"/>
      <c r="D505" s="9"/>
      <c r="E505" s="61"/>
      <c r="F505" s="18"/>
      <c r="G505" s="9"/>
      <c r="H505" s="9"/>
      <c r="I505" s="9"/>
      <c r="J505" s="9"/>
      <c r="K505" s="9"/>
      <c r="L505" s="9"/>
      <c r="M505" s="9"/>
    </row>
    <row r="506" spans="3:13">
      <c r="C506" s="9"/>
      <c r="D506" s="9"/>
      <c r="E506" s="61"/>
      <c r="F506" s="18"/>
      <c r="G506" s="9"/>
      <c r="H506" s="9"/>
      <c r="I506" s="9"/>
      <c r="J506" s="9"/>
      <c r="K506" s="9"/>
      <c r="L506" s="9"/>
      <c r="M506" s="9"/>
    </row>
    <row r="507" spans="3:13">
      <c r="C507" s="9"/>
      <c r="D507" s="9"/>
      <c r="E507" s="61"/>
      <c r="F507" s="18"/>
      <c r="G507" s="9"/>
      <c r="H507" s="9"/>
      <c r="I507" s="9"/>
      <c r="J507" s="9"/>
      <c r="K507" s="9"/>
      <c r="L507" s="9"/>
      <c r="M507" s="9"/>
    </row>
    <row r="508" spans="3:13">
      <c r="C508" s="9"/>
      <c r="D508" s="9"/>
      <c r="E508" s="61"/>
      <c r="F508" s="18"/>
      <c r="G508" s="9"/>
      <c r="H508" s="9"/>
      <c r="I508" s="9"/>
      <c r="J508" s="9"/>
      <c r="K508" s="9"/>
      <c r="L508" s="9"/>
      <c r="M508" s="9"/>
    </row>
    <row r="509" spans="3:13">
      <c r="C509" s="9"/>
      <c r="D509" s="9"/>
      <c r="E509" s="61"/>
      <c r="F509" s="18"/>
      <c r="G509" s="9"/>
      <c r="H509" s="9"/>
      <c r="I509" s="9"/>
      <c r="J509" s="9"/>
      <c r="K509" s="9"/>
      <c r="L509" s="9"/>
      <c r="M509" s="9"/>
    </row>
    <row r="510" spans="3:13">
      <c r="C510" s="9"/>
      <c r="D510" s="9"/>
      <c r="E510" s="61"/>
      <c r="F510" s="18"/>
      <c r="G510" s="9"/>
      <c r="H510" s="9"/>
      <c r="I510" s="9"/>
      <c r="J510" s="9"/>
      <c r="K510" s="9"/>
      <c r="L510" s="9"/>
      <c r="M510" s="9"/>
    </row>
    <row r="511" spans="3:13">
      <c r="C511" s="9"/>
      <c r="D511" s="9"/>
      <c r="E511" s="61"/>
      <c r="F511" s="18"/>
      <c r="G511" s="9"/>
      <c r="H511" s="9"/>
      <c r="I511" s="9"/>
      <c r="J511" s="9"/>
      <c r="K511" s="9"/>
      <c r="L511" s="9"/>
      <c r="M511" s="9"/>
    </row>
    <row r="512" spans="3:13">
      <c r="C512" s="9"/>
      <c r="D512" s="9"/>
      <c r="E512" s="61"/>
      <c r="F512" s="18"/>
      <c r="G512" s="9"/>
      <c r="H512" s="9"/>
      <c r="I512" s="9"/>
      <c r="J512" s="9"/>
      <c r="K512" s="9"/>
      <c r="L512" s="9"/>
      <c r="M512" s="9"/>
    </row>
    <row r="513" spans="3:13">
      <c r="C513" s="9"/>
      <c r="D513" s="9"/>
      <c r="E513" s="61"/>
      <c r="F513" s="18"/>
      <c r="G513" s="9"/>
      <c r="H513" s="9"/>
      <c r="I513" s="9"/>
      <c r="J513" s="9"/>
      <c r="K513" s="9"/>
      <c r="L513" s="9"/>
      <c r="M513" s="9"/>
    </row>
    <row r="514" spans="3:13">
      <c r="C514" s="9"/>
      <c r="D514" s="9"/>
      <c r="E514" s="61"/>
      <c r="F514" s="18"/>
      <c r="G514" s="9"/>
      <c r="H514" s="9"/>
      <c r="I514" s="9"/>
      <c r="J514" s="9"/>
      <c r="K514" s="9"/>
      <c r="L514" s="9"/>
      <c r="M514" s="9"/>
    </row>
    <row r="515" spans="3:13">
      <c r="C515" s="9"/>
      <c r="D515" s="9"/>
      <c r="E515" s="61"/>
      <c r="F515" s="18"/>
      <c r="G515" s="9"/>
      <c r="H515" s="9"/>
      <c r="I515" s="9"/>
      <c r="J515" s="9"/>
      <c r="K515" s="9"/>
      <c r="L515" s="9"/>
      <c r="M515" s="9"/>
    </row>
    <row r="516" spans="3:13">
      <c r="C516" s="9"/>
      <c r="D516" s="9"/>
      <c r="E516" s="61"/>
      <c r="F516" s="18"/>
      <c r="G516" s="9"/>
      <c r="H516" s="9"/>
      <c r="I516" s="9"/>
      <c r="J516" s="9"/>
      <c r="K516" s="9"/>
      <c r="L516" s="9"/>
      <c r="M516" s="9"/>
    </row>
    <row r="517" spans="3:13">
      <c r="C517" s="9"/>
      <c r="D517" s="9"/>
      <c r="E517" s="61"/>
      <c r="F517" s="18"/>
      <c r="G517" s="9"/>
      <c r="H517" s="9"/>
      <c r="I517" s="9"/>
      <c r="J517" s="9"/>
      <c r="K517" s="9"/>
      <c r="L517" s="9"/>
      <c r="M517" s="9"/>
    </row>
    <row r="518" spans="3:13">
      <c r="C518" s="9"/>
      <c r="D518" s="9"/>
      <c r="E518" s="61"/>
      <c r="F518" s="18"/>
      <c r="G518" s="9"/>
      <c r="H518" s="9"/>
      <c r="I518" s="9"/>
      <c r="J518" s="9"/>
      <c r="K518" s="9"/>
      <c r="L518" s="9"/>
      <c r="M518" s="9"/>
    </row>
    <row r="519" spans="3:13">
      <c r="C519" s="9"/>
      <c r="D519" s="9"/>
      <c r="E519" s="61"/>
      <c r="F519" s="18"/>
      <c r="G519" s="9"/>
      <c r="H519" s="9"/>
      <c r="I519" s="9"/>
      <c r="J519" s="9"/>
      <c r="K519" s="9"/>
      <c r="L519" s="9"/>
      <c r="M519" s="9"/>
    </row>
    <row r="520" spans="3:13">
      <c r="C520" s="9"/>
      <c r="D520" s="9"/>
      <c r="E520" s="61"/>
      <c r="F520" s="18"/>
      <c r="G520" s="9"/>
      <c r="H520" s="9"/>
      <c r="I520" s="9"/>
      <c r="J520" s="9"/>
      <c r="K520" s="9"/>
      <c r="L520" s="9"/>
      <c r="M520" s="9"/>
    </row>
    <row r="521" spans="3:13">
      <c r="C521" s="9"/>
      <c r="D521" s="9"/>
      <c r="E521" s="61"/>
      <c r="F521" s="18"/>
      <c r="G521" s="9"/>
      <c r="H521" s="9"/>
      <c r="I521" s="9"/>
      <c r="J521" s="9"/>
      <c r="K521" s="9"/>
      <c r="L521" s="9"/>
      <c r="M521" s="9"/>
    </row>
    <row r="522" spans="3:13">
      <c r="C522" s="9"/>
      <c r="D522" s="9"/>
      <c r="E522" s="61"/>
      <c r="F522" s="18"/>
      <c r="G522" s="9"/>
      <c r="H522" s="9"/>
      <c r="I522" s="9"/>
      <c r="J522" s="9"/>
      <c r="K522" s="9"/>
      <c r="L522" s="9"/>
      <c r="M522" s="9"/>
    </row>
    <row r="523" spans="3:13">
      <c r="C523" s="9"/>
      <c r="D523" s="9"/>
      <c r="E523" s="61"/>
      <c r="F523" s="18"/>
      <c r="G523" s="9"/>
      <c r="H523" s="9"/>
      <c r="I523" s="9"/>
      <c r="J523" s="9"/>
      <c r="K523" s="9"/>
      <c r="L523" s="9"/>
      <c r="M523" s="9"/>
    </row>
    <row r="524" spans="3:13">
      <c r="C524" s="9"/>
      <c r="D524" s="9"/>
      <c r="E524" s="61"/>
      <c r="F524" s="18"/>
      <c r="G524" s="9"/>
      <c r="H524" s="9"/>
      <c r="I524" s="9"/>
      <c r="J524" s="9"/>
      <c r="K524" s="9"/>
      <c r="L524" s="9"/>
      <c r="M524" s="9"/>
    </row>
    <row r="525" spans="3:13">
      <c r="C525" s="9"/>
      <c r="D525" s="9"/>
      <c r="E525" s="61"/>
      <c r="F525" s="18"/>
      <c r="G525" s="9"/>
      <c r="H525" s="9"/>
      <c r="I525" s="9"/>
      <c r="J525" s="9"/>
      <c r="K525" s="9"/>
      <c r="L525" s="9"/>
      <c r="M525" s="9"/>
    </row>
    <row r="526" spans="3:13">
      <c r="C526" s="9"/>
      <c r="D526" s="9"/>
      <c r="E526" s="61"/>
      <c r="F526" s="18"/>
      <c r="G526" s="9"/>
      <c r="H526" s="9"/>
      <c r="I526" s="9"/>
      <c r="J526" s="9"/>
      <c r="K526" s="9"/>
      <c r="L526" s="9"/>
      <c r="M526" s="9"/>
    </row>
    <row r="527" spans="3:13">
      <c r="C527" s="9"/>
      <c r="D527" s="9"/>
      <c r="E527" s="61"/>
      <c r="F527" s="18"/>
      <c r="G527" s="9"/>
      <c r="H527" s="9"/>
      <c r="I527" s="9"/>
      <c r="J527" s="9"/>
      <c r="K527" s="9"/>
      <c r="L527" s="9"/>
      <c r="M527" s="9"/>
    </row>
    <row r="528" spans="3:13">
      <c r="C528" s="9"/>
      <c r="D528" s="9"/>
      <c r="E528" s="61"/>
      <c r="F528" s="18"/>
      <c r="G528" s="9"/>
      <c r="H528" s="9"/>
      <c r="I528" s="9"/>
      <c r="J528" s="9"/>
      <c r="K528" s="9"/>
      <c r="L528" s="9"/>
      <c r="M528" s="9"/>
    </row>
    <row r="529" spans="3:13">
      <c r="C529" s="9"/>
      <c r="D529" s="9"/>
      <c r="E529" s="61"/>
      <c r="F529" s="18"/>
      <c r="G529" s="9"/>
      <c r="H529" s="9"/>
      <c r="I529" s="9"/>
      <c r="J529" s="9"/>
      <c r="K529" s="9"/>
      <c r="L529" s="9"/>
      <c r="M529" s="9"/>
    </row>
    <row r="530" spans="3:13">
      <c r="C530" s="9"/>
      <c r="D530" s="9"/>
      <c r="E530" s="61"/>
      <c r="F530" s="18"/>
      <c r="G530" s="9"/>
      <c r="H530" s="9"/>
      <c r="I530" s="9"/>
      <c r="J530" s="9"/>
      <c r="K530" s="9"/>
      <c r="L530" s="9"/>
      <c r="M530" s="9"/>
    </row>
    <row r="531" spans="3:13">
      <c r="C531" s="9"/>
      <c r="D531" s="9"/>
      <c r="E531" s="61"/>
      <c r="F531" s="18"/>
      <c r="G531" s="9"/>
      <c r="H531" s="9"/>
      <c r="I531" s="9"/>
      <c r="J531" s="9"/>
      <c r="K531" s="9"/>
      <c r="L531" s="9"/>
      <c r="M531" s="9"/>
    </row>
    <row r="532" spans="3:13">
      <c r="C532" s="9"/>
      <c r="D532" s="9"/>
      <c r="E532" s="61"/>
      <c r="F532" s="18"/>
      <c r="G532" s="9"/>
      <c r="H532" s="9"/>
      <c r="I532" s="9"/>
      <c r="J532" s="9"/>
      <c r="K532" s="9"/>
      <c r="L532" s="9"/>
      <c r="M532" s="9"/>
    </row>
    <row r="533" spans="3:13">
      <c r="C533" s="9"/>
      <c r="D533" s="9"/>
      <c r="E533" s="61"/>
      <c r="F533" s="18"/>
      <c r="G533" s="9"/>
      <c r="H533" s="9"/>
      <c r="I533" s="9"/>
      <c r="J533" s="9"/>
      <c r="K533" s="9"/>
      <c r="L533" s="9"/>
      <c r="M533" s="9"/>
    </row>
    <row r="534" spans="3:13">
      <c r="C534" s="9"/>
      <c r="D534" s="9"/>
      <c r="E534" s="61"/>
      <c r="F534" s="18"/>
      <c r="G534" s="9"/>
      <c r="H534" s="9"/>
      <c r="I534" s="9"/>
      <c r="J534" s="9"/>
      <c r="K534" s="9"/>
      <c r="L534" s="9"/>
      <c r="M534" s="9"/>
    </row>
    <row r="535" spans="3:13">
      <c r="C535" s="9"/>
      <c r="D535" s="9"/>
      <c r="E535" s="61"/>
      <c r="F535" s="18"/>
      <c r="G535" s="9"/>
      <c r="H535" s="9"/>
      <c r="I535" s="9"/>
      <c r="J535" s="9"/>
      <c r="K535" s="9"/>
      <c r="L535" s="9"/>
      <c r="M535" s="9"/>
    </row>
    <row r="536" spans="3:13">
      <c r="C536" s="9"/>
      <c r="D536" s="9"/>
      <c r="E536" s="61"/>
      <c r="F536" s="18"/>
      <c r="G536" s="9"/>
      <c r="H536" s="9"/>
      <c r="I536" s="9"/>
      <c r="J536" s="9"/>
      <c r="K536" s="9"/>
      <c r="L536" s="9"/>
      <c r="M536" s="9"/>
    </row>
    <row r="537" spans="3:13">
      <c r="C537" s="9"/>
      <c r="D537" s="9"/>
      <c r="E537" s="61"/>
      <c r="F537" s="18"/>
      <c r="G537" s="9"/>
      <c r="H537" s="9"/>
      <c r="I537" s="9"/>
      <c r="J537" s="9"/>
      <c r="K537" s="9"/>
      <c r="L537" s="9"/>
      <c r="M537" s="9"/>
    </row>
    <row r="538" spans="3:13">
      <c r="C538" s="9"/>
      <c r="D538" s="9"/>
      <c r="E538" s="61"/>
      <c r="F538" s="18"/>
      <c r="G538" s="9"/>
      <c r="H538" s="9"/>
      <c r="I538" s="9"/>
      <c r="J538" s="9"/>
      <c r="K538" s="9"/>
      <c r="L538" s="9"/>
      <c r="M538" s="9"/>
    </row>
    <row r="539" spans="3:13">
      <c r="C539" s="9"/>
      <c r="D539" s="9"/>
      <c r="E539" s="61"/>
      <c r="F539" s="18"/>
      <c r="G539" s="9"/>
      <c r="H539" s="9"/>
      <c r="I539" s="9"/>
      <c r="J539" s="9"/>
      <c r="K539" s="9"/>
      <c r="L539" s="9"/>
      <c r="M539" s="9"/>
    </row>
    <row r="540" spans="3:13">
      <c r="C540" s="9"/>
      <c r="D540" s="9"/>
      <c r="E540" s="61"/>
      <c r="F540" s="18"/>
      <c r="G540" s="9"/>
      <c r="H540" s="9"/>
      <c r="I540" s="9"/>
      <c r="J540" s="9"/>
      <c r="K540" s="9"/>
      <c r="L540" s="9"/>
      <c r="M540" s="9"/>
    </row>
    <row r="541" spans="3:13">
      <c r="C541" s="9"/>
      <c r="D541" s="9"/>
      <c r="E541" s="61"/>
      <c r="F541" s="18"/>
      <c r="G541" s="9"/>
      <c r="H541" s="9"/>
      <c r="I541" s="9"/>
      <c r="J541" s="9"/>
      <c r="K541" s="9"/>
      <c r="L541" s="9"/>
      <c r="M541" s="9"/>
    </row>
    <row r="542" spans="3:13">
      <c r="C542" s="9"/>
      <c r="D542" s="9"/>
      <c r="E542" s="61"/>
      <c r="F542" s="18"/>
      <c r="G542" s="9"/>
      <c r="H542" s="9"/>
      <c r="I542" s="9"/>
      <c r="J542" s="9"/>
      <c r="K542" s="9"/>
      <c r="L542" s="9"/>
      <c r="M542" s="9"/>
    </row>
    <row r="543" spans="3:13">
      <c r="C543" s="9"/>
      <c r="D543" s="9"/>
      <c r="E543" s="61"/>
      <c r="F543" s="18"/>
      <c r="G543" s="9"/>
      <c r="H543" s="9"/>
      <c r="I543" s="9"/>
      <c r="J543" s="9"/>
      <c r="K543" s="9"/>
      <c r="L543" s="9"/>
      <c r="M543" s="9"/>
    </row>
    <row r="544" spans="3:13">
      <c r="C544" s="9"/>
      <c r="D544" s="9"/>
      <c r="E544" s="61"/>
      <c r="F544" s="18"/>
      <c r="G544" s="9"/>
      <c r="H544" s="9"/>
      <c r="I544" s="9"/>
      <c r="J544" s="9"/>
      <c r="K544" s="9"/>
      <c r="L544" s="9"/>
      <c r="M544" s="9"/>
    </row>
    <row r="545" spans="3:13">
      <c r="C545" s="9"/>
      <c r="D545" s="9"/>
      <c r="E545" s="61"/>
      <c r="F545" s="18"/>
      <c r="G545" s="9"/>
      <c r="H545" s="9"/>
      <c r="I545" s="9"/>
      <c r="J545" s="9"/>
      <c r="K545" s="9"/>
      <c r="L545" s="9"/>
      <c r="M545" s="9"/>
    </row>
    <row r="546" spans="3:13">
      <c r="C546" s="9"/>
      <c r="D546" s="9"/>
      <c r="E546" s="61"/>
      <c r="F546" s="18"/>
      <c r="G546" s="9"/>
      <c r="H546" s="9"/>
      <c r="I546" s="9"/>
      <c r="J546" s="9"/>
      <c r="K546" s="9"/>
      <c r="L546" s="9"/>
      <c r="M546" s="9"/>
    </row>
    <row r="547" spans="3:13">
      <c r="C547" s="9"/>
      <c r="D547" s="9"/>
      <c r="E547" s="61"/>
      <c r="F547" s="18"/>
      <c r="G547" s="9"/>
      <c r="H547" s="9"/>
      <c r="I547" s="9"/>
      <c r="J547" s="9"/>
      <c r="K547" s="9"/>
      <c r="L547" s="9"/>
      <c r="M547" s="9"/>
    </row>
    <row r="548" spans="3:13">
      <c r="C548" s="9"/>
      <c r="D548" s="9"/>
      <c r="E548" s="61"/>
      <c r="F548" s="18"/>
      <c r="G548" s="9"/>
      <c r="H548" s="9"/>
      <c r="I548" s="9"/>
      <c r="J548" s="9"/>
      <c r="K548" s="9"/>
      <c r="L548" s="9"/>
      <c r="M548" s="9"/>
    </row>
    <row r="549" spans="3:13">
      <c r="C549" s="9"/>
      <c r="D549" s="9"/>
      <c r="E549" s="61"/>
      <c r="F549" s="18"/>
      <c r="G549" s="9"/>
      <c r="H549" s="9"/>
      <c r="I549" s="9"/>
      <c r="J549" s="9"/>
      <c r="K549" s="9"/>
      <c r="L549" s="9"/>
      <c r="M549" s="9"/>
    </row>
    <row r="550" spans="3:13">
      <c r="C550" s="9"/>
      <c r="D550" s="9"/>
      <c r="E550" s="61"/>
      <c r="F550" s="18"/>
      <c r="G550" s="9"/>
      <c r="H550" s="9"/>
      <c r="I550" s="9"/>
      <c r="J550" s="9"/>
      <c r="K550" s="9"/>
      <c r="L550" s="9"/>
      <c r="M550" s="9"/>
    </row>
    <row r="551" spans="3:13">
      <c r="C551" s="9"/>
      <c r="D551" s="9"/>
      <c r="E551" s="61"/>
      <c r="F551" s="18"/>
      <c r="G551" s="9"/>
      <c r="H551" s="9"/>
      <c r="I551" s="9"/>
      <c r="J551" s="9"/>
      <c r="K551" s="9"/>
      <c r="L551" s="9"/>
      <c r="M551" s="9"/>
    </row>
    <row r="552" spans="3:13">
      <c r="C552" s="9"/>
      <c r="D552" s="9"/>
      <c r="E552" s="61"/>
      <c r="F552" s="18"/>
      <c r="G552" s="9"/>
      <c r="H552" s="9"/>
      <c r="I552" s="9"/>
      <c r="J552" s="9"/>
      <c r="K552" s="9"/>
      <c r="L552" s="9"/>
      <c r="M552" s="9"/>
    </row>
    <row r="553" spans="3:13">
      <c r="C553" s="9"/>
      <c r="D553" s="9"/>
      <c r="E553" s="61"/>
      <c r="F553" s="18"/>
      <c r="G553" s="9"/>
      <c r="H553" s="9"/>
      <c r="I553" s="9"/>
      <c r="J553" s="9"/>
      <c r="K553" s="9"/>
      <c r="L553" s="9"/>
      <c r="M553" s="9"/>
    </row>
    <row r="554" spans="3:13">
      <c r="C554" s="9"/>
      <c r="D554" s="9"/>
      <c r="E554" s="61"/>
      <c r="F554" s="18"/>
      <c r="G554" s="9"/>
      <c r="H554" s="9"/>
      <c r="I554" s="9"/>
      <c r="J554" s="9"/>
      <c r="K554" s="9"/>
      <c r="L554" s="9"/>
      <c r="M554" s="9"/>
    </row>
    <row r="555" spans="3:13">
      <c r="C555" s="9"/>
      <c r="D555" s="9"/>
      <c r="E555" s="61"/>
      <c r="F555" s="18"/>
      <c r="G555" s="9"/>
      <c r="H555" s="9"/>
      <c r="I555" s="9"/>
      <c r="J555" s="9"/>
      <c r="K555" s="9"/>
      <c r="L555" s="9"/>
      <c r="M555" s="9"/>
    </row>
    <row r="556" spans="3:13">
      <c r="C556" s="9"/>
      <c r="D556" s="9"/>
      <c r="E556" s="61"/>
      <c r="F556" s="18"/>
      <c r="G556" s="9"/>
      <c r="H556" s="9"/>
      <c r="I556" s="9"/>
      <c r="J556" s="9"/>
      <c r="K556" s="9"/>
      <c r="L556" s="9"/>
      <c r="M556" s="9"/>
    </row>
    <row r="557" spans="3:13">
      <c r="C557" s="9"/>
      <c r="D557" s="9"/>
      <c r="E557" s="61"/>
      <c r="F557" s="18"/>
      <c r="G557" s="9"/>
      <c r="H557" s="9"/>
      <c r="I557" s="9"/>
      <c r="J557" s="9"/>
      <c r="K557" s="9"/>
      <c r="L557" s="9"/>
      <c r="M557" s="9"/>
    </row>
    <row r="558" spans="3:13">
      <c r="C558" s="9"/>
      <c r="D558" s="9"/>
      <c r="E558" s="61"/>
      <c r="F558" s="18"/>
      <c r="G558" s="9"/>
      <c r="H558" s="9"/>
      <c r="I558" s="9"/>
      <c r="J558" s="9"/>
      <c r="K558" s="9"/>
      <c r="L558" s="9"/>
      <c r="M558" s="9"/>
    </row>
    <row r="559" spans="3:13">
      <c r="C559" s="9"/>
      <c r="D559" s="9"/>
      <c r="E559" s="61"/>
      <c r="F559" s="18"/>
      <c r="G559" s="9"/>
      <c r="H559" s="9"/>
      <c r="I559" s="9"/>
      <c r="J559" s="9"/>
      <c r="K559" s="9"/>
      <c r="L559" s="9"/>
      <c r="M559" s="9"/>
    </row>
    <row r="560" spans="3:13">
      <c r="C560" s="9"/>
      <c r="D560" s="9"/>
      <c r="E560" s="61"/>
      <c r="F560" s="18"/>
      <c r="G560" s="9"/>
      <c r="H560" s="9"/>
      <c r="I560" s="9"/>
      <c r="J560" s="9"/>
      <c r="K560" s="9"/>
      <c r="L560" s="9"/>
      <c r="M560" s="9"/>
    </row>
    <row r="561" spans="3:13">
      <c r="C561" s="9"/>
      <c r="D561" s="9"/>
      <c r="E561" s="61"/>
      <c r="F561" s="18"/>
      <c r="G561" s="9"/>
      <c r="H561" s="9"/>
      <c r="I561" s="9"/>
      <c r="J561" s="9"/>
      <c r="K561" s="9"/>
      <c r="L561" s="9"/>
      <c r="M561" s="9"/>
    </row>
    <row r="562" spans="3:13">
      <c r="C562" s="9"/>
      <c r="D562" s="9"/>
      <c r="E562" s="61"/>
      <c r="F562" s="18"/>
      <c r="G562" s="9"/>
      <c r="H562" s="9"/>
      <c r="I562" s="9"/>
      <c r="J562" s="9"/>
      <c r="K562" s="9"/>
      <c r="L562" s="9"/>
      <c r="M562" s="9"/>
    </row>
    <row r="563" spans="3:13">
      <c r="C563" s="9"/>
      <c r="D563" s="9"/>
      <c r="E563" s="61"/>
      <c r="F563" s="18"/>
      <c r="G563" s="9"/>
      <c r="H563" s="9"/>
      <c r="I563" s="9"/>
      <c r="J563" s="9"/>
      <c r="K563" s="9"/>
      <c r="L563" s="9"/>
      <c r="M563" s="9"/>
    </row>
    <row r="564" spans="3:13">
      <c r="C564" s="9"/>
      <c r="D564" s="9"/>
      <c r="E564" s="61"/>
      <c r="F564" s="18"/>
      <c r="G564" s="9"/>
      <c r="H564" s="9"/>
      <c r="I564" s="9"/>
      <c r="J564" s="9"/>
      <c r="K564" s="9"/>
      <c r="L564" s="9"/>
      <c r="M564" s="9"/>
    </row>
    <row r="565" spans="3:13">
      <c r="C565" s="9"/>
      <c r="D565" s="9"/>
      <c r="E565" s="61"/>
      <c r="F565" s="18"/>
      <c r="G565" s="9"/>
      <c r="H565" s="9"/>
      <c r="I565" s="9"/>
      <c r="J565" s="9"/>
      <c r="K565" s="9"/>
      <c r="L565" s="9"/>
      <c r="M565" s="9"/>
    </row>
    <row r="566" spans="3:13">
      <c r="C566" s="9"/>
      <c r="D566" s="9"/>
      <c r="E566" s="61"/>
      <c r="F566" s="18"/>
      <c r="G566" s="9"/>
      <c r="H566" s="9"/>
      <c r="I566" s="9"/>
      <c r="J566" s="9"/>
      <c r="K566" s="9"/>
      <c r="L566" s="9"/>
      <c r="M566" s="9"/>
    </row>
    <row r="567" spans="3:13">
      <c r="C567" s="9"/>
      <c r="D567" s="9"/>
      <c r="E567" s="61"/>
      <c r="F567" s="18"/>
      <c r="G567" s="9"/>
      <c r="H567" s="9"/>
      <c r="I567" s="9"/>
      <c r="J567" s="9"/>
      <c r="K567" s="9"/>
      <c r="L567" s="9"/>
      <c r="M567" s="9"/>
    </row>
    <row r="568" spans="3:13">
      <c r="C568" s="9"/>
      <c r="D568" s="9"/>
      <c r="E568" s="61"/>
      <c r="F568" s="18"/>
      <c r="G568" s="9"/>
      <c r="H568" s="9"/>
      <c r="I568" s="9"/>
      <c r="J568" s="9"/>
      <c r="K568" s="9"/>
      <c r="L568" s="9"/>
      <c r="M568" s="9"/>
    </row>
    <row r="569" spans="3:13">
      <c r="C569" s="9"/>
      <c r="D569" s="9"/>
      <c r="E569" s="61"/>
      <c r="F569" s="18"/>
      <c r="G569" s="9"/>
      <c r="H569" s="9"/>
      <c r="I569" s="9"/>
      <c r="J569" s="9"/>
      <c r="K569" s="9"/>
      <c r="L569" s="9"/>
      <c r="M569" s="9"/>
    </row>
    <row r="570" spans="3:13">
      <c r="C570" s="9"/>
      <c r="D570" s="9"/>
      <c r="E570" s="61"/>
      <c r="F570" s="18"/>
      <c r="G570" s="9"/>
      <c r="H570" s="9"/>
      <c r="I570" s="9"/>
      <c r="J570" s="9"/>
      <c r="K570" s="9"/>
      <c r="L570" s="9"/>
      <c r="M570" s="9"/>
    </row>
    <row r="571" spans="3:13">
      <c r="C571" s="9"/>
      <c r="D571" s="9"/>
      <c r="E571" s="61"/>
      <c r="F571" s="18"/>
      <c r="G571" s="9"/>
      <c r="H571" s="9"/>
      <c r="I571" s="9"/>
      <c r="J571" s="9"/>
      <c r="K571" s="9"/>
      <c r="L571" s="9"/>
      <c r="M571" s="9"/>
    </row>
    <row r="572" spans="3:13">
      <c r="C572" s="9"/>
      <c r="D572" s="9"/>
      <c r="E572" s="61"/>
      <c r="F572" s="18"/>
      <c r="G572" s="9"/>
      <c r="H572" s="9"/>
      <c r="I572" s="9"/>
      <c r="J572" s="9"/>
      <c r="K572" s="9"/>
      <c r="L572" s="9"/>
      <c r="M572" s="9"/>
    </row>
    <row r="573" spans="3:13">
      <c r="C573" s="9"/>
      <c r="D573" s="9"/>
      <c r="E573" s="61"/>
      <c r="F573" s="18"/>
      <c r="G573" s="9"/>
      <c r="H573" s="9"/>
      <c r="I573" s="9"/>
      <c r="J573" s="9"/>
      <c r="K573" s="9"/>
      <c r="L573" s="9"/>
      <c r="M573" s="9"/>
    </row>
    <row r="574" spans="3:13">
      <c r="C574" s="9"/>
      <c r="D574" s="9"/>
      <c r="E574" s="61"/>
      <c r="F574" s="18"/>
      <c r="G574" s="9"/>
      <c r="H574" s="9"/>
      <c r="I574" s="9"/>
      <c r="J574" s="9"/>
      <c r="K574" s="9"/>
      <c r="L574" s="9"/>
      <c r="M574" s="9"/>
    </row>
    <row r="575" spans="3:13">
      <c r="C575" s="9"/>
      <c r="D575" s="9"/>
      <c r="E575" s="61"/>
      <c r="F575" s="18"/>
      <c r="G575" s="9"/>
      <c r="H575" s="9"/>
      <c r="I575" s="9"/>
      <c r="J575" s="9"/>
      <c r="K575" s="9"/>
      <c r="L575" s="9"/>
      <c r="M575" s="9"/>
    </row>
    <row r="576" spans="3:13">
      <c r="C576" s="9"/>
      <c r="D576" s="9"/>
      <c r="E576" s="61"/>
      <c r="F576" s="18"/>
      <c r="G576" s="9"/>
      <c r="H576" s="9"/>
      <c r="I576" s="9"/>
      <c r="J576" s="9"/>
      <c r="K576" s="9"/>
      <c r="L576" s="9"/>
      <c r="M576" s="9"/>
    </row>
    <row r="577" spans="3:13">
      <c r="C577" s="9"/>
      <c r="D577" s="9"/>
      <c r="E577" s="61"/>
      <c r="F577" s="18"/>
      <c r="G577" s="9"/>
      <c r="H577" s="9"/>
      <c r="I577" s="9"/>
      <c r="J577" s="9"/>
      <c r="K577" s="9"/>
      <c r="L577" s="9"/>
      <c r="M577" s="9"/>
    </row>
    <row r="578" spans="3:13">
      <c r="C578" s="9"/>
      <c r="D578" s="9"/>
      <c r="E578" s="61"/>
      <c r="F578" s="18"/>
      <c r="G578" s="9"/>
      <c r="H578" s="9"/>
      <c r="I578" s="9"/>
      <c r="J578" s="9"/>
      <c r="K578" s="9"/>
      <c r="L578" s="9"/>
      <c r="M578" s="9"/>
    </row>
    <row r="579" spans="3:13">
      <c r="C579" s="9"/>
      <c r="D579" s="9"/>
      <c r="E579" s="61"/>
      <c r="F579" s="18"/>
      <c r="G579" s="9"/>
      <c r="H579" s="9"/>
      <c r="I579" s="9"/>
      <c r="J579" s="9"/>
      <c r="K579" s="9"/>
      <c r="L579" s="9"/>
      <c r="M579" s="9"/>
    </row>
    <row r="580" spans="3:13">
      <c r="C580" s="9"/>
      <c r="D580" s="9"/>
      <c r="E580" s="61"/>
      <c r="F580" s="18"/>
      <c r="G580" s="9"/>
      <c r="H580" s="9"/>
      <c r="I580" s="9"/>
      <c r="J580" s="9"/>
      <c r="K580" s="9"/>
      <c r="L580" s="9"/>
      <c r="M580" s="9"/>
    </row>
    <row r="581" spans="3:13">
      <c r="C581" s="9"/>
      <c r="D581" s="9"/>
      <c r="E581" s="61"/>
      <c r="F581" s="18"/>
      <c r="G581" s="9"/>
      <c r="H581" s="9"/>
      <c r="I581" s="9"/>
      <c r="J581" s="9"/>
      <c r="K581" s="9"/>
      <c r="L581" s="9"/>
      <c r="M581" s="9"/>
    </row>
    <row r="582" spans="3:13">
      <c r="C582" s="9"/>
      <c r="D582" s="9"/>
      <c r="E582" s="61"/>
      <c r="F582" s="18"/>
      <c r="G582" s="9"/>
      <c r="H582" s="9"/>
      <c r="I582" s="9"/>
      <c r="J582" s="9"/>
      <c r="K582" s="9"/>
      <c r="L582" s="9"/>
      <c r="M582" s="9"/>
    </row>
    <row r="583" spans="3:13">
      <c r="C583" s="9"/>
      <c r="D583" s="9"/>
      <c r="E583" s="61"/>
      <c r="F583" s="18"/>
      <c r="G583" s="9"/>
      <c r="H583" s="9"/>
      <c r="I583" s="9"/>
      <c r="J583" s="9"/>
      <c r="K583" s="9"/>
      <c r="L583" s="9"/>
      <c r="M583" s="9"/>
    </row>
    <row r="584" spans="3:13">
      <c r="C584" s="9"/>
      <c r="D584" s="9"/>
      <c r="E584" s="61"/>
      <c r="F584" s="18"/>
      <c r="G584" s="9"/>
      <c r="H584" s="9"/>
      <c r="I584" s="9"/>
      <c r="J584" s="9"/>
      <c r="K584" s="9"/>
      <c r="L584" s="9"/>
      <c r="M584" s="9"/>
    </row>
    <row r="585" spans="3:13">
      <c r="C585" s="9"/>
      <c r="D585" s="9"/>
      <c r="E585" s="61"/>
      <c r="F585" s="18"/>
      <c r="G585" s="9"/>
      <c r="H585" s="9"/>
      <c r="I585" s="9"/>
      <c r="J585" s="9"/>
      <c r="K585" s="9"/>
      <c r="L585" s="9"/>
      <c r="M585" s="9"/>
    </row>
    <row r="586" spans="3:13">
      <c r="C586" s="9"/>
      <c r="D586" s="9"/>
      <c r="E586" s="61"/>
      <c r="F586" s="18"/>
      <c r="G586" s="9"/>
      <c r="H586" s="9"/>
      <c r="I586" s="9"/>
      <c r="J586" s="9"/>
      <c r="K586" s="9"/>
      <c r="L586" s="9"/>
      <c r="M586" s="9"/>
    </row>
    <row r="587" spans="3:13">
      <c r="C587" s="9"/>
      <c r="D587" s="9"/>
      <c r="E587" s="61"/>
      <c r="F587" s="18"/>
      <c r="G587" s="9"/>
      <c r="H587" s="9"/>
      <c r="I587" s="9"/>
      <c r="J587" s="9"/>
      <c r="K587" s="9"/>
      <c r="L587" s="9"/>
      <c r="M587" s="9"/>
    </row>
    <row r="588" spans="3:13">
      <c r="C588" s="9"/>
      <c r="D588" s="9"/>
      <c r="E588" s="61"/>
      <c r="F588" s="18"/>
      <c r="G588" s="9"/>
      <c r="H588" s="9"/>
      <c r="I588" s="9"/>
      <c r="J588" s="9"/>
      <c r="K588" s="9"/>
      <c r="L588" s="9"/>
      <c r="M588" s="9"/>
    </row>
    <row r="589" spans="3:13">
      <c r="C589" s="9"/>
      <c r="D589" s="9"/>
      <c r="E589" s="61"/>
      <c r="F589" s="18"/>
      <c r="G589" s="9"/>
      <c r="H589" s="9"/>
      <c r="I589" s="9"/>
      <c r="J589" s="9"/>
      <c r="K589" s="9"/>
      <c r="L589" s="9"/>
      <c r="M589" s="9"/>
    </row>
    <row r="590" spans="3:13">
      <c r="C590" s="9"/>
      <c r="D590" s="9"/>
      <c r="E590" s="61"/>
      <c r="F590" s="18"/>
      <c r="G590" s="9"/>
      <c r="H590" s="9"/>
      <c r="I590" s="9"/>
      <c r="J590" s="9"/>
      <c r="K590" s="9"/>
      <c r="L590" s="9"/>
      <c r="M590" s="9"/>
    </row>
    <row r="591" spans="3:13">
      <c r="C591" s="9"/>
      <c r="D591" s="9"/>
      <c r="E591" s="61"/>
      <c r="F591" s="18"/>
      <c r="G591" s="9"/>
      <c r="H591" s="9"/>
      <c r="I591" s="9"/>
      <c r="J591" s="9"/>
      <c r="K591" s="9"/>
      <c r="L591" s="9"/>
      <c r="M591" s="9"/>
    </row>
    <row r="592" spans="3:13">
      <c r="C592" s="9"/>
      <c r="D592" s="9"/>
      <c r="E592" s="61"/>
      <c r="F592" s="18"/>
      <c r="G592" s="9"/>
      <c r="H592" s="9"/>
      <c r="I592" s="9"/>
      <c r="J592" s="9"/>
      <c r="K592" s="9"/>
      <c r="L592" s="9"/>
      <c r="M592" s="9"/>
    </row>
    <row r="593" spans="3:13">
      <c r="C593" s="9"/>
      <c r="D593" s="9"/>
      <c r="E593" s="61"/>
      <c r="F593" s="18"/>
      <c r="G593" s="9"/>
      <c r="H593" s="9"/>
      <c r="I593" s="9"/>
      <c r="J593" s="9"/>
      <c r="K593" s="9"/>
      <c r="L593" s="9"/>
      <c r="M593" s="9"/>
    </row>
    <row r="594" spans="3:13">
      <c r="C594" s="9"/>
      <c r="D594" s="9"/>
      <c r="E594" s="61"/>
      <c r="F594" s="18"/>
      <c r="G594" s="9"/>
      <c r="H594" s="9"/>
      <c r="I594" s="9"/>
      <c r="J594" s="9"/>
      <c r="K594" s="9"/>
      <c r="L594" s="9"/>
      <c r="M594" s="9"/>
    </row>
    <row r="595" spans="3:13">
      <c r="C595" s="9"/>
      <c r="D595" s="9"/>
      <c r="E595" s="61"/>
      <c r="F595" s="18"/>
      <c r="G595" s="9"/>
      <c r="H595" s="9"/>
      <c r="I595" s="9"/>
      <c r="J595" s="9"/>
      <c r="K595" s="9"/>
      <c r="L595" s="9"/>
      <c r="M595" s="9"/>
    </row>
    <row r="596" spans="3:13">
      <c r="C596" s="9"/>
      <c r="D596" s="9"/>
      <c r="E596" s="61"/>
      <c r="F596" s="18"/>
      <c r="G596" s="9"/>
      <c r="H596" s="9"/>
      <c r="I596" s="9"/>
      <c r="J596" s="9"/>
      <c r="K596" s="9"/>
      <c r="L596" s="9"/>
      <c r="M596" s="9"/>
    </row>
    <row r="597" spans="3:13">
      <c r="C597" s="9"/>
      <c r="D597" s="9"/>
      <c r="E597" s="61"/>
      <c r="F597" s="18"/>
      <c r="G597" s="9"/>
      <c r="H597" s="9"/>
      <c r="I597" s="9"/>
      <c r="J597" s="9"/>
      <c r="K597" s="9"/>
      <c r="L597" s="9"/>
      <c r="M597" s="9"/>
    </row>
    <row r="598" spans="3:13">
      <c r="C598" s="9"/>
      <c r="D598" s="9"/>
      <c r="E598" s="61"/>
      <c r="F598" s="18"/>
      <c r="G598" s="9"/>
      <c r="H598" s="9"/>
      <c r="I598" s="9"/>
      <c r="J598" s="9"/>
      <c r="K598" s="9"/>
      <c r="L598" s="9"/>
      <c r="M598" s="9"/>
    </row>
    <row r="599" spans="3:13">
      <c r="C599" s="9"/>
      <c r="D599" s="9"/>
      <c r="E599" s="61"/>
      <c r="F599" s="18"/>
      <c r="G599" s="9"/>
      <c r="H599" s="9"/>
      <c r="I599" s="9"/>
      <c r="J599" s="9"/>
      <c r="K599" s="9"/>
      <c r="L599" s="9"/>
      <c r="M599" s="9"/>
    </row>
    <row r="600" spans="3:13">
      <c r="C600" s="9"/>
      <c r="D600" s="9"/>
      <c r="E600" s="61"/>
      <c r="F600" s="18"/>
      <c r="G600" s="9"/>
      <c r="H600" s="9"/>
      <c r="I600" s="9"/>
      <c r="J600" s="9"/>
      <c r="K600" s="9"/>
      <c r="L600" s="9"/>
      <c r="M600" s="9"/>
    </row>
    <row r="601" spans="3:13">
      <c r="C601" s="9"/>
      <c r="D601" s="9"/>
      <c r="E601" s="61"/>
      <c r="F601" s="18"/>
      <c r="G601" s="9"/>
      <c r="H601" s="9"/>
      <c r="I601" s="9"/>
      <c r="J601" s="9"/>
      <c r="K601" s="9"/>
      <c r="L601" s="9"/>
      <c r="M601" s="9"/>
    </row>
    <row r="602" spans="3:13">
      <c r="C602" s="9"/>
      <c r="D602" s="9"/>
      <c r="E602" s="61"/>
      <c r="F602" s="18"/>
      <c r="G602" s="9"/>
      <c r="H602" s="9"/>
      <c r="I602" s="9"/>
      <c r="J602" s="9"/>
      <c r="K602" s="9"/>
      <c r="L602" s="9"/>
      <c r="M602" s="9"/>
    </row>
    <row r="603" spans="3:13">
      <c r="C603" s="9"/>
      <c r="D603" s="9"/>
      <c r="E603" s="61"/>
      <c r="F603" s="18"/>
      <c r="G603" s="9"/>
      <c r="H603" s="9"/>
      <c r="I603" s="9"/>
      <c r="J603" s="9"/>
      <c r="K603" s="9"/>
      <c r="L603" s="9"/>
      <c r="M603" s="9"/>
    </row>
    <row r="604" spans="3:13">
      <c r="C604" s="9"/>
      <c r="D604" s="9"/>
      <c r="E604" s="61"/>
      <c r="F604" s="18"/>
      <c r="G604" s="9"/>
      <c r="H604" s="9"/>
      <c r="I604" s="9"/>
      <c r="J604" s="9"/>
      <c r="K604" s="9"/>
      <c r="L604" s="9"/>
      <c r="M604" s="9"/>
    </row>
    <row r="605" spans="3:13">
      <c r="C605" s="9"/>
      <c r="D605" s="9"/>
      <c r="E605" s="61"/>
      <c r="F605" s="18"/>
      <c r="G605" s="9"/>
      <c r="H605" s="9"/>
      <c r="I605" s="9"/>
      <c r="J605" s="9"/>
      <c r="K605" s="9"/>
      <c r="L605" s="9"/>
      <c r="M605" s="9"/>
    </row>
    <row r="606" spans="3:13">
      <c r="C606" s="9"/>
      <c r="D606" s="9"/>
      <c r="E606" s="61"/>
      <c r="F606" s="18"/>
      <c r="G606" s="9"/>
      <c r="H606" s="9"/>
      <c r="I606" s="9"/>
      <c r="J606" s="9"/>
      <c r="K606" s="9"/>
      <c r="L606" s="9"/>
      <c r="M606" s="9"/>
    </row>
    <row r="607" spans="3:13">
      <c r="C607" s="9"/>
      <c r="D607" s="9"/>
      <c r="E607" s="61"/>
      <c r="F607" s="18"/>
      <c r="G607" s="9"/>
      <c r="H607" s="9"/>
      <c r="I607" s="9"/>
      <c r="J607" s="9"/>
      <c r="K607" s="9"/>
      <c r="L607" s="9"/>
      <c r="M607" s="9"/>
    </row>
    <row r="608" spans="3:13">
      <c r="C608" s="9"/>
      <c r="D608" s="9"/>
      <c r="E608" s="61"/>
      <c r="F608" s="18"/>
      <c r="G608" s="9"/>
      <c r="H608" s="9"/>
      <c r="I608" s="9"/>
      <c r="J608" s="9"/>
      <c r="K608" s="9"/>
      <c r="L608" s="9"/>
      <c r="M608" s="9"/>
    </row>
    <row r="609" spans="3:13">
      <c r="C609" s="9"/>
      <c r="D609" s="9"/>
      <c r="E609" s="61"/>
      <c r="F609" s="18"/>
      <c r="G609" s="9"/>
      <c r="H609" s="9"/>
      <c r="I609" s="9"/>
      <c r="J609" s="9"/>
      <c r="K609" s="9"/>
      <c r="L609" s="9"/>
      <c r="M609" s="9"/>
    </row>
    <row r="610" spans="3:13">
      <c r="C610" s="9"/>
      <c r="D610" s="9"/>
      <c r="E610" s="61"/>
      <c r="F610" s="18"/>
      <c r="G610" s="9"/>
      <c r="H610" s="9"/>
      <c r="I610" s="9"/>
      <c r="J610" s="9"/>
      <c r="K610" s="9"/>
      <c r="L610" s="9"/>
      <c r="M610" s="9"/>
    </row>
    <row r="611" spans="3:13">
      <c r="C611" s="9"/>
      <c r="D611" s="9"/>
      <c r="E611" s="61"/>
      <c r="F611" s="18"/>
      <c r="G611" s="9"/>
      <c r="H611" s="9"/>
      <c r="I611" s="9"/>
      <c r="J611" s="9"/>
      <c r="K611" s="9"/>
      <c r="L611" s="9"/>
      <c r="M611" s="9"/>
    </row>
    <row r="612" spans="3:13">
      <c r="C612" s="9"/>
      <c r="D612" s="9"/>
      <c r="E612" s="61"/>
      <c r="F612" s="18"/>
      <c r="G612" s="9"/>
      <c r="H612" s="9"/>
      <c r="I612" s="9"/>
      <c r="J612" s="9"/>
      <c r="K612" s="9"/>
      <c r="L612" s="9"/>
      <c r="M612" s="9"/>
    </row>
    <row r="613" spans="3:13">
      <c r="C613" s="9"/>
      <c r="D613" s="9"/>
      <c r="E613" s="61"/>
      <c r="F613" s="18"/>
      <c r="G613" s="9"/>
      <c r="H613" s="9"/>
      <c r="I613" s="9"/>
      <c r="J613" s="9"/>
      <c r="K613" s="9"/>
      <c r="L613" s="9"/>
      <c r="M613" s="9"/>
    </row>
    <row r="614" spans="3:13">
      <c r="C614" s="9"/>
      <c r="D614" s="9"/>
      <c r="E614" s="61"/>
      <c r="F614" s="18"/>
      <c r="G614" s="9"/>
      <c r="H614" s="9"/>
      <c r="I614" s="9"/>
      <c r="J614" s="9"/>
      <c r="K614" s="9"/>
      <c r="L614" s="9"/>
      <c r="M614" s="9"/>
    </row>
    <row r="615" spans="3:13">
      <c r="C615" s="9"/>
      <c r="D615" s="9"/>
      <c r="E615" s="61"/>
      <c r="F615" s="18"/>
      <c r="G615" s="9"/>
      <c r="H615" s="9"/>
      <c r="I615" s="9"/>
      <c r="J615" s="9"/>
      <c r="K615" s="9"/>
      <c r="L615" s="9"/>
      <c r="M615" s="9"/>
    </row>
    <row r="616" spans="3:13">
      <c r="C616" s="9"/>
      <c r="D616" s="9"/>
      <c r="E616" s="61"/>
      <c r="F616" s="18"/>
      <c r="G616" s="9"/>
      <c r="H616" s="9"/>
      <c r="I616" s="9"/>
      <c r="J616" s="9"/>
      <c r="K616" s="9"/>
      <c r="L616" s="9"/>
      <c r="M616" s="9"/>
    </row>
    <row r="617" spans="3:13">
      <c r="C617" s="9"/>
      <c r="D617" s="9"/>
      <c r="E617" s="61"/>
      <c r="F617" s="18"/>
      <c r="G617" s="9"/>
      <c r="H617" s="9"/>
      <c r="I617" s="9"/>
      <c r="J617" s="9"/>
      <c r="K617" s="9"/>
      <c r="L617" s="9"/>
      <c r="M617" s="9"/>
    </row>
    <row r="618" spans="3:13">
      <c r="C618" s="9"/>
      <c r="D618" s="9"/>
      <c r="E618" s="61"/>
      <c r="F618" s="18"/>
      <c r="G618" s="9"/>
      <c r="H618" s="9"/>
      <c r="I618" s="9"/>
      <c r="J618" s="9"/>
      <c r="K618" s="9"/>
      <c r="L618" s="9"/>
      <c r="M618" s="9"/>
    </row>
    <row r="619" spans="3:13">
      <c r="C619" s="9"/>
      <c r="D619" s="9"/>
      <c r="E619" s="61"/>
      <c r="F619" s="18"/>
      <c r="G619" s="9"/>
      <c r="H619" s="9"/>
      <c r="I619" s="9"/>
      <c r="J619" s="9"/>
      <c r="K619" s="9"/>
      <c r="L619" s="9"/>
      <c r="M619" s="9"/>
    </row>
    <row r="620" spans="3:13">
      <c r="C620" s="9"/>
      <c r="D620" s="9"/>
      <c r="E620" s="61"/>
      <c r="F620" s="18"/>
      <c r="G620" s="9"/>
      <c r="H620" s="9"/>
      <c r="I620" s="9"/>
      <c r="J620" s="9"/>
      <c r="K620" s="9"/>
      <c r="L620" s="9"/>
      <c r="M620" s="9"/>
    </row>
    <row r="621" spans="3:13">
      <c r="C621" s="9"/>
      <c r="D621" s="9"/>
      <c r="E621" s="61"/>
      <c r="F621" s="18"/>
      <c r="G621" s="9"/>
      <c r="H621" s="9"/>
      <c r="I621" s="9"/>
      <c r="J621" s="9"/>
      <c r="K621" s="9"/>
      <c r="L621" s="9"/>
      <c r="M621" s="9"/>
    </row>
    <row r="622" spans="3:13">
      <c r="C622" s="9"/>
      <c r="D622" s="9"/>
      <c r="E622" s="61"/>
      <c r="F622" s="18"/>
      <c r="G622" s="9"/>
      <c r="H622" s="9"/>
      <c r="I622" s="9"/>
      <c r="J622" s="9"/>
      <c r="K622" s="9"/>
      <c r="L622" s="9"/>
      <c r="M622" s="9"/>
    </row>
    <row r="623" spans="3:13">
      <c r="C623" s="9"/>
      <c r="D623" s="9"/>
      <c r="E623" s="61"/>
      <c r="F623" s="18"/>
      <c r="G623" s="9"/>
      <c r="H623" s="9"/>
      <c r="I623" s="9"/>
      <c r="J623" s="9"/>
      <c r="K623" s="9"/>
      <c r="L623" s="9"/>
      <c r="M623" s="9"/>
    </row>
    <row r="624" spans="3:13">
      <c r="C624" s="9"/>
      <c r="D624" s="9"/>
      <c r="E624" s="61"/>
      <c r="F624" s="18"/>
      <c r="G624" s="9"/>
      <c r="H624" s="9"/>
      <c r="I624" s="9"/>
      <c r="J624" s="9"/>
      <c r="K624" s="9"/>
      <c r="L624" s="9"/>
      <c r="M624" s="9"/>
    </row>
    <row r="625" spans="3:13">
      <c r="C625" s="9"/>
      <c r="D625" s="9"/>
      <c r="E625" s="61"/>
      <c r="F625" s="18"/>
      <c r="G625" s="9"/>
      <c r="H625" s="9"/>
      <c r="I625" s="9"/>
      <c r="J625" s="9"/>
      <c r="K625" s="9"/>
      <c r="L625" s="9"/>
      <c r="M625" s="9"/>
    </row>
    <row r="626" spans="3:13">
      <c r="C626" s="9"/>
      <c r="D626" s="9"/>
      <c r="E626" s="61"/>
      <c r="F626" s="18"/>
      <c r="G626" s="9"/>
      <c r="H626" s="9"/>
      <c r="I626" s="9"/>
      <c r="J626" s="9"/>
      <c r="K626" s="9"/>
      <c r="L626" s="9"/>
      <c r="M626" s="9"/>
    </row>
    <row r="627" spans="3:13">
      <c r="C627" s="9"/>
      <c r="D627" s="9"/>
      <c r="E627" s="61"/>
      <c r="F627" s="18"/>
      <c r="G627" s="9"/>
      <c r="H627" s="9"/>
      <c r="I627" s="9"/>
      <c r="J627" s="9"/>
      <c r="K627" s="9"/>
      <c r="L627" s="9"/>
      <c r="M627" s="9"/>
    </row>
    <row r="628" spans="3:13">
      <c r="C628" s="9"/>
      <c r="D628" s="9"/>
      <c r="E628" s="61"/>
      <c r="F628" s="18"/>
      <c r="G628" s="9"/>
      <c r="H628" s="9"/>
      <c r="I628" s="9"/>
      <c r="J628" s="9"/>
      <c r="K628" s="9"/>
      <c r="L628" s="9"/>
      <c r="M628" s="9"/>
    </row>
    <row r="629" spans="3:13">
      <c r="C629" s="9"/>
      <c r="D629" s="9"/>
      <c r="E629" s="61"/>
      <c r="F629" s="18"/>
      <c r="G629" s="9"/>
      <c r="H629" s="9"/>
      <c r="I629" s="9"/>
      <c r="J629" s="9"/>
      <c r="K629" s="9"/>
      <c r="L629" s="9"/>
      <c r="M629" s="9"/>
    </row>
    <row r="630" spans="3:13">
      <c r="C630" s="9"/>
      <c r="D630" s="9"/>
      <c r="E630" s="61"/>
      <c r="F630" s="18"/>
      <c r="G630" s="9"/>
      <c r="H630" s="9"/>
      <c r="I630" s="9"/>
      <c r="J630" s="9"/>
      <c r="K630" s="9"/>
      <c r="L630" s="9"/>
      <c r="M630" s="9"/>
    </row>
    <row r="631" spans="3:13">
      <c r="C631" s="9"/>
      <c r="D631" s="9"/>
      <c r="E631" s="61"/>
      <c r="F631" s="18"/>
      <c r="G631" s="9"/>
      <c r="H631" s="9"/>
      <c r="I631" s="9"/>
      <c r="J631" s="9"/>
      <c r="K631" s="9"/>
      <c r="L631" s="9"/>
      <c r="M631" s="9"/>
    </row>
    <row r="632" spans="3:13">
      <c r="C632" s="9"/>
      <c r="D632" s="9"/>
      <c r="E632" s="61"/>
      <c r="F632" s="18"/>
      <c r="G632" s="9"/>
      <c r="H632" s="9"/>
      <c r="I632" s="9"/>
      <c r="J632" s="9"/>
      <c r="K632" s="9"/>
      <c r="L632" s="9"/>
      <c r="M632" s="9"/>
    </row>
    <row r="633" spans="3:13">
      <c r="C633" s="9"/>
      <c r="D633" s="9"/>
      <c r="E633" s="61"/>
      <c r="F633" s="18"/>
      <c r="G633" s="9"/>
      <c r="H633" s="9"/>
      <c r="I633" s="9"/>
      <c r="J633" s="9"/>
      <c r="K633" s="9"/>
      <c r="L633" s="9"/>
      <c r="M633" s="9"/>
    </row>
    <row r="634" spans="3:13">
      <c r="C634" s="9"/>
      <c r="D634" s="9"/>
      <c r="E634" s="61"/>
      <c r="F634" s="18"/>
      <c r="G634" s="9"/>
      <c r="H634" s="9"/>
      <c r="I634" s="9"/>
      <c r="J634" s="9"/>
      <c r="K634" s="9"/>
      <c r="L634" s="9"/>
      <c r="M634" s="9"/>
    </row>
    <row r="635" spans="3:13">
      <c r="C635" s="9"/>
      <c r="D635" s="9"/>
      <c r="E635" s="61"/>
      <c r="F635" s="18"/>
      <c r="G635" s="9"/>
      <c r="H635" s="9"/>
      <c r="I635" s="9"/>
      <c r="J635" s="9"/>
      <c r="K635" s="9"/>
      <c r="L635" s="9"/>
      <c r="M635" s="9"/>
    </row>
    <row r="636" spans="3:13">
      <c r="C636" s="9"/>
      <c r="D636" s="9"/>
      <c r="E636" s="61"/>
      <c r="F636" s="18"/>
      <c r="G636" s="9"/>
      <c r="H636" s="9"/>
      <c r="I636" s="9"/>
      <c r="J636" s="9"/>
      <c r="K636" s="9"/>
      <c r="L636" s="9"/>
      <c r="M636" s="9"/>
    </row>
    <row r="637" spans="3:13">
      <c r="C637" s="9"/>
      <c r="D637" s="9"/>
      <c r="E637" s="61"/>
      <c r="F637" s="18"/>
      <c r="G637" s="9"/>
      <c r="H637" s="9"/>
      <c r="I637" s="9"/>
      <c r="J637" s="9"/>
      <c r="K637" s="9"/>
      <c r="L637" s="9"/>
      <c r="M637" s="9"/>
    </row>
    <row r="638" spans="3:13">
      <c r="C638" s="9"/>
      <c r="D638" s="9"/>
      <c r="E638" s="61"/>
      <c r="F638" s="18"/>
      <c r="G638" s="9"/>
      <c r="H638" s="9"/>
      <c r="I638" s="9"/>
      <c r="J638" s="9"/>
      <c r="K638" s="9"/>
      <c r="L638" s="9"/>
      <c r="M638" s="9"/>
    </row>
    <row r="639" spans="3:13">
      <c r="C639" s="9"/>
      <c r="D639" s="9"/>
      <c r="E639" s="61"/>
      <c r="F639" s="18"/>
      <c r="G639" s="9"/>
      <c r="H639" s="9"/>
      <c r="I639" s="9"/>
      <c r="J639" s="9"/>
      <c r="K639" s="9"/>
      <c r="L639" s="9"/>
      <c r="M639" s="9"/>
    </row>
    <row r="640" spans="3:13">
      <c r="C640" s="9"/>
      <c r="D640" s="9"/>
      <c r="E640" s="61"/>
      <c r="F640" s="18"/>
      <c r="G640" s="9"/>
      <c r="H640" s="9"/>
      <c r="I640" s="9"/>
      <c r="J640" s="9"/>
      <c r="K640" s="9"/>
      <c r="L640" s="9"/>
      <c r="M640" s="9"/>
    </row>
    <row r="641" spans="3:13">
      <c r="C641" s="9"/>
      <c r="D641" s="9"/>
      <c r="E641" s="61"/>
      <c r="F641" s="18"/>
      <c r="G641" s="9"/>
      <c r="H641" s="9"/>
      <c r="I641" s="9"/>
      <c r="J641" s="9"/>
      <c r="K641" s="9"/>
      <c r="L641" s="9"/>
      <c r="M641" s="9"/>
    </row>
    <row r="642" spans="3:13">
      <c r="C642" s="9"/>
      <c r="D642" s="9"/>
      <c r="E642" s="61"/>
      <c r="F642" s="18"/>
      <c r="G642" s="9"/>
      <c r="H642" s="9"/>
      <c r="I642" s="9"/>
      <c r="J642" s="9"/>
      <c r="K642" s="9"/>
      <c r="L642" s="9"/>
      <c r="M642" s="9"/>
    </row>
    <row r="643" spans="3:13">
      <c r="C643" s="9"/>
      <c r="D643" s="9"/>
      <c r="E643" s="61"/>
      <c r="F643" s="18"/>
      <c r="G643" s="9"/>
      <c r="H643" s="9"/>
      <c r="I643" s="9"/>
      <c r="J643" s="9"/>
      <c r="K643" s="9"/>
      <c r="L643" s="9"/>
      <c r="M643" s="9"/>
    </row>
    <row r="644" spans="3:13">
      <c r="C644" s="9"/>
      <c r="D644" s="9"/>
      <c r="E644" s="61"/>
      <c r="F644" s="18"/>
      <c r="G644" s="9"/>
      <c r="H644" s="9"/>
      <c r="I644" s="9"/>
      <c r="J644" s="9"/>
      <c r="K644" s="9"/>
      <c r="L644" s="9"/>
      <c r="M644" s="9"/>
    </row>
    <row r="645" spans="3:13">
      <c r="C645" s="9"/>
      <c r="D645" s="9"/>
      <c r="E645" s="61"/>
      <c r="F645" s="18"/>
      <c r="G645" s="9"/>
      <c r="H645" s="9"/>
      <c r="I645" s="9"/>
      <c r="J645" s="9"/>
      <c r="K645" s="9"/>
      <c r="L645" s="9"/>
      <c r="M645" s="9"/>
    </row>
    <row r="646" spans="3:13">
      <c r="C646" s="9"/>
      <c r="D646" s="9"/>
      <c r="E646" s="61"/>
      <c r="F646" s="18"/>
      <c r="G646" s="9"/>
      <c r="H646" s="9"/>
      <c r="I646" s="9"/>
      <c r="J646" s="9"/>
      <c r="K646" s="9"/>
      <c r="L646" s="9"/>
      <c r="M646" s="9"/>
    </row>
    <row r="647" spans="3:13">
      <c r="C647" s="9"/>
      <c r="D647" s="9"/>
      <c r="E647" s="61"/>
      <c r="F647" s="18"/>
      <c r="G647" s="9"/>
      <c r="H647" s="9"/>
      <c r="I647" s="9"/>
      <c r="J647" s="9"/>
      <c r="K647" s="9"/>
      <c r="L647" s="9"/>
      <c r="M647" s="9"/>
    </row>
    <row r="648" spans="3:13">
      <c r="C648" s="9"/>
      <c r="D648" s="9"/>
      <c r="E648" s="61"/>
      <c r="F648" s="18"/>
      <c r="G648" s="9"/>
      <c r="H648" s="9"/>
      <c r="I648" s="9"/>
      <c r="J648" s="9"/>
      <c r="K648" s="9"/>
      <c r="L648" s="9"/>
      <c r="M648" s="9"/>
    </row>
    <row r="649" spans="3:13">
      <c r="C649" s="9"/>
      <c r="D649" s="9"/>
      <c r="E649" s="61"/>
      <c r="F649" s="18"/>
      <c r="G649" s="9"/>
      <c r="H649" s="9"/>
      <c r="I649" s="9"/>
      <c r="J649" s="9"/>
      <c r="K649" s="9"/>
      <c r="L649" s="9"/>
      <c r="M649" s="9"/>
    </row>
    <row r="650" spans="3:13">
      <c r="C650" s="9"/>
      <c r="D650" s="9"/>
      <c r="E650" s="61"/>
      <c r="F650" s="18"/>
      <c r="G650" s="9"/>
      <c r="H650" s="9"/>
      <c r="I650" s="9"/>
      <c r="J650" s="9"/>
      <c r="K650" s="9"/>
      <c r="L650" s="9"/>
      <c r="M650" s="9"/>
    </row>
    <row r="651" spans="3:13">
      <c r="C651" s="9"/>
      <c r="D651" s="9"/>
      <c r="E651" s="61"/>
      <c r="F651" s="18"/>
      <c r="G651" s="9"/>
      <c r="H651" s="9"/>
      <c r="I651" s="9"/>
      <c r="J651" s="9"/>
      <c r="K651" s="9"/>
      <c r="L651" s="9"/>
      <c r="M651" s="9"/>
    </row>
    <row r="652" spans="3:13">
      <c r="C652" s="9"/>
      <c r="D652" s="9"/>
      <c r="E652" s="61"/>
      <c r="F652" s="18"/>
      <c r="G652" s="9"/>
      <c r="H652" s="9"/>
      <c r="I652" s="9"/>
      <c r="J652" s="9"/>
      <c r="K652" s="9"/>
      <c r="L652" s="9"/>
      <c r="M652" s="9"/>
    </row>
    <row r="653" spans="3:13">
      <c r="C653" s="9"/>
      <c r="D653" s="9"/>
      <c r="E653" s="61"/>
      <c r="F653" s="18"/>
      <c r="G653" s="9"/>
      <c r="H653" s="9"/>
      <c r="I653" s="9"/>
      <c r="J653" s="9"/>
      <c r="K653" s="9"/>
      <c r="L653" s="9"/>
      <c r="M653" s="9"/>
    </row>
    <row r="654" spans="3:13">
      <c r="C654" s="9"/>
      <c r="D654" s="9"/>
      <c r="E654" s="61"/>
      <c r="F654" s="18"/>
      <c r="G654" s="9"/>
      <c r="H654" s="9"/>
      <c r="I654" s="9"/>
      <c r="J654" s="9"/>
      <c r="K654" s="9"/>
      <c r="L654" s="9"/>
      <c r="M654" s="9"/>
    </row>
    <row r="655" spans="3:13">
      <c r="C655" s="9"/>
      <c r="D655" s="9"/>
      <c r="E655" s="61"/>
      <c r="F655" s="18"/>
      <c r="G655" s="9"/>
      <c r="H655" s="9"/>
      <c r="I655" s="9"/>
      <c r="J655" s="9"/>
      <c r="K655" s="9"/>
      <c r="L655" s="9"/>
      <c r="M655" s="9"/>
    </row>
    <row r="656" spans="3:13">
      <c r="C656" s="9"/>
      <c r="D656" s="9"/>
      <c r="E656" s="61"/>
      <c r="F656" s="18"/>
      <c r="G656" s="9"/>
      <c r="H656" s="9"/>
      <c r="I656" s="9"/>
      <c r="J656" s="9"/>
      <c r="K656" s="9"/>
      <c r="L656" s="9"/>
      <c r="M656" s="9"/>
    </row>
    <row r="657" spans="3:13">
      <c r="C657" s="9"/>
      <c r="D657" s="9"/>
      <c r="E657" s="61"/>
      <c r="F657" s="18"/>
      <c r="G657" s="9"/>
      <c r="H657" s="9"/>
      <c r="I657" s="9"/>
      <c r="J657" s="9"/>
      <c r="K657" s="9"/>
      <c r="L657" s="9"/>
      <c r="M657" s="9"/>
    </row>
    <row r="658" spans="3:13">
      <c r="C658" s="9"/>
      <c r="D658" s="9"/>
      <c r="E658" s="61"/>
      <c r="F658" s="18"/>
      <c r="G658" s="9"/>
      <c r="H658" s="9"/>
      <c r="I658" s="9"/>
      <c r="J658" s="9"/>
      <c r="K658" s="9"/>
      <c r="L658" s="9"/>
      <c r="M658" s="9"/>
    </row>
    <row r="659" spans="3:13">
      <c r="C659" s="9"/>
      <c r="D659" s="9"/>
      <c r="E659" s="61"/>
      <c r="F659" s="18"/>
      <c r="G659" s="9"/>
      <c r="H659" s="9"/>
      <c r="I659" s="9"/>
      <c r="J659" s="9"/>
      <c r="K659" s="9"/>
      <c r="L659" s="9"/>
      <c r="M659" s="9"/>
    </row>
    <row r="660" spans="3:13">
      <c r="C660" s="9"/>
      <c r="D660" s="9"/>
      <c r="E660" s="61"/>
      <c r="F660" s="18"/>
      <c r="G660" s="9"/>
      <c r="H660" s="9"/>
      <c r="I660" s="9"/>
      <c r="J660" s="9"/>
      <c r="K660" s="9"/>
      <c r="L660" s="9"/>
      <c r="M660" s="9"/>
    </row>
    <row r="661" spans="3:13">
      <c r="C661" s="9"/>
      <c r="D661" s="9"/>
      <c r="E661" s="61"/>
      <c r="F661" s="18"/>
      <c r="G661" s="9"/>
      <c r="H661" s="9"/>
      <c r="I661" s="9"/>
      <c r="J661" s="9"/>
      <c r="K661" s="9"/>
      <c r="L661" s="9"/>
      <c r="M661" s="9"/>
    </row>
    <row r="662" spans="3:13">
      <c r="C662" s="9"/>
      <c r="D662" s="9"/>
      <c r="E662" s="61"/>
      <c r="F662" s="18"/>
      <c r="G662" s="9"/>
      <c r="H662" s="9"/>
      <c r="I662" s="9"/>
      <c r="J662" s="9"/>
      <c r="K662" s="9"/>
      <c r="L662" s="9"/>
      <c r="M662" s="9"/>
    </row>
    <row r="663" spans="3:13">
      <c r="C663" s="9"/>
      <c r="D663" s="9"/>
      <c r="E663" s="61"/>
      <c r="F663" s="18"/>
      <c r="G663" s="9"/>
      <c r="H663" s="9"/>
      <c r="I663" s="9"/>
      <c r="J663" s="9"/>
      <c r="K663" s="9"/>
      <c r="L663" s="9"/>
      <c r="M663" s="9"/>
    </row>
    <row r="664" spans="3:13">
      <c r="C664" s="9"/>
      <c r="D664" s="9"/>
      <c r="E664" s="61"/>
      <c r="F664" s="18"/>
      <c r="G664" s="9"/>
      <c r="H664" s="9"/>
      <c r="I664" s="9"/>
      <c r="J664" s="9"/>
      <c r="K664" s="9"/>
      <c r="L664" s="9"/>
      <c r="M664" s="9"/>
    </row>
    <row r="665" spans="3:13">
      <c r="C665" s="9"/>
      <c r="D665" s="9"/>
      <c r="E665" s="61"/>
      <c r="F665" s="18"/>
      <c r="G665" s="9"/>
      <c r="H665" s="9"/>
      <c r="I665" s="9"/>
      <c r="J665" s="9"/>
      <c r="K665" s="9"/>
      <c r="L665" s="9"/>
      <c r="M665" s="9"/>
    </row>
    <row r="666" spans="3:13">
      <c r="C666" s="9"/>
      <c r="D666" s="9"/>
      <c r="E666" s="61"/>
      <c r="F666" s="18"/>
      <c r="G666" s="9"/>
      <c r="H666" s="9"/>
      <c r="I666" s="9"/>
      <c r="J666" s="9"/>
      <c r="K666" s="9"/>
      <c r="L666" s="9"/>
      <c r="M666" s="9"/>
    </row>
    <row r="667" spans="3:13">
      <c r="C667" s="9"/>
      <c r="D667" s="9"/>
      <c r="E667" s="61"/>
      <c r="F667" s="18"/>
      <c r="G667" s="9"/>
      <c r="H667" s="9"/>
      <c r="I667" s="9"/>
      <c r="J667" s="9"/>
      <c r="K667" s="9"/>
      <c r="L667" s="9"/>
      <c r="M667" s="9"/>
    </row>
    <row r="668" spans="3:13">
      <c r="C668" s="9"/>
      <c r="D668" s="9"/>
      <c r="E668" s="61"/>
      <c r="F668" s="18"/>
      <c r="G668" s="9"/>
      <c r="H668" s="9"/>
      <c r="I668" s="9"/>
      <c r="J668" s="9"/>
      <c r="K668" s="9"/>
      <c r="L668" s="9"/>
      <c r="M668" s="9"/>
    </row>
    <row r="669" spans="3:13">
      <c r="C669" s="9"/>
      <c r="D669" s="9"/>
      <c r="E669" s="61"/>
      <c r="F669" s="18"/>
      <c r="G669" s="9"/>
      <c r="H669" s="9"/>
      <c r="I669" s="9"/>
      <c r="J669" s="9"/>
      <c r="K669" s="9"/>
      <c r="L669" s="9"/>
      <c r="M669" s="9"/>
    </row>
    <row r="670" spans="3:13">
      <c r="C670" s="9"/>
      <c r="D670" s="9"/>
      <c r="E670" s="61"/>
      <c r="F670" s="18"/>
      <c r="G670" s="9"/>
      <c r="H670" s="9"/>
      <c r="I670" s="9"/>
      <c r="J670" s="9"/>
      <c r="K670" s="9"/>
      <c r="L670" s="9"/>
      <c r="M670" s="9"/>
    </row>
    <row r="671" spans="3:13">
      <c r="C671" s="9"/>
      <c r="D671" s="9"/>
      <c r="E671" s="61"/>
      <c r="F671" s="18"/>
      <c r="G671" s="9"/>
      <c r="H671" s="9"/>
      <c r="I671" s="9"/>
      <c r="J671" s="9"/>
      <c r="K671" s="9"/>
      <c r="L671" s="9"/>
      <c r="M671" s="9"/>
    </row>
    <row r="672" spans="3:13">
      <c r="C672" s="9"/>
      <c r="D672" s="9"/>
      <c r="E672" s="61"/>
      <c r="F672" s="18"/>
      <c r="G672" s="9"/>
      <c r="H672" s="9"/>
      <c r="I672" s="9"/>
      <c r="J672" s="9"/>
      <c r="K672" s="9"/>
      <c r="L672" s="9"/>
      <c r="M672" s="9"/>
    </row>
    <row r="673" spans="3:13">
      <c r="C673" s="9"/>
      <c r="D673" s="9"/>
      <c r="E673" s="61"/>
      <c r="F673" s="18"/>
      <c r="G673" s="9"/>
      <c r="H673" s="9"/>
      <c r="I673" s="9"/>
      <c r="J673" s="9"/>
      <c r="K673" s="9"/>
      <c r="L673" s="9"/>
      <c r="M673" s="9"/>
    </row>
    <row r="674" spans="3:13">
      <c r="C674" s="9"/>
      <c r="D674" s="9"/>
      <c r="E674" s="61"/>
      <c r="F674" s="18"/>
      <c r="G674" s="9"/>
      <c r="H674" s="9"/>
      <c r="I674" s="9"/>
      <c r="J674" s="9"/>
      <c r="K674" s="9"/>
      <c r="L674" s="9"/>
      <c r="M674" s="9"/>
    </row>
    <row r="675" spans="3:13">
      <c r="C675" s="9"/>
      <c r="D675" s="9"/>
      <c r="E675" s="61"/>
      <c r="F675" s="18"/>
      <c r="G675" s="9"/>
      <c r="H675" s="9"/>
      <c r="I675" s="9"/>
      <c r="J675" s="9"/>
      <c r="K675" s="9"/>
      <c r="L675" s="9"/>
      <c r="M675" s="9"/>
    </row>
    <row r="676" spans="3:13">
      <c r="C676" s="9"/>
      <c r="D676" s="9"/>
      <c r="E676" s="61"/>
      <c r="F676" s="18"/>
      <c r="G676" s="9"/>
      <c r="H676" s="9"/>
      <c r="I676" s="9"/>
      <c r="J676" s="9"/>
      <c r="K676" s="9"/>
      <c r="L676" s="9"/>
      <c r="M676" s="9"/>
    </row>
    <row r="677" spans="3:13">
      <c r="C677" s="9"/>
      <c r="D677" s="9"/>
      <c r="E677" s="61"/>
      <c r="F677" s="18"/>
      <c r="G677" s="9"/>
      <c r="H677" s="9"/>
      <c r="I677" s="9"/>
      <c r="J677" s="9"/>
      <c r="K677" s="9"/>
      <c r="L677" s="9"/>
      <c r="M677" s="9"/>
    </row>
    <row r="678" spans="3:13">
      <c r="C678" s="9"/>
      <c r="D678" s="9"/>
      <c r="E678" s="61"/>
      <c r="F678" s="18"/>
      <c r="G678" s="9"/>
      <c r="H678" s="9"/>
      <c r="I678" s="9"/>
      <c r="J678" s="9"/>
      <c r="K678" s="9"/>
      <c r="L678" s="9"/>
      <c r="M678" s="9"/>
    </row>
    <row r="679" spans="3:13">
      <c r="C679" s="9"/>
      <c r="D679" s="9"/>
      <c r="E679" s="61"/>
      <c r="F679" s="18"/>
      <c r="G679" s="9"/>
      <c r="H679" s="9"/>
      <c r="I679" s="9"/>
      <c r="J679" s="9"/>
      <c r="K679" s="9"/>
      <c r="L679" s="9"/>
      <c r="M679" s="9"/>
    </row>
    <row r="680" spans="3:13">
      <c r="C680" s="9"/>
      <c r="D680" s="9"/>
      <c r="E680" s="61"/>
      <c r="F680" s="18"/>
      <c r="G680" s="9"/>
      <c r="H680" s="9"/>
      <c r="I680" s="9"/>
      <c r="J680" s="9"/>
      <c r="K680" s="9"/>
      <c r="L680" s="9"/>
      <c r="M680" s="9"/>
    </row>
    <row r="681" spans="3:13">
      <c r="C681" s="9"/>
      <c r="D681" s="9"/>
      <c r="E681" s="61"/>
      <c r="F681" s="18"/>
      <c r="G681" s="9"/>
      <c r="H681" s="9"/>
      <c r="I681" s="9"/>
      <c r="J681" s="9"/>
      <c r="K681" s="9"/>
      <c r="L681" s="9"/>
      <c r="M681" s="9"/>
    </row>
    <row r="682" spans="3:13">
      <c r="C682" s="9"/>
      <c r="D682" s="9"/>
      <c r="E682" s="61"/>
      <c r="F682" s="18"/>
      <c r="G682" s="9"/>
      <c r="H682" s="9"/>
      <c r="I682" s="9"/>
      <c r="J682" s="9"/>
      <c r="K682" s="9"/>
      <c r="L682" s="9"/>
      <c r="M682" s="9"/>
    </row>
    <row r="683" spans="3:13">
      <c r="C683" s="9"/>
      <c r="D683" s="9"/>
      <c r="E683" s="61"/>
      <c r="F683" s="18"/>
      <c r="G683" s="9"/>
      <c r="H683" s="9"/>
      <c r="I683" s="9"/>
      <c r="J683" s="9"/>
      <c r="K683" s="9"/>
      <c r="L683" s="9"/>
      <c r="M683" s="9"/>
    </row>
    <row r="684" spans="3:13">
      <c r="C684" s="9"/>
      <c r="D684" s="9"/>
      <c r="E684" s="61"/>
      <c r="F684" s="18"/>
      <c r="G684" s="9"/>
      <c r="H684" s="9"/>
      <c r="I684" s="9"/>
      <c r="J684" s="9"/>
      <c r="K684" s="9"/>
      <c r="L684" s="9"/>
      <c r="M684" s="9"/>
    </row>
    <row r="685" spans="3:13">
      <c r="C685" s="9"/>
      <c r="D685" s="9"/>
      <c r="E685" s="61"/>
      <c r="F685" s="18"/>
      <c r="G685" s="9"/>
      <c r="H685" s="9"/>
      <c r="I685" s="9"/>
      <c r="J685" s="9"/>
      <c r="K685" s="9"/>
      <c r="L685" s="9"/>
      <c r="M685" s="9"/>
    </row>
    <row r="686" spans="3:13">
      <c r="C686" s="9"/>
      <c r="D686" s="9"/>
      <c r="E686" s="61"/>
      <c r="F686" s="18"/>
      <c r="G686" s="9"/>
      <c r="H686" s="9"/>
      <c r="I686" s="9"/>
      <c r="J686" s="9"/>
      <c r="K686" s="9"/>
      <c r="L686" s="9"/>
      <c r="M686" s="9"/>
    </row>
    <row r="687" spans="3:13">
      <c r="C687" s="9"/>
      <c r="D687" s="9"/>
      <c r="E687" s="61"/>
      <c r="F687" s="18"/>
      <c r="G687" s="9"/>
      <c r="H687" s="9"/>
      <c r="I687" s="9"/>
      <c r="J687" s="9"/>
      <c r="K687" s="9"/>
      <c r="L687" s="9"/>
      <c r="M687" s="9"/>
    </row>
    <row r="688" spans="3:13">
      <c r="C688" s="9"/>
      <c r="D688" s="9"/>
      <c r="E688" s="61"/>
      <c r="F688" s="18"/>
      <c r="G688" s="9"/>
      <c r="H688" s="9"/>
      <c r="I688" s="9"/>
      <c r="J688" s="9"/>
      <c r="K688" s="9"/>
      <c r="L688" s="9"/>
      <c r="M688" s="9"/>
    </row>
    <row r="689" spans="3:13">
      <c r="C689" s="9"/>
      <c r="D689" s="9"/>
      <c r="E689" s="61"/>
      <c r="F689" s="18"/>
      <c r="G689" s="9"/>
      <c r="H689" s="9"/>
      <c r="I689" s="9"/>
      <c r="J689" s="9"/>
      <c r="K689" s="9"/>
      <c r="L689" s="9"/>
      <c r="M689" s="9"/>
    </row>
    <row r="690" spans="3:13">
      <c r="C690" s="9"/>
      <c r="D690" s="9"/>
      <c r="E690" s="61"/>
      <c r="F690" s="18"/>
      <c r="G690" s="9"/>
      <c r="H690" s="9"/>
      <c r="I690" s="9"/>
      <c r="J690" s="9"/>
      <c r="K690" s="9"/>
      <c r="L690" s="9"/>
      <c r="M690" s="9"/>
    </row>
    <row r="691" spans="3:13">
      <c r="C691" s="9"/>
      <c r="D691" s="9"/>
      <c r="E691" s="61"/>
      <c r="F691" s="18"/>
      <c r="G691" s="9"/>
      <c r="H691" s="9"/>
      <c r="I691" s="9"/>
      <c r="J691" s="9"/>
      <c r="K691" s="9"/>
      <c r="L691" s="9"/>
      <c r="M691" s="9"/>
    </row>
    <row r="692" spans="3:13">
      <c r="C692" s="9"/>
      <c r="D692" s="9"/>
      <c r="E692" s="61"/>
      <c r="F692" s="18"/>
      <c r="G692" s="9"/>
      <c r="H692" s="9"/>
      <c r="I692" s="9"/>
      <c r="J692" s="9"/>
      <c r="K692" s="9"/>
      <c r="L692" s="9"/>
      <c r="M692" s="9"/>
    </row>
    <row r="693" spans="3:13">
      <c r="C693" s="9"/>
      <c r="D693" s="9"/>
      <c r="E693" s="61"/>
      <c r="F693" s="18"/>
      <c r="G693" s="9"/>
      <c r="H693" s="9"/>
      <c r="I693" s="9"/>
      <c r="J693" s="9"/>
      <c r="K693" s="9"/>
      <c r="L693" s="9"/>
      <c r="M693" s="9"/>
    </row>
    <row r="694" spans="3:13">
      <c r="C694" s="9"/>
      <c r="D694" s="9"/>
      <c r="E694" s="61"/>
      <c r="F694" s="18"/>
      <c r="G694" s="9"/>
      <c r="H694" s="9"/>
      <c r="I694" s="9"/>
      <c r="J694" s="9"/>
      <c r="K694" s="9"/>
      <c r="L694" s="9"/>
      <c r="M694" s="9"/>
    </row>
    <row r="695" spans="3:13">
      <c r="C695" s="9"/>
      <c r="D695" s="9"/>
      <c r="E695" s="61"/>
      <c r="F695" s="18"/>
      <c r="G695" s="9"/>
      <c r="H695" s="9"/>
      <c r="I695" s="9"/>
      <c r="J695" s="9"/>
      <c r="K695" s="9"/>
      <c r="L695" s="9"/>
      <c r="M695" s="9"/>
    </row>
    <row r="696" spans="3:13">
      <c r="C696" s="9"/>
      <c r="D696" s="9"/>
      <c r="E696" s="61"/>
      <c r="F696" s="18"/>
      <c r="G696" s="9"/>
      <c r="H696" s="9"/>
      <c r="I696" s="9"/>
      <c r="J696" s="9"/>
      <c r="K696" s="9"/>
      <c r="L696" s="9"/>
      <c r="M696" s="9"/>
    </row>
    <row r="697" spans="3:13">
      <c r="C697" s="9"/>
      <c r="D697" s="9"/>
      <c r="E697" s="61"/>
      <c r="F697" s="18"/>
      <c r="G697" s="9"/>
      <c r="H697" s="9"/>
      <c r="I697" s="9"/>
      <c r="J697" s="9"/>
      <c r="K697" s="9"/>
      <c r="L697" s="9"/>
      <c r="M697" s="9"/>
    </row>
    <row r="698" spans="3:13">
      <c r="C698" s="9"/>
      <c r="D698" s="9"/>
      <c r="E698" s="61"/>
      <c r="F698" s="18"/>
      <c r="G698" s="9"/>
      <c r="H698" s="9"/>
      <c r="I698" s="9"/>
      <c r="J698" s="9"/>
      <c r="K698" s="9"/>
      <c r="L698" s="9"/>
      <c r="M698" s="9"/>
    </row>
    <row r="699" spans="3:13">
      <c r="C699" s="9"/>
      <c r="D699" s="9"/>
      <c r="E699" s="61"/>
      <c r="F699" s="18"/>
      <c r="G699" s="9"/>
      <c r="H699" s="9"/>
      <c r="I699" s="9"/>
      <c r="J699" s="9"/>
      <c r="K699" s="9"/>
      <c r="L699" s="9"/>
      <c r="M699" s="9"/>
    </row>
    <row r="700" spans="3:13">
      <c r="C700" s="9"/>
      <c r="D700" s="9"/>
      <c r="E700" s="61"/>
      <c r="F700" s="18"/>
      <c r="G700" s="9"/>
      <c r="H700" s="9"/>
      <c r="I700" s="9"/>
      <c r="J700" s="9"/>
      <c r="K700" s="9"/>
      <c r="L700" s="9"/>
      <c r="M700" s="9"/>
    </row>
    <row r="701" spans="3:13">
      <c r="C701" s="9"/>
      <c r="D701" s="9"/>
      <c r="E701" s="61"/>
      <c r="F701" s="18"/>
      <c r="G701" s="9"/>
      <c r="H701" s="9"/>
      <c r="I701" s="9"/>
      <c r="J701" s="9"/>
      <c r="K701" s="9"/>
      <c r="L701" s="9"/>
      <c r="M701" s="9"/>
    </row>
    <row r="702" spans="3:13">
      <c r="C702" s="9"/>
      <c r="D702" s="9"/>
      <c r="E702" s="61"/>
      <c r="F702" s="18"/>
      <c r="G702" s="9"/>
      <c r="H702" s="9"/>
      <c r="I702" s="9"/>
      <c r="J702" s="9"/>
      <c r="K702" s="9"/>
      <c r="L702" s="9"/>
      <c r="M702" s="9"/>
    </row>
    <row r="703" spans="3:13">
      <c r="C703" s="9"/>
      <c r="D703" s="9"/>
      <c r="E703" s="61"/>
      <c r="F703" s="18"/>
      <c r="G703" s="9"/>
      <c r="H703" s="9"/>
      <c r="I703" s="9"/>
      <c r="J703" s="9"/>
      <c r="K703" s="9"/>
      <c r="L703" s="9"/>
      <c r="M703" s="9"/>
    </row>
    <row r="704" spans="3:13">
      <c r="C704" s="9"/>
      <c r="D704" s="9"/>
      <c r="E704" s="61"/>
      <c r="F704" s="18"/>
      <c r="G704" s="9"/>
      <c r="H704" s="9"/>
      <c r="I704" s="9"/>
      <c r="J704" s="9"/>
      <c r="K704" s="9"/>
      <c r="L704" s="9"/>
      <c r="M704" s="9"/>
    </row>
    <row r="705" spans="3:13">
      <c r="C705" s="9"/>
      <c r="D705" s="9"/>
      <c r="E705" s="61"/>
      <c r="F705" s="18"/>
      <c r="G705" s="9"/>
      <c r="H705" s="9"/>
      <c r="I705" s="9"/>
      <c r="J705" s="9"/>
      <c r="K705" s="9"/>
      <c r="L705" s="9"/>
      <c r="M705" s="9"/>
    </row>
    <row r="706" spans="3:13">
      <c r="C706" s="9"/>
      <c r="D706" s="9"/>
      <c r="E706" s="61"/>
      <c r="F706" s="18"/>
      <c r="G706" s="9"/>
      <c r="H706" s="9"/>
      <c r="I706" s="9"/>
      <c r="J706" s="9"/>
      <c r="K706" s="9"/>
      <c r="L706" s="9"/>
      <c r="M706" s="9"/>
    </row>
    <row r="707" spans="3:13">
      <c r="C707" s="9"/>
      <c r="D707" s="9"/>
      <c r="E707" s="61"/>
      <c r="F707" s="18"/>
      <c r="G707" s="9"/>
      <c r="H707" s="9"/>
      <c r="I707" s="9"/>
      <c r="J707" s="9"/>
      <c r="K707" s="9"/>
      <c r="L707" s="9"/>
      <c r="M707" s="9"/>
    </row>
    <row r="708" spans="3:13">
      <c r="C708" s="9"/>
      <c r="D708" s="9"/>
      <c r="E708" s="61"/>
      <c r="F708" s="18"/>
      <c r="G708" s="9"/>
      <c r="H708" s="9"/>
      <c r="I708" s="9"/>
      <c r="J708" s="9"/>
      <c r="K708" s="9"/>
      <c r="L708" s="9"/>
      <c r="M708" s="9"/>
    </row>
    <row r="709" spans="3:13">
      <c r="C709" s="9"/>
      <c r="D709" s="9"/>
      <c r="E709" s="61"/>
      <c r="F709" s="18"/>
      <c r="G709" s="9"/>
      <c r="H709" s="9"/>
      <c r="I709" s="9"/>
      <c r="J709" s="9"/>
      <c r="K709" s="9"/>
      <c r="L709" s="9"/>
      <c r="M709" s="9"/>
    </row>
    <row r="710" spans="3:13">
      <c r="C710" s="9"/>
      <c r="D710" s="9"/>
      <c r="E710" s="61"/>
      <c r="F710" s="18"/>
      <c r="G710" s="9"/>
      <c r="H710" s="9"/>
      <c r="I710" s="9"/>
      <c r="J710" s="9"/>
      <c r="K710" s="9"/>
      <c r="L710" s="9"/>
      <c r="M710" s="9"/>
    </row>
    <row r="711" spans="3:13">
      <c r="C711" s="9"/>
      <c r="D711" s="9"/>
      <c r="E711" s="61"/>
      <c r="F711" s="18"/>
      <c r="G711" s="9"/>
      <c r="H711" s="9"/>
      <c r="I711" s="9"/>
      <c r="J711" s="9"/>
      <c r="K711" s="9"/>
      <c r="L711" s="9"/>
      <c r="M711" s="9"/>
    </row>
    <row r="712" spans="3:13">
      <c r="C712" s="9"/>
      <c r="D712" s="9"/>
      <c r="E712" s="61"/>
      <c r="F712" s="18"/>
      <c r="G712" s="9"/>
      <c r="H712" s="9"/>
      <c r="I712" s="9"/>
      <c r="J712" s="9"/>
      <c r="K712" s="9"/>
      <c r="L712" s="9"/>
      <c r="M712" s="9"/>
    </row>
    <row r="713" spans="3:13">
      <c r="C713" s="9"/>
      <c r="D713" s="9"/>
      <c r="E713" s="61"/>
      <c r="F713" s="18"/>
      <c r="G713" s="9"/>
      <c r="H713" s="9"/>
      <c r="I713" s="9"/>
      <c r="J713" s="9"/>
      <c r="K713" s="9"/>
      <c r="L713" s="9"/>
      <c r="M713" s="9"/>
    </row>
    <row r="714" spans="3:13">
      <c r="C714" s="9"/>
      <c r="D714" s="9"/>
      <c r="E714" s="61"/>
      <c r="F714" s="18"/>
      <c r="G714" s="9"/>
      <c r="H714" s="9"/>
      <c r="I714" s="9"/>
      <c r="J714" s="9"/>
      <c r="K714" s="9"/>
      <c r="L714" s="9"/>
      <c r="M714" s="9"/>
    </row>
    <row r="715" spans="3:13">
      <c r="C715" s="9"/>
      <c r="D715" s="9"/>
      <c r="E715" s="61"/>
      <c r="F715" s="18"/>
      <c r="G715" s="9"/>
      <c r="H715" s="9"/>
      <c r="I715" s="9"/>
      <c r="J715" s="9"/>
      <c r="K715" s="9"/>
      <c r="L715" s="9"/>
      <c r="M715" s="9"/>
    </row>
    <row r="716" spans="3:13">
      <c r="C716" s="9"/>
      <c r="D716" s="9"/>
      <c r="E716" s="61"/>
      <c r="F716" s="18"/>
      <c r="G716" s="9"/>
      <c r="H716" s="9"/>
      <c r="I716" s="9"/>
      <c r="J716" s="9"/>
      <c r="K716" s="9"/>
      <c r="L716" s="9"/>
      <c r="M716" s="9"/>
    </row>
    <row r="717" spans="3:13">
      <c r="C717" s="9"/>
      <c r="D717" s="9"/>
      <c r="E717" s="61"/>
      <c r="F717" s="18"/>
      <c r="G717" s="9"/>
      <c r="H717" s="9"/>
      <c r="I717" s="9"/>
      <c r="J717" s="9"/>
      <c r="K717" s="9"/>
      <c r="L717" s="9"/>
      <c r="M717" s="9"/>
    </row>
    <row r="718" spans="3:13">
      <c r="C718" s="9"/>
      <c r="D718" s="9"/>
      <c r="E718" s="61"/>
      <c r="F718" s="18"/>
      <c r="G718" s="9"/>
      <c r="H718" s="9"/>
      <c r="I718" s="9"/>
      <c r="J718" s="9"/>
      <c r="K718" s="9"/>
      <c r="L718" s="9"/>
      <c r="M718" s="9"/>
    </row>
    <row r="719" spans="3:13">
      <c r="C719" s="9"/>
      <c r="D719" s="9"/>
      <c r="E719" s="61"/>
      <c r="F719" s="18"/>
      <c r="G719" s="9"/>
      <c r="H719" s="9"/>
      <c r="I719" s="9"/>
      <c r="J719" s="9"/>
      <c r="K719" s="9"/>
      <c r="L719" s="9"/>
      <c r="M719" s="9"/>
    </row>
    <row r="720" spans="3:13">
      <c r="C720" s="9"/>
      <c r="D720" s="9"/>
      <c r="E720" s="61"/>
      <c r="F720" s="18"/>
      <c r="G720" s="9"/>
      <c r="H720" s="9"/>
      <c r="I720" s="9"/>
      <c r="J720" s="9"/>
      <c r="K720" s="9"/>
      <c r="L720" s="9"/>
      <c r="M720" s="9"/>
    </row>
    <row r="721" spans="3:13">
      <c r="C721" s="9"/>
      <c r="D721" s="9"/>
      <c r="E721" s="61"/>
      <c r="F721" s="18"/>
      <c r="G721" s="9"/>
      <c r="H721" s="9"/>
      <c r="I721" s="9"/>
      <c r="J721" s="9"/>
      <c r="K721" s="9"/>
      <c r="L721" s="9"/>
      <c r="M721" s="9"/>
    </row>
    <row r="722" spans="3:13">
      <c r="C722" s="9"/>
      <c r="D722" s="9"/>
      <c r="E722" s="61"/>
      <c r="F722" s="18"/>
      <c r="G722" s="9"/>
      <c r="H722" s="9"/>
      <c r="I722" s="9"/>
      <c r="J722" s="9"/>
      <c r="K722" s="9"/>
      <c r="L722" s="9"/>
      <c r="M722" s="9"/>
    </row>
    <row r="723" spans="3:13">
      <c r="C723" s="9"/>
      <c r="D723" s="9"/>
      <c r="E723" s="61"/>
      <c r="F723" s="18"/>
      <c r="G723" s="9"/>
      <c r="H723" s="9"/>
      <c r="I723" s="9"/>
      <c r="J723" s="9"/>
      <c r="K723" s="9"/>
      <c r="L723" s="9"/>
      <c r="M723" s="9"/>
    </row>
    <row r="724" spans="3:13">
      <c r="C724" s="9"/>
      <c r="D724" s="9"/>
      <c r="E724" s="61"/>
      <c r="F724" s="18"/>
      <c r="G724" s="9"/>
      <c r="H724" s="9"/>
      <c r="I724" s="9"/>
      <c r="J724" s="9"/>
      <c r="K724" s="9"/>
      <c r="L724" s="9"/>
      <c r="M724" s="9"/>
    </row>
    <row r="725" spans="3:13">
      <c r="C725" s="9"/>
      <c r="D725" s="9"/>
      <c r="E725" s="61"/>
      <c r="F725" s="18"/>
      <c r="G725" s="9"/>
      <c r="H725" s="9"/>
      <c r="I725" s="9"/>
      <c r="J725" s="9"/>
      <c r="K725" s="9"/>
      <c r="L725" s="9"/>
      <c r="M725" s="9"/>
    </row>
    <row r="726" spans="3:13">
      <c r="C726" s="9"/>
      <c r="D726" s="9"/>
      <c r="E726" s="61"/>
      <c r="F726" s="18"/>
      <c r="G726" s="9"/>
      <c r="H726" s="9"/>
      <c r="I726" s="9"/>
      <c r="J726" s="9"/>
      <c r="K726" s="9"/>
      <c r="L726" s="9"/>
      <c r="M726" s="9"/>
    </row>
    <row r="727" spans="3:13">
      <c r="C727" s="9"/>
      <c r="D727" s="9"/>
      <c r="E727" s="61"/>
      <c r="F727" s="18"/>
      <c r="G727" s="9"/>
      <c r="H727" s="9"/>
      <c r="I727" s="9"/>
      <c r="J727" s="9"/>
      <c r="K727" s="9"/>
      <c r="L727" s="9"/>
      <c r="M727" s="9"/>
    </row>
    <row r="728" spans="3:13">
      <c r="C728" s="9"/>
      <c r="D728" s="9"/>
      <c r="E728" s="61"/>
      <c r="F728" s="18"/>
      <c r="G728" s="9"/>
      <c r="H728" s="9"/>
      <c r="I728" s="9"/>
      <c r="J728" s="9"/>
      <c r="K728" s="9"/>
      <c r="L728" s="9"/>
      <c r="M728" s="9"/>
    </row>
    <row r="729" spans="3:13">
      <c r="C729" s="9"/>
      <c r="D729" s="9"/>
      <c r="E729" s="61"/>
      <c r="F729" s="18"/>
      <c r="G729" s="9"/>
      <c r="H729" s="9"/>
      <c r="I729" s="9"/>
      <c r="J729" s="9"/>
      <c r="K729" s="9"/>
      <c r="L729" s="9"/>
      <c r="M729" s="9"/>
    </row>
    <row r="730" spans="3:13">
      <c r="C730" s="9"/>
      <c r="D730" s="9"/>
      <c r="E730" s="61"/>
      <c r="F730" s="18"/>
      <c r="G730" s="9"/>
      <c r="H730" s="9"/>
      <c r="I730" s="9"/>
      <c r="J730" s="9"/>
      <c r="K730" s="9"/>
      <c r="L730" s="9"/>
      <c r="M730" s="9"/>
    </row>
    <row r="731" spans="3:13">
      <c r="C731" s="9"/>
      <c r="D731" s="9"/>
      <c r="E731" s="61"/>
      <c r="F731" s="18"/>
      <c r="G731" s="9"/>
      <c r="H731" s="9"/>
      <c r="I731" s="9"/>
      <c r="J731" s="9"/>
      <c r="K731" s="9"/>
      <c r="L731" s="9"/>
      <c r="M731" s="9"/>
    </row>
    <row r="732" spans="3:13">
      <c r="C732" s="9"/>
      <c r="D732" s="9"/>
      <c r="E732" s="61"/>
      <c r="F732" s="18"/>
      <c r="G732" s="9"/>
      <c r="H732" s="9"/>
      <c r="I732" s="9"/>
      <c r="J732" s="9"/>
      <c r="K732" s="9"/>
      <c r="L732" s="9"/>
      <c r="M732" s="9"/>
    </row>
    <row r="733" spans="3:13">
      <c r="C733" s="9"/>
      <c r="D733" s="9"/>
      <c r="E733" s="61"/>
      <c r="F733" s="18"/>
      <c r="G733" s="9"/>
      <c r="H733" s="9"/>
      <c r="I733" s="9"/>
      <c r="J733" s="9"/>
      <c r="K733" s="9"/>
      <c r="L733" s="9"/>
      <c r="M733" s="9"/>
    </row>
    <row r="734" spans="3:13">
      <c r="C734" s="9"/>
      <c r="D734" s="9"/>
      <c r="E734" s="61"/>
      <c r="F734" s="18"/>
      <c r="G734" s="9"/>
      <c r="H734" s="9"/>
      <c r="I734" s="9"/>
      <c r="J734" s="9"/>
      <c r="K734" s="9"/>
      <c r="L734" s="9"/>
      <c r="M734" s="9"/>
    </row>
    <row r="735" spans="3:13">
      <c r="C735" s="9"/>
      <c r="D735" s="9"/>
      <c r="E735" s="61"/>
      <c r="F735" s="18"/>
      <c r="G735" s="9"/>
      <c r="H735" s="9"/>
      <c r="I735" s="9"/>
      <c r="J735" s="9"/>
      <c r="K735" s="9"/>
      <c r="L735" s="9"/>
      <c r="M735" s="9"/>
    </row>
    <row r="736" spans="3:13">
      <c r="C736" s="9"/>
      <c r="D736" s="9"/>
      <c r="E736" s="61"/>
      <c r="F736" s="18"/>
      <c r="G736" s="9"/>
      <c r="H736" s="9"/>
      <c r="I736" s="9"/>
      <c r="J736" s="9"/>
      <c r="K736" s="9"/>
      <c r="L736" s="9"/>
      <c r="M736" s="9"/>
    </row>
    <row r="737" spans="3:13">
      <c r="C737" s="9"/>
      <c r="D737" s="9"/>
      <c r="E737" s="61"/>
      <c r="F737" s="18"/>
      <c r="G737" s="9"/>
      <c r="H737" s="9"/>
      <c r="I737" s="9"/>
      <c r="J737" s="9"/>
      <c r="K737" s="9"/>
      <c r="L737" s="9"/>
      <c r="M737" s="9"/>
    </row>
    <row r="738" spans="3:13">
      <c r="C738" s="9"/>
      <c r="D738" s="9"/>
      <c r="E738" s="61"/>
      <c r="F738" s="18"/>
      <c r="G738" s="9"/>
      <c r="H738" s="9"/>
      <c r="I738" s="9"/>
      <c r="J738" s="9"/>
      <c r="K738" s="9"/>
      <c r="L738" s="9"/>
      <c r="M738" s="9"/>
    </row>
    <row r="739" spans="3:13">
      <c r="C739" s="9"/>
      <c r="D739" s="9"/>
      <c r="E739" s="61"/>
      <c r="F739" s="18"/>
      <c r="G739" s="9"/>
      <c r="H739" s="9"/>
      <c r="I739" s="9"/>
      <c r="J739" s="9"/>
      <c r="K739" s="9"/>
      <c r="L739" s="9"/>
      <c r="M739" s="9"/>
    </row>
    <row r="740" spans="3:13">
      <c r="C740" s="9"/>
      <c r="D740" s="9"/>
      <c r="E740" s="61"/>
      <c r="F740" s="18"/>
      <c r="G740" s="9"/>
      <c r="H740" s="9"/>
      <c r="I740" s="9"/>
      <c r="J740" s="9"/>
      <c r="K740" s="9"/>
      <c r="L740" s="9"/>
      <c r="M740" s="9"/>
    </row>
    <row r="741" spans="3:13">
      <c r="C741" s="9"/>
      <c r="D741" s="9"/>
      <c r="E741" s="61"/>
      <c r="F741" s="18"/>
      <c r="G741" s="9"/>
      <c r="H741" s="9"/>
      <c r="I741" s="9"/>
      <c r="J741" s="9"/>
      <c r="K741" s="9"/>
      <c r="L741" s="9"/>
      <c r="M741" s="9"/>
    </row>
    <row r="742" spans="3:13">
      <c r="C742" s="9"/>
      <c r="D742" s="9"/>
      <c r="E742" s="61"/>
      <c r="F742" s="18"/>
      <c r="G742" s="9"/>
      <c r="H742" s="9"/>
      <c r="I742" s="9"/>
      <c r="J742" s="9"/>
      <c r="K742" s="9"/>
      <c r="L742" s="9"/>
      <c r="M742" s="9"/>
    </row>
    <row r="743" spans="3:13">
      <c r="C743" s="9"/>
      <c r="D743" s="9"/>
      <c r="E743" s="61"/>
      <c r="F743" s="18"/>
      <c r="G743" s="9"/>
      <c r="H743" s="9"/>
      <c r="I743" s="9"/>
      <c r="J743" s="9"/>
      <c r="K743" s="9"/>
      <c r="L743" s="9"/>
      <c r="M743" s="9"/>
    </row>
    <row r="744" spans="3:13">
      <c r="C744" s="9"/>
      <c r="D744" s="9"/>
      <c r="E744" s="61"/>
      <c r="F744" s="18"/>
      <c r="G744" s="9"/>
      <c r="H744" s="9"/>
      <c r="I744" s="9"/>
      <c r="J744" s="9"/>
      <c r="K744" s="9"/>
      <c r="L744" s="9"/>
      <c r="M744" s="9"/>
    </row>
    <row r="745" spans="3:13">
      <c r="C745" s="9"/>
      <c r="D745" s="9"/>
      <c r="E745" s="61"/>
      <c r="F745" s="18"/>
      <c r="G745" s="9"/>
      <c r="H745" s="9"/>
      <c r="I745" s="9"/>
      <c r="J745" s="9"/>
      <c r="K745" s="9"/>
      <c r="L745" s="9"/>
      <c r="M745" s="9"/>
    </row>
    <row r="746" spans="3:13">
      <c r="C746" s="9"/>
      <c r="D746" s="9"/>
      <c r="E746" s="61"/>
      <c r="F746" s="18"/>
      <c r="G746" s="9"/>
      <c r="H746" s="9"/>
      <c r="I746" s="9"/>
      <c r="J746" s="9"/>
      <c r="K746" s="9"/>
      <c r="L746" s="9"/>
      <c r="M746" s="9"/>
    </row>
    <row r="747" spans="3:13">
      <c r="C747" s="9"/>
      <c r="D747" s="9"/>
      <c r="E747" s="61"/>
      <c r="F747" s="18"/>
      <c r="G747" s="9"/>
      <c r="H747" s="9"/>
      <c r="I747" s="9"/>
      <c r="J747" s="9"/>
      <c r="K747" s="9"/>
      <c r="L747" s="9"/>
      <c r="M747" s="9"/>
    </row>
    <row r="748" spans="3:13">
      <c r="C748" s="9"/>
      <c r="D748" s="9"/>
      <c r="E748" s="61"/>
      <c r="F748" s="18"/>
      <c r="G748" s="9"/>
      <c r="H748" s="9"/>
      <c r="I748" s="9"/>
      <c r="J748" s="9"/>
      <c r="K748" s="9"/>
      <c r="L748" s="9"/>
      <c r="M748" s="9"/>
    </row>
    <row r="749" spans="3:13">
      <c r="C749" s="9"/>
      <c r="D749" s="9"/>
      <c r="E749" s="61"/>
      <c r="F749" s="18"/>
      <c r="G749" s="9"/>
      <c r="H749" s="9"/>
      <c r="I749" s="9"/>
      <c r="J749" s="9"/>
      <c r="K749" s="9"/>
      <c r="L749" s="9"/>
      <c r="M749" s="9"/>
    </row>
    <row r="750" spans="3:13">
      <c r="C750" s="9"/>
      <c r="D750" s="9"/>
      <c r="E750" s="61"/>
      <c r="F750" s="18"/>
      <c r="G750" s="9"/>
      <c r="H750" s="9"/>
      <c r="I750" s="9"/>
      <c r="J750" s="9"/>
      <c r="K750" s="9"/>
      <c r="L750" s="9"/>
      <c r="M750" s="9"/>
    </row>
    <row r="751" spans="3:13">
      <c r="C751" s="9"/>
      <c r="D751" s="9"/>
      <c r="E751" s="61"/>
      <c r="F751" s="18"/>
      <c r="G751" s="9"/>
      <c r="H751" s="9"/>
      <c r="I751" s="9"/>
      <c r="J751" s="9"/>
      <c r="K751" s="9"/>
      <c r="L751" s="9"/>
      <c r="M751" s="9"/>
    </row>
    <row r="752" spans="3:13">
      <c r="C752" s="9"/>
      <c r="D752" s="9"/>
      <c r="E752" s="61"/>
      <c r="F752" s="18"/>
      <c r="G752" s="9"/>
      <c r="H752" s="9"/>
      <c r="I752" s="9"/>
      <c r="J752" s="9"/>
      <c r="K752" s="9"/>
      <c r="L752" s="9"/>
      <c r="M752" s="9"/>
    </row>
    <row r="753" spans="3:13">
      <c r="C753" s="9"/>
      <c r="D753" s="9"/>
      <c r="E753" s="61"/>
      <c r="F753" s="18"/>
      <c r="G753" s="9"/>
      <c r="H753" s="9"/>
      <c r="I753" s="9"/>
      <c r="J753" s="9"/>
      <c r="K753" s="9"/>
      <c r="L753" s="9"/>
      <c r="M753" s="9"/>
    </row>
    <row r="754" spans="3:13">
      <c r="C754" s="9"/>
      <c r="D754" s="9"/>
      <c r="E754" s="61"/>
      <c r="F754" s="18"/>
      <c r="G754" s="9"/>
      <c r="H754" s="9"/>
      <c r="I754" s="9"/>
      <c r="J754" s="9"/>
      <c r="K754" s="9"/>
      <c r="L754" s="9"/>
      <c r="M754" s="9"/>
    </row>
    <row r="755" spans="3:13">
      <c r="C755" s="9"/>
      <c r="D755" s="9"/>
      <c r="E755" s="61"/>
      <c r="F755" s="18"/>
      <c r="G755" s="9"/>
      <c r="H755" s="9"/>
      <c r="I755" s="9"/>
      <c r="J755" s="9"/>
      <c r="K755" s="9"/>
      <c r="L755" s="9"/>
      <c r="M755" s="9"/>
    </row>
    <row r="756" spans="3:13">
      <c r="C756" s="9"/>
      <c r="D756" s="9"/>
      <c r="E756" s="61"/>
      <c r="F756" s="18"/>
      <c r="G756" s="9"/>
      <c r="H756" s="9"/>
      <c r="I756" s="9"/>
      <c r="J756" s="9"/>
      <c r="K756" s="9"/>
      <c r="L756" s="9"/>
      <c r="M756" s="9"/>
    </row>
    <row r="757" spans="3:13">
      <c r="C757" s="9"/>
      <c r="D757" s="9"/>
      <c r="E757" s="61"/>
      <c r="F757" s="18"/>
      <c r="G757" s="9"/>
      <c r="H757" s="9"/>
      <c r="I757" s="9"/>
      <c r="J757" s="9"/>
      <c r="K757" s="9"/>
      <c r="L757" s="9"/>
      <c r="M757" s="9"/>
    </row>
    <row r="758" spans="3:13">
      <c r="C758" s="9"/>
      <c r="D758" s="9"/>
      <c r="E758" s="61"/>
      <c r="F758" s="18"/>
      <c r="G758" s="9"/>
      <c r="H758" s="9"/>
      <c r="I758" s="9"/>
      <c r="J758" s="9"/>
      <c r="K758" s="9"/>
      <c r="L758" s="9"/>
      <c r="M758" s="9"/>
    </row>
    <row r="759" spans="3:13">
      <c r="C759" s="9"/>
      <c r="D759" s="9"/>
      <c r="E759" s="61"/>
      <c r="F759" s="18"/>
      <c r="G759" s="9"/>
      <c r="H759" s="9"/>
      <c r="I759" s="9"/>
      <c r="J759" s="9"/>
      <c r="K759" s="9"/>
      <c r="L759" s="9"/>
      <c r="M759" s="9"/>
    </row>
    <row r="760" spans="3:13">
      <c r="C760" s="9"/>
      <c r="D760" s="9"/>
      <c r="E760" s="61"/>
      <c r="F760" s="18"/>
      <c r="G760" s="9"/>
      <c r="H760" s="9"/>
      <c r="I760" s="9"/>
      <c r="J760" s="9"/>
      <c r="K760" s="9"/>
      <c r="L760" s="9"/>
      <c r="M760" s="9"/>
    </row>
    <row r="761" spans="3:13">
      <c r="C761" s="9"/>
      <c r="D761" s="9"/>
      <c r="E761" s="61"/>
      <c r="F761" s="18"/>
      <c r="G761" s="9"/>
      <c r="H761" s="9"/>
      <c r="I761" s="9"/>
      <c r="J761" s="9"/>
      <c r="K761" s="9"/>
      <c r="L761" s="9"/>
      <c r="M761" s="9"/>
    </row>
    <row r="762" spans="3:13">
      <c r="C762" s="9"/>
      <c r="D762" s="9"/>
      <c r="E762" s="61"/>
      <c r="F762" s="18"/>
      <c r="G762" s="9"/>
      <c r="H762" s="9"/>
      <c r="I762" s="9"/>
      <c r="J762" s="9"/>
      <c r="K762" s="9"/>
      <c r="L762" s="9"/>
      <c r="M762" s="9"/>
    </row>
    <row r="763" spans="3:13">
      <c r="C763" s="9"/>
      <c r="D763" s="9"/>
      <c r="E763" s="61"/>
      <c r="F763" s="18"/>
      <c r="G763" s="9"/>
      <c r="H763" s="9"/>
      <c r="I763" s="9"/>
      <c r="J763" s="9"/>
      <c r="K763" s="9"/>
      <c r="L763" s="9"/>
      <c r="M763" s="9"/>
    </row>
    <row r="764" spans="3:13">
      <c r="C764" s="9"/>
      <c r="D764" s="9"/>
      <c r="E764" s="61"/>
      <c r="F764" s="18"/>
      <c r="G764" s="9"/>
      <c r="H764" s="9"/>
      <c r="I764" s="9"/>
      <c r="J764" s="9"/>
      <c r="K764" s="9"/>
      <c r="L764" s="9"/>
      <c r="M764" s="9"/>
    </row>
    <row r="765" spans="3:13">
      <c r="C765" s="9"/>
      <c r="D765" s="9"/>
      <c r="E765" s="61"/>
      <c r="F765" s="18"/>
      <c r="G765" s="9"/>
      <c r="H765" s="9"/>
      <c r="I765" s="9"/>
      <c r="J765" s="9"/>
      <c r="K765" s="9"/>
      <c r="L765" s="9"/>
      <c r="M765" s="9"/>
    </row>
    <row r="766" spans="3:13">
      <c r="C766" s="9"/>
      <c r="D766" s="9"/>
      <c r="E766" s="61"/>
      <c r="F766" s="18"/>
      <c r="G766" s="9"/>
      <c r="H766" s="9"/>
      <c r="I766" s="9"/>
      <c r="J766" s="9"/>
      <c r="K766" s="9"/>
      <c r="L766" s="9"/>
      <c r="M766" s="9"/>
    </row>
    <row r="767" spans="3:13">
      <c r="C767" s="9"/>
      <c r="D767" s="9"/>
      <c r="E767" s="61"/>
      <c r="F767" s="18"/>
      <c r="G767" s="9"/>
      <c r="H767" s="9"/>
      <c r="I767" s="9"/>
      <c r="J767" s="9"/>
      <c r="K767" s="9"/>
      <c r="L767" s="9"/>
      <c r="M767" s="9"/>
    </row>
    <row r="768" spans="3:13">
      <c r="C768" s="9"/>
      <c r="D768" s="9"/>
      <c r="E768" s="61"/>
      <c r="F768" s="18"/>
      <c r="G768" s="9"/>
      <c r="H768" s="9"/>
      <c r="I768" s="9"/>
      <c r="J768" s="9"/>
      <c r="K768" s="9"/>
      <c r="L768" s="9"/>
      <c r="M768" s="9"/>
    </row>
    <row r="769" spans="3:13">
      <c r="C769" s="9"/>
      <c r="D769" s="9"/>
      <c r="E769" s="61"/>
      <c r="F769" s="18"/>
      <c r="G769" s="9"/>
      <c r="H769" s="9"/>
      <c r="I769" s="9"/>
      <c r="J769" s="9"/>
      <c r="K769" s="9"/>
      <c r="L769" s="9"/>
      <c r="M769" s="9"/>
    </row>
    <row r="770" spans="3:13">
      <c r="C770" s="9"/>
      <c r="D770" s="9"/>
      <c r="E770" s="61"/>
      <c r="F770" s="18"/>
      <c r="G770" s="9"/>
      <c r="H770" s="9"/>
      <c r="I770" s="9"/>
      <c r="J770" s="9"/>
      <c r="K770" s="9"/>
      <c r="L770" s="9"/>
      <c r="M770" s="9"/>
    </row>
    <row r="771" spans="3:13">
      <c r="C771" s="9"/>
      <c r="D771" s="9"/>
      <c r="E771" s="61"/>
      <c r="F771" s="18"/>
      <c r="G771" s="9"/>
      <c r="H771" s="9"/>
      <c r="I771" s="9"/>
      <c r="J771" s="9"/>
      <c r="K771" s="9"/>
      <c r="L771" s="9"/>
      <c r="M771" s="9"/>
    </row>
    <row r="772" spans="3:13">
      <c r="C772" s="9"/>
      <c r="D772" s="9"/>
      <c r="E772" s="61"/>
      <c r="F772" s="18"/>
      <c r="G772" s="9"/>
      <c r="H772" s="9"/>
      <c r="I772" s="9"/>
      <c r="J772" s="9"/>
      <c r="K772" s="9"/>
      <c r="L772" s="9"/>
      <c r="M772" s="9"/>
    </row>
    <row r="773" spans="3:13">
      <c r="C773" s="9"/>
      <c r="D773" s="9"/>
      <c r="E773" s="61"/>
      <c r="F773" s="18"/>
      <c r="G773" s="9"/>
      <c r="H773" s="9"/>
      <c r="I773" s="9"/>
      <c r="J773" s="9"/>
      <c r="K773" s="9"/>
      <c r="L773" s="9"/>
      <c r="M773" s="9"/>
    </row>
    <row r="774" spans="3:13">
      <c r="C774" s="9"/>
      <c r="D774" s="9"/>
      <c r="E774" s="61"/>
      <c r="F774" s="18"/>
      <c r="G774" s="9"/>
      <c r="H774" s="9"/>
      <c r="I774" s="9"/>
      <c r="J774" s="9"/>
      <c r="K774" s="9"/>
      <c r="L774" s="9"/>
      <c r="M774" s="9"/>
    </row>
    <row r="775" spans="3:13">
      <c r="C775" s="9"/>
      <c r="D775" s="9"/>
      <c r="E775" s="61"/>
      <c r="F775" s="18"/>
      <c r="G775" s="9"/>
      <c r="H775" s="9"/>
      <c r="I775" s="9"/>
      <c r="J775" s="9"/>
      <c r="K775" s="9"/>
      <c r="L775" s="9"/>
      <c r="M775" s="9"/>
    </row>
    <row r="776" spans="3:13">
      <c r="C776" s="9"/>
      <c r="D776" s="9"/>
      <c r="E776" s="61"/>
      <c r="F776" s="18"/>
      <c r="G776" s="9"/>
      <c r="H776" s="9"/>
      <c r="I776" s="9"/>
      <c r="J776" s="9"/>
      <c r="K776" s="9"/>
      <c r="L776" s="9"/>
      <c r="M776" s="9"/>
    </row>
    <row r="777" spans="3:13">
      <c r="C777" s="9"/>
      <c r="D777" s="9"/>
      <c r="E777" s="61"/>
      <c r="F777" s="18"/>
      <c r="G777" s="9"/>
      <c r="H777" s="9"/>
      <c r="I777" s="9"/>
      <c r="J777" s="9"/>
      <c r="K777" s="9"/>
      <c r="L777" s="9"/>
      <c r="M777" s="9"/>
    </row>
    <row r="778" spans="3:13">
      <c r="C778" s="9"/>
      <c r="D778" s="9"/>
      <c r="E778" s="61"/>
      <c r="F778" s="18"/>
      <c r="G778" s="9"/>
      <c r="H778" s="9"/>
      <c r="I778" s="9"/>
      <c r="J778" s="9"/>
      <c r="K778" s="9"/>
      <c r="L778" s="9"/>
      <c r="M778" s="9"/>
    </row>
    <row r="779" spans="3:13">
      <c r="C779" s="9"/>
      <c r="D779" s="9"/>
      <c r="E779" s="61"/>
      <c r="F779" s="18"/>
      <c r="G779" s="9"/>
      <c r="H779" s="9"/>
      <c r="I779" s="9"/>
      <c r="J779" s="9"/>
      <c r="K779" s="9"/>
      <c r="L779" s="9"/>
      <c r="M779" s="9"/>
    </row>
    <row r="780" spans="3:13">
      <c r="C780" s="9"/>
      <c r="D780" s="9"/>
      <c r="E780" s="61"/>
      <c r="F780" s="18"/>
      <c r="G780" s="9"/>
      <c r="H780" s="9"/>
      <c r="I780" s="9"/>
      <c r="J780" s="9"/>
      <c r="K780" s="9"/>
      <c r="L780" s="9"/>
      <c r="M780" s="9"/>
    </row>
    <row r="781" spans="3:13">
      <c r="C781" s="9"/>
      <c r="D781" s="9"/>
      <c r="E781" s="61"/>
      <c r="F781" s="18"/>
      <c r="G781" s="9"/>
      <c r="H781" s="9"/>
      <c r="I781" s="9"/>
      <c r="J781" s="9"/>
      <c r="K781" s="9"/>
      <c r="L781" s="9"/>
      <c r="M781" s="9"/>
    </row>
    <row r="782" spans="3:13">
      <c r="C782" s="9"/>
      <c r="D782" s="9"/>
      <c r="E782" s="61"/>
      <c r="F782" s="18"/>
      <c r="G782" s="9"/>
      <c r="H782" s="9"/>
      <c r="I782" s="9"/>
      <c r="J782" s="9"/>
      <c r="K782" s="9"/>
      <c r="L782" s="9"/>
      <c r="M782" s="9"/>
    </row>
    <row r="783" spans="3:13">
      <c r="C783" s="9"/>
      <c r="D783" s="9"/>
      <c r="E783" s="61"/>
      <c r="F783" s="18"/>
      <c r="G783" s="9"/>
      <c r="H783" s="9"/>
      <c r="I783" s="9"/>
      <c r="J783" s="9"/>
      <c r="K783" s="9"/>
      <c r="L783" s="9"/>
      <c r="M783" s="9"/>
    </row>
    <row r="784" spans="3:13">
      <c r="C784" s="9"/>
      <c r="D784" s="9"/>
      <c r="E784" s="61"/>
      <c r="F784" s="18"/>
      <c r="G784" s="9"/>
      <c r="H784" s="9"/>
      <c r="I784" s="9"/>
      <c r="J784" s="9"/>
      <c r="K784" s="9"/>
      <c r="L784" s="9"/>
      <c r="M784" s="9"/>
    </row>
    <row r="785" spans="3:13">
      <c r="C785" s="9"/>
      <c r="D785" s="9"/>
      <c r="E785" s="61"/>
      <c r="F785" s="18"/>
      <c r="G785" s="9"/>
      <c r="H785" s="9"/>
      <c r="I785" s="9"/>
      <c r="J785" s="9"/>
      <c r="K785" s="9"/>
      <c r="L785" s="9"/>
      <c r="M785" s="9"/>
    </row>
    <row r="786" spans="3:13">
      <c r="C786" s="9"/>
      <c r="D786" s="9"/>
      <c r="E786" s="61"/>
      <c r="F786" s="18"/>
      <c r="G786" s="9"/>
      <c r="H786" s="9"/>
      <c r="I786" s="9"/>
      <c r="J786" s="9"/>
      <c r="K786" s="9"/>
      <c r="L786" s="9"/>
      <c r="M786" s="9"/>
    </row>
    <row r="787" spans="3:13">
      <c r="C787" s="9"/>
      <c r="D787" s="9"/>
      <c r="E787" s="61"/>
      <c r="F787" s="18"/>
      <c r="G787" s="9"/>
      <c r="H787" s="9"/>
      <c r="I787" s="9"/>
      <c r="J787" s="9"/>
      <c r="K787" s="9"/>
      <c r="L787" s="9"/>
      <c r="M787" s="9"/>
    </row>
    <row r="788" spans="3:13">
      <c r="C788" s="9"/>
      <c r="D788" s="9"/>
      <c r="E788" s="61"/>
      <c r="F788" s="18"/>
      <c r="G788" s="9"/>
      <c r="H788" s="9"/>
      <c r="I788" s="9"/>
      <c r="J788" s="9"/>
      <c r="K788" s="9"/>
      <c r="L788" s="9"/>
      <c r="M788" s="9"/>
    </row>
    <row r="789" spans="3:13">
      <c r="C789" s="9"/>
      <c r="D789" s="9"/>
      <c r="E789" s="61"/>
      <c r="F789" s="18"/>
      <c r="G789" s="9"/>
      <c r="H789" s="9"/>
      <c r="I789" s="9"/>
      <c r="J789" s="9"/>
      <c r="K789" s="9"/>
      <c r="L789" s="9"/>
      <c r="M789" s="9"/>
    </row>
    <row r="790" spans="3:13">
      <c r="C790" s="9"/>
      <c r="D790" s="9"/>
      <c r="E790" s="61"/>
      <c r="F790" s="18"/>
      <c r="G790" s="9"/>
      <c r="H790" s="9"/>
      <c r="I790" s="9"/>
      <c r="J790" s="9"/>
      <c r="K790" s="9"/>
      <c r="L790" s="9"/>
      <c r="M790" s="9"/>
    </row>
    <row r="791" spans="3:13">
      <c r="C791" s="9"/>
      <c r="D791" s="9"/>
      <c r="E791" s="61"/>
      <c r="F791" s="18"/>
      <c r="G791" s="9"/>
      <c r="H791" s="9"/>
      <c r="I791" s="9"/>
      <c r="J791" s="9"/>
      <c r="K791" s="9"/>
      <c r="L791" s="9"/>
      <c r="M791" s="9"/>
    </row>
    <row r="792" spans="3:13">
      <c r="C792" s="9"/>
      <c r="D792" s="9"/>
      <c r="E792" s="61"/>
      <c r="F792" s="18"/>
      <c r="G792" s="9"/>
      <c r="H792" s="9"/>
      <c r="I792" s="9"/>
      <c r="J792" s="9"/>
      <c r="K792" s="9"/>
      <c r="L792" s="9"/>
      <c r="M792" s="9"/>
    </row>
    <row r="793" spans="3:13">
      <c r="C793" s="9"/>
      <c r="D793" s="9"/>
      <c r="E793" s="61"/>
      <c r="F793" s="18"/>
      <c r="G793" s="9"/>
      <c r="H793" s="9"/>
      <c r="I793" s="9"/>
      <c r="J793" s="9"/>
      <c r="K793" s="9"/>
      <c r="L793" s="9"/>
      <c r="M793" s="9"/>
    </row>
    <row r="794" spans="3:13">
      <c r="C794" s="9"/>
      <c r="D794" s="9"/>
      <c r="E794" s="61"/>
      <c r="F794" s="18"/>
      <c r="G794" s="9"/>
      <c r="H794" s="9"/>
      <c r="I794" s="9"/>
      <c r="J794" s="9"/>
      <c r="K794" s="9"/>
      <c r="L794" s="9"/>
      <c r="M794" s="9"/>
    </row>
    <row r="795" spans="3:13">
      <c r="C795" s="9"/>
      <c r="D795" s="9"/>
      <c r="E795" s="61"/>
      <c r="F795" s="18"/>
      <c r="G795" s="9"/>
      <c r="H795" s="9"/>
      <c r="I795" s="9"/>
      <c r="J795" s="9"/>
      <c r="K795" s="9"/>
      <c r="L795" s="9"/>
      <c r="M795" s="9"/>
    </row>
    <row r="796" spans="3:13">
      <c r="C796" s="9"/>
      <c r="D796" s="9"/>
      <c r="E796" s="61"/>
      <c r="F796" s="18"/>
      <c r="G796" s="9"/>
      <c r="H796" s="9"/>
      <c r="I796" s="9"/>
      <c r="J796" s="9"/>
      <c r="K796" s="9"/>
      <c r="L796" s="9"/>
      <c r="M796" s="9"/>
    </row>
    <row r="797" spans="3:13">
      <c r="C797" s="9"/>
      <c r="D797" s="9"/>
      <c r="E797" s="61"/>
      <c r="F797" s="18"/>
      <c r="G797" s="9"/>
      <c r="H797" s="9"/>
      <c r="I797" s="9"/>
      <c r="J797" s="9"/>
      <c r="K797" s="9"/>
      <c r="L797" s="9"/>
      <c r="M797" s="9"/>
    </row>
    <row r="798" spans="3:13">
      <c r="C798" s="9"/>
      <c r="D798" s="9"/>
      <c r="E798" s="61"/>
      <c r="F798" s="18"/>
      <c r="G798" s="9"/>
      <c r="H798" s="9"/>
      <c r="I798" s="9"/>
      <c r="J798" s="9"/>
      <c r="K798" s="9"/>
      <c r="L798" s="9"/>
      <c r="M798" s="9"/>
    </row>
    <row r="799" spans="3:13">
      <c r="C799" s="9"/>
      <c r="D799" s="9"/>
      <c r="E799" s="61"/>
      <c r="F799" s="18"/>
      <c r="G799" s="9"/>
      <c r="H799" s="9"/>
      <c r="I799" s="9"/>
      <c r="J799" s="9"/>
      <c r="K799" s="9"/>
      <c r="L799" s="9"/>
      <c r="M799" s="9"/>
    </row>
    <row r="800" spans="3:13">
      <c r="C800" s="9"/>
      <c r="D800" s="9"/>
      <c r="E800" s="61"/>
      <c r="F800" s="18"/>
      <c r="G800" s="9"/>
      <c r="H800" s="9"/>
      <c r="I800" s="9"/>
      <c r="J800" s="9"/>
      <c r="K800" s="9"/>
      <c r="L800" s="9"/>
      <c r="M800" s="9"/>
    </row>
    <row r="801" spans="3:13">
      <c r="C801" s="9"/>
      <c r="D801" s="9"/>
      <c r="E801" s="61"/>
      <c r="F801" s="18"/>
      <c r="G801" s="9"/>
      <c r="H801" s="9"/>
      <c r="I801" s="9"/>
      <c r="J801" s="9"/>
      <c r="K801" s="9"/>
      <c r="L801" s="9"/>
      <c r="M801" s="9"/>
    </row>
    <row r="802" spans="3:13">
      <c r="C802" s="9"/>
      <c r="D802" s="9"/>
      <c r="E802" s="61"/>
      <c r="F802" s="18"/>
      <c r="G802" s="9"/>
      <c r="H802" s="9"/>
      <c r="I802" s="9"/>
      <c r="J802" s="9"/>
      <c r="K802" s="9"/>
      <c r="L802" s="9"/>
      <c r="M802" s="9"/>
    </row>
    <row r="803" spans="3:13">
      <c r="C803" s="9"/>
      <c r="D803" s="9"/>
      <c r="E803" s="61"/>
      <c r="F803" s="18"/>
      <c r="G803" s="9"/>
      <c r="H803" s="9"/>
      <c r="I803" s="9"/>
      <c r="J803" s="9"/>
      <c r="K803" s="9"/>
      <c r="L803" s="9"/>
      <c r="M803" s="9"/>
    </row>
    <row r="804" spans="3:13">
      <c r="C804" s="9"/>
      <c r="D804" s="9"/>
      <c r="E804" s="61"/>
      <c r="F804" s="18"/>
      <c r="G804" s="9"/>
      <c r="H804" s="9"/>
      <c r="I804" s="9"/>
      <c r="J804" s="9"/>
      <c r="K804" s="9"/>
      <c r="L804" s="9"/>
      <c r="M804" s="9"/>
    </row>
    <row r="805" spans="3:13">
      <c r="C805" s="9"/>
      <c r="D805" s="9"/>
      <c r="E805" s="61"/>
      <c r="F805" s="18"/>
      <c r="G805" s="9"/>
      <c r="H805" s="9"/>
      <c r="I805" s="9"/>
      <c r="J805" s="9"/>
      <c r="K805" s="9"/>
      <c r="L805" s="9"/>
      <c r="M805" s="9"/>
    </row>
    <row r="806" spans="3:13">
      <c r="C806" s="9"/>
      <c r="D806" s="9"/>
      <c r="E806" s="61"/>
      <c r="F806" s="18"/>
      <c r="G806" s="9"/>
      <c r="H806" s="9"/>
      <c r="I806" s="9"/>
      <c r="J806" s="9"/>
      <c r="K806" s="9"/>
      <c r="L806" s="9"/>
      <c r="M806" s="9"/>
    </row>
    <row r="807" spans="3:13">
      <c r="C807" s="9"/>
      <c r="D807" s="9"/>
      <c r="E807" s="61"/>
      <c r="F807" s="18"/>
      <c r="G807" s="9"/>
      <c r="H807" s="9"/>
      <c r="I807" s="9"/>
      <c r="J807" s="9"/>
      <c r="K807" s="9"/>
      <c r="L807" s="9"/>
      <c r="M807" s="9"/>
    </row>
    <row r="808" spans="3:13">
      <c r="C808" s="9"/>
      <c r="D808" s="9"/>
      <c r="E808" s="61"/>
      <c r="F808" s="18"/>
      <c r="G808" s="9"/>
      <c r="H808" s="9"/>
      <c r="I808" s="9"/>
      <c r="J808" s="9"/>
      <c r="K808" s="9"/>
      <c r="L808" s="9"/>
      <c r="M808" s="9"/>
    </row>
    <row r="809" spans="3:13">
      <c r="C809" s="9"/>
      <c r="D809" s="9"/>
      <c r="E809" s="61"/>
      <c r="F809" s="18"/>
      <c r="G809" s="9"/>
      <c r="H809" s="9"/>
      <c r="I809" s="9"/>
      <c r="J809" s="9"/>
      <c r="K809" s="9"/>
      <c r="L809" s="9"/>
      <c r="M809" s="9"/>
    </row>
    <row r="810" spans="3:13">
      <c r="C810" s="9"/>
      <c r="D810" s="9"/>
      <c r="E810" s="61"/>
      <c r="F810" s="18"/>
      <c r="G810" s="9"/>
      <c r="H810" s="9"/>
      <c r="I810" s="9"/>
      <c r="J810" s="9"/>
      <c r="K810" s="9"/>
      <c r="L810" s="9"/>
      <c r="M810" s="9"/>
    </row>
    <row r="811" spans="3:13">
      <c r="C811" s="9"/>
      <c r="D811" s="9"/>
      <c r="E811" s="61"/>
      <c r="F811" s="18"/>
      <c r="G811" s="9"/>
      <c r="H811" s="9"/>
      <c r="I811" s="9"/>
      <c r="J811" s="9"/>
      <c r="K811" s="9"/>
      <c r="L811" s="9"/>
      <c r="M811" s="9"/>
    </row>
    <row r="812" spans="3:13">
      <c r="C812" s="9"/>
      <c r="D812" s="9"/>
      <c r="E812" s="61"/>
      <c r="F812" s="18"/>
      <c r="G812" s="9"/>
      <c r="H812" s="9"/>
      <c r="I812" s="9"/>
      <c r="J812" s="9"/>
      <c r="K812" s="9"/>
      <c r="L812" s="9"/>
      <c r="M812" s="9"/>
    </row>
    <row r="813" spans="3:13">
      <c r="C813" s="9"/>
      <c r="D813" s="9"/>
      <c r="E813" s="61"/>
      <c r="F813" s="18"/>
      <c r="G813" s="9"/>
      <c r="H813" s="9"/>
      <c r="I813" s="9"/>
      <c r="J813" s="9"/>
      <c r="K813" s="9"/>
      <c r="L813" s="9"/>
      <c r="M813" s="9"/>
    </row>
    <row r="814" spans="3:13">
      <c r="C814" s="9"/>
      <c r="D814" s="9"/>
      <c r="E814" s="61"/>
      <c r="F814" s="18"/>
      <c r="G814" s="9"/>
      <c r="H814" s="9"/>
      <c r="I814" s="9"/>
      <c r="J814" s="9"/>
      <c r="K814" s="9"/>
      <c r="L814" s="9"/>
      <c r="M814" s="9"/>
    </row>
    <row r="815" spans="3:13">
      <c r="C815" s="9"/>
      <c r="D815" s="9"/>
      <c r="E815" s="61"/>
      <c r="F815" s="18"/>
      <c r="G815" s="9"/>
      <c r="H815" s="9"/>
      <c r="I815" s="9"/>
      <c r="J815" s="9"/>
      <c r="K815" s="9"/>
      <c r="L815" s="9"/>
      <c r="M815" s="9"/>
    </row>
    <row r="816" spans="3:13">
      <c r="C816" s="9"/>
      <c r="D816" s="9"/>
      <c r="E816" s="61"/>
      <c r="F816" s="18"/>
      <c r="G816" s="9"/>
      <c r="H816" s="9"/>
      <c r="I816" s="9"/>
      <c r="J816" s="9"/>
      <c r="K816" s="9"/>
      <c r="L816" s="9"/>
      <c r="M816" s="9"/>
    </row>
    <row r="817" spans="3:13">
      <c r="C817" s="9"/>
      <c r="D817" s="9"/>
      <c r="E817" s="61"/>
      <c r="F817" s="18"/>
      <c r="G817" s="9"/>
      <c r="H817" s="9"/>
      <c r="I817" s="9"/>
      <c r="J817" s="9"/>
      <c r="K817" s="9"/>
      <c r="L817" s="9"/>
      <c r="M817" s="9"/>
    </row>
    <row r="818" spans="3:13">
      <c r="C818" s="9"/>
      <c r="D818" s="9"/>
      <c r="E818" s="61"/>
      <c r="F818" s="18"/>
      <c r="G818" s="9"/>
      <c r="H818" s="9"/>
      <c r="I818" s="9"/>
      <c r="J818" s="9"/>
      <c r="K818" s="9"/>
      <c r="L818" s="9"/>
      <c r="M818" s="9"/>
    </row>
    <row r="819" spans="3:13">
      <c r="C819" s="9"/>
      <c r="D819" s="9"/>
      <c r="E819" s="61"/>
      <c r="F819" s="18"/>
      <c r="G819" s="9"/>
      <c r="H819" s="9"/>
      <c r="I819" s="9"/>
      <c r="J819" s="9"/>
      <c r="K819" s="9"/>
      <c r="L819" s="9"/>
      <c r="M819" s="9"/>
    </row>
    <row r="820" spans="3:13">
      <c r="C820" s="9"/>
      <c r="D820" s="9"/>
      <c r="E820" s="61"/>
      <c r="F820" s="18"/>
      <c r="G820" s="9"/>
      <c r="H820" s="9"/>
      <c r="I820" s="9"/>
      <c r="J820" s="9"/>
      <c r="K820" s="9"/>
      <c r="L820" s="9"/>
      <c r="M820" s="9"/>
    </row>
    <row r="821" spans="3:13">
      <c r="C821" s="9"/>
      <c r="D821" s="9"/>
      <c r="E821" s="61"/>
      <c r="F821" s="18"/>
      <c r="G821" s="9"/>
      <c r="H821" s="9"/>
      <c r="I821" s="9"/>
      <c r="J821" s="9"/>
      <c r="K821" s="9"/>
      <c r="L821" s="9"/>
      <c r="M821" s="9"/>
    </row>
    <row r="822" spans="3:13">
      <c r="C822" s="9"/>
      <c r="D822" s="9"/>
      <c r="E822" s="61"/>
      <c r="F822" s="18"/>
      <c r="G822" s="9"/>
      <c r="H822" s="9"/>
      <c r="I822" s="9"/>
      <c r="J822" s="9"/>
      <c r="K822" s="9"/>
      <c r="L822" s="9"/>
      <c r="M822" s="9"/>
    </row>
    <row r="823" spans="3:13">
      <c r="C823" s="9"/>
      <c r="D823" s="9"/>
      <c r="E823" s="61"/>
      <c r="F823" s="18"/>
      <c r="G823" s="9"/>
      <c r="H823" s="9"/>
      <c r="I823" s="9"/>
      <c r="J823" s="9"/>
      <c r="K823" s="9"/>
      <c r="L823" s="9"/>
      <c r="M823" s="9"/>
    </row>
    <row r="824" spans="3:13">
      <c r="C824" s="9"/>
      <c r="D824" s="9"/>
      <c r="E824" s="61"/>
      <c r="F824" s="18"/>
      <c r="G824" s="9"/>
      <c r="H824" s="9"/>
      <c r="I824" s="9"/>
      <c r="J824" s="9"/>
      <c r="K824" s="9"/>
      <c r="L824" s="9"/>
      <c r="M824" s="9"/>
    </row>
    <row r="825" spans="3:13">
      <c r="C825" s="9"/>
      <c r="D825" s="9"/>
      <c r="E825" s="61"/>
      <c r="F825" s="18"/>
      <c r="G825" s="9"/>
      <c r="H825" s="9"/>
      <c r="I825" s="9"/>
      <c r="J825" s="9"/>
      <c r="K825" s="9"/>
      <c r="L825" s="9"/>
      <c r="M825" s="9"/>
    </row>
    <row r="826" spans="3:13">
      <c r="C826" s="9"/>
      <c r="D826" s="9"/>
      <c r="E826" s="61"/>
      <c r="F826" s="18"/>
      <c r="G826" s="9"/>
      <c r="H826" s="9"/>
      <c r="I826" s="9"/>
      <c r="J826" s="9"/>
      <c r="K826" s="9"/>
      <c r="L826" s="9"/>
      <c r="M826" s="9"/>
    </row>
    <row r="827" spans="3:13">
      <c r="C827" s="9"/>
      <c r="D827" s="9"/>
      <c r="E827" s="61"/>
      <c r="F827" s="18"/>
      <c r="G827" s="9"/>
      <c r="H827" s="9"/>
      <c r="I827" s="9"/>
      <c r="J827" s="9"/>
      <c r="K827" s="9"/>
      <c r="L827" s="9"/>
      <c r="M827" s="9"/>
    </row>
    <row r="828" spans="3:13">
      <c r="C828" s="9"/>
      <c r="D828" s="9"/>
      <c r="E828" s="61"/>
      <c r="F828" s="18"/>
      <c r="G828" s="9"/>
      <c r="H828" s="9"/>
      <c r="I828" s="9"/>
      <c r="J828" s="9"/>
      <c r="K828" s="9"/>
      <c r="L828" s="9"/>
      <c r="M828" s="9"/>
    </row>
    <row r="829" spans="3:13">
      <c r="C829" s="9"/>
      <c r="D829" s="9"/>
      <c r="E829" s="61"/>
      <c r="F829" s="18"/>
      <c r="G829" s="9"/>
      <c r="H829" s="9"/>
      <c r="I829" s="9"/>
      <c r="J829" s="9"/>
      <c r="K829" s="9"/>
      <c r="L829" s="9"/>
      <c r="M829" s="9"/>
    </row>
    <row r="830" spans="3:13">
      <c r="C830" s="9"/>
      <c r="D830" s="9"/>
      <c r="E830" s="61"/>
      <c r="F830" s="18"/>
      <c r="G830" s="9"/>
      <c r="H830" s="9"/>
      <c r="I830" s="9"/>
      <c r="J830" s="9"/>
      <c r="K830" s="9"/>
      <c r="L830" s="9"/>
      <c r="M830" s="9"/>
    </row>
    <row r="831" spans="3:13">
      <c r="C831" s="9"/>
      <c r="D831" s="9"/>
      <c r="E831" s="61"/>
      <c r="F831" s="18"/>
      <c r="G831" s="9"/>
      <c r="H831" s="9"/>
      <c r="I831" s="9"/>
      <c r="J831" s="9"/>
      <c r="K831" s="9"/>
      <c r="L831" s="9"/>
      <c r="M831" s="9"/>
    </row>
    <row r="832" spans="3:13">
      <c r="C832" s="9"/>
      <c r="D832" s="9"/>
      <c r="E832" s="61"/>
      <c r="F832" s="18"/>
      <c r="G832" s="9"/>
      <c r="H832" s="9"/>
      <c r="I832" s="9"/>
      <c r="J832" s="9"/>
      <c r="K832" s="9"/>
      <c r="L832" s="9"/>
      <c r="M832" s="9"/>
    </row>
    <row r="833" spans="3:13">
      <c r="C833" s="9"/>
      <c r="D833" s="9"/>
      <c r="E833" s="61"/>
      <c r="F833" s="18"/>
      <c r="G833" s="9"/>
      <c r="H833" s="9"/>
      <c r="I833" s="9"/>
      <c r="J833" s="9"/>
      <c r="K833" s="9"/>
      <c r="L833" s="9"/>
      <c r="M833" s="9"/>
    </row>
    <row r="834" spans="3:13">
      <c r="C834" s="9"/>
      <c r="D834" s="9"/>
      <c r="E834" s="61"/>
      <c r="F834" s="18"/>
      <c r="G834" s="9"/>
      <c r="H834" s="9"/>
      <c r="I834" s="9"/>
      <c r="J834" s="9"/>
      <c r="K834" s="9"/>
      <c r="L834" s="9"/>
      <c r="M834" s="9"/>
    </row>
    <row r="835" spans="3:13">
      <c r="C835" s="9"/>
      <c r="D835" s="9"/>
      <c r="E835" s="61"/>
      <c r="F835" s="18"/>
      <c r="G835" s="9"/>
      <c r="H835" s="9"/>
      <c r="I835" s="9"/>
      <c r="J835" s="9"/>
      <c r="K835" s="9"/>
      <c r="L835" s="9"/>
      <c r="M835" s="9"/>
    </row>
    <row r="836" spans="3:13">
      <c r="C836" s="9"/>
      <c r="D836" s="9"/>
      <c r="E836" s="61"/>
      <c r="F836" s="18"/>
      <c r="G836" s="9"/>
      <c r="H836" s="9"/>
      <c r="I836" s="9"/>
      <c r="J836" s="9"/>
      <c r="K836" s="9"/>
      <c r="L836" s="9"/>
      <c r="M836" s="9"/>
    </row>
    <row r="837" spans="3:13">
      <c r="C837" s="9"/>
      <c r="D837" s="9"/>
      <c r="E837" s="61"/>
      <c r="F837" s="18"/>
      <c r="G837" s="9"/>
      <c r="H837" s="9"/>
      <c r="I837" s="9"/>
      <c r="J837" s="9"/>
      <c r="K837" s="9"/>
      <c r="L837" s="9"/>
      <c r="M837" s="9"/>
    </row>
    <row r="838" spans="3:13">
      <c r="C838" s="9"/>
      <c r="D838" s="9"/>
      <c r="E838" s="61"/>
      <c r="F838" s="18"/>
      <c r="G838" s="9"/>
      <c r="H838" s="9"/>
      <c r="I838" s="9"/>
      <c r="J838" s="9"/>
      <c r="K838" s="9"/>
      <c r="L838" s="9"/>
      <c r="M838" s="9"/>
    </row>
    <row r="839" spans="3:13">
      <c r="C839" s="9"/>
      <c r="D839" s="9"/>
      <c r="E839" s="61"/>
      <c r="F839" s="18"/>
      <c r="G839" s="9"/>
      <c r="H839" s="9"/>
      <c r="I839" s="9"/>
      <c r="J839" s="9"/>
      <c r="K839" s="9"/>
      <c r="L839" s="9"/>
      <c r="M839" s="9"/>
    </row>
    <row r="840" spans="3:13">
      <c r="C840" s="9"/>
      <c r="D840" s="9"/>
      <c r="E840" s="61"/>
      <c r="F840" s="18"/>
      <c r="G840" s="9"/>
      <c r="H840" s="9"/>
      <c r="I840" s="9"/>
      <c r="J840" s="9"/>
      <c r="K840" s="9"/>
      <c r="L840" s="9"/>
      <c r="M840" s="9"/>
    </row>
    <row r="841" spans="3:13">
      <c r="C841" s="9"/>
      <c r="D841" s="9"/>
      <c r="E841" s="61"/>
      <c r="F841" s="18"/>
      <c r="G841" s="9"/>
      <c r="H841" s="9"/>
      <c r="I841" s="9"/>
      <c r="J841" s="9"/>
      <c r="K841" s="9"/>
      <c r="L841" s="9"/>
      <c r="M841" s="9"/>
    </row>
    <row r="842" spans="3:13">
      <c r="C842" s="9"/>
      <c r="D842" s="9"/>
      <c r="E842" s="61"/>
      <c r="F842" s="18"/>
      <c r="G842" s="9"/>
      <c r="H842" s="9"/>
      <c r="I842" s="9"/>
      <c r="J842" s="9"/>
      <c r="K842" s="9"/>
      <c r="L842" s="9"/>
      <c r="M842" s="9"/>
    </row>
    <row r="843" spans="3:13">
      <c r="C843" s="9"/>
      <c r="D843" s="9"/>
      <c r="E843" s="61"/>
      <c r="F843" s="18"/>
      <c r="G843" s="9"/>
      <c r="H843" s="9"/>
      <c r="I843" s="9"/>
      <c r="J843" s="9"/>
      <c r="K843" s="9"/>
      <c r="L843" s="9"/>
      <c r="M843" s="9"/>
    </row>
    <row r="844" spans="3:13">
      <c r="C844" s="9"/>
      <c r="D844" s="9"/>
      <c r="E844" s="61"/>
      <c r="F844" s="18"/>
      <c r="G844" s="9"/>
      <c r="H844" s="9"/>
      <c r="I844" s="9"/>
      <c r="J844" s="9"/>
      <c r="K844" s="9"/>
      <c r="L844" s="9"/>
      <c r="M844" s="9"/>
    </row>
    <row r="845" spans="3:13">
      <c r="C845" s="9"/>
      <c r="D845" s="9"/>
      <c r="E845" s="61"/>
      <c r="F845" s="18"/>
      <c r="G845" s="9"/>
      <c r="H845" s="9"/>
      <c r="I845" s="9"/>
      <c r="J845" s="9"/>
      <c r="K845" s="9"/>
      <c r="L845" s="9"/>
      <c r="M845" s="9"/>
    </row>
    <row r="846" spans="3:13">
      <c r="C846" s="9"/>
      <c r="D846" s="9"/>
      <c r="E846" s="61"/>
      <c r="F846" s="18"/>
      <c r="G846" s="9"/>
      <c r="H846" s="9"/>
      <c r="I846" s="9"/>
      <c r="J846" s="9"/>
      <c r="K846" s="9"/>
      <c r="L846" s="9"/>
      <c r="M846" s="9"/>
    </row>
    <row r="847" spans="3:13">
      <c r="C847" s="9"/>
      <c r="D847" s="9"/>
      <c r="E847" s="61"/>
      <c r="F847" s="18"/>
      <c r="G847" s="9"/>
      <c r="H847" s="9"/>
      <c r="I847" s="9"/>
      <c r="J847" s="9"/>
      <c r="K847" s="9"/>
      <c r="L847" s="9"/>
      <c r="M847" s="9"/>
    </row>
    <row r="848" spans="3:13">
      <c r="C848" s="9"/>
      <c r="D848" s="9"/>
      <c r="E848" s="61"/>
      <c r="F848" s="18"/>
      <c r="G848" s="9"/>
      <c r="H848" s="9"/>
      <c r="I848" s="9"/>
      <c r="J848" s="9"/>
      <c r="K848" s="9"/>
      <c r="L848" s="9"/>
      <c r="M848" s="9"/>
    </row>
    <row r="849" spans="3:13">
      <c r="C849" s="9"/>
      <c r="D849" s="9"/>
      <c r="E849" s="61"/>
      <c r="F849" s="18"/>
      <c r="G849" s="9"/>
      <c r="H849" s="9"/>
      <c r="I849" s="9"/>
      <c r="J849" s="9"/>
      <c r="K849" s="9"/>
      <c r="L849" s="9"/>
      <c r="M849" s="9"/>
    </row>
    <row r="850" spans="3:13">
      <c r="C850" s="9"/>
      <c r="D850" s="9"/>
      <c r="E850" s="61"/>
      <c r="F850" s="18"/>
      <c r="G850" s="9"/>
      <c r="H850" s="9"/>
      <c r="I850" s="9"/>
      <c r="J850" s="9"/>
      <c r="K850" s="9"/>
      <c r="L850" s="9"/>
      <c r="M850" s="9"/>
    </row>
    <row r="851" spans="3:13">
      <c r="C851" s="9"/>
      <c r="D851" s="9"/>
      <c r="E851" s="61"/>
      <c r="F851" s="18"/>
      <c r="G851" s="9"/>
      <c r="H851" s="9"/>
      <c r="I851" s="9"/>
      <c r="J851" s="9"/>
      <c r="K851" s="9"/>
      <c r="L851" s="9"/>
      <c r="M851" s="9"/>
    </row>
    <row r="852" spans="3:13">
      <c r="C852" s="9"/>
      <c r="D852" s="9"/>
      <c r="E852" s="61"/>
      <c r="F852" s="18"/>
      <c r="G852" s="9"/>
      <c r="H852" s="9"/>
      <c r="I852" s="9"/>
      <c r="J852" s="9"/>
      <c r="K852" s="9"/>
      <c r="L852" s="9"/>
      <c r="M852" s="9"/>
    </row>
    <row r="853" spans="3:13">
      <c r="C853" s="9"/>
      <c r="D853" s="9"/>
      <c r="E853" s="61"/>
      <c r="F853" s="18"/>
      <c r="G853" s="9"/>
      <c r="H853" s="9"/>
      <c r="I853" s="9"/>
      <c r="J853" s="9"/>
      <c r="K853" s="9"/>
      <c r="L853" s="9"/>
      <c r="M853" s="9"/>
    </row>
    <row r="854" spans="3:13">
      <c r="C854" s="9"/>
      <c r="D854" s="9"/>
      <c r="E854" s="61"/>
      <c r="F854" s="18"/>
      <c r="G854" s="9"/>
      <c r="H854" s="9"/>
      <c r="I854" s="9"/>
      <c r="J854" s="9"/>
      <c r="K854" s="9"/>
      <c r="L854" s="9"/>
      <c r="M854" s="9"/>
    </row>
    <row r="855" spans="3:13">
      <c r="C855" s="9"/>
      <c r="D855" s="9"/>
      <c r="E855" s="61"/>
      <c r="F855" s="18"/>
      <c r="G855" s="9"/>
      <c r="H855" s="9"/>
      <c r="I855" s="9"/>
      <c r="J855" s="9"/>
      <c r="K855" s="9"/>
      <c r="L855" s="9"/>
      <c r="M855" s="9"/>
    </row>
    <row r="856" spans="3:13">
      <c r="C856" s="9"/>
      <c r="D856" s="9"/>
      <c r="E856" s="61"/>
      <c r="F856" s="18"/>
      <c r="G856" s="9"/>
      <c r="H856" s="9"/>
      <c r="I856" s="9"/>
      <c r="J856" s="9"/>
      <c r="K856" s="9"/>
      <c r="L856" s="9"/>
      <c r="M856" s="9"/>
    </row>
    <row r="857" spans="3:13">
      <c r="C857" s="9"/>
      <c r="D857" s="9"/>
      <c r="E857" s="61"/>
      <c r="F857" s="18"/>
      <c r="G857" s="9"/>
      <c r="H857" s="9"/>
      <c r="I857" s="9"/>
      <c r="J857" s="9"/>
      <c r="K857" s="9"/>
      <c r="L857" s="9"/>
      <c r="M857" s="9"/>
    </row>
    <row r="858" spans="3:13">
      <c r="C858" s="9"/>
      <c r="D858" s="9"/>
      <c r="E858" s="61"/>
      <c r="F858" s="18"/>
      <c r="G858" s="9"/>
      <c r="H858" s="9"/>
      <c r="I858" s="9"/>
      <c r="J858" s="9"/>
      <c r="K858" s="9"/>
      <c r="L858" s="9"/>
      <c r="M858" s="9"/>
    </row>
    <row r="859" spans="3:13">
      <c r="C859" s="9"/>
      <c r="D859" s="9"/>
      <c r="E859" s="61"/>
      <c r="F859" s="18"/>
      <c r="G859" s="9"/>
      <c r="H859" s="9"/>
      <c r="I859" s="9"/>
      <c r="J859" s="9"/>
      <c r="K859" s="9"/>
      <c r="L859" s="9"/>
      <c r="M859" s="9"/>
    </row>
    <row r="860" spans="3:13">
      <c r="C860" s="9"/>
      <c r="D860" s="9"/>
      <c r="E860" s="61"/>
      <c r="F860" s="18"/>
      <c r="G860" s="9"/>
      <c r="H860" s="9"/>
      <c r="I860" s="9"/>
      <c r="J860" s="9"/>
      <c r="K860" s="9"/>
      <c r="L860" s="9"/>
      <c r="M860" s="9"/>
    </row>
    <row r="861" spans="3:13">
      <c r="C861" s="9"/>
      <c r="D861" s="9"/>
      <c r="E861" s="61"/>
      <c r="F861" s="18"/>
      <c r="G861" s="9"/>
      <c r="H861" s="9"/>
      <c r="I861" s="9"/>
      <c r="J861" s="9"/>
      <c r="K861" s="9"/>
      <c r="L861" s="9"/>
      <c r="M861" s="9"/>
    </row>
    <row r="862" spans="3:13">
      <c r="C862" s="9"/>
      <c r="D862" s="9"/>
      <c r="E862" s="61"/>
      <c r="F862" s="18"/>
      <c r="G862" s="9"/>
      <c r="H862" s="9"/>
      <c r="I862" s="9"/>
      <c r="J862" s="9"/>
      <c r="K862" s="9"/>
      <c r="L862" s="9"/>
      <c r="M862" s="9"/>
    </row>
    <row r="863" spans="3:13">
      <c r="C863" s="9"/>
      <c r="D863" s="9"/>
      <c r="E863" s="61"/>
      <c r="F863" s="18"/>
      <c r="G863" s="9"/>
      <c r="H863" s="9"/>
      <c r="I863" s="9"/>
      <c r="J863" s="9"/>
      <c r="K863" s="9"/>
      <c r="L863" s="9"/>
      <c r="M863" s="9"/>
    </row>
    <row r="864" spans="3:13">
      <c r="C864" s="9"/>
      <c r="D864" s="9"/>
      <c r="E864" s="61"/>
      <c r="F864" s="18"/>
      <c r="G864" s="9"/>
      <c r="H864" s="9"/>
      <c r="I864" s="9"/>
      <c r="J864" s="9"/>
      <c r="K864" s="9"/>
      <c r="L864" s="9"/>
      <c r="M864" s="9"/>
    </row>
    <row r="865" spans="3:13">
      <c r="C865" s="9"/>
      <c r="D865" s="9"/>
      <c r="E865" s="61"/>
      <c r="F865" s="18"/>
      <c r="G865" s="9"/>
      <c r="H865" s="9"/>
      <c r="I865" s="9"/>
      <c r="J865" s="9"/>
      <c r="K865" s="9"/>
      <c r="L865" s="9"/>
      <c r="M865" s="9"/>
    </row>
    <row r="866" spans="3:13">
      <c r="C866" s="9"/>
      <c r="D866" s="9"/>
      <c r="E866" s="61"/>
      <c r="F866" s="18"/>
      <c r="G866" s="9"/>
      <c r="H866" s="9"/>
      <c r="I866" s="9"/>
      <c r="J866" s="9"/>
      <c r="K866" s="9"/>
      <c r="L866" s="9"/>
      <c r="M866" s="9"/>
    </row>
    <row r="867" spans="3:13">
      <c r="C867" s="9"/>
      <c r="D867" s="9"/>
      <c r="E867" s="61"/>
      <c r="F867" s="18"/>
      <c r="G867" s="9"/>
      <c r="H867" s="9"/>
      <c r="I867" s="9"/>
      <c r="J867" s="9"/>
      <c r="K867" s="9"/>
      <c r="L867" s="9"/>
      <c r="M867" s="9"/>
    </row>
    <row r="868" spans="3:13">
      <c r="C868" s="9"/>
      <c r="D868" s="9"/>
      <c r="E868" s="61"/>
      <c r="F868" s="18"/>
      <c r="G868" s="9"/>
      <c r="H868" s="9"/>
      <c r="I868" s="9"/>
      <c r="J868" s="9"/>
      <c r="K868" s="9"/>
      <c r="L868" s="9"/>
      <c r="M868" s="9"/>
    </row>
    <row r="869" spans="3:13">
      <c r="C869" s="9"/>
      <c r="D869" s="9"/>
      <c r="E869" s="61"/>
      <c r="F869" s="18"/>
      <c r="G869" s="9"/>
      <c r="H869" s="9"/>
      <c r="I869" s="9"/>
      <c r="J869" s="9"/>
      <c r="K869" s="9"/>
      <c r="L869" s="9"/>
      <c r="M869" s="9"/>
    </row>
    <row r="870" spans="3:13">
      <c r="C870" s="9"/>
      <c r="D870" s="9"/>
      <c r="E870" s="61"/>
      <c r="F870" s="18"/>
      <c r="G870" s="9"/>
      <c r="H870" s="9"/>
      <c r="I870" s="9"/>
      <c r="J870" s="9"/>
      <c r="K870" s="9"/>
      <c r="L870" s="9"/>
      <c r="M870" s="9"/>
    </row>
    <row r="871" spans="3:13">
      <c r="C871" s="9"/>
      <c r="D871" s="9"/>
      <c r="E871" s="61"/>
      <c r="F871" s="18"/>
      <c r="G871" s="9"/>
      <c r="H871" s="9"/>
      <c r="I871" s="9"/>
      <c r="J871" s="9"/>
      <c r="K871" s="9"/>
      <c r="L871" s="9"/>
      <c r="M871" s="9"/>
    </row>
    <row r="872" spans="3:13">
      <c r="C872" s="9"/>
      <c r="D872" s="9"/>
      <c r="E872" s="61"/>
      <c r="F872" s="18"/>
      <c r="G872" s="9"/>
      <c r="H872" s="9"/>
      <c r="I872" s="9"/>
      <c r="J872" s="9"/>
      <c r="K872" s="9"/>
      <c r="L872" s="9"/>
      <c r="M872" s="9"/>
    </row>
    <row r="873" spans="3:13">
      <c r="C873" s="9"/>
      <c r="D873" s="9"/>
      <c r="E873" s="61"/>
      <c r="F873" s="18"/>
      <c r="G873" s="9"/>
      <c r="H873" s="9"/>
      <c r="I873" s="9"/>
      <c r="J873" s="9"/>
      <c r="K873" s="9"/>
      <c r="L873" s="9"/>
      <c r="M873" s="9"/>
    </row>
    <row r="874" spans="3:13">
      <c r="C874" s="9"/>
      <c r="D874" s="9"/>
      <c r="E874" s="61"/>
      <c r="F874" s="18"/>
      <c r="G874" s="9"/>
      <c r="H874" s="9"/>
      <c r="I874" s="9"/>
      <c r="J874" s="9"/>
      <c r="K874" s="9"/>
      <c r="L874" s="9"/>
      <c r="M874" s="9"/>
    </row>
    <row r="875" spans="3:13">
      <c r="C875" s="9"/>
      <c r="D875" s="9"/>
      <c r="E875" s="61"/>
      <c r="F875" s="18"/>
      <c r="G875" s="9"/>
      <c r="H875" s="9"/>
      <c r="I875" s="9"/>
      <c r="J875" s="9"/>
      <c r="K875" s="9"/>
      <c r="L875" s="9"/>
      <c r="M875" s="9"/>
    </row>
    <row r="876" spans="3:13">
      <c r="C876" s="9"/>
      <c r="D876" s="9"/>
      <c r="E876" s="61"/>
      <c r="F876" s="18"/>
      <c r="G876" s="9"/>
      <c r="H876" s="9"/>
      <c r="I876" s="9"/>
      <c r="J876" s="9"/>
      <c r="K876" s="9"/>
      <c r="L876" s="9"/>
      <c r="M876" s="9"/>
    </row>
    <row r="877" spans="3:13">
      <c r="C877" s="9"/>
      <c r="D877" s="9"/>
      <c r="E877" s="61"/>
      <c r="F877" s="18"/>
      <c r="G877" s="9"/>
      <c r="H877" s="9"/>
      <c r="I877" s="9"/>
      <c r="J877" s="9"/>
      <c r="K877" s="9"/>
      <c r="L877" s="9"/>
      <c r="M877" s="9"/>
    </row>
    <row r="878" spans="3:13">
      <c r="C878" s="9"/>
      <c r="D878" s="9"/>
      <c r="E878" s="61"/>
      <c r="F878" s="18"/>
      <c r="G878" s="9"/>
      <c r="H878" s="9"/>
      <c r="I878" s="9"/>
      <c r="J878" s="9"/>
      <c r="K878" s="9"/>
      <c r="L878" s="9"/>
      <c r="M878" s="9"/>
    </row>
    <row r="879" spans="3:13">
      <c r="C879" s="9"/>
      <c r="D879" s="9"/>
      <c r="E879" s="61"/>
      <c r="F879" s="18"/>
      <c r="G879" s="9"/>
      <c r="H879" s="9"/>
      <c r="I879" s="9"/>
      <c r="J879" s="9"/>
      <c r="K879" s="9"/>
      <c r="L879" s="9"/>
      <c r="M879" s="9"/>
    </row>
    <row r="880" spans="3:13">
      <c r="C880" s="9"/>
      <c r="D880" s="9"/>
      <c r="E880" s="61"/>
      <c r="F880" s="18"/>
      <c r="G880" s="9"/>
      <c r="H880" s="9"/>
      <c r="I880" s="9"/>
      <c r="J880" s="9"/>
      <c r="K880" s="9"/>
      <c r="L880" s="9"/>
      <c r="M880" s="9"/>
    </row>
    <row r="881" spans="3:13">
      <c r="C881" s="9"/>
      <c r="D881" s="9"/>
      <c r="E881" s="61"/>
      <c r="F881" s="18"/>
      <c r="G881" s="9"/>
      <c r="H881" s="9"/>
      <c r="I881" s="9"/>
      <c r="J881" s="9"/>
      <c r="K881" s="9"/>
      <c r="L881" s="9"/>
      <c r="M881" s="9"/>
    </row>
    <row r="882" spans="3:13">
      <c r="C882" s="9"/>
      <c r="D882" s="9"/>
      <c r="E882" s="61"/>
      <c r="F882" s="18"/>
      <c r="G882" s="9"/>
      <c r="H882" s="9"/>
      <c r="I882" s="9"/>
      <c r="J882" s="9"/>
      <c r="K882" s="9"/>
      <c r="L882" s="9"/>
      <c r="M882" s="9"/>
    </row>
    <row r="883" spans="3:13">
      <c r="C883" s="9"/>
      <c r="D883" s="9"/>
      <c r="E883" s="61"/>
      <c r="F883" s="18"/>
      <c r="G883" s="9"/>
      <c r="H883" s="9"/>
      <c r="I883" s="9"/>
      <c r="J883" s="9"/>
      <c r="K883" s="9"/>
      <c r="L883" s="9"/>
      <c r="M883" s="9"/>
    </row>
    <row r="884" spans="3:13">
      <c r="C884" s="9"/>
      <c r="D884" s="9"/>
      <c r="E884" s="61"/>
      <c r="F884" s="18"/>
      <c r="G884" s="9"/>
      <c r="H884" s="9"/>
      <c r="I884" s="9"/>
      <c r="J884" s="9"/>
      <c r="K884" s="9"/>
      <c r="L884" s="9"/>
      <c r="M884" s="9"/>
    </row>
    <row r="885" spans="3:13">
      <c r="C885" s="9"/>
      <c r="D885" s="9"/>
      <c r="E885" s="61"/>
      <c r="F885" s="18"/>
      <c r="G885" s="9"/>
      <c r="H885" s="9"/>
      <c r="I885" s="9"/>
      <c r="J885" s="9"/>
      <c r="K885" s="9"/>
      <c r="L885" s="9"/>
      <c r="M885" s="9"/>
    </row>
    <row r="886" spans="3:13">
      <c r="C886" s="9"/>
      <c r="D886" s="9"/>
      <c r="E886" s="61"/>
      <c r="F886" s="18"/>
      <c r="G886" s="9"/>
      <c r="H886" s="9"/>
      <c r="I886" s="9"/>
      <c r="J886" s="9"/>
      <c r="K886" s="9"/>
      <c r="L886" s="9"/>
      <c r="M886" s="9"/>
    </row>
    <row r="887" spans="3:13">
      <c r="C887" s="9"/>
      <c r="D887" s="9"/>
      <c r="E887" s="61"/>
      <c r="F887" s="18"/>
      <c r="G887" s="9"/>
      <c r="H887" s="9"/>
      <c r="I887" s="9"/>
      <c r="J887" s="9"/>
      <c r="K887" s="9"/>
      <c r="L887" s="9"/>
      <c r="M887" s="9"/>
    </row>
    <row r="888" spans="3:13">
      <c r="C888" s="9"/>
      <c r="D888" s="9"/>
      <c r="E888" s="61"/>
      <c r="F888" s="18"/>
      <c r="G888" s="9"/>
      <c r="H888" s="9"/>
      <c r="I888" s="9"/>
      <c r="J888" s="9"/>
      <c r="K888" s="9"/>
      <c r="L888" s="9"/>
      <c r="M888" s="9"/>
    </row>
    <row r="889" spans="3:13">
      <c r="C889" s="9"/>
      <c r="D889" s="9"/>
      <c r="E889" s="61"/>
      <c r="F889" s="18"/>
      <c r="G889" s="9"/>
      <c r="H889" s="9"/>
      <c r="I889" s="9"/>
      <c r="J889" s="9"/>
      <c r="K889" s="9"/>
      <c r="L889" s="9"/>
      <c r="M889" s="9"/>
    </row>
    <row r="890" spans="3:13">
      <c r="C890" s="9"/>
      <c r="D890" s="9"/>
      <c r="E890" s="61"/>
      <c r="F890" s="18"/>
      <c r="G890" s="9"/>
      <c r="H890" s="9"/>
      <c r="I890" s="9"/>
      <c r="J890" s="9"/>
      <c r="K890" s="9"/>
      <c r="L890" s="9"/>
      <c r="M890" s="9"/>
    </row>
    <row r="891" spans="3:13">
      <c r="C891" s="9"/>
      <c r="D891" s="9"/>
      <c r="E891" s="61"/>
      <c r="F891" s="18"/>
      <c r="G891" s="9"/>
      <c r="H891" s="9"/>
      <c r="I891" s="9"/>
      <c r="J891" s="9"/>
      <c r="K891" s="9"/>
      <c r="L891" s="9"/>
      <c r="M891" s="9"/>
    </row>
    <row r="892" spans="3:13">
      <c r="C892" s="9"/>
      <c r="D892" s="9"/>
      <c r="E892" s="61"/>
      <c r="F892" s="18"/>
      <c r="G892" s="9"/>
      <c r="H892" s="9"/>
      <c r="I892" s="9"/>
      <c r="J892" s="9"/>
      <c r="K892" s="9"/>
      <c r="L892" s="9"/>
      <c r="M892" s="9"/>
    </row>
    <row r="893" spans="3:13">
      <c r="C893" s="9"/>
      <c r="D893" s="9"/>
      <c r="E893" s="61"/>
      <c r="F893" s="18"/>
      <c r="G893" s="9"/>
      <c r="H893" s="9"/>
      <c r="I893" s="9"/>
      <c r="J893" s="9"/>
      <c r="K893" s="9"/>
      <c r="L893" s="9"/>
      <c r="M893" s="9"/>
    </row>
    <row r="894" spans="3:13">
      <c r="C894" s="9"/>
      <c r="D894" s="9"/>
      <c r="E894" s="61"/>
      <c r="F894" s="18"/>
      <c r="G894" s="9"/>
      <c r="H894" s="9"/>
      <c r="I894" s="9"/>
      <c r="J894" s="9"/>
      <c r="K894" s="9"/>
      <c r="L894" s="9"/>
      <c r="M894" s="9"/>
    </row>
    <row r="895" spans="3:13">
      <c r="C895" s="9"/>
      <c r="D895" s="9"/>
      <c r="E895" s="61"/>
      <c r="F895" s="18"/>
      <c r="G895" s="9"/>
      <c r="H895" s="9"/>
      <c r="I895" s="9"/>
      <c r="J895" s="9"/>
      <c r="K895" s="9"/>
      <c r="L895" s="9"/>
      <c r="M895" s="9"/>
    </row>
    <row r="896" spans="3:13">
      <c r="C896" s="9"/>
      <c r="D896" s="9"/>
      <c r="E896" s="61"/>
      <c r="F896" s="18"/>
      <c r="G896" s="9"/>
      <c r="H896" s="9"/>
      <c r="I896" s="9"/>
      <c r="J896" s="9"/>
      <c r="K896" s="9"/>
      <c r="L896" s="9"/>
      <c r="M896" s="9"/>
    </row>
    <row r="897" spans="3:13">
      <c r="C897" s="9"/>
      <c r="D897" s="9"/>
      <c r="E897" s="61"/>
      <c r="F897" s="18"/>
      <c r="G897" s="9"/>
      <c r="H897" s="9"/>
      <c r="I897" s="9"/>
      <c r="J897" s="9"/>
      <c r="K897" s="9"/>
      <c r="L897" s="9"/>
      <c r="M897" s="9"/>
    </row>
    <row r="898" spans="3:13">
      <c r="C898" s="9"/>
      <c r="D898" s="9"/>
      <c r="E898" s="61"/>
      <c r="F898" s="18"/>
      <c r="G898" s="9"/>
      <c r="H898" s="9"/>
      <c r="I898" s="9"/>
      <c r="J898" s="9"/>
      <c r="K898" s="9"/>
      <c r="L898" s="9"/>
      <c r="M898" s="9"/>
    </row>
    <row r="899" spans="3:13">
      <c r="C899" s="9"/>
      <c r="D899" s="9"/>
      <c r="E899" s="61"/>
      <c r="F899" s="18"/>
      <c r="G899" s="9"/>
      <c r="H899" s="9"/>
      <c r="I899" s="9"/>
      <c r="J899" s="9"/>
      <c r="K899" s="9"/>
      <c r="L899" s="9"/>
      <c r="M899" s="9"/>
    </row>
    <row r="900" spans="3:13">
      <c r="C900" s="9"/>
      <c r="D900" s="9"/>
      <c r="E900" s="61"/>
      <c r="F900" s="18"/>
      <c r="G900" s="9"/>
      <c r="H900" s="9"/>
      <c r="I900" s="9"/>
      <c r="J900" s="9"/>
      <c r="K900" s="9"/>
      <c r="L900" s="9"/>
      <c r="M900" s="9"/>
    </row>
    <row r="901" spans="3:13">
      <c r="C901" s="9"/>
      <c r="D901" s="9"/>
      <c r="E901" s="61"/>
      <c r="F901" s="18"/>
      <c r="G901" s="9"/>
      <c r="H901" s="9"/>
      <c r="I901" s="9"/>
      <c r="J901" s="9"/>
      <c r="K901" s="9"/>
      <c r="L901" s="9"/>
      <c r="M901" s="9"/>
    </row>
    <row r="902" spans="3:13">
      <c r="C902" s="9"/>
      <c r="D902" s="9"/>
      <c r="E902" s="61"/>
      <c r="F902" s="18"/>
      <c r="G902" s="9"/>
      <c r="H902" s="9"/>
      <c r="I902" s="9"/>
      <c r="J902" s="9"/>
      <c r="K902" s="9"/>
      <c r="L902" s="9"/>
      <c r="M902" s="9"/>
    </row>
    <row r="903" spans="3:13">
      <c r="C903" s="9"/>
      <c r="D903" s="9"/>
      <c r="E903" s="61"/>
      <c r="F903" s="18"/>
      <c r="G903" s="9"/>
      <c r="H903" s="9"/>
      <c r="I903" s="9"/>
      <c r="J903" s="9"/>
      <c r="K903" s="9"/>
      <c r="L903" s="9"/>
      <c r="M903" s="9"/>
    </row>
    <row r="904" spans="3:13">
      <c r="C904" s="9"/>
      <c r="D904" s="9"/>
      <c r="E904" s="61"/>
      <c r="F904" s="18"/>
      <c r="G904" s="9"/>
      <c r="H904" s="9"/>
      <c r="I904" s="9"/>
      <c r="J904" s="9"/>
      <c r="K904" s="9"/>
      <c r="L904" s="9"/>
      <c r="M904" s="9"/>
    </row>
    <row r="905" spans="3:13">
      <c r="C905" s="9"/>
      <c r="D905" s="9"/>
      <c r="E905" s="61"/>
      <c r="F905" s="18"/>
      <c r="G905" s="9"/>
      <c r="H905" s="9"/>
      <c r="I905" s="9"/>
      <c r="J905" s="9"/>
      <c r="K905" s="9"/>
      <c r="L905" s="9"/>
      <c r="M905" s="9"/>
    </row>
    <row r="906" spans="3:13">
      <c r="C906" s="9"/>
      <c r="D906" s="9"/>
      <c r="E906" s="61"/>
      <c r="F906" s="18"/>
      <c r="G906" s="9"/>
      <c r="H906" s="9"/>
      <c r="I906" s="9"/>
      <c r="J906" s="9"/>
      <c r="K906" s="9"/>
      <c r="L906" s="9"/>
      <c r="M906" s="9"/>
    </row>
    <row r="907" spans="3:13">
      <c r="C907" s="9"/>
      <c r="D907" s="9"/>
      <c r="E907" s="61"/>
      <c r="F907" s="18"/>
      <c r="G907" s="9"/>
      <c r="H907" s="9"/>
      <c r="I907" s="9"/>
      <c r="J907" s="9"/>
      <c r="K907" s="9"/>
      <c r="L907" s="9"/>
      <c r="M907" s="9"/>
    </row>
    <row r="908" spans="3:13">
      <c r="C908" s="9"/>
      <c r="D908" s="9"/>
      <c r="E908" s="61"/>
      <c r="F908" s="18"/>
      <c r="G908" s="9"/>
      <c r="H908" s="9"/>
      <c r="I908" s="9"/>
      <c r="J908" s="9"/>
      <c r="K908" s="9"/>
      <c r="L908" s="9"/>
      <c r="M908" s="9"/>
    </row>
    <row r="909" spans="3:13">
      <c r="C909" s="9"/>
      <c r="D909" s="9"/>
      <c r="E909" s="61"/>
      <c r="F909" s="18"/>
      <c r="G909" s="9"/>
      <c r="H909" s="9"/>
      <c r="I909" s="9"/>
      <c r="J909" s="9"/>
      <c r="K909" s="9"/>
      <c r="L909" s="9"/>
      <c r="M909" s="9"/>
    </row>
    <row r="910" spans="3:13">
      <c r="C910" s="9"/>
      <c r="D910" s="9"/>
      <c r="E910" s="61"/>
      <c r="F910" s="18"/>
      <c r="G910" s="9"/>
      <c r="H910" s="9"/>
      <c r="I910" s="9"/>
      <c r="J910" s="9"/>
      <c r="K910" s="9"/>
      <c r="L910" s="9"/>
      <c r="M910" s="9"/>
    </row>
    <row r="911" spans="3:13">
      <c r="C911" s="9"/>
      <c r="D911" s="9"/>
      <c r="E911" s="61"/>
      <c r="F911" s="18"/>
      <c r="G911" s="9"/>
      <c r="H911" s="9"/>
      <c r="I911" s="9"/>
      <c r="J911" s="9"/>
      <c r="K911" s="9"/>
      <c r="L911" s="9"/>
      <c r="M911" s="9"/>
    </row>
    <row r="912" spans="3:13">
      <c r="C912" s="9"/>
      <c r="D912" s="9"/>
      <c r="E912" s="61"/>
      <c r="F912" s="18"/>
      <c r="G912" s="9"/>
      <c r="H912" s="9"/>
      <c r="I912" s="9"/>
      <c r="J912" s="9"/>
      <c r="K912" s="9"/>
      <c r="L912" s="9"/>
      <c r="M912" s="9"/>
    </row>
    <row r="913" spans="3:13">
      <c r="C913" s="9"/>
      <c r="D913" s="9"/>
      <c r="E913" s="61"/>
      <c r="F913" s="18"/>
      <c r="G913" s="9"/>
      <c r="H913" s="9"/>
      <c r="I913" s="9"/>
      <c r="J913" s="9"/>
      <c r="K913" s="9"/>
      <c r="L913" s="9"/>
      <c r="M913" s="9"/>
    </row>
    <row r="914" spans="3:13">
      <c r="C914" s="9"/>
      <c r="D914" s="9"/>
      <c r="E914" s="61"/>
      <c r="F914" s="18"/>
      <c r="G914" s="9"/>
      <c r="H914" s="9"/>
      <c r="I914" s="9"/>
      <c r="J914" s="9"/>
      <c r="K914" s="9"/>
      <c r="L914" s="9"/>
      <c r="M914" s="9"/>
    </row>
    <row r="915" spans="3:13">
      <c r="C915" s="9"/>
      <c r="D915" s="9"/>
      <c r="E915" s="61"/>
      <c r="F915" s="18"/>
      <c r="G915" s="9"/>
      <c r="H915" s="9"/>
      <c r="I915" s="9"/>
      <c r="J915" s="9"/>
      <c r="K915" s="9"/>
      <c r="L915" s="9"/>
      <c r="M915" s="9"/>
    </row>
    <row r="916" spans="3:13">
      <c r="C916" s="9"/>
      <c r="D916" s="9"/>
      <c r="E916" s="61"/>
      <c r="F916" s="18"/>
      <c r="G916" s="9"/>
      <c r="H916" s="9"/>
      <c r="I916" s="9"/>
      <c r="J916" s="9"/>
      <c r="K916" s="9"/>
      <c r="L916" s="9"/>
      <c r="M916" s="9"/>
    </row>
    <row r="917" spans="3:13">
      <c r="C917" s="9"/>
      <c r="D917" s="9"/>
      <c r="E917" s="61"/>
      <c r="F917" s="18"/>
      <c r="G917" s="9"/>
      <c r="H917" s="9"/>
      <c r="I917" s="9"/>
      <c r="J917" s="9"/>
      <c r="K917" s="9"/>
      <c r="L917" s="9"/>
      <c r="M917" s="9"/>
    </row>
    <row r="918" spans="3:13">
      <c r="C918" s="9"/>
      <c r="D918" s="9"/>
      <c r="E918" s="61"/>
      <c r="F918" s="18"/>
      <c r="G918" s="9"/>
      <c r="H918" s="9"/>
      <c r="I918" s="9"/>
      <c r="J918" s="9"/>
      <c r="K918" s="9"/>
      <c r="L918" s="9"/>
      <c r="M918" s="9"/>
    </row>
    <row r="919" spans="3:13">
      <c r="C919" s="9"/>
      <c r="D919" s="9"/>
      <c r="E919" s="61"/>
      <c r="F919" s="18"/>
      <c r="G919" s="9"/>
      <c r="H919" s="9"/>
      <c r="I919" s="9"/>
      <c r="J919" s="9"/>
      <c r="K919" s="9"/>
      <c r="L919" s="9"/>
      <c r="M919" s="9"/>
    </row>
    <row r="920" spans="3:13">
      <c r="C920" s="9"/>
      <c r="D920" s="9"/>
      <c r="E920" s="61"/>
      <c r="F920" s="18"/>
      <c r="G920" s="9"/>
      <c r="H920" s="9"/>
      <c r="I920" s="9"/>
      <c r="J920" s="9"/>
      <c r="K920" s="9"/>
      <c r="L920" s="9"/>
      <c r="M920" s="9"/>
    </row>
    <row r="921" spans="3:13">
      <c r="C921" s="9"/>
      <c r="D921" s="9"/>
      <c r="E921" s="61"/>
      <c r="F921" s="18"/>
      <c r="G921" s="9"/>
      <c r="H921" s="9"/>
      <c r="I921" s="9"/>
      <c r="J921" s="9"/>
      <c r="K921" s="9"/>
      <c r="L921" s="9"/>
      <c r="M921" s="9"/>
    </row>
    <row r="922" spans="3:13">
      <c r="C922" s="9"/>
      <c r="D922" s="9"/>
      <c r="E922" s="61"/>
      <c r="F922" s="18"/>
      <c r="G922" s="9"/>
      <c r="H922" s="9"/>
      <c r="I922" s="9"/>
      <c r="J922" s="9"/>
      <c r="K922" s="9"/>
      <c r="L922" s="9"/>
      <c r="M922" s="9"/>
    </row>
    <row r="923" spans="3:13">
      <c r="C923" s="9"/>
      <c r="D923" s="9"/>
      <c r="E923" s="61"/>
      <c r="F923" s="18"/>
      <c r="G923" s="9"/>
      <c r="H923" s="9"/>
      <c r="I923" s="9"/>
      <c r="J923" s="9"/>
      <c r="K923" s="9"/>
      <c r="L923" s="9"/>
      <c r="M923" s="9"/>
    </row>
    <row r="924" spans="3:13">
      <c r="C924" s="9"/>
      <c r="D924" s="9"/>
      <c r="E924" s="61"/>
      <c r="F924" s="18"/>
      <c r="G924" s="9"/>
      <c r="H924" s="9"/>
      <c r="I924" s="9"/>
      <c r="J924" s="9"/>
      <c r="K924" s="9"/>
      <c r="L924" s="9"/>
      <c r="M924" s="9"/>
    </row>
    <row r="925" spans="3:13">
      <c r="C925" s="9"/>
      <c r="D925" s="9"/>
      <c r="E925" s="61"/>
      <c r="F925" s="18"/>
      <c r="G925" s="9"/>
      <c r="H925" s="9"/>
      <c r="I925" s="9"/>
      <c r="J925" s="9"/>
      <c r="K925" s="9"/>
      <c r="L925" s="9"/>
      <c r="M925" s="9"/>
    </row>
    <row r="926" spans="3:13">
      <c r="C926" s="9"/>
      <c r="D926" s="9"/>
      <c r="E926" s="61"/>
      <c r="F926" s="18"/>
      <c r="G926" s="9"/>
      <c r="H926" s="9"/>
      <c r="I926" s="9"/>
      <c r="J926" s="9"/>
      <c r="K926" s="9"/>
      <c r="L926" s="9"/>
      <c r="M926" s="9"/>
    </row>
    <row r="927" spans="3:13">
      <c r="C927" s="9"/>
      <c r="D927" s="9"/>
      <c r="E927" s="61"/>
      <c r="F927" s="18"/>
      <c r="G927" s="9"/>
      <c r="H927" s="9"/>
      <c r="I927" s="9"/>
      <c r="J927" s="9"/>
      <c r="K927" s="9"/>
      <c r="L927" s="9"/>
      <c r="M927" s="9"/>
    </row>
    <row r="928" spans="3:13">
      <c r="C928" s="9"/>
      <c r="D928" s="9"/>
      <c r="E928" s="61"/>
      <c r="F928" s="18"/>
      <c r="G928" s="9"/>
      <c r="H928" s="9"/>
      <c r="I928" s="9"/>
      <c r="J928" s="9"/>
      <c r="K928" s="9"/>
      <c r="L928" s="9"/>
      <c r="M928" s="9"/>
    </row>
    <row r="929" spans="3:13">
      <c r="C929" s="9"/>
      <c r="D929" s="9"/>
      <c r="E929" s="61"/>
      <c r="F929" s="18"/>
      <c r="G929" s="9"/>
      <c r="H929" s="9"/>
      <c r="I929" s="9"/>
      <c r="J929" s="9"/>
      <c r="K929" s="9"/>
      <c r="L929" s="9"/>
      <c r="M929" s="9"/>
    </row>
    <row r="930" spans="3:13">
      <c r="C930" s="9"/>
      <c r="D930" s="9"/>
      <c r="E930" s="61"/>
      <c r="F930" s="18"/>
      <c r="G930" s="9"/>
      <c r="H930" s="9"/>
      <c r="I930" s="9"/>
      <c r="J930" s="9"/>
      <c r="K930" s="9"/>
      <c r="L930" s="9"/>
      <c r="M930" s="9"/>
    </row>
    <row r="931" spans="3:13">
      <c r="C931" s="9"/>
      <c r="D931" s="9"/>
      <c r="E931" s="61"/>
      <c r="F931" s="18"/>
      <c r="G931" s="9"/>
      <c r="H931" s="9"/>
      <c r="I931" s="9"/>
      <c r="J931" s="9"/>
      <c r="K931" s="9"/>
      <c r="L931" s="9"/>
      <c r="M931" s="9"/>
    </row>
    <row r="932" spans="3:13">
      <c r="C932" s="9"/>
      <c r="D932" s="9"/>
      <c r="E932" s="61"/>
      <c r="F932" s="18"/>
      <c r="G932" s="9"/>
      <c r="H932" s="9"/>
      <c r="I932" s="9"/>
      <c r="J932" s="9"/>
      <c r="K932" s="9"/>
      <c r="L932" s="9"/>
      <c r="M932" s="9"/>
    </row>
    <row r="933" spans="3:13">
      <c r="C933" s="9"/>
      <c r="D933" s="9"/>
      <c r="E933" s="61"/>
      <c r="F933" s="18"/>
      <c r="G933" s="9"/>
      <c r="H933" s="9"/>
      <c r="I933" s="9"/>
      <c r="J933" s="9"/>
      <c r="K933" s="9"/>
      <c r="L933" s="9"/>
      <c r="M933" s="9"/>
    </row>
    <row r="934" spans="3:13">
      <c r="C934" s="9"/>
      <c r="D934" s="9"/>
      <c r="E934" s="61"/>
      <c r="F934" s="18"/>
      <c r="G934" s="9"/>
      <c r="H934" s="9"/>
      <c r="I934" s="9"/>
      <c r="J934" s="9"/>
      <c r="K934" s="9"/>
      <c r="L934" s="9"/>
      <c r="M934" s="9"/>
    </row>
    <row r="935" spans="3:13">
      <c r="C935" s="9"/>
      <c r="D935" s="9"/>
      <c r="E935" s="61"/>
      <c r="F935" s="18"/>
      <c r="G935" s="9"/>
      <c r="H935" s="9"/>
      <c r="I935" s="9"/>
      <c r="J935" s="9"/>
      <c r="K935" s="9"/>
      <c r="L935" s="9"/>
      <c r="M935" s="9"/>
    </row>
    <row r="936" spans="3:13">
      <c r="C936" s="9"/>
      <c r="D936" s="9"/>
      <c r="E936" s="61"/>
      <c r="F936" s="18"/>
      <c r="G936" s="9"/>
      <c r="H936" s="9"/>
      <c r="I936" s="9"/>
      <c r="J936" s="9"/>
      <c r="K936" s="9"/>
      <c r="L936" s="9"/>
      <c r="M936" s="9"/>
    </row>
    <row r="937" spans="3:13">
      <c r="C937" s="9"/>
      <c r="D937" s="9"/>
      <c r="E937" s="61"/>
      <c r="F937" s="18"/>
      <c r="G937" s="9"/>
      <c r="H937" s="9"/>
      <c r="I937" s="9"/>
      <c r="J937" s="9"/>
      <c r="K937" s="9"/>
      <c r="L937" s="9"/>
      <c r="M937" s="9"/>
    </row>
    <row r="938" spans="3:13">
      <c r="C938" s="9"/>
      <c r="D938" s="9"/>
      <c r="E938" s="61"/>
      <c r="F938" s="18"/>
      <c r="G938" s="9"/>
      <c r="H938" s="9"/>
      <c r="I938" s="9"/>
      <c r="J938" s="9"/>
      <c r="K938" s="9"/>
      <c r="L938" s="9"/>
      <c r="M938" s="9"/>
    </row>
    <row r="939" spans="3:13">
      <c r="C939" s="9"/>
      <c r="D939" s="9"/>
      <c r="E939" s="61"/>
      <c r="F939" s="18"/>
      <c r="G939" s="9"/>
      <c r="H939" s="9"/>
      <c r="I939" s="9"/>
      <c r="J939" s="9"/>
      <c r="K939" s="9"/>
      <c r="L939" s="9"/>
      <c r="M939" s="9"/>
    </row>
    <row r="940" spans="3:13">
      <c r="C940" s="9"/>
      <c r="D940" s="9"/>
      <c r="E940" s="61"/>
      <c r="F940" s="18"/>
      <c r="G940" s="9"/>
      <c r="H940" s="9"/>
      <c r="I940" s="9"/>
      <c r="J940" s="9"/>
      <c r="K940" s="9"/>
      <c r="L940" s="9"/>
      <c r="M940" s="9"/>
    </row>
    <row r="941" spans="3:13">
      <c r="C941" s="9"/>
      <c r="D941" s="9"/>
      <c r="E941" s="61"/>
      <c r="F941" s="18"/>
      <c r="G941" s="9"/>
      <c r="H941" s="9"/>
      <c r="I941" s="9"/>
      <c r="J941" s="9"/>
      <c r="K941" s="9"/>
      <c r="L941" s="9"/>
      <c r="M941" s="9"/>
    </row>
    <row r="942" spans="3:13">
      <c r="C942" s="9"/>
      <c r="D942" s="9"/>
      <c r="E942" s="61"/>
      <c r="F942" s="18"/>
      <c r="G942" s="9"/>
      <c r="H942" s="9"/>
      <c r="I942" s="9"/>
      <c r="J942" s="9"/>
      <c r="K942" s="9"/>
      <c r="L942" s="9"/>
      <c r="M942" s="9"/>
    </row>
    <row r="943" spans="3:13">
      <c r="C943" s="9"/>
      <c r="D943" s="9"/>
      <c r="E943" s="61"/>
      <c r="F943" s="18"/>
      <c r="G943" s="9"/>
      <c r="H943" s="9"/>
      <c r="I943" s="9"/>
      <c r="J943" s="9"/>
      <c r="K943" s="9"/>
      <c r="L943" s="9"/>
      <c r="M943" s="9"/>
    </row>
    <row r="944" spans="3:13">
      <c r="C944" s="9"/>
      <c r="D944" s="9"/>
      <c r="E944" s="61"/>
      <c r="F944" s="18"/>
      <c r="G944" s="9"/>
      <c r="H944" s="9"/>
      <c r="I944" s="9"/>
      <c r="J944" s="9"/>
      <c r="K944" s="9"/>
      <c r="L944" s="9"/>
      <c r="M944" s="9"/>
    </row>
    <row r="945" spans="3:13">
      <c r="C945" s="9"/>
      <c r="D945" s="9"/>
      <c r="E945" s="61"/>
      <c r="F945" s="18"/>
      <c r="G945" s="9"/>
      <c r="H945" s="9"/>
      <c r="I945" s="9"/>
      <c r="J945" s="9"/>
      <c r="K945" s="9"/>
      <c r="L945" s="9"/>
      <c r="M945" s="9"/>
    </row>
    <row r="946" spans="3:13">
      <c r="C946" s="9"/>
      <c r="D946" s="9"/>
      <c r="E946" s="61"/>
      <c r="F946" s="18"/>
      <c r="G946" s="9"/>
      <c r="H946" s="9"/>
      <c r="I946" s="9"/>
      <c r="J946" s="9"/>
      <c r="K946" s="9"/>
      <c r="L946" s="9"/>
      <c r="M946" s="9"/>
    </row>
    <row r="947" spans="3:13">
      <c r="C947" s="9"/>
      <c r="D947" s="9"/>
      <c r="E947" s="61"/>
      <c r="F947" s="18"/>
      <c r="G947" s="9"/>
      <c r="H947" s="9"/>
      <c r="I947" s="9"/>
      <c r="J947" s="9"/>
      <c r="K947" s="9"/>
      <c r="L947" s="9"/>
      <c r="M947" s="9"/>
    </row>
    <row r="948" spans="3:13">
      <c r="C948" s="9"/>
      <c r="D948" s="9"/>
      <c r="E948" s="61"/>
      <c r="F948" s="18"/>
      <c r="G948" s="9"/>
      <c r="H948" s="9"/>
      <c r="I948" s="9"/>
      <c r="J948" s="9"/>
      <c r="K948" s="9"/>
      <c r="L948" s="9"/>
      <c r="M948" s="9"/>
    </row>
    <row r="949" spans="3:13">
      <c r="C949" s="9"/>
      <c r="D949" s="9"/>
      <c r="E949" s="61"/>
      <c r="F949" s="18"/>
      <c r="G949" s="9"/>
      <c r="H949" s="9"/>
      <c r="I949" s="9"/>
      <c r="J949" s="9"/>
      <c r="K949" s="9"/>
      <c r="L949" s="9"/>
      <c r="M949" s="9"/>
    </row>
    <row r="950" spans="3:13">
      <c r="C950" s="9"/>
      <c r="D950" s="9"/>
      <c r="E950" s="61"/>
      <c r="F950" s="18"/>
      <c r="G950" s="9"/>
      <c r="H950" s="9"/>
      <c r="I950" s="9"/>
      <c r="J950" s="9"/>
      <c r="K950" s="9"/>
      <c r="L950" s="9"/>
      <c r="M950" s="9"/>
    </row>
    <row r="951" spans="3:13">
      <c r="C951" s="9"/>
      <c r="D951" s="9"/>
      <c r="E951" s="61"/>
      <c r="F951" s="18"/>
      <c r="G951" s="9"/>
      <c r="H951" s="9"/>
      <c r="I951" s="9"/>
      <c r="J951" s="9"/>
      <c r="K951" s="9"/>
      <c r="L951" s="9"/>
      <c r="M951" s="9"/>
    </row>
    <row r="952" spans="3:13">
      <c r="C952" s="9"/>
      <c r="D952" s="9"/>
      <c r="E952" s="61"/>
      <c r="F952" s="18"/>
      <c r="G952" s="9"/>
      <c r="H952" s="9"/>
      <c r="I952" s="9"/>
      <c r="J952" s="9"/>
      <c r="K952" s="9"/>
      <c r="L952" s="9"/>
      <c r="M952" s="9"/>
    </row>
    <row r="953" spans="3:13">
      <c r="C953" s="9"/>
      <c r="D953" s="9"/>
      <c r="E953" s="61"/>
      <c r="F953" s="18"/>
      <c r="G953" s="9"/>
      <c r="H953" s="9"/>
      <c r="I953" s="9"/>
      <c r="J953" s="9"/>
      <c r="K953" s="9"/>
      <c r="L953" s="9"/>
      <c r="M953" s="9"/>
    </row>
    <row r="954" spans="3:13">
      <c r="C954" s="9"/>
      <c r="D954" s="9"/>
      <c r="E954" s="61"/>
      <c r="F954" s="18"/>
      <c r="G954" s="9"/>
      <c r="H954" s="9"/>
      <c r="I954" s="9"/>
      <c r="J954" s="9"/>
      <c r="K954" s="9"/>
      <c r="L954" s="9"/>
      <c r="M954" s="9"/>
    </row>
    <row r="955" spans="3:13">
      <c r="C955" s="9"/>
      <c r="D955" s="9"/>
      <c r="E955" s="61"/>
      <c r="F955" s="18"/>
      <c r="G955" s="9"/>
      <c r="H955" s="9"/>
      <c r="I955" s="9"/>
      <c r="J955" s="9"/>
      <c r="K955" s="9"/>
      <c r="L955" s="9"/>
      <c r="M955" s="9"/>
    </row>
    <row r="956" spans="3:13">
      <c r="C956" s="9"/>
      <c r="D956" s="9"/>
      <c r="E956" s="61"/>
      <c r="F956" s="18"/>
      <c r="G956" s="9"/>
      <c r="H956" s="9"/>
      <c r="I956" s="9"/>
      <c r="J956" s="9"/>
      <c r="K956" s="9"/>
      <c r="L956" s="9"/>
      <c r="M956" s="9"/>
    </row>
    <row r="957" spans="3:13">
      <c r="C957" s="9"/>
      <c r="D957" s="9"/>
      <c r="E957" s="61"/>
      <c r="F957" s="18"/>
      <c r="G957" s="9"/>
      <c r="H957" s="9"/>
      <c r="I957" s="9"/>
      <c r="J957" s="9"/>
      <c r="K957" s="9"/>
      <c r="L957" s="9"/>
      <c r="M957" s="9"/>
    </row>
    <row r="958" spans="3:13">
      <c r="C958" s="9"/>
      <c r="D958" s="9"/>
      <c r="E958" s="61"/>
      <c r="F958" s="18"/>
      <c r="G958" s="9"/>
      <c r="H958" s="9"/>
      <c r="I958" s="9"/>
      <c r="J958" s="9"/>
      <c r="K958" s="9"/>
      <c r="L958" s="9"/>
      <c r="M958" s="9"/>
    </row>
    <row r="959" spans="3:13">
      <c r="C959" s="9"/>
      <c r="D959" s="9"/>
      <c r="E959" s="61"/>
      <c r="F959" s="18"/>
      <c r="G959" s="9"/>
      <c r="H959" s="9"/>
      <c r="I959" s="9"/>
      <c r="J959" s="9"/>
      <c r="K959" s="9"/>
      <c r="L959" s="9"/>
      <c r="M959" s="9"/>
    </row>
    <row r="960" spans="3:13">
      <c r="C960" s="9"/>
      <c r="D960" s="9"/>
      <c r="E960" s="61"/>
      <c r="F960" s="18"/>
      <c r="G960" s="9"/>
      <c r="H960" s="9"/>
      <c r="I960" s="9"/>
      <c r="J960" s="9"/>
      <c r="K960" s="9"/>
      <c r="L960" s="9"/>
      <c r="M960" s="9"/>
    </row>
    <row r="961" spans="3:13">
      <c r="C961" s="9"/>
      <c r="D961" s="9"/>
      <c r="E961" s="61"/>
      <c r="F961" s="18"/>
      <c r="G961" s="9"/>
      <c r="H961" s="9"/>
      <c r="I961" s="9"/>
      <c r="J961" s="9"/>
      <c r="K961" s="9"/>
      <c r="L961" s="9"/>
      <c r="M961" s="9"/>
    </row>
    <row r="962" spans="3:13">
      <c r="C962" s="9"/>
      <c r="D962" s="9"/>
      <c r="E962" s="61"/>
      <c r="F962" s="18"/>
      <c r="G962" s="9"/>
      <c r="H962" s="9"/>
      <c r="I962" s="9"/>
      <c r="J962" s="9"/>
      <c r="K962" s="9"/>
      <c r="L962" s="9"/>
      <c r="M962" s="9"/>
    </row>
    <row r="963" spans="3:13">
      <c r="C963" s="9"/>
      <c r="D963" s="9"/>
      <c r="E963" s="61"/>
      <c r="F963" s="18"/>
      <c r="G963" s="9"/>
      <c r="H963" s="9"/>
      <c r="I963" s="9"/>
      <c r="J963" s="9"/>
      <c r="K963" s="9"/>
      <c r="L963" s="9"/>
      <c r="M963" s="9"/>
    </row>
    <row r="964" spans="3:13">
      <c r="C964" s="9"/>
      <c r="D964" s="9"/>
      <c r="E964" s="61"/>
      <c r="F964" s="18"/>
      <c r="G964" s="9"/>
      <c r="H964" s="9"/>
      <c r="I964" s="9"/>
      <c r="J964" s="9"/>
      <c r="K964" s="9"/>
      <c r="L964" s="9"/>
      <c r="M964" s="9"/>
    </row>
    <row r="965" spans="3:13">
      <c r="C965" s="9"/>
      <c r="D965" s="9"/>
      <c r="E965" s="61"/>
      <c r="F965" s="18"/>
      <c r="G965" s="9"/>
      <c r="H965" s="9"/>
      <c r="I965" s="9"/>
      <c r="J965" s="9"/>
      <c r="K965" s="9"/>
      <c r="L965" s="9"/>
      <c r="M965" s="9"/>
    </row>
    <row r="966" spans="3:13">
      <c r="C966" s="9"/>
      <c r="D966" s="9"/>
      <c r="E966" s="61"/>
      <c r="F966" s="18"/>
      <c r="G966" s="9"/>
      <c r="H966" s="9"/>
      <c r="I966" s="9"/>
      <c r="J966" s="9"/>
      <c r="K966" s="9"/>
      <c r="L966" s="9"/>
      <c r="M966" s="9"/>
    </row>
    <row r="967" spans="3:13">
      <c r="C967" s="9"/>
      <c r="D967" s="9"/>
      <c r="E967" s="61"/>
      <c r="F967" s="18"/>
      <c r="G967" s="9"/>
      <c r="H967" s="9"/>
      <c r="I967" s="9"/>
      <c r="J967" s="9"/>
      <c r="K967" s="9"/>
      <c r="L967" s="9"/>
      <c r="M967" s="9"/>
    </row>
    <row r="968" spans="3:13">
      <c r="C968" s="9"/>
      <c r="D968" s="9"/>
      <c r="E968" s="61"/>
      <c r="F968" s="18"/>
      <c r="G968" s="9"/>
      <c r="H968" s="9"/>
      <c r="I968" s="9"/>
      <c r="J968" s="9"/>
      <c r="K968" s="9"/>
      <c r="L968" s="9"/>
      <c r="M968" s="9"/>
    </row>
    <row r="969" spans="3:13">
      <c r="C969" s="9"/>
      <c r="D969" s="9"/>
      <c r="E969" s="61"/>
      <c r="F969" s="18"/>
      <c r="G969" s="9"/>
      <c r="H969" s="9"/>
      <c r="I969" s="9"/>
      <c r="J969" s="9"/>
      <c r="K969" s="9"/>
      <c r="L969" s="9"/>
      <c r="M969" s="9"/>
    </row>
    <row r="970" spans="3:13">
      <c r="C970" s="9"/>
      <c r="D970" s="9"/>
      <c r="E970" s="61"/>
      <c r="F970" s="18"/>
      <c r="G970" s="9"/>
      <c r="H970" s="9"/>
      <c r="I970" s="9"/>
      <c r="J970" s="9"/>
      <c r="K970" s="9"/>
      <c r="L970" s="9"/>
      <c r="M970" s="9"/>
    </row>
    <row r="971" spans="3:13">
      <c r="C971" s="9"/>
      <c r="D971" s="9"/>
      <c r="E971" s="61"/>
      <c r="F971" s="18"/>
      <c r="G971" s="9"/>
      <c r="H971" s="9"/>
      <c r="I971" s="9"/>
      <c r="J971" s="9"/>
      <c r="K971" s="9"/>
      <c r="L971" s="9"/>
      <c r="M971" s="9"/>
    </row>
    <row r="972" spans="3:13">
      <c r="C972" s="9"/>
      <c r="D972" s="9"/>
      <c r="E972" s="61"/>
      <c r="F972" s="18"/>
      <c r="G972" s="9"/>
      <c r="H972" s="9"/>
      <c r="I972" s="9"/>
      <c r="J972" s="9"/>
      <c r="K972" s="9"/>
      <c r="L972" s="9"/>
      <c r="M972" s="9"/>
    </row>
    <row r="973" spans="3:13">
      <c r="C973" s="9"/>
      <c r="D973" s="9"/>
      <c r="E973" s="61"/>
      <c r="F973" s="18"/>
      <c r="G973" s="9"/>
      <c r="H973" s="9"/>
      <c r="I973" s="9"/>
      <c r="J973" s="9"/>
      <c r="K973" s="9"/>
      <c r="L973" s="9"/>
      <c r="M973" s="9"/>
    </row>
    <row r="974" spans="3:13">
      <c r="C974" s="9"/>
      <c r="D974" s="9"/>
      <c r="E974" s="61"/>
      <c r="F974" s="18"/>
      <c r="G974" s="9"/>
      <c r="H974" s="9"/>
      <c r="I974" s="9"/>
      <c r="J974" s="9"/>
      <c r="K974" s="9"/>
      <c r="L974" s="9"/>
      <c r="M974" s="9"/>
    </row>
    <row r="975" spans="3:13">
      <c r="C975" s="9"/>
      <c r="D975" s="9"/>
      <c r="E975" s="61"/>
      <c r="F975" s="18"/>
      <c r="G975" s="9"/>
      <c r="H975" s="9"/>
      <c r="I975" s="9"/>
      <c r="J975" s="9"/>
      <c r="K975" s="9"/>
      <c r="L975" s="9"/>
      <c r="M975" s="9"/>
    </row>
    <row r="976" spans="3:13">
      <c r="C976" s="9"/>
      <c r="D976" s="9"/>
      <c r="E976" s="61"/>
      <c r="F976" s="18"/>
      <c r="G976" s="9"/>
      <c r="H976" s="9"/>
      <c r="I976" s="9"/>
      <c r="J976" s="9"/>
      <c r="K976" s="9"/>
      <c r="L976" s="9"/>
      <c r="M976" s="9"/>
    </row>
    <row r="977" spans="3:13">
      <c r="C977" s="9"/>
      <c r="D977" s="9"/>
      <c r="E977" s="61"/>
      <c r="F977" s="18"/>
      <c r="G977" s="9"/>
      <c r="H977" s="9"/>
      <c r="I977" s="9"/>
      <c r="J977" s="9"/>
      <c r="K977" s="9"/>
      <c r="L977" s="9"/>
      <c r="M977" s="9"/>
    </row>
    <row r="978" spans="3:13">
      <c r="C978" s="9"/>
      <c r="D978" s="9"/>
      <c r="E978" s="61"/>
      <c r="F978" s="18"/>
      <c r="G978" s="9"/>
      <c r="H978" s="9"/>
      <c r="I978" s="9"/>
      <c r="J978" s="9"/>
      <c r="K978" s="9"/>
      <c r="L978" s="9"/>
      <c r="M978" s="9"/>
    </row>
    <row r="979" spans="3:13">
      <c r="C979" s="9"/>
      <c r="D979" s="9"/>
      <c r="E979" s="61"/>
      <c r="F979" s="18"/>
      <c r="G979" s="9"/>
      <c r="H979" s="9"/>
      <c r="I979" s="9"/>
      <c r="J979" s="9"/>
      <c r="K979" s="9"/>
      <c r="L979" s="9"/>
      <c r="M979" s="9"/>
    </row>
    <row r="980" spans="3:13">
      <c r="C980" s="9"/>
      <c r="D980" s="9"/>
      <c r="E980" s="61"/>
      <c r="F980" s="18"/>
      <c r="G980" s="9"/>
      <c r="H980" s="9"/>
      <c r="I980" s="9"/>
      <c r="J980" s="9"/>
      <c r="K980" s="9"/>
      <c r="L980" s="9"/>
      <c r="M980" s="9"/>
    </row>
    <row r="981" spans="3:13">
      <c r="C981" s="9"/>
      <c r="D981" s="9"/>
      <c r="E981" s="61"/>
      <c r="F981" s="18"/>
      <c r="G981" s="9"/>
      <c r="H981" s="9"/>
      <c r="I981" s="9"/>
      <c r="J981" s="9"/>
      <c r="K981" s="9"/>
      <c r="L981" s="9"/>
      <c r="M981" s="9"/>
    </row>
    <row r="982" spans="3:13">
      <c r="C982" s="9"/>
      <c r="D982" s="9"/>
      <c r="E982" s="61"/>
      <c r="F982" s="18"/>
      <c r="G982" s="9"/>
      <c r="H982" s="9"/>
      <c r="I982" s="9"/>
      <c r="J982" s="9"/>
      <c r="K982" s="9"/>
      <c r="L982" s="9"/>
      <c r="M982" s="9"/>
    </row>
    <row r="983" spans="3:13">
      <c r="C983" s="9"/>
      <c r="D983" s="9"/>
      <c r="E983" s="61"/>
      <c r="F983" s="18"/>
      <c r="G983" s="9"/>
      <c r="H983" s="9"/>
      <c r="I983" s="9"/>
      <c r="J983" s="9"/>
      <c r="K983" s="9"/>
      <c r="L983" s="9"/>
      <c r="M983" s="9"/>
    </row>
    <row r="984" spans="3:13">
      <c r="C984" s="9"/>
      <c r="D984" s="9"/>
      <c r="E984" s="61"/>
      <c r="F984" s="18"/>
      <c r="G984" s="9"/>
      <c r="H984" s="9"/>
      <c r="I984" s="9"/>
      <c r="J984" s="9"/>
      <c r="K984" s="9"/>
      <c r="L984" s="9"/>
      <c r="M984" s="9"/>
    </row>
    <row r="985" spans="3:13">
      <c r="C985" s="9"/>
      <c r="D985" s="9"/>
      <c r="E985" s="61"/>
      <c r="F985" s="18"/>
      <c r="G985" s="9"/>
      <c r="H985" s="9"/>
      <c r="I985" s="9"/>
      <c r="J985" s="9"/>
      <c r="K985" s="9"/>
      <c r="L985" s="9"/>
      <c r="M985" s="9"/>
    </row>
    <row r="986" spans="3:13">
      <c r="C986" s="9"/>
      <c r="D986" s="9"/>
      <c r="E986" s="61"/>
      <c r="F986" s="18"/>
      <c r="G986" s="9"/>
      <c r="H986" s="9"/>
      <c r="I986" s="9"/>
      <c r="J986" s="9"/>
      <c r="K986" s="9"/>
      <c r="L986" s="9"/>
      <c r="M986" s="9"/>
    </row>
    <row r="987" spans="3:13">
      <c r="C987" s="9"/>
      <c r="D987" s="9"/>
      <c r="E987" s="61"/>
      <c r="F987" s="18"/>
      <c r="G987" s="9"/>
      <c r="H987" s="9"/>
      <c r="I987" s="9"/>
      <c r="J987" s="9"/>
      <c r="K987" s="9"/>
      <c r="L987" s="9"/>
      <c r="M987" s="9"/>
    </row>
    <row r="988" spans="3:13">
      <c r="C988" s="9"/>
      <c r="D988" s="9"/>
      <c r="E988" s="61"/>
      <c r="F988" s="18"/>
      <c r="G988" s="9"/>
      <c r="H988" s="9"/>
      <c r="I988" s="9"/>
      <c r="J988" s="9"/>
      <c r="K988" s="9"/>
      <c r="L988" s="9"/>
      <c r="M988" s="9"/>
    </row>
    <row r="989" spans="3:13">
      <c r="C989" s="9"/>
      <c r="D989" s="9"/>
      <c r="E989" s="61"/>
      <c r="F989" s="18"/>
      <c r="G989" s="9"/>
      <c r="H989" s="9"/>
      <c r="I989" s="9"/>
      <c r="J989" s="9"/>
      <c r="K989" s="9"/>
      <c r="L989" s="9"/>
      <c r="M989" s="9"/>
    </row>
    <row r="990" spans="3:13">
      <c r="C990" s="9"/>
      <c r="D990" s="9"/>
      <c r="E990" s="61"/>
      <c r="F990" s="18"/>
      <c r="G990" s="9"/>
      <c r="H990" s="9"/>
      <c r="I990" s="9"/>
      <c r="J990" s="9"/>
      <c r="K990" s="9"/>
      <c r="L990" s="9"/>
      <c r="M990" s="9"/>
    </row>
    <row r="991" spans="3:13">
      <c r="C991" s="9"/>
      <c r="D991" s="9"/>
      <c r="E991" s="61"/>
      <c r="F991" s="18"/>
      <c r="G991" s="9"/>
      <c r="H991" s="9"/>
      <c r="I991" s="9"/>
      <c r="J991" s="9"/>
      <c r="K991" s="9"/>
      <c r="L991" s="9"/>
      <c r="M991" s="9"/>
    </row>
    <row r="992" spans="3:13">
      <c r="C992" s="9"/>
      <c r="D992" s="9"/>
      <c r="E992" s="61"/>
      <c r="F992" s="18"/>
      <c r="G992" s="9"/>
      <c r="H992" s="9"/>
      <c r="I992" s="9"/>
      <c r="J992" s="9"/>
      <c r="K992" s="9"/>
      <c r="L992" s="9"/>
      <c r="M992" s="9"/>
    </row>
    <row r="993" spans="3:13">
      <c r="C993" s="9"/>
      <c r="D993" s="9"/>
      <c r="E993" s="61"/>
      <c r="F993" s="18"/>
      <c r="G993" s="9"/>
      <c r="H993" s="9"/>
      <c r="I993" s="9"/>
      <c r="J993" s="9"/>
      <c r="K993" s="9"/>
      <c r="L993" s="9"/>
      <c r="M993" s="9"/>
    </row>
    <row r="994" spans="3:13">
      <c r="C994" s="9"/>
      <c r="D994" s="9"/>
      <c r="E994" s="61"/>
      <c r="F994" s="18"/>
      <c r="G994" s="9"/>
      <c r="H994" s="9"/>
      <c r="I994" s="9"/>
      <c r="J994" s="9"/>
      <c r="K994" s="9"/>
      <c r="L994" s="9"/>
      <c r="M994" s="9"/>
    </row>
    <row r="995" spans="3:13">
      <c r="C995" s="9"/>
      <c r="D995" s="9"/>
      <c r="E995" s="61"/>
      <c r="F995" s="18"/>
      <c r="G995" s="9"/>
      <c r="H995" s="9"/>
      <c r="I995" s="9"/>
      <c r="J995" s="9"/>
      <c r="K995" s="9"/>
      <c r="L995" s="9"/>
      <c r="M995" s="9"/>
    </row>
    <row r="996" spans="3:13">
      <c r="C996" s="9"/>
      <c r="D996" s="9"/>
      <c r="E996" s="61"/>
      <c r="F996" s="18"/>
      <c r="G996" s="9"/>
      <c r="H996" s="9"/>
      <c r="I996" s="9"/>
      <c r="J996" s="9"/>
      <c r="K996" s="9"/>
      <c r="L996" s="9"/>
      <c r="M996" s="9"/>
    </row>
    <row r="997" spans="3:13">
      <c r="C997" s="9"/>
      <c r="D997" s="9"/>
      <c r="E997" s="61"/>
      <c r="F997" s="18"/>
      <c r="G997" s="9"/>
      <c r="H997" s="9"/>
      <c r="I997" s="9"/>
      <c r="J997" s="9"/>
      <c r="K997" s="9"/>
      <c r="L997" s="9"/>
      <c r="M997" s="9"/>
    </row>
    <row r="998" spans="3:13">
      <c r="C998" s="9"/>
      <c r="D998" s="9"/>
      <c r="E998" s="61"/>
      <c r="F998" s="18"/>
      <c r="G998" s="9"/>
      <c r="H998" s="9"/>
      <c r="I998" s="9"/>
      <c r="J998" s="9"/>
      <c r="K998" s="9"/>
      <c r="L998" s="9"/>
      <c r="M998" s="9"/>
    </row>
    <row r="999" spans="3:13">
      <c r="C999" s="9"/>
      <c r="D999" s="9"/>
      <c r="E999" s="61"/>
      <c r="F999" s="18"/>
      <c r="G999" s="9"/>
      <c r="H999" s="9"/>
      <c r="I999" s="9"/>
      <c r="J999" s="9"/>
      <c r="K999" s="9"/>
      <c r="L999" s="9"/>
      <c r="M999" s="9"/>
    </row>
    <row r="1000" spans="3:13">
      <c r="C1000" s="9"/>
      <c r="D1000" s="9"/>
      <c r="E1000" s="61"/>
      <c r="F1000" s="18"/>
      <c r="G1000" s="9"/>
      <c r="H1000" s="9"/>
      <c r="I1000" s="9"/>
      <c r="J1000" s="9"/>
      <c r="K1000" s="9"/>
      <c r="L1000" s="9"/>
      <c r="M1000" s="9"/>
    </row>
    <row r="1001" spans="3:13">
      <c r="C1001" s="9"/>
      <c r="D1001" s="9"/>
      <c r="E1001" s="61"/>
      <c r="F1001" s="18"/>
      <c r="G1001" s="9"/>
      <c r="H1001" s="9"/>
      <c r="I1001" s="9"/>
      <c r="J1001" s="9"/>
      <c r="K1001" s="9"/>
      <c r="L1001" s="9"/>
      <c r="M1001" s="9"/>
    </row>
    <row r="1002" spans="3:13">
      <c r="C1002" s="9"/>
      <c r="D1002" s="9"/>
      <c r="E1002" s="61"/>
      <c r="F1002" s="18"/>
      <c r="G1002" s="9"/>
      <c r="H1002" s="9"/>
      <c r="I1002" s="9"/>
      <c r="J1002" s="9"/>
      <c r="K1002" s="9"/>
      <c r="L1002" s="9"/>
      <c r="M1002" s="9"/>
    </row>
    <row r="1003" spans="3:13">
      <c r="C1003" s="9"/>
      <c r="D1003" s="9"/>
      <c r="E1003" s="61"/>
      <c r="F1003" s="18"/>
      <c r="G1003" s="9"/>
      <c r="H1003" s="9"/>
      <c r="I1003" s="9"/>
      <c r="J1003" s="9"/>
      <c r="K1003" s="9"/>
      <c r="L1003" s="9"/>
      <c r="M1003" s="9"/>
    </row>
    <row r="1004" spans="3:13">
      <c r="C1004" s="9"/>
      <c r="D1004" s="9"/>
      <c r="E1004" s="61"/>
      <c r="F1004" s="18"/>
      <c r="G1004" s="9"/>
      <c r="H1004" s="9"/>
      <c r="I1004" s="9"/>
      <c r="J1004" s="9"/>
      <c r="K1004" s="9"/>
      <c r="L1004" s="9"/>
      <c r="M1004" s="9"/>
    </row>
    <row r="1005" spans="3:13">
      <c r="C1005" s="9"/>
      <c r="D1005" s="9"/>
      <c r="E1005" s="61"/>
      <c r="F1005" s="18"/>
      <c r="G1005" s="9"/>
      <c r="H1005" s="9"/>
      <c r="I1005" s="9"/>
      <c r="J1005" s="9"/>
      <c r="K1005" s="9"/>
      <c r="L1005" s="9"/>
      <c r="M1005" s="9"/>
    </row>
    <row r="1006" spans="3:13">
      <c r="C1006" s="9"/>
      <c r="D1006" s="9"/>
      <c r="E1006" s="61"/>
      <c r="F1006" s="18"/>
      <c r="G1006" s="9"/>
      <c r="H1006" s="9"/>
      <c r="I1006" s="9"/>
      <c r="J1006" s="9"/>
      <c r="K1006" s="9"/>
      <c r="L1006" s="9"/>
      <c r="M1006" s="9"/>
    </row>
    <row r="1007" spans="3:13">
      <c r="C1007" s="9"/>
      <c r="D1007" s="9"/>
      <c r="E1007" s="61"/>
      <c r="F1007" s="18"/>
      <c r="G1007" s="9"/>
      <c r="H1007" s="9"/>
      <c r="I1007" s="9"/>
      <c r="J1007" s="9"/>
      <c r="K1007" s="9"/>
      <c r="L1007" s="9"/>
      <c r="M1007" s="9"/>
    </row>
    <row r="1008" spans="3:13">
      <c r="C1008" s="9"/>
      <c r="D1008" s="9"/>
      <c r="E1008" s="61"/>
      <c r="F1008" s="18"/>
      <c r="G1008" s="9"/>
      <c r="H1008" s="9"/>
      <c r="I1008" s="9"/>
      <c r="J1008" s="9"/>
      <c r="K1008" s="9"/>
      <c r="L1008" s="9"/>
      <c r="M1008" s="9"/>
    </row>
    <row r="1009" spans="3:13">
      <c r="C1009" s="9"/>
      <c r="D1009" s="9"/>
      <c r="E1009" s="61"/>
      <c r="F1009" s="18"/>
      <c r="G1009" s="9"/>
      <c r="H1009" s="9"/>
      <c r="I1009" s="9"/>
      <c r="J1009" s="9"/>
      <c r="K1009" s="9"/>
      <c r="L1009" s="9"/>
      <c r="M1009" s="9"/>
    </row>
    <row r="1010" spans="3:13">
      <c r="C1010" s="9"/>
      <c r="D1010" s="9"/>
      <c r="E1010" s="61"/>
      <c r="F1010" s="18"/>
      <c r="G1010" s="9"/>
      <c r="H1010" s="9"/>
      <c r="I1010" s="9"/>
      <c r="J1010" s="9"/>
      <c r="K1010" s="9"/>
      <c r="L1010" s="9"/>
      <c r="M1010" s="9"/>
    </row>
    <row r="1011" spans="3:13">
      <c r="C1011" s="9"/>
      <c r="D1011" s="9"/>
      <c r="E1011" s="61"/>
      <c r="F1011" s="18"/>
      <c r="G1011" s="9"/>
      <c r="H1011" s="9"/>
      <c r="I1011" s="9"/>
      <c r="J1011" s="9"/>
      <c r="K1011" s="9"/>
      <c r="L1011" s="9"/>
      <c r="M1011" s="9"/>
    </row>
    <row r="1012" spans="3:13">
      <c r="C1012" s="9"/>
      <c r="D1012" s="9"/>
      <c r="E1012" s="61"/>
      <c r="F1012" s="18"/>
      <c r="G1012" s="9"/>
      <c r="H1012" s="9"/>
      <c r="I1012" s="9"/>
      <c r="J1012" s="9"/>
      <c r="K1012" s="9"/>
      <c r="L1012" s="9"/>
      <c r="M1012" s="9"/>
    </row>
    <row r="1013" spans="3:13">
      <c r="C1013" s="9"/>
      <c r="D1013" s="9"/>
      <c r="E1013" s="61"/>
      <c r="F1013" s="18"/>
      <c r="G1013" s="9"/>
      <c r="H1013" s="9"/>
      <c r="I1013" s="9"/>
      <c r="J1013" s="9"/>
      <c r="K1013" s="9"/>
      <c r="L1013" s="9"/>
      <c r="M1013" s="9"/>
    </row>
    <row r="1014" spans="3:13">
      <c r="C1014" s="9"/>
      <c r="D1014" s="9"/>
      <c r="E1014" s="61"/>
      <c r="F1014" s="18"/>
      <c r="G1014" s="9"/>
      <c r="H1014" s="9"/>
      <c r="I1014" s="9"/>
      <c r="J1014" s="9"/>
      <c r="K1014" s="9"/>
      <c r="L1014" s="9"/>
      <c r="M1014" s="9"/>
    </row>
    <row r="1015" spans="3:13">
      <c r="C1015" s="9"/>
      <c r="D1015" s="9"/>
      <c r="E1015" s="61"/>
      <c r="F1015" s="18"/>
      <c r="G1015" s="9"/>
      <c r="H1015" s="9"/>
      <c r="I1015" s="9"/>
      <c r="J1015" s="9"/>
      <c r="K1015" s="9"/>
      <c r="L1015" s="9"/>
      <c r="M1015" s="9"/>
    </row>
    <row r="1016" spans="3:13">
      <c r="C1016" s="9"/>
      <c r="D1016" s="9"/>
      <c r="E1016" s="61"/>
      <c r="F1016" s="18"/>
      <c r="G1016" s="9"/>
      <c r="H1016" s="9"/>
      <c r="I1016" s="9"/>
      <c r="J1016" s="9"/>
      <c r="K1016" s="9"/>
      <c r="L1016" s="9"/>
      <c r="M1016" s="9"/>
    </row>
    <row r="1017" spans="3:13">
      <c r="C1017" s="9"/>
      <c r="D1017" s="9"/>
      <c r="E1017" s="61"/>
      <c r="F1017" s="18"/>
      <c r="G1017" s="9"/>
      <c r="H1017" s="9"/>
      <c r="I1017" s="9"/>
      <c r="J1017" s="9"/>
      <c r="K1017" s="9"/>
      <c r="L1017" s="9"/>
      <c r="M1017" s="9"/>
    </row>
    <row r="1018" spans="3:13">
      <c r="C1018" s="9"/>
      <c r="D1018" s="9"/>
      <c r="E1018" s="61"/>
      <c r="F1018" s="18"/>
      <c r="G1018" s="9"/>
      <c r="H1018" s="9"/>
      <c r="I1018" s="9"/>
      <c r="J1018" s="9"/>
      <c r="K1018" s="9"/>
      <c r="L1018" s="9"/>
      <c r="M1018" s="9"/>
    </row>
    <row r="1019" spans="3:13">
      <c r="C1019" s="9"/>
      <c r="D1019" s="9"/>
      <c r="E1019" s="61"/>
      <c r="F1019" s="18"/>
      <c r="G1019" s="9"/>
      <c r="H1019" s="9"/>
      <c r="I1019" s="9"/>
      <c r="J1019" s="9"/>
      <c r="K1019" s="9"/>
      <c r="L1019" s="9"/>
      <c r="M1019" s="9"/>
    </row>
    <row r="1020" spans="3:13">
      <c r="C1020" s="9"/>
      <c r="D1020" s="9"/>
      <c r="E1020" s="61"/>
      <c r="F1020" s="18"/>
      <c r="G1020" s="9"/>
      <c r="H1020" s="9"/>
      <c r="I1020" s="9"/>
      <c r="J1020" s="9"/>
      <c r="K1020" s="9"/>
      <c r="L1020" s="9"/>
      <c r="M1020" s="9"/>
    </row>
    <row r="1021" spans="3:13">
      <c r="C1021" s="9"/>
      <c r="D1021" s="9"/>
      <c r="E1021" s="61"/>
      <c r="F1021" s="18"/>
      <c r="G1021" s="9"/>
      <c r="H1021" s="9"/>
      <c r="I1021" s="9"/>
      <c r="J1021" s="9"/>
      <c r="K1021" s="9"/>
      <c r="L1021" s="9"/>
      <c r="M1021" s="9"/>
    </row>
    <row r="1022" spans="3:13">
      <c r="C1022" s="9"/>
      <c r="D1022" s="9"/>
      <c r="E1022" s="61"/>
      <c r="F1022" s="18"/>
      <c r="G1022" s="9"/>
      <c r="H1022" s="9"/>
      <c r="I1022" s="9"/>
      <c r="J1022" s="9"/>
      <c r="K1022" s="9"/>
      <c r="L1022" s="9"/>
      <c r="M1022" s="9"/>
    </row>
    <row r="1023" spans="3:13">
      <c r="C1023" s="9"/>
      <c r="D1023" s="9"/>
      <c r="E1023" s="61"/>
      <c r="F1023" s="18"/>
      <c r="G1023" s="9"/>
      <c r="H1023" s="9"/>
      <c r="I1023" s="9"/>
      <c r="J1023" s="9"/>
      <c r="K1023" s="9"/>
      <c r="L1023" s="9"/>
      <c r="M1023" s="9"/>
    </row>
    <row r="1024" spans="3:13">
      <c r="C1024" s="9"/>
      <c r="D1024" s="9"/>
      <c r="E1024" s="61"/>
      <c r="F1024" s="18"/>
      <c r="G1024" s="9"/>
      <c r="H1024" s="9"/>
      <c r="I1024" s="9"/>
      <c r="J1024" s="9"/>
      <c r="K1024" s="9"/>
      <c r="L1024" s="9"/>
      <c r="M1024" s="9"/>
    </row>
    <row r="1025" spans="3:13">
      <c r="C1025" s="9"/>
      <c r="D1025" s="9"/>
      <c r="E1025" s="61"/>
      <c r="F1025" s="18"/>
      <c r="G1025" s="9"/>
      <c r="H1025" s="9"/>
      <c r="I1025" s="9"/>
      <c r="J1025" s="9"/>
      <c r="K1025" s="9"/>
      <c r="L1025" s="9"/>
      <c r="M1025" s="9"/>
    </row>
    <row r="1026" spans="3:13">
      <c r="C1026" s="9"/>
      <c r="D1026" s="9"/>
      <c r="E1026" s="61"/>
      <c r="F1026" s="18"/>
      <c r="G1026" s="9"/>
      <c r="H1026" s="9"/>
      <c r="I1026" s="9"/>
      <c r="J1026" s="9"/>
      <c r="K1026" s="9"/>
      <c r="L1026" s="9"/>
      <c r="M1026" s="9"/>
    </row>
    <row r="1027" spans="3:13">
      <c r="C1027" s="9"/>
      <c r="D1027" s="9"/>
      <c r="E1027" s="61"/>
      <c r="F1027" s="18"/>
      <c r="G1027" s="9"/>
      <c r="H1027" s="9"/>
      <c r="I1027" s="9"/>
      <c r="J1027" s="9"/>
      <c r="K1027" s="9"/>
      <c r="L1027" s="9"/>
      <c r="M1027" s="9"/>
    </row>
    <row r="1028" spans="3:13">
      <c r="C1028" s="9"/>
      <c r="D1028" s="9"/>
      <c r="E1028" s="61"/>
      <c r="F1028" s="18"/>
      <c r="G1028" s="9"/>
      <c r="H1028" s="9"/>
      <c r="I1028" s="9"/>
      <c r="J1028" s="9"/>
      <c r="K1028" s="9"/>
      <c r="L1028" s="9"/>
      <c r="M1028" s="9"/>
    </row>
    <row r="1029" spans="3:13">
      <c r="C1029" s="9"/>
      <c r="D1029" s="9"/>
      <c r="E1029" s="61"/>
      <c r="F1029" s="18"/>
      <c r="G1029" s="9"/>
      <c r="H1029" s="9"/>
      <c r="I1029" s="9"/>
      <c r="J1029" s="9"/>
      <c r="K1029" s="9"/>
      <c r="L1029" s="9"/>
      <c r="M1029" s="9"/>
    </row>
    <row r="1030" spans="3:13">
      <c r="C1030" s="9"/>
      <c r="D1030" s="9"/>
      <c r="E1030" s="61"/>
      <c r="F1030" s="18"/>
      <c r="G1030" s="9"/>
      <c r="H1030" s="9"/>
      <c r="I1030" s="9"/>
      <c r="J1030" s="9"/>
      <c r="K1030" s="9"/>
      <c r="L1030" s="9"/>
      <c r="M1030" s="9"/>
    </row>
    <row r="1031" spans="3:13">
      <c r="C1031" s="9"/>
      <c r="D1031" s="9"/>
      <c r="E1031" s="61"/>
      <c r="F1031" s="18"/>
      <c r="G1031" s="9"/>
      <c r="H1031" s="9"/>
      <c r="I1031" s="9"/>
      <c r="J1031" s="9"/>
      <c r="K1031" s="9"/>
      <c r="L1031" s="9"/>
      <c r="M1031" s="9"/>
    </row>
    <row r="1032" spans="3:13">
      <c r="C1032" s="9"/>
      <c r="D1032" s="9"/>
      <c r="E1032" s="61"/>
      <c r="F1032" s="18"/>
      <c r="G1032" s="9"/>
      <c r="H1032" s="9"/>
      <c r="I1032" s="9"/>
      <c r="J1032" s="9"/>
      <c r="K1032" s="9"/>
      <c r="L1032" s="9"/>
      <c r="M1032" s="9"/>
    </row>
    <row r="1033" spans="3:13">
      <c r="C1033" s="9"/>
      <c r="D1033" s="9"/>
      <c r="E1033" s="61"/>
      <c r="F1033" s="18"/>
      <c r="G1033" s="9"/>
      <c r="H1033" s="9"/>
      <c r="I1033" s="9"/>
      <c r="J1033" s="9"/>
      <c r="K1033" s="9"/>
      <c r="L1033" s="9"/>
      <c r="M1033" s="9"/>
    </row>
    <row r="1034" spans="3:13">
      <c r="C1034" s="9"/>
      <c r="D1034" s="9"/>
      <c r="E1034" s="61"/>
      <c r="F1034" s="18"/>
      <c r="G1034" s="9"/>
      <c r="H1034" s="9"/>
      <c r="I1034" s="9"/>
      <c r="J1034" s="9"/>
      <c r="K1034" s="9"/>
      <c r="L1034" s="9"/>
      <c r="M1034" s="9"/>
    </row>
    <row r="1035" spans="3:13">
      <c r="C1035" s="9"/>
      <c r="D1035" s="9"/>
      <c r="E1035" s="61"/>
      <c r="F1035" s="18"/>
      <c r="G1035" s="9"/>
      <c r="H1035" s="9"/>
      <c r="I1035" s="9"/>
      <c r="J1035" s="9"/>
      <c r="K1035" s="9"/>
      <c r="L1035" s="9"/>
      <c r="M1035" s="9"/>
    </row>
    <row r="1036" spans="3:13">
      <c r="C1036" s="9"/>
      <c r="D1036" s="9"/>
      <c r="E1036" s="61"/>
      <c r="F1036" s="18"/>
      <c r="G1036" s="9"/>
      <c r="H1036" s="9"/>
      <c r="I1036" s="9"/>
      <c r="J1036" s="9"/>
      <c r="K1036" s="9"/>
      <c r="L1036" s="9"/>
      <c r="M1036" s="9"/>
    </row>
    <row r="1037" spans="3:13">
      <c r="C1037" s="9"/>
      <c r="D1037" s="9"/>
      <c r="E1037" s="61"/>
      <c r="F1037" s="18"/>
      <c r="G1037" s="9"/>
      <c r="H1037" s="9"/>
      <c r="I1037" s="9"/>
      <c r="J1037" s="9"/>
      <c r="K1037" s="9"/>
      <c r="L1037" s="9"/>
      <c r="M1037" s="9"/>
    </row>
    <row r="1038" spans="3:13">
      <c r="C1038" s="9"/>
      <c r="D1038" s="9"/>
      <c r="E1038" s="61"/>
      <c r="F1038" s="18"/>
      <c r="G1038" s="9"/>
      <c r="H1038" s="9"/>
      <c r="I1038" s="9"/>
      <c r="J1038" s="9"/>
      <c r="K1038" s="9"/>
      <c r="L1038" s="9"/>
      <c r="M1038" s="9"/>
    </row>
    <row r="1039" spans="3:13">
      <c r="C1039" s="9"/>
      <c r="D1039" s="9"/>
      <c r="E1039" s="61"/>
      <c r="F1039" s="18"/>
      <c r="G1039" s="9"/>
      <c r="H1039" s="9"/>
      <c r="I1039" s="9"/>
      <c r="J1039" s="9"/>
      <c r="K1039" s="9"/>
      <c r="L1039" s="9"/>
      <c r="M1039" s="9"/>
    </row>
    <row r="1040" spans="3:13">
      <c r="C1040" s="9"/>
      <c r="D1040" s="9"/>
      <c r="E1040" s="61"/>
      <c r="F1040" s="18"/>
      <c r="G1040" s="9"/>
      <c r="H1040" s="9"/>
      <c r="I1040" s="9"/>
      <c r="J1040" s="9"/>
      <c r="K1040" s="9"/>
      <c r="L1040" s="9"/>
      <c r="M1040" s="9"/>
    </row>
    <row r="1041" spans="3:13">
      <c r="C1041" s="9"/>
      <c r="D1041" s="9"/>
      <c r="E1041" s="61"/>
      <c r="F1041" s="18"/>
      <c r="G1041" s="9"/>
      <c r="H1041" s="9"/>
      <c r="I1041" s="9"/>
      <c r="J1041" s="9"/>
      <c r="K1041" s="9"/>
      <c r="L1041" s="9"/>
      <c r="M1041" s="9"/>
    </row>
    <row r="1042" spans="3:13">
      <c r="C1042" s="9"/>
      <c r="D1042" s="9"/>
      <c r="E1042" s="61"/>
      <c r="F1042" s="18"/>
      <c r="G1042" s="9"/>
      <c r="H1042" s="9"/>
      <c r="I1042" s="9"/>
      <c r="J1042" s="9"/>
      <c r="K1042" s="9"/>
      <c r="L1042" s="9"/>
      <c r="M1042" s="9"/>
    </row>
    <row r="1043" spans="3:13">
      <c r="C1043" s="9"/>
      <c r="D1043" s="9"/>
      <c r="E1043" s="61"/>
      <c r="F1043" s="18"/>
      <c r="G1043" s="9"/>
      <c r="H1043" s="9"/>
      <c r="I1043" s="9"/>
      <c r="J1043" s="9"/>
      <c r="K1043" s="9"/>
      <c r="L1043" s="9"/>
      <c r="M1043" s="9"/>
    </row>
    <row r="1044" spans="3:13">
      <c r="C1044" s="9"/>
      <c r="D1044" s="9"/>
      <c r="E1044" s="61"/>
      <c r="F1044" s="18"/>
      <c r="G1044" s="9"/>
      <c r="H1044" s="9"/>
      <c r="I1044" s="9"/>
      <c r="J1044" s="9"/>
      <c r="K1044" s="9"/>
      <c r="L1044" s="9"/>
      <c r="M1044" s="9"/>
    </row>
    <row r="1045" spans="3:13">
      <c r="C1045" s="9"/>
      <c r="D1045" s="9"/>
      <c r="E1045" s="61"/>
      <c r="F1045" s="18"/>
      <c r="G1045" s="9"/>
      <c r="H1045" s="9"/>
      <c r="I1045" s="9"/>
      <c r="J1045" s="9"/>
      <c r="K1045" s="9"/>
      <c r="L1045" s="9"/>
      <c r="M1045" s="9"/>
    </row>
    <row r="1046" spans="3:13">
      <c r="C1046" s="9"/>
      <c r="D1046" s="9"/>
      <c r="E1046" s="61"/>
      <c r="F1046" s="18"/>
      <c r="G1046" s="9"/>
      <c r="H1046" s="9"/>
      <c r="I1046" s="9"/>
      <c r="J1046" s="9"/>
      <c r="K1046" s="9"/>
      <c r="L1046" s="9"/>
      <c r="M1046" s="9"/>
    </row>
    <row r="1047" spans="3:13">
      <c r="C1047" s="9"/>
      <c r="D1047" s="9"/>
      <c r="E1047" s="61"/>
      <c r="F1047" s="18"/>
      <c r="G1047" s="9"/>
      <c r="H1047" s="9"/>
      <c r="I1047" s="9"/>
      <c r="J1047" s="9"/>
      <c r="K1047" s="9"/>
      <c r="L1047" s="9"/>
      <c r="M1047" s="9"/>
    </row>
    <row r="1048" spans="3:13">
      <c r="C1048" s="9"/>
      <c r="D1048" s="9"/>
      <c r="E1048" s="61"/>
      <c r="F1048" s="18"/>
      <c r="G1048" s="9"/>
      <c r="H1048" s="9"/>
      <c r="I1048" s="9"/>
      <c r="J1048" s="9"/>
      <c r="K1048" s="9"/>
      <c r="L1048" s="9"/>
      <c r="M1048" s="9"/>
    </row>
    <row r="1049" spans="3:13">
      <c r="C1049" s="9"/>
      <c r="D1049" s="9"/>
      <c r="E1049" s="61"/>
      <c r="F1049" s="18"/>
      <c r="G1049" s="9"/>
      <c r="H1049" s="9"/>
      <c r="I1049" s="9"/>
      <c r="J1049" s="9"/>
      <c r="K1049" s="9"/>
      <c r="L1049" s="9"/>
      <c r="M1049" s="9"/>
    </row>
    <row r="1050" spans="3:13">
      <c r="C1050" s="9"/>
      <c r="D1050" s="9"/>
      <c r="E1050" s="61"/>
      <c r="F1050" s="18"/>
      <c r="G1050" s="9"/>
      <c r="H1050" s="9"/>
      <c r="I1050" s="9"/>
      <c r="J1050" s="9"/>
      <c r="K1050" s="9"/>
      <c r="L1050" s="9"/>
      <c r="M1050" s="9"/>
    </row>
    <row r="1051" spans="3:13">
      <c r="C1051" s="9"/>
      <c r="D1051" s="9"/>
      <c r="E1051" s="61"/>
      <c r="F1051" s="18"/>
      <c r="G1051" s="9"/>
      <c r="H1051" s="9"/>
      <c r="I1051" s="9"/>
      <c r="J1051" s="9"/>
      <c r="K1051" s="9"/>
      <c r="L1051" s="9"/>
      <c r="M1051" s="9"/>
    </row>
    <row r="1052" spans="3:13">
      <c r="C1052" s="9"/>
      <c r="D1052" s="9"/>
      <c r="E1052" s="61"/>
      <c r="F1052" s="18"/>
      <c r="G1052" s="9"/>
      <c r="H1052" s="9"/>
      <c r="I1052" s="9"/>
      <c r="J1052" s="9"/>
      <c r="K1052" s="9"/>
      <c r="L1052" s="9"/>
      <c r="M1052" s="9"/>
    </row>
    <row r="1053" spans="3:13">
      <c r="C1053" s="9"/>
      <c r="D1053" s="9"/>
      <c r="E1053" s="61"/>
      <c r="F1053" s="18"/>
      <c r="G1053" s="9"/>
      <c r="H1053" s="9"/>
      <c r="I1053" s="9"/>
      <c r="J1053" s="9"/>
      <c r="K1053" s="9"/>
      <c r="L1053" s="9"/>
      <c r="M1053" s="9"/>
    </row>
    <row r="1054" spans="3:13">
      <c r="C1054" s="9"/>
      <c r="D1054" s="9"/>
      <c r="E1054" s="61"/>
      <c r="F1054" s="18"/>
      <c r="G1054" s="9"/>
      <c r="H1054" s="9"/>
      <c r="I1054" s="9"/>
      <c r="J1054" s="9"/>
      <c r="K1054" s="9"/>
      <c r="L1054" s="9"/>
      <c r="M1054" s="9"/>
    </row>
    <row r="1055" spans="3:13">
      <c r="C1055" s="9"/>
      <c r="D1055" s="9"/>
      <c r="E1055" s="61"/>
      <c r="F1055" s="18"/>
      <c r="G1055" s="9"/>
      <c r="H1055" s="9"/>
      <c r="I1055" s="9"/>
      <c r="J1055" s="9"/>
      <c r="K1055" s="9"/>
      <c r="L1055" s="9"/>
      <c r="M1055" s="9"/>
    </row>
    <row r="1056" spans="3:13">
      <c r="C1056" s="9"/>
      <c r="D1056" s="9"/>
      <c r="E1056" s="61"/>
      <c r="F1056" s="18"/>
      <c r="G1056" s="9"/>
      <c r="H1056" s="9"/>
      <c r="I1056" s="9"/>
      <c r="J1056" s="9"/>
      <c r="K1056" s="9"/>
      <c r="L1056" s="9"/>
      <c r="M1056" s="9"/>
    </row>
    <row r="1057" spans="3:13">
      <c r="C1057" s="9"/>
      <c r="D1057" s="9"/>
      <c r="E1057" s="61"/>
      <c r="F1057" s="18"/>
      <c r="G1057" s="9"/>
      <c r="H1057" s="9"/>
      <c r="I1057" s="9"/>
      <c r="J1057" s="9"/>
      <c r="K1057" s="9"/>
      <c r="L1057" s="9"/>
      <c r="M1057" s="9"/>
    </row>
    <row r="1058" spans="3:13">
      <c r="C1058" s="9"/>
      <c r="D1058" s="9"/>
      <c r="E1058" s="61"/>
      <c r="F1058" s="18"/>
      <c r="G1058" s="9"/>
      <c r="H1058" s="9"/>
      <c r="I1058" s="9"/>
      <c r="J1058" s="9"/>
      <c r="K1058" s="9"/>
      <c r="L1058" s="9"/>
      <c r="M1058" s="9"/>
    </row>
    <row r="1059" spans="3:13">
      <c r="C1059" s="9"/>
      <c r="D1059" s="9"/>
      <c r="E1059" s="61"/>
      <c r="F1059" s="18"/>
      <c r="G1059" s="9"/>
      <c r="H1059" s="9"/>
      <c r="I1059" s="9"/>
      <c r="J1059" s="9"/>
      <c r="K1059" s="9"/>
      <c r="L1059" s="9"/>
      <c r="M1059" s="9"/>
    </row>
    <row r="1060" spans="3:13">
      <c r="C1060" s="9"/>
      <c r="D1060" s="9"/>
      <c r="E1060" s="61"/>
      <c r="F1060" s="18"/>
      <c r="G1060" s="9"/>
      <c r="H1060" s="9"/>
      <c r="I1060" s="9"/>
      <c r="J1060" s="9"/>
      <c r="K1060" s="9"/>
      <c r="L1060" s="9"/>
      <c r="M1060" s="9"/>
    </row>
    <row r="1061" spans="3:13">
      <c r="C1061" s="9"/>
      <c r="D1061" s="9"/>
      <c r="E1061" s="61"/>
      <c r="F1061" s="18"/>
      <c r="G1061" s="9"/>
      <c r="H1061" s="9"/>
      <c r="I1061" s="9"/>
      <c r="J1061" s="9"/>
      <c r="K1061" s="9"/>
      <c r="L1061" s="9"/>
      <c r="M1061" s="9"/>
    </row>
    <row r="1062" spans="3:13">
      <c r="C1062" s="9"/>
      <c r="D1062" s="9"/>
      <c r="E1062" s="61"/>
      <c r="F1062" s="18"/>
      <c r="G1062" s="9"/>
      <c r="H1062" s="9"/>
      <c r="I1062" s="9"/>
      <c r="J1062" s="9"/>
      <c r="K1062" s="9"/>
      <c r="L1062" s="9"/>
      <c r="M1062" s="9"/>
    </row>
    <row r="1063" spans="3:13">
      <c r="C1063" s="9"/>
      <c r="D1063" s="9"/>
      <c r="E1063" s="61"/>
      <c r="F1063" s="18"/>
      <c r="G1063" s="9"/>
      <c r="H1063" s="9"/>
      <c r="I1063" s="9"/>
      <c r="J1063" s="9"/>
      <c r="K1063" s="9"/>
      <c r="L1063" s="9"/>
      <c r="M1063" s="9"/>
    </row>
  </sheetData>
  <autoFilter ref="A2:O106" xr:uid="{00000000-0009-0000-0000-000002000000}"/>
  <mergeCells count="1">
    <mergeCell ref="A1:M1"/>
  </mergeCells>
  <conditionalFormatting sqref="A74:A88">
    <cfRule type="expression" dxfId="5681" priority="105">
      <formula>AND($L74="EM ATRASO",ISBLANK($M74)=TRUE())</formula>
    </cfRule>
    <cfRule type="expression" dxfId="5680" priority="106">
      <formula>AND($L74="SIM",ISBLANK($M74)=TRUE())</formula>
    </cfRule>
  </conditionalFormatting>
  <conditionalFormatting sqref="A89:E106">
    <cfRule type="expression" dxfId="5679" priority="45">
      <formula>AND($L89="EM ATRASO",ISBLANK($M89)=TRUE())</formula>
    </cfRule>
    <cfRule type="expression" dxfId="5678" priority="46">
      <formula>AND($L89="SIM",ISBLANK($M89)=TRUE())</formula>
    </cfRule>
  </conditionalFormatting>
  <conditionalFormatting sqref="A3:O70 A71:L73 B74:L74 B75:J77 L75:L81">
    <cfRule type="expression" dxfId="5677" priority="121">
      <formula>AND($L3="EM ATRASO",ISBLANK($M3)=TRUE())</formula>
    </cfRule>
    <cfRule type="expression" dxfId="5676" priority="122">
      <formula>AND($L3="SIM",ISBLANK($M3)=TRUE())</formula>
    </cfRule>
  </conditionalFormatting>
  <conditionalFormatting sqref="B85:E88">
    <cfRule type="expression" dxfId="5675" priority="115">
      <formula>AND($L85="EM ATRASO",ISBLANK($M85)=TRUE())</formula>
    </cfRule>
    <cfRule type="expression" dxfId="5674" priority="116">
      <formula>AND($L85="SIM",ISBLANK($M85)=TRUE())</formula>
    </cfRule>
  </conditionalFormatting>
  <conditionalFormatting sqref="B78:G84">
    <cfRule type="expression" dxfId="5673" priority="109">
      <formula>AND($L78="EM ATRASO",ISBLANK($M78)=TRUE())</formula>
    </cfRule>
    <cfRule type="expression" dxfId="5672" priority="110">
      <formula>AND($L78="SIM",ISBLANK($M78)=TRUE())</formula>
    </cfRule>
  </conditionalFormatting>
  <conditionalFormatting sqref="F85:G106">
    <cfRule type="expression" dxfId="5671" priority="63">
      <formula>AND($L85="EM ATRASO",ISBLANK($M85)=TRUE())</formula>
    </cfRule>
    <cfRule type="expression" dxfId="5670" priority="64">
      <formula>AND($L85="SIM",ISBLANK($M85)=TRUE())</formula>
    </cfRule>
  </conditionalFormatting>
  <conditionalFormatting sqref="H78:J82">
    <cfRule type="expression" dxfId="5669" priority="107">
      <formula>AND($L78="EM ATRASO",ISBLANK($M78)=TRUE())</formula>
    </cfRule>
    <cfRule type="expression" dxfId="5668" priority="108">
      <formula>AND($L78="SIM",ISBLANK($M78)=TRUE())</formula>
    </cfRule>
  </conditionalFormatting>
  <conditionalFormatting sqref="H83:K106">
    <cfRule type="expression" dxfId="5667" priority="33">
      <formula>AND($L83="EM ATRASO",ISBLANK($M83)=TRUE())</formula>
    </cfRule>
    <cfRule type="expression" dxfId="5666" priority="34">
      <formula>AND($L83="SIM",ISBLANK($M83)=TRUE())</formula>
    </cfRule>
  </conditionalFormatting>
  <conditionalFormatting sqref="K75:K82">
    <cfRule type="expression" dxfId="5665" priority="9">
      <formula>AND($L75="EM ATRASO",ISBLANK($M75)=TRUE())</formula>
    </cfRule>
    <cfRule type="expression" dxfId="5664" priority="10">
      <formula>AND($L75="SIM",ISBLANK($M75)=TRUE())</formula>
    </cfRule>
  </conditionalFormatting>
  <conditionalFormatting sqref="L82:O106">
    <cfRule type="expression" dxfId="5663" priority="1">
      <formula>AND($L82="EM ATRASO",ISBLANK($M82)=TRUE())</formula>
    </cfRule>
    <cfRule type="expression" dxfId="5662" priority="2">
      <formula>AND($L82="SIM",ISBLANK($M82)=TRUE())</formula>
    </cfRule>
  </conditionalFormatting>
  <conditionalFormatting sqref="M71:O81">
    <cfRule type="expression" dxfId="5661" priority="17">
      <formula>AND($L71="EM ATRASO",ISBLANK($M71)=TRUE())</formula>
    </cfRule>
    <cfRule type="expression" dxfId="5660" priority="18">
      <formula>AND($L71="SIM",ISBLANK($M71)=TRUE())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C52:C68 C72 C83 B101:B106 C34:C49 C16:C33 C50" numberStoredAsText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1034"/>
  <sheetViews>
    <sheetView topLeftCell="A30" zoomScale="55" zoomScaleNormal="55" workbookViewId="0">
      <selection activeCell="A838" sqref="A838"/>
    </sheetView>
  </sheetViews>
  <sheetFormatPr defaultRowHeight="15"/>
  <cols>
    <col min="1" max="1" width="16.125" style="9" customWidth="1"/>
    <col min="2" max="2" width="12" style="9" customWidth="1"/>
    <col min="3" max="3" width="27.75" style="17" bestFit="1" customWidth="1"/>
    <col min="4" max="4" width="12.875" style="17" customWidth="1"/>
    <col min="5" max="5" width="9.875" style="75" customWidth="1"/>
    <col min="6" max="6" width="12.25" style="28" customWidth="1"/>
    <col min="7" max="7" width="12.875" style="29" bestFit="1" customWidth="1"/>
    <col min="8" max="8" width="19.25" style="29" bestFit="1" customWidth="1"/>
    <col min="9" max="9" width="8.625" style="29" customWidth="1"/>
    <col min="10" max="10" width="10.75" style="29" customWidth="1"/>
    <col min="11" max="11" width="14.125" style="19" customWidth="1"/>
    <col min="12" max="12" width="11.5" style="20" bestFit="1" customWidth="1"/>
    <col min="13" max="13" width="18.875" style="20" customWidth="1"/>
    <col min="14" max="14" width="67.875" style="9" bestFit="1" customWidth="1"/>
    <col min="15" max="15" width="14.5" style="9" bestFit="1" customWidth="1"/>
    <col min="16" max="16" width="13.25" style="90" customWidth="1"/>
    <col min="17" max="17" width="43.75" style="90" bestFit="1" customWidth="1"/>
    <col min="18" max="18" width="63.125" style="90" bestFit="1" customWidth="1"/>
    <col min="19" max="34" width="8" style="90" customWidth="1"/>
    <col min="35" max="193" width="8" style="9" customWidth="1"/>
    <col min="194" max="944" width="10.75" style="9" customWidth="1"/>
    <col min="945" max="945" width="9" style="9" customWidth="1"/>
    <col min="946" max="16384" width="9" style="9"/>
  </cols>
  <sheetData>
    <row r="1" spans="1:34" ht="75.599999999999994" customHeight="1">
      <c r="A1" s="349" t="s">
        <v>0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43" t="s">
        <v>1</v>
      </c>
      <c r="O1" s="63" t="s">
        <v>2</v>
      </c>
    </row>
    <row r="2" spans="1:34" s="61" customFormat="1">
      <c r="A2" s="51" t="s">
        <v>3</v>
      </c>
      <c r="B2" s="51" t="s">
        <v>4</v>
      </c>
      <c r="C2" s="52" t="s">
        <v>5</v>
      </c>
      <c r="D2" s="53" t="s">
        <v>6</v>
      </c>
      <c r="E2" s="71" t="s">
        <v>34</v>
      </c>
      <c r="F2" s="54" t="s">
        <v>7</v>
      </c>
      <c r="G2" s="54" t="s">
        <v>8</v>
      </c>
      <c r="H2" s="55" t="s">
        <v>9</v>
      </c>
      <c r="I2" s="55" t="s">
        <v>35</v>
      </c>
      <c r="J2" s="56" t="s">
        <v>10</v>
      </c>
      <c r="K2" s="57" t="s">
        <v>11</v>
      </c>
      <c r="L2" s="57" t="s">
        <v>243</v>
      </c>
      <c r="M2" s="56" t="s">
        <v>13</v>
      </c>
      <c r="N2" s="83" t="s">
        <v>68</v>
      </c>
      <c r="O2" s="59" t="s">
        <v>14</v>
      </c>
      <c r="P2" s="91"/>
      <c r="Q2" s="90"/>
      <c r="R2" s="90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</row>
    <row r="3" spans="1:34">
      <c r="A3" s="23" t="s">
        <v>211</v>
      </c>
      <c r="B3" s="22">
        <v>243996</v>
      </c>
      <c r="C3" s="11" t="s">
        <v>331</v>
      </c>
      <c r="D3" s="40" t="s">
        <v>43</v>
      </c>
      <c r="E3" s="70">
        <v>128</v>
      </c>
      <c r="F3" s="108">
        <v>8.9599999999999991</v>
      </c>
      <c r="G3" s="24">
        <f>F3*E3</f>
        <v>1146.8799999999999</v>
      </c>
      <c r="H3" s="26" t="s">
        <v>212</v>
      </c>
      <c r="I3" s="25">
        <v>0</v>
      </c>
      <c r="J3" s="31">
        <v>44287</v>
      </c>
      <c r="K3" s="32">
        <v>44292</v>
      </c>
      <c r="L3" s="23" t="str">
        <f ca="1">IF(AND(K3=TODAY(),ISBLANK(M3)=TRUE()),"SIM",IF(AND(K3&lt;TODAY(),ISBLANK(M3)=TRUE()),IF(ISBLANK(K3),"-","EM ATRASO"),"-"))</f>
        <v>-</v>
      </c>
      <c r="M3" s="35">
        <v>44292</v>
      </c>
      <c r="N3" s="84"/>
      <c r="O3" s="46" t="s">
        <v>78</v>
      </c>
    </row>
    <row r="4" spans="1:34">
      <c r="A4" s="23" t="s">
        <v>211</v>
      </c>
      <c r="B4" s="22">
        <v>243980</v>
      </c>
      <c r="C4" s="11" t="s">
        <v>332</v>
      </c>
      <c r="D4" s="40" t="s">
        <v>43</v>
      </c>
      <c r="E4" s="70">
        <v>44</v>
      </c>
      <c r="F4" s="108">
        <v>11.200000000000001</v>
      </c>
      <c r="G4" s="24">
        <f t="shared" ref="G4:G67" si="0">F4*E4</f>
        <v>492.80000000000007</v>
      </c>
      <c r="H4" s="26" t="s">
        <v>212</v>
      </c>
      <c r="I4" s="25">
        <v>0</v>
      </c>
      <c r="J4" s="31">
        <v>44287</v>
      </c>
      <c r="K4" s="32">
        <v>44292</v>
      </c>
      <c r="L4" s="23" t="str">
        <f t="shared" ref="L4:L67" ca="1" si="1">IF(AND(K4=TODAY(),ISBLANK(M4)=TRUE()),"SIM",IF(AND(K4&lt;TODAY(),ISBLANK(M4)=TRUE()),IF(ISBLANK(K4),"-","EM ATRASO"),"-"))</f>
        <v>-</v>
      </c>
      <c r="M4" s="35">
        <v>44292</v>
      </c>
      <c r="N4" s="84"/>
      <c r="O4" s="46" t="s">
        <v>78</v>
      </c>
    </row>
    <row r="5" spans="1:34">
      <c r="A5" s="23" t="s">
        <v>36</v>
      </c>
      <c r="B5" s="22">
        <v>244085</v>
      </c>
      <c r="C5" s="11" t="s">
        <v>333</v>
      </c>
      <c r="D5" s="40">
        <v>24</v>
      </c>
      <c r="E5" s="70">
        <v>10</v>
      </c>
      <c r="F5" s="108">
        <v>5</v>
      </c>
      <c r="G5" s="24">
        <f t="shared" si="0"/>
        <v>50</v>
      </c>
      <c r="H5" s="26" t="s">
        <v>44</v>
      </c>
      <c r="I5" s="25">
        <v>0</v>
      </c>
      <c r="J5" s="31">
        <v>44287</v>
      </c>
      <c r="K5" s="32">
        <v>44295</v>
      </c>
      <c r="L5" s="23" t="str">
        <f t="shared" ca="1" si="1"/>
        <v>-</v>
      </c>
      <c r="M5" s="35">
        <v>44305</v>
      </c>
      <c r="N5" s="84"/>
      <c r="O5" s="46" t="s">
        <v>78</v>
      </c>
    </row>
    <row r="6" spans="1:34">
      <c r="A6" s="23" t="s">
        <v>36</v>
      </c>
      <c r="B6" s="22">
        <v>244083</v>
      </c>
      <c r="C6" s="11" t="s">
        <v>334</v>
      </c>
      <c r="D6" s="40">
        <v>19</v>
      </c>
      <c r="E6" s="70">
        <v>15</v>
      </c>
      <c r="F6" s="108">
        <v>2.2000000000000002</v>
      </c>
      <c r="G6" s="24">
        <f t="shared" si="0"/>
        <v>33</v>
      </c>
      <c r="H6" s="26" t="s">
        <v>16</v>
      </c>
      <c r="I6" s="25">
        <v>0</v>
      </c>
      <c r="J6" s="31">
        <v>44287</v>
      </c>
      <c r="K6" s="32">
        <v>44295</v>
      </c>
      <c r="L6" s="23" t="str">
        <f t="shared" ca="1" si="1"/>
        <v>-</v>
      </c>
      <c r="M6" s="35">
        <v>44293</v>
      </c>
      <c r="N6" s="84"/>
      <c r="O6" s="46" t="s">
        <v>78</v>
      </c>
    </row>
    <row r="7" spans="1:34" ht="15" customHeight="1">
      <c r="A7" s="23" t="s">
        <v>36</v>
      </c>
      <c r="B7" s="22">
        <v>243812</v>
      </c>
      <c r="C7" s="11" t="s">
        <v>189</v>
      </c>
      <c r="D7" s="39">
        <v>24</v>
      </c>
      <c r="E7" s="72">
        <v>98</v>
      </c>
      <c r="F7" s="108">
        <v>5</v>
      </c>
      <c r="G7" s="24">
        <f t="shared" si="0"/>
        <v>490</v>
      </c>
      <c r="H7" s="26" t="s">
        <v>192</v>
      </c>
      <c r="I7" s="25">
        <v>0</v>
      </c>
      <c r="J7" s="31">
        <v>44287</v>
      </c>
      <c r="K7" s="32">
        <v>44295</v>
      </c>
      <c r="L7" s="23" t="str">
        <f t="shared" ca="1" si="1"/>
        <v>-</v>
      </c>
      <c r="M7" s="35">
        <v>44305</v>
      </c>
      <c r="N7" s="84"/>
      <c r="O7" s="46" t="s">
        <v>78</v>
      </c>
    </row>
    <row r="8" spans="1:34" ht="15" customHeight="1">
      <c r="A8" s="23" t="s">
        <v>36</v>
      </c>
      <c r="B8" s="22">
        <v>243935</v>
      </c>
      <c r="C8" s="11" t="s">
        <v>269</v>
      </c>
      <c r="D8" s="39" t="s">
        <v>43</v>
      </c>
      <c r="E8" s="73">
        <v>101</v>
      </c>
      <c r="F8" s="108">
        <v>7.15</v>
      </c>
      <c r="G8" s="24">
        <f t="shared" si="0"/>
        <v>722.15000000000009</v>
      </c>
      <c r="H8" s="26" t="s">
        <v>47</v>
      </c>
      <c r="I8" s="25">
        <v>0</v>
      </c>
      <c r="J8" s="31">
        <v>44287</v>
      </c>
      <c r="K8" s="32">
        <v>44295</v>
      </c>
      <c r="L8" s="23" t="str">
        <f t="shared" ca="1" si="1"/>
        <v>-</v>
      </c>
      <c r="M8" s="35">
        <v>44305</v>
      </c>
      <c r="N8" s="15"/>
      <c r="O8" s="46" t="s">
        <v>78</v>
      </c>
    </row>
    <row r="9" spans="1:34">
      <c r="A9" s="23" t="s">
        <v>36</v>
      </c>
      <c r="B9" s="22">
        <v>244095</v>
      </c>
      <c r="C9" s="11" t="s">
        <v>335</v>
      </c>
      <c r="D9" s="39">
        <v>15.87</v>
      </c>
      <c r="E9" s="73">
        <v>15</v>
      </c>
      <c r="F9" s="108">
        <v>5.78</v>
      </c>
      <c r="G9" s="24">
        <f t="shared" si="0"/>
        <v>86.7</v>
      </c>
      <c r="H9" s="26" t="s">
        <v>45</v>
      </c>
      <c r="I9" s="25">
        <v>1</v>
      </c>
      <c r="J9" s="31">
        <v>44287</v>
      </c>
      <c r="K9" s="32">
        <v>44295</v>
      </c>
      <c r="L9" s="23" t="str">
        <f t="shared" ca="1" si="1"/>
        <v>-</v>
      </c>
      <c r="M9" s="35">
        <v>44301</v>
      </c>
      <c r="N9" s="15"/>
      <c r="O9" s="46" t="s">
        <v>78</v>
      </c>
    </row>
    <row r="10" spans="1:34">
      <c r="A10" s="23" t="s">
        <v>36</v>
      </c>
      <c r="B10" s="22">
        <v>244082</v>
      </c>
      <c r="C10" s="11" t="s">
        <v>336</v>
      </c>
      <c r="D10" s="39">
        <v>30</v>
      </c>
      <c r="E10" s="73">
        <v>10</v>
      </c>
      <c r="F10" s="108">
        <v>5</v>
      </c>
      <c r="G10" s="24">
        <f t="shared" si="0"/>
        <v>50</v>
      </c>
      <c r="H10" s="26" t="s">
        <v>44</v>
      </c>
      <c r="I10" s="25">
        <v>0</v>
      </c>
      <c r="J10" s="31">
        <v>44287</v>
      </c>
      <c r="K10" s="32">
        <v>44295</v>
      </c>
      <c r="L10" s="23" t="str">
        <f t="shared" ca="1" si="1"/>
        <v>-</v>
      </c>
      <c r="M10" s="35">
        <v>44301</v>
      </c>
      <c r="N10" s="15"/>
      <c r="O10" s="46" t="s">
        <v>78</v>
      </c>
    </row>
    <row r="11" spans="1:34">
      <c r="A11" s="23" t="s">
        <v>36</v>
      </c>
      <c r="B11" s="22">
        <v>243364</v>
      </c>
      <c r="C11" s="11" t="s">
        <v>337</v>
      </c>
      <c r="D11" s="40">
        <v>19</v>
      </c>
      <c r="E11" s="70">
        <v>10</v>
      </c>
      <c r="F11" s="108">
        <v>6.7</v>
      </c>
      <c r="G11" s="24">
        <f t="shared" si="0"/>
        <v>67</v>
      </c>
      <c r="H11" s="26" t="s">
        <v>45</v>
      </c>
      <c r="I11" s="25">
        <v>1</v>
      </c>
      <c r="J11" s="31">
        <v>44287</v>
      </c>
      <c r="K11" s="32">
        <v>44295</v>
      </c>
      <c r="L11" s="23" t="str">
        <f t="shared" ca="1" si="1"/>
        <v>-</v>
      </c>
      <c r="M11" s="35">
        <v>44301</v>
      </c>
      <c r="N11" s="15"/>
      <c r="O11" s="46" t="s">
        <v>78</v>
      </c>
    </row>
    <row r="12" spans="1:34">
      <c r="A12" s="23" t="s">
        <v>36</v>
      </c>
      <c r="B12" s="22">
        <v>243951</v>
      </c>
      <c r="C12" s="11" t="s">
        <v>338</v>
      </c>
      <c r="D12" s="40">
        <v>16</v>
      </c>
      <c r="E12" s="70">
        <v>99</v>
      </c>
      <c r="F12" s="108">
        <v>4.9000000000000004</v>
      </c>
      <c r="G12" s="24">
        <f t="shared" si="0"/>
        <v>485.1</v>
      </c>
      <c r="H12" s="26" t="s">
        <v>45</v>
      </c>
      <c r="I12" s="25">
        <v>1</v>
      </c>
      <c r="J12" s="31">
        <v>44287</v>
      </c>
      <c r="K12" s="32">
        <v>44295</v>
      </c>
      <c r="L12" s="23" t="str">
        <f t="shared" ca="1" si="1"/>
        <v>-</v>
      </c>
      <c r="M12" s="35">
        <v>44295</v>
      </c>
      <c r="N12" s="15"/>
      <c r="O12" s="46" t="s">
        <v>78</v>
      </c>
    </row>
    <row r="13" spans="1:34">
      <c r="A13" s="23" t="s">
        <v>36</v>
      </c>
      <c r="B13" s="22">
        <v>243900</v>
      </c>
      <c r="C13" s="11" t="s">
        <v>339</v>
      </c>
      <c r="D13" s="40">
        <v>20</v>
      </c>
      <c r="E13" s="70">
        <v>50</v>
      </c>
      <c r="F13" s="108">
        <v>7.16</v>
      </c>
      <c r="G13" s="24">
        <f t="shared" si="0"/>
        <v>358</v>
      </c>
      <c r="H13" s="26" t="s">
        <v>45</v>
      </c>
      <c r="I13" s="25">
        <v>2</v>
      </c>
      <c r="J13" s="31">
        <v>44287</v>
      </c>
      <c r="K13" s="32">
        <v>44295</v>
      </c>
      <c r="L13" s="23" t="str">
        <f t="shared" ca="1" si="1"/>
        <v>-</v>
      </c>
      <c r="M13" s="35">
        <v>44305</v>
      </c>
      <c r="N13" s="15"/>
      <c r="O13" s="46" t="s">
        <v>78</v>
      </c>
    </row>
    <row r="14" spans="1:34" ht="15" customHeight="1">
      <c r="A14" s="23" t="s">
        <v>36</v>
      </c>
      <c r="B14" s="22">
        <v>244086</v>
      </c>
      <c r="C14" s="11" t="s">
        <v>340</v>
      </c>
      <c r="D14" s="40">
        <v>19</v>
      </c>
      <c r="E14" s="70">
        <v>10</v>
      </c>
      <c r="F14" s="108">
        <v>5</v>
      </c>
      <c r="G14" s="24">
        <f t="shared" si="0"/>
        <v>50</v>
      </c>
      <c r="H14" s="26" t="s">
        <v>44</v>
      </c>
      <c r="I14" s="25">
        <v>0</v>
      </c>
      <c r="J14" s="31">
        <v>44287</v>
      </c>
      <c r="K14" s="32">
        <v>44295</v>
      </c>
      <c r="L14" s="23" t="str">
        <f t="shared" ca="1" si="1"/>
        <v>-</v>
      </c>
      <c r="M14" s="35">
        <v>44298</v>
      </c>
      <c r="N14" s="15"/>
      <c r="O14" s="46" t="s">
        <v>78</v>
      </c>
    </row>
    <row r="15" spans="1:34" ht="15" customHeight="1">
      <c r="A15" s="23" t="s">
        <v>36</v>
      </c>
      <c r="B15" s="22">
        <v>243261</v>
      </c>
      <c r="C15" s="11" t="s">
        <v>341</v>
      </c>
      <c r="D15" s="40">
        <v>25</v>
      </c>
      <c r="E15" s="70">
        <v>30</v>
      </c>
      <c r="F15" s="108">
        <v>5.78</v>
      </c>
      <c r="G15" s="24">
        <f t="shared" si="0"/>
        <v>173.4</v>
      </c>
      <c r="H15" s="26" t="s">
        <v>45</v>
      </c>
      <c r="I15" s="25">
        <v>1</v>
      </c>
      <c r="J15" s="31">
        <v>44291</v>
      </c>
      <c r="K15" s="34">
        <v>44298</v>
      </c>
      <c r="L15" s="23" t="str">
        <f t="shared" ca="1" si="1"/>
        <v>-</v>
      </c>
      <c r="M15" s="35">
        <v>44308</v>
      </c>
      <c r="N15" s="15"/>
      <c r="O15" s="46" t="s">
        <v>78</v>
      </c>
    </row>
    <row r="16" spans="1:34" ht="15" customHeight="1">
      <c r="A16" s="23" t="s">
        <v>36</v>
      </c>
      <c r="B16" s="22">
        <v>244425</v>
      </c>
      <c r="C16" s="11" t="s">
        <v>342</v>
      </c>
      <c r="D16" s="40">
        <v>24</v>
      </c>
      <c r="E16" s="70">
        <v>10</v>
      </c>
      <c r="F16" s="108">
        <v>6.7</v>
      </c>
      <c r="G16" s="24">
        <f t="shared" si="0"/>
        <v>67</v>
      </c>
      <c r="H16" s="26" t="s">
        <v>45</v>
      </c>
      <c r="I16" s="25">
        <v>1</v>
      </c>
      <c r="J16" s="31">
        <v>44291</v>
      </c>
      <c r="K16" s="34">
        <v>44298</v>
      </c>
      <c r="L16" s="23" t="str">
        <f t="shared" ca="1" si="1"/>
        <v>-</v>
      </c>
      <c r="M16" s="35">
        <v>44295</v>
      </c>
      <c r="N16" s="15"/>
      <c r="O16" s="46" t="s">
        <v>78</v>
      </c>
    </row>
    <row r="17" spans="1:15" ht="15" customHeight="1">
      <c r="A17" s="23" t="s">
        <v>36</v>
      </c>
      <c r="B17" s="22">
        <v>243950</v>
      </c>
      <c r="C17" s="11" t="s">
        <v>155</v>
      </c>
      <c r="D17" s="40">
        <v>28</v>
      </c>
      <c r="E17" s="70">
        <v>40</v>
      </c>
      <c r="F17" s="108">
        <v>4.4000000000000004</v>
      </c>
      <c r="G17" s="24">
        <f t="shared" si="0"/>
        <v>176</v>
      </c>
      <c r="H17" s="26" t="s">
        <v>44</v>
      </c>
      <c r="I17" s="25">
        <v>0</v>
      </c>
      <c r="J17" s="31">
        <v>44291</v>
      </c>
      <c r="K17" s="34">
        <v>44298</v>
      </c>
      <c r="L17" s="23" t="str">
        <f t="shared" ca="1" si="1"/>
        <v>-</v>
      </c>
      <c r="M17" s="35">
        <v>44316</v>
      </c>
      <c r="N17" s="15"/>
      <c r="O17" s="46" t="s">
        <v>78</v>
      </c>
    </row>
    <row r="18" spans="1:15" ht="15" customHeight="1">
      <c r="A18" s="23" t="s">
        <v>36</v>
      </c>
      <c r="B18" s="22">
        <v>244078</v>
      </c>
      <c r="C18" s="11" t="s">
        <v>343</v>
      </c>
      <c r="D18" s="40">
        <v>19</v>
      </c>
      <c r="E18" s="70">
        <v>15</v>
      </c>
      <c r="F18" s="108">
        <v>4.4000000000000004</v>
      </c>
      <c r="G18" s="24">
        <f t="shared" si="0"/>
        <v>66</v>
      </c>
      <c r="H18" s="26" t="s">
        <v>44</v>
      </c>
      <c r="I18" s="25">
        <v>0</v>
      </c>
      <c r="J18" s="31">
        <v>44291</v>
      </c>
      <c r="K18" s="34">
        <v>44298</v>
      </c>
      <c r="L18" s="23" t="str">
        <f t="shared" ca="1" si="1"/>
        <v>-</v>
      </c>
      <c r="M18" s="35">
        <v>44293</v>
      </c>
      <c r="N18" s="15"/>
      <c r="O18" s="46" t="s">
        <v>78</v>
      </c>
    </row>
    <row r="19" spans="1:15" ht="15" customHeight="1">
      <c r="A19" s="44" t="s">
        <v>137</v>
      </c>
      <c r="B19" s="22">
        <v>242859</v>
      </c>
      <c r="C19" s="11" t="s">
        <v>356</v>
      </c>
      <c r="D19" s="40" t="s">
        <v>43</v>
      </c>
      <c r="E19" s="70">
        <v>201</v>
      </c>
      <c r="F19" s="108">
        <v>4.5</v>
      </c>
      <c r="G19" s="24">
        <f t="shared" si="0"/>
        <v>904.5</v>
      </c>
      <c r="H19" s="26" t="s">
        <v>47</v>
      </c>
      <c r="I19" s="25">
        <v>0</v>
      </c>
      <c r="J19" s="31">
        <v>44292</v>
      </c>
      <c r="K19" s="34">
        <v>44295</v>
      </c>
      <c r="L19" s="23" t="str">
        <f t="shared" ca="1" si="1"/>
        <v>-</v>
      </c>
      <c r="M19" s="35">
        <v>44298</v>
      </c>
      <c r="N19" s="15"/>
      <c r="O19" s="46" t="s">
        <v>78</v>
      </c>
    </row>
    <row r="20" spans="1:15" ht="15" customHeight="1">
      <c r="A20" s="44" t="s">
        <v>48</v>
      </c>
      <c r="B20" s="22">
        <v>244065</v>
      </c>
      <c r="C20" s="11" t="s">
        <v>136</v>
      </c>
      <c r="D20" s="40" t="s">
        <v>43</v>
      </c>
      <c r="E20" s="70">
        <v>974</v>
      </c>
      <c r="F20" s="108">
        <v>1.28</v>
      </c>
      <c r="G20" s="24">
        <f t="shared" si="0"/>
        <v>1246.72</v>
      </c>
      <c r="H20" s="26" t="s">
        <v>47</v>
      </c>
      <c r="I20" s="25">
        <v>0</v>
      </c>
      <c r="J20" s="31">
        <v>44292</v>
      </c>
      <c r="K20" s="34">
        <v>44299</v>
      </c>
      <c r="L20" s="23" t="str">
        <f t="shared" ca="1" si="1"/>
        <v>-</v>
      </c>
      <c r="M20" s="35">
        <v>44299</v>
      </c>
      <c r="N20" s="15"/>
      <c r="O20" s="46" t="s">
        <v>78</v>
      </c>
    </row>
    <row r="21" spans="1:15" ht="15" customHeight="1">
      <c r="A21" s="23" t="s">
        <v>211</v>
      </c>
      <c r="B21" s="22">
        <v>244418</v>
      </c>
      <c r="C21" s="11" t="s">
        <v>344</v>
      </c>
      <c r="D21" s="40" t="s">
        <v>43</v>
      </c>
      <c r="E21" s="70">
        <v>119</v>
      </c>
      <c r="F21" s="108">
        <v>8.16</v>
      </c>
      <c r="G21" s="24">
        <f t="shared" si="0"/>
        <v>971.04</v>
      </c>
      <c r="H21" s="26" t="s">
        <v>212</v>
      </c>
      <c r="I21" s="25">
        <v>0</v>
      </c>
      <c r="J21" s="31">
        <v>44292</v>
      </c>
      <c r="K21" s="34">
        <v>44299</v>
      </c>
      <c r="L21" s="23" t="str">
        <f t="shared" ca="1" si="1"/>
        <v>-</v>
      </c>
      <c r="M21" s="35">
        <v>44300</v>
      </c>
      <c r="N21" s="15"/>
      <c r="O21" s="46" t="s">
        <v>78</v>
      </c>
    </row>
    <row r="22" spans="1:15" ht="15" customHeight="1">
      <c r="A22" s="23" t="s">
        <v>211</v>
      </c>
      <c r="B22" s="22">
        <v>243902</v>
      </c>
      <c r="C22" s="11" t="s">
        <v>345</v>
      </c>
      <c r="D22" s="40" t="s">
        <v>43</v>
      </c>
      <c r="E22" s="70">
        <v>53</v>
      </c>
      <c r="F22" s="108">
        <v>4.8000000000000007</v>
      </c>
      <c r="G22" s="24">
        <f t="shared" si="0"/>
        <v>254.40000000000003</v>
      </c>
      <c r="H22" s="26" t="s">
        <v>212</v>
      </c>
      <c r="I22" s="25">
        <v>0</v>
      </c>
      <c r="J22" s="31">
        <v>44292</v>
      </c>
      <c r="K22" s="34">
        <v>44299</v>
      </c>
      <c r="L22" s="23" t="str">
        <f t="shared" ca="1" si="1"/>
        <v>-</v>
      </c>
      <c r="M22" s="35">
        <v>44300</v>
      </c>
      <c r="N22" s="15"/>
      <c r="O22" s="46" t="s">
        <v>78</v>
      </c>
    </row>
    <row r="23" spans="1:15" ht="15" customHeight="1">
      <c r="A23" s="23" t="s">
        <v>211</v>
      </c>
      <c r="B23" s="22">
        <v>243881</v>
      </c>
      <c r="C23" s="11" t="s">
        <v>346</v>
      </c>
      <c r="D23" s="40" t="s">
        <v>43</v>
      </c>
      <c r="E23" s="70">
        <v>63</v>
      </c>
      <c r="F23" s="108">
        <v>4</v>
      </c>
      <c r="G23" s="24">
        <f t="shared" si="0"/>
        <v>252</v>
      </c>
      <c r="H23" s="26" t="s">
        <v>212</v>
      </c>
      <c r="I23" s="25">
        <v>0</v>
      </c>
      <c r="J23" s="31">
        <v>44292</v>
      </c>
      <c r="K23" s="34">
        <v>44299</v>
      </c>
      <c r="L23" s="23" t="str">
        <f t="shared" ca="1" si="1"/>
        <v>-</v>
      </c>
      <c r="M23" s="35">
        <v>44300</v>
      </c>
      <c r="N23" s="15"/>
      <c r="O23" s="46" t="s">
        <v>78</v>
      </c>
    </row>
    <row r="24" spans="1:15" ht="15" customHeight="1">
      <c r="A24" s="23" t="s">
        <v>36</v>
      </c>
      <c r="B24" s="22">
        <v>243840</v>
      </c>
      <c r="C24" s="11" t="s">
        <v>347</v>
      </c>
      <c r="D24" s="40">
        <v>19</v>
      </c>
      <c r="E24" s="70">
        <v>99</v>
      </c>
      <c r="F24" s="108">
        <v>4.9000000000000004</v>
      </c>
      <c r="G24" s="24">
        <f t="shared" si="0"/>
        <v>485.1</v>
      </c>
      <c r="H24" s="26" t="s">
        <v>45</v>
      </c>
      <c r="I24" s="25">
        <v>1</v>
      </c>
      <c r="J24" s="31">
        <v>44292</v>
      </c>
      <c r="K24" s="34">
        <v>44299</v>
      </c>
      <c r="L24" s="23" t="str">
        <f t="shared" ca="1" si="1"/>
        <v>-</v>
      </c>
      <c r="M24" s="35">
        <v>44298</v>
      </c>
      <c r="N24" s="15"/>
      <c r="O24" s="46" t="s">
        <v>78</v>
      </c>
    </row>
    <row r="25" spans="1:15" ht="15" customHeight="1">
      <c r="A25" s="23" t="s">
        <v>36</v>
      </c>
      <c r="B25" s="22">
        <v>243949</v>
      </c>
      <c r="C25" s="11" t="s">
        <v>348</v>
      </c>
      <c r="D25" s="40">
        <v>28</v>
      </c>
      <c r="E25" s="70">
        <v>49</v>
      </c>
      <c r="F25" s="108">
        <v>4.4000000000000004</v>
      </c>
      <c r="G25" s="24">
        <f t="shared" si="0"/>
        <v>215.60000000000002</v>
      </c>
      <c r="H25" s="26" t="s">
        <v>44</v>
      </c>
      <c r="I25" s="25">
        <v>0</v>
      </c>
      <c r="J25" s="31">
        <v>44292</v>
      </c>
      <c r="K25" s="34">
        <v>44299</v>
      </c>
      <c r="L25" s="23" t="str">
        <f t="shared" ca="1" si="1"/>
        <v>-</v>
      </c>
      <c r="M25" s="35">
        <v>44308</v>
      </c>
      <c r="N25" s="15"/>
      <c r="O25" s="46" t="s">
        <v>78</v>
      </c>
    </row>
    <row r="26" spans="1:15" ht="15" customHeight="1">
      <c r="A26" s="23" t="s">
        <v>36</v>
      </c>
      <c r="B26" s="22">
        <v>242974</v>
      </c>
      <c r="C26" s="11" t="s">
        <v>349</v>
      </c>
      <c r="D26" s="40">
        <v>38</v>
      </c>
      <c r="E26" s="70">
        <v>8</v>
      </c>
      <c r="F26" s="108">
        <v>6.96</v>
      </c>
      <c r="G26" s="24">
        <f t="shared" si="0"/>
        <v>55.68</v>
      </c>
      <c r="H26" s="26" t="s">
        <v>44</v>
      </c>
      <c r="I26" s="25">
        <v>0</v>
      </c>
      <c r="J26" s="31">
        <v>44292</v>
      </c>
      <c r="K26" s="34">
        <v>44299</v>
      </c>
      <c r="L26" s="23" t="str">
        <f t="shared" ca="1" si="1"/>
        <v>-</v>
      </c>
      <c r="M26" s="35">
        <v>44305</v>
      </c>
      <c r="N26" s="15"/>
      <c r="O26" s="46" t="s">
        <v>78</v>
      </c>
    </row>
    <row r="27" spans="1:15" ht="15" customHeight="1">
      <c r="A27" s="23" t="s">
        <v>36</v>
      </c>
      <c r="B27" s="22">
        <v>244079</v>
      </c>
      <c r="C27" s="11" t="s">
        <v>350</v>
      </c>
      <c r="D27" s="40">
        <v>38</v>
      </c>
      <c r="E27" s="70">
        <v>5</v>
      </c>
      <c r="F27" s="108">
        <v>13</v>
      </c>
      <c r="G27" s="24">
        <f t="shared" si="0"/>
        <v>65</v>
      </c>
      <c r="H27" s="26" t="s">
        <v>44</v>
      </c>
      <c r="I27" s="25">
        <v>0</v>
      </c>
      <c r="J27" s="31">
        <v>44292</v>
      </c>
      <c r="K27" s="34">
        <v>44299</v>
      </c>
      <c r="L27" s="23" t="str">
        <f t="shared" ca="1" si="1"/>
        <v>-</v>
      </c>
      <c r="M27" s="35">
        <v>44305</v>
      </c>
      <c r="N27" s="15"/>
      <c r="O27" s="46" t="s">
        <v>78</v>
      </c>
    </row>
    <row r="28" spans="1:15" ht="15" customHeight="1">
      <c r="A28" s="23" t="s">
        <v>36</v>
      </c>
      <c r="B28" s="22">
        <v>242224</v>
      </c>
      <c r="C28" s="11" t="s">
        <v>351</v>
      </c>
      <c r="D28" s="40">
        <v>25</v>
      </c>
      <c r="E28" s="70">
        <v>60</v>
      </c>
      <c r="F28" s="108">
        <v>5.35</v>
      </c>
      <c r="G28" s="24">
        <f t="shared" si="0"/>
        <v>321</v>
      </c>
      <c r="H28" s="26" t="s">
        <v>45</v>
      </c>
      <c r="I28" s="25">
        <v>1</v>
      </c>
      <c r="J28" s="31">
        <v>44293</v>
      </c>
      <c r="K28" s="34">
        <v>44295</v>
      </c>
      <c r="L28" s="23" t="str">
        <f t="shared" ca="1" si="1"/>
        <v>-</v>
      </c>
      <c r="M28" s="35">
        <v>44295</v>
      </c>
      <c r="N28" s="15"/>
      <c r="O28" s="46" t="s">
        <v>78</v>
      </c>
    </row>
    <row r="29" spans="1:15" ht="15" customHeight="1">
      <c r="A29" s="23" t="s">
        <v>36</v>
      </c>
      <c r="B29" s="22">
        <v>244561</v>
      </c>
      <c r="C29" s="11" t="s">
        <v>50</v>
      </c>
      <c r="D29" s="40">
        <v>24</v>
      </c>
      <c r="E29" s="70">
        <v>248</v>
      </c>
      <c r="F29" s="108">
        <v>4.9000000000000004</v>
      </c>
      <c r="G29" s="24">
        <f t="shared" si="0"/>
        <v>1215.2</v>
      </c>
      <c r="H29" s="26" t="s">
        <v>45</v>
      </c>
      <c r="I29" s="25">
        <v>1</v>
      </c>
      <c r="J29" s="31">
        <v>44293</v>
      </c>
      <c r="K29" s="34">
        <v>44300</v>
      </c>
      <c r="L29" s="23" t="str">
        <f t="shared" ca="1" si="1"/>
        <v>-</v>
      </c>
      <c r="M29" s="35">
        <v>44301</v>
      </c>
      <c r="N29" s="15"/>
      <c r="O29" s="46" t="s">
        <v>78</v>
      </c>
    </row>
    <row r="30" spans="1:15" ht="15" customHeight="1">
      <c r="A30" s="23" t="s">
        <v>36</v>
      </c>
      <c r="B30" s="22">
        <v>244634</v>
      </c>
      <c r="C30" s="11" t="s">
        <v>352</v>
      </c>
      <c r="D30" s="41">
        <v>14</v>
      </c>
      <c r="E30" s="69">
        <v>60</v>
      </c>
      <c r="F30" s="108">
        <v>5.35</v>
      </c>
      <c r="G30" s="24">
        <f t="shared" si="0"/>
        <v>321</v>
      </c>
      <c r="H30" s="26" t="s">
        <v>192</v>
      </c>
      <c r="I30" s="25">
        <v>0</v>
      </c>
      <c r="J30" s="31">
        <v>44293</v>
      </c>
      <c r="K30" s="34">
        <v>44300</v>
      </c>
      <c r="L30" s="23" t="str">
        <f t="shared" ca="1" si="1"/>
        <v>-</v>
      </c>
      <c r="M30" s="35">
        <v>44301</v>
      </c>
      <c r="N30" s="15"/>
      <c r="O30" s="46" t="s">
        <v>78</v>
      </c>
    </row>
    <row r="31" spans="1:15" ht="15" customHeight="1">
      <c r="A31" s="23" t="s">
        <v>36</v>
      </c>
      <c r="B31" s="22">
        <v>244574</v>
      </c>
      <c r="C31" s="11" t="s">
        <v>353</v>
      </c>
      <c r="D31" s="41">
        <v>19</v>
      </c>
      <c r="E31" s="69">
        <v>100</v>
      </c>
      <c r="F31" s="108">
        <v>3.7</v>
      </c>
      <c r="G31" s="24">
        <f t="shared" si="0"/>
        <v>370</v>
      </c>
      <c r="H31" s="26" t="s">
        <v>44</v>
      </c>
      <c r="I31" s="25">
        <v>0</v>
      </c>
      <c r="J31" s="31">
        <v>44293</v>
      </c>
      <c r="K31" s="34">
        <v>44300</v>
      </c>
      <c r="L31" s="23" t="str">
        <f t="shared" ca="1" si="1"/>
        <v>-</v>
      </c>
      <c r="M31" s="35">
        <v>44298</v>
      </c>
      <c r="N31" s="15"/>
      <c r="O31" s="46" t="s">
        <v>78</v>
      </c>
    </row>
    <row r="32" spans="1:15" ht="15" customHeight="1">
      <c r="A32" s="23" t="s">
        <v>36</v>
      </c>
      <c r="B32" s="22">
        <v>244665</v>
      </c>
      <c r="C32" s="11" t="s">
        <v>342</v>
      </c>
      <c r="D32" s="40">
        <v>24</v>
      </c>
      <c r="E32" s="70">
        <v>30</v>
      </c>
      <c r="F32" s="108">
        <v>5.78</v>
      </c>
      <c r="G32" s="24">
        <f t="shared" si="0"/>
        <v>173.4</v>
      </c>
      <c r="H32" s="26" t="s">
        <v>45</v>
      </c>
      <c r="I32" s="25">
        <v>1</v>
      </c>
      <c r="J32" s="36">
        <v>44295</v>
      </c>
      <c r="K32" s="34">
        <v>44302</v>
      </c>
      <c r="L32" s="23" t="str">
        <f t="shared" ca="1" si="1"/>
        <v>-</v>
      </c>
      <c r="M32" s="35">
        <v>44305</v>
      </c>
      <c r="N32" s="15"/>
      <c r="O32" s="46" t="s">
        <v>78</v>
      </c>
    </row>
    <row r="33" spans="1:15" ht="15" customHeight="1">
      <c r="A33" s="23" t="s">
        <v>36</v>
      </c>
      <c r="B33" s="22">
        <v>244633</v>
      </c>
      <c r="C33" s="11" t="s">
        <v>165</v>
      </c>
      <c r="D33" s="40">
        <v>16</v>
      </c>
      <c r="E33" s="70">
        <v>50</v>
      </c>
      <c r="F33" s="108">
        <v>5.78</v>
      </c>
      <c r="G33" s="24">
        <f t="shared" si="0"/>
        <v>289</v>
      </c>
      <c r="H33" s="26" t="s">
        <v>45</v>
      </c>
      <c r="I33" s="25">
        <v>1</v>
      </c>
      <c r="J33" s="36">
        <v>44295</v>
      </c>
      <c r="K33" s="34">
        <v>44302</v>
      </c>
      <c r="L33" s="23" t="str">
        <f t="shared" ca="1" si="1"/>
        <v>-</v>
      </c>
      <c r="M33" s="35">
        <v>44316</v>
      </c>
      <c r="N33" s="15"/>
      <c r="O33" s="46" t="s">
        <v>78</v>
      </c>
    </row>
    <row r="34" spans="1:15" ht="15" customHeight="1">
      <c r="A34" s="23" t="s">
        <v>36</v>
      </c>
      <c r="B34" s="22">
        <v>244081</v>
      </c>
      <c r="C34" s="11" t="s">
        <v>354</v>
      </c>
      <c r="D34" s="40">
        <v>28</v>
      </c>
      <c r="E34" s="70">
        <v>10</v>
      </c>
      <c r="F34" s="108">
        <v>5</v>
      </c>
      <c r="G34" s="24">
        <f t="shared" si="0"/>
        <v>50</v>
      </c>
      <c r="H34" s="26" t="s">
        <v>44</v>
      </c>
      <c r="I34" s="25">
        <v>0</v>
      </c>
      <c r="J34" s="36">
        <v>44295</v>
      </c>
      <c r="K34" s="34">
        <v>44302</v>
      </c>
      <c r="L34" s="23" t="str">
        <f t="shared" ca="1" si="1"/>
        <v>-</v>
      </c>
      <c r="M34" s="35">
        <v>44308</v>
      </c>
      <c r="N34" s="15"/>
      <c r="O34" s="46" t="s">
        <v>78</v>
      </c>
    </row>
    <row r="35" spans="1:15">
      <c r="A35" s="23" t="s">
        <v>36</v>
      </c>
      <c r="B35" s="22">
        <v>244071</v>
      </c>
      <c r="C35" s="11" t="s">
        <v>355</v>
      </c>
      <c r="D35" s="40">
        <v>25.4</v>
      </c>
      <c r="E35" s="70">
        <v>6</v>
      </c>
      <c r="F35" s="108">
        <v>8.4</v>
      </c>
      <c r="G35" s="24">
        <f t="shared" si="0"/>
        <v>50.400000000000006</v>
      </c>
      <c r="H35" s="26" t="s">
        <v>55</v>
      </c>
      <c r="I35" s="25">
        <v>1</v>
      </c>
      <c r="J35" s="36">
        <v>44295</v>
      </c>
      <c r="K35" s="34">
        <v>44302</v>
      </c>
      <c r="L35" s="23" t="str">
        <f t="shared" ca="1" si="1"/>
        <v>-</v>
      </c>
      <c r="M35" s="35">
        <v>44305</v>
      </c>
      <c r="N35" s="15"/>
      <c r="O35" s="46" t="s">
        <v>78</v>
      </c>
    </row>
    <row r="36" spans="1:15">
      <c r="A36" s="23" t="s">
        <v>36</v>
      </c>
      <c r="B36" s="22">
        <v>243940</v>
      </c>
      <c r="C36" s="11" t="s">
        <v>56</v>
      </c>
      <c r="D36" s="40">
        <v>19.05</v>
      </c>
      <c r="E36" s="70">
        <v>99</v>
      </c>
      <c r="F36" s="108">
        <v>5.35</v>
      </c>
      <c r="G36" s="24">
        <f t="shared" si="0"/>
        <v>529.65</v>
      </c>
      <c r="H36" s="26" t="s">
        <v>45</v>
      </c>
      <c r="I36" s="25">
        <v>1</v>
      </c>
      <c r="J36" s="36">
        <v>44295</v>
      </c>
      <c r="K36" s="34">
        <v>44302</v>
      </c>
      <c r="L36" s="23" t="str">
        <f t="shared" ca="1" si="1"/>
        <v>-</v>
      </c>
      <c r="M36" s="35">
        <v>44301</v>
      </c>
      <c r="N36" s="15"/>
      <c r="O36" s="46" t="s">
        <v>78</v>
      </c>
    </row>
    <row r="37" spans="1:15">
      <c r="A37" s="44" t="s">
        <v>46</v>
      </c>
      <c r="B37" s="22">
        <v>243869</v>
      </c>
      <c r="C37" s="11" t="s">
        <v>67</v>
      </c>
      <c r="D37" s="40" t="s">
        <v>43</v>
      </c>
      <c r="E37" s="70">
        <v>9</v>
      </c>
      <c r="F37" s="108">
        <v>570</v>
      </c>
      <c r="G37" s="24">
        <f t="shared" si="0"/>
        <v>5130</v>
      </c>
      <c r="H37" s="26" t="s">
        <v>47</v>
      </c>
      <c r="I37" s="25">
        <v>0</v>
      </c>
      <c r="J37" s="36">
        <v>44302</v>
      </c>
      <c r="K37" s="35">
        <v>44316</v>
      </c>
      <c r="L37" s="23" t="str">
        <f ca="1">IF(AND(K37=TODAY(),ISBLANK(M37)=TRUE()),"SIM",IF(AND(K37&lt;TODAY(),ISBLANK(M37)=TRUE()),IF(ISBLANK(K37),"-","EM ATRASO"),"-"))</f>
        <v>-</v>
      </c>
      <c r="M37" s="35">
        <v>44316</v>
      </c>
      <c r="N37" s="15"/>
      <c r="O37" s="46" t="s">
        <v>78</v>
      </c>
    </row>
    <row r="38" spans="1:15">
      <c r="A38" s="23" t="s">
        <v>211</v>
      </c>
      <c r="B38" s="22">
        <v>243811</v>
      </c>
      <c r="C38" s="11" t="s">
        <v>309</v>
      </c>
      <c r="D38" s="40" t="s">
        <v>43</v>
      </c>
      <c r="E38" s="70">
        <v>306</v>
      </c>
      <c r="F38" s="108">
        <v>8.8000000000000007</v>
      </c>
      <c r="G38" s="24">
        <f t="shared" si="0"/>
        <v>2692.8</v>
      </c>
      <c r="H38" s="26" t="s">
        <v>212</v>
      </c>
      <c r="I38" s="25">
        <v>0</v>
      </c>
      <c r="J38" s="36">
        <v>44300</v>
      </c>
      <c r="K38" s="35">
        <v>44306</v>
      </c>
      <c r="L38" s="23" t="str">
        <f t="shared" ca="1" si="1"/>
        <v>-</v>
      </c>
      <c r="M38" s="35">
        <v>44306</v>
      </c>
      <c r="N38" s="15"/>
      <c r="O38" s="46" t="s">
        <v>78</v>
      </c>
    </row>
    <row r="39" spans="1:15">
      <c r="A39" s="23" t="s">
        <v>74</v>
      </c>
      <c r="B39" s="22">
        <v>244423</v>
      </c>
      <c r="C39" s="11" t="s">
        <v>357</v>
      </c>
      <c r="D39" s="40" t="s">
        <v>43</v>
      </c>
      <c r="E39" s="70">
        <v>1</v>
      </c>
      <c r="F39" s="108">
        <v>869.5</v>
      </c>
      <c r="G39" s="24">
        <f t="shared" si="0"/>
        <v>869.5</v>
      </c>
      <c r="H39" s="26" t="s">
        <v>47</v>
      </c>
      <c r="I39" s="25">
        <v>0</v>
      </c>
      <c r="J39" s="36">
        <v>44300</v>
      </c>
      <c r="K39" s="35">
        <v>44316</v>
      </c>
      <c r="L39" s="23" t="str">
        <f t="shared" ca="1" si="1"/>
        <v>-</v>
      </c>
      <c r="M39" s="35">
        <v>44315</v>
      </c>
      <c r="N39" s="15"/>
      <c r="O39" s="46" t="s">
        <v>78</v>
      </c>
    </row>
    <row r="40" spans="1:15" ht="15" customHeight="1">
      <c r="A40" s="23" t="s">
        <v>74</v>
      </c>
      <c r="B40" s="22">
        <v>243583</v>
      </c>
      <c r="C40" s="11" t="s">
        <v>358</v>
      </c>
      <c r="D40" s="40" t="s">
        <v>43</v>
      </c>
      <c r="E40" s="70">
        <v>1</v>
      </c>
      <c r="F40" s="108">
        <v>556.91999999999996</v>
      </c>
      <c r="G40" s="24">
        <f t="shared" si="0"/>
        <v>556.91999999999996</v>
      </c>
      <c r="H40" s="26" t="s">
        <v>47</v>
      </c>
      <c r="I40" s="25">
        <v>0</v>
      </c>
      <c r="J40" s="36">
        <v>44300</v>
      </c>
      <c r="K40" s="35">
        <v>44316</v>
      </c>
      <c r="L40" s="23" t="str">
        <f t="shared" ca="1" si="1"/>
        <v>-</v>
      </c>
      <c r="M40" s="35">
        <v>44315</v>
      </c>
      <c r="N40" s="15"/>
      <c r="O40" s="46" t="s">
        <v>78</v>
      </c>
    </row>
    <row r="41" spans="1:15" ht="15" customHeight="1">
      <c r="A41" s="23" t="s">
        <v>36</v>
      </c>
      <c r="B41" s="22">
        <v>245015</v>
      </c>
      <c r="C41" s="11" t="s">
        <v>360</v>
      </c>
      <c r="D41" s="40">
        <v>19.05</v>
      </c>
      <c r="E41" s="70">
        <v>20</v>
      </c>
      <c r="F41" s="108">
        <v>4.4000000000000004</v>
      </c>
      <c r="G41" s="24">
        <f t="shared" si="0"/>
        <v>88</v>
      </c>
      <c r="H41" s="12" t="s">
        <v>44</v>
      </c>
      <c r="I41" s="25">
        <v>0</v>
      </c>
      <c r="J41" s="36">
        <v>44300</v>
      </c>
      <c r="K41" s="35">
        <v>44308</v>
      </c>
      <c r="L41" s="23" t="str">
        <f t="shared" ca="1" si="1"/>
        <v>-</v>
      </c>
      <c r="M41" s="35">
        <v>44308</v>
      </c>
      <c r="N41" s="15"/>
      <c r="O41" s="46" t="s">
        <v>78</v>
      </c>
    </row>
    <row r="42" spans="1:15" ht="15" customHeight="1">
      <c r="A42" s="23" t="s">
        <v>36</v>
      </c>
      <c r="B42" s="22">
        <v>245016</v>
      </c>
      <c r="C42" s="11" t="s">
        <v>361</v>
      </c>
      <c r="D42" s="40">
        <v>20</v>
      </c>
      <c r="E42" s="70">
        <v>20</v>
      </c>
      <c r="F42" s="108">
        <v>3.58</v>
      </c>
      <c r="G42" s="24">
        <f t="shared" si="0"/>
        <v>71.599999999999994</v>
      </c>
      <c r="H42" s="12" t="s">
        <v>257</v>
      </c>
      <c r="I42" s="25">
        <v>1</v>
      </c>
      <c r="J42" s="36">
        <v>44300</v>
      </c>
      <c r="K42" s="35">
        <v>44307</v>
      </c>
      <c r="L42" s="23" t="str">
        <f t="shared" ca="1" si="1"/>
        <v>-</v>
      </c>
      <c r="M42" s="35">
        <v>44305</v>
      </c>
      <c r="N42" s="15"/>
      <c r="O42" s="46" t="s">
        <v>78</v>
      </c>
    </row>
    <row r="43" spans="1:15" ht="15" customHeight="1">
      <c r="A43" s="23" t="s">
        <v>36</v>
      </c>
      <c r="B43" s="22">
        <v>245014</v>
      </c>
      <c r="C43" s="11" t="s">
        <v>362</v>
      </c>
      <c r="D43" s="40">
        <v>24</v>
      </c>
      <c r="E43" s="70">
        <v>20</v>
      </c>
      <c r="F43" s="108">
        <v>5.78</v>
      </c>
      <c r="G43" s="24">
        <f t="shared" si="0"/>
        <v>115.60000000000001</v>
      </c>
      <c r="H43" s="26" t="s">
        <v>45</v>
      </c>
      <c r="I43" s="25">
        <v>1</v>
      </c>
      <c r="J43" s="36">
        <v>44300</v>
      </c>
      <c r="K43" s="35">
        <v>44308</v>
      </c>
      <c r="L43" s="23" t="str">
        <f t="shared" ca="1" si="1"/>
        <v>-</v>
      </c>
      <c r="M43" s="35">
        <v>44316</v>
      </c>
      <c r="N43" s="15"/>
      <c r="O43" s="46" t="s">
        <v>78</v>
      </c>
    </row>
    <row r="44" spans="1:15" ht="15" customHeight="1">
      <c r="A44" s="23" t="s">
        <v>36</v>
      </c>
      <c r="B44" s="22">
        <v>244958</v>
      </c>
      <c r="C44" s="11" t="s">
        <v>363</v>
      </c>
      <c r="D44" s="40">
        <v>19.05</v>
      </c>
      <c r="E44" s="70">
        <v>50</v>
      </c>
      <c r="F44" s="108">
        <v>5.78</v>
      </c>
      <c r="G44" s="24">
        <f t="shared" si="0"/>
        <v>289</v>
      </c>
      <c r="H44" s="26" t="s">
        <v>45</v>
      </c>
      <c r="I44" s="25">
        <v>1</v>
      </c>
      <c r="J44" s="36">
        <v>44300</v>
      </c>
      <c r="K44" s="35">
        <v>44308</v>
      </c>
      <c r="L44" s="23" t="str">
        <f t="shared" ca="1" si="1"/>
        <v>-</v>
      </c>
      <c r="M44" s="35">
        <v>44316</v>
      </c>
      <c r="N44" s="15"/>
      <c r="O44" s="46" t="s">
        <v>78</v>
      </c>
    </row>
    <row r="45" spans="1:15" ht="15" customHeight="1">
      <c r="A45" s="23" t="s">
        <v>36</v>
      </c>
      <c r="B45" s="22">
        <v>244946</v>
      </c>
      <c r="C45" s="11" t="s">
        <v>364</v>
      </c>
      <c r="D45" s="40">
        <v>24</v>
      </c>
      <c r="E45" s="70">
        <v>50</v>
      </c>
      <c r="F45" s="108">
        <v>5.78</v>
      </c>
      <c r="G45" s="24">
        <f t="shared" si="0"/>
        <v>289</v>
      </c>
      <c r="H45" s="26" t="s">
        <v>45</v>
      </c>
      <c r="I45" s="25">
        <v>1</v>
      </c>
      <c r="J45" s="36">
        <v>44300</v>
      </c>
      <c r="K45" s="35">
        <v>44307</v>
      </c>
      <c r="L45" s="23" t="str">
        <f t="shared" ca="1" si="1"/>
        <v>-</v>
      </c>
      <c r="M45" s="35">
        <v>44320</v>
      </c>
      <c r="N45" s="15"/>
      <c r="O45" s="46" t="s">
        <v>78</v>
      </c>
    </row>
    <row r="46" spans="1:15" ht="15" customHeight="1">
      <c r="A46" s="11" t="s">
        <v>194</v>
      </c>
      <c r="B46" s="22">
        <v>243905</v>
      </c>
      <c r="C46" s="11" t="s">
        <v>195</v>
      </c>
      <c r="D46" s="39" t="s">
        <v>43</v>
      </c>
      <c r="E46" s="72">
        <v>30</v>
      </c>
      <c r="F46" s="108">
        <v>35</v>
      </c>
      <c r="G46" s="24">
        <f t="shared" si="0"/>
        <v>1050</v>
      </c>
      <c r="H46" s="12" t="s">
        <v>196</v>
      </c>
      <c r="I46" s="25">
        <v>0</v>
      </c>
      <c r="J46" s="36">
        <v>44300</v>
      </c>
      <c r="K46" s="35">
        <v>44312</v>
      </c>
      <c r="L46" s="23" t="str">
        <f t="shared" ca="1" si="1"/>
        <v>-</v>
      </c>
      <c r="M46" s="35">
        <v>44314</v>
      </c>
      <c r="N46" s="15"/>
      <c r="O46" s="46" t="s">
        <v>78</v>
      </c>
    </row>
    <row r="47" spans="1:15" ht="15" customHeight="1">
      <c r="A47" s="23" t="s">
        <v>74</v>
      </c>
      <c r="B47" s="22">
        <v>243309</v>
      </c>
      <c r="C47" s="11" t="s">
        <v>365</v>
      </c>
      <c r="D47" s="39" t="s">
        <v>43</v>
      </c>
      <c r="E47" s="72">
        <v>1</v>
      </c>
      <c r="F47" s="108">
        <v>200.54</v>
      </c>
      <c r="G47" s="24">
        <f t="shared" si="0"/>
        <v>200.54</v>
      </c>
      <c r="H47" s="12" t="s">
        <v>87</v>
      </c>
      <c r="I47" s="25">
        <v>2</v>
      </c>
      <c r="J47" s="33">
        <v>44301</v>
      </c>
      <c r="K47" s="35">
        <v>44301</v>
      </c>
      <c r="L47" s="23" t="str">
        <f t="shared" ca="1" si="1"/>
        <v>-</v>
      </c>
      <c r="M47" s="35">
        <v>44301</v>
      </c>
      <c r="N47" s="15"/>
      <c r="O47" s="46" t="s">
        <v>78</v>
      </c>
    </row>
    <row r="48" spans="1:15" ht="15" customHeight="1">
      <c r="A48" s="23" t="s">
        <v>36</v>
      </c>
      <c r="B48" s="22">
        <v>243839</v>
      </c>
      <c r="C48" s="11" t="s">
        <v>366</v>
      </c>
      <c r="D48" s="39">
        <v>24</v>
      </c>
      <c r="E48" s="72">
        <v>98</v>
      </c>
      <c r="F48" s="108">
        <v>4.9000000000000004</v>
      </c>
      <c r="G48" s="24">
        <f t="shared" si="0"/>
        <v>480.20000000000005</v>
      </c>
      <c r="H48" s="26" t="s">
        <v>45</v>
      </c>
      <c r="I48" s="25">
        <v>1</v>
      </c>
      <c r="J48" s="33">
        <v>44301</v>
      </c>
      <c r="K48" s="35">
        <v>44308</v>
      </c>
      <c r="L48" s="23" t="str">
        <f t="shared" ca="1" si="1"/>
        <v>-</v>
      </c>
      <c r="M48" s="35">
        <v>44308</v>
      </c>
      <c r="N48" s="15"/>
      <c r="O48" s="46" t="s">
        <v>78</v>
      </c>
    </row>
    <row r="49" spans="1:15" ht="15" customHeight="1">
      <c r="A49" s="23" t="s">
        <v>36</v>
      </c>
      <c r="B49" s="22">
        <v>244632</v>
      </c>
      <c r="C49" s="11" t="s">
        <v>367</v>
      </c>
      <c r="D49" s="39">
        <v>19.05</v>
      </c>
      <c r="E49" s="72">
        <v>17</v>
      </c>
      <c r="F49" s="108">
        <v>5.78</v>
      </c>
      <c r="G49" s="24">
        <f t="shared" si="0"/>
        <v>98.26</v>
      </c>
      <c r="H49" s="26" t="s">
        <v>45</v>
      </c>
      <c r="I49" s="25">
        <v>1</v>
      </c>
      <c r="J49" s="33">
        <v>44301</v>
      </c>
      <c r="K49" s="35">
        <v>44308</v>
      </c>
      <c r="L49" s="23" t="str">
        <f t="shared" ca="1" si="1"/>
        <v>-</v>
      </c>
      <c r="M49" s="35">
        <v>44316</v>
      </c>
      <c r="N49" s="15"/>
      <c r="O49" s="46" t="s">
        <v>78</v>
      </c>
    </row>
    <row r="50" spans="1:15" ht="15" customHeight="1">
      <c r="A50" s="23" t="s">
        <v>36</v>
      </c>
      <c r="B50" s="22">
        <v>244560</v>
      </c>
      <c r="C50" s="11" t="s">
        <v>368</v>
      </c>
      <c r="D50" s="40">
        <v>19.05</v>
      </c>
      <c r="E50" s="70">
        <v>8</v>
      </c>
      <c r="F50" s="108">
        <v>6.7</v>
      </c>
      <c r="G50" s="24">
        <f t="shared" si="0"/>
        <v>53.6</v>
      </c>
      <c r="H50" s="26" t="s">
        <v>45</v>
      </c>
      <c r="I50" s="25">
        <v>1</v>
      </c>
      <c r="J50" s="33">
        <v>44301</v>
      </c>
      <c r="K50" s="35">
        <v>44308</v>
      </c>
      <c r="L50" s="23" t="str">
        <f t="shared" ca="1" si="1"/>
        <v>-</v>
      </c>
      <c r="M50" s="35">
        <v>44308</v>
      </c>
      <c r="N50" s="15"/>
      <c r="O50" s="46" t="s">
        <v>78</v>
      </c>
    </row>
    <row r="51" spans="1:15">
      <c r="A51" s="23" t="s">
        <v>36</v>
      </c>
      <c r="B51" s="12">
        <v>244637</v>
      </c>
      <c r="C51" s="11" t="s">
        <v>369</v>
      </c>
      <c r="D51" s="40">
        <v>24</v>
      </c>
      <c r="E51" s="70">
        <v>11</v>
      </c>
      <c r="F51" s="108">
        <v>9.9000000000000021</v>
      </c>
      <c r="G51" s="24">
        <f t="shared" si="0"/>
        <v>108.90000000000002</v>
      </c>
      <c r="H51" s="26" t="s">
        <v>55</v>
      </c>
      <c r="I51" s="25">
        <v>2</v>
      </c>
      <c r="J51" s="33">
        <v>44305</v>
      </c>
      <c r="K51" s="35">
        <v>44312</v>
      </c>
      <c r="L51" s="23" t="str">
        <f t="shared" ca="1" si="1"/>
        <v>-</v>
      </c>
      <c r="M51" s="35">
        <v>44316</v>
      </c>
      <c r="N51" s="15"/>
      <c r="O51" s="46" t="s">
        <v>78</v>
      </c>
    </row>
    <row r="52" spans="1:15">
      <c r="A52" s="23" t="s">
        <v>36</v>
      </c>
      <c r="B52" s="22">
        <v>245070</v>
      </c>
      <c r="C52" s="11" t="s">
        <v>370</v>
      </c>
      <c r="D52" s="40">
        <v>28</v>
      </c>
      <c r="E52" s="70">
        <v>25</v>
      </c>
      <c r="F52" s="108">
        <v>6.5</v>
      </c>
      <c r="G52" s="24">
        <f t="shared" si="0"/>
        <v>162.5</v>
      </c>
      <c r="H52" s="26" t="s">
        <v>45</v>
      </c>
      <c r="I52" s="25">
        <v>1</v>
      </c>
      <c r="J52" s="33">
        <v>44305</v>
      </c>
      <c r="K52" s="35">
        <v>44312</v>
      </c>
      <c r="L52" s="23" t="str">
        <f t="shared" ca="1" si="1"/>
        <v>-</v>
      </c>
      <c r="M52" s="35">
        <v>44316</v>
      </c>
      <c r="N52" s="15"/>
      <c r="O52" s="46" t="s">
        <v>78</v>
      </c>
    </row>
    <row r="53" spans="1:15" ht="15" customHeight="1">
      <c r="A53" s="23" t="s">
        <v>36</v>
      </c>
      <c r="B53" s="12">
        <v>245109</v>
      </c>
      <c r="C53" s="11" t="s">
        <v>371</v>
      </c>
      <c r="D53" s="40">
        <v>19</v>
      </c>
      <c r="E53" s="70">
        <v>60</v>
      </c>
      <c r="F53" s="108">
        <v>5.35</v>
      </c>
      <c r="G53" s="24">
        <f t="shared" si="0"/>
        <v>321</v>
      </c>
      <c r="H53" s="26" t="s">
        <v>45</v>
      </c>
      <c r="I53" s="25">
        <v>1</v>
      </c>
      <c r="J53" s="33">
        <v>44305</v>
      </c>
      <c r="K53" s="35">
        <v>44312</v>
      </c>
      <c r="L53" s="23" t="str">
        <f t="shared" ca="1" si="1"/>
        <v>-</v>
      </c>
      <c r="M53" s="35">
        <v>44316</v>
      </c>
      <c r="N53" s="15"/>
      <c r="O53" s="46" t="s">
        <v>78</v>
      </c>
    </row>
    <row r="54" spans="1:15" ht="15" customHeight="1">
      <c r="A54" s="23" t="s">
        <v>36</v>
      </c>
      <c r="B54" s="12">
        <v>244573</v>
      </c>
      <c r="C54" s="11" t="s">
        <v>372</v>
      </c>
      <c r="D54" s="40">
        <v>28</v>
      </c>
      <c r="E54" s="70">
        <v>50</v>
      </c>
      <c r="F54" s="108">
        <v>6.5</v>
      </c>
      <c r="G54" s="24">
        <f t="shared" si="0"/>
        <v>325</v>
      </c>
      <c r="H54" s="26" t="s">
        <v>45</v>
      </c>
      <c r="I54" s="25">
        <v>1</v>
      </c>
      <c r="J54" s="33">
        <v>44305</v>
      </c>
      <c r="K54" s="35">
        <v>44312</v>
      </c>
      <c r="L54" s="23" t="str">
        <f t="shared" ca="1" si="1"/>
        <v>-</v>
      </c>
      <c r="M54" s="35">
        <v>44316</v>
      </c>
      <c r="N54" s="15"/>
      <c r="O54" s="46" t="s">
        <v>78</v>
      </c>
    </row>
    <row r="55" spans="1:15" ht="15" customHeight="1">
      <c r="A55" s="44" t="s">
        <v>211</v>
      </c>
      <c r="B55" s="12">
        <v>245138</v>
      </c>
      <c r="C55" s="11" t="s">
        <v>373</v>
      </c>
      <c r="D55" s="40" t="s">
        <v>43</v>
      </c>
      <c r="E55" s="70">
        <v>99</v>
      </c>
      <c r="F55" s="108">
        <v>6.24</v>
      </c>
      <c r="G55" s="24">
        <f t="shared" si="0"/>
        <v>617.76</v>
      </c>
      <c r="H55" s="26" t="s">
        <v>212</v>
      </c>
      <c r="I55" s="25">
        <v>0</v>
      </c>
      <c r="J55" s="33">
        <v>44306</v>
      </c>
      <c r="K55" s="35">
        <v>44313</v>
      </c>
      <c r="L55" s="23" t="str">
        <f t="shared" ca="1" si="1"/>
        <v>-</v>
      </c>
      <c r="M55" s="35">
        <v>44313</v>
      </c>
      <c r="N55" s="15"/>
      <c r="O55" s="46" t="s">
        <v>78</v>
      </c>
    </row>
    <row r="56" spans="1:15" ht="15" customHeight="1">
      <c r="A56" s="44" t="s">
        <v>211</v>
      </c>
      <c r="B56" s="12">
        <v>244895</v>
      </c>
      <c r="C56" s="11" t="s">
        <v>374</v>
      </c>
      <c r="D56" s="40" t="s">
        <v>43</v>
      </c>
      <c r="E56" s="70">
        <v>100</v>
      </c>
      <c r="F56" s="108">
        <v>16.48</v>
      </c>
      <c r="G56" s="24">
        <f t="shared" si="0"/>
        <v>1648</v>
      </c>
      <c r="H56" s="26" t="s">
        <v>212</v>
      </c>
      <c r="I56" s="25">
        <v>0</v>
      </c>
      <c r="J56" s="33">
        <v>44306</v>
      </c>
      <c r="K56" s="35">
        <v>44313</v>
      </c>
      <c r="L56" s="23" t="str">
        <f t="shared" ca="1" si="1"/>
        <v>-</v>
      </c>
      <c r="M56" s="35">
        <v>44313</v>
      </c>
      <c r="N56" s="15"/>
      <c r="O56" s="46" t="s">
        <v>78</v>
      </c>
    </row>
    <row r="57" spans="1:15">
      <c r="A57" s="23" t="s">
        <v>36</v>
      </c>
      <c r="B57" s="12">
        <v>245108</v>
      </c>
      <c r="C57" s="11" t="s">
        <v>40</v>
      </c>
      <c r="D57" s="40">
        <v>19</v>
      </c>
      <c r="E57" s="70">
        <v>100</v>
      </c>
      <c r="F57" s="108">
        <v>4.9000000000000004</v>
      </c>
      <c r="G57" s="24">
        <f t="shared" si="0"/>
        <v>490.00000000000006</v>
      </c>
      <c r="H57" s="26" t="s">
        <v>45</v>
      </c>
      <c r="I57" s="25">
        <v>1</v>
      </c>
      <c r="J57" s="33">
        <v>44308</v>
      </c>
      <c r="K57" s="35">
        <v>44315</v>
      </c>
      <c r="L57" s="23" t="str">
        <f t="shared" ca="1" si="1"/>
        <v>-</v>
      </c>
      <c r="M57" s="35">
        <v>44316</v>
      </c>
      <c r="N57" s="15"/>
      <c r="O57" s="46" t="s">
        <v>78</v>
      </c>
    </row>
    <row r="58" spans="1:15">
      <c r="A58" s="23" t="s">
        <v>36</v>
      </c>
      <c r="B58" s="12">
        <v>244957</v>
      </c>
      <c r="C58" s="11" t="s">
        <v>255</v>
      </c>
      <c r="D58" s="40">
        <v>12.71</v>
      </c>
      <c r="E58" s="70">
        <v>30</v>
      </c>
      <c r="F58" s="108">
        <v>4.6999999999999993</v>
      </c>
      <c r="G58" s="24">
        <f t="shared" si="0"/>
        <v>140.99999999999997</v>
      </c>
      <c r="H58" s="26" t="s">
        <v>44</v>
      </c>
      <c r="I58" s="25">
        <v>0</v>
      </c>
      <c r="J58" s="33">
        <v>44308</v>
      </c>
      <c r="K58" s="35">
        <v>44315</v>
      </c>
      <c r="L58" s="23" t="str">
        <f t="shared" ca="1" si="1"/>
        <v>-</v>
      </c>
      <c r="M58" s="35">
        <v>44316</v>
      </c>
      <c r="N58" s="15"/>
      <c r="O58" s="46" t="s">
        <v>78</v>
      </c>
    </row>
    <row r="59" spans="1:15">
      <c r="A59" s="23" t="s">
        <v>36</v>
      </c>
      <c r="B59" s="12">
        <v>244600</v>
      </c>
      <c r="C59" s="11" t="s">
        <v>377</v>
      </c>
      <c r="D59" s="40">
        <v>25</v>
      </c>
      <c r="E59" s="70">
        <v>5</v>
      </c>
      <c r="F59" s="108">
        <v>8.4</v>
      </c>
      <c r="G59" s="24">
        <f t="shared" si="0"/>
        <v>42</v>
      </c>
      <c r="H59" s="26" t="s">
        <v>45</v>
      </c>
      <c r="I59" s="25">
        <v>1</v>
      </c>
      <c r="J59" s="33">
        <v>44308</v>
      </c>
      <c r="K59" s="35">
        <v>44315</v>
      </c>
      <c r="L59" s="23" t="str">
        <f t="shared" ca="1" si="1"/>
        <v>-</v>
      </c>
      <c r="M59" s="35">
        <v>44316</v>
      </c>
      <c r="N59" s="15"/>
      <c r="O59" s="46" t="s">
        <v>78</v>
      </c>
    </row>
    <row r="60" spans="1:15">
      <c r="A60" s="23" t="s">
        <v>36</v>
      </c>
      <c r="B60" s="12">
        <v>245103</v>
      </c>
      <c r="C60" s="11" t="s">
        <v>375</v>
      </c>
      <c r="D60" s="40">
        <v>19.05</v>
      </c>
      <c r="E60" s="70">
        <v>120</v>
      </c>
      <c r="F60" s="108">
        <v>4.9000000000000004</v>
      </c>
      <c r="G60" s="24">
        <f t="shared" si="0"/>
        <v>588</v>
      </c>
      <c r="H60" s="26" t="s">
        <v>45</v>
      </c>
      <c r="I60" s="25">
        <v>1</v>
      </c>
      <c r="J60" s="33">
        <v>44308</v>
      </c>
      <c r="K60" s="35">
        <v>44315</v>
      </c>
      <c r="L60" s="23" t="str">
        <f t="shared" ca="1" si="1"/>
        <v>-</v>
      </c>
      <c r="M60" s="35">
        <v>44316</v>
      </c>
      <c r="N60" s="15"/>
      <c r="O60" s="46" t="s">
        <v>78</v>
      </c>
    </row>
    <row r="61" spans="1:15">
      <c r="A61" s="23" t="s">
        <v>36</v>
      </c>
      <c r="B61" s="12">
        <v>244599</v>
      </c>
      <c r="C61" s="11" t="s">
        <v>376</v>
      </c>
      <c r="D61" s="40">
        <v>25.4</v>
      </c>
      <c r="E61" s="70">
        <v>8</v>
      </c>
      <c r="F61" s="108">
        <v>8.4</v>
      </c>
      <c r="G61" s="24">
        <f t="shared" si="0"/>
        <v>67.2</v>
      </c>
      <c r="H61" s="26" t="s">
        <v>45</v>
      </c>
      <c r="I61" s="25">
        <v>1</v>
      </c>
      <c r="J61" s="33">
        <v>44308</v>
      </c>
      <c r="K61" s="35">
        <v>44315</v>
      </c>
      <c r="L61" s="23" t="str">
        <f t="shared" ca="1" si="1"/>
        <v>-</v>
      </c>
      <c r="M61" s="35">
        <v>44316</v>
      </c>
      <c r="N61" s="15"/>
      <c r="O61" s="46" t="s">
        <v>78</v>
      </c>
    </row>
    <row r="62" spans="1:15">
      <c r="A62" s="44" t="s">
        <v>46</v>
      </c>
      <c r="B62" s="22">
        <v>242808</v>
      </c>
      <c r="C62" s="11" t="s">
        <v>67</v>
      </c>
      <c r="D62" s="40" t="s">
        <v>43</v>
      </c>
      <c r="E62" s="70">
        <v>13</v>
      </c>
      <c r="F62" s="108">
        <v>570</v>
      </c>
      <c r="G62" s="24">
        <f>F62*E62</f>
        <v>7410</v>
      </c>
      <c r="H62" s="26" t="s">
        <v>47</v>
      </c>
      <c r="I62" s="25">
        <v>0</v>
      </c>
      <c r="J62" s="36">
        <v>44308</v>
      </c>
      <c r="K62" s="35">
        <v>44316</v>
      </c>
      <c r="L62" s="23" t="str">
        <f t="shared" ca="1" si="1"/>
        <v>-</v>
      </c>
      <c r="M62" s="35">
        <v>44320</v>
      </c>
      <c r="N62" s="15"/>
      <c r="O62" s="46" t="s">
        <v>78</v>
      </c>
    </row>
    <row r="63" spans="1:15">
      <c r="A63" s="23" t="s">
        <v>74</v>
      </c>
      <c r="B63" s="12">
        <v>229118</v>
      </c>
      <c r="C63" s="11" t="s">
        <v>280</v>
      </c>
      <c r="D63" s="40" t="s">
        <v>43</v>
      </c>
      <c r="E63" s="70">
        <v>3</v>
      </c>
      <c r="F63" s="108">
        <v>85</v>
      </c>
      <c r="G63" s="24">
        <f>F63*E63</f>
        <v>255</v>
      </c>
      <c r="H63" s="26" t="s">
        <v>17</v>
      </c>
      <c r="I63" s="25">
        <v>0</v>
      </c>
      <c r="J63" s="33">
        <v>44312</v>
      </c>
      <c r="K63" s="35">
        <v>44323</v>
      </c>
      <c r="L63" s="23" t="str">
        <f ca="1">IF(AND(K63=TODAY(),ISBLANK(M63)=TRUE()),"SIM",IF(AND(K63&lt;TODAY(),ISBLANK(M63)=TRUE()),IF(ISBLANK(K63),"-","EM ATRASO"),"-"))</f>
        <v>-</v>
      </c>
      <c r="M63" s="35">
        <v>44313</v>
      </c>
      <c r="N63" s="15"/>
      <c r="O63" s="46" t="s">
        <v>78</v>
      </c>
    </row>
    <row r="64" spans="1:15" ht="15" customHeight="1">
      <c r="A64" s="23" t="s">
        <v>211</v>
      </c>
      <c r="B64" s="12">
        <v>243903</v>
      </c>
      <c r="C64" s="11" t="s">
        <v>378</v>
      </c>
      <c r="D64" s="40" t="s">
        <v>43</v>
      </c>
      <c r="E64" s="70">
        <v>218</v>
      </c>
      <c r="F64" s="108">
        <v>2.5</v>
      </c>
      <c r="G64" s="24">
        <f t="shared" si="0"/>
        <v>545</v>
      </c>
      <c r="H64" s="26" t="s">
        <v>212</v>
      </c>
      <c r="I64" s="25">
        <v>0</v>
      </c>
      <c r="J64" s="33">
        <v>44312</v>
      </c>
      <c r="K64" s="35">
        <v>44315</v>
      </c>
      <c r="L64" s="23" t="str">
        <f t="shared" ca="1" si="1"/>
        <v>-</v>
      </c>
      <c r="M64" s="35">
        <v>44315</v>
      </c>
      <c r="N64" s="15"/>
      <c r="O64" s="46" t="s">
        <v>78</v>
      </c>
    </row>
    <row r="65" spans="1:34" ht="15" customHeight="1">
      <c r="A65" s="23" t="s">
        <v>36</v>
      </c>
      <c r="B65" s="12">
        <v>244557</v>
      </c>
      <c r="C65" s="11" t="s">
        <v>379</v>
      </c>
      <c r="D65" s="40">
        <v>14</v>
      </c>
      <c r="E65" s="70">
        <v>198</v>
      </c>
      <c r="F65" s="108">
        <v>6.1</v>
      </c>
      <c r="G65" s="24">
        <f t="shared" si="0"/>
        <v>1207.8</v>
      </c>
      <c r="H65" s="26" t="s">
        <v>45</v>
      </c>
      <c r="I65" s="25">
        <v>2</v>
      </c>
      <c r="J65" s="33">
        <v>44312</v>
      </c>
      <c r="K65" s="35">
        <v>44319</v>
      </c>
      <c r="L65" s="23" t="str">
        <f t="shared" ca="1" si="1"/>
        <v>-</v>
      </c>
      <c r="M65" s="35">
        <v>44316</v>
      </c>
      <c r="N65" s="15"/>
      <c r="O65" s="46" t="s">
        <v>78</v>
      </c>
    </row>
    <row r="66" spans="1:34" ht="15" customHeight="1">
      <c r="A66" s="23" t="s">
        <v>36</v>
      </c>
      <c r="B66" s="12">
        <v>244619</v>
      </c>
      <c r="C66" s="11" t="s">
        <v>383</v>
      </c>
      <c r="D66" s="40">
        <v>25.4</v>
      </c>
      <c r="E66" s="70">
        <v>49</v>
      </c>
      <c r="F66" s="108">
        <v>6.5</v>
      </c>
      <c r="G66" s="24">
        <f t="shared" si="0"/>
        <v>318.5</v>
      </c>
      <c r="H66" s="26" t="s">
        <v>45</v>
      </c>
      <c r="I66" s="25">
        <v>1</v>
      </c>
      <c r="J66" s="33">
        <v>44312</v>
      </c>
      <c r="K66" s="35">
        <v>44319</v>
      </c>
      <c r="L66" s="23" t="str">
        <f t="shared" ca="1" si="1"/>
        <v>-</v>
      </c>
      <c r="M66" s="35">
        <v>44316</v>
      </c>
      <c r="N66" s="15"/>
      <c r="O66" s="46" t="s">
        <v>78</v>
      </c>
    </row>
    <row r="67" spans="1:34" ht="15" customHeight="1">
      <c r="A67" s="23" t="s">
        <v>36</v>
      </c>
      <c r="B67" s="12">
        <v>244635</v>
      </c>
      <c r="C67" s="11" t="s">
        <v>166</v>
      </c>
      <c r="D67" s="40">
        <v>38.1</v>
      </c>
      <c r="E67" s="70">
        <v>30</v>
      </c>
      <c r="F67" s="108">
        <v>8.3000000000000007</v>
      </c>
      <c r="G67" s="24">
        <f t="shared" si="0"/>
        <v>249.00000000000003</v>
      </c>
      <c r="H67" s="26" t="s">
        <v>45</v>
      </c>
      <c r="I67" s="25">
        <v>1</v>
      </c>
      <c r="J67" s="33">
        <v>44312</v>
      </c>
      <c r="K67" s="35">
        <v>44319</v>
      </c>
      <c r="L67" s="23" t="str">
        <f t="shared" ca="1" si="1"/>
        <v>-</v>
      </c>
      <c r="M67" s="35">
        <v>44316</v>
      </c>
      <c r="N67" s="15"/>
      <c r="O67" s="46" t="s">
        <v>78</v>
      </c>
    </row>
    <row r="68" spans="1:34" ht="15" customHeight="1">
      <c r="A68" s="23" t="s">
        <v>36</v>
      </c>
      <c r="B68" s="12">
        <v>244063</v>
      </c>
      <c r="C68" s="11" t="s">
        <v>380</v>
      </c>
      <c r="D68" s="40">
        <v>20</v>
      </c>
      <c r="E68" s="70">
        <v>10</v>
      </c>
      <c r="F68" s="108">
        <v>5.0999999999999996</v>
      </c>
      <c r="G68" s="24">
        <f>F68*E68</f>
        <v>51</v>
      </c>
      <c r="H68" s="12" t="s">
        <v>257</v>
      </c>
      <c r="I68" s="25">
        <v>1</v>
      </c>
      <c r="J68" s="33">
        <v>44312</v>
      </c>
      <c r="K68" s="35">
        <v>44319</v>
      </c>
      <c r="L68" s="23" t="str">
        <f ca="1">IF(AND(K68=TODAY(),ISBLANK(M68)=TRUE()),"SIM",IF(AND(K68&lt;TODAY(),ISBLANK(M68)=TRUE()),IF(ISBLANK(K68),"-","EM ATRASO"),"-"))</f>
        <v>-</v>
      </c>
      <c r="M68" s="35">
        <v>44316</v>
      </c>
      <c r="N68" s="15"/>
      <c r="O68" s="46" t="s">
        <v>78</v>
      </c>
    </row>
    <row r="69" spans="1:34" ht="15" customHeight="1">
      <c r="A69" s="23" t="s">
        <v>36</v>
      </c>
      <c r="B69" s="12">
        <v>245053</v>
      </c>
      <c r="C69" s="11" t="s">
        <v>381</v>
      </c>
      <c r="D69" s="40">
        <v>19</v>
      </c>
      <c r="E69" s="70">
        <v>120</v>
      </c>
      <c r="F69" s="108">
        <v>4.9000000000000004</v>
      </c>
      <c r="G69" s="24">
        <f>F69*E69</f>
        <v>588</v>
      </c>
      <c r="H69" s="26" t="s">
        <v>45</v>
      </c>
      <c r="I69" s="25">
        <v>1</v>
      </c>
      <c r="J69" s="33">
        <v>44312</v>
      </c>
      <c r="K69" s="35">
        <v>44319</v>
      </c>
      <c r="L69" s="23" t="str">
        <f ca="1">IF(AND(K69=TODAY(),ISBLANK(M69)=TRUE()),"SIM",IF(AND(K69&lt;TODAY(),ISBLANK(M69)=TRUE()),IF(ISBLANK(K69),"-","EM ATRASO"),"-"))</f>
        <v>-</v>
      </c>
      <c r="M69" s="35">
        <v>44316</v>
      </c>
      <c r="N69" s="15"/>
      <c r="O69" s="46" t="s">
        <v>78</v>
      </c>
    </row>
    <row r="70" spans="1:34" ht="15" customHeight="1">
      <c r="A70" s="11" t="s">
        <v>74</v>
      </c>
      <c r="B70" s="12">
        <v>244099</v>
      </c>
      <c r="C70" s="11" t="s">
        <v>382</v>
      </c>
      <c r="D70" s="40" t="s">
        <v>43</v>
      </c>
      <c r="E70" s="70">
        <v>1</v>
      </c>
      <c r="F70" s="108">
        <v>462</v>
      </c>
      <c r="G70" s="24">
        <f>F70*E70</f>
        <v>462</v>
      </c>
      <c r="H70" s="12" t="s">
        <v>47</v>
      </c>
      <c r="I70" s="25">
        <v>0</v>
      </c>
      <c r="J70" s="89">
        <v>44313</v>
      </c>
      <c r="K70" s="35">
        <v>44315</v>
      </c>
      <c r="L70" s="23" t="str">
        <f ca="1">IF(AND(K70=TODAY(),ISBLANK(M70)=TRUE()),"SIM",IF(AND(K70&lt;TODAY(),ISBLANK(M70)=TRUE()),IF(ISBLANK(K70),"-","EM ATRASO"),"-"))</f>
        <v>-</v>
      </c>
      <c r="M70" s="35">
        <v>44315</v>
      </c>
      <c r="N70" s="15"/>
      <c r="O70" s="46" t="s">
        <v>78</v>
      </c>
    </row>
    <row r="71" spans="1:34" s="42" customFormat="1">
      <c r="C71" s="47"/>
      <c r="D71" s="47"/>
      <c r="E71" s="60"/>
      <c r="F71" s="48"/>
      <c r="K71" s="49"/>
      <c r="L71" s="50"/>
      <c r="M71" s="50"/>
      <c r="P71" s="90"/>
      <c r="Q71" s="90"/>
      <c r="R71" s="90"/>
      <c r="S71" s="90"/>
      <c r="T71" s="90"/>
      <c r="U71" s="90"/>
      <c r="V71" s="90"/>
      <c r="W71" s="90"/>
      <c r="X71" s="90"/>
      <c r="Y71" s="90"/>
      <c r="Z71" s="90"/>
      <c r="AA71" s="90"/>
      <c r="AB71" s="90"/>
      <c r="AC71" s="90"/>
      <c r="AD71" s="90"/>
      <c r="AE71" s="90"/>
      <c r="AF71" s="90"/>
      <c r="AG71" s="90"/>
      <c r="AH71" s="90"/>
    </row>
    <row r="72" spans="1:34" s="42" customFormat="1">
      <c r="C72" s="47"/>
      <c r="D72" s="47"/>
      <c r="E72" s="60"/>
      <c r="F72" s="48"/>
      <c r="K72" s="49"/>
      <c r="L72" s="50"/>
      <c r="M72" s="50"/>
      <c r="P72" s="90"/>
      <c r="Q72" s="90"/>
      <c r="R72" s="90"/>
      <c r="S72" s="90"/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  <c r="AE72" s="90"/>
      <c r="AF72" s="90"/>
      <c r="AG72" s="90"/>
      <c r="AH72" s="90"/>
    </row>
    <row r="73" spans="1:34" s="42" customFormat="1">
      <c r="C73" s="47"/>
      <c r="D73" s="47"/>
      <c r="E73" s="60"/>
      <c r="F73" s="48"/>
      <c r="K73" s="49"/>
      <c r="L73" s="50"/>
      <c r="M73" s="50"/>
      <c r="P73" s="90"/>
      <c r="Q73" s="90"/>
      <c r="R73" s="90"/>
      <c r="S73" s="90"/>
      <c r="T73" s="90"/>
      <c r="U73" s="90"/>
      <c r="V73" s="90"/>
      <c r="W73" s="90"/>
      <c r="X73" s="90"/>
      <c r="Y73" s="90"/>
      <c r="Z73" s="90"/>
      <c r="AA73" s="90"/>
      <c r="AB73" s="90"/>
      <c r="AC73" s="90"/>
      <c r="AD73" s="90"/>
      <c r="AE73" s="90"/>
      <c r="AF73" s="90"/>
      <c r="AG73" s="90"/>
      <c r="AH73" s="90"/>
    </row>
    <row r="74" spans="1:34" s="42" customFormat="1">
      <c r="C74" s="47"/>
      <c r="D74" s="47"/>
      <c r="E74" s="60"/>
      <c r="F74" s="48"/>
      <c r="K74" s="49"/>
      <c r="L74" s="50"/>
      <c r="M74" s="5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</row>
    <row r="75" spans="1:34" s="42" customFormat="1">
      <c r="C75" s="47"/>
      <c r="D75" s="47"/>
      <c r="E75" s="60"/>
      <c r="F75" s="48"/>
      <c r="K75" s="49"/>
      <c r="L75" s="50"/>
      <c r="M75" s="5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</row>
    <row r="76" spans="1:34" s="42" customFormat="1">
      <c r="C76" s="47"/>
      <c r="D76" s="47"/>
      <c r="E76" s="60"/>
      <c r="F76" s="48"/>
      <c r="K76" s="49"/>
      <c r="L76" s="50"/>
      <c r="M76" s="5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</row>
    <row r="77" spans="1:34" s="42" customFormat="1">
      <c r="C77" s="47"/>
      <c r="D77" s="47"/>
      <c r="E77" s="60"/>
      <c r="F77" s="48"/>
      <c r="K77" s="49"/>
      <c r="L77" s="50"/>
      <c r="M77" s="5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</row>
    <row r="78" spans="1:34" s="42" customFormat="1">
      <c r="C78" s="47"/>
      <c r="D78" s="47"/>
      <c r="E78" s="60"/>
      <c r="F78" s="48"/>
      <c r="K78" s="49"/>
      <c r="L78" s="50"/>
      <c r="M78" s="5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</row>
    <row r="79" spans="1:34" s="42" customFormat="1">
      <c r="C79" s="47"/>
      <c r="D79" s="47"/>
      <c r="E79" s="60"/>
      <c r="F79" s="48"/>
      <c r="K79" s="49"/>
      <c r="L79" s="50"/>
      <c r="M79" s="5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</row>
    <row r="80" spans="1:34" s="42" customFormat="1">
      <c r="C80" s="47"/>
      <c r="D80" s="47"/>
      <c r="E80" s="60"/>
      <c r="F80" s="48"/>
      <c r="K80" s="49"/>
      <c r="L80" s="50"/>
      <c r="M80" s="5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</row>
    <row r="81" spans="3:34" s="42" customFormat="1">
      <c r="C81" s="47"/>
      <c r="D81" s="47"/>
      <c r="E81" s="60"/>
      <c r="F81" s="48"/>
      <c r="K81" s="49"/>
      <c r="L81" s="50"/>
      <c r="M81" s="5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</row>
    <row r="82" spans="3:34" s="42" customFormat="1">
      <c r="C82" s="47"/>
      <c r="D82" s="47"/>
      <c r="E82" s="60"/>
      <c r="F82" s="48"/>
      <c r="K82" s="49"/>
      <c r="L82" s="50"/>
      <c r="M82" s="5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</row>
    <row r="83" spans="3:34" s="42" customFormat="1">
      <c r="C83" s="47"/>
      <c r="D83" s="47"/>
      <c r="E83" s="60"/>
      <c r="F83" s="48"/>
      <c r="K83" s="49"/>
      <c r="L83" s="50"/>
      <c r="M83" s="5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</row>
    <row r="84" spans="3:34" s="42" customFormat="1">
      <c r="C84" s="47"/>
      <c r="D84" s="47"/>
      <c r="E84" s="60"/>
      <c r="F84" s="48"/>
      <c r="K84" s="49"/>
      <c r="L84" s="50"/>
      <c r="M84" s="5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</row>
    <row r="85" spans="3:34" s="42" customFormat="1">
      <c r="C85" s="47"/>
      <c r="D85" s="47"/>
      <c r="E85" s="60"/>
      <c r="F85" s="48"/>
      <c r="K85" s="49"/>
      <c r="L85" s="50"/>
      <c r="M85" s="5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</row>
    <row r="86" spans="3:34" s="42" customFormat="1">
      <c r="C86" s="47"/>
      <c r="D86" s="47"/>
      <c r="E86" s="60"/>
      <c r="F86" s="48"/>
      <c r="K86" s="49"/>
      <c r="L86" s="50"/>
      <c r="M86" s="5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</row>
    <row r="87" spans="3:34" s="42" customFormat="1">
      <c r="C87" s="47"/>
      <c r="D87" s="47"/>
      <c r="E87" s="60"/>
      <c r="F87" s="48"/>
      <c r="K87" s="49"/>
      <c r="L87" s="50"/>
      <c r="M87" s="5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</row>
    <row r="88" spans="3:34" s="42" customFormat="1">
      <c r="C88" s="47"/>
      <c r="D88" s="47"/>
      <c r="E88" s="60"/>
      <c r="F88" s="48"/>
      <c r="K88" s="49"/>
      <c r="L88" s="50"/>
      <c r="M88" s="5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</row>
    <row r="89" spans="3:34" s="42" customFormat="1">
      <c r="C89" s="47"/>
      <c r="D89" s="47"/>
      <c r="E89" s="60"/>
      <c r="F89" s="48"/>
      <c r="K89" s="49"/>
      <c r="L89" s="50"/>
      <c r="M89" s="5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</row>
    <row r="90" spans="3:34" s="42" customFormat="1">
      <c r="C90" s="47"/>
      <c r="D90" s="47"/>
      <c r="E90" s="60"/>
      <c r="F90" s="48"/>
      <c r="K90" s="49"/>
      <c r="L90" s="50"/>
      <c r="M90" s="5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</row>
    <row r="91" spans="3:34" s="42" customFormat="1">
      <c r="C91" s="47"/>
      <c r="D91" s="47"/>
      <c r="E91" s="60"/>
      <c r="F91" s="48"/>
      <c r="K91" s="49"/>
      <c r="L91" s="50"/>
      <c r="M91" s="5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</row>
    <row r="92" spans="3:34" s="42" customFormat="1">
      <c r="C92" s="47"/>
      <c r="D92" s="47"/>
      <c r="E92" s="60"/>
      <c r="F92" s="48"/>
      <c r="K92" s="49"/>
      <c r="L92" s="50"/>
      <c r="M92" s="5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</row>
    <row r="93" spans="3:34" s="42" customFormat="1">
      <c r="C93" s="47"/>
      <c r="D93" s="47"/>
      <c r="E93" s="60"/>
      <c r="F93" s="48"/>
      <c r="K93" s="49"/>
      <c r="L93" s="50"/>
      <c r="M93" s="5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</row>
    <row r="94" spans="3:34" s="42" customFormat="1">
      <c r="C94" s="47"/>
      <c r="D94" s="47"/>
      <c r="E94" s="60"/>
      <c r="F94" s="48"/>
      <c r="K94" s="49"/>
      <c r="L94" s="50"/>
      <c r="M94" s="5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</row>
    <row r="95" spans="3:34" s="42" customFormat="1">
      <c r="C95" s="47"/>
      <c r="D95" s="47"/>
      <c r="E95" s="60"/>
      <c r="F95" s="48"/>
      <c r="K95" s="49"/>
      <c r="L95" s="50"/>
      <c r="M95" s="5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</row>
    <row r="96" spans="3:34" s="42" customFormat="1">
      <c r="C96" s="47"/>
      <c r="D96" s="47"/>
      <c r="E96" s="60"/>
      <c r="F96" s="48"/>
      <c r="K96" s="49"/>
      <c r="L96" s="50"/>
      <c r="M96" s="5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</row>
    <row r="97" spans="3:34" s="42" customFormat="1">
      <c r="C97" s="47"/>
      <c r="D97" s="47"/>
      <c r="E97" s="60"/>
      <c r="F97" s="48"/>
      <c r="K97" s="49"/>
      <c r="L97" s="50"/>
      <c r="M97" s="5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</row>
    <row r="98" spans="3:34" s="42" customFormat="1">
      <c r="C98" s="47"/>
      <c r="D98" s="47"/>
      <c r="E98" s="60"/>
      <c r="F98" s="48"/>
      <c r="K98" s="49"/>
      <c r="L98" s="50"/>
      <c r="M98" s="5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</row>
    <row r="99" spans="3:34" s="42" customFormat="1">
      <c r="C99" s="47"/>
      <c r="D99" s="47"/>
      <c r="E99" s="60"/>
      <c r="F99" s="48"/>
      <c r="K99" s="49"/>
      <c r="L99" s="50"/>
      <c r="M99" s="5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</row>
    <row r="100" spans="3:34" s="42" customFormat="1">
      <c r="C100" s="47"/>
      <c r="D100" s="47"/>
      <c r="E100" s="60"/>
      <c r="F100" s="48"/>
      <c r="K100" s="49"/>
      <c r="L100" s="50"/>
      <c r="M100" s="5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</row>
    <row r="101" spans="3:34" s="42" customFormat="1">
      <c r="C101" s="47"/>
      <c r="D101" s="47"/>
      <c r="E101" s="60"/>
      <c r="F101" s="48"/>
      <c r="K101" s="49"/>
      <c r="L101" s="50"/>
      <c r="M101" s="5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</row>
    <row r="102" spans="3:34" s="42" customFormat="1">
      <c r="C102" s="47"/>
      <c r="D102" s="47"/>
      <c r="E102" s="60"/>
      <c r="F102" s="48"/>
      <c r="K102" s="49"/>
      <c r="L102" s="50"/>
      <c r="M102" s="5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</row>
    <row r="103" spans="3:34" s="42" customFormat="1">
      <c r="C103" s="47"/>
      <c r="D103" s="47"/>
      <c r="E103" s="60"/>
      <c r="F103" s="48"/>
      <c r="K103" s="49"/>
      <c r="L103" s="50"/>
      <c r="M103" s="5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</row>
    <row r="104" spans="3:34" s="42" customFormat="1">
      <c r="C104" s="47"/>
      <c r="D104" s="47"/>
      <c r="E104" s="60"/>
      <c r="F104" s="48"/>
      <c r="K104" s="49"/>
      <c r="L104" s="50"/>
      <c r="M104" s="5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</row>
    <row r="105" spans="3:34" s="42" customFormat="1">
      <c r="C105" s="47"/>
      <c r="D105" s="47"/>
      <c r="E105" s="60"/>
      <c r="F105" s="48"/>
      <c r="K105" s="49"/>
      <c r="L105" s="50"/>
      <c r="M105" s="5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</row>
    <row r="106" spans="3:34" s="42" customFormat="1">
      <c r="C106" s="47"/>
      <c r="D106" s="47"/>
      <c r="E106" s="60"/>
      <c r="F106" s="48"/>
      <c r="K106" s="49"/>
      <c r="L106" s="50"/>
      <c r="M106" s="5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</row>
    <row r="107" spans="3:34" s="42" customFormat="1">
      <c r="C107" s="47"/>
      <c r="D107" s="47"/>
      <c r="E107" s="60"/>
      <c r="F107" s="48"/>
      <c r="K107" s="49"/>
      <c r="L107" s="50"/>
      <c r="M107" s="5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</row>
    <row r="108" spans="3:34" s="42" customFormat="1">
      <c r="C108" s="47"/>
      <c r="D108" s="47"/>
      <c r="E108" s="60"/>
      <c r="F108" s="48"/>
      <c r="K108" s="49"/>
      <c r="L108" s="50"/>
      <c r="M108" s="5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</row>
    <row r="109" spans="3:34" s="42" customFormat="1">
      <c r="C109" s="47"/>
      <c r="D109" s="47"/>
      <c r="E109" s="60"/>
      <c r="F109" s="48"/>
      <c r="K109" s="49"/>
      <c r="L109" s="50"/>
      <c r="M109" s="5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</row>
    <row r="110" spans="3:34" s="42" customFormat="1">
      <c r="C110" s="47"/>
      <c r="D110" s="47"/>
      <c r="E110" s="60"/>
      <c r="F110" s="48"/>
      <c r="K110" s="49"/>
      <c r="L110" s="50"/>
      <c r="M110" s="5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</row>
    <row r="111" spans="3:34" s="42" customFormat="1">
      <c r="C111" s="47"/>
      <c r="D111" s="47"/>
      <c r="E111" s="60"/>
      <c r="F111" s="48"/>
      <c r="K111" s="49"/>
      <c r="L111" s="50"/>
      <c r="M111" s="5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</row>
    <row r="112" spans="3:34" s="42" customFormat="1">
      <c r="C112" s="47"/>
      <c r="D112" s="47"/>
      <c r="E112" s="60"/>
      <c r="F112" s="48"/>
      <c r="K112" s="49"/>
      <c r="L112" s="50"/>
      <c r="M112" s="5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</row>
    <row r="113" spans="3:34" s="42" customFormat="1">
      <c r="C113" s="47"/>
      <c r="D113" s="47"/>
      <c r="E113" s="60"/>
      <c r="F113" s="48"/>
      <c r="K113" s="49"/>
      <c r="L113" s="50"/>
      <c r="M113" s="5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</row>
    <row r="114" spans="3:34" s="42" customFormat="1">
      <c r="C114" s="47"/>
      <c r="D114" s="47"/>
      <c r="E114" s="60"/>
      <c r="F114" s="48"/>
      <c r="K114" s="49"/>
      <c r="L114" s="50"/>
      <c r="M114" s="5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</row>
    <row r="115" spans="3:34" s="42" customFormat="1">
      <c r="C115" s="47"/>
      <c r="D115" s="47"/>
      <c r="E115" s="60"/>
      <c r="F115" s="48"/>
      <c r="K115" s="49"/>
      <c r="L115" s="50"/>
      <c r="M115" s="5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</row>
    <row r="116" spans="3:34" s="42" customFormat="1">
      <c r="C116" s="47"/>
      <c r="D116" s="47"/>
      <c r="E116" s="60"/>
      <c r="F116" s="48"/>
      <c r="K116" s="49"/>
      <c r="L116" s="50"/>
      <c r="M116" s="5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</row>
    <row r="117" spans="3:34" s="42" customFormat="1">
      <c r="C117" s="47"/>
      <c r="D117" s="47"/>
      <c r="E117" s="60"/>
      <c r="F117" s="48"/>
      <c r="K117" s="49"/>
      <c r="L117" s="50"/>
      <c r="M117" s="5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</row>
    <row r="118" spans="3:34" s="42" customFormat="1">
      <c r="C118" s="47"/>
      <c r="D118" s="47"/>
      <c r="E118" s="60"/>
      <c r="F118" s="48"/>
      <c r="K118" s="49"/>
      <c r="L118" s="50"/>
      <c r="M118" s="5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</row>
    <row r="119" spans="3:34" s="42" customFormat="1">
      <c r="C119" s="47"/>
      <c r="D119" s="47"/>
      <c r="E119" s="60"/>
      <c r="F119" s="48"/>
      <c r="K119" s="49"/>
      <c r="L119" s="50"/>
      <c r="M119" s="5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</row>
    <row r="120" spans="3:34" s="42" customFormat="1">
      <c r="C120" s="47"/>
      <c r="D120" s="47"/>
      <c r="E120" s="60"/>
      <c r="F120" s="48"/>
      <c r="K120" s="49"/>
      <c r="L120" s="50"/>
      <c r="M120" s="5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</row>
    <row r="121" spans="3:34" s="42" customFormat="1">
      <c r="C121" s="47"/>
      <c r="D121" s="47"/>
      <c r="E121" s="60"/>
      <c r="F121" s="48"/>
      <c r="K121" s="49"/>
      <c r="L121" s="50"/>
      <c r="M121" s="5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</row>
    <row r="122" spans="3:34" s="42" customFormat="1">
      <c r="C122" s="47"/>
      <c r="D122" s="47"/>
      <c r="E122" s="60"/>
      <c r="F122" s="48"/>
      <c r="K122" s="49"/>
      <c r="L122" s="50"/>
      <c r="M122" s="5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</row>
    <row r="123" spans="3:34" s="42" customFormat="1">
      <c r="C123" s="47"/>
      <c r="D123" s="47"/>
      <c r="E123" s="60"/>
      <c r="F123" s="48"/>
      <c r="K123" s="49"/>
      <c r="L123" s="50"/>
      <c r="M123" s="5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</row>
    <row r="124" spans="3:34" s="42" customFormat="1">
      <c r="C124" s="47"/>
      <c r="D124" s="47"/>
      <c r="E124" s="60"/>
      <c r="F124" s="48"/>
      <c r="K124" s="49"/>
      <c r="L124" s="50"/>
      <c r="M124" s="5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</row>
    <row r="125" spans="3:34" s="42" customFormat="1">
      <c r="C125" s="47"/>
      <c r="D125" s="47"/>
      <c r="E125" s="60"/>
      <c r="F125" s="48"/>
      <c r="K125" s="49"/>
      <c r="L125" s="50"/>
      <c r="M125" s="5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</row>
    <row r="126" spans="3:34" s="42" customFormat="1">
      <c r="C126" s="47"/>
      <c r="D126" s="47"/>
      <c r="E126" s="60"/>
      <c r="F126" s="48"/>
      <c r="K126" s="49"/>
      <c r="L126" s="50"/>
      <c r="M126" s="5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</row>
    <row r="127" spans="3:34" s="42" customFormat="1">
      <c r="C127" s="47"/>
      <c r="D127" s="47"/>
      <c r="E127" s="60"/>
      <c r="F127" s="48"/>
      <c r="K127" s="49"/>
      <c r="L127" s="50"/>
      <c r="M127" s="5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</row>
    <row r="128" spans="3:34" s="42" customFormat="1">
      <c r="C128" s="47"/>
      <c r="D128" s="47"/>
      <c r="E128" s="60"/>
      <c r="F128" s="48"/>
      <c r="K128" s="49"/>
      <c r="L128" s="50"/>
      <c r="M128" s="5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</row>
    <row r="129" spans="3:34" s="42" customFormat="1">
      <c r="C129" s="47"/>
      <c r="D129" s="47"/>
      <c r="E129" s="60"/>
      <c r="F129" s="48"/>
      <c r="K129" s="49"/>
      <c r="L129" s="50"/>
      <c r="M129" s="5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</row>
    <row r="130" spans="3:34" s="42" customFormat="1">
      <c r="C130" s="47"/>
      <c r="D130" s="47"/>
      <c r="E130" s="60"/>
      <c r="F130" s="48"/>
      <c r="K130" s="49"/>
      <c r="L130" s="50"/>
      <c r="M130" s="5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</row>
    <row r="131" spans="3:34" s="42" customFormat="1">
      <c r="C131" s="47"/>
      <c r="D131" s="47"/>
      <c r="E131" s="60"/>
      <c r="F131" s="48"/>
      <c r="K131" s="49"/>
      <c r="L131" s="50"/>
      <c r="M131" s="5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</row>
    <row r="132" spans="3:34" s="42" customFormat="1">
      <c r="C132" s="47"/>
      <c r="D132" s="47"/>
      <c r="E132" s="60"/>
      <c r="F132" s="48"/>
      <c r="K132" s="49"/>
      <c r="L132" s="50"/>
      <c r="M132" s="5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</row>
    <row r="133" spans="3:34" s="42" customFormat="1">
      <c r="C133" s="47"/>
      <c r="D133" s="47"/>
      <c r="E133" s="60"/>
      <c r="F133" s="48"/>
      <c r="K133" s="49"/>
      <c r="L133" s="50"/>
      <c r="M133" s="5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</row>
    <row r="134" spans="3:34" s="42" customFormat="1">
      <c r="C134" s="47"/>
      <c r="D134" s="47"/>
      <c r="E134" s="60"/>
      <c r="F134" s="48"/>
      <c r="K134" s="49"/>
      <c r="L134" s="50"/>
      <c r="M134" s="5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</row>
    <row r="135" spans="3:34" s="42" customFormat="1">
      <c r="C135" s="47"/>
      <c r="D135" s="47"/>
      <c r="E135" s="60"/>
      <c r="F135" s="48"/>
      <c r="K135" s="49"/>
      <c r="L135" s="50"/>
      <c r="M135" s="5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</row>
    <row r="136" spans="3:34" s="42" customFormat="1">
      <c r="C136" s="47"/>
      <c r="D136" s="47"/>
      <c r="E136" s="60"/>
      <c r="F136" s="48"/>
      <c r="K136" s="49"/>
      <c r="L136" s="50"/>
      <c r="M136" s="5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</row>
    <row r="137" spans="3:34" s="42" customFormat="1">
      <c r="C137" s="47"/>
      <c r="D137" s="47"/>
      <c r="E137" s="60"/>
      <c r="F137" s="48"/>
      <c r="K137" s="49"/>
      <c r="L137" s="50"/>
      <c r="M137" s="5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</row>
    <row r="138" spans="3:34" s="42" customFormat="1">
      <c r="C138" s="47"/>
      <c r="D138" s="47"/>
      <c r="E138" s="60"/>
      <c r="F138" s="48"/>
      <c r="K138" s="49"/>
      <c r="L138" s="50"/>
      <c r="M138" s="5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</row>
    <row r="139" spans="3:34" s="42" customFormat="1">
      <c r="C139" s="47"/>
      <c r="D139" s="47"/>
      <c r="E139" s="60"/>
      <c r="F139" s="48"/>
      <c r="K139" s="49"/>
      <c r="L139" s="50"/>
      <c r="M139" s="5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</row>
    <row r="140" spans="3:34" s="42" customFormat="1">
      <c r="C140" s="47"/>
      <c r="D140" s="47"/>
      <c r="E140" s="60"/>
      <c r="F140" s="48"/>
      <c r="K140" s="49"/>
      <c r="L140" s="50"/>
      <c r="M140" s="5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</row>
    <row r="141" spans="3:34" s="42" customFormat="1">
      <c r="C141" s="47"/>
      <c r="D141" s="47"/>
      <c r="E141" s="60"/>
      <c r="F141" s="48"/>
      <c r="K141" s="49"/>
      <c r="L141" s="50"/>
      <c r="M141" s="5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</row>
    <row r="142" spans="3:34" s="42" customFormat="1">
      <c r="C142" s="47"/>
      <c r="D142" s="47"/>
      <c r="E142" s="60"/>
      <c r="F142" s="48"/>
      <c r="K142" s="49"/>
      <c r="L142" s="50"/>
      <c r="M142" s="5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</row>
    <row r="143" spans="3:34" s="42" customFormat="1">
      <c r="C143" s="47"/>
      <c r="D143" s="47"/>
      <c r="E143" s="60"/>
      <c r="F143" s="48"/>
      <c r="K143" s="49"/>
      <c r="L143" s="50"/>
      <c r="M143" s="5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</row>
    <row r="144" spans="3:34" s="42" customFormat="1">
      <c r="C144" s="47"/>
      <c r="D144" s="47"/>
      <c r="E144" s="60"/>
      <c r="F144" s="48"/>
      <c r="K144" s="49"/>
      <c r="L144" s="50"/>
      <c r="M144" s="5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</row>
    <row r="145" spans="3:34" s="42" customFormat="1">
      <c r="C145" s="47"/>
      <c r="D145" s="47"/>
      <c r="E145" s="60"/>
      <c r="F145" s="48"/>
      <c r="K145" s="49"/>
      <c r="L145" s="50"/>
      <c r="M145" s="5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</row>
    <row r="146" spans="3:34" s="42" customFormat="1">
      <c r="C146" s="47"/>
      <c r="D146" s="47"/>
      <c r="E146" s="60"/>
      <c r="F146" s="48"/>
      <c r="K146" s="49"/>
      <c r="L146" s="50"/>
      <c r="M146" s="5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</row>
    <row r="147" spans="3:34" s="42" customFormat="1">
      <c r="C147" s="47"/>
      <c r="D147" s="47"/>
      <c r="E147" s="60"/>
      <c r="F147" s="48"/>
      <c r="K147" s="49"/>
      <c r="L147" s="50"/>
      <c r="M147" s="5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</row>
    <row r="148" spans="3:34" s="42" customFormat="1">
      <c r="C148" s="47"/>
      <c r="D148" s="47"/>
      <c r="E148" s="60"/>
      <c r="F148" s="48"/>
      <c r="K148" s="49"/>
      <c r="L148" s="50"/>
      <c r="M148" s="5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</row>
    <row r="149" spans="3:34" s="42" customFormat="1">
      <c r="C149" s="47"/>
      <c r="D149" s="47"/>
      <c r="E149" s="60"/>
      <c r="F149" s="48"/>
      <c r="K149" s="49"/>
      <c r="L149" s="50"/>
      <c r="M149" s="5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</row>
    <row r="150" spans="3:34" s="42" customFormat="1">
      <c r="C150" s="47"/>
      <c r="D150" s="47"/>
      <c r="E150" s="60"/>
      <c r="F150" s="48"/>
      <c r="K150" s="49"/>
      <c r="L150" s="50"/>
      <c r="M150" s="5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</row>
    <row r="151" spans="3:34" s="42" customFormat="1">
      <c r="C151" s="47"/>
      <c r="D151" s="47"/>
      <c r="E151" s="60"/>
      <c r="F151" s="48"/>
      <c r="K151" s="49"/>
      <c r="L151" s="50"/>
      <c r="M151" s="5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</row>
    <row r="152" spans="3:34" s="42" customFormat="1">
      <c r="C152" s="47"/>
      <c r="D152" s="47"/>
      <c r="E152" s="60"/>
      <c r="F152" s="48"/>
      <c r="K152" s="49"/>
      <c r="L152" s="50"/>
      <c r="M152" s="5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</row>
    <row r="153" spans="3:34" s="42" customFormat="1">
      <c r="C153" s="47"/>
      <c r="D153" s="47"/>
      <c r="E153" s="60"/>
      <c r="F153" s="48"/>
      <c r="K153" s="49"/>
      <c r="L153" s="50"/>
      <c r="M153" s="5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</row>
    <row r="154" spans="3:34" s="42" customFormat="1">
      <c r="C154" s="47"/>
      <c r="D154" s="47"/>
      <c r="E154" s="60"/>
      <c r="F154" s="48"/>
      <c r="K154" s="49"/>
      <c r="L154" s="50"/>
      <c r="M154" s="5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</row>
    <row r="155" spans="3:34" s="42" customFormat="1">
      <c r="C155" s="47"/>
      <c r="D155" s="47"/>
      <c r="E155" s="60"/>
      <c r="F155" s="48"/>
      <c r="K155" s="49"/>
      <c r="L155" s="50"/>
      <c r="M155" s="5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</row>
    <row r="156" spans="3:34" s="42" customFormat="1">
      <c r="C156" s="47"/>
      <c r="D156" s="47"/>
      <c r="E156" s="60"/>
      <c r="F156" s="48"/>
      <c r="K156" s="49"/>
      <c r="L156" s="50"/>
      <c r="M156" s="5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</row>
    <row r="157" spans="3:34" s="42" customFormat="1">
      <c r="C157" s="47"/>
      <c r="D157" s="47"/>
      <c r="E157" s="60"/>
      <c r="F157" s="48"/>
      <c r="K157" s="49"/>
      <c r="L157" s="50"/>
      <c r="M157" s="5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</row>
    <row r="158" spans="3:34" s="42" customFormat="1">
      <c r="C158" s="47"/>
      <c r="D158" s="47"/>
      <c r="E158" s="60"/>
      <c r="F158" s="48"/>
      <c r="K158" s="49"/>
      <c r="L158" s="50"/>
      <c r="M158" s="5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</row>
    <row r="159" spans="3:34" s="42" customFormat="1">
      <c r="C159" s="47"/>
      <c r="D159" s="47"/>
      <c r="E159" s="60"/>
      <c r="F159" s="48"/>
      <c r="K159" s="49"/>
      <c r="L159" s="50"/>
      <c r="M159" s="5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</row>
    <row r="160" spans="3:34" s="42" customFormat="1">
      <c r="C160" s="47"/>
      <c r="D160" s="47"/>
      <c r="E160" s="60"/>
      <c r="F160" s="48"/>
      <c r="K160" s="49"/>
      <c r="L160" s="50"/>
      <c r="M160" s="5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</row>
    <row r="161" spans="3:34" s="42" customFormat="1">
      <c r="C161" s="47"/>
      <c r="D161" s="47"/>
      <c r="E161" s="60"/>
      <c r="F161" s="48"/>
      <c r="K161" s="49"/>
      <c r="L161" s="50"/>
      <c r="M161" s="5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</row>
    <row r="162" spans="3:34" s="42" customFormat="1">
      <c r="C162" s="47"/>
      <c r="D162" s="47"/>
      <c r="E162" s="60"/>
      <c r="F162" s="48"/>
      <c r="K162" s="49"/>
      <c r="L162" s="50"/>
      <c r="M162" s="5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</row>
    <row r="163" spans="3:34" s="42" customFormat="1">
      <c r="C163" s="47"/>
      <c r="D163" s="47"/>
      <c r="E163" s="60"/>
      <c r="F163" s="48"/>
      <c r="K163" s="49"/>
      <c r="L163" s="50"/>
      <c r="M163" s="5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</row>
    <row r="164" spans="3:34" s="42" customFormat="1">
      <c r="C164" s="47"/>
      <c r="D164" s="47"/>
      <c r="E164" s="60"/>
      <c r="F164" s="48"/>
      <c r="K164" s="49"/>
      <c r="L164" s="50"/>
      <c r="M164" s="5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</row>
    <row r="165" spans="3:34" s="42" customFormat="1">
      <c r="C165" s="47"/>
      <c r="D165" s="47"/>
      <c r="E165" s="60"/>
      <c r="F165" s="48"/>
      <c r="K165" s="49"/>
      <c r="L165" s="50"/>
      <c r="M165" s="5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</row>
    <row r="166" spans="3:34" s="42" customFormat="1">
      <c r="C166" s="47"/>
      <c r="D166" s="47"/>
      <c r="E166" s="60"/>
      <c r="F166" s="48"/>
      <c r="K166" s="49"/>
      <c r="L166" s="50"/>
      <c r="M166" s="5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</row>
    <row r="167" spans="3:34" s="42" customFormat="1">
      <c r="C167" s="47"/>
      <c r="D167" s="47"/>
      <c r="E167" s="60"/>
      <c r="F167" s="48"/>
      <c r="K167" s="49"/>
      <c r="L167" s="50"/>
      <c r="M167" s="5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</row>
    <row r="168" spans="3:34" s="42" customFormat="1">
      <c r="C168" s="47"/>
      <c r="D168" s="47"/>
      <c r="E168" s="60"/>
      <c r="F168" s="48"/>
      <c r="K168" s="49"/>
      <c r="L168" s="50"/>
      <c r="M168" s="5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</row>
    <row r="169" spans="3:34" s="42" customFormat="1">
      <c r="C169" s="47"/>
      <c r="D169" s="47"/>
      <c r="E169" s="60"/>
      <c r="F169" s="48"/>
      <c r="K169" s="49"/>
      <c r="L169" s="50"/>
      <c r="M169" s="5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</row>
    <row r="170" spans="3:34" s="42" customFormat="1">
      <c r="C170" s="47"/>
      <c r="D170" s="47"/>
      <c r="E170" s="60"/>
      <c r="F170" s="48"/>
      <c r="K170" s="49"/>
      <c r="L170" s="50"/>
      <c r="M170" s="5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</row>
    <row r="171" spans="3:34" s="42" customFormat="1">
      <c r="C171" s="47"/>
      <c r="D171" s="47"/>
      <c r="E171" s="60"/>
      <c r="F171" s="48"/>
      <c r="K171" s="49"/>
      <c r="L171" s="50"/>
      <c r="M171" s="5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</row>
    <row r="172" spans="3:34" s="42" customFormat="1">
      <c r="C172" s="47"/>
      <c r="D172" s="47"/>
      <c r="E172" s="60"/>
      <c r="F172" s="48"/>
      <c r="K172" s="49"/>
      <c r="L172" s="50"/>
      <c r="M172" s="5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</row>
    <row r="173" spans="3:34" s="42" customFormat="1">
      <c r="C173" s="47"/>
      <c r="D173" s="47"/>
      <c r="E173" s="60"/>
      <c r="F173" s="48"/>
      <c r="K173" s="49"/>
      <c r="L173" s="50"/>
      <c r="M173" s="5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</row>
    <row r="174" spans="3:34" s="42" customFormat="1">
      <c r="C174" s="47"/>
      <c r="D174" s="47"/>
      <c r="E174" s="60"/>
      <c r="F174" s="48"/>
      <c r="K174" s="49"/>
      <c r="L174" s="50"/>
      <c r="M174" s="5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</row>
    <row r="175" spans="3:34" s="42" customFormat="1">
      <c r="C175" s="47"/>
      <c r="D175" s="47"/>
      <c r="E175" s="60"/>
      <c r="F175" s="48"/>
      <c r="K175" s="49"/>
      <c r="L175" s="50"/>
      <c r="M175" s="5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</row>
    <row r="176" spans="3:34" s="42" customFormat="1">
      <c r="C176" s="47"/>
      <c r="D176" s="47"/>
      <c r="E176" s="60"/>
      <c r="F176" s="48"/>
      <c r="K176" s="49"/>
      <c r="L176" s="50"/>
      <c r="M176" s="5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</row>
    <row r="177" spans="3:34" s="42" customFormat="1">
      <c r="C177" s="47"/>
      <c r="D177" s="47"/>
      <c r="E177" s="60"/>
      <c r="F177" s="48"/>
      <c r="K177" s="49"/>
      <c r="L177" s="50"/>
      <c r="M177" s="5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</row>
    <row r="178" spans="3:34" s="42" customFormat="1">
      <c r="C178" s="47"/>
      <c r="D178" s="47"/>
      <c r="E178" s="60"/>
      <c r="F178" s="48"/>
      <c r="K178" s="49"/>
      <c r="L178" s="50"/>
      <c r="M178" s="5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</row>
    <row r="179" spans="3:34" s="42" customFormat="1">
      <c r="C179" s="47"/>
      <c r="D179" s="47"/>
      <c r="E179" s="60"/>
      <c r="F179" s="48"/>
      <c r="K179" s="49"/>
      <c r="L179" s="50"/>
      <c r="M179" s="5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</row>
    <row r="180" spans="3:34" s="42" customFormat="1">
      <c r="C180" s="47"/>
      <c r="D180" s="47"/>
      <c r="E180" s="60"/>
      <c r="F180" s="48"/>
      <c r="K180" s="49"/>
      <c r="L180" s="50"/>
      <c r="M180" s="5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</row>
    <row r="181" spans="3:34" s="42" customFormat="1">
      <c r="C181" s="47"/>
      <c r="D181" s="47"/>
      <c r="E181" s="60"/>
      <c r="F181" s="48"/>
      <c r="K181" s="49"/>
      <c r="L181" s="50"/>
      <c r="M181" s="5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</row>
    <row r="182" spans="3:34" s="42" customFormat="1">
      <c r="C182" s="47"/>
      <c r="D182" s="47"/>
      <c r="E182" s="60"/>
      <c r="F182" s="48"/>
      <c r="K182" s="49"/>
      <c r="L182" s="50"/>
      <c r="M182" s="5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</row>
    <row r="183" spans="3:34" s="42" customFormat="1">
      <c r="C183" s="47"/>
      <c r="D183" s="47"/>
      <c r="E183" s="60"/>
      <c r="F183" s="48"/>
      <c r="K183" s="49"/>
      <c r="L183" s="50"/>
      <c r="M183" s="5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</row>
    <row r="184" spans="3:34" s="42" customFormat="1">
      <c r="C184" s="47"/>
      <c r="D184" s="47"/>
      <c r="E184" s="60"/>
      <c r="F184" s="48"/>
      <c r="K184" s="49"/>
      <c r="L184" s="50"/>
      <c r="M184" s="5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</row>
    <row r="185" spans="3:34" s="42" customFormat="1">
      <c r="C185" s="47"/>
      <c r="D185" s="47"/>
      <c r="E185" s="60"/>
      <c r="F185" s="48"/>
      <c r="K185" s="49"/>
      <c r="L185" s="50"/>
      <c r="M185" s="5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</row>
    <row r="186" spans="3:34" s="42" customFormat="1">
      <c r="C186" s="47"/>
      <c r="D186" s="47"/>
      <c r="E186" s="60"/>
      <c r="F186" s="48"/>
      <c r="K186" s="49"/>
      <c r="L186" s="50"/>
      <c r="M186" s="5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</row>
    <row r="187" spans="3:34" s="42" customFormat="1">
      <c r="C187" s="47"/>
      <c r="D187" s="47"/>
      <c r="E187" s="60"/>
      <c r="F187" s="48"/>
      <c r="K187" s="49"/>
      <c r="L187" s="50"/>
      <c r="M187" s="5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</row>
    <row r="188" spans="3:34" s="42" customFormat="1">
      <c r="C188" s="47"/>
      <c r="D188" s="47"/>
      <c r="E188" s="60"/>
      <c r="F188" s="48"/>
      <c r="K188" s="49"/>
      <c r="L188" s="50"/>
      <c r="M188" s="5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</row>
    <row r="189" spans="3:34" s="42" customFormat="1">
      <c r="C189" s="47"/>
      <c r="D189" s="47"/>
      <c r="E189" s="60"/>
      <c r="F189" s="48"/>
      <c r="K189" s="49"/>
      <c r="L189" s="50"/>
      <c r="M189" s="5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</row>
    <row r="190" spans="3:34" s="42" customFormat="1">
      <c r="C190" s="47"/>
      <c r="D190" s="47"/>
      <c r="E190" s="60"/>
      <c r="F190" s="48"/>
      <c r="K190" s="49"/>
      <c r="L190" s="50"/>
      <c r="M190" s="5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</row>
    <row r="191" spans="3:34" s="42" customFormat="1">
      <c r="C191" s="47"/>
      <c r="D191" s="47"/>
      <c r="E191" s="60"/>
      <c r="F191" s="48"/>
      <c r="K191" s="49"/>
      <c r="L191" s="50"/>
      <c r="M191" s="5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</row>
    <row r="192" spans="3:34" s="42" customFormat="1">
      <c r="C192" s="47"/>
      <c r="D192" s="47"/>
      <c r="E192" s="60"/>
      <c r="F192" s="48"/>
      <c r="K192" s="49"/>
      <c r="L192" s="50"/>
      <c r="M192" s="5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</row>
    <row r="193" spans="3:34" s="42" customFormat="1">
      <c r="C193" s="47"/>
      <c r="D193" s="47"/>
      <c r="E193" s="60"/>
      <c r="F193" s="48"/>
      <c r="K193" s="49"/>
      <c r="L193" s="50"/>
      <c r="M193" s="5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</row>
    <row r="194" spans="3:34" s="42" customFormat="1">
      <c r="C194" s="47"/>
      <c r="D194" s="47"/>
      <c r="E194" s="60"/>
      <c r="F194" s="48"/>
      <c r="K194" s="49"/>
      <c r="L194" s="50"/>
      <c r="M194" s="5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</row>
    <row r="195" spans="3:34" s="42" customFormat="1">
      <c r="C195" s="47"/>
      <c r="D195" s="47"/>
      <c r="E195" s="60"/>
      <c r="F195" s="48"/>
      <c r="K195" s="49"/>
      <c r="L195" s="50"/>
      <c r="M195" s="5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</row>
    <row r="196" spans="3:34" s="42" customFormat="1">
      <c r="C196" s="47"/>
      <c r="D196" s="47"/>
      <c r="E196" s="60"/>
      <c r="F196" s="48"/>
      <c r="K196" s="49"/>
      <c r="L196" s="50"/>
      <c r="M196" s="5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</row>
    <row r="197" spans="3:34" s="42" customFormat="1">
      <c r="C197" s="47"/>
      <c r="D197" s="47"/>
      <c r="E197" s="60"/>
      <c r="F197" s="48"/>
      <c r="K197" s="49"/>
      <c r="L197" s="50"/>
      <c r="M197" s="5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</row>
    <row r="198" spans="3:34" s="42" customFormat="1">
      <c r="C198" s="47"/>
      <c r="D198" s="47"/>
      <c r="E198" s="60"/>
      <c r="F198" s="48"/>
      <c r="K198" s="49"/>
      <c r="L198" s="50"/>
      <c r="M198" s="5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</row>
    <row r="199" spans="3:34" s="42" customFormat="1">
      <c r="C199" s="47"/>
      <c r="D199" s="47"/>
      <c r="E199" s="60"/>
      <c r="F199" s="48"/>
      <c r="K199" s="49"/>
      <c r="L199" s="50"/>
      <c r="M199" s="5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</row>
    <row r="200" spans="3:34" s="42" customFormat="1">
      <c r="C200" s="47"/>
      <c r="D200" s="47"/>
      <c r="E200" s="60"/>
      <c r="F200" s="48"/>
      <c r="K200" s="49"/>
      <c r="L200" s="50"/>
      <c r="M200" s="5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</row>
    <row r="201" spans="3:34" s="42" customFormat="1">
      <c r="C201" s="47"/>
      <c r="D201" s="47"/>
      <c r="E201" s="60"/>
      <c r="F201" s="48"/>
      <c r="K201" s="49"/>
      <c r="L201" s="50"/>
      <c r="M201" s="5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</row>
    <row r="202" spans="3:34" s="42" customFormat="1">
      <c r="C202" s="47"/>
      <c r="D202" s="47"/>
      <c r="E202" s="60"/>
      <c r="F202" s="48"/>
      <c r="K202" s="49"/>
      <c r="L202" s="50"/>
      <c r="M202" s="5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</row>
    <row r="203" spans="3:34" s="42" customFormat="1">
      <c r="C203" s="47"/>
      <c r="D203" s="47"/>
      <c r="E203" s="60"/>
      <c r="F203" s="48"/>
      <c r="K203" s="49"/>
      <c r="L203" s="50"/>
      <c r="M203" s="5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</row>
    <row r="204" spans="3:34" s="42" customFormat="1">
      <c r="C204" s="47"/>
      <c r="D204" s="47"/>
      <c r="E204" s="60"/>
      <c r="F204" s="48"/>
      <c r="K204" s="49"/>
      <c r="L204" s="50"/>
      <c r="M204" s="5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</row>
    <row r="205" spans="3:34" s="42" customFormat="1">
      <c r="C205" s="47"/>
      <c r="D205" s="47"/>
      <c r="E205" s="60"/>
      <c r="F205" s="48"/>
      <c r="K205" s="49"/>
      <c r="L205" s="50"/>
      <c r="M205" s="5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</row>
    <row r="206" spans="3:34" s="42" customFormat="1">
      <c r="C206" s="47"/>
      <c r="D206" s="47"/>
      <c r="E206" s="60"/>
      <c r="F206" s="48"/>
      <c r="K206" s="49"/>
      <c r="L206" s="50"/>
      <c r="M206" s="5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</row>
    <row r="207" spans="3:34" s="42" customFormat="1">
      <c r="C207" s="47"/>
      <c r="D207" s="47"/>
      <c r="E207" s="60"/>
      <c r="F207" s="48"/>
      <c r="K207" s="49"/>
      <c r="L207" s="50"/>
      <c r="M207" s="5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</row>
    <row r="208" spans="3:34" s="42" customFormat="1">
      <c r="C208" s="47"/>
      <c r="D208" s="47"/>
      <c r="E208" s="60"/>
      <c r="F208" s="48"/>
      <c r="K208" s="49"/>
      <c r="L208" s="50"/>
      <c r="M208" s="5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</row>
    <row r="209" spans="3:34" s="42" customFormat="1">
      <c r="C209" s="47"/>
      <c r="D209" s="47"/>
      <c r="E209" s="60"/>
      <c r="F209" s="48"/>
      <c r="K209" s="49"/>
      <c r="L209" s="50"/>
      <c r="M209" s="5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</row>
    <row r="210" spans="3:34" s="42" customFormat="1">
      <c r="C210" s="47"/>
      <c r="D210" s="47"/>
      <c r="E210" s="60"/>
      <c r="F210" s="48"/>
      <c r="K210" s="49"/>
      <c r="L210" s="50"/>
      <c r="M210" s="5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</row>
    <row r="211" spans="3:34" s="42" customFormat="1">
      <c r="C211" s="47"/>
      <c r="D211" s="47"/>
      <c r="E211" s="60"/>
      <c r="F211" s="48"/>
      <c r="K211" s="49"/>
      <c r="L211" s="50"/>
      <c r="M211" s="5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</row>
    <row r="212" spans="3:34" s="42" customFormat="1">
      <c r="C212" s="47"/>
      <c r="D212" s="47"/>
      <c r="E212" s="60"/>
      <c r="F212" s="48"/>
      <c r="K212" s="49"/>
      <c r="L212" s="50"/>
      <c r="M212" s="5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</row>
    <row r="213" spans="3:34" s="42" customFormat="1">
      <c r="C213" s="47"/>
      <c r="D213" s="47"/>
      <c r="E213" s="60"/>
      <c r="F213" s="48"/>
      <c r="K213" s="49"/>
      <c r="L213" s="50"/>
      <c r="M213" s="5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</row>
    <row r="214" spans="3:34" s="42" customFormat="1">
      <c r="C214" s="47"/>
      <c r="D214" s="47"/>
      <c r="E214" s="60"/>
      <c r="F214" s="48"/>
      <c r="K214" s="49"/>
      <c r="L214" s="50"/>
      <c r="M214" s="5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</row>
    <row r="215" spans="3:34" s="42" customFormat="1">
      <c r="C215" s="47"/>
      <c r="D215" s="47"/>
      <c r="E215" s="60"/>
      <c r="F215" s="48"/>
      <c r="K215" s="49"/>
      <c r="L215" s="50"/>
      <c r="M215" s="5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</row>
    <row r="216" spans="3:34" s="42" customFormat="1">
      <c r="C216" s="47"/>
      <c r="D216" s="47"/>
      <c r="E216" s="60"/>
      <c r="F216" s="48"/>
      <c r="K216" s="49"/>
      <c r="L216" s="50"/>
      <c r="M216" s="5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</row>
    <row r="217" spans="3:34" s="42" customFormat="1">
      <c r="C217" s="47"/>
      <c r="D217" s="47"/>
      <c r="E217" s="60"/>
      <c r="F217" s="48"/>
      <c r="K217" s="49"/>
      <c r="L217" s="50"/>
      <c r="M217" s="5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</row>
    <row r="218" spans="3:34">
      <c r="E218" s="61"/>
      <c r="F218" s="18"/>
      <c r="G218" s="9"/>
      <c r="H218" s="9"/>
      <c r="I218" s="9"/>
      <c r="J218" s="9"/>
    </row>
    <row r="219" spans="3:34">
      <c r="E219" s="61"/>
      <c r="F219" s="18"/>
      <c r="G219" s="9"/>
      <c r="H219" s="9"/>
      <c r="I219" s="9"/>
      <c r="J219" s="9"/>
    </row>
    <row r="220" spans="3:34">
      <c r="E220" s="61"/>
      <c r="F220" s="18"/>
      <c r="G220" s="9"/>
      <c r="H220" s="9"/>
      <c r="I220" s="9"/>
      <c r="J220" s="9"/>
    </row>
    <row r="221" spans="3:34">
      <c r="E221" s="61"/>
      <c r="F221" s="18"/>
      <c r="G221" s="9"/>
      <c r="H221" s="9"/>
      <c r="I221" s="9"/>
      <c r="J221" s="9"/>
    </row>
    <row r="222" spans="3:34">
      <c r="E222" s="61"/>
      <c r="F222" s="18"/>
      <c r="G222" s="9"/>
      <c r="H222" s="9"/>
      <c r="I222" s="9"/>
      <c r="J222" s="9"/>
    </row>
    <row r="223" spans="3:34">
      <c r="C223" s="9"/>
      <c r="D223" s="9"/>
      <c r="E223" s="61"/>
      <c r="F223" s="18"/>
      <c r="G223" s="9"/>
      <c r="H223" s="9"/>
      <c r="I223" s="9"/>
      <c r="J223" s="9"/>
      <c r="K223" s="9"/>
      <c r="L223" s="9"/>
      <c r="M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</row>
    <row r="224" spans="3:34">
      <c r="C224" s="9"/>
      <c r="D224" s="9"/>
      <c r="E224" s="61"/>
      <c r="F224" s="18"/>
      <c r="G224" s="9"/>
      <c r="H224" s="9"/>
      <c r="I224" s="9"/>
      <c r="J224" s="9"/>
      <c r="K224" s="9"/>
      <c r="L224" s="9"/>
      <c r="M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</row>
    <row r="225" spans="5:6" s="9" customFormat="1">
      <c r="E225" s="61"/>
      <c r="F225" s="18"/>
    </row>
    <row r="226" spans="5:6" s="9" customFormat="1">
      <c r="E226" s="61"/>
      <c r="F226" s="18"/>
    </row>
    <row r="227" spans="5:6" s="9" customFormat="1">
      <c r="E227" s="61"/>
      <c r="F227" s="18"/>
    </row>
    <row r="228" spans="5:6" s="9" customFormat="1">
      <c r="E228" s="61"/>
      <c r="F228" s="18"/>
    </row>
    <row r="229" spans="5:6" s="9" customFormat="1">
      <c r="E229" s="61"/>
      <c r="F229" s="18"/>
    </row>
    <row r="230" spans="5:6" s="9" customFormat="1">
      <c r="E230" s="61"/>
      <c r="F230" s="18"/>
    </row>
    <row r="231" spans="5:6" s="9" customFormat="1">
      <c r="E231" s="61"/>
      <c r="F231" s="18"/>
    </row>
    <row r="232" spans="5:6" s="9" customFormat="1">
      <c r="E232" s="61"/>
      <c r="F232" s="18"/>
    </row>
    <row r="233" spans="5:6" s="9" customFormat="1">
      <c r="E233" s="61"/>
      <c r="F233" s="18"/>
    </row>
    <row r="234" spans="5:6" s="9" customFormat="1">
      <c r="E234" s="61"/>
      <c r="F234" s="18"/>
    </row>
    <row r="235" spans="5:6" s="9" customFormat="1">
      <c r="E235" s="61"/>
      <c r="F235" s="18"/>
    </row>
    <row r="236" spans="5:6" s="9" customFormat="1">
      <c r="E236" s="61"/>
      <c r="F236" s="18"/>
    </row>
    <row r="237" spans="5:6" s="9" customFormat="1">
      <c r="E237" s="61"/>
      <c r="F237" s="18"/>
    </row>
    <row r="238" spans="5:6" s="9" customFormat="1">
      <c r="E238" s="61"/>
      <c r="F238" s="18"/>
    </row>
    <row r="239" spans="5:6" s="9" customFormat="1">
      <c r="E239" s="61"/>
      <c r="F239" s="18"/>
    </row>
    <row r="240" spans="5:6" s="9" customFormat="1">
      <c r="E240" s="61"/>
      <c r="F240" s="18"/>
    </row>
    <row r="241" spans="5:6" s="9" customFormat="1">
      <c r="E241" s="61"/>
      <c r="F241" s="18"/>
    </row>
    <row r="242" spans="5:6" s="9" customFormat="1">
      <c r="E242" s="61"/>
      <c r="F242" s="18"/>
    </row>
    <row r="243" spans="5:6" s="9" customFormat="1">
      <c r="E243" s="61"/>
      <c r="F243" s="18"/>
    </row>
    <row r="244" spans="5:6" s="9" customFormat="1">
      <c r="E244" s="61"/>
      <c r="F244" s="18"/>
    </row>
    <row r="245" spans="5:6" s="9" customFormat="1">
      <c r="E245" s="61"/>
      <c r="F245" s="18"/>
    </row>
    <row r="246" spans="5:6" s="9" customFormat="1">
      <c r="E246" s="61"/>
      <c r="F246" s="18"/>
    </row>
    <row r="247" spans="5:6" s="9" customFormat="1">
      <c r="E247" s="61"/>
      <c r="F247" s="18"/>
    </row>
    <row r="248" spans="5:6" s="9" customFormat="1">
      <c r="E248" s="61"/>
      <c r="F248" s="18"/>
    </row>
    <row r="249" spans="5:6" s="9" customFormat="1">
      <c r="E249" s="61"/>
      <c r="F249" s="18"/>
    </row>
    <row r="250" spans="5:6" s="9" customFormat="1">
      <c r="E250" s="61"/>
      <c r="F250" s="18"/>
    </row>
    <row r="251" spans="5:6" s="9" customFormat="1">
      <c r="E251" s="61"/>
      <c r="F251" s="18"/>
    </row>
    <row r="252" spans="5:6" s="9" customFormat="1">
      <c r="E252" s="61"/>
      <c r="F252" s="18"/>
    </row>
    <row r="253" spans="5:6" s="9" customFormat="1">
      <c r="E253" s="61"/>
      <c r="F253" s="18"/>
    </row>
    <row r="254" spans="5:6" s="9" customFormat="1">
      <c r="E254" s="61"/>
      <c r="F254" s="18"/>
    </row>
    <row r="255" spans="5:6" s="9" customFormat="1">
      <c r="E255" s="61"/>
      <c r="F255" s="18"/>
    </row>
    <row r="256" spans="5:6" s="9" customFormat="1">
      <c r="E256" s="61"/>
      <c r="F256" s="18"/>
    </row>
    <row r="257" spans="5:6" s="9" customFormat="1">
      <c r="E257" s="61"/>
      <c r="F257" s="18"/>
    </row>
    <row r="258" spans="5:6" s="9" customFormat="1">
      <c r="E258" s="61"/>
      <c r="F258" s="18"/>
    </row>
    <row r="259" spans="5:6" s="9" customFormat="1">
      <c r="E259" s="61"/>
      <c r="F259" s="18"/>
    </row>
    <row r="260" spans="5:6" s="9" customFormat="1">
      <c r="E260" s="61"/>
      <c r="F260" s="18"/>
    </row>
    <row r="261" spans="5:6" s="9" customFormat="1">
      <c r="E261" s="61"/>
      <c r="F261" s="18"/>
    </row>
    <row r="262" spans="5:6" s="9" customFormat="1">
      <c r="E262" s="61"/>
      <c r="F262" s="18"/>
    </row>
    <row r="263" spans="5:6" s="9" customFormat="1">
      <c r="E263" s="61"/>
      <c r="F263" s="18"/>
    </row>
    <row r="264" spans="5:6" s="9" customFormat="1">
      <c r="E264" s="61"/>
      <c r="F264" s="18"/>
    </row>
    <row r="265" spans="5:6" s="9" customFormat="1">
      <c r="E265" s="61"/>
      <c r="F265" s="18"/>
    </row>
    <row r="266" spans="5:6" s="9" customFormat="1">
      <c r="E266" s="61"/>
      <c r="F266" s="18"/>
    </row>
    <row r="267" spans="5:6" s="9" customFormat="1">
      <c r="E267" s="61"/>
      <c r="F267" s="18"/>
    </row>
    <row r="268" spans="5:6" s="9" customFormat="1">
      <c r="E268" s="61"/>
      <c r="F268" s="18"/>
    </row>
    <row r="269" spans="5:6" s="9" customFormat="1">
      <c r="E269" s="61"/>
      <c r="F269" s="18"/>
    </row>
    <row r="270" spans="5:6" s="9" customFormat="1">
      <c r="E270" s="61"/>
      <c r="F270" s="18"/>
    </row>
    <row r="271" spans="5:6" s="9" customFormat="1">
      <c r="E271" s="61"/>
      <c r="F271" s="18"/>
    </row>
    <row r="272" spans="5:6" s="9" customFormat="1">
      <c r="E272" s="61"/>
      <c r="F272" s="18"/>
    </row>
    <row r="273" spans="5:6" s="9" customFormat="1">
      <c r="E273" s="61"/>
      <c r="F273" s="18"/>
    </row>
    <row r="274" spans="5:6" s="9" customFormat="1">
      <c r="E274" s="61"/>
      <c r="F274" s="18"/>
    </row>
    <row r="275" spans="5:6" s="9" customFormat="1">
      <c r="E275" s="61"/>
      <c r="F275" s="18"/>
    </row>
    <row r="276" spans="5:6" s="9" customFormat="1">
      <c r="E276" s="61"/>
      <c r="F276" s="18"/>
    </row>
    <row r="277" spans="5:6" s="9" customFormat="1">
      <c r="E277" s="61"/>
      <c r="F277" s="18"/>
    </row>
    <row r="278" spans="5:6" s="9" customFormat="1">
      <c r="E278" s="61"/>
      <c r="F278" s="18"/>
    </row>
    <row r="279" spans="5:6" s="9" customFormat="1">
      <c r="E279" s="61"/>
      <c r="F279" s="18"/>
    </row>
    <row r="280" spans="5:6" s="9" customFormat="1">
      <c r="E280" s="61"/>
      <c r="F280" s="18"/>
    </row>
    <row r="281" spans="5:6" s="9" customFormat="1">
      <c r="E281" s="61"/>
      <c r="F281" s="18"/>
    </row>
    <row r="282" spans="5:6" s="9" customFormat="1">
      <c r="E282" s="61"/>
      <c r="F282" s="18"/>
    </row>
    <row r="283" spans="5:6" s="9" customFormat="1">
      <c r="E283" s="61"/>
      <c r="F283" s="18"/>
    </row>
    <row r="284" spans="5:6" s="9" customFormat="1">
      <c r="E284" s="61"/>
      <c r="F284" s="18"/>
    </row>
    <row r="285" spans="5:6" s="9" customFormat="1">
      <c r="E285" s="61"/>
      <c r="F285" s="18"/>
    </row>
    <row r="286" spans="5:6" s="9" customFormat="1">
      <c r="E286" s="61"/>
      <c r="F286" s="18"/>
    </row>
    <row r="287" spans="5:6" s="9" customFormat="1">
      <c r="E287" s="61"/>
      <c r="F287" s="18"/>
    </row>
    <row r="288" spans="5:6" s="9" customFormat="1">
      <c r="E288" s="61"/>
      <c r="F288" s="18"/>
    </row>
    <row r="289" spans="5:6" s="9" customFormat="1">
      <c r="E289" s="61"/>
      <c r="F289" s="18"/>
    </row>
    <row r="290" spans="5:6" s="9" customFormat="1">
      <c r="E290" s="61"/>
      <c r="F290" s="18"/>
    </row>
    <row r="291" spans="5:6" s="9" customFormat="1">
      <c r="E291" s="61"/>
      <c r="F291" s="18"/>
    </row>
    <row r="292" spans="5:6" s="9" customFormat="1">
      <c r="E292" s="61"/>
      <c r="F292" s="18"/>
    </row>
    <row r="293" spans="5:6" s="9" customFormat="1">
      <c r="E293" s="61"/>
      <c r="F293" s="18"/>
    </row>
    <row r="294" spans="5:6" s="9" customFormat="1">
      <c r="E294" s="61"/>
      <c r="F294" s="18"/>
    </row>
    <row r="295" spans="5:6" s="9" customFormat="1">
      <c r="E295" s="61"/>
      <c r="F295" s="18"/>
    </row>
    <row r="296" spans="5:6" s="9" customFormat="1">
      <c r="E296" s="61"/>
      <c r="F296" s="18"/>
    </row>
    <row r="297" spans="5:6" s="9" customFormat="1">
      <c r="E297" s="61"/>
      <c r="F297" s="18"/>
    </row>
    <row r="298" spans="5:6" s="9" customFormat="1">
      <c r="E298" s="61"/>
      <c r="F298" s="18"/>
    </row>
    <row r="299" spans="5:6" s="9" customFormat="1">
      <c r="E299" s="61"/>
      <c r="F299" s="18"/>
    </row>
    <row r="300" spans="5:6" s="9" customFormat="1">
      <c r="E300" s="61"/>
      <c r="F300" s="18"/>
    </row>
    <row r="301" spans="5:6" s="9" customFormat="1">
      <c r="E301" s="61"/>
      <c r="F301" s="18"/>
    </row>
    <row r="302" spans="5:6" s="9" customFormat="1">
      <c r="E302" s="61"/>
      <c r="F302" s="18"/>
    </row>
    <row r="303" spans="5:6" s="9" customFormat="1">
      <c r="E303" s="61"/>
      <c r="F303" s="18"/>
    </row>
    <row r="304" spans="5:6" s="9" customFormat="1">
      <c r="E304" s="61"/>
      <c r="F304" s="18"/>
    </row>
    <row r="305" spans="5:6" s="9" customFormat="1">
      <c r="E305" s="61"/>
      <c r="F305" s="18"/>
    </row>
    <row r="306" spans="5:6" s="9" customFormat="1">
      <c r="E306" s="61"/>
      <c r="F306" s="18"/>
    </row>
    <row r="307" spans="5:6" s="9" customFormat="1">
      <c r="E307" s="61"/>
      <c r="F307" s="18"/>
    </row>
    <row r="308" spans="5:6" s="9" customFormat="1">
      <c r="E308" s="61"/>
      <c r="F308" s="18"/>
    </row>
    <row r="309" spans="5:6" s="9" customFormat="1">
      <c r="E309" s="61"/>
      <c r="F309" s="18"/>
    </row>
    <row r="310" spans="5:6" s="9" customFormat="1">
      <c r="E310" s="61"/>
      <c r="F310" s="18"/>
    </row>
    <row r="311" spans="5:6" s="9" customFormat="1">
      <c r="E311" s="61"/>
      <c r="F311" s="18"/>
    </row>
    <row r="312" spans="5:6" s="9" customFormat="1">
      <c r="E312" s="61"/>
      <c r="F312" s="18"/>
    </row>
    <row r="313" spans="5:6" s="9" customFormat="1">
      <c r="E313" s="61"/>
      <c r="F313" s="18"/>
    </row>
    <row r="314" spans="5:6" s="9" customFormat="1">
      <c r="E314" s="61"/>
      <c r="F314" s="18"/>
    </row>
    <row r="315" spans="5:6" s="9" customFormat="1">
      <c r="E315" s="61"/>
      <c r="F315" s="18"/>
    </row>
    <row r="316" spans="5:6" s="9" customFormat="1">
      <c r="E316" s="61"/>
      <c r="F316" s="18"/>
    </row>
    <row r="317" spans="5:6" s="9" customFormat="1">
      <c r="E317" s="61"/>
      <c r="F317" s="18"/>
    </row>
    <row r="318" spans="5:6" s="9" customFormat="1">
      <c r="E318" s="61"/>
      <c r="F318" s="18"/>
    </row>
    <row r="319" spans="5:6" s="9" customFormat="1">
      <c r="E319" s="61"/>
      <c r="F319" s="18"/>
    </row>
    <row r="320" spans="5:6" s="9" customFormat="1">
      <c r="E320" s="61"/>
      <c r="F320" s="18"/>
    </row>
    <row r="321" spans="5:6" s="9" customFormat="1">
      <c r="E321" s="61"/>
      <c r="F321" s="18"/>
    </row>
    <row r="322" spans="5:6" s="9" customFormat="1">
      <c r="E322" s="61"/>
      <c r="F322" s="18"/>
    </row>
    <row r="323" spans="5:6" s="9" customFormat="1">
      <c r="E323" s="61"/>
      <c r="F323" s="18"/>
    </row>
    <row r="324" spans="5:6" s="9" customFormat="1">
      <c r="E324" s="61"/>
      <c r="F324" s="18"/>
    </row>
    <row r="325" spans="5:6" s="9" customFormat="1">
      <c r="E325" s="61"/>
      <c r="F325" s="18"/>
    </row>
    <row r="326" spans="5:6" s="9" customFormat="1">
      <c r="E326" s="61"/>
      <c r="F326" s="18"/>
    </row>
    <row r="327" spans="5:6" s="9" customFormat="1">
      <c r="E327" s="61"/>
      <c r="F327" s="18"/>
    </row>
    <row r="328" spans="5:6" s="9" customFormat="1">
      <c r="E328" s="61"/>
      <c r="F328" s="18"/>
    </row>
    <row r="329" spans="5:6" s="9" customFormat="1">
      <c r="E329" s="61"/>
      <c r="F329" s="18"/>
    </row>
    <row r="330" spans="5:6" s="9" customFormat="1">
      <c r="E330" s="61"/>
      <c r="F330" s="18"/>
    </row>
    <row r="331" spans="5:6" s="9" customFormat="1">
      <c r="E331" s="61"/>
      <c r="F331" s="18"/>
    </row>
    <row r="332" spans="5:6" s="9" customFormat="1">
      <c r="E332" s="61"/>
      <c r="F332" s="18"/>
    </row>
    <row r="333" spans="5:6" s="9" customFormat="1">
      <c r="E333" s="61"/>
      <c r="F333" s="18"/>
    </row>
    <row r="334" spans="5:6" s="9" customFormat="1">
      <c r="E334" s="61"/>
      <c r="F334" s="18"/>
    </row>
    <row r="335" spans="5:6" s="9" customFormat="1">
      <c r="E335" s="61"/>
      <c r="F335" s="18"/>
    </row>
    <row r="336" spans="5:6" s="9" customFormat="1">
      <c r="E336" s="61"/>
      <c r="F336" s="18"/>
    </row>
    <row r="337" spans="5:6" s="9" customFormat="1">
      <c r="E337" s="61"/>
      <c r="F337" s="18"/>
    </row>
    <row r="338" spans="5:6" s="9" customFormat="1">
      <c r="E338" s="61"/>
      <c r="F338" s="18"/>
    </row>
    <row r="339" spans="5:6" s="9" customFormat="1">
      <c r="E339" s="61"/>
      <c r="F339" s="18"/>
    </row>
    <row r="340" spans="5:6" s="9" customFormat="1">
      <c r="E340" s="61"/>
      <c r="F340" s="18"/>
    </row>
    <row r="341" spans="5:6" s="9" customFormat="1">
      <c r="E341" s="61"/>
      <c r="F341" s="18"/>
    </row>
    <row r="342" spans="5:6" s="9" customFormat="1">
      <c r="E342" s="61"/>
      <c r="F342" s="18"/>
    </row>
    <row r="343" spans="5:6" s="9" customFormat="1">
      <c r="E343" s="61"/>
      <c r="F343" s="18"/>
    </row>
    <row r="344" spans="5:6" s="9" customFormat="1">
      <c r="E344" s="61"/>
      <c r="F344" s="18"/>
    </row>
    <row r="345" spans="5:6" s="9" customFormat="1">
      <c r="E345" s="61"/>
      <c r="F345" s="18"/>
    </row>
    <row r="346" spans="5:6" s="9" customFormat="1">
      <c r="E346" s="61"/>
      <c r="F346" s="18"/>
    </row>
    <row r="347" spans="5:6" s="9" customFormat="1">
      <c r="E347" s="61"/>
      <c r="F347" s="18"/>
    </row>
    <row r="348" spans="5:6" s="9" customFormat="1">
      <c r="E348" s="61"/>
      <c r="F348" s="18"/>
    </row>
    <row r="349" spans="5:6" s="9" customFormat="1">
      <c r="E349" s="61"/>
      <c r="F349" s="18"/>
    </row>
    <row r="350" spans="5:6" s="9" customFormat="1">
      <c r="E350" s="61"/>
      <c r="F350" s="18"/>
    </row>
    <row r="351" spans="5:6" s="9" customFormat="1">
      <c r="E351" s="61"/>
      <c r="F351" s="18"/>
    </row>
    <row r="352" spans="5:6" s="9" customFormat="1">
      <c r="E352" s="61"/>
      <c r="F352" s="18"/>
    </row>
    <row r="353" spans="5:6" s="9" customFormat="1">
      <c r="E353" s="61"/>
      <c r="F353" s="18"/>
    </row>
    <row r="354" spans="5:6" s="9" customFormat="1">
      <c r="E354" s="61"/>
      <c r="F354" s="18"/>
    </row>
    <row r="355" spans="5:6" s="9" customFormat="1">
      <c r="E355" s="61"/>
      <c r="F355" s="18"/>
    </row>
    <row r="356" spans="5:6" s="9" customFormat="1">
      <c r="E356" s="61"/>
      <c r="F356" s="18"/>
    </row>
    <row r="357" spans="5:6" s="9" customFormat="1">
      <c r="E357" s="61"/>
      <c r="F357" s="18"/>
    </row>
    <row r="358" spans="5:6" s="9" customFormat="1">
      <c r="E358" s="61"/>
      <c r="F358" s="18"/>
    </row>
    <row r="359" spans="5:6" s="9" customFormat="1">
      <c r="E359" s="61"/>
      <c r="F359" s="18"/>
    </row>
    <row r="360" spans="5:6" s="9" customFormat="1">
      <c r="E360" s="61"/>
      <c r="F360" s="18"/>
    </row>
    <row r="361" spans="5:6" s="9" customFormat="1">
      <c r="E361" s="61"/>
      <c r="F361" s="18"/>
    </row>
    <row r="362" spans="5:6" s="9" customFormat="1">
      <c r="E362" s="61"/>
      <c r="F362" s="18"/>
    </row>
    <row r="363" spans="5:6" s="9" customFormat="1">
      <c r="E363" s="61"/>
      <c r="F363" s="18"/>
    </row>
    <row r="364" spans="5:6" s="9" customFormat="1">
      <c r="E364" s="61"/>
      <c r="F364" s="18"/>
    </row>
    <row r="365" spans="5:6" s="9" customFormat="1">
      <c r="E365" s="61"/>
      <c r="F365" s="18"/>
    </row>
    <row r="366" spans="5:6" s="9" customFormat="1">
      <c r="E366" s="61"/>
      <c r="F366" s="18"/>
    </row>
    <row r="367" spans="5:6" s="9" customFormat="1">
      <c r="E367" s="61"/>
      <c r="F367" s="18"/>
    </row>
    <row r="368" spans="5:6" s="9" customFormat="1">
      <c r="E368" s="61"/>
      <c r="F368" s="18"/>
    </row>
    <row r="369" spans="5:6" s="9" customFormat="1">
      <c r="E369" s="61"/>
      <c r="F369" s="18"/>
    </row>
    <row r="370" spans="5:6" s="9" customFormat="1">
      <c r="E370" s="61"/>
      <c r="F370" s="18"/>
    </row>
    <row r="371" spans="5:6" s="9" customFormat="1">
      <c r="E371" s="61"/>
      <c r="F371" s="18"/>
    </row>
    <row r="372" spans="5:6" s="9" customFormat="1">
      <c r="E372" s="61"/>
      <c r="F372" s="18"/>
    </row>
    <row r="373" spans="5:6" s="9" customFormat="1">
      <c r="E373" s="61"/>
      <c r="F373" s="18"/>
    </row>
    <row r="374" spans="5:6" s="9" customFormat="1">
      <c r="E374" s="61"/>
      <c r="F374" s="18"/>
    </row>
    <row r="375" spans="5:6" s="9" customFormat="1">
      <c r="E375" s="61"/>
      <c r="F375" s="18"/>
    </row>
    <row r="376" spans="5:6" s="9" customFormat="1">
      <c r="E376" s="61"/>
      <c r="F376" s="18"/>
    </row>
    <row r="377" spans="5:6" s="9" customFormat="1">
      <c r="E377" s="61"/>
      <c r="F377" s="18"/>
    </row>
    <row r="378" spans="5:6" s="9" customFormat="1">
      <c r="E378" s="61"/>
      <c r="F378" s="18"/>
    </row>
    <row r="379" spans="5:6" s="9" customFormat="1">
      <c r="E379" s="61"/>
      <c r="F379" s="18"/>
    </row>
    <row r="380" spans="5:6" s="9" customFormat="1">
      <c r="E380" s="61"/>
      <c r="F380" s="18"/>
    </row>
    <row r="381" spans="5:6" s="9" customFormat="1">
      <c r="E381" s="61"/>
      <c r="F381" s="18"/>
    </row>
    <row r="382" spans="5:6" s="9" customFormat="1">
      <c r="E382" s="61"/>
      <c r="F382" s="18"/>
    </row>
    <row r="383" spans="5:6" s="9" customFormat="1">
      <c r="E383" s="61"/>
      <c r="F383" s="18"/>
    </row>
    <row r="384" spans="5:6" s="9" customFormat="1">
      <c r="E384" s="61"/>
      <c r="F384" s="18"/>
    </row>
    <row r="385" spans="5:6" s="9" customFormat="1">
      <c r="E385" s="61"/>
      <c r="F385" s="18"/>
    </row>
    <row r="386" spans="5:6" s="9" customFormat="1">
      <c r="E386" s="61"/>
      <c r="F386" s="18"/>
    </row>
    <row r="387" spans="5:6" s="9" customFormat="1">
      <c r="E387" s="61"/>
      <c r="F387" s="18"/>
    </row>
    <row r="388" spans="5:6" s="9" customFormat="1">
      <c r="E388" s="61"/>
      <c r="F388" s="18"/>
    </row>
    <row r="389" spans="5:6" s="9" customFormat="1">
      <c r="E389" s="61"/>
      <c r="F389" s="18"/>
    </row>
    <row r="390" spans="5:6" s="9" customFormat="1">
      <c r="E390" s="61"/>
      <c r="F390" s="18"/>
    </row>
    <row r="391" spans="5:6" s="9" customFormat="1">
      <c r="E391" s="61"/>
      <c r="F391" s="18"/>
    </row>
    <row r="392" spans="5:6" s="9" customFormat="1">
      <c r="E392" s="61"/>
      <c r="F392" s="18"/>
    </row>
    <row r="393" spans="5:6" s="9" customFormat="1">
      <c r="E393" s="61"/>
      <c r="F393" s="18"/>
    </row>
    <row r="394" spans="5:6" s="9" customFormat="1">
      <c r="E394" s="61"/>
      <c r="F394" s="18"/>
    </row>
    <row r="395" spans="5:6" s="9" customFormat="1">
      <c r="E395" s="61"/>
      <c r="F395" s="18"/>
    </row>
    <row r="396" spans="5:6" s="9" customFormat="1">
      <c r="E396" s="61"/>
      <c r="F396" s="18"/>
    </row>
    <row r="397" spans="5:6" s="9" customFormat="1">
      <c r="E397" s="61"/>
      <c r="F397" s="18"/>
    </row>
    <row r="398" spans="5:6" s="9" customFormat="1">
      <c r="E398" s="61"/>
      <c r="F398" s="18"/>
    </row>
    <row r="399" spans="5:6" s="9" customFormat="1">
      <c r="E399" s="61"/>
      <c r="F399" s="18"/>
    </row>
    <row r="400" spans="5:6" s="9" customFormat="1">
      <c r="E400" s="61"/>
      <c r="F400" s="18"/>
    </row>
    <row r="401" spans="5:6" s="9" customFormat="1">
      <c r="E401" s="61"/>
      <c r="F401" s="18"/>
    </row>
    <row r="402" spans="5:6" s="9" customFormat="1">
      <c r="E402" s="61"/>
      <c r="F402" s="18"/>
    </row>
    <row r="403" spans="5:6" s="9" customFormat="1">
      <c r="E403" s="61"/>
      <c r="F403" s="18"/>
    </row>
    <row r="404" spans="5:6" s="9" customFormat="1">
      <c r="E404" s="61"/>
      <c r="F404" s="18"/>
    </row>
    <row r="405" spans="5:6" s="9" customFormat="1">
      <c r="E405" s="61"/>
      <c r="F405" s="18"/>
    </row>
    <row r="406" spans="5:6" s="9" customFormat="1">
      <c r="E406" s="61"/>
      <c r="F406" s="18"/>
    </row>
    <row r="407" spans="5:6" s="9" customFormat="1">
      <c r="E407" s="61"/>
      <c r="F407" s="18"/>
    </row>
    <row r="408" spans="5:6" s="9" customFormat="1">
      <c r="E408" s="61"/>
      <c r="F408" s="18"/>
    </row>
    <row r="409" spans="5:6" s="9" customFormat="1">
      <c r="E409" s="61"/>
      <c r="F409" s="18"/>
    </row>
    <row r="410" spans="5:6" s="9" customFormat="1">
      <c r="E410" s="61"/>
      <c r="F410" s="18"/>
    </row>
    <row r="411" spans="5:6" s="9" customFormat="1">
      <c r="E411" s="61"/>
      <c r="F411" s="18"/>
    </row>
    <row r="412" spans="5:6" s="9" customFormat="1">
      <c r="E412" s="61"/>
      <c r="F412" s="18"/>
    </row>
    <row r="413" spans="5:6" s="9" customFormat="1">
      <c r="E413" s="61"/>
      <c r="F413" s="18"/>
    </row>
    <row r="414" spans="5:6" s="9" customFormat="1">
      <c r="E414" s="61"/>
      <c r="F414" s="18"/>
    </row>
    <row r="415" spans="5:6" s="9" customFormat="1">
      <c r="E415" s="61"/>
      <c r="F415" s="18"/>
    </row>
    <row r="416" spans="5:6" s="9" customFormat="1">
      <c r="E416" s="61"/>
      <c r="F416" s="18"/>
    </row>
    <row r="417" spans="5:6" s="9" customFormat="1">
      <c r="E417" s="61"/>
      <c r="F417" s="18"/>
    </row>
    <row r="418" spans="5:6" s="9" customFormat="1">
      <c r="E418" s="61"/>
      <c r="F418" s="18"/>
    </row>
    <row r="419" spans="5:6" s="9" customFormat="1">
      <c r="E419" s="61"/>
      <c r="F419" s="18"/>
    </row>
    <row r="420" spans="5:6" s="9" customFormat="1">
      <c r="E420" s="61"/>
      <c r="F420" s="18"/>
    </row>
    <row r="421" spans="5:6" s="9" customFormat="1">
      <c r="E421" s="61"/>
      <c r="F421" s="18"/>
    </row>
    <row r="422" spans="5:6" s="9" customFormat="1">
      <c r="E422" s="61"/>
      <c r="F422" s="18"/>
    </row>
    <row r="423" spans="5:6" s="9" customFormat="1">
      <c r="E423" s="61"/>
      <c r="F423" s="18"/>
    </row>
    <row r="424" spans="5:6" s="9" customFormat="1">
      <c r="E424" s="61"/>
      <c r="F424" s="18"/>
    </row>
    <row r="425" spans="5:6" s="9" customFormat="1">
      <c r="E425" s="61"/>
      <c r="F425" s="18"/>
    </row>
    <row r="426" spans="5:6" s="9" customFormat="1">
      <c r="E426" s="61"/>
      <c r="F426" s="18"/>
    </row>
    <row r="427" spans="5:6" s="9" customFormat="1">
      <c r="E427" s="61"/>
      <c r="F427" s="18"/>
    </row>
    <row r="428" spans="5:6" s="9" customFormat="1">
      <c r="E428" s="61"/>
      <c r="F428" s="18"/>
    </row>
    <row r="429" spans="5:6" s="9" customFormat="1">
      <c r="E429" s="61"/>
      <c r="F429" s="18"/>
    </row>
    <row r="430" spans="5:6" s="9" customFormat="1">
      <c r="E430" s="61"/>
      <c r="F430" s="18"/>
    </row>
    <row r="431" spans="5:6" s="9" customFormat="1">
      <c r="E431" s="61"/>
      <c r="F431" s="18"/>
    </row>
    <row r="432" spans="5:6" s="9" customFormat="1">
      <c r="E432" s="61"/>
      <c r="F432" s="18"/>
    </row>
    <row r="433" spans="5:6" s="9" customFormat="1">
      <c r="E433" s="61"/>
      <c r="F433" s="18"/>
    </row>
    <row r="434" spans="5:6" s="9" customFormat="1">
      <c r="E434" s="61"/>
      <c r="F434" s="18"/>
    </row>
    <row r="435" spans="5:6" s="9" customFormat="1">
      <c r="E435" s="61"/>
      <c r="F435" s="18"/>
    </row>
    <row r="436" spans="5:6" s="9" customFormat="1">
      <c r="E436" s="61"/>
      <c r="F436" s="18"/>
    </row>
    <row r="437" spans="5:6" s="9" customFormat="1">
      <c r="E437" s="61"/>
      <c r="F437" s="18"/>
    </row>
    <row r="438" spans="5:6" s="9" customFormat="1">
      <c r="E438" s="61"/>
      <c r="F438" s="18"/>
    </row>
    <row r="439" spans="5:6" s="9" customFormat="1">
      <c r="E439" s="61"/>
      <c r="F439" s="18"/>
    </row>
    <row r="440" spans="5:6" s="9" customFormat="1">
      <c r="E440" s="61"/>
      <c r="F440" s="18"/>
    </row>
    <row r="441" spans="5:6" s="9" customFormat="1">
      <c r="E441" s="61"/>
      <c r="F441" s="18"/>
    </row>
    <row r="442" spans="5:6" s="9" customFormat="1">
      <c r="E442" s="61"/>
      <c r="F442" s="18"/>
    </row>
    <row r="443" spans="5:6" s="9" customFormat="1">
      <c r="E443" s="61"/>
      <c r="F443" s="18"/>
    </row>
    <row r="444" spans="5:6" s="9" customFormat="1">
      <c r="E444" s="61"/>
      <c r="F444" s="18"/>
    </row>
    <row r="445" spans="5:6" s="9" customFormat="1">
      <c r="E445" s="61"/>
      <c r="F445" s="18"/>
    </row>
    <row r="446" spans="5:6" s="9" customFormat="1">
      <c r="E446" s="61"/>
      <c r="F446" s="18"/>
    </row>
    <row r="447" spans="5:6" s="9" customFormat="1">
      <c r="E447" s="61"/>
      <c r="F447" s="18"/>
    </row>
    <row r="448" spans="5:6" s="9" customFormat="1">
      <c r="E448" s="61"/>
      <c r="F448" s="18"/>
    </row>
    <row r="449" spans="5:6" s="9" customFormat="1">
      <c r="E449" s="61"/>
      <c r="F449" s="18"/>
    </row>
    <row r="450" spans="5:6" s="9" customFormat="1">
      <c r="E450" s="61"/>
      <c r="F450" s="18"/>
    </row>
    <row r="451" spans="5:6" s="9" customFormat="1">
      <c r="E451" s="61"/>
      <c r="F451" s="18"/>
    </row>
    <row r="452" spans="5:6" s="9" customFormat="1">
      <c r="E452" s="61"/>
      <c r="F452" s="18"/>
    </row>
    <row r="453" spans="5:6" s="9" customFormat="1">
      <c r="E453" s="61"/>
      <c r="F453" s="18"/>
    </row>
    <row r="454" spans="5:6" s="9" customFormat="1">
      <c r="E454" s="61"/>
      <c r="F454" s="18"/>
    </row>
    <row r="455" spans="5:6" s="9" customFormat="1">
      <c r="E455" s="61"/>
      <c r="F455" s="18"/>
    </row>
    <row r="456" spans="5:6" s="9" customFormat="1">
      <c r="E456" s="61"/>
      <c r="F456" s="18"/>
    </row>
    <row r="457" spans="5:6" s="9" customFormat="1">
      <c r="E457" s="61"/>
      <c r="F457" s="18"/>
    </row>
    <row r="458" spans="5:6" s="9" customFormat="1">
      <c r="E458" s="61"/>
      <c r="F458" s="18"/>
    </row>
    <row r="459" spans="5:6" s="9" customFormat="1">
      <c r="E459" s="61"/>
      <c r="F459" s="18"/>
    </row>
    <row r="460" spans="5:6" s="9" customFormat="1">
      <c r="E460" s="61"/>
      <c r="F460" s="18"/>
    </row>
    <row r="461" spans="5:6" s="9" customFormat="1">
      <c r="E461" s="61"/>
      <c r="F461" s="18"/>
    </row>
    <row r="462" spans="5:6" s="9" customFormat="1">
      <c r="E462" s="61"/>
      <c r="F462" s="18"/>
    </row>
    <row r="463" spans="5:6" s="9" customFormat="1">
      <c r="E463" s="61"/>
      <c r="F463" s="18"/>
    </row>
    <row r="464" spans="5:6" s="9" customFormat="1">
      <c r="E464" s="61"/>
      <c r="F464" s="18"/>
    </row>
    <row r="465" spans="5:6" s="9" customFormat="1">
      <c r="E465" s="61"/>
      <c r="F465" s="18"/>
    </row>
    <row r="466" spans="5:6" s="9" customFormat="1">
      <c r="E466" s="61"/>
      <c r="F466" s="18"/>
    </row>
    <row r="467" spans="5:6" s="9" customFormat="1">
      <c r="E467" s="61"/>
      <c r="F467" s="18"/>
    </row>
    <row r="468" spans="5:6" s="9" customFormat="1">
      <c r="E468" s="61"/>
      <c r="F468" s="18"/>
    </row>
    <row r="469" spans="5:6" s="9" customFormat="1">
      <c r="E469" s="61"/>
      <c r="F469" s="18"/>
    </row>
    <row r="470" spans="5:6" s="9" customFormat="1">
      <c r="E470" s="61"/>
      <c r="F470" s="18"/>
    </row>
    <row r="471" spans="5:6" s="9" customFormat="1">
      <c r="E471" s="61"/>
      <c r="F471" s="18"/>
    </row>
    <row r="472" spans="5:6" s="9" customFormat="1">
      <c r="E472" s="61"/>
      <c r="F472" s="18"/>
    </row>
    <row r="473" spans="5:6" s="9" customFormat="1">
      <c r="E473" s="61"/>
      <c r="F473" s="18"/>
    </row>
    <row r="474" spans="5:6" s="9" customFormat="1">
      <c r="E474" s="61"/>
      <c r="F474" s="18"/>
    </row>
    <row r="475" spans="5:6" s="9" customFormat="1">
      <c r="E475" s="61"/>
      <c r="F475" s="18"/>
    </row>
    <row r="476" spans="5:6" s="9" customFormat="1">
      <c r="E476" s="61"/>
      <c r="F476" s="18"/>
    </row>
    <row r="477" spans="5:6" s="9" customFormat="1">
      <c r="E477" s="61"/>
      <c r="F477" s="18"/>
    </row>
    <row r="478" spans="5:6" s="9" customFormat="1">
      <c r="E478" s="61"/>
      <c r="F478" s="18"/>
    </row>
    <row r="479" spans="5:6" s="9" customFormat="1">
      <c r="E479" s="61"/>
      <c r="F479" s="18"/>
    </row>
    <row r="480" spans="5:6" s="9" customFormat="1">
      <c r="E480" s="61"/>
      <c r="F480" s="18"/>
    </row>
    <row r="481" spans="5:6" s="9" customFormat="1">
      <c r="E481" s="61"/>
      <c r="F481" s="18"/>
    </row>
    <row r="482" spans="5:6" s="9" customFormat="1">
      <c r="E482" s="61"/>
      <c r="F482" s="18"/>
    </row>
    <row r="483" spans="5:6" s="9" customFormat="1">
      <c r="E483" s="61"/>
      <c r="F483" s="18"/>
    </row>
    <row r="484" spans="5:6" s="9" customFormat="1">
      <c r="E484" s="61"/>
      <c r="F484" s="18"/>
    </row>
    <row r="485" spans="5:6" s="9" customFormat="1">
      <c r="E485" s="61"/>
      <c r="F485" s="18"/>
    </row>
    <row r="486" spans="5:6" s="9" customFormat="1">
      <c r="E486" s="61"/>
      <c r="F486" s="18"/>
    </row>
    <row r="487" spans="5:6" s="9" customFormat="1">
      <c r="E487" s="61"/>
      <c r="F487" s="18"/>
    </row>
    <row r="488" spans="5:6" s="9" customFormat="1">
      <c r="E488" s="61"/>
      <c r="F488" s="18"/>
    </row>
    <row r="489" spans="5:6" s="9" customFormat="1">
      <c r="E489" s="61"/>
      <c r="F489" s="18"/>
    </row>
    <row r="490" spans="5:6" s="9" customFormat="1">
      <c r="E490" s="61"/>
      <c r="F490" s="18"/>
    </row>
    <row r="491" spans="5:6" s="9" customFormat="1">
      <c r="E491" s="61"/>
      <c r="F491" s="18"/>
    </row>
    <row r="492" spans="5:6" s="9" customFormat="1">
      <c r="E492" s="61"/>
      <c r="F492" s="18"/>
    </row>
    <row r="493" spans="5:6" s="9" customFormat="1">
      <c r="E493" s="61"/>
      <c r="F493" s="18"/>
    </row>
    <row r="494" spans="5:6" s="9" customFormat="1">
      <c r="E494" s="61"/>
      <c r="F494" s="18"/>
    </row>
    <row r="495" spans="5:6" s="9" customFormat="1">
      <c r="E495" s="61"/>
      <c r="F495" s="18"/>
    </row>
    <row r="496" spans="5:6" s="9" customFormat="1">
      <c r="E496" s="61"/>
      <c r="F496" s="18"/>
    </row>
    <row r="497" spans="5:6" s="9" customFormat="1">
      <c r="E497" s="61"/>
      <c r="F497" s="18"/>
    </row>
    <row r="498" spans="5:6" s="9" customFormat="1">
      <c r="E498" s="61"/>
      <c r="F498" s="18"/>
    </row>
    <row r="499" spans="5:6" s="9" customFormat="1">
      <c r="E499" s="61"/>
      <c r="F499" s="18"/>
    </row>
    <row r="500" spans="5:6" s="9" customFormat="1">
      <c r="E500" s="61"/>
      <c r="F500" s="18"/>
    </row>
    <row r="501" spans="5:6" s="9" customFormat="1">
      <c r="E501" s="61"/>
      <c r="F501" s="18"/>
    </row>
    <row r="502" spans="5:6" s="9" customFormat="1">
      <c r="E502" s="61"/>
      <c r="F502" s="18"/>
    </row>
    <row r="503" spans="5:6" s="9" customFormat="1">
      <c r="E503" s="61"/>
      <c r="F503" s="18"/>
    </row>
    <row r="504" spans="5:6" s="9" customFormat="1">
      <c r="E504" s="61"/>
      <c r="F504" s="18"/>
    </row>
    <row r="505" spans="5:6" s="9" customFormat="1">
      <c r="E505" s="61"/>
      <c r="F505" s="18"/>
    </row>
    <row r="506" spans="5:6" s="9" customFormat="1">
      <c r="E506" s="61"/>
      <c r="F506" s="18"/>
    </row>
    <row r="507" spans="5:6" s="9" customFormat="1">
      <c r="E507" s="61"/>
      <c r="F507" s="18"/>
    </row>
    <row r="508" spans="5:6" s="9" customFormat="1">
      <c r="E508" s="61"/>
      <c r="F508" s="18"/>
    </row>
    <row r="509" spans="5:6" s="9" customFormat="1">
      <c r="E509" s="61"/>
      <c r="F509" s="18"/>
    </row>
    <row r="510" spans="5:6" s="9" customFormat="1">
      <c r="E510" s="61"/>
      <c r="F510" s="18"/>
    </row>
    <row r="511" spans="5:6" s="9" customFormat="1">
      <c r="E511" s="61"/>
      <c r="F511" s="18"/>
    </row>
    <row r="512" spans="5:6" s="9" customFormat="1">
      <c r="E512" s="61"/>
      <c r="F512" s="18"/>
    </row>
    <row r="513" spans="5:6" s="9" customFormat="1">
      <c r="E513" s="61"/>
      <c r="F513" s="18"/>
    </row>
    <row r="514" spans="5:6" s="9" customFormat="1">
      <c r="E514" s="61"/>
      <c r="F514" s="18"/>
    </row>
    <row r="515" spans="5:6" s="9" customFormat="1">
      <c r="E515" s="61"/>
      <c r="F515" s="18"/>
    </row>
    <row r="516" spans="5:6" s="9" customFormat="1">
      <c r="E516" s="61"/>
      <c r="F516" s="18"/>
    </row>
    <row r="517" spans="5:6" s="9" customFormat="1">
      <c r="E517" s="61"/>
      <c r="F517" s="18"/>
    </row>
    <row r="518" spans="5:6" s="9" customFormat="1">
      <c r="E518" s="61"/>
      <c r="F518" s="18"/>
    </row>
    <row r="519" spans="5:6" s="9" customFormat="1">
      <c r="E519" s="61"/>
      <c r="F519" s="18"/>
    </row>
    <row r="520" spans="5:6" s="9" customFormat="1">
      <c r="E520" s="61"/>
      <c r="F520" s="18"/>
    </row>
    <row r="521" spans="5:6" s="9" customFormat="1">
      <c r="E521" s="61"/>
      <c r="F521" s="18"/>
    </row>
    <row r="522" spans="5:6" s="9" customFormat="1">
      <c r="E522" s="61"/>
      <c r="F522" s="18"/>
    </row>
    <row r="523" spans="5:6" s="9" customFormat="1">
      <c r="E523" s="61"/>
      <c r="F523" s="18"/>
    </row>
    <row r="524" spans="5:6" s="9" customFormat="1">
      <c r="E524" s="61"/>
      <c r="F524" s="18"/>
    </row>
    <row r="525" spans="5:6" s="9" customFormat="1">
      <c r="E525" s="61"/>
      <c r="F525" s="18"/>
    </row>
    <row r="526" spans="5:6" s="9" customFormat="1">
      <c r="E526" s="61"/>
      <c r="F526" s="18"/>
    </row>
    <row r="527" spans="5:6" s="9" customFormat="1">
      <c r="E527" s="61"/>
      <c r="F527" s="18"/>
    </row>
    <row r="528" spans="5:6" s="9" customFormat="1">
      <c r="E528" s="61"/>
      <c r="F528" s="18"/>
    </row>
    <row r="529" spans="5:6" s="9" customFormat="1">
      <c r="E529" s="61"/>
      <c r="F529" s="18"/>
    </row>
    <row r="530" spans="5:6" s="9" customFormat="1">
      <c r="E530" s="61"/>
      <c r="F530" s="18"/>
    </row>
    <row r="531" spans="5:6" s="9" customFormat="1">
      <c r="E531" s="61"/>
      <c r="F531" s="18"/>
    </row>
    <row r="532" spans="5:6" s="9" customFormat="1">
      <c r="E532" s="61"/>
      <c r="F532" s="18"/>
    </row>
    <row r="533" spans="5:6" s="9" customFormat="1">
      <c r="E533" s="61"/>
      <c r="F533" s="18"/>
    </row>
    <row r="534" spans="5:6" s="9" customFormat="1">
      <c r="E534" s="61"/>
      <c r="F534" s="18"/>
    </row>
    <row r="535" spans="5:6" s="9" customFormat="1">
      <c r="E535" s="61"/>
      <c r="F535" s="18"/>
    </row>
    <row r="536" spans="5:6" s="9" customFormat="1">
      <c r="E536" s="61"/>
      <c r="F536" s="18"/>
    </row>
    <row r="537" spans="5:6" s="9" customFormat="1">
      <c r="E537" s="61"/>
      <c r="F537" s="18"/>
    </row>
    <row r="538" spans="5:6" s="9" customFormat="1">
      <c r="E538" s="61"/>
      <c r="F538" s="18"/>
    </row>
    <row r="539" spans="5:6" s="9" customFormat="1">
      <c r="E539" s="61"/>
      <c r="F539" s="18"/>
    </row>
    <row r="540" spans="5:6" s="9" customFormat="1">
      <c r="E540" s="61"/>
      <c r="F540" s="18"/>
    </row>
    <row r="541" spans="5:6" s="9" customFormat="1">
      <c r="E541" s="61"/>
      <c r="F541" s="18"/>
    </row>
    <row r="542" spans="5:6" s="9" customFormat="1">
      <c r="E542" s="61"/>
      <c r="F542" s="18"/>
    </row>
    <row r="543" spans="5:6" s="9" customFormat="1">
      <c r="E543" s="61"/>
      <c r="F543" s="18"/>
    </row>
    <row r="544" spans="5:6" s="9" customFormat="1">
      <c r="E544" s="61"/>
      <c r="F544" s="18"/>
    </row>
    <row r="545" spans="5:6" s="9" customFormat="1">
      <c r="E545" s="61"/>
      <c r="F545" s="18"/>
    </row>
    <row r="546" spans="5:6" s="9" customFormat="1">
      <c r="E546" s="61"/>
      <c r="F546" s="18"/>
    </row>
    <row r="547" spans="5:6" s="9" customFormat="1">
      <c r="E547" s="61"/>
      <c r="F547" s="18"/>
    </row>
    <row r="548" spans="5:6" s="9" customFormat="1">
      <c r="E548" s="61"/>
      <c r="F548" s="18"/>
    </row>
    <row r="549" spans="5:6" s="9" customFormat="1">
      <c r="E549" s="61"/>
      <c r="F549" s="18"/>
    </row>
    <row r="550" spans="5:6" s="9" customFormat="1">
      <c r="E550" s="61"/>
      <c r="F550" s="18"/>
    </row>
    <row r="551" spans="5:6" s="9" customFormat="1">
      <c r="E551" s="61"/>
      <c r="F551" s="18"/>
    </row>
    <row r="552" spans="5:6" s="9" customFormat="1">
      <c r="E552" s="61"/>
      <c r="F552" s="18"/>
    </row>
    <row r="553" spans="5:6" s="9" customFormat="1">
      <c r="E553" s="61"/>
      <c r="F553" s="18"/>
    </row>
    <row r="554" spans="5:6" s="9" customFormat="1">
      <c r="E554" s="61"/>
      <c r="F554" s="18"/>
    </row>
    <row r="555" spans="5:6" s="9" customFormat="1">
      <c r="E555" s="61"/>
      <c r="F555" s="18"/>
    </row>
    <row r="556" spans="5:6" s="9" customFormat="1">
      <c r="E556" s="61"/>
      <c r="F556" s="18"/>
    </row>
    <row r="557" spans="5:6" s="9" customFormat="1">
      <c r="E557" s="61"/>
      <c r="F557" s="18"/>
    </row>
    <row r="558" spans="5:6" s="9" customFormat="1">
      <c r="E558" s="61"/>
      <c r="F558" s="18"/>
    </row>
    <row r="559" spans="5:6" s="9" customFormat="1">
      <c r="E559" s="61"/>
      <c r="F559" s="18"/>
    </row>
    <row r="560" spans="5:6" s="9" customFormat="1">
      <c r="E560" s="61"/>
      <c r="F560" s="18"/>
    </row>
    <row r="561" spans="5:6" s="9" customFormat="1">
      <c r="E561" s="61"/>
      <c r="F561" s="18"/>
    </row>
    <row r="562" spans="5:6" s="9" customFormat="1">
      <c r="E562" s="61"/>
      <c r="F562" s="18"/>
    </row>
    <row r="563" spans="5:6" s="9" customFormat="1">
      <c r="E563" s="61"/>
      <c r="F563" s="18"/>
    </row>
    <row r="564" spans="5:6" s="9" customFormat="1">
      <c r="E564" s="61"/>
      <c r="F564" s="18"/>
    </row>
    <row r="565" spans="5:6" s="9" customFormat="1">
      <c r="E565" s="61"/>
      <c r="F565" s="18"/>
    </row>
    <row r="566" spans="5:6" s="9" customFormat="1">
      <c r="E566" s="61"/>
      <c r="F566" s="18"/>
    </row>
    <row r="567" spans="5:6" s="9" customFormat="1">
      <c r="E567" s="61"/>
      <c r="F567" s="18"/>
    </row>
    <row r="568" spans="5:6" s="9" customFormat="1">
      <c r="E568" s="61"/>
      <c r="F568" s="18"/>
    </row>
    <row r="569" spans="5:6" s="9" customFormat="1">
      <c r="E569" s="61"/>
      <c r="F569" s="18"/>
    </row>
    <row r="570" spans="5:6" s="9" customFormat="1">
      <c r="E570" s="61"/>
      <c r="F570" s="18"/>
    </row>
    <row r="571" spans="5:6" s="9" customFormat="1">
      <c r="E571" s="61"/>
      <c r="F571" s="18"/>
    </row>
    <row r="572" spans="5:6" s="9" customFormat="1">
      <c r="E572" s="61"/>
      <c r="F572" s="18"/>
    </row>
    <row r="573" spans="5:6" s="9" customFormat="1">
      <c r="E573" s="61"/>
      <c r="F573" s="18"/>
    </row>
    <row r="574" spans="5:6" s="9" customFormat="1">
      <c r="E574" s="61"/>
      <c r="F574" s="18"/>
    </row>
    <row r="575" spans="5:6" s="9" customFormat="1">
      <c r="E575" s="61"/>
      <c r="F575" s="18"/>
    </row>
    <row r="576" spans="5:6" s="9" customFormat="1">
      <c r="E576" s="61"/>
      <c r="F576" s="18"/>
    </row>
    <row r="577" spans="5:6" s="9" customFormat="1">
      <c r="E577" s="61"/>
      <c r="F577" s="18"/>
    </row>
    <row r="578" spans="5:6" s="9" customFormat="1">
      <c r="E578" s="61"/>
      <c r="F578" s="18"/>
    </row>
    <row r="579" spans="5:6" s="9" customFormat="1">
      <c r="E579" s="61"/>
      <c r="F579" s="18"/>
    </row>
    <row r="580" spans="5:6" s="9" customFormat="1">
      <c r="E580" s="61"/>
      <c r="F580" s="18"/>
    </row>
    <row r="581" spans="5:6" s="9" customFormat="1">
      <c r="E581" s="61"/>
      <c r="F581" s="18"/>
    </row>
    <row r="582" spans="5:6" s="9" customFormat="1">
      <c r="E582" s="61"/>
      <c r="F582" s="18"/>
    </row>
    <row r="583" spans="5:6" s="9" customFormat="1">
      <c r="E583" s="61"/>
      <c r="F583" s="18"/>
    </row>
    <row r="584" spans="5:6" s="9" customFormat="1">
      <c r="E584" s="61"/>
      <c r="F584" s="18"/>
    </row>
    <row r="585" spans="5:6" s="9" customFormat="1">
      <c r="E585" s="61"/>
      <c r="F585" s="18"/>
    </row>
    <row r="586" spans="5:6" s="9" customFormat="1">
      <c r="E586" s="61"/>
      <c r="F586" s="18"/>
    </row>
    <row r="587" spans="5:6" s="9" customFormat="1">
      <c r="E587" s="61"/>
      <c r="F587" s="18"/>
    </row>
    <row r="588" spans="5:6" s="9" customFormat="1">
      <c r="E588" s="61"/>
      <c r="F588" s="18"/>
    </row>
    <row r="589" spans="5:6" s="9" customFormat="1">
      <c r="E589" s="61"/>
      <c r="F589" s="18"/>
    </row>
    <row r="590" spans="5:6" s="9" customFormat="1">
      <c r="E590" s="61"/>
      <c r="F590" s="18"/>
    </row>
    <row r="591" spans="5:6" s="9" customFormat="1">
      <c r="E591" s="61"/>
      <c r="F591" s="18"/>
    </row>
    <row r="592" spans="5:6" s="9" customFormat="1">
      <c r="E592" s="61"/>
      <c r="F592" s="18"/>
    </row>
    <row r="593" spans="5:6" s="9" customFormat="1">
      <c r="E593" s="61"/>
      <c r="F593" s="18"/>
    </row>
    <row r="594" spans="5:6" s="9" customFormat="1">
      <c r="E594" s="61"/>
      <c r="F594" s="18"/>
    </row>
    <row r="595" spans="5:6" s="9" customFormat="1">
      <c r="E595" s="61"/>
      <c r="F595" s="18"/>
    </row>
    <row r="596" spans="5:6" s="9" customFormat="1">
      <c r="E596" s="61"/>
      <c r="F596" s="18"/>
    </row>
    <row r="597" spans="5:6" s="9" customFormat="1">
      <c r="E597" s="61"/>
      <c r="F597" s="18"/>
    </row>
    <row r="598" spans="5:6" s="9" customFormat="1">
      <c r="E598" s="61"/>
      <c r="F598" s="18"/>
    </row>
    <row r="599" spans="5:6" s="9" customFormat="1">
      <c r="E599" s="61"/>
      <c r="F599" s="18"/>
    </row>
    <row r="600" spans="5:6" s="9" customFormat="1">
      <c r="E600" s="61"/>
      <c r="F600" s="18"/>
    </row>
    <row r="601" spans="5:6" s="9" customFormat="1">
      <c r="E601" s="61"/>
      <c r="F601" s="18"/>
    </row>
    <row r="602" spans="5:6" s="9" customFormat="1">
      <c r="E602" s="61"/>
      <c r="F602" s="18"/>
    </row>
    <row r="603" spans="5:6" s="9" customFormat="1">
      <c r="E603" s="61"/>
      <c r="F603" s="18"/>
    </row>
    <row r="604" spans="5:6" s="9" customFormat="1">
      <c r="E604" s="61"/>
      <c r="F604" s="18"/>
    </row>
    <row r="605" spans="5:6" s="9" customFormat="1">
      <c r="E605" s="61"/>
      <c r="F605" s="18"/>
    </row>
    <row r="606" spans="5:6" s="9" customFormat="1">
      <c r="E606" s="61"/>
      <c r="F606" s="18"/>
    </row>
    <row r="607" spans="5:6" s="9" customFormat="1">
      <c r="E607" s="61"/>
      <c r="F607" s="18"/>
    </row>
    <row r="608" spans="5:6" s="9" customFormat="1">
      <c r="E608" s="61"/>
      <c r="F608" s="18"/>
    </row>
    <row r="609" spans="5:6" s="9" customFormat="1">
      <c r="E609" s="61"/>
      <c r="F609" s="18"/>
    </row>
    <row r="610" spans="5:6" s="9" customFormat="1">
      <c r="E610" s="61"/>
      <c r="F610" s="18"/>
    </row>
    <row r="611" spans="5:6" s="9" customFormat="1">
      <c r="E611" s="61"/>
      <c r="F611" s="18"/>
    </row>
    <row r="612" spans="5:6" s="9" customFormat="1">
      <c r="E612" s="61"/>
      <c r="F612" s="18"/>
    </row>
    <row r="613" spans="5:6" s="9" customFormat="1">
      <c r="E613" s="61"/>
      <c r="F613" s="18"/>
    </row>
    <row r="614" spans="5:6" s="9" customFormat="1">
      <c r="E614" s="61"/>
      <c r="F614" s="18"/>
    </row>
    <row r="615" spans="5:6" s="9" customFormat="1">
      <c r="E615" s="61"/>
      <c r="F615" s="18"/>
    </row>
    <row r="616" spans="5:6" s="9" customFormat="1">
      <c r="E616" s="61"/>
      <c r="F616" s="18"/>
    </row>
    <row r="617" spans="5:6" s="9" customFormat="1">
      <c r="E617" s="61"/>
      <c r="F617" s="18"/>
    </row>
    <row r="618" spans="5:6" s="9" customFormat="1">
      <c r="E618" s="61"/>
      <c r="F618" s="18"/>
    </row>
    <row r="619" spans="5:6" s="9" customFormat="1">
      <c r="E619" s="61"/>
      <c r="F619" s="18"/>
    </row>
    <row r="620" spans="5:6" s="9" customFormat="1">
      <c r="E620" s="61"/>
      <c r="F620" s="18"/>
    </row>
    <row r="621" spans="5:6" s="9" customFormat="1">
      <c r="E621" s="61"/>
      <c r="F621" s="18"/>
    </row>
    <row r="622" spans="5:6" s="9" customFormat="1">
      <c r="E622" s="61"/>
      <c r="F622" s="18"/>
    </row>
    <row r="623" spans="5:6" s="9" customFormat="1">
      <c r="E623" s="61"/>
      <c r="F623" s="18"/>
    </row>
    <row r="624" spans="5:6" s="9" customFormat="1">
      <c r="E624" s="61"/>
      <c r="F624" s="18"/>
    </row>
    <row r="625" spans="5:6" s="9" customFormat="1">
      <c r="E625" s="61"/>
      <c r="F625" s="18"/>
    </row>
    <row r="626" spans="5:6" s="9" customFormat="1">
      <c r="E626" s="61"/>
      <c r="F626" s="18"/>
    </row>
    <row r="627" spans="5:6" s="9" customFormat="1">
      <c r="E627" s="61"/>
      <c r="F627" s="18"/>
    </row>
    <row r="628" spans="5:6" s="9" customFormat="1">
      <c r="E628" s="61"/>
      <c r="F628" s="18"/>
    </row>
    <row r="629" spans="5:6" s="9" customFormat="1">
      <c r="E629" s="61"/>
      <c r="F629" s="18"/>
    </row>
    <row r="630" spans="5:6" s="9" customFormat="1">
      <c r="E630" s="61"/>
      <c r="F630" s="18"/>
    </row>
    <row r="631" spans="5:6" s="9" customFormat="1">
      <c r="E631" s="61"/>
      <c r="F631" s="18"/>
    </row>
    <row r="632" spans="5:6" s="9" customFormat="1">
      <c r="E632" s="61"/>
      <c r="F632" s="18"/>
    </row>
    <row r="633" spans="5:6" s="9" customFormat="1">
      <c r="E633" s="61"/>
      <c r="F633" s="18"/>
    </row>
    <row r="634" spans="5:6" s="9" customFormat="1">
      <c r="E634" s="61"/>
      <c r="F634" s="18"/>
    </row>
    <row r="635" spans="5:6" s="9" customFormat="1">
      <c r="E635" s="61"/>
      <c r="F635" s="18"/>
    </row>
    <row r="636" spans="5:6" s="9" customFormat="1">
      <c r="E636" s="61"/>
      <c r="F636" s="18"/>
    </row>
    <row r="637" spans="5:6" s="9" customFormat="1">
      <c r="E637" s="61"/>
      <c r="F637" s="18"/>
    </row>
    <row r="638" spans="5:6" s="9" customFormat="1">
      <c r="E638" s="61"/>
      <c r="F638" s="18"/>
    </row>
    <row r="639" spans="5:6" s="9" customFormat="1">
      <c r="E639" s="61"/>
      <c r="F639" s="18"/>
    </row>
    <row r="640" spans="5:6" s="9" customFormat="1">
      <c r="E640" s="61"/>
      <c r="F640" s="18"/>
    </row>
    <row r="641" spans="5:6" s="9" customFormat="1">
      <c r="E641" s="61"/>
      <c r="F641" s="18"/>
    </row>
    <row r="642" spans="5:6" s="9" customFormat="1">
      <c r="E642" s="61"/>
      <c r="F642" s="18"/>
    </row>
    <row r="643" spans="5:6" s="9" customFormat="1">
      <c r="E643" s="61"/>
      <c r="F643" s="18"/>
    </row>
    <row r="644" spans="5:6" s="9" customFormat="1">
      <c r="E644" s="61"/>
      <c r="F644" s="18"/>
    </row>
    <row r="645" spans="5:6" s="9" customFormat="1">
      <c r="E645" s="61"/>
      <c r="F645" s="18"/>
    </row>
    <row r="646" spans="5:6" s="9" customFormat="1">
      <c r="E646" s="61"/>
      <c r="F646" s="18"/>
    </row>
    <row r="647" spans="5:6" s="9" customFormat="1">
      <c r="E647" s="61"/>
      <c r="F647" s="18"/>
    </row>
    <row r="648" spans="5:6" s="9" customFormat="1">
      <c r="E648" s="61"/>
      <c r="F648" s="18"/>
    </row>
    <row r="649" spans="5:6" s="9" customFormat="1">
      <c r="E649" s="61"/>
      <c r="F649" s="18"/>
    </row>
    <row r="650" spans="5:6" s="9" customFormat="1">
      <c r="E650" s="61"/>
      <c r="F650" s="18"/>
    </row>
    <row r="651" spans="5:6" s="9" customFormat="1">
      <c r="E651" s="61"/>
      <c r="F651" s="18"/>
    </row>
    <row r="652" spans="5:6" s="9" customFormat="1">
      <c r="E652" s="61"/>
      <c r="F652" s="18"/>
    </row>
    <row r="653" spans="5:6" s="9" customFormat="1">
      <c r="E653" s="61"/>
      <c r="F653" s="18"/>
    </row>
    <row r="654" spans="5:6" s="9" customFormat="1">
      <c r="E654" s="61"/>
      <c r="F654" s="18"/>
    </row>
    <row r="655" spans="5:6" s="9" customFormat="1">
      <c r="E655" s="61"/>
      <c r="F655" s="18"/>
    </row>
    <row r="656" spans="5:6" s="9" customFormat="1">
      <c r="E656" s="61"/>
      <c r="F656" s="18"/>
    </row>
    <row r="657" spans="5:6" s="9" customFormat="1">
      <c r="E657" s="61"/>
      <c r="F657" s="18"/>
    </row>
    <row r="658" spans="5:6" s="9" customFormat="1">
      <c r="E658" s="61"/>
      <c r="F658" s="18"/>
    </row>
    <row r="659" spans="5:6" s="9" customFormat="1">
      <c r="E659" s="61"/>
      <c r="F659" s="18"/>
    </row>
    <row r="660" spans="5:6" s="9" customFormat="1">
      <c r="E660" s="61"/>
      <c r="F660" s="18"/>
    </row>
    <row r="661" spans="5:6" s="9" customFormat="1">
      <c r="E661" s="61"/>
      <c r="F661" s="18"/>
    </row>
    <row r="662" spans="5:6" s="9" customFormat="1">
      <c r="E662" s="61"/>
      <c r="F662" s="18"/>
    </row>
    <row r="663" spans="5:6" s="9" customFormat="1">
      <c r="E663" s="61"/>
      <c r="F663" s="18"/>
    </row>
    <row r="664" spans="5:6" s="9" customFormat="1">
      <c r="E664" s="61"/>
      <c r="F664" s="18"/>
    </row>
    <row r="665" spans="5:6" s="9" customFormat="1">
      <c r="E665" s="61"/>
      <c r="F665" s="18"/>
    </row>
    <row r="666" spans="5:6" s="9" customFormat="1">
      <c r="E666" s="61"/>
      <c r="F666" s="18"/>
    </row>
    <row r="667" spans="5:6" s="9" customFormat="1">
      <c r="E667" s="61"/>
      <c r="F667" s="18"/>
    </row>
    <row r="668" spans="5:6" s="9" customFormat="1">
      <c r="E668" s="61"/>
      <c r="F668" s="18"/>
    </row>
    <row r="669" spans="5:6" s="9" customFormat="1">
      <c r="E669" s="61"/>
      <c r="F669" s="18"/>
    </row>
    <row r="670" spans="5:6" s="9" customFormat="1">
      <c r="E670" s="61"/>
      <c r="F670" s="18"/>
    </row>
    <row r="671" spans="5:6" s="9" customFormat="1">
      <c r="E671" s="61"/>
      <c r="F671" s="18"/>
    </row>
    <row r="672" spans="5:6" s="9" customFormat="1">
      <c r="E672" s="61"/>
      <c r="F672" s="18"/>
    </row>
    <row r="673" spans="5:6" s="9" customFormat="1">
      <c r="E673" s="61"/>
      <c r="F673" s="18"/>
    </row>
    <row r="674" spans="5:6" s="9" customFormat="1">
      <c r="E674" s="61"/>
      <c r="F674" s="18"/>
    </row>
    <row r="675" spans="5:6" s="9" customFormat="1">
      <c r="E675" s="61"/>
      <c r="F675" s="18"/>
    </row>
    <row r="676" spans="5:6" s="9" customFormat="1">
      <c r="E676" s="61"/>
      <c r="F676" s="18"/>
    </row>
    <row r="677" spans="5:6" s="9" customFormat="1">
      <c r="E677" s="61"/>
      <c r="F677" s="18"/>
    </row>
    <row r="678" spans="5:6" s="9" customFormat="1">
      <c r="E678" s="61"/>
      <c r="F678" s="18"/>
    </row>
    <row r="679" spans="5:6" s="9" customFormat="1">
      <c r="E679" s="61"/>
      <c r="F679" s="18"/>
    </row>
    <row r="680" spans="5:6" s="9" customFormat="1">
      <c r="E680" s="61"/>
      <c r="F680" s="18"/>
    </row>
    <row r="681" spans="5:6" s="9" customFormat="1">
      <c r="E681" s="61"/>
      <c r="F681" s="18"/>
    </row>
    <row r="682" spans="5:6" s="9" customFormat="1">
      <c r="E682" s="61"/>
      <c r="F682" s="18"/>
    </row>
    <row r="683" spans="5:6" s="9" customFormat="1">
      <c r="E683" s="61"/>
      <c r="F683" s="18"/>
    </row>
    <row r="684" spans="5:6" s="9" customFormat="1">
      <c r="E684" s="61"/>
      <c r="F684" s="18"/>
    </row>
    <row r="685" spans="5:6" s="9" customFormat="1">
      <c r="E685" s="61"/>
      <c r="F685" s="18"/>
    </row>
    <row r="686" spans="5:6" s="9" customFormat="1">
      <c r="E686" s="61"/>
      <c r="F686" s="18"/>
    </row>
    <row r="687" spans="5:6" s="9" customFormat="1">
      <c r="E687" s="61"/>
      <c r="F687" s="18"/>
    </row>
    <row r="688" spans="5:6" s="9" customFormat="1">
      <c r="E688" s="61"/>
      <c r="F688" s="18"/>
    </row>
    <row r="689" spans="5:6" s="9" customFormat="1">
      <c r="E689" s="61"/>
      <c r="F689" s="18"/>
    </row>
    <row r="690" spans="5:6" s="9" customFormat="1">
      <c r="E690" s="61"/>
      <c r="F690" s="18"/>
    </row>
    <row r="691" spans="5:6" s="9" customFormat="1">
      <c r="E691" s="61"/>
      <c r="F691" s="18"/>
    </row>
    <row r="692" spans="5:6" s="9" customFormat="1">
      <c r="E692" s="61"/>
      <c r="F692" s="18"/>
    </row>
    <row r="693" spans="5:6" s="9" customFormat="1">
      <c r="E693" s="61"/>
      <c r="F693" s="18"/>
    </row>
    <row r="694" spans="5:6" s="9" customFormat="1">
      <c r="E694" s="61"/>
      <c r="F694" s="18"/>
    </row>
    <row r="695" spans="5:6" s="9" customFormat="1">
      <c r="E695" s="61"/>
      <c r="F695" s="18"/>
    </row>
    <row r="696" spans="5:6" s="9" customFormat="1">
      <c r="E696" s="61"/>
      <c r="F696" s="18"/>
    </row>
    <row r="697" spans="5:6" s="9" customFormat="1">
      <c r="E697" s="61"/>
      <c r="F697" s="18"/>
    </row>
    <row r="698" spans="5:6" s="9" customFormat="1">
      <c r="E698" s="61"/>
      <c r="F698" s="18"/>
    </row>
    <row r="699" spans="5:6" s="9" customFormat="1">
      <c r="E699" s="61"/>
      <c r="F699" s="18"/>
    </row>
    <row r="700" spans="5:6" s="9" customFormat="1">
      <c r="E700" s="61"/>
      <c r="F700" s="18"/>
    </row>
    <row r="701" spans="5:6" s="9" customFormat="1">
      <c r="E701" s="61"/>
      <c r="F701" s="18"/>
    </row>
    <row r="702" spans="5:6" s="9" customFormat="1">
      <c r="E702" s="61"/>
      <c r="F702" s="18"/>
    </row>
    <row r="703" spans="5:6" s="9" customFormat="1">
      <c r="E703" s="61"/>
      <c r="F703" s="18"/>
    </row>
    <row r="704" spans="5:6" s="9" customFormat="1">
      <c r="E704" s="61"/>
      <c r="F704" s="18"/>
    </row>
    <row r="705" spans="5:6" s="9" customFormat="1">
      <c r="E705" s="61"/>
      <c r="F705" s="18"/>
    </row>
    <row r="706" spans="5:6" s="9" customFormat="1">
      <c r="E706" s="61"/>
      <c r="F706" s="18"/>
    </row>
    <row r="707" spans="5:6" s="9" customFormat="1">
      <c r="E707" s="61"/>
      <c r="F707" s="18"/>
    </row>
    <row r="708" spans="5:6" s="9" customFormat="1">
      <c r="E708" s="61"/>
      <c r="F708" s="18"/>
    </row>
    <row r="709" spans="5:6" s="9" customFormat="1">
      <c r="E709" s="61"/>
      <c r="F709" s="18"/>
    </row>
    <row r="710" spans="5:6" s="9" customFormat="1">
      <c r="E710" s="61"/>
      <c r="F710" s="18"/>
    </row>
    <row r="711" spans="5:6" s="9" customFormat="1">
      <c r="E711" s="61"/>
      <c r="F711" s="18"/>
    </row>
    <row r="712" spans="5:6" s="9" customFormat="1">
      <c r="E712" s="61"/>
      <c r="F712" s="18"/>
    </row>
    <row r="713" spans="5:6" s="9" customFormat="1">
      <c r="E713" s="61"/>
      <c r="F713" s="18"/>
    </row>
    <row r="714" spans="5:6" s="9" customFormat="1">
      <c r="E714" s="61"/>
      <c r="F714" s="18"/>
    </row>
    <row r="715" spans="5:6" s="9" customFormat="1">
      <c r="E715" s="61"/>
      <c r="F715" s="18"/>
    </row>
    <row r="716" spans="5:6" s="9" customFormat="1">
      <c r="E716" s="61"/>
      <c r="F716" s="18"/>
    </row>
    <row r="717" spans="5:6" s="9" customFormat="1">
      <c r="E717" s="61"/>
      <c r="F717" s="18"/>
    </row>
    <row r="718" spans="5:6" s="9" customFormat="1">
      <c r="E718" s="61"/>
      <c r="F718" s="18"/>
    </row>
    <row r="719" spans="5:6" s="9" customFormat="1">
      <c r="E719" s="61"/>
      <c r="F719" s="18"/>
    </row>
    <row r="720" spans="5:6" s="9" customFormat="1">
      <c r="E720" s="61"/>
      <c r="F720" s="18"/>
    </row>
    <row r="721" spans="5:6" s="9" customFormat="1">
      <c r="E721" s="61"/>
      <c r="F721" s="18"/>
    </row>
    <row r="722" spans="5:6" s="9" customFormat="1">
      <c r="E722" s="61"/>
      <c r="F722" s="18"/>
    </row>
    <row r="723" spans="5:6" s="9" customFormat="1">
      <c r="E723" s="61"/>
      <c r="F723" s="18"/>
    </row>
    <row r="724" spans="5:6" s="9" customFormat="1">
      <c r="E724" s="61"/>
      <c r="F724" s="18"/>
    </row>
    <row r="725" spans="5:6" s="9" customFormat="1">
      <c r="E725" s="61"/>
      <c r="F725" s="18"/>
    </row>
    <row r="726" spans="5:6" s="9" customFormat="1">
      <c r="E726" s="61"/>
      <c r="F726" s="18"/>
    </row>
    <row r="727" spans="5:6" s="9" customFormat="1">
      <c r="E727" s="61"/>
      <c r="F727" s="18"/>
    </row>
    <row r="728" spans="5:6" s="9" customFormat="1">
      <c r="E728" s="61"/>
      <c r="F728" s="18"/>
    </row>
    <row r="729" spans="5:6" s="9" customFormat="1">
      <c r="E729" s="61"/>
      <c r="F729" s="18"/>
    </row>
    <row r="730" spans="5:6" s="9" customFormat="1">
      <c r="E730" s="61"/>
      <c r="F730" s="18"/>
    </row>
    <row r="731" spans="5:6" s="9" customFormat="1">
      <c r="E731" s="61"/>
      <c r="F731" s="18"/>
    </row>
    <row r="732" spans="5:6" s="9" customFormat="1">
      <c r="E732" s="61"/>
      <c r="F732" s="18"/>
    </row>
    <row r="733" spans="5:6" s="9" customFormat="1">
      <c r="E733" s="61"/>
      <c r="F733" s="18"/>
    </row>
    <row r="734" spans="5:6" s="9" customFormat="1">
      <c r="E734" s="61"/>
      <c r="F734" s="18"/>
    </row>
    <row r="735" spans="5:6" s="9" customFormat="1">
      <c r="E735" s="61"/>
      <c r="F735" s="18"/>
    </row>
    <row r="736" spans="5:6" s="9" customFormat="1">
      <c r="E736" s="61"/>
      <c r="F736" s="18"/>
    </row>
    <row r="737" spans="5:6" s="9" customFormat="1">
      <c r="E737" s="61"/>
      <c r="F737" s="18"/>
    </row>
    <row r="738" spans="5:6" s="9" customFormat="1">
      <c r="E738" s="61"/>
      <c r="F738" s="18"/>
    </row>
    <row r="739" spans="5:6" s="9" customFormat="1">
      <c r="E739" s="61"/>
      <c r="F739" s="18"/>
    </row>
    <row r="740" spans="5:6" s="9" customFormat="1">
      <c r="E740" s="61"/>
      <c r="F740" s="18"/>
    </row>
    <row r="741" spans="5:6" s="9" customFormat="1">
      <c r="E741" s="61"/>
      <c r="F741" s="18"/>
    </row>
    <row r="742" spans="5:6" s="9" customFormat="1">
      <c r="E742" s="61"/>
      <c r="F742" s="18"/>
    </row>
    <row r="743" spans="5:6" s="9" customFormat="1">
      <c r="E743" s="61"/>
      <c r="F743" s="18"/>
    </row>
    <row r="744" spans="5:6" s="9" customFormat="1">
      <c r="E744" s="61"/>
      <c r="F744" s="18"/>
    </row>
    <row r="745" spans="5:6" s="9" customFormat="1">
      <c r="E745" s="61"/>
      <c r="F745" s="18"/>
    </row>
    <row r="746" spans="5:6" s="9" customFormat="1">
      <c r="E746" s="61"/>
      <c r="F746" s="18"/>
    </row>
    <row r="747" spans="5:6" s="9" customFormat="1">
      <c r="E747" s="61"/>
      <c r="F747" s="18"/>
    </row>
    <row r="748" spans="5:6" s="9" customFormat="1">
      <c r="E748" s="61"/>
      <c r="F748" s="18"/>
    </row>
    <row r="749" spans="5:6" s="9" customFormat="1">
      <c r="E749" s="61"/>
      <c r="F749" s="18"/>
    </row>
    <row r="750" spans="5:6" s="9" customFormat="1">
      <c r="E750" s="61"/>
      <c r="F750" s="18"/>
    </row>
    <row r="751" spans="5:6" s="9" customFormat="1">
      <c r="E751" s="61"/>
      <c r="F751" s="18"/>
    </row>
    <row r="752" spans="5:6" s="9" customFormat="1">
      <c r="E752" s="61"/>
      <c r="F752" s="18"/>
    </row>
    <row r="753" spans="5:6" s="9" customFormat="1">
      <c r="E753" s="61"/>
      <c r="F753" s="18"/>
    </row>
    <row r="754" spans="5:6" s="9" customFormat="1">
      <c r="E754" s="61"/>
      <c r="F754" s="18"/>
    </row>
    <row r="755" spans="5:6" s="9" customFormat="1">
      <c r="E755" s="61"/>
      <c r="F755" s="18"/>
    </row>
    <row r="756" spans="5:6" s="9" customFormat="1">
      <c r="E756" s="61"/>
      <c r="F756" s="18"/>
    </row>
    <row r="757" spans="5:6" s="9" customFormat="1">
      <c r="E757" s="61"/>
      <c r="F757" s="18"/>
    </row>
    <row r="758" spans="5:6" s="9" customFormat="1">
      <c r="E758" s="61"/>
      <c r="F758" s="18"/>
    </row>
    <row r="759" spans="5:6" s="9" customFormat="1">
      <c r="E759" s="61"/>
      <c r="F759" s="18"/>
    </row>
    <row r="760" spans="5:6" s="9" customFormat="1">
      <c r="E760" s="61"/>
      <c r="F760" s="18"/>
    </row>
    <row r="761" spans="5:6" s="9" customFormat="1">
      <c r="E761" s="61"/>
      <c r="F761" s="18"/>
    </row>
    <row r="762" spans="5:6" s="9" customFormat="1">
      <c r="E762" s="61"/>
      <c r="F762" s="18"/>
    </row>
    <row r="763" spans="5:6" s="9" customFormat="1">
      <c r="E763" s="61"/>
      <c r="F763" s="18"/>
    </row>
    <row r="764" spans="5:6" s="9" customFormat="1">
      <c r="E764" s="61"/>
      <c r="F764" s="18"/>
    </row>
    <row r="765" spans="5:6" s="9" customFormat="1">
      <c r="E765" s="61"/>
      <c r="F765" s="18"/>
    </row>
    <row r="766" spans="5:6" s="9" customFormat="1">
      <c r="E766" s="61"/>
      <c r="F766" s="18"/>
    </row>
    <row r="767" spans="5:6" s="9" customFormat="1">
      <c r="E767" s="61"/>
      <c r="F767" s="18"/>
    </row>
    <row r="768" spans="5:6" s="9" customFormat="1">
      <c r="E768" s="61"/>
      <c r="F768" s="18"/>
    </row>
    <row r="769" spans="5:6" s="9" customFormat="1">
      <c r="E769" s="61"/>
      <c r="F769" s="18"/>
    </row>
    <row r="770" spans="5:6" s="9" customFormat="1">
      <c r="E770" s="61"/>
      <c r="F770" s="18"/>
    </row>
    <row r="771" spans="5:6" s="9" customFormat="1">
      <c r="E771" s="61"/>
      <c r="F771" s="18"/>
    </row>
    <row r="772" spans="5:6" s="9" customFormat="1">
      <c r="E772" s="61"/>
      <c r="F772" s="18"/>
    </row>
    <row r="773" spans="5:6" s="9" customFormat="1">
      <c r="E773" s="61"/>
      <c r="F773" s="18"/>
    </row>
    <row r="774" spans="5:6" s="9" customFormat="1">
      <c r="E774" s="61"/>
      <c r="F774" s="18"/>
    </row>
    <row r="775" spans="5:6" s="9" customFormat="1">
      <c r="E775" s="61"/>
      <c r="F775" s="18"/>
    </row>
    <row r="776" spans="5:6" s="9" customFormat="1">
      <c r="E776" s="61"/>
      <c r="F776" s="18"/>
    </row>
    <row r="777" spans="5:6" s="9" customFormat="1">
      <c r="E777" s="61"/>
      <c r="F777" s="18"/>
    </row>
    <row r="778" spans="5:6" s="9" customFormat="1">
      <c r="E778" s="61"/>
      <c r="F778" s="18"/>
    </row>
    <row r="779" spans="5:6" s="9" customFormat="1">
      <c r="E779" s="61"/>
      <c r="F779" s="18"/>
    </row>
    <row r="780" spans="5:6" s="9" customFormat="1">
      <c r="E780" s="61"/>
      <c r="F780" s="18"/>
    </row>
    <row r="781" spans="5:6" s="9" customFormat="1">
      <c r="E781" s="61"/>
      <c r="F781" s="18"/>
    </row>
    <row r="782" spans="5:6" s="9" customFormat="1">
      <c r="E782" s="61"/>
      <c r="F782" s="18"/>
    </row>
    <row r="783" spans="5:6" s="9" customFormat="1">
      <c r="E783" s="61"/>
      <c r="F783" s="18"/>
    </row>
    <row r="784" spans="5:6" s="9" customFormat="1">
      <c r="E784" s="61"/>
      <c r="F784" s="18"/>
    </row>
    <row r="785" spans="5:6" s="9" customFormat="1">
      <c r="E785" s="61"/>
      <c r="F785" s="18"/>
    </row>
    <row r="786" spans="5:6" s="9" customFormat="1">
      <c r="E786" s="61"/>
      <c r="F786" s="18"/>
    </row>
    <row r="787" spans="5:6" s="9" customFormat="1">
      <c r="E787" s="61"/>
      <c r="F787" s="18"/>
    </row>
    <row r="788" spans="5:6" s="9" customFormat="1">
      <c r="E788" s="61"/>
      <c r="F788" s="18"/>
    </row>
    <row r="789" spans="5:6" s="9" customFormat="1">
      <c r="E789" s="61"/>
      <c r="F789" s="18"/>
    </row>
    <row r="790" spans="5:6" s="9" customFormat="1">
      <c r="E790" s="61"/>
      <c r="F790" s="18"/>
    </row>
    <row r="791" spans="5:6" s="9" customFormat="1">
      <c r="E791" s="61"/>
      <c r="F791" s="18"/>
    </row>
    <row r="792" spans="5:6" s="9" customFormat="1">
      <c r="E792" s="61"/>
      <c r="F792" s="18"/>
    </row>
    <row r="793" spans="5:6" s="9" customFormat="1">
      <c r="E793" s="61"/>
      <c r="F793" s="18"/>
    </row>
    <row r="794" spans="5:6" s="9" customFormat="1">
      <c r="E794" s="61"/>
      <c r="F794" s="18"/>
    </row>
    <row r="795" spans="5:6" s="9" customFormat="1">
      <c r="E795" s="61"/>
      <c r="F795" s="18"/>
    </row>
    <row r="796" spans="5:6" s="9" customFormat="1">
      <c r="E796" s="61"/>
      <c r="F796" s="18"/>
    </row>
    <row r="797" spans="5:6" s="9" customFormat="1">
      <c r="E797" s="61"/>
      <c r="F797" s="18"/>
    </row>
    <row r="798" spans="5:6" s="9" customFormat="1">
      <c r="E798" s="61"/>
      <c r="F798" s="18"/>
    </row>
    <row r="799" spans="5:6" s="9" customFormat="1">
      <c r="E799" s="61"/>
      <c r="F799" s="18"/>
    </row>
    <row r="800" spans="5:6" s="9" customFormat="1">
      <c r="E800" s="61"/>
      <c r="F800" s="18"/>
    </row>
    <row r="801" spans="5:6" s="9" customFormat="1">
      <c r="E801" s="61"/>
      <c r="F801" s="18"/>
    </row>
    <row r="802" spans="5:6" s="9" customFormat="1">
      <c r="E802" s="61"/>
      <c r="F802" s="18"/>
    </row>
    <row r="803" spans="5:6" s="9" customFormat="1">
      <c r="E803" s="61"/>
      <c r="F803" s="18"/>
    </row>
    <row r="804" spans="5:6" s="9" customFormat="1">
      <c r="E804" s="61"/>
      <c r="F804" s="18"/>
    </row>
    <row r="805" spans="5:6" s="9" customFormat="1">
      <c r="E805" s="61"/>
      <c r="F805" s="18"/>
    </row>
    <row r="806" spans="5:6" s="9" customFormat="1">
      <c r="E806" s="61"/>
      <c r="F806" s="18"/>
    </row>
    <row r="807" spans="5:6" s="9" customFormat="1">
      <c r="E807" s="61"/>
      <c r="F807" s="18"/>
    </row>
    <row r="808" spans="5:6" s="9" customFormat="1">
      <c r="E808" s="61"/>
      <c r="F808" s="18"/>
    </row>
    <row r="809" spans="5:6" s="9" customFormat="1">
      <c r="E809" s="61"/>
      <c r="F809" s="18"/>
    </row>
    <row r="810" spans="5:6" s="9" customFormat="1">
      <c r="E810" s="61"/>
      <c r="F810" s="18"/>
    </row>
    <row r="811" spans="5:6" s="9" customFormat="1">
      <c r="E811" s="61"/>
      <c r="F811" s="18"/>
    </row>
    <row r="812" spans="5:6" s="9" customFormat="1">
      <c r="E812" s="61"/>
      <c r="F812" s="18"/>
    </row>
    <row r="813" spans="5:6" s="9" customFormat="1">
      <c r="E813" s="61"/>
      <c r="F813" s="18"/>
    </row>
    <row r="814" spans="5:6" s="9" customFormat="1">
      <c r="E814" s="61"/>
      <c r="F814" s="18"/>
    </row>
    <row r="815" spans="5:6" s="9" customFormat="1">
      <c r="E815" s="61"/>
      <c r="F815" s="18"/>
    </row>
    <row r="816" spans="5:6" s="9" customFormat="1">
      <c r="E816" s="61"/>
      <c r="F816" s="18"/>
    </row>
    <row r="817" spans="5:6" s="9" customFormat="1">
      <c r="E817" s="61"/>
      <c r="F817" s="18"/>
    </row>
    <row r="818" spans="5:6" s="9" customFormat="1">
      <c r="E818" s="61"/>
      <c r="F818" s="18"/>
    </row>
    <row r="819" spans="5:6" s="9" customFormat="1">
      <c r="E819" s="61"/>
      <c r="F819" s="18"/>
    </row>
    <row r="820" spans="5:6" s="9" customFormat="1">
      <c r="E820" s="61"/>
      <c r="F820" s="18"/>
    </row>
    <row r="821" spans="5:6" s="9" customFormat="1">
      <c r="E821" s="61"/>
      <c r="F821" s="18"/>
    </row>
    <row r="822" spans="5:6" s="9" customFormat="1">
      <c r="E822" s="61"/>
      <c r="F822" s="18"/>
    </row>
    <row r="823" spans="5:6" s="9" customFormat="1">
      <c r="E823" s="61"/>
      <c r="F823" s="18"/>
    </row>
    <row r="824" spans="5:6" s="9" customFormat="1">
      <c r="E824" s="61"/>
      <c r="F824" s="18"/>
    </row>
    <row r="825" spans="5:6" s="9" customFormat="1">
      <c r="E825" s="61"/>
      <c r="F825" s="18"/>
    </row>
    <row r="826" spans="5:6" s="9" customFormat="1">
      <c r="E826" s="61"/>
      <c r="F826" s="18"/>
    </row>
    <row r="827" spans="5:6" s="9" customFormat="1">
      <c r="E827" s="61"/>
      <c r="F827" s="18"/>
    </row>
    <row r="828" spans="5:6" s="9" customFormat="1">
      <c r="E828" s="61"/>
      <c r="F828" s="18"/>
    </row>
    <row r="829" spans="5:6" s="9" customFormat="1">
      <c r="E829" s="61"/>
      <c r="F829" s="18"/>
    </row>
    <row r="830" spans="5:6" s="9" customFormat="1">
      <c r="E830" s="61"/>
      <c r="F830" s="18"/>
    </row>
    <row r="831" spans="5:6" s="9" customFormat="1">
      <c r="E831" s="61"/>
      <c r="F831" s="18"/>
    </row>
    <row r="832" spans="5:6" s="9" customFormat="1">
      <c r="E832" s="61"/>
      <c r="F832" s="18"/>
    </row>
    <row r="833" spans="5:6" s="9" customFormat="1">
      <c r="E833" s="61"/>
      <c r="F833" s="18"/>
    </row>
    <row r="834" spans="5:6" s="9" customFormat="1">
      <c r="E834" s="61"/>
      <c r="F834" s="18"/>
    </row>
    <row r="835" spans="5:6" s="9" customFormat="1">
      <c r="E835" s="61"/>
      <c r="F835" s="18"/>
    </row>
    <row r="836" spans="5:6" s="9" customFormat="1">
      <c r="E836" s="61"/>
      <c r="F836" s="18"/>
    </row>
    <row r="837" spans="5:6" s="9" customFormat="1">
      <c r="E837" s="61"/>
      <c r="F837" s="18"/>
    </row>
    <row r="838" spans="5:6" s="9" customFormat="1">
      <c r="E838" s="61"/>
      <c r="F838" s="18"/>
    </row>
    <row r="839" spans="5:6" s="9" customFormat="1">
      <c r="E839" s="61"/>
      <c r="F839" s="18"/>
    </row>
    <row r="840" spans="5:6" s="9" customFormat="1">
      <c r="E840" s="61"/>
      <c r="F840" s="18"/>
    </row>
    <row r="841" spans="5:6" s="9" customFormat="1">
      <c r="E841" s="61"/>
      <c r="F841" s="18"/>
    </row>
    <row r="842" spans="5:6" s="9" customFormat="1">
      <c r="E842" s="61"/>
      <c r="F842" s="18"/>
    </row>
    <row r="843" spans="5:6" s="9" customFormat="1">
      <c r="E843" s="61"/>
      <c r="F843" s="18"/>
    </row>
    <row r="844" spans="5:6" s="9" customFormat="1">
      <c r="E844" s="61"/>
      <c r="F844" s="18"/>
    </row>
    <row r="845" spans="5:6" s="9" customFormat="1">
      <c r="E845" s="61"/>
      <c r="F845" s="18"/>
    </row>
    <row r="846" spans="5:6" s="9" customFormat="1">
      <c r="E846" s="61"/>
      <c r="F846" s="18"/>
    </row>
    <row r="847" spans="5:6" s="9" customFormat="1">
      <c r="E847" s="61"/>
      <c r="F847" s="18"/>
    </row>
    <row r="848" spans="5:6" s="9" customFormat="1">
      <c r="E848" s="61"/>
      <c r="F848" s="18"/>
    </row>
    <row r="849" spans="5:6" s="9" customFormat="1">
      <c r="E849" s="61"/>
      <c r="F849" s="18"/>
    </row>
    <row r="850" spans="5:6" s="9" customFormat="1">
      <c r="E850" s="61"/>
      <c r="F850" s="18"/>
    </row>
    <row r="851" spans="5:6" s="9" customFormat="1">
      <c r="E851" s="61"/>
      <c r="F851" s="18"/>
    </row>
    <row r="852" spans="5:6" s="9" customFormat="1">
      <c r="E852" s="61"/>
      <c r="F852" s="18"/>
    </row>
    <row r="853" spans="5:6" s="9" customFormat="1">
      <c r="E853" s="61"/>
      <c r="F853" s="18"/>
    </row>
    <row r="854" spans="5:6" s="9" customFormat="1">
      <c r="E854" s="61"/>
      <c r="F854" s="18"/>
    </row>
    <row r="855" spans="5:6" s="9" customFormat="1">
      <c r="E855" s="61"/>
      <c r="F855" s="18"/>
    </row>
    <row r="856" spans="5:6" s="9" customFormat="1">
      <c r="E856" s="61"/>
      <c r="F856" s="18"/>
    </row>
    <row r="857" spans="5:6" s="9" customFormat="1">
      <c r="E857" s="61"/>
      <c r="F857" s="18"/>
    </row>
    <row r="858" spans="5:6" s="9" customFormat="1">
      <c r="E858" s="61"/>
      <c r="F858" s="18"/>
    </row>
    <row r="859" spans="5:6" s="9" customFormat="1">
      <c r="E859" s="61"/>
      <c r="F859" s="18"/>
    </row>
    <row r="860" spans="5:6" s="9" customFormat="1">
      <c r="E860" s="61"/>
      <c r="F860" s="18"/>
    </row>
    <row r="861" spans="5:6" s="9" customFormat="1">
      <c r="E861" s="61"/>
      <c r="F861" s="18"/>
    </row>
    <row r="862" spans="5:6" s="9" customFormat="1">
      <c r="E862" s="61"/>
      <c r="F862" s="18"/>
    </row>
    <row r="863" spans="5:6" s="9" customFormat="1">
      <c r="E863" s="61"/>
      <c r="F863" s="18"/>
    </row>
    <row r="864" spans="5:6" s="9" customFormat="1">
      <c r="E864" s="61"/>
      <c r="F864" s="18"/>
    </row>
    <row r="865" spans="5:6" s="9" customFormat="1">
      <c r="E865" s="61"/>
      <c r="F865" s="18"/>
    </row>
    <row r="866" spans="5:6" s="9" customFormat="1">
      <c r="E866" s="61"/>
      <c r="F866" s="18"/>
    </row>
    <row r="867" spans="5:6" s="9" customFormat="1">
      <c r="E867" s="61"/>
      <c r="F867" s="18"/>
    </row>
    <row r="868" spans="5:6" s="9" customFormat="1">
      <c r="E868" s="61"/>
      <c r="F868" s="18"/>
    </row>
    <row r="869" spans="5:6" s="9" customFormat="1">
      <c r="E869" s="61"/>
      <c r="F869" s="18"/>
    </row>
    <row r="870" spans="5:6" s="9" customFormat="1">
      <c r="E870" s="61"/>
      <c r="F870" s="18"/>
    </row>
    <row r="871" spans="5:6" s="9" customFormat="1">
      <c r="E871" s="61"/>
      <c r="F871" s="18"/>
    </row>
    <row r="872" spans="5:6" s="9" customFormat="1">
      <c r="E872" s="61"/>
      <c r="F872" s="18"/>
    </row>
    <row r="873" spans="5:6" s="9" customFormat="1">
      <c r="E873" s="61"/>
      <c r="F873" s="18"/>
    </row>
    <row r="874" spans="5:6" s="9" customFormat="1">
      <c r="E874" s="61"/>
      <c r="F874" s="18"/>
    </row>
    <row r="875" spans="5:6" s="9" customFormat="1">
      <c r="E875" s="61"/>
      <c r="F875" s="18"/>
    </row>
    <row r="876" spans="5:6" s="9" customFormat="1">
      <c r="E876" s="61"/>
      <c r="F876" s="18"/>
    </row>
    <row r="877" spans="5:6" s="9" customFormat="1">
      <c r="E877" s="61"/>
      <c r="F877" s="18"/>
    </row>
    <row r="878" spans="5:6" s="9" customFormat="1">
      <c r="E878" s="61"/>
      <c r="F878" s="18"/>
    </row>
    <row r="879" spans="5:6" s="9" customFormat="1">
      <c r="E879" s="61"/>
      <c r="F879" s="18"/>
    </row>
    <row r="880" spans="5:6" s="9" customFormat="1">
      <c r="E880" s="61"/>
      <c r="F880" s="18"/>
    </row>
    <row r="881" spans="5:6" s="9" customFormat="1">
      <c r="E881" s="61"/>
      <c r="F881" s="18"/>
    </row>
    <row r="882" spans="5:6" s="9" customFormat="1">
      <c r="E882" s="61"/>
      <c r="F882" s="18"/>
    </row>
    <row r="883" spans="5:6" s="9" customFormat="1">
      <c r="E883" s="61"/>
      <c r="F883" s="18"/>
    </row>
    <row r="884" spans="5:6" s="9" customFormat="1">
      <c r="E884" s="61"/>
      <c r="F884" s="18"/>
    </row>
    <row r="885" spans="5:6" s="9" customFormat="1">
      <c r="E885" s="61"/>
      <c r="F885" s="18"/>
    </row>
    <row r="886" spans="5:6" s="9" customFormat="1">
      <c r="E886" s="61"/>
      <c r="F886" s="18"/>
    </row>
    <row r="887" spans="5:6" s="9" customFormat="1">
      <c r="E887" s="61"/>
      <c r="F887" s="18"/>
    </row>
    <row r="888" spans="5:6" s="9" customFormat="1">
      <c r="E888" s="61"/>
      <c r="F888" s="18"/>
    </row>
    <row r="889" spans="5:6" s="9" customFormat="1">
      <c r="E889" s="61"/>
      <c r="F889" s="18"/>
    </row>
    <row r="890" spans="5:6" s="9" customFormat="1">
      <c r="E890" s="61"/>
      <c r="F890" s="18"/>
    </row>
    <row r="891" spans="5:6" s="9" customFormat="1">
      <c r="E891" s="61"/>
      <c r="F891" s="18"/>
    </row>
    <row r="892" spans="5:6" s="9" customFormat="1">
      <c r="E892" s="61"/>
      <c r="F892" s="18"/>
    </row>
    <row r="893" spans="5:6" s="9" customFormat="1">
      <c r="E893" s="61"/>
      <c r="F893" s="18"/>
    </row>
    <row r="894" spans="5:6" s="9" customFormat="1">
      <c r="E894" s="61"/>
      <c r="F894" s="18"/>
    </row>
    <row r="895" spans="5:6" s="9" customFormat="1">
      <c r="E895" s="61"/>
      <c r="F895" s="18"/>
    </row>
    <row r="896" spans="5:6" s="9" customFormat="1">
      <c r="E896" s="61"/>
      <c r="F896" s="18"/>
    </row>
    <row r="897" spans="5:6" s="9" customFormat="1">
      <c r="E897" s="61"/>
      <c r="F897" s="18"/>
    </row>
    <row r="898" spans="5:6" s="9" customFormat="1">
      <c r="E898" s="61"/>
      <c r="F898" s="18"/>
    </row>
    <row r="899" spans="5:6" s="9" customFormat="1">
      <c r="E899" s="61"/>
      <c r="F899" s="18"/>
    </row>
    <row r="900" spans="5:6" s="9" customFormat="1">
      <c r="E900" s="61"/>
      <c r="F900" s="18"/>
    </row>
    <row r="901" spans="5:6" s="9" customFormat="1">
      <c r="E901" s="61"/>
      <c r="F901" s="18"/>
    </row>
    <row r="902" spans="5:6" s="9" customFormat="1">
      <c r="E902" s="61"/>
      <c r="F902" s="18"/>
    </row>
    <row r="903" spans="5:6" s="9" customFormat="1">
      <c r="E903" s="61"/>
      <c r="F903" s="18"/>
    </row>
    <row r="904" spans="5:6" s="9" customFormat="1">
      <c r="E904" s="61"/>
      <c r="F904" s="18"/>
    </row>
    <row r="905" spans="5:6" s="9" customFormat="1">
      <c r="E905" s="61"/>
      <c r="F905" s="18"/>
    </row>
    <row r="906" spans="5:6" s="9" customFormat="1">
      <c r="E906" s="61"/>
      <c r="F906" s="18"/>
    </row>
    <row r="907" spans="5:6" s="9" customFormat="1">
      <c r="E907" s="61"/>
      <c r="F907" s="18"/>
    </row>
    <row r="908" spans="5:6" s="9" customFormat="1">
      <c r="E908" s="61"/>
      <c r="F908" s="18"/>
    </row>
    <row r="909" spans="5:6" s="9" customFormat="1">
      <c r="E909" s="61"/>
      <c r="F909" s="18"/>
    </row>
    <row r="910" spans="5:6" s="9" customFormat="1">
      <c r="E910" s="61"/>
      <c r="F910" s="18"/>
    </row>
    <row r="911" spans="5:6" s="9" customFormat="1">
      <c r="E911" s="61"/>
      <c r="F911" s="18"/>
    </row>
    <row r="912" spans="5:6" s="9" customFormat="1">
      <c r="E912" s="61"/>
      <c r="F912" s="18"/>
    </row>
    <row r="913" spans="5:6" s="9" customFormat="1">
      <c r="E913" s="61"/>
      <c r="F913" s="18"/>
    </row>
    <row r="914" spans="5:6" s="9" customFormat="1">
      <c r="E914" s="61"/>
      <c r="F914" s="18"/>
    </row>
    <row r="915" spans="5:6" s="9" customFormat="1">
      <c r="E915" s="61"/>
      <c r="F915" s="18"/>
    </row>
    <row r="916" spans="5:6" s="9" customFormat="1">
      <c r="E916" s="61"/>
      <c r="F916" s="18"/>
    </row>
    <row r="917" spans="5:6" s="9" customFormat="1">
      <c r="E917" s="61"/>
      <c r="F917" s="18"/>
    </row>
    <row r="918" spans="5:6" s="9" customFormat="1">
      <c r="E918" s="61"/>
      <c r="F918" s="18"/>
    </row>
    <row r="919" spans="5:6" s="9" customFormat="1">
      <c r="E919" s="61"/>
      <c r="F919" s="18"/>
    </row>
    <row r="920" spans="5:6" s="9" customFormat="1">
      <c r="E920" s="61"/>
      <c r="F920" s="18"/>
    </row>
    <row r="921" spans="5:6" s="9" customFormat="1">
      <c r="E921" s="61"/>
      <c r="F921" s="18"/>
    </row>
    <row r="922" spans="5:6" s="9" customFormat="1">
      <c r="E922" s="61"/>
      <c r="F922" s="18"/>
    </row>
    <row r="923" spans="5:6" s="9" customFormat="1">
      <c r="E923" s="61"/>
      <c r="F923" s="18"/>
    </row>
    <row r="924" spans="5:6" s="9" customFormat="1">
      <c r="E924" s="61"/>
      <c r="F924" s="18"/>
    </row>
    <row r="925" spans="5:6" s="9" customFormat="1">
      <c r="E925" s="61"/>
      <c r="F925" s="18"/>
    </row>
    <row r="926" spans="5:6" s="9" customFormat="1">
      <c r="E926" s="61"/>
      <c r="F926" s="18"/>
    </row>
    <row r="927" spans="5:6" s="9" customFormat="1">
      <c r="E927" s="61"/>
      <c r="F927" s="18"/>
    </row>
    <row r="928" spans="5:6" s="9" customFormat="1">
      <c r="E928" s="61"/>
      <c r="F928" s="18"/>
    </row>
    <row r="929" spans="5:6" s="9" customFormat="1">
      <c r="E929" s="61"/>
      <c r="F929" s="18"/>
    </row>
    <row r="930" spans="5:6" s="9" customFormat="1">
      <c r="E930" s="61"/>
      <c r="F930" s="18"/>
    </row>
    <row r="931" spans="5:6" s="9" customFormat="1">
      <c r="E931" s="61"/>
      <c r="F931" s="18"/>
    </row>
    <row r="932" spans="5:6" s="9" customFormat="1">
      <c r="E932" s="61"/>
      <c r="F932" s="18"/>
    </row>
    <row r="933" spans="5:6" s="9" customFormat="1">
      <c r="E933" s="61"/>
      <c r="F933" s="18"/>
    </row>
    <row r="934" spans="5:6" s="9" customFormat="1">
      <c r="E934" s="61"/>
      <c r="F934" s="18"/>
    </row>
    <row r="935" spans="5:6" s="9" customFormat="1">
      <c r="E935" s="61"/>
      <c r="F935" s="18"/>
    </row>
    <row r="936" spans="5:6" s="9" customFormat="1">
      <c r="E936" s="61"/>
      <c r="F936" s="18"/>
    </row>
    <row r="937" spans="5:6" s="9" customFormat="1">
      <c r="E937" s="61"/>
      <c r="F937" s="18"/>
    </row>
    <row r="938" spans="5:6" s="9" customFormat="1">
      <c r="E938" s="61"/>
      <c r="F938" s="18"/>
    </row>
    <row r="939" spans="5:6" s="9" customFormat="1">
      <c r="E939" s="61"/>
      <c r="F939" s="18"/>
    </row>
    <row r="940" spans="5:6" s="9" customFormat="1">
      <c r="E940" s="61"/>
      <c r="F940" s="18"/>
    </row>
    <row r="941" spans="5:6" s="9" customFormat="1">
      <c r="E941" s="61"/>
      <c r="F941" s="18"/>
    </row>
    <row r="942" spans="5:6" s="9" customFormat="1">
      <c r="E942" s="61"/>
      <c r="F942" s="18"/>
    </row>
    <row r="943" spans="5:6" s="9" customFormat="1">
      <c r="E943" s="61"/>
      <c r="F943" s="18"/>
    </row>
    <row r="944" spans="5:6" s="9" customFormat="1">
      <c r="E944" s="61"/>
      <c r="F944" s="18"/>
    </row>
    <row r="945" spans="5:6" s="9" customFormat="1">
      <c r="E945" s="61"/>
      <c r="F945" s="18"/>
    </row>
    <row r="946" spans="5:6" s="9" customFormat="1">
      <c r="E946" s="61"/>
      <c r="F946" s="18"/>
    </row>
    <row r="947" spans="5:6" s="9" customFormat="1">
      <c r="E947" s="61"/>
      <c r="F947" s="18"/>
    </row>
    <row r="948" spans="5:6" s="9" customFormat="1">
      <c r="E948" s="61"/>
      <c r="F948" s="18"/>
    </row>
    <row r="949" spans="5:6" s="9" customFormat="1">
      <c r="E949" s="61"/>
      <c r="F949" s="18"/>
    </row>
    <row r="950" spans="5:6" s="9" customFormat="1">
      <c r="E950" s="61"/>
      <c r="F950" s="18"/>
    </row>
    <row r="951" spans="5:6" s="9" customFormat="1">
      <c r="E951" s="61"/>
      <c r="F951" s="18"/>
    </row>
    <row r="952" spans="5:6" s="9" customFormat="1">
      <c r="E952" s="61"/>
      <c r="F952" s="18"/>
    </row>
    <row r="953" spans="5:6" s="9" customFormat="1">
      <c r="E953" s="61"/>
      <c r="F953" s="18"/>
    </row>
    <row r="954" spans="5:6" s="9" customFormat="1">
      <c r="E954" s="61"/>
      <c r="F954" s="18"/>
    </row>
    <row r="955" spans="5:6" s="9" customFormat="1">
      <c r="E955" s="61"/>
      <c r="F955" s="18"/>
    </row>
    <row r="956" spans="5:6" s="9" customFormat="1">
      <c r="E956" s="61"/>
      <c r="F956" s="18"/>
    </row>
    <row r="957" spans="5:6" s="9" customFormat="1">
      <c r="E957" s="61"/>
      <c r="F957" s="18"/>
    </row>
    <row r="958" spans="5:6" s="9" customFormat="1">
      <c r="E958" s="61"/>
      <c r="F958" s="18"/>
    </row>
    <row r="959" spans="5:6" s="9" customFormat="1">
      <c r="E959" s="61"/>
      <c r="F959" s="18"/>
    </row>
    <row r="960" spans="5:6" s="9" customFormat="1">
      <c r="E960" s="61"/>
      <c r="F960" s="18"/>
    </row>
    <row r="961" spans="5:6" s="9" customFormat="1">
      <c r="E961" s="61"/>
      <c r="F961" s="18"/>
    </row>
    <row r="962" spans="5:6" s="9" customFormat="1">
      <c r="E962" s="61"/>
      <c r="F962" s="18"/>
    </row>
    <row r="963" spans="5:6" s="9" customFormat="1">
      <c r="E963" s="61"/>
      <c r="F963" s="18"/>
    </row>
    <row r="964" spans="5:6" s="9" customFormat="1">
      <c r="E964" s="61"/>
      <c r="F964" s="18"/>
    </row>
    <row r="965" spans="5:6" s="9" customFormat="1">
      <c r="E965" s="61"/>
      <c r="F965" s="18"/>
    </row>
    <row r="966" spans="5:6" s="9" customFormat="1">
      <c r="E966" s="61"/>
      <c r="F966" s="18"/>
    </row>
    <row r="967" spans="5:6" s="9" customFormat="1">
      <c r="E967" s="61"/>
      <c r="F967" s="18"/>
    </row>
    <row r="968" spans="5:6" s="9" customFormat="1">
      <c r="E968" s="61"/>
      <c r="F968" s="18"/>
    </row>
    <row r="969" spans="5:6" s="9" customFormat="1">
      <c r="E969" s="61"/>
      <c r="F969" s="18"/>
    </row>
    <row r="970" spans="5:6" s="9" customFormat="1">
      <c r="E970" s="61"/>
      <c r="F970" s="18"/>
    </row>
    <row r="971" spans="5:6" s="9" customFormat="1">
      <c r="E971" s="61"/>
      <c r="F971" s="18"/>
    </row>
    <row r="972" spans="5:6" s="9" customFormat="1">
      <c r="E972" s="61"/>
      <c r="F972" s="18"/>
    </row>
    <row r="973" spans="5:6" s="9" customFormat="1">
      <c r="E973" s="61"/>
      <c r="F973" s="18"/>
    </row>
    <row r="974" spans="5:6" s="9" customFormat="1">
      <c r="E974" s="61"/>
      <c r="F974" s="18"/>
    </row>
    <row r="975" spans="5:6" s="9" customFormat="1">
      <c r="E975" s="61"/>
      <c r="F975" s="18"/>
    </row>
    <row r="976" spans="5:6" s="9" customFormat="1">
      <c r="E976" s="61"/>
      <c r="F976" s="18"/>
    </row>
    <row r="977" spans="5:6" s="9" customFormat="1">
      <c r="E977" s="61"/>
      <c r="F977" s="18"/>
    </row>
    <row r="978" spans="5:6" s="9" customFormat="1">
      <c r="E978" s="61"/>
      <c r="F978" s="18"/>
    </row>
    <row r="979" spans="5:6" s="9" customFormat="1">
      <c r="E979" s="61"/>
      <c r="F979" s="18"/>
    </row>
    <row r="980" spans="5:6" s="9" customFormat="1">
      <c r="E980" s="61"/>
      <c r="F980" s="18"/>
    </row>
    <row r="981" spans="5:6" s="9" customFormat="1">
      <c r="E981" s="61"/>
      <c r="F981" s="18"/>
    </row>
    <row r="982" spans="5:6" s="9" customFormat="1">
      <c r="E982" s="61"/>
      <c r="F982" s="18"/>
    </row>
    <row r="983" spans="5:6" s="9" customFormat="1">
      <c r="E983" s="61"/>
      <c r="F983" s="18"/>
    </row>
    <row r="984" spans="5:6" s="9" customFormat="1">
      <c r="E984" s="61"/>
      <c r="F984" s="18"/>
    </row>
    <row r="985" spans="5:6" s="9" customFormat="1">
      <c r="E985" s="61"/>
      <c r="F985" s="18"/>
    </row>
    <row r="986" spans="5:6" s="9" customFormat="1">
      <c r="E986" s="61"/>
      <c r="F986" s="18"/>
    </row>
    <row r="987" spans="5:6" s="9" customFormat="1">
      <c r="E987" s="61"/>
      <c r="F987" s="18"/>
    </row>
    <row r="988" spans="5:6" s="9" customFormat="1">
      <c r="E988" s="61"/>
      <c r="F988" s="18"/>
    </row>
    <row r="989" spans="5:6" s="9" customFormat="1">
      <c r="E989" s="61"/>
      <c r="F989" s="18"/>
    </row>
    <row r="990" spans="5:6" s="9" customFormat="1">
      <c r="E990" s="61"/>
      <c r="F990" s="18"/>
    </row>
    <row r="991" spans="5:6" s="9" customFormat="1">
      <c r="E991" s="61"/>
      <c r="F991" s="18"/>
    </row>
    <row r="992" spans="5:6" s="9" customFormat="1">
      <c r="E992" s="61"/>
      <c r="F992" s="18"/>
    </row>
    <row r="993" spans="5:6" s="9" customFormat="1">
      <c r="E993" s="61"/>
      <c r="F993" s="18"/>
    </row>
    <row r="994" spans="5:6" s="9" customFormat="1">
      <c r="E994" s="61"/>
      <c r="F994" s="18"/>
    </row>
    <row r="995" spans="5:6" s="9" customFormat="1">
      <c r="E995" s="61"/>
      <c r="F995" s="18"/>
    </row>
    <row r="996" spans="5:6" s="9" customFormat="1">
      <c r="E996" s="61"/>
      <c r="F996" s="18"/>
    </row>
    <row r="997" spans="5:6" s="9" customFormat="1">
      <c r="E997" s="61"/>
      <c r="F997" s="18"/>
    </row>
    <row r="998" spans="5:6" s="9" customFormat="1">
      <c r="E998" s="61"/>
      <c r="F998" s="18"/>
    </row>
    <row r="999" spans="5:6" s="9" customFormat="1">
      <c r="E999" s="61"/>
      <c r="F999" s="18"/>
    </row>
    <row r="1000" spans="5:6" s="9" customFormat="1">
      <c r="E1000" s="61"/>
      <c r="F1000" s="18"/>
    </row>
    <row r="1001" spans="5:6" s="9" customFormat="1">
      <c r="E1001" s="61"/>
      <c r="F1001" s="18"/>
    </row>
    <row r="1002" spans="5:6" s="9" customFormat="1">
      <c r="E1002" s="61"/>
      <c r="F1002" s="18"/>
    </row>
    <row r="1003" spans="5:6" s="9" customFormat="1">
      <c r="E1003" s="61"/>
      <c r="F1003" s="18"/>
    </row>
    <row r="1004" spans="5:6" s="9" customFormat="1">
      <c r="E1004" s="61"/>
      <c r="F1004" s="18"/>
    </row>
    <row r="1005" spans="5:6" s="9" customFormat="1">
      <c r="E1005" s="61"/>
      <c r="F1005" s="18"/>
    </row>
    <row r="1006" spans="5:6" s="9" customFormat="1">
      <c r="E1006" s="61"/>
      <c r="F1006" s="18"/>
    </row>
    <row r="1007" spans="5:6" s="9" customFormat="1">
      <c r="E1007" s="61"/>
      <c r="F1007" s="18"/>
    </row>
    <row r="1008" spans="5:6" s="9" customFormat="1">
      <c r="E1008" s="61"/>
      <c r="F1008" s="18"/>
    </row>
    <row r="1009" spans="5:6" s="9" customFormat="1">
      <c r="E1009" s="61"/>
      <c r="F1009" s="18"/>
    </row>
    <row r="1010" spans="5:6" s="9" customFormat="1">
      <c r="E1010" s="61"/>
      <c r="F1010" s="18"/>
    </row>
    <row r="1011" spans="5:6" s="9" customFormat="1">
      <c r="E1011" s="61"/>
      <c r="F1011" s="18"/>
    </row>
    <row r="1012" spans="5:6" s="9" customFormat="1">
      <c r="E1012" s="61"/>
      <c r="F1012" s="18"/>
    </row>
    <row r="1013" spans="5:6" s="9" customFormat="1">
      <c r="E1013" s="61"/>
      <c r="F1013" s="18"/>
    </row>
    <row r="1014" spans="5:6" s="9" customFormat="1">
      <c r="E1014" s="61"/>
      <c r="F1014" s="18"/>
    </row>
    <row r="1015" spans="5:6" s="9" customFormat="1">
      <c r="E1015" s="61"/>
      <c r="F1015" s="18"/>
    </row>
    <row r="1016" spans="5:6" s="9" customFormat="1">
      <c r="E1016" s="61"/>
      <c r="F1016" s="18"/>
    </row>
    <row r="1017" spans="5:6" s="9" customFormat="1">
      <c r="E1017" s="61"/>
      <c r="F1017" s="18"/>
    </row>
    <row r="1018" spans="5:6" s="9" customFormat="1">
      <c r="E1018" s="61"/>
      <c r="F1018" s="18"/>
    </row>
    <row r="1019" spans="5:6" s="9" customFormat="1">
      <c r="E1019" s="61"/>
      <c r="F1019" s="18"/>
    </row>
    <row r="1020" spans="5:6" s="9" customFormat="1">
      <c r="E1020" s="61"/>
      <c r="F1020" s="18"/>
    </row>
    <row r="1021" spans="5:6" s="9" customFormat="1">
      <c r="E1021" s="61"/>
      <c r="F1021" s="18"/>
    </row>
    <row r="1022" spans="5:6" s="9" customFormat="1">
      <c r="E1022" s="61"/>
      <c r="F1022" s="18"/>
    </row>
    <row r="1023" spans="5:6" s="9" customFormat="1">
      <c r="E1023" s="61"/>
      <c r="F1023" s="18"/>
    </row>
    <row r="1024" spans="5:6" s="9" customFormat="1">
      <c r="E1024" s="61"/>
      <c r="F1024" s="18"/>
    </row>
    <row r="1025" spans="5:6" s="9" customFormat="1">
      <c r="E1025" s="61"/>
      <c r="F1025" s="18"/>
    </row>
    <row r="1026" spans="5:6" s="9" customFormat="1">
      <c r="E1026" s="61"/>
      <c r="F1026" s="18"/>
    </row>
    <row r="1027" spans="5:6" s="9" customFormat="1">
      <c r="E1027" s="61"/>
      <c r="F1027" s="18"/>
    </row>
    <row r="1028" spans="5:6" s="9" customFormat="1">
      <c r="E1028" s="61"/>
      <c r="F1028" s="18"/>
    </row>
    <row r="1029" spans="5:6" s="9" customFormat="1">
      <c r="E1029" s="61"/>
      <c r="F1029" s="18"/>
    </row>
    <row r="1030" spans="5:6" s="9" customFormat="1">
      <c r="E1030" s="61"/>
      <c r="F1030" s="18"/>
    </row>
    <row r="1031" spans="5:6" s="9" customFormat="1">
      <c r="E1031" s="61"/>
      <c r="F1031" s="18"/>
    </row>
    <row r="1032" spans="5:6" s="9" customFormat="1">
      <c r="E1032" s="61"/>
      <c r="F1032" s="18"/>
    </row>
    <row r="1033" spans="5:6" s="9" customFormat="1">
      <c r="E1033" s="61"/>
      <c r="F1033" s="18"/>
    </row>
    <row r="1034" spans="5:6" s="9" customFormat="1">
      <c r="E1034" s="61"/>
      <c r="F1034" s="18"/>
    </row>
  </sheetData>
  <autoFilter ref="A2:O70" xr:uid="{00000000-0009-0000-0000-000003000000}"/>
  <mergeCells count="1">
    <mergeCell ref="A1:M1"/>
  </mergeCells>
  <conditionalFormatting sqref="A7:A18">
    <cfRule type="expression" dxfId="5659" priority="25">
      <formula>AND($L7="EM ATRASO",ISBLANK($M7)=TRUE())</formula>
    </cfRule>
    <cfRule type="expression" dxfId="5658" priority="26">
      <formula>AND($L7="SIM",ISBLANK($M7)=TRUE())</formula>
    </cfRule>
  </conditionalFormatting>
  <conditionalFormatting sqref="A3:G6">
    <cfRule type="expression" dxfId="5657" priority="39">
      <formula>AND($L3="EM ATRASO",ISBLANK($M3)=TRUE())</formula>
    </cfRule>
    <cfRule type="expression" dxfId="5656" priority="40">
      <formula>AND($L3="SIM",ISBLANK($M3)=TRUE())</formula>
    </cfRule>
  </conditionalFormatting>
  <conditionalFormatting sqref="A19:K31">
    <cfRule type="expression" dxfId="5655" priority="15">
      <formula>AND($L19="EM ATRASO",ISBLANK($M19)=TRUE())</formula>
    </cfRule>
  </conditionalFormatting>
  <conditionalFormatting sqref="A19:K54">
    <cfRule type="expression" dxfId="5654" priority="16">
      <formula>AND($L19="SIM",ISBLANK($M19)=TRUE())</formula>
    </cfRule>
  </conditionalFormatting>
  <conditionalFormatting sqref="A32:K63">
    <cfRule type="expression" dxfId="5653" priority="7">
      <formula>AND($L32="EM ATRASO",ISBLANK($M32)=TRUE())</formula>
    </cfRule>
  </conditionalFormatting>
  <conditionalFormatting sqref="A55:K63">
    <cfRule type="expression" dxfId="5652" priority="8">
      <formula>AND($L55="SIM",ISBLANK($M55)=TRUE())</formula>
    </cfRule>
  </conditionalFormatting>
  <conditionalFormatting sqref="A64:O70">
    <cfRule type="expression" dxfId="5651" priority="43">
      <formula>AND($L64="EM ATRASO",ISBLANK($M64)=TRUE())</formula>
    </cfRule>
    <cfRule type="expression" dxfId="5650" priority="44">
      <formula>AND($L64="SIM",ISBLANK($M64)=TRUE())</formula>
    </cfRule>
  </conditionalFormatting>
  <conditionalFormatting sqref="B7:B37">
    <cfRule type="expression" dxfId="5649" priority="13">
      <formula>AND($L7="EM ATRASO",ISBLANK($M7)=TRUE())</formula>
    </cfRule>
    <cfRule type="expression" dxfId="5648" priority="14">
      <formula>AND($L7="SIM",ISBLANK($M7)=TRUE())</formula>
    </cfRule>
  </conditionalFormatting>
  <conditionalFormatting sqref="B12:I14 B15:K18 C7:I11">
    <cfRule type="expression" dxfId="5647" priority="45">
      <formula>AND($L7="EM ATRASO",ISBLANK($M7)=TRUE())</formula>
    </cfRule>
  </conditionalFormatting>
  <conditionalFormatting sqref="C7:I11 B12:I14 B15:K18">
    <cfRule type="expression" dxfId="5646" priority="46">
      <formula>AND($L7="SIM",ISBLANK($M7)=TRUE())</formula>
    </cfRule>
  </conditionalFormatting>
  <conditionalFormatting sqref="H4:I6">
    <cfRule type="expression" dxfId="5645" priority="33">
      <formula>AND($L4="EM ATRASO",ISBLANK($M4)=TRUE())</formula>
    </cfRule>
    <cfRule type="expression" dxfId="5644" priority="34">
      <formula>AND($L4="SIM",ISBLANK($M4)=TRUE())</formula>
    </cfRule>
  </conditionalFormatting>
  <conditionalFormatting sqref="H3:K3">
    <cfRule type="expression" dxfId="5643" priority="37">
      <formula>AND($L3="EM ATRASO",ISBLANK($M3)=TRUE())</formula>
    </cfRule>
    <cfRule type="expression" dxfId="5642" priority="38">
      <formula>AND($L3="SIM",ISBLANK($M3)=TRUE())</formula>
    </cfRule>
  </conditionalFormatting>
  <conditionalFormatting sqref="J4:K14">
    <cfRule type="expression" dxfId="5641" priority="27">
      <formula>AND($L4="EM ATRASO",ISBLANK($M4)=TRUE())</formula>
    </cfRule>
    <cfRule type="expression" dxfId="5640" priority="28">
      <formula>AND($L4="SIM",ISBLANK($M4)=TRUE())</formula>
    </cfRule>
  </conditionalFormatting>
  <conditionalFormatting sqref="L3:O63">
    <cfRule type="expression" dxfId="5639" priority="5">
      <formula>AND($L3="EM ATRASO",ISBLANK($M3)=TRUE())</formula>
    </cfRule>
    <cfRule type="expression" dxfId="5638" priority="6">
      <formula>AND($L3="SIM",ISBLANK($M3)=TRUE())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C30 C36 C19 C47 C63 C67" numberStoredAsText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050"/>
  <sheetViews>
    <sheetView topLeftCell="A13" zoomScale="55" zoomScaleNormal="55" workbookViewId="0">
      <selection activeCell="A838" sqref="A838"/>
    </sheetView>
  </sheetViews>
  <sheetFormatPr defaultRowHeight="15"/>
  <cols>
    <col min="1" max="1" width="16.125" style="9" customWidth="1"/>
    <col min="2" max="2" width="18" style="9" bestFit="1" customWidth="1"/>
    <col min="3" max="3" width="27.75" style="17" bestFit="1" customWidth="1"/>
    <col min="4" max="4" width="12.875" style="17" customWidth="1"/>
    <col min="5" max="5" width="9.875" style="75" customWidth="1"/>
    <col min="6" max="6" width="12.25" style="28" customWidth="1"/>
    <col min="7" max="7" width="12.875" style="29" bestFit="1" customWidth="1"/>
    <col min="8" max="8" width="19.25" style="29" bestFit="1" customWidth="1"/>
    <col min="9" max="9" width="8.625" style="29" customWidth="1"/>
    <col min="10" max="10" width="12.5" style="29" bestFit="1" customWidth="1"/>
    <col min="11" max="11" width="14.125" style="19" customWidth="1"/>
    <col min="12" max="12" width="11.5" style="20" bestFit="1" customWidth="1"/>
    <col min="13" max="13" width="18.875" style="20" customWidth="1"/>
    <col min="14" max="14" width="67.875" style="9" bestFit="1" customWidth="1"/>
    <col min="15" max="15" width="14.5" style="9" bestFit="1" customWidth="1"/>
    <col min="16" max="16" width="13.25" style="90" customWidth="1"/>
    <col min="17" max="17" width="43.75" style="90" bestFit="1" customWidth="1"/>
    <col min="18" max="18" width="63.125" style="90" bestFit="1" customWidth="1"/>
    <col min="19" max="34" width="8" style="90" customWidth="1"/>
    <col min="35" max="193" width="8" style="9" customWidth="1"/>
    <col min="194" max="944" width="10.75" style="9" customWidth="1"/>
    <col min="945" max="945" width="9" style="9" customWidth="1"/>
    <col min="946" max="16384" width="9" style="9"/>
  </cols>
  <sheetData>
    <row r="1" spans="1:34" ht="75.599999999999994" customHeight="1">
      <c r="A1" s="349" t="s">
        <v>0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43" t="s">
        <v>1</v>
      </c>
      <c r="O1" s="63" t="s">
        <v>2</v>
      </c>
    </row>
    <row r="2" spans="1:34" s="61" customFormat="1">
      <c r="A2" s="51" t="s">
        <v>3</v>
      </c>
      <c r="B2" s="51" t="s">
        <v>4</v>
      </c>
      <c r="C2" s="52" t="s">
        <v>5</v>
      </c>
      <c r="D2" s="53" t="s">
        <v>6</v>
      </c>
      <c r="E2" s="71" t="s">
        <v>34</v>
      </c>
      <c r="F2" s="54" t="s">
        <v>7</v>
      </c>
      <c r="G2" s="54" t="s">
        <v>8</v>
      </c>
      <c r="H2" s="55" t="s">
        <v>9</v>
      </c>
      <c r="I2" s="55" t="s">
        <v>35</v>
      </c>
      <c r="J2" s="56" t="s">
        <v>10</v>
      </c>
      <c r="K2" s="57" t="s">
        <v>11</v>
      </c>
      <c r="L2" s="57" t="s">
        <v>243</v>
      </c>
      <c r="M2" s="56" t="s">
        <v>13</v>
      </c>
      <c r="N2" s="83" t="s">
        <v>68</v>
      </c>
      <c r="O2" s="59" t="s">
        <v>14</v>
      </c>
      <c r="P2" s="91"/>
      <c r="Q2" s="90"/>
      <c r="R2" s="90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</row>
    <row r="3" spans="1:34">
      <c r="A3" s="23" t="s">
        <v>36</v>
      </c>
      <c r="B3" s="22">
        <v>245398</v>
      </c>
      <c r="C3" s="11" t="s">
        <v>384</v>
      </c>
      <c r="D3" s="40">
        <v>25.38</v>
      </c>
      <c r="E3" s="70">
        <v>20</v>
      </c>
      <c r="F3" s="108">
        <v>6.5</v>
      </c>
      <c r="G3" s="24">
        <f t="shared" ref="G3:G72" si="0">F3*E3</f>
        <v>130</v>
      </c>
      <c r="H3" s="26" t="s">
        <v>45</v>
      </c>
      <c r="I3" s="25">
        <v>1</v>
      </c>
      <c r="J3" s="31">
        <v>44316</v>
      </c>
      <c r="K3" s="32">
        <v>44326</v>
      </c>
      <c r="L3" s="23" t="str">
        <f ca="1">IF(AND(K3=TODAY(),ISBLANK(M3)=TRUE()),"SIM",IF(AND(K3&lt;TODAY(),ISBLANK(M3)=TRUE()),IF(ISBLANK(K3),"-","EM ATRASO"),"-"))</f>
        <v>-</v>
      </c>
      <c r="M3" s="35">
        <v>44329</v>
      </c>
      <c r="N3" s="84"/>
      <c r="O3" s="46" t="s">
        <v>78</v>
      </c>
    </row>
    <row r="4" spans="1:34">
      <c r="A4" s="23" t="s">
        <v>36</v>
      </c>
      <c r="B4" s="22">
        <v>245399</v>
      </c>
      <c r="C4" s="11" t="s">
        <v>385</v>
      </c>
      <c r="D4" s="40">
        <v>25.38</v>
      </c>
      <c r="E4" s="70">
        <v>20</v>
      </c>
      <c r="F4" s="108">
        <v>5.7</v>
      </c>
      <c r="G4" s="24">
        <f t="shared" si="0"/>
        <v>114</v>
      </c>
      <c r="H4" s="26" t="s">
        <v>257</v>
      </c>
      <c r="I4" s="25">
        <v>2</v>
      </c>
      <c r="J4" s="31">
        <v>44316</v>
      </c>
      <c r="K4" s="32">
        <v>44326</v>
      </c>
      <c r="L4" s="23" t="str">
        <f t="shared" ref="L4:L72" ca="1" si="1">IF(AND(K4=TODAY(),ISBLANK(M4)=TRUE()),"SIM",IF(AND(K4&lt;TODAY(),ISBLANK(M4)=TRUE()),IF(ISBLANK(K4),"-","EM ATRASO"),"-"))</f>
        <v>-</v>
      </c>
      <c r="M4" s="35">
        <v>44334</v>
      </c>
      <c r="N4" s="84"/>
      <c r="O4" s="46" t="s">
        <v>78</v>
      </c>
    </row>
    <row r="5" spans="1:34">
      <c r="A5" s="23" t="s">
        <v>36</v>
      </c>
      <c r="B5" s="22">
        <v>245463</v>
      </c>
      <c r="C5" s="11" t="s">
        <v>403</v>
      </c>
      <c r="D5" s="40">
        <v>19</v>
      </c>
      <c r="E5" s="70">
        <v>5</v>
      </c>
      <c r="F5" s="108">
        <v>8.1999999999999993</v>
      </c>
      <c r="G5" s="24">
        <f t="shared" si="0"/>
        <v>41</v>
      </c>
      <c r="H5" s="26" t="s">
        <v>45</v>
      </c>
      <c r="I5" s="25">
        <v>1</v>
      </c>
      <c r="J5" s="31">
        <v>44316</v>
      </c>
      <c r="K5" s="32">
        <v>44326</v>
      </c>
      <c r="L5" s="23" t="str">
        <f t="shared" ca="1" si="1"/>
        <v>-</v>
      </c>
      <c r="M5" s="35">
        <v>44323</v>
      </c>
      <c r="N5" s="84"/>
      <c r="O5" s="46" t="s">
        <v>78</v>
      </c>
    </row>
    <row r="6" spans="1:34">
      <c r="A6" s="23" t="s">
        <v>36</v>
      </c>
      <c r="B6" s="22">
        <v>245494</v>
      </c>
      <c r="C6" s="11" t="s">
        <v>321</v>
      </c>
      <c r="D6" s="40">
        <v>19</v>
      </c>
      <c r="E6" s="70">
        <v>20</v>
      </c>
      <c r="F6" s="108">
        <v>6.2999999999999989</v>
      </c>
      <c r="G6" s="24">
        <f t="shared" si="0"/>
        <v>125.99999999999997</v>
      </c>
      <c r="H6" s="26" t="s">
        <v>45</v>
      </c>
      <c r="I6" s="25">
        <v>1</v>
      </c>
      <c r="J6" s="31">
        <v>44316</v>
      </c>
      <c r="K6" s="32">
        <v>44326</v>
      </c>
      <c r="L6" s="23" t="str">
        <f t="shared" ca="1" si="1"/>
        <v>-</v>
      </c>
      <c r="M6" s="35">
        <v>44323</v>
      </c>
      <c r="N6" s="84"/>
      <c r="O6" s="46" t="s">
        <v>78</v>
      </c>
    </row>
    <row r="7" spans="1:34" ht="15" customHeight="1">
      <c r="A7" s="23" t="s">
        <v>36</v>
      </c>
      <c r="B7" s="22">
        <v>245495</v>
      </c>
      <c r="C7" s="11" t="s">
        <v>38</v>
      </c>
      <c r="D7" s="39">
        <v>15.875</v>
      </c>
      <c r="E7" s="72">
        <v>20</v>
      </c>
      <c r="F7" s="108">
        <v>6.2999999999999989</v>
      </c>
      <c r="G7" s="24">
        <f t="shared" si="0"/>
        <v>125.99999999999997</v>
      </c>
      <c r="H7" s="26" t="s">
        <v>45</v>
      </c>
      <c r="I7" s="25">
        <v>1</v>
      </c>
      <c r="J7" s="31">
        <v>44316</v>
      </c>
      <c r="K7" s="32">
        <v>44326</v>
      </c>
      <c r="L7" s="23" t="str">
        <f t="shared" ca="1" si="1"/>
        <v>-</v>
      </c>
      <c r="M7" s="35">
        <v>44323</v>
      </c>
      <c r="N7" s="84"/>
      <c r="O7" s="46" t="s">
        <v>78</v>
      </c>
    </row>
    <row r="8" spans="1:34" ht="15" customHeight="1">
      <c r="A8" s="23" t="s">
        <v>36</v>
      </c>
      <c r="B8" s="22">
        <v>244956</v>
      </c>
      <c r="C8" s="11" t="s">
        <v>201</v>
      </c>
      <c r="D8" s="39">
        <v>19.05</v>
      </c>
      <c r="E8" s="73">
        <v>100</v>
      </c>
      <c r="F8" s="108">
        <v>4.9000000000000004</v>
      </c>
      <c r="G8" s="24">
        <f t="shared" si="0"/>
        <v>490.00000000000006</v>
      </c>
      <c r="H8" s="26" t="s">
        <v>45</v>
      </c>
      <c r="I8" s="25">
        <v>1</v>
      </c>
      <c r="J8" s="31">
        <v>44316</v>
      </c>
      <c r="K8" s="32">
        <v>44326</v>
      </c>
      <c r="L8" s="23" t="str">
        <f t="shared" ca="1" si="1"/>
        <v>-</v>
      </c>
      <c r="M8" s="35">
        <v>44323</v>
      </c>
      <c r="N8" s="15"/>
      <c r="O8" s="46" t="s">
        <v>78</v>
      </c>
    </row>
    <row r="9" spans="1:34">
      <c r="A9" s="23" t="s">
        <v>36</v>
      </c>
      <c r="B9" s="22">
        <v>245449</v>
      </c>
      <c r="C9" s="11" t="s">
        <v>408</v>
      </c>
      <c r="D9" s="39">
        <v>11</v>
      </c>
      <c r="E9" s="73">
        <v>8</v>
      </c>
      <c r="F9" s="108">
        <v>8.1999999999999993</v>
      </c>
      <c r="G9" s="24">
        <f t="shared" si="0"/>
        <v>65.599999999999994</v>
      </c>
      <c r="H9" s="26" t="s">
        <v>45</v>
      </c>
      <c r="I9" s="25">
        <v>1</v>
      </c>
      <c r="J9" s="31">
        <v>44316</v>
      </c>
      <c r="K9" s="32">
        <v>44326</v>
      </c>
      <c r="L9" s="23" t="str">
        <f t="shared" ca="1" si="1"/>
        <v>-</v>
      </c>
      <c r="M9" s="35">
        <v>44323</v>
      </c>
      <c r="N9" s="15"/>
      <c r="O9" s="46" t="s">
        <v>78</v>
      </c>
    </row>
    <row r="10" spans="1:34">
      <c r="A10" s="23" t="s">
        <v>36</v>
      </c>
      <c r="B10" s="22">
        <v>245395</v>
      </c>
      <c r="C10" s="11" t="s">
        <v>386</v>
      </c>
      <c r="D10" s="39">
        <v>38</v>
      </c>
      <c r="E10" s="73">
        <v>10</v>
      </c>
      <c r="F10" s="108">
        <v>11.100000000000001</v>
      </c>
      <c r="G10" s="24">
        <f t="shared" si="0"/>
        <v>111.00000000000001</v>
      </c>
      <c r="H10" s="26" t="s">
        <v>45</v>
      </c>
      <c r="I10" s="25">
        <v>1</v>
      </c>
      <c r="J10" s="31">
        <v>44316</v>
      </c>
      <c r="K10" s="32">
        <v>44326</v>
      </c>
      <c r="L10" s="23" t="str">
        <f t="shared" ca="1" si="1"/>
        <v>-</v>
      </c>
      <c r="M10" s="35">
        <v>44323</v>
      </c>
      <c r="N10" s="15"/>
      <c r="O10" s="46" t="s">
        <v>78</v>
      </c>
    </row>
    <row r="11" spans="1:34">
      <c r="A11" s="23" t="s">
        <v>36</v>
      </c>
      <c r="B11" s="22">
        <v>245106</v>
      </c>
      <c r="C11" s="11" t="s">
        <v>387</v>
      </c>
      <c r="D11" s="40">
        <v>19.05</v>
      </c>
      <c r="E11" s="70">
        <v>119</v>
      </c>
      <c r="F11" s="108">
        <v>4.9000000000000004</v>
      </c>
      <c r="G11" s="24">
        <f t="shared" si="0"/>
        <v>583.1</v>
      </c>
      <c r="H11" s="26" t="s">
        <v>45</v>
      </c>
      <c r="I11" s="25">
        <v>1</v>
      </c>
      <c r="J11" s="31">
        <v>44316</v>
      </c>
      <c r="K11" s="32">
        <v>44326</v>
      </c>
      <c r="L11" s="23" t="str">
        <f t="shared" ca="1" si="1"/>
        <v>-</v>
      </c>
      <c r="M11" s="35">
        <v>44323</v>
      </c>
      <c r="N11" s="15"/>
      <c r="O11" s="46" t="s">
        <v>78</v>
      </c>
    </row>
    <row r="12" spans="1:34">
      <c r="A12" s="23" t="s">
        <v>36</v>
      </c>
      <c r="B12" s="22">
        <v>245396</v>
      </c>
      <c r="C12" s="11" t="s">
        <v>388</v>
      </c>
      <c r="D12" s="40">
        <v>38</v>
      </c>
      <c r="E12" s="70">
        <v>11</v>
      </c>
      <c r="F12" s="108">
        <v>8.3000000000000007</v>
      </c>
      <c r="G12" s="24">
        <f t="shared" si="0"/>
        <v>91.300000000000011</v>
      </c>
      <c r="H12" s="26" t="s">
        <v>45</v>
      </c>
      <c r="I12" s="25">
        <v>1</v>
      </c>
      <c r="J12" s="31">
        <v>44316</v>
      </c>
      <c r="K12" s="32">
        <v>44326</v>
      </c>
      <c r="L12" s="23" t="str">
        <f t="shared" ca="1" si="1"/>
        <v>-</v>
      </c>
      <c r="M12" s="35">
        <v>44323</v>
      </c>
      <c r="N12" s="15"/>
      <c r="O12" s="46" t="s">
        <v>78</v>
      </c>
    </row>
    <row r="13" spans="1:34" s="42" customFormat="1">
      <c r="A13" s="23" t="s">
        <v>74</v>
      </c>
      <c r="B13" s="22">
        <v>243404</v>
      </c>
      <c r="C13" s="11" t="s">
        <v>140</v>
      </c>
      <c r="D13" s="39" t="s">
        <v>43</v>
      </c>
      <c r="E13" s="73">
        <v>1</v>
      </c>
      <c r="F13" s="108">
        <v>107.01</v>
      </c>
      <c r="G13" s="24">
        <f t="shared" si="0"/>
        <v>107.01</v>
      </c>
      <c r="H13" s="26" t="s">
        <v>87</v>
      </c>
      <c r="I13" s="25">
        <v>2</v>
      </c>
      <c r="J13" s="31">
        <v>44316</v>
      </c>
      <c r="K13" s="32">
        <v>44316</v>
      </c>
      <c r="L13" s="23" t="str">
        <f t="shared" ca="1" si="1"/>
        <v>-</v>
      </c>
      <c r="M13" s="35">
        <v>44316</v>
      </c>
      <c r="N13" s="15" t="s">
        <v>440</v>
      </c>
      <c r="O13" s="46" t="s">
        <v>78</v>
      </c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</row>
    <row r="14" spans="1:34" ht="15" customHeight="1">
      <c r="A14" s="23" t="s">
        <v>74</v>
      </c>
      <c r="B14" s="22">
        <v>229118</v>
      </c>
      <c r="C14" s="11" t="s">
        <v>280</v>
      </c>
      <c r="D14" s="40" t="s">
        <v>43</v>
      </c>
      <c r="E14" s="70">
        <v>26</v>
      </c>
      <c r="F14" s="108">
        <v>85</v>
      </c>
      <c r="G14" s="24">
        <f t="shared" si="0"/>
        <v>2210</v>
      </c>
      <c r="H14" s="26" t="s">
        <v>17</v>
      </c>
      <c r="I14" s="25">
        <v>0</v>
      </c>
      <c r="J14" s="31">
        <v>44312</v>
      </c>
      <c r="K14" s="32">
        <v>44330</v>
      </c>
      <c r="L14" s="23" t="str">
        <f t="shared" ca="1" si="1"/>
        <v>-</v>
      </c>
      <c r="M14" s="35">
        <v>44328</v>
      </c>
      <c r="N14" s="15"/>
      <c r="O14" s="46" t="s">
        <v>78</v>
      </c>
    </row>
    <row r="15" spans="1:34" ht="15" customHeight="1">
      <c r="A15" s="23" t="s">
        <v>36</v>
      </c>
      <c r="B15" s="22">
        <v>245357</v>
      </c>
      <c r="C15" s="11" t="s">
        <v>390</v>
      </c>
      <c r="D15" s="40">
        <v>19.05</v>
      </c>
      <c r="E15" s="70">
        <v>99</v>
      </c>
      <c r="F15" s="108">
        <v>8.1999999999999993</v>
      </c>
      <c r="G15" s="24">
        <f t="shared" si="0"/>
        <v>811.8</v>
      </c>
      <c r="H15" s="26" t="s">
        <v>45</v>
      </c>
      <c r="I15" s="25">
        <v>1</v>
      </c>
      <c r="J15" s="31">
        <v>44320</v>
      </c>
      <c r="K15" s="34">
        <v>44327</v>
      </c>
      <c r="L15" s="23" t="str">
        <f t="shared" ca="1" si="1"/>
        <v>-</v>
      </c>
      <c r="M15" s="35">
        <v>44323</v>
      </c>
      <c r="N15" s="15"/>
      <c r="O15" s="46" t="s">
        <v>78</v>
      </c>
    </row>
    <row r="16" spans="1:34" ht="15" customHeight="1">
      <c r="A16" s="23" t="s">
        <v>36</v>
      </c>
      <c r="B16" s="22">
        <v>244923</v>
      </c>
      <c r="C16" s="11" t="s">
        <v>391</v>
      </c>
      <c r="D16" s="40">
        <v>19.05</v>
      </c>
      <c r="E16" s="70">
        <v>30</v>
      </c>
      <c r="F16" s="108">
        <v>6.2999999999999989</v>
      </c>
      <c r="G16" s="24">
        <f t="shared" si="0"/>
        <v>188.99999999999997</v>
      </c>
      <c r="H16" s="26" t="s">
        <v>45</v>
      </c>
      <c r="I16" s="25">
        <v>1</v>
      </c>
      <c r="J16" s="31">
        <v>44320</v>
      </c>
      <c r="K16" s="34">
        <v>44327</v>
      </c>
      <c r="L16" s="23" t="str">
        <f t="shared" ca="1" si="1"/>
        <v>-</v>
      </c>
      <c r="M16" s="35">
        <v>44327</v>
      </c>
      <c r="N16" s="15"/>
      <c r="O16" s="46" t="s">
        <v>78</v>
      </c>
    </row>
    <row r="17" spans="1:15" ht="15" customHeight="1">
      <c r="A17" s="23" t="s">
        <v>36</v>
      </c>
      <c r="B17" s="22">
        <v>244922</v>
      </c>
      <c r="C17" s="11" t="s">
        <v>302</v>
      </c>
      <c r="D17" s="40" t="s">
        <v>43</v>
      </c>
      <c r="E17" s="70">
        <v>50</v>
      </c>
      <c r="F17" s="108">
        <v>9.15</v>
      </c>
      <c r="G17" s="24">
        <f t="shared" si="0"/>
        <v>457.5</v>
      </c>
      <c r="H17" s="26" t="s">
        <v>45</v>
      </c>
      <c r="I17" s="25">
        <v>1</v>
      </c>
      <c r="J17" s="31">
        <v>44320</v>
      </c>
      <c r="K17" s="34">
        <v>44327</v>
      </c>
      <c r="L17" s="23" t="str">
        <f t="shared" ca="1" si="1"/>
        <v>-</v>
      </c>
      <c r="M17" s="35">
        <v>44323</v>
      </c>
      <c r="N17" s="15"/>
      <c r="O17" s="46" t="s">
        <v>78</v>
      </c>
    </row>
    <row r="18" spans="1:15" ht="15" customHeight="1">
      <c r="A18" s="23" t="s">
        <v>36</v>
      </c>
      <c r="B18" s="22">
        <v>245406</v>
      </c>
      <c r="C18" s="11" t="s">
        <v>54</v>
      </c>
      <c r="D18" s="40">
        <v>14.03</v>
      </c>
      <c r="E18" s="70">
        <v>60</v>
      </c>
      <c r="F18" s="108">
        <v>6.6999999999999993</v>
      </c>
      <c r="G18" s="24">
        <f t="shared" si="0"/>
        <v>401.99999999999994</v>
      </c>
      <c r="H18" s="26" t="s">
        <v>55</v>
      </c>
      <c r="I18" s="25">
        <v>1</v>
      </c>
      <c r="J18" s="31">
        <v>44320</v>
      </c>
      <c r="K18" s="34">
        <v>44327</v>
      </c>
      <c r="L18" s="23" t="str">
        <f t="shared" ca="1" si="1"/>
        <v>-</v>
      </c>
      <c r="M18" s="35">
        <v>44327</v>
      </c>
      <c r="N18" s="15"/>
      <c r="O18" s="46" t="s">
        <v>78</v>
      </c>
    </row>
    <row r="19" spans="1:15" ht="15" customHeight="1">
      <c r="A19" s="44" t="s">
        <v>46</v>
      </c>
      <c r="B19" s="22">
        <v>243869</v>
      </c>
      <c r="C19" s="11" t="s">
        <v>67</v>
      </c>
      <c r="D19" s="40" t="s">
        <v>43</v>
      </c>
      <c r="E19" s="70">
        <v>11</v>
      </c>
      <c r="F19" s="108">
        <v>570</v>
      </c>
      <c r="G19" s="24">
        <f t="shared" si="0"/>
        <v>6270</v>
      </c>
      <c r="H19" s="26" t="s">
        <v>47</v>
      </c>
      <c r="I19" s="25">
        <v>0</v>
      </c>
      <c r="J19" s="31">
        <v>44326</v>
      </c>
      <c r="K19" s="35">
        <v>44347</v>
      </c>
      <c r="L19" s="23" t="str">
        <f t="shared" ca="1" si="1"/>
        <v>-</v>
      </c>
      <c r="M19" s="35">
        <v>44347</v>
      </c>
      <c r="N19" s="15"/>
      <c r="O19" s="46" t="s">
        <v>78</v>
      </c>
    </row>
    <row r="20" spans="1:15" ht="15" customHeight="1">
      <c r="A20" s="44" t="s">
        <v>46</v>
      </c>
      <c r="B20" s="22" t="s">
        <v>392</v>
      </c>
      <c r="C20" s="11" t="s">
        <v>67</v>
      </c>
      <c r="D20" s="40" t="s">
        <v>43</v>
      </c>
      <c r="E20" s="70">
        <v>1</v>
      </c>
      <c r="F20" s="108">
        <v>450</v>
      </c>
      <c r="G20" s="24">
        <f t="shared" si="0"/>
        <v>450</v>
      </c>
      <c r="H20" s="26" t="s">
        <v>393</v>
      </c>
      <c r="I20" s="25">
        <v>0</v>
      </c>
      <c r="J20" s="31">
        <v>44326</v>
      </c>
      <c r="K20" s="35">
        <v>44337</v>
      </c>
      <c r="L20" s="23" t="str">
        <f t="shared" ca="1" si="1"/>
        <v>-</v>
      </c>
      <c r="M20" s="35">
        <v>44330</v>
      </c>
      <c r="N20" s="15"/>
      <c r="O20" s="46" t="s">
        <v>78</v>
      </c>
    </row>
    <row r="21" spans="1:15" ht="15" customHeight="1">
      <c r="A21" s="44" t="s">
        <v>46</v>
      </c>
      <c r="B21" s="22">
        <v>245255</v>
      </c>
      <c r="C21" s="11" t="s">
        <v>67</v>
      </c>
      <c r="D21" s="40" t="s">
        <v>43</v>
      </c>
      <c r="E21" s="70">
        <v>16</v>
      </c>
      <c r="F21" s="108">
        <v>570</v>
      </c>
      <c r="G21" s="24">
        <f>F21*E21</f>
        <v>9120</v>
      </c>
      <c r="H21" s="26" t="s">
        <v>47</v>
      </c>
      <c r="I21" s="25">
        <v>0</v>
      </c>
      <c r="J21" s="31">
        <v>44308</v>
      </c>
      <c r="K21" s="35">
        <v>44347</v>
      </c>
      <c r="L21" s="23" t="str">
        <f t="shared" ca="1" si="1"/>
        <v>-</v>
      </c>
      <c r="M21" s="35">
        <v>44347</v>
      </c>
      <c r="N21" s="15"/>
      <c r="O21" s="46" t="s">
        <v>78</v>
      </c>
    </row>
    <row r="22" spans="1:15" ht="15" customHeight="1">
      <c r="A22" s="23" t="s">
        <v>211</v>
      </c>
      <c r="B22" s="22">
        <v>245444</v>
      </c>
      <c r="C22" s="11" t="s">
        <v>395</v>
      </c>
      <c r="D22" s="40" t="s">
        <v>43</v>
      </c>
      <c r="E22" s="70">
        <v>200</v>
      </c>
      <c r="F22" s="108">
        <v>7.2</v>
      </c>
      <c r="G22" s="24">
        <f t="shared" si="0"/>
        <v>1440</v>
      </c>
      <c r="H22" s="26" t="s">
        <v>212</v>
      </c>
      <c r="I22" s="25">
        <v>0</v>
      </c>
      <c r="J22" s="31">
        <v>44320</v>
      </c>
      <c r="K22" s="34">
        <v>44327</v>
      </c>
      <c r="L22" s="23" t="str">
        <f t="shared" ca="1" si="1"/>
        <v>-</v>
      </c>
      <c r="M22" s="35">
        <v>44328</v>
      </c>
      <c r="N22" s="15"/>
      <c r="O22" s="46" t="s">
        <v>78</v>
      </c>
    </row>
    <row r="23" spans="1:15" ht="15" customHeight="1">
      <c r="A23" s="23" t="s">
        <v>211</v>
      </c>
      <c r="B23" s="22">
        <v>245480</v>
      </c>
      <c r="C23" s="11" t="s">
        <v>394</v>
      </c>
      <c r="D23" s="40" t="s">
        <v>43</v>
      </c>
      <c r="E23" s="70">
        <v>140</v>
      </c>
      <c r="F23" s="108">
        <v>7.0400000000000009</v>
      </c>
      <c r="G23" s="24">
        <f t="shared" si="0"/>
        <v>985.60000000000014</v>
      </c>
      <c r="H23" s="26" t="s">
        <v>212</v>
      </c>
      <c r="I23" s="25">
        <v>0</v>
      </c>
      <c r="J23" s="31">
        <v>44320</v>
      </c>
      <c r="K23" s="34">
        <v>44327</v>
      </c>
      <c r="L23" s="23" t="str">
        <f t="shared" ca="1" si="1"/>
        <v>-</v>
      </c>
      <c r="M23" s="35">
        <v>44328</v>
      </c>
      <c r="N23" s="15"/>
      <c r="O23" s="46" t="s">
        <v>78</v>
      </c>
    </row>
    <row r="24" spans="1:15" ht="15" customHeight="1">
      <c r="A24" s="23" t="s">
        <v>211</v>
      </c>
      <c r="B24" s="22">
        <v>245433</v>
      </c>
      <c r="C24" s="11" t="s">
        <v>396</v>
      </c>
      <c r="D24" s="40" t="s">
        <v>43</v>
      </c>
      <c r="E24" s="70">
        <v>13</v>
      </c>
      <c r="F24" s="108">
        <f>0.8*39</f>
        <v>31.200000000000003</v>
      </c>
      <c r="G24" s="24">
        <f t="shared" si="0"/>
        <v>405.6</v>
      </c>
      <c r="H24" s="26" t="s">
        <v>212</v>
      </c>
      <c r="I24" s="25">
        <v>0</v>
      </c>
      <c r="J24" s="31">
        <v>44320</v>
      </c>
      <c r="K24" s="34">
        <v>44327</v>
      </c>
      <c r="L24" s="23" t="str">
        <f t="shared" ca="1" si="1"/>
        <v>-</v>
      </c>
      <c r="M24" s="35">
        <v>44328</v>
      </c>
      <c r="N24" s="15"/>
      <c r="O24" s="46" t="s">
        <v>78</v>
      </c>
    </row>
    <row r="25" spans="1:15" ht="15" customHeight="1">
      <c r="A25" s="23" t="s">
        <v>137</v>
      </c>
      <c r="B25" s="22">
        <v>244796</v>
      </c>
      <c r="C25" s="11" t="s">
        <v>397</v>
      </c>
      <c r="D25" s="40" t="s">
        <v>43</v>
      </c>
      <c r="E25" s="70">
        <v>1858</v>
      </c>
      <c r="F25" s="108">
        <v>1.17</v>
      </c>
      <c r="G25" s="24">
        <f t="shared" si="0"/>
        <v>2173.8599999999997</v>
      </c>
      <c r="H25" s="26" t="s">
        <v>47</v>
      </c>
      <c r="I25" s="25">
        <v>0</v>
      </c>
      <c r="J25" s="31">
        <v>44320</v>
      </c>
      <c r="K25" s="34">
        <v>44335</v>
      </c>
      <c r="L25" s="23" t="str">
        <f t="shared" ca="1" si="1"/>
        <v>-</v>
      </c>
      <c r="M25" s="35">
        <v>44335</v>
      </c>
      <c r="N25" s="15"/>
      <c r="O25" s="46" t="s">
        <v>78</v>
      </c>
    </row>
    <row r="26" spans="1:15" ht="15" customHeight="1">
      <c r="A26" s="23" t="s">
        <v>36</v>
      </c>
      <c r="B26" s="22">
        <v>243880</v>
      </c>
      <c r="C26" s="11" t="s">
        <v>246</v>
      </c>
      <c r="D26" s="40" t="s">
        <v>43</v>
      </c>
      <c r="E26" s="70">
        <v>200</v>
      </c>
      <c r="F26" s="108">
        <v>1.1499999999999999</v>
      </c>
      <c r="G26" s="24">
        <f t="shared" si="0"/>
        <v>229.99999999999997</v>
      </c>
      <c r="H26" s="26" t="s">
        <v>47</v>
      </c>
      <c r="I26" s="25">
        <v>0</v>
      </c>
      <c r="J26" s="31">
        <v>44321</v>
      </c>
      <c r="K26" s="34">
        <v>44323</v>
      </c>
      <c r="L26" s="23" t="str">
        <f t="shared" ca="1" si="1"/>
        <v>-</v>
      </c>
      <c r="M26" s="35">
        <v>44323</v>
      </c>
      <c r="N26" s="15"/>
      <c r="O26" s="46" t="s">
        <v>78</v>
      </c>
    </row>
    <row r="27" spans="1:15" ht="15" customHeight="1">
      <c r="A27" s="23" t="s">
        <v>36</v>
      </c>
      <c r="B27" s="22">
        <v>243880</v>
      </c>
      <c r="C27" s="11" t="s">
        <v>246</v>
      </c>
      <c r="D27" s="40" t="s">
        <v>43</v>
      </c>
      <c r="E27" s="70">
        <v>244</v>
      </c>
      <c r="F27" s="108">
        <v>1.1499999999999999</v>
      </c>
      <c r="G27" s="24">
        <f>F27*E27</f>
        <v>280.59999999999997</v>
      </c>
      <c r="H27" s="26" t="s">
        <v>47</v>
      </c>
      <c r="I27" s="25">
        <v>0</v>
      </c>
      <c r="J27" s="31">
        <v>44321</v>
      </c>
      <c r="K27" s="34">
        <v>44327</v>
      </c>
      <c r="L27" s="23" t="str">
        <f ca="1">IF(AND(K27=TODAY(),ISBLANK(M27)=TRUE()),"SIM",IF(AND(K27&lt;TODAY(),ISBLANK(M27)=TRUE()),IF(ISBLANK(K27),"-","EM ATRASO"),"-"))</f>
        <v>-</v>
      </c>
      <c r="M27" s="35">
        <v>44327</v>
      </c>
      <c r="N27" s="15"/>
      <c r="O27" s="46" t="s">
        <v>78</v>
      </c>
    </row>
    <row r="28" spans="1:15" ht="15" customHeight="1">
      <c r="A28" s="44" t="s">
        <v>36</v>
      </c>
      <c r="B28" s="12">
        <v>243880</v>
      </c>
      <c r="C28" s="11" t="s">
        <v>246</v>
      </c>
      <c r="D28" s="40" t="s">
        <v>43</v>
      </c>
      <c r="E28" s="70">
        <v>500</v>
      </c>
      <c r="F28" s="108">
        <v>1.1499999999999999</v>
      </c>
      <c r="G28" s="24">
        <f>F28*E28</f>
        <v>575</v>
      </c>
      <c r="H28" s="14" t="s">
        <v>47</v>
      </c>
      <c r="I28" s="25">
        <v>0</v>
      </c>
      <c r="J28" s="33">
        <v>44321</v>
      </c>
      <c r="K28" s="37">
        <v>44326</v>
      </c>
      <c r="L28" s="23" t="str">
        <f ca="1">IF(AND(K28=TODAY(),ISBLANK(M28)=TRUE()),"SIM",IF(AND(K28&lt;TODAY(),ISBLANK(M28)=TRUE()),IF(ISBLANK(K28),"-","EM ATRASO"),"-"))</f>
        <v>-</v>
      </c>
      <c r="M28" s="35">
        <v>44326</v>
      </c>
      <c r="N28" s="15"/>
      <c r="O28" s="46" t="s">
        <v>78</v>
      </c>
    </row>
    <row r="29" spans="1:15" ht="15" customHeight="1">
      <c r="A29" s="23" t="s">
        <v>74</v>
      </c>
      <c r="B29" s="22">
        <v>244244</v>
      </c>
      <c r="C29" s="11" t="s">
        <v>398</v>
      </c>
      <c r="D29" s="40" t="s">
        <v>43</v>
      </c>
      <c r="E29" s="70">
        <v>1</v>
      </c>
      <c r="F29" s="108">
        <v>560</v>
      </c>
      <c r="G29" s="24">
        <f t="shared" si="0"/>
        <v>560</v>
      </c>
      <c r="H29" s="26" t="s">
        <v>47</v>
      </c>
      <c r="I29" s="25">
        <v>0</v>
      </c>
      <c r="J29" s="31">
        <v>44321</v>
      </c>
      <c r="K29" s="34">
        <v>44357</v>
      </c>
      <c r="L29" s="23" t="str">
        <f t="shared" ca="1" si="1"/>
        <v>-</v>
      </c>
      <c r="M29" s="35">
        <v>44361</v>
      </c>
      <c r="N29" s="15"/>
      <c r="O29" s="46" t="s">
        <v>78</v>
      </c>
    </row>
    <row r="30" spans="1:15" ht="15" customHeight="1">
      <c r="A30" s="23" t="s">
        <v>74</v>
      </c>
      <c r="B30" s="22">
        <v>244245</v>
      </c>
      <c r="C30" s="11" t="s">
        <v>259</v>
      </c>
      <c r="D30" s="40" t="s">
        <v>43</v>
      </c>
      <c r="E30" s="70">
        <v>1</v>
      </c>
      <c r="F30" s="108">
        <v>321.93</v>
      </c>
      <c r="G30" s="24">
        <f t="shared" si="0"/>
        <v>321.93</v>
      </c>
      <c r="H30" s="26" t="s">
        <v>47</v>
      </c>
      <c r="I30" s="25">
        <v>0</v>
      </c>
      <c r="J30" s="31">
        <v>44321</v>
      </c>
      <c r="K30" s="34">
        <v>44357</v>
      </c>
      <c r="L30" s="23" t="str">
        <f t="shared" ca="1" si="1"/>
        <v>-</v>
      </c>
      <c r="M30" s="35">
        <v>44328</v>
      </c>
      <c r="N30" s="15"/>
      <c r="O30" s="46" t="s">
        <v>78</v>
      </c>
    </row>
    <row r="31" spans="1:15" ht="15" customHeight="1">
      <c r="A31" s="23" t="s">
        <v>74</v>
      </c>
      <c r="B31" s="22">
        <v>244517</v>
      </c>
      <c r="C31" s="11" t="s">
        <v>229</v>
      </c>
      <c r="D31" s="40" t="s">
        <v>43</v>
      </c>
      <c r="E31" s="70">
        <v>1</v>
      </c>
      <c r="F31" s="108">
        <v>145.44999999999999</v>
      </c>
      <c r="G31" s="24">
        <f t="shared" si="0"/>
        <v>145.44999999999999</v>
      </c>
      <c r="H31" s="26" t="s">
        <v>47</v>
      </c>
      <c r="I31" s="25">
        <v>0</v>
      </c>
      <c r="J31" s="31">
        <v>44321</v>
      </c>
      <c r="K31" s="34">
        <v>44348</v>
      </c>
      <c r="L31" s="23" t="str">
        <f t="shared" ca="1" si="1"/>
        <v>-</v>
      </c>
      <c r="M31" s="35">
        <v>44328</v>
      </c>
      <c r="N31" s="15"/>
      <c r="O31" s="46" t="s">
        <v>78</v>
      </c>
    </row>
    <row r="32" spans="1:15" ht="15" customHeight="1">
      <c r="A32" s="23" t="s">
        <v>74</v>
      </c>
      <c r="B32" s="22">
        <v>244516</v>
      </c>
      <c r="C32" s="11" t="s">
        <v>294</v>
      </c>
      <c r="D32" s="40" t="s">
        <v>43</v>
      </c>
      <c r="E32" s="70">
        <v>1</v>
      </c>
      <c r="F32" s="108">
        <v>612.78</v>
      </c>
      <c r="G32" s="24">
        <f t="shared" si="0"/>
        <v>612.78</v>
      </c>
      <c r="H32" s="26" t="s">
        <v>47</v>
      </c>
      <c r="I32" s="25">
        <v>0</v>
      </c>
      <c r="J32" s="31">
        <v>44321</v>
      </c>
      <c r="K32" s="34">
        <v>44348</v>
      </c>
      <c r="L32" s="23" t="str">
        <f t="shared" ca="1" si="1"/>
        <v>-</v>
      </c>
      <c r="M32" s="35">
        <v>44329</v>
      </c>
      <c r="N32" s="15"/>
      <c r="O32" s="46" t="s">
        <v>78</v>
      </c>
    </row>
    <row r="33" spans="1:15" ht="15" customHeight="1">
      <c r="A33" s="23" t="s">
        <v>74</v>
      </c>
      <c r="B33" s="22">
        <v>244570</v>
      </c>
      <c r="C33" s="11" t="s">
        <v>400</v>
      </c>
      <c r="D33" s="40" t="s">
        <v>43</v>
      </c>
      <c r="E33" s="70">
        <v>1</v>
      </c>
      <c r="F33" s="108">
        <v>127.22</v>
      </c>
      <c r="G33" s="24">
        <f t="shared" si="0"/>
        <v>127.22</v>
      </c>
      <c r="H33" s="26" t="s">
        <v>402</v>
      </c>
      <c r="I33" s="25">
        <v>0</v>
      </c>
      <c r="J33" s="31">
        <v>44321</v>
      </c>
      <c r="K33" s="34">
        <v>44329</v>
      </c>
      <c r="L33" s="23" t="str">
        <f t="shared" ca="1" si="1"/>
        <v>-</v>
      </c>
      <c r="M33" s="35">
        <v>44328</v>
      </c>
      <c r="N33" s="15"/>
      <c r="O33" s="46" t="s">
        <v>78</v>
      </c>
    </row>
    <row r="34" spans="1:15" ht="15" customHeight="1">
      <c r="A34" s="23" t="s">
        <v>74</v>
      </c>
      <c r="B34" s="22">
        <v>244793</v>
      </c>
      <c r="C34" s="11" t="s">
        <v>399</v>
      </c>
      <c r="D34" s="40" t="s">
        <v>43</v>
      </c>
      <c r="E34" s="70">
        <v>1</v>
      </c>
      <c r="F34" s="108">
        <v>127.22</v>
      </c>
      <c r="G34" s="24">
        <f t="shared" si="0"/>
        <v>127.22</v>
      </c>
      <c r="H34" s="26" t="s">
        <v>402</v>
      </c>
      <c r="I34" s="25">
        <v>0</v>
      </c>
      <c r="J34" s="31">
        <v>44321</v>
      </c>
      <c r="K34" s="34">
        <v>44329</v>
      </c>
      <c r="L34" s="23" t="str">
        <f t="shared" ca="1" si="1"/>
        <v>-</v>
      </c>
      <c r="M34" s="35">
        <v>44328</v>
      </c>
      <c r="N34" s="15"/>
      <c r="O34" s="46" t="s">
        <v>78</v>
      </c>
    </row>
    <row r="35" spans="1:15" ht="15" customHeight="1">
      <c r="A35" s="23" t="s">
        <v>74</v>
      </c>
      <c r="B35" s="22">
        <v>245258</v>
      </c>
      <c r="C35" s="11" t="s">
        <v>401</v>
      </c>
      <c r="D35" s="40" t="s">
        <v>43</v>
      </c>
      <c r="E35" s="70">
        <v>1</v>
      </c>
      <c r="F35" s="108">
        <v>153.77000000000001</v>
      </c>
      <c r="G35" s="24">
        <f t="shared" si="0"/>
        <v>153.77000000000001</v>
      </c>
      <c r="H35" s="26" t="s">
        <v>402</v>
      </c>
      <c r="I35" s="25">
        <v>0</v>
      </c>
      <c r="J35" s="31">
        <v>44321</v>
      </c>
      <c r="K35" s="34">
        <v>44340</v>
      </c>
      <c r="L35" s="23" t="str">
        <f t="shared" ca="1" si="1"/>
        <v>-</v>
      </c>
      <c r="M35" s="35">
        <v>44341</v>
      </c>
      <c r="N35" s="15"/>
      <c r="O35" s="46" t="s">
        <v>78</v>
      </c>
    </row>
    <row r="36" spans="1:15" ht="15" customHeight="1">
      <c r="A36" s="23" t="s">
        <v>36</v>
      </c>
      <c r="B36" s="22">
        <v>245624</v>
      </c>
      <c r="C36" s="11" t="s">
        <v>404</v>
      </c>
      <c r="D36" s="40">
        <v>28</v>
      </c>
      <c r="E36" s="70">
        <v>20</v>
      </c>
      <c r="F36" s="108">
        <v>9.9000000000000021</v>
      </c>
      <c r="G36" s="24">
        <f t="shared" si="0"/>
        <v>198.00000000000006</v>
      </c>
      <c r="H36" s="26" t="s">
        <v>55</v>
      </c>
      <c r="I36" s="25">
        <v>2</v>
      </c>
      <c r="J36" s="36">
        <v>44323</v>
      </c>
      <c r="K36" s="34">
        <v>44330</v>
      </c>
      <c r="L36" s="23" t="str">
        <f t="shared" ca="1" si="1"/>
        <v>-</v>
      </c>
      <c r="M36" s="35">
        <v>44329</v>
      </c>
      <c r="N36" s="15"/>
      <c r="O36" s="46" t="s">
        <v>78</v>
      </c>
    </row>
    <row r="37" spans="1:15">
      <c r="A37" s="23" t="s">
        <v>36</v>
      </c>
      <c r="B37" s="22">
        <v>245835</v>
      </c>
      <c r="C37" s="11" t="s">
        <v>405</v>
      </c>
      <c r="D37" s="40">
        <v>19</v>
      </c>
      <c r="E37" s="70">
        <v>7</v>
      </c>
      <c r="F37" s="108">
        <v>10.45</v>
      </c>
      <c r="G37" s="24">
        <f t="shared" si="0"/>
        <v>73.149999999999991</v>
      </c>
      <c r="H37" s="26" t="s">
        <v>55</v>
      </c>
      <c r="I37" s="25">
        <v>1</v>
      </c>
      <c r="J37" s="36">
        <v>44323</v>
      </c>
      <c r="K37" s="34">
        <v>44330</v>
      </c>
      <c r="L37" s="23" t="str">
        <f t="shared" ca="1" si="1"/>
        <v>-</v>
      </c>
      <c r="M37" s="35">
        <v>44334</v>
      </c>
      <c r="N37" s="15"/>
      <c r="O37" s="46" t="s">
        <v>78</v>
      </c>
    </row>
    <row r="38" spans="1:15">
      <c r="A38" s="23" t="s">
        <v>36</v>
      </c>
      <c r="B38" s="22">
        <v>245661</v>
      </c>
      <c r="C38" s="11" t="s">
        <v>56</v>
      </c>
      <c r="D38" s="40">
        <v>19.05</v>
      </c>
      <c r="E38" s="70">
        <v>100</v>
      </c>
      <c r="F38" s="108">
        <v>4.9000000000000004</v>
      </c>
      <c r="G38" s="24">
        <f t="shared" si="0"/>
        <v>490.00000000000006</v>
      </c>
      <c r="H38" s="26" t="s">
        <v>45</v>
      </c>
      <c r="I38" s="25">
        <v>1</v>
      </c>
      <c r="J38" s="36">
        <v>44323</v>
      </c>
      <c r="K38" s="34">
        <v>44330</v>
      </c>
      <c r="L38" s="23" t="str">
        <f t="shared" ca="1" si="1"/>
        <v>-</v>
      </c>
      <c r="M38" s="35">
        <v>44329</v>
      </c>
      <c r="N38" s="15"/>
      <c r="O38" s="46" t="s">
        <v>78</v>
      </c>
    </row>
    <row r="39" spans="1:15">
      <c r="A39" s="23" t="s">
        <v>46</v>
      </c>
      <c r="B39" s="22">
        <v>245882</v>
      </c>
      <c r="C39" s="11" t="s">
        <v>406</v>
      </c>
      <c r="D39" s="40" t="s">
        <v>43</v>
      </c>
      <c r="E39" s="70">
        <v>1</v>
      </c>
      <c r="F39" s="108">
        <v>2040</v>
      </c>
      <c r="G39" s="24">
        <f t="shared" si="0"/>
        <v>2040</v>
      </c>
      <c r="H39" s="26" t="s">
        <v>47</v>
      </c>
      <c r="I39" s="25">
        <v>0</v>
      </c>
      <c r="J39" s="36">
        <v>44333</v>
      </c>
      <c r="K39" s="35">
        <v>44355</v>
      </c>
      <c r="L39" s="23" t="str">
        <f t="shared" ca="1" si="1"/>
        <v>-</v>
      </c>
      <c r="M39" s="35">
        <v>44347</v>
      </c>
      <c r="N39" s="15"/>
      <c r="O39" s="46" t="s">
        <v>78</v>
      </c>
    </row>
    <row r="40" spans="1:15">
      <c r="A40" s="44" t="s">
        <v>46</v>
      </c>
      <c r="B40" s="22">
        <v>245883</v>
      </c>
      <c r="C40" s="11" t="s">
        <v>407</v>
      </c>
      <c r="D40" s="40" t="s">
        <v>43</v>
      </c>
      <c r="E40" s="70">
        <v>1</v>
      </c>
      <c r="F40" s="108">
        <v>590</v>
      </c>
      <c r="G40" s="24">
        <f t="shared" si="0"/>
        <v>590</v>
      </c>
      <c r="H40" s="26" t="s">
        <v>47</v>
      </c>
      <c r="I40" s="25">
        <v>0</v>
      </c>
      <c r="J40" s="36">
        <v>44326</v>
      </c>
      <c r="K40" s="35">
        <v>44355</v>
      </c>
      <c r="L40" s="23" t="str">
        <f t="shared" ca="1" si="1"/>
        <v>-</v>
      </c>
      <c r="M40" s="35">
        <v>44347</v>
      </c>
      <c r="N40" s="15"/>
      <c r="O40" s="46" t="s">
        <v>78</v>
      </c>
    </row>
    <row r="41" spans="1:15">
      <c r="A41" s="23" t="s">
        <v>36</v>
      </c>
      <c r="B41" s="22">
        <v>245957</v>
      </c>
      <c r="C41" s="11" t="s">
        <v>53</v>
      </c>
      <c r="D41" s="40">
        <v>19</v>
      </c>
      <c r="E41" s="70">
        <v>30</v>
      </c>
      <c r="F41" s="108">
        <v>6.2999999999999989</v>
      </c>
      <c r="G41" s="24">
        <f t="shared" si="0"/>
        <v>188.99999999999997</v>
      </c>
      <c r="H41" s="26" t="s">
        <v>45</v>
      </c>
      <c r="I41" s="25">
        <v>1</v>
      </c>
      <c r="J41" s="36">
        <v>44327</v>
      </c>
      <c r="K41" s="35">
        <v>44334</v>
      </c>
      <c r="L41" s="23" t="str">
        <f t="shared" ca="1" si="1"/>
        <v>-</v>
      </c>
      <c r="M41" s="35">
        <v>44329</v>
      </c>
      <c r="N41" s="15"/>
      <c r="O41" s="46" t="s">
        <v>78</v>
      </c>
    </row>
    <row r="42" spans="1:15" ht="15" customHeight="1">
      <c r="A42" s="23" t="s">
        <v>36</v>
      </c>
      <c r="B42" s="22">
        <v>245960</v>
      </c>
      <c r="C42" s="11" t="s">
        <v>409</v>
      </c>
      <c r="D42" s="40">
        <v>19</v>
      </c>
      <c r="E42" s="70">
        <v>59</v>
      </c>
      <c r="F42" s="108">
        <v>5.35</v>
      </c>
      <c r="G42" s="24">
        <f t="shared" si="0"/>
        <v>315.64999999999998</v>
      </c>
      <c r="H42" s="26" t="s">
        <v>45</v>
      </c>
      <c r="I42" s="25">
        <v>1</v>
      </c>
      <c r="J42" s="36">
        <v>44327</v>
      </c>
      <c r="K42" s="35">
        <v>44334</v>
      </c>
      <c r="L42" s="23" t="str">
        <f t="shared" ca="1" si="1"/>
        <v>-</v>
      </c>
      <c r="M42" s="35">
        <v>44330</v>
      </c>
      <c r="N42" s="15"/>
      <c r="O42" s="46" t="s">
        <v>78</v>
      </c>
    </row>
    <row r="43" spans="1:15" ht="15" customHeight="1">
      <c r="A43" s="23" t="s">
        <v>36</v>
      </c>
      <c r="B43" s="22">
        <v>245955</v>
      </c>
      <c r="C43" s="11" t="s">
        <v>60</v>
      </c>
      <c r="D43" s="40">
        <v>19.05</v>
      </c>
      <c r="E43" s="70">
        <v>15</v>
      </c>
      <c r="F43" s="108">
        <v>6.2999999999999989</v>
      </c>
      <c r="G43" s="24">
        <f t="shared" si="0"/>
        <v>94.499999999999986</v>
      </c>
      <c r="H43" s="26" t="s">
        <v>45</v>
      </c>
      <c r="I43" s="25">
        <v>1</v>
      </c>
      <c r="J43" s="36">
        <v>44327</v>
      </c>
      <c r="K43" s="35">
        <v>44334</v>
      </c>
      <c r="L43" s="23" t="str">
        <f t="shared" ca="1" si="1"/>
        <v>-</v>
      </c>
      <c r="M43" s="35">
        <v>44329</v>
      </c>
      <c r="N43" s="15"/>
      <c r="O43" s="46" t="s">
        <v>78</v>
      </c>
    </row>
    <row r="44" spans="1:15" ht="15" customHeight="1">
      <c r="A44" s="23" t="s">
        <v>36</v>
      </c>
      <c r="B44" s="22">
        <v>245956</v>
      </c>
      <c r="C44" s="11" t="s">
        <v>272</v>
      </c>
      <c r="D44" s="40">
        <v>19</v>
      </c>
      <c r="E44" s="70">
        <v>15</v>
      </c>
      <c r="F44" s="108">
        <v>6.2999999999999989</v>
      </c>
      <c r="G44" s="24">
        <f t="shared" si="0"/>
        <v>94.499999999999986</v>
      </c>
      <c r="H44" s="26" t="s">
        <v>45</v>
      </c>
      <c r="I44" s="25">
        <v>1</v>
      </c>
      <c r="J44" s="36">
        <v>44327</v>
      </c>
      <c r="K44" s="35">
        <v>44334</v>
      </c>
      <c r="L44" s="23" t="str">
        <f t="shared" ca="1" si="1"/>
        <v>-</v>
      </c>
      <c r="M44" s="35">
        <v>44329</v>
      </c>
      <c r="N44" s="15"/>
      <c r="O44" s="46" t="s">
        <v>78</v>
      </c>
    </row>
    <row r="45" spans="1:15" ht="15" customHeight="1">
      <c r="A45" s="23" t="s">
        <v>36</v>
      </c>
      <c r="B45" s="22">
        <v>245953</v>
      </c>
      <c r="C45" s="11" t="s">
        <v>410</v>
      </c>
      <c r="D45" s="40">
        <v>19.05</v>
      </c>
      <c r="E45" s="70">
        <v>60</v>
      </c>
      <c r="F45" s="108">
        <v>5.35</v>
      </c>
      <c r="G45" s="24">
        <f t="shared" si="0"/>
        <v>321</v>
      </c>
      <c r="H45" s="26" t="s">
        <v>45</v>
      </c>
      <c r="I45" s="25">
        <v>1</v>
      </c>
      <c r="J45" s="36">
        <v>44327</v>
      </c>
      <c r="K45" s="35">
        <v>44334</v>
      </c>
      <c r="L45" s="23" t="str">
        <f t="shared" ca="1" si="1"/>
        <v>-</v>
      </c>
      <c r="M45" s="35">
        <v>44329</v>
      </c>
      <c r="N45" s="15"/>
      <c r="O45" s="46" t="s">
        <v>78</v>
      </c>
    </row>
    <row r="46" spans="1:15" ht="15" customHeight="1">
      <c r="A46" s="23" t="s">
        <v>74</v>
      </c>
      <c r="B46" s="22">
        <v>244215</v>
      </c>
      <c r="C46" s="11" t="s">
        <v>411</v>
      </c>
      <c r="D46" s="40" t="s">
        <v>43</v>
      </c>
      <c r="E46" s="70">
        <v>1</v>
      </c>
      <c r="F46" s="108">
        <v>188</v>
      </c>
      <c r="G46" s="24">
        <f t="shared" si="0"/>
        <v>188</v>
      </c>
      <c r="H46" s="26" t="s">
        <v>17</v>
      </c>
      <c r="I46" s="25">
        <v>0</v>
      </c>
      <c r="J46" s="36">
        <v>44328</v>
      </c>
      <c r="K46" s="35">
        <v>44329</v>
      </c>
      <c r="L46" s="23" t="str">
        <f t="shared" ca="1" si="1"/>
        <v>-</v>
      </c>
      <c r="M46" s="35">
        <v>44328</v>
      </c>
      <c r="N46" s="15"/>
      <c r="O46" s="46" t="s">
        <v>78</v>
      </c>
    </row>
    <row r="47" spans="1:15" ht="15" customHeight="1">
      <c r="A47" s="23" t="s">
        <v>74</v>
      </c>
      <c r="B47" s="22">
        <v>244233</v>
      </c>
      <c r="C47" s="11" t="s">
        <v>311</v>
      </c>
      <c r="D47" s="40" t="s">
        <v>43</v>
      </c>
      <c r="E47" s="70">
        <v>1</v>
      </c>
      <c r="F47" s="108">
        <v>187.23</v>
      </c>
      <c r="G47" s="24">
        <f t="shared" si="0"/>
        <v>187.23</v>
      </c>
      <c r="H47" s="26" t="s">
        <v>87</v>
      </c>
      <c r="I47" s="25">
        <v>2</v>
      </c>
      <c r="J47" s="36">
        <v>44328</v>
      </c>
      <c r="K47" s="35">
        <v>44331</v>
      </c>
      <c r="L47" s="23" t="str">
        <f t="shared" ca="1" si="1"/>
        <v>-</v>
      </c>
      <c r="M47" s="35">
        <v>44328</v>
      </c>
      <c r="N47" s="15"/>
      <c r="O47" s="46" t="s">
        <v>78</v>
      </c>
    </row>
    <row r="48" spans="1:15" ht="15" customHeight="1">
      <c r="A48" s="23" t="s">
        <v>211</v>
      </c>
      <c r="B48" s="22">
        <v>245390</v>
      </c>
      <c r="C48" s="11" t="s">
        <v>412</v>
      </c>
      <c r="D48" s="40" t="s">
        <v>43</v>
      </c>
      <c r="E48" s="70">
        <v>169</v>
      </c>
      <c r="F48" s="108">
        <v>6.56</v>
      </c>
      <c r="G48" s="24">
        <f t="shared" si="0"/>
        <v>1108.6399999999999</v>
      </c>
      <c r="H48" s="26" t="s">
        <v>212</v>
      </c>
      <c r="I48" s="25">
        <v>0</v>
      </c>
      <c r="J48" s="36">
        <v>44328</v>
      </c>
      <c r="K48" s="35">
        <v>44335</v>
      </c>
      <c r="L48" s="23" t="str">
        <f t="shared" ca="1" si="1"/>
        <v>-</v>
      </c>
      <c r="M48" s="35">
        <v>44335</v>
      </c>
      <c r="N48" s="15"/>
      <c r="O48" s="46" t="s">
        <v>78</v>
      </c>
    </row>
    <row r="49" spans="1:15" ht="15" customHeight="1">
      <c r="A49" s="11" t="s">
        <v>36</v>
      </c>
      <c r="B49" s="22">
        <v>246026</v>
      </c>
      <c r="C49" s="11" t="s">
        <v>63</v>
      </c>
      <c r="D49" s="39">
        <v>19.05</v>
      </c>
      <c r="E49" s="72">
        <v>20</v>
      </c>
      <c r="F49" s="108">
        <v>6.2999999999999989</v>
      </c>
      <c r="G49" s="24">
        <f t="shared" si="0"/>
        <v>125.99999999999997</v>
      </c>
      <c r="H49" s="26" t="s">
        <v>45</v>
      </c>
      <c r="I49" s="25">
        <v>1</v>
      </c>
      <c r="J49" s="36">
        <v>44329</v>
      </c>
      <c r="K49" s="35">
        <v>44336</v>
      </c>
      <c r="L49" s="23" t="str">
        <f t="shared" ca="1" si="1"/>
        <v>-</v>
      </c>
      <c r="M49" s="35">
        <v>44330</v>
      </c>
      <c r="N49" s="15"/>
      <c r="O49" s="46" t="s">
        <v>78</v>
      </c>
    </row>
    <row r="50" spans="1:15" ht="15" customHeight="1">
      <c r="A50" s="23" t="s">
        <v>36</v>
      </c>
      <c r="B50" s="22">
        <v>246028</v>
      </c>
      <c r="C50" s="11" t="s">
        <v>245</v>
      </c>
      <c r="D50" s="39">
        <v>19.05</v>
      </c>
      <c r="E50" s="72">
        <v>10</v>
      </c>
      <c r="F50" s="108">
        <v>8.1999999999999993</v>
      </c>
      <c r="G50" s="24">
        <f t="shared" si="0"/>
        <v>82</v>
      </c>
      <c r="H50" s="26" t="s">
        <v>45</v>
      </c>
      <c r="I50" s="25">
        <v>1</v>
      </c>
      <c r="J50" s="36">
        <v>44329</v>
      </c>
      <c r="K50" s="35">
        <v>44336</v>
      </c>
      <c r="L50" s="23" t="str">
        <f t="shared" ca="1" si="1"/>
        <v>-</v>
      </c>
      <c r="M50" s="35">
        <v>44330</v>
      </c>
      <c r="N50" s="15"/>
      <c r="O50" s="46" t="s">
        <v>78</v>
      </c>
    </row>
    <row r="51" spans="1:15" ht="15" customHeight="1">
      <c r="A51" s="23" t="s">
        <v>36</v>
      </c>
      <c r="B51" s="22">
        <v>245954</v>
      </c>
      <c r="C51" s="11" t="s">
        <v>413</v>
      </c>
      <c r="D51" s="39">
        <v>15.88</v>
      </c>
      <c r="E51" s="72">
        <v>40</v>
      </c>
      <c r="F51" s="108">
        <v>6.2999999999999989</v>
      </c>
      <c r="G51" s="24">
        <f t="shared" si="0"/>
        <v>251.99999999999994</v>
      </c>
      <c r="H51" s="26" t="s">
        <v>45</v>
      </c>
      <c r="I51" s="25">
        <v>1</v>
      </c>
      <c r="J51" s="36">
        <v>44329</v>
      </c>
      <c r="K51" s="35">
        <v>44336</v>
      </c>
      <c r="L51" s="23" t="str">
        <f t="shared" ca="1" si="1"/>
        <v>-</v>
      </c>
      <c r="M51" s="35">
        <v>44330</v>
      </c>
      <c r="N51" s="15"/>
      <c r="O51" s="46" t="s">
        <v>78</v>
      </c>
    </row>
    <row r="52" spans="1:15" ht="15" customHeight="1">
      <c r="A52" s="23" t="s">
        <v>36</v>
      </c>
      <c r="B52" s="22">
        <v>245959</v>
      </c>
      <c r="C52" s="11" t="s">
        <v>40</v>
      </c>
      <c r="D52" s="39">
        <v>19</v>
      </c>
      <c r="E52" s="72">
        <v>40</v>
      </c>
      <c r="F52" s="108">
        <v>6.2999999999999989</v>
      </c>
      <c r="G52" s="24">
        <f t="shared" si="0"/>
        <v>251.99999999999994</v>
      </c>
      <c r="H52" s="26" t="s">
        <v>45</v>
      </c>
      <c r="I52" s="25">
        <v>1</v>
      </c>
      <c r="J52" s="36">
        <v>44329</v>
      </c>
      <c r="K52" s="35">
        <v>44336</v>
      </c>
      <c r="L52" s="23" t="str">
        <f t="shared" ca="1" si="1"/>
        <v>-</v>
      </c>
      <c r="M52" s="35">
        <v>44330</v>
      </c>
      <c r="N52" s="15"/>
      <c r="O52" s="46" t="s">
        <v>78</v>
      </c>
    </row>
    <row r="53" spans="1:15">
      <c r="A53" s="23" t="s">
        <v>36</v>
      </c>
      <c r="B53" s="22">
        <v>246068</v>
      </c>
      <c r="C53" s="11" t="s">
        <v>414</v>
      </c>
      <c r="D53" s="40">
        <v>19.05</v>
      </c>
      <c r="E53" s="70">
        <v>50</v>
      </c>
      <c r="F53" s="108">
        <v>4</v>
      </c>
      <c r="G53" s="24">
        <f t="shared" si="0"/>
        <v>200</v>
      </c>
      <c r="H53" s="26" t="s">
        <v>257</v>
      </c>
      <c r="I53" s="25">
        <v>1</v>
      </c>
      <c r="J53" s="36">
        <v>44329</v>
      </c>
      <c r="K53" s="35">
        <v>44336</v>
      </c>
      <c r="L53" s="23" t="str">
        <f t="shared" ca="1" si="1"/>
        <v>-</v>
      </c>
      <c r="M53" s="35">
        <v>44330</v>
      </c>
      <c r="N53" s="15"/>
      <c r="O53" s="46" t="s">
        <v>78</v>
      </c>
    </row>
    <row r="54" spans="1:15">
      <c r="A54" s="23" t="s">
        <v>36</v>
      </c>
      <c r="B54" s="12">
        <v>245104</v>
      </c>
      <c r="C54" s="11" t="s">
        <v>415</v>
      </c>
      <c r="D54" s="40">
        <v>19.05</v>
      </c>
      <c r="E54" s="70">
        <v>102</v>
      </c>
      <c r="F54" s="108">
        <v>4.9000000000000004</v>
      </c>
      <c r="G54" s="24">
        <f t="shared" si="0"/>
        <v>499.8</v>
      </c>
      <c r="H54" s="26" t="s">
        <v>45</v>
      </c>
      <c r="I54" s="25">
        <v>1</v>
      </c>
      <c r="J54" s="36">
        <v>44329</v>
      </c>
      <c r="K54" s="35">
        <v>44336</v>
      </c>
      <c r="L54" s="23" t="str">
        <f t="shared" ca="1" si="1"/>
        <v>-</v>
      </c>
      <c r="M54" s="35">
        <v>44334</v>
      </c>
      <c r="N54" s="15"/>
      <c r="O54" s="46" t="s">
        <v>78</v>
      </c>
    </row>
    <row r="55" spans="1:15" ht="15" customHeight="1">
      <c r="A55" s="23" t="s">
        <v>36</v>
      </c>
      <c r="B55" s="22">
        <v>246223</v>
      </c>
      <c r="C55" s="11" t="s">
        <v>416</v>
      </c>
      <c r="D55" s="40">
        <v>19.05</v>
      </c>
      <c r="E55" s="70">
        <v>10</v>
      </c>
      <c r="F55" s="108">
        <v>8.1999999999999993</v>
      </c>
      <c r="G55" s="24">
        <f t="shared" si="0"/>
        <v>82</v>
      </c>
      <c r="H55" s="26" t="s">
        <v>45</v>
      </c>
      <c r="I55" s="25">
        <v>1</v>
      </c>
      <c r="J55" s="33">
        <v>44330</v>
      </c>
      <c r="K55" s="35">
        <v>44337</v>
      </c>
      <c r="L55" s="23" t="str">
        <f t="shared" ca="1" si="1"/>
        <v>-</v>
      </c>
      <c r="M55" s="35">
        <v>44334</v>
      </c>
      <c r="N55" s="15"/>
      <c r="O55" s="46" t="s">
        <v>78</v>
      </c>
    </row>
    <row r="56" spans="1:15" ht="15" customHeight="1">
      <c r="A56" s="23" t="s">
        <v>36</v>
      </c>
      <c r="B56" s="12">
        <v>246248</v>
      </c>
      <c r="C56" s="11" t="s">
        <v>417</v>
      </c>
      <c r="D56" s="40">
        <v>25</v>
      </c>
      <c r="E56" s="70">
        <v>50</v>
      </c>
      <c r="F56" s="108">
        <v>4.9000000000000004</v>
      </c>
      <c r="G56" s="24">
        <f t="shared" si="0"/>
        <v>245.00000000000003</v>
      </c>
      <c r="H56" s="26" t="s">
        <v>44</v>
      </c>
      <c r="I56" s="25">
        <v>1</v>
      </c>
      <c r="J56" s="33">
        <v>44330</v>
      </c>
      <c r="K56" s="35">
        <v>44337</v>
      </c>
      <c r="L56" s="23" t="str">
        <f t="shared" ca="1" si="1"/>
        <v>-</v>
      </c>
      <c r="M56" s="35">
        <v>44334</v>
      </c>
      <c r="N56" s="15"/>
      <c r="O56" s="46" t="s">
        <v>78</v>
      </c>
    </row>
    <row r="57" spans="1:15" ht="15" customHeight="1">
      <c r="A57" s="23" t="s">
        <v>36</v>
      </c>
      <c r="B57" s="12">
        <v>246058</v>
      </c>
      <c r="C57" s="11" t="s">
        <v>207</v>
      </c>
      <c r="D57" s="40">
        <v>38.1</v>
      </c>
      <c r="E57" s="70">
        <v>29</v>
      </c>
      <c r="F57" s="108">
        <v>8.3000000000000007</v>
      </c>
      <c r="G57" s="24">
        <f t="shared" si="0"/>
        <v>240.70000000000002</v>
      </c>
      <c r="H57" s="26" t="s">
        <v>45</v>
      </c>
      <c r="I57" s="25">
        <v>1</v>
      </c>
      <c r="J57" s="33">
        <v>44330</v>
      </c>
      <c r="K57" s="35">
        <v>44337</v>
      </c>
      <c r="L57" s="23" t="str">
        <f t="shared" ca="1" si="1"/>
        <v>-</v>
      </c>
      <c r="M57" s="35">
        <v>44334</v>
      </c>
      <c r="N57" s="15"/>
      <c r="O57" s="46" t="s">
        <v>78</v>
      </c>
    </row>
    <row r="58" spans="1:15" ht="15" customHeight="1">
      <c r="A58" s="44" t="s">
        <v>36</v>
      </c>
      <c r="B58" s="12">
        <v>246160</v>
      </c>
      <c r="C58" s="11" t="s">
        <v>418</v>
      </c>
      <c r="D58" s="40">
        <v>14</v>
      </c>
      <c r="E58" s="70">
        <v>4</v>
      </c>
      <c r="F58" s="108">
        <v>8.1999999999999993</v>
      </c>
      <c r="G58" s="24">
        <f t="shared" si="0"/>
        <v>32.799999999999997</v>
      </c>
      <c r="H58" s="26" t="s">
        <v>45</v>
      </c>
      <c r="I58" s="25">
        <v>1</v>
      </c>
      <c r="J58" s="33">
        <v>44330</v>
      </c>
      <c r="K58" s="35">
        <v>44337</v>
      </c>
      <c r="L58" s="23" t="str">
        <f t="shared" ca="1" si="1"/>
        <v>-</v>
      </c>
      <c r="M58" s="35">
        <v>44334</v>
      </c>
      <c r="N58" s="15"/>
      <c r="O58" s="46" t="s">
        <v>78</v>
      </c>
    </row>
    <row r="59" spans="1:15">
      <c r="A59" s="44" t="s">
        <v>36</v>
      </c>
      <c r="B59" s="12">
        <v>246161</v>
      </c>
      <c r="C59" s="11" t="s">
        <v>419</v>
      </c>
      <c r="D59" s="40">
        <v>19.05</v>
      </c>
      <c r="E59" s="70">
        <v>99</v>
      </c>
      <c r="F59" s="108">
        <v>4.9000000000000004</v>
      </c>
      <c r="G59" s="24">
        <f t="shared" si="0"/>
        <v>485.1</v>
      </c>
      <c r="H59" s="26" t="s">
        <v>45</v>
      </c>
      <c r="I59" s="25">
        <v>1</v>
      </c>
      <c r="J59" s="33">
        <v>44330</v>
      </c>
      <c r="K59" s="35">
        <v>44337</v>
      </c>
      <c r="L59" s="23" t="str">
        <f t="shared" ca="1" si="1"/>
        <v>-</v>
      </c>
      <c r="M59" s="35">
        <v>44334</v>
      </c>
      <c r="N59" s="15"/>
      <c r="O59" s="46" t="s">
        <v>78</v>
      </c>
    </row>
    <row r="60" spans="1:15">
      <c r="A60" s="23" t="s">
        <v>36</v>
      </c>
      <c r="B60" s="12">
        <v>246029</v>
      </c>
      <c r="C60" s="11" t="s">
        <v>420</v>
      </c>
      <c r="D60" s="40">
        <v>19.05</v>
      </c>
      <c r="E60" s="70">
        <v>20</v>
      </c>
      <c r="F60" s="108">
        <v>6.2999999999999989</v>
      </c>
      <c r="G60" s="24">
        <f t="shared" si="0"/>
        <v>125.99999999999997</v>
      </c>
      <c r="H60" s="26" t="s">
        <v>45</v>
      </c>
      <c r="I60" s="25">
        <v>1</v>
      </c>
      <c r="J60" s="33">
        <v>44330</v>
      </c>
      <c r="K60" s="35">
        <v>44337</v>
      </c>
      <c r="L60" s="23" t="str">
        <f t="shared" ca="1" si="1"/>
        <v>-</v>
      </c>
      <c r="M60" s="35">
        <v>44334</v>
      </c>
      <c r="N60" s="15"/>
      <c r="O60" s="46" t="s">
        <v>78</v>
      </c>
    </row>
    <row r="61" spans="1:15">
      <c r="A61" s="23" t="s">
        <v>36</v>
      </c>
      <c r="B61" s="12">
        <v>245958</v>
      </c>
      <c r="C61" s="11" t="s">
        <v>421</v>
      </c>
      <c r="D61" s="40">
        <v>14</v>
      </c>
      <c r="E61" s="70">
        <v>30</v>
      </c>
      <c r="F61" s="108">
        <v>6.2999999999999989</v>
      </c>
      <c r="G61" s="24">
        <f t="shared" si="0"/>
        <v>188.99999999999997</v>
      </c>
      <c r="H61" s="26" t="s">
        <v>45</v>
      </c>
      <c r="I61" s="25">
        <v>1</v>
      </c>
      <c r="J61" s="33">
        <v>44330</v>
      </c>
      <c r="K61" s="35">
        <v>44337</v>
      </c>
      <c r="L61" s="23" t="str">
        <f t="shared" ca="1" si="1"/>
        <v>-</v>
      </c>
      <c r="M61" s="35">
        <v>44334</v>
      </c>
      <c r="N61" s="15"/>
      <c r="O61" s="46" t="s">
        <v>78</v>
      </c>
    </row>
    <row r="62" spans="1:15">
      <c r="A62" s="23" t="s">
        <v>36</v>
      </c>
      <c r="B62" s="12">
        <v>246027</v>
      </c>
      <c r="C62" s="11" t="s">
        <v>422</v>
      </c>
      <c r="D62" s="40">
        <v>19.05</v>
      </c>
      <c r="E62" s="70">
        <v>20</v>
      </c>
      <c r="F62" s="108">
        <v>6.2999999999999989</v>
      </c>
      <c r="G62" s="24">
        <f t="shared" si="0"/>
        <v>125.99999999999997</v>
      </c>
      <c r="H62" s="26" t="s">
        <v>45</v>
      </c>
      <c r="I62" s="25">
        <v>1</v>
      </c>
      <c r="J62" s="33">
        <v>44330</v>
      </c>
      <c r="K62" s="35">
        <v>44337</v>
      </c>
      <c r="L62" s="23" t="str">
        <f t="shared" ca="1" si="1"/>
        <v>-</v>
      </c>
      <c r="M62" s="35">
        <v>44334</v>
      </c>
      <c r="N62" s="15"/>
      <c r="O62" s="46" t="s">
        <v>78</v>
      </c>
    </row>
    <row r="63" spans="1:15">
      <c r="A63" s="23" t="s">
        <v>74</v>
      </c>
      <c r="B63" s="12">
        <v>245285</v>
      </c>
      <c r="C63" s="11" t="s">
        <v>148</v>
      </c>
      <c r="D63" s="40" t="s">
        <v>43</v>
      </c>
      <c r="E63" s="70">
        <v>4</v>
      </c>
      <c r="F63" s="27">
        <v>555.34</v>
      </c>
      <c r="G63" s="24">
        <f>F63*E63</f>
        <v>2221.36</v>
      </c>
      <c r="H63" s="26" t="s">
        <v>47</v>
      </c>
      <c r="I63" s="25">
        <v>1</v>
      </c>
      <c r="J63" s="33">
        <v>44337</v>
      </c>
      <c r="K63" s="35">
        <v>44347</v>
      </c>
      <c r="L63" s="23" t="str">
        <f ca="1">IF(AND(K63=TODAY(),ISBLANK(M63)=TRUE()),"SIM",IF(AND(K63&lt;TODAY(),ISBLANK(M63)=TRUE()),IF(ISBLANK(K63),"-","EM ATRASO"),"-"))</f>
        <v>-</v>
      </c>
      <c r="M63" s="35">
        <v>44344</v>
      </c>
      <c r="N63" s="15"/>
      <c r="O63" s="46" t="s">
        <v>78</v>
      </c>
    </row>
    <row r="64" spans="1:15">
      <c r="A64" s="23" t="s">
        <v>74</v>
      </c>
      <c r="B64" s="12">
        <v>245283</v>
      </c>
      <c r="C64" s="11" t="s">
        <v>197</v>
      </c>
      <c r="D64" s="40" t="s">
        <v>43</v>
      </c>
      <c r="E64" s="70">
        <v>4</v>
      </c>
      <c r="F64" s="27">
        <v>187.68</v>
      </c>
      <c r="G64" s="24">
        <f t="shared" si="0"/>
        <v>750.72</v>
      </c>
      <c r="H64" s="26" t="s">
        <v>47</v>
      </c>
      <c r="I64" s="25">
        <v>1</v>
      </c>
      <c r="J64" s="33">
        <v>44333</v>
      </c>
      <c r="K64" s="35">
        <v>44347</v>
      </c>
      <c r="L64" s="23" t="str">
        <f t="shared" ca="1" si="1"/>
        <v>-</v>
      </c>
      <c r="M64" s="35">
        <v>44343</v>
      </c>
      <c r="N64" s="15"/>
      <c r="O64" s="46" t="s">
        <v>78</v>
      </c>
    </row>
    <row r="65" spans="1:15">
      <c r="A65" s="23" t="s">
        <v>74</v>
      </c>
      <c r="B65" s="12">
        <v>245284</v>
      </c>
      <c r="C65" s="11" t="s">
        <v>149</v>
      </c>
      <c r="D65" s="40" t="s">
        <v>43</v>
      </c>
      <c r="E65" s="70">
        <v>2</v>
      </c>
      <c r="F65" s="27">
        <v>743.02</v>
      </c>
      <c r="G65" s="24">
        <f t="shared" si="0"/>
        <v>1486.04</v>
      </c>
      <c r="H65" s="26" t="s">
        <v>47</v>
      </c>
      <c r="I65" s="25">
        <v>0</v>
      </c>
      <c r="J65" s="33">
        <v>44333</v>
      </c>
      <c r="K65" s="35">
        <v>44347</v>
      </c>
      <c r="L65" s="23" t="str">
        <f t="shared" ca="1" si="1"/>
        <v>-</v>
      </c>
      <c r="M65" s="35">
        <v>44343</v>
      </c>
      <c r="N65" s="15"/>
      <c r="O65" s="46" t="s">
        <v>78</v>
      </c>
    </row>
    <row r="66" spans="1:15" ht="15" customHeight="1">
      <c r="A66" s="44" t="s">
        <v>46</v>
      </c>
      <c r="B66" s="12">
        <v>246257</v>
      </c>
      <c r="C66" s="11" t="s">
        <v>66</v>
      </c>
      <c r="D66" s="40" t="s">
        <v>43</v>
      </c>
      <c r="E66" s="70">
        <v>1</v>
      </c>
      <c r="F66" s="108">
        <v>517</v>
      </c>
      <c r="G66" s="24">
        <f t="shared" si="0"/>
        <v>517</v>
      </c>
      <c r="H66" s="26" t="s">
        <v>47</v>
      </c>
      <c r="I66" s="25">
        <v>0</v>
      </c>
      <c r="J66" s="33">
        <v>44335</v>
      </c>
      <c r="K66" s="35">
        <v>44368</v>
      </c>
      <c r="L66" s="23" t="str">
        <f t="shared" ca="1" si="1"/>
        <v>-</v>
      </c>
      <c r="M66" s="35">
        <v>44371</v>
      </c>
      <c r="N66" s="15"/>
      <c r="O66" s="46" t="s">
        <v>78</v>
      </c>
    </row>
    <row r="67" spans="1:15" ht="15" customHeight="1">
      <c r="A67" s="44" t="s">
        <v>46</v>
      </c>
      <c r="B67" s="12">
        <v>246292</v>
      </c>
      <c r="C67" s="11" t="s">
        <v>426</v>
      </c>
      <c r="D67" s="40" t="s">
        <v>43</v>
      </c>
      <c r="E67" s="70">
        <v>1</v>
      </c>
      <c r="F67" s="108">
        <v>418</v>
      </c>
      <c r="G67" s="24">
        <f t="shared" si="0"/>
        <v>418</v>
      </c>
      <c r="H67" s="26" t="s">
        <v>47</v>
      </c>
      <c r="I67" s="25">
        <v>0</v>
      </c>
      <c r="J67" s="33">
        <v>44335</v>
      </c>
      <c r="K67" s="35">
        <v>44368</v>
      </c>
      <c r="L67" s="23" t="str">
        <f t="shared" ca="1" si="1"/>
        <v>-</v>
      </c>
      <c r="M67" s="35">
        <v>44377</v>
      </c>
      <c r="N67" s="15"/>
      <c r="O67" s="46" t="s">
        <v>78</v>
      </c>
    </row>
    <row r="68" spans="1:15" ht="15" customHeight="1">
      <c r="A68" s="44" t="s">
        <v>74</v>
      </c>
      <c r="B68" s="12">
        <v>246205</v>
      </c>
      <c r="C68" s="11" t="s">
        <v>427</v>
      </c>
      <c r="D68" s="40" t="s">
        <v>43</v>
      </c>
      <c r="E68" s="70">
        <v>1</v>
      </c>
      <c r="F68" s="108">
        <v>736</v>
      </c>
      <c r="G68" s="24">
        <f t="shared" si="0"/>
        <v>736</v>
      </c>
      <c r="H68" s="26" t="s">
        <v>47</v>
      </c>
      <c r="I68" s="25">
        <v>0</v>
      </c>
      <c r="J68" s="33">
        <v>44349</v>
      </c>
      <c r="K68" s="35">
        <v>44354</v>
      </c>
      <c r="L68" s="23" t="str">
        <f t="shared" ca="1" si="1"/>
        <v>-</v>
      </c>
      <c r="M68" s="35">
        <v>44354</v>
      </c>
      <c r="N68" s="15"/>
      <c r="O68" s="46" t="s">
        <v>78</v>
      </c>
    </row>
    <row r="69" spans="1:15" ht="15" customHeight="1">
      <c r="A69" s="23" t="s">
        <v>36</v>
      </c>
      <c r="B69" s="12">
        <v>245654</v>
      </c>
      <c r="C69" s="11" t="s">
        <v>423</v>
      </c>
      <c r="D69" s="40">
        <v>19.05</v>
      </c>
      <c r="E69" s="70">
        <v>198</v>
      </c>
      <c r="F69" s="108">
        <v>10</v>
      </c>
      <c r="G69" s="24">
        <f t="shared" si="0"/>
        <v>1980</v>
      </c>
      <c r="H69" s="26" t="s">
        <v>47</v>
      </c>
      <c r="I69" s="25">
        <v>1</v>
      </c>
      <c r="J69" s="33">
        <v>44334</v>
      </c>
      <c r="K69" s="35">
        <v>44341</v>
      </c>
      <c r="L69" s="23" t="str">
        <f t="shared" ca="1" si="1"/>
        <v>-</v>
      </c>
      <c r="M69" s="35">
        <v>44347</v>
      </c>
      <c r="N69" s="15"/>
      <c r="O69" s="46" t="s">
        <v>78</v>
      </c>
    </row>
    <row r="70" spans="1:15" ht="15" customHeight="1">
      <c r="A70" s="23" t="s">
        <v>36</v>
      </c>
      <c r="B70" s="12">
        <v>245655</v>
      </c>
      <c r="C70" s="11" t="s">
        <v>356</v>
      </c>
      <c r="D70" s="40">
        <v>15.88</v>
      </c>
      <c r="E70" s="70">
        <v>200</v>
      </c>
      <c r="F70" s="108">
        <v>7.2</v>
      </c>
      <c r="G70" s="24">
        <f t="shared" si="0"/>
        <v>1440</v>
      </c>
      <c r="H70" s="26" t="s">
        <v>47</v>
      </c>
      <c r="I70" s="25">
        <v>1</v>
      </c>
      <c r="J70" s="33">
        <v>44334</v>
      </c>
      <c r="K70" s="35">
        <v>44341</v>
      </c>
      <c r="L70" s="23" t="str">
        <f t="shared" ca="1" si="1"/>
        <v>-</v>
      </c>
      <c r="M70" s="35">
        <v>44347</v>
      </c>
      <c r="N70" s="15"/>
      <c r="O70" s="46" t="s">
        <v>78</v>
      </c>
    </row>
    <row r="71" spans="1:15" ht="15" customHeight="1">
      <c r="A71" s="23" t="s">
        <v>36</v>
      </c>
      <c r="B71" s="12">
        <v>245656</v>
      </c>
      <c r="C71" s="11" t="s">
        <v>424</v>
      </c>
      <c r="D71" s="40">
        <v>12.72</v>
      </c>
      <c r="E71" s="70">
        <v>301</v>
      </c>
      <c r="F71" s="108">
        <v>7.2</v>
      </c>
      <c r="G71" s="24">
        <f t="shared" si="0"/>
        <v>2167.2000000000003</v>
      </c>
      <c r="H71" s="26" t="s">
        <v>47</v>
      </c>
      <c r="I71" s="25">
        <v>1</v>
      </c>
      <c r="J71" s="33">
        <v>44334</v>
      </c>
      <c r="K71" s="35">
        <v>44341</v>
      </c>
      <c r="L71" s="23" t="str">
        <f t="shared" ca="1" si="1"/>
        <v>-</v>
      </c>
      <c r="M71" s="35">
        <v>44349</v>
      </c>
      <c r="N71" s="15"/>
      <c r="O71" s="46" t="s">
        <v>78</v>
      </c>
    </row>
    <row r="72" spans="1:15" ht="15" customHeight="1">
      <c r="A72" s="23" t="s">
        <v>36</v>
      </c>
      <c r="B72" s="12">
        <v>245832</v>
      </c>
      <c r="C72" s="11" t="s">
        <v>425</v>
      </c>
      <c r="D72" s="40">
        <v>15.9</v>
      </c>
      <c r="E72" s="70">
        <v>197</v>
      </c>
      <c r="F72" s="108">
        <v>10.8</v>
      </c>
      <c r="G72" s="24">
        <f t="shared" si="0"/>
        <v>2127.6000000000004</v>
      </c>
      <c r="H72" s="26" t="s">
        <v>47</v>
      </c>
      <c r="I72" s="25">
        <v>1</v>
      </c>
      <c r="J72" s="33">
        <v>44334</v>
      </c>
      <c r="K72" s="35">
        <v>44341</v>
      </c>
      <c r="L72" s="23" t="str">
        <f t="shared" ca="1" si="1"/>
        <v>-</v>
      </c>
      <c r="M72" s="35">
        <v>44348</v>
      </c>
      <c r="N72" s="15"/>
      <c r="O72" s="46" t="s">
        <v>78</v>
      </c>
    </row>
    <row r="73" spans="1:15" ht="15" customHeight="1">
      <c r="A73" s="23" t="s">
        <v>211</v>
      </c>
      <c r="B73" s="12">
        <v>245262</v>
      </c>
      <c r="C73" s="11" t="s">
        <v>309</v>
      </c>
      <c r="D73" s="40" t="s">
        <v>43</v>
      </c>
      <c r="E73" s="70">
        <v>109</v>
      </c>
      <c r="F73" s="108">
        <v>9.120000000000001</v>
      </c>
      <c r="G73" s="24">
        <f t="shared" ref="G73:G86" si="2">F73*E73</f>
        <v>994.08000000000015</v>
      </c>
      <c r="H73" s="26" t="s">
        <v>212</v>
      </c>
      <c r="I73" s="25">
        <v>0</v>
      </c>
      <c r="J73" s="33">
        <v>44335</v>
      </c>
      <c r="K73" s="35">
        <v>44344</v>
      </c>
      <c r="L73" s="23" t="str">
        <f t="shared" ref="L73:L86" ca="1" si="3">IF(AND(K73=TODAY(),ISBLANK(M73)=TRUE()),"SIM",IF(AND(K73&lt;TODAY(),ISBLANK(M73)=TRUE()),IF(ISBLANK(K73),"-","EM ATRASO"),"-"))</f>
        <v>-</v>
      </c>
      <c r="M73" s="35">
        <v>44343</v>
      </c>
      <c r="N73" s="15"/>
      <c r="O73" s="46" t="s">
        <v>78</v>
      </c>
    </row>
    <row r="74" spans="1:15" ht="15" customHeight="1">
      <c r="A74" s="23" t="s">
        <v>36</v>
      </c>
      <c r="B74" s="12">
        <v>246491</v>
      </c>
      <c r="C74" s="11" t="s">
        <v>362</v>
      </c>
      <c r="D74" s="40">
        <v>24</v>
      </c>
      <c r="E74" s="70">
        <v>20</v>
      </c>
      <c r="F74" s="108">
        <v>6.5</v>
      </c>
      <c r="G74" s="24">
        <f t="shared" si="2"/>
        <v>130</v>
      </c>
      <c r="H74" s="12" t="s">
        <v>45</v>
      </c>
      <c r="I74" s="25">
        <v>1</v>
      </c>
      <c r="J74" s="33">
        <v>44340</v>
      </c>
      <c r="K74" s="35">
        <v>44347</v>
      </c>
      <c r="L74" s="23" t="str">
        <f t="shared" ca="1" si="3"/>
        <v>-</v>
      </c>
      <c r="M74" s="35">
        <v>44341</v>
      </c>
      <c r="N74" s="15"/>
      <c r="O74" s="46" t="s">
        <v>78</v>
      </c>
    </row>
    <row r="75" spans="1:15" ht="15" customHeight="1">
      <c r="A75" s="23" t="s">
        <v>36</v>
      </c>
      <c r="B75" s="12">
        <v>246445</v>
      </c>
      <c r="C75" s="11" t="s">
        <v>428</v>
      </c>
      <c r="D75" s="40">
        <v>19.05</v>
      </c>
      <c r="E75" s="70">
        <v>116</v>
      </c>
      <c r="F75" s="108">
        <v>4.9000000000000004</v>
      </c>
      <c r="G75" s="24">
        <f t="shared" si="2"/>
        <v>568.40000000000009</v>
      </c>
      <c r="H75" s="26" t="s">
        <v>45</v>
      </c>
      <c r="I75" s="25">
        <v>1</v>
      </c>
      <c r="J75" s="33">
        <v>44340</v>
      </c>
      <c r="K75" s="35">
        <v>44347</v>
      </c>
      <c r="L75" s="23" t="str">
        <f t="shared" ca="1" si="3"/>
        <v>-</v>
      </c>
      <c r="M75" s="35">
        <v>44347</v>
      </c>
      <c r="N75" s="15"/>
      <c r="O75" s="46" t="s">
        <v>78</v>
      </c>
    </row>
    <row r="76" spans="1:15" ht="15" customHeight="1">
      <c r="A76" s="11" t="s">
        <v>36</v>
      </c>
      <c r="B76" s="12">
        <v>246535</v>
      </c>
      <c r="C76" s="11" t="s">
        <v>79</v>
      </c>
      <c r="D76" s="40">
        <v>19</v>
      </c>
      <c r="E76" s="70">
        <v>50</v>
      </c>
      <c r="F76" s="108">
        <v>6.2999999999999989</v>
      </c>
      <c r="G76" s="24">
        <f t="shared" si="2"/>
        <v>314.99999999999994</v>
      </c>
      <c r="H76" s="12" t="s">
        <v>45</v>
      </c>
      <c r="I76" s="25">
        <v>1</v>
      </c>
      <c r="J76" s="33">
        <v>44340</v>
      </c>
      <c r="K76" s="35">
        <v>44347</v>
      </c>
      <c r="L76" s="23" t="str">
        <f t="shared" ca="1" si="3"/>
        <v>-</v>
      </c>
      <c r="M76" s="35">
        <v>44347</v>
      </c>
      <c r="N76" s="15"/>
      <c r="O76" s="46" t="s">
        <v>78</v>
      </c>
    </row>
    <row r="77" spans="1:15" ht="15" customHeight="1">
      <c r="A77" s="11" t="s">
        <v>36</v>
      </c>
      <c r="B77" s="12">
        <v>246446</v>
      </c>
      <c r="C77" s="11" t="s">
        <v>182</v>
      </c>
      <c r="D77" s="40">
        <v>19</v>
      </c>
      <c r="E77" s="70">
        <v>49</v>
      </c>
      <c r="F77" s="108">
        <v>6.2999999999999989</v>
      </c>
      <c r="G77" s="24">
        <f t="shared" si="2"/>
        <v>308.69999999999993</v>
      </c>
      <c r="H77" s="12" t="s">
        <v>45</v>
      </c>
      <c r="I77" s="25">
        <v>1</v>
      </c>
      <c r="J77" s="89">
        <v>44341</v>
      </c>
      <c r="K77" s="35">
        <v>44348</v>
      </c>
      <c r="L77" s="23" t="str">
        <f t="shared" ca="1" si="3"/>
        <v>-</v>
      </c>
      <c r="M77" s="35">
        <v>44347</v>
      </c>
      <c r="N77" s="15"/>
      <c r="O77" s="46" t="s">
        <v>78</v>
      </c>
    </row>
    <row r="78" spans="1:15" ht="15" customHeight="1">
      <c r="A78" s="44" t="s">
        <v>36</v>
      </c>
      <c r="B78" s="12">
        <v>246071</v>
      </c>
      <c r="C78" s="65" t="s">
        <v>429</v>
      </c>
      <c r="D78" s="40">
        <v>45</v>
      </c>
      <c r="E78" s="70">
        <v>6</v>
      </c>
      <c r="F78" s="108">
        <v>25</v>
      </c>
      <c r="G78" s="24">
        <f t="shared" si="2"/>
        <v>150</v>
      </c>
      <c r="H78" s="26" t="s">
        <v>55</v>
      </c>
      <c r="I78" s="25">
        <v>1</v>
      </c>
      <c r="J78" s="89">
        <v>44341</v>
      </c>
      <c r="K78" s="35">
        <v>44348</v>
      </c>
      <c r="L78" s="23" t="str">
        <f t="shared" ca="1" si="3"/>
        <v>-</v>
      </c>
      <c r="M78" s="35">
        <v>44347</v>
      </c>
      <c r="N78" s="15"/>
      <c r="O78" s="46" t="s">
        <v>78</v>
      </c>
    </row>
    <row r="79" spans="1:15" ht="15" customHeight="1">
      <c r="A79" s="44" t="s">
        <v>36</v>
      </c>
      <c r="B79" s="77">
        <v>246097</v>
      </c>
      <c r="C79" s="67" t="s">
        <v>242</v>
      </c>
      <c r="D79" s="40">
        <v>30</v>
      </c>
      <c r="E79" s="70">
        <v>11</v>
      </c>
      <c r="F79" s="108">
        <v>8.1000000000000014</v>
      </c>
      <c r="G79" s="24">
        <f t="shared" si="2"/>
        <v>89.100000000000023</v>
      </c>
      <c r="H79" s="12" t="s">
        <v>45</v>
      </c>
      <c r="I79" s="25">
        <v>2</v>
      </c>
      <c r="J79" s="89">
        <v>44341</v>
      </c>
      <c r="K79" s="35">
        <v>44348</v>
      </c>
      <c r="L79" s="23" t="str">
        <f t="shared" ca="1" si="3"/>
        <v>-</v>
      </c>
      <c r="M79" s="35">
        <v>44347</v>
      </c>
      <c r="N79" s="15"/>
      <c r="O79" s="46" t="s">
        <v>78</v>
      </c>
    </row>
    <row r="80" spans="1:15" ht="15" customHeight="1">
      <c r="A80" s="44" t="s">
        <v>36</v>
      </c>
      <c r="B80" s="112" t="s">
        <v>430</v>
      </c>
      <c r="C80" s="67" t="s">
        <v>431</v>
      </c>
      <c r="D80" s="40">
        <v>15.88</v>
      </c>
      <c r="E80" s="70">
        <v>196</v>
      </c>
      <c r="F80" s="108">
        <v>4.9000000000000004</v>
      </c>
      <c r="G80" s="24">
        <f t="shared" si="2"/>
        <v>960.40000000000009</v>
      </c>
      <c r="H80" s="12" t="s">
        <v>45</v>
      </c>
      <c r="I80" s="25">
        <v>1</v>
      </c>
      <c r="J80" s="33">
        <v>44342</v>
      </c>
      <c r="K80" s="35">
        <v>44349</v>
      </c>
      <c r="L80" s="23" t="str">
        <f t="shared" ca="1" si="3"/>
        <v>-</v>
      </c>
      <c r="M80" s="35">
        <v>44348</v>
      </c>
      <c r="N80" s="15"/>
      <c r="O80" s="46" t="s">
        <v>78</v>
      </c>
    </row>
    <row r="81" spans="1:34" ht="15" customHeight="1">
      <c r="A81" s="44" t="s">
        <v>36</v>
      </c>
      <c r="B81" s="112" t="s">
        <v>432</v>
      </c>
      <c r="C81" s="67" t="s">
        <v>433</v>
      </c>
      <c r="D81" s="40">
        <v>42</v>
      </c>
      <c r="E81" s="70">
        <v>8</v>
      </c>
      <c r="F81" s="108">
        <v>18.7</v>
      </c>
      <c r="G81" s="24">
        <f t="shared" si="2"/>
        <v>149.6</v>
      </c>
      <c r="H81" s="26" t="s">
        <v>44</v>
      </c>
      <c r="I81" s="25">
        <v>0</v>
      </c>
      <c r="J81" s="33">
        <v>44342</v>
      </c>
      <c r="K81" s="35">
        <v>44349</v>
      </c>
      <c r="L81" s="23" t="str">
        <f t="shared" ca="1" si="3"/>
        <v>-</v>
      </c>
      <c r="M81" s="35">
        <v>44347</v>
      </c>
      <c r="N81" s="15"/>
      <c r="O81" s="46" t="s">
        <v>78</v>
      </c>
    </row>
    <row r="82" spans="1:34" ht="15" customHeight="1">
      <c r="A82" s="44" t="s">
        <v>36</v>
      </c>
      <c r="B82" s="77">
        <v>246181</v>
      </c>
      <c r="C82" s="67" t="s">
        <v>434</v>
      </c>
      <c r="D82" s="40">
        <v>19</v>
      </c>
      <c r="E82" s="70">
        <v>150</v>
      </c>
      <c r="F82" s="108">
        <v>4.9000000000000004</v>
      </c>
      <c r="G82" s="24">
        <f t="shared" si="2"/>
        <v>735</v>
      </c>
      <c r="H82" s="12" t="s">
        <v>45</v>
      </c>
      <c r="I82" s="25">
        <v>1</v>
      </c>
      <c r="J82" s="33">
        <v>44342</v>
      </c>
      <c r="K82" s="35">
        <v>44349</v>
      </c>
      <c r="L82" s="23" t="str">
        <f t="shared" ca="1" si="3"/>
        <v>-</v>
      </c>
      <c r="M82" s="35">
        <v>44347</v>
      </c>
      <c r="N82" s="15"/>
      <c r="O82" s="46" t="s">
        <v>78</v>
      </c>
    </row>
    <row r="83" spans="1:34" ht="15" customHeight="1">
      <c r="A83" s="44" t="s">
        <v>36</v>
      </c>
      <c r="B83" s="77" t="s">
        <v>435</v>
      </c>
      <c r="C83" s="67" t="s">
        <v>221</v>
      </c>
      <c r="D83" s="64" t="s">
        <v>43</v>
      </c>
      <c r="E83" s="70">
        <v>147</v>
      </c>
      <c r="F83" s="108">
        <v>1.6</v>
      </c>
      <c r="G83" s="24">
        <f t="shared" si="2"/>
        <v>235.20000000000002</v>
      </c>
      <c r="H83" s="26" t="s">
        <v>47</v>
      </c>
      <c r="I83" s="25">
        <v>0</v>
      </c>
      <c r="J83" s="33">
        <v>44342</v>
      </c>
      <c r="K83" s="37">
        <v>44342</v>
      </c>
      <c r="L83" s="23" t="str">
        <f t="shared" ca="1" si="3"/>
        <v>-</v>
      </c>
      <c r="M83" s="37">
        <v>44342</v>
      </c>
      <c r="N83" s="15"/>
      <c r="O83" s="46" t="s">
        <v>78</v>
      </c>
    </row>
    <row r="84" spans="1:34" ht="15" customHeight="1">
      <c r="A84" s="44" t="s">
        <v>74</v>
      </c>
      <c r="B84" s="77">
        <v>246202</v>
      </c>
      <c r="C84" s="67" t="s">
        <v>436</v>
      </c>
      <c r="D84" s="64" t="s">
        <v>43</v>
      </c>
      <c r="E84" s="70">
        <v>1</v>
      </c>
      <c r="F84" s="108">
        <v>333.62</v>
      </c>
      <c r="G84" s="24">
        <f t="shared" si="2"/>
        <v>333.62</v>
      </c>
      <c r="H84" s="26" t="s">
        <v>47</v>
      </c>
      <c r="I84" s="25">
        <v>0</v>
      </c>
      <c r="J84" s="89">
        <v>44343</v>
      </c>
      <c r="K84" s="37">
        <v>44355</v>
      </c>
      <c r="L84" s="23" t="str">
        <f t="shared" ca="1" si="3"/>
        <v>-</v>
      </c>
      <c r="M84" s="35">
        <v>44355</v>
      </c>
      <c r="N84" s="15"/>
      <c r="O84" s="46" t="s">
        <v>78</v>
      </c>
    </row>
    <row r="85" spans="1:34" ht="15" customHeight="1">
      <c r="A85" s="44" t="s">
        <v>74</v>
      </c>
      <c r="B85" s="12">
        <v>246219</v>
      </c>
      <c r="C85" s="66" t="s">
        <v>437</v>
      </c>
      <c r="D85" s="40" t="s">
        <v>43</v>
      </c>
      <c r="E85" s="70">
        <v>2</v>
      </c>
      <c r="F85" s="108">
        <v>153.75</v>
      </c>
      <c r="G85" s="24">
        <f t="shared" si="2"/>
        <v>307.5</v>
      </c>
      <c r="H85" s="26" t="s">
        <v>44</v>
      </c>
      <c r="I85" s="25">
        <v>0</v>
      </c>
      <c r="J85" s="33">
        <v>44343</v>
      </c>
      <c r="K85" s="37">
        <v>44355</v>
      </c>
      <c r="L85" s="23" t="str">
        <f t="shared" ca="1" si="3"/>
        <v>-</v>
      </c>
      <c r="M85" s="35">
        <v>44358</v>
      </c>
      <c r="N85" s="15"/>
      <c r="O85" s="46" t="s">
        <v>78</v>
      </c>
    </row>
    <row r="86" spans="1:34" ht="15" customHeight="1">
      <c r="A86" s="44" t="s">
        <v>74</v>
      </c>
      <c r="B86" s="12">
        <v>243580</v>
      </c>
      <c r="C86" s="11" t="s">
        <v>438</v>
      </c>
      <c r="D86" s="40" t="s">
        <v>43</v>
      </c>
      <c r="E86" s="70">
        <v>1</v>
      </c>
      <c r="F86" s="108">
        <v>1041.83</v>
      </c>
      <c r="G86" s="24">
        <f t="shared" si="2"/>
        <v>1041.83</v>
      </c>
      <c r="H86" s="114" t="s">
        <v>439</v>
      </c>
      <c r="I86" s="115">
        <v>0</v>
      </c>
      <c r="J86" s="113">
        <v>44343</v>
      </c>
      <c r="K86" s="37">
        <v>44344</v>
      </c>
      <c r="L86" s="23" t="str">
        <f t="shared" ca="1" si="3"/>
        <v>-</v>
      </c>
      <c r="M86" s="35">
        <v>44347</v>
      </c>
      <c r="N86" s="15"/>
      <c r="O86" s="46" t="s">
        <v>78</v>
      </c>
    </row>
    <row r="87" spans="1:34" s="42" customFormat="1">
      <c r="C87" s="47"/>
      <c r="D87" s="47"/>
      <c r="E87" s="60"/>
      <c r="F87" s="48"/>
      <c r="K87" s="49"/>
      <c r="L87" s="50"/>
      <c r="M87" s="5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</row>
    <row r="88" spans="1:34" s="42" customFormat="1">
      <c r="C88" s="47"/>
      <c r="D88" s="47"/>
      <c r="E88" s="60"/>
      <c r="F88" s="48"/>
      <c r="K88" s="49"/>
      <c r="L88" s="50"/>
      <c r="M88" s="5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</row>
    <row r="89" spans="1:34" s="42" customFormat="1">
      <c r="C89" s="47"/>
      <c r="D89" s="47"/>
      <c r="E89" s="60"/>
      <c r="F89" s="48"/>
      <c r="K89" s="49"/>
      <c r="L89" s="50"/>
      <c r="M89" s="5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</row>
    <row r="90" spans="1:34" s="42" customFormat="1">
      <c r="C90" s="47"/>
      <c r="D90" s="47"/>
      <c r="E90" s="60"/>
      <c r="F90" s="48"/>
      <c r="K90" s="49"/>
      <c r="L90" s="50"/>
      <c r="M90" s="5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</row>
    <row r="91" spans="1:34" s="42" customFormat="1">
      <c r="C91" s="47"/>
      <c r="D91" s="47"/>
      <c r="E91" s="60"/>
      <c r="F91" s="48"/>
      <c r="K91" s="49"/>
      <c r="L91" s="50"/>
      <c r="M91" s="5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</row>
    <row r="92" spans="1:34" s="42" customFormat="1">
      <c r="C92" s="47"/>
      <c r="D92" s="47"/>
      <c r="E92" s="60"/>
      <c r="F92" s="48"/>
      <c r="K92" s="49"/>
      <c r="L92" s="50"/>
      <c r="M92" s="5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</row>
    <row r="93" spans="1:34" s="42" customFormat="1">
      <c r="C93" s="47"/>
      <c r="D93" s="47"/>
      <c r="E93" s="60"/>
      <c r="F93" s="48"/>
      <c r="K93" s="49"/>
      <c r="L93" s="50"/>
      <c r="M93" s="5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</row>
    <row r="94" spans="1:34" s="42" customFormat="1">
      <c r="C94" s="47"/>
      <c r="D94" s="47"/>
      <c r="E94" s="60"/>
      <c r="F94" s="48"/>
      <c r="K94" s="49"/>
      <c r="L94" s="50"/>
      <c r="M94" s="5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</row>
    <row r="95" spans="1:34" s="42" customFormat="1">
      <c r="C95" s="47"/>
      <c r="D95" s="47"/>
      <c r="E95" s="60"/>
      <c r="F95" s="48"/>
      <c r="K95" s="49"/>
      <c r="L95" s="50"/>
      <c r="M95" s="5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</row>
    <row r="96" spans="1:34" s="42" customFormat="1">
      <c r="C96" s="47"/>
      <c r="D96" s="47"/>
      <c r="E96" s="60"/>
      <c r="F96" s="48"/>
      <c r="K96" s="49"/>
      <c r="L96" s="50"/>
      <c r="M96" s="5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</row>
    <row r="97" spans="3:34" s="42" customFormat="1">
      <c r="C97" s="47"/>
      <c r="D97" s="47"/>
      <c r="E97" s="60"/>
      <c r="F97" s="48"/>
      <c r="K97" s="49"/>
      <c r="L97" s="50"/>
      <c r="M97" s="5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</row>
    <row r="98" spans="3:34" s="42" customFormat="1">
      <c r="C98" s="47"/>
      <c r="D98" s="47"/>
      <c r="E98" s="60"/>
      <c r="F98" s="48"/>
      <c r="K98" s="49"/>
      <c r="L98" s="50"/>
      <c r="M98" s="5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</row>
    <row r="99" spans="3:34" s="42" customFormat="1">
      <c r="C99" s="47"/>
      <c r="D99" s="47"/>
      <c r="E99" s="60"/>
      <c r="F99" s="48"/>
      <c r="K99" s="49"/>
      <c r="L99" s="50"/>
      <c r="M99" s="5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</row>
    <row r="100" spans="3:34" s="42" customFormat="1">
      <c r="C100" s="47"/>
      <c r="D100" s="47"/>
      <c r="E100" s="60"/>
      <c r="F100" s="48"/>
      <c r="K100" s="49"/>
      <c r="L100" s="50"/>
      <c r="M100" s="5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</row>
    <row r="101" spans="3:34" s="42" customFormat="1">
      <c r="C101" s="47"/>
      <c r="D101" s="47"/>
      <c r="E101" s="60"/>
      <c r="F101" s="48"/>
      <c r="K101" s="49"/>
      <c r="L101" s="50"/>
      <c r="M101" s="5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</row>
    <row r="102" spans="3:34" s="42" customFormat="1">
      <c r="C102" s="47"/>
      <c r="D102" s="47"/>
      <c r="E102" s="60"/>
      <c r="F102" s="48"/>
      <c r="K102" s="49"/>
      <c r="L102" s="50"/>
      <c r="M102" s="5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</row>
    <row r="103" spans="3:34" s="42" customFormat="1">
      <c r="C103" s="47"/>
      <c r="D103" s="47"/>
      <c r="E103" s="60"/>
      <c r="F103" s="48"/>
      <c r="K103" s="49"/>
      <c r="L103" s="50"/>
      <c r="M103" s="5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</row>
    <row r="104" spans="3:34" s="42" customFormat="1">
      <c r="C104" s="47"/>
      <c r="D104" s="47"/>
      <c r="E104" s="60"/>
      <c r="F104" s="48"/>
      <c r="K104" s="49"/>
      <c r="L104" s="50"/>
      <c r="M104" s="5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</row>
    <row r="105" spans="3:34" s="42" customFormat="1">
      <c r="C105" s="47"/>
      <c r="D105" s="47"/>
      <c r="E105" s="60"/>
      <c r="F105" s="48"/>
      <c r="K105" s="49"/>
      <c r="L105" s="50"/>
      <c r="M105" s="5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</row>
    <row r="106" spans="3:34" s="42" customFormat="1">
      <c r="C106" s="47"/>
      <c r="D106" s="47"/>
      <c r="E106" s="60"/>
      <c r="F106" s="48"/>
      <c r="K106" s="49"/>
      <c r="L106" s="50"/>
      <c r="M106" s="5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</row>
    <row r="107" spans="3:34" s="42" customFormat="1">
      <c r="C107" s="47"/>
      <c r="D107" s="47"/>
      <c r="E107" s="60"/>
      <c r="F107" s="48"/>
      <c r="K107" s="49"/>
      <c r="L107" s="50"/>
      <c r="M107" s="5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</row>
    <row r="108" spans="3:34" s="42" customFormat="1">
      <c r="C108" s="47"/>
      <c r="D108" s="47"/>
      <c r="E108" s="60"/>
      <c r="F108" s="48"/>
      <c r="K108" s="49"/>
      <c r="L108" s="50"/>
      <c r="M108" s="5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</row>
    <row r="109" spans="3:34" s="42" customFormat="1">
      <c r="C109" s="47"/>
      <c r="D109" s="47"/>
      <c r="E109" s="60"/>
      <c r="F109" s="48"/>
      <c r="K109" s="49"/>
      <c r="L109" s="50"/>
      <c r="M109" s="5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</row>
    <row r="110" spans="3:34" s="42" customFormat="1">
      <c r="C110" s="47"/>
      <c r="D110" s="47"/>
      <c r="E110" s="60"/>
      <c r="F110" s="48"/>
      <c r="K110" s="49"/>
      <c r="L110" s="50"/>
      <c r="M110" s="5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</row>
    <row r="111" spans="3:34" s="42" customFormat="1">
      <c r="C111" s="47"/>
      <c r="D111" s="47"/>
      <c r="E111" s="60"/>
      <c r="F111" s="48"/>
      <c r="K111" s="49"/>
      <c r="L111" s="50"/>
      <c r="M111" s="5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</row>
    <row r="112" spans="3:34" s="42" customFormat="1">
      <c r="C112" s="47"/>
      <c r="D112" s="47"/>
      <c r="E112" s="60"/>
      <c r="F112" s="48"/>
      <c r="K112" s="49"/>
      <c r="L112" s="50"/>
      <c r="M112" s="5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</row>
    <row r="113" spans="3:34" s="42" customFormat="1">
      <c r="C113" s="47"/>
      <c r="D113" s="47"/>
      <c r="E113" s="60"/>
      <c r="F113" s="48"/>
      <c r="K113" s="49"/>
      <c r="L113" s="50"/>
      <c r="M113" s="5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</row>
    <row r="114" spans="3:34" s="42" customFormat="1">
      <c r="C114" s="47"/>
      <c r="D114" s="47"/>
      <c r="E114" s="60"/>
      <c r="F114" s="48"/>
      <c r="K114" s="49"/>
      <c r="L114" s="50"/>
      <c r="M114" s="5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</row>
    <row r="115" spans="3:34" s="42" customFormat="1">
      <c r="C115" s="47"/>
      <c r="D115" s="47"/>
      <c r="E115" s="60"/>
      <c r="F115" s="48"/>
      <c r="K115" s="49"/>
      <c r="L115" s="50"/>
      <c r="M115" s="5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</row>
    <row r="116" spans="3:34" s="42" customFormat="1">
      <c r="C116" s="47"/>
      <c r="D116" s="47"/>
      <c r="E116" s="60"/>
      <c r="F116" s="48"/>
      <c r="K116" s="49"/>
      <c r="L116" s="50"/>
      <c r="M116" s="5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</row>
    <row r="117" spans="3:34" s="42" customFormat="1">
      <c r="C117" s="47"/>
      <c r="D117" s="47"/>
      <c r="E117" s="60"/>
      <c r="F117" s="48"/>
      <c r="K117" s="49"/>
      <c r="L117" s="50"/>
      <c r="M117" s="5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</row>
    <row r="118" spans="3:34" s="42" customFormat="1">
      <c r="C118" s="47"/>
      <c r="D118" s="47"/>
      <c r="E118" s="60"/>
      <c r="F118" s="48"/>
      <c r="K118" s="49"/>
      <c r="L118" s="50"/>
      <c r="M118" s="5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</row>
    <row r="119" spans="3:34" s="42" customFormat="1">
      <c r="C119" s="47"/>
      <c r="D119" s="47"/>
      <c r="E119" s="60"/>
      <c r="F119" s="48"/>
      <c r="K119" s="49"/>
      <c r="L119" s="50"/>
      <c r="M119" s="5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</row>
    <row r="120" spans="3:34" s="42" customFormat="1">
      <c r="C120" s="47"/>
      <c r="D120" s="47"/>
      <c r="E120" s="60"/>
      <c r="F120" s="48"/>
      <c r="K120" s="49"/>
      <c r="L120" s="50"/>
      <c r="M120" s="5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</row>
    <row r="121" spans="3:34" s="42" customFormat="1">
      <c r="C121" s="47"/>
      <c r="D121" s="47"/>
      <c r="E121" s="60"/>
      <c r="F121" s="48"/>
      <c r="K121" s="49"/>
      <c r="L121" s="50"/>
      <c r="M121" s="5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</row>
    <row r="122" spans="3:34" s="42" customFormat="1">
      <c r="C122" s="47"/>
      <c r="D122" s="47"/>
      <c r="E122" s="60"/>
      <c r="F122" s="48"/>
      <c r="K122" s="49"/>
      <c r="L122" s="50"/>
      <c r="M122" s="5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</row>
    <row r="123" spans="3:34" s="42" customFormat="1">
      <c r="C123" s="47"/>
      <c r="D123" s="47"/>
      <c r="E123" s="60"/>
      <c r="F123" s="48"/>
      <c r="K123" s="49"/>
      <c r="L123" s="50"/>
      <c r="M123" s="5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</row>
    <row r="124" spans="3:34" s="42" customFormat="1">
      <c r="C124" s="47"/>
      <c r="D124" s="47"/>
      <c r="E124" s="60"/>
      <c r="F124" s="48"/>
      <c r="K124" s="49"/>
      <c r="L124" s="50"/>
      <c r="M124" s="5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</row>
    <row r="125" spans="3:34" s="42" customFormat="1">
      <c r="C125" s="47"/>
      <c r="D125" s="47"/>
      <c r="E125" s="60"/>
      <c r="F125" s="48"/>
      <c r="K125" s="49"/>
      <c r="L125" s="50"/>
      <c r="M125" s="5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</row>
    <row r="126" spans="3:34" s="42" customFormat="1">
      <c r="C126" s="47"/>
      <c r="D126" s="47"/>
      <c r="E126" s="60"/>
      <c r="F126" s="48"/>
      <c r="K126" s="49"/>
      <c r="L126" s="50"/>
      <c r="M126" s="5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</row>
    <row r="127" spans="3:34" s="42" customFormat="1">
      <c r="C127" s="47"/>
      <c r="D127" s="47"/>
      <c r="E127" s="60"/>
      <c r="F127" s="48"/>
      <c r="K127" s="49"/>
      <c r="L127" s="50"/>
      <c r="M127" s="5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</row>
    <row r="128" spans="3:34" s="42" customFormat="1">
      <c r="C128" s="47"/>
      <c r="D128" s="47"/>
      <c r="E128" s="60"/>
      <c r="F128" s="48"/>
      <c r="K128" s="49"/>
      <c r="L128" s="50"/>
      <c r="M128" s="5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</row>
    <row r="129" spans="3:34" s="42" customFormat="1">
      <c r="C129" s="47"/>
      <c r="D129" s="47"/>
      <c r="E129" s="60"/>
      <c r="F129" s="48"/>
      <c r="K129" s="49"/>
      <c r="L129" s="50"/>
      <c r="M129" s="5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</row>
    <row r="130" spans="3:34" s="42" customFormat="1">
      <c r="C130" s="47"/>
      <c r="D130" s="47"/>
      <c r="E130" s="60"/>
      <c r="F130" s="48"/>
      <c r="K130" s="49"/>
      <c r="L130" s="50"/>
      <c r="M130" s="5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</row>
    <row r="131" spans="3:34" s="42" customFormat="1">
      <c r="C131" s="47"/>
      <c r="D131" s="47"/>
      <c r="E131" s="60"/>
      <c r="F131" s="48"/>
      <c r="K131" s="49"/>
      <c r="L131" s="50"/>
      <c r="M131" s="5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</row>
    <row r="132" spans="3:34" s="42" customFormat="1">
      <c r="C132" s="47"/>
      <c r="D132" s="47"/>
      <c r="E132" s="60"/>
      <c r="F132" s="48"/>
      <c r="K132" s="49"/>
      <c r="L132" s="50"/>
      <c r="M132" s="5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</row>
    <row r="133" spans="3:34" s="42" customFormat="1">
      <c r="C133" s="47"/>
      <c r="D133" s="47"/>
      <c r="E133" s="60"/>
      <c r="F133" s="48"/>
      <c r="K133" s="49"/>
      <c r="L133" s="50"/>
      <c r="M133" s="5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</row>
    <row r="134" spans="3:34" s="42" customFormat="1">
      <c r="C134" s="47"/>
      <c r="D134" s="47"/>
      <c r="E134" s="60"/>
      <c r="F134" s="48"/>
      <c r="K134" s="49"/>
      <c r="L134" s="50"/>
      <c r="M134" s="5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</row>
    <row r="135" spans="3:34" s="42" customFormat="1">
      <c r="C135" s="47"/>
      <c r="D135" s="47"/>
      <c r="E135" s="60"/>
      <c r="F135" s="48"/>
      <c r="K135" s="49"/>
      <c r="L135" s="50"/>
      <c r="M135" s="5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</row>
    <row r="136" spans="3:34" s="42" customFormat="1">
      <c r="C136" s="47"/>
      <c r="D136" s="47"/>
      <c r="E136" s="60"/>
      <c r="F136" s="48"/>
      <c r="K136" s="49"/>
      <c r="L136" s="50"/>
      <c r="M136" s="5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</row>
    <row r="137" spans="3:34" s="42" customFormat="1">
      <c r="C137" s="47"/>
      <c r="D137" s="47"/>
      <c r="E137" s="60"/>
      <c r="F137" s="48"/>
      <c r="K137" s="49"/>
      <c r="L137" s="50"/>
      <c r="M137" s="5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</row>
    <row r="138" spans="3:34" s="42" customFormat="1">
      <c r="C138" s="47"/>
      <c r="D138" s="47"/>
      <c r="E138" s="60"/>
      <c r="F138" s="48"/>
      <c r="K138" s="49"/>
      <c r="L138" s="50"/>
      <c r="M138" s="5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</row>
    <row r="139" spans="3:34" s="42" customFormat="1">
      <c r="C139" s="47"/>
      <c r="D139" s="47"/>
      <c r="E139" s="60"/>
      <c r="F139" s="48"/>
      <c r="K139" s="49"/>
      <c r="L139" s="50"/>
      <c r="M139" s="5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</row>
    <row r="140" spans="3:34" s="42" customFormat="1">
      <c r="C140" s="47"/>
      <c r="D140" s="47"/>
      <c r="E140" s="60"/>
      <c r="F140" s="48"/>
      <c r="K140" s="49"/>
      <c r="L140" s="50"/>
      <c r="M140" s="5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</row>
    <row r="141" spans="3:34" s="42" customFormat="1">
      <c r="C141" s="47"/>
      <c r="D141" s="47"/>
      <c r="E141" s="60"/>
      <c r="F141" s="48"/>
      <c r="K141" s="49"/>
      <c r="L141" s="50"/>
      <c r="M141" s="5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</row>
    <row r="142" spans="3:34" s="42" customFormat="1">
      <c r="C142" s="47"/>
      <c r="D142" s="47"/>
      <c r="E142" s="60"/>
      <c r="F142" s="48"/>
      <c r="K142" s="49"/>
      <c r="L142" s="50"/>
      <c r="M142" s="5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</row>
    <row r="143" spans="3:34" s="42" customFormat="1">
      <c r="C143" s="47"/>
      <c r="D143" s="47"/>
      <c r="E143" s="60"/>
      <c r="F143" s="48"/>
      <c r="K143" s="49"/>
      <c r="L143" s="50"/>
      <c r="M143" s="5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</row>
    <row r="144" spans="3:34" s="42" customFormat="1">
      <c r="C144" s="47"/>
      <c r="D144" s="47"/>
      <c r="E144" s="60"/>
      <c r="F144" s="48"/>
      <c r="K144" s="49"/>
      <c r="L144" s="50"/>
      <c r="M144" s="5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</row>
    <row r="145" spans="3:34" s="42" customFormat="1">
      <c r="C145" s="47"/>
      <c r="D145" s="47"/>
      <c r="E145" s="60"/>
      <c r="F145" s="48"/>
      <c r="K145" s="49"/>
      <c r="L145" s="50"/>
      <c r="M145" s="5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</row>
    <row r="146" spans="3:34" s="42" customFormat="1">
      <c r="C146" s="47"/>
      <c r="D146" s="47"/>
      <c r="E146" s="60"/>
      <c r="F146" s="48"/>
      <c r="K146" s="49"/>
      <c r="L146" s="50"/>
      <c r="M146" s="5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</row>
    <row r="147" spans="3:34" s="42" customFormat="1">
      <c r="C147" s="47"/>
      <c r="D147" s="47"/>
      <c r="E147" s="60"/>
      <c r="F147" s="48"/>
      <c r="K147" s="49"/>
      <c r="L147" s="50"/>
      <c r="M147" s="5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</row>
    <row r="148" spans="3:34" s="42" customFormat="1">
      <c r="C148" s="47"/>
      <c r="D148" s="47"/>
      <c r="E148" s="60"/>
      <c r="F148" s="48"/>
      <c r="K148" s="49"/>
      <c r="L148" s="50"/>
      <c r="M148" s="5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</row>
    <row r="149" spans="3:34" s="42" customFormat="1">
      <c r="C149" s="47"/>
      <c r="D149" s="47"/>
      <c r="E149" s="60"/>
      <c r="F149" s="48"/>
      <c r="K149" s="49"/>
      <c r="L149" s="50"/>
      <c r="M149" s="5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</row>
    <row r="150" spans="3:34" s="42" customFormat="1">
      <c r="C150" s="47"/>
      <c r="D150" s="47"/>
      <c r="E150" s="60"/>
      <c r="F150" s="48"/>
      <c r="K150" s="49"/>
      <c r="L150" s="50"/>
      <c r="M150" s="5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</row>
    <row r="151" spans="3:34" s="42" customFormat="1">
      <c r="C151" s="47"/>
      <c r="D151" s="47"/>
      <c r="E151" s="60"/>
      <c r="F151" s="48"/>
      <c r="K151" s="49"/>
      <c r="L151" s="50"/>
      <c r="M151" s="5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</row>
    <row r="152" spans="3:34" s="42" customFormat="1">
      <c r="C152" s="47"/>
      <c r="D152" s="47"/>
      <c r="E152" s="60"/>
      <c r="F152" s="48"/>
      <c r="K152" s="49"/>
      <c r="L152" s="50"/>
      <c r="M152" s="5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</row>
    <row r="153" spans="3:34" s="42" customFormat="1">
      <c r="C153" s="47"/>
      <c r="D153" s="47"/>
      <c r="E153" s="60"/>
      <c r="F153" s="48"/>
      <c r="K153" s="49"/>
      <c r="L153" s="50"/>
      <c r="M153" s="5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</row>
    <row r="154" spans="3:34" s="42" customFormat="1">
      <c r="C154" s="47"/>
      <c r="D154" s="47"/>
      <c r="E154" s="60"/>
      <c r="F154" s="48"/>
      <c r="K154" s="49"/>
      <c r="L154" s="50"/>
      <c r="M154" s="5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</row>
    <row r="155" spans="3:34" s="42" customFormat="1">
      <c r="C155" s="47"/>
      <c r="D155" s="47"/>
      <c r="E155" s="60"/>
      <c r="F155" s="48"/>
      <c r="K155" s="49"/>
      <c r="L155" s="50"/>
      <c r="M155" s="5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</row>
    <row r="156" spans="3:34" s="42" customFormat="1">
      <c r="C156" s="47"/>
      <c r="D156" s="47"/>
      <c r="E156" s="60"/>
      <c r="F156" s="48"/>
      <c r="K156" s="49"/>
      <c r="L156" s="50"/>
      <c r="M156" s="5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</row>
    <row r="157" spans="3:34" s="42" customFormat="1">
      <c r="C157" s="47"/>
      <c r="D157" s="47"/>
      <c r="E157" s="60"/>
      <c r="F157" s="48"/>
      <c r="K157" s="49"/>
      <c r="L157" s="50"/>
      <c r="M157" s="5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</row>
    <row r="158" spans="3:34" s="42" customFormat="1">
      <c r="C158" s="47"/>
      <c r="D158" s="47"/>
      <c r="E158" s="60"/>
      <c r="F158" s="48"/>
      <c r="K158" s="49"/>
      <c r="L158" s="50"/>
      <c r="M158" s="5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</row>
    <row r="159" spans="3:34" s="42" customFormat="1">
      <c r="C159" s="47"/>
      <c r="D159" s="47"/>
      <c r="E159" s="60"/>
      <c r="F159" s="48"/>
      <c r="K159" s="49"/>
      <c r="L159" s="50"/>
      <c r="M159" s="5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</row>
    <row r="160" spans="3:34" s="42" customFormat="1">
      <c r="C160" s="47"/>
      <c r="D160" s="47"/>
      <c r="E160" s="60"/>
      <c r="F160" s="48"/>
      <c r="K160" s="49"/>
      <c r="L160" s="50"/>
      <c r="M160" s="5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</row>
    <row r="161" spans="3:34" s="42" customFormat="1">
      <c r="C161" s="47"/>
      <c r="D161" s="47"/>
      <c r="E161" s="60"/>
      <c r="F161" s="48"/>
      <c r="K161" s="49"/>
      <c r="L161" s="50"/>
      <c r="M161" s="5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</row>
    <row r="162" spans="3:34" s="42" customFormat="1">
      <c r="C162" s="47"/>
      <c r="D162" s="47"/>
      <c r="E162" s="60"/>
      <c r="F162" s="48"/>
      <c r="K162" s="49"/>
      <c r="L162" s="50"/>
      <c r="M162" s="5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</row>
    <row r="163" spans="3:34" s="42" customFormat="1">
      <c r="C163" s="47"/>
      <c r="D163" s="47"/>
      <c r="E163" s="60"/>
      <c r="F163" s="48"/>
      <c r="K163" s="49"/>
      <c r="L163" s="50"/>
      <c r="M163" s="5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</row>
    <row r="164" spans="3:34" s="42" customFormat="1">
      <c r="C164" s="47"/>
      <c r="D164" s="47"/>
      <c r="E164" s="60"/>
      <c r="F164" s="48"/>
      <c r="K164" s="49"/>
      <c r="L164" s="50"/>
      <c r="M164" s="5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</row>
    <row r="165" spans="3:34" s="42" customFormat="1">
      <c r="C165" s="47"/>
      <c r="D165" s="47"/>
      <c r="E165" s="60"/>
      <c r="F165" s="48"/>
      <c r="K165" s="49"/>
      <c r="L165" s="50"/>
      <c r="M165" s="5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</row>
    <row r="166" spans="3:34" s="42" customFormat="1">
      <c r="C166" s="47"/>
      <c r="D166" s="47"/>
      <c r="E166" s="60"/>
      <c r="F166" s="48"/>
      <c r="K166" s="49"/>
      <c r="L166" s="50"/>
      <c r="M166" s="5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</row>
    <row r="167" spans="3:34" s="42" customFormat="1">
      <c r="C167" s="47"/>
      <c r="D167" s="47"/>
      <c r="E167" s="60"/>
      <c r="F167" s="48"/>
      <c r="K167" s="49"/>
      <c r="L167" s="50"/>
      <c r="M167" s="5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</row>
    <row r="168" spans="3:34" s="42" customFormat="1">
      <c r="C168" s="47"/>
      <c r="D168" s="47"/>
      <c r="E168" s="60"/>
      <c r="F168" s="48"/>
      <c r="K168" s="49"/>
      <c r="L168" s="50"/>
      <c r="M168" s="5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</row>
    <row r="169" spans="3:34" s="42" customFormat="1">
      <c r="C169" s="47"/>
      <c r="D169" s="47"/>
      <c r="E169" s="60"/>
      <c r="F169" s="48"/>
      <c r="K169" s="49"/>
      <c r="L169" s="50"/>
      <c r="M169" s="5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</row>
    <row r="170" spans="3:34" s="42" customFormat="1">
      <c r="C170" s="47"/>
      <c r="D170" s="47"/>
      <c r="E170" s="60"/>
      <c r="F170" s="48"/>
      <c r="K170" s="49"/>
      <c r="L170" s="50"/>
      <c r="M170" s="5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</row>
    <row r="171" spans="3:34" s="42" customFormat="1">
      <c r="C171" s="47"/>
      <c r="D171" s="47"/>
      <c r="E171" s="60"/>
      <c r="F171" s="48"/>
      <c r="K171" s="49"/>
      <c r="L171" s="50"/>
      <c r="M171" s="5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</row>
    <row r="172" spans="3:34" s="42" customFormat="1">
      <c r="C172" s="47"/>
      <c r="D172" s="47"/>
      <c r="E172" s="60"/>
      <c r="F172" s="48"/>
      <c r="K172" s="49"/>
      <c r="L172" s="50"/>
      <c r="M172" s="5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</row>
    <row r="173" spans="3:34" s="42" customFormat="1">
      <c r="C173" s="47"/>
      <c r="D173" s="47"/>
      <c r="E173" s="60"/>
      <c r="F173" s="48"/>
      <c r="K173" s="49"/>
      <c r="L173" s="50"/>
      <c r="M173" s="5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</row>
    <row r="174" spans="3:34" s="42" customFormat="1">
      <c r="C174" s="47"/>
      <c r="D174" s="47"/>
      <c r="E174" s="60"/>
      <c r="F174" s="48"/>
      <c r="K174" s="49"/>
      <c r="L174" s="50"/>
      <c r="M174" s="5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</row>
    <row r="175" spans="3:34" s="42" customFormat="1">
      <c r="C175" s="47"/>
      <c r="D175" s="47"/>
      <c r="E175" s="60"/>
      <c r="F175" s="48"/>
      <c r="K175" s="49"/>
      <c r="L175" s="50"/>
      <c r="M175" s="5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</row>
    <row r="176" spans="3:34" s="42" customFormat="1">
      <c r="C176" s="47"/>
      <c r="D176" s="47"/>
      <c r="E176" s="60"/>
      <c r="F176" s="48"/>
      <c r="K176" s="49"/>
      <c r="L176" s="50"/>
      <c r="M176" s="5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</row>
    <row r="177" spans="3:34" s="42" customFormat="1">
      <c r="C177" s="47"/>
      <c r="D177" s="47"/>
      <c r="E177" s="60"/>
      <c r="F177" s="48"/>
      <c r="K177" s="49"/>
      <c r="L177" s="50"/>
      <c r="M177" s="5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</row>
    <row r="178" spans="3:34" s="42" customFormat="1">
      <c r="C178" s="47"/>
      <c r="D178" s="47"/>
      <c r="E178" s="60"/>
      <c r="F178" s="48"/>
      <c r="K178" s="49"/>
      <c r="L178" s="50"/>
      <c r="M178" s="5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</row>
    <row r="179" spans="3:34" s="42" customFormat="1">
      <c r="C179" s="47"/>
      <c r="D179" s="47"/>
      <c r="E179" s="60"/>
      <c r="F179" s="48"/>
      <c r="K179" s="49"/>
      <c r="L179" s="50"/>
      <c r="M179" s="5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</row>
    <row r="180" spans="3:34" s="42" customFormat="1">
      <c r="C180" s="47"/>
      <c r="D180" s="47"/>
      <c r="E180" s="60"/>
      <c r="F180" s="48"/>
      <c r="K180" s="49"/>
      <c r="L180" s="50"/>
      <c r="M180" s="5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</row>
    <row r="181" spans="3:34" s="42" customFormat="1">
      <c r="C181" s="47"/>
      <c r="D181" s="47"/>
      <c r="E181" s="60"/>
      <c r="F181" s="48"/>
      <c r="K181" s="49"/>
      <c r="L181" s="50"/>
      <c r="M181" s="5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</row>
    <row r="182" spans="3:34" s="42" customFormat="1">
      <c r="C182" s="47"/>
      <c r="D182" s="47"/>
      <c r="E182" s="60"/>
      <c r="F182" s="48"/>
      <c r="K182" s="49"/>
      <c r="L182" s="50"/>
      <c r="M182" s="5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</row>
    <row r="183" spans="3:34" s="42" customFormat="1">
      <c r="C183" s="47"/>
      <c r="D183" s="47"/>
      <c r="E183" s="60"/>
      <c r="F183" s="48"/>
      <c r="K183" s="49"/>
      <c r="L183" s="50"/>
      <c r="M183" s="5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</row>
    <row r="184" spans="3:34" s="42" customFormat="1">
      <c r="C184" s="47"/>
      <c r="D184" s="47"/>
      <c r="E184" s="60"/>
      <c r="F184" s="48"/>
      <c r="K184" s="49"/>
      <c r="L184" s="50"/>
      <c r="M184" s="5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</row>
    <row r="185" spans="3:34" s="42" customFormat="1">
      <c r="C185" s="47"/>
      <c r="D185" s="47"/>
      <c r="E185" s="60"/>
      <c r="F185" s="48"/>
      <c r="K185" s="49"/>
      <c r="L185" s="50"/>
      <c r="M185" s="5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</row>
    <row r="186" spans="3:34" s="42" customFormat="1">
      <c r="C186" s="47"/>
      <c r="D186" s="47"/>
      <c r="E186" s="60"/>
      <c r="F186" s="48"/>
      <c r="K186" s="49"/>
      <c r="L186" s="50"/>
      <c r="M186" s="5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</row>
    <row r="187" spans="3:34" s="42" customFormat="1">
      <c r="C187" s="47"/>
      <c r="D187" s="47"/>
      <c r="E187" s="60"/>
      <c r="F187" s="48"/>
      <c r="K187" s="49"/>
      <c r="L187" s="50"/>
      <c r="M187" s="5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</row>
    <row r="188" spans="3:34" s="42" customFormat="1">
      <c r="C188" s="47"/>
      <c r="D188" s="47"/>
      <c r="E188" s="60"/>
      <c r="F188" s="48"/>
      <c r="K188" s="49"/>
      <c r="L188" s="50"/>
      <c r="M188" s="5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</row>
    <row r="189" spans="3:34" s="42" customFormat="1">
      <c r="C189" s="47"/>
      <c r="D189" s="47"/>
      <c r="E189" s="60"/>
      <c r="F189" s="48"/>
      <c r="K189" s="49"/>
      <c r="L189" s="50"/>
      <c r="M189" s="5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</row>
    <row r="190" spans="3:34" s="42" customFormat="1">
      <c r="C190" s="47"/>
      <c r="D190" s="47"/>
      <c r="E190" s="60"/>
      <c r="F190" s="48"/>
      <c r="K190" s="49"/>
      <c r="L190" s="50"/>
      <c r="M190" s="5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</row>
    <row r="191" spans="3:34" s="42" customFormat="1">
      <c r="C191" s="47"/>
      <c r="D191" s="47"/>
      <c r="E191" s="60"/>
      <c r="F191" s="48"/>
      <c r="K191" s="49"/>
      <c r="L191" s="50"/>
      <c r="M191" s="5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</row>
    <row r="192" spans="3:34" s="42" customFormat="1">
      <c r="C192" s="47"/>
      <c r="D192" s="47"/>
      <c r="E192" s="60"/>
      <c r="F192" s="48"/>
      <c r="K192" s="49"/>
      <c r="L192" s="50"/>
      <c r="M192" s="5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</row>
    <row r="193" spans="3:34" s="42" customFormat="1">
      <c r="C193" s="47"/>
      <c r="D193" s="47"/>
      <c r="E193" s="60"/>
      <c r="F193" s="48"/>
      <c r="K193" s="49"/>
      <c r="L193" s="50"/>
      <c r="M193" s="5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</row>
    <row r="194" spans="3:34" s="42" customFormat="1">
      <c r="C194" s="47"/>
      <c r="D194" s="47"/>
      <c r="E194" s="60"/>
      <c r="F194" s="48"/>
      <c r="K194" s="49"/>
      <c r="L194" s="50"/>
      <c r="M194" s="5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</row>
    <row r="195" spans="3:34" s="42" customFormat="1">
      <c r="C195" s="47"/>
      <c r="D195" s="47"/>
      <c r="E195" s="60"/>
      <c r="F195" s="48"/>
      <c r="K195" s="49"/>
      <c r="L195" s="50"/>
      <c r="M195" s="5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</row>
    <row r="196" spans="3:34" s="42" customFormat="1">
      <c r="C196" s="47"/>
      <c r="D196" s="47"/>
      <c r="E196" s="60"/>
      <c r="F196" s="48"/>
      <c r="K196" s="49"/>
      <c r="L196" s="50"/>
      <c r="M196" s="5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</row>
    <row r="197" spans="3:34" s="42" customFormat="1">
      <c r="C197" s="47"/>
      <c r="D197" s="47"/>
      <c r="E197" s="60"/>
      <c r="F197" s="48"/>
      <c r="K197" s="49"/>
      <c r="L197" s="50"/>
      <c r="M197" s="5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</row>
    <row r="198" spans="3:34" s="42" customFormat="1">
      <c r="C198" s="47"/>
      <c r="D198" s="47"/>
      <c r="E198" s="60"/>
      <c r="F198" s="48"/>
      <c r="K198" s="49"/>
      <c r="L198" s="50"/>
      <c r="M198" s="5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</row>
    <row r="199" spans="3:34" s="42" customFormat="1">
      <c r="C199" s="47"/>
      <c r="D199" s="47"/>
      <c r="E199" s="60"/>
      <c r="F199" s="48"/>
      <c r="K199" s="49"/>
      <c r="L199" s="50"/>
      <c r="M199" s="5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</row>
    <row r="200" spans="3:34" s="42" customFormat="1">
      <c r="C200" s="47"/>
      <c r="D200" s="47"/>
      <c r="E200" s="60"/>
      <c r="F200" s="48"/>
      <c r="K200" s="49"/>
      <c r="L200" s="50"/>
      <c r="M200" s="5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</row>
    <row r="201" spans="3:34" s="42" customFormat="1">
      <c r="C201" s="47"/>
      <c r="D201" s="47"/>
      <c r="E201" s="60"/>
      <c r="F201" s="48"/>
      <c r="K201" s="49"/>
      <c r="L201" s="50"/>
      <c r="M201" s="5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</row>
    <row r="202" spans="3:34" s="42" customFormat="1">
      <c r="C202" s="47"/>
      <c r="D202" s="47"/>
      <c r="E202" s="60"/>
      <c r="F202" s="48"/>
      <c r="K202" s="49"/>
      <c r="L202" s="50"/>
      <c r="M202" s="5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</row>
    <row r="203" spans="3:34" s="42" customFormat="1">
      <c r="C203" s="47"/>
      <c r="D203" s="47"/>
      <c r="E203" s="60"/>
      <c r="F203" s="48"/>
      <c r="K203" s="49"/>
      <c r="L203" s="50"/>
      <c r="M203" s="5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</row>
    <row r="204" spans="3:34" s="42" customFormat="1">
      <c r="C204" s="47"/>
      <c r="D204" s="47"/>
      <c r="E204" s="60"/>
      <c r="F204" s="48"/>
      <c r="K204" s="49"/>
      <c r="L204" s="50"/>
      <c r="M204" s="5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</row>
    <row r="205" spans="3:34" s="42" customFormat="1">
      <c r="C205" s="47"/>
      <c r="D205" s="47"/>
      <c r="E205" s="60"/>
      <c r="F205" s="48"/>
      <c r="K205" s="49"/>
      <c r="L205" s="50"/>
      <c r="M205" s="5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</row>
    <row r="206" spans="3:34" s="42" customFormat="1">
      <c r="C206" s="47"/>
      <c r="D206" s="47"/>
      <c r="E206" s="60"/>
      <c r="F206" s="48"/>
      <c r="K206" s="49"/>
      <c r="L206" s="50"/>
      <c r="M206" s="5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</row>
    <row r="207" spans="3:34" s="42" customFormat="1">
      <c r="C207" s="47"/>
      <c r="D207" s="47"/>
      <c r="E207" s="60"/>
      <c r="F207" s="48"/>
      <c r="K207" s="49"/>
      <c r="L207" s="50"/>
      <c r="M207" s="5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</row>
    <row r="208" spans="3:34" s="42" customFormat="1">
      <c r="C208" s="47"/>
      <c r="D208" s="47"/>
      <c r="E208" s="60"/>
      <c r="F208" s="48"/>
      <c r="K208" s="49"/>
      <c r="L208" s="50"/>
      <c r="M208" s="5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</row>
    <row r="209" spans="3:34" s="42" customFormat="1">
      <c r="C209" s="47"/>
      <c r="D209" s="47"/>
      <c r="E209" s="60"/>
      <c r="F209" s="48"/>
      <c r="K209" s="49"/>
      <c r="L209" s="50"/>
      <c r="M209" s="5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</row>
    <row r="210" spans="3:34" s="42" customFormat="1">
      <c r="C210" s="47"/>
      <c r="D210" s="47"/>
      <c r="E210" s="60"/>
      <c r="F210" s="48"/>
      <c r="K210" s="49"/>
      <c r="L210" s="50"/>
      <c r="M210" s="5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</row>
    <row r="211" spans="3:34" s="42" customFormat="1">
      <c r="C211" s="47"/>
      <c r="D211" s="47"/>
      <c r="E211" s="60"/>
      <c r="F211" s="48"/>
      <c r="K211" s="49"/>
      <c r="L211" s="50"/>
      <c r="M211" s="5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</row>
    <row r="212" spans="3:34" s="42" customFormat="1">
      <c r="C212" s="47"/>
      <c r="D212" s="47"/>
      <c r="E212" s="60"/>
      <c r="F212" s="48"/>
      <c r="K212" s="49"/>
      <c r="L212" s="50"/>
      <c r="M212" s="5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</row>
    <row r="213" spans="3:34" s="42" customFormat="1">
      <c r="C213" s="47"/>
      <c r="D213" s="47"/>
      <c r="E213" s="60"/>
      <c r="F213" s="48"/>
      <c r="K213" s="49"/>
      <c r="L213" s="50"/>
      <c r="M213" s="5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</row>
    <row r="214" spans="3:34" s="42" customFormat="1">
      <c r="C214" s="47"/>
      <c r="D214" s="47"/>
      <c r="E214" s="60"/>
      <c r="F214" s="48"/>
      <c r="K214" s="49"/>
      <c r="L214" s="50"/>
      <c r="M214" s="5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</row>
    <row r="215" spans="3:34" s="42" customFormat="1">
      <c r="C215" s="47"/>
      <c r="D215" s="47"/>
      <c r="E215" s="60"/>
      <c r="F215" s="48"/>
      <c r="K215" s="49"/>
      <c r="L215" s="50"/>
      <c r="M215" s="5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</row>
    <row r="216" spans="3:34" s="42" customFormat="1">
      <c r="C216" s="47"/>
      <c r="D216" s="47"/>
      <c r="E216" s="60"/>
      <c r="F216" s="48"/>
      <c r="K216" s="49"/>
      <c r="L216" s="50"/>
      <c r="M216" s="5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</row>
    <row r="217" spans="3:34" s="42" customFormat="1">
      <c r="C217" s="47"/>
      <c r="D217" s="47"/>
      <c r="E217" s="60"/>
      <c r="F217" s="48"/>
      <c r="K217" s="49"/>
      <c r="L217" s="50"/>
      <c r="M217" s="5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</row>
    <row r="218" spans="3:34" s="42" customFormat="1">
      <c r="C218" s="47"/>
      <c r="D218" s="47"/>
      <c r="E218" s="60"/>
      <c r="F218" s="48"/>
      <c r="K218" s="49"/>
      <c r="L218" s="50"/>
      <c r="M218" s="5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</row>
    <row r="219" spans="3:34" s="42" customFormat="1">
      <c r="C219" s="47"/>
      <c r="D219" s="47"/>
      <c r="E219" s="60"/>
      <c r="F219" s="48"/>
      <c r="K219" s="49"/>
      <c r="L219" s="50"/>
      <c r="M219" s="5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</row>
    <row r="220" spans="3:34" s="42" customFormat="1">
      <c r="C220" s="47"/>
      <c r="D220" s="47"/>
      <c r="E220" s="60"/>
      <c r="F220" s="48"/>
      <c r="K220" s="49"/>
      <c r="L220" s="50"/>
      <c r="M220" s="5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</row>
    <row r="221" spans="3:34" s="42" customFormat="1">
      <c r="C221" s="47"/>
      <c r="D221" s="47"/>
      <c r="E221" s="60"/>
      <c r="F221" s="48"/>
      <c r="K221" s="49"/>
      <c r="L221" s="50"/>
      <c r="M221" s="5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</row>
    <row r="222" spans="3:34" s="42" customFormat="1">
      <c r="C222" s="47"/>
      <c r="D222" s="47"/>
      <c r="E222" s="60"/>
      <c r="F222" s="48"/>
      <c r="K222" s="49"/>
      <c r="L222" s="50"/>
      <c r="M222" s="5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</row>
    <row r="223" spans="3:34" s="42" customFormat="1">
      <c r="C223" s="47"/>
      <c r="D223" s="47"/>
      <c r="E223" s="60"/>
      <c r="F223" s="48"/>
      <c r="K223" s="49"/>
      <c r="L223" s="50"/>
      <c r="M223" s="5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</row>
    <row r="224" spans="3:34" s="42" customFormat="1">
      <c r="C224" s="47"/>
      <c r="D224" s="47"/>
      <c r="E224" s="60"/>
      <c r="F224" s="48"/>
      <c r="K224" s="49"/>
      <c r="L224" s="50"/>
      <c r="M224" s="5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</row>
    <row r="225" spans="3:34" s="42" customFormat="1">
      <c r="C225" s="47"/>
      <c r="D225" s="47"/>
      <c r="E225" s="60"/>
      <c r="F225" s="48"/>
      <c r="K225" s="49"/>
      <c r="L225" s="50"/>
      <c r="M225" s="5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</row>
    <row r="226" spans="3:34" s="42" customFormat="1">
      <c r="C226" s="47"/>
      <c r="D226" s="47"/>
      <c r="E226" s="60"/>
      <c r="F226" s="48"/>
      <c r="K226" s="49"/>
      <c r="L226" s="50"/>
      <c r="M226" s="5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</row>
    <row r="227" spans="3:34" s="42" customFormat="1">
      <c r="C227" s="47"/>
      <c r="D227" s="47"/>
      <c r="E227" s="60"/>
      <c r="F227" s="48"/>
      <c r="K227" s="49"/>
      <c r="L227" s="50"/>
      <c r="M227" s="5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</row>
    <row r="228" spans="3:34" s="42" customFormat="1">
      <c r="C228" s="47"/>
      <c r="D228" s="47"/>
      <c r="E228" s="60"/>
      <c r="F228" s="48"/>
      <c r="K228" s="49"/>
      <c r="L228" s="50"/>
      <c r="M228" s="5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</row>
    <row r="229" spans="3:34" s="42" customFormat="1">
      <c r="C229" s="47"/>
      <c r="D229" s="47"/>
      <c r="E229" s="60"/>
      <c r="F229" s="48"/>
      <c r="K229" s="49"/>
      <c r="L229" s="50"/>
      <c r="M229" s="5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</row>
    <row r="230" spans="3:34" s="42" customFormat="1">
      <c r="C230" s="47"/>
      <c r="D230" s="47"/>
      <c r="E230" s="60"/>
      <c r="F230" s="48"/>
      <c r="K230" s="49"/>
      <c r="L230" s="50"/>
      <c r="M230" s="5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</row>
    <row r="231" spans="3:34" s="42" customFormat="1">
      <c r="C231" s="47"/>
      <c r="D231" s="47"/>
      <c r="E231" s="60"/>
      <c r="F231" s="48"/>
      <c r="K231" s="49"/>
      <c r="L231" s="50"/>
      <c r="M231" s="5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</row>
    <row r="232" spans="3:34" s="42" customFormat="1">
      <c r="C232" s="47"/>
      <c r="D232" s="47"/>
      <c r="E232" s="60"/>
      <c r="F232" s="48"/>
      <c r="K232" s="49"/>
      <c r="L232" s="50"/>
      <c r="M232" s="5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</row>
    <row r="233" spans="3:34" s="42" customFormat="1">
      <c r="C233" s="47"/>
      <c r="D233" s="47"/>
      <c r="E233" s="60"/>
      <c r="F233" s="48"/>
      <c r="K233" s="49"/>
      <c r="L233" s="50"/>
      <c r="M233" s="5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</row>
    <row r="234" spans="3:34">
      <c r="E234" s="61"/>
      <c r="F234" s="18"/>
      <c r="G234" s="9"/>
      <c r="H234" s="9"/>
      <c r="I234" s="9"/>
      <c r="J234" s="9"/>
    </row>
    <row r="235" spans="3:34">
      <c r="E235" s="61"/>
      <c r="F235" s="18"/>
      <c r="G235" s="9"/>
      <c r="H235" s="9"/>
      <c r="I235" s="9"/>
      <c r="J235" s="9"/>
    </row>
    <row r="236" spans="3:34">
      <c r="E236" s="61"/>
      <c r="F236" s="18"/>
      <c r="G236" s="9"/>
      <c r="H236" s="9"/>
      <c r="I236" s="9"/>
      <c r="J236" s="9"/>
    </row>
    <row r="237" spans="3:34">
      <c r="E237" s="61"/>
      <c r="F237" s="18"/>
      <c r="G237" s="9"/>
      <c r="H237" s="9"/>
      <c r="I237" s="9"/>
      <c r="J237" s="9"/>
    </row>
    <row r="238" spans="3:34">
      <c r="E238" s="61"/>
      <c r="F238" s="18"/>
      <c r="G238" s="9"/>
      <c r="H238" s="9"/>
      <c r="I238" s="9"/>
      <c r="J238" s="9"/>
    </row>
    <row r="239" spans="3:34">
      <c r="C239" s="9"/>
      <c r="D239" s="9"/>
      <c r="E239" s="61"/>
      <c r="F239" s="18"/>
      <c r="G239" s="9"/>
      <c r="H239" s="9"/>
      <c r="I239" s="9"/>
      <c r="J239" s="9"/>
      <c r="K239" s="9"/>
      <c r="L239" s="9"/>
      <c r="M239" s="9"/>
    </row>
    <row r="240" spans="3:34">
      <c r="C240" s="9"/>
      <c r="D240" s="9"/>
      <c r="E240" s="61"/>
      <c r="F240" s="18"/>
      <c r="G240" s="9"/>
      <c r="H240" s="9"/>
      <c r="I240" s="9"/>
      <c r="J240" s="9"/>
      <c r="K240" s="9"/>
      <c r="L240" s="9"/>
      <c r="M240" s="9"/>
    </row>
    <row r="241" spans="3:13">
      <c r="C241" s="9"/>
      <c r="D241" s="9"/>
      <c r="E241" s="61"/>
      <c r="F241" s="18"/>
      <c r="G241" s="9"/>
      <c r="H241" s="9"/>
      <c r="I241" s="9"/>
      <c r="J241" s="9"/>
      <c r="K241" s="9"/>
      <c r="L241" s="9"/>
      <c r="M241" s="9"/>
    </row>
    <row r="242" spans="3:13">
      <c r="C242" s="9"/>
      <c r="D242" s="9"/>
      <c r="E242" s="61"/>
      <c r="F242" s="18"/>
      <c r="G242" s="9"/>
      <c r="H242" s="9"/>
      <c r="I242" s="9"/>
      <c r="J242" s="9"/>
      <c r="K242" s="9"/>
      <c r="L242" s="9"/>
      <c r="M242" s="9"/>
    </row>
    <row r="243" spans="3:13">
      <c r="C243" s="9"/>
      <c r="D243" s="9"/>
      <c r="E243" s="61"/>
      <c r="F243" s="18"/>
      <c r="G243" s="9"/>
      <c r="H243" s="9"/>
      <c r="I243" s="9"/>
      <c r="J243" s="9"/>
      <c r="K243" s="9"/>
      <c r="L243" s="9"/>
      <c r="M243" s="9"/>
    </row>
    <row r="244" spans="3:13">
      <c r="C244" s="9"/>
      <c r="D244" s="9"/>
      <c r="E244" s="61"/>
      <c r="F244" s="18"/>
      <c r="G244" s="9"/>
      <c r="H244" s="9"/>
      <c r="I244" s="9"/>
      <c r="J244" s="9"/>
      <c r="K244" s="9"/>
      <c r="L244" s="9"/>
      <c r="M244" s="9"/>
    </row>
    <row r="245" spans="3:13">
      <c r="C245" s="9"/>
      <c r="D245" s="9"/>
      <c r="E245" s="61"/>
      <c r="F245" s="18"/>
      <c r="G245" s="9"/>
      <c r="H245" s="9"/>
      <c r="I245" s="9"/>
      <c r="J245" s="9"/>
      <c r="K245" s="9"/>
      <c r="L245" s="9"/>
      <c r="M245" s="9"/>
    </row>
    <row r="246" spans="3:13">
      <c r="C246" s="9"/>
      <c r="D246" s="9"/>
      <c r="E246" s="61"/>
      <c r="F246" s="18"/>
      <c r="G246" s="9"/>
      <c r="H246" s="9"/>
      <c r="I246" s="9"/>
      <c r="J246" s="9"/>
      <c r="K246" s="9"/>
      <c r="L246" s="9"/>
      <c r="M246" s="9"/>
    </row>
    <row r="247" spans="3:13">
      <c r="C247" s="9"/>
      <c r="D247" s="9"/>
      <c r="E247" s="61"/>
      <c r="F247" s="18"/>
      <c r="G247" s="9"/>
      <c r="H247" s="9"/>
      <c r="I247" s="9"/>
      <c r="J247" s="9"/>
      <c r="K247" s="9"/>
      <c r="L247" s="9"/>
      <c r="M247" s="9"/>
    </row>
    <row r="248" spans="3:13">
      <c r="C248" s="9"/>
      <c r="D248" s="9"/>
      <c r="E248" s="61"/>
      <c r="F248" s="18"/>
      <c r="G248" s="9"/>
      <c r="H248" s="9"/>
      <c r="I248" s="9"/>
      <c r="J248" s="9"/>
      <c r="K248" s="9"/>
      <c r="L248" s="9"/>
      <c r="M248" s="9"/>
    </row>
    <row r="249" spans="3:13">
      <c r="C249" s="9"/>
      <c r="D249" s="9"/>
      <c r="E249" s="61"/>
      <c r="F249" s="18"/>
      <c r="G249" s="9"/>
      <c r="H249" s="9"/>
      <c r="I249" s="9"/>
      <c r="J249" s="9"/>
      <c r="K249" s="9"/>
      <c r="L249" s="9"/>
      <c r="M249" s="9"/>
    </row>
    <row r="250" spans="3:13">
      <c r="C250" s="9"/>
      <c r="D250" s="9"/>
      <c r="E250" s="61"/>
      <c r="F250" s="18"/>
      <c r="G250" s="9"/>
      <c r="H250" s="9"/>
      <c r="I250" s="9"/>
      <c r="J250" s="9"/>
      <c r="K250" s="9"/>
      <c r="L250" s="9"/>
      <c r="M250" s="9"/>
    </row>
    <row r="251" spans="3:13">
      <c r="C251" s="9"/>
      <c r="D251" s="9"/>
      <c r="E251" s="61"/>
      <c r="F251" s="18"/>
      <c r="G251" s="9"/>
      <c r="H251" s="9"/>
      <c r="I251" s="9"/>
      <c r="J251" s="9"/>
      <c r="K251" s="9"/>
      <c r="L251" s="9"/>
      <c r="M251" s="9"/>
    </row>
    <row r="252" spans="3:13">
      <c r="C252" s="9"/>
      <c r="D252" s="9"/>
      <c r="E252" s="61"/>
      <c r="F252" s="18"/>
      <c r="G252" s="9"/>
      <c r="H252" s="9"/>
      <c r="I252" s="9"/>
      <c r="J252" s="9"/>
      <c r="K252" s="9"/>
      <c r="L252" s="9"/>
      <c r="M252" s="9"/>
    </row>
    <row r="253" spans="3:13">
      <c r="C253" s="9"/>
      <c r="D253" s="9"/>
      <c r="E253" s="61"/>
      <c r="F253" s="18"/>
      <c r="G253" s="9"/>
      <c r="H253" s="9"/>
      <c r="I253" s="9"/>
      <c r="J253" s="9"/>
      <c r="K253" s="9"/>
      <c r="L253" s="9"/>
      <c r="M253" s="9"/>
    </row>
    <row r="254" spans="3:13">
      <c r="C254" s="9"/>
      <c r="D254" s="9"/>
      <c r="E254" s="61"/>
      <c r="F254" s="18"/>
      <c r="G254" s="9"/>
      <c r="H254" s="9"/>
      <c r="I254" s="9"/>
      <c r="J254" s="9"/>
      <c r="K254" s="9"/>
      <c r="L254" s="9"/>
      <c r="M254" s="9"/>
    </row>
    <row r="255" spans="3:13">
      <c r="C255" s="9"/>
      <c r="D255" s="9"/>
      <c r="E255" s="61"/>
      <c r="F255" s="18"/>
      <c r="G255" s="9"/>
      <c r="H255" s="9"/>
      <c r="I255" s="9"/>
      <c r="J255" s="9"/>
      <c r="K255" s="9"/>
      <c r="L255" s="9"/>
      <c r="M255" s="9"/>
    </row>
    <row r="256" spans="3:13">
      <c r="C256" s="9"/>
      <c r="D256" s="9"/>
      <c r="E256" s="61"/>
      <c r="F256" s="18"/>
      <c r="G256" s="9"/>
      <c r="H256" s="9"/>
      <c r="I256" s="9"/>
      <c r="J256" s="9"/>
      <c r="K256" s="9"/>
      <c r="L256" s="9"/>
      <c r="M256" s="9"/>
    </row>
    <row r="257" spans="3:13">
      <c r="C257" s="9"/>
      <c r="D257" s="9"/>
      <c r="E257" s="61"/>
      <c r="F257" s="18"/>
      <c r="G257" s="9"/>
      <c r="H257" s="9"/>
      <c r="I257" s="9"/>
      <c r="J257" s="9"/>
      <c r="K257" s="9"/>
      <c r="L257" s="9"/>
      <c r="M257" s="9"/>
    </row>
    <row r="258" spans="3:13">
      <c r="C258" s="9"/>
      <c r="D258" s="9"/>
      <c r="E258" s="61"/>
      <c r="F258" s="18"/>
      <c r="G258" s="9"/>
      <c r="H258" s="9"/>
      <c r="I258" s="9"/>
      <c r="J258" s="9"/>
      <c r="K258" s="9"/>
      <c r="L258" s="9"/>
      <c r="M258" s="9"/>
    </row>
    <row r="259" spans="3:13">
      <c r="C259" s="9"/>
      <c r="D259" s="9"/>
      <c r="E259" s="61"/>
      <c r="F259" s="18"/>
      <c r="G259" s="9"/>
      <c r="H259" s="9"/>
      <c r="I259" s="9"/>
      <c r="J259" s="9"/>
      <c r="K259" s="9"/>
      <c r="L259" s="9"/>
      <c r="M259" s="9"/>
    </row>
    <row r="260" spans="3:13">
      <c r="C260" s="9"/>
      <c r="D260" s="9"/>
      <c r="E260" s="61"/>
      <c r="F260" s="18"/>
      <c r="G260" s="9"/>
      <c r="H260" s="9"/>
      <c r="I260" s="9"/>
      <c r="J260" s="9"/>
      <c r="K260" s="9"/>
      <c r="L260" s="9"/>
      <c r="M260" s="9"/>
    </row>
    <row r="261" spans="3:13">
      <c r="C261" s="9"/>
      <c r="D261" s="9"/>
      <c r="E261" s="61"/>
      <c r="F261" s="18"/>
      <c r="G261" s="9"/>
      <c r="H261" s="9"/>
      <c r="I261" s="9"/>
      <c r="J261" s="9"/>
      <c r="K261" s="9"/>
      <c r="L261" s="9"/>
      <c r="M261" s="9"/>
    </row>
    <row r="262" spans="3:13">
      <c r="C262" s="9"/>
      <c r="D262" s="9"/>
      <c r="E262" s="61"/>
      <c r="F262" s="18"/>
      <c r="G262" s="9"/>
      <c r="H262" s="9"/>
      <c r="I262" s="9"/>
      <c r="J262" s="9"/>
      <c r="K262" s="9"/>
      <c r="L262" s="9"/>
      <c r="M262" s="9"/>
    </row>
    <row r="263" spans="3:13">
      <c r="C263" s="9"/>
      <c r="D263" s="9"/>
      <c r="E263" s="61"/>
      <c r="F263" s="18"/>
      <c r="G263" s="9"/>
      <c r="H263" s="9"/>
      <c r="I263" s="9"/>
      <c r="J263" s="9"/>
      <c r="K263" s="9"/>
      <c r="L263" s="9"/>
      <c r="M263" s="9"/>
    </row>
    <row r="264" spans="3:13">
      <c r="C264" s="9"/>
      <c r="D264" s="9"/>
      <c r="E264" s="61"/>
      <c r="F264" s="18"/>
      <c r="G264" s="9"/>
      <c r="H264" s="9"/>
      <c r="I264" s="9"/>
      <c r="J264" s="9"/>
      <c r="K264" s="9"/>
      <c r="L264" s="9"/>
      <c r="M264" s="9"/>
    </row>
    <row r="265" spans="3:13">
      <c r="C265" s="9"/>
      <c r="D265" s="9"/>
      <c r="E265" s="61"/>
      <c r="F265" s="18"/>
      <c r="G265" s="9"/>
      <c r="H265" s="9"/>
      <c r="I265" s="9"/>
      <c r="J265" s="9"/>
      <c r="K265" s="9"/>
      <c r="L265" s="9"/>
      <c r="M265" s="9"/>
    </row>
    <row r="266" spans="3:13">
      <c r="C266" s="9"/>
      <c r="D266" s="9"/>
      <c r="E266" s="61"/>
      <c r="F266" s="18"/>
      <c r="G266" s="9"/>
      <c r="H266" s="9"/>
      <c r="I266" s="9"/>
      <c r="J266" s="9"/>
      <c r="K266" s="9"/>
      <c r="L266" s="9"/>
      <c r="M266" s="9"/>
    </row>
    <row r="267" spans="3:13">
      <c r="C267" s="9"/>
      <c r="D267" s="9"/>
      <c r="E267" s="61"/>
      <c r="F267" s="18"/>
      <c r="G267" s="9"/>
      <c r="H267" s="9"/>
      <c r="I267" s="9"/>
      <c r="J267" s="9"/>
      <c r="K267" s="9"/>
      <c r="L267" s="9"/>
      <c r="M267" s="9"/>
    </row>
    <row r="268" spans="3:13">
      <c r="C268" s="9"/>
      <c r="D268" s="9"/>
      <c r="E268" s="61"/>
      <c r="F268" s="18"/>
      <c r="G268" s="9"/>
      <c r="H268" s="9"/>
      <c r="I268" s="9"/>
      <c r="J268" s="9"/>
      <c r="K268" s="9"/>
      <c r="L268" s="9"/>
      <c r="M268" s="9"/>
    </row>
    <row r="269" spans="3:13">
      <c r="C269" s="9"/>
      <c r="D269" s="9"/>
      <c r="E269" s="61"/>
      <c r="F269" s="18"/>
      <c r="G269" s="9"/>
      <c r="H269" s="9"/>
      <c r="I269" s="9"/>
      <c r="J269" s="9"/>
      <c r="K269" s="9"/>
      <c r="L269" s="9"/>
      <c r="M269" s="9"/>
    </row>
    <row r="270" spans="3:13">
      <c r="C270" s="9"/>
      <c r="D270" s="9"/>
      <c r="E270" s="61"/>
      <c r="F270" s="18"/>
      <c r="G270" s="9"/>
      <c r="H270" s="9"/>
      <c r="I270" s="9"/>
      <c r="J270" s="9"/>
      <c r="K270" s="9"/>
      <c r="L270" s="9"/>
      <c r="M270" s="9"/>
    </row>
    <row r="271" spans="3:13">
      <c r="C271" s="9"/>
      <c r="D271" s="9"/>
      <c r="E271" s="61"/>
      <c r="F271" s="18"/>
      <c r="G271" s="9"/>
      <c r="H271" s="9"/>
      <c r="I271" s="9"/>
      <c r="J271" s="9"/>
      <c r="K271" s="9"/>
      <c r="L271" s="9"/>
      <c r="M271" s="9"/>
    </row>
    <row r="272" spans="3:13">
      <c r="C272" s="9"/>
      <c r="D272" s="9"/>
      <c r="E272" s="61"/>
      <c r="F272" s="18"/>
      <c r="G272" s="9"/>
      <c r="H272" s="9"/>
      <c r="I272" s="9"/>
      <c r="J272" s="9"/>
      <c r="K272" s="9"/>
      <c r="L272" s="9"/>
      <c r="M272" s="9"/>
    </row>
    <row r="273" spans="3:13">
      <c r="C273" s="9"/>
      <c r="D273" s="9"/>
      <c r="E273" s="61"/>
      <c r="F273" s="18"/>
      <c r="G273" s="9"/>
      <c r="H273" s="9"/>
      <c r="I273" s="9"/>
      <c r="J273" s="9"/>
      <c r="K273" s="9"/>
      <c r="L273" s="9"/>
      <c r="M273" s="9"/>
    </row>
    <row r="274" spans="3:13">
      <c r="C274" s="9"/>
      <c r="D274" s="9"/>
      <c r="E274" s="61"/>
      <c r="F274" s="18"/>
      <c r="G274" s="9"/>
      <c r="H274" s="9"/>
      <c r="I274" s="9"/>
      <c r="J274" s="9"/>
      <c r="K274" s="9"/>
      <c r="L274" s="9"/>
      <c r="M274" s="9"/>
    </row>
    <row r="275" spans="3:13">
      <c r="C275" s="9"/>
      <c r="D275" s="9"/>
      <c r="E275" s="61"/>
      <c r="F275" s="18"/>
      <c r="G275" s="9"/>
      <c r="H275" s="9"/>
      <c r="I275" s="9"/>
      <c r="J275" s="9"/>
      <c r="K275" s="9"/>
      <c r="L275" s="9"/>
      <c r="M275" s="9"/>
    </row>
    <row r="276" spans="3:13">
      <c r="C276" s="9"/>
      <c r="D276" s="9"/>
      <c r="E276" s="61"/>
      <c r="F276" s="18"/>
      <c r="G276" s="9"/>
      <c r="H276" s="9"/>
      <c r="I276" s="9"/>
      <c r="J276" s="9"/>
      <c r="K276" s="9"/>
      <c r="L276" s="9"/>
      <c r="M276" s="9"/>
    </row>
    <row r="277" spans="3:13">
      <c r="C277" s="9"/>
      <c r="D277" s="9"/>
      <c r="E277" s="61"/>
      <c r="F277" s="18"/>
      <c r="G277" s="9"/>
      <c r="H277" s="9"/>
      <c r="I277" s="9"/>
      <c r="J277" s="9"/>
      <c r="K277" s="9"/>
      <c r="L277" s="9"/>
      <c r="M277" s="9"/>
    </row>
    <row r="278" spans="3:13">
      <c r="C278" s="9"/>
      <c r="D278" s="9"/>
      <c r="E278" s="61"/>
      <c r="F278" s="18"/>
      <c r="G278" s="9"/>
      <c r="H278" s="9"/>
      <c r="I278" s="9"/>
      <c r="J278" s="9"/>
      <c r="K278" s="9"/>
      <c r="L278" s="9"/>
      <c r="M278" s="9"/>
    </row>
    <row r="279" spans="3:13">
      <c r="C279" s="9"/>
      <c r="D279" s="9"/>
      <c r="E279" s="61"/>
      <c r="F279" s="18"/>
      <c r="G279" s="9"/>
      <c r="H279" s="9"/>
      <c r="I279" s="9"/>
      <c r="J279" s="9"/>
      <c r="K279" s="9"/>
      <c r="L279" s="9"/>
      <c r="M279" s="9"/>
    </row>
    <row r="280" spans="3:13">
      <c r="C280" s="9"/>
      <c r="D280" s="9"/>
      <c r="E280" s="61"/>
      <c r="F280" s="18"/>
      <c r="G280" s="9"/>
      <c r="H280" s="9"/>
      <c r="I280" s="9"/>
      <c r="J280" s="9"/>
      <c r="K280" s="9"/>
      <c r="L280" s="9"/>
      <c r="M280" s="9"/>
    </row>
    <row r="281" spans="3:13">
      <c r="C281" s="9"/>
      <c r="D281" s="9"/>
      <c r="E281" s="61"/>
      <c r="F281" s="18"/>
      <c r="G281" s="9"/>
      <c r="H281" s="9"/>
      <c r="I281" s="9"/>
      <c r="J281" s="9"/>
      <c r="K281" s="9"/>
      <c r="L281" s="9"/>
      <c r="M281" s="9"/>
    </row>
    <row r="282" spans="3:13">
      <c r="C282" s="9"/>
      <c r="D282" s="9"/>
      <c r="E282" s="61"/>
      <c r="F282" s="18"/>
      <c r="G282" s="9"/>
      <c r="H282" s="9"/>
      <c r="I282" s="9"/>
      <c r="J282" s="9"/>
      <c r="K282" s="9"/>
      <c r="L282" s="9"/>
      <c r="M282" s="9"/>
    </row>
    <row r="283" spans="3:13">
      <c r="C283" s="9"/>
      <c r="D283" s="9"/>
      <c r="E283" s="61"/>
      <c r="F283" s="18"/>
      <c r="G283" s="9"/>
      <c r="H283" s="9"/>
      <c r="I283" s="9"/>
      <c r="J283" s="9"/>
      <c r="K283" s="9"/>
      <c r="L283" s="9"/>
      <c r="M283" s="9"/>
    </row>
    <row r="284" spans="3:13">
      <c r="C284" s="9"/>
      <c r="D284" s="9"/>
      <c r="E284" s="61"/>
      <c r="F284" s="18"/>
      <c r="G284" s="9"/>
      <c r="H284" s="9"/>
      <c r="I284" s="9"/>
      <c r="J284" s="9"/>
      <c r="K284" s="9"/>
      <c r="L284" s="9"/>
      <c r="M284" s="9"/>
    </row>
    <row r="285" spans="3:13">
      <c r="C285" s="9"/>
      <c r="D285" s="9"/>
      <c r="E285" s="61"/>
      <c r="F285" s="18"/>
      <c r="G285" s="9"/>
      <c r="H285" s="9"/>
      <c r="I285" s="9"/>
      <c r="J285" s="9"/>
      <c r="K285" s="9"/>
      <c r="L285" s="9"/>
      <c r="M285" s="9"/>
    </row>
    <row r="286" spans="3:13">
      <c r="C286" s="9"/>
      <c r="D286" s="9"/>
      <c r="E286" s="61"/>
      <c r="F286" s="18"/>
      <c r="G286" s="9"/>
      <c r="H286" s="9"/>
      <c r="I286" s="9"/>
      <c r="J286" s="9"/>
      <c r="K286" s="9"/>
      <c r="L286" s="9"/>
      <c r="M286" s="9"/>
    </row>
    <row r="287" spans="3:13">
      <c r="C287" s="9"/>
      <c r="D287" s="9"/>
      <c r="E287" s="61"/>
      <c r="F287" s="18"/>
      <c r="G287" s="9"/>
      <c r="H287" s="9"/>
      <c r="I287" s="9"/>
      <c r="J287" s="9"/>
      <c r="K287" s="9"/>
      <c r="L287" s="9"/>
      <c r="M287" s="9"/>
    </row>
    <row r="288" spans="3:13">
      <c r="C288" s="9"/>
      <c r="D288" s="9"/>
      <c r="E288" s="61"/>
      <c r="F288" s="18"/>
      <c r="G288" s="9"/>
      <c r="H288" s="9"/>
      <c r="I288" s="9"/>
      <c r="J288" s="9"/>
      <c r="K288" s="9"/>
      <c r="L288" s="9"/>
      <c r="M288" s="9"/>
    </row>
    <row r="289" spans="3:13">
      <c r="C289" s="9"/>
      <c r="D289" s="9"/>
      <c r="E289" s="61"/>
      <c r="F289" s="18"/>
      <c r="G289" s="9"/>
      <c r="H289" s="9"/>
      <c r="I289" s="9"/>
      <c r="J289" s="9"/>
      <c r="K289" s="9"/>
      <c r="L289" s="9"/>
      <c r="M289" s="9"/>
    </row>
    <row r="290" spans="3:13">
      <c r="C290" s="9"/>
      <c r="D290" s="9"/>
      <c r="E290" s="61"/>
      <c r="F290" s="18"/>
      <c r="G290" s="9"/>
      <c r="H290" s="9"/>
      <c r="I290" s="9"/>
      <c r="J290" s="9"/>
      <c r="K290" s="9"/>
      <c r="L290" s="9"/>
      <c r="M290" s="9"/>
    </row>
    <row r="291" spans="3:13">
      <c r="C291" s="9"/>
      <c r="D291" s="9"/>
      <c r="E291" s="61"/>
      <c r="F291" s="18"/>
      <c r="G291" s="9"/>
      <c r="H291" s="9"/>
      <c r="I291" s="9"/>
      <c r="J291" s="9"/>
      <c r="K291" s="9"/>
      <c r="L291" s="9"/>
      <c r="M291" s="9"/>
    </row>
    <row r="292" spans="3:13">
      <c r="C292" s="9"/>
      <c r="D292" s="9"/>
      <c r="E292" s="61"/>
      <c r="F292" s="18"/>
      <c r="G292" s="9"/>
      <c r="H292" s="9"/>
      <c r="I292" s="9"/>
      <c r="J292" s="9"/>
      <c r="K292" s="9"/>
      <c r="L292" s="9"/>
      <c r="M292" s="9"/>
    </row>
    <row r="293" spans="3:13">
      <c r="C293" s="9"/>
      <c r="D293" s="9"/>
      <c r="E293" s="61"/>
      <c r="F293" s="18"/>
      <c r="G293" s="9"/>
      <c r="H293" s="9"/>
      <c r="I293" s="9"/>
      <c r="J293" s="9"/>
      <c r="K293" s="9"/>
      <c r="L293" s="9"/>
      <c r="M293" s="9"/>
    </row>
    <row r="294" spans="3:13">
      <c r="C294" s="9"/>
      <c r="D294" s="9"/>
      <c r="E294" s="61"/>
      <c r="F294" s="18"/>
      <c r="G294" s="9"/>
      <c r="H294" s="9"/>
      <c r="I294" s="9"/>
      <c r="J294" s="9"/>
      <c r="K294" s="9"/>
      <c r="L294" s="9"/>
      <c r="M294" s="9"/>
    </row>
    <row r="295" spans="3:13">
      <c r="C295" s="9"/>
      <c r="D295" s="9"/>
      <c r="E295" s="61"/>
      <c r="F295" s="18"/>
      <c r="G295" s="9"/>
      <c r="H295" s="9"/>
      <c r="I295" s="9"/>
      <c r="J295" s="9"/>
      <c r="K295" s="9"/>
      <c r="L295" s="9"/>
      <c r="M295" s="9"/>
    </row>
    <row r="296" spans="3:13">
      <c r="C296" s="9"/>
      <c r="D296" s="9"/>
      <c r="E296" s="61"/>
      <c r="F296" s="18"/>
      <c r="G296" s="9"/>
      <c r="H296" s="9"/>
      <c r="I296" s="9"/>
      <c r="J296" s="9"/>
      <c r="K296" s="9"/>
      <c r="L296" s="9"/>
      <c r="M296" s="9"/>
    </row>
    <row r="297" spans="3:13">
      <c r="C297" s="9"/>
      <c r="D297" s="9"/>
      <c r="E297" s="61"/>
      <c r="F297" s="18"/>
      <c r="G297" s="9"/>
      <c r="H297" s="9"/>
      <c r="I297" s="9"/>
      <c r="J297" s="9"/>
      <c r="K297" s="9"/>
      <c r="L297" s="9"/>
      <c r="M297" s="9"/>
    </row>
    <row r="298" spans="3:13">
      <c r="C298" s="9"/>
      <c r="D298" s="9"/>
      <c r="E298" s="61"/>
      <c r="F298" s="18"/>
      <c r="G298" s="9"/>
      <c r="H298" s="9"/>
      <c r="I298" s="9"/>
      <c r="J298" s="9"/>
      <c r="K298" s="9"/>
      <c r="L298" s="9"/>
      <c r="M298" s="9"/>
    </row>
    <row r="299" spans="3:13">
      <c r="C299" s="9"/>
      <c r="D299" s="9"/>
      <c r="E299" s="61"/>
      <c r="F299" s="18"/>
      <c r="G299" s="9"/>
      <c r="H299" s="9"/>
      <c r="I299" s="9"/>
      <c r="J299" s="9"/>
      <c r="K299" s="9"/>
      <c r="L299" s="9"/>
      <c r="M299" s="9"/>
    </row>
    <row r="300" spans="3:13">
      <c r="C300" s="9"/>
      <c r="D300" s="9"/>
      <c r="E300" s="61"/>
      <c r="F300" s="18"/>
      <c r="G300" s="9"/>
      <c r="H300" s="9"/>
      <c r="I300" s="9"/>
      <c r="J300" s="9"/>
      <c r="K300" s="9"/>
      <c r="L300" s="9"/>
      <c r="M300" s="9"/>
    </row>
    <row r="301" spans="3:13">
      <c r="C301" s="9"/>
      <c r="D301" s="9"/>
      <c r="E301" s="61"/>
      <c r="F301" s="18"/>
      <c r="G301" s="9"/>
      <c r="H301" s="9"/>
      <c r="I301" s="9"/>
      <c r="J301" s="9"/>
      <c r="K301" s="9"/>
      <c r="L301" s="9"/>
      <c r="M301" s="9"/>
    </row>
    <row r="302" spans="3:13">
      <c r="C302" s="9"/>
      <c r="D302" s="9"/>
      <c r="E302" s="61"/>
      <c r="F302" s="18"/>
      <c r="G302" s="9"/>
      <c r="H302" s="9"/>
      <c r="I302" s="9"/>
      <c r="J302" s="9"/>
      <c r="K302" s="9"/>
      <c r="L302" s="9"/>
      <c r="M302" s="9"/>
    </row>
    <row r="303" spans="3:13">
      <c r="C303" s="9"/>
      <c r="D303" s="9"/>
      <c r="E303" s="61"/>
      <c r="F303" s="18"/>
      <c r="G303" s="9"/>
      <c r="H303" s="9"/>
      <c r="I303" s="9"/>
      <c r="J303" s="9"/>
      <c r="K303" s="9"/>
      <c r="L303" s="9"/>
      <c r="M303" s="9"/>
    </row>
    <row r="304" spans="3:13">
      <c r="C304" s="9"/>
      <c r="D304" s="9"/>
      <c r="E304" s="61"/>
      <c r="F304" s="18"/>
      <c r="G304" s="9"/>
      <c r="H304" s="9"/>
      <c r="I304" s="9"/>
      <c r="J304" s="9"/>
      <c r="K304" s="9"/>
      <c r="L304" s="9"/>
      <c r="M304" s="9"/>
    </row>
    <row r="305" spans="3:13">
      <c r="C305" s="9"/>
      <c r="D305" s="9"/>
      <c r="E305" s="61"/>
      <c r="F305" s="18"/>
      <c r="G305" s="9"/>
      <c r="H305" s="9"/>
      <c r="I305" s="9"/>
      <c r="J305" s="9"/>
      <c r="K305" s="9"/>
      <c r="L305" s="9"/>
      <c r="M305" s="9"/>
    </row>
    <row r="306" spans="3:13">
      <c r="C306" s="9"/>
      <c r="D306" s="9"/>
      <c r="E306" s="61"/>
      <c r="F306" s="18"/>
      <c r="G306" s="9"/>
      <c r="H306" s="9"/>
      <c r="I306" s="9"/>
      <c r="J306" s="9"/>
      <c r="K306" s="9"/>
      <c r="L306" s="9"/>
      <c r="M306" s="9"/>
    </row>
    <row r="307" spans="3:13">
      <c r="C307" s="9"/>
      <c r="D307" s="9"/>
      <c r="E307" s="61"/>
      <c r="F307" s="18"/>
      <c r="G307" s="9"/>
      <c r="H307" s="9"/>
      <c r="I307" s="9"/>
      <c r="J307" s="9"/>
      <c r="K307" s="9"/>
      <c r="L307" s="9"/>
      <c r="M307" s="9"/>
    </row>
    <row r="308" spans="3:13">
      <c r="C308" s="9"/>
      <c r="D308" s="9"/>
      <c r="E308" s="61"/>
      <c r="F308" s="18"/>
      <c r="G308" s="9"/>
      <c r="H308" s="9"/>
      <c r="I308" s="9"/>
      <c r="J308" s="9"/>
      <c r="K308" s="9"/>
      <c r="L308" s="9"/>
      <c r="M308" s="9"/>
    </row>
    <row r="309" spans="3:13">
      <c r="C309" s="9"/>
      <c r="D309" s="9"/>
      <c r="E309" s="61"/>
      <c r="F309" s="18"/>
      <c r="G309" s="9"/>
      <c r="H309" s="9"/>
      <c r="I309" s="9"/>
      <c r="J309" s="9"/>
      <c r="K309" s="9"/>
      <c r="L309" s="9"/>
      <c r="M309" s="9"/>
    </row>
    <row r="310" spans="3:13">
      <c r="C310" s="9"/>
      <c r="D310" s="9"/>
      <c r="E310" s="61"/>
      <c r="F310" s="18"/>
      <c r="G310" s="9"/>
      <c r="H310" s="9"/>
      <c r="I310" s="9"/>
      <c r="J310" s="9"/>
      <c r="K310" s="9"/>
      <c r="L310" s="9"/>
      <c r="M310" s="9"/>
    </row>
    <row r="311" spans="3:13">
      <c r="C311" s="9"/>
      <c r="D311" s="9"/>
      <c r="E311" s="61"/>
      <c r="F311" s="18"/>
      <c r="G311" s="9"/>
      <c r="H311" s="9"/>
      <c r="I311" s="9"/>
      <c r="J311" s="9"/>
      <c r="K311" s="9"/>
      <c r="L311" s="9"/>
      <c r="M311" s="9"/>
    </row>
    <row r="312" spans="3:13">
      <c r="C312" s="9"/>
      <c r="D312" s="9"/>
      <c r="E312" s="61"/>
      <c r="F312" s="18"/>
      <c r="G312" s="9"/>
      <c r="H312" s="9"/>
      <c r="I312" s="9"/>
      <c r="J312" s="9"/>
      <c r="K312" s="9"/>
      <c r="L312" s="9"/>
      <c r="M312" s="9"/>
    </row>
    <row r="313" spans="3:13">
      <c r="C313" s="9"/>
      <c r="D313" s="9"/>
      <c r="E313" s="61"/>
      <c r="F313" s="18"/>
      <c r="G313" s="9"/>
      <c r="H313" s="9"/>
      <c r="I313" s="9"/>
      <c r="J313" s="9"/>
      <c r="K313" s="9"/>
      <c r="L313" s="9"/>
      <c r="M313" s="9"/>
    </row>
    <row r="314" spans="3:13">
      <c r="C314" s="9"/>
      <c r="D314" s="9"/>
      <c r="E314" s="61"/>
      <c r="F314" s="18"/>
      <c r="G314" s="9"/>
      <c r="H314" s="9"/>
      <c r="I314" s="9"/>
      <c r="J314" s="9"/>
      <c r="K314" s="9"/>
      <c r="L314" s="9"/>
      <c r="M314" s="9"/>
    </row>
    <row r="315" spans="3:13">
      <c r="C315" s="9"/>
      <c r="D315" s="9"/>
      <c r="E315" s="61"/>
      <c r="F315" s="18"/>
      <c r="G315" s="9"/>
      <c r="H315" s="9"/>
      <c r="I315" s="9"/>
      <c r="J315" s="9"/>
      <c r="K315" s="9"/>
      <c r="L315" s="9"/>
      <c r="M315" s="9"/>
    </row>
    <row r="316" spans="3:13">
      <c r="C316" s="9"/>
      <c r="D316" s="9"/>
      <c r="E316" s="61"/>
      <c r="F316" s="18"/>
      <c r="G316" s="9"/>
      <c r="H316" s="9"/>
      <c r="I316" s="9"/>
      <c r="J316" s="9"/>
      <c r="K316" s="9"/>
      <c r="L316" s="9"/>
      <c r="M316" s="9"/>
    </row>
    <row r="317" spans="3:13">
      <c r="C317" s="9"/>
      <c r="D317" s="9"/>
      <c r="E317" s="61"/>
      <c r="F317" s="18"/>
      <c r="G317" s="9"/>
      <c r="H317" s="9"/>
      <c r="I317" s="9"/>
      <c r="J317" s="9"/>
      <c r="K317" s="9"/>
      <c r="L317" s="9"/>
      <c r="M317" s="9"/>
    </row>
    <row r="318" spans="3:13">
      <c r="C318" s="9"/>
      <c r="D318" s="9"/>
      <c r="E318" s="61"/>
      <c r="F318" s="18"/>
      <c r="G318" s="9"/>
      <c r="H318" s="9"/>
      <c r="I318" s="9"/>
      <c r="J318" s="9"/>
      <c r="K318" s="9"/>
      <c r="L318" s="9"/>
      <c r="M318" s="9"/>
    </row>
    <row r="319" spans="3:13">
      <c r="C319" s="9"/>
      <c r="D319" s="9"/>
      <c r="E319" s="61"/>
      <c r="F319" s="18"/>
      <c r="G319" s="9"/>
      <c r="H319" s="9"/>
      <c r="I319" s="9"/>
      <c r="J319" s="9"/>
      <c r="K319" s="9"/>
      <c r="L319" s="9"/>
      <c r="M319" s="9"/>
    </row>
    <row r="320" spans="3:13">
      <c r="C320" s="9"/>
      <c r="D320" s="9"/>
      <c r="E320" s="61"/>
      <c r="F320" s="18"/>
      <c r="G320" s="9"/>
      <c r="H320" s="9"/>
      <c r="I320" s="9"/>
      <c r="J320" s="9"/>
      <c r="K320" s="9"/>
      <c r="L320" s="9"/>
      <c r="M320" s="9"/>
    </row>
    <row r="321" spans="3:13">
      <c r="C321" s="9"/>
      <c r="D321" s="9"/>
      <c r="E321" s="61"/>
      <c r="F321" s="18"/>
      <c r="G321" s="9"/>
      <c r="H321" s="9"/>
      <c r="I321" s="9"/>
      <c r="J321" s="9"/>
      <c r="K321" s="9"/>
      <c r="L321" s="9"/>
      <c r="M321" s="9"/>
    </row>
    <row r="322" spans="3:13">
      <c r="C322" s="9"/>
      <c r="D322" s="9"/>
      <c r="E322" s="61"/>
      <c r="F322" s="18"/>
      <c r="G322" s="9"/>
      <c r="H322" s="9"/>
      <c r="I322" s="9"/>
      <c r="J322" s="9"/>
      <c r="K322" s="9"/>
      <c r="L322" s="9"/>
      <c r="M322" s="9"/>
    </row>
    <row r="323" spans="3:13">
      <c r="C323" s="9"/>
      <c r="D323" s="9"/>
      <c r="E323" s="61"/>
      <c r="F323" s="18"/>
      <c r="G323" s="9"/>
      <c r="H323" s="9"/>
      <c r="I323" s="9"/>
      <c r="J323" s="9"/>
      <c r="K323" s="9"/>
      <c r="L323" s="9"/>
      <c r="M323" s="9"/>
    </row>
    <row r="324" spans="3:13">
      <c r="C324" s="9"/>
      <c r="D324" s="9"/>
      <c r="E324" s="61"/>
      <c r="F324" s="18"/>
      <c r="G324" s="9"/>
      <c r="H324" s="9"/>
      <c r="I324" s="9"/>
      <c r="J324" s="9"/>
      <c r="K324" s="9"/>
      <c r="L324" s="9"/>
      <c r="M324" s="9"/>
    </row>
    <row r="325" spans="3:13">
      <c r="C325" s="9"/>
      <c r="D325" s="9"/>
      <c r="E325" s="61"/>
      <c r="F325" s="18"/>
      <c r="G325" s="9"/>
      <c r="H325" s="9"/>
      <c r="I325" s="9"/>
      <c r="J325" s="9"/>
      <c r="K325" s="9"/>
      <c r="L325" s="9"/>
      <c r="M325" s="9"/>
    </row>
    <row r="326" spans="3:13">
      <c r="C326" s="9"/>
      <c r="D326" s="9"/>
      <c r="E326" s="61"/>
      <c r="F326" s="18"/>
      <c r="G326" s="9"/>
      <c r="H326" s="9"/>
      <c r="I326" s="9"/>
      <c r="J326" s="9"/>
      <c r="K326" s="9"/>
      <c r="L326" s="9"/>
      <c r="M326" s="9"/>
    </row>
    <row r="327" spans="3:13">
      <c r="C327" s="9"/>
      <c r="D327" s="9"/>
      <c r="E327" s="61"/>
      <c r="F327" s="18"/>
      <c r="G327" s="9"/>
      <c r="H327" s="9"/>
      <c r="I327" s="9"/>
      <c r="J327" s="9"/>
      <c r="K327" s="9"/>
      <c r="L327" s="9"/>
      <c r="M327" s="9"/>
    </row>
    <row r="328" spans="3:13">
      <c r="C328" s="9"/>
      <c r="D328" s="9"/>
      <c r="E328" s="61"/>
      <c r="F328" s="18"/>
      <c r="G328" s="9"/>
      <c r="H328" s="9"/>
      <c r="I328" s="9"/>
      <c r="J328" s="9"/>
      <c r="K328" s="9"/>
      <c r="L328" s="9"/>
      <c r="M328" s="9"/>
    </row>
    <row r="329" spans="3:13">
      <c r="C329" s="9"/>
      <c r="D329" s="9"/>
      <c r="E329" s="61"/>
      <c r="F329" s="18"/>
      <c r="G329" s="9"/>
      <c r="H329" s="9"/>
      <c r="I329" s="9"/>
      <c r="J329" s="9"/>
      <c r="K329" s="9"/>
      <c r="L329" s="9"/>
      <c r="M329" s="9"/>
    </row>
    <row r="330" spans="3:13">
      <c r="C330" s="9"/>
      <c r="D330" s="9"/>
      <c r="E330" s="61"/>
      <c r="F330" s="18"/>
      <c r="G330" s="9"/>
      <c r="H330" s="9"/>
      <c r="I330" s="9"/>
      <c r="J330" s="9"/>
      <c r="K330" s="9"/>
      <c r="L330" s="9"/>
      <c r="M330" s="9"/>
    </row>
    <row r="331" spans="3:13">
      <c r="C331" s="9"/>
      <c r="D331" s="9"/>
      <c r="E331" s="61"/>
      <c r="F331" s="18"/>
      <c r="G331" s="9"/>
      <c r="H331" s="9"/>
      <c r="I331" s="9"/>
      <c r="J331" s="9"/>
      <c r="K331" s="9"/>
      <c r="L331" s="9"/>
      <c r="M331" s="9"/>
    </row>
    <row r="332" spans="3:13">
      <c r="C332" s="9"/>
      <c r="D332" s="9"/>
      <c r="E332" s="61"/>
      <c r="F332" s="18"/>
      <c r="G332" s="9"/>
      <c r="H332" s="9"/>
      <c r="I332" s="9"/>
      <c r="J332" s="9"/>
      <c r="K332" s="9"/>
      <c r="L332" s="9"/>
      <c r="M332" s="9"/>
    </row>
    <row r="333" spans="3:13">
      <c r="C333" s="9"/>
      <c r="D333" s="9"/>
      <c r="E333" s="61"/>
      <c r="F333" s="18"/>
      <c r="G333" s="9"/>
      <c r="H333" s="9"/>
      <c r="I333" s="9"/>
      <c r="J333" s="9"/>
      <c r="K333" s="9"/>
      <c r="L333" s="9"/>
      <c r="M333" s="9"/>
    </row>
    <row r="334" spans="3:13">
      <c r="C334" s="9"/>
      <c r="D334" s="9"/>
      <c r="E334" s="61"/>
      <c r="F334" s="18"/>
      <c r="G334" s="9"/>
      <c r="H334" s="9"/>
      <c r="I334" s="9"/>
      <c r="J334" s="9"/>
      <c r="K334" s="9"/>
      <c r="L334" s="9"/>
      <c r="M334" s="9"/>
    </row>
    <row r="335" spans="3:13">
      <c r="C335" s="9"/>
      <c r="D335" s="9"/>
      <c r="E335" s="61"/>
      <c r="F335" s="18"/>
      <c r="G335" s="9"/>
      <c r="H335" s="9"/>
      <c r="I335" s="9"/>
      <c r="J335" s="9"/>
      <c r="K335" s="9"/>
      <c r="L335" s="9"/>
      <c r="M335" s="9"/>
    </row>
    <row r="336" spans="3:13">
      <c r="C336" s="9"/>
      <c r="D336" s="9"/>
      <c r="E336" s="61"/>
      <c r="F336" s="18"/>
      <c r="G336" s="9"/>
      <c r="H336" s="9"/>
      <c r="I336" s="9"/>
      <c r="J336" s="9"/>
      <c r="K336" s="9"/>
      <c r="L336" s="9"/>
      <c r="M336" s="9"/>
    </row>
    <row r="337" spans="3:13">
      <c r="C337" s="9"/>
      <c r="D337" s="9"/>
      <c r="E337" s="61"/>
      <c r="F337" s="18"/>
      <c r="G337" s="9"/>
      <c r="H337" s="9"/>
      <c r="I337" s="9"/>
      <c r="J337" s="9"/>
      <c r="K337" s="9"/>
      <c r="L337" s="9"/>
      <c r="M337" s="9"/>
    </row>
    <row r="338" spans="3:13">
      <c r="C338" s="9"/>
      <c r="D338" s="9"/>
      <c r="E338" s="61"/>
      <c r="F338" s="18"/>
      <c r="G338" s="9"/>
      <c r="H338" s="9"/>
      <c r="I338" s="9"/>
      <c r="J338" s="9"/>
      <c r="K338" s="9"/>
      <c r="L338" s="9"/>
      <c r="M338" s="9"/>
    </row>
    <row r="339" spans="3:13">
      <c r="C339" s="9"/>
      <c r="D339" s="9"/>
      <c r="E339" s="61"/>
      <c r="F339" s="18"/>
      <c r="G339" s="9"/>
      <c r="H339" s="9"/>
      <c r="I339" s="9"/>
      <c r="J339" s="9"/>
      <c r="K339" s="9"/>
      <c r="L339" s="9"/>
      <c r="M339" s="9"/>
    </row>
    <row r="340" spans="3:13">
      <c r="C340" s="9"/>
      <c r="D340" s="9"/>
      <c r="E340" s="61"/>
      <c r="F340" s="18"/>
      <c r="G340" s="9"/>
      <c r="H340" s="9"/>
      <c r="I340" s="9"/>
      <c r="J340" s="9"/>
      <c r="K340" s="9"/>
      <c r="L340" s="9"/>
      <c r="M340" s="9"/>
    </row>
    <row r="341" spans="3:13">
      <c r="C341" s="9"/>
      <c r="D341" s="9"/>
      <c r="E341" s="61"/>
      <c r="F341" s="18"/>
      <c r="G341" s="9"/>
      <c r="H341" s="9"/>
      <c r="I341" s="9"/>
      <c r="J341" s="9"/>
      <c r="K341" s="9"/>
      <c r="L341" s="9"/>
      <c r="M341" s="9"/>
    </row>
    <row r="342" spans="3:13">
      <c r="C342" s="9"/>
      <c r="D342" s="9"/>
      <c r="E342" s="61"/>
      <c r="F342" s="18"/>
      <c r="G342" s="9"/>
      <c r="H342" s="9"/>
      <c r="I342" s="9"/>
      <c r="J342" s="9"/>
      <c r="K342" s="9"/>
      <c r="L342" s="9"/>
      <c r="M342" s="9"/>
    </row>
    <row r="343" spans="3:13">
      <c r="C343" s="9"/>
      <c r="D343" s="9"/>
      <c r="E343" s="61"/>
      <c r="F343" s="18"/>
      <c r="G343" s="9"/>
      <c r="H343" s="9"/>
      <c r="I343" s="9"/>
      <c r="J343" s="9"/>
      <c r="K343" s="9"/>
      <c r="L343" s="9"/>
      <c r="M343" s="9"/>
    </row>
    <row r="344" spans="3:13">
      <c r="C344" s="9"/>
      <c r="D344" s="9"/>
      <c r="E344" s="61"/>
      <c r="F344" s="18"/>
      <c r="G344" s="9"/>
      <c r="H344" s="9"/>
      <c r="I344" s="9"/>
      <c r="J344" s="9"/>
      <c r="K344" s="9"/>
      <c r="L344" s="9"/>
      <c r="M344" s="9"/>
    </row>
    <row r="345" spans="3:13">
      <c r="C345" s="9"/>
      <c r="D345" s="9"/>
      <c r="E345" s="61"/>
      <c r="F345" s="18"/>
      <c r="G345" s="9"/>
      <c r="H345" s="9"/>
      <c r="I345" s="9"/>
      <c r="J345" s="9"/>
      <c r="K345" s="9"/>
      <c r="L345" s="9"/>
      <c r="M345" s="9"/>
    </row>
    <row r="346" spans="3:13">
      <c r="C346" s="9"/>
      <c r="D346" s="9"/>
      <c r="E346" s="61"/>
      <c r="F346" s="18"/>
      <c r="G346" s="9"/>
      <c r="H346" s="9"/>
      <c r="I346" s="9"/>
      <c r="J346" s="9"/>
      <c r="K346" s="9"/>
      <c r="L346" s="9"/>
      <c r="M346" s="9"/>
    </row>
    <row r="347" spans="3:13">
      <c r="C347" s="9"/>
      <c r="D347" s="9"/>
      <c r="E347" s="61"/>
      <c r="F347" s="18"/>
      <c r="G347" s="9"/>
      <c r="H347" s="9"/>
      <c r="I347" s="9"/>
      <c r="J347" s="9"/>
      <c r="K347" s="9"/>
      <c r="L347" s="9"/>
      <c r="M347" s="9"/>
    </row>
    <row r="348" spans="3:13">
      <c r="C348" s="9"/>
      <c r="D348" s="9"/>
      <c r="E348" s="61"/>
      <c r="F348" s="18"/>
      <c r="G348" s="9"/>
      <c r="H348" s="9"/>
      <c r="I348" s="9"/>
      <c r="J348" s="9"/>
      <c r="K348" s="9"/>
      <c r="L348" s="9"/>
      <c r="M348" s="9"/>
    </row>
    <row r="349" spans="3:13">
      <c r="C349" s="9"/>
      <c r="D349" s="9"/>
      <c r="E349" s="61"/>
      <c r="F349" s="18"/>
      <c r="G349" s="9"/>
      <c r="H349" s="9"/>
      <c r="I349" s="9"/>
      <c r="J349" s="9"/>
      <c r="K349" s="9"/>
      <c r="L349" s="9"/>
      <c r="M349" s="9"/>
    </row>
    <row r="350" spans="3:13">
      <c r="C350" s="9"/>
      <c r="D350" s="9"/>
      <c r="E350" s="61"/>
      <c r="F350" s="18"/>
      <c r="G350" s="9"/>
      <c r="H350" s="9"/>
      <c r="I350" s="9"/>
      <c r="J350" s="9"/>
      <c r="K350" s="9"/>
      <c r="L350" s="9"/>
      <c r="M350" s="9"/>
    </row>
    <row r="351" spans="3:13">
      <c r="C351" s="9"/>
      <c r="D351" s="9"/>
      <c r="E351" s="61"/>
      <c r="F351" s="18"/>
      <c r="G351" s="9"/>
      <c r="H351" s="9"/>
      <c r="I351" s="9"/>
      <c r="J351" s="9"/>
      <c r="K351" s="9"/>
      <c r="L351" s="9"/>
      <c r="M351" s="9"/>
    </row>
    <row r="352" spans="3:13">
      <c r="C352" s="9"/>
      <c r="D352" s="9"/>
      <c r="E352" s="61"/>
      <c r="F352" s="18"/>
      <c r="G352" s="9"/>
      <c r="H352" s="9"/>
      <c r="I352" s="9"/>
      <c r="J352" s="9"/>
      <c r="K352" s="9"/>
      <c r="L352" s="9"/>
      <c r="M352" s="9"/>
    </row>
    <row r="353" spans="3:13">
      <c r="C353" s="9"/>
      <c r="D353" s="9"/>
      <c r="E353" s="61"/>
      <c r="F353" s="18"/>
      <c r="G353" s="9"/>
      <c r="H353" s="9"/>
      <c r="I353" s="9"/>
      <c r="J353" s="9"/>
      <c r="K353" s="9"/>
      <c r="L353" s="9"/>
      <c r="M353" s="9"/>
    </row>
    <row r="354" spans="3:13">
      <c r="C354" s="9"/>
      <c r="D354" s="9"/>
      <c r="E354" s="61"/>
      <c r="F354" s="18"/>
      <c r="G354" s="9"/>
      <c r="H354" s="9"/>
      <c r="I354" s="9"/>
      <c r="J354" s="9"/>
      <c r="K354" s="9"/>
      <c r="L354" s="9"/>
      <c r="M354" s="9"/>
    </row>
    <row r="355" spans="3:13">
      <c r="C355" s="9"/>
      <c r="D355" s="9"/>
      <c r="E355" s="61"/>
      <c r="F355" s="18"/>
      <c r="G355" s="9"/>
      <c r="H355" s="9"/>
      <c r="I355" s="9"/>
      <c r="J355" s="9"/>
      <c r="K355" s="9"/>
      <c r="L355" s="9"/>
      <c r="M355" s="9"/>
    </row>
    <row r="356" spans="3:13">
      <c r="C356" s="9"/>
      <c r="D356" s="9"/>
      <c r="E356" s="61"/>
      <c r="F356" s="18"/>
      <c r="G356" s="9"/>
      <c r="H356" s="9"/>
      <c r="I356" s="9"/>
      <c r="J356" s="9"/>
      <c r="K356" s="9"/>
      <c r="L356" s="9"/>
      <c r="M356" s="9"/>
    </row>
    <row r="357" spans="3:13">
      <c r="C357" s="9"/>
      <c r="D357" s="9"/>
      <c r="E357" s="61"/>
      <c r="F357" s="18"/>
      <c r="G357" s="9"/>
      <c r="H357" s="9"/>
      <c r="I357" s="9"/>
      <c r="J357" s="9"/>
      <c r="K357" s="9"/>
      <c r="L357" s="9"/>
      <c r="M357" s="9"/>
    </row>
    <row r="358" spans="3:13">
      <c r="C358" s="9"/>
      <c r="D358" s="9"/>
      <c r="E358" s="61"/>
      <c r="F358" s="18"/>
      <c r="G358" s="9"/>
      <c r="H358" s="9"/>
      <c r="I358" s="9"/>
      <c r="J358" s="9"/>
      <c r="K358" s="9"/>
      <c r="L358" s="9"/>
      <c r="M358" s="9"/>
    </row>
    <row r="359" spans="3:13">
      <c r="C359" s="9"/>
      <c r="D359" s="9"/>
      <c r="E359" s="61"/>
      <c r="F359" s="18"/>
      <c r="G359" s="9"/>
      <c r="H359" s="9"/>
      <c r="I359" s="9"/>
      <c r="J359" s="9"/>
      <c r="K359" s="9"/>
      <c r="L359" s="9"/>
      <c r="M359" s="9"/>
    </row>
    <row r="360" spans="3:13">
      <c r="C360" s="9"/>
      <c r="D360" s="9"/>
      <c r="E360" s="61"/>
      <c r="F360" s="18"/>
      <c r="G360" s="9"/>
      <c r="H360" s="9"/>
      <c r="I360" s="9"/>
      <c r="J360" s="9"/>
      <c r="K360" s="9"/>
      <c r="L360" s="9"/>
      <c r="M360" s="9"/>
    </row>
    <row r="361" spans="3:13">
      <c r="C361" s="9"/>
      <c r="D361" s="9"/>
      <c r="E361" s="61"/>
      <c r="F361" s="18"/>
      <c r="G361" s="9"/>
      <c r="H361" s="9"/>
      <c r="I361" s="9"/>
      <c r="J361" s="9"/>
      <c r="K361" s="9"/>
      <c r="L361" s="9"/>
      <c r="M361" s="9"/>
    </row>
    <row r="362" spans="3:13">
      <c r="C362" s="9"/>
      <c r="D362" s="9"/>
      <c r="E362" s="61"/>
      <c r="F362" s="18"/>
      <c r="G362" s="9"/>
      <c r="H362" s="9"/>
      <c r="I362" s="9"/>
      <c r="J362" s="9"/>
      <c r="K362" s="9"/>
      <c r="L362" s="9"/>
      <c r="M362" s="9"/>
    </row>
    <row r="363" spans="3:13">
      <c r="C363" s="9"/>
      <c r="D363" s="9"/>
      <c r="E363" s="61"/>
      <c r="F363" s="18"/>
      <c r="G363" s="9"/>
      <c r="H363" s="9"/>
      <c r="I363" s="9"/>
      <c r="J363" s="9"/>
      <c r="K363" s="9"/>
      <c r="L363" s="9"/>
      <c r="M363" s="9"/>
    </row>
    <row r="364" spans="3:13">
      <c r="C364" s="9"/>
      <c r="D364" s="9"/>
      <c r="E364" s="61"/>
      <c r="F364" s="18"/>
      <c r="G364" s="9"/>
      <c r="H364" s="9"/>
      <c r="I364" s="9"/>
      <c r="J364" s="9"/>
      <c r="K364" s="9"/>
      <c r="L364" s="9"/>
      <c r="M364" s="9"/>
    </row>
    <row r="365" spans="3:13">
      <c r="C365" s="9"/>
      <c r="D365" s="9"/>
      <c r="E365" s="61"/>
      <c r="F365" s="18"/>
      <c r="G365" s="9"/>
      <c r="H365" s="9"/>
      <c r="I365" s="9"/>
      <c r="J365" s="9"/>
      <c r="K365" s="9"/>
      <c r="L365" s="9"/>
      <c r="M365" s="9"/>
    </row>
    <row r="366" spans="3:13">
      <c r="C366" s="9"/>
      <c r="D366" s="9"/>
      <c r="E366" s="61"/>
      <c r="F366" s="18"/>
      <c r="G366" s="9"/>
      <c r="H366" s="9"/>
      <c r="I366" s="9"/>
      <c r="J366" s="9"/>
      <c r="K366" s="9"/>
      <c r="L366" s="9"/>
      <c r="M366" s="9"/>
    </row>
    <row r="367" spans="3:13">
      <c r="C367" s="9"/>
      <c r="D367" s="9"/>
      <c r="E367" s="61"/>
      <c r="F367" s="18"/>
      <c r="G367" s="9"/>
      <c r="H367" s="9"/>
      <c r="I367" s="9"/>
      <c r="J367" s="9"/>
      <c r="K367" s="9"/>
      <c r="L367" s="9"/>
      <c r="M367" s="9"/>
    </row>
    <row r="368" spans="3:13">
      <c r="C368" s="9"/>
      <c r="D368" s="9"/>
      <c r="E368" s="61"/>
      <c r="F368" s="18"/>
      <c r="G368" s="9"/>
      <c r="H368" s="9"/>
      <c r="I368" s="9"/>
      <c r="J368" s="9"/>
      <c r="K368" s="9"/>
      <c r="L368" s="9"/>
      <c r="M368" s="9"/>
    </row>
    <row r="369" spans="3:13">
      <c r="C369" s="9"/>
      <c r="D369" s="9"/>
      <c r="E369" s="61"/>
      <c r="F369" s="18"/>
      <c r="G369" s="9"/>
      <c r="H369" s="9"/>
      <c r="I369" s="9"/>
      <c r="J369" s="9"/>
      <c r="K369" s="9"/>
      <c r="L369" s="9"/>
      <c r="M369" s="9"/>
    </row>
    <row r="370" spans="3:13">
      <c r="C370" s="9"/>
      <c r="D370" s="9"/>
      <c r="E370" s="61"/>
      <c r="F370" s="18"/>
      <c r="G370" s="9"/>
      <c r="H370" s="9"/>
      <c r="I370" s="9"/>
      <c r="J370" s="9"/>
      <c r="K370" s="9"/>
      <c r="L370" s="9"/>
      <c r="M370" s="9"/>
    </row>
    <row r="371" spans="3:13">
      <c r="C371" s="9"/>
      <c r="D371" s="9"/>
      <c r="E371" s="61"/>
      <c r="F371" s="18"/>
      <c r="G371" s="9"/>
      <c r="H371" s="9"/>
      <c r="I371" s="9"/>
      <c r="J371" s="9"/>
      <c r="K371" s="9"/>
      <c r="L371" s="9"/>
      <c r="M371" s="9"/>
    </row>
    <row r="372" spans="3:13">
      <c r="C372" s="9"/>
      <c r="D372" s="9"/>
      <c r="E372" s="61"/>
      <c r="F372" s="18"/>
      <c r="G372" s="9"/>
      <c r="H372" s="9"/>
      <c r="I372" s="9"/>
      <c r="J372" s="9"/>
      <c r="K372" s="9"/>
      <c r="L372" s="9"/>
      <c r="M372" s="9"/>
    </row>
    <row r="373" spans="3:13">
      <c r="C373" s="9"/>
      <c r="D373" s="9"/>
      <c r="E373" s="61"/>
      <c r="F373" s="18"/>
      <c r="G373" s="9"/>
      <c r="H373" s="9"/>
      <c r="I373" s="9"/>
      <c r="J373" s="9"/>
      <c r="K373" s="9"/>
      <c r="L373" s="9"/>
      <c r="M373" s="9"/>
    </row>
    <row r="374" spans="3:13">
      <c r="C374" s="9"/>
      <c r="D374" s="9"/>
      <c r="E374" s="61"/>
      <c r="F374" s="18"/>
      <c r="G374" s="9"/>
      <c r="H374" s="9"/>
      <c r="I374" s="9"/>
      <c r="J374" s="9"/>
      <c r="K374" s="9"/>
      <c r="L374" s="9"/>
      <c r="M374" s="9"/>
    </row>
    <row r="375" spans="3:13">
      <c r="C375" s="9"/>
      <c r="D375" s="9"/>
      <c r="E375" s="61"/>
      <c r="F375" s="18"/>
      <c r="G375" s="9"/>
      <c r="H375" s="9"/>
      <c r="I375" s="9"/>
      <c r="J375" s="9"/>
      <c r="K375" s="9"/>
      <c r="L375" s="9"/>
      <c r="M375" s="9"/>
    </row>
    <row r="376" spans="3:13">
      <c r="C376" s="9"/>
      <c r="D376" s="9"/>
      <c r="E376" s="61"/>
      <c r="F376" s="18"/>
      <c r="G376" s="9"/>
      <c r="H376" s="9"/>
      <c r="I376" s="9"/>
      <c r="J376" s="9"/>
      <c r="K376" s="9"/>
      <c r="L376" s="9"/>
      <c r="M376" s="9"/>
    </row>
    <row r="377" spans="3:13">
      <c r="C377" s="9"/>
      <c r="D377" s="9"/>
      <c r="E377" s="61"/>
      <c r="F377" s="18"/>
      <c r="G377" s="9"/>
      <c r="H377" s="9"/>
      <c r="I377" s="9"/>
      <c r="J377" s="9"/>
      <c r="K377" s="9"/>
      <c r="L377" s="9"/>
      <c r="M377" s="9"/>
    </row>
    <row r="378" spans="3:13">
      <c r="C378" s="9"/>
      <c r="D378" s="9"/>
      <c r="E378" s="61"/>
      <c r="F378" s="18"/>
      <c r="G378" s="9"/>
      <c r="H378" s="9"/>
      <c r="I378" s="9"/>
      <c r="J378" s="9"/>
      <c r="K378" s="9"/>
      <c r="L378" s="9"/>
      <c r="M378" s="9"/>
    </row>
    <row r="379" spans="3:13">
      <c r="C379" s="9"/>
      <c r="D379" s="9"/>
      <c r="E379" s="61"/>
      <c r="F379" s="18"/>
      <c r="G379" s="9"/>
      <c r="H379" s="9"/>
      <c r="I379" s="9"/>
      <c r="J379" s="9"/>
      <c r="K379" s="9"/>
      <c r="L379" s="9"/>
      <c r="M379" s="9"/>
    </row>
    <row r="380" spans="3:13">
      <c r="C380" s="9"/>
      <c r="D380" s="9"/>
      <c r="E380" s="61"/>
      <c r="F380" s="18"/>
      <c r="G380" s="9"/>
      <c r="H380" s="9"/>
      <c r="I380" s="9"/>
      <c r="J380" s="9"/>
      <c r="K380" s="9"/>
      <c r="L380" s="9"/>
      <c r="M380" s="9"/>
    </row>
    <row r="381" spans="3:13">
      <c r="C381" s="9"/>
      <c r="D381" s="9"/>
      <c r="E381" s="61"/>
      <c r="F381" s="18"/>
      <c r="G381" s="9"/>
      <c r="H381" s="9"/>
      <c r="I381" s="9"/>
      <c r="J381" s="9"/>
      <c r="K381" s="9"/>
      <c r="L381" s="9"/>
      <c r="M381" s="9"/>
    </row>
    <row r="382" spans="3:13">
      <c r="C382" s="9"/>
      <c r="D382" s="9"/>
      <c r="E382" s="61"/>
      <c r="F382" s="18"/>
      <c r="G382" s="9"/>
      <c r="H382" s="9"/>
      <c r="I382" s="9"/>
      <c r="J382" s="9"/>
      <c r="K382" s="9"/>
      <c r="L382" s="9"/>
      <c r="M382" s="9"/>
    </row>
    <row r="383" spans="3:13">
      <c r="C383" s="9"/>
      <c r="D383" s="9"/>
      <c r="E383" s="61"/>
      <c r="F383" s="18"/>
      <c r="G383" s="9"/>
      <c r="H383" s="9"/>
      <c r="I383" s="9"/>
      <c r="J383" s="9"/>
      <c r="K383" s="9"/>
      <c r="L383" s="9"/>
      <c r="M383" s="9"/>
    </row>
    <row r="384" spans="3:13">
      <c r="C384" s="9"/>
      <c r="D384" s="9"/>
      <c r="E384" s="61"/>
      <c r="F384" s="18"/>
      <c r="G384" s="9"/>
      <c r="H384" s="9"/>
      <c r="I384" s="9"/>
      <c r="J384" s="9"/>
      <c r="K384" s="9"/>
      <c r="L384" s="9"/>
      <c r="M384" s="9"/>
    </row>
    <row r="385" spans="3:13">
      <c r="C385" s="9"/>
      <c r="D385" s="9"/>
      <c r="E385" s="61"/>
      <c r="F385" s="18"/>
      <c r="G385" s="9"/>
      <c r="H385" s="9"/>
      <c r="I385" s="9"/>
      <c r="J385" s="9"/>
      <c r="K385" s="9"/>
      <c r="L385" s="9"/>
      <c r="M385" s="9"/>
    </row>
    <row r="386" spans="3:13">
      <c r="C386" s="9"/>
      <c r="D386" s="9"/>
      <c r="E386" s="61"/>
      <c r="F386" s="18"/>
      <c r="G386" s="9"/>
      <c r="H386" s="9"/>
      <c r="I386" s="9"/>
      <c r="J386" s="9"/>
      <c r="K386" s="9"/>
      <c r="L386" s="9"/>
      <c r="M386" s="9"/>
    </row>
    <row r="387" spans="3:13">
      <c r="C387" s="9"/>
      <c r="D387" s="9"/>
      <c r="E387" s="61"/>
      <c r="F387" s="18"/>
      <c r="G387" s="9"/>
      <c r="H387" s="9"/>
      <c r="I387" s="9"/>
      <c r="J387" s="9"/>
      <c r="K387" s="9"/>
      <c r="L387" s="9"/>
      <c r="M387" s="9"/>
    </row>
    <row r="388" spans="3:13">
      <c r="C388" s="9"/>
      <c r="D388" s="9"/>
      <c r="E388" s="61"/>
      <c r="F388" s="18"/>
      <c r="G388" s="9"/>
      <c r="H388" s="9"/>
      <c r="I388" s="9"/>
      <c r="J388" s="9"/>
      <c r="K388" s="9"/>
      <c r="L388" s="9"/>
      <c r="M388" s="9"/>
    </row>
    <row r="389" spans="3:13">
      <c r="C389" s="9"/>
      <c r="D389" s="9"/>
      <c r="E389" s="61"/>
      <c r="F389" s="18"/>
      <c r="G389" s="9"/>
      <c r="H389" s="9"/>
      <c r="I389" s="9"/>
      <c r="J389" s="9"/>
      <c r="K389" s="9"/>
      <c r="L389" s="9"/>
      <c r="M389" s="9"/>
    </row>
    <row r="390" spans="3:13">
      <c r="C390" s="9"/>
      <c r="D390" s="9"/>
      <c r="E390" s="61"/>
      <c r="F390" s="18"/>
      <c r="G390" s="9"/>
      <c r="H390" s="9"/>
      <c r="I390" s="9"/>
      <c r="J390" s="9"/>
      <c r="K390" s="9"/>
      <c r="L390" s="9"/>
      <c r="M390" s="9"/>
    </row>
    <row r="391" spans="3:13">
      <c r="C391" s="9"/>
      <c r="D391" s="9"/>
      <c r="E391" s="61"/>
      <c r="F391" s="18"/>
      <c r="G391" s="9"/>
      <c r="H391" s="9"/>
      <c r="I391" s="9"/>
      <c r="J391" s="9"/>
      <c r="K391" s="9"/>
      <c r="L391" s="9"/>
      <c r="M391" s="9"/>
    </row>
    <row r="392" spans="3:13">
      <c r="C392" s="9"/>
      <c r="D392" s="9"/>
      <c r="E392" s="61"/>
      <c r="F392" s="18"/>
      <c r="G392" s="9"/>
      <c r="H392" s="9"/>
      <c r="I392" s="9"/>
      <c r="J392" s="9"/>
      <c r="K392" s="9"/>
      <c r="L392" s="9"/>
      <c r="M392" s="9"/>
    </row>
    <row r="393" spans="3:13">
      <c r="C393" s="9"/>
      <c r="D393" s="9"/>
      <c r="E393" s="61"/>
      <c r="F393" s="18"/>
      <c r="G393" s="9"/>
      <c r="H393" s="9"/>
      <c r="I393" s="9"/>
      <c r="J393" s="9"/>
      <c r="K393" s="9"/>
      <c r="L393" s="9"/>
      <c r="M393" s="9"/>
    </row>
    <row r="394" spans="3:13">
      <c r="C394" s="9"/>
      <c r="D394" s="9"/>
      <c r="E394" s="61"/>
      <c r="F394" s="18"/>
      <c r="G394" s="9"/>
      <c r="H394" s="9"/>
      <c r="I394" s="9"/>
      <c r="J394" s="9"/>
      <c r="K394" s="9"/>
      <c r="L394" s="9"/>
      <c r="M394" s="9"/>
    </row>
    <row r="395" spans="3:13">
      <c r="C395" s="9"/>
      <c r="D395" s="9"/>
      <c r="E395" s="61"/>
      <c r="F395" s="18"/>
      <c r="G395" s="9"/>
      <c r="H395" s="9"/>
      <c r="I395" s="9"/>
      <c r="J395" s="9"/>
      <c r="K395" s="9"/>
      <c r="L395" s="9"/>
      <c r="M395" s="9"/>
    </row>
    <row r="396" spans="3:13">
      <c r="C396" s="9"/>
      <c r="D396" s="9"/>
      <c r="E396" s="61"/>
      <c r="F396" s="18"/>
      <c r="G396" s="9"/>
      <c r="H396" s="9"/>
      <c r="I396" s="9"/>
      <c r="J396" s="9"/>
      <c r="K396" s="9"/>
      <c r="L396" s="9"/>
      <c r="M396" s="9"/>
    </row>
    <row r="397" spans="3:13">
      <c r="C397" s="9"/>
      <c r="D397" s="9"/>
      <c r="E397" s="61"/>
      <c r="F397" s="18"/>
      <c r="G397" s="9"/>
      <c r="H397" s="9"/>
      <c r="I397" s="9"/>
      <c r="J397" s="9"/>
      <c r="K397" s="9"/>
      <c r="L397" s="9"/>
      <c r="M397" s="9"/>
    </row>
    <row r="398" spans="3:13">
      <c r="C398" s="9"/>
      <c r="D398" s="9"/>
      <c r="E398" s="61"/>
      <c r="F398" s="18"/>
      <c r="G398" s="9"/>
      <c r="H398" s="9"/>
      <c r="I398" s="9"/>
      <c r="J398" s="9"/>
      <c r="K398" s="9"/>
      <c r="L398" s="9"/>
      <c r="M398" s="9"/>
    </row>
    <row r="399" spans="3:13">
      <c r="C399" s="9"/>
      <c r="D399" s="9"/>
      <c r="E399" s="61"/>
      <c r="F399" s="18"/>
      <c r="G399" s="9"/>
      <c r="H399" s="9"/>
      <c r="I399" s="9"/>
      <c r="J399" s="9"/>
      <c r="K399" s="9"/>
      <c r="L399" s="9"/>
      <c r="M399" s="9"/>
    </row>
    <row r="400" spans="3:13">
      <c r="C400" s="9"/>
      <c r="D400" s="9"/>
      <c r="E400" s="61"/>
      <c r="F400" s="18"/>
      <c r="G400" s="9"/>
      <c r="H400" s="9"/>
      <c r="I400" s="9"/>
      <c r="J400" s="9"/>
      <c r="K400" s="9"/>
      <c r="L400" s="9"/>
      <c r="M400" s="9"/>
    </row>
    <row r="401" spans="3:13">
      <c r="C401" s="9"/>
      <c r="D401" s="9"/>
      <c r="E401" s="61"/>
      <c r="F401" s="18"/>
      <c r="G401" s="9"/>
      <c r="H401" s="9"/>
      <c r="I401" s="9"/>
      <c r="J401" s="9"/>
      <c r="K401" s="9"/>
      <c r="L401" s="9"/>
      <c r="M401" s="9"/>
    </row>
    <row r="402" spans="3:13">
      <c r="C402" s="9"/>
      <c r="D402" s="9"/>
      <c r="E402" s="61"/>
      <c r="F402" s="18"/>
      <c r="G402" s="9"/>
      <c r="H402" s="9"/>
      <c r="I402" s="9"/>
      <c r="J402" s="9"/>
      <c r="K402" s="9"/>
      <c r="L402" s="9"/>
      <c r="M402" s="9"/>
    </row>
    <row r="403" spans="3:13">
      <c r="C403" s="9"/>
      <c r="D403" s="9"/>
      <c r="E403" s="61"/>
      <c r="F403" s="18"/>
      <c r="G403" s="9"/>
      <c r="H403" s="9"/>
      <c r="I403" s="9"/>
      <c r="J403" s="9"/>
      <c r="K403" s="9"/>
      <c r="L403" s="9"/>
      <c r="M403" s="9"/>
    </row>
    <row r="404" spans="3:13">
      <c r="C404" s="9"/>
      <c r="D404" s="9"/>
      <c r="E404" s="61"/>
      <c r="F404" s="18"/>
      <c r="G404" s="9"/>
      <c r="H404" s="9"/>
      <c r="I404" s="9"/>
      <c r="J404" s="9"/>
      <c r="K404" s="9"/>
      <c r="L404" s="9"/>
      <c r="M404" s="9"/>
    </row>
    <row r="405" spans="3:13">
      <c r="C405" s="9"/>
      <c r="D405" s="9"/>
      <c r="E405" s="61"/>
      <c r="F405" s="18"/>
      <c r="G405" s="9"/>
      <c r="H405" s="9"/>
      <c r="I405" s="9"/>
      <c r="J405" s="9"/>
      <c r="K405" s="9"/>
      <c r="L405" s="9"/>
      <c r="M405" s="9"/>
    </row>
    <row r="406" spans="3:13">
      <c r="C406" s="9"/>
      <c r="D406" s="9"/>
      <c r="E406" s="61"/>
      <c r="F406" s="18"/>
      <c r="G406" s="9"/>
      <c r="H406" s="9"/>
      <c r="I406" s="9"/>
      <c r="J406" s="9"/>
      <c r="K406" s="9"/>
      <c r="L406" s="9"/>
      <c r="M406" s="9"/>
    </row>
    <row r="407" spans="3:13">
      <c r="C407" s="9"/>
      <c r="D407" s="9"/>
      <c r="E407" s="61"/>
      <c r="F407" s="18"/>
      <c r="G407" s="9"/>
      <c r="H407" s="9"/>
      <c r="I407" s="9"/>
      <c r="J407" s="9"/>
      <c r="K407" s="9"/>
      <c r="L407" s="9"/>
      <c r="M407" s="9"/>
    </row>
    <row r="408" spans="3:13">
      <c r="C408" s="9"/>
      <c r="D408" s="9"/>
      <c r="E408" s="61"/>
      <c r="F408" s="18"/>
      <c r="G408" s="9"/>
      <c r="H408" s="9"/>
      <c r="I408" s="9"/>
      <c r="J408" s="9"/>
      <c r="K408" s="9"/>
      <c r="L408" s="9"/>
      <c r="M408" s="9"/>
    </row>
    <row r="409" spans="3:13">
      <c r="C409" s="9"/>
      <c r="D409" s="9"/>
      <c r="E409" s="61"/>
      <c r="F409" s="18"/>
      <c r="G409" s="9"/>
      <c r="H409" s="9"/>
      <c r="I409" s="9"/>
      <c r="J409" s="9"/>
      <c r="K409" s="9"/>
      <c r="L409" s="9"/>
      <c r="M409" s="9"/>
    </row>
    <row r="410" spans="3:13">
      <c r="C410" s="9"/>
      <c r="D410" s="9"/>
      <c r="E410" s="61"/>
      <c r="F410" s="18"/>
      <c r="G410" s="9"/>
      <c r="H410" s="9"/>
      <c r="I410" s="9"/>
      <c r="J410" s="9"/>
      <c r="K410" s="9"/>
      <c r="L410" s="9"/>
      <c r="M410" s="9"/>
    </row>
    <row r="411" spans="3:13">
      <c r="C411" s="9"/>
      <c r="D411" s="9"/>
      <c r="E411" s="61"/>
      <c r="F411" s="18"/>
      <c r="G411" s="9"/>
      <c r="H411" s="9"/>
      <c r="I411" s="9"/>
      <c r="J411" s="9"/>
      <c r="K411" s="9"/>
      <c r="L411" s="9"/>
      <c r="M411" s="9"/>
    </row>
    <row r="412" spans="3:13">
      <c r="C412" s="9"/>
      <c r="D412" s="9"/>
      <c r="E412" s="61"/>
      <c r="F412" s="18"/>
      <c r="G412" s="9"/>
      <c r="H412" s="9"/>
      <c r="I412" s="9"/>
      <c r="J412" s="9"/>
      <c r="K412" s="9"/>
      <c r="L412" s="9"/>
      <c r="M412" s="9"/>
    </row>
    <row r="413" spans="3:13">
      <c r="C413" s="9"/>
      <c r="D413" s="9"/>
      <c r="E413" s="61"/>
      <c r="F413" s="18"/>
      <c r="G413" s="9"/>
      <c r="H413" s="9"/>
      <c r="I413" s="9"/>
      <c r="J413" s="9"/>
      <c r="K413" s="9"/>
      <c r="L413" s="9"/>
      <c r="M413" s="9"/>
    </row>
    <row r="414" spans="3:13">
      <c r="C414" s="9"/>
      <c r="D414" s="9"/>
      <c r="E414" s="61"/>
      <c r="F414" s="18"/>
      <c r="G414" s="9"/>
      <c r="H414" s="9"/>
      <c r="I414" s="9"/>
      <c r="J414" s="9"/>
      <c r="K414" s="9"/>
      <c r="L414" s="9"/>
      <c r="M414" s="9"/>
    </row>
    <row r="415" spans="3:13">
      <c r="C415" s="9"/>
      <c r="D415" s="9"/>
      <c r="E415" s="61"/>
      <c r="F415" s="18"/>
      <c r="G415" s="9"/>
      <c r="H415" s="9"/>
      <c r="I415" s="9"/>
      <c r="J415" s="9"/>
      <c r="K415" s="9"/>
      <c r="L415" s="9"/>
      <c r="M415" s="9"/>
    </row>
    <row r="416" spans="3:13">
      <c r="C416" s="9"/>
      <c r="D416" s="9"/>
      <c r="E416" s="61"/>
      <c r="F416" s="18"/>
      <c r="G416" s="9"/>
      <c r="H416" s="9"/>
      <c r="I416" s="9"/>
      <c r="J416" s="9"/>
      <c r="K416" s="9"/>
      <c r="L416" s="9"/>
      <c r="M416" s="9"/>
    </row>
    <row r="417" spans="3:13">
      <c r="C417" s="9"/>
      <c r="D417" s="9"/>
      <c r="E417" s="61"/>
      <c r="F417" s="18"/>
      <c r="G417" s="9"/>
      <c r="H417" s="9"/>
      <c r="I417" s="9"/>
      <c r="J417" s="9"/>
      <c r="K417" s="9"/>
      <c r="L417" s="9"/>
      <c r="M417" s="9"/>
    </row>
    <row r="418" spans="3:13">
      <c r="C418" s="9"/>
      <c r="D418" s="9"/>
      <c r="E418" s="61"/>
      <c r="F418" s="18"/>
      <c r="G418" s="9"/>
      <c r="H418" s="9"/>
      <c r="I418" s="9"/>
      <c r="J418" s="9"/>
      <c r="K418" s="9"/>
      <c r="L418" s="9"/>
      <c r="M418" s="9"/>
    </row>
    <row r="419" spans="3:13">
      <c r="C419" s="9"/>
      <c r="D419" s="9"/>
      <c r="E419" s="61"/>
      <c r="F419" s="18"/>
      <c r="G419" s="9"/>
      <c r="H419" s="9"/>
      <c r="I419" s="9"/>
      <c r="J419" s="9"/>
      <c r="K419" s="9"/>
      <c r="L419" s="9"/>
      <c r="M419" s="9"/>
    </row>
    <row r="420" spans="3:13">
      <c r="C420" s="9"/>
      <c r="D420" s="9"/>
      <c r="E420" s="61"/>
      <c r="F420" s="18"/>
      <c r="G420" s="9"/>
      <c r="H420" s="9"/>
      <c r="I420" s="9"/>
      <c r="J420" s="9"/>
      <c r="K420" s="9"/>
      <c r="L420" s="9"/>
      <c r="M420" s="9"/>
    </row>
    <row r="421" spans="3:13">
      <c r="C421" s="9"/>
      <c r="D421" s="9"/>
      <c r="E421" s="61"/>
      <c r="F421" s="18"/>
      <c r="G421" s="9"/>
      <c r="H421" s="9"/>
      <c r="I421" s="9"/>
      <c r="J421" s="9"/>
      <c r="K421" s="9"/>
      <c r="L421" s="9"/>
      <c r="M421" s="9"/>
    </row>
    <row r="422" spans="3:13">
      <c r="C422" s="9"/>
      <c r="D422" s="9"/>
      <c r="E422" s="61"/>
      <c r="F422" s="18"/>
      <c r="G422" s="9"/>
      <c r="H422" s="9"/>
      <c r="I422" s="9"/>
      <c r="J422" s="9"/>
      <c r="K422" s="9"/>
      <c r="L422" s="9"/>
      <c r="M422" s="9"/>
    </row>
    <row r="423" spans="3:13">
      <c r="C423" s="9"/>
      <c r="D423" s="9"/>
      <c r="E423" s="61"/>
      <c r="F423" s="18"/>
      <c r="G423" s="9"/>
      <c r="H423" s="9"/>
      <c r="I423" s="9"/>
      <c r="J423" s="9"/>
      <c r="K423" s="9"/>
      <c r="L423" s="9"/>
      <c r="M423" s="9"/>
    </row>
    <row r="424" spans="3:13">
      <c r="C424" s="9"/>
      <c r="D424" s="9"/>
      <c r="E424" s="61"/>
      <c r="F424" s="18"/>
      <c r="G424" s="9"/>
      <c r="H424" s="9"/>
      <c r="I424" s="9"/>
      <c r="J424" s="9"/>
      <c r="K424" s="9"/>
      <c r="L424" s="9"/>
      <c r="M424" s="9"/>
    </row>
    <row r="425" spans="3:13">
      <c r="C425" s="9"/>
      <c r="D425" s="9"/>
      <c r="E425" s="61"/>
      <c r="F425" s="18"/>
      <c r="G425" s="9"/>
      <c r="H425" s="9"/>
      <c r="I425" s="9"/>
      <c r="J425" s="9"/>
      <c r="K425" s="9"/>
      <c r="L425" s="9"/>
      <c r="M425" s="9"/>
    </row>
    <row r="426" spans="3:13">
      <c r="C426" s="9"/>
      <c r="D426" s="9"/>
      <c r="E426" s="61"/>
      <c r="F426" s="18"/>
      <c r="G426" s="9"/>
      <c r="H426" s="9"/>
      <c r="I426" s="9"/>
      <c r="J426" s="9"/>
      <c r="K426" s="9"/>
      <c r="L426" s="9"/>
      <c r="M426" s="9"/>
    </row>
    <row r="427" spans="3:13">
      <c r="C427" s="9"/>
      <c r="D427" s="9"/>
      <c r="E427" s="61"/>
      <c r="F427" s="18"/>
      <c r="G427" s="9"/>
      <c r="H427" s="9"/>
      <c r="I427" s="9"/>
      <c r="J427" s="9"/>
      <c r="K427" s="9"/>
      <c r="L427" s="9"/>
      <c r="M427" s="9"/>
    </row>
    <row r="428" spans="3:13">
      <c r="C428" s="9"/>
      <c r="D428" s="9"/>
      <c r="E428" s="61"/>
      <c r="F428" s="18"/>
      <c r="G428" s="9"/>
      <c r="H428" s="9"/>
      <c r="I428" s="9"/>
      <c r="J428" s="9"/>
      <c r="K428" s="9"/>
      <c r="L428" s="9"/>
      <c r="M428" s="9"/>
    </row>
    <row r="429" spans="3:13">
      <c r="C429" s="9"/>
      <c r="D429" s="9"/>
      <c r="E429" s="61"/>
      <c r="F429" s="18"/>
      <c r="G429" s="9"/>
      <c r="H429" s="9"/>
      <c r="I429" s="9"/>
      <c r="J429" s="9"/>
      <c r="K429" s="9"/>
      <c r="L429" s="9"/>
      <c r="M429" s="9"/>
    </row>
    <row r="430" spans="3:13">
      <c r="C430" s="9"/>
      <c r="D430" s="9"/>
      <c r="E430" s="61"/>
      <c r="F430" s="18"/>
      <c r="G430" s="9"/>
      <c r="H430" s="9"/>
      <c r="I430" s="9"/>
      <c r="J430" s="9"/>
      <c r="K430" s="9"/>
      <c r="L430" s="9"/>
      <c r="M430" s="9"/>
    </row>
    <row r="431" spans="3:13">
      <c r="C431" s="9"/>
      <c r="D431" s="9"/>
      <c r="E431" s="61"/>
      <c r="F431" s="18"/>
      <c r="G431" s="9"/>
      <c r="H431" s="9"/>
      <c r="I431" s="9"/>
      <c r="J431" s="9"/>
      <c r="K431" s="9"/>
      <c r="L431" s="9"/>
      <c r="M431" s="9"/>
    </row>
    <row r="432" spans="3:13">
      <c r="C432" s="9"/>
      <c r="D432" s="9"/>
      <c r="E432" s="61"/>
      <c r="F432" s="18"/>
      <c r="G432" s="9"/>
      <c r="H432" s="9"/>
      <c r="I432" s="9"/>
      <c r="J432" s="9"/>
      <c r="K432" s="9"/>
      <c r="L432" s="9"/>
      <c r="M432" s="9"/>
    </row>
    <row r="433" spans="3:13">
      <c r="C433" s="9"/>
      <c r="D433" s="9"/>
      <c r="E433" s="61"/>
      <c r="F433" s="18"/>
      <c r="G433" s="9"/>
      <c r="H433" s="9"/>
      <c r="I433" s="9"/>
      <c r="J433" s="9"/>
      <c r="K433" s="9"/>
      <c r="L433" s="9"/>
      <c r="M433" s="9"/>
    </row>
    <row r="434" spans="3:13">
      <c r="C434" s="9"/>
      <c r="D434" s="9"/>
      <c r="E434" s="61"/>
      <c r="F434" s="18"/>
      <c r="G434" s="9"/>
      <c r="H434" s="9"/>
      <c r="I434" s="9"/>
      <c r="J434" s="9"/>
      <c r="K434" s="9"/>
      <c r="L434" s="9"/>
      <c r="M434" s="9"/>
    </row>
    <row r="435" spans="3:13">
      <c r="C435" s="9"/>
      <c r="D435" s="9"/>
      <c r="E435" s="61"/>
      <c r="F435" s="18"/>
      <c r="G435" s="9"/>
      <c r="H435" s="9"/>
      <c r="I435" s="9"/>
      <c r="J435" s="9"/>
      <c r="K435" s="9"/>
      <c r="L435" s="9"/>
      <c r="M435" s="9"/>
    </row>
    <row r="436" spans="3:13">
      <c r="C436" s="9"/>
      <c r="D436" s="9"/>
      <c r="E436" s="61"/>
      <c r="F436" s="18"/>
      <c r="G436" s="9"/>
      <c r="H436" s="9"/>
      <c r="I436" s="9"/>
      <c r="J436" s="9"/>
      <c r="K436" s="9"/>
      <c r="L436" s="9"/>
      <c r="M436" s="9"/>
    </row>
    <row r="437" spans="3:13">
      <c r="C437" s="9"/>
      <c r="D437" s="9"/>
      <c r="E437" s="61"/>
      <c r="F437" s="18"/>
      <c r="G437" s="9"/>
      <c r="H437" s="9"/>
      <c r="I437" s="9"/>
      <c r="J437" s="9"/>
      <c r="K437" s="9"/>
      <c r="L437" s="9"/>
      <c r="M437" s="9"/>
    </row>
    <row r="438" spans="3:13">
      <c r="C438" s="9"/>
      <c r="D438" s="9"/>
      <c r="E438" s="61"/>
      <c r="F438" s="18"/>
      <c r="G438" s="9"/>
      <c r="H438" s="9"/>
      <c r="I438" s="9"/>
      <c r="J438" s="9"/>
      <c r="K438" s="9"/>
      <c r="L438" s="9"/>
      <c r="M438" s="9"/>
    </row>
    <row r="439" spans="3:13">
      <c r="C439" s="9"/>
      <c r="D439" s="9"/>
      <c r="E439" s="61"/>
      <c r="F439" s="18"/>
      <c r="G439" s="9"/>
      <c r="H439" s="9"/>
      <c r="I439" s="9"/>
      <c r="J439" s="9"/>
      <c r="K439" s="9"/>
      <c r="L439" s="9"/>
      <c r="M439" s="9"/>
    </row>
    <row r="440" spans="3:13">
      <c r="C440" s="9"/>
      <c r="D440" s="9"/>
      <c r="E440" s="61"/>
      <c r="F440" s="18"/>
      <c r="G440" s="9"/>
      <c r="H440" s="9"/>
      <c r="I440" s="9"/>
      <c r="J440" s="9"/>
      <c r="K440" s="9"/>
      <c r="L440" s="9"/>
      <c r="M440" s="9"/>
    </row>
    <row r="441" spans="3:13">
      <c r="C441" s="9"/>
      <c r="D441" s="9"/>
      <c r="E441" s="61"/>
      <c r="F441" s="18"/>
      <c r="G441" s="9"/>
      <c r="H441" s="9"/>
      <c r="I441" s="9"/>
      <c r="J441" s="9"/>
      <c r="K441" s="9"/>
      <c r="L441" s="9"/>
      <c r="M441" s="9"/>
    </row>
    <row r="442" spans="3:13">
      <c r="C442" s="9"/>
      <c r="D442" s="9"/>
      <c r="E442" s="61"/>
      <c r="F442" s="18"/>
      <c r="G442" s="9"/>
      <c r="H442" s="9"/>
      <c r="I442" s="9"/>
      <c r="J442" s="9"/>
      <c r="K442" s="9"/>
      <c r="L442" s="9"/>
      <c r="M442" s="9"/>
    </row>
    <row r="443" spans="3:13">
      <c r="C443" s="9"/>
      <c r="D443" s="9"/>
      <c r="E443" s="61"/>
      <c r="F443" s="18"/>
      <c r="G443" s="9"/>
      <c r="H443" s="9"/>
      <c r="I443" s="9"/>
      <c r="J443" s="9"/>
      <c r="K443" s="9"/>
      <c r="L443" s="9"/>
      <c r="M443" s="9"/>
    </row>
    <row r="444" spans="3:13">
      <c r="C444" s="9"/>
      <c r="D444" s="9"/>
      <c r="E444" s="61"/>
      <c r="F444" s="18"/>
      <c r="G444" s="9"/>
      <c r="H444" s="9"/>
      <c r="I444" s="9"/>
      <c r="J444" s="9"/>
      <c r="K444" s="9"/>
      <c r="L444" s="9"/>
      <c r="M444" s="9"/>
    </row>
    <row r="445" spans="3:13">
      <c r="C445" s="9"/>
      <c r="D445" s="9"/>
      <c r="E445" s="61"/>
      <c r="F445" s="18"/>
      <c r="G445" s="9"/>
      <c r="H445" s="9"/>
      <c r="I445" s="9"/>
      <c r="J445" s="9"/>
      <c r="K445" s="9"/>
      <c r="L445" s="9"/>
      <c r="M445" s="9"/>
    </row>
    <row r="446" spans="3:13">
      <c r="C446" s="9"/>
      <c r="D446" s="9"/>
      <c r="E446" s="61"/>
      <c r="F446" s="18"/>
      <c r="G446" s="9"/>
      <c r="H446" s="9"/>
      <c r="I446" s="9"/>
      <c r="J446" s="9"/>
      <c r="K446" s="9"/>
      <c r="L446" s="9"/>
      <c r="M446" s="9"/>
    </row>
    <row r="447" spans="3:13">
      <c r="C447" s="9"/>
      <c r="D447" s="9"/>
      <c r="E447" s="61"/>
      <c r="F447" s="18"/>
      <c r="G447" s="9"/>
      <c r="H447" s="9"/>
      <c r="I447" s="9"/>
      <c r="J447" s="9"/>
      <c r="K447" s="9"/>
      <c r="L447" s="9"/>
      <c r="M447" s="9"/>
    </row>
    <row r="448" spans="3:13">
      <c r="C448" s="9"/>
      <c r="D448" s="9"/>
      <c r="E448" s="61"/>
      <c r="F448" s="18"/>
      <c r="G448" s="9"/>
      <c r="H448" s="9"/>
      <c r="I448" s="9"/>
      <c r="J448" s="9"/>
      <c r="K448" s="9"/>
      <c r="L448" s="9"/>
      <c r="M448" s="9"/>
    </row>
    <row r="449" spans="3:13">
      <c r="C449" s="9"/>
      <c r="D449" s="9"/>
      <c r="E449" s="61"/>
      <c r="F449" s="18"/>
      <c r="G449" s="9"/>
      <c r="H449" s="9"/>
      <c r="I449" s="9"/>
      <c r="J449" s="9"/>
      <c r="K449" s="9"/>
      <c r="L449" s="9"/>
      <c r="M449" s="9"/>
    </row>
    <row r="450" spans="3:13">
      <c r="C450" s="9"/>
      <c r="D450" s="9"/>
      <c r="E450" s="61"/>
      <c r="F450" s="18"/>
      <c r="G450" s="9"/>
      <c r="H450" s="9"/>
      <c r="I450" s="9"/>
      <c r="J450" s="9"/>
      <c r="K450" s="9"/>
      <c r="L450" s="9"/>
      <c r="M450" s="9"/>
    </row>
    <row r="451" spans="3:13">
      <c r="C451" s="9"/>
      <c r="D451" s="9"/>
      <c r="E451" s="61"/>
      <c r="F451" s="18"/>
      <c r="G451" s="9"/>
      <c r="H451" s="9"/>
      <c r="I451" s="9"/>
      <c r="J451" s="9"/>
      <c r="K451" s="9"/>
      <c r="L451" s="9"/>
      <c r="M451" s="9"/>
    </row>
    <row r="452" spans="3:13">
      <c r="C452" s="9"/>
      <c r="D452" s="9"/>
      <c r="E452" s="61"/>
      <c r="F452" s="18"/>
      <c r="G452" s="9"/>
      <c r="H452" s="9"/>
      <c r="I452" s="9"/>
      <c r="J452" s="9"/>
      <c r="K452" s="9"/>
      <c r="L452" s="9"/>
      <c r="M452" s="9"/>
    </row>
    <row r="453" spans="3:13">
      <c r="C453" s="9"/>
      <c r="D453" s="9"/>
      <c r="E453" s="61"/>
      <c r="F453" s="18"/>
      <c r="G453" s="9"/>
      <c r="H453" s="9"/>
      <c r="I453" s="9"/>
      <c r="J453" s="9"/>
      <c r="K453" s="9"/>
      <c r="L453" s="9"/>
      <c r="M453" s="9"/>
    </row>
    <row r="454" spans="3:13">
      <c r="C454" s="9"/>
      <c r="D454" s="9"/>
      <c r="E454" s="61"/>
      <c r="F454" s="18"/>
      <c r="G454" s="9"/>
      <c r="H454" s="9"/>
      <c r="I454" s="9"/>
      <c r="J454" s="9"/>
      <c r="K454" s="9"/>
      <c r="L454" s="9"/>
      <c r="M454" s="9"/>
    </row>
    <row r="455" spans="3:13">
      <c r="C455" s="9"/>
      <c r="D455" s="9"/>
      <c r="E455" s="61"/>
      <c r="F455" s="18"/>
      <c r="G455" s="9"/>
      <c r="H455" s="9"/>
      <c r="I455" s="9"/>
      <c r="J455" s="9"/>
      <c r="K455" s="9"/>
      <c r="L455" s="9"/>
      <c r="M455" s="9"/>
    </row>
    <row r="456" spans="3:13">
      <c r="C456" s="9"/>
      <c r="D456" s="9"/>
      <c r="E456" s="61"/>
      <c r="F456" s="18"/>
      <c r="G456" s="9"/>
      <c r="H456" s="9"/>
      <c r="I456" s="9"/>
      <c r="J456" s="9"/>
      <c r="K456" s="9"/>
      <c r="L456" s="9"/>
      <c r="M456" s="9"/>
    </row>
    <row r="457" spans="3:13">
      <c r="C457" s="9"/>
      <c r="D457" s="9"/>
      <c r="E457" s="61"/>
      <c r="F457" s="18"/>
      <c r="G457" s="9"/>
      <c r="H457" s="9"/>
      <c r="I457" s="9"/>
      <c r="J457" s="9"/>
      <c r="K457" s="9"/>
      <c r="L457" s="9"/>
      <c r="M457" s="9"/>
    </row>
    <row r="458" spans="3:13">
      <c r="C458" s="9"/>
      <c r="D458" s="9"/>
      <c r="E458" s="61"/>
      <c r="F458" s="18"/>
      <c r="G458" s="9"/>
      <c r="H458" s="9"/>
      <c r="I458" s="9"/>
      <c r="J458" s="9"/>
      <c r="K458" s="9"/>
      <c r="L458" s="9"/>
      <c r="M458" s="9"/>
    </row>
    <row r="459" spans="3:13">
      <c r="C459" s="9"/>
      <c r="D459" s="9"/>
      <c r="E459" s="61"/>
      <c r="F459" s="18"/>
      <c r="G459" s="9"/>
      <c r="H459" s="9"/>
      <c r="I459" s="9"/>
      <c r="J459" s="9"/>
      <c r="K459" s="9"/>
      <c r="L459" s="9"/>
      <c r="M459" s="9"/>
    </row>
    <row r="460" spans="3:13">
      <c r="C460" s="9"/>
      <c r="D460" s="9"/>
      <c r="E460" s="61"/>
      <c r="F460" s="18"/>
      <c r="G460" s="9"/>
      <c r="H460" s="9"/>
      <c r="I460" s="9"/>
      <c r="J460" s="9"/>
      <c r="K460" s="9"/>
      <c r="L460" s="9"/>
      <c r="M460" s="9"/>
    </row>
    <row r="461" spans="3:13">
      <c r="C461" s="9"/>
      <c r="D461" s="9"/>
      <c r="E461" s="61"/>
      <c r="F461" s="18"/>
      <c r="G461" s="9"/>
      <c r="H461" s="9"/>
      <c r="I461" s="9"/>
      <c r="J461" s="9"/>
      <c r="K461" s="9"/>
      <c r="L461" s="9"/>
      <c r="M461" s="9"/>
    </row>
    <row r="462" spans="3:13">
      <c r="C462" s="9"/>
      <c r="D462" s="9"/>
      <c r="E462" s="61"/>
      <c r="F462" s="18"/>
      <c r="G462" s="9"/>
      <c r="H462" s="9"/>
      <c r="I462" s="9"/>
      <c r="J462" s="9"/>
      <c r="K462" s="9"/>
      <c r="L462" s="9"/>
      <c r="M462" s="9"/>
    </row>
    <row r="463" spans="3:13">
      <c r="C463" s="9"/>
      <c r="D463" s="9"/>
      <c r="E463" s="61"/>
      <c r="F463" s="18"/>
      <c r="G463" s="9"/>
      <c r="H463" s="9"/>
      <c r="I463" s="9"/>
      <c r="J463" s="9"/>
      <c r="K463" s="9"/>
      <c r="L463" s="9"/>
      <c r="M463" s="9"/>
    </row>
    <row r="464" spans="3:13">
      <c r="C464" s="9"/>
      <c r="D464" s="9"/>
      <c r="E464" s="61"/>
      <c r="F464" s="18"/>
      <c r="G464" s="9"/>
      <c r="H464" s="9"/>
      <c r="I464" s="9"/>
      <c r="J464" s="9"/>
      <c r="K464" s="9"/>
      <c r="L464" s="9"/>
      <c r="M464" s="9"/>
    </row>
    <row r="465" spans="3:13">
      <c r="C465" s="9"/>
      <c r="D465" s="9"/>
      <c r="E465" s="61"/>
      <c r="F465" s="18"/>
      <c r="G465" s="9"/>
      <c r="H465" s="9"/>
      <c r="I465" s="9"/>
      <c r="J465" s="9"/>
      <c r="K465" s="9"/>
      <c r="L465" s="9"/>
      <c r="M465" s="9"/>
    </row>
    <row r="466" spans="3:13">
      <c r="C466" s="9"/>
      <c r="D466" s="9"/>
      <c r="E466" s="61"/>
      <c r="F466" s="18"/>
      <c r="G466" s="9"/>
      <c r="H466" s="9"/>
      <c r="I466" s="9"/>
      <c r="J466" s="9"/>
      <c r="K466" s="9"/>
      <c r="L466" s="9"/>
      <c r="M466" s="9"/>
    </row>
    <row r="467" spans="3:13">
      <c r="C467" s="9"/>
      <c r="D467" s="9"/>
      <c r="E467" s="61"/>
      <c r="F467" s="18"/>
      <c r="G467" s="9"/>
      <c r="H467" s="9"/>
      <c r="I467" s="9"/>
      <c r="J467" s="9"/>
      <c r="K467" s="9"/>
      <c r="L467" s="9"/>
      <c r="M467" s="9"/>
    </row>
    <row r="468" spans="3:13">
      <c r="C468" s="9"/>
      <c r="D468" s="9"/>
      <c r="E468" s="61"/>
      <c r="F468" s="18"/>
      <c r="G468" s="9"/>
      <c r="H468" s="9"/>
      <c r="I468" s="9"/>
      <c r="J468" s="9"/>
      <c r="K468" s="9"/>
      <c r="L468" s="9"/>
      <c r="M468" s="9"/>
    </row>
    <row r="469" spans="3:13">
      <c r="C469" s="9"/>
      <c r="D469" s="9"/>
      <c r="E469" s="61"/>
      <c r="F469" s="18"/>
      <c r="G469" s="9"/>
      <c r="H469" s="9"/>
      <c r="I469" s="9"/>
      <c r="J469" s="9"/>
      <c r="K469" s="9"/>
      <c r="L469" s="9"/>
      <c r="M469" s="9"/>
    </row>
    <row r="470" spans="3:13">
      <c r="C470" s="9"/>
      <c r="D470" s="9"/>
      <c r="E470" s="61"/>
      <c r="F470" s="18"/>
      <c r="G470" s="9"/>
      <c r="H470" s="9"/>
      <c r="I470" s="9"/>
      <c r="J470" s="9"/>
      <c r="K470" s="9"/>
      <c r="L470" s="9"/>
      <c r="M470" s="9"/>
    </row>
    <row r="471" spans="3:13">
      <c r="C471" s="9"/>
      <c r="D471" s="9"/>
      <c r="E471" s="61"/>
      <c r="F471" s="18"/>
      <c r="G471" s="9"/>
      <c r="H471" s="9"/>
      <c r="I471" s="9"/>
      <c r="J471" s="9"/>
      <c r="K471" s="9"/>
      <c r="L471" s="9"/>
      <c r="M471" s="9"/>
    </row>
    <row r="472" spans="3:13">
      <c r="C472" s="9"/>
      <c r="D472" s="9"/>
      <c r="E472" s="61"/>
      <c r="F472" s="18"/>
      <c r="G472" s="9"/>
      <c r="H472" s="9"/>
      <c r="I472" s="9"/>
      <c r="J472" s="9"/>
      <c r="K472" s="9"/>
      <c r="L472" s="9"/>
      <c r="M472" s="9"/>
    </row>
    <row r="473" spans="3:13">
      <c r="C473" s="9"/>
      <c r="D473" s="9"/>
      <c r="E473" s="61"/>
      <c r="F473" s="18"/>
      <c r="G473" s="9"/>
      <c r="H473" s="9"/>
      <c r="I473" s="9"/>
      <c r="J473" s="9"/>
      <c r="K473" s="9"/>
      <c r="L473" s="9"/>
      <c r="M473" s="9"/>
    </row>
    <row r="474" spans="3:13">
      <c r="C474" s="9"/>
      <c r="D474" s="9"/>
      <c r="E474" s="61"/>
      <c r="F474" s="18"/>
      <c r="G474" s="9"/>
      <c r="H474" s="9"/>
      <c r="I474" s="9"/>
      <c r="J474" s="9"/>
      <c r="K474" s="9"/>
      <c r="L474" s="9"/>
      <c r="M474" s="9"/>
    </row>
    <row r="475" spans="3:13">
      <c r="C475" s="9"/>
      <c r="D475" s="9"/>
      <c r="E475" s="61"/>
      <c r="F475" s="18"/>
      <c r="G475" s="9"/>
      <c r="H475" s="9"/>
      <c r="I475" s="9"/>
      <c r="J475" s="9"/>
      <c r="K475" s="9"/>
      <c r="L475" s="9"/>
      <c r="M475" s="9"/>
    </row>
    <row r="476" spans="3:13">
      <c r="C476" s="9"/>
      <c r="D476" s="9"/>
      <c r="E476" s="61"/>
      <c r="F476" s="18"/>
      <c r="G476" s="9"/>
      <c r="H476" s="9"/>
      <c r="I476" s="9"/>
      <c r="J476" s="9"/>
      <c r="K476" s="9"/>
      <c r="L476" s="9"/>
      <c r="M476" s="9"/>
    </row>
    <row r="477" spans="3:13">
      <c r="C477" s="9"/>
      <c r="D477" s="9"/>
      <c r="E477" s="61"/>
      <c r="F477" s="18"/>
      <c r="G477" s="9"/>
      <c r="H477" s="9"/>
      <c r="I477" s="9"/>
      <c r="J477" s="9"/>
      <c r="K477" s="9"/>
      <c r="L477" s="9"/>
      <c r="M477" s="9"/>
    </row>
    <row r="478" spans="3:13">
      <c r="C478" s="9"/>
      <c r="D478" s="9"/>
      <c r="E478" s="61"/>
      <c r="F478" s="18"/>
      <c r="G478" s="9"/>
      <c r="H478" s="9"/>
      <c r="I478" s="9"/>
      <c r="J478" s="9"/>
      <c r="K478" s="9"/>
      <c r="L478" s="9"/>
      <c r="M478" s="9"/>
    </row>
    <row r="479" spans="3:13">
      <c r="C479" s="9"/>
      <c r="D479" s="9"/>
      <c r="E479" s="61"/>
      <c r="F479" s="18"/>
      <c r="G479" s="9"/>
      <c r="H479" s="9"/>
      <c r="I479" s="9"/>
      <c r="J479" s="9"/>
      <c r="K479" s="9"/>
      <c r="L479" s="9"/>
      <c r="M479" s="9"/>
    </row>
    <row r="480" spans="3:13">
      <c r="C480" s="9"/>
      <c r="D480" s="9"/>
      <c r="E480" s="61"/>
      <c r="F480" s="18"/>
      <c r="G480" s="9"/>
      <c r="H480" s="9"/>
      <c r="I480" s="9"/>
      <c r="J480" s="9"/>
      <c r="K480" s="9"/>
      <c r="L480" s="9"/>
      <c r="M480" s="9"/>
    </row>
    <row r="481" spans="3:13">
      <c r="C481" s="9"/>
      <c r="D481" s="9"/>
      <c r="E481" s="61"/>
      <c r="F481" s="18"/>
      <c r="G481" s="9"/>
      <c r="H481" s="9"/>
      <c r="I481" s="9"/>
      <c r="J481" s="9"/>
      <c r="K481" s="9"/>
      <c r="L481" s="9"/>
      <c r="M481" s="9"/>
    </row>
    <row r="482" spans="3:13">
      <c r="C482" s="9"/>
      <c r="D482" s="9"/>
      <c r="E482" s="61"/>
      <c r="F482" s="18"/>
      <c r="G482" s="9"/>
      <c r="H482" s="9"/>
      <c r="I482" s="9"/>
      <c r="J482" s="9"/>
      <c r="K482" s="9"/>
      <c r="L482" s="9"/>
      <c r="M482" s="9"/>
    </row>
    <row r="483" spans="3:13">
      <c r="C483" s="9"/>
      <c r="D483" s="9"/>
      <c r="E483" s="61"/>
      <c r="F483" s="18"/>
      <c r="G483" s="9"/>
      <c r="H483" s="9"/>
      <c r="I483" s="9"/>
      <c r="J483" s="9"/>
      <c r="K483" s="9"/>
      <c r="L483" s="9"/>
      <c r="M483" s="9"/>
    </row>
    <row r="484" spans="3:13">
      <c r="C484" s="9"/>
      <c r="D484" s="9"/>
      <c r="E484" s="61"/>
      <c r="F484" s="18"/>
      <c r="G484" s="9"/>
      <c r="H484" s="9"/>
      <c r="I484" s="9"/>
      <c r="J484" s="9"/>
      <c r="K484" s="9"/>
      <c r="L484" s="9"/>
      <c r="M484" s="9"/>
    </row>
    <row r="485" spans="3:13">
      <c r="C485" s="9"/>
      <c r="D485" s="9"/>
      <c r="E485" s="61"/>
      <c r="F485" s="18"/>
      <c r="G485" s="9"/>
      <c r="H485" s="9"/>
      <c r="I485" s="9"/>
      <c r="J485" s="9"/>
      <c r="K485" s="9"/>
      <c r="L485" s="9"/>
      <c r="M485" s="9"/>
    </row>
    <row r="486" spans="3:13">
      <c r="C486" s="9"/>
      <c r="D486" s="9"/>
      <c r="E486" s="61"/>
      <c r="F486" s="18"/>
      <c r="G486" s="9"/>
      <c r="H486" s="9"/>
      <c r="I486" s="9"/>
      <c r="J486" s="9"/>
      <c r="K486" s="9"/>
      <c r="L486" s="9"/>
      <c r="M486" s="9"/>
    </row>
    <row r="487" spans="3:13">
      <c r="C487" s="9"/>
      <c r="D487" s="9"/>
      <c r="E487" s="61"/>
      <c r="F487" s="18"/>
      <c r="G487" s="9"/>
      <c r="H487" s="9"/>
      <c r="I487" s="9"/>
      <c r="J487" s="9"/>
      <c r="K487" s="9"/>
      <c r="L487" s="9"/>
      <c r="M487" s="9"/>
    </row>
    <row r="488" spans="3:13">
      <c r="C488" s="9"/>
      <c r="D488" s="9"/>
      <c r="E488" s="61"/>
      <c r="F488" s="18"/>
      <c r="G488" s="9"/>
      <c r="H488" s="9"/>
      <c r="I488" s="9"/>
      <c r="J488" s="9"/>
      <c r="K488" s="9"/>
      <c r="L488" s="9"/>
      <c r="M488" s="9"/>
    </row>
    <row r="489" spans="3:13">
      <c r="C489" s="9"/>
      <c r="D489" s="9"/>
      <c r="E489" s="61"/>
      <c r="F489" s="18"/>
      <c r="G489" s="9"/>
      <c r="H489" s="9"/>
      <c r="I489" s="9"/>
      <c r="J489" s="9"/>
      <c r="K489" s="9"/>
      <c r="L489" s="9"/>
      <c r="M489" s="9"/>
    </row>
    <row r="490" spans="3:13">
      <c r="C490" s="9"/>
      <c r="D490" s="9"/>
      <c r="E490" s="61"/>
      <c r="F490" s="18"/>
      <c r="G490" s="9"/>
      <c r="H490" s="9"/>
      <c r="I490" s="9"/>
      <c r="J490" s="9"/>
      <c r="K490" s="9"/>
      <c r="L490" s="9"/>
      <c r="M490" s="9"/>
    </row>
    <row r="491" spans="3:13">
      <c r="C491" s="9"/>
      <c r="D491" s="9"/>
      <c r="E491" s="61"/>
      <c r="F491" s="18"/>
      <c r="G491" s="9"/>
      <c r="H491" s="9"/>
      <c r="I491" s="9"/>
      <c r="J491" s="9"/>
      <c r="K491" s="9"/>
      <c r="L491" s="9"/>
      <c r="M491" s="9"/>
    </row>
    <row r="492" spans="3:13">
      <c r="C492" s="9"/>
      <c r="D492" s="9"/>
      <c r="E492" s="61"/>
      <c r="F492" s="18"/>
      <c r="G492" s="9"/>
      <c r="H492" s="9"/>
      <c r="I492" s="9"/>
      <c r="J492" s="9"/>
      <c r="K492" s="9"/>
      <c r="L492" s="9"/>
      <c r="M492" s="9"/>
    </row>
    <row r="493" spans="3:13">
      <c r="C493" s="9"/>
      <c r="D493" s="9"/>
      <c r="E493" s="61"/>
      <c r="F493" s="18"/>
      <c r="G493" s="9"/>
      <c r="H493" s="9"/>
      <c r="I493" s="9"/>
      <c r="J493" s="9"/>
      <c r="K493" s="9"/>
      <c r="L493" s="9"/>
      <c r="M493" s="9"/>
    </row>
    <row r="494" spans="3:13">
      <c r="C494" s="9"/>
      <c r="D494" s="9"/>
      <c r="E494" s="61"/>
      <c r="F494" s="18"/>
      <c r="G494" s="9"/>
      <c r="H494" s="9"/>
      <c r="I494" s="9"/>
      <c r="J494" s="9"/>
      <c r="K494" s="9"/>
      <c r="L494" s="9"/>
      <c r="M494" s="9"/>
    </row>
    <row r="495" spans="3:13">
      <c r="C495" s="9"/>
      <c r="D495" s="9"/>
      <c r="E495" s="61"/>
      <c r="F495" s="18"/>
      <c r="G495" s="9"/>
      <c r="H495" s="9"/>
      <c r="I495" s="9"/>
      <c r="J495" s="9"/>
      <c r="K495" s="9"/>
      <c r="L495" s="9"/>
      <c r="M495" s="9"/>
    </row>
    <row r="496" spans="3:13">
      <c r="C496" s="9"/>
      <c r="D496" s="9"/>
      <c r="E496" s="61"/>
      <c r="F496" s="18"/>
      <c r="G496" s="9"/>
      <c r="H496" s="9"/>
      <c r="I496" s="9"/>
      <c r="J496" s="9"/>
      <c r="K496" s="9"/>
      <c r="L496" s="9"/>
      <c r="M496" s="9"/>
    </row>
    <row r="497" spans="3:13">
      <c r="C497" s="9"/>
      <c r="D497" s="9"/>
      <c r="E497" s="61"/>
      <c r="F497" s="18"/>
      <c r="G497" s="9"/>
      <c r="H497" s="9"/>
      <c r="I497" s="9"/>
      <c r="J497" s="9"/>
      <c r="K497" s="9"/>
      <c r="L497" s="9"/>
      <c r="M497" s="9"/>
    </row>
    <row r="498" spans="3:13">
      <c r="C498" s="9"/>
      <c r="D498" s="9"/>
      <c r="E498" s="61"/>
      <c r="F498" s="18"/>
      <c r="G498" s="9"/>
      <c r="H498" s="9"/>
      <c r="I498" s="9"/>
      <c r="J498" s="9"/>
      <c r="K498" s="9"/>
      <c r="L498" s="9"/>
      <c r="M498" s="9"/>
    </row>
    <row r="499" spans="3:13">
      <c r="C499" s="9"/>
      <c r="D499" s="9"/>
      <c r="E499" s="61"/>
      <c r="F499" s="18"/>
      <c r="G499" s="9"/>
      <c r="H499" s="9"/>
      <c r="I499" s="9"/>
      <c r="J499" s="9"/>
      <c r="K499" s="9"/>
      <c r="L499" s="9"/>
      <c r="M499" s="9"/>
    </row>
    <row r="500" spans="3:13">
      <c r="C500" s="9"/>
      <c r="D500" s="9"/>
      <c r="E500" s="61"/>
      <c r="F500" s="18"/>
      <c r="G500" s="9"/>
      <c r="H500" s="9"/>
      <c r="I500" s="9"/>
      <c r="J500" s="9"/>
      <c r="K500" s="9"/>
      <c r="L500" s="9"/>
      <c r="M500" s="9"/>
    </row>
    <row r="501" spans="3:13">
      <c r="C501" s="9"/>
      <c r="D501" s="9"/>
      <c r="E501" s="61"/>
      <c r="F501" s="18"/>
      <c r="G501" s="9"/>
      <c r="H501" s="9"/>
      <c r="I501" s="9"/>
      <c r="J501" s="9"/>
      <c r="K501" s="9"/>
      <c r="L501" s="9"/>
      <c r="M501" s="9"/>
    </row>
    <row r="502" spans="3:13">
      <c r="C502" s="9"/>
      <c r="D502" s="9"/>
      <c r="E502" s="61"/>
      <c r="F502" s="18"/>
      <c r="G502" s="9"/>
      <c r="H502" s="9"/>
      <c r="I502" s="9"/>
      <c r="J502" s="9"/>
      <c r="K502" s="9"/>
      <c r="L502" s="9"/>
      <c r="M502" s="9"/>
    </row>
    <row r="503" spans="3:13">
      <c r="C503" s="9"/>
      <c r="D503" s="9"/>
      <c r="E503" s="61"/>
      <c r="F503" s="18"/>
      <c r="G503" s="9"/>
      <c r="H503" s="9"/>
      <c r="I503" s="9"/>
      <c r="J503" s="9"/>
      <c r="K503" s="9"/>
      <c r="L503" s="9"/>
      <c r="M503" s="9"/>
    </row>
    <row r="504" spans="3:13">
      <c r="C504" s="9"/>
      <c r="D504" s="9"/>
      <c r="E504" s="61"/>
      <c r="F504" s="18"/>
      <c r="G504" s="9"/>
      <c r="H504" s="9"/>
      <c r="I504" s="9"/>
      <c r="J504" s="9"/>
      <c r="K504" s="9"/>
      <c r="L504" s="9"/>
      <c r="M504" s="9"/>
    </row>
    <row r="505" spans="3:13">
      <c r="C505" s="9"/>
      <c r="D505" s="9"/>
      <c r="E505" s="61"/>
      <c r="F505" s="18"/>
      <c r="G505" s="9"/>
      <c r="H505" s="9"/>
      <c r="I505" s="9"/>
      <c r="J505" s="9"/>
      <c r="K505" s="9"/>
      <c r="L505" s="9"/>
      <c r="M505" s="9"/>
    </row>
    <row r="506" spans="3:13">
      <c r="C506" s="9"/>
      <c r="D506" s="9"/>
      <c r="E506" s="61"/>
      <c r="F506" s="18"/>
      <c r="G506" s="9"/>
      <c r="H506" s="9"/>
      <c r="I506" s="9"/>
      <c r="J506" s="9"/>
      <c r="K506" s="9"/>
      <c r="L506" s="9"/>
      <c r="M506" s="9"/>
    </row>
    <row r="507" spans="3:13">
      <c r="C507" s="9"/>
      <c r="D507" s="9"/>
      <c r="E507" s="61"/>
      <c r="F507" s="18"/>
      <c r="G507" s="9"/>
      <c r="H507" s="9"/>
      <c r="I507" s="9"/>
      <c r="J507" s="9"/>
      <c r="K507" s="9"/>
      <c r="L507" s="9"/>
      <c r="M507" s="9"/>
    </row>
    <row r="508" spans="3:13">
      <c r="C508" s="9"/>
      <c r="D508" s="9"/>
      <c r="E508" s="61"/>
      <c r="F508" s="18"/>
      <c r="G508" s="9"/>
      <c r="H508" s="9"/>
      <c r="I508" s="9"/>
      <c r="J508" s="9"/>
      <c r="K508" s="9"/>
      <c r="L508" s="9"/>
      <c r="M508" s="9"/>
    </row>
    <row r="509" spans="3:13">
      <c r="C509" s="9"/>
      <c r="D509" s="9"/>
      <c r="E509" s="61"/>
      <c r="F509" s="18"/>
      <c r="G509" s="9"/>
      <c r="H509" s="9"/>
      <c r="I509" s="9"/>
      <c r="J509" s="9"/>
      <c r="K509" s="9"/>
      <c r="L509" s="9"/>
      <c r="M509" s="9"/>
    </row>
    <row r="510" spans="3:13">
      <c r="C510" s="9"/>
      <c r="D510" s="9"/>
      <c r="E510" s="61"/>
      <c r="F510" s="18"/>
      <c r="G510" s="9"/>
      <c r="H510" s="9"/>
      <c r="I510" s="9"/>
      <c r="J510" s="9"/>
      <c r="K510" s="9"/>
      <c r="L510" s="9"/>
      <c r="M510" s="9"/>
    </row>
    <row r="511" spans="3:13">
      <c r="C511" s="9"/>
      <c r="D511" s="9"/>
      <c r="E511" s="61"/>
      <c r="F511" s="18"/>
      <c r="G511" s="9"/>
      <c r="H511" s="9"/>
      <c r="I511" s="9"/>
      <c r="J511" s="9"/>
      <c r="K511" s="9"/>
      <c r="L511" s="9"/>
      <c r="M511" s="9"/>
    </row>
    <row r="512" spans="3:13">
      <c r="C512" s="9"/>
      <c r="D512" s="9"/>
      <c r="E512" s="61"/>
      <c r="F512" s="18"/>
      <c r="G512" s="9"/>
      <c r="H512" s="9"/>
      <c r="I512" s="9"/>
      <c r="J512" s="9"/>
      <c r="K512" s="9"/>
      <c r="L512" s="9"/>
      <c r="M512" s="9"/>
    </row>
    <row r="513" spans="3:13">
      <c r="C513" s="9"/>
      <c r="D513" s="9"/>
      <c r="E513" s="61"/>
      <c r="F513" s="18"/>
      <c r="G513" s="9"/>
      <c r="H513" s="9"/>
      <c r="I513" s="9"/>
      <c r="J513" s="9"/>
      <c r="K513" s="9"/>
      <c r="L513" s="9"/>
      <c r="M513" s="9"/>
    </row>
    <row r="514" spans="3:13">
      <c r="C514" s="9"/>
      <c r="D514" s="9"/>
      <c r="E514" s="61"/>
      <c r="F514" s="18"/>
      <c r="G514" s="9"/>
      <c r="H514" s="9"/>
      <c r="I514" s="9"/>
      <c r="J514" s="9"/>
      <c r="K514" s="9"/>
      <c r="L514" s="9"/>
      <c r="M514" s="9"/>
    </row>
    <row r="515" spans="3:13">
      <c r="C515" s="9"/>
      <c r="D515" s="9"/>
      <c r="E515" s="61"/>
      <c r="F515" s="18"/>
      <c r="G515" s="9"/>
      <c r="H515" s="9"/>
      <c r="I515" s="9"/>
      <c r="J515" s="9"/>
      <c r="K515" s="9"/>
      <c r="L515" s="9"/>
      <c r="M515" s="9"/>
    </row>
    <row r="516" spans="3:13">
      <c r="C516" s="9"/>
      <c r="D516" s="9"/>
      <c r="E516" s="61"/>
      <c r="F516" s="18"/>
      <c r="G516" s="9"/>
      <c r="H516" s="9"/>
      <c r="I516" s="9"/>
      <c r="J516" s="9"/>
      <c r="K516" s="9"/>
      <c r="L516" s="9"/>
      <c r="M516" s="9"/>
    </row>
    <row r="517" spans="3:13">
      <c r="C517" s="9"/>
      <c r="D517" s="9"/>
      <c r="E517" s="61"/>
      <c r="F517" s="18"/>
      <c r="G517" s="9"/>
      <c r="H517" s="9"/>
      <c r="I517" s="9"/>
      <c r="J517" s="9"/>
      <c r="K517" s="9"/>
      <c r="L517" s="9"/>
      <c r="M517" s="9"/>
    </row>
    <row r="518" spans="3:13">
      <c r="C518" s="9"/>
      <c r="D518" s="9"/>
      <c r="E518" s="61"/>
      <c r="F518" s="18"/>
      <c r="G518" s="9"/>
      <c r="H518" s="9"/>
      <c r="I518" s="9"/>
      <c r="J518" s="9"/>
      <c r="K518" s="9"/>
      <c r="L518" s="9"/>
      <c r="M518" s="9"/>
    </row>
    <row r="519" spans="3:13">
      <c r="C519" s="9"/>
      <c r="D519" s="9"/>
      <c r="E519" s="61"/>
      <c r="F519" s="18"/>
      <c r="G519" s="9"/>
      <c r="H519" s="9"/>
      <c r="I519" s="9"/>
      <c r="J519" s="9"/>
      <c r="K519" s="9"/>
      <c r="L519" s="9"/>
      <c r="M519" s="9"/>
    </row>
    <row r="520" spans="3:13">
      <c r="C520" s="9"/>
      <c r="D520" s="9"/>
      <c r="E520" s="61"/>
      <c r="F520" s="18"/>
      <c r="G520" s="9"/>
      <c r="H520" s="9"/>
      <c r="I520" s="9"/>
      <c r="J520" s="9"/>
      <c r="K520" s="9"/>
      <c r="L520" s="9"/>
      <c r="M520" s="9"/>
    </row>
    <row r="521" spans="3:13">
      <c r="C521" s="9"/>
      <c r="D521" s="9"/>
      <c r="E521" s="61"/>
      <c r="F521" s="18"/>
      <c r="G521" s="9"/>
      <c r="H521" s="9"/>
      <c r="I521" s="9"/>
      <c r="J521" s="9"/>
      <c r="K521" s="9"/>
      <c r="L521" s="9"/>
      <c r="M521" s="9"/>
    </row>
    <row r="522" spans="3:13">
      <c r="C522" s="9"/>
      <c r="D522" s="9"/>
      <c r="E522" s="61"/>
      <c r="F522" s="18"/>
      <c r="G522" s="9"/>
      <c r="H522" s="9"/>
      <c r="I522" s="9"/>
      <c r="J522" s="9"/>
      <c r="K522" s="9"/>
      <c r="L522" s="9"/>
      <c r="M522" s="9"/>
    </row>
    <row r="523" spans="3:13">
      <c r="C523" s="9"/>
      <c r="D523" s="9"/>
      <c r="E523" s="61"/>
      <c r="F523" s="18"/>
      <c r="G523" s="9"/>
      <c r="H523" s="9"/>
      <c r="I523" s="9"/>
      <c r="J523" s="9"/>
      <c r="K523" s="9"/>
      <c r="L523" s="9"/>
      <c r="M523" s="9"/>
    </row>
    <row r="524" spans="3:13">
      <c r="C524" s="9"/>
      <c r="D524" s="9"/>
      <c r="E524" s="61"/>
      <c r="F524" s="18"/>
      <c r="G524" s="9"/>
      <c r="H524" s="9"/>
      <c r="I524" s="9"/>
      <c r="J524" s="9"/>
      <c r="K524" s="9"/>
      <c r="L524" s="9"/>
      <c r="M524" s="9"/>
    </row>
    <row r="525" spans="3:13">
      <c r="C525" s="9"/>
      <c r="D525" s="9"/>
      <c r="E525" s="61"/>
      <c r="F525" s="18"/>
      <c r="G525" s="9"/>
      <c r="H525" s="9"/>
      <c r="I525" s="9"/>
      <c r="J525" s="9"/>
      <c r="K525" s="9"/>
      <c r="L525" s="9"/>
      <c r="M525" s="9"/>
    </row>
    <row r="526" spans="3:13">
      <c r="C526" s="9"/>
      <c r="D526" s="9"/>
      <c r="E526" s="61"/>
      <c r="F526" s="18"/>
      <c r="G526" s="9"/>
      <c r="H526" s="9"/>
      <c r="I526" s="9"/>
      <c r="J526" s="9"/>
      <c r="K526" s="9"/>
      <c r="L526" s="9"/>
      <c r="M526" s="9"/>
    </row>
    <row r="527" spans="3:13">
      <c r="C527" s="9"/>
      <c r="D527" s="9"/>
      <c r="E527" s="61"/>
      <c r="F527" s="18"/>
      <c r="G527" s="9"/>
      <c r="H527" s="9"/>
      <c r="I527" s="9"/>
      <c r="J527" s="9"/>
      <c r="K527" s="9"/>
      <c r="L527" s="9"/>
      <c r="M527" s="9"/>
    </row>
    <row r="528" spans="3:13">
      <c r="C528" s="9"/>
      <c r="D528" s="9"/>
      <c r="E528" s="61"/>
      <c r="F528" s="18"/>
      <c r="G528" s="9"/>
      <c r="H528" s="9"/>
      <c r="I528" s="9"/>
      <c r="J528" s="9"/>
      <c r="K528" s="9"/>
      <c r="L528" s="9"/>
      <c r="M528" s="9"/>
    </row>
    <row r="529" spans="3:13">
      <c r="C529" s="9"/>
      <c r="D529" s="9"/>
      <c r="E529" s="61"/>
      <c r="F529" s="18"/>
      <c r="G529" s="9"/>
      <c r="H529" s="9"/>
      <c r="I529" s="9"/>
      <c r="J529" s="9"/>
      <c r="K529" s="9"/>
      <c r="L529" s="9"/>
      <c r="M529" s="9"/>
    </row>
    <row r="530" spans="3:13">
      <c r="C530" s="9"/>
      <c r="D530" s="9"/>
      <c r="E530" s="61"/>
      <c r="F530" s="18"/>
      <c r="G530" s="9"/>
      <c r="H530" s="9"/>
      <c r="I530" s="9"/>
      <c r="J530" s="9"/>
      <c r="K530" s="9"/>
      <c r="L530" s="9"/>
      <c r="M530" s="9"/>
    </row>
    <row r="531" spans="3:13">
      <c r="C531" s="9"/>
      <c r="D531" s="9"/>
      <c r="E531" s="61"/>
      <c r="F531" s="18"/>
      <c r="G531" s="9"/>
      <c r="H531" s="9"/>
      <c r="I531" s="9"/>
      <c r="J531" s="9"/>
      <c r="K531" s="9"/>
      <c r="L531" s="9"/>
      <c r="M531" s="9"/>
    </row>
    <row r="532" spans="3:13">
      <c r="C532" s="9"/>
      <c r="D532" s="9"/>
      <c r="E532" s="61"/>
      <c r="F532" s="18"/>
      <c r="G532" s="9"/>
      <c r="H532" s="9"/>
      <c r="I532" s="9"/>
      <c r="J532" s="9"/>
      <c r="K532" s="9"/>
      <c r="L532" s="9"/>
      <c r="M532" s="9"/>
    </row>
    <row r="533" spans="3:13">
      <c r="C533" s="9"/>
      <c r="D533" s="9"/>
      <c r="E533" s="61"/>
      <c r="F533" s="18"/>
      <c r="G533" s="9"/>
      <c r="H533" s="9"/>
      <c r="I533" s="9"/>
      <c r="J533" s="9"/>
      <c r="K533" s="9"/>
      <c r="L533" s="9"/>
      <c r="M533" s="9"/>
    </row>
    <row r="534" spans="3:13">
      <c r="C534" s="9"/>
      <c r="D534" s="9"/>
      <c r="E534" s="61"/>
      <c r="F534" s="18"/>
      <c r="G534" s="9"/>
      <c r="H534" s="9"/>
      <c r="I534" s="9"/>
      <c r="J534" s="9"/>
      <c r="K534" s="9"/>
      <c r="L534" s="9"/>
      <c r="M534" s="9"/>
    </row>
    <row r="535" spans="3:13">
      <c r="C535" s="9"/>
      <c r="D535" s="9"/>
      <c r="E535" s="61"/>
      <c r="F535" s="18"/>
      <c r="G535" s="9"/>
      <c r="H535" s="9"/>
      <c r="I535" s="9"/>
      <c r="J535" s="9"/>
      <c r="K535" s="9"/>
      <c r="L535" s="9"/>
      <c r="M535" s="9"/>
    </row>
    <row r="536" spans="3:13">
      <c r="C536" s="9"/>
      <c r="D536" s="9"/>
      <c r="E536" s="61"/>
      <c r="F536" s="18"/>
      <c r="G536" s="9"/>
      <c r="H536" s="9"/>
      <c r="I536" s="9"/>
      <c r="J536" s="9"/>
      <c r="K536" s="9"/>
      <c r="L536" s="9"/>
      <c r="M536" s="9"/>
    </row>
    <row r="537" spans="3:13">
      <c r="C537" s="9"/>
      <c r="D537" s="9"/>
      <c r="E537" s="61"/>
      <c r="F537" s="18"/>
      <c r="G537" s="9"/>
      <c r="H537" s="9"/>
      <c r="I537" s="9"/>
      <c r="J537" s="9"/>
      <c r="K537" s="9"/>
      <c r="L537" s="9"/>
      <c r="M537" s="9"/>
    </row>
    <row r="538" spans="3:13">
      <c r="C538" s="9"/>
      <c r="D538" s="9"/>
      <c r="E538" s="61"/>
      <c r="F538" s="18"/>
      <c r="G538" s="9"/>
      <c r="H538" s="9"/>
      <c r="I538" s="9"/>
      <c r="J538" s="9"/>
      <c r="K538" s="9"/>
      <c r="L538" s="9"/>
      <c r="M538" s="9"/>
    </row>
    <row r="539" spans="3:13">
      <c r="C539" s="9"/>
      <c r="D539" s="9"/>
      <c r="E539" s="61"/>
      <c r="F539" s="18"/>
      <c r="G539" s="9"/>
      <c r="H539" s="9"/>
      <c r="I539" s="9"/>
      <c r="J539" s="9"/>
      <c r="K539" s="9"/>
      <c r="L539" s="9"/>
      <c r="M539" s="9"/>
    </row>
    <row r="540" spans="3:13">
      <c r="C540" s="9"/>
      <c r="D540" s="9"/>
      <c r="E540" s="61"/>
      <c r="F540" s="18"/>
      <c r="G540" s="9"/>
      <c r="H540" s="9"/>
      <c r="I540" s="9"/>
      <c r="J540" s="9"/>
      <c r="K540" s="9"/>
      <c r="L540" s="9"/>
      <c r="M540" s="9"/>
    </row>
    <row r="541" spans="3:13">
      <c r="C541" s="9"/>
      <c r="D541" s="9"/>
      <c r="E541" s="61"/>
      <c r="F541" s="18"/>
      <c r="G541" s="9"/>
      <c r="H541" s="9"/>
      <c r="I541" s="9"/>
      <c r="J541" s="9"/>
      <c r="K541" s="9"/>
      <c r="L541" s="9"/>
      <c r="M541" s="9"/>
    </row>
    <row r="542" spans="3:13">
      <c r="C542" s="9"/>
      <c r="D542" s="9"/>
      <c r="E542" s="61"/>
      <c r="F542" s="18"/>
      <c r="G542" s="9"/>
      <c r="H542" s="9"/>
      <c r="I542" s="9"/>
      <c r="J542" s="9"/>
      <c r="K542" s="9"/>
      <c r="L542" s="9"/>
      <c r="M542" s="9"/>
    </row>
    <row r="543" spans="3:13">
      <c r="C543" s="9"/>
      <c r="D543" s="9"/>
      <c r="E543" s="61"/>
      <c r="F543" s="18"/>
      <c r="G543" s="9"/>
      <c r="H543" s="9"/>
      <c r="I543" s="9"/>
      <c r="J543" s="9"/>
      <c r="K543" s="9"/>
      <c r="L543" s="9"/>
      <c r="M543" s="9"/>
    </row>
    <row r="544" spans="3:13">
      <c r="C544" s="9"/>
      <c r="D544" s="9"/>
      <c r="E544" s="61"/>
      <c r="F544" s="18"/>
      <c r="G544" s="9"/>
      <c r="H544" s="9"/>
      <c r="I544" s="9"/>
      <c r="J544" s="9"/>
      <c r="K544" s="9"/>
      <c r="L544" s="9"/>
      <c r="M544" s="9"/>
    </row>
    <row r="545" spans="3:13">
      <c r="C545" s="9"/>
      <c r="D545" s="9"/>
      <c r="E545" s="61"/>
      <c r="F545" s="18"/>
      <c r="G545" s="9"/>
      <c r="H545" s="9"/>
      <c r="I545" s="9"/>
      <c r="J545" s="9"/>
      <c r="K545" s="9"/>
      <c r="L545" s="9"/>
      <c r="M545" s="9"/>
    </row>
    <row r="546" spans="3:13">
      <c r="C546" s="9"/>
      <c r="D546" s="9"/>
      <c r="E546" s="61"/>
      <c r="F546" s="18"/>
      <c r="G546" s="9"/>
      <c r="H546" s="9"/>
      <c r="I546" s="9"/>
      <c r="J546" s="9"/>
      <c r="K546" s="9"/>
      <c r="L546" s="9"/>
      <c r="M546" s="9"/>
    </row>
    <row r="547" spans="3:13">
      <c r="C547" s="9"/>
      <c r="D547" s="9"/>
      <c r="E547" s="61"/>
      <c r="F547" s="18"/>
      <c r="G547" s="9"/>
      <c r="H547" s="9"/>
      <c r="I547" s="9"/>
      <c r="J547" s="9"/>
      <c r="K547" s="9"/>
      <c r="L547" s="9"/>
      <c r="M547" s="9"/>
    </row>
    <row r="548" spans="3:13">
      <c r="C548" s="9"/>
      <c r="D548" s="9"/>
      <c r="E548" s="61"/>
      <c r="F548" s="18"/>
      <c r="G548" s="9"/>
      <c r="H548" s="9"/>
      <c r="I548" s="9"/>
      <c r="J548" s="9"/>
      <c r="K548" s="9"/>
      <c r="L548" s="9"/>
      <c r="M548" s="9"/>
    </row>
    <row r="549" spans="3:13">
      <c r="C549" s="9"/>
      <c r="D549" s="9"/>
      <c r="E549" s="61"/>
      <c r="F549" s="18"/>
      <c r="G549" s="9"/>
      <c r="H549" s="9"/>
      <c r="I549" s="9"/>
      <c r="J549" s="9"/>
      <c r="K549" s="9"/>
      <c r="L549" s="9"/>
      <c r="M549" s="9"/>
    </row>
    <row r="550" spans="3:13">
      <c r="C550" s="9"/>
      <c r="D550" s="9"/>
      <c r="E550" s="61"/>
      <c r="F550" s="18"/>
      <c r="G550" s="9"/>
      <c r="H550" s="9"/>
      <c r="I550" s="9"/>
      <c r="J550" s="9"/>
      <c r="K550" s="9"/>
      <c r="L550" s="9"/>
      <c r="M550" s="9"/>
    </row>
    <row r="551" spans="3:13">
      <c r="C551" s="9"/>
      <c r="D551" s="9"/>
      <c r="E551" s="61"/>
      <c r="F551" s="18"/>
      <c r="G551" s="9"/>
      <c r="H551" s="9"/>
      <c r="I551" s="9"/>
      <c r="J551" s="9"/>
      <c r="K551" s="9"/>
      <c r="L551" s="9"/>
      <c r="M551" s="9"/>
    </row>
    <row r="552" spans="3:13">
      <c r="C552" s="9"/>
      <c r="D552" s="9"/>
      <c r="E552" s="61"/>
      <c r="F552" s="18"/>
      <c r="G552" s="9"/>
      <c r="H552" s="9"/>
      <c r="I552" s="9"/>
      <c r="J552" s="9"/>
      <c r="K552" s="9"/>
      <c r="L552" s="9"/>
      <c r="M552" s="9"/>
    </row>
    <row r="553" spans="3:13">
      <c r="C553" s="9"/>
      <c r="D553" s="9"/>
      <c r="E553" s="61"/>
      <c r="F553" s="18"/>
      <c r="G553" s="9"/>
      <c r="H553" s="9"/>
      <c r="I553" s="9"/>
      <c r="J553" s="9"/>
      <c r="K553" s="9"/>
      <c r="L553" s="9"/>
      <c r="M553" s="9"/>
    </row>
    <row r="554" spans="3:13">
      <c r="C554" s="9"/>
      <c r="D554" s="9"/>
      <c r="E554" s="61"/>
      <c r="F554" s="18"/>
      <c r="G554" s="9"/>
      <c r="H554" s="9"/>
      <c r="I554" s="9"/>
      <c r="J554" s="9"/>
      <c r="K554" s="9"/>
      <c r="L554" s="9"/>
      <c r="M554" s="9"/>
    </row>
    <row r="555" spans="3:13">
      <c r="C555" s="9"/>
      <c r="D555" s="9"/>
      <c r="E555" s="61"/>
      <c r="F555" s="18"/>
      <c r="G555" s="9"/>
      <c r="H555" s="9"/>
      <c r="I555" s="9"/>
      <c r="J555" s="9"/>
      <c r="K555" s="9"/>
      <c r="L555" s="9"/>
      <c r="M555" s="9"/>
    </row>
    <row r="556" spans="3:13">
      <c r="C556" s="9"/>
      <c r="D556" s="9"/>
      <c r="E556" s="61"/>
      <c r="F556" s="18"/>
      <c r="G556" s="9"/>
      <c r="H556" s="9"/>
      <c r="I556" s="9"/>
      <c r="J556" s="9"/>
      <c r="K556" s="9"/>
      <c r="L556" s="9"/>
      <c r="M556" s="9"/>
    </row>
    <row r="557" spans="3:13">
      <c r="C557" s="9"/>
      <c r="D557" s="9"/>
      <c r="E557" s="61"/>
      <c r="F557" s="18"/>
      <c r="G557" s="9"/>
      <c r="H557" s="9"/>
      <c r="I557" s="9"/>
      <c r="J557" s="9"/>
      <c r="K557" s="9"/>
      <c r="L557" s="9"/>
      <c r="M557" s="9"/>
    </row>
    <row r="558" spans="3:13">
      <c r="C558" s="9"/>
      <c r="D558" s="9"/>
      <c r="E558" s="61"/>
      <c r="F558" s="18"/>
      <c r="G558" s="9"/>
      <c r="H558" s="9"/>
      <c r="I558" s="9"/>
      <c r="J558" s="9"/>
      <c r="K558" s="9"/>
      <c r="L558" s="9"/>
      <c r="M558" s="9"/>
    </row>
    <row r="559" spans="3:13">
      <c r="C559" s="9"/>
      <c r="D559" s="9"/>
      <c r="E559" s="61"/>
      <c r="F559" s="18"/>
      <c r="G559" s="9"/>
      <c r="H559" s="9"/>
      <c r="I559" s="9"/>
      <c r="J559" s="9"/>
      <c r="K559" s="9"/>
      <c r="L559" s="9"/>
      <c r="M559" s="9"/>
    </row>
    <row r="560" spans="3:13">
      <c r="C560" s="9"/>
      <c r="D560" s="9"/>
      <c r="E560" s="61"/>
      <c r="F560" s="18"/>
      <c r="G560" s="9"/>
      <c r="H560" s="9"/>
      <c r="I560" s="9"/>
      <c r="J560" s="9"/>
      <c r="K560" s="9"/>
      <c r="L560" s="9"/>
      <c r="M560" s="9"/>
    </row>
    <row r="561" spans="3:13">
      <c r="C561" s="9"/>
      <c r="D561" s="9"/>
      <c r="E561" s="61"/>
      <c r="F561" s="18"/>
      <c r="G561" s="9"/>
      <c r="H561" s="9"/>
      <c r="I561" s="9"/>
      <c r="J561" s="9"/>
      <c r="K561" s="9"/>
      <c r="L561" s="9"/>
      <c r="M561" s="9"/>
    </row>
    <row r="562" spans="3:13">
      <c r="C562" s="9"/>
      <c r="D562" s="9"/>
      <c r="E562" s="61"/>
      <c r="F562" s="18"/>
      <c r="G562" s="9"/>
      <c r="H562" s="9"/>
      <c r="I562" s="9"/>
      <c r="J562" s="9"/>
      <c r="K562" s="9"/>
      <c r="L562" s="9"/>
      <c r="M562" s="9"/>
    </row>
    <row r="563" spans="3:13">
      <c r="C563" s="9"/>
      <c r="D563" s="9"/>
      <c r="E563" s="61"/>
      <c r="F563" s="18"/>
      <c r="G563" s="9"/>
      <c r="H563" s="9"/>
      <c r="I563" s="9"/>
      <c r="J563" s="9"/>
      <c r="K563" s="9"/>
      <c r="L563" s="9"/>
      <c r="M563" s="9"/>
    </row>
    <row r="564" spans="3:13">
      <c r="C564" s="9"/>
      <c r="D564" s="9"/>
      <c r="E564" s="61"/>
      <c r="F564" s="18"/>
      <c r="G564" s="9"/>
      <c r="H564" s="9"/>
      <c r="I564" s="9"/>
      <c r="J564" s="9"/>
      <c r="K564" s="9"/>
      <c r="L564" s="9"/>
      <c r="M564" s="9"/>
    </row>
    <row r="565" spans="3:13">
      <c r="C565" s="9"/>
      <c r="D565" s="9"/>
      <c r="E565" s="61"/>
      <c r="F565" s="18"/>
      <c r="G565" s="9"/>
      <c r="H565" s="9"/>
      <c r="I565" s="9"/>
      <c r="J565" s="9"/>
      <c r="K565" s="9"/>
      <c r="L565" s="9"/>
      <c r="M565" s="9"/>
    </row>
    <row r="566" spans="3:13">
      <c r="C566" s="9"/>
      <c r="D566" s="9"/>
      <c r="E566" s="61"/>
      <c r="F566" s="18"/>
      <c r="G566" s="9"/>
      <c r="H566" s="9"/>
      <c r="I566" s="9"/>
      <c r="J566" s="9"/>
      <c r="K566" s="9"/>
      <c r="L566" s="9"/>
      <c r="M566" s="9"/>
    </row>
    <row r="567" spans="3:13">
      <c r="C567" s="9"/>
      <c r="D567" s="9"/>
      <c r="E567" s="61"/>
      <c r="F567" s="18"/>
      <c r="G567" s="9"/>
      <c r="H567" s="9"/>
      <c r="I567" s="9"/>
      <c r="J567" s="9"/>
      <c r="K567" s="9"/>
      <c r="L567" s="9"/>
      <c r="M567" s="9"/>
    </row>
    <row r="568" spans="3:13">
      <c r="C568" s="9"/>
      <c r="D568" s="9"/>
      <c r="E568" s="61"/>
      <c r="F568" s="18"/>
      <c r="G568" s="9"/>
      <c r="H568" s="9"/>
      <c r="I568" s="9"/>
      <c r="J568" s="9"/>
      <c r="K568" s="9"/>
      <c r="L568" s="9"/>
      <c r="M568" s="9"/>
    </row>
    <row r="569" spans="3:13">
      <c r="C569" s="9"/>
      <c r="D569" s="9"/>
      <c r="E569" s="61"/>
      <c r="F569" s="18"/>
      <c r="G569" s="9"/>
      <c r="H569" s="9"/>
      <c r="I569" s="9"/>
      <c r="J569" s="9"/>
      <c r="K569" s="9"/>
      <c r="L569" s="9"/>
      <c r="M569" s="9"/>
    </row>
    <row r="570" spans="3:13">
      <c r="C570" s="9"/>
      <c r="D570" s="9"/>
      <c r="E570" s="61"/>
      <c r="F570" s="18"/>
      <c r="G570" s="9"/>
      <c r="H570" s="9"/>
      <c r="I570" s="9"/>
      <c r="J570" s="9"/>
      <c r="K570" s="9"/>
      <c r="L570" s="9"/>
      <c r="M570" s="9"/>
    </row>
    <row r="571" spans="3:13">
      <c r="C571" s="9"/>
      <c r="D571" s="9"/>
      <c r="E571" s="61"/>
      <c r="F571" s="18"/>
      <c r="G571" s="9"/>
      <c r="H571" s="9"/>
      <c r="I571" s="9"/>
      <c r="J571" s="9"/>
      <c r="K571" s="9"/>
      <c r="L571" s="9"/>
      <c r="M571" s="9"/>
    </row>
    <row r="572" spans="3:13">
      <c r="C572" s="9"/>
      <c r="D572" s="9"/>
      <c r="E572" s="61"/>
      <c r="F572" s="18"/>
      <c r="G572" s="9"/>
      <c r="H572" s="9"/>
      <c r="I572" s="9"/>
      <c r="J572" s="9"/>
      <c r="K572" s="9"/>
      <c r="L572" s="9"/>
      <c r="M572" s="9"/>
    </row>
    <row r="573" spans="3:13">
      <c r="C573" s="9"/>
      <c r="D573" s="9"/>
      <c r="E573" s="61"/>
      <c r="F573" s="18"/>
      <c r="G573" s="9"/>
      <c r="H573" s="9"/>
      <c r="I573" s="9"/>
      <c r="J573" s="9"/>
      <c r="K573" s="9"/>
      <c r="L573" s="9"/>
      <c r="M573" s="9"/>
    </row>
    <row r="574" spans="3:13">
      <c r="C574" s="9"/>
      <c r="D574" s="9"/>
      <c r="E574" s="61"/>
      <c r="F574" s="18"/>
      <c r="G574" s="9"/>
      <c r="H574" s="9"/>
      <c r="I574" s="9"/>
      <c r="J574" s="9"/>
      <c r="K574" s="9"/>
      <c r="L574" s="9"/>
      <c r="M574" s="9"/>
    </row>
    <row r="575" spans="3:13">
      <c r="C575" s="9"/>
      <c r="D575" s="9"/>
      <c r="E575" s="61"/>
      <c r="F575" s="18"/>
      <c r="G575" s="9"/>
      <c r="H575" s="9"/>
      <c r="I575" s="9"/>
      <c r="J575" s="9"/>
      <c r="K575" s="9"/>
      <c r="L575" s="9"/>
      <c r="M575" s="9"/>
    </row>
    <row r="576" spans="3:13">
      <c r="C576" s="9"/>
      <c r="D576" s="9"/>
      <c r="E576" s="61"/>
      <c r="F576" s="18"/>
      <c r="G576" s="9"/>
      <c r="H576" s="9"/>
      <c r="I576" s="9"/>
      <c r="J576" s="9"/>
      <c r="K576" s="9"/>
      <c r="L576" s="9"/>
      <c r="M576" s="9"/>
    </row>
    <row r="577" spans="3:13">
      <c r="C577" s="9"/>
      <c r="D577" s="9"/>
      <c r="E577" s="61"/>
      <c r="F577" s="18"/>
      <c r="G577" s="9"/>
      <c r="H577" s="9"/>
      <c r="I577" s="9"/>
      <c r="J577" s="9"/>
      <c r="K577" s="9"/>
      <c r="L577" s="9"/>
      <c r="M577" s="9"/>
    </row>
    <row r="578" spans="3:13">
      <c r="C578" s="9"/>
      <c r="D578" s="9"/>
      <c r="E578" s="61"/>
      <c r="F578" s="18"/>
      <c r="G578" s="9"/>
      <c r="H578" s="9"/>
      <c r="I578" s="9"/>
      <c r="J578" s="9"/>
      <c r="K578" s="9"/>
      <c r="L578" s="9"/>
      <c r="M578" s="9"/>
    </row>
    <row r="579" spans="3:13">
      <c r="C579" s="9"/>
      <c r="D579" s="9"/>
      <c r="E579" s="61"/>
      <c r="F579" s="18"/>
      <c r="G579" s="9"/>
      <c r="H579" s="9"/>
      <c r="I579" s="9"/>
      <c r="J579" s="9"/>
      <c r="K579" s="9"/>
      <c r="L579" s="9"/>
      <c r="M579" s="9"/>
    </row>
    <row r="580" spans="3:13">
      <c r="C580" s="9"/>
      <c r="D580" s="9"/>
      <c r="E580" s="61"/>
      <c r="F580" s="18"/>
      <c r="G580" s="9"/>
      <c r="H580" s="9"/>
      <c r="I580" s="9"/>
      <c r="J580" s="9"/>
      <c r="K580" s="9"/>
      <c r="L580" s="9"/>
      <c r="M580" s="9"/>
    </row>
    <row r="581" spans="3:13">
      <c r="C581" s="9"/>
      <c r="D581" s="9"/>
      <c r="E581" s="61"/>
      <c r="F581" s="18"/>
      <c r="G581" s="9"/>
      <c r="H581" s="9"/>
      <c r="I581" s="9"/>
      <c r="J581" s="9"/>
      <c r="K581" s="9"/>
      <c r="L581" s="9"/>
      <c r="M581" s="9"/>
    </row>
    <row r="582" spans="3:13">
      <c r="C582" s="9"/>
      <c r="D582" s="9"/>
      <c r="E582" s="61"/>
      <c r="F582" s="18"/>
      <c r="G582" s="9"/>
      <c r="H582" s="9"/>
      <c r="I582" s="9"/>
      <c r="J582" s="9"/>
      <c r="K582" s="9"/>
      <c r="L582" s="9"/>
      <c r="M582" s="9"/>
    </row>
    <row r="583" spans="3:13">
      <c r="C583" s="9"/>
      <c r="D583" s="9"/>
      <c r="E583" s="61"/>
      <c r="F583" s="18"/>
      <c r="G583" s="9"/>
      <c r="H583" s="9"/>
      <c r="I583" s="9"/>
      <c r="J583" s="9"/>
      <c r="K583" s="9"/>
      <c r="L583" s="9"/>
      <c r="M583" s="9"/>
    </row>
    <row r="584" spans="3:13">
      <c r="C584" s="9"/>
      <c r="D584" s="9"/>
      <c r="E584" s="61"/>
      <c r="F584" s="18"/>
      <c r="G584" s="9"/>
      <c r="H584" s="9"/>
      <c r="I584" s="9"/>
      <c r="J584" s="9"/>
      <c r="K584" s="9"/>
      <c r="L584" s="9"/>
      <c r="M584" s="9"/>
    </row>
    <row r="585" spans="3:13">
      <c r="C585" s="9"/>
      <c r="D585" s="9"/>
      <c r="E585" s="61"/>
      <c r="F585" s="18"/>
      <c r="G585" s="9"/>
      <c r="H585" s="9"/>
      <c r="I585" s="9"/>
      <c r="J585" s="9"/>
      <c r="K585" s="9"/>
      <c r="L585" s="9"/>
      <c r="M585" s="9"/>
    </row>
    <row r="586" spans="3:13">
      <c r="C586" s="9"/>
      <c r="D586" s="9"/>
      <c r="E586" s="61"/>
      <c r="F586" s="18"/>
      <c r="G586" s="9"/>
      <c r="H586" s="9"/>
      <c r="I586" s="9"/>
      <c r="J586" s="9"/>
      <c r="K586" s="9"/>
      <c r="L586" s="9"/>
      <c r="M586" s="9"/>
    </row>
    <row r="587" spans="3:13">
      <c r="C587" s="9"/>
      <c r="D587" s="9"/>
      <c r="E587" s="61"/>
      <c r="F587" s="18"/>
      <c r="G587" s="9"/>
      <c r="H587" s="9"/>
      <c r="I587" s="9"/>
      <c r="J587" s="9"/>
      <c r="K587" s="9"/>
      <c r="L587" s="9"/>
      <c r="M587" s="9"/>
    </row>
    <row r="588" spans="3:13">
      <c r="C588" s="9"/>
      <c r="D588" s="9"/>
      <c r="E588" s="61"/>
      <c r="F588" s="18"/>
      <c r="G588" s="9"/>
      <c r="H588" s="9"/>
      <c r="I588" s="9"/>
      <c r="J588" s="9"/>
      <c r="K588" s="9"/>
      <c r="L588" s="9"/>
      <c r="M588" s="9"/>
    </row>
    <row r="589" spans="3:13">
      <c r="C589" s="9"/>
      <c r="D589" s="9"/>
      <c r="E589" s="61"/>
      <c r="F589" s="18"/>
      <c r="G589" s="9"/>
      <c r="H589" s="9"/>
      <c r="I589" s="9"/>
      <c r="J589" s="9"/>
      <c r="K589" s="9"/>
      <c r="L589" s="9"/>
      <c r="M589" s="9"/>
    </row>
    <row r="590" spans="3:13">
      <c r="C590" s="9"/>
      <c r="D590" s="9"/>
      <c r="E590" s="61"/>
      <c r="F590" s="18"/>
      <c r="G590" s="9"/>
      <c r="H590" s="9"/>
      <c r="I590" s="9"/>
      <c r="J590" s="9"/>
      <c r="K590" s="9"/>
      <c r="L590" s="9"/>
      <c r="M590" s="9"/>
    </row>
    <row r="591" spans="3:13">
      <c r="C591" s="9"/>
      <c r="D591" s="9"/>
      <c r="E591" s="61"/>
      <c r="F591" s="18"/>
      <c r="G591" s="9"/>
      <c r="H591" s="9"/>
      <c r="I591" s="9"/>
      <c r="J591" s="9"/>
      <c r="K591" s="9"/>
      <c r="L591" s="9"/>
      <c r="M591" s="9"/>
    </row>
    <row r="592" spans="3:13">
      <c r="C592" s="9"/>
      <c r="D592" s="9"/>
      <c r="E592" s="61"/>
      <c r="F592" s="18"/>
      <c r="G592" s="9"/>
      <c r="H592" s="9"/>
      <c r="I592" s="9"/>
      <c r="J592" s="9"/>
      <c r="K592" s="9"/>
      <c r="L592" s="9"/>
      <c r="M592" s="9"/>
    </row>
    <row r="593" spans="3:13">
      <c r="C593" s="9"/>
      <c r="D593" s="9"/>
      <c r="E593" s="61"/>
      <c r="F593" s="18"/>
      <c r="G593" s="9"/>
      <c r="H593" s="9"/>
      <c r="I593" s="9"/>
      <c r="J593" s="9"/>
      <c r="K593" s="9"/>
      <c r="L593" s="9"/>
      <c r="M593" s="9"/>
    </row>
    <row r="594" spans="3:13">
      <c r="C594" s="9"/>
      <c r="D594" s="9"/>
      <c r="E594" s="61"/>
      <c r="F594" s="18"/>
      <c r="G594" s="9"/>
      <c r="H594" s="9"/>
      <c r="I594" s="9"/>
      <c r="J594" s="9"/>
      <c r="K594" s="9"/>
      <c r="L594" s="9"/>
      <c r="M594" s="9"/>
    </row>
    <row r="595" spans="3:13">
      <c r="C595" s="9"/>
      <c r="D595" s="9"/>
      <c r="E595" s="61"/>
      <c r="F595" s="18"/>
      <c r="G595" s="9"/>
      <c r="H595" s="9"/>
      <c r="I595" s="9"/>
      <c r="J595" s="9"/>
      <c r="K595" s="9"/>
      <c r="L595" s="9"/>
      <c r="M595" s="9"/>
    </row>
    <row r="596" spans="3:13">
      <c r="C596" s="9"/>
      <c r="D596" s="9"/>
      <c r="E596" s="61"/>
      <c r="F596" s="18"/>
      <c r="G596" s="9"/>
      <c r="H596" s="9"/>
      <c r="I596" s="9"/>
      <c r="J596" s="9"/>
      <c r="K596" s="9"/>
      <c r="L596" s="9"/>
      <c r="M596" s="9"/>
    </row>
    <row r="597" spans="3:13">
      <c r="C597" s="9"/>
      <c r="D597" s="9"/>
      <c r="E597" s="61"/>
      <c r="F597" s="18"/>
      <c r="G597" s="9"/>
      <c r="H597" s="9"/>
      <c r="I597" s="9"/>
      <c r="J597" s="9"/>
      <c r="K597" s="9"/>
      <c r="L597" s="9"/>
      <c r="M597" s="9"/>
    </row>
    <row r="598" spans="3:13">
      <c r="C598" s="9"/>
      <c r="D598" s="9"/>
      <c r="E598" s="61"/>
      <c r="F598" s="18"/>
      <c r="G598" s="9"/>
      <c r="H598" s="9"/>
      <c r="I598" s="9"/>
      <c r="J598" s="9"/>
      <c r="K598" s="9"/>
      <c r="L598" s="9"/>
      <c r="M598" s="9"/>
    </row>
    <row r="599" spans="3:13">
      <c r="C599" s="9"/>
      <c r="D599" s="9"/>
      <c r="E599" s="61"/>
      <c r="F599" s="18"/>
      <c r="G599" s="9"/>
      <c r="H599" s="9"/>
      <c r="I599" s="9"/>
      <c r="J599" s="9"/>
      <c r="K599" s="9"/>
      <c r="L599" s="9"/>
      <c r="M599" s="9"/>
    </row>
    <row r="600" spans="3:13">
      <c r="C600" s="9"/>
      <c r="D600" s="9"/>
      <c r="E600" s="61"/>
      <c r="F600" s="18"/>
      <c r="G600" s="9"/>
      <c r="H600" s="9"/>
      <c r="I600" s="9"/>
      <c r="J600" s="9"/>
      <c r="K600" s="9"/>
      <c r="L600" s="9"/>
      <c r="M600" s="9"/>
    </row>
    <row r="601" spans="3:13">
      <c r="C601" s="9"/>
      <c r="D601" s="9"/>
      <c r="E601" s="61"/>
      <c r="F601" s="18"/>
      <c r="G601" s="9"/>
      <c r="H601" s="9"/>
      <c r="I601" s="9"/>
      <c r="J601" s="9"/>
      <c r="K601" s="9"/>
      <c r="L601" s="9"/>
      <c r="M601" s="9"/>
    </row>
    <row r="602" spans="3:13">
      <c r="C602" s="9"/>
      <c r="D602" s="9"/>
      <c r="E602" s="61"/>
      <c r="F602" s="18"/>
      <c r="G602" s="9"/>
      <c r="H602" s="9"/>
      <c r="I602" s="9"/>
      <c r="J602" s="9"/>
      <c r="K602" s="9"/>
      <c r="L602" s="9"/>
      <c r="M602" s="9"/>
    </row>
    <row r="603" spans="3:13">
      <c r="C603" s="9"/>
      <c r="D603" s="9"/>
      <c r="E603" s="61"/>
      <c r="F603" s="18"/>
      <c r="G603" s="9"/>
      <c r="H603" s="9"/>
      <c r="I603" s="9"/>
      <c r="J603" s="9"/>
      <c r="K603" s="9"/>
      <c r="L603" s="9"/>
      <c r="M603" s="9"/>
    </row>
    <row r="604" spans="3:13">
      <c r="C604" s="9"/>
      <c r="D604" s="9"/>
      <c r="E604" s="61"/>
      <c r="F604" s="18"/>
      <c r="G604" s="9"/>
      <c r="H604" s="9"/>
      <c r="I604" s="9"/>
      <c r="J604" s="9"/>
      <c r="K604" s="9"/>
      <c r="L604" s="9"/>
      <c r="M604" s="9"/>
    </row>
    <row r="605" spans="3:13">
      <c r="C605" s="9"/>
      <c r="D605" s="9"/>
      <c r="E605" s="61"/>
      <c r="F605" s="18"/>
      <c r="G605" s="9"/>
      <c r="H605" s="9"/>
      <c r="I605" s="9"/>
      <c r="J605" s="9"/>
      <c r="K605" s="9"/>
      <c r="L605" s="9"/>
      <c r="M605" s="9"/>
    </row>
    <row r="606" spans="3:13">
      <c r="C606" s="9"/>
      <c r="D606" s="9"/>
      <c r="E606" s="61"/>
      <c r="F606" s="18"/>
      <c r="G606" s="9"/>
      <c r="H606" s="9"/>
      <c r="I606" s="9"/>
      <c r="J606" s="9"/>
      <c r="K606" s="9"/>
      <c r="L606" s="9"/>
      <c r="M606" s="9"/>
    </row>
    <row r="607" spans="3:13">
      <c r="C607" s="9"/>
      <c r="D607" s="9"/>
      <c r="E607" s="61"/>
      <c r="F607" s="18"/>
      <c r="G607" s="9"/>
      <c r="H607" s="9"/>
      <c r="I607" s="9"/>
      <c r="J607" s="9"/>
      <c r="K607" s="9"/>
      <c r="L607" s="9"/>
      <c r="M607" s="9"/>
    </row>
    <row r="608" spans="3:13">
      <c r="C608" s="9"/>
      <c r="D608" s="9"/>
      <c r="E608" s="61"/>
      <c r="F608" s="18"/>
      <c r="G608" s="9"/>
      <c r="H608" s="9"/>
      <c r="I608" s="9"/>
      <c r="J608" s="9"/>
      <c r="K608" s="9"/>
      <c r="L608" s="9"/>
      <c r="M608" s="9"/>
    </row>
    <row r="609" spans="3:13">
      <c r="C609" s="9"/>
      <c r="D609" s="9"/>
      <c r="E609" s="61"/>
      <c r="F609" s="18"/>
      <c r="G609" s="9"/>
      <c r="H609" s="9"/>
      <c r="I609" s="9"/>
      <c r="J609" s="9"/>
      <c r="K609" s="9"/>
      <c r="L609" s="9"/>
      <c r="M609" s="9"/>
    </row>
    <row r="610" spans="3:13">
      <c r="C610" s="9"/>
      <c r="D610" s="9"/>
      <c r="E610" s="61"/>
      <c r="F610" s="18"/>
      <c r="G610" s="9"/>
      <c r="H610" s="9"/>
      <c r="I610" s="9"/>
      <c r="J610" s="9"/>
      <c r="K610" s="9"/>
      <c r="L610" s="9"/>
      <c r="M610" s="9"/>
    </row>
    <row r="611" spans="3:13">
      <c r="C611" s="9"/>
      <c r="D611" s="9"/>
      <c r="E611" s="61"/>
      <c r="F611" s="18"/>
      <c r="G611" s="9"/>
      <c r="H611" s="9"/>
      <c r="I611" s="9"/>
      <c r="J611" s="9"/>
      <c r="K611" s="9"/>
      <c r="L611" s="9"/>
      <c r="M611" s="9"/>
    </row>
    <row r="612" spans="3:13">
      <c r="C612" s="9"/>
      <c r="D612" s="9"/>
      <c r="E612" s="61"/>
      <c r="F612" s="18"/>
      <c r="G612" s="9"/>
      <c r="H612" s="9"/>
      <c r="I612" s="9"/>
      <c r="J612" s="9"/>
      <c r="K612" s="9"/>
      <c r="L612" s="9"/>
      <c r="M612" s="9"/>
    </row>
    <row r="613" spans="3:13">
      <c r="C613" s="9"/>
      <c r="D613" s="9"/>
      <c r="E613" s="61"/>
      <c r="F613" s="18"/>
      <c r="G613" s="9"/>
      <c r="H613" s="9"/>
      <c r="I613" s="9"/>
      <c r="J613" s="9"/>
      <c r="K613" s="9"/>
      <c r="L613" s="9"/>
      <c r="M613" s="9"/>
    </row>
    <row r="614" spans="3:13">
      <c r="C614" s="9"/>
      <c r="D614" s="9"/>
      <c r="E614" s="61"/>
      <c r="F614" s="18"/>
      <c r="G614" s="9"/>
      <c r="H614" s="9"/>
      <c r="I614" s="9"/>
      <c r="J614" s="9"/>
      <c r="K614" s="9"/>
      <c r="L614" s="9"/>
      <c r="M614" s="9"/>
    </row>
    <row r="615" spans="3:13">
      <c r="C615" s="9"/>
      <c r="D615" s="9"/>
      <c r="E615" s="61"/>
      <c r="F615" s="18"/>
      <c r="G615" s="9"/>
      <c r="H615" s="9"/>
      <c r="I615" s="9"/>
      <c r="J615" s="9"/>
      <c r="K615" s="9"/>
      <c r="L615" s="9"/>
      <c r="M615" s="9"/>
    </row>
    <row r="616" spans="3:13">
      <c r="C616" s="9"/>
      <c r="D616" s="9"/>
      <c r="E616" s="61"/>
      <c r="F616" s="18"/>
      <c r="G616" s="9"/>
      <c r="H616" s="9"/>
      <c r="I616" s="9"/>
      <c r="J616" s="9"/>
      <c r="K616" s="9"/>
      <c r="L616" s="9"/>
      <c r="M616" s="9"/>
    </row>
    <row r="617" spans="3:13">
      <c r="C617" s="9"/>
      <c r="D617" s="9"/>
      <c r="E617" s="61"/>
      <c r="F617" s="18"/>
      <c r="G617" s="9"/>
      <c r="H617" s="9"/>
      <c r="I617" s="9"/>
      <c r="J617" s="9"/>
      <c r="K617" s="9"/>
      <c r="L617" s="9"/>
      <c r="M617" s="9"/>
    </row>
    <row r="618" spans="3:13">
      <c r="C618" s="9"/>
      <c r="D618" s="9"/>
      <c r="E618" s="61"/>
      <c r="F618" s="18"/>
      <c r="G618" s="9"/>
      <c r="H618" s="9"/>
      <c r="I618" s="9"/>
      <c r="J618" s="9"/>
      <c r="K618" s="9"/>
      <c r="L618" s="9"/>
      <c r="M618" s="9"/>
    </row>
    <row r="619" spans="3:13">
      <c r="C619" s="9"/>
      <c r="D619" s="9"/>
      <c r="E619" s="61"/>
      <c r="F619" s="18"/>
      <c r="G619" s="9"/>
      <c r="H619" s="9"/>
      <c r="I619" s="9"/>
      <c r="J619" s="9"/>
      <c r="K619" s="9"/>
      <c r="L619" s="9"/>
      <c r="M619" s="9"/>
    </row>
    <row r="620" spans="3:13">
      <c r="C620" s="9"/>
      <c r="D620" s="9"/>
      <c r="E620" s="61"/>
      <c r="F620" s="18"/>
      <c r="G620" s="9"/>
      <c r="H620" s="9"/>
      <c r="I620" s="9"/>
      <c r="J620" s="9"/>
      <c r="K620" s="9"/>
      <c r="L620" s="9"/>
      <c r="M620" s="9"/>
    </row>
    <row r="621" spans="3:13">
      <c r="C621" s="9"/>
      <c r="D621" s="9"/>
      <c r="E621" s="61"/>
      <c r="F621" s="18"/>
      <c r="G621" s="9"/>
      <c r="H621" s="9"/>
      <c r="I621" s="9"/>
      <c r="J621" s="9"/>
      <c r="K621" s="9"/>
      <c r="L621" s="9"/>
      <c r="M621" s="9"/>
    </row>
    <row r="622" spans="3:13">
      <c r="C622" s="9"/>
      <c r="D622" s="9"/>
      <c r="E622" s="61"/>
      <c r="F622" s="18"/>
      <c r="G622" s="9"/>
      <c r="H622" s="9"/>
      <c r="I622" s="9"/>
      <c r="J622" s="9"/>
      <c r="K622" s="9"/>
      <c r="L622" s="9"/>
      <c r="M622" s="9"/>
    </row>
    <row r="623" spans="3:13">
      <c r="C623" s="9"/>
      <c r="D623" s="9"/>
      <c r="E623" s="61"/>
      <c r="F623" s="18"/>
      <c r="G623" s="9"/>
      <c r="H623" s="9"/>
      <c r="I623" s="9"/>
      <c r="J623" s="9"/>
      <c r="K623" s="9"/>
      <c r="L623" s="9"/>
      <c r="M623" s="9"/>
    </row>
    <row r="624" spans="3:13">
      <c r="C624" s="9"/>
      <c r="D624" s="9"/>
      <c r="E624" s="61"/>
      <c r="F624" s="18"/>
      <c r="G624" s="9"/>
      <c r="H624" s="9"/>
      <c r="I624" s="9"/>
      <c r="J624" s="9"/>
      <c r="K624" s="9"/>
      <c r="L624" s="9"/>
      <c r="M624" s="9"/>
    </row>
    <row r="625" spans="3:13">
      <c r="C625" s="9"/>
      <c r="D625" s="9"/>
      <c r="E625" s="61"/>
      <c r="F625" s="18"/>
      <c r="G625" s="9"/>
      <c r="H625" s="9"/>
      <c r="I625" s="9"/>
      <c r="J625" s="9"/>
      <c r="K625" s="9"/>
      <c r="L625" s="9"/>
      <c r="M625" s="9"/>
    </row>
    <row r="626" spans="3:13">
      <c r="C626" s="9"/>
      <c r="D626" s="9"/>
      <c r="E626" s="61"/>
      <c r="F626" s="18"/>
      <c r="G626" s="9"/>
      <c r="H626" s="9"/>
      <c r="I626" s="9"/>
      <c r="J626" s="9"/>
      <c r="K626" s="9"/>
      <c r="L626" s="9"/>
      <c r="M626" s="9"/>
    </row>
    <row r="627" spans="3:13">
      <c r="C627" s="9"/>
      <c r="D627" s="9"/>
      <c r="E627" s="61"/>
      <c r="F627" s="18"/>
      <c r="G627" s="9"/>
      <c r="H627" s="9"/>
      <c r="I627" s="9"/>
      <c r="J627" s="9"/>
      <c r="K627" s="9"/>
      <c r="L627" s="9"/>
      <c r="M627" s="9"/>
    </row>
    <row r="628" spans="3:13">
      <c r="C628" s="9"/>
      <c r="D628" s="9"/>
      <c r="E628" s="61"/>
      <c r="F628" s="18"/>
      <c r="G628" s="9"/>
      <c r="H628" s="9"/>
      <c r="I628" s="9"/>
      <c r="J628" s="9"/>
      <c r="K628" s="9"/>
      <c r="L628" s="9"/>
      <c r="M628" s="9"/>
    </row>
    <row r="629" spans="3:13">
      <c r="C629" s="9"/>
      <c r="D629" s="9"/>
      <c r="E629" s="61"/>
      <c r="F629" s="18"/>
      <c r="G629" s="9"/>
      <c r="H629" s="9"/>
      <c r="I629" s="9"/>
      <c r="J629" s="9"/>
      <c r="K629" s="9"/>
      <c r="L629" s="9"/>
      <c r="M629" s="9"/>
    </row>
    <row r="630" spans="3:13">
      <c r="C630" s="9"/>
      <c r="D630" s="9"/>
      <c r="E630" s="61"/>
      <c r="F630" s="18"/>
      <c r="G630" s="9"/>
      <c r="H630" s="9"/>
      <c r="I630" s="9"/>
      <c r="J630" s="9"/>
      <c r="K630" s="9"/>
      <c r="L630" s="9"/>
      <c r="M630" s="9"/>
    </row>
    <row r="631" spans="3:13">
      <c r="C631" s="9"/>
      <c r="D631" s="9"/>
      <c r="E631" s="61"/>
      <c r="F631" s="18"/>
      <c r="G631" s="9"/>
      <c r="H631" s="9"/>
      <c r="I631" s="9"/>
      <c r="J631" s="9"/>
      <c r="K631" s="9"/>
      <c r="L631" s="9"/>
      <c r="M631" s="9"/>
    </row>
    <row r="632" spans="3:13">
      <c r="C632" s="9"/>
      <c r="D632" s="9"/>
      <c r="E632" s="61"/>
      <c r="F632" s="18"/>
      <c r="G632" s="9"/>
      <c r="H632" s="9"/>
      <c r="I632" s="9"/>
      <c r="J632" s="9"/>
      <c r="K632" s="9"/>
      <c r="L632" s="9"/>
      <c r="M632" s="9"/>
    </row>
    <row r="633" spans="3:13">
      <c r="C633" s="9"/>
      <c r="D633" s="9"/>
      <c r="E633" s="61"/>
      <c r="F633" s="18"/>
      <c r="G633" s="9"/>
      <c r="H633" s="9"/>
      <c r="I633" s="9"/>
      <c r="J633" s="9"/>
      <c r="K633" s="9"/>
      <c r="L633" s="9"/>
      <c r="M633" s="9"/>
    </row>
    <row r="634" spans="3:13">
      <c r="C634" s="9"/>
      <c r="D634" s="9"/>
      <c r="E634" s="61"/>
      <c r="F634" s="18"/>
      <c r="G634" s="9"/>
      <c r="H634" s="9"/>
      <c r="I634" s="9"/>
      <c r="J634" s="9"/>
      <c r="K634" s="9"/>
      <c r="L634" s="9"/>
      <c r="M634" s="9"/>
    </row>
    <row r="635" spans="3:13">
      <c r="C635" s="9"/>
      <c r="D635" s="9"/>
      <c r="E635" s="61"/>
      <c r="F635" s="18"/>
      <c r="G635" s="9"/>
      <c r="H635" s="9"/>
      <c r="I635" s="9"/>
      <c r="J635" s="9"/>
      <c r="K635" s="9"/>
      <c r="L635" s="9"/>
      <c r="M635" s="9"/>
    </row>
    <row r="636" spans="3:13">
      <c r="C636" s="9"/>
      <c r="D636" s="9"/>
      <c r="E636" s="61"/>
      <c r="F636" s="18"/>
      <c r="G636" s="9"/>
      <c r="H636" s="9"/>
      <c r="I636" s="9"/>
      <c r="J636" s="9"/>
      <c r="K636" s="9"/>
      <c r="L636" s="9"/>
      <c r="M636" s="9"/>
    </row>
    <row r="637" spans="3:13">
      <c r="C637" s="9"/>
      <c r="D637" s="9"/>
      <c r="E637" s="61"/>
      <c r="F637" s="18"/>
      <c r="G637" s="9"/>
      <c r="H637" s="9"/>
      <c r="I637" s="9"/>
      <c r="J637" s="9"/>
      <c r="K637" s="9"/>
      <c r="L637" s="9"/>
      <c r="M637" s="9"/>
    </row>
    <row r="638" spans="3:13">
      <c r="C638" s="9"/>
      <c r="D638" s="9"/>
      <c r="E638" s="61"/>
      <c r="F638" s="18"/>
      <c r="G638" s="9"/>
      <c r="H638" s="9"/>
      <c r="I638" s="9"/>
      <c r="J638" s="9"/>
      <c r="K638" s="9"/>
      <c r="L638" s="9"/>
      <c r="M638" s="9"/>
    </row>
    <row r="639" spans="3:13">
      <c r="C639" s="9"/>
      <c r="D639" s="9"/>
      <c r="E639" s="61"/>
      <c r="F639" s="18"/>
      <c r="G639" s="9"/>
      <c r="H639" s="9"/>
      <c r="I639" s="9"/>
      <c r="J639" s="9"/>
      <c r="K639" s="9"/>
      <c r="L639" s="9"/>
      <c r="M639" s="9"/>
    </row>
    <row r="640" spans="3:13">
      <c r="C640" s="9"/>
      <c r="D640" s="9"/>
      <c r="E640" s="61"/>
      <c r="F640" s="18"/>
      <c r="G640" s="9"/>
      <c r="H640" s="9"/>
      <c r="I640" s="9"/>
      <c r="J640" s="9"/>
      <c r="K640" s="9"/>
      <c r="L640" s="9"/>
      <c r="M640" s="9"/>
    </row>
    <row r="641" spans="3:13">
      <c r="C641" s="9"/>
      <c r="D641" s="9"/>
      <c r="E641" s="61"/>
      <c r="F641" s="18"/>
      <c r="G641" s="9"/>
      <c r="H641" s="9"/>
      <c r="I641" s="9"/>
      <c r="J641" s="9"/>
      <c r="K641" s="9"/>
      <c r="L641" s="9"/>
      <c r="M641" s="9"/>
    </row>
    <row r="642" spans="3:13">
      <c r="C642" s="9"/>
      <c r="D642" s="9"/>
      <c r="E642" s="61"/>
      <c r="F642" s="18"/>
      <c r="G642" s="9"/>
      <c r="H642" s="9"/>
      <c r="I642" s="9"/>
      <c r="J642" s="9"/>
      <c r="K642" s="9"/>
      <c r="L642" s="9"/>
      <c r="M642" s="9"/>
    </row>
    <row r="643" spans="3:13">
      <c r="C643" s="9"/>
      <c r="D643" s="9"/>
      <c r="E643" s="61"/>
      <c r="F643" s="18"/>
      <c r="G643" s="9"/>
      <c r="H643" s="9"/>
      <c r="I643" s="9"/>
      <c r="J643" s="9"/>
      <c r="K643" s="9"/>
      <c r="L643" s="9"/>
      <c r="M643" s="9"/>
    </row>
    <row r="644" spans="3:13">
      <c r="C644" s="9"/>
      <c r="D644" s="9"/>
      <c r="E644" s="61"/>
      <c r="F644" s="18"/>
      <c r="G644" s="9"/>
      <c r="H644" s="9"/>
      <c r="I644" s="9"/>
      <c r="J644" s="9"/>
      <c r="K644" s="9"/>
      <c r="L644" s="9"/>
      <c r="M644" s="9"/>
    </row>
    <row r="645" spans="3:13">
      <c r="C645" s="9"/>
      <c r="D645" s="9"/>
      <c r="E645" s="61"/>
      <c r="F645" s="18"/>
      <c r="G645" s="9"/>
      <c r="H645" s="9"/>
      <c r="I645" s="9"/>
      <c r="J645" s="9"/>
      <c r="K645" s="9"/>
      <c r="L645" s="9"/>
      <c r="M645" s="9"/>
    </row>
    <row r="646" spans="3:13">
      <c r="C646" s="9"/>
      <c r="D646" s="9"/>
      <c r="E646" s="61"/>
      <c r="F646" s="18"/>
      <c r="G646" s="9"/>
      <c r="H646" s="9"/>
      <c r="I646" s="9"/>
      <c r="J646" s="9"/>
      <c r="K646" s="9"/>
      <c r="L646" s="9"/>
      <c r="M646" s="9"/>
    </row>
    <row r="647" spans="3:13">
      <c r="C647" s="9"/>
      <c r="D647" s="9"/>
      <c r="E647" s="61"/>
      <c r="F647" s="18"/>
      <c r="G647" s="9"/>
      <c r="H647" s="9"/>
      <c r="I647" s="9"/>
      <c r="J647" s="9"/>
      <c r="K647" s="9"/>
      <c r="L647" s="9"/>
      <c r="M647" s="9"/>
    </row>
    <row r="648" spans="3:13">
      <c r="C648" s="9"/>
      <c r="D648" s="9"/>
      <c r="E648" s="61"/>
      <c r="F648" s="18"/>
      <c r="G648" s="9"/>
      <c r="H648" s="9"/>
      <c r="I648" s="9"/>
      <c r="J648" s="9"/>
      <c r="K648" s="9"/>
      <c r="L648" s="9"/>
      <c r="M648" s="9"/>
    </row>
    <row r="649" spans="3:13">
      <c r="C649" s="9"/>
      <c r="D649" s="9"/>
      <c r="E649" s="61"/>
      <c r="F649" s="18"/>
      <c r="G649" s="9"/>
      <c r="H649" s="9"/>
      <c r="I649" s="9"/>
      <c r="J649" s="9"/>
      <c r="K649" s="9"/>
      <c r="L649" s="9"/>
      <c r="M649" s="9"/>
    </row>
    <row r="650" spans="3:13">
      <c r="C650" s="9"/>
      <c r="D650" s="9"/>
      <c r="E650" s="61"/>
      <c r="F650" s="18"/>
      <c r="G650" s="9"/>
      <c r="H650" s="9"/>
      <c r="I650" s="9"/>
      <c r="J650" s="9"/>
      <c r="K650" s="9"/>
      <c r="L650" s="9"/>
      <c r="M650" s="9"/>
    </row>
    <row r="651" spans="3:13">
      <c r="C651" s="9"/>
      <c r="D651" s="9"/>
      <c r="E651" s="61"/>
      <c r="F651" s="18"/>
      <c r="G651" s="9"/>
      <c r="H651" s="9"/>
      <c r="I651" s="9"/>
      <c r="J651" s="9"/>
      <c r="K651" s="9"/>
      <c r="L651" s="9"/>
      <c r="M651" s="9"/>
    </row>
    <row r="652" spans="3:13">
      <c r="C652" s="9"/>
      <c r="D652" s="9"/>
      <c r="E652" s="61"/>
      <c r="F652" s="18"/>
      <c r="G652" s="9"/>
      <c r="H652" s="9"/>
      <c r="I652" s="9"/>
      <c r="J652" s="9"/>
      <c r="K652" s="9"/>
      <c r="L652" s="9"/>
      <c r="M652" s="9"/>
    </row>
    <row r="653" spans="3:13">
      <c r="C653" s="9"/>
      <c r="D653" s="9"/>
      <c r="E653" s="61"/>
      <c r="F653" s="18"/>
      <c r="G653" s="9"/>
      <c r="H653" s="9"/>
      <c r="I653" s="9"/>
      <c r="J653" s="9"/>
      <c r="K653" s="9"/>
      <c r="L653" s="9"/>
      <c r="M653" s="9"/>
    </row>
    <row r="654" spans="3:13">
      <c r="C654" s="9"/>
      <c r="D654" s="9"/>
      <c r="E654" s="61"/>
      <c r="F654" s="18"/>
      <c r="G654" s="9"/>
      <c r="H654" s="9"/>
      <c r="I654" s="9"/>
      <c r="J654" s="9"/>
      <c r="K654" s="9"/>
      <c r="L654" s="9"/>
      <c r="M654" s="9"/>
    </row>
    <row r="655" spans="3:13">
      <c r="C655" s="9"/>
      <c r="D655" s="9"/>
      <c r="E655" s="61"/>
      <c r="F655" s="18"/>
      <c r="G655" s="9"/>
      <c r="H655" s="9"/>
      <c r="I655" s="9"/>
      <c r="J655" s="9"/>
      <c r="K655" s="9"/>
      <c r="L655" s="9"/>
      <c r="M655" s="9"/>
    </row>
    <row r="656" spans="3:13">
      <c r="C656" s="9"/>
      <c r="D656" s="9"/>
      <c r="E656" s="61"/>
      <c r="F656" s="18"/>
      <c r="G656" s="9"/>
      <c r="H656" s="9"/>
      <c r="I656" s="9"/>
      <c r="J656" s="9"/>
      <c r="K656" s="9"/>
      <c r="L656" s="9"/>
      <c r="M656" s="9"/>
    </row>
    <row r="657" spans="3:13">
      <c r="C657" s="9"/>
      <c r="D657" s="9"/>
      <c r="E657" s="61"/>
      <c r="F657" s="18"/>
      <c r="G657" s="9"/>
      <c r="H657" s="9"/>
      <c r="I657" s="9"/>
      <c r="J657" s="9"/>
      <c r="K657" s="9"/>
      <c r="L657" s="9"/>
      <c r="M657" s="9"/>
    </row>
    <row r="658" spans="3:13">
      <c r="C658" s="9"/>
      <c r="D658" s="9"/>
      <c r="E658" s="61"/>
      <c r="F658" s="18"/>
      <c r="G658" s="9"/>
      <c r="H658" s="9"/>
      <c r="I658" s="9"/>
      <c r="J658" s="9"/>
      <c r="K658" s="9"/>
      <c r="L658" s="9"/>
      <c r="M658" s="9"/>
    </row>
    <row r="659" spans="3:13">
      <c r="C659" s="9"/>
      <c r="D659" s="9"/>
      <c r="E659" s="61"/>
      <c r="F659" s="18"/>
      <c r="G659" s="9"/>
      <c r="H659" s="9"/>
      <c r="I659" s="9"/>
      <c r="J659" s="9"/>
      <c r="K659" s="9"/>
      <c r="L659" s="9"/>
      <c r="M659" s="9"/>
    </row>
    <row r="660" spans="3:13">
      <c r="C660" s="9"/>
      <c r="D660" s="9"/>
      <c r="E660" s="61"/>
      <c r="F660" s="18"/>
      <c r="G660" s="9"/>
      <c r="H660" s="9"/>
      <c r="I660" s="9"/>
      <c r="J660" s="9"/>
      <c r="K660" s="9"/>
      <c r="L660" s="9"/>
      <c r="M660" s="9"/>
    </row>
    <row r="661" spans="3:13">
      <c r="C661" s="9"/>
      <c r="D661" s="9"/>
      <c r="E661" s="61"/>
      <c r="F661" s="18"/>
      <c r="G661" s="9"/>
      <c r="H661" s="9"/>
      <c r="I661" s="9"/>
      <c r="J661" s="9"/>
      <c r="K661" s="9"/>
      <c r="L661" s="9"/>
      <c r="M661" s="9"/>
    </row>
    <row r="662" spans="3:13">
      <c r="C662" s="9"/>
      <c r="D662" s="9"/>
      <c r="E662" s="61"/>
      <c r="F662" s="18"/>
      <c r="G662" s="9"/>
      <c r="H662" s="9"/>
      <c r="I662" s="9"/>
      <c r="J662" s="9"/>
      <c r="K662" s="9"/>
      <c r="L662" s="9"/>
      <c r="M662" s="9"/>
    </row>
    <row r="663" spans="3:13">
      <c r="C663" s="9"/>
      <c r="D663" s="9"/>
      <c r="E663" s="61"/>
      <c r="F663" s="18"/>
      <c r="G663" s="9"/>
      <c r="H663" s="9"/>
      <c r="I663" s="9"/>
      <c r="J663" s="9"/>
      <c r="K663" s="9"/>
      <c r="L663" s="9"/>
      <c r="M663" s="9"/>
    </row>
    <row r="664" spans="3:13">
      <c r="C664" s="9"/>
      <c r="D664" s="9"/>
      <c r="E664" s="61"/>
      <c r="F664" s="18"/>
      <c r="G664" s="9"/>
      <c r="H664" s="9"/>
      <c r="I664" s="9"/>
      <c r="J664" s="9"/>
      <c r="K664" s="9"/>
      <c r="L664" s="9"/>
      <c r="M664" s="9"/>
    </row>
    <row r="665" spans="3:13">
      <c r="C665" s="9"/>
      <c r="D665" s="9"/>
      <c r="E665" s="61"/>
      <c r="F665" s="18"/>
      <c r="G665" s="9"/>
      <c r="H665" s="9"/>
      <c r="I665" s="9"/>
      <c r="J665" s="9"/>
      <c r="K665" s="9"/>
      <c r="L665" s="9"/>
      <c r="M665" s="9"/>
    </row>
    <row r="666" spans="3:13">
      <c r="C666" s="9"/>
      <c r="D666" s="9"/>
      <c r="E666" s="61"/>
      <c r="F666" s="18"/>
      <c r="G666" s="9"/>
      <c r="H666" s="9"/>
      <c r="I666" s="9"/>
      <c r="J666" s="9"/>
      <c r="K666" s="9"/>
      <c r="L666" s="9"/>
      <c r="M666" s="9"/>
    </row>
    <row r="667" spans="3:13">
      <c r="C667" s="9"/>
      <c r="D667" s="9"/>
      <c r="E667" s="61"/>
      <c r="F667" s="18"/>
      <c r="G667" s="9"/>
      <c r="H667" s="9"/>
      <c r="I667" s="9"/>
      <c r="J667" s="9"/>
      <c r="K667" s="9"/>
      <c r="L667" s="9"/>
      <c r="M667" s="9"/>
    </row>
    <row r="668" spans="3:13">
      <c r="C668" s="9"/>
      <c r="D668" s="9"/>
      <c r="E668" s="61"/>
      <c r="F668" s="18"/>
      <c r="G668" s="9"/>
      <c r="H668" s="9"/>
      <c r="I668" s="9"/>
      <c r="J668" s="9"/>
      <c r="K668" s="9"/>
      <c r="L668" s="9"/>
      <c r="M668" s="9"/>
    </row>
    <row r="669" spans="3:13">
      <c r="C669" s="9"/>
      <c r="D669" s="9"/>
      <c r="E669" s="61"/>
      <c r="F669" s="18"/>
      <c r="G669" s="9"/>
      <c r="H669" s="9"/>
      <c r="I669" s="9"/>
      <c r="J669" s="9"/>
      <c r="K669" s="9"/>
      <c r="L669" s="9"/>
      <c r="M669" s="9"/>
    </row>
    <row r="670" spans="3:13">
      <c r="C670" s="9"/>
      <c r="D670" s="9"/>
      <c r="E670" s="61"/>
      <c r="F670" s="18"/>
      <c r="G670" s="9"/>
      <c r="H670" s="9"/>
      <c r="I670" s="9"/>
      <c r="J670" s="9"/>
      <c r="K670" s="9"/>
      <c r="L670" s="9"/>
      <c r="M670" s="9"/>
    </row>
    <row r="671" spans="3:13">
      <c r="C671" s="9"/>
      <c r="D671" s="9"/>
      <c r="E671" s="61"/>
      <c r="F671" s="18"/>
      <c r="G671" s="9"/>
      <c r="H671" s="9"/>
      <c r="I671" s="9"/>
      <c r="J671" s="9"/>
      <c r="K671" s="9"/>
      <c r="L671" s="9"/>
      <c r="M671" s="9"/>
    </row>
    <row r="672" spans="3:13">
      <c r="C672" s="9"/>
      <c r="D672" s="9"/>
      <c r="E672" s="61"/>
      <c r="F672" s="18"/>
      <c r="G672" s="9"/>
      <c r="H672" s="9"/>
      <c r="I672" s="9"/>
      <c r="J672" s="9"/>
      <c r="K672" s="9"/>
      <c r="L672" s="9"/>
      <c r="M672" s="9"/>
    </row>
    <row r="673" spans="3:13">
      <c r="C673" s="9"/>
      <c r="D673" s="9"/>
      <c r="E673" s="61"/>
      <c r="F673" s="18"/>
      <c r="G673" s="9"/>
      <c r="H673" s="9"/>
      <c r="I673" s="9"/>
      <c r="J673" s="9"/>
      <c r="K673" s="9"/>
      <c r="L673" s="9"/>
      <c r="M673" s="9"/>
    </row>
    <row r="674" spans="3:13">
      <c r="C674" s="9"/>
      <c r="D674" s="9"/>
      <c r="E674" s="61"/>
      <c r="F674" s="18"/>
      <c r="G674" s="9"/>
      <c r="H674" s="9"/>
      <c r="I674" s="9"/>
      <c r="J674" s="9"/>
      <c r="K674" s="9"/>
      <c r="L674" s="9"/>
      <c r="M674" s="9"/>
    </row>
    <row r="675" spans="3:13">
      <c r="C675" s="9"/>
      <c r="D675" s="9"/>
      <c r="E675" s="61"/>
      <c r="F675" s="18"/>
      <c r="G675" s="9"/>
      <c r="H675" s="9"/>
      <c r="I675" s="9"/>
      <c r="J675" s="9"/>
      <c r="K675" s="9"/>
      <c r="L675" s="9"/>
      <c r="M675" s="9"/>
    </row>
    <row r="676" spans="3:13">
      <c r="C676" s="9"/>
      <c r="D676" s="9"/>
      <c r="E676" s="61"/>
      <c r="F676" s="18"/>
      <c r="G676" s="9"/>
      <c r="H676" s="9"/>
      <c r="I676" s="9"/>
      <c r="J676" s="9"/>
      <c r="K676" s="9"/>
      <c r="L676" s="9"/>
      <c r="M676" s="9"/>
    </row>
    <row r="677" spans="3:13">
      <c r="C677" s="9"/>
      <c r="D677" s="9"/>
      <c r="E677" s="61"/>
      <c r="F677" s="18"/>
      <c r="G677" s="9"/>
      <c r="H677" s="9"/>
      <c r="I677" s="9"/>
      <c r="J677" s="9"/>
      <c r="K677" s="9"/>
      <c r="L677" s="9"/>
      <c r="M677" s="9"/>
    </row>
    <row r="678" spans="3:13">
      <c r="C678" s="9"/>
      <c r="D678" s="9"/>
      <c r="E678" s="61"/>
      <c r="F678" s="18"/>
      <c r="G678" s="9"/>
      <c r="H678" s="9"/>
      <c r="I678" s="9"/>
      <c r="J678" s="9"/>
      <c r="K678" s="9"/>
      <c r="L678" s="9"/>
      <c r="M678" s="9"/>
    </row>
    <row r="679" spans="3:13">
      <c r="C679" s="9"/>
      <c r="D679" s="9"/>
      <c r="E679" s="61"/>
      <c r="F679" s="18"/>
      <c r="G679" s="9"/>
      <c r="H679" s="9"/>
      <c r="I679" s="9"/>
      <c r="J679" s="9"/>
      <c r="K679" s="9"/>
      <c r="L679" s="9"/>
      <c r="M679" s="9"/>
    </row>
    <row r="680" spans="3:13">
      <c r="C680" s="9"/>
      <c r="D680" s="9"/>
      <c r="E680" s="61"/>
      <c r="F680" s="18"/>
      <c r="G680" s="9"/>
      <c r="H680" s="9"/>
      <c r="I680" s="9"/>
      <c r="J680" s="9"/>
      <c r="K680" s="9"/>
      <c r="L680" s="9"/>
      <c r="M680" s="9"/>
    </row>
    <row r="681" spans="3:13">
      <c r="C681" s="9"/>
      <c r="D681" s="9"/>
      <c r="E681" s="61"/>
      <c r="F681" s="18"/>
      <c r="G681" s="9"/>
      <c r="H681" s="9"/>
      <c r="I681" s="9"/>
      <c r="J681" s="9"/>
      <c r="K681" s="9"/>
      <c r="L681" s="9"/>
      <c r="M681" s="9"/>
    </row>
    <row r="682" spans="3:13">
      <c r="C682" s="9"/>
      <c r="D682" s="9"/>
      <c r="E682" s="61"/>
      <c r="F682" s="18"/>
      <c r="G682" s="9"/>
      <c r="H682" s="9"/>
      <c r="I682" s="9"/>
      <c r="J682" s="9"/>
      <c r="K682" s="9"/>
      <c r="L682" s="9"/>
      <c r="M682" s="9"/>
    </row>
    <row r="683" spans="3:13">
      <c r="C683" s="9"/>
      <c r="D683" s="9"/>
      <c r="E683" s="61"/>
      <c r="F683" s="18"/>
      <c r="G683" s="9"/>
      <c r="H683" s="9"/>
      <c r="I683" s="9"/>
      <c r="J683" s="9"/>
      <c r="K683" s="9"/>
      <c r="L683" s="9"/>
      <c r="M683" s="9"/>
    </row>
    <row r="684" spans="3:13">
      <c r="C684" s="9"/>
      <c r="D684" s="9"/>
      <c r="E684" s="61"/>
      <c r="F684" s="18"/>
      <c r="G684" s="9"/>
      <c r="H684" s="9"/>
      <c r="I684" s="9"/>
      <c r="J684" s="9"/>
      <c r="K684" s="9"/>
      <c r="L684" s="9"/>
      <c r="M684" s="9"/>
    </row>
    <row r="685" spans="3:13">
      <c r="C685" s="9"/>
      <c r="D685" s="9"/>
      <c r="E685" s="61"/>
      <c r="F685" s="18"/>
      <c r="G685" s="9"/>
      <c r="H685" s="9"/>
      <c r="I685" s="9"/>
      <c r="J685" s="9"/>
      <c r="K685" s="9"/>
      <c r="L685" s="9"/>
      <c r="M685" s="9"/>
    </row>
    <row r="686" spans="3:13">
      <c r="C686" s="9"/>
      <c r="D686" s="9"/>
      <c r="E686" s="61"/>
      <c r="F686" s="18"/>
      <c r="G686" s="9"/>
      <c r="H686" s="9"/>
      <c r="I686" s="9"/>
      <c r="J686" s="9"/>
      <c r="K686" s="9"/>
      <c r="L686" s="9"/>
      <c r="M686" s="9"/>
    </row>
    <row r="687" spans="3:13">
      <c r="C687" s="9"/>
      <c r="D687" s="9"/>
      <c r="E687" s="61"/>
      <c r="F687" s="18"/>
      <c r="G687" s="9"/>
      <c r="H687" s="9"/>
      <c r="I687" s="9"/>
      <c r="J687" s="9"/>
      <c r="K687" s="9"/>
      <c r="L687" s="9"/>
      <c r="M687" s="9"/>
    </row>
    <row r="688" spans="3:13">
      <c r="C688" s="9"/>
      <c r="D688" s="9"/>
      <c r="E688" s="61"/>
      <c r="F688" s="18"/>
      <c r="G688" s="9"/>
      <c r="H688" s="9"/>
      <c r="I688" s="9"/>
      <c r="J688" s="9"/>
      <c r="K688" s="9"/>
      <c r="L688" s="9"/>
      <c r="M688" s="9"/>
    </row>
    <row r="689" spans="3:13">
      <c r="C689" s="9"/>
      <c r="D689" s="9"/>
      <c r="E689" s="61"/>
      <c r="F689" s="18"/>
      <c r="G689" s="9"/>
      <c r="H689" s="9"/>
      <c r="I689" s="9"/>
      <c r="J689" s="9"/>
      <c r="K689" s="9"/>
      <c r="L689" s="9"/>
      <c r="M689" s="9"/>
    </row>
    <row r="690" spans="3:13">
      <c r="C690" s="9"/>
      <c r="D690" s="9"/>
      <c r="E690" s="61"/>
      <c r="F690" s="18"/>
      <c r="G690" s="9"/>
      <c r="H690" s="9"/>
      <c r="I690" s="9"/>
      <c r="J690" s="9"/>
      <c r="K690" s="9"/>
      <c r="L690" s="9"/>
      <c r="M690" s="9"/>
    </row>
    <row r="691" spans="3:13">
      <c r="C691" s="9"/>
      <c r="D691" s="9"/>
      <c r="E691" s="61"/>
      <c r="F691" s="18"/>
      <c r="G691" s="9"/>
      <c r="H691" s="9"/>
      <c r="I691" s="9"/>
      <c r="J691" s="9"/>
      <c r="K691" s="9"/>
      <c r="L691" s="9"/>
      <c r="M691" s="9"/>
    </row>
    <row r="692" spans="3:13">
      <c r="C692" s="9"/>
      <c r="D692" s="9"/>
      <c r="E692" s="61"/>
      <c r="F692" s="18"/>
      <c r="G692" s="9"/>
      <c r="H692" s="9"/>
      <c r="I692" s="9"/>
      <c r="J692" s="9"/>
      <c r="K692" s="9"/>
      <c r="L692" s="9"/>
      <c r="M692" s="9"/>
    </row>
    <row r="693" spans="3:13">
      <c r="C693" s="9"/>
      <c r="D693" s="9"/>
      <c r="E693" s="61"/>
      <c r="F693" s="18"/>
      <c r="G693" s="9"/>
      <c r="H693" s="9"/>
      <c r="I693" s="9"/>
      <c r="J693" s="9"/>
      <c r="K693" s="9"/>
      <c r="L693" s="9"/>
      <c r="M693" s="9"/>
    </row>
    <row r="694" spans="3:13">
      <c r="C694" s="9"/>
      <c r="D694" s="9"/>
      <c r="E694" s="61"/>
      <c r="F694" s="18"/>
      <c r="G694" s="9"/>
      <c r="H694" s="9"/>
      <c r="I694" s="9"/>
      <c r="J694" s="9"/>
      <c r="K694" s="9"/>
      <c r="L694" s="9"/>
      <c r="M694" s="9"/>
    </row>
    <row r="695" spans="3:13">
      <c r="C695" s="9"/>
      <c r="D695" s="9"/>
      <c r="E695" s="61"/>
      <c r="F695" s="18"/>
      <c r="G695" s="9"/>
      <c r="H695" s="9"/>
      <c r="I695" s="9"/>
      <c r="J695" s="9"/>
      <c r="K695" s="9"/>
      <c r="L695" s="9"/>
      <c r="M695" s="9"/>
    </row>
    <row r="696" spans="3:13">
      <c r="C696" s="9"/>
      <c r="D696" s="9"/>
      <c r="E696" s="61"/>
      <c r="F696" s="18"/>
      <c r="G696" s="9"/>
      <c r="H696" s="9"/>
      <c r="I696" s="9"/>
      <c r="J696" s="9"/>
      <c r="K696" s="9"/>
      <c r="L696" s="9"/>
      <c r="M696" s="9"/>
    </row>
    <row r="697" spans="3:13">
      <c r="C697" s="9"/>
      <c r="D697" s="9"/>
      <c r="E697" s="61"/>
      <c r="F697" s="18"/>
      <c r="G697" s="9"/>
      <c r="H697" s="9"/>
      <c r="I697" s="9"/>
      <c r="J697" s="9"/>
      <c r="K697" s="9"/>
      <c r="L697" s="9"/>
      <c r="M697" s="9"/>
    </row>
    <row r="698" spans="3:13">
      <c r="C698" s="9"/>
      <c r="D698" s="9"/>
      <c r="E698" s="61"/>
      <c r="F698" s="18"/>
      <c r="G698" s="9"/>
      <c r="H698" s="9"/>
      <c r="I698" s="9"/>
      <c r="J698" s="9"/>
      <c r="K698" s="9"/>
      <c r="L698" s="9"/>
      <c r="M698" s="9"/>
    </row>
    <row r="699" spans="3:13">
      <c r="C699" s="9"/>
      <c r="D699" s="9"/>
      <c r="E699" s="61"/>
      <c r="F699" s="18"/>
      <c r="G699" s="9"/>
      <c r="H699" s="9"/>
      <c r="I699" s="9"/>
      <c r="J699" s="9"/>
      <c r="K699" s="9"/>
      <c r="L699" s="9"/>
      <c r="M699" s="9"/>
    </row>
    <row r="700" spans="3:13">
      <c r="C700" s="9"/>
      <c r="D700" s="9"/>
      <c r="E700" s="61"/>
      <c r="F700" s="18"/>
      <c r="G700" s="9"/>
      <c r="H700" s="9"/>
      <c r="I700" s="9"/>
      <c r="J700" s="9"/>
      <c r="K700" s="9"/>
      <c r="L700" s="9"/>
      <c r="M700" s="9"/>
    </row>
    <row r="701" spans="3:13">
      <c r="C701" s="9"/>
      <c r="D701" s="9"/>
      <c r="E701" s="61"/>
      <c r="F701" s="18"/>
      <c r="G701" s="9"/>
      <c r="H701" s="9"/>
      <c r="I701" s="9"/>
      <c r="J701" s="9"/>
      <c r="K701" s="9"/>
      <c r="L701" s="9"/>
      <c r="M701" s="9"/>
    </row>
    <row r="702" spans="3:13">
      <c r="C702" s="9"/>
      <c r="D702" s="9"/>
      <c r="E702" s="61"/>
      <c r="F702" s="18"/>
      <c r="G702" s="9"/>
      <c r="H702" s="9"/>
      <c r="I702" s="9"/>
      <c r="J702" s="9"/>
      <c r="K702" s="9"/>
      <c r="L702" s="9"/>
      <c r="M702" s="9"/>
    </row>
    <row r="703" spans="3:13">
      <c r="C703" s="9"/>
      <c r="D703" s="9"/>
      <c r="E703" s="61"/>
      <c r="F703" s="18"/>
      <c r="G703" s="9"/>
      <c r="H703" s="9"/>
      <c r="I703" s="9"/>
      <c r="J703" s="9"/>
      <c r="K703" s="9"/>
      <c r="L703" s="9"/>
      <c r="M703" s="9"/>
    </row>
    <row r="704" spans="3:13">
      <c r="C704" s="9"/>
      <c r="D704" s="9"/>
      <c r="E704" s="61"/>
      <c r="F704" s="18"/>
      <c r="G704" s="9"/>
      <c r="H704" s="9"/>
      <c r="I704" s="9"/>
      <c r="J704" s="9"/>
      <c r="K704" s="9"/>
      <c r="L704" s="9"/>
      <c r="M704" s="9"/>
    </row>
    <row r="705" spans="3:13">
      <c r="C705" s="9"/>
      <c r="D705" s="9"/>
      <c r="E705" s="61"/>
      <c r="F705" s="18"/>
      <c r="G705" s="9"/>
      <c r="H705" s="9"/>
      <c r="I705" s="9"/>
      <c r="J705" s="9"/>
      <c r="K705" s="9"/>
      <c r="L705" s="9"/>
      <c r="M705" s="9"/>
    </row>
    <row r="706" spans="3:13">
      <c r="C706" s="9"/>
      <c r="D706" s="9"/>
      <c r="E706" s="61"/>
      <c r="F706" s="18"/>
      <c r="G706" s="9"/>
      <c r="H706" s="9"/>
      <c r="I706" s="9"/>
      <c r="J706" s="9"/>
      <c r="K706" s="9"/>
      <c r="L706" s="9"/>
      <c r="M706" s="9"/>
    </row>
    <row r="707" spans="3:13">
      <c r="C707" s="9"/>
      <c r="D707" s="9"/>
      <c r="E707" s="61"/>
      <c r="F707" s="18"/>
      <c r="G707" s="9"/>
      <c r="H707" s="9"/>
      <c r="I707" s="9"/>
      <c r="J707" s="9"/>
      <c r="K707" s="9"/>
      <c r="L707" s="9"/>
      <c r="M707" s="9"/>
    </row>
    <row r="708" spans="3:13">
      <c r="C708" s="9"/>
      <c r="D708" s="9"/>
      <c r="E708" s="61"/>
      <c r="F708" s="18"/>
      <c r="G708" s="9"/>
      <c r="H708" s="9"/>
      <c r="I708" s="9"/>
      <c r="J708" s="9"/>
      <c r="K708" s="9"/>
      <c r="L708" s="9"/>
      <c r="M708" s="9"/>
    </row>
    <row r="709" spans="3:13">
      <c r="C709" s="9"/>
      <c r="D709" s="9"/>
      <c r="E709" s="61"/>
      <c r="F709" s="18"/>
      <c r="G709" s="9"/>
      <c r="H709" s="9"/>
      <c r="I709" s="9"/>
      <c r="J709" s="9"/>
      <c r="K709" s="9"/>
      <c r="L709" s="9"/>
      <c r="M709" s="9"/>
    </row>
    <row r="710" spans="3:13">
      <c r="C710" s="9"/>
      <c r="D710" s="9"/>
      <c r="E710" s="61"/>
      <c r="F710" s="18"/>
      <c r="G710" s="9"/>
      <c r="H710" s="9"/>
      <c r="I710" s="9"/>
      <c r="J710" s="9"/>
      <c r="K710" s="9"/>
      <c r="L710" s="9"/>
      <c r="M710" s="9"/>
    </row>
    <row r="711" spans="3:13">
      <c r="C711" s="9"/>
      <c r="D711" s="9"/>
      <c r="E711" s="61"/>
      <c r="F711" s="18"/>
      <c r="G711" s="9"/>
      <c r="H711" s="9"/>
      <c r="I711" s="9"/>
      <c r="J711" s="9"/>
      <c r="K711" s="9"/>
      <c r="L711" s="9"/>
      <c r="M711" s="9"/>
    </row>
    <row r="712" spans="3:13">
      <c r="C712" s="9"/>
      <c r="D712" s="9"/>
      <c r="E712" s="61"/>
      <c r="F712" s="18"/>
      <c r="G712" s="9"/>
      <c r="H712" s="9"/>
      <c r="I712" s="9"/>
      <c r="J712" s="9"/>
      <c r="K712" s="9"/>
      <c r="L712" s="9"/>
      <c r="M712" s="9"/>
    </row>
    <row r="713" spans="3:13">
      <c r="C713" s="9"/>
      <c r="D713" s="9"/>
      <c r="E713" s="61"/>
      <c r="F713" s="18"/>
      <c r="G713" s="9"/>
      <c r="H713" s="9"/>
      <c r="I713" s="9"/>
      <c r="J713" s="9"/>
      <c r="K713" s="9"/>
      <c r="L713" s="9"/>
      <c r="M713" s="9"/>
    </row>
    <row r="714" spans="3:13">
      <c r="C714" s="9"/>
      <c r="D714" s="9"/>
      <c r="E714" s="61"/>
      <c r="F714" s="18"/>
      <c r="G714" s="9"/>
      <c r="H714" s="9"/>
      <c r="I714" s="9"/>
      <c r="J714" s="9"/>
      <c r="K714" s="9"/>
      <c r="L714" s="9"/>
      <c r="M714" s="9"/>
    </row>
    <row r="715" spans="3:13">
      <c r="C715" s="9"/>
      <c r="D715" s="9"/>
      <c r="E715" s="61"/>
      <c r="F715" s="18"/>
      <c r="G715" s="9"/>
      <c r="H715" s="9"/>
      <c r="I715" s="9"/>
      <c r="J715" s="9"/>
      <c r="K715" s="9"/>
      <c r="L715" s="9"/>
      <c r="M715" s="9"/>
    </row>
    <row r="716" spans="3:13">
      <c r="C716" s="9"/>
      <c r="D716" s="9"/>
      <c r="E716" s="61"/>
      <c r="F716" s="18"/>
      <c r="G716" s="9"/>
      <c r="H716" s="9"/>
      <c r="I716" s="9"/>
      <c r="J716" s="9"/>
      <c r="K716" s="9"/>
      <c r="L716" s="9"/>
      <c r="M716" s="9"/>
    </row>
    <row r="717" spans="3:13">
      <c r="C717" s="9"/>
      <c r="D717" s="9"/>
      <c r="E717" s="61"/>
      <c r="F717" s="18"/>
      <c r="G717" s="9"/>
      <c r="H717" s="9"/>
      <c r="I717" s="9"/>
      <c r="J717" s="9"/>
      <c r="K717" s="9"/>
      <c r="L717" s="9"/>
      <c r="M717" s="9"/>
    </row>
    <row r="718" spans="3:13">
      <c r="C718" s="9"/>
      <c r="D718" s="9"/>
      <c r="E718" s="61"/>
      <c r="F718" s="18"/>
      <c r="G718" s="9"/>
      <c r="H718" s="9"/>
      <c r="I718" s="9"/>
      <c r="J718" s="9"/>
      <c r="K718" s="9"/>
      <c r="L718" s="9"/>
      <c r="M718" s="9"/>
    </row>
    <row r="719" spans="3:13">
      <c r="C719" s="9"/>
      <c r="D719" s="9"/>
      <c r="E719" s="61"/>
      <c r="F719" s="18"/>
      <c r="G719" s="9"/>
      <c r="H719" s="9"/>
      <c r="I719" s="9"/>
      <c r="J719" s="9"/>
      <c r="K719" s="9"/>
      <c r="L719" s="9"/>
      <c r="M719" s="9"/>
    </row>
    <row r="720" spans="3:13">
      <c r="C720" s="9"/>
      <c r="D720" s="9"/>
      <c r="E720" s="61"/>
      <c r="F720" s="18"/>
      <c r="G720" s="9"/>
      <c r="H720" s="9"/>
      <c r="I720" s="9"/>
      <c r="J720" s="9"/>
      <c r="K720" s="9"/>
      <c r="L720" s="9"/>
      <c r="M720" s="9"/>
    </row>
    <row r="721" spans="3:13">
      <c r="C721" s="9"/>
      <c r="D721" s="9"/>
      <c r="E721" s="61"/>
      <c r="F721" s="18"/>
      <c r="G721" s="9"/>
      <c r="H721" s="9"/>
      <c r="I721" s="9"/>
      <c r="J721" s="9"/>
      <c r="K721" s="9"/>
      <c r="L721" s="9"/>
      <c r="M721" s="9"/>
    </row>
    <row r="722" spans="3:13">
      <c r="C722" s="9"/>
      <c r="D722" s="9"/>
      <c r="E722" s="61"/>
      <c r="F722" s="18"/>
      <c r="G722" s="9"/>
      <c r="H722" s="9"/>
      <c r="I722" s="9"/>
      <c r="J722" s="9"/>
      <c r="K722" s="9"/>
      <c r="L722" s="9"/>
      <c r="M722" s="9"/>
    </row>
    <row r="723" spans="3:13">
      <c r="C723" s="9"/>
      <c r="D723" s="9"/>
      <c r="E723" s="61"/>
      <c r="F723" s="18"/>
      <c r="G723" s="9"/>
      <c r="H723" s="9"/>
      <c r="I723" s="9"/>
      <c r="J723" s="9"/>
      <c r="K723" s="9"/>
      <c r="L723" s="9"/>
      <c r="M723" s="9"/>
    </row>
    <row r="724" spans="3:13">
      <c r="C724" s="9"/>
      <c r="D724" s="9"/>
      <c r="E724" s="61"/>
      <c r="F724" s="18"/>
      <c r="G724" s="9"/>
      <c r="H724" s="9"/>
      <c r="I724" s="9"/>
      <c r="J724" s="9"/>
      <c r="K724" s="9"/>
      <c r="L724" s="9"/>
      <c r="M724" s="9"/>
    </row>
    <row r="725" spans="3:13">
      <c r="C725" s="9"/>
      <c r="D725" s="9"/>
      <c r="E725" s="61"/>
      <c r="F725" s="18"/>
      <c r="G725" s="9"/>
      <c r="H725" s="9"/>
      <c r="I725" s="9"/>
      <c r="J725" s="9"/>
      <c r="K725" s="9"/>
      <c r="L725" s="9"/>
      <c r="M725" s="9"/>
    </row>
    <row r="726" spans="3:13">
      <c r="C726" s="9"/>
      <c r="D726" s="9"/>
      <c r="E726" s="61"/>
      <c r="F726" s="18"/>
      <c r="G726" s="9"/>
      <c r="H726" s="9"/>
      <c r="I726" s="9"/>
      <c r="J726" s="9"/>
      <c r="K726" s="9"/>
      <c r="L726" s="9"/>
      <c r="M726" s="9"/>
    </row>
    <row r="727" spans="3:13">
      <c r="C727" s="9"/>
      <c r="D727" s="9"/>
      <c r="E727" s="61"/>
      <c r="F727" s="18"/>
      <c r="G727" s="9"/>
      <c r="H727" s="9"/>
      <c r="I727" s="9"/>
      <c r="J727" s="9"/>
      <c r="K727" s="9"/>
      <c r="L727" s="9"/>
      <c r="M727" s="9"/>
    </row>
    <row r="728" spans="3:13">
      <c r="C728" s="9"/>
      <c r="D728" s="9"/>
      <c r="E728" s="61"/>
      <c r="F728" s="18"/>
      <c r="G728" s="9"/>
      <c r="H728" s="9"/>
      <c r="I728" s="9"/>
      <c r="J728" s="9"/>
      <c r="K728" s="9"/>
      <c r="L728" s="9"/>
      <c r="M728" s="9"/>
    </row>
    <row r="729" spans="3:13">
      <c r="C729" s="9"/>
      <c r="D729" s="9"/>
      <c r="E729" s="61"/>
      <c r="F729" s="18"/>
      <c r="G729" s="9"/>
      <c r="H729" s="9"/>
      <c r="I729" s="9"/>
      <c r="J729" s="9"/>
      <c r="K729" s="9"/>
      <c r="L729" s="9"/>
      <c r="M729" s="9"/>
    </row>
    <row r="730" spans="3:13">
      <c r="C730" s="9"/>
      <c r="D730" s="9"/>
      <c r="E730" s="61"/>
      <c r="F730" s="18"/>
      <c r="G730" s="9"/>
      <c r="H730" s="9"/>
      <c r="I730" s="9"/>
      <c r="J730" s="9"/>
      <c r="K730" s="9"/>
      <c r="L730" s="9"/>
      <c r="M730" s="9"/>
    </row>
    <row r="731" spans="3:13">
      <c r="C731" s="9"/>
      <c r="D731" s="9"/>
      <c r="E731" s="61"/>
      <c r="F731" s="18"/>
      <c r="G731" s="9"/>
      <c r="H731" s="9"/>
      <c r="I731" s="9"/>
      <c r="J731" s="9"/>
      <c r="K731" s="9"/>
      <c r="L731" s="9"/>
      <c r="M731" s="9"/>
    </row>
    <row r="732" spans="3:13">
      <c r="C732" s="9"/>
      <c r="D732" s="9"/>
      <c r="E732" s="61"/>
      <c r="F732" s="18"/>
      <c r="G732" s="9"/>
      <c r="H732" s="9"/>
      <c r="I732" s="9"/>
      <c r="J732" s="9"/>
      <c r="K732" s="9"/>
      <c r="L732" s="9"/>
      <c r="M732" s="9"/>
    </row>
    <row r="733" spans="3:13">
      <c r="C733" s="9"/>
      <c r="D733" s="9"/>
      <c r="E733" s="61"/>
      <c r="F733" s="18"/>
      <c r="G733" s="9"/>
      <c r="H733" s="9"/>
      <c r="I733" s="9"/>
      <c r="J733" s="9"/>
      <c r="K733" s="9"/>
      <c r="L733" s="9"/>
      <c r="M733" s="9"/>
    </row>
    <row r="734" spans="3:13">
      <c r="C734" s="9"/>
      <c r="D734" s="9"/>
      <c r="E734" s="61"/>
      <c r="F734" s="18"/>
      <c r="G734" s="9"/>
      <c r="H734" s="9"/>
      <c r="I734" s="9"/>
      <c r="J734" s="9"/>
      <c r="K734" s="9"/>
      <c r="L734" s="9"/>
      <c r="M734" s="9"/>
    </row>
    <row r="735" spans="3:13">
      <c r="C735" s="9"/>
      <c r="D735" s="9"/>
      <c r="E735" s="61"/>
      <c r="F735" s="18"/>
      <c r="G735" s="9"/>
      <c r="H735" s="9"/>
      <c r="I735" s="9"/>
      <c r="J735" s="9"/>
      <c r="K735" s="9"/>
      <c r="L735" s="9"/>
      <c r="M735" s="9"/>
    </row>
    <row r="736" spans="3:13">
      <c r="C736" s="9"/>
      <c r="D736" s="9"/>
      <c r="E736" s="61"/>
      <c r="F736" s="18"/>
      <c r="G736" s="9"/>
      <c r="H736" s="9"/>
      <c r="I736" s="9"/>
      <c r="J736" s="9"/>
      <c r="K736" s="9"/>
      <c r="L736" s="9"/>
      <c r="M736" s="9"/>
    </row>
    <row r="737" spans="3:13">
      <c r="C737" s="9"/>
      <c r="D737" s="9"/>
      <c r="E737" s="61"/>
      <c r="F737" s="18"/>
      <c r="G737" s="9"/>
      <c r="H737" s="9"/>
      <c r="I737" s="9"/>
      <c r="J737" s="9"/>
      <c r="K737" s="9"/>
      <c r="L737" s="9"/>
      <c r="M737" s="9"/>
    </row>
    <row r="738" spans="3:13">
      <c r="C738" s="9"/>
      <c r="D738" s="9"/>
      <c r="E738" s="61"/>
      <c r="F738" s="18"/>
      <c r="G738" s="9"/>
      <c r="H738" s="9"/>
      <c r="I738" s="9"/>
      <c r="J738" s="9"/>
      <c r="K738" s="9"/>
      <c r="L738" s="9"/>
      <c r="M738" s="9"/>
    </row>
    <row r="739" spans="3:13">
      <c r="C739" s="9"/>
      <c r="D739" s="9"/>
      <c r="E739" s="61"/>
      <c r="F739" s="18"/>
      <c r="G739" s="9"/>
      <c r="H739" s="9"/>
      <c r="I739" s="9"/>
      <c r="J739" s="9"/>
      <c r="K739" s="9"/>
      <c r="L739" s="9"/>
      <c r="M739" s="9"/>
    </row>
    <row r="740" spans="3:13">
      <c r="C740" s="9"/>
      <c r="D740" s="9"/>
      <c r="E740" s="61"/>
      <c r="F740" s="18"/>
      <c r="G740" s="9"/>
      <c r="H740" s="9"/>
      <c r="I740" s="9"/>
      <c r="J740" s="9"/>
      <c r="K740" s="9"/>
      <c r="L740" s="9"/>
      <c r="M740" s="9"/>
    </row>
    <row r="741" spans="3:13">
      <c r="C741" s="9"/>
      <c r="D741" s="9"/>
      <c r="E741" s="61"/>
      <c r="F741" s="18"/>
      <c r="G741" s="9"/>
      <c r="H741" s="9"/>
      <c r="I741" s="9"/>
      <c r="J741" s="9"/>
      <c r="K741" s="9"/>
      <c r="L741" s="9"/>
      <c r="M741" s="9"/>
    </row>
    <row r="742" spans="3:13">
      <c r="C742" s="9"/>
      <c r="D742" s="9"/>
      <c r="E742" s="61"/>
      <c r="F742" s="18"/>
      <c r="G742" s="9"/>
      <c r="H742" s="9"/>
      <c r="I742" s="9"/>
      <c r="J742" s="9"/>
      <c r="K742" s="9"/>
      <c r="L742" s="9"/>
      <c r="M742" s="9"/>
    </row>
    <row r="743" spans="3:13">
      <c r="C743" s="9"/>
      <c r="D743" s="9"/>
      <c r="E743" s="61"/>
      <c r="F743" s="18"/>
      <c r="G743" s="9"/>
      <c r="H743" s="9"/>
      <c r="I743" s="9"/>
      <c r="J743" s="9"/>
      <c r="K743" s="9"/>
      <c r="L743" s="9"/>
      <c r="M743" s="9"/>
    </row>
    <row r="744" spans="3:13">
      <c r="C744" s="9"/>
      <c r="D744" s="9"/>
      <c r="E744" s="61"/>
      <c r="F744" s="18"/>
      <c r="G744" s="9"/>
      <c r="H744" s="9"/>
      <c r="I744" s="9"/>
      <c r="J744" s="9"/>
      <c r="K744" s="9"/>
      <c r="L744" s="9"/>
      <c r="M744" s="9"/>
    </row>
    <row r="745" spans="3:13">
      <c r="C745" s="9"/>
      <c r="D745" s="9"/>
      <c r="E745" s="61"/>
      <c r="F745" s="18"/>
      <c r="G745" s="9"/>
      <c r="H745" s="9"/>
      <c r="I745" s="9"/>
      <c r="J745" s="9"/>
      <c r="K745" s="9"/>
      <c r="L745" s="9"/>
      <c r="M745" s="9"/>
    </row>
    <row r="746" spans="3:13">
      <c r="C746" s="9"/>
      <c r="D746" s="9"/>
      <c r="E746" s="61"/>
      <c r="F746" s="18"/>
      <c r="G746" s="9"/>
      <c r="H746" s="9"/>
      <c r="I746" s="9"/>
      <c r="J746" s="9"/>
      <c r="K746" s="9"/>
      <c r="L746" s="9"/>
      <c r="M746" s="9"/>
    </row>
    <row r="747" spans="3:13">
      <c r="C747" s="9"/>
      <c r="D747" s="9"/>
      <c r="E747" s="61"/>
      <c r="F747" s="18"/>
      <c r="G747" s="9"/>
      <c r="H747" s="9"/>
      <c r="I747" s="9"/>
      <c r="J747" s="9"/>
      <c r="K747" s="9"/>
      <c r="L747" s="9"/>
      <c r="M747" s="9"/>
    </row>
    <row r="748" spans="3:13">
      <c r="C748" s="9"/>
      <c r="D748" s="9"/>
      <c r="E748" s="61"/>
      <c r="F748" s="18"/>
      <c r="G748" s="9"/>
      <c r="H748" s="9"/>
      <c r="I748" s="9"/>
      <c r="J748" s="9"/>
      <c r="K748" s="9"/>
      <c r="L748" s="9"/>
      <c r="M748" s="9"/>
    </row>
    <row r="749" spans="3:13">
      <c r="C749" s="9"/>
      <c r="D749" s="9"/>
      <c r="E749" s="61"/>
      <c r="F749" s="18"/>
      <c r="G749" s="9"/>
      <c r="H749" s="9"/>
      <c r="I749" s="9"/>
      <c r="J749" s="9"/>
      <c r="K749" s="9"/>
      <c r="L749" s="9"/>
      <c r="M749" s="9"/>
    </row>
    <row r="750" spans="3:13">
      <c r="C750" s="9"/>
      <c r="D750" s="9"/>
      <c r="E750" s="61"/>
      <c r="F750" s="18"/>
      <c r="G750" s="9"/>
      <c r="H750" s="9"/>
      <c r="I750" s="9"/>
      <c r="J750" s="9"/>
      <c r="K750" s="9"/>
      <c r="L750" s="9"/>
      <c r="M750" s="9"/>
    </row>
    <row r="751" spans="3:13">
      <c r="C751" s="9"/>
      <c r="D751" s="9"/>
      <c r="E751" s="61"/>
      <c r="F751" s="18"/>
      <c r="G751" s="9"/>
      <c r="H751" s="9"/>
      <c r="I751" s="9"/>
      <c r="J751" s="9"/>
      <c r="K751" s="9"/>
      <c r="L751" s="9"/>
      <c r="M751" s="9"/>
    </row>
    <row r="752" spans="3:13">
      <c r="C752" s="9"/>
      <c r="D752" s="9"/>
      <c r="E752" s="61"/>
      <c r="F752" s="18"/>
      <c r="G752" s="9"/>
      <c r="H752" s="9"/>
      <c r="I752" s="9"/>
      <c r="J752" s="9"/>
      <c r="K752" s="9"/>
      <c r="L752" s="9"/>
      <c r="M752" s="9"/>
    </row>
    <row r="753" spans="3:13">
      <c r="C753" s="9"/>
      <c r="D753" s="9"/>
      <c r="E753" s="61"/>
      <c r="F753" s="18"/>
      <c r="G753" s="9"/>
      <c r="H753" s="9"/>
      <c r="I753" s="9"/>
      <c r="J753" s="9"/>
      <c r="K753" s="9"/>
      <c r="L753" s="9"/>
      <c r="M753" s="9"/>
    </row>
    <row r="754" spans="3:13">
      <c r="C754" s="9"/>
      <c r="D754" s="9"/>
      <c r="E754" s="61"/>
      <c r="F754" s="18"/>
      <c r="G754" s="9"/>
      <c r="H754" s="9"/>
      <c r="I754" s="9"/>
      <c r="J754" s="9"/>
      <c r="K754" s="9"/>
      <c r="L754" s="9"/>
      <c r="M754" s="9"/>
    </row>
    <row r="755" spans="3:13">
      <c r="C755" s="9"/>
      <c r="D755" s="9"/>
      <c r="E755" s="61"/>
      <c r="F755" s="18"/>
      <c r="G755" s="9"/>
      <c r="H755" s="9"/>
      <c r="I755" s="9"/>
      <c r="J755" s="9"/>
      <c r="K755" s="9"/>
      <c r="L755" s="9"/>
      <c r="M755" s="9"/>
    </row>
    <row r="756" spans="3:13">
      <c r="C756" s="9"/>
      <c r="D756" s="9"/>
      <c r="E756" s="61"/>
      <c r="F756" s="18"/>
      <c r="G756" s="9"/>
      <c r="H756" s="9"/>
      <c r="I756" s="9"/>
      <c r="J756" s="9"/>
      <c r="K756" s="9"/>
      <c r="L756" s="9"/>
      <c r="M756" s="9"/>
    </row>
    <row r="757" spans="3:13">
      <c r="C757" s="9"/>
      <c r="D757" s="9"/>
      <c r="E757" s="61"/>
      <c r="F757" s="18"/>
      <c r="G757" s="9"/>
      <c r="H757" s="9"/>
      <c r="I757" s="9"/>
      <c r="J757" s="9"/>
      <c r="K757" s="9"/>
      <c r="L757" s="9"/>
      <c r="M757" s="9"/>
    </row>
    <row r="758" spans="3:13">
      <c r="C758" s="9"/>
      <c r="D758" s="9"/>
      <c r="E758" s="61"/>
      <c r="F758" s="18"/>
      <c r="G758" s="9"/>
      <c r="H758" s="9"/>
      <c r="I758" s="9"/>
      <c r="J758" s="9"/>
      <c r="K758" s="9"/>
      <c r="L758" s="9"/>
      <c r="M758" s="9"/>
    </row>
    <row r="759" spans="3:13">
      <c r="C759" s="9"/>
      <c r="D759" s="9"/>
      <c r="E759" s="61"/>
      <c r="F759" s="18"/>
      <c r="G759" s="9"/>
      <c r="H759" s="9"/>
      <c r="I759" s="9"/>
      <c r="J759" s="9"/>
      <c r="K759" s="9"/>
      <c r="L759" s="9"/>
      <c r="M759" s="9"/>
    </row>
    <row r="760" spans="3:13">
      <c r="C760" s="9"/>
      <c r="D760" s="9"/>
      <c r="E760" s="61"/>
      <c r="F760" s="18"/>
      <c r="G760" s="9"/>
      <c r="H760" s="9"/>
      <c r="I760" s="9"/>
      <c r="J760" s="9"/>
      <c r="K760" s="9"/>
      <c r="L760" s="9"/>
      <c r="M760" s="9"/>
    </row>
    <row r="761" spans="3:13">
      <c r="C761" s="9"/>
      <c r="D761" s="9"/>
      <c r="E761" s="61"/>
      <c r="F761" s="18"/>
      <c r="G761" s="9"/>
      <c r="H761" s="9"/>
      <c r="I761" s="9"/>
      <c r="J761" s="9"/>
      <c r="K761" s="9"/>
      <c r="L761" s="9"/>
      <c r="M761" s="9"/>
    </row>
    <row r="762" spans="3:13">
      <c r="C762" s="9"/>
      <c r="D762" s="9"/>
      <c r="E762" s="61"/>
      <c r="F762" s="18"/>
      <c r="G762" s="9"/>
      <c r="H762" s="9"/>
      <c r="I762" s="9"/>
      <c r="J762" s="9"/>
      <c r="K762" s="9"/>
      <c r="L762" s="9"/>
      <c r="M762" s="9"/>
    </row>
    <row r="763" spans="3:13">
      <c r="C763" s="9"/>
      <c r="D763" s="9"/>
      <c r="E763" s="61"/>
      <c r="F763" s="18"/>
      <c r="G763" s="9"/>
      <c r="H763" s="9"/>
      <c r="I763" s="9"/>
      <c r="J763" s="9"/>
      <c r="K763" s="9"/>
      <c r="L763" s="9"/>
      <c r="M763" s="9"/>
    </row>
    <row r="764" spans="3:13">
      <c r="C764" s="9"/>
      <c r="D764" s="9"/>
      <c r="E764" s="61"/>
      <c r="F764" s="18"/>
      <c r="G764" s="9"/>
      <c r="H764" s="9"/>
      <c r="I764" s="9"/>
      <c r="J764" s="9"/>
      <c r="K764" s="9"/>
      <c r="L764" s="9"/>
      <c r="M764" s="9"/>
    </row>
    <row r="765" spans="3:13">
      <c r="C765" s="9"/>
      <c r="D765" s="9"/>
      <c r="E765" s="61"/>
      <c r="F765" s="18"/>
      <c r="G765" s="9"/>
      <c r="H765" s="9"/>
      <c r="I765" s="9"/>
      <c r="J765" s="9"/>
      <c r="K765" s="9"/>
      <c r="L765" s="9"/>
      <c r="M765" s="9"/>
    </row>
    <row r="766" spans="3:13">
      <c r="C766" s="9"/>
      <c r="D766" s="9"/>
      <c r="E766" s="61"/>
      <c r="F766" s="18"/>
      <c r="G766" s="9"/>
      <c r="H766" s="9"/>
      <c r="I766" s="9"/>
      <c r="J766" s="9"/>
      <c r="K766" s="9"/>
      <c r="L766" s="9"/>
      <c r="M766" s="9"/>
    </row>
    <row r="767" spans="3:13">
      <c r="C767" s="9"/>
      <c r="D767" s="9"/>
      <c r="E767" s="61"/>
      <c r="F767" s="18"/>
      <c r="G767" s="9"/>
      <c r="H767" s="9"/>
      <c r="I767" s="9"/>
      <c r="J767" s="9"/>
      <c r="K767" s="9"/>
      <c r="L767" s="9"/>
      <c r="M767" s="9"/>
    </row>
    <row r="768" spans="3:13">
      <c r="C768" s="9"/>
      <c r="D768" s="9"/>
      <c r="E768" s="61"/>
      <c r="F768" s="18"/>
      <c r="G768" s="9"/>
      <c r="H768" s="9"/>
      <c r="I768" s="9"/>
      <c r="J768" s="9"/>
      <c r="K768" s="9"/>
      <c r="L768" s="9"/>
      <c r="M768" s="9"/>
    </row>
    <row r="769" spans="3:13">
      <c r="C769" s="9"/>
      <c r="D769" s="9"/>
      <c r="E769" s="61"/>
      <c r="F769" s="18"/>
      <c r="G769" s="9"/>
      <c r="H769" s="9"/>
      <c r="I769" s="9"/>
      <c r="J769" s="9"/>
      <c r="K769" s="9"/>
      <c r="L769" s="9"/>
      <c r="M769" s="9"/>
    </row>
    <row r="770" spans="3:13">
      <c r="C770" s="9"/>
      <c r="D770" s="9"/>
      <c r="E770" s="61"/>
      <c r="F770" s="18"/>
      <c r="G770" s="9"/>
      <c r="H770" s="9"/>
      <c r="I770" s="9"/>
      <c r="J770" s="9"/>
      <c r="K770" s="9"/>
      <c r="L770" s="9"/>
      <c r="M770" s="9"/>
    </row>
    <row r="771" spans="3:13">
      <c r="C771" s="9"/>
      <c r="D771" s="9"/>
      <c r="E771" s="61"/>
      <c r="F771" s="18"/>
      <c r="G771" s="9"/>
      <c r="H771" s="9"/>
      <c r="I771" s="9"/>
      <c r="J771" s="9"/>
      <c r="K771" s="9"/>
      <c r="L771" s="9"/>
      <c r="M771" s="9"/>
    </row>
    <row r="772" spans="3:13">
      <c r="C772" s="9"/>
      <c r="D772" s="9"/>
      <c r="E772" s="61"/>
      <c r="F772" s="18"/>
      <c r="G772" s="9"/>
      <c r="H772" s="9"/>
      <c r="I772" s="9"/>
      <c r="J772" s="9"/>
      <c r="K772" s="9"/>
      <c r="L772" s="9"/>
      <c r="M772" s="9"/>
    </row>
    <row r="773" spans="3:13">
      <c r="C773" s="9"/>
      <c r="D773" s="9"/>
      <c r="E773" s="61"/>
      <c r="F773" s="18"/>
      <c r="G773" s="9"/>
      <c r="H773" s="9"/>
      <c r="I773" s="9"/>
      <c r="J773" s="9"/>
      <c r="K773" s="9"/>
      <c r="L773" s="9"/>
      <c r="M773" s="9"/>
    </row>
    <row r="774" spans="3:13">
      <c r="C774" s="9"/>
      <c r="D774" s="9"/>
      <c r="E774" s="61"/>
      <c r="F774" s="18"/>
      <c r="G774" s="9"/>
      <c r="H774" s="9"/>
      <c r="I774" s="9"/>
      <c r="J774" s="9"/>
      <c r="K774" s="9"/>
      <c r="L774" s="9"/>
      <c r="M774" s="9"/>
    </row>
    <row r="775" spans="3:13">
      <c r="C775" s="9"/>
      <c r="D775" s="9"/>
      <c r="E775" s="61"/>
      <c r="F775" s="18"/>
      <c r="G775" s="9"/>
      <c r="H775" s="9"/>
      <c r="I775" s="9"/>
      <c r="J775" s="9"/>
      <c r="K775" s="9"/>
      <c r="L775" s="9"/>
      <c r="M775" s="9"/>
    </row>
    <row r="776" spans="3:13">
      <c r="C776" s="9"/>
      <c r="D776" s="9"/>
      <c r="E776" s="61"/>
      <c r="F776" s="18"/>
      <c r="G776" s="9"/>
      <c r="H776" s="9"/>
      <c r="I776" s="9"/>
      <c r="J776" s="9"/>
      <c r="K776" s="9"/>
      <c r="L776" s="9"/>
      <c r="M776" s="9"/>
    </row>
    <row r="777" spans="3:13">
      <c r="C777" s="9"/>
      <c r="D777" s="9"/>
      <c r="E777" s="61"/>
      <c r="F777" s="18"/>
      <c r="G777" s="9"/>
      <c r="H777" s="9"/>
      <c r="I777" s="9"/>
      <c r="J777" s="9"/>
      <c r="K777" s="9"/>
      <c r="L777" s="9"/>
      <c r="M777" s="9"/>
    </row>
    <row r="778" spans="3:13">
      <c r="C778" s="9"/>
      <c r="D778" s="9"/>
      <c r="E778" s="61"/>
      <c r="F778" s="18"/>
      <c r="G778" s="9"/>
      <c r="H778" s="9"/>
      <c r="I778" s="9"/>
      <c r="J778" s="9"/>
      <c r="K778" s="9"/>
      <c r="L778" s="9"/>
      <c r="M778" s="9"/>
    </row>
    <row r="779" spans="3:13">
      <c r="C779" s="9"/>
      <c r="D779" s="9"/>
      <c r="E779" s="61"/>
      <c r="F779" s="18"/>
      <c r="G779" s="9"/>
      <c r="H779" s="9"/>
      <c r="I779" s="9"/>
      <c r="J779" s="9"/>
      <c r="K779" s="9"/>
      <c r="L779" s="9"/>
      <c r="M779" s="9"/>
    </row>
    <row r="780" spans="3:13">
      <c r="C780" s="9"/>
      <c r="D780" s="9"/>
      <c r="E780" s="61"/>
      <c r="F780" s="18"/>
      <c r="G780" s="9"/>
      <c r="H780" s="9"/>
      <c r="I780" s="9"/>
      <c r="J780" s="9"/>
      <c r="K780" s="9"/>
      <c r="L780" s="9"/>
      <c r="M780" s="9"/>
    </row>
    <row r="781" spans="3:13">
      <c r="C781" s="9"/>
      <c r="D781" s="9"/>
      <c r="E781" s="61"/>
      <c r="F781" s="18"/>
      <c r="G781" s="9"/>
      <c r="H781" s="9"/>
      <c r="I781" s="9"/>
      <c r="J781" s="9"/>
      <c r="K781" s="9"/>
      <c r="L781" s="9"/>
      <c r="M781" s="9"/>
    </row>
    <row r="782" spans="3:13">
      <c r="C782" s="9"/>
      <c r="D782" s="9"/>
      <c r="E782" s="61"/>
      <c r="F782" s="18"/>
      <c r="G782" s="9"/>
      <c r="H782" s="9"/>
      <c r="I782" s="9"/>
      <c r="J782" s="9"/>
      <c r="K782" s="9"/>
      <c r="L782" s="9"/>
      <c r="M782" s="9"/>
    </row>
    <row r="783" spans="3:13">
      <c r="C783" s="9"/>
      <c r="D783" s="9"/>
      <c r="E783" s="61"/>
      <c r="F783" s="18"/>
      <c r="G783" s="9"/>
      <c r="H783" s="9"/>
      <c r="I783" s="9"/>
      <c r="J783" s="9"/>
      <c r="K783" s="9"/>
      <c r="L783" s="9"/>
      <c r="M783" s="9"/>
    </row>
    <row r="784" spans="3:13">
      <c r="C784" s="9"/>
      <c r="D784" s="9"/>
      <c r="E784" s="61"/>
      <c r="F784" s="18"/>
      <c r="G784" s="9"/>
      <c r="H784" s="9"/>
      <c r="I784" s="9"/>
      <c r="J784" s="9"/>
      <c r="K784" s="9"/>
      <c r="L784" s="9"/>
      <c r="M784" s="9"/>
    </row>
    <row r="785" spans="3:13">
      <c r="C785" s="9"/>
      <c r="D785" s="9"/>
      <c r="E785" s="61"/>
      <c r="F785" s="18"/>
      <c r="G785" s="9"/>
      <c r="H785" s="9"/>
      <c r="I785" s="9"/>
      <c r="J785" s="9"/>
      <c r="K785" s="9"/>
      <c r="L785" s="9"/>
      <c r="M785" s="9"/>
    </row>
    <row r="786" spans="3:13">
      <c r="C786" s="9"/>
      <c r="D786" s="9"/>
      <c r="E786" s="61"/>
      <c r="F786" s="18"/>
      <c r="G786" s="9"/>
      <c r="H786" s="9"/>
      <c r="I786" s="9"/>
      <c r="J786" s="9"/>
      <c r="K786" s="9"/>
      <c r="L786" s="9"/>
      <c r="M786" s="9"/>
    </row>
    <row r="787" spans="3:13">
      <c r="C787" s="9"/>
      <c r="D787" s="9"/>
      <c r="E787" s="61"/>
      <c r="F787" s="18"/>
      <c r="G787" s="9"/>
      <c r="H787" s="9"/>
      <c r="I787" s="9"/>
      <c r="J787" s="9"/>
      <c r="K787" s="9"/>
      <c r="L787" s="9"/>
      <c r="M787" s="9"/>
    </row>
    <row r="788" spans="3:13">
      <c r="C788" s="9"/>
      <c r="D788" s="9"/>
      <c r="E788" s="61"/>
      <c r="F788" s="18"/>
      <c r="G788" s="9"/>
      <c r="H788" s="9"/>
      <c r="I788" s="9"/>
      <c r="J788" s="9"/>
      <c r="K788" s="9"/>
      <c r="L788" s="9"/>
      <c r="M788" s="9"/>
    </row>
    <row r="789" spans="3:13">
      <c r="C789" s="9"/>
      <c r="D789" s="9"/>
      <c r="E789" s="61"/>
      <c r="F789" s="18"/>
      <c r="G789" s="9"/>
      <c r="H789" s="9"/>
      <c r="I789" s="9"/>
      <c r="J789" s="9"/>
      <c r="K789" s="9"/>
      <c r="L789" s="9"/>
      <c r="M789" s="9"/>
    </row>
    <row r="790" spans="3:13">
      <c r="C790" s="9"/>
      <c r="D790" s="9"/>
      <c r="E790" s="61"/>
      <c r="F790" s="18"/>
      <c r="G790" s="9"/>
      <c r="H790" s="9"/>
      <c r="I790" s="9"/>
      <c r="J790" s="9"/>
      <c r="K790" s="9"/>
      <c r="L790" s="9"/>
      <c r="M790" s="9"/>
    </row>
    <row r="791" spans="3:13">
      <c r="C791" s="9"/>
      <c r="D791" s="9"/>
      <c r="E791" s="61"/>
      <c r="F791" s="18"/>
      <c r="G791" s="9"/>
      <c r="H791" s="9"/>
      <c r="I791" s="9"/>
      <c r="J791" s="9"/>
      <c r="K791" s="9"/>
      <c r="L791" s="9"/>
      <c r="M791" s="9"/>
    </row>
    <row r="792" spans="3:13">
      <c r="C792" s="9"/>
      <c r="D792" s="9"/>
      <c r="E792" s="61"/>
      <c r="F792" s="18"/>
      <c r="G792" s="9"/>
      <c r="H792" s="9"/>
      <c r="I792" s="9"/>
      <c r="J792" s="9"/>
      <c r="K792" s="9"/>
      <c r="L792" s="9"/>
      <c r="M792" s="9"/>
    </row>
    <row r="793" spans="3:13">
      <c r="C793" s="9"/>
      <c r="D793" s="9"/>
      <c r="E793" s="61"/>
      <c r="F793" s="18"/>
      <c r="G793" s="9"/>
      <c r="H793" s="9"/>
      <c r="I793" s="9"/>
      <c r="J793" s="9"/>
      <c r="K793" s="9"/>
      <c r="L793" s="9"/>
      <c r="M793" s="9"/>
    </row>
    <row r="794" spans="3:13">
      <c r="C794" s="9"/>
      <c r="D794" s="9"/>
      <c r="E794" s="61"/>
      <c r="F794" s="18"/>
      <c r="G794" s="9"/>
      <c r="H794" s="9"/>
      <c r="I794" s="9"/>
      <c r="J794" s="9"/>
      <c r="K794" s="9"/>
      <c r="L794" s="9"/>
      <c r="M794" s="9"/>
    </row>
    <row r="795" spans="3:13">
      <c r="C795" s="9"/>
      <c r="D795" s="9"/>
      <c r="E795" s="61"/>
      <c r="F795" s="18"/>
      <c r="G795" s="9"/>
      <c r="H795" s="9"/>
      <c r="I795" s="9"/>
      <c r="J795" s="9"/>
      <c r="K795" s="9"/>
      <c r="L795" s="9"/>
      <c r="M795" s="9"/>
    </row>
    <row r="796" spans="3:13">
      <c r="C796" s="9"/>
      <c r="D796" s="9"/>
      <c r="E796" s="61"/>
      <c r="F796" s="18"/>
      <c r="G796" s="9"/>
      <c r="H796" s="9"/>
      <c r="I796" s="9"/>
      <c r="J796" s="9"/>
      <c r="K796" s="9"/>
      <c r="L796" s="9"/>
      <c r="M796" s="9"/>
    </row>
    <row r="797" spans="3:13">
      <c r="C797" s="9"/>
      <c r="D797" s="9"/>
      <c r="E797" s="61"/>
      <c r="F797" s="18"/>
      <c r="G797" s="9"/>
      <c r="H797" s="9"/>
      <c r="I797" s="9"/>
      <c r="J797" s="9"/>
      <c r="K797" s="9"/>
      <c r="L797" s="9"/>
      <c r="M797" s="9"/>
    </row>
    <row r="798" spans="3:13">
      <c r="C798" s="9"/>
      <c r="D798" s="9"/>
      <c r="E798" s="61"/>
      <c r="F798" s="18"/>
      <c r="G798" s="9"/>
      <c r="H798" s="9"/>
      <c r="I798" s="9"/>
      <c r="J798" s="9"/>
      <c r="K798" s="9"/>
      <c r="L798" s="9"/>
      <c r="M798" s="9"/>
    </row>
    <row r="799" spans="3:13">
      <c r="C799" s="9"/>
      <c r="D799" s="9"/>
      <c r="E799" s="61"/>
      <c r="F799" s="18"/>
      <c r="G799" s="9"/>
      <c r="H799" s="9"/>
      <c r="I799" s="9"/>
      <c r="J799" s="9"/>
      <c r="K799" s="9"/>
      <c r="L799" s="9"/>
      <c r="M799" s="9"/>
    </row>
    <row r="800" spans="3:13">
      <c r="C800" s="9"/>
      <c r="D800" s="9"/>
      <c r="E800" s="61"/>
      <c r="F800" s="18"/>
      <c r="G800" s="9"/>
      <c r="H800" s="9"/>
      <c r="I800" s="9"/>
      <c r="J800" s="9"/>
      <c r="K800" s="9"/>
      <c r="L800" s="9"/>
      <c r="M800" s="9"/>
    </row>
    <row r="801" spans="3:13">
      <c r="C801" s="9"/>
      <c r="D801" s="9"/>
      <c r="E801" s="61"/>
      <c r="F801" s="18"/>
      <c r="G801" s="9"/>
      <c r="H801" s="9"/>
      <c r="I801" s="9"/>
      <c r="J801" s="9"/>
      <c r="K801" s="9"/>
      <c r="L801" s="9"/>
      <c r="M801" s="9"/>
    </row>
    <row r="802" spans="3:13">
      <c r="C802" s="9"/>
      <c r="D802" s="9"/>
      <c r="E802" s="61"/>
      <c r="F802" s="18"/>
      <c r="G802" s="9"/>
      <c r="H802" s="9"/>
      <c r="I802" s="9"/>
      <c r="J802" s="9"/>
      <c r="K802" s="9"/>
      <c r="L802" s="9"/>
      <c r="M802" s="9"/>
    </row>
    <row r="803" spans="3:13">
      <c r="C803" s="9"/>
      <c r="D803" s="9"/>
      <c r="E803" s="61"/>
      <c r="F803" s="18"/>
      <c r="G803" s="9"/>
      <c r="H803" s="9"/>
      <c r="I803" s="9"/>
      <c r="J803" s="9"/>
      <c r="K803" s="9"/>
      <c r="L803" s="9"/>
      <c r="M803" s="9"/>
    </row>
    <row r="804" spans="3:13">
      <c r="C804" s="9"/>
      <c r="D804" s="9"/>
      <c r="E804" s="61"/>
      <c r="F804" s="18"/>
      <c r="G804" s="9"/>
      <c r="H804" s="9"/>
      <c r="I804" s="9"/>
      <c r="J804" s="9"/>
      <c r="K804" s="9"/>
      <c r="L804" s="9"/>
      <c r="M804" s="9"/>
    </row>
    <row r="805" spans="3:13">
      <c r="C805" s="9"/>
      <c r="D805" s="9"/>
      <c r="E805" s="61"/>
      <c r="F805" s="18"/>
      <c r="G805" s="9"/>
      <c r="H805" s="9"/>
      <c r="I805" s="9"/>
      <c r="J805" s="9"/>
      <c r="K805" s="9"/>
      <c r="L805" s="9"/>
      <c r="M805" s="9"/>
    </row>
    <row r="806" spans="3:13">
      <c r="C806" s="9"/>
      <c r="D806" s="9"/>
      <c r="E806" s="61"/>
      <c r="F806" s="18"/>
      <c r="G806" s="9"/>
      <c r="H806" s="9"/>
      <c r="I806" s="9"/>
      <c r="J806" s="9"/>
      <c r="K806" s="9"/>
      <c r="L806" s="9"/>
      <c r="M806" s="9"/>
    </row>
    <row r="807" spans="3:13">
      <c r="C807" s="9"/>
      <c r="D807" s="9"/>
      <c r="E807" s="61"/>
      <c r="F807" s="18"/>
      <c r="G807" s="9"/>
      <c r="H807" s="9"/>
      <c r="I807" s="9"/>
      <c r="J807" s="9"/>
      <c r="K807" s="9"/>
      <c r="L807" s="9"/>
      <c r="M807" s="9"/>
    </row>
    <row r="808" spans="3:13">
      <c r="C808" s="9"/>
      <c r="D808" s="9"/>
      <c r="E808" s="61"/>
      <c r="F808" s="18"/>
      <c r="G808" s="9"/>
      <c r="H808" s="9"/>
      <c r="I808" s="9"/>
      <c r="J808" s="9"/>
      <c r="K808" s="9"/>
      <c r="L808" s="9"/>
      <c r="M808" s="9"/>
    </row>
    <row r="809" spans="3:13">
      <c r="C809" s="9"/>
      <c r="D809" s="9"/>
      <c r="E809" s="61"/>
      <c r="F809" s="18"/>
      <c r="G809" s="9"/>
      <c r="H809" s="9"/>
      <c r="I809" s="9"/>
      <c r="J809" s="9"/>
      <c r="K809" s="9"/>
      <c r="L809" s="9"/>
      <c r="M809" s="9"/>
    </row>
    <row r="810" spans="3:13">
      <c r="C810" s="9"/>
      <c r="D810" s="9"/>
      <c r="E810" s="61"/>
      <c r="F810" s="18"/>
      <c r="G810" s="9"/>
      <c r="H810" s="9"/>
      <c r="I810" s="9"/>
      <c r="J810" s="9"/>
      <c r="K810" s="9"/>
      <c r="L810" s="9"/>
      <c r="M810" s="9"/>
    </row>
    <row r="811" spans="3:13">
      <c r="C811" s="9"/>
      <c r="D811" s="9"/>
      <c r="E811" s="61"/>
      <c r="F811" s="18"/>
      <c r="G811" s="9"/>
      <c r="H811" s="9"/>
      <c r="I811" s="9"/>
      <c r="J811" s="9"/>
      <c r="K811" s="9"/>
      <c r="L811" s="9"/>
      <c r="M811" s="9"/>
    </row>
    <row r="812" spans="3:13">
      <c r="C812" s="9"/>
      <c r="D812" s="9"/>
      <c r="E812" s="61"/>
      <c r="F812" s="18"/>
      <c r="G812" s="9"/>
      <c r="H812" s="9"/>
      <c r="I812" s="9"/>
      <c r="J812" s="9"/>
      <c r="K812" s="9"/>
      <c r="L812" s="9"/>
      <c r="M812" s="9"/>
    </row>
    <row r="813" spans="3:13">
      <c r="C813" s="9"/>
      <c r="D813" s="9"/>
      <c r="E813" s="61"/>
      <c r="F813" s="18"/>
      <c r="G813" s="9"/>
      <c r="H813" s="9"/>
      <c r="I813" s="9"/>
      <c r="J813" s="9"/>
      <c r="K813" s="9"/>
      <c r="L813" s="9"/>
      <c r="M813" s="9"/>
    </row>
    <row r="814" spans="3:13">
      <c r="C814" s="9"/>
      <c r="D814" s="9"/>
      <c r="E814" s="61"/>
      <c r="F814" s="18"/>
      <c r="G814" s="9"/>
      <c r="H814" s="9"/>
      <c r="I814" s="9"/>
      <c r="J814" s="9"/>
      <c r="K814" s="9"/>
      <c r="L814" s="9"/>
      <c r="M814" s="9"/>
    </row>
    <row r="815" spans="3:13">
      <c r="C815" s="9"/>
      <c r="D815" s="9"/>
      <c r="E815" s="61"/>
      <c r="F815" s="18"/>
      <c r="G815" s="9"/>
      <c r="H815" s="9"/>
      <c r="I815" s="9"/>
      <c r="J815" s="9"/>
      <c r="K815" s="9"/>
      <c r="L815" s="9"/>
      <c r="M815" s="9"/>
    </row>
    <row r="816" spans="3:13">
      <c r="C816" s="9"/>
      <c r="D816" s="9"/>
      <c r="E816" s="61"/>
      <c r="F816" s="18"/>
      <c r="G816" s="9"/>
      <c r="H816" s="9"/>
      <c r="I816" s="9"/>
      <c r="J816" s="9"/>
      <c r="K816" s="9"/>
      <c r="L816" s="9"/>
      <c r="M816" s="9"/>
    </row>
    <row r="817" spans="3:13">
      <c r="C817" s="9"/>
      <c r="D817" s="9"/>
      <c r="E817" s="61"/>
      <c r="F817" s="18"/>
      <c r="G817" s="9"/>
      <c r="H817" s="9"/>
      <c r="I817" s="9"/>
      <c r="J817" s="9"/>
      <c r="K817" s="9"/>
      <c r="L817" s="9"/>
      <c r="M817" s="9"/>
    </row>
    <row r="818" spans="3:13">
      <c r="C818" s="9"/>
      <c r="D818" s="9"/>
      <c r="E818" s="61"/>
      <c r="F818" s="18"/>
      <c r="G818" s="9"/>
      <c r="H818" s="9"/>
      <c r="I818" s="9"/>
      <c r="J818" s="9"/>
      <c r="K818" s="9"/>
      <c r="L818" s="9"/>
      <c r="M818" s="9"/>
    </row>
    <row r="819" spans="3:13">
      <c r="C819" s="9"/>
      <c r="D819" s="9"/>
      <c r="E819" s="61"/>
      <c r="F819" s="18"/>
      <c r="G819" s="9"/>
      <c r="H819" s="9"/>
      <c r="I819" s="9"/>
      <c r="J819" s="9"/>
      <c r="K819" s="9"/>
      <c r="L819" s="9"/>
      <c r="M819" s="9"/>
    </row>
    <row r="820" spans="3:13">
      <c r="C820" s="9"/>
      <c r="D820" s="9"/>
      <c r="E820" s="61"/>
      <c r="F820" s="18"/>
      <c r="G820" s="9"/>
      <c r="H820" s="9"/>
      <c r="I820" s="9"/>
      <c r="J820" s="9"/>
      <c r="K820" s="9"/>
      <c r="L820" s="9"/>
      <c r="M820" s="9"/>
    </row>
    <row r="821" spans="3:13">
      <c r="C821" s="9"/>
      <c r="D821" s="9"/>
      <c r="E821" s="61"/>
      <c r="F821" s="18"/>
      <c r="G821" s="9"/>
      <c r="H821" s="9"/>
      <c r="I821" s="9"/>
      <c r="J821" s="9"/>
      <c r="K821" s="9"/>
      <c r="L821" s="9"/>
      <c r="M821" s="9"/>
    </row>
    <row r="822" spans="3:13">
      <c r="C822" s="9"/>
      <c r="D822" s="9"/>
      <c r="E822" s="61"/>
      <c r="F822" s="18"/>
      <c r="G822" s="9"/>
      <c r="H822" s="9"/>
      <c r="I822" s="9"/>
      <c r="J822" s="9"/>
      <c r="K822" s="9"/>
      <c r="L822" s="9"/>
      <c r="M822" s="9"/>
    </row>
    <row r="823" spans="3:13">
      <c r="C823" s="9"/>
      <c r="D823" s="9"/>
      <c r="E823" s="61"/>
      <c r="F823" s="18"/>
      <c r="G823" s="9"/>
      <c r="H823" s="9"/>
      <c r="I823" s="9"/>
      <c r="J823" s="9"/>
      <c r="K823" s="9"/>
      <c r="L823" s="9"/>
      <c r="M823" s="9"/>
    </row>
    <row r="824" spans="3:13">
      <c r="C824" s="9"/>
      <c r="D824" s="9"/>
      <c r="E824" s="61"/>
      <c r="F824" s="18"/>
      <c r="G824" s="9"/>
      <c r="H824" s="9"/>
      <c r="I824" s="9"/>
      <c r="J824" s="9"/>
      <c r="K824" s="9"/>
      <c r="L824" s="9"/>
      <c r="M824" s="9"/>
    </row>
    <row r="825" spans="3:13">
      <c r="C825" s="9"/>
      <c r="D825" s="9"/>
      <c r="E825" s="61"/>
      <c r="F825" s="18"/>
      <c r="G825" s="9"/>
      <c r="H825" s="9"/>
      <c r="I825" s="9"/>
      <c r="J825" s="9"/>
      <c r="K825" s="9"/>
      <c r="L825" s="9"/>
      <c r="M825" s="9"/>
    </row>
    <row r="826" spans="3:13">
      <c r="C826" s="9"/>
      <c r="D826" s="9"/>
      <c r="E826" s="61"/>
      <c r="F826" s="18"/>
      <c r="G826" s="9"/>
      <c r="H826" s="9"/>
      <c r="I826" s="9"/>
      <c r="J826" s="9"/>
      <c r="K826" s="9"/>
      <c r="L826" s="9"/>
      <c r="M826" s="9"/>
    </row>
    <row r="827" spans="3:13">
      <c r="C827" s="9"/>
      <c r="D827" s="9"/>
      <c r="E827" s="61"/>
      <c r="F827" s="18"/>
      <c r="G827" s="9"/>
      <c r="H827" s="9"/>
      <c r="I827" s="9"/>
      <c r="J827" s="9"/>
      <c r="K827" s="9"/>
      <c r="L827" s="9"/>
      <c r="M827" s="9"/>
    </row>
    <row r="828" spans="3:13">
      <c r="C828" s="9"/>
      <c r="D828" s="9"/>
      <c r="E828" s="61"/>
      <c r="F828" s="18"/>
      <c r="G828" s="9"/>
      <c r="H828" s="9"/>
      <c r="I828" s="9"/>
      <c r="J828" s="9"/>
      <c r="K828" s="9"/>
      <c r="L828" s="9"/>
      <c r="M828" s="9"/>
    </row>
    <row r="829" spans="3:13">
      <c r="C829" s="9"/>
      <c r="D829" s="9"/>
      <c r="E829" s="61"/>
      <c r="F829" s="18"/>
      <c r="G829" s="9"/>
      <c r="H829" s="9"/>
      <c r="I829" s="9"/>
      <c r="J829" s="9"/>
      <c r="K829" s="9"/>
      <c r="L829" s="9"/>
      <c r="M829" s="9"/>
    </row>
    <row r="830" spans="3:13">
      <c r="C830" s="9"/>
      <c r="D830" s="9"/>
      <c r="E830" s="61"/>
      <c r="F830" s="18"/>
      <c r="G830" s="9"/>
      <c r="H830" s="9"/>
      <c r="I830" s="9"/>
      <c r="J830" s="9"/>
      <c r="K830" s="9"/>
      <c r="L830" s="9"/>
      <c r="M830" s="9"/>
    </row>
    <row r="831" spans="3:13">
      <c r="C831" s="9"/>
      <c r="D831" s="9"/>
      <c r="E831" s="61"/>
      <c r="F831" s="18"/>
      <c r="G831" s="9"/>
      <c r="H831" s="9"/>
      <c r="I831" s="9"/>
      <c r="J831" s="9"/>
      <c r="K831" s="9"/>
      <c r="L831" s="9"/>
      <c r="M831" s="9"/>
    </row>
    <row r="832" spans="3:13">
      <c r="C832" s="9"/>
      <c r="D832" s="9"/>
      <c r="E832" s="61"/>
      <c r="F832" s="18"/>
      <c r="G832" s="9"/>
      <c r="H832" s="9"/>
      <c r="I832" s="9"/>
      <c r="J832" s="9"/>
      <c r="K832" s="9"/>
      <c r="L832" s="9"/>
      <c r="M832" s="9"/>
    </row>
    <row r="833" spans="3:13">
      <c r="C833" s="9"/>
      <c r="D833" s="9"/>
      <c r="E833" s="61"/>
      <c r="F833" s="18"/>
      <c r="G833" s="9"/>
      <c r="H833" s="9"/>
      <c r="I833" s="9"/>
      <c r="J833" s="9"/>
      <c r="K833" s="9"/>
      <c r="L833" s="9"/>
      <c r="M833" s="9"/>
    </row>
    <row r="834" spans="3:13">
      <c r="C834" s="9"/>
      <c r="D834" s="9"/>
      <c r="E834" s="61"/>
      <c r="F834" s="18"/>
      <c r="G834" s="9"/>
      <c r="H834" s="9"/>
      <c r="I834" s="9"/>
      <c r="J834" s="9"/>
      <c r="K834" s="9"/>
      <c r="L834" s="9"/>
      <c r="M834" s="9"/>
    </row>
    <row r="835" spans="3:13">
      <c r="C835" s="9"/>
      <c r="D835" s="9"/>
      <c r="E835" s="61"/>
      <c r="F835" s="18"/>
      <c r="G835" s="9"/>
      <c r="H835" s="9"/>
      <c r="I835" s="9"/>
      <c r="J835" s="9"/>
      <c r="K835" s="9"/>
      <c r="L835" s="9"/>
      <c r="M835" s="9"/>
    </row>
    <row r="836" spans="3:13">
      <c r="C836" s="9"/>
      <c r="D836" s="9"/>
      <c r="E836" s="61"/>
      <c r="F836" s="18"/>
      <c r="G836" s="9"/>
      <c r="H836" s="9"/>
      <c r="I836" s="9"/>
      <c r="J836" s="9"/>
      <c r="K836" s="9"/>
      <c r="L836" s="9"/>
      <c r="M836" s="9"/>
    </row>
    <row r="837" spans="3:13">
      <c r="C837" s="9"/>
      <c r="D837" s="9"/>
      <c r="E837" s="61"/>
      <c r="F837" s="18"/>
      <c r="G837" s="9"/>
      <c r="H837" s="9"/>
      <c r="I837" s="9"/>
      <c r="J837" s="9"/>
      <c r="K837" s="9"/>
      <c r="L837" s="9"/>
      <c r="M837" s="9"/>
    </row>
    <row r="838" spans="3:13">
      <c r="C838" s="9"/>
      <c r="D838" s="9"/>
      <c r="E838" s="61"/>
      <c r="F838" s="18"/>
      <c r="G838" s="9"/>
      <c r="H838" s="9"/>
      <c r="I838" s="9"/>
      <c r="J838" s="9"/>
      <c r="K838" s="9"/>
      <c r="L838" s="9"/>
      <c r="M838" s="9"/>
    </row>
    <row r="839" spans="3:13">
      <c r="C839" s="9"/>
      <c r="D839" s="9"/>
      <c r="E839" s="61"/>
      <c r="F839" s="18"/>
      <c r="G839" s="9"/>
      <c r="H839" s="9"/>
      <c r="I839" s="9"/>
      <c r="J839" s="9"/>
      <c r="K839" s="9"/>
      <c r="L839" s="9"/>
      <c r="M839" s="9"/>
    </row>
    <row r="840" spans="3:13">
      <c r="C840" s="9"/>
      <c r="D840" s="9"/>
      <c r="E840" s="61"/>
      <c r="F840" s="18"/>
      <c r="G840" s="9"/>
      <c r="H840" s="9"/>
      <c r="I840" s="9"/>
      <c r="J840" s="9"/>
      <c r="K840" s="9"/>
      <c r="L840" s="9"/>
      <c r="M840" s="9"/>
    </row>
    <row r="841" spans="3:13">
      <c r="C841" s="9"/>
      <c r="D841" s="9"/>
      <c r="E841" s="61"/>
      <c r="F841" s="18"/>
      <c r="G841" s="9"/>
      <c r="H841" s="9"/>
      <c r="I841" s="9"/>
      <c r="J841" s="9"/>
      <c r="K841" s="9"/>
      <c r="L841" s="9"/>
      <c r="M841" s="9"/>
    </row>
    <row r="842" spans="3:13">
      <c r="C842" s="9"/>
      <c r="D842" s="9"/>
      <c r="E842" s="61"/>
      <c r="F842" s="18"/>
      <c r="G842" s="9"/>
      <c r="H842" s="9"/>
      <c r="I842" s="9"/>
      <c r="J842" s="9"/>
      <c r="K842" s="9"/>
      <c r="L842" s="9"/>
      <c r="M842" s="9"/>
    </row>
    <row r="843" spans="3:13">
      <c r="C843" s="9"/>
      <c r="D843" s="9"/>
      <c r="E843" s="61"/>
      <c r="F843" s="18"/>
      <c r="G843" s="9"/>
      <c r="H843" s="9"/>
      <c r="I843" s="9"/>
      <c r="J843" s="9"/>
      <c r="K843" s="9"/>
      <c r="L843" s="9"/>
      <c r="M843" s="9"/>
    </row>
    <row r="844" spans="3:13">
      <c r="C844" s="9"/>
      <c r="D844" s="9"/>
      <c r="E844" s="61"/>
      <c r="F844" s="18"/>
      <c r="G844" s="9"/>
      <c r="H844" s="9"/>
      <c r="I844" s="9"/>
      <c r="J844" s="9"/>
      <c r="K844" s="9"/>
      <c r="L844" s="9"/>
      <c r="M844" s="9"/>
    </row>
    <row r="845" spans="3:13">
      <c r="C845" s="9"/>
      <c r="D845" s="9"/>
      <c r="E845" s="61"/>
      <c r="F845" s="18"/>
      <c r="G845" s="9"/>
      <c r="H845" s="9"/>
      <c r="I845" s="9"/>
      <c r="J845" s="9"/>
      <c r="K845" s="9"/>
      <c r="L845" s="9"/>
      <c r="M845" s="9"/>
    </row>
    <row r="846" spans="3:13">
      <c r="C846" s="9"/>
      <c r="D846" s="9"/>
      <c r="E846" s="61"/>
      <c r="F846" s="18"/>
      <c r="G846" s="9"/>
      <c r="H846" s="9"/>
      <c r="I846" s="9"/>
      <c r="J846" s="9"/>
      <c r="K846" s="9"/>
      <c r="L846" s="9"/>
      <c r="M846" s="9"/>
    </row>
    <row r="847" spans="3:13">
      <c r="C847" s="9"/>
      <c r="D847" s="9"/>
      <c r="E847" s="61"/>
      <c r="F847" s="18"/>
      <c r="G847" s="9"/>
      <c r="H847" s="9"/>
      <c r="I847" s="9"/>
      <c r="J847" s="9"/>
      <c r="K847" s="9"/>
      <c r="L847" s="9"/>
      <c r="M847" s="9"/>
    </row>
    <row r="848" spans="3:13">
      <c r="C848" s="9"/>
      <c r="D848" s="9"/>
      <c r="E848" s="61"/>
      <c r="F848" s="18"/>
      <c r="G848" s="9"/>
      <c r="H848" s="9"/>
      <c r="I848" s="9"/>
      <c r="J848" s="9"/>
      <c r="K848" s="9"/>
      <c r="L848" s="9"/>
      <c r="M848" s="9"/>
    </row>
    <row r="849" spans="3:13">
      <c r="C849" s="9"/>
      <c r="D849" s="9"/>
      <c r="E849" s="61"/>
      <c r="F849" s="18"/>
      <c r="G849" s="9"/>
      <c r="H849" s="9"/>
      <c r="I849" s="9"/>
      <c r="J849" s="9"/>
      <c r="K849" s="9"/>
      <c r="L849" s="9"/>
      <c r="M849" s="9"/>
    </row>
    <row r="850" spans="3:13">
      <c r="C850" s="9"/>
      <c r="D850" s="9"/>
      <c r="E850" s="61"/>
      <c r="F850" s="18"/>
      <c r="G850" s="9"/>
      <c r="H850" s="9"/>
      <c r="I850" s="9"/>
      <c r="J850" s="9"/>
      <c r="K850" s="9"/>
      <c r="L850" s="9"/>
      <c r="M850" s="9"/>
    </row>
    <row r="851" spans="3:13">
      <c r="C851" s="9"/>
      <c r="D851" s="9"/>
      <c r="E851" s="61"/>
      <c r="F851" s="18"/>
      <c r="G851" s="9"/>
      <c r="H851" s="9"/>
      <c r="I851" s="9"/>
      <c r="J851" s="9"/>
      <c r="K851" s="9"/>
      <c r="L851" s="9"/>
      <c r="M851" s="9"/>
    </row>
    <row r="852" spans="3:13">
      <c r="C852" s="9"/>
      <c r="D852" s="9"/>
      <c r="E852" s="61"/>
      <c r="F852" s="18"/>
      <c r="G852" s="9"/>
      <c r="H852" s="9"/>
      <c r="I852" s="9"/>
      <c r="J852" s="9"/>
      <c r="K852" s="9"/>
      <c r="L852" s="9"/>
      <c r="M852" s="9"/>
    </row>
    <row r="853" spans="3:13">
      <c r="C853" s="9"/>
      <c r="D853" s="9"/>
      <c r="E853" s="61"/>
      <c r="F853" s="18"/>
      <c r="G853" s="9"/>
      <c r="H853" s="9"/>
      <c r="I853" s="9"/>
      <c r="J853" s="9"/>
      <c r="K853" s="9"/>
      <c r="L853" s="9"/>
      <c r="M853" s="9"/>
    </row>
    <row r="854" spans="3:13">
      <c r="C854" s="9"/>
      <c r="D854" s="9"/>
      <c r="E854" s="61"/>
      <c r="F854" s="18"/>
      <c r="G854" s="9"/>
      <c r="H854" s="9"/>
      <c r="I854" s="9"/>
      <c r="J854" s="9"/>
      <c r="K854" s="9"/>
      <c r="L854" s="9"/>
      <c r="M854" s="9"/>
    </row>
    <row r="855" spans="3:13">
      <c r="C855" s="9"/>
      <c r="D855" s="9"/>
      <c r="E855" s="61"/>
      <c r="F855" s="18"/>
      <c r="G855" s="9"/>
      <c r="H855" s="9"/>
      <c r="I855" s="9"/>
      <c r="J855" s="9"/>
      <c r="K855" s="9"/>
      <c r="L855" s="9"/>
      <c r="M855" s="9"/>
    </row>
    <row r="856" spans="3:13">
      <c r="C856" s="9"/>
      <c r="D856" s="9"/>
      <c r="E856" s="61"/>
      <c r="F856" s="18"/>
      <c r="G856" s="9"/>
      <c r="H856" s="9"/>
      <c r="I856" s="9"/>
      <c r="J856" s="9"/>
      <c r="K856" s="9"/>
      <c r="L856" s="9"/>
      <c r="M856" s="9"/>
    </row>
    <row r="857" spans="3:13">
      <c r="C857" s="9"/>
      <c r="D857" s="9"/>
      <c r="E857" s="61"/>
      <c r="F857" s="18"/>
      <c r="G857" s="9"/>
      <c r="H857" s="9"/>
      <c r="I857" s="9"/>
      <c r="J857" s="9"/>
      <c r="K857" s="9"/>
      <c r="L857" s="9"/>
      <c r="M857" s="9"/>
    </row>
    <row r="858" spans="3:13">
      <c r="C858" s="9"/>
      <c r="D858" s="9"/>
      <c r="E858" s="61"/>
      <c r="F858" s="18"/>
      <c r="G858" s="9"/>
      <c r="H858" s="9"/>
      <c r="I858" s="9"/>
      <c r="J858" s="9"/>
      <c r="K858" s="9"/>
      <c r="L858" s="9"/>
      <c r="M858" s="9"/>
    </row>
    <row r="859" spans="3:13">
      <c r="C859" s="9"/>
      <c r="D859" s="9"/>
      <c r="E859" s="61"/>
      <c r="F859" s="18"/>
      <c r="G859" s="9"/>
      <c r="H859" s="9"/>
      <c r="I859" s="9"/>
      <c r="J859" s="9"/>
      <c r="K859" s="9"/>
      <c r="L859" s="9"/>
      <c r="M859" s="9"/>
    </row>
    <row r="860" spans="3:13">
      <c r="C860" s="9"/>
      <c r="D860" s="9"/>
      <c r="E860" s="61"/>
      <c r="F860" s="18"/>
      <c r="G860" s="9"/>
      <c r="H860" s="9"/>
      <c r="I860" s="9"/>
      <c r="J860" s="9"/>
      <c r="K860" s="9"/>
      <c r="L860" s="9"/>
      <c r="M860" s="9"/>
    </row>
    <row r="861" spans="3:13">
      <c r="C861" s="9"/>
      <c r="D861" s="9"/>
      <c r="E861" s="61"/>
      <c r="F861" s="18"/>
      <c r="G861" s="9"/>
      <c r="H861" s="9"/>
      <c r="I861" s="9"/>
      <c r="J861" s="9"/>
      <c r="K861" s="9"/>
      <c r="L861" s="9"/>
      <c r="M861" s="9"/>
    </row>
    <row r="862" spans="3:13">
      <c r="C862" s="9"/>
      <c r="D862" s="9"/>
      <c r="E862" s="61"/>
      <c r="F862" s="18"/>
      <c r="G862" s="9"/>
      <c r="H862" s="9"/>
      <c r="I862" s="9"/>
      <c r="J862" s="9"/>
      <c r="K862" s="9"/>
      <c r="L862" s="9"/>
      <c r="M862" s="9"/>
    </row>
    <row r="863" spans="3:13">
      <c r="C863" s="9"/>
      <c r="D863" s="9"/>
      <c r="E863" s="61"/>
      <c r="F863" s="18"/>
      <c r="G863" s="9"/>
      <c r="H863" s="9"/>
      <c r="I863" s="9"/>
      <c r="J863" s="9"/>
      <c r="K863" s="9"/>
      <c r="L863" s="9"/>
      <c r="M863" s="9"/>
    </row>
    <row r="864" spans="3:13">
      <c r="C864" s="9"/>
      <c r="D864" s="9"/>
      <c r="E864" s="61"/>
      <c r="F864" s="18"/>
      <c r="G864" s="9"/>
      <c r="H864" s="9"/>
      <c r="I864" s="9"/>
      <c r="J864" s="9"/>
      <c r="K864" s="9"/>
      <c r="L864" s="9"/>
      <c r="M864" s="9"/>
    </row>
    <row r="865" spans="3:13">
      <c r="C865" s="9"/>
      <c r="D865" s="9"/>
      <c r="E865" s="61"/>
      <c r="F865" s="18"/>
      <c r="G865" s="9"/>
      <c r="H865" s="9"/>
      <c r="I865" s="9"/>
      <c r="J865" s="9"/>
      <c r="K865" s="9"/>
      <c r="L865" s="9"/>
      <c r="M865" s="9"/>
    </row>
    <row r="866" spans="3:13">
      <c r="C866" s="9"/>
      <c r="D866" s="9"/>
      <c r="E866" s="61"/>
      <c r="F866" s="18"/>
      <c r="G866" s="9"/>
      <c r="H866" s="9"/>
      <c r="I866" s="9"/>
      <c r="J866" s="9"/>
      <c r="K866" s="9"/>
      <c r="L866" s="9"/>
      <c r="M866" s="9"/>
    </row>
    <row r="867" spans="3:13">
      <c r="C867" s="9"/>
      <c r="D867" s="9"/>
      <c r="E867" s="61"/>
      <c r="F867" s="18"/>
      <c r="G867" s="9"/>
      <c r="H867" s="9"/>
      <c r="I867" s="9"/>
      <c r="J867" s="9"/>
      <c r="K867" s="9"/>
      <c r="L867" s="9"/>
      <c r="M867" s="9"/>
    </row>
    <row r="868" spans="3:13">
      <c r="C868" s="9"/>
      <c r="D868" s="9"/>
      <c r="E868" s="61"/>
      <c r="F868" s="18"/>
      <c r="G868" s="9"/>
      <c r="H868" s="9"/>
      <c r="I868" s="9"/>
      <c r="J868" s="9"/>
      <c r="K868" s="9"/>
      <c r="L868" s="9"/>
      <c r="M868" s="9"/>
    </row>
    <row r="869" spans="3:13">
      <c r="C869" s="9"/>
      <c r="D869" s="9"/>
      <c r="E869" s="61"/>
      <c r="F869" s="18"/>
      <c r="G869" s="9"/>
      <c r="H869" s="9"/>
      <c r="I869" s="9"/>
      <c r="J869" s="9"/>
      <c r="K869" s="9"/>
      <c r="L869" s="9"/>
      <c r="M869" s="9"/>
    </row>
    <row r="870" spans="3:13">
      <c r="C870" s="9"/>
      <c r="D870" s="9"/>
      <c r="E870" s="61"/>
      <c r="F870" s="18"/>
      <c r="G870" s="9"/>
      <c r="H870" s="9"/>
      <c r="I870" s="9"/>
      <c r="J870" s="9"/>
      <c r="K870" s="9"/>
      <c r="L870" s="9"/>
      <c r="M870" s="9"/>
    </row>
    <row r="871" spans="3:13">
      <c r="C871" s="9"/>
      <c r="D871" s="9"/>
      <c r="E871" s="61"/>
      <c r="F871" s="18"/>
      <c r="G871" s="9"/>
      <c r="H871" s="9"/>
      <c r="I871" s="9"/>
      <c r="J871" s="9"/>
      <c r="K871" s="9"/>
      <c r="L871" s="9"/>
      <c r="M871" s="9"/>
    </row>
    <row r="872" spans="3:13">
      <c r="C872" s="9"/>
      <c r="D872" s="9"/>
      <c r="E872" s="61"/>
      <c r="F872" s="18"/>
      <c r="G872" s="9"/>
      <c r="H872" s="9"/>
      <c r="I872" s="9"/>
      <c r="J872" s="9"/>
      <c r="K872" s="9"/>
      <c r="L872" s="9"/>
      <c r="M872" s="9"/>
    </row>
    <row r="873" spans="3:13">
      <c r="C873" s="9"/>
      <c r="D873" s="9"/>
      <c r="E873" s="61"/>
      <c r="F873" s="18"/>
      <c r="G873" s="9"/>
      <c r="H873" s="9"/>
      <c r="I873" s="9"/>
      <c r="J873" s="9"/>
      <c r="K873" s="9"/>
      <c r="L873" s="9"/>
      <c r="M873" s="9"/>
    </row>
    <row r="874" spans="3:13">
      <c r="C874" s="9"/>
      <c r="D874" s="9"/>
      <c r="E874" s="61"/>
      <c r="F874" s="18"/>
      <c r="G874" s="9"/>
      <c r="H874" s="9"/>
      <c r="I874" s="9"/>
      <c r="J874" s="9"/>
      <c r="K874" s="9"/>
      <c r="L874" s="9"/>
      <c r="M874" s="9"/>
    </row>
    <row r="875" spans="3:13">
      <c r="C875" s="9"/>
      <c r="D875" s="9"/>
      <c r="E875" s="61"/>
      <c r="F875" s="18"/>
      <c r="G875" s="9"/>
      <c r="H875" s="9"/>
      <c r="I875" s="9"/>
      <c r="J875" s="9"/>
      <c r="K875" s="9"/>
      <c r="L875" s="9"/>
      <c r="M875" s="9"/>
    </row>
    <row r="876" spans="3:13">
      <c r="C876" s="9"/>
      <c r="D876" s="9"/>
      <c r="E876" s="61"/>
      <c r="F876" s="18"/>
      <c r="G876" s="9"/>
      <c r="H876" s="9"/>
      <c r="I876" s="9"/>
      <c r="J876" s="9"/>
      <c r="K876" s="9"/>
      <c r="L876" s="9"/>
      <c r="M876" s="9"/>
    </row>
    <row r="877" spans="3:13">
      <c r="C877" s="9"/>
      <c r="D877" s="9"/>
      <c r="E877" s="61"/>
      <c r="F877" s="18"/>
      <c r="G877" s="9"/>
      <c r="H877" s="9"/>
      <c r="I877" s="9"/>
      <c r="J877" s="9"/>
      <c r="K877" s="9"/>
      <c r="L877" s="9"/>
      <c r="M877" s="9"/>
    </row>
    <row r="878" spans="3:13">
      <c r="C878" s="9"/>
      <c r="D878" s="9"/>
      <c r="E878" s="61"/>
      <c r="F878" s="18"/>
      <c r="G878" s="9"/>
      <c r="H878" s="9"/>
      <c r="I878" s="9"/>
      <c r="J878" s="9"/>
      <c r="K878" s="9"/>
      <c r="L878" s="9"/>
      <c r="M878" s="9"/>
    </row>
    <row r="879" spans="3:13">
      <c r="C879" s="9"/>
      <c r="D879" s="9"/>
      <c r="E879" s="61"/>
      <c r="F879" s="18"/>
      <c r="G879" s="9"/>
      <c r="H879" s="9"/>
      <c r="I879" s="9"/>
      <c r="J879" s="9"/>
      <c r="K879" s="9"/>
      <c r="L879" s="9"/>
      <c r="M879" s="9"/>
    </row>
    <row r="880" spans="3:13">
      <c r="C880" s="9"/>
      <c r="D880" s="9"/>
      <c r="E880" s="61"/>
      <c r="F880" s="18"/>
      <c r="G880" s="9"/>
      <c r="H880" s="9"/>
      <c r="I880" s="9"/>
      <c r="J880" s="9"/>
      <c r="K880" s="9"/>
      <c r="L880" s="9"/>
      <c r="M880" s="9"/>
    </row>
    <row r="881" spans="3:13">
      <c r="C881" s="9"/>
      <c r="D881" s="9"/>
      <c r="E881" s="61"/>
      <c r="F881" s="18"/>
      <c r="G881" s="9"/>
      <c r="H881" s="9"/>
      <c r="I881" s="9"/>
      <c r="J881" s="9"/>
      <c r="K881" s="9"/>
      <c r="L881" s="9"/>
      <c r="M881" s="9"/>
    </row>
    <row r="882" spans="3:13">
      <c r="C882" s="9"/>
      <c r="D882" s="9"/>
      <c r="E882" s="61"/>
      <c r="F882" s="18"/>
      <c r="G882" s="9"/>
      <c r="H882" s="9"/>
      <c r="I882" s="9"/>
      <c r="J882" s="9"/>
      <c r="K882" s="9"/>
      <c r="L882" s="9"/>
      <c r="M882" s="9"/>
    </row>
    <row r="883" spans="3:13">
      <c r="C883" s="9"/>
      <c r="D883" s="9"/>
      <c r="E883" s="61"/>
      <c r="F883" s="18"/>
      <c r="G883" s="9"/>
      <c r="H883" s="9"/>
      <c r="I883" s="9"/>
      <c r="J883" s="9"/>
      <c r="K883" s="9"/>
      <c r="L883" s="9"/>
      <c r="M883" s="9"/>
    </row>
    <row r="884" spans="3:13">
      <c r="C884" s="9"/>
      <c r="D884" s="9"/>
      <c r="E884" s="61"/>
      <c r="F884" s="18"/>
      <c r="G884" s="9"/>
      <c r="H884" s="9"/>
      <c r="I884" s="9"/>
      <c r="J884" s="9"/>
      <c r="K884" s="9"/>
      <c r="L884" s="9"/>
      <c r="M884" s="9"/>
    </row>
    <row r="885" spans="3:13">
      <c r="C885" s="9"/>
      <c r="D885" s="9"/>
      <c r="E885" s="61"/>
      <c r="F885" s="18"/>
      <c r="G885" s="9"/>
      <c r="H885" s="9"/>
      <c r="I885" s="9"/>
      <c r="J885" s="9"/>
      <c r="K885" s="9"/>
      <c r="L885" s="9"/>
      <c r="M885" s="9"/>
    </row>
    <row r="886" spans="3:13">
      <c r="C886" s="9"/>
      <c r="D886" s="9"/>
      <c r="E886" s="61"/>
      <c r="F886" s="18"/>
      <c r="G886" s="9"/>
      <c r="H886" s="9"/>
      <c r="I886" s="9"/>
      <c r="J886" s="9"/>
      <c r="K886" s="9"/>
      <c r="L886" s="9"/>
      <c r="M886" s="9"/>
    </row>
    <row r="887" spans="3:13">
      <c r="C887" s="9"/>
      <c r="D887" s="9"/>
      <c r="E887" s="61"/>
      <c r="F887" s="18"/>
      <c r="G887" s="9"/>
      <c r="H887" s="9"/>
      <c r="I887" s="9"/>
      <c r="J887" s="9"/>
      <c r="K887" s="9"/>
      <c r="L887" s="9"/>
      <c r="M887" s="9"/>
    </row>
    <row r="888" spans="3:13">
      <c r="C888" s="9"/>
      <c r="D888" s="9"/>
      <c r="E888" s="61"/>
      <c r="F888" s="18"/>
      <c r="G888" s="9"/>
      <c r="H888" s="9"/>
      <c r="I888" s="9"/>
      <c r="J888" s="9"/>
      <c r="K888" s="9"/>
      <c r="L888" s="9"/>
      <c r="M888" s="9"/>
    </row>
    <row r="889" spans="3:13">
      <c r="C889" s="9"/>
      <c r="D889" s="9"/>
      <c r="E889" s="61"/>
      <c r="F889" s="18"/>
      <c r="G889" s="9"/>
      <c r="H889" s="9"/>
      <c r="I889" s="9"/>
      <c r="J889" s="9"/>
      <c r="K889" s="9"/>
      <c r="L889" s="9"/>
      <c r="M889" s="9"/>
    </row>
    <row r="890" spans="3:13">
      <c r="C890" s="9"/>
      <c r="D890" s="9"/>
      <c r="E890" s="61"/>
      <c r="F890" s="18"/>
      <c r="G890" s="9"/>
      <c r="H890" s="9"/>
      <c r="I890" s="9"/>
      <c r="J890" s="9"/>
      <c r="K890" s="9"/>
      <c r="L890" s="9"/>
      <c r="M890" s="9"/>
    </row>
    <row r="891" spans="3:13">
      <c r="C891" s="9"/>
      <c r="D891" s="9"/>
      <c r="E891" s="61"/>
      <c r="F891" s="18"/>
      <c r="G891" s="9"/>
      <c r="H891" s="9"/>
      <c r="I891" s="9"/>
      <c r="J891" s="9"/>
      <c r="K891" s="9"/>
      <c r="L891" s="9"/>
      <c r="M891" s="9"/>
    </row>
    <row r="892" spans="3:13">
      <c r="C892" s="9"/>
      <c r="D892" s="9"/>
      <c r="E892" s="61"/>
      <c r="F892" s="18"/>
      <c r="G892" s="9"/>
      <c r="H892" s="9"/>
      <c r="I892" s="9"/>
      <c r="J892" s="9"/>
      <c r="K892" s="9"/>
      <c r="L892" s="9"/>
      <c r="M892" s="9"/>
    </row>
    <row r="893" spans="3:13">
      <c r="C893" s="9"/>
      <c r="D893" s="9"/>
      <c r="E893" s="61"/>
      <c r="F893" s="18"/>
      <c r="G893" s="9"/>
      <c r="H893" s="9"/>
      <c r="I893" s="9"/>
      <c r="J893" s="9"/>
      <c r="K893" s="9"/>
      <c r="L893" s="9"/>
      <c r="M893" s="9"/>
    </row>
    <row r="894" spans="3:13">
      <c r="C894" s="9"/>
      <c r="D894" s="9"/>
      <c r="E894" s="61"/>
      <c r="F894" s="18"/>
      <c r="G894" s="9"/>
      <c r="H894" s="9"/>
      <c r="I894" s="9"/>
      <c r="J894" s="9"/>
      <c r="K894" s="9"/>
      <c r="L894" s="9"/>
      <c r="M894" s="9"/>
    </row>
    <row r="895" spans="3:13">
      <c r="C895" s="9"/>
      <c r="D895" s="9"/>
      <c r="E895" s="61"/>
      <c r="F895" s="18"/>
      <c r="G895" s="9"/>
      <c r="H895" s="9"/>
      <c r="I895" s="9"/>
      <c r="J895" s="9"/>
      <c r="K895" s="9"/>
      <c r="L895" s="9"/>
      <c r="M895" s="9"/>
    </row>
    <row r="896" spans="3:13">
      <c r="C896" s="9"/>
      <c r="D896" s="9"/>
      <c r="E896" s="61"/>
      <c r="F896" s="18"/>
      <c r="G896" s="9"/>
      <c r="H896" s="9"/>
      <c r="I896" s="9"/>
      <c r="J896" s="9"/>
      <c r="K896" s="9"/>
      <c r="L896" s="9"/>
      <c r="M896" s="9"/>
    </row>
    <row r="897" spans="3:13">
      <c r="C897" s="9"/>
      <c r="D897" s="9"/>
      <c r="E897" s="61"/>
      <c r="F897" s="18"/>
      <c r="G897" s="9"/>
      <c r="H897" s="9"/>
      <c r="I897" s="9"/>
      <c r="J897" s="9"/>
      <c r="K897" s="9"/>
      <c r="L897" s="9"/>
      <c r="M897" s="9"/>
    </row>
    <row r="898" spans="3:13">
      <c r="C898" s="9"/>
      <c r="D898" s="9"/>
      <c r="E898" s="61"/>
      <c r="F898" s="18"/>
      <c r="G898" s="9"/>
      <c r="H898" s="9"/>
      <c r="I898" s="9"/>
      <c r="J898" s="9"/>
      <c r="K898" s="9"/>
      <c r="L898" s="9"/>
      <c r="M898" s="9"/>
    </row>
    <row r="899" spans="3:13">
      <c r="C899" s="9"/>
      <c r="D899" s="9"/>
      <c r="E899" s="61"/>
      <c r="F899" s="18"/>
      <c r="G899" s="9"/>
      <c r="H899" s="9"/>
      <c r="I899" s="9"/>
      <c r="J899" s="9"/>
      <c r="K899" s="9"/>
      <c r="L899" s="9"/>
      <c r="M899" s="9"/>
    </row>
    <row r="900" spans="3:13">
      <c r="C900" s="9"/>
      <c r="D900" s="9"/>
      <c r="E900" s="61"/>
      <c r="F900" s="18"/>
      <c r="G900" s="9"/>
      <c r="H900" s="9"/>
      <c r="I900" s="9"/>
      <c r="J900" s="9"/>
      <c r="K900" s="9"/>
      <c r="L900" s="9"/>
      <c r="M900" s="9"/>
    </row>
    <row r="901" spans="3:13">
      <c r="C901" s="9"/>
      <c r="D901" s="9"/>
      <c r="E901" s="61"/>
      <c r="F901" s="18"/>
      <c r="G901" s="9"/>
      <c r="H901" s="9"/>
      <c r="I901" s="9"/>
      <c r="J901" s="9"/>
      <c r="K901" s="9"/>
      <c r="L901" s="9"/>
      <c r="M901" s="9"/>
    </row>
    <row r="902" spans="3:13">
      <c r="C902" s="9"/>
      <c r="D902" s="9"/>
      <c r="E902" s="61"/>
      <c r="F902" s="18"/>
      <c r="G902" s="9"/>
      <c r="H902" s="9"/>
      <c r="I902" s="9"/>
      <c r="J902" s="9"/>
      <c r="K902" s="9"/>
      <c r="L902" s="9"/>
      <c r="M902" s="9"/>
    </row>
    <row r="903" spans="3:13">
      <c r="C903" s="9"/>
      <c r="D903" s="9"/>
      <c r="E903" s="61"/>
      <c r="F903" s="18"/>
      <c r="G903" s="9"/>
      <c r="H903" s="9"/>
      <c r="I903" s="9"/>
      <c r="J903" s="9"/>
      <c r="K903" s="9"/>
      <c r="L903" s="9"/>
      <c r="M903" s="9"/>
    </row>
    <row r="904" spans="3:13">
      <c r="C904" s="9"/>
      <c r="D904" s="9"/>
      <c r="E904" s="61"/>
      <c r="F904" s="18"/>
      <c r="G904" s="9"/>
      <c r="H904" s="9"/>
      <c r="I904" s="9"/>
      <c r="J904" s="9"/>
      <c r="K904" s="9"/>
      <c r="L904" s="9"/>
      <c r="M904" s="9"/>
    </row>
    <row r="905" spans="3:13">
      <c r="C905" s="9"/>
      <c r="D905" s="9"/>
      <c r="E905" s="61"/>
      <c r="F905" s="18"/>
      <c r="G905" s="9"/>
      <c r="H905" s="9"/>
      <c r="I905" s="9"/>
      <c r="J905" s="9"/>
      <c r="K905" s="9"/>
      <c r="L905" s="9"/>
      <c r="M905" s="9"/>
    </row>
    <row r="906" spans="3:13">
      <c r="C906" s="9"/>
      <c r="D906" s="9"/>
      <c r="E906" s="61"/>
      <c r="F906" s="18"/>
      <c r="G906" s="9"/>
      <c r="H906" s="9"/>
      <c r="I906" s="9"/>
      <c r="J906" s="9"/>
      <c r="K906" s="9"/>
      <c r="L906" s="9"/>
      <c r="M906" s="9"/>
    </row>
    <row r="907" spans="3:13">
      <c r="C907" s="9"/>
      <c r="D907" s="9"/>
      <c r="E907" s="61"/>
      <c r="F907" s="18"/>
      <c r="G907" s="9"/>
      <c r="H907" s="9"/>
      <c r="I907" s="9"/>
      <c r="J907" s="9"/>
      <c r="K907" s="9"/>
      <c r="L907" s="9"/>
      <c r="M907" s="9"/>
    </row>
    <row r="908" spans="3:13">
      <c r="C908" s="9"/>
      <c r="D908" s="9"/>
      <c r="E908" s="61"/>
      <c r="F908" s="18"/>
      <c r="G908" s="9"/>
      <c r="H908" s="9"/>
      <c r="I908" s="9"/>
      <c r="J908" s="9"/>
      <c r="K908" s="9"/>
      <c r="L908" s="9"/>
      <c r="M908" s="9"/>
    </row>
    <row r="909" spans="3:13">
      <c r="C909" s="9"/>
      <c r="D909" s="9"/>
      <c r="E909" s="61"/>
      <c r="F909" s="18"/>
      <c r="G909" s="9"/>
      <c r="H909" s="9"/>
      <c r="I909" s="9"/>
      <c r="J909" s="9"/>
      <c r="K909" s="9"/>
      <c r="L909" s="9"/>
      <c r="M909" s="9"/>
    </row>
    <row r="910" spans="3:13">
      <c r="C910" s="9"/>
      <c r="D910" s="9"/>
      <c r="E910" s="61"/>
      <c r="F910" s="18"/>
      <c r="G910" s="9"/>
      <c r="H910" s="9"/>
      <c r="I910" s="9"/>
      <c r="J910" s="9"/>
      <c r="K910" s="9"/>
      <c r="L910" s="9"/>
      <c r="M910" s="9"/>
    </row>
    <row r="911" spans="3:13">
      <c r="C911" s="9"/>
      <c r="D911" s="9"/>
      <c r="E911" s="61"/>
      <c r="F911" s="18"/>
      <c r="G911" s="9"/>
      <c r="H911" s="9"/>
      <c r="I911" s="9"/>
      <c r="J911" s="9"/>
      <c r="K911" s="9"/>
      <c r="L911" s="9"/>
      <c r="M911" s="9"/>
    </row>
    <row r="912" spans="3:13">
      <c r="C912" s="9"/>
      <c r="D912" s="9"/>
      <c r="E912" s="61"/>
      <c r="F912" s="18"/>
      <c r="G912" s="9"/>
      <c r="H912" s="9"/>
      <c r="I912" s="9"/>
      <c r="J912" s="9"/>
      <c r="K912" s="9"/>
      <c r="L912" s="9"/>
      <c r="M912" s="9"/>
    </row>
    <row r="913" spans="3:13">
      <c r="C913" s="9"/>
      <c r="D913" s="9"/>
      <c r="E913" s="61"/>
      <c r="F913" s="18"/>
      <c r="G913" s="9"/>
      <c r="H913" s="9"/>
      <c r="I913" s="9"/>
      <c r="J913" s="9"/>
      <c r="K913" s="9"/>
      <c r="L913" s="9"/>
      <c r="M913" s="9"/>
    </row>
    <row r="914" spans="3:13">
      <c r="C914" s="9"/>
      <c r="D914" s="9"/>
      <c r="E914" s="61"/>
      <c r="F914" s="18"/>
      <c r="G914" s="9"/>
      <c r="H914" s="9"/>
      <c r="I914" s="9"/>
      <c r="J914" s="9"/>
      <c r="K914" s="9"/>
      <c r="L914" s="9"/>
      <c r="M914" s="9"/>
    </row>
    <row r="915" spans="3:13">
      <c r="C915" s="9"/>
      <c r="D915" s="9"/>
      <c r="E915" s="61"/>
      <c r="F915" s="18"/>
      <c r="G915" s="9"/>
      <c r="H915" s="9"/>
      <c r="I915" s="9"/>
      <c r="J915" s="9"/>
      <c r="K915" s="9"/>
      <c r="L915" s="9"/>
      <c r="M915" s="9"/>
    </row>
    <row r="916" spans="3:13">
      <c r="C916" s="9"/>
      <c r="D916" s="9"/>
      <c r="E916" s="61"/>
      <c r="F916" s="18"/>
      <c r="G916" s="9"/>
      <c r="H916" s="9"/>
      <c r="I916" s="9"/>
      <c r="J916" s="9"/>
      <c r="K916" s="9"/>
      <c r="L916" s="9"/>
      <c r="M916" s="9"/>
    </row>
    <row r="917" spans="3:13">
      <c r="C917" s="9"/>
      <c r="D917" s="9"/>
      <c r="E917" s="61"/>
      <c r="F917" s="18"/>
      <c r="G917" s="9"/>
      <c r="H917" s="9"/>
      <c r="I917" s="9"/>
      <c r="J917" s="9"/>
      <c r="K917" s="9"/>
      <c r="L917" s="9"/>
      <c r="M917" s="9"/>
    </row>
    <row r="918" spans="3:13">
      <c r="C918" s="9"/>
      <c r="D918" s="9"/>
      <c r="E918" s="61"/>
      <c r="F918" s="18"/>
      <c r="G918" s="9"/>
      <c r="H918" s="9"/>
      <c r="I918" s="9"/>
      <c r="J918" s="9"/>
      <c r="K918" s="9"/>
      <c r="L918" s="9"/>
      <c r="M918" s="9"/>
    </row>
    <row r="919" spans="3:13">
      <c r="C919" s="9"/>
      <c r="D919" s="9"/>
      <c r="E919" s="61"/>
      <c r="F919" s="18"/>
      <c r="G919" s="9"/>
      <c r="H919" s="9"/>
      <c r="I919" s="9"/>
      <c r="J919" s="9"/>
      <c r="K919" s="9"/>
      <c r="L919" s="9"/>
      <c r="M919" s="9"/>
    </row>
    <row r="920" spans="3:13">
      <c r="C920" s="9"/>
      <c r="D920" s="9"/>
      <c r="E920" s="61"/>
      <c r="F920" s="18"/>
      <c r="G920" s="9"/>
      <c r="H920" s="9"/>
      <c r="I920" s="9"/>
      <c r="J920" s="9"/>
      <c r="K920" s="9"/>
      <c r="L920" s="9"/>
      <c r="M920" s="9"/>
    </row>
    <row r="921" spans="3:13">
      <c r="C921" s="9"/>
      <c r="D921" s="9"/>
      <c r="E921" s="61"/>
      <c r="F921" s="18"/>
      <c r="G921" s="9"/>
      <c r="H921" s="9"/>
      <c r="I921" s="9"/>
      <c r="J921" s="9"/>
      <c r="K921" s="9"/>
      <c r="L921" s="9"/>
      <c r="M921" s="9"/>
    </row>
    <row r="922" spans="3:13">
      <c r="C922" s="9"/>
      <c r="D922" s="9"/>
      <c r="E922" s="61"/>
      <c r="F922" s="18"/>
      <c r="G922" s="9"/>
      <c r="H922" s="9"/>
      <c r="I922" s="9"/>
      <c r="J922" s="9"/>
      <c r="K922" s="9"/>
      <c r="L922" s="9"/>
      <c r="M922" s="9"/>
    </row>
    <row r="923" spans="3:13">
      <c r="C923" s="9"/>
      <c r="D923" s="9"/>
      <c r="E923" s="61"/>
      <c r="F923" s="18"/>
      <c r="G923" s="9"/>
      <c r="H923" s="9"/>
      <c r="I923" s="9"/>
      <c r="J923" s="9"/>
      <c r="K923" s="9"/>
      <c r="L923" s="9"/>
      <c r="M923" s="9"/>
    </row>
    <row r="924" spans="3:13">
      <c r="C924" s="9"/>
      <c r="D924" s="9"/>
      <c r="E924" s="61"/>
      <c r="F924" s="18"/>
      <c r="G924" s="9"/>
      <c r="H924" s="9"/>
      <c r="I924" s="9"/>
      <c r="J924" s="9"/>
      <c r="K924" s="9"/>
      <c r="L924" s="9"/>
      <c r="M924" s="9"/>
    </row>
    <row r="925" spans="3:13">
      <c r="C925" s="9"/>
      <c r="D925" s="9"/>
      <c r="E925" s="61"/>
      <c r="F925" s="18"/>
      <c r="G925" s="9"/>
      <c r="H925" s="9"/>
      <c r="I925" s="9"/>
      <c r="J925" s="9"/>
      <c r="K925" s="9"/>
      <c r="L925" s="9"/>
      <c r="M925" s="9"/>
    </row>
    <row r="926" spans="3:13">
      <c r="C926" s="9"/>
      <c r="D926" s="9"/>
      <c r="E926" s="61"/>
      <c r="F926" s="18"/>
      <c r="G926" s="9"/>
      <c r="H926" s="9"/>
      <c r="I926" s="9"/>
      <c r="J926" s="9"/>
      <c r="K926" s="9"/>
      <c r="L926" s="9"/>
      <c r="M926" s="9"/>
    </row>
    <row r="927" spans="3:13">
      <c r="C927" s="9"/>
      <c r="D927" s="9"/>
      <c r="E927" s="61"/>
      <c r="F927" s="18"/>
      <c r="G927" s="9"/>
      <c r="H927" s="9"/>
      <c r="I927" s="9"/>
      <c r="J927" s="9"/>
      <c r="K927" s="9"/>
      <c r="L927" s="9"/>
      <c r="M927" s="9"/>
    </row>
    <row r="928" spans="3:13">
      <c r="C928" s="9"/>
      <c r="D928" s="9"/>
      <c r="E928" s="61"/>
      <c r="F928" s="18"/>
      <c r="G928" s="9"/>
      <c r="H928" s="9"/>
      <c r="I928" s="9"/>
      <c r="J928" s="9"/>
      <c r="K928" s="9"/>
      <c r="L928" s="9"/>
      <c r="M928" s="9"/>
    </row>
    <row r="929" spans="3:13">
      <c r="C929" s="9"/>
      <c r="D929" s="9"/>
      <c r="E929" s="61"/>
      <c r="F929" s="18"/>
      <c r="G929" s="9"/>
      <c r="H929" s="9"/>
      <c r="I929" s="9"/>
      <c r="J929" s="9"/>
      <c r="K929" s="9"/>
      <c r="L929" s="9"/>
      <c r="M929" s="9"/>
    </row>
    <row r="930" spans="3:13">
      <c r="C930" s="9"/>
      <c r="D930" s="9"/>
      <c r="E930" s="61"/>
      <c r="F930" s="18"/>
      <c r="G930" s="9"/>
      <c r="H930" s="9"/>
      <c r="I930" s="9"/>
      <c r="J930" s="9"/>
      <c r="K930" s="9"/>
      <c r="L930" s="9"/>
      <c r="M930" s="9"/>
    </row>
    <row r="931" spans="3:13">
      <c r="C931" s="9"/>
      <c r="D931" s="9"/>
      <c r="E931" s="61"/>
      <c r="F931" s="18"/>
      <c r="G931" s="9"/>
      <c r="H931" s="9"/>
      <c r="I931" s="9"/>
      <c r="J931" s="9"/>
      <c r="K931" s="9"/>
      <c r="L931" s="9"/>
      <c r="M931" s="9"/>
    </row>
    <row r="932" spans="3:13">
      <c r="C932" s="9"/>
      <c r="D932" s="9"/>
      <c r="E932" s="61"/>
      <c r="F932" s="18"/>
      <c r="G932" s="9"/>
      <c r="H932" s="9"/>
      <c r="I932" s="9"/>
      <c r="J932" s="9"/>
      <c r="K932" s="9"/>
      <c r="L932" s="9"/>
      <c r="M932" s="9"/>
    </row>
    <row r="933" spans="3:13">
      <c r="C933" s="9"/>
      <c r="D933" s="9"/>
      <c r="E933" s="61"/>
      <c r="F933" s="18"/>
      <c r="G933" s="9"/>
      <c r="H933" s="9"/>
      <c r="I933" s="9"/>
      <c r="J933" s="9"/>
      <c r="K933" s="9"/>
      <c r="L933" s="9"/>
      <c r="M933" s="9"/>
    </row>
    <row r="934" spans="3:13">
      <c r="C934" s="9"/>
      <c r="D934" s="9"/>
      <c r="E934" s="61"/>
      <c r="F934" s="18"/>
      <c r="G934" s="9"/>
      <c r="H934" s="9"/>
      <c r="I934" s="9"/>
      <c r="J934" s="9"/>
      <c r="K934" s="9"/>
      <c r="L934" s="9"/>
      <c r="M934" s="9"/>
    </row>
    <row r="935" spans="3:13">
      <c r="C935" s="9"/>
      <c r="D935" s="9"/>
      <c r="E935" s="61"/>
      <c r="F935" s="18"/>
      <c r="G935" s="9"/>
      <c r="H935" s="9"/>
      <c r="I935" s="9"/>
      <c r="J935" s="9"/>
      <c r="K935" s="9"/>
      <c r="L935" s="9"/>
      <c r="M935" s="9"/>
    </row>
    <row r="936" spans="3:13">
      <c r="C936" s="9"/>
      <c r="D936" s="9"/>
      <c r="E936" s="61"/>
      <c r="F936" s="18"/>
      <c r="G936" s="9"/>
      <c r="H936" s="9"/>
      <c r="I936" s="9"/>
      <c r="J936" s="9"/>
      <c r="K936" s="9"/>
      <c r="L936" s="9"/>
      <c r="M936" s="9"/>
    </row>
    <row r="937" spans="3:13">
      <c r="C937" s="9"/>
      <c r="D937" s="9"/>
      <c r="E937" s="61"/>
      <c r="F937" s="18"/>
      <c r="G937" s="9"/>
      <c r="H937" s="9"/>
      <c r="I937" s="9"/>
      <c r="J937" s="9"/>
      <c r="K937" s="9"/>
      <c r="L937" s="9"/>
      <c r="M937" s="9"/>
    </row>
    <row r="938" spans="3:13">
      <c r="C938" s="9"/>
      <c r="D938" s="9"/>
      <c r="E938" s="61"/>
      <c r="F938" s="18"/>
      <c r="G938" s="9"/>
      <c r="H938" s="9"/>
      <c r="I938" s="9"/>
      <c r="J938" s="9"/>
      <c r="K938" s="9"/>
      <c r="L938" s="9"/>
      <c r="M938" s="9"/>
    </row>
    <row r="939" spans="3:13">
      <c r="C939" s="9"/>
      <c r="D939" s="9"/>
      <c r="E939" s="61"/>
      <c r="F939" s="18"/>
      <c r="G939" s="9"/>
      <c r="H939" s="9"/>
      <c r="I939" s="9"/>
      <c r="J939" s="9"/>
      <c r="K939" s="9"/>
      <c r="L939" s="9"/>
      <c r="M939" s="9"/>
    </row>
    <row r="940" spans="3:13">
      <c r="C940" s="9"/>
      <c r="D940" s="9"/>
      <c r="E940" s="61"/>
      <c r="F940" s="18"/>
      <c r="G940" s="9"/>
      <c r="H940" s="9"/>
      <c r="I940" s="9"/>
      <c r="J940" s="9"/>
      <c r="K940" s="9"/>
      <c r="L940" s="9"/>
      <c r="M940" s="9"/>
    </row>
    <row r="941" spans="3:13">
      <c r="C941" s="9"/>
      <c r="D941" s="9"/>
      <c r="E941" s="61"/>
      <c r="F941" s="18"/>
      <c r="G941" s="9"/>
      <c r="H941" s="9"/>
      <c r="I941" s="9"/>
      <c r="J941" s="9"/>
      <c r="K941" s="9"/>
      <c r="L941" s="9"/>
      <c r="M941" s="9"/>
    </row>
    <row r="942" spans="3:13">
      <c r="C942" s="9"/>
      <c r="D942" s="9"/>
      <c r="E942" s="61"/>
      <c r="F942" s="18"/>
      <c r="G942" s="9"/>
      <c r="H942" s="9"/>
      <c r="I942" s="9"/>
      <c r="J942" s="9"/>
      <c r="K942" s="9"/>
      <c r="L942" s="9"/>
      <c r="M942" s="9"/>
    </row>
    <row r="943" spans="3:13">
      <c r="C943" s="9"/>
      <c r="D943" s="9"/>
      <c r="E943" s="61"/>
      <c r="F943" s="18"/>
      <c r="G943" s="9"/>
      <c r="H943" s="9"/>
      <c r="I943" s="9"/>
      <c r="J943" s="9"/>
      <c r="K943" s="9"/>
      <c r="L943" s="9"/>
      <c r="M943" s="9"/>
    </row>
    <row r="944" spans="3:13">
      <c r="C944" s="9"/>
      <c r="D944" s="9"/>
      <c r="E944" s="61"/>
      <c r="F944" s="18"/>
      <c r="G944" s="9"/>
      <c r="H944" s="9"/>
      <c r="I944" s="9"/>
      <c r="J944" s="9"/>
      <c r="K944" s="9"/>
      <c r="L944" s="9"/>
      <c r="M944" s="9"/>
    </row>
    <row r="945" spans="3:13">
      <c r="C945" s="9"/>
      <c r="D945" s="9"/>
      <c r="E945" s="61"/>
      <c r="F945" s="18"/>
      <c r="G945" s="9"/>
      <c r="H945" s="9"/>
      <c r="I945" s="9"/>
      <c r="J945" s="9"/>
      <c r="K945" s="9"/>
      <c r="L945" s="9"/>
      <c r="M945" s="9"/>
    </row>
    <row r="946" spans="3:13">
      <c r="C946" s="9"/>
      <c r="D946" s="9"/>
      <c r="E946" s="61"/>
      <c r="F946" s="18"/>
      <c r="G946" s="9"/>
      <c r="H946" s="9"/>
      <c r="I946" s="9"/>
      <c r="J946" s="9"/>
      <c r="K946" s="9"/>
      <c r="L946" s="9"/>
      <c r="M946" s="9"/>
    </row>
    <row r="947" spans="3:13">
      <c r="C947" s="9"/>
      <c r="D947" s="9"/>
      <c r="E947" s="61"/>
      <c r="F947" s="18"/>
      <c r="G947" s="9"/>
      <c r="H947" s="9"/>
      <c r="I947" s="9"/>
      <c r="J947" s="9"/>
      <c r="K947" s="9"/>
      <c r="L947" s="9"/>
      <c r="M947" s="9"/>
    </row>
    <row r="948" spans="3:13">
      <c r="C948" s="9"/>
      <c r="D948" s="9"/>
      <c r="E948" s="61"/>
      <c r="F948" s="18"/>
      <c r="G948" s="9"/>
      <c r="H948" s="9"/>
      <c r="I948" s="9"/>
      <c r="J948" s="9"/>
      <c r="K948" s="9"/>
      <c r="L948" s="9"/>
      <c r="M948" s="9"/>
    </row>
    <row r="949" spans="3:13">
      <c r="C949" s="9"/>
      <c r="D949" s="9"/>
      <c r="E949" s="61"/>
      <c r="F949" s="18"/>
      <c r="G949" s="9"/>
      <c r="H949" s="9"/>
      <c r="I949" s="9"/>
      <c r="J949" s="9"/>
      <c r="K949" s="9"/>
      <c r="L949" s="9"/>
      <c r="M949" s="9"/>
    </row>
    <row r="950" spans="3:13">
      <c r="C950" s="9"/>
      <c r="D950" s="9"/>
      <c r="E950" s="61"/>
      <c r="F950" s="18"/>
      <c r="G950" s="9"/>
      <c r="H950" s="9"/>
      <c r="I950" s="9"/>
      <c r="J950" s="9"/>
      <c r="K950" s="9"/>
      <c r="L950" s="9"/>
      <c r="M950" s="9"/>
    </row>
    <row r="951" spans="3:13">
      <c r="C951" s="9"/>
      <c r="D951" s="9"/>
      <c r="E951" s="61"/>
      <c r="F951" s="18"/>
      <c r="G951" s="9"/>
      <c r="H951" s="9"/>
      <c r="I951" s="9"/>
      <c r="J951" s="9"/>
      <c r="K951" s="9"/>
      <c r="L951" s="9"/>
      <c r="M951" s="9"/>
    </row>
    <row r="952" spans="3:13">
      <c r="C952" s="9"/>
      <c r="D952" s="9"/>
      <c r="E952" s="61"/>
      <c r="F952" s="18"/>
      <c r="G952" s="9"/>
      <c r="H952" s="9"/>
      <c r="I952" s="9"/>
      <c r="J952" s="9"/>
      <c r="K952" s="9"/>
      <c r="L952" s="9"/>
      <c r="M952" s="9"/>
    </row>
    <row r="953" spans="3:13">
      <c r="C953" s="9"/>
      <c r="D953" s="9"/>
      <c r="E953" s="61"/>
      <c r="F953" s="18"/>
      <c r="G953" s="9"/>
      <c r="H953" s="9"/>
      <c r="I953" s="9"/>
      <c r="J953" s="9"/>
      <c r="K953" s="9"/>
      <c r="L953" s="9"/>
      <c r="M953" s="9"/>
    </row>
    <row r="954" spans="3:13">
      <c r="C954" s="9"/>
      <c r="D954" s="9"/>
      <c r="E954" s="61"/>
      <c r="F954" s="18"/>
      <c r="G954" s="9"/>
      <c r="H954" s="9"/>
      <c r="I954" s="9"/>
      <c r="J954" s="9"/>
      <c r="K954" s="9"/>
      <c r="L954" s="9"/>
      <c r="M954" s="9"/>
    </row>
    <row r="955" spans="3:13">
      <c r="C955" s="9"/>
      <c r="D955" s="9"/>
      <c r="E955" s="61"/>
      <c r="F955" s="18"/>
      <c r="G955" s="9"/>
      <c r="H955" s="9"/>
      <c r="I955" s="9"/>
      <c r="J955" s="9"/>
      <c r="K955" s="9"/>
      <c r="L955" s="9"/>
      <c r="M955" s="9"/>
    </row>
    <row r="956" spans="3:13">
      <c r="C956" s="9"/>
      <c r="D956" s="9"/>
      <c r="E956" s="61"/>
      <c r="F956" s="18"/>
      <c r="G956" s="9"/>
      <c r="H956" s="9"/>
      <c r="I956" s="9"/>
      <c r="J956" s="9"/>
      <c r="K956" s="9"/>
      <c r="L956" s="9"/>
      <c r="M956" s="9"/>
    </row>
    <row r="957" spans="3:13">
      <c r="C957" s="9"/>
      <c r="D957" s="9"/>
      <c r="E957" s="61"/>
      <c r="F957" s="18"/>
      <c r="G957" s="9"/>
      <c r="H957" s="9"/>
      <c r="I957" s="9"/>
      <c r="J957" s="9"/>
      <c r="K957" s="9"/>
      <c r="L957" s="9"/>
      <c r="M957" s="9"/>
    </row>
    <row r="958" spans="3:13">
      <c r="C958" s="9"/>
      <c r="D958" s="9"/>
      <c r="E958" s="61"/>
      <c r="F958" s="18"/>
      <c r="G958" s="9"/>
      <c r="H958" s="9"/>
      <c r="I958" s="9"/>
      <c r="J958" s="9"/>
      <c r="K958" s="9"/>
      <c r="L958" s="9"/>
      <c r="M958" s="9"/>
    </row>
    <row r="959" spans="3:13">
      <c r="C959" s="9"/>
      <c r="D959" s="9"/>
      <c r="E959" s="61"/>
      <c r="F959" s="18"/>
      <c r="G959" s="9"/>
      <c r="H959" s="9"/>
      <c r="I959" s="9"/>
      <c r="J959" s="9"/>
      <c r="K959" s="9"/>
      <c r="L959" s="9"/>
      <c r="M959" s="9"/>
    </row>
    <row r="960" spans="3:13">
      <c r="C960" s="9"/>
      <c r="D960" s="9"/>
      <c r="E960" s="61"/>
      <c r="F960" s="18"/>
      <c r="G960" s="9"/>
      <c r="H960" s="9"/>
      <c r="I960" s="9"/>
      <c r="J960" s="9"/>
      <c r="K960" s="9"/>
      <c r="L960" s="9"/>
      <c r="M960" s="9"/>
    </row>
    <row r="961" spans="3:13">
      <c r="C961" s="9"/>
      <c r="D961" s="9"/>
      <c r="E961" s="61"/>
      <c r="F961" s="18"/>
      <c r="G961" s="9"/>
      <c r="H961" s="9"/>
      <c r="I961" s="9"/>
      <c r="J961" s="9"/>
      <c r="K961" s="9"/>
      <c r="L961" s="9"/>
      <c r="M961" s="9"/>
    </row>
    <row r="962" spans="3:13">
      <c r="C962" s="9"/>
      <c r="D962" s="9"/>
      <c r="E962" s="61"/>
      <c r="F962" s="18"/>
      <c r="G962" s="9"/>
      <c r="H962" s="9"/>
      <c r="I962" s="9"/>
      <c r="J962" s="9"/>
      <c r="K962" s="9"/>
      <c r="L962" s="9"/>
      <c r="M962" s="9"/>
    </row>
    <row r="963" spans="3:13">
      <c r="C963" s="9"/>
      <c r="D963" s="9"/>
      <c r="E963" s="61"/>
      <c r="F963" s="18"/>
      <c r="G963" s="9"/>
      <c r="H963" s="9"/>
      <c r="I963" s="9"/>
      <c r="J963" s="9"/>
      <c r="K963" s="9"/>
      <c r="L963" s="9"/>
      <c r="M963" s="9"/>
    </row>
    <row r="964" spans="3:13">
      <c r="C964" s="9"/>
      <c r="D964" s="9"/>
      <c r="E964" s="61"/>
      <c r="F964" s="18"/>
      <c r="G964" s="9"/>
      <c r="H964" s="9"/>
      <c r="I964" s="9"/>
      <c r="J964" s="9"/>
      <c r="K964" s="9"/>
      <c r="L964" s="9"/>
      <c r="M964" s="9"/>
    </row>
    <row r="965" spans="3:13">
      <c r="C965" s="9"/>
      <c r="D965" s="9"/>
      <c r="E965" s="61"/>
      <c r="F965" s="18"/>
      <c r="G965" s="9"/>
      <c r="H965" s="9"/>
      <c r="I965" s="9"/>
      <c r="J965" s="9"/>
      <c r="K965" s="9"/>
      <c r="L965" s="9"/>
      <c r="M965" s="9"/>
    </row>
    <row r="966" spans="3:13">
      <c r="C966" s="9"/>
      <c r="D966" s="9"/>
      <c r="E966" s="61"/>
      <c r="F966" s="18"/>
      <c r="G966" s="9"/>
      <c r="H966" s="9"/>
      <c r="I966" s="9"/>
      <c r="J966" s="9"/>
      <c r="K966" s="9"/>
      <c r="L966" s="9"/>
      <c r="M966" s="9"/>
    </row>
    <row r="967" spans="3:13">
      <c r="C967" s="9"/>
      <c r="D967" s="9"/>
      <c r="E967" s="61"/>
      <c r="F967" s="18"/>
      <c r="G967" s="9"/>
      <c r="H967" s="9"/>
      <c r="I967" s="9"/>
      <c r="J967" s="9"/>
      <c r="K967" s="9"/>
      <c r="L967" s="9"/>
      <c r="M967" s="9"/>
    </row>
    <row r="968" spans="3:13">
      <c r="C968" s="9"/>
      <c r="D968" s="9"/>
      <c r="E968" s="61"/>
      <c r="F968" s="18"/>
      <c r="G968" s="9"/>
      <c r="H968" s="9"/>
      <c r="I968" s="9"/>
      <c r="J968" s="9"/>
      <c r="K968" s="9"/>
      <c r="L968" s="9"/>
      <c r="M968" s="9"/>
    </row>
    <row r="969" spans="3:13">
      <c r="C969" s="9"/>
      <c r="D969" s="9"/>
      <c r="E969" s="61"/>
      <c r="F969" s="18"/>
      <c r="G969" s="9"/>
      <c r="H969" s="9"/>
      <c r="I969" s="9"/>
      <c r="J969" s="9"/>
      <c r="K969" s="9"/>
      <c r="L969" s="9"/>
      <c r="M969" s="9"/>
    </row>
    <row r="970" spans="3:13">
      <c r="C970" s="9"/>
      <c r="D970" s="9"/>
      <c r="E970" s="61"/>
      <c r="F970" s="18"/>
      <c r="G970" s="9"/>
      <c r="H970" s="9"/>
      <c r="I970" s="9"/>
      <c r="J970" s="9"/>
      <c r="K970" s="9"/>
      <c r="L970" s="9"/>
      <c r="M970" s="9"/>
    </row>
    <row r="971" spans="3:13">
      <c r="C971" s="9"/>
      <c r="D971" s="9"/>
      <c r="E971" s="61"/>
      <c r="F971" s="18"/>
      <c r="G971" s="9"/>
      <c r="H971" s="9"/>
      <c r="I971" s="9"/>
      <c r="J971" s="9"/>
      <c r="K971" s="9"/>
      <c r="L971" s="9"/>
      <c r="M971" s="9"/>
    </row>
    <row r="972" spans="3:13">
      <c r="C972" s="9"/>
      <c r="D972" s="9"/>
      <c r="E972" s="61"/>
      <c r="F972" s="18"/>
      <c r="G972" s="9"/>
      <c r="H972" s="9"/>
      <c r="I972" s="9"/>
      <c r="J972" s="9"/>
      <c r="K972" s="9"/>
      <c r="L972" s="9"/>
      <c r="M972" s="9"/>
    </row>
    <row r="973" spans="3:13">
      <c r="C973" s="9"/>
      <c r="D973" s="9"/>
      <c r="E973" s="61"/>
      <c r="F973" s="18"/>
      <c r="G973" s="9"/>
      <c r="H973" s="9"/>
      <c r="I973" s="9"/>
      <c r="J973" s="9"/>
      <c r="K973" s="9"/>
      <c r="L973" s="9"/>
      <c r="M973" s="9"/>
    </row>
    <row r="974" spans="3:13">
      <c r="C974" s="9"/>
      <c r="D974" s="9"/>
      <c r="E974" s="61"/>
      <c r="F974" s="18"/>
      <c r="G974" s="9"/>
      <c r="H974" s="9"/>
      <c r="I974" s="9"/>
      <c r="J974" s="9"/>
      <c r="K974" s="9"/>
      <c r="L974" s="9"/>
      <c r="M974" s="9"/>
    </row>
    <row r="975" spans="3:13">
      <c r="C975" s="9"/>
      <c r="D975" s="9"/>
      <c r="E975" s="61"/>
      <c r="F975" s="18"/>
      <c r="G975" s="9"/>
      <c r="H975" s="9"/>
      <c r="I975" s="9"/>
      <c r="J975" s="9"/>
      <c r="K975" s="9"/>
      <c r="L975" s="9"/>
      <c r="M975" s="9"/>
    </row>
    <row r="976" spans="3:13">
      <c r="C976" s="9"/>
      <c r="D976" s="9"/>
      <c r="E976" s="61"/>
      <c r="F976" s="18"/>
      <c r="G976" s="9"/>
      <c r="H976" s="9"/>
      <c r="I976" s="9"/>
      <c r="J976" s="9"/>
      <c r="K976" s="9"/>
      <c r="L976" s="9"/>
      <c r="M976" s="9"/>
    </row>
    <row r="977" spans="3:13">
      <c r="C977" s="9"/>
      <c r="D977" s="9"/>
      <c r="E977" s="61"/>
      <c r="F977" s="18"/>
      <c r="G977" s="9"/>
      <c r="H977" s="9"/>
      <c r="I977" s="9"/>
      <c r="J977" s="9"/>
      <c r="K977" s="9"/>
      <c r="L977" s="9"/>
      <c r="M977" s="9"/>
    </row>
    <row r="978" spans="3:13">
      <c r="C978" s="9"/>
      <c r="D978" s="9"/>
      <c r="E978" s="61"/>
      <c r="F978" s="18"/>
      <c r="G978" s="9"/>
      <c r="H978" s="9"/>
      <c r="I978" s="9"/>
      <c r="J978" s="9"/>
      <c r="K978" s="9"/>
      <c r="L978" s="9"/>
      <c r="M978" s="9"/>
    </row>
    <row r="979" spans="3:13">
      <c r="C979" s="9"/>
      <c r="D979" s="9"/>
      <c r="E979" s="61"/>
      <c r="F979" s="18"/>
      <c r="G979" s="9"/>
      <c r="H979" s="9"/>
      <c r="I979" s="9"/>
      <c r="J979" s="9"/>
      <c r="K979" s="9"/>
      <c r="L979" s="9"/>
      <c r="M979" s="9"/>
    </row>
    <row r="980" spans="3:13">
      <c r="C980" s="9"/>
      <c r="D980" s="9"/>
      <c r="E980" s="61"/>
      <c r="F980" s="18"/>
      <c r="G980" s="9"/>
      <c r="H980" s="9"/>
      <c r="I980" s="9"/>
      <c r="J980" s="9"/>
      <c r="K980" s="9"/>
      <c r="L980" s="9"/>
      <c r="M980" s="9"/>
    </row>
    <row r="981" spans="3:13">
      <c r="C981" s="9"/>
      <c r="D981" s="9"/>
      <c r="E981" s="61"/>
      <c r="F981" s="18"/>
      <c r="G981" s="9"/>
      <c r="H981" s="9"/>
      <c r="I981" s="9"/>
      <c r="J981" s="9"/>
      <c r="K981" s="9"/>
      <c r="L981" s="9"/>
      <c r="M981" s="9"/>
    </row>
    <row r="982" spans="3:13">
      <c r="C982" s="9"/>
      <c r="D982" s="9"/>
      <c r="E982" s="61"/>
      <c r="F982" s="18"/>
      <c r="G982" s="9"/>
      <c r="H982" s="9"/>
      <c r="I982" s="9"/>
      <c r="J982" s="9"/>
      <c r="K982" s="9"/>
      <c r="L982" s="9"/>
      <c r="M982" s="9"/>
    </row>
    <row r="983" spans="3:13">
      <c r="C983" s="9"/>
      <c r="D983" s="9"/>
      <c r="E983" s="61"/>
      <c r="F983" s="18"/>
      <c r="G983" s="9"/>
      <c r="H983" s="9"/>
      <c r="I983" s="9"/>
      <c r="J983" s="9"/>
      <c r="K983" s="9"/>
      <c r="L983" s="9"/>
      <c r="M983" s="9"/>
    </row>
    <row r="984" spans="3:13">
      <c r="C984" s="9"/>
      <c r="D984" s="9"/>
      <c r="E984" s="61"/>
      <c r="F984" s="18"/>
      <c r="G984" s="9"/>
      <c r="H984" s="9"/>
      <c r="I984" s="9"/>
      <c r="J984" s="9"/>
      <c r="K984" s="9"/>
      <c r="L984" s="9"/>
      <c r="M984" s="9"/>
    </row>
    <row r="985" spans="3:13">
      <c r="C985" s="9"/>
      <c r="D985" s="9"/>
      <c r="E985" s="61"/>
      <c r="F985" s="18"/>
      <c r="G985" s="9"/>
      <c r="H985" s="9"/>
      <c r="I985" s="9"/>
      <c r="J985" s="9"/>
      <c r="K985" s="9"/>
      <c r="L985" s="9"/>
      <c r="M985" s="9"/>
    </row>
    <row r="986" spans="3:13">
      <c r="C986" s="9"/>
      <c r="D986" s="9"/>
      <c r="E986" s="61"/>
      <c r="F986" s="18"/>
      <c r="G986" s="9"/>
      <c r="H986" s="9"/>
      <c r="I986" s="9"/>
      <c r="J986" s="9"/>
      <c r="K986" s="9"/>
      <c r="L986" s="9"/>
      <c r="M986" s="9"/>
    </row>
    <row r="987" spans="3:13">
      <c r="C987" s="9"/>
      <c r="D987" s="9"/>
      <c r="E987" s="61"/>
      <c r="F987" s="18"/>
      <c r="G987" s="9"/>
      <c r="H987" s="9"/>
      <c r="I987" s="9"/>
      <c r="J987" s="9"/>
      <c r="K987" s="9"/>
      <c r="L987" s="9"/>
      <c r="M987" s="9"/>
    </row>
    <row r="988" spans="3:13">
      <c r="C988" s="9"/>
      <c r="D988" s="9"/>
      <c r="E988" s="61"/>
      <c r="F988" s="18"/>
      <c r="G988" s="9"/>
      <c r="H988" s="9"/>
      <c r="I988" s="9"/>
      <c r="J988" s="9"/>
      <c r="K988" s="9"/>
      <c r="L988" s="9"/>
      <c r="M988" s="9"/>
    </row>
    <row r="989" spans="3:13">
      <c r="C989" s="9"/>
      <c r="D989" s="9"/>
      <c r="E989" s="61"/>
      <c r="F989" s="18"/>
      <c r="G989" s="9"/>
      <c r="H989" s="9"/>
      <c r="I989" s="9"/>
      <c r="J989" s="9"/>
      <c r="K989" s="9"/>
      <c r="L989" s="9"/>
      <c r="M989" s="9"/>
    </row>
    <row r="990" spans="3:13">
      <c r="C990" s="9"/>
      <c r="D990" s="9"/>
      <c r="E990" s="61"/>
      <c r="F990" s="18"/>
      <c r="G990" s="9"/>
      <c r="H990" s="9"/>
      <c r="I990" s="9"/>
      <c r="J990" s="9"/>
      <c r="K990" s="9"/>
      <c r="L990" s="9"/>
      <c r="M990" s="9"/>
    </row>
    <row r="991" spans="3:13">
      <c r="C991" s="9"/>
      <c r="D991" s="9"/>
      <c r="E991" s="61"/>
      <c r="F991" s="18"/>
      <c r="G991" s="9"/>
      <c r="H991" s="9"/>
      <c r="I991" s="9"/>
      <c r="J991" s="9"/>
      <c r="K991" s="9"/>
      <c r="L991" s="9"/>
      <c r="M991" s="9"/>
    </row>
    <row r="992" spans="3:13">
      <c r="C992" s="9"/>
      <c r="D992" s="9"/>
      <c r="E992" s="61"/>
      <c r="F992" s="18"/>
      <c r="G992" s="9"/>
      <c r="H992" s="9"/>
      <c r="I992" s="9"/>
      <c r="J992" s="9"/>
      <c r="K992" s="9"/>
      <c r="L992" s="9"/>
      <c r="M992" s="9"/>
    </row>
    <row r="993" spans="3:13">
      <c r="C993" s="9"/>
      <c r="D993" s="9"/>
      <c r="E993" s="61"/>
      <c r="F993" s="18"/>
      <c r="G993" s="9"/>
      <c r="H993" s="9"/>
      <c r="I993" s="9"/>
      <c r="J993" s="9"/>
      <c r="K993" s="9"/>
      <c r="L993" s="9"/>
      <c r="M993" s="9"/>
    </row>
    <row r="994" spans="3:13">
      <c r="C994" s="9"/>
      <c r="D994" s="9"/>
      <c r="E994" s="61"/>
      <c r="F994" s="18"/>
      <c r="G994" s="9"/>
      <c r="H994" s="9"/>
      <c r="I994" s="9"/>
      <c r="J994" s="9"/>
      <c r="K994" s="9"/>
      <c r="L994" s="9"/>
      <c r="M994" s="9"/>
    </row>
    <row r="995" spans="3:13">
      <c r="C995" s="9"/>
      <c r="D995" s="9"/>
      <c r="E995" s="61"/>
      <c r="F995" s="18"/>
      <c r="G995" s="9"/>
      <c r="H995" s="9"/>
      <c r="I995" s="9"/>
      <c r="J995" s="9"/>
      <c r="K995" s="9"/>
      <c r="L995" s="9"/>
      <c r="M995" s="9"/>
    </row>
    <row r="996" spans="3:13">
      <c r="C996" s="9"/>
      <c r="D996" s="9"/>
      <c r="E996" s="61"/>
      <c r="F996" s="18"/>
      <c r="G996" s="9"/>
      <c r="H996" s="9"/>
      <c r="I996" s="9"/>
      <c r="J996" s="9"/>
      <c r="K996" s="9"/>
      <c r="L996" s="9"/>
      <c r="M996" s="9"/>
    </row>
    <row r="997" spans="3:13">
      <c r="C997" s="9"/>
      <c r="D997" s="9"/>
      <c r="E997" s="61"/>
      <c r="F997" s="18"/>
      <c r="G997" s="9"/>
      <c r="H997" s="9"/>
      <c r="I997" s="9"/>
      <c r="J997" s="9"/>
      <c r="K997" s="9"/>
      <c r="L997" s="9"/>
      <c r="M997" s="9"/>
    </row>
    <row r="998" spans="3:13">
      <c r="C998" s="9"/>
      <c r="D998" s="9"/>
      <c r="E998" s="61"/>
      <c r="F998" s="18"/>
      <c r="G998" s="9"/>
      <c r="H998" s="9"/>
      <c r="I998" s="9"/>
      <c r="J998" s="9"/>
      <c r="K998" s="9"/>
      <c r="L998" s="9"/>
      <c r="M998" s="9"/>
    </row>
    <row r="999" spans="3:13">
      <c r="C999" s="9"/>
      <c r="D999" s="9"/>
      <c r="E999" s="61"/>
      <c r="F999" s="18"/>
      <c r="G999" s="9"/>
      <c r="H999" s="9"/>
      <c r="I999" s="9"/>
      <c r="J999" s="9"/>
      <c r="K999" s="9"/>
      <c r="L999" s="9"/>
      <c r="M999" s="9"/>
    </row>
    <row r="1000" spans="3:13">
      <c r="C1000" s="9"/>
      <c r="D1000" s="9"/>
      <c r="E1000" s="61"/>
      <c r="F1000" s="18"/>
      <c r="G1000" s="9"/>
      <c r="H1000" s="9"/>
      <c r="I1000" s="9"/>
      <c r="J1000" s="9"/>
      <c r="K1000" s="9"/>
      <c r="L1000" s="9"/>
      <c r="M1000" s="9"/>
    </row>
    <row r="1001" spans="3:13">
      <c r="C1001" s="9"/>
      <c r="D1001" s="9"/>
      <c r="E1001" s="61"/>
      <c r="F1001" s="18"/>
      <c r="G1001" s="9"/>
      <c r="H1001" s="9"/>
      <c r="I1001" s="9"/>
      <c r="J1001" s="9"/>
      <c r="K1001" s="9"/>
      <c r="L1001" s="9"/>
      <c r="M1001" s="9"/>
    </row>
    <row r="1002" spans="3:13">
      <c r="C1002" s="9"/>
      <c r="D1002" s="9"/>
      <c r="E1002" s="61"/>
      <c r="F1002" s="18"/>
      <c r="G1002" s="9"/>
      <c r="H1002" s="9"/>
      <c r="I1002" s="9"/>
      <c r="J1002" s="9"/>
      <c r="K1002" s="9"/>
      <c r="L1002" s="9"/>
      <c r="M1002" s="9"/>
    </row>
    <row r="1003" spans="3:13">
      <c r="C1003" s="9"/>
      <c r="D1003" s="9"/>
      <c r="E1003" s="61"/>
      <c r="F1003" s="18"/>
      <c r="G1003" s="9"/>
      <c r="H1003" s="9"/>
      <c r="I1003" s="9"/>
      <c r="J1003" s="9"/>
      <c r="K1003" s="9"/>
      <c r="L1003" s="9"/>
      <c r="M1003" s="9"/>
    </row>
    <row r="1004" spans="3:13">
      <c r="C1004" s="9"/>
      <c r="D1004" s="9"/>
      <c r="E1004" s="61"/>
      <c r="F1004" s="18"/>
      <c r="G1004" s="9"/>
      <c r="H1004" s="9"/>
      <c r="I1004" s="9"/>
      <c r="J1004" s="9"/>
      <c r="K1004" s="9"/>
      <c r="L1004" s="9"/>
      <c r="M1004" s="9"/>
    </row>
    <row r="1005" spans="3:13">
      <c r="C1005" s="9"/>
      <c r="D1005" s="9"/>
      <c r="E1005" s="61"/>
      <c r="F1005" s="18"/>
      <c r="G1005" s="9"/>
      <c r="H1005" s="9"/>
      <c r="I1005" s="9"/>
      <c r="J1005" s="9"/>
      <c r="K1005" s="9"/>
      <c r="L1005" s="9"/>
      <c r="M1005" s="9"/>
    </row>
    <row r="1006" spans="3:13">
      <c r="C1006" s="9"/>
      <c r="D1006" s="9"/>
      <c r="E1006" s="61"/>
      <c r="F1006" s="18"/>
      <c r="G1006" s="9"/>
      <c r="H1006" s="9"/>
      <c r="I1006" s="9"/>
      <c r="J1006" s="9"/>
      <c r="K1006" s="9"/>
      <c r="L1006" s="9"/>
      <c r="M1006" s="9"/>
    </row>
    <row r="1007" spans="3:13">
      <c r="C1007" s="9"/>
      <c r="D1007" s="9"/>
      <c r="E1007" s="61"/>
      <c r="F1007" s="18"/>
      <c r="G1007" s="9"/>
      <c r="H1007" s="9"/>
      <c r="I1007" s="9"/>
      <c r="J1007" s="9"/>
      <c r="K1007" s="9"/>
      <c r="L1007" s="9"/>
      <c r="M1007" s="9"/>
    </row>
    <row r="1008" spans="3:13">
      <c r="C1008" s="9"/>
      <c r="D1008" s="9"/>
      <c r="E1008" s="61"/>
      <c r="F1008" s="18"/>
      <c r="G1008" s="9"/>
      <c r="H1008" s="9"/>
      <c r="I1008" s="9"/>
      <c r="J1008" s="9"/>
      <c r="K1008" s="9"/>
      <c r="L1008" s="9"/>
      <c r="M1008" s="9"/>
    </row>
    <row r="1009" spans="3:13">
      <c r="C1009" s="9"/>
      <c r="D1009" s="9"/>
      <c r="E1009" s="61"/>
      <c r="F1009" s="18"/>
      <c r="G1009" s="9"/>
      <c r="H1009" s="9"/>
      <c r="I1009" s="9"/>
      <c r="J1009" s="9"/>
      <c r="K1009" s="9"/>
      <c r="L1009" s="9"/>
      <c r="M1009" s="9"/>
    </row>
    <row r="1010" spans="3:13">
      <c r="C1010" s="9"/>
      <c r="D1010" s="9"/>
      <c r="E1010" s="61"/>
      <c r="F1010" s="18"/>
      <c r="G1010" s="9"/>
      <c r="H1010" s="9"/>
      <c r="I1010" s="9"/>
      <c r="J1010" s="9"/>
      <c r="K1010" s="9"/>
      <c r="L1010" s="9"/>
      <c r="M1010" s="9"/>
    </row>
    <row r="1011" spans="3:13">
      <c r="C1011" s="9"/>
      <c r="D1011" s="9"/>
      <c r="E1011" s="61"/>
      <c r="F1011" s="18"/>
      <c r="G1011" s="9"/>
      <c r="H1011" s="9"/>
      <c r="I1011" s="9"/>
      <c r="J1011" s="9"/>
      <c r="K1011" s="9"/>
      <c r="L1011" s="9"/>
      <c r="M1011" s="9"/>
    </row>
    <row r="1012" spans="3:13">
      <c r="C1012" s="9"/>
      <c r="D1012" s="9"/>
      <c r="E1012" s="61"/>
      <c r="F1012" s="18"/>
      <c r="G1012" s="9"/>
      <c r="H1012" s="9"/>
      <c r="I1012" s="9"/>
      <c r="J1012" s="9"/>
      <c r="K1012" s="9"/>
      <c r="L1012" s="9"/>
      <c r="M1012" s="9"/>
    </row>
    <row r="1013" spans="3:13">
      <c r="C1013" s="9"/>
      <c r="D1013" s="9"/>
      <c r="E1013" s="61"/>
      <c r="F1013" s="18"/>
      <c r="G1013" s="9"/>
      <c r="H1013" s="9"/>
      <c r="I1013" s="9"/>
      <c r="J1013" s="9"/>
      <c r="K1013" s="9"/>
      <c r="L1013" s="9"/>
      <c r="M1013" s="9"/>
    </row>
    <row r="1014" spans="3:13">
      <c r="C1014" s="9"/>
      <c r="D1014" s="9"/>
      <c r="E1014" s="61"/>
      <c r="F1014" s="18"/>
      <c r="G1014" s="9"/>
      <c r="H1014" s="9"/>
      <c r="I1014" s="9"/>
      <c r="J1014" s="9"/>
      <c r="K1014" s="9"/>
      <c r="L1014" s="9"/>
      <c r="M1014" s="9"/>
    </row>
    <row r="1015" spans="3:13">
      <c r="C1015" s="9"/>
      <c r="D1015" s="9"/>
      <c r="E1015" s="61"/>
      <c r="F1015" s="18"/>
      <c r="G1015" s="9"/>
      <c r="H1015" s="9"/>
      <c r="I1015" s="9"/>
      <c r="J1015" s="9"/>
      <c r="K1015" s="9"/>
      <c r="L1015" s="9"/>
      <c r="M1015" s="9"/>
    </row>
    <row r="1016" spans="3:13">
      <c r="C1016" s="9"/>
      <c r="D1016" s="9"/>
      <c r="E1016" s="61"/>
      <c r="F1016" s="18"/>
      <c r="G1016" s="9"/>
      <c r="H1016" s="9"/>
      <c r="I1016" s="9"/>
      <c r="J1016" s="9"/>
      <c r="K1016" s="9"/>
      <c r="L1016" s="9"/>
      <c r="M1016" s="9"/>
    </row>
    <row r="1017" spans="3:13">
      <c r="C1017" s="9"/>
      <c r="D1017" s="9"/>
      <c r="E1017" s="61"/>
      <c r="F1017" s="18"/>
      <c r="G1017" s="9"/>
      <c r="H1017" s="9"/>
      <c r="I1017" s="9"/>
      <c r="J1017" s="9"/>
      <c r="K1017" s="9"/>
      <c r="L1017" s="9"/>
      <c r="M1017" s="9"/>
    </row>
    <row r="1018" spans="3:13">
      <c r="C1018" s="9"/>
      <c r="D1018" s="9"/>
      <c r="E1018" s="61"/>
      <c r="F1018" s="18"/>
      <c r="G1018" s="9"/>
      <c r="H1018" s="9"/>
      <c r="I1018" s="9"/>
      <c r="J1018" s="9"/>
      <c r="K1018" s="9"/>
      <c r="L1018" s="9"/>
      <c r="M1018" s="9"/>
    </row>
    <row r="1019" spans="3:13">
      <c r="C1019" s="9"/>
      <c r="D1019" s="9"/>
      <c r="E1019" s="61"/>
      <c r="F1019" s="18"/>
      <c r="G1019" s="9"/>
      <c r="H1019" s="9"/>
      <c r="I1019" s="9"/>
      <c r="J1019" s="9"/>
      <c r="K1019" s="9"/>
      <c r="L1019" s="9"/>
      <c r="M1019" s="9"/>
    </row>
    <row r="1020" spans="3:13">
      <c r="C1020" s="9"/>
      <c r="D1020" s="9"/>
      <c r="E1020" s="61"/>
      <c r="F1020" s="18"/>
      <c r="G1020" s="9"/>
      <c r="H1020" s="9"/>
      <c r="I1020" s="9"/>
      <c r="J1020" s="9"/>
      <c r="K1020" s="9"/>
      <c r="L1020" s="9"/>
      <c r="M1020" s="9"/>
    </row>
    <row r="1021" spans="3:13">
      <c r="C1021" s="9"/>
      <c r="D1021" s="9"/>
      <c r="E1021" s="61"/>
      <c r="F1021" s="18"/>
      <c r="G1021" s="9"/>
      <c r="H1021" s="9"/>
      <c r="I1021" s="9"/>
      <c r="J1021" s="9"/>
      <c r="K1021" s="9"/>
      <c r="L1021" s="9"/>
      <c r="M1021" s="9"/>
    </row>
    <row r="1022" spans="3:13">
      <c r="C1022" s="9"/>
      <c r="D1022" s="9"/>
      <c r="E1022" s="61"/>
      <c r="F1022" s="18"/>
      <c r="G1022" s="9"/>
      <c r="H1022" s="9"/>
      <c r="I1022" s="9"/>
      <c r="J1022" s="9"/>
      <c r="K1022" s="9"/>
      <c r="L1022" s="9"/>
      <c r="M1022" s="9"/>
    </row>
    <row r="1023" spans="3:13">
      <c r="C1023" s="9"/>
      <c r="D1023" s="9"/>
      <c r="E1023" s="61"/>
      <c r="F1023" s="18"/>
      <c r="G1023" s="9"/>
      <c r="H1023" s="9"/>
      <c r="I1023" s="9"/>
      <c r="J1023" s="9"/>
      <c r="K1023" s="9"/>
      <c r="L1023" s="9"/>
      <c r="M1023" s="9"/>
    </row>
    <row r="1024" spans="3:13">
      <c r="C1024" s="9"/>
      <c r="D1024" s="9"/>
      <c r="E1024" s="61"/>
      <c r="F1024" s="18"/>
      <c r="G1024" s="9"/>
      <c r="H1024" s="9"/>
      <c r="I1024" s="9"/>
      <c r="J1024" s="9"/>
      <c r="K1024" s="9"/>
      <c r="L1024" s="9"/>
      <c r="M1024" s="9"/>
    </row>
    <row r="1025" spans="3:13">
      <c r="C1025" s="9"/>
      <c r="D1025" s="9"/>
      <c r="E1025" s="61"/>
      <c r="F1025" s="18"/>
      <c r="G1025" s="9"/>
      <c r="H1025" s="9"/>
      <c r="I1025" s="9"/>
      <c r="J1025" s="9"/>
      <c r="K1025" s="9"/>
      <c r="L1025" s="9"/>
      <c r="M1025" s="9"/>
    </row>
    <row r="1026" spans="3:13">
      <c r="C1026" s="9"/>
      <c r="D1026" s="9"/>
      <c r="E1026" s="61"/>
      <c r="F1026" s="18"/>
      <c r="G1026" s="9"/>
      <c r="H1026" s="9"/>
      <c r="I1026" s="9"/>
      <c r="J1026" s="9"/>
      <c r="K1026" s="9"/>
      <c r="L1026" s="9"/>
      <c r="M1026" s="9"/>
    </row>
    <row r="1027" spans="3:13">
      <c r="C1027" s="9"/>
      <c r="D1027" s="9"/>
      <c r="E1027" s="61"/>
      <c r="F1027" s="18"/>
      <c r="G1027" s="9"/>
      <c r="H1027" s="9"/>
      <c r="I1027" s="9"/>
      <c r="J1027" s="9"/>
      <c r="K1027" s="9"/>
      <c r="L1027" s="9"/>
      <c r="M1027" s="9"/>
    </row>
    <row r="1028" spans="3:13">
      <c r="C1028" s="9"/>
      <c r="D1028" s="9"/>
      <c r="E1028" s="61"/>
      <c r="F1028" s="18"/>
      <c r="G1028" s="9"/>
      <c r="H1028" s="9"/>
      <c r="I1028" s="9"/>
      <c r="J1028" s="9"/>
      <c r="K1028" s="9"/>
      <c r="L1028" s="9"/>
      <c r="M1028" s="9"/>
    </row>
    <row r="1029" spans="3:13">
      <c r="C1029" s="9"/>
      <c r="D1029" s="9"/>
      <c r="E1029" s="61"/>
      <c r="F1029" s="18"/>
      <c r="G1029" s="9"/>
      <c r="H1029" s="9"/>
      <c r="I1029" s="9"/>
      <c r="J1029" s="9"/>
      <c r="K1029" s="9"/>
      <c r="L1029" s="9"/>
      <c r="M1029" s="9"/>
    </row>
    <row r="1030" spans="3:13">
      <c r="C1030" s="9"/>
      <c r="D1030" s="9"/>
      <c r="E1030" s="61"/>
      <c r="F1030" s="18"/>
      <c r="G1030" s="9"/>
      <c r="H1030" s="9"/>
      <c r="I1030" s="9"/>
      <c r="J1030" s="9"/>
      <c r="K1030" s="9"/>
      <c r="L1030" s="9"/>
      <c r="M1030" s="9"/>
    </row>
    <row r="1031" spans="3:13">
      <c r="C1031" s="9"/>
      <c r="D1031" s="9"/>
      <c r="E1031" s="61"/>
      <c r="F1031" s="18"/>
      <c r="G1031" s="9"/>
      <c r="H1031" s="9"/>
      <c r="I1031" s="9"/>
      <c r="J1031" s="9"/>
      <c r="K1031" s="9"/>
      <c r="L1031" s="9"/>
      <c r="M1031" s="9"/>
    </row>
    <row r="1032" spans="3:13">
      <c r="C1032" s="9"/>
      <c r="D1032" s="9"/>
      <c r="E1032" s="61"/>
      <c r="F1032" s="18"/>
      <c r="G1032" s="9"/>
      <c r="H1032" s="9"/>
      <c r="I1032" s="9"/>
      <c r="J1032" s="9"/>
      <c r="K1032" s="9"/>
      <c r="L1032" s="9"/>
      <c r="M1032" s="9"/>
    </row>
    <row r="1033" spans="3:13">
      <c r="C1033" s="9"/>
      <c r="D1033" s="9"/>
      <c r="E1033" s="61"/>
      <c r="F1033" s="18"/>
      <c r="G1033" s="9"/>
      <c r="H1033" s="9"/>
      <c r="I1033" s="9"/>
      <c r="J1033" s="9"/>
      <c r="K1033" s="9"/>
      <c r="L1033" s="9"/>
      <c r="M1033" s="9"/>
    </row>
    <row r="1034" spans="3:13">
      <c r="C1034" s="9"/>
      <c r="D1034" s="9"/>
      <c r="E1034" s="61"/>
      <c r="F1034" s="18"/>
      <c r="G1034" s="9"/>
      <c r="H1034" s="9"/>
      <c r="I1034" s="9"/>
      <c r="J1034" s="9"/>
      <c r="K1034" s="9"/>
      <c r="L1034" s="9"/>
      <c r="M1034" s="9"/>
    </row>
    <row r="1035" spans="3:13">
      <c r="C1035" s="9"/>
      <c r="D1035" s="9"/>
      <c r="E1035" s="61"/>
      <c r="F1035" s="18"/>
      <c r="G1035" s="9"/>
      <c r="H1035" s="9"/>
      <c r="I1035" s="9"/>
      <c r="J1035" s="9"/>
      <c r="K1035" s="9"/>
      <c r="L1035" s="9"/>
      <c r="M1035" s="9"/>
    </row>
    <row r="1036" spans="3:13">
      <c r="C1036" s="9"/>
      <c r="D1036" s="9"/>
      <c r="E1036" s="61"/>
      <c r="F1036" s="18"/>
      <c r="G1036" s="9"/>
      <c r="H1036" s="9"/>
      <c r="I1036" s="9"/>
      <c r="J1036" s="9"/>
      <c r="K1036" s="9"/>
      <c r="L1036" s="9"/>
      <c r="M1036" s="9"/>
    </row>
    <row r="1037" spans="3:13">
      <c r="C1037" s="9"/>
      <c r="D1037" s="9"/>
      <c r="E1037" s="61"/>
      <c r="F1037" s="18"/>
      <c r="G1037" s="9"/>
      <c r="H1037" s="9"/>
      <c r="I1037" s="9"/>
      <c r="J1037" s="9"/>
      <c r="K1037" s="9"/>
      <c r="L1037" s="9"/>
      <c r="M1037" s="9"/>
    </row>
    <row r="1038" spans="3:13">
      <c r="C1038" s="9"/>
      <c r="D1038" s="9"/>
      <c r="E1038" s="61"/>
      <c r="F1038" s="18"/>
      <c r="G1038" s="9"/>
      <c r="H1038" s="9"/>
      <c r="I1038" s="9"/>
      <c r="J1038" s="9"/>
      <c r="K1038" s="9"/>
      <c r="L1038" s="9"/>
      <c r="M1038" s="9"/>
    </row>
    <row r="1039" spans="3:13">
      <c r="C1039" s="9"/>
      <c r="D1039" s="9"/>
      <c r="E1039" s="61"/>
      <c r="F1039" s="18"/>
      <c r="G1039" s="9"/>
      <c r="H1039" s="9"/>
      <c r="I1039" s="9"/>
      <c r="J1039" s="9"/>
      <c r="K1039" s="9"/>
      <c r="L1039" s="9"/>
      <c r="M1039" s="9"/>
    </row>
    <row r="1040" spans="3:13">
      <c r="C1040" s="9"/>
      <c r="D1040" s="9"/>
      <c r="E1040" s="61"/>
      <c r="F1040" s="18"/>
      <c r="G1040" s="9"/>
      <c r="H1040" s="9"/>
      <c r="I1040" s="9"/>
      <c r="J1040" s="9"/>
      <c r="K1040" s="9"/>
      <c r="L1040" s="9"/>
      <c r="M1040" s="9"/>
    </row>
    <row r="1041" spans="3:13">
      <c r="C1041" s="9"/>
      <c r="D1041" s="9"/>
      <c r="E1041" s="61"/>
      <c r="F1041" s="18"/>
      <c r="G1041" s="9"/>
      <c r="H1041" s="9"/>
      <c r="I1041" s="9"/>
      <c r="J1041" s="9"/>
      <c r="K1041" s="9"/>
      <c r="L1041" s="9"/>
      <c r="M1041" s="9"/>
    </row>
    <row r="1042" spans="3:13">
      <c r="C1042" s="9"/>
      <c r="D1042" s="9"/>
      <c r="E1042" s="61"/>
      <c r="F1042" s="18"/>
      <c r="G1042" s="9"/>
      <c r="H1042" s="9"/>
      <c r="I1042" s="9"/>
      <c r="J1042" s="9"/>
      <c r="K1042" s="9"/>
      <c r="L1042" s="9"/>
      <c r="M1042" s="9"/>
    </row>
    <row r="1043" spans="3:13">
      <c r="C1043" s="9"/>
      <c r="D1043" s="9"/>
      <c r="E1043" s="61"/>
      <c r="F1043" s="18"/>
      <c r="G1043" s="9"/>
      <c r="H1043" s="9"/>
      <c r="I1043" s="9"/>
      <c r="J1043" s="9"/>
      <c r="K1043" s="9"/>
      <c r="L1043" s="9"/>
      <c r="M1043" s="9"/>
    </row>
    <row r="1044" spans="3:13">
      <c r="C1044" s="9"/>
      <c r="D1044" s="9"/>
      <c r="E1044" s="61"/>
      <c r="F1044" s="18"/>
      <c r="G1044" s="9"/>
      <c r="H1044" s="9"/>
      <c r="I1044" s="9"/>
      <c r="J1044" s="9"/>
      <c r="K1044" s="9"/>
      <c r="L1044" s="9"/>
      <c r="M1044" s="9"/>
    </row>
    <row r="1045" spans="3:13">
      <c r="C1045" s="9"/>
      <c r="D1045" s="9"/>
      <c r="E1045" s="61"/>
      <c r="F1045" s="18"/>
      <c r="G1045" s="9"/>
      <c r="H1045" s="9"/>
      <c r="I1045" s="9"/>
      <c r="J1045" s="9"/>
      <c r="K1045" s="9"/>
      <c r="L1045" s="9"/>
      <c r="M1045" s="9"/>
    </row>
    <row r="1046" spans="3:13">
      <c r="C1046" s="9"/>
      <c r="D1046" s="9"/>
      <c r="E1046" s="61"/>
      <c r="F1046" s="18"/>
      <c r="G1046" s="9"/>
      <c r="H1046" s="9"/>
      <c r="I1046" s="9"/>
      <c r="J1046" s="9"/>
      <c r="K1046" s="9"/>
      <c r="L1046" s="9"/>
      <c r="M1046" s="9"/>
    </row>
    <row r="1047" spans="3:13">
      <c r="C1047" s="9"/>
      <c r="D1047" s="9"/>
      <c r="E1047" s="61"/>
      <c r="F1047" s="18"/>
      <c r="G1047" s="9"/>
      <c r="H1047" s="9"/>
      <c r="I1047" s="9"/>
      <c r="J1047" s="9"/>
      <c r="K1047" s="9"/>
      <c r="L1047" s="9"/>
      <c r="M1047" s="9"/>
    </row>
    <row r="1048" spans="3:13">
      <c r="C1048" s="9"/>
      <c r="D1048" s="9"/>
      <c r="E1048" s="61"/>
      <c r="F1048" s="18"/>
      <c r="G1048" s="9"/>
      <c r="H1048" s="9"/>
      <c r="I1048" s="9"/>
      <c r="J1048" s="9"/>
      <c r="K1048" s="9"/>
      <c r="L1048" s="9"/>
      <c r="M1048" s="9"/>
    </row>
    <row r="1049" spans="3:13">
      <c r="C1049" s="9"/>
      <c r="D1049" s="9"/>
      <c r="E1049" s="61"/>
      <c r="F1049" s="18"/>
      <c r="G1049" s="9"/>
      <c r="H1049" s="9"/>
      <c r="I1049" s="9"/>
      <c r="J1049" s="9"/>
      <c r="K1049" s="9"/>
      <c r="L1049" s="9"/>
      <c r="M1049" s="9"/>
    </row>
    <row r="1050" spans="3:13">
      <c r="C1050" s="9"/>
      <c r="D1050" s="9"/>
      <c r="E1050" s="61"/>
      <c r="F1050" s="18"/>
      <c r="G1050" s="9"/>
      <c r="H1050" s="9"/>
      <c r="I1050" s="9"/>
      <c r="J1050" s="9"/>
      <c r="K1050" s="9"/>
      <c r="L1050" s="9"/>
      <c r="M1050" s="9"/>
    </row>
  </sheetData>
  <autoFilter ref="A2:O87" xr:uid="{00000000-0009-0000-0000-000004000000}"/>
  <mergeCells count="1">
    <mergeCell ref="A1:M1"/>
  </mergeCells>
  <conditionalFormatting sqref="A14:E26">
    <cfRule type="expression" dxfId="5637" priority="212">
      <formula>AND($L14="SIM",ISBLANK($M14)=TRUE())</formula>
    </cfRule>
    <cfRule type="expression" dxfId="5636" priority="211">
      <formula>AND($L14="EM ATRASO",ISBLANK($M14)=TRUE())</formula>
    </cfRule>
  </conditionalFormatting>
  <conditionalFormatting sqref="A66:E79">
    <cfRule type="expression" dxfId="5635" priority="31">
      <formula>AND($L66="EM ATRASO",ISBLANK($M66)=TRUE())</formula>
    </cfRule>
    <cfRule type="expression" dxfId="5634" priority="32">
      <formula>AND($L66="SIM",ISBLANK($M66)=TRUE())</formula>
    </cfRule>
  </conditionalFormatting>
  <conditionalFormatting sqref="A64:F65">
    <cfRule type="expression" dxfId="5633" priority="43">
      <formula>AND($L64="EM ATRASO",ISBLANK($M64)=TRUE())</formula>
    </cfRule>
    <cfRule type="expression" dxfId="5632" priority="44">
      <formula>AND($L64="SIM",ISBLANK($M64)=TRUE())</formula>
    </cfRule>
  </conditionalFormatting>
  <conditionalFormatting sqref="A27:K63">
    <cfRule type="expression" dxfId="5631" priority="17">
      <formula>AND($L27="EM ATRASO",ISBLANK($M27)=TRUE())</formula>
    </cfRule>
    <cfRule type="expression" dxfId="5630" priority="18">
      <formula>AND($L27="SIM",ISBLANK($M27)=TRUE())</formula>
    </cfRule>
  </conditionalFormatting>
  <conditionalFormatting sqref="B7:E12">
    <cfRule type="expression" dxfId="5629" priority="202">
      <formula>AND($L7="SIM",ISBLANK($M7)=TRUE())</formula>
    </cfRule>
    <cfRule type="expression" dxfId="5628" priority="201">
      <formula>AND($L7="EM ATRASO",ISBLANK($M7)=TRUE())</formula>
    </cfRule>
  </conditionalFormatting>
  <conditionalFormatting sqref="B13:F13">
    <cfRule type="expression" dxfId="5627" priority="136">
      <formula>AND($L13="SIM",ISBLANK($M13)=TRUE())</formula>
    </cfRule>
    <cfRule type="expression" dxfId="5626" priority="135">
      <formula>AND($L13="EM ATRASO",ISBLANK($M13)=TRUE())</formula>
    </cfRule>
  </conditionalFormatting>
  <conditionalFormatting sqref="D3:E6">
    <cfRule type="expression" dxfId="5625" priority="225">
      <formula>AND($L3="EM ATRASO",ISBLANK($M3)=TRUE())</formula>
    </cfRule>
    <cfRule type="expression" dxfId="5624" priority="226">
      <formula>AND($L3="SIM",ISBLANK($M3)=TRUE())</formula>
    </cfRule>
  </conditionalFormatting>
  <conditionalFormatting sqref="F21:G21">
    <cfRule type="expression" dxfId="5623" priority="117">
      <formula>AND($L21="EM ATRASO",ISBLANK($M21)=TRUE())</formula>
    </cfRule>
    <cfRule type="expression" dxfId="5622" priority="118">
      <formula>AND($L21="SIM",ISBLANK($M21)=TRUE())</formula>
    </cfRule>
  </conditionalFormatting>
  <conditionalFormatting sqref="F3:K3">
    <cfRule type="expression" dxfId="5621" priority="223">
      <formula>AND($L3="EM ATRASO",ISBLANK($M3)=TRUE())</formula>
    </cfRule>
    <cfRule type="expression" dxfId="5620" priority="224">
      <formula>AND($L3="SIM",ISBLANK($M3)=TRUE())</formula>
    </cfRule>
  </conditionalFormatting>
  <conditionalFormatting sqref="F22:K26">
    <cfRule type="expression" dxfId="5619" priority="206">
      <formula>AND($L22="SIM",ISBLANK($M22)=TRUE())</formula>
    </cfRule>
    <cfRule type="expression" dxfId="5618" priority="205">
      <formula>AND($L22="EM ATRASO",ISBLANK($M22)=TRUE())</formula>
    </cfRule>
  </conditionalFormatting>
  <conditionalFormatting sqref="F66:K86">
    <cfRule type="expression" dxfId="5617" priority="7">
      <formula>AND($L66="EM ATRASO",ISBLANK($M66)=TRUE())</formula>
    </cfRule>
  </conditionalFormatting>
  <conditionalFormatting sqref="G64:K65 M4:M16 M3:O3 A3:C4 F4:F12 G4:G20 B5:C6 F14:F20">
    <cfRule type="expression" dxfId="5616" priority="231">
      <formula>AND($L3="EM ATRASO",ISBLANK($M3)=TRUE())</formula>
    </cfRule>
  </conditionalFormatting>
  <conditionalFormatting sqref="H66:H69">
    <cfRule type="expression" dxfId="5615" priority="36">
      <formula>AND($L66="SIM",ISBLANK($M66)=TRUE())</formula>
    </cfRule>
  </conditionalFormatting>
  <conditionalFormatting sqref="H4:K21">
    <cfRule type="expression" dxfId="5614" priority="6">
      <formula>AND($L4="SIM",ISBLANK($M4)=TRUE())</formula>
    </cfRule>
    <cfRule type="expression" dxfId="5613" priority="5">
      <formula>AND($L4="EM ATRASO",ISBLANK($M4)=TRUE())</formula>
    </cfRule>
  </conditionalFormatting>
  <conditionalFormatting sqref="H71:K86">
    <cfRule type="expression" dxfId="5612" priority="8">
      <formula>AND($L71="SIM",ISBLANK($M71)=TRUE())</formula>
    </cfRule>
  </conditionalFormatting>
  <conditionalFormatting sqref="I66:J68">
    <cfRule type="expression" dxfId="5611" priority="28">
      <formula>AND($L66="SIM",ISBLANK($M66)=TRUE())</formula>
    </cfRule>
  </conditionalFormatting>
  <conditionalFormatting sqref="J64:J70 A80:A81 C80:E81 A82:E86">
    <cfRule type="expression" dxfId="5610" priority="229">
      <formula>AND($L64="EM ATRASO",ISBLANK($M64)=TRUE())</formula>
    </cfRule>
  </conditionalFormatting>
  <conditionalFormatting sqref="J64:J70 I69:J69 H70:J70 A80:A81 C80:E81 A82:E86 F66:G86">
    <cfRule type="expression" dxfId="5609" priority="230">
      <formula>AND($L64="SIM",ISBLANK($M64)=TRUE())</formula>
    </cfRule>
  </conditionalFormatting>
  <conditionalFormatting sqref="K66:K70">
    <cfRule type="expression" dxfId="5608" priority="26">
      <formula>AND($L66="SIM",ISBLANK($M66)=TRUE())</formula>
    </cfRule>
  </conditionalFormatting>
  <conditionalFormatting sqref="L3:L62">
    <cfRule type="expression" dxfId="5607" priority="100">
      <formula>AND($L3="SIM",ISBLANK($M3)=TRUE())</formula>
    </cfRule>
    <cfRule type="expression" dxfId="5606" priority="99">
      <formula>AND($L3="EM ATRASO",ISBLANK($M3)=TRUE())</formula>
    </cfRule>
  </conditionalFormatting>
  <conditionalFormatting sqref="L63:O86">
    <cfRule type="expression" dxfId="5605" priority="20">
      <formula>AND($L63="SIM",ISBLANK($M63)=TRUE())</formula>
    </cfRule>
    <cfRule type="expression" dxfId="5604" priority="19">
      <formula>AND($L63="EM ATRASO",ISBLANK($M63)=TRUE())</formula>
    </cfRule>
  </conditionalFormatting>
  <conditionalFormatting sqref="M3:O3 A3:C4 F4:F12 M4:M16 G4:G20 B5:C6 F14:F20 G64:K65">
    <cfRule type="expression" dxfId="5603" priority="232">
      <formula>AND($L3="SIM",ISBLANK($M3)=TRUE())</formula>
    </cfRule>
  </conditionalFormatting>
  <conditionalFormatting sqref="M15:O62">
    <cfRule type="expression" dxfId="5602" priority="2">
      <formula>AND($L15="SIM",ISBLANK($M15)=TRUE())</formula>
    </cfRule>
    <cfRule type="expression" dxfId="5601" priority="1">
      <formula>AND($L15="EM ATRASO",ISBLANK($M15)=TRUE())</formula>
    </cfRule>
  </conditionalFormatting>
  <conditionalFormatting sqref="N4:O14 A5:A13">
    <cfRule type="expression" dxfId="5600" priority="137">
      <formula>AND($L4="EM ATRASO",ISBLANK($M4)=TRUE())</formula>
    </cfRule>
    <cfRule type="expression" dxfId="5599" priority="138">
      <formula>AND($L4="SIM",ISBLANK($M4)=TRUE())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C13:C14 C38 C16:C18 C33 C46 C57 C63:C65 C69:C72 B80:B82 C84:C86 C66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048"/>
  <sheetViews>
    <sheetView topLeftCell="A32" zoomScale="55" zoomScaleNormal="55" workbookViewId="0">
      <selection activeCell="A838" sqref="A838"/>
    </sheetView>
  </sheetViews>
  <sheetFormatPr defaultRowHeight="15"/>
  <cols>
    <col min="1" max="1" width="16.125" style="9" customWidth="1"/>
    <col min="2" max="2" width="18" style="9" bestFit="1" customWidth="1"/>
    <col min="3" max="3" width="27.75" style="17" bestFit="1" customWidth="1"/>
    <col min="4" max="4" width="12.875" style="17" customWidth="1"/>
    <col min="5" max="5" width="9.875" style="75" customWidth="1"/>
    <col min="6" max="6" width="12.25" style="28" customWidth="1"/>
    <col min="7" max="7" width="12.875" style="29" bestFit="1" customWidth="1"/>
    <col min="8" max="8" width="20.625" style="29" bestFit="1" customWidth="1"/>
    <col min="9" max="9" width="8.625" style="29" customWidth="1"/>
    <col min="10" max="10" width="9.25" style="29" customWidth="1"/>
    <col min="11" max="11" width="13.875" style="19" customWidth="1"/>
    <col min="12" max="12" width="11.5" style="20" bestFit="1" customWidth="1"/>
    <col min="13" max="13" width="15.25" style="20" customWidth="1"/>
    <col min="14" max="14" width="19.125" style="9" customWidth="1"/>
    <col min="15" max="15" width="14.5" style="9" bestFit="1" customWidth="1"/>
    <col min="16" max="16" width="15" style="90" bestFit="1" customWidth="1"/>
    <col min="17" max="17" width="43.75" style="90" bestFit="1" customWidth="1"/>
    <col min="18" max="18" width="63.125" style="90" bestFit="1" customWidth="1"/>
    <col min="19" max="34" width="8" style="90" customWidth="1"/>
    <col min="35" max="193" width="8" style="9" customWidth="1"/>
    <col min="194" max="944" width="10.75" style="9" customWidth="1"/>
    <col min="945" max="945" width="9" style="9" customWidth="1"/>
    <col min="946" max="16384" width="9" style="9"/>
  </cols>
  <sheetData>
    <row r="1" spans="1:34" ht="75.599999999999994" customHeight="1">
      <c r="A1" s="349" t="s">
        <v>0</v>
      </c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43" t="s">
        <v>1</v>
      </c>
      <c r="O1" s="63" t="s">
        <v>2</v>
      </c>
    </row>
    <row r="2" spans="1:34" s="61" customFormat="1">
      <c r="A2" s="51" t="s">
        <v>3</v>
      </c>
      <c r="B2" s="51" t="s">
        <v>4</v>
      </c>
      <c r="C2" s="52" t="s">
        <v>5</v>
      </c>
      <c r="D2" s="53" t="s">
        <v>6</v>
      </c>
      <c r="E2" s="71" t="s">
        <v>34</v>
      </c>
      <c r="F2" s="54" t="s">
        <v>7</v>
      </c>
      <c r="G2" s="54" t="s">
        <v>8</v>
      </c>
      <c r="H2" s="55" t="s">
        <v>9</v>
      </c>
      <c r="I2" s="55" t="s">
        <v>35</v>
      </c>
      <c r="J2" s="56" t="s">
        <v>10</v>
      </c>
      <c r="K2" s="57" t="s">
        <v>11</v>
      </c>
      <c r="L2" s="57" t="s">
        <v>243</v>
      </c>
      <c r="M2" s="56" t="s">
        <v>13</v>
      </c>
      <c r="N2" s="83" t="s">
        <v>68</v>
      </c>
      <c r="O2" s="59" t="s">
        <v>14</v>
      </c>
      <c r="P2" s="91"/>
      <c r="Q2" s="90"/>
      <c r="R2" s="90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</row>
    <row r="3" spans="1:34" ht="15" customHeight="1">
      <c r="A3" s="23" t="s">
        <v>36</v>
      </c>
      <c r="B3" s="22">
        <v>246652</v>
      </c>
      <c r="C3" s="11" t="s">
        <v>58</v>
      </c>
      <c r="D3" s="40">
        <v>19.05</v>
      </c>
      <c r="E3" s="70">
        <v>120</v>
      </c>
      <c r="F3" s="108">
        <v>4.9000000000000004</v>
      </c>
      <c r="G3" s="24">
        <f>F3*E3</f>
        <v>588</v>
      </c>
      <c r="H3" s="26" t="s">
        <v>45</v>
      </c>
      <c r="I3" s="25">
        <v>1</v>
      </c>
      <c r="J3" s="31">
        <v>44348</v>
      </c>
      <c r="K3" s="32">
        <v>44355</v>
      </c>
      <c r="L3" s="23" t="str">
        <f ca="1">IF(AND(K3=TODAY(),ISBLANK(M3)=TRUE()),"SIM",IF(AND(K3&lt;TODAY(),ISBLANK(M3)=TRUE()),IF(ISBLANK(K3),"-","EM ATRASO"),"-"))</f>
        <v>-</v>
      </c>
      <c r="M3" s="35">
        <v>44355</v>
      </c>
      <c r="N3" s="84"/>
      <c r="O3" s="46" t="s">
        <v>78</v>
      </c>
    </row>
    <row r="4" spans="1:34" ht="15" customHeight="1">
      <c r="A4" s="23" t="s">
        <v>36</v>
      </c>
      <c r="B4" s="22">
        <v>246444</v>
      </c>
      <c r="C4" s="11" t="s">
        <v>37</v>
      </c>
      <c r="D4" s="40">
        <v>25.4</v>
      </c>
      <c r="E4" s="70">
        <v>97</v>
      </c>
      <c r="F4" s="108">
        <v>4</v>
      </c>
      <c r="G4" s="24">
        <f t="shared" ref="G4:G66" si="0">F4*E4</f>
        <v>388</v>
      </c>
      <c r="H4" s="26" t="s">
        <v>44</v>
      </c>
      <c r="I4" s="25">
        <v>0</v>
      </c>
      <c r="J4" s="31">
        <v>44348</v>
      </c>
      <c r="K4" s="32">
        <v>44355</v>
      </c>
      <c r="L4" s="23" t="str">
        <f t="shared" ref="L4:L68" ca="1" si="1">IF(AND(K4=TODAY(),ISBLANK(M4)=TRUE()),"SIM",IF(AND(K4&lt;TODAY(),ISBLANK(M4)=TRUE()),IF(ISBLANK(K4),"-","EM ATRASO"),"-"))</f>
        <v>-</v>
      </c>
      <c r="M4" s="35">
        <v>44362</v>
      </c>
      <c r="N4" s="84" t="s">
        <v>538</v>
      </c>
      <c r="O4" s="46" t="s">
        <v>78</v>
      </c>
    </row>
    <row r="5" spans="1:34" ht="15" customHeight="1">
      <c r="A5" s="23" t="s">
        <v>74</v>
      </c>
      <c r="B5" s="22">
        <v>246285</v>
      </c>
      <c r="C5" s="11" t="s">
        <v>443</v>
      </c>
      <c r="D5" s="40" t="s">
        <v>43</v>
      </c>
      <c r="E5" s="70">
        <v>2</v>
      </c>
      <c r="F5" s="108">
        <v>178.54</v>
      </c>
      <c r="G5" s="24">
        <f t="shared" si="0"/>
        <v>357.08</v>
      </c>
      <c r="H5" s="26" t="s">
        <v>47</v>
      </c>
      <c r="I5" s="25">
        <v>0</v>
      </c>
      <c r="J5" s="31">
        <v>44349</v>
      </c>
      <c r="K5" s="32">
        <v>44365</v>
      </c>
      <c r="L5" s="23" t="str">
        <f t="shared" ca="1" si="1"/>
        <v>-</v>
      </c>
      <c r="M5" s="35">
        <v>44365</v>
      </c>
      <c r="N5" s="84"/>
      <c r="O5" s="46" t="s">
        <v>78</v>
      </c>
    </row>
    <row r="6" spans="1:34" ht="15" customHeight="1">
      <c r="A6" s="23" t="s">
        <v>36</v>
      </c>
      <c r="B6" s="22">
        <v>246287</v>
      </c>
      <c r="C6" s="11" t="s">
        <v>425</v>
      </c>
      <c r="D6" s="40">
        <v>15.9</v>
      </c>
      <c r="E6" s="70">
        <v>200</v>
      </c>
      <c r="F6" s="108">
        <v>10.8</v>
      </c>
      <c r="G6" s="24">
        <f t="shared" si="0"/>
        <v>2160</v>
      </c>
      <c r="H6" s="26" t="s">
        <v>47</v>
      </c>
      <c r="I6" s="25">
        <v>1</v>
      </c>
      <c r="J6" s="31">
        <v>44349</v>
      </c>
      <c r="K6" s="32">
        <v>44371</v>
      </c>
      <c r="L6" s="23" t="str">
        <f t="shared" ca="1" si="1"/>
        <v>-</v>
      </c>
      <c r="M6" s="35">
        <v>44364</v>
      </c>
      <c r="N6" s="84"/>
      <c r="O6" s="46" t="s">
        <v>78</v>
      </c>
    </row>
    <row r="7" spans="1:34" ht="15" customHeight="1">
      <c r="A7" s="23" t="s">
        <v>36</v>
      </c>
      <c r="B7" s="22">
        <v>246246</v>
      </c>
      <c r="C7" s="11" t="s">
        <v>356</v>
      </c>
      <c r="D7" s="39">
        <v>15.88</v>
      </c>
      <c r="E7" s="72">
        <v>198</v>
      </c>
      <c r="F7" s="108">
        <v>7.2</v>
      </c>
      <c r="G7" s="24">
        <f t="shared" si="0"/>
        <v>1425.6000000000001</v>
      </c>
      <c r="H7" s="26" t="s">
        <v>47</v>
      </c>
      <c r="I7" s="25">
        <v>1</v>
      </c>
      <c r="J7" s="31">
        <v>44349</v>
      </c>
      <c r="K7" s="32">
        <v>44371</v>
      </c>
      <c r="L7" s="23" t="str">
        <f t="shared" ca="1" si="1"/>
        <v>-</v>
      </c>
      <c r="M7" s="35">
        <v>44370</v>
      </c>
      <c r="N7" s="84" t="s">
        <v>537</v>
      </c>
      <c r="O7" s="46" t="s">
        <v>78</v>
      </c>
    </row>
    <row r="8" spans="1:34" ht="15" customHeight="1">
      <c r="A8" s="23" t="s">
        <v>36</v>
      </c>
      <c r="B8" s="22">
        <v>246247</v>
      </c>
      <c r="C8" s="11" t="s">
        <v>424</v>
      </c>
      <c r="D8" s="39">
        <v>12.72</v>
      </c>
      <c r="E8" s="73">
        <v>303</v>
      </c>
      <c r="F8" s="108">
        <v>7.2</v>
      </c>
      <c r="G8" s="24">
        <f t="shared" si="0"/>
        <v>2181.6</v>
      </c>
      <c r="H8" s="26" t="s">
        <v>47</v>
      </c>
      <c r="I8" s="25">
        <v>1</v>
      </c>
      <c r="J8" s="31">
        <v>44349</v>
      </c>
      <c r="K8" s="32">
        <v>44371</v>
      </c>
      <c r="L8" s="23" t="str">
        <f t="shared" ca="1" si="1"/>
        <v>-</v>
      </c>
      <c r="M8" s="35">
        <v>44372</v>
      </c>
      <c r="N8" s="15"/>
      <c r="O8" s="46" t="s">
        <v>78</v>
      </c>
    </row>
    <row r="9" spans="1:34" ht="15" customHeight="1">
      <c r="A9" s="23" t="s">
        <v>211</v>
      </c>
      <c r="B9" s="22">
        <v>246515</v>
      </c>
      <c r="C9" s="11" t="s">
        <v>234</v>
      </c>
      <c r="D9" s="39" t="s">
        <v>43</v>
      </c>
      <c r="E9" s="73">
        <v>34</v>
      </c>
      <c r="F9" s="108">
        <v>24.64</v>
      </c>
      <c r="G9" s="24">
        <f t="shared" si="0"/>
        <v>837.76</v>
      </c>
      <c r="H9" s="26" t="s">
        <v>212</v>
      </c>
      <c r="I9" s="25">
        <v>0</v>
      </c>
      <c r="J9" s="31">
        <v>44350</v>
      </c>
      <c r="K9" s="32">
        <v>44357</v>
      </c>
      <c r="L9" s="23" t="str">
        <f t="shared" ca="1" si="1"/>
        <v>-</v>
      </c>
      <c r="M9" s="35">
        <v>44356</v>
      </c>
      <c r="N9" s="15"/>
      <c r="O9" s="46" t="s">
        <v>78</v>
      </c>
    </row>
    <row r="10" spans="1:34" ht="15" customHeight="1">
      <c r="A10" s="23" t="s">
        <v>211</v>
      </c>
      <c r="B10" s="22">
        <v>246588</v>
      </c>
      <c r="C10" s="11" t="s">
        <v>444</v>
      </c>
      <c r="D10" s="39" t="s">
        <v>43</v>
      </c>
      <c r="E10" s="73">
        <v>20</v>
      </c>
      <c r="F10" s="108">
        <v>8.9599999999999991</v>
      </c>
      <c r="G10" s="24">
        <f t="shared" si="0"/>
        <v>179.2</v>
      </c>
      <c r="H10" s="26" t="s">
        <v>212</v>
      </c>
      <c r="I10" s="25">
        <v>0</v>
      </c>
      <c r="J10" s="31">
        <v>44350</v>
      </c>
      <c r="K10" s="32">
        <v>44357</v>
      </c>
      <c r="L10" s="23" t="str">
        <f t="shared" ca="1" si="1"/>
        <v>-</v>
      </c>
      <c r="M10" s="35">
        <v>44356</v>
      </c>
      <c r="N10" s="15"/>
      <c r="O10" s="46" t="s">
        <v>78</v>
      </c>
    </row>
    <row r="11" spans="1:34" ht="15" customHeight="1">
      <c r="A11" s="23" t="s">
        <v>211</v>
      </c>
      <c r="B11" s="22">
        <v>246579</v>
      </c>
      <c r="C11" s="11" t="s">
        <v>454</v>
      </c>
      <c r="D11" s="40" t="s">
        <v>43</v>
      </c>
      <c r="E11" s="70">
        <v>84</v>
      </c>
      <c r="F11" s="108">
        <v>6.56</v>
      </c>
      <c r="G11" s="24">
        <f t="shared" si="0"/>
        <v>551.04</v>
      </c>
      <c r="H11" s="26" t="s">
        <v>212</v>
      </c>
      <c r="I11" s="25">
        <v>0</v>
      </c>
      <c r="J11" s="31">
        <v>44350</v>
      </c>
      <c r="K11" s="32">
        <v>44357</v>
      </c>
      <c r="L11" s="23" t="str">
        <f t="shared" ca="1" si="1"/>
        <v>-</v>
      </c>
      <c r="M11" s="35">
        <v>44356</v>
      </c>
      <c r="N11" s="15"/>
      <c r="O11" s="46" t="s">
        <v>78</v>
      </c>
    </row>
    <row r="12" spans="1:34" ht="15" customHeight="1">
      <c r="A12" s="23" t="s">
        <v>445</v>
      </c>
      <c r="B12" s="22">
        <v>245981</v>
      </c>
      <c r="C12" s="11" t="s">
        <v>446</v>
      </c>
      <c r="D12" s="40" t="s">
        <v>43</v>
      </c>
      <c r="E12" s="70">
        <v>2</v>
      </c>
      <c r="F12" s="108">
        <v>120</v>
      </c>
      <c r="G12" s="24">
        <f t="shared" si="0"/>
        <v>240</v>
      </c>
      <c r="H12" s="26" t="s">
        <v>448</v>
      </c>
      <c r="I12" s="25">
        <v>0</v>
      </c>
      <c r="J12" s="31">
        <v>44351</v>
      </c>
      <c r="K12" s="32">
        <v>44358</v>
      </c>
      <c r="L12" s="23" t="str">
        <f t="shared" ca="1" si="1"/>
        <v>-</v>
      </c>
      <c r="M12" s="35">
        <v>44363</v>
      </c>
      <c r="N12" s="15"/>
      <c r="O12" s="46" t="s">
        <v>78</v>
      </c>
    </row>
    <row r="13" spans="1:34" s="42" customFormat="1" ht="15" customHeight="1">
      <c r="A13" s="23" t="s">
        <v>445</v>
      </c>
      <c r="B13" s="22">
        <v>245980</v>
      </c>
      <c r="C13" s="11" t="s">
        <v>447</v>
      </c>
      <c r="D13" s="39" t="s">
        <v>43</v>
      </c>
      <c r="E13" s="73">
        <v>2</v>
      </c>
      <c r="F13" s="108">
        <v>100</v>
      </c>
      <c r="G13" s="24">
        <f t="shared" si="0"/>
        <v>200</v>
      </c>
      <c r="H13" s="26" t="s">
        <v>448</v>
      </c>
      <c r="I13" s="25">
        <v>0</v>
      </c>
      <c r="J13" s="31">
        <v>44351</v>
      </c>
      <c r="K13" s="32">
        <v>44358</v>
      </c>
      <c r="L13" s="23" t="str">
        <f t="shared" ca="1" si="1"/>
        <v>-</v>
      </c>
      <c r="M13" s="35">
        <v>44363</v>
      </c>
      <c r="N13" s="15"/>
      <c r="O13" s="46" t="s">
        <v>78</v>
      </c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</row>
    <row r="14" spans="1:34" ht="15" customHeight="1">
      <c r="A14" s="23" t="s">
        <v>36</v>
      </c>
      <c r="B14" s="22">
        <v>247071</v>
      </c>
      <c r="C14" s="11" t="s">
        <v>449</v>
      </c>
      <c r="D14" s="40">
        <v>19</v>
      </c>
      <c r="E14" s="70">
        <v>50</v>
      </c>
      <c r="F14" s="108">
        <v>6.2999999999999989</v>
      </c>
      <c r="G14" s="24">
        <f t="shared" si="0"/>
        <v>314.99999999999994</v>
      </c>
      <c r="H14" s="26" t="s">
        <v>45</v>
      </c>
      <c r="I14" s="25">
        <v>1</v>
      </c>
      <c r="J14" s="31">
        <v>44351</v>
      </c>
      <c r="K14" s="32">
        <v>44358</v>
      </c>
      <c r="L14" s="23" t="str">
        <f t="shared" ca="1" si="1"/>
        <v>-</v>
      </c>
      <c r="M14" s="35">
        <v>44355</v>
      </c>
      <c r="N14" s="15"/>
      <c r="O14" s="46" t="s">
        <v>78</v>
      </c>
    </row>
    <row r="15" spans="1:34" ht="15" customHeight="1">
      <c r="A15" s="23" t="s">
        <v>36</v>
      </c>
      <c r="B15" s="22">
        <v>247072</v>
      </c>
      <c r="C15" s="11" t="s">
        <v>41</v>
      </c>
      <c r="D15" s="40">
        <v>19</v>
      </c>
      <c r="E15" s="70">
        <v>50</v>
      </c>
      <c r="F15" s="108">
        <v>6.2999999999999989</v>
      </c>
      <c r="G15" s="24">
        <f t="shared" si="0"/>
        <v>314.99999999999994</v>
      </c>
      <c r="H15" s="26" t="s">
        <v>45</v>
      </c>
      <c r="I15" s="25">
        <v>1</v>
      </c>
      <c r="J15" s="31">
        <v>44351</v>
      </c>
      <c r="K15" s="32">
        <v>44358</v>
      </c>
      <c r="L15" s="23" t="str">
        <f t="shared" ca="1" si="1"/>
        <v>-</v>
      </c>
      <c r="M15" s="35">
        <v>44355</v>
      </c>
      <c r="N15" s="15"/>
      <c r="O15" s="46" t="s">
        <v>78</v>
      </c>
    </row>
    <row r="16" spans="1:34" ht="15" customHeight="1">
      <c r="A16" s="23" t="s">
        <v>36</v>
      </c>
      <c r="B16" s="22">
        <v>247073</v>
      </c>
      <c r="C16" s="11" t="s">
        <v>79</v>
      </c>
      <c r="D16" s="40">
        <v>19</v>
      </c>
      <c r="E16" s="70">
        <v>49</v>
      </c>
      <c r="F16" s="108">
        <v>6.2999999999999989</v>
      </c>
      <c r="G16" s="24">
        <f t="shared" si="0"/>
        <v>308.69999999999993</v>
      </c>
      <c r="H16" s="26" t="s">
        <v>45</v>
      </c>
      <c r="I16" s="25">
        <v>1</v>
      </c>
      <c r="J16" s="31">
        <v>44351</v>
      </c>
      <c r="K16" s="32">
        <v>44358</v>
      </c>
      <c r="L16" s="23" t="str">
        <f t="shared" ca="1" si="1"/>
        <v>-</v>
      </c>
      <c r="M16" s="35">
        <v>44355</v>
      </c>
      <c r="N16" s="15"/>
      <c r="O16" s="46" t="s">
        <v>78</v>
      </c>
    </row>
    <row r="17" spans="1:15" ht="15" customHeight="1">
      <c r="A17" s="23" t="s">
        <v>36</v>
      </c>
      <c r="B17" s="22">
        <v>246785</v>
      </c>
      <c r="C17" s="11" t="s">
        <v>421</v>
      </c>
      <c r="D17" s="40">
        <v>14</v>
      </c>
      <c r="E17" s="70">
        <v>47</v>
      </c>
      <c r="F17" s="108">
        <v>6.2999999999999989</v>
      </c>
      <c r="G17" s="24">
        <f t="shared" si="0"/>
        <v>296.09999999999997</v>
      </c>
      <c r="H17" s="26" t="s">
        <v>45</v>
      </c>
      <c r="I17" s="25">
        <v>1</v>
      </c>
      <c r="J17" s="31">
        <v>44351</v>
      </c>
      <c r="K17" s="32">
        <v>44358</v>
      </c>
      <c r="L17" s="23" t="str">
        <f t="shared" ca="1" si="1"/>
        <v>-</v>
      </c>
      <c r="M17" s="35">
        <v>44355</v>
      </c>
      <c r="N17" s="15"/>
      <c r="O17" s="46" t="s">
        <v>78</v>
      </c>
    </row>
    <row r="18" spans="1:15" ht="15" customHeight="1">
      <c r="A18" s="23" t="s">
        <v>74</v>
      </c>
      <c r="B18" s="22">
        <v>246040</v>
      </c>
      <c r="C18" s="11" t="s">
        <v>450</v>
      </c>
      <c r="D18" s="40" t="s">
        <v>43</v>
      </c>
      <c r="E18" s="70">
        <v>1</v>
      </c>
      <c r="F18" s="108">
        <v>186.4</v>
      </c>
      <c r="G18" s="24">
        <f t="shared" si="0"/>
        <v>186.4</v>
      </c>
      <c r="H18" s="26" t="s">
        <v>87</v>
      </c>
      <c r="I18" s="25">
        <v>0</v>
      </c>
      <c r="J18" s="31">
        <v>44354</v>
      </c>
      <c r="K18" s="34">
        <v>44355</v>
      </c>
      <c r="L18" s="23" t="str">
        <f t="shared" ca="1" si="1"/>
        <v>-</v>
      </c>
      <c r="M18" s="35">
        <v>44355</v>
      </c>
      <c r="N18" s="15"/>
      <c r="O18" s="46" t="s">
        <v>78</v>
      </c>
    </row>
    <row r="19" spans="1:15" ht="15" customHeight="1">
      <c r="A19" s="23" t="s">
        <v>36</v>
      </c>
      <c r="B19" s="22">
        <v>247184</v>
      </c>
      <c r="C19" s="11" t="s">
        <v>61</v>
      </c>
      <c r="D19" s="40">
        <v>19.05</v>
      </c>
      <c r="E19" s="70">
        <v>80</v>
      </c>
      <c r="F19" s="108">
        <v>5.35</v>
      </c>
      <c r="G19" s="24">
        <f t="shared" si="0"/>
        <v>428</v>
      </c>
      <c r="H19" s="26" t="s">
        <v>45</v>
      </c>
      <c r="I19" s="25">
        <v>1</v>
      </c>
      <c r="J19" s="31">
        <v>44355</v>
      </c>
      <c r="K19" s="35">
        <v>44362</v>
      </c>
      <c r="L19" s="23" t="str">
        <f t="shared" ca="1" si="1"/>
        <v>-</v>
      </c>
      <c r="M19" s="35">
        <v>44362</v>
      </c>
      <c r="N19" s="15"/>
      <c r="O19" s="46" t="s">
        <v>78</v>
      </c>
    </row>
    <row r="20" spans="1:15" ht="15" customHeight="1">
      <c r="A20" s="23" t="s">
        <v>36</v>
      </c>
      <c r="B20" s="22">
        <v>247239</v>
      </c>
      <c r="C20" s="11" t="s">
        <v>451</v>
      </c>
      <c r="D20" s="40">
        <v>25</v>
      </c>
      <c r="E20" s="70">
        <v>21</v>
      </c>
      <c r="F20" s="108">
        <v>6.5</v>
      </c>
      <c r="G20" s="24">
        <f t="shared" si="0"/>
        <v>136.5</v>
      </c>
      <c r="H20" s="26" t="s">
        <v>45</v>
      </c>
      <c r="I20" s="25">
        <v>1</v>
      </c>
      <c r="J20" s="31">
        <v>44355</v>
      </c>
      <c r="K20" s="35">
        <v>44356</v>
      </c>
      <c r="L20" s="23" t="str">
        <f t="shared" ca="1" si="1"/>
        <v>-</v>
      </c>
      <c r="M20" s="35">
        <v>44356</v>
      </c>
      <c r="N20" s="15"/>
      <c r="O20" s="46" t="s">
        <v>78</v>
      </c>
    </row>
    <row r="21" spans="1:15" ht="15" customHeight="1">
      <c r="A21" s="23" t="s">
        <v>36</v>
      </c>
      <c r="B21" s="22">
        <v>247190</v>
      </c>
      <c r="C21" s="11" t="s">
        <v>452</v>
      </c>
      <c r="D21" s="40">
        <v>24</v>
      </c>
      <c r="E21" s="70">
        <v>55</v>
      </c>
      <c r="F21" s="108">
        <v>6.5</v>
      </c>
      <c r="G21" s="24">
        <f t="shared" si="0"/>
        <v>357.5</v>
      </c>
      <c r="H21" s="26" t="s">
        <v>45</v>
      </c>
      <c r="I21" s="25">
        <v>1</v>
      </c>
      <c r="J21" s="31">
        <v>44355</v>
      </c>
      <c r="K21" s="35">
        <v>44362</v>
      </c>
      <c r="L21" s="23" t="str">
        <f t="shared" ca="1" si="1"/>
        <v>-</v>
      </c>
      <c r="M21" s="35">
        <v>44362</v>
      </c>
      <c r="N21" s="15"/>
      <c r="O21" s="46" t="s">
        <v>78</v>
      </c>
    </row>
    <row r="22" spans="1:15" ht="15" customHeight="1">
      <c r="A22" s="23" t="s">
        <v>36</v>
      </c>
      <c r="B22" s="22">
        <v>246525</v>
      </c>
      <c r="C22" s="11" t="s">
        <v>221</v>
      </c>
      <c r="D22" s="40" t="s">
        <v>43</v>
      </c>
      <c r="E22" s="70">
        <v>926</v>
      </c>
      <c r="F22" s="108">
        <v>2</v>
      </c>
      <c r="G22" s="24">
        <f t="shared" si="0"/>
        <v>1852</v>
      </c>
      <c r="H22" s="26" t="s">
        <v>47</v>
      </c>
      <c r="I22" s="25">
        <v>0</v>
      </c>
      <c r="J22" s="31">
        <v>44355</v>
      </c>
      <c r="K22" s="35">
        <v>44362</v>
      </c>
      <c r="L22" s="23" t="str">
        <f t="shared" ca="1" si="1"/>
        <v>-</v>
      </c>
      <c r="M22" s="35">
        <v>44364</v>
      </c>
      <c r="N22" s="15"/>
      <c r="O22" s="46" t="s">
        <v>78</v>
      </c>
    </row>
    <row r="23" spans="1:15" ht="15" customHeight="1">
      <c r="A23" s="23" t="s">
        <v>137</v>
      </c>
      <c r="B23" s="22">
        <v>246525</v>
      </c>
      <c r="C23" s="11" t="s">
        <v>221</v>
      </c>
      <c r="D23" s="40" t="s">
        <v>43</v>
      </c>
      <c r="E23" s="70">
        <v>731</v>
      </c>
      <c r="F23" s="108">
        <v>1.45</v>
      </c>
      <c r="G23" s="24">
        <f t="shared" si="0"/>
        <v>1059.95</v>
      </c>
      <c r="H23" s="26" t="s">
        <v>47</v>
      </c>
      <c r="I23" s="25">
        <v>0</v>
      </c>
      <c r="J23" s="31">
        <v>44355</v>
      </c>
      <c r="K23" s="35">
        <v>44362</v>
      </c>
      <c r="L23" s="23" t="str">
        <f t="shared" ca="1" si="1"/>
        <v>-</v>
      </c>
      <c r="M23" s="35">
        <v>44330</v>
      </c>
      <c r="N23" s="15"/>
      <c r="O23" s="46" t="s">
        <v>78</v>
      </c>
    </row>
    <row r="24" spans="1:15" ht="15" customHeight="1">
      <c r="A24" s="23" t="s">
        <v>36</v>
      </c>
      <c r="B24" s="22">
        <v>247189</v>
      </c>
      <c r="C24" s="11" t="s">
        <v>453</v>
      </c>
      <c r="D24" s="40">
        <v>25</v>
      </c>
      <c r="E24" s="70">
        <v>55</v>
      </c>
      <c r="F24" s="108">
        <v>6.2999999999999989</v>
      </c>
      <c r="G24" s="24">
        <f t="shared" si="0"/>
        <v>346.49999999999994</v>
      </c>
      <c r="H24" s="26" t="s">
        <v>45</v>
      </c>
      <c r="I24" s="25">
        <v>1</v>
      </c>
      <c r="J24" s="31">
        <v>44355</v>
      </c>
      <c r="K24" s="35">
        <v>44362</v>
      </c>
      <c r="L24" s="23" t="str">
        <f t="shared" ca="1" si="1"/>
        <v>-</v>
      </c>
      <c r="M24" s="35">
        <v>44362</v>
      </c>
      <c r="N24" s="15"/>
      <c r="O24" s="46" t="s">
        <v>78</v>
      </c>
    </row>
    <row r="25" spans="1:15" ht="15" customHeight="1">
      <c r="A25" s="23" t="s">
        <v>211</v>
      </c>
      <c r="B25" s="22">
        <v>244919</v>
      </c>
      <c r="C25" s="11" t="s">
        <v>215</v>
      </c>
      <c r="D25" s="40" t="s">
        <v>43</v>
      </c>
      <c r="E25" s="70">
        <v>357</v>
      </c>
      <c r="F25" s="108">
        <v>4.4799999999999995</v>
      </c>
      <c r="G25" s="24">
        <f t="shared" si="0"/>
        <v>1599.36</v>
      </c>
      <c r="H25" s="26" t="s">
        <v>212</v>
      </c>
      <c r="I25" s="25">
        <v>0</v>
      </c>
      <c r="J25" s="31">
        <v>44356</v>
      </c>
      <c r="K25" s="35">
        <v>44362</v>
      </c>
      <c r="L25" s="23" t="str">
        <f t="shared" ca="1" si="1"/>
        <v>-</v>
      </c>
      <c r="M25" s="35">
        <v>44363</v>
      </c>
      <c r="N25" s="15"/>
      <c r="O25" s="46" t="s">
        <v>78</v>
      </c>
    </row>
    <row r="26" spans="1:15" ht="15" customHeight="1">
      <c r="A26" s="23" t="s">
        <v>211</v>
      </c>
      <c r="B26" s="22">
        <v>246812</v>
      </c>
      <c r="C26" s="11" t="s">
        <v>309</v>
      </c>
      <c r="D26" s="40" t="s">
        <v>43</v>
      </c>
      <c r="E26" s="70">
        <v>115</v>
      </c>
      <c r="F26" s="108">
        <v>9.120000000000001</v>
      </c>
      <c r="G26" s="24">
        <f t="shared" si="0"/>
        <v>1048.8000000000002</v>
      </c>
      <c r="H26" s="26" t="s">
        <v>212</v>
      </c>
      <c r="I26" s="25">
        <v>0</v>
      </c>
      <c r="J26" s="31">
        <v>44356</v>
      </c>
      <c r="K26" s="35">
        <v>44362</v>
      </c>
      <c r="L26" s="23" t="str">
        <f t="shared" ca="1" si="1"/>
        <v>-</v>
      </c>
      <c r="M26" s="35">
        <v>44363</v>
      </c>
      <c r="N26" s="15"/>
      <c r="O26" s="46" t="s">
        <v>78</v>
      </c>
    </row>
    <row r="27" spans="1:15" ht="15" customHeight="1">
      <c r="A27" s="23" t="s">
        <v>46</v>
      </c>
      <c r="B27" s="22">
        <v>245255</v>
      </c>
      <c r="C27" s="11" t="s">
        <v>67</v>
      </c>
      <c r="D27" s="40" t="s">
        <v>43</v>
      </c>
      <c r="E27" s="70">
        <v>9</v>
      </c>
      <c r="F27" s="108">
        <v>570</v>
      </c>
      <c r="G27" s="24">
        <f t="shared" si="0"/>
        <v>5130</v>
      </c>
      <c r="H27" s="26" t="s">
        <v>47</v>
      </c>
      <c r="I27" s="25">
        <v>0</v>
      </c>
      <c r="J27" s="31">
        <v>44317</v>
      </c>
      <c r="K27" s="34">
        <v>44377</v>
      </c>
      <c r="L27" s="23" t="str">
        <f t="shared" ca="1" si="1"/>
        <v>-</v>
      </c>
      <c r="M27" s="35">
        <v>44385</v>
      </c>
      <c r="N27" s="15"/>
      <c r="O27" s="46" t="s">
        <v>78</v>
      </c>
    </row>
    <row r="28" spans="1:15" ht="15" customHeight="1">
      <c r="A28" s="44" t="s">
        <v>46</v>
      </c>
      <c r="B28" s="22">
        <v>246841</v>
      </c>
      <c r="C28" s="11" t="s">
        <v>67</v>
      </c>
      <c r="D28" s="40" t="s">
        <v>43</v>
      </c>
      <c r="E28" s="70">
        <v>32</v>
      </c>
      <c r="F28" s="108">
        <v>570</v>
      </c>
      <c r="G28" s="24">
        <f t="shared" si="0"/>
        <v>18240</v>
      </c>
      <c r="H28" s="26" t="s">
        <v>47</v>
      </c>
      <c r="I28" s="25">
        <v>0</v>
      </c>
      <c r="J28" s="31">
        <v>44356</v>
      </c>
      <c r="K28" s="34">
        <v>44377</v>
      </c>
      <c r="L28" s="23" t="str">
        <f t="shared" ca="1" si="1"/>
        <v>-</v>
      </c>
      <c r="M28" s="35">
        <v>44404</v>
      </c>
      <c r="N28" s="15"/>
      <c r="O28" s="46" t="s">
        <v>78</v>
      </c>
    </row>
    <row r="29" spans="1:15" ht="15" customHeight="1">
      <c r="A29" s="44" t="s">
        <v>46</v>
      </c>
      <c r="B29" s="22">
        <v>246267</v>
      </c>
      <c r="C29" s="11" t="s">
        <v>77</v>
      </c>
      <c r="D29" s="40" t="s">
        <v>43</v>
      </c>
      <c r="E29" s="70">
        <v>5</v>
      </c>
      <c r="F29" s="108">
        <v>736</v>
      </c>
      <c r="G29" s="24">
        <f t="shared" si="0"/>
        <v>3680</v>
      </c>
      <c r="H29" s="26" t="s">
        <v>47</v>
      </c>
      <c r="I29" s="25">
        <v>0</v>
      </c>
      <c r="J29" s="31">
        <v>44356</v>
      </c>
      <c r="K29" s="34">
        <v>44377</v>
      </c>
      <c r="L29" s="23" t="str">
        <f t="shared" ca="1" si="1"/>
        <v>-</v>
      </c>
      <c r="M29" s="35">
        <v>44371</v>
      </c>
      <c r="N29" s="15"/>
      <c r="O29" s="46" t="s">
        <v>78</v>
      </c>
    </row>
    <row r="30" spans="1:15" ht="15" customHeight="1">
      <c r="A30" s="23" t="s">
        <v>36</v>
      </c>
      <c r="B30" s="22">
        <v>246201</v>
      </c>
      <c r="C30" s="11" t="s">
        <v>364</v>
      </c>
      <c r="D30" s="40">
        <v>24</v>
      </c>
      <c r="E30" s="70">
        <v>102</v>
      </c>
      <c r="F30" s="108">
        <v>4.9000000000000004</v>
      </c>
      <c r="G30" s="24">
        <f t="shared" si="0"/>
        <v>499.8</v>
      </c>
      <c r="H30" s="26" t="s">
        <v>45</v>
      </c>
      <c r="I30" s="25">
        <v>1</v>
      </c>
      <c r="J30" s="31">
        <v>44356</v>
      </c>
      <c r="K30" s="35">
        <v>44362</v>
      </c>
      <c r="L30" s="23" t="str">
        <f t="shared" ca="1" si="1"/>
        <v>-</v>
      </c>
      <c r="M30" s="35">
        <v>44362</v>
      </c>
      <c r="N30" s="15"/>
      <c r="O30" s="46" t="s">
        <v>78</v>
      </c>
    </row>
    <row r="31" spans="1:15" ht="15" customHeight="1">
      <c r="A31" s="23" t="s">
        <v>36</v>
      </c>
      <c r="B31" s="22">
        <v>246417</v>
      </c>
      <c r="C31" s="11" t="s">
        <v>455</v>
      </c>
      <c r="D31" s="40">
        <v>15.875</v>
      </c>
      <c r="E31" s="70">
        <v>41</v>
      </c>
      <c r="F31" s="108">
        <v>6.2999999999999989</v>
      </c>
      <c r="G31" s="24">
        <f t="shared" si="0"/>
        <v>258.29999999999995</v>
      </c>
      <c r="H31" s="26" t="s">
        <v>45</v>
      </c>
      <c r="I31" s="25">
        <v>1</v>
      </c>
      <c r="J31" s="31">
        <v>44356</v>
      </c>
      <c r="K31" s="35">
        <v>44362</v>
      </c>
      <c r="L31" s="23" t="str">
        <f t="shared" ca="1" si="1"/>
        <v>-</v>
      </c>
      <c r="M31" s="35">
        <v>44362</v>
      </c>
      <c r="N31" s="15"/>
      <c r="O31" s="46" t="s">
        <v>78</v>
      </c>
    </row>
    <row r="32" spans="1:15" ht="15" customHeight="1">
      <c r="A32" s="23" t="s">
        <v>36</v>
      </c>
      <c r="B32" s="22">
        <v>246096</v>
      </c>
      <c r="C32" s="11" t="s">
        <v>390</v>
      </c>
      <c r="D32" s="40">
        <v>19.05</v>
      </c>
      <c r="E32" s="70">
        <v>148</v>
      </c>
      <c r="F32" s="108">
        <v>4.9000000000000004</v>
      </c>
      <c r="G32" s="24">
        <f t="shared" si="0"/>
        <v>725.2</v>
      </c>
      <c r="H32" s="26" t="s">
        <v>45</v>
      </c>
      <c r="I32" s="25">
        <v>1</v>
      </c>
      <c r="J32" s="31">
        <v>44356</v>
      </c>
      <c r="K32" s="35">
        <v>44362</v>
      </c>
      <c r="L32" s="23" t="str">
        <f t="shared" ca="1" si="1"/>
        <v>-</v>
      </c>
      <c r="M32" s="35">
        <v>44362</v>
      </c>
      <c r="N32" s="15" t="s">
        <v>537</v>
      </c>
      <c r="O32" s="46" t="s">
        <v>78</v>
      </c>
    </row>
    <row r="33" spans="1:15" ht="15" customHeight="1">
      <c r="A33" s="23" t="s">
        <v>36</v>
      </c>
      <c r="B33" s="22">
        <v>246815</v>
      </c>
      <c r="C33" s="11" t="s">
        <v>456</v>
      </c>
      <c r="D33" s="40">
        <v>19</v>
      </c>
      <c r="E33" s="70">
        <v>50</v>
      </c>
      <c r="F33" s="108">
        <v>6.2999999999999989</v>
      </c>
      <c r="G33" s="24">
        <f t="shared" si="0"/>
        <v>314.99999999999994</v>
      </c>
      <c r="H33" s="26" t="s">
        <v>45</v>
      </c>
      <c r="I33" s="25">
        <v>1</v>
      </c>
      <c r="J33" s="31">
        <v>44356</v>
      </c>
      <c r="K33" s="35">
        <v>44362</v>
      </c>
      <c r="L33" s="23" t="str">
        <f t="shared" ca="1" si="1"/>
        <v>-</v>
      </c>
      <c r="M33" s="35">
        <v>44362</v>
      </c>
      <c r="N33" s="15"/>
      <c r="O33" s="46" t="s">
        <v>78</v>
      </c>
    </row>
    <row r="34" spans="1:15" ht="15" customHeight="1">
      <c r="A34" s="23" t="s">
        <v>36</v>
      </c>
      <c r="B34" s="22">
        <v>246814</v>
      </c>
      <c r="C34" s="11" t="s">
        <v>457</v>
      </c>
      <c r="D34" s="40">
        <v>19</v>
      </c>
      <c r="E34" s="70">
        <v>35</v>
      </c>
      <c r="F34" s="108">
        <v>6.2999999999999989</v>
      </c>
      <c r="G34" s="24">
        <f t="shared" si="0"/>
        <v>220.49999999999997</v>
      </c>
      <c r="H34" s="26" t="s">
        <v>45</v>
      </c>
      <c r="I34" s="25">
        <v>1</v>
      </c>
      <c r="J34" s="31">
        <v>44356</v>
      </c>
      <c r="K34" s="35">
        <v>44362</v>
      </c>
      <c r="L34" s="23" t="str">
        <f t="shared" ca="1" si="1"/>
        <v>-</v>
      </c>
      <c r="M34" s="35">
        <v>44362</v>
      </c>
      <c r="N34" s="15"/>
      <c r="O34" s="46" t="s">
        <v>78</v>
      </c>
    </row>
    <row r="35" spans="1:15" ht="15" customHeight="1">
      <c r="A35" s="23" t="s">
        <v>137</v>
      </c>
      <c r="B35" s="22">
        <v>246523</v>
      </c>
      <c r="C35" s="11" t="s">
        <v>138</v>
      </c>
      <c r="D35" s="40" t="s">
        <v>43</v>
      </c>
      <c r="E35" s="70">
        <v>1699</v>
      </c>
      <c r="F35" s="108">
        <v>1.1864999999999999</v>
      </c>
      <c r="G35" s="24">
        <f t="shared" si="0"/>
        <v>2015.8634999999997</v>
      </c>
      <c r="H35" s="26" t="s">
        <v>47</v>
      </c>
      <c r="I35" s="25">
        <v>0</v>
      </c>
      <c r="J35" s="31">
        <v>44358</v>
      </c>
      <c r="K35" s="34">
        <v>44369</v>
      </c>
      <c r="L35" s="23" t="str">
        <f t="shared" ca="1" si="1"/>
        <v>-</v>
      </c>
      <c r="M35" s="34">
        <v>44369</v>
      </c>
      <c r="N35" s="15"/>
      <c r="O35" s="46" t="s">
        <v>78</v>
      </c>
    </row>
    <row r="36" spans="1:15" ht="15" customHeight="1">
      <c r="A36" s="23" t="s">
        <v>36</v>
      </c>
      <c r="B36" s="22">
        <v>246593</v>
      </c>
      <c r="C36" s="11" t="s">
        <v>298</v>
      </c>
      <c r="D36" s="40">
        <v>22.1</v>
      </c>
      <c r="E36" s="70">
        <v>60</v>
      </c>
      <c r="F36" s="108">
        <v>7.1</v>
      </c>
      <c r="G36" s="24">
        <f t="shared" si="0"/>
        <v>426</v>
      </c>
      <c r="H36" s="26" t="s">
        <v>192</v>
      </c>
      <c r="I36" s="25">
        <v>0</v>
      </c>
      <c r="J36" s="36">
        <v>44361</v>
      </c>
      <c r="K36" s="34">
        <v>44368</v>
      </c>
      <c r="L36" s="23" t="str">
        <f t="shared" ca="1" si="1"/>
        <v>-</v>
      </c>
      <c r="M36" s="35">
        <v>44377</v>
      </c>
      <c r="N36" s="15"/>
      <c r="O36" s="46" t="s">
        <v>78</v>
      </c>
    </row>
    <row r="37" spans="1:15" ht="15" customHeight="1">
      <c r="A37" s="23" t="s">
        <v>36</v>
      </c>
      <c r="B37" s="22">
        <v>247208</v>
      </c>
      <c r="C37" s="11" t="s">
        <v>458</v>
      </c>
      <c r="D37" s="40">
        <v>20</v>
      </c>
      <c r="E37" s="70">
        <v>11</v>
      </c>
      <c r="F37" s="108">
        <v>9.9</v>
      </c>
      <c r="G37" s="24">
        <f t="shared" si="0"/>
        <v>108.9</v>
      </c>
      <c r="H37" s="26" t="s">
        <v>460</v>
      </c>
      <c r="I37" s="25">
        <v>1</v>
      </c>
      <c r="J37" s="36">
        <v>44361</v>
      </c>
      <c r="K37" s="34">
        <v>44368</v>
      </c>
      <c r="L37" s="23" t="str">
        <f t="shared" ca="1" si="1"/>
        <v>-</v>
      </c>
      <c r="M37" s="35">
        <v>44362</v>
      </c>
      <c r="N37" s="15"/>
      <c r="O37" s="46" t="s">
        <v>78</v>
      </c>
    </row>
    <row r="38" spans="1:15" ht="15" customHeight="1">
      <c r="A38" s="23" t="s">
        <v>36</v>
      </c>
      <c r="B38" s="22">
        <v>246549</v>
      </c>
      <c r="C38" s="11" t="s">
        <v>459</v>
      </c>
      <c r="D38" s="40">
        <v>20</v>
      </c>
      <c r="E38" s="70">
        <v>33</v>
      </c>
      <c r="F38" s="108">
        <v>6.2999999999999989</v>
      </c>
      <c r="G38" s="24">
        <f t="shared" si="0"/>
        <v>207.89999999999998</v>
      </c>
      <c r="H38" s="26" t="s">
        <v>45</v>
      </c>
      <c r="I38" s="25">
        <v>1</v>
      </c>
      <c r="J38" s="36">
        <v>44361</v>
      </c>
      <c r="K38" s="34">
        <v>44368</v>
      </c>
      <c r="L38" s="23" t="str">
        <f t="shared" ca="1" si="1"/>
        <v>-</v>
      </c>
      <c r="M38" s="35">
        <v>44362</v>
      </c>
      <c r="N38" s="15"/>
      <c r="O38" s="46" t="s">
        <v>78</v>
      </c>
    </row>
    <row r="39" spans="1:15" ht="15" customHeight="1">
      <c r="A39" s="23" t="s">
        <v>74</v>
      </c>
      <c r="B39" s="22">
        <v>246069</v>
      </c>
      <c r="C39" s="11" t="s">
        <v>461</v>
      </c>
      <c r="D39" s="40" t="s">
        <v>43</v>
      </c>
      <c r="E39" s="70">
        <v>4</v>
      </c>
      <c r="F39" s="108">
        <v>76.849999999999994</v>
      </c>
      <c r="G39" s="24">
        <f t="shared" si="0"/>
        <v>307.39999999999998</v>
      </c>
      <c r="H39" s="26" t="s">
        <v>17</v>
      </c>
      <c r="I39" s="25">
        <v>0</v>
      </c>
      <c r="J39" s="36">
        <v>44362</v>
      </c>
      <c r="K39" s="35">
        <v>44363</v>
      </c>
      <c r="L39" s="23" t="str">
        <f t="shared" ca="1" si="1"/>
        <v>-</v>
      </c>
      <c r="M39" s="35">
        <v>44363</v>
      </c>
      <c r="N39" s="15"/>
      <c r="O39" s="46" t="s">
        <v>78</v>
      </c>
    </row>
    <row r="40" spans="1:15" ht="15" customHeight="1">
      <c r="A40" s="23" t="s">
        <v>74</v>
      </c>
      <c r="B40" s="22">
        <v>246693</v>
      </c>
      <c r="C40" s="11" t="s">
        <v>261</v>
      </c>
      <c r="D40" s="40" t="s">
        <v>43</v>
      </c>
      <c r="E40" s="70">
        <v>1</v>
      </c>
      <c r="F40" s="108">
        <v>758.45</v>
      </c>
      <c r="G40" s="24">
        <f t="shared" si="0"/>
        <v>758.45</v>
      </c>
      <c r="H40" s="26" t="s">
        <v>47</v>
      </c>
      <c r="I40" s="25">
        <v>0</v>
      </c>
      <c r="J40" s="36">
        <v>44362</v>
      </c>
      <c r="K40" s="35">
        <v>44387</v>
      </c>
      <c r="L40" s="23" t="str">
        <f t="shared" ca="1" si="1"/>
        <v>-</v>
      </c>
      <c r="M40" s="35">
        <v>44389</v>
      </c>
      <c r="N40" s="15"/>
      <c r="O40" s="46" t="s">
        <v>78</v>
      </c>
    </row>
    <row r="41" spans="1:15" ht="15" customHeight="1">
      <c r="A41" s="23" t="s">
        <v>74</v>
      </c>
      <c r="B41" s="22">
        <v>246539</v>
      </c>
      <c r="C41" s="11" t="s">
        <v>462</v>
      </c>
      <c r="D41" s="40" t="s">
        <v>43</v>
      </c>
      <c r="E41" s="70">
        <v>1</v>
      </c>
      <c r="F41" s="108">
        <v>469.77</v>
      </c>
      <c r="G41" s="24">
        <f t="shared" si="0"/>
        <v>469.77</v>
      </c>
      <c r="H41" s="26" t="s">
        <v>47</v>
      </c>
      <c r="I41" s="25">
        <v>0</v>
      </c>
      <c r="J41" s="36">
        <v>44362</v>
      </c>
      <c r="K41" s="35">
        <v>44387</v>
      </c>
      <c r="L41" s="23" t="str">
        <f t="shared" ca="1" si="1"/>
        <v>-</v>
      </c>
      <c r="M41" s="35">
        <v>44386</v>
      </c>
      <c r="N41" s="15"/>
      <c r="O41" s="46" t="s">
        <v>78</v>
      </c>
    </row>
    <row r="42" spans="1:15" ht="15" customHeight="1">
      <c r="A42" s="23" t="s">
        <v>194</v>
      </c>
      <c r="B42" s="22">
        <v>246741</v>
      </c>
      <c r="C42" s="11" t="s">
        <v>195</v>
      </c>
      <c r="D42" s="40" t="s">
        <v>43</v>
      </c>
      <c r="E42" s="70">
        <v>40</v>
      </c>
      <c r="F42" s="108">
        <v>35</v>
      </c>
      <c r="G42" s="24">
        <f t="shared" si="0"/>
        <v>1400</v>
      </c>
      <c r="H42" s="26" t="s">
        <v>463</v>
      </c>
      <c r="I42" s="25">
        <v>0</v>
      </c>
      <c r="J42" s="36">
        <v>44362</v>
      </c>
      <c r="K42" s="35">
        <v>44376</v>
      </c>
      <c r="L42" s="23" t="str">
        <f t="shared" ca="1" si="1"/>
        <v>-</v>
      </c>
      <c r="M42" s="35">
        <v>44377</v>
      </c>
      <c r="N42" s="15"/>
      <c r="O42" s="46" t="s">
        <v>78</v>
      </c>
    </row>
    <row r="43" spans="1:15" ht="15" customHeight="1">
      <c r="A43" s="23" t="s">
        <v>211</v>
      </c>
      <c r="B43" s="22">
        <v>247268</v>
      </c>
      <c r="C43" s="11" t="s">
        <v>464</v>
      </c>
      <c r="D43" s="40" t="s">
        <v>43</v>
      </c>
      <c r="E43" s="70">
        <v>100</v>
      </c>
      <c r="F43" s="108">
        <v>7.5200000000000005</v>
      </c>
      <c r="G43" s="24">
        <f t="shared" si="0"/>
        <v>752</v>
      </c>
      <c r="H43" s="26" t="s">
        <v>212</v>
      </c>
      <c r="I43" s="25">
        <v>0</v>
      </c>
      <c r="J43" s="36">
        <v>44363</v>
      </c>
      <c r="K43" s="35">
        <v>44370</v>
      </c>
      <c r="L43" s="23" t="str">
        <f t="shared" ca="1" si="1"/>
        <v>-</v>
      </c>
      <c r="M43" s="35">
        <v>44370</v>
      </c>
      <c r="N43" s="15"/>
      <c r="O43" s="46" t="s">
        <v>78</v>
      </c>
    </row>
    <row r="44" spans="1:15" ht="15" customHeight="1">
      <c r="A44" s="23" t="s">
        <v>74</v>
      </c>
      <c r="B44" s="22">
        <v>246284</v>
      </c>
      <c r="C44" s="11" t="s">
        <v>465</v>
      </c>
      <c r="D44" s="40" t="s">
        <v>43</v>
      </c>
      <c r="E44" s="70">
        <v>2</v>
      </c>
      <c r="F44" s="108">
        <v>1359</v>
      </c>
      <c r="G44" s="24">
        <f t="shared" si="0"/>
        <v>2718</v>
      </c>
      <c r="H44" s="26" t="s">
        <v>47</v>
      </c>
      <c r="I44" s="25">
        <v>0</v>
      </c>
      <c r="J44" s="36">
        <v>44363</v>
      </c>
      <c r="K44" s="35">
        <v>44368</v>
      </c>
      <c r="L44" s="23" t="str">
        <f t="shared" ca="1" si="1"/>
        <v>-</v>
      </c>
      <c r="M44" s="35">
        <v>44369</v>
      </c>
      <c r="N44" s="15"/>
      <c r="O44" s="46" t="s">
        <v>78</v>
      </c>
    </row>
    <row r="45" spans="1:15" ht="15" customHeight="1">
      <c r="A45" s="44" t="s">
        <v>46</v>
      </c>
      <c r="B45" s="22">
        <v>246469</v>
      </c>
      <c r="C45" s="11" t="s">
        <v>466</v>
      </c>
      <c r="D45" s="40" t="s">
        <v>43</v>
      </c>
      <c r="E45" s="70">
        <v>1</v>
      </c>
      <c r="F45" s="108">
        <v>2058.5</v>
      </c>
      <c r="G45" s="24">
        <f t="shared" si="0"/>
        <v>2058.5</v>
      </c>
      <c r="H45" s="26" t="s">
        <v>47</v>
      </c>
      <c r="I45" s="25">
        <v>0</v>
      </c>
      <c r="J45" s="36">
        <v>44368</v>
      </c>
      <c r="K45" s="35">
        <v>44392</v>
      </c>
      <c r="L45" s="23" t="str">
        <f t="shared" ca="1" si="1"/>
        <v>-</v>
      </c>
      <c r="M45" s="35">
        <v>44371</v>
      </c>
      <c r="N45" s="15"/>
      <c r="O45" s="46" t="s">
        <v>78</v>
      </c>
    </row>
    <row r="46" spans="1:15" ht="15" customHeight="1">
      <c r="A46" s="44" t="s">
        <v>46</v>
      </c>
      <c r="B46" s="22">
        <v>246470</v>
      </c>
      <c r="C46" s="11" t="s">
        <v>467</v>
      </c>
      <c r="D46" s="40" t="s">
        <v>43</v>
      </c>
      <c r="E46" s="70">
        <v>1</v>
      </c>
      <c r="F46" s="108">
        <v>517</v>
      </c>
      <c r="G46" s="24">
        <f t="shared" si="0"/>
        <v>517</v>
      </c>
      <c r="H46" s="26" t="s">
        <v>47</v>
      </c>
      <c r="I46" s="25">
        <v>0</v>
      </c>
      <c r="J46" s="36">
        <v>44368</v>
      </c>
      <c r="K46" s="35">
        <v>44392</v>
      </c>
      <c r="L46" s="23" t="str">
        <f t="shared" ca="1" si="1"/>
        <v>-</v>
      </c>
      <c r="M46" s="35">
        <v>44371</v>
      </c>
      <c r="N46" s="15"/>
      <c r="O46" s="46" t="s">
        <v>78</v>
      </c>
    </row>
    <row r="47" spans="1:15" ht="15" customHeight="1">
      <c r="A47" s="23" t="s">
        <v>74</v>
      </c>
      <c r="B47" s="22">
        <v>246258</v>
      </c>
      <c r="C47" s="11" t="s">
        <v>279</v>
      </c>
      <c r="D47" s="40" t="s">
        <v>43</v>
      </c>
      <c r="E47" s="70">
        <v>1</v>
      </c>
      <c r="F47" s="108">
        <v>107.02</v>
      </c>
      <c r="G47" s="24">
        <f t="shared" si="0"/>
        <v>107.02</v>
      </c>
      <c r="H47" s="26" t="s">
        <v>17</v>
      </c>
      <c r="I47" s="25">
        <v>0</v>
      </c>
      <c r="J47" s="36">
        <v>44364</v>
      </c>
      <c r="K47" s="35">
        <v>44365</v>
      </c>
      <c r="L47" s="23" t="str">
        <f t="shared" ca="1" si="1"/>
        <v>-</v>
      </c>
      <c r="M47" s="35">
        <v>44365</v>
      </c>
      <c r="N47" s="15"/>
      <c r="O47" s="46" t="s">
        <v>78</v>
      </c>
    </row>
    <row r="48" spans="1:15" ht="15" customHeight="1">
      <c r="A48" s="23" t="s">
        <v>74</v>
      </c>
      <c r="B48" s="22">
        <v>246259</v>
      </c>
      <c r="C48" s="11" t="s">
        <v>279</v>
      </c>
      <c r="D48" s="40" t="s">
        <v>43</v>
      </c>
      <c r="E48" s="70">
        <v>1</v>
      </c>
      <c r="F48" s="108">
        <v>107.02</v>
      </c>
      <c r="G48" s="24">
        <f t="shared" si="0"/>
        <v>107.02</v>
      </c>
      <c r="H48" s="26" t="s">
        <v>17</v>
      </c>
      <c r="I48" s="25">
        <v>0</v>
      </c>
      <c r="J48" s="36">
        <v>44364</v>
      </c>
      <c r="K48" s="35">
        <v>44365</v>
      </c>
      <c r="L48" s="23" t="str">
        <f t="shared" ca="1" si="1"/>
        <v>-</v>
      </c>
      <c r="M48" s="35">
        <v>44365</v>
      </c>
      <c r="N48" s="15"/>
      <c r="O48" s="46" t="s">
        <v>78</v>
      </c>
    </row>
    <row r="49" spans="1:15" ht="15" customHeight="1">
      <c r="A49" s="11" t="s">
        <v>36</v>
      </c>
      <c r="B49" s="22">
        <v>247306</v>
      </c>
      <c r="C49" s="11" t="s">
        <v>80</v>
      </c>
      <c r="D49" s="39">
        <v>19</v>
      </c>
      <c r="E49" s="72">
        <v>30</v>
      </c>
      <c r="F49" s="108">
        <v>6.2999999999999989</v>
      </c>
      <c r="G49" s="24">
        <f t="shared" si="0"/>
        <v>188.99999999999997</v>
      </c>
      <c r="H49" s="26" t="s">
        <v>45</v>
      </c>
      <c r="I49" s="25">
        <v>1</v>
      </c>
      <c r="J49" s="36">
        <v>44364</v>
      </c>
      <c r="K49" s="35">
        <v>44371</v>
      </c>
      <c r="L49" s="23" t="str">
        <f t="shared" ca="1" si="1"/>
        <v>-</v>
      </c>
      <c r="M49" s="35">
        <v>44370</v>
      </c>
      <c r="N49" s="15"/>
      <c r="O49" s="46" t="s">
        <v>78</v>
      </c>
    </row>
    <row r="50" spans="1:15" ht="15" customHeight="1">
      <c r="A50" s="11" t="s">
        <v>36</v>
      </c>
      <c r="B50" s="22">
        <v>247879</v>
      </c>
      <c r="C50" s="11" t="s">
        <v>84</v>
      </c>
      <c r="D50" s="39">
        <v>19.05</v>
      </c>
      <c r="E50" s="72">
        <v>100</v>
      </c>
      <c r="F50" s="108">
        <v>4.9000000000000004</v>
      </c>
      <c r="G50" s="24">
        <f t="shared" si="0"/>
        <v>490.00000000000006</v>
      </c>
      <c r="H50" s="26" t="s">
        <v>45</v>
      </c>
      <c r="I50" s="25">
        <v>1</v>
      </c>
      <c r="J50" s="36">
        <v>44364</v>
      </c>
      <c r="K50" s="35">
        <v>44371</v>
      </c>
      <c r="L50" s="23" t="str">
        <f t="shared" ca="1" si="1"/>
        <v>-</v>
      </c>
      <c r="M50" s="35">
        <v>44370</v>
      </c>
      <c r="N50" s="15"/>
      <c r="O50" s="46" t="s">
        <v>78</v>
      </c>
    </row>
    <row r="51" spans="1:15" ht="15" customHeight="1">
      <c r="A51" s="11" t="s">
        <v>36</v>
      </c>
      <c r="B51" s="22">
        <v>246553</v>
      </c>
      <c r="C51" s="11" t="s">
        <v>468</v>
      </c>
      <c r="D51" s="39">
        <v>24</v>
      </c>
      <c r="E51" s="72">
        <v>5</v>
      </c>
      <c r="F51" s="108">
        <v>8.4</v>
      </c>
      <c r="G51" s="24">
        <f t="shared" si="0"/>
        <v>42</v>
      </c>
      <c r="H51" s="26" t="s">
        <v>45</v>
      </c>
      <c r="I51" s="25">
        <v>1</v>
      </c>
      <c r="J51" s="36">
        <v>44364</v>
      </c>
      <c r="K51" s="35">
        <v>44371</v>
      </c>
      <c r="L51" s="23" t="str">
        <f t="shared" ca="1" si="1"/>
        <v>-</v>
      </c>
      <c r="M51" s="35">
        <v>44370</v>
      </c>
      <c r="N51" s="15"/>
      <c r="O51" s="46" t="s">
        <v>78</v>
      </c>
    </row>
    <row r="52" spans="1:15" ht="15" customHeight="1">
      <c r="A52" s="11" t="s">
        <v>36</v>
      </c>
      <c r="B52" s="22">
        <v>246551</v>
      </c>
      <c r="C52" s="11" t="s">
        <v>469</v>
      </c>
      <c r="D52" s="39">
        <v>19</v>
      </c>
      <c r="E52" s="72">
        <v>30</v>
      </c>
      <c r="F52" s="108">
        <v>6.2999999999999989</v>
      </c>
      <c r="G52" s="24">
        <f t="shared" si="0"/>
        <v>188.99999999999997</v>
      </c>
      <c r="H52" s="26" t="s">
        <v>45</v>
      </c>
      <c r="I52" s="25">
        <v>1</v>
      </c>
      <c r="J52" s="36">
        <v>44364</v>
      </c>
      <c r="K52" s="35">
        <v>44371</v>
      </c>
      <c r="L52" s="23" t="str">
        <f t="shared" ca="1" si="1"/>
        <v>-</v>
      </c>
      <c r="M52" s="35">
        <v>44370</v>
      </c>
      <c r="N52" s="15"/>
      <c r="O52" s="46" t="s">
        <v>78</v>
      </c>
    </row>
    <row r="53" spans="1:15">
      <c r="A53" s="11" t="s">
        <v>36</v>
      </c>
      <c r="B53" s="22">
        <v>246428</v>
      </c>
      <c r="C53" s="11" t="s">
        <v>470</v>
      </c>
      <c r="D53" s="40">
        <v>16</v>
      </c>
      <c r="E53" s="70">
        <v>5</v>
      </c>
      <c r="F53" s="108">
        <v>6.2</v>
      </c>
      <c r="G53" s="24">
        <f t="shared" si="0"/>
        <v>31</v>
      </c>
      <c r="H53" s="26" t="s">
        <v>44</v>
      </c>
      <c r="I53" s="25">
        <v>0</v>
      </c>
      <c r="J53" s="36">
        <v>44364</v>
      </c>
      <c r="K53" s="35">
        <v>44371</v>
      </c>
      <c r="L53" s="23" t="str">
        <f t="shared" ca="1" si="1"/>
        <v>-</v>
      </c>
      <c r="M53" s="35">
        <v>44370</v>
      </c>
      <c r="N53" s="15"/>
      <c r="O53" s="46" t="s">
        <v>78</v>
      </c>
    </row>
    <row r="54" spans="1:15" ht="15" customHeight="1">
      <c r="A54" s="23" t="s">
        <v>74</v>
      </c>
      <c r="B54" s="12">
        <v>246632</v>
      </c>
      <c r="C54" s="11" t="s">
        <v>471</v>
      </c>
      <c r="D54" s="40" t="s">
        <v>43</v>
      </c>
      <c r="E54" s="70">
        <v>2</v>
      </c>
      <c r="F54" s="108">
        <v>153.72999999999999</v>
      </c>
      <c r="G54" s="24">
        <f t="shared" si="0"/>
        <v>307.45999999999998</v>
      </c>
      <c r="H54" s="26" t="s">
        <v>44</v>
      </c>
      <c r="I54" s="25">
        <v>0</v>
      </c>
      <c r="J54" s="36">
        <v>44369</v>
      </c>
      <c r="K54" s="35">
        <v>44379</v>
      </c>
      <c r="L54" s="23" t="str">
        <f t="shared" ca="1" si="1"/>
        <v>-</v>
      </c>
      <c r="M54" s="35">
        <v>44383</v>
      </c>
      <c r="N54" s="15"/>
      <c r="O54" s="46" t="s">
        <v>78</v>
      </c>
    </row>
    <row r="55" spans="1:15" ht="15" customHeight="1">
      <c r="A55" s="23" t="s">
        <v>74</v>
      </c>
      <c r="B55" s="22">
        <v>246634</v>
      </c>
      <c r="C55" s="11" t="s">
        <v>472</v>
      </c>
      <c r="D55" s="40" t="s">
        <v>43</v>
      </c>
      <c r="E55" s="70">
        <v>2</v>
      </c>
      <c r="F55" s="108">
        <v>153.72999999999999</v>
      </c>
      <c r="G55" s="24">
        <f t="shared" si="0"/>
        <v>307.45999999999998</v>
      </c>
      <c r="H55" s="26" t="s">
        <v>44</v>
      </c>
      <c r="I55" s="25">
        <v>0</v>
      </c>
      <c r="J55" s="36">
        <v>44369</v>
      </c>
      <c r="K55" s="35">
        <v>44379</v>
      </c>
      <c r="L55" s="23" t="str">
        <f t="shared" ca="1" si="1"/>
        <v>-</v>
      </c>
      <c r="M55" s="35">
        <v>44383</v>
      </c>
      <c r="N55" s="15"/>
      <c r="O55" s="46" t="s">
        <v>78</v>
      </c>
    </row>
    <row r="56" spans="1:15" ht="15" customHeight="1">
      <c r="A56" s="11" t="s">
        <v>36</v>
      </c>
      <c r="B56" s="12">
        <v>246426</v>
      </c>
      <c r="C56" s="11" t="s">
        <v>154</v>
      </c>
      <c r="D56" s="40">
        <v>14</v>
      </c>
      <c r="E56" s="70">
        <v>20</v>
      </c>
      <c r="F56" s="108">
        <v>4.6999999999999993</v>
      </c>
      <c r="G56" s="24">
        <f t="shared" si="0"/>
        <v>93.999999999999986</v>
      </c>
      <c r="H56" s="26" t="s">
        <v>44</v>
      </c>
      <c r="I56" s="25">
        <v>0</v>
      </c>
      <c r="J56" s="31">
        <v>44370</v>
      </c>
      <c r="K56" s="35">
        <v>44377</v>
      </c>
      <c r="L56" s="23" t="str">
        <f t="shared" ca="1" si="1"/>
        <v>-</v>
      </c>
      <c r="M56" s="35">
        <v>44377</v>
      </c>
      <c r="N56" s="15"/>
      <c r="O56" s="46" t="s">
        <v>78</v>
      </c>
    </row>
    <row r="57" spans="1:15" ht="15" customHeight="1">
      <c r="A57" s="11" t="s">
        <v>36</v>
      </c>
      <c r="B57" s="12">
        <v>246424</v>
      </c>
      <c r="C57" s="11" t="s">
        <v>473</v>
      </c>
      <c r="D57" s="40">
        <v>17</v>
      </c>
      <c r="E57" s="70">
        <v>30</v>
      </c>
      <c r="F57" s="108">
        <v>15</v>
      </c>
      <c r="G57" s="24">
        <f t="shared" si="0"/>
        <v>450</v>
      </c>
      <c r="H57" s="26" t="s">
        <v>55</v>
      </c>
      <c r="I57" s="25">
        <v>1</v>
      </c>
      <c r="J57" s="31">
        <v>44370</v>
      </c>
      <c r="K57" s="35">
        <v>44377</v>
      </c>
      <c r="L57" s="23" t="str">
        <f t="shared" ca="1" si="1"/>
        <v>-</v>
      </c>
      <c r="M57" s="35">
        <v>44377</v>
      </c>
      <c r="N57" s="15"/>
      <c r="O57" s="46" t="s">
        <v>78</v>
      </c>
    </row>
    <row r="58" spans="1:15">
      <c r="A58" s="11" t="s">
        <v>36</v>
      </c>
      <c r="B58" s="12">
        <v>247240</v>
      </c>
      <c r="C58" s="11" t="s">
        <v>474</v>
      </c>
      <c r="D58" s="40">
        <v>38</v>
      </c>
      <c r="E58" s="70">
        <v>10</v>
      </c>
      <c r="F58" s="108">
        <v>11.100000000000001</v>
      </c>
      <c r="G58" s="24">
        <f t="shared" si="0"/>
        <v>111.00000000000001</v>
      </c>
      <c r="H58" s="26" t="s">
        <v>45</v>
      </c>
      <c r="I58" s="25">
        <v>1</v>
      </c>
      <c r="J58" s="31">
        <v>44370</v>
      </c>
      <c r="K58" s="35">
        <v>44377</v>
      </c>
      <c r="L58" s="23" t="str">
        <f t="shared" ca="1" si="1"/>
        <v>-</v>
      </c>
      <c r="M58" s="35">
        <v>44377</v>
      </c>
      <c r="N58" s="15"/>
      <c r="O58" s="46" t="s">
        <v>78</v>
      </c>
    </row>
    <row r="59" spans="1:15">
      <c r="A59" s="11" t="s">
        <v>36</v>
      </c>
      <c r="B59" s="12">
        <v>246748</v>
      </c>
      <c r="C59" s="11" t="s">
        <v>391</v>
      </c>
      <c r="D59" s="40">
        <v>19.05</v>
      </c>
      <c r="E59" s="70">
        <v>30</v>
      </c>
      <c r="F59" s="108">
        <v>6.2999999999999989</v>
      </c>
      <c r="G59" s="24">
        <f t="shared" si="0"/>
        <v>188.99999999999997</v>
      </c>
      <c r="H59" s="26" t="s">
        <v>45</v>
      </c>
      <c r="I59" s="25">
        <v>1</v>
      </c>
      <c r="J59" s="31">
        <v>44370</v>
      </c>
      <c r="K59" s="35">
        <v>44377</v>
      </c>
      <c r="L59" s="23" t="str">
        <f t="shared" ca="1" si="1"/>
        <v>-</v>
      </c>
      <c r="M59" s="35">
        <v>44385</v>
      </c>
      <c r="N59" s="15"/>
      <c r="O59" s="46" t="s">
        <v>78</v>
      </c>
    </row>
    <row r="60" spans="1:15">
      <c r="A60" s="11" t="s">
        <v>36</v>
      </c>
      <c r="B60" s="12">
        <v>247854</v>
      </c>
      <c r="C60" s="11" t="s">
        <v>475</v>
      </c>
      <c r="D60" s="40">
        <v>12.7</v>
      </c>
      <c r="E60" s="70">
        <v>4</v>
      </c>
      <c r="F60" s="108">
        <v>6.2</v>
      </c>
      <c r="G60" s="24">
        <f t="shared" si="0"/>
        <v>24.8</v>
      </c>
      <c r="H60" s="26" t="s">
        <v>44</v>
      </c>
      <c r="I60" s="25">
        <v>0</v>
      </c>
      <c r="J60" s="31">
        <v>44370</v>
      </c>
      <c r="K60" s="35">
        <v>44372</v>
      </c>
      <c r="L60" s="23" t="str">
        <f t="shared" ca="1" si="1"/>
        <v>-</v>
      </c>
      <c r="M60" s="35">
        <v>44372</v>
      </c>
      <c r="N60" s="15"/>
      <c r="O60" s="46" t="s">
        <v>78</v>
      </c>
    </row>
    <row r="61" spans="1:15">
      <c r="A61" s="11" t="s">
        <v>36</v>
      </c>
      <c r="B61" s="12">
        <v>247855</v>
      </c>
      <c r="C61" s="11" t="s">
        <v>476</v>
      </c>
      <c r="D61" s="40">
        <v>16</v>
      </c>
      <c r="E61" s="70">
        <v>7</v>
      </c>
      <c r="F61" s="108">
        <v>8.1999999999999993</v>
      </c>
      <c r="G61" s="24">
        <f t="shared" si="0"/>
        <v>57.399999999999991</v>
      </c>
      <c r="H61" s="26" t="s">
        <v>45</v>
      </c>
      <c r="I61" s="25">
        <v>1</v>
      </c>
      <c r="J61" s="31">
        <v>44370</v>
      </c>
      <c r="K61" s="35">
        <v>44372</v>
      </c>
      <c r="L61" s="23" t="str">
        <f t="shared" ca="1" si="1"/>
        <v>-</v>
      </c>
      <c r="M61" s="35">
        <v>44372</v>
      </c>
      <c r="N61" s="15"/>
      <c r="O61" s="46" t="s">
        <v>78</v>
      </c>
    </row>
    <row r="62" spans="1:15" ht="15" customHeight="1">
      <c r="A62" s="23" t="s">
        <v>137</v>
      </c>
      <c r="B62" s="12">
        <v>243880</v>
      </c>
      <c r="C62" s="11" t="s">
        <v>246</v>
      </c>
      <c r="D62" s="40" t="s">
        <v>43</v>
      </c>
      <c r="E62" s="70">
        <v>150</v>
      </c>
      <c r="F62" s="108">
        <v>1.1299999999999999</v>
      </c>
      <c r="G62" s="24">
        <f t="shared" si="0"/>
        <v>169.49999999999997</v>
      </c>
      <c r="H62" s="26" t="s">
        <v>47</v>
      </c>
      <c r="I62" s="25">
        <v>0</v>
      </c>
      <c r="J62" s="31">
        <v>44370</v>
      </c>
      <c r="K62" s="35">
        <v>44377</v>
      </c>
      <c r="L62" s="23" t="str">
        <f t="shared" ca="1" si="1"/>
        <v>-</v>
      </c>
      <c r="M62" s="35">
        <v>44377</v>
      </c>
      <c r="N62" s="15"/>
      <c r="O62" s="46" t="s">
        <v>78</v>
      </c>
    </row>
    <row r="63" spans="1:15" ht="15" customHeight="1">
      <c r="A63" s="23" t="s">
        <v>137</v>
      </c>
      <c r="B63" s="12">
        <v>247377</v>
      </c>
      <c r="C63" s="11" t="s">
        <v>246</v>
      </c>
      <c r="D63" s="40" t="s">
        <v>43</v>
      </c>
      <c r="E63" s="70">
        <v>1076</v>
      </c>
      <c r="F63" s="108">
        <v>1.1299999999999999</v>
      </c>
      <c r="G63" s="24">
        <f t="shared" si="0"/>
        <v>1215.8799999999999</v>
      </c>
      <c r="H63" s="26" t="s">
        <v>47</v>
      </c>
      <c r="I63" s="25">
        <v>0</v>
      </c>
      <c r="J63" s="31">
        <v>44370</v>
      </c>
      <c r="K63" s="35">
        <v>44377</v>
      </c>
      <c r="L63" s="23" t="str">
        <f t="shared" ca="1" si="1"/>
        <v>-</v>
      </c>
      <c r="M63" s="35">
        <v>44377</v>
      </c>
      <c r="N63" s="15"/>
      <c r="O63" s="46" t="s">
        <v>78</v>
      </c>
    </row>
    <row r="64" spans="1:15" ht="15" customHeight="1">
      <c r="A64" s="23" t="s">
        <v>211</v>
      </c>
      <c r="B64" s="12">
        <v>247745</v>
      </c>
      <c r="C64" s="11" t="s">
        <v>477</v>
      </c>
      <c r="D64" s="40" t="s">
        <v>43</v>
      </c>
      <c r="E64" s="70">
        <v>92</v>
      </c>
      <c r="F64" s="108">
        <v>7.68</v>
      </c>
      <c r="G64" s="24">
        <f t="shared" si="0"/>
        <v>706.56</v>
      </c>
      <c r="H64" s="26" t="s">
        <v>212</v>
      </c>
      <c r="I64" s="25">
        <v>0</v>
      </c>
      <c r="J64" s="33">
        <v>44370</v>
      </c>
      <c r="K64" s="35">
        <v>44376</v>
      </c>
      <c r="L64" s="23" t="str">
        <f t="shared" ca="1" si="1"/>
        <v>-</v>
      </c>
      <c r="M64" s="35">
        <v>44376</v>
      </c>
      <c r="N64" s="15"/>
      <c r="O64" s="46" t="s">
        <v>78</v>
      </c>
    </row>
    <row r="65" spans="1:15">
      <c r="A65" s="11" t="s">
        <v>36</v>
      </c>
      <c r="B65" s="22">
        <v>247793</v>
      </c>
      <c r="C65" s="11" t="s">
        <v>413</v>
      </c>
      <c r="D65" s="40">
        <f>(5/8)*25.4</f>
        <v>15.875</v>
      </c>
      <c r="E65" s="70">
        <v>47</v>
      </c>
      <c r="F65" s="108">
        <v>6.2999999999999989</v>
      </c>
      <c r="G65" s="24">
        <f t="shared" si="0"/>
        <v>296.09999999999997</v>
      </c>
      <c r="H65" s="26" t="s">
        <v>45</v>
      </c>
      <c r="I65" s="25">
        <v>1</v>
      </c>
      <c r="J65" s="33">
        <v>44371</v>
      </c>
      <c r="K65" s="35">
        <v>44377</v>
      </c>
      <c r="L65" s="23" t="str">
        <f t="shared" ca="1" si="1"/>
        <v>-</v>
      </c>
      <c r="M65" s="35">
        <v>44377</v>
      </c>
      <c r="N65" s="15"/>
      <c r="O65" s="46" t="s">
        <v>78</v>
      </c>
    </row>
    <row r="66" spans="1:15" ht="15" customHeight="1">
      <c r="A66" s="11" t="s">
        <v>36</v>
      </c>
      <c r="B66" s="12">
        <v>247560</v>
      </c>
      <c r="C66" s="11" t="s">
        <v>422</v>
      </c>
      <c r="D66" s="40">
        <v>19.05</v>
      </c>
      <c r="E66" s="70">
        <v>99</v>
      </c>
      <c r="F66" s="108">
        <v>4.9000000000000004</v>
      </c>
      <c r="G66" s="24">
        <f t="shared" si="0"/>
        <v>485.1</v>
      </c>
      <c r="H66" s="26" t="s">
        <v>45</v>
      </c>
      <c r="I66" s="25">
        <v>1</v>
      </c>
      <c r="J66" s="33">
        <v>44371</v>
      </c>
      <c r="K66" s="35">
        <v>44377</v>
      </c>
      <c r="L66" s="23" t="str">
        <f t="shared" ca="1" si="1"/>
        <v>-</v>
      </c>
      <c r="M66" s="35">
        <v>44377</v>
      </c>
      <c r="N66" s="15"/>
      <c r="O66" s="46" t="s">
        <v>78</v>
      </c>
    </row>
    <row r="67" spans="1:15" ht="15" customHeight="1">
      <c r="A67" s="11" t="s">
        <v>36</v>
      </c>
      <c r="B67" s="12">
        <v>247838</v>
      </c>
      <c r="C67" s="11" t="s">
        <v>41</v>
      </c>
      <c r="D67" s="40">
        <v>19</v>
      </c>
      <c r="E67" s="70">
        <v>79</v>
      </c>
      <c r="F67" s="108">
        <v>5.35</v>
      </c>
      <c r="G67" s="24">
        <f t="shared" ref="G67:G86" si="2">F67*E67</f>
        <v>422.65</v>
      </c>
      <c r="H67" s="26" t="s">
        <v>45</v>
      </c>
      <c r="I67" s="25">
        <v>1</v>
      </c>
      <c r="J67" s="33">
        <v>44371</v>
      </c>
      <c r="K67" s="35">
        <v>44377</v>
      </c>
      <c r="L67" s="23" t="str">
        <f t="shared" ca="1" si="1"/>
        <v>-</v>
      </c>
      <c r="M67" s="35">
        <v>44377</v>
      </c>
      <c r="N67" s="15"/>
      <c r="O67" s="46" t="s">
        <v>78</v>
      </c>
    </row>
    <row r="68" spans="1:15" ht="15" customHeight="1">
      <c r="A68" s="11" t="s">
        <v>36</v>
      </c>
      <c r="B68" s="12">
        <v>246550</v>
      </c>
      <c r="C68" s="11" t="s">
        <v>284</v>
      </c>
      <c r="D68" s="40">
        <v>19</v>
      </c>
      <c r="E68" s="70">
        <v>19</v>
      </c>
      <c r="F68" s="108">
        <v>6.2999999999999989</v>
      </c>
      <c r="G68" s="24">
        <f t="shared" si="2"/>
        <v>119.69999999999997</v>
      </c>
      <c r="H68" s="26" t="s">
        <v>45</v>
      </c>
      <c r="I68" s="25">
        <v>1</v>
      </c>
      <c r="J68" s="33">
        <v>44371</v>
      </c>
      <c r="K68" s="35">
        <v>44377</v>
      </c>
      <c r="L68" s="23" t="str">
        <f t="shared" ca="1" si="1"/>
        <v>-</v>
      </c>
      <c r="M68" s="35">
        <v>44377</v>
      </c>
      <c r="N68" s="15"/>
      <c r="O68" s="46" t="s">
        <v>78</v>
      </c>
    </row>
    <row r="69" spans="1:15" ht="15" customHeight="1">
      <c r="A69" s="11" t="s">
        <v>36</v>
      </c>
      <c r="B69" s="12">
        <v>247794</v>
      </c>
      <c r="C69" s="11" t="s">
        <v>478</v>
      </c>
      <c r="D69" s="40">
        <v>12.7</v>
      </c>
      <c r="E69" s="70">
        <v>20</v>
      </c>
      <c r="F69" s="108">
        <v>4</v>
      </c>
      <c r="G69" s="24">
        <f t="shared" si="2"/>
        <v>80</v>
      </c>
      <c r="H69" s="26" t="s">
        <v>257</v>
      </c>
      <c r="I69" s="25">
        <v>1</v>
      </c>
      <c r="J69" s="33">
        <v>44371</v>
      </c>
      <c r="K69" s="35">
        <v>44377</v>
      </c>
      <c r="L69" s="23" t="str">
        <f ca="1">IF(AND(K69=TODAY(),ISBLANK(M69)=TRUE()),"SIM",IF(AND(K69&lt;TODAY(),ISBLANK(M69)=TRUE()),IF(ISBLANK(K69),"-","EM ATRASO"),"-"))</f>
        <v>-</v>
      </c>
      <c r="M69" s="35">
        <v>44377</v>
      </c>
      <c r="N69" s="15"/>
      <c r="O69" s="46" t="s">
        <v>78</v>
      </c>
    </row>
    <row r="70" spans="1:15" ht="15" customHeight="1">
      <c r="A70" s="11" t="s">
        <v>36</v>
      </c>
      <c r="B70" s="12">
        <v>246425</v>
      </c>
      <c r="C70" s="11" t="s">
        <v>155</v>
      </c>
      <c r="D70" s="40">
        <v>28</v>
      </c>
      <c r="E70" s="70">
        <v>40</v>
      </c>
      <c r="F70" s="108">
        <v>4.9000000000000004</v>
      </c>
      <c r="G70" s="24">
        <f t="shared" si="2"/>
        <v>196</v>
      </c>
      <c r="H70" s="26" t="s">
        <v>44</v>
      </c>
      <c r="I70" s="25">
        <v>0</v>
      </c>
      <c r="J70" s="33">
        <v>44371</v>
      </c>
      <c r="K70" s="35">
        <v>44377</v>
      </c>
      <c r="L70" s="23" t="str">
        <f ca="1">IF(AND(K70=TODAY(),ISBLANK(M70)=TRUE()),"SIM",IF(AND(K70&lt;TODAY(),ISBLANK(M70)=TRUE()),IF(ISBLANK(K70),"-","EM ATRASO"),"-"))</f>
        <v>-</v>
      </c>
      <c r="M70" s="35">
        <v>44377</v>
      </c>
      <c r="N70" s="15"/>
      <c r="O70" s="46" t="s">
        <v>78</v>
      </c>
    </row>
    <row r="71" spans="1:15" ht="15" customHeight="1">
      <c r="A71" s="11" t="s">
        <v>36</v>
      </c>
      <c r="B71" s="12">
        <v>247451</v>
      </c>
      <c r="C71" s="11" t="s">
        <v>355</v>
      </c>
      <c r="D71" s="40">
        <v>25.4</v>
      </c>
      <c r="E71" s="70">
        <v>6</v>
      </c>
      <c r="F71" s="108">
        <v>10.65</v>
      </c>
      <c r="G71" s="24">
        <f t="shared" si="2"/>
        <v>63.900000000000006</v>
      </c>
      <c r="H71" s="26" t="s">
        <v>55</v>
      </c>
      <c r="I71" s="25">
        <v>1</v>
      </c>
      <c r="J71" s="33">
        <v>44371</v>
      </c>
      <c r="K71" s="35">
        <v>44377</v>
      </c>
      <c r="L71" s="23" t="str">
        <f ca="1">IF(AND(K71=TODAY(),ISBLANK(M71)=TRUE()),"SIM",IF(AND(K71&lt;TODAY(),ISBLANK(M71)=TRUE()),IF(ISBLANK(K71),"-","EM ATRASO"),"-"))</f>
        <v>-</v>
      </c>
      <c r="M71" s="35">
        <v>44377</v>
      </c>
      <c r="N71" s="15"/>
      <c r="O71" s="46" t="s">
        <v>78</v>
      </c>
    </row>
    <row r="72" spans="1:15" ht="15" customHeight="1">
      <c r="A72" s="11" t="s">
        <v>36</v>
      </c>
      <c r="B72" s="12">
        <v>247441</v>
      </c>
      <c r="C72" s="11" t="s">
        <v>479</v>
      </c>
      <c r="D72" s="40">
        <v>19.05</v>
      </c>
      <c r="E72" s="70">
        <v>10</v>
      </c>
      <c r="F72" s="108">
        <v>3.1</v>
      </c>
      <c r="G72" s="24">
        <f t="shared" si="2"/>
        <v>31</v>
      </c>
      <c r="H72" s="26" t="s">
        <v>16</v>
      </c>
      <c r="I72" s="25">
        <v>0</v>
      </c>
      <c r="J72" s="33">
        <v>44371</v>
      </c>
      <c r="K72" s="35">
        <v>44377</v>
      </c>
      <c r="L72" s="23" t="str">
        <f ca="1">IF(AND(K72=TODAY(),ISBLANK(M72)=TRUE()),"SIM",IF(AND(K72&lt;TODAY(),ISBLANK(M72)=TRUE()),IF(ISBLANK(K72),"-","EM ATRASO"),"-"))</f>
        <v>-</v>
      </c>
      <c r="M72" s="35">
        <v>44377</v>
      </c>
      <c r="N72" s="15"/>
      <c r="O72" s="46" t="s">
        <v>78</v>
      </c>
    </row>
    <row r="73" spans="1:15" ht="15" customHeight="1">
      <c r="A73" s="11" t="s">
        <v>36</v>
      </c>
      <c r="B73" s="12">
        <v>247442</v>
      </c>
      <c r="C73" s="11" t="s">
        <v>480</v>
      </c>
      <c r="D73" s="40">
        <v>31.75</v>
      </c>
      <c r="E73" s="70">
        <v>10</v>
      </c>
      <c r="F73" s="108">
        <v>4.4000000000000004</v>
      </c>
      <c r="G73" s="24">
        <f t="shared" si="2"/>
        <v>44</v>
      </c>
      <c r="H73" s="26" t="s">
        <v>16</v>
      </c>
      <c r="I73" s="25">
        <v>0</v>
      </c>
      <c r="J73" s="33">
        <v>44371</v>
      </c>
      <c r="K73" s="35">
        <v>44377</v>
      </c>
      <c r="L73" s="23" t="str">
        <f t="shared" ref="L73:L86" ca="1" si="3">IF(AND(K73=TODAY(),ISBLANK(M73)=TRUE()),"SIM",IF(AND(K73&lt;TODAY(),ISBLANK(M73)=TRUE()),IF(ISBLANK(K73),"-","EM ATRASO"),"-"))</f>
        <v>-</v>
      </c>
      <c r="M73" s="35">
        <v>44377</v>
      </c>
      <c r="N73" s="15"/>
      <c r="O73" s="46" t="s">
        <v>78</v>
      </c>
    </row>
    <row r="74" spans="1:15" ht="15" customHeight="1">
      <c r="A74" s="11" t="s">
        <v>36</v>
      </c>
      <c r="B74" s="12">
        <v>247318</v>
      </c>
      <c r="C74" s="11" t="s">
        <v>481</v>
      </c>
      <c r="D74" s="40">
        <v>24</v>
      </c>
      <c r="E74" s="70">
        <v>149</v>
      </c>
      <c r="F74" s="108">
        <v>4.9000000000000004</v>
      </c>
      <c r="G74" s="24">
        <f t="shared" si="2"/>
        <v>730.1</v>
      </c>
      <c r="H74" s="26" t="s">
        <v>45</v>
      </c>
      <c r="I74" s="25">
        <v>1</v>
      </c>
      <c r="J74" s="33">
        <v>44371</v>
      </c>
      <c r="K74" s="35">
        <v>44377</v>
      </c>
      <c r="L74" s="23" t="str">
        <f t="shared" ca="1" si="3"/>
        <v>-</v>
      </c>
      <c r="M74" s="35">
        <v>44377</v>
      </c>
      <c r="N74" s="15" t="s">
        <v>539</v>
      </c>
      <c r="O74" s="46" t="s">
        <v>78</v>
      </c>
    </row>
    <row r="75" spans="1:15" ht="15" customHeight="1">
      <c r="A75" s="11" t="s">
        <v>36</v>
      </c>
      <c r="B75" s="12">
        <v>247309</v>
      </c>
      <c r="C75" s="11" t="s">
        <v>434</v>
      </c>
      <c r="D75" s="40">
        <v>19</v>
      </c>
      <c r="E75" s="70">
        <v>150</v>
      </c>
      <c r="F75" s="108">
        <v>6.2999999999999989</v>
      </c>
      <c r="G75" s="24">
        <f t="shared" si="2"/>
        <v>944.99999999999989</v>
      </c>
      <c r="H75" s="26" t="s">
        <v>45</v>
      </c>
      <c r="I75" s="25">
        <v>1</v>
      </c>
      <c r="J75" s="33">
        <v>44371</v>
      </c>
      <c r="K75" s="35">
        <v>44377</v>
      </c>
      <c r="L75" s="23" t="str">
        <f t="shared" ca="1" si="3"/>
        <v>-</v>
      </c>
      <c r="M75" s="35">
        <v>44377</v>
      </c>
      <c r="N75" s="15"/>
      <c r="O75" s="46" t="s">
        <v>78</v>
      </c>
    </row>
    <row r="76" spans="1:15" ht="15" customHeight="1">
      <c r="A76" s="11" t="s">
        <v>36</v>
      </c>
      <c r="B76" s="12">
        <v>247381</v>
      </c>
      <c r="C76" s="11" t="s">
        <v>193</v>
      </c>
      <c r="D76" s="40" t="s">
        <v>43</v>
      </c>
      <c r="E76" s="70">
        <v>525</v>
      </c>
      <c r="F76" s="108">
        <v>1.4</v>
      </c>
      <c r="G76" s="24">
        <f t="shared" si="2"/>
        <v>735</v>
      </c>
      <c r="H76" s="12" t="s">
        <v>47</v>
      </c>
      <c r="I76" s="25">
        <v>0</v>
      </c>
      <c r="J76" s="33">
        <v>44375</v>
      </c>
      <c r="K76" s="35">
        <v>44382</v>
      </c>
      <c r="L76" s="23" t="str">
        <f t="shared" ca="1" si="3"/>
        <v>-</v>
      </c>
      <c r="M76" s="35">
        <v>44385</v>
      </c>
      <c r="N76" s="15"/>
      <c r="O76" s="46" t="s">
        <v>78</v>
      </c>
    </row>
    <row r="77" spans="1:15" ht="15" customHeight="1">
      <c r="A77" s="11" t="s">
        <v>36</v>
      </c>
      <c r="B77" s="12">
        <v>246552</v>
      </c>
      <c r="C77" s="11" t="s">
        <v>484</v>
      </c>
      <c r="D77" s="40">
        <v>24</v>
      </c>
      <c r="E77" s="70">
        <v>50</v>
      </c>
      <c r="F77" s="108">
        <v>6.5</v>
      </c>
      <c r="G77" s="24">
        <f t="shared" si="2"/>
        <v>325</v>
      </c>
      <c r="H77" s="26" t="s">
        <v>45</v>
      </c>
      <c r="I77" s="25">
        <v>1</v>
      </c>
      <c r="J77" s="33">
        <v>44375</v>
      </c>
      <c r="K77" s="35">
        <v>44377</v>
      </c>
      <c r="L77" s="23" t="str">
        <f t="shared" ca="1" si="3"/>
        <v>-</v>
      </c>
      <c r="M77" s="35">
        <v>44377</v>
      </c>
      <c r="N77" s="15"/>
      <c r="O77" s="46" t="s">
        <v>78</v>
      </c>
    </row>
    <row r="78" spans="1:15" ht="15" customHeight="1">
      <c r="A78" s="11" t="s">
        <v>36</v>
      </c>
      <c r="B78" s="12">
        <v>247452</v>
      </c>
      <c r="C78" s="65" t="s">
        <v>485</v>
      </c>
      <c r="D78" s="40">
        <v>47</v>
      </c>
      <c r="E78" s="70">
        <v>14</v>
      </c>
      <c r="F78" s="108">
        <v>14</v>
      </c>
      <c r="G78" s="24">
        <f t="shared" si="2"/>
        <v>196</v>
      </c>
      <c r="H78" s="26" t="s">
        <v>494</v>
      </c>
      <c r="I78" s="25">
        <v>0</v>
      </c>
      <c r="J78" s="33">
        <v>44375</v>
      </c>
      <c r="K78" s="35">
        <v>44382</v>
      </c>
      <c r="L78" s="23" t="str">
        <f t="shared" ca="1" si="3"/>
        <v>-</v>
      </c>
      <c r="M78" s="35">
        <v>44377</v>
      </c>
      <c r="N78" s="15"/>
      <c r="O78" s="46" t="s">
        <v>78</v>
      </c>
    </row>
    <row r="79" spans="1:15" ht="15" customHeight="1">
      <c r="A79" s="11" t="s">
        <v>36</v>
      </c>
      <c r="B79" s="77">
        <v>247453</v>
      </c>
      <c r="C79" s="67" t="s">
        <v>486</v>
      </c>
      <c r="D79" s="40">
        <v>28</v>
      </c>
      <c r="E79" s="70">
        <v>20</v>
      </c>
      <c r="F79" s="108">
        <v>8.1000000000000014</v>
      </c>
      <c r="G79" s="24">
        <f t="shared" si="2"/>
        <v>162.00000000000003</v>
      </c>
      <c r="H79" s="12" t="s">
        <v>45</v>
      </c>
      <c r="I79" s="25">
        <v>2</v>
      </c>
      <c r="J79" s="33">
        <v>44375</v>
      </c>
      <c r="K79" s="35">
        <v>44382</v>
      </c>
      <c r="L79" s="23" t="str">
        <f t="shared" ca="1" si="3"/>
        <v>-</v>
      </c>
      <c r="M79" s="35">
        <v>44377</v>
      </c>
      <c r="N79" s="15"/>
      <c r="O79" s="46" t="s">
        <v>78</v>
      </c>
    </row>
    <row r="80" spans="1:15" ht="15" customHeight="1">
      <c r="A80" s="11" t="s">
        <v>36</v>
      </c>
      <c r="B80" s="112" t="s">
        <v>482</v>
      </c>
      <c r="C80" s="67" t="s">
        <v>487</v>
      </c>
      <c r="D80" s="40">
        <v>25.4</v>
      </c>
      <c r="E80" s="70">
        <v>20</v>
      </c>
      <c r="F80" s="108">
        <v>4.9000000000000004</v>
      </c>
      <c r="G80" s="24">
        <f t="shared" si="2"/>
        <v>98</v>
      </c>
      <c r="H80" s="12" t="s">
        <v>44</v>
      </c>
      <c r="I80" s="25">
        <v>0</v>
      </c>
      <c r="J80" s="33">
        <v>44375</v>
      </c>
      <c r="K80" s="35">
        <v>44382</v>
      </c>
      <c r="L80" s="23" t="str">
        <f t="shared" ca="1" si="3"/>
        <v>-</v>
      </c>
      <c r="M80" s="35">
        <v>44377</v>
      </c>
      <c r="N80" s="15"/>
      <c r="O80" s="46" t="s">
        <v>78</v>
      </c>
    </row>
    <row r="81" spans="1:34" ht="15" customHeight="1">
      <c r="A81" s="11" t="s">
        <v>36</v>
      </c>
      <c r="B81" s="112" t="s">
        <v>483</v>
      </c>
      <c r="C81" s="67" t="s">
        <v>488</v>
      </c>
      <c r="D81" s="40">
        <v>25.4</v>
      </c>
      <c r="E81" s="70">
        <v>10</v>
      </c>
      <c r="F81" s="108">
        <v>6.4</v>
      </c>
      <c r="G81" s="24">
        <f t="shared" si="2"/>
        <v>64</v>
      </c>
      <c r="H81" s="12" t="s">
        <v>44</v>
      </c>
      <c r="I81" s="25">
        <v>0</v>
      </c>
      <c r="J81" s="33">
        <v>44375</v>
      </c>
      <c r="K81" s="35">
        <v>44382</v>
      </c>
      <c r="L81" s="23" t="str">
        <f t="shared" ca="1" si="3"/>
        <v>-</v>
      </c>
      <c r="M81" s="35">
        <v>44377</v>
      </c>
      <c r="N81" s="15"/>
      <c r="O81" s="46" t="s">
        <v>78</v>
      </c>
    </row>
    <row r="82" spans="1:34" ht="15" customHeight="1">
      <c r="A82" s="11" t="s">
        <v>36</v>
      </c>
      <c r="B82" s="77">
        <v>247812</v>
      </c>
      <c r="C82" s="67" t="s">
        <v>489</v>
      </c>
      <c r="D82" s="40">
        <v>25.4</v>
      </c>
      <c r="E82" s="70">
        <v>10</v>
      </c>
      <c r="F82" s="108">
        <v>6.4</v>
      </c>
      <c r="G82" s="24">
        <f t="shared" si="2"/>
        <v>64</v>
      </c>
      <c r="H82" s="12" t="s">
        <v>44</v>
      </c>
      <c r="I82" s="25">
        <v>0</v>
      </c>
      <c r="J82" s="33">
        <v>44375</v>
      </c>
      <c r="K82" s="35">
        <v>44382</v>
      </c>
      <c r="L82" s="23" t="str">
        <f t="shared" ca="1" si="3"/>
        <v>-</v>
      </c>
      <c r="M82" s="35">
        <v>44377</v>
      </c>
      <c r="N82" s="15"/>
      <c r="O82" s="46" t="s">
        <v>78</v>
      </c>
    </row>
    <row r="83" spans="1:34" ht="15" customHeight="1">
      <c r="A83" s="11" t="s">
        <v>36</v>
      </c>
      <c r="B83" s="77">
        <v>247814</v>
      </c>
      <c r="C83" s="67" t="s">
        <v>490</v>
      </c>
      <c r="D83" s="64">
        <v>19</v>
      </c>
      <c r="E83" s="70">
        <v>10</v>
      </c>
      <c r="F83" s="108">
        <v>6.2</v>
      </c>
      <c r="G83" s="24">
        <f t="shared" si="2"/>
        <v>62</v>
      </c>
      <c r="H83" s="12" t="s">
        <v>44</v>
      </c>
      <c r="I83" s="25">
        <v>0</v>
      </c>
      <c r="J83" s="33">
        <v>44375</v>
      </c>
      <c r="K83" s="35">
        <v>44382</v>
      </c>
      <c r="L83" s="23" t="str">
        <f t="shared" ca="1" si="3"/>
        <v>-</v>
      </c>
      <c r="M83" s="35">
        <v>44377</v>
      </c>
      <c r="N83" s="15"/>
      <c r="O83" s="46" t="s">
        <v>78</v>
      </c>
    </row>
    <row r="84" spans="1:34" ht="15" customHeight="1">
      <c r="A84" s="11" t="s">
        <v>36</v>
      </c>
      <c r="B84" s="77">
        <v>247811</v>
      </c>
      <c r="C84" s="67" t="s">
        <v>491</v>
      </c>
      <c r="D84" s="64">
        <v>25.4</v>
      </c>
      <c r="E84" s="70">
        <v>5</v>
      </c>
      <c r="F84" s="108">
        <v>6.4</v>
      </c>
      <c r="G84" s="24">
        <f t="shared" si="2"/>
        <v>32</v>
      </c>
      <c r="H84" s="12" t="s">
        <v>44</v>
      </c>
      <c r="I84" s="25">
        <v>0</v>
      </c>
      <c r="J84" s="33">
        <v>44375</v>
      </c>
      <c r="K84" s="35">
        <v>44382</v>
      </c>
      <c r="L84" s="23" t="str">
        <f t="shared" ca="1" si="3"/>
        <v>-</v>
      </c>
      <c r="M84" s="35">
        <v>44377</v>
      </c>
      <c r="N84" s="15"/>
      <c r="O84" s="46" t="s">
        <v>78</v>
      </c>
    </row>
    <row r="85" spans="1:34" ht="15" customHeight="1">
      <c r="A85" s="11" t="s">
        <v>36</v>
      </c>
      <c r="B85" s="12">
        <v>247813</v>
      </c>
      <c r="C85" s="66" t="s">
        <v>492</v>
      </c>
      <c r="D85" s="40">
        <v>25.4</v>
      </c>
      <c r="E85" s="70">
        <v>10</v>
      </c>
      <c r="F85" s="108">
        <v>6.4</v>
      </c>
      <c r="G85" s="24">
        <f t="shared" si="2"/>
        <v>64</v>
      </c>
      <c r="H85" s="12" t="s">
        <v>44</v>
      </c>
      <c r="I85" s="25">
        <v>0</v>
      </c>
      <c r="J85" s="33">
        <v>44375</v>
      </c>
      <c r="K85" s="35">
        <v>44382</v>
      </c>
      <c r="L85" s="23" t="str">
        <f t="shared" ca="1" si="3"/>
        <v>-</v>
      </c>
      <c r="M85" s="35">
        <v>44377</v>
      </c>
      <c r="N85" s="15"/>
      <c r="O85" s="46" t="s">
        <v>78</v>
      </c>
    </row>
    <row r="86" spans="1:34" s="42" customFormat="1">
      <c r="A86" s="11" t="s">
        <v>211</v>
      </c>
      <c r="B86" s="12">
        <v>247873</v>
      </c>
      <c r="C86" s="66" t="s">
        <v>493</v>
      </c>
      <c r="D86" s="40" t="s">
        <v>43</v>
      </c>
      <c r="E86" s="70">
        <v>139</v>
      </c>
      <c r="F86" s="108">
        <f>0.8*19</f>
        <v>15.200000000000001</v>
      </c>
      <c r="G86" s="24">
        <f t="shared" si="2"/>
        <v>2112.8000000000002</v>
      </c>
      <c r="H86" s="12" t="s">
        <v>212</v>
      </c>
      <c r="I86" s="25">
        <v>0</v>
      </c>
      <c r="J86" s="33">
        <v>44376</v>
      </c>
      <c r="K86" s="35">
        <v>44383</v>
      </c>
      <c r="L86" s="23" t="str">
        <f t="shared" ca="1" si="3"/>
        <v>-</v>
      </c>
      <c r="M86" s="35">
        <v>44383</v>
      </c>
      <c r="N86" s="15"/>
      <c r="O86" s="46" t="s">
        <v>78</v>
      </c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</row>
    <row r="87" spans="1:34" s="42" customFormat="1">
      <c r="C87" s="47"/>
      <c r="D87" s="47"/>
      <c r="E87" s="60"/>
      <c r="F87" s="48"/>
      <c r="K87" s="49"/>
      <c r="L87" s="50"/>
      <c r="M87" s="5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</row>
    <row r="88" spans="1:34" s="42" customFormat="1">
      <c r="C88" s="47"/>
      <c r="D88" s="47"/>
      <c r="E88" s="60"/>
      <c r="F88" s="48"/>
      <c r="K88" s="49"/>
      <c r="L88" s="50"/>
      <c r="M88" s="5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</row>
    <row r="89" spans="1:34" s="42" customFormat="1">
      <c r="C89" s="47"/>
      <c r="D89" s="47"/>
      <c r="E89" s="60"/>
      <c r="F89" s="48"/>
      <c r="K89" s="49"/>
      <c r="L89" s="50"/>
      <c r="M89" s="5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</row>
    <row r="90" spans="1:34" s="42" customFormat="1">
      <c r="C90" s="47"/>
      <c r="D90" s="47"/>
      <c r="E90" s="60"/>
      <c r="F90" s="48"/>
      <c r="K90" s="49"/>
      <c r="L90" s="50"/>
      <c r="M90" s="5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</row>
    <row r="91" spans="1:34" s="42" customFormat="1">
      <c r="C91" s="47"/>
      <c r="D91" s="47"/>
      <c r="E91" s="60"/>
      <c r="F91" s="48"/>
      <c r="K91" s="49"/>
      <c r="L91" s="50"/>
      <c r="M91" s="5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</row>
    <row r="92" spans="1:34" s="42" customFormat="1">
      <c r="C92" s="47"/>
      <c r="D92" s="47"/>
      <c r="E92" s="60"/>
      <c r="F92" s="48"/>
      <c r="K92" s="49"/>
      <c r="L92" s="50"/>
      <c r="M92" s="5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</row>
    <row r="93" spans="1:34" s="42" customFormat="1">
      <c r="C93" s="47"/>
      <c r="D93" s="47"/>
      <c r="E93" s="60"/>
      <c r="F93" s="48"/>
      <c r="K93" s="49"/>
      <c r="L93" s="50"/>
      <c r="M93" s="5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</row>
    <row r="94" spans="1:34" s="42" customFormat="1">
      <c r="C94" s="47"/>
      <c r="D94" s="47"/>
      <c r="E94" s="60"/>
      <c r="F94" s="48"/>
      <c r="K94" s="49"/>
      <c r="L94" s="50"/>
      <c r="M94" s="5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</row>
    <row r="95" spans="1:34" s="42" customFormat="1">
      <c r="C95" s="47"/>
      <c r="D95" s="47"/>
      <c r="E95" s="60"/>
      <c r="F95" s="48"/>
      <c r="K95" s="49"/>
      <c r="L95" s="50"/>
      <c r="M95" s="5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</row>
    <row r="96" spans="1:34" s="42" customFormat="1">
      <c r="C96" s="47"/>
      <c r="D96" s="47"/>
      <c r="E96" s="60"/>
      <c r="F96" s="48"/>
      <c r="K96" s="49"/>
      <c r="L96" s="50"/>
      <c r="M96" s="5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</row>
    <row r="97" spans="3:34" s="42" customFormat="1">
      <c r="C97" s="47"/>
      <c r="D97" s="47"/>
      <c r="E97" s="60"/>
      <c r="F97" s="48"/>
      <c r="K97" s="49"/>
      <c r="L97" s="50"/>
      <c r="M97" s="5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</row>
    <row r="98" spans="3:34" s="42" customFormat="1">
      <c r="C98" s="47"/>
      <c r="D98" s="47"/>
      <c r="E98" s="60"/>
      <c r="F98" s="48"/>
      <c r="K98" s="49"/>
      <c r="L98" s="50"/>
      <c r="M98" s="5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</row>
    <row r="99" spans="3:34" s="42" customFormat="1">
      <c r="C99" s="47"/>
      <c r="D99" s="47"/>
      <c r="E99" s="60"/>
      <c r="F99" s="48"/>
      <c r="K99" s="49"/>
      <c r="L99" s="50"/>
      <c r="M99" s="5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</row>
    <row r="100" spans="3:34" s="42" customFormat="1">
      <c r="C100" s="47"/>
      <c r="D100" s="47"/>
      <c r="E100" s="60"/>
      <c r="F100" s="48"/>
      <c r="K100" s="49"/>
      <c r="L100" s="50"/>
      <c r="M100" s="5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</row>
    <row r="101" spans="3:34" s="42" customFormat="1">
      <c r="C101" s="47"/>
      <c r="D101" s="47"/>
      <c r="E101" s="60"/>
      <c r="F101" s="48"/>
      <c r="K101" s="49"/>
      <c r="L101" s="50"/>
      <c r="M101" s="5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</row>
    <row r="102" spans="3:34" s="42" customFormat="1">
      <c r="C102" s="47"/>
      <c r="D102" s="47"/>
      <c r="E102" s="60"/>
      <c r="F102" s="48"/>
      <c r="K102" s="49"/>
      <c r="L102" s="50"/>
      <c r="M102" s="5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</row>
    <row r="103" spans="3:34" s="42" customFormat="1">
      <c r="C103" s="47"/>
      <c r="D103" s="47"/>
      <c r="E103" s="60"/>
      <c r="F103" s="48"/>
      <c r="K103" s="49"/>
      <c r="L103" s="50"/>
      <c r="M103" s="5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</row>
    <row r="104" spans="3:34" s="42" customFormat="1">
      <c r="C104" s="47"/>
      <c r="D104" s="47"/>
      <c r="E104" s="60"/>
      <c r="F104" s="48"/>
      <c r="K104" s="49"/>
      <c r="L104" s="50"/>
      <c r="M104" s="5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</row>
    <row r="105" spans="3:34" s="42" customFormat="1">
      <c r="C105" s="47"/>
      <c r="D105" s="47"/>
      <c r="E105" s="60"/>
      <c r="F105" s="48"/>
      <c r="K105" s="49"/>
      <c r="L105" s="50"/>
      <c r="M105" s="5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</row>
    <row r="106" spans="3:34" s="42" customFormat="1">
      <c r="C106" s="47"/>
      <c r="D106" s="47"/>
      <c r="E106" s="60"/>
      <c r="F106" s="48"/>
      <c r="K106" s="49"/>
      <c r="L106" s="50"/>
      <c r="M106" s="5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</row>
    <row r="107" spans="3:34" s="42" customFormat="1">
      <c r="C107" s="47"/>
      <c r="D107" s="47"/>
      <c r="E107" s="60"/>
      <c r="F107" s="48"/>
      <c r="K107" s="49"/>
      <c r="L107" s="50"/>
      <c r="M107" s="5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</row>
    <row r="108" spans="3:34" s="42" customFormat="1">
      <c r="C108" s="47"/>
      <c r="D108" s="47"/>
      <c r="E108" s="60"/>
      <c r="F108" s="48"/>
      <c r="K108" s="49"/>
      <c r="L108" s="50"/>
      <c r="M108" s="5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</row>
    <row r="109" spans="3:34" s="42" customFormat="1">
      <c r="C109" s="47"/>
      <c r="D109" s="47"/>
      <c r="E109" s="60"/>
      <c r="F109" s="48"/>
      <c r="K109" s="49"/>
      <c r="L109" s="50"/>
      <c r="M109" s="5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</row>
    <row r="110" spans="3:34" s="42" customFormat="1">
      <c r="C110" s="47"/>
      <c r="D110" s="47"/>
      <c r="E110" s="60"/>
      <c r="F110" s="48"/>
      <c r="K110" s="49"/>
      <c r="L110" s="50"/>
      <c r="M110" s="5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</row>
    <row r="111" spans="3:34" s="42" customFormat="1">
      <c r="C111" s="47"/>
      <c r="D111" s="47"/>
      <c r="E111" s="60"/>
      <c r="F111" s="48"/>
      <c r="K111" s="49"/>
      <c r="L111" s="50"/>
      <c r="M111" s="5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</row>
    <row r="112" spans="3:34" s="42" customFormat="1">
      <c r="C112" s="47"/>
      <c r="D112" s="47"/>
      <c r="E112" s="60"/>
      <c r="F112" s="48"/>
      <c r="K112" s="49"/>
      <c r="L112" s="50"/>
      <c r="M112" s="5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</row>
    <row r="113" spans="3:34" s="42" customFormat="1">
      <c r="C113" s="47"/>
      <c r="D113" s="47"/>
      <c r="E113" s="60"/>
      <c r="F113" s="48"/>
      <c r="K113" s="49"/>
      <c r="L113" s="50"/>
      <c r="M113" s="5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</row>
    <row r="114" spans="3:34" s="42" customFormat="1">
      <c r="C114" s="47"/>
      <c r="D114" s="47"/>
      <c r="E114" s="60"/>
      <c r="F114" s="48"/>
      <c r="K114" s="49"/>
      <c r="L114" s="50"/>
      <c r="M114" s="5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</row>
    <row r="115" spans="3:34" s="42" customFormat="1">
      <c r="C115" s="47"/>
      <c r="D115" s="47"/>
      <c r="E115" s="60"/>
      <c r="F115" s="48"/>
      <c r="K115" s="49"/>
      <c r="L115" s="50"/>
      <c r="M115" s="5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</row>
    <row r="116" spans="3:34" s="42" customFormat="1">
      <c r="C116" s="47"/>
      <c r="D116" s="47"/>
      <c r="E116" s="60"/>
      <c r="F116" s="48"/>
      <c r="K116" s="49"/>
      <c r="L116" s="50"/>
      <c r="M116" s="5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</row>
    <row r="117" spans="3:34" s="42" customFormat="1">
      <c r="C117" s="47"/>
      <c r="D117" s="47"/>
      <c r="E117" s="60"/>
      <c r="F117" s="48"/>
      <c r="K117" s="49"/>
      <c r="L117" s="50"/>
      <c r="M117" s="5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</row>
    <row r="118" spans="3:34" s="42" customFormat="1">
      <c r="C118" s="47"/>
      <c r="D118" s="47"/>
      <c r="E118" s="60"/>
      <c r="F118" s="48"/>
      <c r="K118" s="49"/>
      <c r="L118" s="50"/>
      <c r="M118" s="5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</row>
    <row r="119" spans="3:34" s="42" customFormat="1">
      <c r="C119" s="47"/>
      <c r="D119" s="47"/>
      <c r="E119" s="60"/>
      <c r="F119" s="48"/>
      <c r="K119" s="49"/>
      <c r="L119" s="50"/>
      <c r="M119" s="5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</row>
    <row r="120" spans="3:34" s="42" customFormat="1">
      <c r="C120" s="47"/>
      <c r="D120" s="47"/>
      <c r="E120" s="60"/>
      <c r="F120" s="48"/>
      <c r="K120" s="49"/>
      <c r="L120" s="50"/>
      <c r="M120" s="5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</row>
    <row r="121" spans="3:34" s="42" customFormat="1">
      <c r="C121" s="47"/>
      <c r="D121" s="47"/>
      <c r="E121" s="60"/>
      <c r="F121" s="48"/>
      <c r="K121" s="49"/>
      <c r="L121" s="50"/>
      <c r="M121" s="5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</row>
    <row r="122" spans="3:34" s="42" customFormat="1">
      <c r="C122" s="47"/>
      <c r="D122" s="47"/>
      <c r="E122" s="60"/>
      <c r="F122" s="48"/>
      <c r="K122" s="49"/>
      <c r="L122" s="50"/>
      <c r="M122" s="5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</row>
    <row r="123" spans="3:34" s="42" customFormat="1">
      <c r="C123" s="47"/>
      <c r="D123" s="47"/>
      <c r="E123" s="60"/>
      <c r="F123" s="48"/>
      <c r="K123" s="49"/>
      <c r="L123" s="50"/>
      <c r="M123" s="5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</row>
    <row r="124" spans="3:34" s="42" customFormat="1">
      <c r="C124" s="47"/>
      <c r="D124" s="47"/>
      <c r="E124" s="60"/>
      <c r="F124" s="48"/>
      <c r="K124" s="49"/>
      <c r="L124" s="50"/>
      <c r="M124" s="5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</row>
    <row r="125" spans="3:34" s="42" customFormat="1">
      <c r="C125" s="47"/>
      <c r="D125" s="47"/>
      <c r="E125" s="60"/>
      <c r="F125" s="48"/>
      <c r="K125" s="49"/>
      <c r="L125" s="50"/>
      <c r="M125" s="5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</row>
    <row r="126" spans="3:34" s="42" customFormat="1">
      <c r="C126" s="47"/>
      <c r="D126" s="47"/>
      <c r="E126" s="60"/>
      <c r="F126" s="48"/>
      <c r="K126" s="49"/>
      <c r="L126" s="50"/>
      <c r="M126" s="5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</row>
    <row r="127" spans="3:34" s="42" customFormat="1">
      <c r="C127" s="47"/>
      <c r="D127" s="47"/>
      <c r="E127" s="60"/>
      <c r="F127" s="48"/>
      <c r="K127" s="49"/>
      <c r="L127" s="50"/>
      <c r="M127" s="5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</row>
    <row r="128" spans="3:34" s="42" customFormat="1">
      <c r="C128" s="47"/>
      <c r="D128" s="47"/>
      <c r="E128" s="60"/>
      <c r="F128" s="48"/>
      <c r="K128" s="49"/>
      <c r="L128" s="50"/>
      <c r="M128" s="5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</row>
    <row r="129" spans="3:34" s="42" customFormat="1">
      <c r="C129" s="47"/>
      <c r="D129" s="47"/>
      <c r="E129" s="60"/>
      <c r="F129" s="48"/>
      <c r="K129" s="49"/>
      <c r="L129" s="50"/>
      <c r="M129" s="5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</row>
    <row r="130" spans="3:34" s="42" customFormat="1">
      <c r="C130" s="47"/>
      <c r="D130" s="47"/>
      <c r="E130" s="60"/>
      <c r="F130" s="48"/>
      <c r="K130" s="49"/>
      <c r="L130" s="50"/>
      <c r="M130" s="5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</row>
    <row r="131" spans="3:34" s="42" customFormat="1">
      <c r="C131" s="47"/>
      <c r="D131" s="47"/>
      <c r="E131" s="60"/>
      <c r="F131" s="48"/>
      <c r="K131" s="49"/>
      <c r="L131" s="50"/>
      <c r="M131" s="5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</row>
    <row r="132" spans="3:34" s="42" customFormat="1">
      <c r="C132" s="47"/>
      <c r="D132" s="47"/>
      <c r="E132" s="60"/>
      <c r="F132" s="48"/>
      <c r="K132" s="49"/>
      <c r="L132" s="50"/>
      <c r="M132" s="5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</row>
    <row r="133" spans="3:34" s="42" customFormat="1">
      <c r="C133" s="47"/>
      <c r="D133" s="47"/>
      <c r="E133" s="60"/>
      <c r="F133" s="48"/>
      <c r="K133" s="49"/>
      <c r="L133" s="50"/>
      <c r="M133" s="5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</row>
    <row r="134" spans="3:34" s="42" customFormat="1">
      <c r="C134" s="47"/>
      <c r="D134" s="47"/>
      <c r="E134" s="60"/>
      <c r="F134" s="48"/>
      <c r="K134" s="49"/>
      <c r="L134" s="50"/>
      <c r="M134" s="5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</row>
    <row r="135" spans="3:34" s="42" customFormat="1">
      <c r="C135" s="47"/>
      <c r="D135" s="47"/>
      <c r="E135" s="60"/>
      <c r="F135" s="48"/>
      <c r="K135" s="49"/>
      <c r="L135" s="50"/>
      <c r="M135" s="5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</row>
    <row r="136" spans="3:34" s="42" customFormat="1">
      <c r="C136" s="47"/>
      <c r="D136" s="47"/>
      <c r="E136" s="60"/>
      <c r="F136" s="48"/>
      <c r="K136" s="49"/>
      <c r="L136" s="50"/>
      <c r="M136" s="5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</row>
    <row r="137" spans="3:34" s="42" customFormat="1">
      <c r="C137" s="47"/>
      <c r="D137" s="47"/>
      <c r="E137" s="60"/>
      <c r="F137" s="48"/>
      <c r="K137" s="49"/>
      <c r="L137" s="50"/>
      <c r="M137" s="5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</row>
    <row r="138" spans="3:34" s="42" customFormat="1">
      <c r="C138" s="47"/>
      <c r="D138" s="47"/>
      <c r="E138" s="60"/>
      <c r="F138" s="48"/>
      <c r="K138" s="49"/>
      <c r="L138" s="50"/>
      <c r="M138" s="5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</row>
    <row r="139" spans="3:34" s="42" customFormat="1">
      <c r="C139" s="47"/>
      <c r="D139" s="47"/>
      <c r="E139" s="60"/>
      <c r="F139" s="48"/>
      <c r="K139" s="49"/>
      <c r="L139" s="50"/>
      <c r="M139" s="5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</row>
    <row r="140" spans="3:34" s="42" customFormat="1">
      <c r="C140" s="47"/>
      <c r="D140" s="47"/>
      <c r="E140" s="60"/>
      <c r="F140" s="48"/>
      <c r="K140" s="49"/>
      <c r="L140" s="50"/>
      <c r="M140" s="5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</row>
    <row r="141" spans="3:34" s="42" customFormat="1">
      <c r="C141" s="47"/>
      <c r="D141" s="47"/>
      <c r="E141" s="60"/>
      <c r="F141" s="48"/>
      <c r="K141" s="49"/>
      <c r="L141" s="50"/>
      <c r="M141" s="5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</row>
    <row r="142" spans="3:34" s="42" customFormat="1">
      <c r="C142" s="47"/>
      <c r="D142" s="47"/>
      <c r="E142" s="60"/>
      <c r="F142" s="48"/>
      <c r="K142" s="49"/>
      <c r="L142" s="50"/>
      <c r="M142" s="5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</row>
    <row r="143" spans="3:34" s="42" customFormat="1">
      <c r="C143" s="47"/>
      <c r="D143" s="47"/>
      <c r="E143" s="60"/>
      <c r="F143" s="48"/>
      <c r="K143" s="49"/>
      <c r="L143" s="50"/>
      <c r="M143" s="5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</row>
    <row r="144" spans="3:34" s="42" customFormat="1">
      <c r="C144" s="47"/>
      <c r="D144" s="47"/>
      <c r="E144" s="60"/>
      <c r="F144" s="48"/>
      <c r="K144" s="49"/>
      <c r="L144" s="50"/>
      <c r="M144" s="5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</row>
    <row r="145" spans="3:34" s="42" customFormat="1">
      <c r="C145" s="47"/>
      <c r="D145" s="47"/>
      <c r="E145" s="60"/>
      <c r="F145" s="48"/>
      <c r="K145" s="49"/>
      <c r="L145" s="50"/>
      <c r="M145" s="5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</row>
    <row r="146" spans="3:34" s="42" customFormat="1">
      <c r="C146" s="47"/>
      <c r="D146" s="47"/>
      <c r="E146" s="60"/>
      <c r="F146" s="48"/>
      <c r="K146" s="49"/>
      <c r="L146" s="50"/>
      <c r="M146" s="5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</row>
    <row r="147" spans="3:34" s="42" customFormat="1">
      <c r="C147" s="47"/>
      <c r="D147" s="47"/>
      <c r="E147" s="60"/>
      <c r="F147" s="48"/>
      <c r="K147" s="49"/>
      <c r="L147" s="50"/>
      <c r="M147" s="5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</row>
    <row r="148" spans="3:34" s="42" customFormat="1">
      <c r="C148" s="47"/>
      <c r="D148" s="47"/>
      <c r="E148" s="60"/>
      <c r="F148" s="48"/>
      <c r="K148" s="49"/>
      <c r="L148" s="50"/>
      <c r="M148" s="5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</row>
    <row r="149" spans="3:34" s="42" customFormat="1">
      <c r="C149" s="47"/>
      <c r="D149" s="47"/>
      <c r="E149" s="60"/>
      <c r="F149" s="48"/>
      <c r="K149" s="49"/>
      <c r="L149" s="50"/>
      <c r="M149" s="5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</row>
    <row r="150" spans="3:34" s="42" customFormat="1">
      <c r="C150" s="47"/>
      <c r="D150" s="47"/>
      <c r="E150" s="60"/>
      <c r="F150" s="48"/>
      <c r="K150" s="49"/>
      <c r="L150" s="50"/>
      <c r="M150" s="5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</row>
    <row r="151" spans="3:34" s="42" customFormat="1">
      <c r="C151" s="47"/>
      <c r="D151" s="47"/>
      <c r="E151" s="60"/>
      <c r="F151" s="48"/>
      <c r="K151" s="49"/>
      <c r="L151" s="50"/>
      <c r="M151" s="5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</row>
    <row r="152" spans="3:34" s="42" customFormat="1">
      <c r="C152" s="47"/>
      <c r="D152" s="47"/>
      <c r="E152" s="60"/>
      <c r="F152" s="48"/>
      <c r="K152" s="49"/>
      <c r="L152" s="50"/>
      <c r="M152" s="5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</row>
    <row r="153" spans="3:34" s="42" customFormat="1">
      <c r="C153" s="47"/>
      <c r="D153" s="47"/>
      <c r="E153" s="60"/>
      <c r="F153" s="48"/>
      <c r="K153" s="49"/>
      <c r="L153" s="50"/>
      <c r="M153" s="5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</row>
    <row r="154" spans="3:34" s="42" customFormat="1">
      <c r="C154" s="47"/>
      <c r="D154" s="47"/>
      <c r="E154" s="60"/>
      <c r="F154" s="48"/>
      <c r="K154" s="49"/>
      <c r="L154" s="50"/>
      <c r="M154" s="5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</row>
    <row r="155" spans="3:34" s="42" customFormat="1">
      <c r="C155" s="47"/>
      <c r="D155" s="47"/>
      <c r="E155" s="60"/>
      <c r="F155" s="48"/>
      <c r="K155" s="49"/>
      <c r="L155" s="50"/>
      <c r="M155" s="5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</row>
    <row r="156" spans="3:34" s="42" customFormat="1">
      <c r="C156" s="47"/>
      <c r="D156" s="47"/>
      <c r="E156" s="60"/>
      <c r="F156" s="48"/>
      <c r="K156" s="49"/>
      <c r="L156" s="50"/>
      <c r="M156" s="5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</row>
    <row r="157" spans="3:34" s="42" customFormat="1">
      <c r="C157" s="47"/>
      <c r="D157" s="47"/>
      <c r="E157" s="60"/>
      <c r="F157" s="48"/>
      <c r="K157" s="49"/>
      <c r="L157" s="50"/>
      <c r="M157" s="5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</row>
    <row r="158" spans="3:34" s="42" customFormat="1">
      <c r="C158" s="47"/>
      <c r="D158" s="47"/>
      <c r="E158" s="60"/>
      <c r="F158" s="48"/>
      <c r="K158" s="49"/>
      <c r="L158" s="50"/>
      <c r="M158" s="5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</row>
    <row r="159" spans="3:34" s="42" customFormat="1">
      <c r="C159" s="47"/>
      <c r="D159" s="47"/>
      <c r="E159" s="60"/>
      <c r="F159" s="48"/>
      <c r="K159" s="49"/>
      <c r="L159" s="50"/>
      <c r="M159" s="5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</row>
    <row r="160" spans="3:34" s="42" customFormat="1">
      <c r="C160" s="47"/>
      <c r="D160" s="47"/>
      <c r="E160" s="60"/>
      <c r="F160" s="48"/>
      <c r="K160" s="49"/>
      <c r="L160" s="50"/>
      <c r="M160" s="5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</row>
    <row r="161" spans="3:34" s="42" customFormat="1">
      <c r="C161" s="47"/>
      <c r="D161" s="47"/>
      <c r="E161" s="60"/>
      <c r="F161" s="48"/>
      <c r="K161" s="49"/>
      <c r="L161" s="50"/>
      <c r="M161" s="5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</row>
    <row r="162" spans="3:34" s="42" customFormat="1">
      <c r="C162" s="47"/>
      <c r="D162" s="47"/>
      <c r="E162" s="60"/>
      <c r="F162" s="48"/>
      <c r="K162" s="49"/>
      <c r="L162" s="50"/>
      <c r="M162" s="5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</row>
    <row r="163" spans="3:34" s="42" customFormat="1">
      <c r="C163" s="47"/>
      <c r="D163" s="47"/>
      <c r="E163" s="60"/>
      <c r="F163" s="48"/>
      <c r="K163" s="49"/>
      <c r="L163" s="50"/>
      <c r="M163" s="5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</row>
    <row r="164" spans="3:34" s="42" customFormat="1">
      <c r="C164" s="47"/>
      <c r="D164" s="47"/>
      <c r="E164" s="60"/>
      <c r="F164" s="48"/>
      <c r="K164" s="49"/>
      <c r="L164" s="50"/>
      <c r="M164" s="5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</row>
    <row r="165" spans="3:34" s="42" customFormat="1">
      <c r="C165" s="47"/>
      <c r="D165" s="47"/>
      <c r="E165" s="60"/>
      <c r="F165" s="48"/>
      <c r="K165" s="49"/>
      <c r="L165" s="50"/>
      <c r="M165" s="5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</row>
    <row r="166" spans="3:34" s="42" customFormat="1">
      <c r="C166" s="47"/>
      <c r="D166" s="47"/>
      <c r="E166" s="60"/>
      <c r="F166" s="48"/>
      <c r="K166" s="49"/>
      <c r="L166" s="50"/>
      <c r="M166" s="5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</row>
    <row r="167" spans="3:34" s="42" customFormat="1">
      <c r="C167" s="47"/>
      <c r="D167" s="47"/>
      <c r="E167" s="60"/>
      <c r="F167" s="48"/>
      <c r="K167" s="49"/>
      <c r="L167" s="50"/>
      <c r="M167" s="5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</row>
    <row r="168" spans="3:34" s="42" customFormat="1">
      <c r="C168" s="47"/>
      <c r="D168" s="47"/>
      <c r="E168" s="60"/>
      <c r="F168" s="48"/>
      <c r="K168" s="49"/>
      <c r="L168" s="50"/>
      <c r="M168" s="5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</row>
    <row r="169" spans="3:34" s="42" customFormat="1">
      <c r="C169" s="47"/>
      <c r="D169" s="47"/>
      <c r="E169" s="60"/>
      <c r="F169" s="48"/>
      <c r="K169" s="49"/>
      <c r="L169" s="50"/>
      <c r="M169" s="5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</row>
    <row r="170" spans="3:34" s="42" customFormat="1">
      <c r="C170" s="47"/>
      <c r="D170" s="47"/>
      <c r="E170" s="60"/>
      <c r="F170" s="48"/>
      <c r="K170" s="49"/>
      <c r="L170" s="50"/>
      <c r="M170" s="5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</row>
    <row r="171" spans="3:34" s="42" customFormat="1">
      <c r="C171" s="47"/>
      <c r="D171" s="47"/>
      <c r="E171" s="60"/>
      <c r="F171" s="48"/>
      <c r="K171" s="49"/>
      <c r="L171" s="50"/>
      <c r="M171" s="5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</row>
    <row r="172" spans="3:34" s="42" customFormat="1">
      <c r="C172" s="47"/>
      <c r="D172" s="47"/>
      <c r="E172" s="60"/>
      <c r="F172" s="48"/>
      <c r="K172" s="49"/>
      <c r="L172" s="50"/>
      <c r="M172" s="5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</row>
    <row r="173" spans="3:34" s="42" customFormat="1">
      <c r="C173" s="47"/>
      <c r="D173" s="47"/>
      <c r="E173" s="60"/>
      <c r="F173" s="48"/>
      <c r="K173" s="49"/>
      <c r="L173" s="50"/>
      <c r="M173" s="5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</row>
    <row r="174" spans="3:34" s="42" customFormat="1">
      <c r="C174" s="47"/>
      <c r="D174" s="47"/>
      <c r="E174" s="60"/>
      <c r="F174" s="48"/>
      <c r="K174" s="49"/>
      <c r="L174" s="50"/>
      <c r="M174" s="5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</row>
    <row r="175" spans="3:34" s="42" customFormat="1">
      <c r="C175" s="47"/>
      <c r="D175" s="47"/>
      <c r="E175" s="60"/>
      <c r="F175" s="48"/>
      <c r="K175" s="49"/>
      <c r="L175" s="50"/>
      <c r="M175" s="5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</row>
    <row r="176" spans="3:34" s="42" customFormat="1">
      <c r="C176" s="47"/>
      <c r="D176" s="47"/>
      <c r="E176" s="60"/>
      <c r="F176" s="48"/>
      <c r="K176" s="49"/>
      <c r="L176" s="50"/>
      <c r="M176" s="5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</row>
    <row r="177" spans="3:34" s="42" customFormat="1">
      <c r="C177" s="47"/>
      <c r="D177" s="47"/>
      <c r="E177" s="60"/>
      <c r="F177" s="48"/>
      <c r="K177" s="49"/>
      <c r="L177" s="50"/>
      <c r="M177" s="5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</row>
    <row r="178" spans="3:34" s="42" customFormat="1">
      <c r="C178" s="47"/>
      <c r="D178" s="47"/>
      <c r="E178" s="60"/>
      <c r="F178" s="48"/>
      <c r="K178" s="49"/>
      <c r="L178" s="50"/>
      <c r="M178" s="5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</row>
    <row r="179" spans="3:34" s="42" customFormat="1">
      <c r="C179" s="47"/>
      <c r="D179" s="47"/>
      <c r="E179" s="60"/>
      <c r="F179" s="48"/>
      <c r="K179" s="49"/>
      <c r="L179" s="50"/>
      <c r="M179" s="5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</row>
    <row r="180" spans="3:34" s="42" customFormat="1">
      <c r="C180" s="47"/>
      <c r="D180" s="47"/>
      <c r="E180" s="60"/>
      <c r="F180" s="48"/>
      <c r="K180" s="49"/>
      <c r="L180" s="50"/>
      <c r="M180" s="5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</row>
    <row r="181" spans="3:34" s="42" customFormat="1">
      <c r="C181" s="47"/>
      <c r="D181" s="47"/>
      <c r="E181" s="60"/>
      <c r="F181" s="48"/>
      <c r="K181" s="49"/>
      <c r="L181" s="50"/>
      <c r="M181" s="5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</row>
    <row r="182" spans="3:34" s="42" customFormat="1">
      <c r="C182" s="47"/>
      <c r="D182" s="47"/>
      <c r="E182" s="60"/>
      <c r="F182" s="48"/>
      <c r="K182" s="49"/>
      <c r="L182" s="50"/>
      <c r="M182" s="5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</row>
    <row r="183" spans="3:34" s="42" customFormat="1">
      <c r="C183" s="47"/>
      <c r="D183" s="47"/>
      <c r="E183" s="60"/>
      <c r="F183" s="48"/>
      <c r="K183" s="49"/>
      <c r="L183" s="50"/>
      <c r="M183" s="5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</row>
    <row r="184" spans="3:34" s="42" customFormat="1">
      <c r="C184" s="47"/>
      <c r="D184" s="47"/>
      <c r="E184" s="60"/>
      <c r="F184" s="48"/>
      <c r="K184" s="49"/>
      <c r="L184" s="50"/>
      <c r="M184" s="5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</row>
    <row r="185" spans="3:34" s="42" customFormat="1">
      <c r="C185" s="47"/>
      <c r="D185" s="47"/>
      <c r="E185" s="60"/>
      <c r="F185" s="48"/>
      <c r="K185" s="49"/>
      <c r="L185" s="50"/>
      <c r="M185" s="5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</row>
    <row r="186" spans="3:34" s="42" customFormat="1">
      <c r="C186" s="47"/>
      <c r="D186" s="47"/>
      <c r="E186" s="60"/>
      <c r="F186" s="48"/>
      <c r="K186" s="49"/>
      <c r="L186" s="50"/>
      <c r="M186" s="5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</row>
    <row r="187" spans="3:34" s="42" customFormat="1">
      <c r="C187" s="47"/>
      <c r="D187" s="47"/>
      <c r="E187" s="60"/>
      <c r="F187" s="48"/>
      <c r="K187" s="49"/>
      <c r="L187" s="50"/>
      <c r="M187" s="5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</row>
    <row r="188" spans="3:34" s="42" customFormat="1">
      <c r="C188" s="47"/>
      <c r="D188" s="47"/>
      <c r="E188" s="60"/>
      <c r="F188" s="48"/>
      <c r="K188" s="49"/>
      <c r="L188" s="50"/>
      <c r="M188" s="5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</row>
    <row r="189" spans="3:34" s="42" customFormat="1">
      <c r="C189" s="47"/>
      <c r="D189" s="47"/>
      <c r="E189" s="60"/>
      <c r="F189" s="48"/>
      <c r="K189" s="49"/>
      <c r="L189" s="50"/>
      <c r="M189" s="5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</row>
    <row r="190" spans="3:34" s="42" customFormat="1">
      <c r="C190" s="47"/>
      <c r="D190" s="47"/>
      <c r="E190" s="60"/>
      <c r="F190" s="48"/>
      <c r="K190" s="49"/>
      <c r="L190" s="50"/>
      <c r="M190" s="5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</row>
    <row r="191" spans="3:34" s="42" customFormat="1">
      <c r="C191" s="47"/>
      <c r="D191" s="47"/>
      <c r="E191" s="60"/>
      <c r="F191" s="48"/>
      <c r="K191" s="49"/>
      <c r="L191" s="50"/>
      <c r="M191" s="5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</row>
    <row r="192" spans="3:34" s="42" customFormat="1">
      <c r="C192" s="47"/>
      <c r="D192" s="47"/>
      <c r="E192" s="60"/>
      <c r="F192" s="48"/>
      <c r="K192" s="49"/>
      <c r="L192" s="50"/>
      <c r="M192" s="5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</row>
    <row r="193" spans="3:34" s="42" customFormat="1">
      <c r="C193" s="47"/>
      <c r="D193" s="47"/>
      <c r="E193" s="60"/>
      <c r="F193" s="48"/>
      <c r="K193" s="49"/>
      <c r="L193" s="50"/>
      <c r="M193" s="5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</row>
    <row r="194" spans="3:34" s="42" customFormat="1">
      <c r="C194" s="47"/>
      <c r="D194" s="47"/>
      <c r="E194" s="60"/>
      <c r="F194" s="48"/>
      <c r="K194" s="49"/>
      <c r="L194" s="50"/>
      <c r="M194" s="5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</row>
    <row r="195" spans="3:34" s="42" customFormat="1">
      <c r="C195" s="47"/>
      <c r="D195" s="47"/>
      <c r="E195" s="60"/>
      <c r="F195" s="48"/>
      <c r="K195" s="49"/>
      <c r="L195" s="50"/>
      <c r="M195" s="5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</row>
    <row r="196" spans="3:34" s="42" customFormat="1">
      <c r="C196" s="47"/>
      <c r="D196" s="47"/>
      <c r="E196" s="60"/>
      <c r="F196" s="48"/>
      <c r="K196" s="49"/>
      <c r="L196" s="50"/>
      <c r="M196" s="5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</row>
    <row r="197" spans="3:34" s="42" customFormat="1">
      <c r="C197" s="47"/>
      <c r="D197" s="47"/>
      <c r="E197" s="60"/>
      <c r="F197" s="48"/>
      <c r="K197" s="49"/>
      <c r="L197" s="50"/>
      <c r="M197" s="5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</row>
    <row r="198" spans="3:34" s="42" customFormat="1">
      <c r="C198" s="47"/>
      <c r="D198" s="47"/>
      <c r="E198" s="60"/>
      <c r="F198" s="48"/>
      <c r="K198" s="49"/>
      <c r="L198" s="50"/>
      <c r="M198" s="5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</row>
    <row r="199" spans="3:34" s="42" customFormat="1">
      <c r="C199" s="47"/>
      <c r="D199" s="47"/>
      <c r="E199" s="60"/>
      <c r="F199" s="48"/>
      <c r="K199" s="49"/>
      <c r="L199" s="50"/>
      <c r="M199" s="5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</row>
    <row r="200" spans="3:34" s="42" customFormat="1">
      <c r="C200" s="47"/>
      <c r="D200" s="47"/>
      <c r="E200" s="60"/>
      <c r="F200" s="48"/>
      <c r="K200" s="49"/>
      <c r="L200" s="50"/>
      <c r="M200" s="5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</row>
    <row r="201" spans="3:34" s="42" customFormat="1">
      <c r="C201" s="47"/>
      <c r="D201" s="47"/>
      <c r="E201" s="60"/>
      <c r="F201" s="48"/>
      <c r="K201" s="49"/>
      <c r="L201" s="50"/>
      <c r="M201" s="5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</row>
    <row r="202" spans="3:34" s="42" customFormat="1">
      <c r="C202" s="47"/>
      <c r="D202" s="47"/>
      <c r="E202" s="60"/>
      <c r="F202" s="48"/>
      <c r="K202" s="49"/>
      <c r="L202" s="50"/>
      <c r="M202" s="5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</row>
    <row r="203" spans="3:34" s="42" customFormat="1">
      <c r="C203" s="47"/>
      <c r="D203" s="47"/>
      <c r="E203" s="60"/>
      <c r="F203" s="48"/>
      <c r="K203" s="49"/>
      <c r="L203" s="50"/>
      <c r="M203" s="5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</row>
    <row r="204" spans="3:34" s="42" customFormat="1">
      <c r="C204" s="47"/>
      <c r="D204" s="47"/>
      <c r="E204" s="60"/>
      <c r="F204" s="48"/>
      <c r="K204" s="49"/>
      <c r="L204" s="50"/>
      <c r="M204" s="5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</row>
    <row r="205" spans="3:34" s="42" customFormat="1">
      <c r="C205" s="47"/>
      <c r="D205" s="47"/>
      <c r="E205" s="60"/>
      <c r="F205" s="48"/>
      <c r="K205" s="49"/>
      <c r="L205" s="50"/>
      <c r="M205" s="5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</row>
    <row r="206" spans="3:34" s="42" customFormat="1">
      <c r="C206" s="47"/>
      <c r="D206" s="47"/>
      <c r="E206" s="60"/>
      <c r="F206" s="48"/>
      <c r="K206" s="49"/>
      <c r="L206" s="50"/>
      <c r="M206" s="5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</row>
    <row r="207" spans="3:34" s="42" customFormat="1">
      <c r="C207" s="47"/>
      <c r="D207" s="47"/>
      <c r="E207" s="60"/>
      <c r="F207" s="48"/>
      <c r="K207" s="49"/>
      <c r="L207" s="50"/>
      <c r="M207" s="5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</row>
    <row r="208" spans="3:34" s="42" customFormat="1">
      <c r="C208" s="47"/>
      <c r="D208" s="47"/>
      <c r="E208" s="60"/>
      <c r="F208" s="48"/>
      <c r="K208" s="49"/>
      <c r="L208" s="50"/>
      <c r="M208" s="5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</row>
    <row r="209" spans="3:34" s="42" customFormat="1">
      <c r="C209" s="47"/>
      <c r="D209" s="47"/>
      <c r="E209" s="60"/>
      <c r="F209" s="48"/>
      <c r="K209" s="49"/>
      <c r="L209" s="50"/>
      <c r="M209" s="5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</row>
    <row r="210" spans="3:34" s="42" customFormat="1">
      <c r="C210" s="47"/>
      <c r="D210" s="47"/>
      <c r="E210" s="60"/>
      <c r="F210" s="48"/>
      <c r="K210" s="49"/>
      <c r="L210" s="50"/>
      <c r="M210" s="5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</row>
    <row r="211" spans="3:34" s="42" customFormat="1">
      <c r="C211" s="47"/>
      <c r="D211" s="47"/>
      <c r="E211" s="60"/>
      <c r="F211" s="48"/>
      <c r="K211" s="49"/>
      <c r="L211" s="50"/>
      <c r="M211" s="5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</row>
    <row r="212" spans="3:34" s="42" customFormat="1">
      <c r="C212" s="47"/>
      <c r="D212" s="47"/>
      <c r="E212" s="60"/>
      <c r="F212" s="48"/>
      <c r="K212" s="49"/>
      <c r="L212" s="50"/>
      <c r="M212" s="5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</row>
    <row r="213" spans="3:34" s="42" customFormat="1">
      <c r="C213" s="47"/>
      <c r="D213" s="47"/>
      <c r="E213" s="60"/>
      <c r="F213" s="48"/>
      <c r="K213" s="49"/>
      <c r="L213" s="50"/>
      <c r="M213" s="5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</row>
    <row r="214" spans="3:34" s="42" customFormat="1">
      <c r="C214" s="47"/>
      <c r="D214" s="47"/>
      <c r="E214" s="60"/>
      <c r="F214" s="48"/>
      <c r="K214" s="49"/>
      <c r="L214" s="50"/>
      <c r="M214" s="5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</row>
    <row r="215" spans="3:34" s="42" customFormat="1">
      <c r="C215" s="47"/>
      <c r="D215" s="47"/>
      <c r="E215" s="60"/>
      <c r="F215" s="48"/>
      <c r="K215" s="49"/>
      <c r="L215" s="50"/>
      <c r="M215" s="5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</row>
    <row r="216" spans="3:34" s="42" customFormat="1">
      <c r="C216" s="47"/>
      <c r="D216" s="47"/>
      <c r="E216" s="60"/>
      <c r="F216" s="48"/>
      <c r="K216" s="49"/>
      <c r="L216" s="50"/>
      <c r="M216" s="5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</row>
    <row r="217" spans="3:34" s="42" customFormat="1">
      <c r="C217" s="47"/>
      <c r="D217" s="47"/>
      <c r="E217" s="60"/>
      <c r="F217" s="48"/>
      <c r="K217" s="49"/>
      <c r="L217" s="50"/>
      <c r="M217" s="5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</row>
    <row r="218" spans="3:34" s="42" customFormat="1">
      <c r="C218" s="47"/>
      <c r="D218" s="47"/>
      <c r="E218" s="60"/>
      <c r="F218" s="48"/>
      <c r="K218" s="49"/>
      <c r="L218" s="50"/>
      <c r="M218" s="5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</row>
    <row r="219" spans="3:34" s="42" customFormat="1">
      <c r="C219" s="47"/>
      <c r="D219" s="47"/>
      <c r="E219" s="60"/>
      <c r="F219" s="48"/>
      <c r="K219" s="49"/>
      <c r="L219" s="50"/>
      <c r="M219" s="5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</row>
    <row r="220" spans="3:34" s="42" customFormat="1">
      <c r="C220" s="47"/>
      <c r="D220" s="47"/>
      <c r="E220" s="60"/>
      <c r="F220" s="48"/>
      <c r="K220" s="49"/>
      <c r="L220" s="50"/>
      <c r="M220" s="5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</row>
    <row r="221" spans="3:34" s="42" customFormat="1">
      <c r="C221" s="47"/>
      <c r="D221" s="47"/>
      <c r="E221" s="60"/>
      <c r="F221" s="48"/>
      <c r="K221" s="49"/>
      <c r="L221" s="50"/>
      <c r="M221" s="5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</row>
    <row r="222" spans="3:34" s="42" customFormat="1">
      <c r="C222" s="47"/>
      <c r="D222" s="47"/>
      <c r="E222" s="60"/>
      <c r="F222" s="48"/>
      <c r="K222" s="49"/>
      <c r="L222" s="50"/>
      <c r="M222" s="5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</row>
    <row r="223" spans="3:34" s="42" customFormat="1">
      <c r="C223" s="47"/>
      <c r="D223" s="47"/>
      <c r="E223" s="60"/>
      <c r="F223" s="48"/>
      <c r="K223" s="49"/>
      <c r="L223" s="50"/>
      <c r="M223" s="5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</row>
    <row r="224" spans="3:34" s="42" customFormat="1">
      <c r="C224" s="47"/>
      <c r="D224" s="47"/>
      <c r="E224" s="60"/>
      <c r="F224" s="48"/>
      <c r="K224" s="49"/>
      <c r="L224" s="50"/>
      <c r="M224" s="5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</row>
    <row r="225" spans="3:34" s="42" customFormat="1">
      <c r="C225" s="47"/>
      <c r="D225" s="47"/>
      <c r="E225" s="60"/>
      <c r="F225" s="48"/>
      <c r="K225" s="49"/>
      <c r="L225" s="50"/>
      <c r="M225" s="5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</row>
    <row r="226" spans="3:34" s="42" customFormat="1">
      <c r="C226" s="47"/>
      <c r="D226" s="47"/>
      <c r="E226" s="60"/>
      <c r="F226" s="48"/>
      <c r="K226" s="49"/>
      <c r="L226" s="50"/>
      <c r="M226" s="5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</row>
    <row r="227" spans="3:34" s="42" customFormat="1">
      <c r="C227" s="47"/>
      <c r="D227" s="47"/>
      <c r="E227" s="60"/>
      <c r="F227" s="48"/>
      <c r="K227" s="49"/>
      <c r="L227" s="50"/>
      <c r="M227" s="5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</row>
    <row r="228" spans="3:34" s="42" customFormat="1">
      <c r="C228" s="47"/>
      <c r="D228" s="47"/>
      <c r="E228" s="60"/>
      <c r="F228" s="48"/>
      <c r="K228" s="49"/>
      <c r="L228" s="50"/>
      <c r="M228" s="5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</row>
    <row r="229" spans="3:34" s="42" customFormat="1">
      <c r="C229" s="47"/>
      <c r="D229" s="47"/>
      <c r="E229" s="60"/>
      <c r="F229" s="48"/>
      <c r="K229" s="49"/>
      <c r="L229" s="50"/>
      <c r="M229" s="5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</row>
    <row r="230" spans="3:34" s="42" customFormat="1">
      <c r="C230" s="47"/>
      <c r="D230" s="47"/>
      <c r="E230" s="60"/>
      <c r="F230" s="48"/>
      <c r="K230" s="49"/>
      <c r="L230" s="50"/>
      <c r="M230" s="5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</row>
    <row r="231" spans="3:34" s="42" customFormat="1">
      <c r="C231" s="47"/>
      <c r="D231" s="47"/>
      <c r="E231" s="60"/>
      <c r="F231" s="48"/>
      <c r="K231" s="49"/>
      <c r="L231" s="50"/>
      <c r="M231" s="5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</row>
    <row r="232" spans="3:34">
      <c r="E232" s="61"/>
      <c r="F232" s="18"/>
      <c r="G232" s="9"/>
      <c r="H232" s="9"/>
      <c r="I232" s="9"/>
      <c r="J232" s="9"/>
    </row>
    <row r="233" spans="3:34">
      <c r="E233" s="61"/>
      <c r="F233" s="18"/>
      <c r="G233" s="9"/>
      <c r="H233" s="9"/>
      <c r="I233" s="9"/>
      <c r="J233" s="9"/>
    </row>
    <row r="234" spans="3:34">
      <c r="E234" s="61"/>
      <c r="F234" s="18"/>
      <c r="G234" s="9"/>
      <c r="H234" s="9"/>
      <c r="I234" s="9"/>
      <c r="J234" s="9"/>
    </row>
    <row r="235" spans="3:34">
      <c r="E235" s="61"/>
      <c r="F235" s="18"/>
      <c r="G235" s="9"/>
      <c r="H235" s="9"/>
      <c r="I235" s="9"/>
      <c r="J235" s="9"/>
    </row>
    <row r="236" spans="3:34">
      <c r="E236" s="61"/>
      <c r="F236" s="18"/>
      <c r="G236" s="9"/>
      <c r="H236" s="9"/>
      <c r="I236" s="9"/>
      <c r="J236" s="9"/>
    </row>
    <row r="237" spans="3:34">
      <c r="C237" s="9"/>
      <c r="D237" s="9"/>
      <c r="E237" s="61"/>
      <c r="F237" s="18"/>
      <c r="G237" s="9"/>
      <c r="H237" s="9"/>
      <c r="I237" s="9"/>
      <c r="J237" s="9"/>
      <c r="K237" s="9"/>
      <c r="L237" s="9"/>
      <c r="M237" s="9"/>
    </row>
    <row r="238" spans="3:34">
      <c r="C238" s="9"/>
      <c r="D238" s="9"/>
      <c r="E238" s="61"/>
      <c r="F238" s="18"/>
      <c r="G238" s="9"/>
      <c r="H238" s="9"/>
      <c r="I238" s="9"/>
      <c r="J238" s="9"/>
      <c r="K238" s="9"/>
      <c r="L238" s="9"/>
      <c r="M238" s="9"/>
    </row>
    <row r="239" spans="3:34">
      <c r="C239" s="9"/>
      <c r="D239" s="9"/>
      <c r="E239" s="61"/>
      <c r="F239" s="18"/>
      <c r="G239" s="9"/>
      <c r="H239" s="9"/>
      <c r="I239" s="9"/>
      <c r="J239" s="9"/>
      <c r="K239" s="9"/>
      <c r="L239" s="9"/>
      <c r="M239" s="9"/>
    </row>
    <row r="240" spans="3:34">
      <c r="C240" s="9"/>
      <c r="D240" s="9"/>
      <c r="E240" s="61"/>
      <c r="F240" s="18"/>
      <c r="G240" s="9"/>
      <c r="H240" s="9"/>
      <c r="I240" s="9"/>
      <c r="J240" s="9"/>
      <c r="K240" s="9"/>
      <c r="L240" s="9"/>
      <c r="M240" s="9"/>
    </row>
    <row r="241" spans="3:13">
      <c r="C241" s="9"/>
      <c r="D241" s="9"/>
      <c r="E241" s="61"/>
      <c r="F241" s="18"/>
      <c r="G241" s="9"/>
      <c r="H241" s="9"/>
      <c r="I241" s="9"/>
      <c r="J241" s="9"/>
      <c r="K241" s="9"/>
      <c r="L241" s="9"/>
      <c r="M241" s="9"/>
    </row>
    <row r="242" spans="3:13">
      <c r="C242" s="9"/>
      <c r="D242" s="9"/>
      <c r="E242" s="61"/>
      <c r="F242" s="18"/>
      <c r="G242" s="9"/>
      <c r="H242" s="9"/>
      <c r="I242" s="9"/>
      <c r="J242" s="9"/>
      <c r="K242" s="9"/>
      <c r="L242" s="9"/>
      <c r="M242" s="9"/>
    </row>
    <row r="243" spans="3:13">
      <c r="C243" s="9"/>
      <c r="D243" s="9"/>
      <c r="E243" s="61"/>
      <c r="F243" s="18"/>
      <c r="G243" s="9"/>
      <c r="H243" s="9"/>
      <c r="I243" s="9"/>
      <c r="J243" s="9"/>
      <c r="K243" s="9"/>
      <c r="L243" s="9"/>
      <c r="M243" s="9"/>
    </row>
    <row r="244" spans="3:13">
      <c r="C244" s="9"/>
      <c r="D244" s="9"/>
      <c r="E244" s="61"/>
      <c r="F244" s="18"/>
      <c r="G244" s="9"/>
      <c r="H244" s="9"/>
      <c r="I244" s="9"/>
      <c r="J244" s="9"/>
      <c r="K244" s="9"/>
      <c r="L244" s="9"/>
      <c r="M244" s="9"/>
    </row>
    <row r="245" spans="3:13">
      <c r="C245" s="9"/>
      <c r="D245" s="9"/>
      <c r="E245" s="61"/>
      <c r="F245" s="18"/>
      <c r="G245" s="9"/>
      <c r="H245" s="9"/>
      <c r="I245" s="9"/>
      <c r="J245" s="9"/>
      <c r="K245" s="9"/>
      <c r="L245" s="9"/>
      <c r="M245" s="9"/>
    </row>
    <row r="246" spans="3:13">
      <c r="C246" s="9"/>
      <c r="D246" s="9"/>
      <c r="E246" s="61"/>
      <c r="F246" s="18"/>
      <c r="G246" s="9"/>
      <c r="H246" s="9"/>
      <c r="I246" s="9"/>
      <c r="J246" s="9"/>
      <c r="K246" s="9"/>
      <c r="L246" s="9"/>
      <c r="M246" s="9"/>
    </row>
    <row r="247" spans="3:13">
      <c r="C247" s="9"/>
      <c r="D247" s="9"/>
      <c r="E247" s="61"/>
      <c r="F247" s="18"/>
      <c r="G247" s="9"/>
      <c r="H247" s="9"/>
      <c r="I247" s="9"/>
      <c r="J247" s="9"/>
      <c r="K247" s="9"/>
      <c r="L247" s="9"/>
      <c r="M247" s="9"/>
    </row>
    <row r="248" spans="3:13">
      <c r="C248" s="9"/>
      <c r="D248" s="9"/>
      <c r="E248" s="61"/>
      <c r="F248" s="18"/>
      <c r="G248" s="9"/>
      <c r="H248" s="9"/>
      <c r="I248" s="9"/>
      <c r="J248" s="9"/>
      <c r="K248" s="9"/>
      <c r="L248" s="9"/>
      <c r="M248" s="9"/>
    </row>
    <row r="249" spans="3:13">
      <c r="C249" s="9"/>
      <c r="D249" s="9"/>
      <c r="E249" s="61"/>
      <c r="F249" s="18"/>
      <c r="G249" s="9"/>
      <c r="H249" s="9"/>
      <c r="I249" s="9"/>
      <c r="J249" s="9"/>
      <c r="K249" s="9"/>
      <c r="L249" s="9"/>
      <c r="M249" s="9"/>
    </row>
    <row r="250" spans="3:13">
      <c r="C250" s="9"/>
      <c r="D250" s="9"/>
      <c r="E250" s="61"/>
      <c r="F250" s="18"/>
      <c r="G250" s="9"/>
      <c r="H250" s="9"/>
      <c r="I250" s="9"/>
      <c r="J250" s="9"/>
      <c r="K250" s="9"/>
      <c r="L250" s="9"/>
      <c r="M250" s="9"/>
    </row>
    <row r="251" spans="3:13">
      <c r="C251" s="9"/>
      <c r="D251" s="9"/>
      <c r="E251" s="61"/>
      <c r="F251" s="18"/>
      <c r="G251" s="9"/>
      <c r="H251" s="9"/>
      <c r="I251" s="9"/>
      <c r="J251" s="9"/>
      <c r="K251" s="9"/>
      <c r="L251" s="9"/>
      <c r="M251" s="9"/>
    </row>
    <row r="252" spans="3:13">
      <c r="C252" s="9"/>
      <c r="D252" s="9"/>
      <c r="E252" s="61"/>
      <c r="F252" s="18"/>
      <c r="G252" s="9"/>
      <c r="H252" s="9"/>
      <c r="I252" s="9"/>
      <c r="J252" s="9"/>
      <c r="K252" s="9"/>
      <c r="L252" s="9"/>
      <c r="M252" s="9"/>
    </row>
    <row r="253" spans="3:13">
      <c r="C253" s="9"/>
      <c r="D253" s="9"/>
      <c r="E253" s="61"/>
      <c r="F253" s="18"/>
      <c r="G253" s="9"/>
      <c r="H253" s="9"/>
      <c r="I253" s="9"/>
      <c r="J253" s="9"/>
      <c r="K253" s="9"/>
      <c r="L253" s="9"/>
      <c r="M253" s="9"/>
    </row>
    <row r="254" spans="3:13">
      <c r="C254" s="9"/>
      <c r="D254" s="9"/>
      <c r="E254" s="61"/>
      <c r="F254" s="18"/>
      <c r="G254" s="9"/>
      <c r="H254" s="9"/>
      <c r="I254" s="9"/>
      <c r="J254" s="9"/>
      <c r="K254" s="9"/>
      <c r="L254" s="9"/>
      <c r="M254" s="9"/>
    </row>
    <row r="255" spans="3:13">
      <c r="C255" s="9"/>
      <c r="D255" s="9"/>
      <c r="E255" s="61"/>
      <c r="F255" s="18"/>
      <c r="G255" s="9"/>
      <c r="H255" s="9"/>
      <c r="I255" s="9"/>
      <c r="J255" s="9"/>
      <c r="K255" s="9"/>
      <c r="L255" s="9"/>
      <c r="M255" s="9"/>
    </row>
    <row r="256" spans="3:13">
      <c r="C256" s="9"/>
      <c r="D256" s="9"/>
      <c r="E256" s="61"/>
      <c r="F256" s="18"/>
      <c r="G256" s="9"/>
      <c r="H256" s="9"/>
      <c r="I256" s="9"/>
      <c r="J256" s="9"/>
      <c r="K256" s="9"/>
      <c r="L256" s="9"/>
      <c r="M256" s="9"/>
    </row>
    <row r="257" spans="3:13">
      <c r="C257" s="9"/>
      <c r="D257" s="9"/>
      <c r="E257" s="61"/>
      <c r="F257" s="18"/>
      <c r="G257" s="9"/>
      <c r="H257" s="9"/>
      <c r="I257" s="9"/>
      <c r="J257" s="9"/>
      <c r="K257" s="9"/>
      <c r="L257" s="9"/>
      <c r="M257" s="9"/>
    </row>
    <row r="258" spans="3:13">
      <c r="C258" s="9"/>
      <c r="D258" s="9"/>
      <c r="E258" s="61"/>
      <c r="F258" s="18"/>
      <c r="G258" s="9"/>
      <c r="H258" s="9"/>
      <c r="I258" s="9"/>
      <c r="J258" s="9"/>
      <c r="K258" s="9"/>
      <c r="L258" s="9"/>
      <c r="M258" s="9"/>
    </row>
    <row r="259" spans="3:13">
      <c r="C259" s="9"/>
      <c r="D259" s="9"/>
      <c r="E259" s="61"/>
      <c r="F259" s="18"/>
      <c r="G259" s="9"/>
      <c r="H259" s="9"/>
      <c r="I259" s="9"/>
      <c r="J259" s="9"/>
      <c r="K259" s="9"/>
      <c r="L259" s="9"/>
      <c r="M259" s="9"/>
    </row>
    <row r="260" spans="3:13">
      <c r="C260" s="9"/>
      <c r="D260" s="9"/>
      <c r="E260" s="61"/>
      <c r="F260" s="18"/>
      <c r="G260" s="9"/>
      <c r="H260" s="9"/>
      <c r="I260" s="9"/>
      <c r="J260" s="9"/>
      <c r="K260" s="9"/>
      <c r="L260" s="9"/>
      <c r="M260" s="9"/>
    </row>
    <row r="261" spans="3:13">
      <c r="C261" s="9"/>
      <c r="D261" s="9"/>
      <c r="E261" s="61"/>
      <c r="F261" s="18"/>
      <c r="G261" s="9"/>
      <c r="H261" s="9"/>
      <c r="I261" s="9"/>
      <c r="J261" s="9"/>
      <c r="K261" s="9"/>
      <c r="L261" s="9"/>
      <c r="M261" s="9"/>
    </row>
    <row r="262" spans="3:13">
      <c r="C262" s="9"/>
      <c r="D262" s="9"/>
      <c r="E262" s="61"/>
      <c r="F262" s="18"/>
      <c r="G262" s="9"/>
      <c r="H262" s="9"/>
      <c r="I262" s="9"/>
      <c r="J262" s="9"/>
      <c r="K262" s="9"/>
      <c r="L262" s="9"/>
      <c r="M262" s="9"/>
    </row>
    <row r="263" spans="3:13">
      <c r="C263" s="9"/>
      <c r="D263" s="9"/>
      <c r="E263" s="61"/>
      <c r="F263" s="18"/>
      <c r="G263" s="9"/>
      <c r="H263" s="9"/>
      <c r="I263" s="9"/>
      <c r="J263" s="9"/>
      <c r="K263" s="9"/>
      <c r="L263" s="9"/>
      <c r="M263" s="9"/>
    </row>
    <row r="264" spans="3:13">
      <c r="C264" s="9"/>
      <c r="D264" s="9"/>
      <c r="E264" s="61"/>
      <c r="F264" s="18"/>
      <c r="G264" s="9"/>
      <c r="H264" s="9"/>
      <c r="I264" s="9"/>
      <c r="J264" s="9"/>
      <c r="K264" s="9"/>
      <c r="L264" s="9"/>
      <c r="M264" s="9"/>
    </row>
    <row r="265" spans="3:13">
      <c r="C265" s="9"/>
      <c r="D265" s="9"/>
      <c r="E265" s="61"/>
      <c r="F265" s="18"/>
      <c r="G265" s="9"/>
      <c r="H265" s="9"/>
      <c r="I265" s="9"/>
      <c r="J265" s="9"/>
      <c r="K265" s="9"/>
      <c r="L265" s="9"/>
      <c r="M265" s="9"/>
    </row>
    <row r="266" spans="3:13">
      <c r="C266" s="9"/>
      <c r="D266" s="9"/>
      <c r="E266" s="61"/>
      <c r="F266" s="18"/>
      <c r="G266" s="9"/>
      <c r="H266" s="9"/>
      <c r="I266" s="9"/>
      <c r="J266" s="9"/>
      <c r="K266" s="9"/>
      <c r="L266" s="9"/>
      <c r="M266" s="9"/>
    </row>
    <row r="267" spans="3:13">
      <c r="C267" s="9"/>
      <c r="D267" s="9"/>
      <c r="E267" s="61"/>
      <c r="F267" s="18"/>
      <c r="G267" s="9"/>
      <c r="H267" s="9"/>
      <c r="I267" s="9"/>
      <c r="J267" s="9"/>
      <c r="K267" s="9"/>
      <c r="L267" s="9"/>
      <c r="M267" s="9"/>
    </row>
    <row r="268" spans="3:13">
      <c r="C268" s="9"/>
      <c r="D268" s="9"/>
      <c r="E268" s="61"/>
      <c r="F268" s="18"/>
      <c r="G268" s="9"/>
      <c r="H268" s="9"/>
      <c r="I268" s="9"/>
      <c r="J268" s="9"/>
      <c r="K268" s="9"/>
      <c r="L268" s="9"/>
      <c r="M268" s="9"/>
    </row>
    <row r="269" spans="3:13">
      <c r="C269" s="9"/>
      <c r="D269" s="9"/>
      <c r="E269" s="61"/>
      <c r="F269" s="18"/>
      <c r="G269" s="9"/>
      <c r="H269" s="9"/>
      <c r="I269" s="9"/>
      <c r="J269" s="9"/>
      <c r="K269" s="9"/>
      <c r="L269" s="9"/>
      <c r="M269" s="9"/>
    </row>
    <row r="270" spans="3:13">
      <c r="C270" s="9"/>
      <c r="D270" s="9"/>
      <c r="E270" s="61"/>
      <c r="F270" s="18"/>
      <c r="G270" s="9"/>
      <c r="H270" s="9"/>
      <c r="I270" s="9"/>
      <c r="J270" s="9"/>
      <c r="K270" s="9"/>
      <c r="L270" s="9"/>
      <c r="M270" s="9"/>
    </row>
    <row r="271" spans="3:13">
      <c r="C271" s="9"/>
      <c r="D271" s="9"/>
      <c r="E271" s="61"/>
      <c r="F271" s="18"/>
      <c r="G271" s="9"/>
      <c r="H271" s="9"/>
      <c r="I271" s="9"/>
      <c r="J271" s="9"/>
      <c r="K271" s="9"/>
      <c r="L271" s="9"/>
      <c r="M271" s="9"/>
    </row>
    <row r="272" spans="3:13">
      <c r="C272" s="9"/>
      <c r="D272" s="9"/>
      <c r="E272" s="61"/>
      <c r="F272" s="18"/>
      <c r="G272" s="9"/>
      <c r="H272" s="9"/>
      <c r="I272" s="9"/>
      <c r="J272" s="9"/>
      <c r="K272" s="9"/>
      <c r="L272" s="9"/>
      <c r="M272" s="9"/>
    </row>
    <row r="273" spans="3:13">
      <c r="C273" s="9"/>
      <c r="D273" s="9"/>
      <c r="E273" s="61"/>
      <c r="F273" s="18"/>
      <c r="G273" s="9"/>
      <c r="H273" s="9"/>
      <c r="I273" s="9"/>
      <c r="J273" s="9"/>
      <c r="K273" s="9"/>
      <c r="L273" s="9"/>
      <c r="M273" s="9"/>
    </row>
    <row r="274" spans="3:13">
      <c r="C274" s="9"/>
      <c r="D274" s="9"/>
      <c r="E274" s="61"/>
      <c r="F274" s="18"/>
      <c r="G274" s="9"/>
      <c r="H274" s="9"/>
      <c r="I274" s="9"/>
      <c r="J274" s="9"/>
      <c r="K274" s="9"/>
      <c r="L274" s="9"/>
      <c r="M274" s="9"/>
    </row>
    <row r="275" spans="3:13">
      <c r="C275" s="9"/>
      <c r="D275" s="9"/>
      <c r="E275" s="61"/>
      <c r="F275" s="18"/>
      <c r="G275" s="9"/>
      <c r="H275" s="9"/>
      <c r="I275" s="9"/>
      <c r="J275" s="9"/>
      <c r="K275" s="9"/>
      <c r="L275" s="9"/>
      <c r="M275" s="9"/>
    </row>
    <row r="276" spans="3:13">
      <c r="C276" s="9"/>
      <c r="D276" s="9"/>
      <c r="E276" s="61"/>
      <c r="F276" s="18"/>
      <c r="G276" s="9"/>
      <c r="H276" s="9"/>
      <c r="I276" s="9"/>
      <c r="J276" s="9"/>
      <c r="K276" s="9"/>
      <c r="L276" s="9"/>
      <c r="M276" s="9"/>
    </row>
    <row r="277" spans="3:13">
      <c r="C277" s="9"/>
      <c r="D277" s="9"/>
      <c r="E277" s="61"/>
      <c r="F277" s="18"/>
      <c r="G277" s="9"/>
      <c r="H277" s="9"/>
      <c r="I277" s="9"/>
      <c r="J277" s="9"/>
      <c r="K277" s="9"/>
      <c r="L277" s="9"/>
      <c r="M277" s="9"/>
    </row>
    <row r="278" spans="3:13">
      <c r="C278" s="9"/>
      <c r="D278" s="9"/>
      <c r="E278" s="61"/>
      <c r="F278" s="18"/>
      <c r="G278" s="9"/>
      <c r="H278" s="9"/>
      <c r="I278" s="9"/>
      <c r="J278" s="9"/>
      <c r="K278" s="9"/>
      <c r="L278" s="9"/>
      <c r="M278" s="9"/>
    </row>
    <row r="279" spans="3:13">
      <c r="C279" s="9"/>
      <c r="D279" s="9"/>
      <c r="E279" s="61"/>
      <c r="F279" s="18"/>
      <c r="G279" s="9"/>
      <c r="H279" s="9"/>
      <c r="I279" s="9"/>
      <c r="J279" s="9"/>
      <c r="K279" s="9"/>
      <c r="L279" s="9"/>
      <c r="M279" s="9"/>
    </row>
    <row r="280" spans="3:13">
      <c r="C280" s="9"/>
      <c r="D280" s="9"/>
      <c r="E280" s="61"/>
      <c r="F280" s="18"/>
      <c r="G280" s="9"/>
      <c r="H280" s="9"/>
      <c r="I280" s="9"/>
      <c r="J280" s="9"/>
      <c r="K280" s="9"/>
      <c r="L280" s="9"/>
      <c r="M280" s="9"/>
    </row>
    <row r="281" spans="3:13">
      <c r="C281" s="9"/>
      <c r="D281" s="9"/>
      <c r="E281" s="61"/>
      <c r="F281" s="18"/>
      <c r="G281" s="9"/>
      <c r="H281" s="9"/>
      <c r="I281" s="9"/>
      <c r="J281" s="9"/>
      <c r="K281" s="9"/>
      <c r="L281" s="9"/>
      <c r="M281" s="9"/>
    </row>
    <row r="282" spans="3:13">
      <c r="C282" s="9"/>
      <c r="D282" s="9"/>
      <c r="E282" s="61"/>
      <c r="F282" s="18"/>
      <c r="G282" s="9"/>
      <c r="H282" s="9"/>
      <c r="I282" s="9"/>
      <c r="J282" s="9"/>
      <c r="K282" s="9"/>
      <c r="L282" s="9"/>
      <c r="M282" s="9"/>
    </row>
    <row r="283" spans="3:13">
      <c r="C283" s="9"/>
      <c r="D283" s="9"/>
      <c r="E283" s="61"/>
      <c r="F283" s="18"/>
      <c r="G283" s="9"/>
      <c r="H283" s="9"/>
      <c r="I283" s="9"/>
      <c r="J283" s="9"/>
      <c r="K283" s="9"/>
      <c r="L283" s="9"/>
      <c r="M283" s="9"/>
    </row>
    <row r="284" spans="3:13">
      <c r="C284" s="9"/>
      <c r="D284" s="9"/>
      <c r="E284" s="61"/>
      <c r="F284" s="18"/>
      <c r="G284" s="9"/>
      <c r="H284" s="9"/>
      <c r="I284" s="9"/>
      <c r="J284" s="9"/>
      <c r="K284" s="9"/>
      <c r="L284" s="9"/>
      <c r="M284" s="9"/>
    </row>
    <row r="285" spans="3:13">
      <c r="C285" s="9"/>
      <c r="D285" s="9"/>
      <c r="E285" s="61"/>
      <c r="F285" s="18"/>
      <c r="G285" s="9"/>
      <c r="H285" s="9"/>
      <c r="I285" s="9"/>
      <c r="J285" s="9"/>
      <c r="K285" s="9"/>
      <c r="L285" s="9"/>
      <c r="M285" s="9"/>
    </row>
    <row r="286" spans="3:13">
      <c r="C286" s="9"/>
      <c r="D286" s="9"/>
      <c r="E286" s="61"/>
      <c r="F286" s="18"/>
      <c r="G286" s="9"/>
      <c r="H286" s="9"/>
      <c r="I286" s="9"/>
      <c r="J286" s="9"/>
      <c r="K286" s="9"/>
      <c r="L286" s="9"/>
      <c r="M286" s="9"/>
    </row>
    <row r="287" spans="3:13">
      <c r="C287" s="9"/>
      <c r="D287" s="9"/>
      <c r="E287" s="61"/>
      <c r="F287" s="18"/>
      <c r="G287" s="9"/>
      <c r="H287" s="9"/>
      <c r="I287" s="9"/>
      <c r="J287" s="9"/>
      <c r="K287" s="9"/>
      <c r="L287" s="9"/>
      <c r="M287" s="9"/>
    </row>
    <row r="288" spans="3:13">
      <c r="C288" s="9"/>
      <c r="D288" s="9"/>
      <c r="E288" s="61"/>
      <c r="F288" s="18"/>
      <c r="G288" s="9"/>
      <c r="H288" s="9"/>
      <c r="I288" s="9"/>
      <c r="J288" s="9"/>
      <c r="K288" s="9"/>
      <c r="L288" s="9"/>
      <c r="M288" s="9"/>
    </row>
    <row r="289" spans="3:13">
      <c r="C289" s="9"/>
      <c r="D289" s="9"/>
      <c r="E289" s="61"/>
      <c r="F289" s="18"/>
      <c r="G289" s="9"/>
      <c r="H289" s="9"/>
      <c r="I289" s="9"/>
      <c r="J289" s="9"/>
      <c r="K289" s="9"/>
      <c r="L289" s="9"/>
      <c r="M289" s="9"/>
    </row>
    <row r="290" spans="3:13">
      <c r="C290" s="9"/>
      <c r="D290" s="9"/>
      <c r="E290" s="61"/>
      <c r="F290" s="18"/>
      <c r="G290" s="9"/>
      <c r="H290" s="9"/>
      <c r="I290" s="9"/>
      <c r="J290" s="9"/>
      <c r="K290" s="9"/>
      <c r="L290" s="9"/>
      <c r="M290" s="9"/>
    </row>
    <row r="291" spans="3:13">
      <c r="C291" s="9"/>
      <c r="D291" s="9"/>
      <c r="E291" s="61"/>
      <c r="F291" s="18"/>
      <c r="G291" s="9"/>
      <c r="H291" s="9"/>
      <c r="I291" s="9"/>
      <c r="J291" s="9"/>
      <c r="K291" s="9"/>
      <c r="L291" s="9"/>
      <c r="M291" s="9"/>
    </row>
    <row r="292" spans="3:13">
      <c r="C292" s="9"/>
      <c r="D292" s="9"/>
      <c r="E292" s="61"/>
      <c r="F292" s="18"/>
      <c r="G292" s="9"/>
      <c r="H292" s="9"/>
      <c r="I292" s="9"/>
      <c r="J292" s="9"/>
      <c r="K292" s="9"/>
      <c r="L292" s="9"/>
      <c r="M292" s="9"/>
    </row>
    <row r="293" spans="3:13">
      <c r="C293" s="9"/>
      <c r="D293" s="9"/>
      <c r="E293" s="61"/>
      <c r="F293" s="18"/>
      <c r="G293" s="9"/>
      <c r="H293" s="9"/>
      <c r="I293" s="9"/>
      <c r="J293" s="9"/>
      <c r="K293" s="9"/>
      <c r="L293" s="9"/>
      <c r="M293" s="9"/>
    </row>
    <row r="294" spans="3:13">
      <c r="C294" s="9"/>
      <c r="D294" s="9"/>
      <c r="E294" s="61"/>
      <c r="F294" s="18"/>
      <c r="G294" s="9"/>
      <c r="H294" s="9"/>
      <c r="I294" s="9"/>
      <c r="J294" s="9"/>
      <c r="K294" s="9"/>
      <c r="L294" s="9"/>
      <c r="M294" s="9"/>
    </row>
    <row r="295" spans="3:13">
      <c r="C295" s="9"/>
      <c r="D295" s="9"/>
      <c r="E295" s="61"/>
      <c r="F295" s="18"/>
      <c r="G295" s="9"/>
      <c r="H295" s="9"/>
      <c r="I295" s="9"/>
      <c r="J295" s="9"/>
      <c r="K295" s="9"/>
      <c r="L295" s="9"/>
      <c r="M295" s="9"/>
    </row>
    <row r="296" spans="3:13">
      <c r="C296" s="9"/>
      <c r="D296" s="9"/>
      <c r="E296" s="61"/>
      <c r="F296" s="18"/>
      <c r="G296" s="9"/>
      <c r="H296" s="9"/>
      <c r="I296" s="9"/>
      <c r="J296" s="9"/>
      <c r="K296" s="9"/>
      <c r="L296" s="9"/>
      <c r="M296" s="9"/>
    </row>
    <row r="297" spans="3:13">
      <c r="C297" s="9"/>
      <c r="D297" s="9"/>
      <c r="E297" s="61"/>
      <c r="F297" s="18"/>
      <c r="G297" s="9"/>
      <c r="H297" s="9"/>
      <c r="I297" s="9"/>
      <c r="J297" s="9"/>
      <c r="K297" s="9"/>
      <c r="L297" s="9"/>
      <c r="M297" s="9"/>
    </row>
    <row r="298" spans="3:13">
      <c r="C298" s="9"/>
      <c r="D298" s="9"/>
      <c r="E298" s="61"/>
      <c r="F298" s="18"/>
      <c r="G298" s="9"/>
      <c r="H298" s="9"/>
      <c r="I298" s="9"/>
      <c r="J298" s="9"/>
      <c r="K298" s="9"/>
      <c r="L298" s="9"/>
      <c r="M298" s="9"/>
    </row>
    <row r="299" spans="3:13">
      <c r="C299" s="9"/>
      <c r="D299" s="9"/>
      <c r="E299" s="61"/>
      <c r="F299" s="18"/>
      <c r="G299" s="9"/>
      <c r="H299" s="9"/>
      <c r="I299" s="9"/>
      <c r="J299" s="9"/>
      <c r="K299" s="9"/>
      <c r="L299" s="9"/>
      <c r="M299" s="9"/>
    </row>
    <row r="300" spans="3:13">
      <c r="C300" s="9"/>
      <c r="D300" s="9"/>
      <c r="E300" s="61"/>
      <c r="F300" s="18"/>
      <c r="G300" s="9"/>
      <c r="H300" s="9"/>
      <c r="I300" s="9"/>
      <c r="J300" s="9"/>
      <c r="K300" s="9"/>
      <c r="L300" s="9"/>
      <c r="M300" s="9"/>
    </row>
    <row r="301" spans="3:13">
      <c r="C301" s="9"/>
      <c r="D301" s="9"/>
      <c r="E301" s="61"/>
      <c r="F301" s="18"/>
      <c r="G301" s="9"/>
      <c r="H301" s="9"/>
      <c r="I301" s="9"/>
      <c r="J301" s="9"/>
      <c r="K301" s="9"/>
      <c r="L301" s="9"/>
      <c r="M301" s="9"/>
    </row>
    <row r="302" spans="3:13">
      <c r="C302" s="9"/>
      <c r="D302" s="9"/>
      <c r="E302" s="61"/>
      <c r="F302" s="18"/>
      <c r="G302" s="9"/>
      <c r="H302" s="9"/>
      <c r="I302" s="9"/>
      <c r="J302" s="9"/>
      <c r="K302" s="9"/>
      <c r="L302" s="9"/>
      <c r="M302" s="9"/>
    </row>
    <row r="303" spans="3:13">
      <c r="C303" s="9"/>
      <c r="D303" s="9"/>
      <c r="E303" s="61"/>
      <c r="F303" s="18"/>
      <c r="G303" s="9"/>
      <c r="H303" s="9"/>
      <c r="I303" s="9"/>
      <c r="J303" s="9"/>
      <c r="K303" s="9"/>
      <c r="L303" s="9"/>
      <c r="M303" s="9"/>
    </row>
    <row r="304" spans="3:13">
      <c r="C304" s="9"/>
      <c r="D304" s="9"/>
      <c r="E304" s="61"/>
      <c r="F304" s="18"/>
      <c r="G304" s="9"/>
      <c r="H304" s="9"/>
      <c r="I304" s="9"/>
      <c r="J304" s="9"/>
      <c r="K304" s="9"/>
      <c r="L304" s="9"/>
      <c r="M304" s="9"/>
    </row>
    <row r="305" spans="3:13">
      <c r="C305" s="9"/>
      <c r="D305" s="9"/>
      <c r="E305" s="61"/>
      <c r="F305" s="18"/>
      <c r="G305" s="9"/>
      <c r="H305" s="9"/>
      <c r="I305" s="9"/>
      <c r="J305" s="9"/>
      <c r="K305" s="9"/>
      <c r="L305" s="9"/>
      <c r="M305" s="9"/>
    </row>
    <row r="306" spans="3:13">
      <c r="C306" s="9"/>
      <c r="D306" s="9"/>
      <c r="E306" s="61"/>
      <c r="F306" s="18"/>
      <c r="G306" s="9"/>
      <c r="H306" s="9"/>
      <c r="I306" s="9"/>
      <c r="J306" s="9"/>
      <c r="K306" s="9"/>
      <c r="L306" s="9"/>
      <c r="M306" s="9"/>
    </row>
    <row r="307" spans="3:13">
      <c r="C307" s="9"/>
      <c r="D307" s="9"/>
      <c r="E307" s="61"/>
      <c r="F307" s="18"/>
      <c r="G307" s="9"/>
      <c r="H307" s="9"/>
      <c r="I307" s="9"/>
      <c r="J307" s="9"/>
      <c r="K307" s="9"/>
      <c r="L307" s="9"/>
      <c r="M307" s="9"/>
    </row>
    <row r="308" spans="3:13">
      <c r="C308" s="9"/>
      <c r="D308" s="9"/>
      <c r="E308" s="61"/>
      <c r="F308" s="18"/>
      <c r="G308" s="9"/>
      <c r="H308" s="9"/>
      <c r="I308" s="9"/>
      <c r="J308" s="9"/>
      <c r="K308" s="9"/>
      <c r="L308" s="9"/>
      <c r="M308" s="9"/>
    </row>
    <row r="309" spans="3:13">
      <c r="C309" s="9"/>
      <c r="D309" s="9"/>
      <c r="E309" s="61"/>
      <c r="F309" s="18"/>
      <c r="G309" s="9"/>
      <c r="H309" s="9"/>
      <c r="I309" s="9"/>
      <c r="J309" s="9"/>
      <c r="K309" s="9"/>
      <c r="L309" s="9"/>
      <c r="M309" s="9"/>
    </row>
    <row r="310" spans="3:13">
      <c r="C310" s="9"/>
      <c r="D310" s="9"/>
      <c r="E310" s="61"/>
      <c r="F310" s="18"/>
      <c r="G310" s="9"/>
      <c r="H310" s="9"/>
      <c r="I310" s="9"/>
      <c r="J310" s="9"/>
      <c r="K310" s="9"/>
      <c r="L310" s="9"/>
      <c r="M310" s="9"/>
    </row>
    <row r="311" spans="3:13">
      <c r="C311" s="9"/>
      <c r="D311" s="9"/>
      <c r="E311" s="61"/>
      <c r="F311" s="18"/>
      <c r="G311" s="9"/>
      <c r="H311" s="9"/>
      <c r="I311" s="9"/>
      <c r="J311" s="9"/>
      <c r="K311" s="9"/>
      <c r="L311" s="9"/>
      <c r="M311" s="9"/>
    </row>
    <row r="312" spans="3:13">
      <c r="C312" s="9"/>
      <c r="D312" s="9"/>
      <c r="E312" s="61"/>
      <c r="F312" s="18"/>
      <c r="G312" s="9"/>
      <c r="H312" s="9"/>
      <c r="I312" s="9"/>
      <c r="J312" s="9"/>
      <c r="K312" s="9"/>
      <c r="L312" s="9"/>
      <c r="M312" s="9"/>
    </row>
    <row r="313" spans="3:13">
      <c r="C313" s="9"/>
      <c r="D313" s="9"/>
      <c r="E313" s="61"/>
      <c r="F313" s="18"/>
      <c r="G313" s="9"/>
      <c r="H313" s="9"/>
      <c r="I313" s="9"/>
      <c r="J313" s="9"/>
      <c r="K313" s="9"/>
      <c r="L313" s="9"/>
      <c r="M313" s="9"/>
    </row>
    <row r="314" spans="3:13">
      <c r="C314" s="9"/>
      <c r="D314" s="9"/>
      <c r="E314" s="61"/>
      <c r="F314" s="18"/>
      <c r="G314" s="9"/>
      <c r="H314" s="9"/>
      <c r="I314" s="9"/>
      <c r="J314" s="9"/>
      <c r="K314" s="9"/>
      <c r="L314" s="9"/>
      <c r="M314" s="9"/>
    </row>
    <row r="315" spans="3:13">
      <c r="C315" s="9"/>
      <c r="D315" s="9"/>
      <c r="E315" s="61"/>
      <c r="F315" s="18"/>
      <c r="G315" s="9"/>
      <c r="H315" s="9"/>
      <c r="I315" s="9"/>
      <c r="J315" s="9"/>
      <c r="K315" s="9"/>
      <c r="L315" s="9"/>
      <c r="M315" s="9"/>
    </row>
    <row r="316" spans="3:13">
      <c r="C316" s="9"/>
      <c r="D316" s="9"/>
      <c r="E316" s="61"/>
      <c r="F316" s="18"/>
      <c r="G316" s="9"/>
      <c r="H316" s="9"/>
      <c r="I316" s="9"/>
      <c r="J316" s="9"/>
      <c r="K316" s="9"/>
      <c r="L316" s="9"/>
      <c r="M316" s="9"/>
    </row>
    <row r="317" spans="3:13">
      <c r="C317" s="9"/>
      <c r="D317" s="9"/>
      <c r="E317" s="61"/>
      <c r="F317" s="18"/>
      <c r="G317" s="9"/>
      <c r="H317" s="9"/>
      <c r="I317" s="9"/>
      <c r="J317" s="9"/>
      <c r="K317" s="9"/>
      <c r="L317" s="9"/>
      <c r="M317" s="9"/>
    </row>
    <row r="318" spans="3:13">
      <c r="C318" s="9"/>
      <c r="D318" s="9"/>
      <c r="E318" s="61"/>
      <c r="F318" s="18"/>
      <c r="G318" s="9"/>
      <c r="H318" s="9"/>
      <c r="I318" s="9"/>
      <c r="J318" s="9"/>
      <c r="K318" s="9"/>
      <c r="L318" s="9"/>
      <c r="M318" s="9"/>
    </row>
    <row r="319" spans="3:13">
      <c r="C319" s="9"/>
      <c r="D319" s="9"/>
      <c r="E319" s="61"/>
      <c r="F319" s="18"/>
      <c r="G319" s="9"/>
      <c r="H319" s="9"/>
      <c r="I319" s="9"/>
      <c r="J319" s="9"/>
      <c r="K319" s="9"/>
      <c r="L319" s="9"/>
      <c r="M319" s="9"/>
    </row>
    <row r="320" spans="3:13">
      <c r="C320" s="9"/>
      <c r="D320" s="9"/>
      <c r="E320" s="61"/>
      <c r="F320" s="18"/>
      <c r="G320" s="9"/>
      <c r="H320" s="9"/>
      <c r="I320" s="9"/>
      <c r="J320" s="9"/>
      <c r="K320" s="9"/>
      <c r="L320" s="9"/>
      <c r="M320" s="9"/>
    </row>
    <row r="321" spans="3:13">
      <c r="C321" s="9"/>
      <c r="D321" s="9"/>
      <c r="E321" s="61"/>
      <c r="F321" s="18"/>
      <c r="G321" s="9"/>
      <c r="H321" s="9"/>
      <c r="I321" s="9"/>
      <c r="J321" s="9"/>
      <c r="K321" s="9"/>
      <c r="L321" s="9"/>
      <c r="M321" s="9"/>
    </row>
    <row r="322" spans="3:13">
      <c r="C322" s="9"/>
      <c r="D322" s="9"/>
      <c r="E322" s="61"/>
      <c r="F322" s="18"/>
      <c r="G322" s="9"/>
      <c r="H322" s="9"/>
      <c r="I322" s="9"/>
      <c r="J322" s="9"/>
      <c r="K322" s="9"/>
      <c r="L322" s="9"/>
      <c r="M322" s="9"/>
    </row>
    <row r="323" spans="3:13">
      <c r="C323" s="9"/>
      <c r="D323" s="9"/>
      <c r="E323" s="61"/>
      <c r="F323" s="18"/>
      <c r="G323" s="9"/>
      <c r="H323" s="9"/>
      <c r="I323" s="9"/>
      <c r="J323" s="9"/>
      <c r="K323" s="9"/>
      <c r="L323" s="9"/>
      <c r="M323" s="9"/>
    </row>
    <row r="324" spans="3:13">
      <c r="C324" s="9"/>
      <c r="D324" s="9"/>
      <c r="E324" s="61"/>
      <c r="F324" s="18"/>
      <c r="G324" s="9"/>
      <c r="H324" s="9"/>
      <c r="I324" s="9"/>
      <c r="J324" s="9"/>
      <c r="K324" s="9"/>
      <c r="L324" s="9"/>
      <c r="M324" s="9"/>
    </row>
    <row r="325" spans="3:13">
      <c r="C325" s="9"/>
      <c r="D325" s="9"/>
      <c r="E325" s="61"/>
      <c r="F325" s="18"/>
      <c r="G325" s="9"/>
      <c r="H325" s="9"/>
      <c r="I325" s="9"/>
      <c r="J325" s="9"/>
      <c r="K325" s="9"/>
      <c r="L325" s="9"/>
      <c r="M325" s="9"/>
    </row>
    <row r="326" spans="3:13">
      <c r="C326" s="9"/>
      <c r="D326" s="9"/>
      <c r="E326" s="61"/>
      <c r="F326" s="18"/>
      <c r="G326" s="9"/>
      <c r="H326" s="9"/>
      <c r="I326" s="9"/>
      <c r="J326" s="9"/>
      <c r="K326" s="9"/>
      <c r="L326" s="9"/>
      <c r="M326" s="9"/>
    </row>
    <row r="327" spans="3:13">
      <c r="C327" s="9"/>
      <c r="D327" s="9"/>
      <c r="E327" s="61"/>
      <c r="F327" s="18"/>
      <c r="G327" s="9"/>
      <c r="H327" s="9"/>
      <c r="I327" s="9"/>
      <c r="J327" s="9"/>
      <c r="K327" s="9"/>
      <c r="L327" s="9"/>
      <c r="M327" s="9"/>
    </row>
    <row r="328" spans="3:13">
      <c r="C328" s="9"/>
      <c r="D328" s="9"/>
      <c r="E328" s="61"/>
      <c r="F328" s="18"/>
      <c r="G328" s="9"/>
      <c r="H328" s="9"/>
      <c r="I328" s="9"/>
      <c r="J328" s="9"/>
      <c r="K328" s="9"/>
      <c r="L328" s="9"/>
      <c r="M328" s="9"/>
    </row>
    <row r="329" spans="3:13">
      <c r="C329" s="9"/>
      <c r="D329" s="9"/>
      <c r="E329" s="61"/>
      <c r="F329" s="18"/>
      <c r="G329" s="9"/>
      <c r="H329" s="9"/>
      <c r="I329" s="9"/>
      <c r="J329" s="9"/>
      <c r="K329" s="9"/>
      <c r="L329" s="9"/>
      <c r="M329" s="9"/>
    </row>
    <row r="330" spans="3:13">
      <c r="C330" s="9"/>
      <c r="D330" s="9"/>
      <c r="E330" s="61"/>
      <c r="F330" s="18"/>
      <c r="G330" s="9"/>
      <c r="H330" s="9"/>
      <c r="I330" s="9"/>
      <c r="J330" s="9"/>
      <c r="K330" s="9"/>
      <c r="L330" s="9"/>
      <c r="M330" s="9"/>
    </row>
    <row r="331" spans="3:13">
      <c r="C331" s="9"/>
      <c r="D331" s="9"/>
      <c r="E331" s="61"/>
      <c r="F331" s="18"/>
      <c r="G331" s="9"/>
      <c r="H331" s="9"/>
      <c r="I331" s="9"/>
      <c r="J331" s="9"/>
      <c r="K331" s="9"/>
      <c r="L331" s="9"/>
      <c r="M331" s="9"/>
    </row>
    <row r="332" spans="3:13">
      <c r="C332" s="9"/>
      <c r="D332" s="9"/>
      <c r="E332" s="61"/>
      <c r="F332" s="18"/>
      <c r="G332" s="9"/>
      <c r="H332" s="9"/>
      <c r="I332" s="9"/>
      <c r="J332" s="9"/>
      <c r="K332" s="9"/>
      <c r="L332" s="9"/>
      <c r="M332" s="9"/>
    </row>
    <row r="333" spans="3:13">
      <c r="C333" s="9"/>
      <c r="D333" s="9"/>
      <c r="E333" s="61"/>
      <c r="F333" s="18"/>
      <c r="G333" s="9"/>
      <c r="H333" s="9"/>
      <c r="I333" s="9"/>
      <c r="J333" s="9"/>
      <c r="K333" s="9"/>
      <c r="L333" s="9"/>
      <c r="M333" s="9"/>
    </row>
    <row r="334" spans="3:13">
      <c r="C334" s="9"/>
      <c r="D334" s="9"/>
      <c r="E334" s="61"/>
      <c r="F334" s="18"/>
      <c r="G334" s="9"/>
      <c r="H334" s="9"/>
      <c r="I334" s="9"/>
      <c r="J334" s="9"/>
      <c r="K334" s="9"/>
      <c r="L334" s="9"/>
      <c r="M334" s="9"/>
    </row>
    <row r="335" spans="3:13">
      <c r="C335" s="9"/>
      <c r="D335" s="9"/>
      <c r="E335" s="61"/>
      <c r="F335" s="18"/>
      <c r="G335" s="9"/>
      <c r="H335" s="9"/>
      <c r="I335" s="9"/>
      <c r="J335" s="9"/>
      <c r="K335" s="9"/>
      <c r="L335" s="9"/>
      <c r="M335" s="9"/>
    </row>
    <row r="336" spans="3:13">
      <c r="C336" s="9"/>
      <c r="D336" s="9"/>
      <c r="E336" s="61"/>
      <c r="F336" s="18"/>
      <c r="G336" s="9"/>
      <c r="H336" s="9"/>
      <c r="I336" s="9"/>
      <c r="J336" s="9"/>
      <c r="K336" s="9"/>
      <c r="L336" s="9"/>
      <c r="M336" s="9"/>
    </row>
    <row r="337" spans="3:13">
      <c r="C337" s="9"/>
      <c r="D337" s="9"/>
      <c r="E337" s="61"/>
      <c r="F337" s="18"/>
      <c r="G337" s="9"/>
      <c r="H337" s="9"/>
      <c r="I337" s="9"/>
      <c r="J337" s="9"/>
      <c r="K337" s="9"/>
      <c r="L337" s="9"/>
      <c r="M337" s="9"/>
    </row>
    <row r="338" spans="3:13">
      <c r="C338" s="9"/>
      <c r="D338" s="9"/>
      <c r="E338" s="61"/>
      <c r="F338" s="18"/>
      <c r="G338" s="9"/>
      <c r="H338" s="9"/>
      <c r="I338" s="9"/>
      <c r="J338" s="9"/>
      <c r="K338" s="9"/>
      <c r="L338" s="9"/>
      <c r="M338" s="9"/>
    </row>
    <row r="339" spans="3:13">
      <c r="C339" s="9"/>
      <c r="D339" s="9"/>
      <c r="E339" s="61"/>
      <c r="F339" s="18"/>
      <c r="G339" s="9"/>
      <c r="H339" s="9"/>
      <c r="I339" s="9"/>
      <c r="J339" s="9"/>
      <c r="K339" s="9"/>
      <c r="L339" s="9"/>
      <c r="M339" s="9"/>
    </row>
    <row r="340" spans="3:13">
      <c r="C340" s="9"/>
      <c r="D340" s="9"/>
      <c r="E340" s="61"/>
      <c r="F340" s="18"/>
      <c r="G340" s="9"/>
      <c r="H340" s="9"/>
      <c r="I340" s="9"/>
      <c r="J340" s="9"/>
      <c r="K340" s="9"/>
      <c r="L340" s="9"/>
      <c r="M340" s="9"/>
    </row>
    <row r="341" spans="3:13">
      <c r="C341" s="9"/>
      <c r="D341" s="9"/>
      <c r="E341" s="61"/>
      <c r="F341" s="18"/>
      <c r="G341" s="9"/>
      <c r="H341" s="9"/>
      <c r="I341" s="9"/>
      <c r="J341" s="9"/>
      <c r="K341" s="9"/>
      <c r="L341" s="9"/>
      <c r="M341" s="9"/>
    </row>
    <row r="342" spans="3:13">
      <c r="C342" s="9"/>
      <c r="D342" s="9"/>
      <c r="E342" s="61"/>
      <c r="F342" s="18"/>
      <c r="G342" s="9"/>
      <c r="H342" s="9"/>
      <c r="I342" s="9"/>
      <c r="J342" s="9"/>
      <c r="K342" s="9"/>
      <c r="L342" s="9"/>
      <c r="M342" s="9"/>
    </row>
    <row r="343" spans="3:13">
      <c r="C343" s="9"/>
      <c r="D343" s="9"/>
      <c r="E343" s="61"/>
      <c r="F343" s="18"/>
      <c r="G343" s="9"/>
      <c r="H343" s="9"/>
      <c r="I343" s="9"/>
      <c r="J343" s="9"/>
      <c r="K343" s="9"/>
      <c r="L343" s="9"/>
      <c r="M343" s="9"/>
    </row>
    <row r="344" spans="3:13">
      <c r="C344" s="9"/>
      <c r="D344" s="9"/>
      <c r="E344" s="61"/>
      <c r="F344" s="18"/>
      <c r="G344" s="9"/>
      <c r="H344" s="9"/>
      <c r="I344" s="9"/>
      <c r="J344" s="9"/>
      <c r="K344" s="9"/>
      <c r="L344" s="9"/>
      <c r="M344" s="9"/>
    </row>
    <row r="345" spans="3:13">
      <c r="C345" s="9"/>
      <c r="D345" s="9"/>
      <c r="E345" s="61"/>
      <c r="F345" s="18"/>
      <c r="G345" s="9"/>
      <c r="H345" s="9"/>
      <c r="I345" s="9"/>
      <c r="J345" s="9"/>
      <c r="K345" s="9"/>
      <c r="L345" s="9"/>
      <c r="M345" s="9"/>
    </row>
    <row r="346" spans="3:13">
      <c r="C346" s="9"/>
      <c r="D346" s="9"/>
      <c r="E346" s="61"/>
      <c r="F346" s="18"/>
      <c r="G346" s="9"/>
      <c r="H346" s="9"/>
      <c r="I346" s="9"/>
      <c r="J346" s="9"/>
      <c r="K346" s="9"/>
      <c r="L346" s="9"/>
      <c r="M346" s="9"/>
    </row>
    <row r="347" spans="3:13">
      <c r="C347" s="9"/>
      <c r="D347" s="9"/>
      <c r="E347" s="61"/>
      <c r="F347" s="18"/>
      <c r="G347" s="9"/>
      <c r="H347" s="9"/>
      <c r="I347" s="9"/>
      <c r="J347" s="9"/>
      <c r="K347" s="9"/>
      <c r="L347" s="9"/>
      <c r="M347" s="9"/>
    </row>
    <row r="348" spans="3:13">
      <c r="C348" s="9"/>
      <c r="D348" s="9"/>
      <c r="E348" s="61"/>
      <c r="F348" s="18"/>
      <c r="G348" s="9"/>
      <c r="H348" s="9"/>
      <c r="I348" s="9"/>
      <c r="J348" s="9"/>
      <c r="K348" s="9"/>
      <c r="L348" s="9"/>
      <c r="M348" s="9"/>
    </row>
    <row r="349" spans="3:13">
      <c r="C349" s="9"/>
      <c r="D349" s="9"/>
      <c r="E349" s="61"/>
      <c r="F349" s="18"/>
      <c r="G349" s="9"/>
      <c r="H349" s="9"/>
      <c r="I349" s="9"/>
      <c r="J349" s="9"/>
      <c r="K349" s="9"/>
      <c r="L349" s="9"/>
      <c r="M349" s="9"/>
    </row>
    <row r="350" spans="3:13">
      <c r="C350" s="9"/>
      <c r="D350" s="9"/>
      <c r="E350" s="61"/>
      <c r="F350" s="18"/>
      <c r="G350" s="9"/>
      <c r="H350" s="9"/>
      <c r="I350" s="9"/>
      <c r="J350" s="9"/>
      <c r="K350" s="9"/>
      <c r="L350" s="9"/>
      <c r="M350" s="9"/>
    </row>
    <row r="351" spans="3:13">
      <c r="C351" s="9"/>
      <c r="D351" s="9"/>
      <c r="E351" s="61"/>
      <c r="F351" s="18"/>
      <c r="G351" s="9"/>
      <c r="H351" s="9"/>
      <c r="I351" s="9"/>
      <c r="J351" s="9"/>
      <c r="K351" s="9"/>
      <c r="L351" s="9"/>
      <c r="M351" s="9"/>
    </row>
    <row r="352" spans="3:13">
      <c r="C352" s="9"/>
      <c r="D352" s="9"/>
      <c r="E352" s="61"/>
      <c r="F352" s="18"/>
      <c r="G352" s="9"/>
      <c r="H352" s="9"/>
      <c r="I352" s="9"/>
      <c r="J352" s="9"/>
      <c r="K352" s="9"/>
      <c r="L352" s="9"/>
      <c r="M352" s="9"/>
    </row>
    <row r="353" spans="3:13">
      <c r="C353" s="9"/>
      <c r="D353" s="9"/>
      <c r="E353" s="61"/>
      <c r="F353" s="18"/>
      <c r="G353" s="9"/>
      <c r="H353" s="9"/>
      <c r="I353" s="9"/>
      <c r="J353" s="9"/>
      <c r="K353" s="9"/>
      <c r="L353" s="9"/>
      <c r="M353" s="9"/>
    </row>
    <row r="354" spans="3:13">
      <c r="C354" s="9"/>
      <c r="D354" s="9"/>
      <c r="E354" s="61"/>
      <c r="F354" s="18"/>
      <c r="G354" s="9"/>
      <c r="H354" s="9"/>
      <c r="I354" s="9"/>
      <c r="J354" s="9"/>
      <c r="K354" s="9"/>
      <c r="L354" s="9"/>
      <c r="M354" s="9"/>
    </row>
    <row r="355" spans="3:13">
      <c r="C355" s="9"/>
      <c r="D355" s="9"/>
      <c r="E355" s="61"/>
      <c r="F355" s="18"/>
      <c r="G355" s="9"/>
      <c r="H355" s="9"/>
      <c r="I355" s="9"/>
      <c r="J355" s="9"/>
      <c r="K355" s="9"/>
      <c r="L355" s="9"/>
      <c r="M355" s="9"/>
    </row>
    <row r="356" spans="3:13">
      <c r="C356" s="9"/>
      <c r="D356" s="9"/>
      <c r="E356" s="61"/>
      <c r="F356" s="18"/>
      <c r="G356" s="9"/>
      <c r="H356" s="9"/>
      <c r="I356" s="9"/>
      <c r="J356" s="9"/>
      <c r="K356" s="9"/>
      <c r="L356" s="9"/>
      <c r="M356" s="9"/>
    </row>
    <row r="357" spans="3:13">
      <c r="C357" s="9"/>
      <c r="D357" s="9"/>
      <c r="E357" s="61"/>
      <c r="F357" s="18"/>
      <c r="G357" s="9"/>
      <c r="H357" s="9"/>
      <c r="I357" s="9"/>
      <c r="J357" s="9"/>
      <c r="K357" s="9"/>
      <c r="L357" s="9"/>
      <c r="M357" s="9"/>
    </row>
    <row r="358" spans="3:13">
      <c r="C358" s="9"/>
      <c r="D358" s="9"/>
      <c r="E358" s="61"/>
      <c r="F358" s="18"/>
      <c r="G358" s="9"/>
      <c r="H358" s="9"/>
      <c r="I358" s="9"/>
      <c r="J358" s="9"/>
      <c r="K358" s="9"/>
      <c r="L358" s="9"/>
      <c r="M358" s="9"/>
    </row>
    <row r="359" spans="3:13">
      <c r="C359" s="9"/>
      <c r="D359" s="9"/>
      <c r="E359" s="61"/>
      <c r="F359" s="18"/>
      <c r="G359" s="9"/>
      <c r="H359" s="9"/>
      <c r="I359" s="9"/>
      <c r="J359" s="9"/>
      <c r="K359" s="9"/>
      <c r="L359" s="9"/>
      <c r="M359" s="9"/>
    </row>
    <row r="360" spans="3:13">
      <c r="C360" s="9"/>
      <c r="D360" s="9"/>
      <c r="E360" s="61"/>
      <c r="F360" s="18"/>
      <c r="G360" s="9"/>
      <c r="H360" s="9"/>
      <c r="I360" s="9"/>
      <c r="J360" s="9"/>
      <c r="K360" s="9"/>
      <c r="L360" s="9"/>
      <c r="M360" s="9"/>
    </row>
    <row r="361" spans="3:13">
      <c r="C361" s="9"/>
      <c r="D361" s="9"/>
      <c r="E361" s="61"/>
      <c r="F361" s="18"/>
      <c r="G361" s="9"/>
      <c r="H361" s="9"/>
      <c r="I361" s="9"/>
      <c r="J361" s="9"/>
      <c r="K361" s="9"/>
      <c r="L361" s="9"/>
      <c r="M361" s="9"/>
    </row>
    <row r="362" spans="3:13">
      <c r="C362" s="9"/>
      <c r="D362" s="9"/>
      <c r="E362" s="61"/>
      <c r="F362" s="18"/>
      <c r="G362" s="9"/>
      <c r="H362" s="9"/>
      <c r="I362" s="9"/>
      <c r="J362" s="9"/>
      <c r="K362" s="9"/>
      <c r="L362" s="9"/>
      <c r="M362" s="9"/>
    </row>
    <row r="363" spans="3:13">
      <c r="C363" s="9"/>
      <c r="D363" s="9"/>
      <c r="E363" s="61"/>
      <c r="F363" s="18"/>
      <c r="G363" s="9"/>
      <c r="H363" s="9"/>
      <c r="I363" s="9"/>
      <c r="J363" s="9"/>
      <c r="K363" s="9"/>
      <c r="L363" s="9"/>
      <c r="M363" s="9"/>
    </row>
    <row r="364" spans="3:13">
      <c r="C364" s="9"/>
      <c r="D364" s="9"/>
      <c r="E364" s="61"/>
      <c r="F364" s="18"/>
      <c r="G364" s="9"/>
      <c r="H364" s="9"/>
      <c r="I364" s="9"/>
      <c r="J364" s="9"/>
      <c r="K364" s="9"/>
      <c r="L364" s="9"/>
      <c r="M364" s="9"/>
    </row>
    <row r="365" spans="3:13">
      <c r="C365" s="9"/>
      <c r="D365" s="9"/>
      <c r="E365" s="61"/>
      <c r="F365" s="18"/>
      <c r="G365" s="9"/>
      <c r="H365" s="9"/>
      <c r="I365" s="9"/>
      <c r="J365" s="9"/>
      <c r="K365" s="9"/>
      <c r="L365" s="9"/>
      <c r="M365" s="9"/>
    </row>
    <row r="366" spans="3:13">
      <c r="C366" s="9"/>
      <c r="D366" s="9"/>
      <c r="E366" s="61"/>
      <c r="F366" s="18"/>
      <c r="G366" s="9"/>
      <c r="H366" s="9"/>
      <c r="I366" s="9"/>
      <c r="J366" s="9"/>
      <c r="K366" s="9"/>
      <c r="L366" s="9"/>
      <c r="M366" s="9"/>
    </row>
    <row r="367" spans="3:13">
      <c r="C367" s="9"/>
      <c r="D367" s="9"/>
      <c r="E367" s="61"/>
      <c r="F367" s="18"/>
      <c r="G367" s="9"/>
      <c r="H367" s="9"/>
      <c r="I367" s="9"/>
      <c r="J367" s="9"/>
      <c r="K367" s="9"/>
      <c r="L367" s="9"/>
      <c r="M367" s="9"/>
    </row>
    <row r="368" spans="3:13">
      <c r="C368" s="9"/>
      <c r="D368" s="9"/>
      <c r="E368" s="61"/>
      <c r="F368" s="18"/>
      <c r="G368" s="9"/>
      <c r="H368" s="9"/>
      <c r="I368" s="9"/>
      <c r="J368" s="9"/>
      <c r="K368" s="9"/>
      <c r="L368" s="9"/>
      <c r="M368" s="9"/>
    </row>
    <row r="369" spans="3:13">
      <c r="C369" s="9"/>
      <c r="D369" s="9"/>
      <c r="E369" s="61"/>
      <c r="F369" s="18"/>
      <c r="G369" s="9"/>
      <c r="H369" s="9"/>
      <c r="I369" s="9"/>
      <c r="J369" s="9"/>
      <c r="K369" s="9"/>
      <c r="L369" s="9"/>
      <c r="M369" s="9"/>
    </row>
    <row r="370" spans="3:13">
      <c r="C370" s="9"/>
      <c r="D370" s="9"/>
      <c r="E370" s="61"/>
      <c r="F370" s="18"/>
      <c r="G370" s="9"/>
      <c r="H370" s="9"/>
      <c r="I370" s="9"/>
      <c r="J370" s="9"/>
      <c r="K370" s="9"/>
      <c r="L370" s="9"/>
      <c r="M370" s="9"/>
    </row>
    <row r="371" spans="3:13">
      <c r="C371" s="9"/>
      <c r="D371" s="9"/>
      <c r="E371" s="61"/>
      <c r="F371" s="18"/>
      <c r="G371" s="9"/>
      <c r="H371" s="9"/>
      <c r="I371" s="9"/>
      <c r="J371" s="9"/>
      <c r="K371" s="9"/>
      <c r="L371" s="9"/>
      <c r="M371" s="9"/>
    </row>
    <row r="372" spans="3:13">
      <c r="C372" s="9"/>
      <c r="D372" s="9"/>
      <c r="E372" s="61"/>
      <c r="F372" s="18"/>
      <c r="G372" s="9"/>
      <c r="H372" s="9"/>
      <c r="I372" s="9"/>
      <c r="J372" s="9"/>
      <c r="K372" s="9"/>
      <c r="L372" s="9"/>
      <c r="M372" s="9"/>
    </row>
    <row r="373" spans="3:13">
      <c r="C373" s="9"/>
      <c r="D373" s="9"/>
      <c r="E373" s="61"/>
      <c r="F373" s="18"/>
      <c r="G373" s="9"/>
      <c r="H373" s="9"/>
      <c r="I373" s="9"/>
      <c r="J373" s="9"/>
      <c r="K373" s="9"/>
      <c r="L373" s="9"/>
      <c r="M373" s="9"/>
    </row>
    <row r="374" spans="3:13">
      <c r="C374" s="9"/>
      <c r="D374" s="9"/>
      <c r="E374" s="61"/>
      <c r="F374" s="18"/>
      <c r="G374" s="9"/>
      <c r="H374" s="9"/>
      <c r="I374" s="9"/>
      <c r="J374" s="9"/>
      <c r="K374" s="9"/>
      <c r="L374" s="9"/>
      <c r="M374" s="9"/>
    </row>
    <row r="375" spans="3:13">
      <c r="C375" s="9"/>
      <c r="D375" s="9"/>
      <c r="E375" s="61"/>
      <c r="F375" s="18"/>
      <c r="G375" s="9"/>
      <c r="H375" s="9"/>
      <c r="I375" s="9"/>
      <c r="J375" s="9"/>
      <c r="K375" s="9"/>
      <c r="L375" s="9"/>
      <c r="M375" s="9"/>
    </row>
    <row r="376" spans="3:13">
      <c r="C376" s="9"/>
      <c r="D376" s="9"/>
      <c r="E376" s="61"/>
      <c r="F376" s="18"/>
      <c r="G376" s="9"/>
      <c r="H376" s="9"/>
      <c r="I376" s="9"/>
      <c r="J376" s="9"/>
      <c r="K376" s="9"/>
      <c r="L376" s="9"/>
      <c r="M376" s="9"/>
    </row>
    <row r="377" spans="3:13">
      <c r="C377" s="9"/>
      <c r="D377" s="9"/>
      <c r="E377" s="61"/>
      <c r="F377" s="18"/>
      <c r="G377" s="9"/>
      <c r="H377" s="9"/>
      <c r="I377" s="9"/>
      <c r="J377" s="9"/>
      <c r="K377" s="9"/>
      <c r="L377" s="9"/>
      <c r="M377" s="9"/>
    </row>
    <row r="378" spans="3:13">
      <c r="C378" s="9"/>
      <c r="D378" s="9"/>
      <c r="E378" s="61"/>
      <c r="F378" s="18"/>
      <c r="G378" s="9"/>
      <c r="H378" s="9"/>
      <c r="I378" s="9"/>
      <c r="J378" s="9"/>
      <c r="K378" s="9"/>
      <c r="L378" s="9"/>
      <c r="M378" s="9"/>
    </row>
    <row r="379" spans="3:13">
      <c r="C379" s="9"/>
      <c r="D379" s="9"/>
      <c r="E379" s="61"/>
      <c r="F379" s="18"/>
      <c r="G379" s="9"/>
      <c r="H379" s="9"/>
      <c r="I379" s="9"/>
      <c r="J379" s="9"/>
      <c r="K379" s="9"/>
      <c r="L379" s="9"/>
      <c r="M379" s="9"/>
    </row>
    <row r="380" spans="3:13">
      <c r="C380" s="9"/>
      <c r="D380" s="9"/>
      <c r="E380" s="61"/>
      <c r="F380" s="18"/>
      <c r="G380" s="9"/>
      <c r="H380" s="9"/>
      <c r="I380" s="9"/>
      <c r="J380" s="9"/>
      <c r="K380" s="9"/>
      <c r="L380" s="9"/>
      <c r="M380" s="9"/>
    </row>
    <row r="381" spans="3:13">
      <c r="C381" s="9"/>
      <c r="D381" s="9"/>
      <c r="E381" s="61"/>
      <c r="F381" s="18"/>
      <c r="G381" s="9"/>
      <c r="H381" s="9"/>
      <c r="I381" s="9"/>
      <c r="J381" s="9"/>
      <c r="K381" s="9"/>
      <c r="L381" s="9"/>
      <c r="M381" s="9"/>
    </row>
    <row r="382" spans="3:13">
      <c r="C382" s="9"/>
      <c r="D382" s="9"/>
      <c r="E382" s="61"/>
      <c r="F382" s="18"/>
      <c r="G382" s="9"/>
      <c r="H382" s="9"/>
      <c r="I382" s="9"/>
      <c r="J382" s="9"/>
      <c r="K382" s="9"/>
      <c r="L382" s="9"/>
      <c r="M382" s="9"/>
    </row>
    <row r="383" spans="3:13">
      <c r="C383" s="9"/>
      <c r="D383" s="9"/>
      <c r="E383" s="61"/>
      <c r="F383" s="18"/>
      <c r="G383" s="9"/>
      <c r="H383" s="9"/>
      <c r="I383" s="9"/>
      <c r="J383" s="9"/>
      <c r="K383" s="9"/>
      <c r="L383" s="9"/>
      <c r="M383" s="9"/>
    </row>
    <row r="384" spans="3:13">
      <c r="C384" s="9"/>
      <c r="D384" s="9"/>
      <c r="E384" s="61"/>
      <c r="F384" s="18"/>
      <c r="G384" s="9"/>
      <c r="H384" s="9"/>
      <c r="I384" s="9"/>
      <c r="J384" s="9"/>
      <c r="K384" s="9"/>
      <c r="L384" s="9"/>
      <c r="M384" s="9"/>
    </row>
    <row r="385" spans="3:13">
      <c r="C385" s="9"/>
      <c r="D385" s="9"/>
      <c r="E385" s="61"/>
      <c r="F385" s="18"/>
      <c r="G385" s="9"/>
      <c r="H385" s="9"/>
      <c r="I385" s="9"/>
      <c r="J385" s="9"/>
      <c r="K385" s="9"/>
      <c r="L385" s="9"/>
      <c r="M385" s="9"/>
    </row>
    <row r="386" spans="3:13">
      <c r="C386" s="9"/>
      <c r="D386" s="9"/>
      <c r="E386" s="61"/>
      <c r="F386" s="18"/>
      <c r="G386" s="9"/>
      <c r="H386" s="9"/>
      <c r="I386" s="9"/>
      <c r="J386" s="9"/>
      <c r="K386" s="9"/>
      <c r="L386" s="9"/>
      <c r="M386" s="9"/>
    </row>
    <row r="387" spans="3:13">
      <c r="C387" s="9"/>
      <c r="D387" s="9"/>
      <c r="E387" s="61"/>
      <c r="F387" s="18"/>
      <c r="G387" s="9"/>
      <c r="H387" s="9"/>
      <c r="I387" s="9"/>
      <c r="J387" s="9"/>
      <c r="K387" s="9"/>
      <c r="L387" s="9"/>
      <c r="M387" s="9"/>
    </row>
    <row r="388" spans="3:13">
      <c r="C388" s="9"/>
      <c r="D388" s="9"/>
      <c r="E388" s="61"/>
      <c r="F388" s="18"/>
      <c r="G388" s="9"/>
      <c r="H388" s="9"/>
      <c r="I388" s="9"/>
      <c r="J388" s="9"/>
      <c r="K388" s="9"/>
      <c r="L388" s="9"/>
      <c r="M388" s="9"/>
    </row>
    <row r="389" spans="3:13">
      <c r="C389" s="9"/>
      <c r="D389" s="9"/>
      <c r="E389" s="61"/>
      <c r="F389" s="18"/>
      <c r="G389" s="9"/>
      <c r="H389" s="9"/>
      <c r="I389" s="9"/>
      <c r="J389" s="9"/>
      <c r="K389" s="9"/>
      <c r="L389" s="9"/>
      <c r="M389" s="9"/>
    </row>
    <row r="390" spans="3:13">
      <c r="C390" s="9"/>
      <c r="D390" s="9"/>
      <c r="E390" s="61"/>
      <c r="F390" s="18"/>
      <c r="G390" s="9"/>
      <c r="H390" s="9"/>
      <c r="I390" s="9"/>
      <c r="J390" s="9"/>
      <c r="K390" s="9"/>
      <c r="L390" s="9"/>
      <c r="M390" s="9"/>
    </row>
    <row r="391" spans="3:13">
      <c r="C391" s="9"/>
      <c r="D391" s="9"/>
      <c r="E391" s="61"/>
      <c r="F391" s="18"/>
      <c r="G391" s="9"/>
      <c r="H391" s="9"/>
      <c r="I391" s="9"/>
      <c r="J391" s="9"/>
      <c r="K391" s="9"/>
      <c r="L391" s="9"/>
      <c r="M391" s="9"/>
    </row>
    <row r="392" spans="3:13">
      <c r="C392" s="9"/>
      <c r="D392" s="9"/>
      <c r="E392" s="61"/>
      <c r="F392" s="18"/>
      <c r="G392" s="9"/>
      <c r="H392" s="9"/>
      <c r="I392" s="9"/>
      <c r="J392" s="9"/>
      <c r="K392" s="9"/>
      <c r="L392" s="9"/>
      <c r="M392" s="9"/>
    </row>
    <row r="393" spans="3:13">
      <c r="C393" s="9"/>
      <c r="D393" s="9"/>
      <c r="E393" s="61"/>
      <c r="F393" s="18"/>
      <c r="G393" s="9"/>
      <c r="H393" s="9"/>
      <c r="I393" s="9"/>
      <c r="J393" s="9"/>
      <c r="K393" s="9"/>
      <c r="L393" s="9"/>
      <c r="M393" s="9"/>
    </row>
    <row r="394" spans="3:13">
      <c r="C394" s="9"/>
      <c r="D394" s="9"/>
      <c r="E394" s="61"/>
      <c r="F394" s="18"/>
      <c r="G394" s="9"/>
      <c r="H394" s="9"/>
      <c r="I394" s="9"/>
      <c r="J394" s="9"/>
      <c r="K394" s="9"/>
      <c r="L394" s="9"/>
      <c r="M394" s="9"/>
    </row>
    <row r="395" spans="3:13">
      <c r="C395" s="9"/>
      <c r="D395" s="9"/>
      <c r="E395" s="61"/>
      <c r="F395" s="18"/>
      <c r="G395" s="9"/>
      <c r="H395" s="9"/>
      <c r="I395" s="9"/>
      <c r="J395" s="9"/>
      <c r="K395" s="9"/>
      <c r="L395" s="9"/>
      <c r="M395" s="9"/>
    </row>
    <row r="396" spans="3:13">
      <c r="C396" s="9"/>
      <c r="D396" s="9"/>
      <c r="E396" s="61"/>
      <c r="F396" s="18"/>
      <c r="G396" s="9"/>
      <c r="H396" s="9"/>
      <c r="I396" s="9"/>
      <c r="J396" s="9"/>
      <c r="K396" s="9"/>
      <c r="L396" s="9"/>
      <c r="M396" s="9"/>
    </row>
    <row r="397" spans="3:13">
      <c r="C397" s="9"/>
      <c r="D397" s="9"/>
      <c r="E397" s="61"/>
      <c r="F397" s="18"/>
      <c r="G397" s="9"/>
      <c r="H397" s="9"/>
      <c r="I397" s="9"/>
      <c r="J397" s="9"/>
      <c r="K397" s="9"/>
      <c r="L397" s="9"/>
      <c r="M397" s="9"/>
    </row>
    <row r="398" spans="3:13">
      <c r="C398" s="9"/>
      <c r="D398" s="9"/>
      <c r="E398" s="61"/>
      <c r="F398" s="18"/>
      <c r="G398" s="9"/>
      <c r="H398" s="9"/>
      <c r="I398" s="9"/>
      <c r="J398" s="9"/>
      <c r="K398" s="9"/>
      <c r="L398" s="9"/>
      <c r="M398" s="9"/>
    </row>
    <row r="399" spans="3:13">
      <c r="C399" s="9"/>
      <c r="D399" s="9"/>
      <c r="E399" s="61"/>
      <c r="F399" s="18"/>
      <c r="G399" s="9"/>
      <c r="H399" s="9"/>
      <c r="I399" s="9"/>
      <c r="J399" s="9"/>
      <c r="K399" s="9"/>
      <c r="L399" s="9"/>
      <c r="M399" s="9"/>
    </row>
    <row r="400" spans="3:13">
      <c r="C400" s="9"/>
      <c r="D400" s="9"/>
      <c r="E400" s="61"/>
      <c r="F400" s="18"/>
      <c r="G400" s="9"/>
      <c r="H400" s="9"/>
      <c r="I400" s="9"/>
      <c r="J400" s="9"/>
      <c r="K400" s="9"/>
      <c r="L400" s="9"/>
      <c r="M400" s="9"/>
    </row>
    <row r="401" spans="3:13">
      <c r="C401" s="9"/>
      <c r="D401" s="9"/>
      <c r="E401" s="61"/>
      <c r="F401" s="18"/>
      <c r="G401" s="9"/>
      <c r="H401" s="9"/>
      <c r="I401" s="9"/>
      <c r="J401" s="9"/>
      <c r="K401" s="9"/>
      <c r="L401" s="9"/>
      <c r="M401" s="9"/>
    </row>
    <row r="402" spans="3:13">
      <c r="C402" s="9"/>
      <c r="D402" s="9"/>
      <c r="E402" s="61"/>
      <c r="F402" s="18"/>
      <c r="G402" s="9"/>
      <c r="H402" s="9"/>
      <c r="I402" s="9"/>
      <c r="J402" s="9"/>
      <c r="K402" s="9"/>
      <c r="L402" s="9"/>
      <c r="M402" s="9"/>
    </row>
    <row r="403" spans="3:13">
      <c r="C403" s="9"/>
      <c r="D403" s="9"/>
      <c r="E403" s="61"/>
      <c r="F403" s="18"/>
      <c r="G403" s="9"/>
      <c r="H403" s="9"/>
      <c r="I403" s="9"/>
      <c r="J403" s="9"/>
      <c r="K403" s="9"/>
      <c r="L403" s="9"/>
      <c r="M403" s="9"/>
    </row>
    <row r="404" spans="3:13">
      <c r="C404" s="9"/>
      <c r="D404" s="9"/>
      <c r="E404" s="61"/>
      <c r="F404" s="18"/>
      <c r="G404" s="9"/>
      <c r="H404" s="9"/>
      <c r="I404" s="9"/>
      <c r="J404" s="9"/>
      <c r="K404" s="9"/>
      <c r="L404" s="9"/>
      <c r="M404" s="9"/>
    </row>
    <row r="405" spans="3:13">
      <c r="C405" s="9"/>
      <c r="D405" s="9"/>
      <c r="E405" s="61"/>
      <c r="F405" s="18"/>
      <c r="G405" s="9"/>
      <c r="H405" s="9"/>
      <c r="I405" s="9"/>
      <c r="J405" s="9"/>
      <c r="K405" s="9"/>
      <c r="L405" s="9"/>
      <c r="M405" s="9"/>
    </row>
    <row r="406" spans="3:13">
      <c r="C406" s="9"/>
      <c r="D406" s="9"/>
      <c r="E406" s="61"/>
      <c r="F406" s="18"/>
      <c r="G406" s="9"/>
      <c r="H406" s="9"/>
      <c r="I406" s="9"/>
      <c r="J406" s="9"/>
      <c r="K406" s="9"/>
      <c r="L406" s="9"/>
      <c r="M406" s="9"/>
    </row>
    <row r="407" spans="3:13">
      <c r="C407" s="9"/>
      <c r="D407" s="9"/>
      <c r="E407" s="61"/>
      <c r="F407" s="18"/>
      <c r="G407" s="9"/>
      <c r="H407" s="9"/>
      <c r="I407" s="9"/>
      <c r="J407" s="9"/>
      <c r="K407" s="9"/>
      <c r="L407" s="9"/>
      <c r="M407" s="9"/>
    </row>
    <row r="408" spans="3:13">
      <c r="C408" s="9"/>
      <c r="D408" s="9"/>
      <c r="E408" s="61"/>
      <c r="F408" s="18"/>
      <c r="G408" s="9"/>
      <c r="H408" s="9"/>
      <c r="I408" s="9"/>
      <c r="J408" s="9"/>
      <c r="K408" s="9"/>
      <c r="L408" s="9"/>
      <c r="M408" s="9"/>
    </row>
    <row r="409" spans="3:13">
      <c r="C409" s="9"/>
      <c r="D409" s="9"/>
      <c r="E409" s="61"/>
      <c r="F409" s="18"/>
      <c r="G409" s="9"/>
      <c r="H409" s="9"/>
      <c r="I409" s="9"/>
      <c r="J409" s="9"/>
      <c r="K409" s="9"/>
      <c r="L409" s="9"/>
      <c r="M409" s="9"/>
    </row>
    <row r="410" spans="3:13">
      <c r="C410" s="9"/>
      <c r="D410" s="9"/>
      <c r="E410" s="61"/>
      <c r="F410" s="18"/>
      <c r="G410" s="9"/>
      <c r="H410" s="9"/>
      <c r="I410" s="9"/>
      <c r="J410" s="9"/>
      <c r="K410" s="9"/>
      <c r="L410" s="9"/>
      <c r="M410" s="9"/>
    </row>
    <row r="411" spans="3:13">
      <c r="C411" s="9"/>
      <c r="D411" s="9"/>
      <c r="E411" s="61"/>
      <c r="F411" s="18"/>
      <c r="G411" s="9"/>
      <c r="H411" s="9"/>
      <c r="I411" s="9"/>
      <c r="J411" s="9"/>
      <c r="K411" s="9"/>
      <c r="L411" s="9"/>
      <c r="M411" s="9"/>
    </row>
    <row r="412" spans="3:13">
      <c r="C412" s="9"/>
      <c r="D412" s="9"/>
      <c r="E412" s="61"/>
      <c r="F412" s="18"/>
      <c r="G412" s="9"/>
      <c r="H412" s="9"/>
      <c r="I412" s="9"/>
      <c r="J412" s="9"/>
      <c r="K412" s="9"/>
      <c r="L412" s="9"/>
      <c r="M412" s="9"/>
    </row>
    <row r="413" spans="3:13">
      <c r="C413" s="9"/>
      <c r="D413" s="9"/>
      <c r="E413" s="61"/>
      <c r="F413" s="18"/>
      <c r="G413" s="9"/>
      <c r="H413" s="9"/>
      <c r="I413" s="9"/>
      <c r="J413" s="9"/>
      <c r="K413" s="9"/>
      <c r="L413" s="9"/>
      <c r="M413" s="9"/>
    </row>
    <row r="414" spans="3:13">
      <c r="C414" s="9"/>
      <c r="D414" s="9"/>
      <c r="E414" s="61"/>
      <c r="F414" s="18"/>
      <c r="G414" s="9"/>
      <c r="H414" s="9"/>
      <c r="I414" s="9"/>
      <c r="J414" s="9"/>
      <c r="K414" s="9"/>
      <c r="L414" s="9"/>
      <c r="M414" s="9"/>
    </row>
    <row r="415" spans="3:13">
      <c r="C415" s="9"/>
      <c r="D415" s="9"/>
      <c r="E415" s="61"/>
      <c r="F415" s="18"/>
      <c r="G415" s="9"/>
      <c r="H415" s="9"/>
      <c r="I415" s="9"/>
      <c r="J415" s="9"/>
      <c r="K415" s="9"/>
      <c r="L415" s="9"/>
      <c r="M415" s="9"/>
    </row>
    <row r="416" spans="3:13">
      <c r="C416" s="9"/>
      <c r="D416" s="9"/>
      <c r="E416" s="61"/>
      <c r="F416" s="18"/>
      <c r="G416" s="9"/>
      <c r="H416" s="9"/>
      <c r="I416" s="9"/>
      <c r="J416" s="9"/>
      <c r="K416" s="9"/>
      <c r="L416" s="9"/>
      <c r="M416" s="9"/>
    </row>
    <row r="417" spans="3:13">
      <c r="C417" s="9"/>
      <c r="D417" s="9"/>
      <c r="E417" s="61"/>
      <c r="F417" s="18"/>
      <c r="G417" s="9"/>
      <c r="H417" s="9"/>
      <c r="I417" s="9"/>
      <c r="J417" s="9"/>
      <c r="K417" s="9"/>
      <c r="L417" s="9"/>
      <c r="M417" s="9"/>
    </row>
    <row r="418" spans="3:13">
      <c r="C418" s="9"/>
      <c r="D418" s="9"/>
      <c r="E418" s="61"/>
      <c r="F418" s="18"/>
      <c r="G418" s="9"/>
      <c r="H418" s="9"/>
      <c r="I418" s="9"/>
      <c r="J418" s="9"/>
      <c r="K418" s="9"/>
      <c r="L418" s="9"/>
      <c r="M418" s="9"/>
    </row>
    <row r="419" spans="3:13">
      <c r="C419" s="9"/>
      <c r="D419" s="9"/>
      <c r="E419" s="61"/>
      <c r="F419" s="18"/>
      <c r="G419" s="9"/>
      <c r="H419" s="9"/>
      <c r="I419" s="9"/>
      <c r="J419" s="9"/>
      <c r="K419" s="9"/>
      <c r="L419" s="9"/>
      <c r="M419" s="9"/>
    </row>
    <row r="420" spans="3:13">
      <c r="C420" s="9"/>
      <c r="D420" s="9"/>
      <c r="E420" s="61"/>
      <c r="F420" s="18"/>
      <c r="G420" s="9"/>
      <c r="H420" s="9"/>
      <c r="I420" s="9"/>
      <c r="J420" s="9"/>
      <c r="K420" s="9"/>
      <c r="L420" s="9"/>
      <c r="M420" s="9"/>
    </row>
    <row r="421" spans="3:13">
      <c r="C421" s="9"/>
      <c r="D421" s="9"/>
      <c r="E421" s="61"/>
      <c r="F421" s="18"/>
      <c r="G421" s="9"/>
      <c r="H421" s="9"/>
      <c r="I421" s="9"/>
      <c r="J421" s="9"/>
      <c r="K421" s="9"/>
      <c r="L421" s="9"/>
      <c r="M421" s="9"/>
    </row>
    <row r="422" spans="3:13">
      <c r="C422" s="9"/>
      <c r="D422" s="9"/>
      <c r="E422" s="61"/>
      <c r="F422" s="18"/>
      <c r="G422" s="9"/>
      <c r="H422" s="9"/>
      <c r="I422" s="9"/>
      <c r="J422" s="9"/>
      <c r="K422" s="9"/>
      <c r="L422" s="9"/>
      <c r="M422" s="9"/>
    </row>
    <row r="423" spans="3:13">
      <c r="C423" s="9"/>
      <c r="D423" s="9"/>
      <c r="E423" s="61"/>
      <c r="F423" s="18"/>
      <c r="G423" s="9"/>
      <c r="H423" s="9"/>
      <c r="I423" s="9"/>
      <c r="J423" s="9"/>
      <c r="K423" s="9"/>
      <c r="L423" s="9"/>
      <c r="M423" s="9"/>
    </row>
    <row r="424" spans="3:13">
      <c r="C424" s="9"/>
      <c r="D424" s="9"/>
      <c r="E424" s="61"/>
      <c r="F424" s="18"/>
      <c r="G424" s="9"/>
      <c r="H424" s="9"/>
      <c r="I424" s="9"/>
      <c r="J424" s="9"/>
      <c r="K424" s="9"/>
      <c r="L424" s="9"/>
      <c r="M424" s="9"/>
    </row>
    <row r="425" spans="3:13">
      <c r="C425" s="9"/>
      <c r="D425" s="9"/>
      <c r="E425" s="61"/>
      <c r="F425" s="18"/>
      <c r="G425" s="9"/>
      <c r="H425" s="9"/>
      <c r="I425" s="9"/>
      <c r="J425" s="9"/>
      <c r="K425" s="9"/>
      <c r="L425" s="9"/>
      <c r="M425" s="9"/>
    </row>
    <row r="426" spans="3:13">
      <c r="C426" s="9"/>
      <c r="D426" s="9"/>
      <c r="E426" s="61"/>
      <c r="F426" s="18"/>
      <c r="G426" s="9"/>
      <c r="H426" s="9"/>
      <c r="I426" s="9"/>
      <c r="J426" s="9"/>
      <c r="K426" s="9"/>
      <c r="L426" s="9"/>
      <c r="M426" s="9"/>
    </row>
    <row r="427" spans="3:13">
      <c r="C427" s="9"/>
      <c r="D427" s="9"/>
      <c r="E427" s="61"/>
      <c r="F427" s="18"/>
      <c r="G427" s="9"/>
      <c r="H427" s="9"/>
      <c r="I427" s="9"/>
      <c r="J427" s="9"/>
      <c r="K427" s="9"/>
      <c r="L427" s="9"/>
      <c r="M427" s="9"/>
    </row>
    <row r="428" spans="3:13">
      <c r="C428" s="9"/>
      <c r="D428" s="9"/>
      <c r="E428" s="61"/>
      <c r="F428" s="18"/>
      <c r="G428" s="9"/>
      <c r="H428" s="9"/>
      <c r="I428" s="9"/>
      <c r="J428" s="9"/>
      <c r="K428" s="9"/>
      <c r="L428" s="9"/>
      <c r="M428" s="9"/>
    </row>
    <row r="429" spans="3:13">
      <c r="C429" s="9"/>
      <c r="D429" s="9"/>
      <c r="E429" s="61"/>
      <c r="F429" s="18"/>
      <c r="G429" s="9"/>
      <c r="H429" s="9"/>
      <c r="I429" s="9"/>
      <c r="J429" s="9"/>
      <c r="K429" s="9"/>
      <c r="L429" s="9"/>
      <c r="M429" s="9"/>
    </row>
    <row r="430" spans="3:13">
      <c r="C430" s="9"/>
      <c r="D430" s="9"/>
      <c r="E430" s="61"/>
      <c r="F430" s="18"/>
      <c r="G430" s="9"/>
      <c r="H430" s="9"/>
      <c r="I430" s="9"/>
      <c r="J430" s="9"/>
      <c r="K430" s="9"/>
      <c r="L430" s="9"/>
      <c r="M430" s="9"/>
    </row>
    <row r="431" spans="3:13">
      <c r="C431" s="9"/>
      <c r="D431" s="9"/>
      <c r="E431" s="61"/>
      <c r="F431" s="18"/>
      <c r="G431" s="9"/>
      <c r="H431" s="9"/>
      <c r="I431" s="9"/>
      <c r="J431" s="9"/>
      <c r="K431" s="9"/>
      <c r="L431" s="9"/>
      <c r="M431" s="9"/>
    </row>
    <row r="432" spans="3:13">
      <c r="C432" s="9"/>
      <c r="D432" s="9"/>
      <c r="E432" s="61"/>
      <c r="F432" s="18"/>
      <c r="G432" s="9"/>
      <c r="H432" s="9"/>
      <c r="I432" s="9"/>
      <c r="J432" s="9"/>
      <c r="K432" s="9"/>
      <c r="L432" s="9"/>
      <c r="M432" s="9"/>
    </row>
    <row r="433" spans="3:13">
      <c r="C433" s="9"/>
      <c r="D433" s="9"/>
      <c r="E433" s="61"/>
      <c r="F433" s="18"/>
      <c r="G433" s="9"/>
      <c r="H433" s="9"/>
      <c r="I433" s="9"/>
      <c r="J433" s="9"/>
      <c r="K433" s="9"/>
      <c r="L433" s="9"/>
      <c r="M433" s="9"/>
    </row>
    <row r="434" spans="3:13">
      <c r="C434" s="9"/>
      <c r="D434" s="9"/>
      <c r="E434" s="61"/>
      <c r="F434" s="18"/>
      <c r="G434" s="9"/>
      <c r="H434" s="9"/>
      <c r="I434" s="9"/>
      <c r="J434" s="9"/>
      <c r="K434" s="9"/>
      <c r="L434" s="9"/>
      <c r="M434" s="9"/>
    </row>
    <row r="435" spans="3:13">
      <c r="C435" s="9"/>
      <c r="D435" s="9"/>
      <c r="E435" s="61"/>
      <c r="F435" s="18"/>
      <c r="G435" s="9"/>
      <c r="H435" s="9"/>
      <c r="I435" s="9"/>
      <c r="J435" s="9"/>
      <c r="K435" s="9"/>
      <c r="L435" s="9"/>
      <c r="M435" s="9"/>
    </row>
    <row r="436" spans="3:13">
      <c r="C436" s="9"/>
      <c r="D436" s="9"/>
      <c r="E436" s="61"/>
      <c r="F436" s="18"/>
      <c r="G436" s="9"/>
      <c r="H436" s="9"/>
      <c r="I436" s="9"/>
      <c r="J436" s="9"/>
      <c r="K436" s="9"/>
      <c r="L436" s="9"/>
      <c r="M436" s="9"/>
    </row>
    <row r="437" spans="3:13">
      <c r="C437" s="9"/>
      <c r="D437" s="9"/>
      <c r="E437" s="61"/>
      <c r="F437" s="18"/>
      <c r="G437" s="9"/>
      <c r="H437" s="9"/>
      <c r="I437" s="9"/>
      <c r="J437" s="9"/>
      <c r="K437" s="9"/>
      <c r="L437" s="9"/>
      <c r="M437" s="9"/>
    </row>
    <row r="438" spans="3:13">
      <c r="C438" s="9"/>
      <c r="D438" s="9"/>
      <c r="E438" s="61"/>
      <c r="F438" s="18"/>
      <c r="G438" s="9"/>
      <c r="H438" s="9"/>
      <c r="I438" s="9"/>
      <c r="J438" s="9"/>
      <c r="K438" s="9"/>
      <c r="L438" s="9"/>
      <c r="M438" s="9"/>
    </row>
    <row r="439" spans="3:13">
      <c r="C439" s="9"/>
      <c r="D439" s="9"/>
      <c r="E439" s="61"/>
      <c r="F439" s="18"/>
      <c r="G439" s="9"/>
      <c r="H439" s="9"/>
      <c r="I439" s="9"/>
      <c r="J439" s="9"/>
      <c r="K439" s="9"/>
      <c r="L439" s="9"/>
      <c r="M439" s="9"/>
    </row>
    <row r="440" spans="3:13">
      <c r="C440" s="9"/>
      <c r="D440" s="9"/>
      <c r="E440" s="61"/>
      <c r="F440" s="18"/>
      <c r="G440" s="9"/>
      <c r="H440" s="9"/>
      <c r="I440" s="9"/>
      <c r="J440" s="9"/>
      <c r="K440" s="9"/>
      <c r="L440" s="9"/>
      <c r="M440" s="9"/>
    </row>
    <row r="441" spans="3:13">
      <c r="C441" s="9"/>
      <c r="D441" s="9"/>
      <c r="E441" s="61"/>
      <c r="F441" s="18"/>
      <c r="G441" s="9"/>
      <c r="H441" s="9"/>
      <c r="I441" s="9"/>
      <c r="J441" s="9"/>
      <c r="K441" s="9"/>
      <c r="L441" s="9"/>
      <c r="M441" s="9"/>
    </row>
    <row r="442" spans="3:13">
      <c r="C442" s="9"/>
      <c r="D442" s="9"/>
      <c r="E442" s="61"/>
      <c r="F442" s="18"/>
      <c r="G442" s="9"/>
      <c r="H442" s="9"/>
      <c r="I442" s="9"/>
      <c r="J442" s="9"/>
      <c r="K442" s="9"/>
      <c r="L442" s="9"/>
      <c r="M442" s="9"/>
    </row>
    <row r="443" spans="3:13">
      <c r="C443" s="9"/>
      <c r="D443" s="9"/>
      <c r="E443" s="61"/>
      <c r="F443" s="18"/>
      <c r="G443" s="9"/>
      <c r="H443" s="9"/>
      <c r="I443" s="9"/>
      <c r="J443" s="9"/>
      <c r="K443" s="9"/>
      <c r="L443" s="9"/>
      <c r="M443" s="9"/>
    </row>
    <row r="444" spans="3:13">
      <c r="C444" s="9"/>
      <c r="D444" s="9"/>
      <c r="E444" s="61"/>
      <c r="F444" s="18"/>
      <c r="G444" s="9"/>
      <c r="H444" s="9"/>
      <c r="I444" s="9"/>
      <c r="J444" s="9"/>
      <c r="K444" s="9"/>
      <c r="L444" s="9"/>
      <c r="M444" s="9"/>
    </row>
    <row r="445" spans="3:13">
      <c r="C445" s="9"/>
      <c r="D445" s="9"/>
      <c r="E445" s="61"/>
      <c r="F445" s="18"/>
      <c r="G445" s="9"/>
      <c r="H445" s="9"/>
      <c r="I445" s="9"/>
      <c r="J445" s="9"/>
      <c r="K445" s="9"/>
      <c r="L445" s="9"/>
      <c r="M445" s="9"/>
    </row>
    <row r="446" spans="3:13">
      <c r="C446" s="9"/>
      <c r="D446" s="9"/>
      <c r="E446" s="61"/>
      <c r="F446" s="18"/>
      <c r="G446" s="9"/>
      <c r="H446" s="9"/>
      <c r="I446" s="9"/>
      <c r="J446" s="9"/>
      <c r="K446" s="9"/>
      <c r="L446" s="9"/>
      <c r="M446" s="9"/>
    </row>
    <row r="447" spans="3:13">
      <c r="C447" s="9"/>
      <c r="D447" s="9"/>
      <c r="E447" s="61"/>
      <c r="F447" s="18"/>
      <c r="G447" s="9"/>
      <c r="H447" s="9"/>
      <c r="I447" s="9"/>
      <c r="J447" s="9"/>
      <c r="K447" s="9"/>
      <c r="L447" s="9"/>
      <c r="M447" s="9"/>
    </row>
    <row r="448" spans="3:13">
      <c r="C448" s="9"/>
      <c r="D448" s="9"/>
      <c r="E448" s="61"/>
      <c r="F448" s="18"/>
      <c r="G448" s="9"/>
      <c r="H448" s="9"/>
      <c r="I448" s="9"/>
      <c r="J448" s="9"/>
      <c r="K448" s="9"/>
      <c r="L448" s="9"/>
      <c r="M448" s="9"/>
    </row>
    <row r="449" spans="3:13">
      <c r="C449" s="9"/>
      <c r="D449" s="9"/>
      <c r="E449" s="61"/>
      <c r="F449" s="18"/>
      <c r="G449" s="9"/>
      <c r="H449" s="9"/>
      <c r="I449" s="9"/>
      <c r="J449" s="9"/>
      <c r="K449" s="9"/>
      <c r="L449" s="9"/>
      <c r="M449" s="9"/>
    </row>
    <row r="450" spans="3:13">
      <c r="C450" s="9"/>
      <c r="D450" s="9"/>
      <c r="E450" s="61"/>
      <c r="F450" s="18"/>
      <c r="G450" s="9"/>
      <c r="H450" s="9"/>
      <c r="I450" s="9"/>
      <c r="J450" s="9"/>
      <c r="K450" s="9"/>
      <c r="L450" s="9"/>
      <c r="M450" s="9"/>
    </row>
    <row r="451" spans="3:13">
      <c r="C451" s="9"/>
      <c r="D451" s="9"/>
      <c r="E451" s="61"/>
      <c r="F451" s="18"/>
      <c r="G451" s="9"/>
      <c r="H451" s="9"/>
      <c r="I451" s="9"/>
      <c r="J451" s="9"/>
      <c r="K451" s="9"/>
      <c r="L451" s="9"/>
      <c r="M451" s="9"/>
    </row>
    <row r="452" spans="3:13">
      <c r="C452" s="9"/>
      <c r="D452" s="9"/>
      <c r="E452" s="61"/>
      <c r="F452" s="18"/>
      <c r="G452" s="9"/>
      <c r="H452" s="9"/>
      <c r="I452" s="9"/>
      <c r="J452" s="9"/>
      <c r="K452" s="9"/>
      <c r="L452" s="9"/>
      <c r="M452" s="9"/>
    </row>
    <row r="453" spans="3:13">
      <c r="C453" s="9"/>
      <c r="D453" s="9"/>
      <c r="E453" s="61"/>
      <c r="F453" s="18"/>
      <c r="G453" s="9"/>
      <c r="H453" s="9"/>
      <c r="I453" s="9"/>
      <c r="J453" s="9"/>
      <c r="K453" s="9"/>
      <c r="L453" s="9"/>
      <c r="M453" s="9"/>
    </row>
    <row r="454" spans="3:13">
      <c r="C454" s="9"/>
      <c r="D454" s="9"/>
      <c r="E454" s="61"/>
      <c r="F454" s="18"/>
      <c r="G454" s="9"/>
      <c r="H454" s="9"/>
      <c r="I454" s="9"/>
      <c r="J454" s="9"/>
      <c r="K454" s="9"/>
      <c r="L454" s="9"/>
      <c r="M454" s="9"/>
    </row>
    <row r="455" spans="3:13">
      <c r="C455" s="9"/>
      <c r="D455" s="9"/>
      <c r="E455" s="61"/>
      <c r="F455" s="18"/>
      <c r="G455" s="9"/>
      <c r="H455" s="9"/>
      <c r="I455" s="9"/>
      <c r="J455" s="9"/>
      <c r="K455" s="9"/>
      <c r="L455" s="9"/>
      <c r="M455" s="9"/>
    </row>
    <row r="456" spans="3:13">
      <c r="C456" s="9"/>
      <c r="D456" s="9"/>
      <c r="E456" s="61"/>
      <c r="F456" s="18"/>
      <c r="G456" s="9"/>
      <c r="H456" s="9"/>
      <c r="I456" s="9"/>
      <c r="J456" s="9"/>
      <c r="K456" s="9"/>
      <c r="L456" s="9"/>
      <c r="M456" s="9"/>
    </row>
    <row r="457" spans="3:13">
      <c r="C457" s="9"/>
      <c r="D457" s="9"/>
      <c r="E457" s="61"/>
      <c r="F457" s="18"/>
      <c r="G457" s="9"/>
      <c r="H457" s="9"/>
      <c r="I457" s="9"/>
      <c r="J457" s="9"/>
      <c r="K457" s="9"/>
      <c r="L457" s="9"/>
      <c r="M457" s="9"/>
    </row>
    <row r="458" spans="3:13">
      <c r="C458" s="9"/>
      <c r="D458" s="9"/>
      <c r="E458" s="61"/>
      <c r="F458" s="18"/>
      <c r="G458" s="9"/>
      <c r="H458" s="9"/>
      <c r="I458" s="9"/>
      <c r="J458" s="9"/>
      <c r="K458" s="9"/>
      <c r="L458" s="9"/>
      <c r="M458" s="9"/>
    </row>
    <row r="459" spans="3:13">
      <c r="C459" s="9"/>
      <c r="D459" s="9"/>
      <c r="E459" s="61"/>
      <c r="F459" s="18"/>
      <c r="G459" s="9"/>
      <c r="H459" s="9"/>
      <c r="I459" s="9"/>
      <c r="J459" s="9"/>
      <c r="K459" s="9"/>
      <c r="L459" s="9"/>
      <c r="M459" s="9"/>
    </row>
    <row r="460" spans="3:13">
      <c r="C460" s="9"/>
      <c r="D460" s="9"/>
      <c r="E460" s="61"/>
      <c r="F460" s="18"/>
      <c r="G460" s="9"/>
      <c r="H460" s="9"/>
      <c r="I460" s="9"/>
      <c r="J460" s="9"/>
      <c r="K460" s="9"/>
      <c r="L460" s="9"/>
      <c r="M460" s="9"/>
    </row>
    <row r="461" spans="3:13">
      <c r="C461" s="9"/>
      <c r="D461" s="9"/>
      <c r="E461" s="61"/>
      <c r="F461" s="18"/>
      <c r="G461" s="9"/>
      <c r="H461" s="9"/>
      <c r="I461" s="9"/>
      <c r="J461" s="9"/>
      <c r="K461" s="9"/>
      <c r="L461" s="9"/>
      <c r="M461" s="9"/>
    </row>
    <row r="462" spans="3:13">
      <c r="C462" s="9"/>
      <c r="D462" s="9"/>
      <c r="E462" s="61"/>
      <c r="F462" s="18"/>
      <c r="G462" s="9"/>
      <c r="H462" s="9"/>
      <c r="I462" s="9"/>
      <c r="J462" s="9"/>
      <c r="K462" s="9"/>
      <c r="L462" s="9"/>
      <c r="M462" s="9"/>
    </row>
    <row r="463" spans="3:13">
      <c r="C463" s="9"/>
      <c r="D463" s="9"/>
      <c r="E463" s="61"/>
      <c r="F463" s="18"/>
      <c r="G463" s="9"/>
      <c r="H463" s="9"/>
      <c r="I463" s="9"/>
      <c r="J463" s="9"/>
      <c r="K463" s="9"/>
      <c r="L463" s="9"/>
      <c r="M463" s="9"/>
    </row>
    <row r="464" spans="3:13">
      <c r="C464" s="9"/>
      <c r="D464" s="9"/>
      <c r="E464" s="61"/>
      <c r="F464" s="18"/>
      <c r="G464" s="9"/>
      <c r="H464" s="9"/>
      <c r="I464" s="9"/>
      <c r="J464" s="9"/>
      <c r="K464" s="9"/>
      <c r="L464" s="9"/>
      <c r="M464" s="9"/>
    </row>
    <row r="465" spans="3:13">
      <c r="C465" s="9"/>
      <c r="D465" s="9"/>
      <c r="E465" s="61"/>
      <c r="F465" s="18"/>
      <c r="G465" s="9"/>
      <c r="H465" s="9"/>
      <c r="I465" s="9"/>
      <c r="J465" s="9"/>
      <c r="K465" s="9"/>
      <c r="L465" s="9"/>
      <c r="M465" s="9"/>
    </row>
    <row r="466" spans="3:13">
      <c r="C466" s="9"/>
      <c r="D466" s="9"/>
      <c r="E466" s="61"/>
      <c r="F466" s="18"/>
      <c r="G466" s="9"/>
      <c r="H466" s="9"/>
      <c r="I466" s="9"/>
      <c r="J466" s="9"/>
      <c r="K466" s="9"/>
      <c r="L466" s="9"/>
      <c r="M466" s="9"/>
    </row>
    <row r="467" spans="3:13">
      <c r="C467" s="9"/>
      <c r="D467" s="9"/>
      <c r="E467" s="61"/>
      <c r="F467" s="18"/>
      <c r="G467" s="9"/>
      <c r="H467" s="9"/>
      <c r="I467" s="9"/>
      <c r="J467" s="9"/>
      <c r="K467" s="9"/>
      <c r="L467" s="9"/>
      <c r="M467" s="9"/>
    </row>
    <row r="468" spans="3:13">
      <c r="C468" s="9"/>
      <c r="D468" s="9"/>
      <c r="E468" s="61"/>
      <c r="F468" s="18"/>
      <c r="G468" s="9"/>
      <c r="H468" s="9"/>
      <c r="I468" s="9"/>
      <c r="J468" s="9"/>
      <c r="K468" s="9"/>
      <c r="L468" s="9"/>
      <c r="M468" s="9"/>
    </row>
    <row r="469" spans="3:13">
      <c r="C469" s="9"/>
      <c r="D469" s="9"/>
      <c r="E469" s="61"/>
      <c r="F469" s="18"/>
      <c r="G469" s="9"/>
      <c r="H469" s="9"/>
      <c r="I469" s="9"/>
      <c r="J469" s="9"/>
      <c r="K469" s="9"/>
      <c r="L469" s="9"/>
      <c r="M469" s="9"/>
    </row>
    <row r="470" spans="3:13">
      <c r="C470" s="9"/>
      <c r="D470" s="9"/>
      <c r="E470" s="61"/>
      <c r="F470" s="18"/>
      <c r="G470" s="9"/>
      <c r="H470" s="9"/>
      <c r="I470" s="9"/>
      <c r="J470" s="9"/>
      <c r="K470" s="9"/>
      <c r="L470" s="9"/>
      <c r="M470" s="9"/>
    </row>
    <row r="471" spans="3:13">
      <c r="C471" s="9"/>
      <c r="D471" s="9"/>
      <c r="E471" s="61"/>
      <c r="F471" s="18"/>
      <c r="G471" s="9"/>
      <c r="H471" s="9"/>
      <c r="I471" s="9"/>
      <c r="J471" s="9"/>
      <c r="K471" s="9"/>
      <c r="L471" s="9"/>
      <c r="M471" s="9"/>
    </row>
    <row r="472" spans="3:13">
      <c r="C472" s="9"/>
      <c r="D472" s="9"/>
      <c r="E472" s="61"/>
      <c r="F472" s="18"/>
      <c r="G472" s="9"/>
      <c r="H472" s="9"/>
      <c r="I472" s="9"/>
      <c r="J472" s="9"/>
      <c r="K472" s="9"/>
      <c r="L472" s="9"/>
      <c r="M472" s="9"/>
    </row>
    <row r="473" spans="3:13">
      <c r="C473" s="9"/>
      <c r="D473" s="9"/>
      <c r="E473" s="61"/>
      <c r="F473" s="18"/>
      <c r="G473" s="9"/>
      <c r="H473" s="9"/>
      <c r="I473" s="9"/>
      <c r="J473" s="9"/>
      <c r="K473" s="9"/>
      <c r="L473" s="9"/>
      <c r="M473" s="9"/>
    </row>
    <row r="474" spans="3:13">
      <c r="C474" s="9"/>
      <c r="D474" s="9"/>
      <c r="E474" s="61"/>
      <c r="F474" s="18"/>
      <c r="G474" s="9"/>
      <c r="H474" s="9"/>
      <c r="I474" s="9"/>
      <c r="J474" s="9"/>
      <c r="K474" s="9"/>
      <c r="L474" s="9"/>
      <c r="M474" s="9"/>
    </row>
    <row r="475" spans="3:13">
      <c r="C475" s="9"/>
      <c r="D475" s="9"/>
      <c r="E475" s="61"/>
      <c r="F475" s="18"/>
      <c r="G475" s="9"/>
      <c r="H475" s="9"/>
      <c r="I475" s="9"/>
      <c r="J475" s="9"/>
      <c r="K475" s="9"/>
      <c r="L475" s="9"/>
      <c r="M475" s="9"/>
    </row>
    <row r="476" spans="3:13">
      <c r="C476" s="9"/>
      <c r="D476" s="9"/>
      <c r="E476" s="61"/>
      <c r="F476" s="18"/>
      <c r="G476" s="9"/>
      <c r="H476" s="9"/>
      <c r="I476" s="9"/>
      <c r="J476" s="9"/>
      <c r="K476" s="9"/>
      <c r="L476" s="9"/>
      <c r="M476" s="9"/>
    </row>
    <row r="477" spans="3:13">
      <c r="C477" s="9"/>
      <c r="D477" s="9"/>
      <c r="E477" s="61"/>
      <c r="F477" s="18"/>
      <c r="G477" s="9"/>
      <c r="H477" s="9"/>
      <c r="I477" s="9"/>
      <c r="J477" s="9"/>
      <c r="K477" s="9"/>
      <c r="L477" s="9"/>
      <c r="M477" s="9"/>
    </row>
    <row r="478" spans="3:13">
      <c r="C478" s="9"/>
      <c r="D478" s="9"/>
      <c r="E478" s="61"/>
      <c r="F478" s="18"/>
      <c r="G478" s="9"/>
      <c r="H478" s="9"/>
      <c r="I478" s="9"/>
      <c r="J478" s="9"/>
      <c r="K478" s="9"/>
      <c r="L478" s="9"/>
      <c r="M478" s="9"/>
    </row>
    <row r="479" spans="3:13">
      <c r="C479" s="9"/>
      <c r="D479" s="9"/>
      <c r="E479" s="61"/>
      <c r="F479" s="18"/>
      <c r="G479" s="9"/>
      <c r="H479" s="9"/>
      <c r="I479" s="9"/>
      <c r="J479" s="9"/>
      <c r="K479" s="9"/>
      <c r="L479" s="9"/>
      <c r="M479" s="9"/>
    </row>
    <row r="480" spans="3:13">
      <c r="C480" s="9"/>
      <c r="D480" s="9"/>
      <c r="E480" s="61"/>
      <c r="F480" s="18"/>
      <c r="G480" s="9"/>
      <c r="H480" s="9"/>
      <c r="I480" s="9"/>
      <c r="J480" s="9"/>
      <c r="K480" s="9"/>
      <c r="L480" s="9"/>
      <c r="M480" s="9"/>
    </row>
    <row r="481" spans="3:13">
      <c r="C481" s="9"/>
      <c r="D481" s="9"/>
      <c r="E481" s="61"/>
      <c r="F481" s="18"/>
      <c r="G481" s="9"/>
      <c r="H481" s="9"/>
      <c r="I481" s="9"/>
      <c r="J481" s="9"/>
      <c r="K481" s="9"/>
      <c r="L481" s="9"/>
      <c r="M481" s="9"/>
    </row>
    <row r="482" spans="3:13">
      <c r="C482" s="9"/>
      <c r="D482" s="9"/>
      <c r="E482" s="61"/>
      <c r="F482" s="18"/>
      <c r="G482" s="9"/>
      <c r="H482" s="9"/>
      <c r="I482" s="9"/>
      <c r="J482" s="9"/>
      <c r="K482" s="9"/>
      <c r="L482" s="9"/>
      <c r="M482" s="9"/>
    </row>
    <row r="483" spans="3:13">
      <c r="C483" s="9"/>
      <c r="D483" s="9"/>
      <c r="E483" s="61"/>
      <c r="F483" s="18"/>
      <c r="G483" s="9"/>
      <c r="H483" s="9"/>
      <c r="I483" s="9"/>
      <c r="J483" s="9"/>
      <c r="K483" s="9"/>
      <c r="L483" s="9"/>
      <c r="M483" s="9"/>
    </row>
    <row r="484" spans="3:13">
      <c r="C484" s="9"/>
      <c r="D484" s="9"/>
      <c r="E484" s="61"/>
      <c r="F484" s="18"/>
      <c r="G484" s="9"/>
      <c r="H484" s="9"/>
      <c r="I484" s="9"/>
      <c r="J484" s="9"/>
      <c r="K484" s="9"/>
      <c r="L484" s="9"/>
      <c r="M484" s="9"/>
    </row>
    <row r="485" spans="3:13">
      <c r="C485" s="9"/>
      <c r="D485" s="9"/>
      <c r="E485" s="61"/>
      <c r="F485" s="18"/>
      <c r="G485" s="9"/>
      <c r="H485" s="9"/>
      <c r="I485" s="9"/>
      <c r="J485" s="9"/>
      <c r="K485" s="9"/>
      <c r="L485" s="9"/>
      <c r="M485" s="9"/>
    </row>
    <row r="486" spans="3:13">
      <c r="C486" s="9"/>
      <c r="D486" s="9"/>
      <c r="E486" s="61"/>
      <c r="F486" s="18"/>
      <c r="G486" s="9"/>
      <c r="H486" s="9"/>
      <c r="I486" s="9"/>
      <c r="J486" s="9"/>
      <c r="K486" s="9"/>
      <c r="L486" s="9"/>
      <c r="M486" s="9"/>
    </row>
    <row r="487" spans="3:13">
      <c r="C487" s="9"/>
      <c r="D487" s="9"/>
      <c r="E487" s="61"/>
      <c r="F487" s="18"/>
      <c r="G487" s="9"/>
      <c r="H487" s="9"/>
      <c r="I487" s="9"/>
      <c r="J487" s="9"/>
      <c r="K487" s="9"/>
      <c r="L487" s="9"/>
      <c r="M487" s="9"/>
    </row>
    <row r="488" spans="3:13">
      <c r="C488" s="9"/>
      <c r="D488" s="9"/>
      <c r="E488" s="61"/>
      <c r="F488" s="18"/>
      <c r="G488" s="9"/>
      <c r="H488" s="9"/>
      <c r="I488" s="9"/>
      <c r="J488" s="9"/>
      <c r="K488" s="9"/>
      <c r="L488" s="9"/>
      <c r="M488" s="9"/>
    </row>
    <row r="489" spans="3:13">
      <c r="C489" s="9"/>
      <c r="D489" s="9"/>
      <c r="E489" s="61"/>
      <c r="F489" s="18"/>
      <c r="G489" s="9"/>
      <c r="H489" s="9"/>
      <c r="I489" s="9"/>
      <c r="J489" s="9"/>
      <c r="K489" s="9"/>
      <c r="L489" s="9"/>
      <c r="M489" s="9"/>
    </row>
    <row r="490" spans="3:13">
      <c r="C490" s="9"/>
      <c r="D490" s="9"/>
      <c r="E490" s="61"/>
      <c r="F490" s="18"/>
      <c r="G490" s="9"/>
      <c r="H490" s="9"/>
      <c r="I490" s="9"/>
      <c r="J490" s="9"/>
      <c r="K490" s="9"/>
      <c r="L490" s="9"/>
      <c r="M490" s="9"/>
    </row>
    <row r="491" spans="3:13">
      <c r="C491" s="9"/>
      <c r="D491" s="9"/>
      <c r="E491" s="61"/>
      <c r="F491" s="18"/>
      <c r="G491" s="9"/>
      <c r="H491" s="9"/>
      <c r="I491" s="9"/>
      <c r="J491" s="9"/>
      <c r="K491" s="9"/>
      <c r="L491" s="9"/>
      <c r="M491" s="9"/>
    </row>
    <row r="492" spans="3:13">
      <c r="C492" s="9"/>
      <c r="D492" s="9"/>
      <c r="E492" s="61"/>
      <c r="F492" s="18"/>
      <c r="G492" s="9"/>
      <c r="H492" s="9"/>
      <c r="I492" s="9"/>
      <c r="J492" s="9"/>
      <c r="K492" s="9"/>
      <c r="L492" s="9"/>
      <c r="M492" s="9"/>
    </row>
    <row r="493" spans="3:13">
      <c r="C493" s="9"/>
      <c r="D493" s="9"/>
      <c r="E493" s="61"/>
      <c r="F493" s="18"/>
      <c r="G493" s="9"/>
      <c r="H493" s="9"/>
      <c r="I493" s="9"/>
      <c r="J493" s="9"/>
      <c r="K493" s="9"/>
      <c r="L493" s="9"/>
      <c r="M493" s="9"/>
    </row>
    <row r="494" spans="3:13">
      <c r="C494" s="9"/>
      <c r="D494" s="9"/>
      <c r="E494" s="61"/>
      <c r="F494" s="18"/>
      <c r="G494" s="9"/>
      <c r="H494" s="9"/>
      <c r="I494" s="9"/>
      <c r="J494" s="9"/>
      <c r="K494" s="9"/>
      <c r="L494" s="9"/>
      <c r="M494" s="9"/>
    </row>
    <row r="495" spans="3:13">
      <c r="C495" s="9"/>
      <c r="D495" s="9"/>
      <c r="E495" s="61"/>
      <c r="F495" s="18"/>
      <c r="G495" s="9"/>
      <c r="H495" s="9"/>
      <c r="I495" s="9"/>
      <c r="J495" s="9"/>
      <c r="K495" s="9"/>
      <c r="L495" s="9"/>
      <c r="M495" s="9"/>
    </row>
    <row r="496" spans="3:13">
      <c r="C496" s="9"/>
      <c r="D496" s="9"/>
      <c r="E496" s="61"/>
      <c r="F496" s="18"/>
      <c r="G496" s="9"/>
      <c r="H496" s="9"/>
      <c r="I496" s="9"/>
      <c r="J496" s="9"/>
      <c r="K496" s="9"/>
      <c r="L496" s="9"/>
      <c r="M496" s="9"/>
    </row>
    <row r="497" spans="3:13">
      <c r="C497" s="9"/>
      <c r="D497" s="9"/>
      <c r="E497" s="61"/>
      <c r="F497" s="18"/>
      <c r="G497" s="9"/>
      <c r="H497" s="9"/>
      <c r="I497" s="9"/>
      <c r="J497" s="9"/>
      <c r="K497" s="9"/>
      <c r="L497" s="9"/>
      <c r="M497" s="9"/>
    </row>
    <row r="498" spans="3:13">
      <c r="C498" s="9"/>
      <c r="D498" s="9"/>
      <c r="E498" s="61"/>
      <c r="F498" s="18"/>
      <c r="G498" s="9"/>
      <c r="H498" s="9"/>
      <c r="I498" s="9"/>
      <c r="J498" s="9"/>
      <c r="K498" s="9"/>
      <c r="L498" s="9"/>
      <c r="M498" s="9"/>
    </row>
    <row r="499" spans="3:13">
      <c r="C499" s="9"/>
      <c r="D499" s="9"/>
      <c r="E499" s="61"/>
      <c r="F499" s="18"/>
      <c r="G499" s="9"/>
      <c r="H499" s="9"/>
      <c r="I499" s="9"/>
      <c r="J499" s="9"/>
      <c r="K499" s="9"/>
      <c r="L499" s="9"/>
      <c r="M499" s="9"/>
    </row>
    <row r="500" spans="3:13">
      <c r="C500" s="9"/>
      <c r="D500" s="9"/>
      <c r="E500" s="61"/>
      <c r="F500" s="18"/>
      <c r="G500" s="9"/>
      <c r="H500" s="9"/>
      <c r="I500" s="9"/>
      <c r="J500" s="9"/>
      <c r="K500" s="9"/>
      <c r="L500" s="9"/>
      <c r="M500" s="9"/>
    </row>
    <row r="501" spans="3:13">
      <c r="C501" s="9"/>
      <c r="D501" s="9"/>
      <c r="E501" s="61"/>
      <c r="F501" s="18"/>
      <c r="G501" s="9"/>
      <c r="H501" s="9"/>
      <c r="I501" s="9"/>
      <c r="J501" s="9"/>
      <c r="K501" s="9"/>
      <c r="L501" s="9"/>
      <c r="M501" s="9"/>
    </row>
    <row r="502" spans="3:13">
      <c r="C502" s="9"/>
      <c r="D502" s="9"/>
      <c r="E502" s="61"/>
      <c r="F502" s="18"/>
      <c r="G502" s="9"/>
      <c r="H502" s="9"/>
      <c r="I502" s="9"/>
      <c r="J502" s="9"/>
      <c r="K502" s="9"/>
      <c r="L502" s="9"/>
      <c r="M502" s="9"/>
    </row>
    <row r="503" spans="3:13">
      <c r="C503" s="9"/>
      <c r="D503" s="9"/>
      <c r="E503" s="61"/>
      <c r="F503" s="18"/>
      <c r="G503" s="9"/>
      <c r="H503" s="9"/>
      <c r="I503" s="9"/>
      <c r="J503" s="9"/>
      <c r="K503" s="9"/>
      <c r="L503" s="9"/>
      <c r="M503" s="9"/>
    </row>
    <row r="504" spans="3:13">
      <c r="C504" s="9"/>
      <c r="D504" s="9"/>
      <c r="E504" s="61"/>
      <c r="F504" s="18"/>
      <c r="G504" s="9"/>
      <c r="H504" s="9"/>
      <c r="I504" s="9"/>
      <c r="J504" s="9"/>
      <c r="K504" s="9"/>
      <c r="L504" s="9"/>
      <c r="M504" s="9"/>
    </row>
    <row r="505" spans="3:13">
      <c r="C505" s="9"/>
      <c r="D505" s="9"/>
      <c r="E505" s="61"/>
      <c r="F505" s="18"/>
      <c r="G505" s="9"/>
      <c r="H505" s="9"/>
      <c r="I505" s="9"/>
      <c r="J505" s="9"/>
      <c r="K505" s="9"/>
      <c r="L505" s="9"/>
      <c r="M505" s="9"/>
    </row>
    <row r="506" spans="3:13">
      <c r="C506" s="9"/>
      <c r="D506" s="9"/>
      <c r="E506" s="61"/>
      <c r="F506" s="18"/>
      <c r="G506" s="9"/>
      <c r="H506" s="9"/>
      <c r="I506" s="9"/>
      <c r="J506" s="9"/>
      <c r="K506" s="9"/>
      <c r="L506" s="9"/>
      <c r="M506" s="9"/>
    </row>
    <row r="507" spans="3:13">
      <c r="C507" s="9"/>
      <c r="D507" s="9"/>
      <c r="E507" s="61"/>
      <c r="F507" s="18"/>
      <c r="G507" s="9"/>
      <c r="H507" s="9"/>
      <c r="I507" s="9"/>
      <c r="J507" s="9"/>
      <c r="K507" s="9"/>
      <c r="L507" s="9"/>
      <c r="M507" s="9"/>
    </row>
    <row r="508" spans="3:13">
      <c r="C508" s="9"/>
      <c r="D508" s="9"/>
      <c r="E508" s="61"/>
      <c r="F508" s="18"/>
      <c r="G508" s="9"/>
      <c r="H508" s="9"/>
      <c r="I508" s="9"/>
      <c r="J508" s="9"/>
      <c r="K508" s="9"/>
      <c r="L508" s="9"/>
      <c r="M508" s="9"/>
    </row>
    <row r="509" spans="3:13">
      <c r="C509" s="9"/>
      <c r="D509" s="9"/>
      <c r="E509" s="61"/>
      <c r="F509" s="18"/>
      <c r="G509" s="9"/>
      <c r="H509" s="9"/>
      <c r="I509" s="9"/>
      <c r="J509" s="9"/>
      <c r="K509" s="9"/>
      <c r="L509" s="9"/>
      <c r="M509" s="9"/>
    </row>
    <row r="510" spans="3:13">
      <c r="C510" s="9"/>
      <c r="D510" s="9"/>
      <c r="E510" s="61"/>
      <c r="F510" s="18"/>
      <c r="G510" s="9"/>
      <c r="H510" s="9"/>
      <c r="I510" s="9"/>
      <c r="J510" s="9"/>
      <c r="K510" s="9"/>
      <c r="L510" s="9"/>
      <c r="M510" s="9"/>
    </row>
    <row r="511" spans="3:13">
      <c r="C511" s="9"/>
      <c r="D511" s="9"/>
      <c r="E511" s="61"/>
      <c r="F511" s="18"/>
      <c r="G511" s="9"/>
      <c r="H511" s="9"/>
      <c r="I511" s="9"/>
      <c r="J511" s="9"/>
      <c r="K511" s="9"/>
      <c r="L511" s="9"/>
      <c r="M511" s="9"/>
    </row>
    <row r="512" spans="3:13">
      <c r="C512" s="9"/>
      <c r="D512" s="9"/>
      <c r="E512" s="61"/>
      <c r="F512" s="18"/>
      <c r="G512" s="9"/>
      <c r="H512" s="9"/>
      <c r="I512" s="9"/>
      <c r="J512" s="9"/>
      <c r="K512" s="9"/>
      <c r="L512" s="9"/>
      <c r="M512" s="9"/>
    </row>
    <row r="513" spans="3:13">
      <c r="C513" s="9"/>
      <c r="D513" s="9"/>
      <c r="E513" s="61"/>
      <c r="F513" s="18"/>
      <c r="G513" s="9"/>
      <c r="H513" s="9"/>
      <c r="I513" s="9"/>
      <c r="J513" s="9"/>
      <c r="K513" s="9"/>
      <c r="L513" s="9"/>
      <c r="M513" s="9"/>
    </row>
    <row r="514" spans="3:13">
      <c r="C514" s="9"/>
      <c r="D514" s="9"/>
      <c r="E514" s="61"/>
      <c r="F514" s="18"/>
      <c r="G514" s="9"/>
      <c r="H514" s="9"/>
      <c r="I514" s="9"/>
      <c r="J514" s="9"/>
      <c r="K514" s="9"/>
      <c r="L514" s="9"/>
      <c r="M514" s="9"/>
    </row>
    <row r="515" spans="3:13">
      <c r="C515" s="9"/>
      <c r="D515" s="9"/>
      <c r="E515" s="61"/>
      <c r="F515" s="18"/>
      <c r="G515" s="9"/>
      <c r="H515" s="9"/>
      <c r="I515" s="9"/>
      <c r="J515" s="9"/>
      <c r="K515" s="9"/>
      <c r="L515" s="9"/>
      <c r="M515" s="9"/>
    </row>
    <row r="516" spans="3:13">
      <c r="C516" s="9"/>
      <c r="D516" s="9"/>
      <c r="E516" s="61"/>
      <c r="F516" s="18"/>
      <c r="G516" s="9"/>
      <c r="H516" s="9"/>
      <c r="I516" s="9"/>
      <c r="J516" s="9"/>
      <c r="K516" s="9"/>
      <c r="L516" s="9"/>
      <c r="M516" s="9"/>
    </row>
    <row r="517" spans="3:13">
      <c r="C517" s="9"/>
      <c r="D517" s="9"/>
      <c r="E517" s="61"/>
      <c r="F517" s="18"/>
      <c r="G517" s="9"/>
      <c r="H517" s="9"/>
      <c r="I517" s="9"/>
      <c r="J517" s="9"/>
      <c r="K517" s="9"/>
      <c r="L517" s="9"/>
      <c r="M517" s="9"/>
    </row>
    <row r="518" spans="3:13">
      <c r="C518" s="9"/>
      <c r="D518" s="9"/>
      <c r="E518" s="61"/>
      <c r="F518" s="18"/>
      <c r="G518" s="9"/>
      <c r="H518" s="9"/>
      <c r="I518" s="9"/>
      <c r="J518" s="9"/>
      <c r="K518" s="9"/>
      <c r="L518" s="9"/>
      <c r="M518" s="9"/>
    </row>
    <row r="519" spans="3:13">
      <c r="C519" s="9"/>
      <c r="D519" s="9"/>
      <c r="E519" s="61"/>
      <c r="F519" s="18"/>
      <c r="G519" s="9"/>
      <c r="H519" s="9"/>
      <c r="I519" s="9"/>
      <c r="J519" s="9"/>
      <c r="K519" s="9"/>
      <c r="L519" s="9"/>
      <c r="M519" s="9"/>
    </row>
    <row r="520" spans="3:13">
      <c r="C520" s="9"/>
      <c r="D520" s="9"/>
      <c r="E520" s="61"/>
      <c r="F520" s="18"/>
      <c r="G520" s="9"/>
      <c r="H520" s="9"/>
      <c r="I520" s="9"/>
      <c r="J520" s="9"/>
      <c r="K520" s="9"/>
      <c r="L520" s="9"/>
      <c r="M520" s="9"/>
    </row>
    <row r="521" spans="3:13">
      <c r="C521" s="9"/>
      <c r="D521" s="9"/>
      <c r="E521" s="61"/>
      <c r="F521" s="18"/>
      <c r="G521" s="9"/>
      <c r="H521" s="9"/>
      <c r="I521" s="9"/>
      <c r="J521" s="9"/>
      <c r="K521" s="9"/>
      <c r="L521" s="9"/>
      <c r="M521" s="9"/>
    </row>
    <row r="522" spans="3:13">
      <c r="C522" s="9"/>
      <c r="D522" s="9"/>
      <c r="E522" s="61"/>
      <c r="F522" s="18"/>
      <c r="G522" s="9"/>
      <c r="H522" s="9"/>
      <c r="I522" s="9"/>
      <c r="J522" s="9"/>
      <c r="K522" s="9"/>
      <c r="L522" s="9"/>
      <c r="M522" s="9"/>
    </row>
    <row r="523" spans="3:13">
      <c r="C523" s="9"/>
      <c r="D523" s="9"/>
      <c r="E523" s="61"/>
      <c r="F523" s="18"/>
      <c r="G523" s="9"/>
      <c r="H523" s="9"/>
      <c r="I523" s="9"/>
      <c r="J523" s="9"/>
      <c r="K523" s="9"/>
      <c r="L523" s="9"/>
      <c r="M523" s="9"/>
    </row>
    <row r="524" spans="3:13">
      <c r="C524" s="9"/>
      <c r="D524" s="9"/>
      <c r="E524" s="61"/>
      <c r="F524" s="18"/>
      <c r="G524" s="9"/>
      <c r="H524" s="9"/>
      <c r="I524" s="9"/>
      <c r="J524" s="9"/>
      <c r="K524" s="9"/>
      <c r="L524" s="9"/>
      <c r="M524" s="9"/>
    </row>
    <row r="525" spans="3:13">
      <c r="C525" s="9"/>
      <c r="D525" s="9"/>
      <c r="E525" s="61"/>
      <c r="F525" s="18"/>
      <c r="G525" s="9"/>
      <c r="H525" s="9"/>
      <c r="I525" s="9"/>
      <c r="J525" s="9"/>
      <c r="K525" s="9"/>
      <c r="L525" s="9"/>
      <c r="M525" s="9"/>
    </row>
    <row r="526" spans="3:13">
      <c r="C526" s="9"/>
      <c r="D526" s="9"/>
      <c r="E526" s="61"/>
      <c r="F526" s="18"/>
      <c r="G526" s="9"/>
      <c r="H526" s="9"/>
      <c r="I526" s="9"/>
      <c r="J526" s="9"/>
      <c r="K526" s="9"/>
      <c r="L526" s="9"/>
      <c r="M526" s="9"/>
    </row>
    <row r="527" spans="3:13">
      <c r="C527" s="9"/>
      <c r="D527" s="9"/>
      <c r="E527" s="61"/>
      <c r="F527" s="18"/>
      <c r="G527" s="9"/>
      <c r="H527" s="9"/>
      <c r="I527" s="9"/>
      <c r="J527" s="9"/>
      <c r="K527" s="9"/>
      <c r="L527" s="9"/>
      <c r="M527" s="9"/>
    </row>
    <row r="528" spans="3:13">
      <c r="C528" s="9"/>
      <c r="D528" s="9"/>
      <c r="E528" s="61"/>
      <c r="F528" s="18"/>
      <c r="G528" s="9"/>
      <c r="H528" s="9"/>
      <c r="I528" s="9"/>
      <c r="J528" s="9"/>
      <c r="K528" s="9"/>
      <c r="L528" s="9"/>
      <c r="M528" s="9"/>
    </row>
    <row r="529" spans="3:13">
      <c r="C529" s="9"/>
      <c r="D529" s="9"/>
      <c r="E529" s="61"/>
      <c r="F529" s="18"/>
      <c r="G529" s="9"/>
      <c r="H529" s="9"/>
      <c r="I529" s="9"/>
      <c r="J529" s="9"/>
      <c r="K529" s="9"/>
      <c r="L529" s="9"/>
      <c r="M529" s="9"/>
    </row>
    <row r="530" spans="3:13">
      <c r="C530" s="9"/>
      <c r="D530" s="9"/>
      <c r="E530" s="61"/>
      <c r="F530" s="18"/>
      <c r="G530" s="9"/>
      <c r="H530" s="9"/>
      <c r="I530" s="9"/>
      <c r="J530" s="9"/>
      <c r="K530" s="9"/>
      <c r="L530" s="9"/>
      <c r="M530" s="9"/>
    </row>
    <row r="531" spans="3:13">
      <c r="C531" s="9"/>
      <c r="D531" s="9"/>
      <c r="E531" s="61"/>
      <c r="F531" s="18"/>
      <c r="G531" s="9"/>
      <c r="H531" s="9"/>
      <c r="I531" s="9"/>
      <c r="J531" s="9"/>
      <c r="K531" s="9"/>
      <c r="L531" s="9"/>
      <c r="M531" s="9"/>
    </row>
    <row r="532" spans="3:13">
      <c r="C532" s="9"/>
      <c r="D532" s="9"/>
      <c r="E532" s="61"/>
      <c r="F532" s="18"/>
      <c r="G532" s="9"/>
      <c r="H532" s="9"/>
      <c r="I532" s="9"/>
      <c r="J532" s="9"/>
      <c r="K532" s="9"/>
      <c r="L532" s="9"/>
      <c r="M532" s="9"/>
    </row>
    <row r="533" spans="3:13">
      <c r="C533" s="9"/>
      <c r="D533" s="9"/>
      <c r="E533" s="61"/>
      <c r="F533" s="18"/>
      <c r="G533" s="9"/>
      <c r="H533" s="9"/>
      <c r="I533" s="9"/>
      <c r="J533" s="9"/>
      <c r="K533" s="9"/>
      <c r="L533" s="9"/>
      <c r="M533" s="9"/>
    </row>
    <row r="534" spans="3:13">
      <c r="C534" s="9"/>
      <c r="D534" s="9"/>
      <c r="E534" s="61"/>
      <c r="F534" s="18"/>
      <c r="G534" s="9"/>
      <c r="H534" s="9"/>
      <c r="I534" s="9"/>
      <c r="J534" s="9"/>
      <c r="K534" s="9"/>
      <c r="L534" s="9"/>
      <c r="M534" s="9"/>
    </row>
    <row r="535" spans="3:13">
      <c r="C535" s="9"/>
      <c r="D535" s="9"/>
      <c r="E535" s="61"/>
      <c r="F535" s="18"/>
      <c r="G535" s="9"/>
      <c r="H535" s="9"/>
      <c r="I535" s="9"/>
      <c r="J535" s="9"/>
      <c r="K535" s="9"/>
      <c r="L535" s="9"/>
      <c r="M535" s="9"/>
    </row>
    <row r="536" spans="3:13">
      <c r="C536" s="9"/>
      <c r="D536" s="9"/>
      <c r="E536" s="61"/>
      <c r="F536" s="18"/>
      <c r="G536" s="9"/>
      <c r="H536" s="9"/>
      <c r="I536" s="9"/>
      <c r="J536" s="9"/>
      <c r="K536" s="9"/>
      <c r="L536" s="9"/>
      <c r="M536" s="9"/>
    </row>
    <row r="537" spans="3:13">
      <c r="C537" s="9"/>
      <c r="D537" s="9"/>
      <c r="E537" s="61"/>
      <c r="F537" s="18"/>
      <c r="G537" s="9"/>
      <c r="H537" s="9"/>
      <c r="I537" s="9"/>
      <c r="J537" s="9"/>
      <c r="K537" s="9"/>
      <c r="L537" s="9"/>
      <c r="M537" s="9"/>
    </row>
    <row r="538" spans="3:13">
      <c r="C538" s="9"/>
      <c r="D538" s="9"/>
      <c r="E538" s="61"/>
      <c r="F538" s="18"/>
      <c r="G538" s="9"/>
      <c r="H538" s="9"/>
      <c r="I538" s="9"/>
      <c r="J538" s="9"/>
      <c r="K538" s="9"/>
      <c r="L538" s="9"/>
      <c r="M538" s="9"/>
    </row>
    <row r="539" spans="3:13">
      <c r="C539" s="9"/>
      <c r="D539" s="9"/>
      <c r="E539" s="61"/>
      <c r="F539" s="18"/>
      <c r="G539" s="9"/>
      <c r="H539" s="9"/>
      <c r="I539" s="9"/>
      <c r="J539" s="9"/>
      <c r="K539" s="9"/>
      <c r="L539" s="9"/>
      <c r="M539" s="9"/>
    </row>
    <row r="540" spans="3:13">
      <c r="C540" s="9"/>
      <c r="D540" s="9"/>
      <c r="E540" s="61"/>
      <c r="F540" s="18"/>
      <c r="G540" s="9"/>
      <c r="H540" s="9"/>
      <c r="I540" s="9"/>
      <c r="J540" s="9"/>
      <c r="K540" s="9"/>
      <c r="L540" s="9"/>
      <c r="M540" s="9"/>
    </row>
    <row r="541" spans="3:13">
      <c r="C541" s="9"/>
      <c r="D541" s="9"/>
      <c r="E541" s="61"/>
      <c r="F541" s="18"/>
      <c r="G541" s="9"/>
      <c r="H541" s="9"/>
      <c r="I541" s="9"/>
      <c r="J541" s="9"/>
      <c r="K541" s="9"/>
      <c r="L541" s="9"/>
      <c r="M541" s="9"/>
    </row>
    <row r="542" spans="3:13">
      <c r="C542" s="9"/>
      <c r="D542" s="9"/>
      <c r="E542" s="61"/>
      <c r="F542" s="18"/>
      <c r="G542" s="9"/>
      <c r="H542" s="9"/>
      <c r="I542" s="9"/>
      <c r="J542" s="9"/>
      <c r="K542" s="9"/>
      <c r="L542" s="9"/>
      <c r="M542" s="9"/>
    </row>
    <row r="543" spans="3:13">
      <c r="C543" s="9"/>
      <c r="D543" s="9"/>
      <c r="E543" s="61"/>
      <c r="F543" s="18"/>
      <c r="G543" s="9"/>
      <c r="H543" s="9"/>
      <c r="I543" s="9"/>
      <c r="J543" s="9"/>
      <c r="K543" s="9"/>
      <c r="L543" s="9"/>
      <c r="M543" s="9"/>
    </row>
    <row r="544" spans="3:13">
      <c r="C544" s="9"/>
      <c r="D544" s="9"/>
      <c r="E544" s="61"/>
      <c r="F544" s="18"/>
      <c r="G544" s="9"/>
      <c r="H544" s="9"/>
      <c r="I544" s="9"/>
      <c r="J544" s="9"/>
      <c r="K544" s="9"/>
      <c r="L544" s="9"/>
      <c r="M544" s="9"/>
    </row>
    <row r="545" spans="3:13">
      <c r="C545" s="9"/>
      <c r="D545" s="9"/>
      <c r="E545" s="61"/>
      <c r="F545" s="18"/>
      <c r="G545" s="9"/>
      <c r="H545" s="9"/>
      <c r="I545" s="9"/>
      <c r="J545" s="9"/>
      <c r="K545" s="9"/>
      <c r="L545" s="9"/>
      <c r="M545" s="9"/>
    </row>
    <row r="546" spans="3:13">
      <c r="C546" s="9"/>
      <c r="D546" s="9"/>
      <c r="E546" s="61"/>
      <c r="F546" s="18"/>
      <c r="G546" s="9"/>
      <c r="H546" s="9"/>
      <c r="I546" s="9"/>
      <c r="J546" s="9"/>
      <c r="K546" s="9"/>
      <c r="L546" s="9"/>
      <c r="M546" s="9"/>
    </row>
    <row r="547" spans="3:13">
      <c r="C547" s="9"/>
      <c r="D547" s="9"/>
      <c r="E547" s="61"/>
      <c r="F547" s="18"/>
      <c r="G547" s="9"/>
      <c r="H547" s="9"/>
      <c r="I547" s="9"/>
      <c r="J547" s="9"/>
      <c r="K547" s="9"/>
      <c r="L547" s="9"/>
      <c r="M547" s="9"/>
    </row>
    <row r="548" spans="3:13">
      <c r="C548" s="9"/>
      <c r="D548" s="9"/>
      <c r="E548" s="61"/>
      <c r="F548" s="18"/>
      <c r="G548" s="9"/>
      <c r="H548" s="9"/>
      <c r="I548" s="9"/>
      <c r="J548" s="9"/>
      <c r="K548" s="9"/>
      <c r="L548" s="9"/>
      <c r="M548" s="9"/>
    </row>
    <row r="549" spans="3:13">
      <c r="C549" s="9"/>
      <c r="D549" s="9"/>
      <c r="E549" s="61"/>
      <c r="F549" s="18"/>
      <c r="G549" s="9"/>
      <c r="H549" s="9"/>
      <c r="I549" s="9"/>
      <c r="J549" s="9"/>
      <c r="K549" s="9"/>
      <c r="L549" s="9"/>
      <c r="M549" s="9"/>
    </row>
    <row r="550" spans="3:13">
      <c r="C550" s="9"/>
      <c r="D550" s="9"/>
      <c r="E550" s="61"/>
      <c r="F550" s="18"/>
      <c r="G550" s="9"/>
      <c r="H550" s="9"/>
      <c r="I550" s="9"/>
      <c r="J550" s="9"/>
      <c r="K550" s="9"/>
      <c r="L550" s="9"/>
      <c r="M550" s="9"/>
    </row>
    <row r="551" spans="3:13">
      <c r="C551" s="9"/>
      <c r="D551" s="9"/>
      <c r="E551" s="61"/>
      <c r="F551" s="18"/>
      <c r="G551" s="9"/>
      <c r="H551" s="9"/>
      <c r="I551" s="9"/>
      <c r="J551" s="9"/>
      <c r="K551" s="9"/>
      <c r="L551" s="9"/>
      <c r="M551" s="9"/>
    </row>
    <row r="552" spans="3:13">
      <c r="C552" s="9"/>
      <c r="D552" s="9"/>
      <c r="E552" s="61"/>
      <c r="F552" s="18"/>
      <c r="G552" s="9"/>
      <c r="H552" s="9"/>
      <c r="I552" s="9"/>
      <c r="J552" s="9"/>
      <c r="K552" s="9"/>
      <c r="L552" s="9"/>
      <c r="M552" s="9"/>
    </row>
    <row r="553" spans="3:13">
      <c r="C553" s="9"/>
      <c r="D553" s="9"/>
      <c r="E553" s="61"/>
      <c r="F553" s="18"/>
      <c r="G553" s="9"/>
      <c r="H553" s="9"/>
      <c r="I553" s="9"/>
      <c r="J553" s="9"/>
      <c r="K553" s="9"/>
      <c r="L553" s="9"/>
      <c r="M553" s="9"/>
    </row>
    <row r="554" spans="3:13">
      <c r="C554" s="9"/>
      <c r="D554" s="9"/>
      <c r="E554" s="61"/>
      <c r="F554" s="18"/>
      <c r="G554" s="9"/>
      <c r="H554" s="9"/>
      <c r="I554" s="9"/>
      <c r="J554" s="9"/>
      <c r="K554" s="9"/>
      <c r="L554" s="9"/>
      <c r="M554" s="9"/>
    </row>
    <row r="555" spans="3:13">
      <c r="C555" s="9"/>
      <c r="D555" s="9"/>
      <c r="E555" s="61"/>
      <c r="F555" s="18"/>
      <c r="G555" s="9"/>
      <c r="H555" s="9"/>
      <c r="I555" s="9"/>
      <c r="J555" s="9"/>
      <c r="K555" s="9"/>
      <c r="L555" s="9"/>
      <c r="M555" s="9"/>
    </row>
    <row r="556" spans="3:13">
      <c r="C556" s="9"/>
      <c r="D556" s="9"/>
      <c r="E556" s="61"/>
      <c r="F556" s="18"/>
      <c r="G556" s="9"/>
      <c r="H556" s="9"/>
      <c r="I556" s="9"/>
      <c r="J556" s="9"/>
      <c r="K556" s="9"/>
      <c r="L556" s="9"/>
      <c r="M556" s="9"/>
    </row>
    <row r="557" spans="3:13">
      <c r="C557" s="9"/>
      <c r="D557" s="9"/>
      <c r="E557" s="61"/>
      <c r="F557" s="18"/>
      <c r="G557" s="9"/>
      <c r="H557" s="9"/>
      <c r="I557" s="9"/>
      <c r="J557" s="9"/>
      <c r="K557" s="9"/>
      <c r="L557" s="9"/>
      <c r="M557" s="9"/>
    </row>
    <row r="558" spans="3:13">
      <c r="C558" s="9"/>
      <c r="D558" s="9"/>
      <c r="E558" s="61"/>
      <c r="F558" s="18"/>
      <c r="G558" s="9"/>
      <c r="H558" s="9"/>
      <c r="I558" s="9"/>
      <c r="J558" s="9"/>
      <c r="K558" s="9"/>
      <c r="L558" s="9"/>
      <c r="M558" s="9"/>
    </row>
    <row r="559" spans="3:13">
      <c r="C559" s="9"/>
      <c r="D559" s="9"/>
      <c r="E559" s="61"/>
      <c r="F559" s="18"/>
      <c r="G559" s="9"/>
      <c r="H559" s="9"/>
      <c r="I559" s="9"/>
      <c r="J559" s="9"/>
      <c r="K559" s="9"/>
      <c r="L559" s="9"/>
      <c r="M559" s="9"/>
    </row>
    <row r="560" spans="3:13">
      <c r="C560" s="9"/>
      <c r="D560" s="9"/>
      <c r="E560" s="61"/>
      <c r="F560" s="18"/>
      <c r="G560" s="9"/>
      <c r="H560" s="9"/>
      <c r="I560" s="9"/>
      <c r="J560" s="9"/>
      <c r="K560" s="9"/>
      <c r="L560" s="9"/>
      <c r="M560" s="9"/>
    </row>
    <row r="561" spans="3:13">
      <c r="C561" s="9"/>
      <c r="D561" s="9"/>
      <c r="E561" s="61"/>
      <c r="F561" s="18"/>
      <c r="G561" s="9"/>
      <c r="H561" s="9"/>
      <c r="I561" s="9"/>
      <c r="J561" s="9"/>
      <c r="K561" s="9"/>
      <c r="L561" s="9"/>
      <c r="M561" s="9"/>
    </row>
    <row r="562" spans="3:13">
      <c r="C562" s="9"/>
      <c r="D562" s="9"/>
      <c r="E562" s="61"/>
      <c r="F562" s="18"/>
      <c r="G562" s="9"/>
      <c r="H562" s="9"/>
      <c r="I562" s="9"/>
      <c r="J562" s="9"/>
      <c r="K562" s="9"/>
      <c r="L562" s="9"/>
      <c r="M562" s="9"/>
    </row>
    <row r="563" spans="3:13">
      <c r="C563" s="9"/>
      <c r="D563" s="9"/>
      <c r="E563" s="61"/>
      <c r="F563" s="18"/>
      <c r="G563" s="9"/>
      <c r="H563" s="9"/>
      <c r="I563" s="9"/>
      <c r="J563" s="9"/>
      <c r="K563" s="9"/>
      <c r="L563" s="9"/>
      <c r="M563" s="9"/>
    </row>
    <row r="564" spans="3:13">
      <c r="C564" s="9"/>
      <c r="D564" s="9"/>
      <c r="E564" s="61"/>
      <c r="F564" s="18"/>
      <c r="G564" s="9"/>
      <c r="H564" s="9"/>
      <c r="I564" s="9"/>
      <c r="J564" s="9"/>
      <c r="K564" s="9"/>
      <c r="L564" s="9"/>
      <c r="M564" s="9"/>
    </row>
    <row r="565" spans="3:13">
      <c r="C565" s="9"/>
      <c r="D565" s="9"/>
      <c r="E565" s="61"/>
      <c r="F565" s="18"/>
      <c r="G565" s="9"/>
      <c r="H565" s="9"/>
      <c r="I565" s="9"/>
      <c r="J565" s="9"/>
      <c r="K565" s="9"/>
      <c r="L565" s="9"/>
      <c r="M565" s="9"/>
    </row>
    <row r="566" spans="3:13">
      <c r="C566" s="9"/>
      <c r="D566" s="9"/>
      <c r="E566" s="61"/>
      <c r="F566" s="18"/>
      <c r="G566" s="9"/>
      <c r="H566" s="9"/>
      <c r="I566" s="9"/>
      <c r="J566" s="9"/>
      <c r="K566" s="9"/>
      <c r="L566" s="9"/>
      <c r="M566" s="9"/>
    </row>
    <row r="567" spans="3:13">
      <c r="C567" s="9"/>
      <c r="D567" s="9"/>
      <c r="E567" s="61"/>
      <c r="F567" s="18"/>
      <c r="G567" s="9"/>
      <c r="H567" s="9"/>
      <c r="I567" s="9"/>
      <c r="J567" s="9"/>
      <c r="K567" s="9"/>
      <c r="L567" s="9"/>
      <c r="M567" s="9"/>
    </row>
    <row r="568" spans="3:13">
      <c r="C568" s="9"/>
      <c r="D568" s="9"/>
      <c r="E568" s="61"/>
      <c r="F568" s="18"/>
      <c r="G568" s="9"/>
      <c r="H568" s="9"/>
      <c r="I568" s="9"/>
      <c r="J568" s="9"/>
      <c r="K568" s="9"/>
      <c r="L568" s="9"/>
      <c r="M568" s="9"/>
    </row>
    <row r="569" spans="3:13">
      <c r="C569" s="9"/>
      <c r="D569" s="9"/>
      <c r="E569" s="61"/>
      <c r="F569" s="18"/>
      <c r="G569" s="9"/>
      <c r="H569" s="9"/>
      <c r="I569" s="9"/>
      <c r="J569" s="9"/>
      <c r="K569" s="9"/>
      <c r="L569" s="9"/>
      <c r="M569" s="9"/>
    </row>
    <row r="570" spans="3:13">
      <c r="C570" s="9"/>
      <c r="D570" s="9"/>
      <c r="E570" s="61"/>
      <c r="F570" s="18"/>
      <c r="G570" s="9"/>
      <c r="H570" s="9"/>
      <c r="I570" s="9"/>
      <c r="J570" s="9"/>
      <c r="K570" s="9"/>
      <c r="L570" s="9"/>
      <c r="M570" s="9"/>
    </row>
    <row r="571" spans="3:13">
      <c r="C571" s="9"/>
      <c r="D571" s="9"/>
      <c r="E571" s="61"/>
      <c r="F571" s="18"/>
      <c r="G571" s="9"/>
      <c r="H571" s="9"/>
      <c r="I571" s="9"/>
      <c r="J571" s="9"/>
      <c r="K571" s="9"/>
      <c r="L571" s="9"/>
      <c r="M571" s="9"/>
    </row>
    <row r="572" spans="3:13">
      <c r="C572" s="9"/>
      <c r="D572" s="9"/>
      <c r="E572" s="61"/>
      <c r="F572" s="18"/>
      <c r="G572" s="9"/>
      <c r="H572" s="9"/>
      <c r="I572" s="9"/>
      <c r="J572" s="9"/>
      <c r="K572" s="9"/>
      <c r="L572" s="9"/>
      <c r="M572" s="9"/>
    </row>
    <row r="573" spans="3:13">
      <c r="C573" s="9"/>
      <c r="D573" s="9"/>
      <c r="E573" s="61"/>
      <c r="F573" s="18"/>
      <c r="G573" s="9"/>
      <c r="H573" s="9"/>
      <c r="I573" s="9"/>
      <c r="J573" s="9"/>
      <c r="K573" s="9"/>
      <c r="L573" s="9"/>
      <c r="M573" s="9"/>
    </row>
    <row r="574" spans="3:13">
      <c r="C574" s="9"/>
      <c r="D574" s="9"/>
      <c r="E574" s="61"/>
      <c r="F574" s="18"/>
      <c r="G574" s="9"/>
      <c r="H574" s="9"/>
      <c r="I574" s="9"/>
      <c r="J574" s="9"/>
      <c r="K574" s="9"/>
      <c r="L574" s="9"/>
      <c r="M574" s="9"/>
    </row>
    <row r="575" spans="3:13">
      <c r="C575" s="9"/>
      <c r="D575" s="9"/>
      <c r="E575" s="61"/>
      <c r="F575" s="18"/>
      <c r="G575" s="9"/>
      <c r="H575" s="9"/>
      <c r="I575" s="9"/>
      <c r="J575" s="9"/>
      <c r="K575" s="9"/>
      <c r="L575" s="9"/>
      <c r="M575" s="9"/>
    </row>
    <row r="576" spans="3:13">
      <c r="C576" s="9"/>
      <c r="D576" s="9"/>
      <c r="E576" s="61"/>
      <c r="F576" s="18"/>
      <c r="G576" s="9"/>
      <c r="H576" s="9"/>
      <c r="I576" s="9"/>
      <c r="J576" s="9"/>
      <c r="K576" s="9"/>
      <c r="L576" s="9"/>
      <c r="M576" s="9"/>
    </row>
    <row r="577" spans="3:13">
      <c r="C577" s="9"/>
      <c r="D577" s="9"/>
      <c r="E577" s="61"/>
      <c r="F577" s="18"/>
      <c r="G577" s="9"/>
      <c r="H577" s="9"/>
      <c r="I577" s="9"/>
      <c r="J577" s="9"/>
      <c r="K577" s="9"/>
      <c r="L577" s="9"/>
      <c r="M577" s="9"/>
    </row>
    <row r="578" spans="3:13">
      <c r="C578" s="9"/>
      <c r="D578" s="9"/>
      <c r="E578" s="61"/>
      <c r="F578" s="18"/>
      <c r="G578" s="9"/>
      <c r="H578" s="9"/>
      <c r="I578" s="9"/>
      <c r="J578" s="9"/>
      <c r="K578" s="9"/>
      <c r="L578" s="9"/>
      <c r="M578" s="9"/>
    </row>
    <row r="579" spans="3:13">
      <c r="C579" s="9"/>
      <c r="D579" s="9"/>
      <c r="E579" s="61"/>
      <c r="F579" s="18"/>
      <c r="G579" s="9"/>
      <c r="H579" s="9"/>
      <c r="I579" s="9"/>
      <c r="J579" s="9"/>
      <c r="K579" s="9"/>
      <c r="L579" s="9"/>
      <c r="M579" s="9"/>
    </row>
    <row r="580" spans="3:13">
      <c r="C580" s="9"/>
      <c r="D580" s="9"/>
      <c r="E580" s="61"/>
      <c r="F580" s="18"/>
      <c r="G580" s="9"/>
      <c r="H580" s="9"/>
      <c r="I580" s="9"/>
      <c r="J580" s="9"/>
      <c r="K580" s="9"/>
      <c r="L580" s="9"/>
      <c r="M580" s="9"/>
    </row>
    <row r="581" spans="3:13">
      <c r="C581" s="9"/>
      <c r="D581" s="9"/>
      <c r="E581" s="61"/>
      <c r="F581" s="18"/>
      <c r="G581" s="9"/>
      <c r="H581" s="9"/>
      <c r="I581" s="9"/>
      <c r="J581" s="9"/>
      <c r="K581" s="9"/>
      <c r="L581" s="9"/>
      <c r="M581" s="9"/>
    </row>
    <row r="582" spans="3:13">
      <c r="C582" s="9"/>
      <c r="D582" s="9"/>
      <c r="E582" s="61"/>
      <c r="F582" s="18"/>
      <c r="G582" s="9"/>
      <c r="H582" s="9"/>
      <c r="I582" s="9"/>
      <c r="J582" s="9"/>
      <c r="K582" s="9"/>
      <c r="L582" s="9"/>
      <c r="M582" s="9"/>
    </row>
    <row r="583" spans="3:13">
      <c r="C583" s="9"/>
      <c r="D583" s="9"/>
      <c r="E583" s="61"/>
      <c r="F583" s="18"/>
      <c r="G583" s="9"/>
      <c r="H583" s="9"/>
      <c r="I583" s="9"/>
      <c r="J583" s="9"/>
      <c r="K583" s="9"/>
      <c r="L583" s="9"/>
      <c r="M583" s="9"/>
    </row>
    <row r="584" spans="3:13">
      <c r="C584" s="9"/>
      <c r="D584" s="9"/>
      <c r="E584" s="61"/>
      <c r="F584" s="18"/>
      <c r="G584" s="9"/>
      <c r="H584" s="9"/>
      <c r="I584" s="9"/>
      <c r="J584" s="9"/>
      <c r="K584" s="9"/>
      <c r="L584" s="9"/>
      <c r="M584" s="9"/>
    </row>
    <row r="585" spans="3:13">
      <c r="C585" s="9"/>
      <c r="D585" s="9"/>
      <c r="E585" s="61"/>
      <c r="F585" s="18"/>
      <c r="G585" s="9"/>
      <c r="H585" s="9"/>
      <c r="I585" s="9"/>
      <c r="J585" s="9"/>
      <c r="K585" s="9"/>
      <c r="L585" s="9"/>
      <c r="M585" s="9"/>
    </row>
    <row r="586" spans="3:13">
      <c r="C586" s="9"/>
      <c r="D586" s="9"/>
      <c r="E586" s="61"/>
      <c r="F586" s="18"/>
      <c r="G586" s="9"/>
      <c r="H586" s="9"/>
      <c r="I586" s="9"/>
      <c r="J586" s="9"/>
      <c r="K586" s="9"/>
      <c r="L586" s="9"/>
      <c r="M586" s="9"/>
    </row>
    <row r="587" spans="3:13">
      <c r="C587" s="9"/>
      <c r="D587" s="9"/>
      <c r="E587" s="61"/>
      <c r="F587" s="18"/>
      <c r="G587" s="9"/>
      <c r="H587" s="9"/>
      <c r="I587" s="9"/>
      <c r="J587" s="9"/>
      <c r="K587" s="9"/>
      <c r="L587" s="9"/>
      <c r="M587" s="9"/>
    </row>
    <row r="588" spans="3:13">
      <c r="C588" s="9"/>
      <c r="D588" s="9"/>
      <c r="E588" s="61"/>
      <c r="F588" s="18"/>
      <c r="G588" s="9"/>
      <c r="H588" s="9"/>
      <c r="I588" s="9"/>
      <c r="J588" s="9"/>
      <c r="K588" s="9"/>
      <c r="L588" s="9"/>
      <c r="M588" s="9"/>
    </row>
    <row r="589" spans="3:13">
      <c r="C589" s="9"/>
      <c r="D589" s="9"/>
      <c r="E589" s="61"/>
      <c r="F589" s="18"/>
      <c r="G589" s="9"/>
      <c r="H589" s="9"/>
      <c r="I589" s="9"/>
      <c r="J589" s="9"/>
      <c r="K589" s="9"/>
      <c r="L589" s="9"/>
      <c r="M589" s="9"/>
    </row>
    <row r="590" spans="3:13">
      <c r="C590" s="9"/>
      <c r="D590" s="9"/>
      <c r="E590" s="61"/>
      <c r="F590" s="18"/>
      <c r="G590" s="9"/>
      <c r="H590" s="9"/>
      <c r="I590" s="9"/>
      <c r="J590" s="9"/>
      <c r="K590" s="9"/>
      <c r="L590" s="9"/>
      <c r="M590" s="9"/>
    </row>
    <row r="591" spans="3:13">
      <c r="C591" s="9"/>
      <c r="D591" s="9"/>
      <c r="E591" s="61"/>
      <c r="F591" s="18"/>
      <c r="G591" s="9"/>
      <c r="H591" s="9"/>
      <c r="I591" s="9"/>
      <c r="J591" s="9"/>
      <c r="K591" s="9"/>
      <c r="L591" s="9"/>
      <c r="M591" s="9"/>
    </row>
    <row r="592" spans="3:13">
      <c r="C592" s="9"/>
      <c r="D592" s="9"/>
      <c r="E592" s="61"/>
      <c r="F592" s="18"/>
      <c r="G592" s="9"/>
      <c r="H592" s="9"/>
      <c r="I592" s="9"/>
      <c r="J592" s="9"/>
      <c r="K592" s="9"/>
      <c r="L592" s="9"/>
      <c r="M592" s="9"/>
    </row>
    <row r="593" spans="3:13">
      <c r="C593" s="9"/>
      <c r="D593" s="9"/>
      <c r="E593" s="61"/>
      <c r="F593" s="18"/>
      <c r="G593" s="9"/>
      <c r="H593" s="9"/>
      <c r="I593" s="9"/>
      <c r="J593" s="9"/>
      <c r="K593" s="9"/>
      <c r="L593" s="9"/>
      <c r="M593" s="9"/>
    </row>
    <row r="594" spans="3:13">
      <c r="C594" s="9"/>
      <c r="D594" s="9"/>
      <c r="E594" s="61"/>
      <c r="F594" s="18"/>
      <c r="G594" s="9"/>
      <c r="H594" s="9"/>
      <c r="I594" s="9"/>
      <c r="J594" s="9"/>
      <c r="K594" s="9"/>
      <c r="L594" s="9"/>
      <c r="M594" s="9"/>
    </row>
    <row r="595" spans="3:13">
      <c r="C595" s="9"/>
      <c r="D595" s="9"/>
      <c r="E595" s="61"/>
      <c r="F595" s="18"/>
      <c r="G595" s="9"/>
      <c r="H595" s="9"/>
      <c r="I595" s="9"/>
      <c r="J595" s="9"/>
      <c r="K595" s="9"/>
      <c r="L595" s="9"/>
      <c r="M595" s="9"/>
    </row>
    <row r="596" spans="3:13">
      <c r="C596" s="9"/>
      <c r="D596" s="9"/>
      <c r="E596" s="61"/>
      <c r="F596" s="18"/>
      <c r="G596" s="9"/>
      <c r="H596" s="9"/>
      <c r="I596" s="9"/>
      <c r="J596" s="9"/>
      <c r="K596" s="9"/>
      <c r="L596" s="9"/>
      <c r="M596" s="9"/>
    </row>
    <row r="597" spans="3:13">
      <c r="C597" s="9"/>
      <c r="D597" s="9"/>
      <c r="E597" s="61"/>
      <c r="F597" s="18"/>
      <c r="G597" s="9"/>
      <c r="H597" s="9"/>
      <c r="I597" s="9"/>
      <c r="J597" s="9"/>
      <c r="K597" s="9"/>
      <c r="L597" s="9"/>
      <c r="M597" s="9"/>
    </row>
    <row r="598" spans="3:13">
      <c r="C598" s="9"/>
      <c r="D598" s="9"/>
      <c r="E598" s="61"/>
      <c r="F598" s="18"/>
      <c r="G598" s="9"/>
      <c r="H598" s="9"/>
      <c r="I598" s="9"/>
      <c r="J598" s="9"/>
      <c r="K598" s="9"/>
      <c r="L598" s="9"/>
      <c r="M598" s="9"/>
    </row>
    <row r="599" spans="3:13">
      <c r="C599" s="9"/>
      <c r="D599" s="9"/>
      <c r="E599" s="61"/>
      <c r="F599" s="18"/>
      <c r="G599" s="9"/>
      <c r="H599" s="9"/>
      <c r="I599" s="9"/>
      <c r="J599" s="9"/>
      <c r="K599" s="9"/>
      <c r="L599" s="9"/>
      <c r="M599" s="9"/>
    </row>
    <row r="600" spans="3:13">
      <c r="C600" s="9"/>
      <c r="D600" s="9"/>
      <c r="E600" s="61"/>
      <c r="F600" s="18"/>
      <c r="G600" s="9"/>
      <c r="H600" s="9"/>
      <c r="I600" s="9"/>
      <c r="J600" s="9"/>
      <c r="K600" s="9"/>
      <c r="L600" s="9"/>
      <c r="M600" s="9"/>
    </row>
    <row r="601" spans="3:13">
      <c r="C601" s="9"/>
      <c r="D601" s="9"/>
      <c r="E601" s="61"/>
      <c r="F601" s="18"/>
      <c r="G601" s="9"/>
      <c r="H601" s="9"/>
      <c r="I601" s="9"/>
      <c r="J601" s="9"/>
      <c r="K601" s="9"/>
      <c r="L601" s="9"/>
      <c r="M601" s="9"/>
    </row>
    <row r="602" spans="3:13">
      <c r="C602" s="9"/>
      <c r="D602" s="9"/>
      <c r="E602" s="61"/>
      <c r="F602" s="18"/>
      <c r="G602" s="9"/>
      <c r="H602" s="9"/>
      <c r="I602" s="9"/>
      <c r="J602" s="9"/>
      <c r="K602" s="9"/>
      <c r="L602" s="9"/>
      <c r="M602" s="9"/>
    </row>
    <row r="603" spans="3:13">
      <c r="C603" s="9"/>
      <c r="D603" s="9"/>
      <c r="E603" s="61"/>
      <c r="F603" s="18"/>
      <c r="G603" s="9"/>
      <c r="H603" s="9"/>
      <c r="I603" s="9"/>
      <c r="J603" s="9"/>
      <c r="K603" s="9"/>
      <c r="L603" s="9"/>
      <c r="M603" s="9"/>
    </row>
    <row r="604" spans="3:13">
      <c r="C604" s="9"/>
      <c r="D604" s="9"/>
      <c r="E604" s="61"/>
      <c r="F604" s="18"/>
      <c r="G604" s="9"/>
      <c r="H604" s="9"/>
      <c r="I604" s="9"/>
      <c r="J604" s="9"/>
      <c r="K604" s="9"/>
      <c r="L604" s="9"/>
      <c r="M604" s="9"/>
    </row>
    <row r="605" spans="3:13">
      <c r="C605" s="9"/>
      <c r="D605" s="9"/>
      <c r="E605" s="61"/>
      <c r="F605" s="18"/>
      <c r="G605" s="9"/>
      <c r="H605" s="9"/>
      <c r="I605" s="9"/>
      <c r="J605" s="9"/>
      <c r="K605" s="9"/>
      <c r="L605" s="9"/>
      <c r="M605" s="9"/>
    </row>
    <row r="606" spans="3:13">
      <c r="C606" s="9"/>
      <c r="D606" s="9"/>
      <c r="E606" s="61"/>
      <c r="F606" s="18"/>
      <c r="G606" s="9"/>
      <c r="H606" s="9"/>
      <c r="I606" s="9"/>
      <c r="J606" s="9"/>
      <c r="K606" s="9"/>
      <c r="L606" s="9"/>
      <c r="M606" s="9"/>
    </row>
    <row r="607" spans="3:13">
      <c r="C607" s="9"/>
      <c r="D607" s="9"/>
      <c r="E607" s="61"/>
      <c r="F607" s="18"/>
      <c r="G607" s="9"/>
      <c r="H607" s="9"/>
      <c r="I607" s="9"/>
      <c r="J607" s="9"/>
      <c r="K607" s="9"/>
      <c r="L607" s="9"/>
      <c r="M607" s="9"/>
    </row>
    <row r="608" spans="3:13">
      <c r="C608" s="9"/>
      <c r="D608" s="9"/>
      <c r="E608" s="61"/>
      <c r="F608" s="18"/>
      <c r="G608" s="9"/>
      <c r="H608" s="9"/>
      <c r="I608" s="9"/>
      <c r="J608" s="9"/>
      <c r="K608" s="9"/>
      <c r="L608" s="9"/>
      <c r="M608" s="9"/>
    </row>
    <row r="609" spans="3:13">
      <c r="C609" s="9"/>
      <c r="D609" s="9"/>
      <c r="E609" s="61"/>
      <c r="F609" s="18"/>
      <c r="G609" s="9"/>
      <c r="H609" s="9"/>
      <c r="I609" s="9"/>
      <c r="J609" s="9"/>
      <c r="K609" s="9"/>
      <c r="L609" s="9"/>
      <c r="M609" s="9"/>
    </row>
    <row r="610" spans="3:13">
      <c r="C610" s="9"/>
      <c r="D610" s="9"/>
      <c r="E610" s="61"/>
      <c r="F610" s="18"/>
      <c r="G610" s="9"/>
      <c r="H610" s="9"/>
      <c r="I610" s="9"/>
      <c r="J610" s="9"/>
      <c r="K610" s="9"/>
      <c r="L610" s="9"/>
      <c r="M610" s="9"/>
    </row>
    <row r="611" spans="3:13">
      <c r="C611" s="9"/>
      <c r="D611" s="9"/>
      <c r="E611" s="61"/>
      <c r="F611" s="18"/>
      <c r="G611" s="9"/>
      <c r="H611" s="9"/>
      <c r="I611" s="9"/>
      <c r="J611" s="9"/>
      <c r="K611" s="9"/>
      <c r="L611" s="9"/>
      <c r="M611" s="9"/>
    </row>
    <row r="612" spans="3:13">
      <c r="C612" s="9"/>
      <c r="D612" s="9"/>
      <c r="E612" s="61"/>
      <c r="F612" s="18"/>
      <c r="G612" s="9"/>
      <c r="H612" s="9"/>
      <c r="I612" s="9"/>
      <c r="J612" s="9"/>
      <c r="K612" s="9"/>
      <c r="L612" s="9"/>
      <c r="M612" s="9"/>
    </row>
    <row r="613" spans="3:13">
      <c r="C613" s="9"/>
      <c r="D613" s="9"/>
      <c r="E613" s="61"/>
      <c r="F613" s="18"/>
      <c r="G613" s="9"/>
      <c r="H613" s="9"/>
      <c r="I613" s="9"/>
      <c r="J613" s="9"/>
      <c r="K613" s="9"/>
      <c r="L613" s="9"/>
      <c r="M613" s="9"/>
    </row>
    <row r="614" spans="3:13">
      <c r="C614" s="9"/>
      <c r="D614" s="9"/>
      <c r="E614" s="61"/>
      <c r="F614" s="18"/>
      <c r="G614" s="9"/>
      <c r="H614" s="9"/>
      <c r="I614" s="9"/>
      <c r="J614" s="9"/>
      <c r="K614" s="9"/>
      <c r="L614" s="9"/>
      <c r="M614" s="9"/>
    </row>
    <row r="615" spans="3:13">
      <c r="C615" s="9"/>
      <c r="D615" s="9"/>
      <c r="E615" s="61"/>
      <c r="F615" s="18"/>
      <c r="G615" s="9"/>
      <c r="H615" s="9"/>
      <c r="I615" s="9"/>
      <c r="J615" s="9"/>
      <c r="K615" s="9"/>
      <c r="L615" s="9"/>
      <c r="M615" s="9"/>
    </row>
    <row r="616" spans="3:13">
      <c r="C616" s="9"/>
      <c r="D616" s="9"/>
      <c r="E616" s="61"/>
      <c r="F616" s="18"/>
      <c r="G616" s="9"/>
      <c r="H616" s="9"/>
      <c r="I616" s="9"/>
      <c r="J616" s="9"/>
      <c r="K616" s="9"/>
      <c r="L616" s="9"/>
      <c r="M616" s="9"/>
    </row>
    <row r="617" spans="3:13">
      <c r="C617" s="9"/>
      <c r="D617" s="9"/>
      <c r="E617" s="61"/>
      <c r="F617" s="18"/>
      <c r="G617" s="9"/>
      <c r="H617" s="9"/>
      <c r="I617" s="9"/>
      <c r="J617" s="9"/>
      <c r="K617" s="9"/>
      <c r="L617" s="9"/>
      <c r="M617" s="9"/>
    </row>
    <row r="618" spans="3:13">
      <c r="C618" s="9"/>
      <c r="D618" s="9"/>
      <c r="E618" s="61"/>
      <c r="F618" s="18"/>
      <c r="G618" s="9"/>
      <c r="H618" s="9"/>
      <c r="I618" s="9"/>
      <c r="J618" s="9"/>
      <c r="K618" s="9"/>
      <c r="L618" s="9"/>
      <c r="M618" s="9"/>
    </row>
    <row r="619" spans="3:13">
      <c r="C619" s="9"/>
      <c r="D619" s="9"/>
      <c r="E619" s="61"/>
      <c r="F619" s="18"/>
      <c r="G619" s="9"/>
      <c r="H619" s="9"/>
      <c r="I619" s="9"/>
      <c r="J619" s="9"/>
      <c r="K619" s="9"/>
      <c r="L619" s="9"/>
      <c r="M619" s="9"/>
    </row>
    <row r="620" spans="3:13">
      <c r="C620" s="9"/>
      <c r="D620" s="9"/>
      <c r="E620" s="61"/>
      <c r="F620" s="18"/>
      <c r="G620" s="9"/>
      <c r="H620" s="9"/>
      <c r="I620" s="9"/>
      <c r="J620" s="9"/>
      <c r="K620" s="9"/>
      <c r="L620" s="9"/>
      <c r="M620" s="9"/>
    </row>
    <row r="621" spans="3:13">
      <c r="C621" s="9"/>
      <c r="D621" s="9"/>
      <c r="E621" s="61"/>
      <c r="F621" s="18"/>
      <c r="G621" s="9"/>
      <c r="H621" s="9"/>
      <c r="I621" s="9"/>
      <c r="J621" s="9"/>
      <c r="K621" s="9"/>
      <c r="L621" s="9"/>
      <c r="M621" s="9"/>
    </row>
    <row r="622" spans="3:13">
      <c r="C622" s="9"/>
      <c r="D622" s="9"/>
      <c r="E622" s="61"/>
      <c r="F622" s="18"/>
      <c r="G622" s="9"/>
      <c r="H622" s="9"/>
      <c r="I622" s="9"/>
      <c r="J622" s="9"/>
      <c r="K622" s="9"/>
      <c r="L622" s="9"/>
      <c r="M622" s="9"/>
    </row>
    <row r="623" spans="3:13">
      <c r="C623" s="9"/>
      <c r="D623" s="9"/>
      <c r="E623" s="61"/>
      <c r="F623" s="18"/>
      <c r="G623" s="9"/>
      <c r="H623" s="9"/>
      <c r="I623" s="9"/>
      <c r="J623" s="9"/>
      <c r="K623" s="9"/>
      <c r="L623" s="9"/>
      <c r="M623" s="9"/>
    </row>
    <row r="624" spans="3:13">
      <c r="C624" s="9"/>
      <c r="D624" s="9"/>
      <c r="E624" s="61"/>
      <c r="F624" s="18"/>
      <c r="G624" s="9"/>
      <c r="H624" s="9"/>
      <c r="I624" s="9"/>
      <c r="J624" s="9"/>
      <c r="K624" s="9"/>
      <c r="L624" s="9"/>
      <c r="M624" s="9"/>
    </row>
    <row r="625" spans="3:13">
      <c r="C625" s="9"/>
      <c r="D625" s="9"/>
      <c r="E625" s="61"/>
      <c r="F625" s="18"/>
      <c r="G625" s="9"/>
      <c r="H625" s="9"/>
      <c r="I625" s="9"/>
      <c r="J625" s="9"/>
      <c r="K625" s="9"/>
      <c r="L625" s="9"/>
      <c r="M625" s="9"/>
    </row>
    <row r="626" spans="3:13">
      <c r="C626" s="9"/>
      <c r="D626" s="9"/>
      <c r="E626" s="61"/>
      <c r="F626" s="18"/>
      <c r="G626" s="9"/>
      <c r="H626" s="9"/>
      <c r="I626" s="9"/>
      <c r="J626" s="9"/>
      <c r="K626" s="9"/>
      <c r="L626" s="9"/>
      <c r="M626" s="9"/>
    </row>
    <row r="627" spans="3:13">
      <c r="C627" s="9"/>
      <c r="D627" s="9"/>
      <c r="E627" s="61"/>
      <c r="F627" s="18"/>
      <c r="G627" s="9"/>
      <c r="H627" s="9"/>
      <c r="I627" s="9"/>
      <c r="J627" s="9"/>
      <c r="K627" s="9"/>
      <c r="L627" s="9"/>
      <c r="M627" s="9"/>
    </row>
    <row r="628" spans="3:13">
      <c r="C628" s="9"/>
      <c r="D628" s="9"/>
      <c r="E628" s="61"/>
      <c r="F628" s="18"/>
      <c r="G628" s="9"/>
      <c r="H628" s="9"/>
      <c r="I628" s="9"/>
      <c r="J628" s="9"/>
      <c r="K628" s="9"/>
      <c r="L628" s="9"/>
      <c r="M628" s="9"/>
    </row>
    <row r="629" spans="3:13">
      <c r="C629" s="9"/>
      <c r="D629" s="9"/>
      <c r="E629" s="61"/>
      <c r="F629" s="18"/>
      <c r="G629" s="9"/>
      <c r="H629" s="9"/>
      <c r="I629" s="9"/>
      <c r="J629" s="9"/>
      <c r="K629" s="9"/>
      <c r="L629" s="9"/>
      <c r="M629" s="9"/>
    </row>
    <row r="630" spans="3:13">
      <c r="C630" s="9"/>
      <c r="D630" s="9"/>
      <c r="E630" s="61"/>
      <c r="F630" s="18"/>
      <c r="G630" s="9"/>
      <c r="H630" s="9"/>
      <c r="I630" s="9"/>
      <c r="J630" s="9"/>
      <c r="K630" s="9"/>
      <c r="L630" s="9"/>
      <c r="M630" s="9"/>
    </row>
    <row r="631" spans="3:13">
      <c r="C631" s="9"/>
      <c r="D631" s="9"/>
      <c r="E631" s="61"/>
      <c r="F631" s="18"/>
      <c r="G631" s="9"/>
      <c r="H631" s="9"/>
      <c r="I631" s="9"/>
      <c r="J631" s="9"/>
      <c r="K631" s="9"/>
      <c r="L631" s="9"/>
      <c r="M631" s="9"/>
    </row>
    <row r="632" spans="3:13">
      <c r="C632" s="9"/>
      <c r="D632" s="9"/>
      <c r="E632" s="61"/>
      <c r="F632" s="18"/>
      <c r="G632" s="9"/>
      <c r="H632" s="9"/>
      <c r="I632" s="9"/>
      <c r="J632" s="9"/>
      <c r="K632" s="9"/>
      <c r="L632" s="9"/>
      <c r="M632" s="9"/>
    </row>
    <row r="633" spans="3:13">
      <c r="C633" s="9"/>
      <c r="D633" s="9"/>
      <c r="E633" s="61"/>
      <c r="F633" s="18"/>
      <c r="G633" s="9"/>
      <c r="H633" s="9"/>
      <c r="I633" s="9"/>
      <c r="J633" s="9"/>
      <c r="K633" s="9"/>
      <c r="L633" s="9"/>
      <c r="M633" s="9"/>
    </row>
    <row r="634" spans="3:13">
      <c r="C634" s="9"/>
      <c r="D634" s="9"/>
      <c r="E634" s="61"/>
      <c r="F634" s="18"/>
      <c r="G634" s="9"/>
      <c r="H634" s="9"/>
      <c r="I634" s="9"/>
      <c r="J634" s="9"/>
      <c r="K634" s="9"/>
      <c r="L634" s="9"/>
      <c r="M634" s="9"/>
    </row>
    <row r="635" spans="3:13">
      <c r="C635" s="9"/>
      <c r="D635" s="9"/>
      <c r="E635" s="61"/>
      <c r="F635" s="18"/>
      <c r="G635" s="9"/>
      <c r="H635" s="9"/>
      <c r="I635" s="9"/>
      <c r="J635" s="9"/>
      <c r="K635" s="9"/>
      <c r="L635" s="9"/>
      <c r="M635" s="9"/>
    </row>
    <row r="636" spans="3:13">
      <c r="C636" s="9"/>
      <c r="D636" s="9"/>
      <c r="E636" s="61"/>
      <c r="F636" s="18"/>
      <c r="G636" s="9"/>
      <c r="H636" s="9"/>
      <c r="I636" s="9"/>
      <c r="J636" s="9"/>
      <c r="K636" s="9"/>
      <c r="L636" s="9"/>
      <c r="M636" s="9"/>
    </row>
    <row r="637" spans="3:13">
      <c r="C637" s="9"/>
      <c r="D637" s="9"/>
      <c r="E637" s="61"/>
      <c r="F637" s="18"/>
      <c r="G637" s="9"/>
      <c r="H637" s="9"/>
      <c r="I637" s="9"/>
      <c r="J637" s="9"/>
      <c r="K637" s="9"/>
      <c r="L637" s="9"/>
      <c r="M637" s="9"/>
    </row>
    <row r="638" spans="3:13">
      <c r="C638" s="9"/>
      <c r="D638" s="9"/>
      <c r="E638" s="61"/>
      <c r="F638" s="18"/>
      <c r="G638" s="9"/>
      <c r="H638" s="9"/>
      <c r="I638" s="9"/>
      <c r="J638" s="9"/>
      <c r="K638" s="9"/>
      <c r="L638" s="9"/>
      <c r="M638" s="9"/>
    </row>
    <row r="639" spans="3:13">
      <c r="C639" s="9"/>
      <c r="D639" s="9"/>
      <c r="E639" s="61"/>
      <c r="F639" s="18"/>
      <c r="G639" s="9"/>
      <c r="H639" s="9"/>
      <c r="I639" s="9"/>
      <c r="J639" s="9"/>
      <c r="K639" s="9"/>
      <c r="L639" s="9"/>
      <c r="M639" s="9"/>
    </row>
    <row r="640" spans="3:13">
      <c r="C640" s="9"/>
      <c r="D640" s="9"/>
      <c r="E640" s="61"/>
      <c r="F640" s="18"/>
      <c r="G640" s="9"/>
      <c r="H640" s="9"/>
      <c r="I640" s="9"/>
      <c r="J640" s="9"/>
      <c r="K640" s="9"/>
      <c r="L640" s="9"/>
      <c r="M640" s="9"/>
    </row>
    <row r="641" spans="3:13">
      <c r="C641" s="9"/>
      <c r="D641" s="9"/>
      <c r="E641" s="61"/>
      <c r="F641" s="18"/>
      <c r="G641" s="9"/>
      <c r="H641" s="9"/>
      <c r="I641" s="9"/>
      <c r="J641" s="9"/>
      <c r="K641" s="9"/>
      <c r="L641" s="9"/>
      <c r="M641" s="9"/>
    </row>
    <row r="642" spans="3:13">
      <c r="C642" s="9"/>
      <c r="D642" s="9"/>
      <c r="E642" s="61"/>
      <c r="F642" s="18"/>
      <c r="G642" s="9"/>
      <c r="H642" s="9"/>
      <c r="I642" s="9"/>
      <c r="J642" s="9"/>
      <c r="K642" s="9"/>
      <c r="L642" s="9"/>
      <c r="M642" s="9"/>
    </row>
    <row r="643" spans="3:13">
      <c r="C643" s="9"/>
      <c r="D643" s="9"/>
      <c r="E643" s="61"/>
      <c r="F643" s="18"/>
      <c r="G643" s="9"/>
      <c r="H643" s="9"/>
      <c r="I643" s="9"/>
      <c r="J643" s="9"/>
      <c r="K643" s="9"/>
      <c r="L643" s="9"/>
      <c r="M643" s="9"/>
    </row>
    <row r="644" spans="3:13">
      <c r="C644" s="9"/>
      <c r="D644" s="9"/>
      <c r="E644" s="61"/>
      <c r="F644" s="18"/>
      <c r="G644" s="9"/>
      <c r="H644" s="9"/>
      <c r="I644" s="9"/>
      <c r="J644" s="9"/>
      <c r="K644" s="9"/>
      <c r="L644" s="9"/>
      <c r="M644" s="9"/>
    </row>
    <row r="645" spans="3:13">
      <c r="C645" s="9"/>
      <c r="D645" s="9"/>
      <c r="E645" s="61"/>
      <c r="F645" s="18"/>
      <c r="G645" s="9"/>
      <c r="H645" s="9"/>
      <c r="I645" s="9"/>
      <c r="J645" s="9"/>
      <c r="K645" s="9"/>
      <c r="L645" s="9"/>
      <c r="M645" s="9"/>
    </row>
    <row r="646" spans="3:13">
      <c r="C646" s="9"/>
      <c r="D646" s="9"/>
      <c r="E646" s="61"/>
      <c r="F646" s="18"/>
      <c r="G646" s="9"/>
      <c r="H646" s="9"/>
      <c r="I646" s="9"/>
      <c r="J646" s="9"/>
      <c r="K646" s="9"/>
      <c r="L646" s="9"/>
      <c r="M646" s="9"/>
    </row>
    <row r="647" spans="3:13">
      <c r="C647" s="9"/>
      <c r="D647" s="9"/>
      <c r="E647" s="61"/>
      <c r="F647" s="18"/>
      <c r="G647" s="9"/>
      <c r="H647" s="9"/>
      <c r="I647" s="9"/>
      <c r="J647" s="9"/>
      <c r="K647" s="9"/>
      <c r="L647" s="9"/>
      <c r="M647" s="9"/>
    </row>
    <row r="648" spans="3:13">
      <c r="C648" s="9"/>
      <c r="D648" s="9"/>
      <c r="E648" s="61"/>
      <c r="F648" s="18"/>
      <c r="G648" s="9"/>
      <c r="H648" s="9"/>
      <c r="I648" s="9"/>
      <c r="J648" s="9"/>
      <c r="K648" s="9"/>
      <c r="L648" s="9"/>
      <c r="M648" s="9"/>
    </row>
    <row r="649" spans="3:13">
      <c r="C649" s="9"/>
      <c r="D649" s="9"/>
      <c r="E649" s="61"/>
      <c r="F649" s="18"/>
      <c r="G649" s="9"/>
      <c r="H649" s="9"/>
      <c r="I649" s="9"/>
      <c r="J649" s="9"/>
      <c r="K649" s="9"/>
      <c r="L649" s="9"/>
      <c r="M649" s="9"/>
    </row>
    <row r="650" spans="3:13">
      <c r="C650" s="9"/>
      <c r="D650" s="9"/>
      <c r="E650" s="61"/>
      <c r="F650" s="18"/>
      <c r="G650" s="9"/>
      <c r="H650" s="9"/>
      <c r="I650" s="9"/>
      <c r="J650" s="9"/>
      <c r="K650" s="9"/>
      <c r="L650" s="9"/>
      <c r="M650" s="9"/>
    </row>
    <row r="651" spans="3:13">
      <c r="C651" s="9"/>
      <c r="D651" s="9"/>
      <c r="E651" s="61"/>
      <c r="F651" s="18"/>
      <c r="G651" s="9"/>
      <c r="H651" s="9"/>
      <c r="I651" s="9"/>
      <c r="J651" s="9"/>
      <c r="K651" s="9"/>
      <c r="L651" s="9"/>
      <c r="M651" s="9"/>
    </row>
    <row r="652" spans="3:13">
      <c r="C652" s="9"/>
      <c r="D652" s="9"/>
      <c r="E652" s="61"/>
      <c r="F652" s="18"/>
      <c r="G652" s="9"/>
      <c r="H652" s="9"/>
      <c r="I652" s="9"/>
      <c r="J652" s="9"/>
      <c r="K652" s="9"/>
      <c r="L652" s="9"/>
      <c r="M652" s="9"/>
    </row>
    <row r="653" spans="3:13">
      <c r="C653" s="9"/>
      <c r="D653" s="9"/>
      <c r="E653" s="61"/>
      <c r="F653" s="18"/>
      <c r="G653" s="9"/>
      <c r="H653" s="9"/>
      <c r="I653" s="9"/>
      <c r="J653" s="9"/>
      <c r="K653" s="9"/>
      <c r="L653" s="9"/>
      <c r="M653" s="9"/>
    </row>
    <row r="654" spans="3:13">
      <c r="C654" s="9"/>
      <c r="D654" s="9"/>
      <c r="E654" s="61"/>
      <c r="F654" s="18"/>
      <c r="G654" s="9"/>
      <c r="H654" s="9"/>
      <c r="I654" s="9"/>
      <c r="J654" s="9"/>
      <c r="K654" s="9"/>
      <c r="L654" s="9"/>
      <c r="M654" s="9"/>
    </row>
    <row r="655" spans="3:13">
      <c r="C655" s="9"/>
      <c r="D655" s="9"/>
      <c r="E655" s="61"/>
      <c r="F655" s="18"/>
      <c r="G655" s="9"/>
      <c r="H655" s="9"/>
      <c r="I655" s="9"/>
      <c r="J655" s="9"/>
      <c r="K655" s="9"/>
      <c r="L655" s="9"/>
      <c r="M655" s="9"/>
    </row>
    <row r="656" spans="3:13">
      <c r="C656" s="9"/>
      <c r="D656" s="9"/>
      <c r="E656" s="61"/>
      <c r="F656" s="18"/>
      <c r="G656" s="9"/>
      <c r="H656" s="9"/>
      <c r="I656" s="9"/>
      <c r="J656" s="9"/>
      <c r="K656" s="9"/>
      <c r="L656" s="9"/>
      <c r="M656" s="9"/>
    </row>
    <row r="657" spans="3:13">
      <c r="C657" s="9"/>
      <c r="D657" s="9"/>
      <c r="E657" s="61"/>
      <c r="F657" s="18"/>
      <c r="G657" s="9"/>
      <c r="H657" s="9"/>
      <c r="I657" s="9"/>
      <c r="J657" s="9"/>
      <c r="K657" s="9"/>
      <c r="L657" s="9"/>
      <c r="M657" s="9"/>
    </row>
    <row r="658" spans="3:13">
      <c r="C658" s="9"/>
      <c r="D658" s="9"/>
      <c r="E658" s="61"/>
      <c r="F658" s="18"/>
      <c r="G658" s="9"/>
      <c r="H658" s="9"/>
      <c r="I658" s="9"/>
      <c r="J658" s="9"/>
      <c r="K658" s="9"/>
      <c r="L658" s="9"/>
      <c r="M658" s="9"/>
    </row>
    <row r="659" spans="3:13">
      <c r="C659" s="9"/>
      <c r="D659" s="9"/>
      <c r="E659" s="61"/>
      <c r="F659" s="18"/>
      <c r="G659" s="9"/>
      <c r="H659" s="9"/>
      <c r="I659" s="9"/>
      <c r="J659" s="9"/>
      <c r="K659" s="9"/>
      <c r="L659" s="9"/>
      <c r="M659" s="9"/>
    </row>
    <row r="660" spans="3:13">
      <c r="C660" s="9"/>
      <c r="D660" s="9"/>
      <c r="E660" s="61"/>
      <c r="F660" s="18"/>
      <c r="G660" s="9"/>
      <c r="H660" s="9"/>
      <c r="I660" s="9"/>
      <c r="J660" s="9"/>
      <c r="K660" s="9"/>
      <c r="L660" s="9"/>
      <c r="M660" s="9"/>
    </row>
    <row r="661" spans="3:13">
      <c r="C661" s="9"/>
      <c r="D661" s="9"/>
      <c r="E661" s="61"/>
      <c r="F661" s="18"/>
      <c r="G661" s="9"/>
      <c r="H661" s="9"/>
      <c r="I661" s="9"/>
      <c r="J661" s="9"/>
      <c r="K661" s="9"/>
      <c r="L661" s="9"/>
      <c r="M661" s="9"/>
    </row>
    <row r="662" spans="3:13">
      <c r="C662" s="9"/>
      <c r="D662" s="9"/>
      <c r="E662" s="61"/>
      <c r="F662" s="18"/>
      <c r="G662" s="9"/>
      <c r="H662" s="9"/>
      <c r="I662" s="9"/>
      <c r="J662" s="9"/>
      <c r="K662" s="9"/>
      <c r="L662" s="9"/>
      <c r="M662" s="9"/>
    </row>
    <row r="663" spans="3:13">
      <c r="C663" s="9"/>
      <c r="D663" s="9"/>
      <c r="E663" s="61"/>
      <c r="F663" s="18"/>
      <c r="G663" s="9"/>
      <c r="H663" s="9"/>
      <c r="I663" s="9"/>
      <c r="J663" s="9"/>
      <c r="K663" s="9"/>
      <c r="L663" s="9"/>
      <c r="M663" s="9"/>
    </row>
    <row r="664" spans="3:13">
      <c r="C664" s="9"/>
      <c r="D664" s="9"/>
      <c r="E664" s="61"/>
      <c r="F664" s="18"/>
      <c r="G664" s="9"/>
      <c r="H664" s="9"/>
      <c r="I664" s="9"/>
      <c r="J664" s="9"/>
      <c r="K664" s="9"/>
      <c r="L664" s="9"/>
      <c r="M664" s="9"/>
    </row>
    <row r="665" spans="3:13">
      <c r="C665" s="9"/>
      <c r="D665" s="9"/>
      <c r="E665" s="61"/>
      <c r="F665" s="18"/>
      <c r="G665" s="9"/>
      <c r="H665" s="9"/>
      <c r="I665" s="9"/>
      <c r="J665" s="9"/>
      <c r="K665" s="9"/>
      <c r="L665" s="9"/>
      <c r="M665" s="9"/>
    </row>
    <row r="666" spans="3:13">
      <c r="C666" s="9"/>
      <c r="D666" s="9"/>
      <c r="E666" s="61"/>
      <c r="F666" s="18"/>
      <c r="G666" s="9"/>
      <c r="H666" s="9"/>
      <c r="I666" s="9"/>
      <c r="J666" s="9"/>
      <c r="K666" s="9"/>
      <c r="L666" s="9"/>
      <c r="M666" s="9"/>
    </row>
    <row r="667" spans="3:13">
      <c r="C667" s="9"/>
      <c r="D667" s="9"/>
      <c r="E667" s="61"/>
      <c r="F667" s="18"/>
      <c r="G667" s="9"/>
      <c r="H667" s="9"/>
      <c r="I667" s="9"/>
      <c r="J667" s="9"/>
      <c r="K667" s="9"/>
      <c r="L667" s="9"/>
      <c r="M667" s="9"/>
    </row>
    <row r="668" spans="3:13">
      <c r="C668" s="9"/>
      <c r="D668" s="9"/>
      <c r="E668" s="61"/>
      <c r="F668" s="18"/>
      <c r="G668" s="9"/>
      <c r="H668" s="9"/>
      <c r="I668" s="9"/>
      <c r="J668" s="9"/>
      <c r="K668" s="9"/>
      <c r="L668" s="9"/>
      <c r="M668" s="9"/>
    </row>
    <row r="669" spans="3:13">
      <c r="C669" s="9"/>
      <c r="D669" s="9"/>
      <c r="E669" s="61"/>
      <c r="F669" s="18"/>
      <c r="G669" s="9"/>
      <c r="H669" s="9"/>
      <c r="I669" s="9"/>
      <c r="J669" s="9"/>
      <c r="K669" s="9"/>
      <c r="L669" s="9"/>
      <c r="M669" s="9"/>
    </row>
    <row r="670" spans="3:13">
      <c r="C670" s="9"/>
      <c r="D670" s="9"/>
      <c r="E670" s="61"/>
      <c r="F670" s="18"/>
      <c r="G670" s="9"/>
      <c r="H670" s="9"/>
      <c r="I670" s="9"/>
      <c r="J670" s="9"/>
      <c r="K670" s="9"/>
      <c r="L670" s="9"/>
      <c r="M670" s="9"/>
    </row>
    <row r="671" spans="3:13">
      <c r="C671" s="9"/>
      <c r="D671" s="9"/>
      <c r="E671" s="61"/>
      <c r="F671" s="18"/>
      <c r="G671" s="9"/>
      <c r="H671" s="9"/>
      <c r="I671" s="9"/>
      <c r="J671" s="9"/>
      <c r="K671" s="9"/>
      <c r="L671" s="9"/>
      <c r="M671" s="9"/>
    </row>
    <row r="672" spans="3:13">
      <c r="C672" s="9"/>
      <c r="D672" s="9"/>
      <c r="E672" s="61"/>
      <c r="F672" s="18"/>
      <c r="G672" s="9"/>
      <c r="H672" s="9"/>
      <c r="I672" s="9"/>
      <c r="J672" s="9"/>
      <c r="K672" s="9"/>
      <c r="L672" s="9"/>
      <c r="M672" s="9"/>
    </row>
    <row r="673" spans="3:13">
      <c r="C673" s="9"/>
      <c r="D673" s="9"/>
      <c r="E673" s="61"/>
      <c r="F673" s="18"/>
      <c r="G673" s="9"/>
      <c r="H673" s="9"/>
      <c r="I673" s="9"/>
      <c r="J673" s="9"/>
      <c r="K673" s="9"/>
      <c r="L673" s="9"/>
      <c r="M673" s="9"/>
    </row>
    <row r="674" spans="3:13">
      <c r="C674" s="9"/>
      <c r="D674" s="9"/>
      <c r="E674" s="61"/>
      <c r="F674" s="18"/>
      <c r="G674" s="9"/>
      <c r="H674" s="9"/>
      <c r="I674" s="9"/>
      <c r="J674" s="9"/>
      <c r="K674" s="9"/>
      <c r="L674" s="9"/>
      <c r="M674" s="9"/>
    </row>
    <row r="675" spans="3:13">
      <c r="C675" s="9"/>
      <c r="D675" s="9"/>
      <c r="E675" s="61"/>
      <c r="F675" s="18"/>
      <c r="G675" s="9"/>
      <c r="H675" s="9"/>
      <c r="I675" s="9"/>
      <c r="J675" s="9"/>
      <c r="K675" s="9"/>
      <c r="L675" s="9"/>
      <c r="M675" s="9"/>
    </row>
    <row r="676" spans="3:13">
      <c r="C676" s="9"/>
      <c r="D676" s="9"/>
      <c r="E676" s="61"/>
      <c r="F676" s="18"/>
      <c r="G676" s="9"/>
      <c r="H676" s="9"/>
      <c r="I676" s="9"/>
      <c r="J676" s="9"/>
      <c r="K676" s="9"/>
      <c r="L676" s="9"/>
      <c r="M676" s="9"/>
    </row>
    <row r="677" spans="3:13">
      <c r="C677" s="9"/>
      <c r="D677" s="9"/>
      <c r="E677" s="61"/>
      <c r="F677" s="18"/>
      <c r="G677" s="9"/>
      <c r="H677" s="9"/>
      <c r="I677" s="9"/>
      <c r="J677" s="9"/>
      <c r="K677" s="9"/>
      <c r="L677" s="9"/>
      <c r="M677" s="9"/>
    </row>
    <row r="678" spans="3:13">
      <c r="C678" s="9"/>
      <c r="D678" s="9"/>
      <c r="E678" s="61"/>
      <c r="F678" s="18"/>
      <c r="G678" s="9"/>
      <c r="H678" s="9"/>
      <c r="I678" s="9"/>
      <c r="J678" s="9"/>
      <c r="K678" s="9"/>
      <c r="L678" s="9"/>
      <c r="M678" s="9"/>
    </row>
    <row r="679" spans="3:13">
      <c r="C679" s="9"/>
      <c r="D679" s="9"/>
      <c r="E679" s="61"/>
      <c r="F679" s="18"/>
      <c r="G679" s="9"/>
      <c r="H679" s="9"/>
      <c r="I679" s="9"/>
      <c r="J679" s="9"/>
      <c r="K679" s="9"/>
      <c r="L679" s="9"/>
      <c r="M679" s="9"/>
    </row>
    <row r="680" spans="3:13">
      <c r="C680" s="9"/>
      <c r="D680" s="9"/>
      <c r="E680" s="61"/>
      <c r="F680" s="18"/>
      <c r="G680" s="9"/>
      <c r="H680" s="9"/>
      <c r="I680" s="9"/>
      <c r="J680" s="9"/>
      <c r="K680" s="9"/>
      <c r="L680" s="9"/>
      <c r="M680" s="9"/>
    </row>
    <row r="681" spans="3:13">
      <c r="C681" s="9"/>
      <c r="D681" s="9"/>
      <c r="E681" s="61"/>
      <c r="F681" s="18"/>
      <c r="G681" s="9"/>
      <c r="H681" s="9"/>
      <c r="I681" s="9"/>
      <c r="J681" s="9"/>
      <c r="K681" s="9"/>
      <c r="L681" s="9"/>
      <c r="M681" s="9"/>
    </row>
    <row r="682" spans="3:13">
      <c r="C682" s="9"/>
      <c r="D682" s="9"/>
      <c r="E682" s="61"/>
      <c r="F682" s="18"/>
      <c r="G682" s="9"/>
      <c r="H682" s="9"/>
      <c r="I682" s="9"/>
      <c r="J682" s="9"/>
      <c r="K682" s="9"/>
      <c r="L682" s="9"/>
      <c r="M682" s="9"/>
    </row>
    <row r="683" spans="3:13">
      <c r="C683" s="9"/>
      <c r="D683" s="9"/>
      <c r="E683" s="61"/>
      <c r="F683" s="18"/>
      <c r="G683" s="9"/>
      <c r="H683" s="9"/>
      <c r="I683" s="9"/>
      <c r="J683" s="9"/>
      <c r="K683" s="9"/>
      <c r="L683" s="9"/>
      <c r="M683" s="9"/>
    </row>
    <row r="684" spans="3:13">
      <c r="C684" s="9"/>
      <c r="D684" s="9"/>
      <c r="E684" s="61"/>
      <c r="F684" s="18"/>
      <c r="G684" s="9"/>
      <c r="H684" s="9"/>
      <c r="I684" s="9"/>
      <c r="J684" s="9"/>
      <c r="K684" s="9"/>
      <c r="L684" s="9"/>
      <c r="M684" s="9"/>
    </row>
    <row r="685" spans="3:13">
      <c r="C685" s="9"/>
      <c r="D685" s="9"/>
      <c r="E685" s="61"/>
      <c r="F685" s="18"/>
      <c r="G685" s="9"/>
      <c r="H685" s="9"/>
      <c r="I685" s="9"/>
      <c r="J685" s="9"/>
      <c r="K685" s="9"/>
      <c r="L685" s="9"/>
      <c r="M685" s="9"/>
    </row>
    <row r="686" spans="3:13">
      <c r="C686" s="9"/>
      <c r="D686" s="9"/>
      <c r="E686" s="61"/>
      <c r="F686" s="18"/>
      <c r="G686" s="9"/>
      <c r="H686" s="9"/>
      <c r="I686" s="9"/>
      <c r="J686" s="9"/>
      <c r="K686" s="9"/>
      <c r="L686" s="9"/>
      <c r="M686" s="9"/>
    </row>
    <row r="687" spans="3:13">
      <c r="C687" s="9"/>
      <c r="D687" s="9"/>
      <c r="E687" s="61"/>
      <c r="F687" s="18"/>
      <c r="G687" s="9"/>
      <c r="H687" s="9"/>
      <c r="I687" s="9"/>
      <c r="J687" s="9"/>
      <c r="K687" s="9"/>
      <c r="L687" s="9"/>
      <c r="M687" s="9"/>
    </row>
    <row r="688" spans="3:13">
      <c r="C688" s="9"/>
      <c r="D688" s="9"/>
      <c r="E688" s="61"/>
      <c r="F688" s="18"/>
      <c r="G688" s="9"/>
      <c r="H688" s="9"/>
      <c r="I688" s="9"/>
      <c r="J688" s="9"/>
      <c r="K688" s="9"/>
      <c r="L688" s="9"/>
      <c r="M688" s="9"/>
    </row>
    <row r="689" spans="3:13">
      <c r="C689" s="9"/>
      <c r="D689" s="9"/>
      <c r="E689" s="61"/>
      <c r="F689" s="18"/>
      <c r="G689" s="9"/>
      <c r="H689" s="9"/>
      <c r="I689" s="9"/>
      <c r="J689" s="9"/>
      <c r="K689" s="9"/>
      <c r="L689" s="9"/>
      <c r="M689" s="9"/>
    </row>
    <row r="690" spans="3:13">
      <c r="C690" s="9"/>
      <c r="D690" s="9"/>
      <c r="E690" s="61"/>
      <c r="F690" s="18"/>
      <c r="G690" s="9"/>
      <c r="H690" s="9"/>
      <c r="I690" s="9"/>
      <c r="J690" s="9"/>
      <c r="K690" s="9"/>
      <c r="L690" s="9"/>
      <c r="M690" s="9"/>
    </row>
    <row r="691" spans="3:13">
      <c r="C691" s="9"/>
      <c r="D691" s="9"/>
      <c r="E691" s="61"/>
      <c r="F691" s="18"/>
      <c r="G691" s="9"/>
      <c r="H691" s="9"/>
      <c r="I691" s="9"/>
      <c r="J691" s="9"/>
      <c r="K691" s="9"/>
      <c r="L691" s="9"/>
      <c r="M691" s="9"/>
    </row>
    <row r="692" spans="3:13">
      <c r="C692" s="9"/>
      <c r="D692" s="9"/>
      <c r="E692" s="61"/>
      <c r="F692" s="18"/>
      <c r="G692" s="9"/>
      <c r="H692" s="9"/>
      <c r="I692" s="9"/>
      <c r="J692" s="9"/>
      <c r="K692" s="9"/>
      <c r="L692" s="9"/>
      <c r="M692" s="9"/>
    </row>
    <row r="693" spans="3:13">
      <c r="C693" s="9"/>
      <c r="D693" s="9"/>
      <c r="E693" s="61"/>
      <c r="F693" s="18"/>
      <c r="G693" s="9"/>
      <c r="H693" s="9"/>
      <c r="I693" s="9"/>
      <c r="J693" s="9"/>
      <c r="K693" s="9"/>
      <c r="L693" s="9"/>
      <c r="M693" s="9"/>
    </row>
    <row r="694" spans="3:13">
      <c r="C694" s="9"/>
      <c r="D694" s="9"/>
      <c r="E694" s="61"/>
      <c r="F694" s="18"/>
      <c r="G694" s="9"/>
      <c r="H694" s="9"/>
      <c r="I694" s="9"/>
      <c r="J694" s="9"/>
      <c r="K694" s="9"/>
      <c r="L694" s="9"/>
      <c r="M694" s="9"/>
    </row>
    <row r="695" spans="3:13">
      <c r="C695" s="9"/>
      <c r="D695" s="9"/>
      <c r="E695" s="61"/>
      <c r="F695" s="18"/>
      <c r="G695" s="9"/>
      <c r="H695" s="9"/>
      <c r="I695" s="9"/>
      <c r="J695" s="9"/>
      <c r="K695" s="9"/>
      <c r="L695" s="9"/>
      <c r="M695" s="9"/>
    </row>
    <row r="696" spans="3:13">
      <c r="C696" s="9"/>
      <c r="D696" s="9"/>
      <c r="E696" s="61"/>
      <c r="F696" s="18"/>
      <c r="G696" s="9"/>
      <c r="H696" s="9"/>
      <c r="I696" s="9"/>
      <c r="J696" s="9"/>
      <c r="K696" s="9"/>
      <c r="L696" s="9"/>
      <c r="M696" s="9"/>
    </row>
    <row r="697" spans="3:13">
      <c r="C697" s="9"/>
      <c r="D697" s="9"/>
      <c r="E697" s="61"/>
      <c r="F697" s="18"/>
      <c r="G697" s="9"/>
      <c r="H697" s="9"/>
      <c r="I697" s="9"/>
      <c r="J697" s="9"/>
      <c r="K697" s="9"/>
      <c r="L697" s="9"/>
      <c r="M697" s="9"/>
    </row>
    <row r="698" spans="3:13">
      <c r="C698" s="9"/>
      <c r="D698" s="9"/>
      <c r="E698" s="61"/>
      <c r="F698" s="18"/>
      <c r="G698" s="9"/>
      <c r="H698" s="9"/>
      <c r="I698" s="9"/>
      <c r="J698" s="9"/>
      <c r="K698" s="9"/>
      <c r="L698" s="9"/>
      <c r="M698" s="9"/>
    </row>
    <row r="699" spans="3:13">
      <c r="C699" s="9"/>
      <c r="D699" s="9"/>
      <c r="E699" s="61"/>
      <c r="F699" s="18"/>
      <c r="G699" s="9"/>
      <c r="H699" s="9"/>
      <c r="I699" s="9"/>
      <c r="J699" s="9"/>
      <c r="K699" s="9"/>
      <c r="L699" s="9"/>
      <c r="M699" s="9"/>
    </row>
    <row r="700" spans="3:13">
      <c r="C700" s="9"/>
      <c r="D700" s="9"/>
      <c r="E700" s="61"/>
      <c r="F700" s="18"/>
      <c r="G700" s="9"/>
      <c r="H700" s="9"/>
      <c r="I700" s="9"/>
      <c r="J700" s="9"/>
      <c r="K700" s="9"/>
      <c r="L700" s="9"/>
      <c r="M700" s="9"/>
    </row>
    <row r="701" spans="3:13">
      <c r="C701" s="9"/>
      <c r="D701" s="9"/>
      <c r="E701" s="61"/>
      <c r="F701" s="18"/>
      <c r="G701" s="9"/>
      <c r="H701" s="9"/>
      <c r="I701" s="9"/>
      <c r="J701" s="9"/>
      <c r="K701" s="9"/>
      <c r="L701" s="9"/>
      <c r="M701" s="9"/>
    </row>
    <row r="702" spans="3:13">
      <c r="C702" s="9"/>
      <c r="D702" s="9"/>
      <c r="E702" s="61"/>
      <c r="F702" s="18"/>
      <c r="G702" s="9"/>
      <c r="H702" s="9"/>
      <c r="I702" s="9"/>
      <c r="J702" s="9"/>
      <c r="K702" s="9"/>
      <c r="L702" s="9"/>
      <c r="M702" s="9"/>
    </row>
    <row r="703" spans="3:13">
      <c r="C703" s="9"/>
      <c r="D703" s="9"/>
      <c r="E703" s="61"/>
      <c r="F703" s="18"/>
      <c r="G703" s="9"/>
      <c r="H703" s="9"/>
      <c r="I703" s="9"/>
      <c r="J703" s="9"/>
      <c r="K703" s="9"/>
      <c r="L703" s="9"/>
      <c r="M703" s="9"/>
    </row>
    <row r="704" spans="3:13">
      <c r="C704" s="9"/>
      <c r="D704" s="9"/>
      <c r="E704" s="61"/>
      <c r="F704" s="18"/>
      <c r="G704" s="9"/>
      <c r="H704" s="9"/>
      <c r="I704" s="9"/>
      <c r="J704" s="9"/>
      <c r="K704" s="9"/>
      <c r="L704" s="9"/>
      <c r="M704" s="9"/>
    </row>
    <row r="705" spans="3:13">
      <c r="C705" s="9"/>
      <c r="D705" s="9"/>
      <c r="E705" s="61"/>
      <c r="F705" s="18"/>
      <c r="G705" s="9"/>
      <c r="H705" s="9"/>
      <c r="I705" s="9"/>
      <c r="J705" s="9"/>
      <c r="K705" s="9"/>
      <c r="L705" s="9"/>
      <c r="M705" s="9"/>
    </row>
    <row r="706" spans="3:13">
      <c r="C706" s="9"/>
      <c r="D706" s="9"/>
      <c r="E706" s="61"/>
      <c r="F706" s="18"/>
      <c r="G706" s="9"/>
      <c r="H706" s="9"/>
      <c r="I706" s="9"/>
      <c r="J706" s="9"/>
      <c r="K706" s="9"/>
      <c r="L706" s="9"/>
      <c r="M706" s="9"/>
    </row>
    <row r="707" spans="3:13">
      <c r="C707" s="9"/>
      <c r="D707" s="9"/>
      <c r="E707" s="61"/>
      <c r="F707" s="18"/>
      <c r="G707" s="9"/>
      <c r="H707" s="9"/>
      <c r="I707" s="9"/>
      <c r="J707" s="9"/>
      <c r="K707" s="9"/>
      <c r="L707" s="9"/>
      <c r="M707" s="9"/>
    </row>
    <row r="708" spans="3:13">
      <c r="C708" s="9"/>
      <c r="D708" s="9"/>
      <c r="E708" s="61"/>
      <c r="F708" s="18"/>
      <c r="G708" s="9"/>
      <c r="H708" s="9"/>
      <c r="I708" s="9"/>
      <c r="J708" s="9"/>
      <c r="K708" s="9"/>
      <c r="L708" s="9"/>
      <c r="M708" s="9"/>
    </row>
    <row r="709" spans="3:13">
      <c r="C709" s="9"/>
      <c r="D709" s="9"/>
      <c r="E709" s="61"/>
      <c r="F709" s="18"/>
      <c r="G709" s="9"/>
      <c r="H709" s="9"/>
      <c r="I709" s="9"/>
      <c r="J709" s="9"/>
      <c r="K709" s="9"/>
      <c r="L709" s="9"/>
      <c r="M709" s="9"/>
    </row>
    <row r="710" spans="3:13">
      <c r="C710" s="9"/>
      <c r="D710" s="9"/>
      <c r="E710" s="61"/>
      <c r="F710" s="18"/>
      <c r="G710" s="9"/>
      <c r="H710" s="9"/>
      <c r="I710" s="9"/>
      <c r="J710" s="9"/>
      <c r="K710" s="9"/>
      <c r="L710" s="9"/>
      <c r="M710" s="9"/>
    </row>
    <row r="711" spans="3:13">
      <c r="C711" s="9"/>
      <c r="D711" s="9"/>
      <c r="E711" s="61"/>
      <c r="F711" s="18"/>
      <c r="G711" s="9"/>
      <c r="H711" s="9"/>
      <c r="I711" s="9"/>
      <c r="J711" s="9"/>
      <c r="K711" s="9"/>
      <c r="L711" s="9"/>
      <c r="M711" s="9"/>
    </row>
    <row r="712" spans="3:13">
      <c r="C712" s="9"/>
      <c r="D712" s="9"/>
      <c r="E712" s="61"/>
      <c r="F712" s="18"/>
      <c r="G712" s="9"/>
      <c r="H712" s="9"/>
      <c r="I712" s="9"/>
      <c r="J712" s="9"/>
      <c r="K712" s="9"/>
      <c r="L712" s="9"/>
      <c r="M712" s="9"/>
    </row>
    <row r="713" spans="3:13">
      <c r="C713" s="9"/>
      <c r="D713" s="9"/>
      <c r="E713" s="61"/>
      <c r="F713" s="18"/>
      <c r="G713" s="9"/>
      <c r="H713" s="9"/>
      <c r="I713" s="9"/>
      <c r="J713" s="9"/>
      <c r="K713" s="9"/>
      <c r="L713" s="9"/>
      <c r="M713" s="9"/>
    </row>
    <row r="714" spans="3:13">
      <c r="C714" s="9"/>
      <c r="D714" s="9"/>
      <c r="E714" s="61"/>
      <c r="F714" s="18"/>
      <c r="G714" s="9"/>
      <c r="H714" s="9"/>
      <c r="I714" s="9"/>
      <c r="J714" s="9"/>
      <c r="K714" s="9"/>
      <c r="L714" s="9"/>
      <c r="M714" s="9"/>
    </row>
    <row r="715" spans="3:13">
      <c r="C715" s="9"/>
      <c r="D715" s="9"/>
      <c r="E715" s="61"/>
      <c r="F715" s="18"/>
      <c r="G715" s="9"/>
      <c r="H715" s="9"/>
      <c r="I715" s="9"/>
      <c r="J715" s="9"/>
      <c r="K715" s="9"/>
      <c r="L715" s="9"/>
      <c r="M715" s="9"/>
    </row>
    <row r="716" spans="3:13">
      <c r="C716" s="9"/>
      <c r="D716" s="9"/>
      <c r="E716" s="61"/>
      <c r="F716" s="18"/>
      <c r="G716" s="9"/>
      <c r="H716" s="9"/>
      <c r="I716" s="9"/>
      <c r="J716" s="9"/>
      <c r="K716" s="9"/>
      <c r="L716" s="9"/>
      <c r="M716" s="9"/>
    </row>
    <row r="717" spans="3:13">
      <c r="C717" s="9"/>
      <c r="D717" s="9"/>
      <c r="E717" s="61"/>
      <c r="F717" s="18"/>
      <c r="G717" s="9"/>
      <c r="H717" s="9"/>
      <c r="I717" s="9"/>
      <c r="J717" s="9"/>
      <c r="K717" s="9"/>
      <c r="L717" s="9"/>
      <c r="M717" s="9"/>
    </row>
    <row r="718" spans="3:13">
      <c r="C718" s="9"/>
      <c r="D718" s="9"/>
      <c r="E718" s="61"/>
      <c r="F718" s="18"/>
      <c r="G718" s="9"/>
      <c r="H718" s="9"/>
      <c r="I718" s="9"/>
      <c r="J718" s="9"/>
      <c r="K718" s="9"/>
      <c r="L718" s="9"/>
      <c r="M718" s="9"/>
    </row>
    <row r="719" spans="3:13">
      <c r="C719" s="9"/>
      <c r="D719" s="9"/>
      <c r="E719" s="61"/>
      <c r="F719" s="18"/>
      <c r="G719" s="9"/>
      <c r="H719" s="9"/>
      <c r="I719" s="9"/>
      <c r="J719" s="9"/>
      <c r="K719" s="9"/>
      <c r="L719" s="9"/>
      <c r="M719" s="9"/>
    </row>
    <row r="720" spans="3:13">
      <c r="C720" s="9"/>
      <c r="D720" s="9"/>
      <c r="E720" s="61"/>
      <c r="F720" s="18"/>
      <c r="G720" s="9"/>
      <c r="H720" s="9"/>
      <c r="I720" s="9"/>
      <c r="J720" s="9"/>
      <c r="K720" s="9"/>
      <c r="L720" s="9"/>
      <c r="M720" s="9"/>
    </row>
    <row r="721" spans="3:13">
      <c r="C721" s="9"/>
      <c r="D721" s="9"/>
      <c r="E721" s="61"/>
      <c r="F721" s="18"/>
      <c r="G721" s="9"/>
      <c r="H721" s="9"/>
      <c r="I721" s="9"/>
      <c r="J721" s="9"/>
      <c r="K721" s="9"/>
      <c r="L721" s="9"/>
      <c r="M721" s="9"/>
    </row>
    <row r="722" spans="3:13">
      <c r="C722" s="9"/>
      <c r="D722" s="9"/>
      <c r="E722" s="61"/>
      <c r="F722" s="18"/>
      <c r="G722" s="9"/>
      <c r="H722" s="9"/>
      <c r="I722" s="9"/>
      <c r="J722" s="9"/>
      <c r="K722" s="9"/>
      <c r="L722" s="9"/>
      <c r="M722" s="9"/>
    </row>
    <row r="723" spans="3:13">
      <c r="C723" s="9"/>
      <c r="D723" s="9"/>
      <c r="E723" s="61"/>
      <c r="F723" s="18"/>
      <c r="G723" s="9"/>
      <c r="H723" s="9"/>
      <c r="I723" s="9"/>
      <c r="J723" s="9"/>
      <c r="K723" s="9"/>
      <c r="L723" s="9"/>
      <c r="M723" s="9"/>
    </row>
    <row r="724" spans="3:13">
      <c r="C724" s="9"/>
      <c r="D724" s="9"/>
      <c r="E724" s="61"/>
      <c r="F724" s="18"/>
      <c r="G724" s="9"/>
      <c r="H724" s="9"/>
      <c r="I724" s="9"/>
      <c r="J724" s="9"/>
      <c r="K724" s="9"/>
      <c r="L724" s="9"/>
      <c r="M724" s="9"/>
    </row>
    <row r="725" spans="3:13">
      <c r="C725" s="9"/>
      <c r="D725" s="9"/>
      <c r="E725" s="61"/>
      <c r="F725" s="18"/>
      <c r="G725" s="9"/>
      <c r="H725" s="9"/>
      <c r="I725" s="9"/>
      <c r="J725" s="9"/>
      <c r="K725" s="9"/>
      <c r="L725" s="9"/>
      <c r="M725" s="9"/>
    </row>
    <row r="726" spans="3:13">
      <c r="C726" s="9"/>
      <c r="D726" s="9"/>
      <c r="E726" s="61"/>
      <c r="F726" s="18"/>
      <c r="G726" s="9"/>
      <c r="H726" s="9"/>
      <c r="I726" s="9"/>
      <c r="J726" s="9"/>
      <c r="K726" s="9"/>
      <c r="L726" s="9"/>
      <c r="M726" s="9"/>
    </row>
    <row r="727" spans="3:13">
      <c r="C727" s="9"/>
      <c r="D727" s="9"/>
      <c r="E727" s="61"/>
      <c r="F727" s="18"/>
      <c r="G727" s="9"/>
      <c r="H727" s="9"/>
      <c r="I727" s="9"/>
      <c r="J727" s="9"/>
      <c r="K727" s="9"/>
      <c r="L727" s="9"/>
      <c r="M727" s="9"/>
    </row>
    <row r="728" spans="3:13">
      <c r="C728" s="9"/>
      <c r="D728" s="9"/>
      <c r="E728" s="61"/>
      <c r="F728" s="18"/>
      <c r="G728" s="9"/>
      <c r="H728" s="9"/>
      <c r="I728" s="9"/>
      <c r="J728" s="9"/>
      <c r="K728" s="9"/>
      <c r="L728" s="9"/>
      <c r="M728" s="9"/>
    </row>
    <row r="729" spans="3:13">
      <c r="C729" s="9"/>
      <c r="D729" s="9"/>
      <c r="E729" s="61"/>
      <c r="F729" s="18"/>
      <c r="G729" s="9"/>
      <c r="H729" s="9"/>
      <c r="I729" s="9"/>
      <c r="J729" s="9"/>
      <c r="K729" s="9"/>
      <c r="L729" s="9"/>
      <c r="M729" s="9"/>
    </row>
    <row r="730" spans="3:13">
      <c r="C730" s="9"/>
      <c r="D730" s="9"/>
      <c r="E730" s="61"/>
      <c r="F730" s="18"/>
      <c r="G730" s="9"/>
      <c r="H730" s="9"/>
      <c r="I730" s="9"/>
      <c r="J730" s="9"/>
      <c r="K730" s="9"/>
      <c r="L730" s="9"/>
      <c r="M730" s="9"/>
    </row>
    <row r="731" spans="3:13">
      <c r="C731" s="9"/>
      <c r="D731" s="9"/>
      <c r="E731" s="61"/>
      <c r="F731" s="18"/>
      <c r="G731" s="9"/>
      <c r="H731" s="9"/>
      <c r="I731" s="9"/>
      <c r="J731" s="9"/>
      <c r="K731" s="9"/>
      <c r="L731" s="9"/>
      <c r="M731" s="9"/>
    </row>
    <row r="732" spans="3:13">
      <c r="C732" s="9"/>
      <c r="D732" s="9"/>
      <c r="E732" s="61"/>
      <c r="F732" s="18"/>
      <c r="G732" s="9"/>
      <c r="H732" s="9"/>
      <c r="I732" s="9"/>
      <c r="J732" s="9"/>
      <c r="K732" s="9"/>
      <c r="L732" s="9"/>
      <c r="M732" s="9"/>
    </row>
    <row r="733" spans="3:13">
      <c r="C733" s="9"/>
      <c r="D733" s="9"/>
      <c r="E733" s="61"/>
      <c r="F733" s="18"/>
      <c r="G733" s="9"/>
      <c r="H733" s="9"/>
      <c r="I733" s="9"/>
      <c r="J733" s="9"/>
      <c r="K733" s="9"/>
      <c r="L733" s="9"/>
      <c r="M733" s="9"/>
    </row>
    <row r="734" spans="3:13">
      <c r="C734" s="9"/>
      <c r="D734" s="9"/>
      <c r="E734" s="61"/>
      <c r="F734" s="18"/>
      <c r="G734" s="9"/>
      <c r="H734" s="9"/>
      <c r="I734" s="9"/>
      <c r="J734" s="9"/>
      <c r="K734" s="9"/>
      <c r="L734" s="9"/>
      <c r="M734" s="9"/>
    </row>
    <row r="735" spans="3:13">
      <c r="C735" s="9"/>
      <c r="D735" s="9"/>
      <c r="E735" s="61"/>
      <c r="F735" s="18"/>
      <c r="G735" s="9"/>
      <c r="H735" s="9"/>
      <c r="I735" s="9"/>
      <c r="J735" s="9"/>
      <c r="K735" s="9"/>
      <c r="L735" s="9"/>
      <c r="M735" s="9"/>
    </row>
    <row r="736" spans="3:13">
      <c r="C736" s="9"/>
      <c r="D736" s="9"/>
      <c r="E736" s="61"/>
      <c r="F736" s="18"/>
      <c r="G736" s="9"/>
      <c r="H736" s="9"/>
      <c r="I736" s="9"/>
      <c r="J736" s="9"/>
      <c r="K736" s="9"/>
      <c r="L736" s="9"/>
      <c r="M736" s="9"/>
    </row>
    <row r="737" spans="3:13">
      <c r="C737" s="9"/>
      <c r="D737" s="9"/>
      <c r="E737" s="61"/>
      <c r="F737" s="18"/>
      <c r="G737" s="9"/>
      <c r="H737" s="9"/>
      <c r="I737" s="9"/>
      <c r="J737" s="9"/>
      <c r="K737" s="9"/>
      <c r="L737" s="9"/>
      <c r="M737" s="9"/>
    </row>
    <row r="738" spans="3:13">
      <c r="C738" s="9"/>
      <c r="D738" s="9"/>
      <c r="E738" s="61"/>
      <c r="F738" s="18"/>
      <c r="G738" s="9"/>
      <c r="H738" s="9"/>
      <c r="I738" s="9"/>
      <c r="J738" s="9"/>
      <c r="K738" s="9"/>
      <c r="L738" s="9"/>
      <c r="M738" s="9"/>
    </row>
    <row r="739" spans="3:13">
      <c r="C739" s="9"/>
      <c r="D739" s="9"/>
      <c r="E739" s="61"/>
      <c r="F739" s="18"/>
      <c r="G739" s="9"/>
      <c r="H739" s="9"/>
      <c r="I739" s="9"/>
      <c r="J739" s="9"/>
      <c r="K739" s="9"/>
      <c r="L739" s="9"/>
      <c r="M739" s="9"/>
    </row>
    <row r="740" spans="3:13">
      <c r="C740" s="9"/>
      <c r="D740" s="9"/>
      <c r="E740" s="61"/>
      <c r="F740" s="18"/>
      <c r="G740" s="9"/>
      <c r="H740" s="9"/>
      <c r="I740" s="9"/>
      <c r="J740" s="9"/>
      <c r="K740" s="9"/>
      <c r="L740" s="9"/>
      <c r="M740" s="9"/>
    </row>
    <row r="741" spans="3:13">
      <c r="C741" s="9"/>
      <c r="D741" s="9"/>
      <c r="E741" s="61"/>
      <c r="F741" s="18"/>
      <c r="G741" s="9"/>
      <c r="H741" s="9"/>
      <c r="I741" s="9"/>
      <c r="J741" s="9"/>
      <c r="K741" s="9"/>
      <c r="L741" s="9"/>
      <c r="M741" s="9"/>
    </row>
    <row r="742" spans="3:13">
      <c r="C742" s="9"/>
      <c r="D742" s="9"/>
      <c r="E742" s="61"/>
      <c r="F742" s="18"/>
      <c r="G742" s="9"/>
      <c r="H742" s="9"/>
      <c r="I742" s="9"/>
      <c r="J742" s="9"/>
      <c r="K742" s="9"/>
      <c r="L742" s="9"/>
      <c r="M742" s="9"/>
    </row>
    <row r="743" spans="3:13">
      <c r="C743" s="9"/>
      <c r="D743" s="9"/>
      <c r="E743" s="61"/>
      <c r="F743" s="18"/>
      <c r="G743" s="9"/>
      <c r="H743" s="9"/>
      <c r="I743" s="9"/>
      <c r="J743" s="9"/>
      <c r="K743" s="9"/>
      <c r="L743" s="9"/>
      <c r="M743" s="9"/>
    </row>
    <row r="744" spans="3:13">
      <c r="C744" s="9"/>
      <c r="D744" s="9"/>
      <c r="E744" s="61"/>
      <c r="F744" s="18"/>
      <c r="G744" s="9"/>
      <c r="H744" s="9"/>
      <c r="I744" s="9"/>
      <c r="J744" s="9"/>
      <c r="K744" s="9"/>
      <c r="L744" s="9"/>
      <c r="M744" s="9"/>
    </row>
    <row r="745" spans="3:13">
      <c r="C745" s="9"/>
      <c r="D745" s="9"/>
      <c r="E745" s="61"/>
      <c r="F745" s="18"/>
      <c r="G745" s="9"/>
      <c r="H745" s="9"/>
      <c r="I745" s="9"/>
      <c r="J745" s="9"/>
      <c r="K745" s="9"/>
      <c r="L745" s="9"/>
      <c r="M745" s="9"/>
    </row>
    <row r="746" spans="3:13">
      <c r="C746" s="9"/>
      <c r="D746" s="9"/>
      <c r="E746" s="61"/>
      <c r="F746" s="18"/>
      <c r="G746" s="9"/>
      <c r="H746" s="9"/>
      <c r="I746" s="9"/>
      <c r="J746" s="9"/>
      <c r="K746" s="9"/>
      <c r="L746" s="9"/>
      <c r="M746" s="9"/>
    </row>
    <row r="747" spans="3:13">
      <c r="C747" s="9"/>
      <c r="D747" s="9"/>
      <c r="E747" s="61"/>
      <c r="F747" s="18"/>
      <c r="G747" s="9"/>
      <c r="H747" s="9"/>
      <c r="I747" s="9"/>
      <c r="J747" s="9"/>
      <c r="K747" s="9"/>
      <c r="L747" s="9"/>
      <c r="M747" s="9"/>
    </row>
    <row r="748" spans="3:13">
      <c r="C748" s="9"/>
      <c r="D748" s="9"/>
      <c r="E748" s="61"/>
      <c r="F748" s="18"/>
      <c r="G748" s="9"/>
      <c r="H748" s="9"/>
      <c r="I748" s="9"/>
      <c r="J748" s="9"/>
      <c r="K748" s="9"/>
      <c r="L748" s="9"/>
      <c r="M748" s="9"/>
    </row>
    <row r="749" spans="3:13">
      <c r="C749" s="9"/>
      <c r="D749" s="9"/>
      <c r="E749" s="61"/>
      <c r="F749" s="18"/>
      <c r="G749" s="9"/>
      <c r="H749" s="9"/>
      <c r="I749" s="9"/>
      <c r="J749" s="9"/>
      <c r="K749" s="9"/>
      <c r="L749" s="9"/>
      <c r="M749" s="9"/>
    </row>
    <row r="750" spans="3:13">
      <c r="C750" s="9"/>
      <c r="D750" s="9"/>
      <c r="E750" s="61"/>
      <c r="F750" s="18"/>
      <c r="G750" s="9"/>
      <c r="H750" s="9"/>
      <c r="I750" s="9"/>
      <c r="J750" s="9"/>
      <c r="K750" s="9"/>
      <c r="L750" s="9"/>
      <c r="M750" s="9"/>
    </row>
    <row r="751" spans="3:13">
      <c r="C751" s="9"/>
      <c r="D751" s="9"/>
      <c r="E751" s="61"/>
      <c r="F751" s="18"/>
      <c r="G751" s="9"/>
      <c r="H751" s="9"/>
      <c r="I751" s="9"/>
      <c r="J751" s="9"/>
      <c r="K751" s="9"/>
      <c r="L751" s="9"/>
      <c r="M751" s="9"/>
    </row>
    <row r="752" spans="3:13">
      <c r="C752" s="9"/>
      <c r="D752" s="9"/>
      <c r="E752" s="61"/>
      <c r="F752" s="18"/>
      <c r="G752" s="9"/>
      <c r="H752" s="9"/>
      <c r="I752" s="9"/>
      <c r="J752" s="9"/>
      <c r="K752" s="9"/>
      <c r="L752" s="9"/>
      <c r="M752" s="9"/>
    </row>
    <row r="753" spans="3:13">
      <c r="C753" s="9"/>
      <c r="D753" s="9"/>
      <c r="E753" s="61"/>
      <c r="F753" s="18"/>
      <c r="G753" s="9"/>
      <c r="H753" s="9"/>
      <c r="I753" s="9"/>
      <c r="J753" s="9"/>
      <c r="K753" s="9"/>
      <c r="L753" s="9"/>
      <c r="M753" s="9"/>
    </row>
    <row r="754" spans="3:13">
      <c r="C754" s="9"/>
      <c r="D754" s="9"/>
      <c r="E754" s="61"/>
      <c r="F754" s="18"/>
      <c r="G754" s="9"/>
      <c r="H754" s="9"/>
      <c r="I754" s="9"/>
      <c r="J754" s="9"/>
      <c r="K754" s="9"/>
      <c r="L754" s="9"/>
      <c r="M754" s="9"/>
    </row>
    <row r="755" spans="3:13">
      <c r="C755" s="9"/>
      <c r="D755" s="9"/>
      <c r="E755" s="61"/>
      <c r="F755" s="18"/>
      <c r="G755" s="9"/>
      <c r="H755" s="9"/>
      <c r="I755" s="9"/>
      <c r="J755" s="9"/>
      <c r="K755" s="9"/>
      <c r="L755" s="9"/>
      <c r="M755" s="9"/>
    </row>
    <row r="756" spans="3:13">
      <c r="C756" s="9"/>
      <c r="D756" s="9"/>
      <c r="E756" s="61"/>
      <c r="F756" s="18"/>
      <c r="G756" s="9"/>
      <c r="H756" s="9"/>
      <c r="I756" s="9"/>
      <c r="J756" s="9"/>
      <c r="K756" s="9"/>
      <c r="L756" s="9"/>
      <c r="M756" s="9"/>
    </row>
    <row r="757" spans="3:13">
      <c r="C757" s="9"/>
      <c r="D757" s="9"/>
      <c r="E757" s="61"/>
      <c r="F757" s="18"/>
      <c r="G757" s="9"/>
      <c r="H757" s="9"/>
      <c r="I757" s="9"/>
      <c r="J757" s="9"/>
      <c r="K757" s="9"/>
      <c r="L757" s="9"/>
      <c r="M757" s="9"/>
    </row>
    <row r="758" spans="3:13">
      <c r="C758" s="9"/>
      <c r="D758" s="9"/>
      <c r="E758" s="61"/>
      <c r="F758" s="18"/>
      <c r="G758" s="9"/>
      <c r="H758" s="9"/>
      <c r="I758" s="9"/>
      <c r="J758" s="9"/>
      <c r="K758" s="9"/>
      <c r="L758" s="9"/>
      <c r="M758" s="9"/>
    </row>
    <row r="759" spans="3:13">
      <c r="C759" s="9"/>
      <c r="D759" s="9"/>
      <c r="E759" s="61"/>
      <c r="F759" s="18"/>
      <c r="G759" s="9"/>
      <c r="H759" s="9"/>
      <c r="I759" s="9"/>
      <c r="J759" s="9"/>
      <c r="K759" s="9"/>
      <c r="L759" s="9"/>
      <c r="M759" s="9"/>
    </row>
    <row r="760" spans="3:13">
      <c r="C760" s="9"/>
      <c r="D760" s="9"/>
      <c r="E760" s="61"/>
      <c r="F760" s="18"/>
      <c r="G760" s="9"/>
      <c r="H760" s="9"/>
      <c r="I760" s="9"/>
      <c r="J760" s="9"/>
      <c r="K760" s="9"/>
      <c r="L760" s="9"/>
      <c r="M760" s="9"/>
    </row>
    <row r="761" spans="3:13">
      <c r="C761" s="9"/>
      <c r="D761" s="9"/>
      <c r="E761" s="61"/>
      <c r="F761" s="18"/>
      <c r="G761" s="9"/>
      <c r="H761" s="9"/>
      <c r="I761" s="9"/>
      <c r="J761" s="9"/>
      <c r="K761" s="9"/>
      <c r="L761" s="9"/>
      <c r="M761" s="9"/>
    </row>
    <row r="762" spans="3:13">
      <c r="C762" s="9"/>
      <c r="D762" s="9"/>
      <c r="E762" s="61"/>
      <c r="F762" s="18"/>
      <c r="G762" s="9"/>
      <c r="H762" s="9"/>
      <c r="I762" s="9"/>
      <c r="J762" s="9"/>
      <c r="K762" s="9"/>
      <c r="L762" s="9"/>
      <c r="M762" s="9"/>
    </row>
    <row r="763" spans="3:13">
      <c r="C763" s="9"/>
      <c r="D763" s="9"/>
      <c r="E763" s="61"/>
      <c r="F763" s="18"/>
      <c r="G763" s="9"/>
      <c r="H763" s="9"/>
      <c r="I763" s="9"/>
      <c r="J763" s="9"/>
      <c r="K763" s="9"/>
      <c r="L763" s="9"/>
      <c r="M763" s="9"/>
    </row>
    <row r="764" spans="3:13">
      <c r="C764" s="9"/>
      <c r="D764" s="9"/>
      <c r="E764" s="61"/>
      <c r="F764" s="18"/>
      <c r="G764" s="9"/>
      <c r="H764" s="9"/>
      <c r="I764" s="9"/>
      <c r="J764" s="9"/>
      <c r="K764" s="9"/>
      <c r="L764" s="9"/>
      <c r="M764" s="9"/>
    </row>
    <row r="765" spans="3:13">
      <c r="C765" s="9"/>
      <c r="D765" s="9"/>
      <c r="E765" s="61"/>
      <c r="F765" s="18"/>
      <c r="G765" s="9"/>
      <c r="H765" s="9"/>
      <c r="I765" s="9"/>
      <c r="J765" s="9"/>
      <c r="K765" s="9"/>
      <c r="L765" s="9"/>
      <c r="M765" s="9"/>
    </row>
    <row r="766" spans="3:13">
      <c r="C766" s="9"/>
      <c r="D766" s="9"/>
      <c r="E766" s="61"/>
      <c r="F766" s="18"/>
      <c r="G766" s="9"/>
      <c r="H766" s="9"/>
      <c r="I766" s="9"/>
      <c r="J766" s="9"/>
      <c r="K766" s="9"/>
      <c r="L766" s="9"/>
      <c r="M766" s="9"/>
    </row>
    <row r="767" spans="3:13">
      <c r="C767" s="9"/>
      <c r="D767" s="9"/>
      <c r="E767" s="61"/>
      <c r="F767" s="18"/>
      <c r="G767" s="9"/>
      <c r="H767" s="9"/>
      <c r="I767" s="9"/>
      <c r="J767" s="9"/>
      <c r="K767" s="9"/>
      <c r="L767" s="9"/>
      <c r="M767" s="9"/>
    </row>
    <row r="768" spans="3:13">
      <c r="C768" s="9"/>
      <c r="D768" s="9"/>
      <c r="E768" s="61"/>
      <c r="F768" s="18"/>
      <c r="G768" s="9"/>
      <c r="H768" s="9"/>
      <c r="I768" s="9"/>
      <c r="J768" s="9"/>
      <c r="K768" s="9"/>
      <c r="L768" s="9"/>
      <c r="M768" s="9"/>
    </row>
    <row r="769" spans="3:13">
      <c r="C769" s="9"/>
      <c r="D769" s="9"/>
      <c r="E769" s="61"/>
      <c r="F769" s="18"/>
      <c r="G769" s="9"/>
      <c r="H769" s="9"/>
      <c r="I769" s="9"/>
      <c r="J769" s="9"/>
      <c r="K769" s="9"/>
      <c r="L769" s="9"/>
      <c r="M769" s="9"/>
    </row>
    <row r="770" spans="3:13">
      <c r="C770" s="9"/>
      <c r="D770" s="9"/>
      <c r="E770" s="61"/>
      <c r="F770" s="18"/>
      <c r="G770" s="9"/>
      <c r="H770" s="9"/>
      <c r="I770" s="9"/>
      <c r="J770" s="9"/>
      <c r="K770" s="9"/>
      <c r="L770" s="9"/>
      <c r="M770" s="9"/>
    </row>
    <row r="771" spans="3:13">
      <c r="C771" s="9"/>
      <c r="D771" s="9"/>
      <c r="E771" s="61"/>
      <c r="F771" s="18"/>
      <c r="G771" s="9"/>
      <c r="H771" s="9"/>
      <c r="I771" s="9"/>
      <c r="J771" s="9"/>
      <c r="K771" s="9"/>
      <c r="L771" s="9"/>
      <c r="M771" s="9"/>
    </row>
    <row r="772" spans="3:13">
      <c r="C772" s="9"/>
      <c r="D772" s="9"/>
      <c r="E772" s="61"/>
      <c r="F772" s="18"/>
      <c r="G772" s="9"/>
      <c r="H772" s="9"/>
      <c r="I772" s="9"/>
      <c r="J772" s="9"/>
      <c r="K772" s="9"/>
      <c r="L772" s="9"/>
      <c r="M772" s="9"/>
    </row>
    <row r="773" spans="3:13">
      <c r="C773" s="9"/>
      <c r="D773" s="9"/>
      <c r="E773" s="61"/>
      <c r="F773" s="18"/>
      <c r="G773" s="9"/>
      <c r="H773" s="9"/>
      <c r="I773" s="9"/>
      <c r="J773" s="9"/>
      <c r="K773" s="9"/>
      <c r="L773" s="9"/>
      <c r="M773" s="9"/>
    </row>
    <row r="774" spans="3:13">
      <c r="C774" s="9"/>
      <c r="D774" s="9"/>
      <c r="E774" s="61"/>
      <c r="F774" s="18"/>
      <c r="G774" s="9"/>
      <c r="H774" s="9"/>
      <c r="I774" s="9"/>
      <c r="J774" s="9"/>
      <c r="K774" s="9"/>
      <c r="L774" s="9"/>
      <c r="M774" s="9"/>
    </row>
    <row r="775" spans="3:13">
      <c r="C775" s="9"/>
      <c r="D775" s="9"/>
      <c r="E775" s="61"/>
      <c r="F775" s="18"/>
      <c r="G775" s="9"/>
      <c r="H775" s="9"/>
      <c r="I775" s="9"/>
      <c r="J775" s="9"/>
      <c r="K775" s="9"/>
      <c r="L775" s="9"/>
      <c r="M775" s="9"/>
    </row>
    <row r="776" spans="3:13">
      <c r="C776" s="9"/>
      <c r="D776" s="9"/>
      <c r="E776" s="61"/>
      <c r="F776" s="18"/>
      <c r="G776" s="9"/>
      <c r="H776" s="9"/>
      <c r="I776" s="9"/>
      <c r="J776" s="9"/>
      <c r="K776" s="9"/>
      <c r="L776" s="9"/>
      <c r="M776" s="9"/>
    </row>
    <row r="777" spans="3:13">
      <c r="C777" s="9"/>
      <c r="D777" s="9"/>
      <c r="E777" s="61"/>
      <c r="F777" s="18"/>
      <c r="G777" s="9"/>
      <c r="H777" s="9"/>
      <c r="I777" s="9"/>
      <c r="J777" s="9"/>
      <c r="K777" s="9"/>
      <c r="L777" s="9"/>
      <c r="M777" s="9"/>
    </row>
    <row r="778" spans="3:13">
      <c r="C778" s="9"/>
      <c r="D778" s="9"/>
      <c r="E778" s="61"/>
      <c r="F778" s="18"/>
      <c r="G778" s="9"/>
      <c r="H778" s="9"/>
      <c r="I778" s="9"/>
      <c r="J778" s="9"/>
      <c r="K778" s="9"/>
      <c r="L778" s="9"/>
      <c r="M778" s="9"/>
    </row>
    <row r="779" spans="3:13">
      <c r="C779" s="9"/>
      <c r="D779" s="9"/>
      <c r="E779" s="61"/>
      <c r="F779" s="18"/>
      <c r="G779" s="9"/>
      <c r="H779" s="9"/>
      <c r="I779" s="9"/>
      <c r="J779" s="9"/>
      <c r="K779" s="9"/>
      <c r="L779" s="9"/>
      <c r="M779" s="9"/>
    </row>
    <row r="780" spans="3:13">
      <c r="C780" s="9"/>
      <c r="D780" s="9"/>
      <c r="E780" s="61"/>
      <c r="F780" s="18"/>
      <c r="G780" s="9"/>
      <c r="H780" s="9"/>
      <c r="I780" s="9"/>
      <c r="J780" s="9"/>
      <c r="K780" s="9"/>
      <c r="L780" s="9"/>
      <c r="M780" s="9"/>
    </row>
    <row r="781" spans="3:13">
      <c r="C781" s="9"/>
      <c r="D781" s="9"/>
      <c r="E781" s="61"/>
      <c r="F781" s="18"/>
      <c r="G781" s="9"/>
      <c r="H781" s="9"/>
      <c r="I781" s="9"/>
      <c r="J781" s="9"/>
      <c r="K781" s="9"/>
      <c r="L781" s="9"/>
      <c r="M781" s="9"/>
    </row>
    <row r="782" spans="3:13">
      <c r="C782" s="9"/>
      <c r="D782" s="9"/>
      <c r="E782" s="61"/>
      <c r="F782" s="18"/>
      <c r="G782" s="9"/>
      <c r="H782" s="9"/>
      <c r="I782" s="9"/>
      <c r="J782" s="9"/>
      <c r="K782" s="9"/>
      <c r="L782" s="9"/>
      <c r="M782" s="9"/>
    </row>
    <row r="783" spans="3:13">
      <c r="C783" s="9"/>
      <c r="D783" s="9"/>
      <c r="E783" s="61"/>
      <c r="F783" s="18"/>
      <c r="G783" s="9"/>
      <c r="H783" s="9"/>
      <c r="I783" s="9"/>
      <c r="J783" s="9"/>
      <c r="K783" s="9"/>
      <c r="L783" s="9"/>
      <c r="M783" s="9"/>
    </row>
    <row r="784" spans="3:13">
      <c r="C784" s="9"/>
      <c r="D784" s="9"/>
      <c r="E784" s="61"/>
      <c r="F784" s="18"/>
      <c r="G784" s="9"/>
      <c r="H784" s="9"/>
      <c r="I784" s="9"/>
      <c r="J784" s="9"/>
      <c r="K784" s="9"/>
      <c r="L784" s="9"/>
      <c r="M784" s="9"/>
    </row>
    <row r="785" spans="3:13">
      <c r="C785" s="9"/>
      <c r="D785" s="9"/>
      <c r="E785" s="61"/>
      <c r="F785" s="18"/>
      <c r="G785" s="9"/>
      <c r="H785" s="9"/>
      <c r="I785" s="9"/>
      <c r="J785" s="9"/>
      <c r="K785" s="9"/>
      <c r="L785" s="9"/>
      <c r="M785" s="9"/>
    </row>
    <row r="786" spans="3:13">
      <c r="C786" s="9"/>
      <c r="D786" s="9"/>
      <c r="E786" s="61"/>
      <c r="F786" s="18"/>
      <c r="G786" s="9"/>
      <c r="H786" s="9"/>
      <c r="I786" s="9"/>
      <c r="J786" s="9"/>
      <c r="K786" s="9"/>
      <c r="L786" s="9"/>
      <c r="M786" s="9"/>
    </row>
    <row r="787" spans="3:13">
      <c r="C787" s="9"/>
      <c r="D787" s="9"/>
      <c r="E787" s="61"/>
      <c r="F787" s="18"/>
      <c r="G787" s="9"/>
      <c r="H787" s="9"/>
      <c r="I787" s="9"/>
      <c r="J787" s="9"/>
      <c r="K787" s="9"/>
      <c r="L787" s="9"/>
      <c r="M787" s="9"/>
    </row>
    <row r="788" spans="3:13">
      <c r="C788" s="9"/>
      <c r="D788" s="9"/>
      <c r="E788" s="61"/>
      <c r="F788" s="18"/>
      <c r="G788" s="9"/>
      <c r="H788" s="9"/>
      <c r="I788" s="9"/>
      <c r="J788" s="9"/>
      <c r="K788" s="9"/>
      <c r="L788" s="9"/>
      <c r="M788" s="9"/>
    </row>
    <row r="789" spans="3:13">
      <c r="C789" s="9"/>
      <c r="D789" s="9"/>
      <c r="E789" s="61"/>
      <c r="F789" s="18"/>
      <c r="G789" s="9"/>
      <c r="H789" s="9"/>
      <c r="I789" s="9"/>
      <c r="J789" s="9"/>
      <c r="K789" s="9"/>
      <c r="L789" s="9"/>
      <c r="M789" s="9"/>
    </row>
    <row r="790" spans="3:13">
      <c r="C790" s="9"/>
      <c r="D790" s="9"/>
      <c r="E790" s="61"/>
      <c r="F790" s="18"/>
      <c r="G790" s="9"/>
      <c r="H790" s="9"/>
      <c r="I790" s="9"/>
      <c r="J790" s="9"/>
      <c r="K790" s="9"/>
      <c r="L790" s="9"/>
      <c r="M790" s="9"/>
    </row>
    <row r="791" spans="3:13">
      <c r="C791" s="9"/>
      <c r="D791" s="9"/>
      <c r="E791" s="61"/>
      <c r="F791" s="18"/>
      <c r="G791" s="9"/>
      <c r="H791" s="9"/>
      <c r="I791" s="9"/>
      <c r="J791" s="9"/>
      <c r="K791" s="9"/>
      <c r="L791" s="9"/>
      <c r="M791" s="9"/>
    </row>
    <row r="792" spans="3:13">
      <c r="C792" s="9"/>
      <c r="D792" s="9"/>
      <c r="E792" s="61"/>
      <c r="F792" s="18"/>
      <c r="G792" s="9"/>
      <c r="H792" s="9"/>
      <c r="I792" s="9"/>
      <c r="J792" s="9"/>
      <c r="K792" s="9"/>
      <c r="L792" s="9"/>
      <c r="M792" s="9"/>
    </row>
    <row r="793" spans="3:13">
      <c r="C793" s="9"/>
      <c r="D793" s="9"/>
      <c r="E793" s="61"/>
      <c r="F793" s="18"/>
      <c r="G793" s="9"/>
      <c r="H793" s="9"/>
      <c r="I793" s="9"/>
      <c r="J793" s="9"/>
      <c r="K793" s="9"/>
      <c r="L793" s="9"/>
      <c r="M793" s="9"/>
    </row>
    <row r="794" spans="3:13">
      <c r="C794" s="9"/>
      <c r="D794" s="9"/>
      <c r="E794" s="61"/>
      <c r="F794" s="18"/>
      <c r="G794" s="9"/>
      <c r="H794" s="9"/>
      <c r="I794" s="9"/>
      <c r="J794" s="9"/>
      <c r="K794" s="9"/>
      <c r="L794" s="9"/>
      <c r="M794" s="9"/>
    </row>
    <row r="795" spans="3:13">
      <c r="C795" s="9"/>
      <c r="D795" s="9"/>
      <c r="E795" s="61"/>
      <c r="F795" s="18"/>
      <c r="G795" s="9"/>
      <c r="H795" s="9"/>
      <c r="I795" s="9"/>
      <c r="J795" s="9"/>
      <c r="K795" s="9"/>
      <c r="L795" s="9"/>
      <c r="M795" s="9"/>
    </row>
    <row r="796" spans="3:13">
      <c r="C796" s="9"/>
      <c r="D796" s="9"/>
      <c r="E796" s="61"/>
      <c r="F796" s="18"/>
      <c r="G796" s="9"/>
      <c r="H796" s="9"/>
      <c r="I796" s="9"/>
      <c r="J796" s="9"/>
      <c r="K796" s="9"/>
      <c r="L796" s="9"/>
      <c r="M796" s="9"/>
    </row>
    <row r="797" spans="3:13">
      <c r="C797" s="9"/>
      <c r="D797" s="9"/>
      <c r="E797" s="61"/>
      <c r="F797" s="18"/>
      <c r="G797" s="9"/>
      <c r="H797" s="9"/>
      <c r="I797" s="9"/>
      <c r="J797" s="9"/>
      <c r="K797" s="9"/>
      <c r="L797" s="9"/>
      <c r="M797" s="9"/>
    </row>
    <row r="798" spans="3:13">
      <c r="C798" s="9"/>
      <c r="D798" s="9"/>
      <c r="E798" s="61"/>
      <c r="F798" s="18"/>
      <c r="G798" s="9"/>
      <c r="H798" s="9"/>
      <c r="I798" s="9"/>
      <c r="J798" s="9"/>
      <c r="K798" s="9"/>
      <c r="L798" s="9"/>
      <c r="M798" s="9"/>
    </row>
    <row r="799" spans="3:13">
      <c r="C799" s="9"/>
      <c r="D799" s="9"/>
      <c r="E799" s="61"/>
      <c r="F799" s="18"/>
      <c r="G799" s="9"/>
      <c r="H799" s="9"/>
      <c r="I799" s="9"/>
      <c r="J799" s="9"/>
      <c r="K799" s="9"/>
      <c r="L799" s="9"/>
      <c r="M799" s="9"/>
    </row>
    <row r="800" spans="3:13">
      <c r="C800" s="9"/>
      <c r="D800" s="9"/>
      <c r="E800" s="61"/>
      <c r="F800" s="18"/>
      <c r="G800" s="9"/>
      <c r="H800" s="9"/>
      <c r="I800" s="9"/>
      <c r="J800" s="9"/>
      <c r="K800" s="9"/>
      <c r="L800" s="9"/>
      <c r="M800" s="9"/>
    </row>
    <row r="801" spans="3:13">
      <c r="C801" s="9"/>
      <c r="D801" s="9"/>
      <c r="E801" s="61"/>
      <c r="F801" s="18"/>
      <c r="G801" s="9"/>
      <c r="H801" s="9"/>
      <c r="I801" s="9"/>
      <c r="J801" s="9"/>
      <c r="K801" s="9"/>
      <c r="L801" s="9"/>
      <c r="M801" s="9"/>
    </row>
    <row r="802" spans="3:13">
      <c r="C802" s="9"/>
      <c r="D802" s="9"/>
      <c r="E802" s="61"/>
      <c r="F802" s="18"/>
      <c r="G802" s="9"/>
      <c r="H802" s="9"/>
      <c r="I802" s="9"/>
      <c r="J802" s="9"/>
      <c r="K802" s="9"/>
      <c r="L802" s="9"/>
      <c r="M802" s="9"/>
    </row>
    <row r="803" spans="3:13">
      <c r="C803" s="9"/>
      <c r="D803" s="9"/>
      <c r="E803" s="61"/>
      <c r="F803" s="18"/>
      <c r="G803" s="9"/>
      <c r="H803" s="9"/>
      <c r="I803" s="9"/>
      <c r="J803" s="9"/>
      <c r="K803" s="9"/>
      <c r="L803" s="9"/>
      <c r="M803" s="9"/>
    </row>
    <row r="804" spans="3:13">
      <c r="C804" s="9"/>
      <c r="D804" s="9"/>
      <c r="E804" s="61"/>
      <c r="F804" s="18"/>
      <c r="G804" s="9"/>
      <c r="H804" s="9"/>
      <c r="I804" s="9"/>
      <c r="J804" s="9"/>
      <c r="K804" s="9"/>
      <c r="L804" s="9"/>
      <c r="M804" s="9"/>
    </row>
    <row r="805" spans="3:13">
      <c r="C805" s="9"/>
      <c r="D805" s="9"/>
      <c r="E805" s="61"/>
      <c r="F805" s="18"/>
      <c r="G805" s="9"/>
      <c r="H805" s="9"/>
      <c r="I805" s="9"/>
      <c r="J805" s="9"/>
      <c r="K805" s="9"/>
      <c r="L805" s="9"/>
      <c r="M805" s="9"/>
    </row>
    <row r="806" spans="3:13">
      <c r="C806" s="9"/>
      <c r="D806" s="9"/>
      <c r="E806" s="61"/>
      <c r="F806" s="18"/>
      <c r="G806" s="9"/>
      <c r="H806" s="9"/>
      <c r="I806" s="9"/>
      <c r="J806" s="9"/>
      <c r="K806" s="9"/>
      <c r="L806" s="9"/>
      <c r="M806" s="9"/>
    </row>
    <row r="807" spans="3:13">
      <c r="C807" s="9"/>
      <c r="D807" s="9"/>
      <c r="E807" s="61"/>
      <c r="F807" s="18"/>
      <c r="G807" s="9"/>
      <c r="H807" s="9"/>
      <c r="I807" s="9"/>
      <c r="J807" s="9"/>
      <c r="K807" s="9"/>
      <c r="L807" s="9"/>
      <c r="M807" s="9"/>
    </row>
    <row r="808" spans="3:13">
      <c r="C808" s="9"/>
      <c r="D808" s="9"/>
      <c r="E808" s="61"/>
      <c r="F808" s="18"/>
      <c r="G808" s="9"/>
      <c r="H808" s="9"/>
      <c r="I808" s="9"/>
      <c r="J808" s="9"/>
      <c r="K808" s="9"/>
      <c r="L808" s="9"/>
      <c r="M808" s="9"/>
    </row>
    <row r="809" spans="3:13">
      <c r="C809" s="9"/>
      <c r="D809" s="9"/>
      <c r="E809" s="61"/>
      <c r="F809" s="18"/>
      <c r="G809" s="9"/>
      <c r="H809" s="9"/>
      <c r="I809" s="9"/>
      <c r="J809" s="9"/>
      <c r="K809" s="9"/>
      <c r="L809" s="9"/>
      <c r="M809" s="9"/>
    </row>
    <row r="810" spans="3:13">
      <c r="C810" s="9"/>
      <c r="D810" s="9"/>
      <c r="E810" s="61"/>
      <c r="F810" s="18"/>
      <c r="G810" s="9"/>
      <c r="H810" s="9"/>
      <c r="I810" s="9"/>
      <c r="J810" s="9"/>
      <c r="K810" s="9"/>
      <c r="L810" s="9"/>
      <c r="M810" s="9"/>
    </row>
    <row r="811" spans="3:13">
      <c r="C811" s="9"/>
      <c r="D811" s="9"/>
      <c r="E811" s="61"/>
      <c r="F811" s="18"/>
      <c r="G811" s="9"/>
      <c r="H811" s="9"/>
      <c r="I811" s="9"/>
      <c r="J811" s="9"/>
      <c r="K811" s="9"/>
      <c r="L811" s="9"/>
      <c r="M811" s="9"/>
    </row>
    <row r="812" spans="3:13">
      <c r="C812" s="9"/>
      <c r="D812" s="9"/>
      <c r="E812" s="61"/>
      <c r="F812" s="18"/>
      <c r="G812" s="9"/>
      <c r="H812" s="9"/>
      <c r="I812" s="9"/>
      <c r="J812" s="9"/>
      <c r="K812" s="9"/>
      <c r="L812" s="9"/>
      <c r="M812" s="9"/>
    </row>
    <row r="813" spans="3:13">
      <c r="C813" s="9"/>
      <c r="D813" s="9"/>
      <c r="E813" s="61"/>
      <c r="F813" s="18"/>
      <c r="G813" s="9"/>
      <c r="H813" s="9"/>
      <c r="I813" s="9"/>
      <c r="J813" s="9"/>
      <c r="K813" s="9"/>
      <c r="L813" s="9"/>
      <c r="M813" s="9"/>
    </row>
    <row r="814" spans="3:13">
      <c r="C814" s="9"/>
      <c r="D814" s="9"/>
      <c r="E814" s="61"/>
      <c r="F814" s="18"/>
      <c r="G814" s="9"/>
      <c r="H814" s="9"/>
      <c r="I814" s="9"/>
      <c r="J814" s="9"/>
      <c r="K814" s="9"/>
      <c r="L814" s="9"/>
      <c r="M814" s="9"/>
    </row>
    <row r="815" spans="3:13">
      <c r="C815" s="9"/>
      <c r="D815" s="9"/>
      <c r="E815" s="61"/>
      <c r="F815" s="18"/>
      <c r="G815" s="9"/>
      <c r="H815" s="9"/>
      <c r="I815" s="9"/>
      <c r="J815" s="9"/>
      <c r="K815" s="9"/>
      <c r="L815" s="9"/>
      <c r="M815" s="9"/>
    </row>
    <row r="816" spans="3:13">
      <c r="C816" s="9"/>
      <c r="D816" s="9"/>
      <c r="E816" s="61"/>
      <c r="F816" s="18"/>
      <c r="G816" s="9"/>
      <c r="H816" s="9"/>
      <c r="I816" s="9"/>
      <c r="J816" s="9"/>
      <c r="K816" s="9"/>
      <c r="L816" s="9"/>
      <c r="M816" s="9"/>
    </row>
    <row r="817" spans="3:13">
      <c r="C817" s="9"/>
      <c r="D817" s="9"/>
      <c r="E817" s="61"/>
      <c r="F817" s="18"/>
      <c r="G817" s="9"/>
      <c r="H817" s="9"/>
      <c r="I817" s="9"/>
      <c r="J817" s="9"/>
      <c r="K817" s="9"/>
      <c r="L817" s="9"/>
      <c r="M817" s="9"/>
    </row>
    <row r="818" spans="3:13">
      <c r="C818" s="9"/>
      <c r="D818" s="9"/>
      <c r="E818" s="61"/>
      <c r="F818" s="18"/>
      <c r="G818" s="9"/>
      <c r="H818" s="9"/>
      <c r="I818" s="9"/>
      <c r="J818" s="9"/>
      <c r="K818" s="9"/>
      <c r="L818" s="9"/>
      <c r="M818" s="9"/>
    </row>
    <row r="819" spans="3:13">
      <c r="C819" s="9"/>
      <c r="D819" s="9"/>
      <c r="E819" s="61"/>
      <c r="F819" s="18"/>
      <c r="G819" s="9"/>
      <c r="H819" s="9"/>
      <c r="I819" s="9"/>
      <c r="J819" s="9"/>
      <c r="K819" s="9"/>
      <c r="L819" s="9"/>
      <c r="M819" s="9"/>
    </row>
    <row r="820" spans="3:13">
      <c r="C820" s="9"/>
      <c r="D820" s="9"/>
      <c r="E820" s="61"/>
      <c r="F820" s="18"/>
      <c r="G820" s="9"/>
      <c r="H820" s="9"/>
      <c r="I820" s="9"/>
      <c r="J820" s="9"/>
      <c r="K820" s="9"/>
      <c r="L820" s="9"/>
      <c r="M820" s="9"/>
    </row>
    <row r="821" spans="3:13">
      <c r="C821" s="9"/>
      <c r="D821" s="9"/>
      <c r="E821" s="61"/>
      <c r="F821" s="18"/>
      <c r="G821" s="9"/>
      <c r="H821" s="9"/>
      <c r="I821" s="9"/>
      <c r="J821" s="9"/>
      <c r="K821" s="9"/>
      <c r="L821" s="9"/>
      <c r="M821" s="9"/>
    </row>
    <row r="822" spans="3:13">
      <c r="C822" s="9"/>
      <c r="D822" s="9"/>
      <c r="E822" s="61"/>
      <c r="F822" s="18"/>
      <c r="G822" s="9"/>
      <c r="H822" s="9"/>
      <c r="I822" s="9"/>
      <c r="J822" s="9"/>
      <c r="K822" s="9"/>
      <c r="L822" s="9"/>
      <c r="M822" s="9"/>
    </row>
    <row r="823" spans="3:13">
      <c r="C823" s="9"/>
      <c r="D823" s="9"/>
      <c r="E823" s="61"/>
      <c r="F823" s="18"/>
      <c r="G823" s="9"/>
      <c r="H823" s="9"/>
      <c r="I823" s="9"/>
      <c r="J823" s="9"/>
      <c r="K823" s="9"/>
      <c r="L823" s="9"/>
      <c r="M823" s="9"/>
    </row>
    <row r="824" spans="3:13">
      <c r="C824" s="9"/>
      <c r="D824" s="9"/>
      <c r="E824" s="61"/>
      <c r="F824" s="18"/>
      <c r="G824" s="9"/>
      <c r="H824" s="9"/>
      <c r="I824" s="9"/>
      <c r="J824" s="9"/>
      <c r="K824" s="9"/>
      <c r="L824" s="9"/>
      <c r="M824" s="9"/>
    </row>
    <row r="825" spans="3:13">
      <c r="C825" s="9"/>
      <c r="D825" s="9"/>
      <c r="E825" s="61"/>
      <c r="F825" s="18"/>
      <c r="G825" s="9"/>
      <c r="H825" s="9"/>
      <c r="I825" s="9"/>
      <c r="J825" s="9"/>
      <c r="K825" s="9"/>
      <c r="L825" s="9"/>
      <c r="M825" s="9"/>
    </row>
    <row r="826" spans="3:13">
      <c r="C826" s="9"/>
      <c r="D826" s="9"/>
      <c r="E826" s="61"/>
      <c r="F826" s="18"/>
      <c r="G826" s="9"/>
      <c r="H826" s="9"/>
      <c r="I826" s="9"/>
      <c r="J826" s="9"/>
      <c r="K826" s="9"/>
      <c r="L826" s="9"/>
      <c r="M826" s="9"/>
    </row>
    <row r="827" spans="3:13">
      <c r="C827" s="9"/>
      <c r="D827" s="9"/>
      <c r="E827" s="61"/>
      <c r="F827" s="18"/>
      <c r="G827" s="9"/>
      <c r="H827" s="9"/>
      <c r="I827" s="9"/>
      <c r="J827" s="9"/>
      <c r="K827" s="9"/>
      <c r="L827" s="9"/>
      <c r="M827" s="9"/>
    </row>
    <row r="828" spans="3:13">
      <c r="C828" s="9"/>
      <c r="D828" s="9"/>
      <c r="E828" s="61"/>
      <c r="F828" s="18"/>
      <c r="G828" s="9"/>
      <c r="H828" s="9"/>
      <c r="I828" s="9"/>
      <c r="J828" s="9"/>
      <c r="K828" s="9"/>
      <c r="L828" s="9"/>
      <c r="M828" s="9"/>
    </row>
    <row r="829" spans="3:13">
      <c r="C829" s="9"/>
      <c r="D829" s="9"/>
      <c r="E829" s="61"/>
      <c r="F829" s="18"/>
      <c r="G829" s="9"/>
      <c r="H829" s="9"/>
      <c r="I829" s="9"/>
      <c r="J829" s="9"/>
      <c r="K829" s="9"/>
      <c r="L829" s="9"/>
      <c r="M829" s="9"/>
    </row>
    <row r="830" spans="3:13">
      <c r="C830" s="9"/>
      <c r="D830" s="9"/>
      <c r="E830" s="61"/>
      <c r="F830" s="18"/>
      <c r="G830" s="9"/>
      <c r="H830" s="9"/>
      <c r="I830" s="9"/>
      <c r="J830" s="9"/>
      <c r="K830" s="9"/>
      <c r="L830" s="9"/>
      <c r="M830" s="9"/>
    </row>
    <row r="831" spans="3:13">
      <c r="C831" s="9"/>
      <c r="D831" s="9"/>
      <c r="E831" s="61"/>
      <c r="F831" s="18"/>
      <c r="G831" s="9"/>
      <c r="H831" s="9"/>
      <c r="I831" s="9"/>
      <c r="J831" s="9"/>
      <c r="K831" s="9"/>
      <c r="L831" s="9"/>
      <c r="M831" s="9"/>
    </row>
    <row r="832" spans="3:13">
      <c r="C832" s="9"/>
      <c r="D832" s="9"/>
      <c r="E832" s="61"/>
      <c r="F832" s="18"/>
      <c r="G832" s="9"/>
      <c r="H832" s="9"/>
      <c r="I832" s="9"/>
      <c r="J832" s="9"/>
      <c r="K832" s="9"/>
      <c r="L832" s="9"/>
      <c r="M832" s="9"/>
    </row>
    <row r="833" spans="3:13">
      <c r="C833" s="9"/>
      <c r="D833" s="9"/>
      <c r="E833" s="61"/>
      <c r="F833" s="18"/>
      <c r="G833" s="9"/>
      <c r="H833" s="9"/>
      <c r="I833" s="9"/>
      <c r="J833" s="9"/>
      <c r="K833" s="9"/>
      <c r="L833" s="9"/>
      <c r="M833" s="9"/>
    </row>
    <row r="834" spans="3:13">
      <c r="C834" s="9"/>
      <c r="D834" s="9"/>
      <c r="E834" s="61"/>
      <c r="F834" s="18"/>
      <c r="G834" s="9"/>
      <c r="H834" s="9"/>
      <c r="I834" s="9"/>
      <c r="J834" s="9"/>
      <c r="K834" s="9"/>
      <c r="L834" s="9"/>
      <c r="M834" s="9"/>
    </row>
    <row r="835" spans="3:13">
      <c r="C835" s="9"/>
      <c r="D835" s="9"/>
      <c r="E835" s="61"/>
      <c r="F835" s="18"/>
      <c r="G835" s="9"/>
      <c r="H835" s="9"/>
      <c r="I835" s="9"/>
      <c r="J835" s="9"/>
      <c r="K835" s="9"/>
      <c r="L835" s="9"/>
      <c r="M835" s="9"/>
    </row>
    <row r="836" spans="3:13">
      <c r="C836" s="9"/>
      <c r="D836" s="9"/>
      <c r="E836" s="61"/>
      <c r="F836" s="18"/>
      <c r="G836" s="9"/>
      <c r="H836" s="9"/>
      <c r="I836" s="9"/>
      <c r="J836" s="9"/>
      <c r="K836" s="9"/>
      <c r="L836" s="9"/>
      <c r="M836" s="9"/>
    </row>
    <row r="837" spans="3:13">
      <c r="C837" s="9"/>
      <c r="D837" s="9"/>
      <c r="E837" s="61"/>
      <c r="F837" s="18"/>
      <c r="G837" s="9"/>
      <c r="H837" s="9"/>
      <c r="I837" s="9"/>
      <c r="J837" s="9"/>
      <c r="K837" s="9"/>
      <c r="L837" s="9"/>
      <c r="M837" s="9"/>
    </row>
    <row r="838" spans="3:13">
      <c r="C838" s="9"/>
      <c r="D838" s="9"/>
      <c r="E838" s="61"/>
      <c r="F838" s="18"/>
      <c r="G838" s="9"/>
      <c r="H838" s="9"/>
      <c r="I838" s="9"/>
      <c r="J838" s="9"/>
      <c r="K838" s="9"/>
      <c r="L838" s="9"/>
      <c r="M838" s="9"/>
    </row>
    <row r="839" spans="3:13">
      <c r="C839" s="9"/>
      <c r="D839" s="9"/>
      <c r="E839" s="61"/>
      <c r="F839" s="18"/>
      <c r="G839" s="9"/>
      <c r="H839" s="9"/>
      <c r="I839" s="9"/>
      <c r="J839" s="9"/>
      <c r="K839" s="9"/>
      <c r="L839" s="9"/>
      <c r="M839" s="9"/>
    </row>
    <row r="840" spans="3:13">
      <c r="C840" s="9"/>
      <c r="D840" s="9"/>
      <c r="E840" s="61"/>
      <c r="F840" s="18"/>
      <c r="G840" s="9"/>
      <c r="H840" s="9"/>
      <c r="I840" s="9"/>
      <c r="J840" s="9"/>
      <c r="K840" s="9"/>
      <c r="L840" s="9"/>
      <c r="M840" s="9"/>
    </row>
    <row r="841" spans="3:13">
      <c r="C841" s="9"/>
      <c r="D841" s="9"/>
      <c r="E841" s="61"/>
      <c r="F841" s="18"/>
      <c r="G841" s="9"/>
      <c r="H841" s="9"/>
      <c r="I841" s="9"/>
      <c r="J841" s="9"/>
      <c r="K841" s="9"/>
      <c r="L841" s="9"/>
      <c r="M841" s="9"/>
    </row>
    <row r="842" spans="3:13">
      <c r="C842" s="9"/>
      <c r="D842" s="9"/>
      <c r="E842" s="61"/>
      <c r="F842" s="18"/>
      <c r="G842" s="9"/>
      <c r="H842" s="9"/>
      <c r="I842" s="9"/>
      <c r="J842" s="9"/>
      <c r="K842" s="9"/>
      <c r="L842" s="9"/>
      <c r="M842" s="9"/>
    </row>
    <row r="843" spans="3:13">
      <c r="C843" s="9"/>
      <c r="D843" s="9"/>
      <c r="E843" s="61"/>
      <c r="F843" s="18"/>
      <c r="G843" s="9"/>
      <c r="H843" s="9"/>
      <c r="I843" s="9"/>
      <c r="J843" s="9"/>
      <c r="K843" s="9"/>
      <c r="L843" s="9"/>
      <c r="M843" s="9"/>
    </row>
    <row r="844" spans="3:13">
      <c r="C844" s="9"/>
      <c r="D844" s="9"/>
      <c r="E844" s="61"/>
      <c r="F844" s="18"/>
      <c r="G844" s="9"/>
      <c r="H844" s="9"/>
      <c r="I844" s="9"/>
      <c r="J844" s="9"/>
      <c r="K844" s="9"/>
      <c r="L844" s="9"/>
      <c r="M844" s="9"/>
    </row>
    <row r="845" spans="3:13">
      <c r="C845" s="9"/>
      <c r="D845" s="9"/>
      <c r="E845" s="61"/>
      <c r="F845" s="18"/>
      <c r="G845" s="9"/>
      <c r="H845" s="9"/>
      <c r="I845" s="9"/>
      <c r="J845" s="9"/>
      <c r="K845" s="9"/>
      <c r="L845" s="9"/>
      <c r="M845" s="9"/>
    </row>
    <row r="846" spans="3:13">
      <c r="C846" s="9"/>
      <c r="D846" s="9"/>
      <c r="E846" s="61"/>
      <c r="F846" s="18"/>
      <c r="G846" s="9"/>
      <c r="H846" s="9"/>
      <c r="I846" s="9"/>
      <c r="J846" s="9"/>
      <c r="K846" s="9"/>
      <c r="L846" s="9"/>
      <c r="M846" s="9"/>
    </row>
    <row r="847" spans="3:13">
      <c r="C847" s="9"/>
      <c r="D847" s="9"/>
      <c r="E847" s="61"/>
      <c r="F847" s="18"/>
      <c r="G847" s="9"/>
      <c r="H847" s="9"/>
      <c r="I847" s="9"/>
      <c r="J847" s="9"/>
      <c r="K847" s="9"/>
      <c r="L847" s="9"/>
      <c r="M847" s="9"/>
    </row>
    <row r="848" spans="3:13">
      <c r="C848" s="9"/>
      <c r="D848" s="9"/>
      <c r="E848" s="61"/>
      <c r="F848" s="18"/>
      <c r="G848" s="9"/>
      <c r="H848" s="9"/>
      <c r="I848" s="9"/>
      <c r="J848" s="9"/>
      <c r="K848" s="9"/>
      <c r="L848" s="9"/>
      <c r="M848" s="9"/>
    </row>
    <row r="849" spans="3:13">
      <c r="C849" s="9"/>
      <c r="D849" s="9"/>
      <c r="E849" s="61"/>
      <c r="F849" s="18"/>
      <c r="G849" s="9"/>
      <c r="H849" s="9"/>
      <c r="I849" s="9"/>
      <c r="J849" s="9"/>
      <c r="K849" s="9"/>
      <c r="L849" s="9"/>
      <c r="M849" s="9"/>
    </row>
    <row r="850" spans="3:13">
      <c r="C850" s="9"/>
      <c r="D850" s="9"/>
      <c r="E850" s="61"/>
      <c r="F850" s="18"/>
      <c r="G850" s="9"/>
      <c r="H850" s="9"/>
      <c r="I850" s="9"/>
      <c r="J850" s="9"/>
      <c r="K850" s="9"/>
      <c r="L850" s="9"/>
      <c r="M850" s="9"/>
    </row>
    <row r="851" spans="3:13">
      <c r="C851" s="9"/>
      <c r="D851" s="9"/>
      <c r="E851" s="61"/>
      <c r="F851" s="18"/>
      <c r="G851" s="9"/>
      <c r="H851" s="9"/>
      <c r="I851" s="9"/>
      <c r="J851" s="9"/>
      <c r="K851" s="9"/>
      <c r="L851" s="9"/>
      <c r="M851" s="9"/>
    </row>
    <row r="852" spans="3:13">
      <c r="C852" s="9"/>
      <c r="D852" s="9"/>
      <c r="E852" s="61"/>
      <c r="F852" s="18"/>
      <c r="G852" s="9"/>
      <c r="H852" s="9"/>
      <c r="I852" s="9"/>
      <c r="J852" s="9"/>
      <c r="K852" s="9"/>
      <c r="L852" s="9"/>
      <c r="M852" s="9"/>
    </row>
    <row r="853" spans="3:13">
      <c r="C853" s="9"/>
      <c r="D853" s="9"/>
      <c r="E853" s="61"/>
      <c r="F853" s="18"/>
      <c r="G853" s="9"/>
      <c r="H853" s="9"/>
      <c r="I853" s="9"/>
      <c r="J853" s="9"/>
      <c r="K853" s="9"/>
      <c r="L853" s="9"/>
      <c r="M853" s="9"/>
    </row>
    <row r="854" spans="3:13">
      <c r="C854" s="9"/>
      <c r="D854" s="9"/>
      <c r="E854" s="61"/>
      <c r="F854" s="18"/>
      <c r="G854" s="9"/>
      <c r="H854" s="9"/>
      <c r="I854" s="9"/>
      <c r="J854" s="9"/>
      <c r="K854" s="9"/>
      <c r="L854" s="9"/>
      <c r="M854" s="9"/>
    </row>
    <row r="855" spans="3:13">
      <c r="C855" s="9"/>
      <c r="D855" s="9"/>
      <c r="E855" s="61"/>
      <c r="F855" s="18"/>
      <c r="G855" s="9"/>
      <c r="H855" s="9"/>
      <c r="I855" s="9"/>
      <c r="J855" s="9"/>
      <c r="K855" s="9"/>
      <c r="L855" s="9"/>
      <c r="M855" s="9"/>
    </row>
    <row r="856" spans="3:13">
      <c r="C856" s="9"/>
      <c r="D856" s="9"/>
      <c r="E856" s="61"/>
      <c r="F856" s="18"/>
      <c r="G856" s="9"/>
      <c r="H856" s="9"/>
      <c r="I856" s="9"/>
      <c r="J856" s="9"/>
      <c r="K856" s="9"/>
      <c r="L856" s="9"/>
      <c r="M856" s="9"/>
    </row>
    <row r="857" spans="3:13">
      <c r="C857" s="9"/>
      <c r="D857" s="9"/>
      <c r="E857" s="61"/>
      <c r="F857" s="18"/>
      <c r="G857" s="9"/>
      <c r="H857" s="9"/>
      <c r="I857" s="9"/>
      <c r="J857" s="9"/>
      <c r="K857" s="9"/>
      <c r="L857" s="9"/>
      <c r="M857" s="9"/>
    </row>
    <row r="858" spans="3:13">
      <c r="C858" s="9"/>
      <c r="D858" s="9"/>
      <c r="E858" s="61"/>
      <c r="F858" s="18"/>
      <c r="G858" s="9"/>
      <c r="H858" s="9"/>
      <c r="I858" s="9"/>
      <c r="J858" s="9"/>
      <c r="K858" s="9"/>
      <c r="L858" s="9"/>
      <c r="M858" s="9"/>
    </row>
    <row r="859" spans="3:13">
      <c r="C859" s="9"/>
      <c r="D859" s="9"/>
      <c r="E859" s="61"/>
      <c r="F859" s="18"/>
      <c r="G859" s="9"/>
      <c r="H859" s="9"/>
      <c r="I859" s="9"/>
      <c r="J859" s="9"/>
      <c r="K859" s="9"/>
      <c r="L859" s="9"/>
      <c r="M859" s="9"/>
    </row>
    <row r="860" spans="3:13">
      <c r="C860" s="9"/>
      <c r="D860" s="9"/>
      <c r="E860" s="61"/>
      <c r="F860" s="18"/>
      <c r="G860" s="9"/>
      <c r="H860" s="9"/>
      <c r="I860" s="9"/>
      <c r="J860" s="9"/>
      <c r="K860" s="9"/>
      <c r="L860" s="9"/>
      <c r="M860" s="9"/>
    </row>
    <row r="861" spans="3:13">
      <c r="C861" s="9"/>
      <c r="D861" s="9"/>
      <c r="E861" s="61"/>
      <c r="F861" s="18"/>
      <c r="G861" s="9"/>
      <c r="H861" s="9"/>
      <c r="I861" s="9"/>
      <c r="J861" s="9"/>
      <c r="K861" s="9"/>
      <c r="L861" s="9"/>
      <c r="M861" s="9"/>
    </row>
    <row r="862" spans="3:13">
      <c r="C862" s="9"/>
      <c r="D862" s="9"/>
      <c r="E862" s="61"/>
      <c r="F862" s="18"/>
      <c r="G862" s="9"/>
      <c r="H862" s="9"/>
      <c r="I862" s="9"/>
      <c r="J862" s="9"/>
      <c r="K862" s="9"/>
      <c r="L862" s="9"/>
      <c r="M862" s="9"/>
    </row>
    <row r="863" spans="3:13">
      <c r="C863" s="9"/>
      <c r="D863" s="9"/>
      <c r="E863" s="61"/>
      <c r="F863" s="18"/>
      <c r="G863" s="9"/>
      <c r="H863" s="9"/>
      <c r="I863" s="9"/>
      <c r="J863" s="9"/>
      <c r="K863" s="9"/>
      <c r="L863" s="9"/>
      <c r="M863" s="9"/>
    </row>
    <row r="864" spans="3:13">
      <c r="C864" s="9"/>
      <c r="D864" s="9"/>
      <c r="E864" s="61"/>
      <c r="F864" s="18"/>
      <c r="G864" s="9"/>
      <c r="H864" s="9"/>
      <c r="I864" s="9"/>
      <c r="J864" s="9"/>
      <c r="K864" s="9"/>
      <c r="L864" s="9"/>
      <c r="M864" s="9"/>
    </row>
    <row r="865" spans="3:13">
      <c r="C865" s="9"/>
      <c r="D865" s="9"/>
      <c r="E865" s="61"/>
      <c r="F865" s="18"/>
      <c r="G865" s="9"/>
      <c r="H865" s="9"/>
      <c r="I865" s="9"/>
      <c r="J865" s="9"/>
      <c r="K865" s="9"/>
      <c r="L865" s="9"/>
      <c r="M865" s="9"/>
    </row>
    <row r="866" spans="3:13">
      <c r="C866" s="9"/>
      <c r="D866" s="9"/>
      <c r="E866" s="61"/>
      <c r="F866" s="18"/>
      <c r="G866" s="9"/>
      <c r="H866" s="9"/>
      <c r="I866" s="9"/>
      <c r="J866" s="9"/>
      <c r="K866" s="9"/>
      <c r="L866" s="9"/>
      <c r="M866" s="9"/>
    </row>
    <row r="867" spans="3:13">
      <c r="C867" s="9"/>
      <c r="D867" s="9"/>
      <c r="E867" s="61"/>
      <c r="F867" s="18"/>
      <c r="G867" s="9"/>
      <c r="H867" s="9"/>
      <c r="I867" s="9"/>
      <c r="J867" s="9"/>
      <c r="K867" s="9"/>
      <c r="L867" s="9"/>
      <c r="M867" s="9"/>
    </row>
    <row r="868" spans="3:13">
      <c r="C868" s="9"/>
      <c r="D868" s="9"/>
      <c r="E868" s="61"/>
      <c r="F868" s="18"/>
      <c r="G868" s="9"/>
      <c r="H868" s="9"/>
      <c r="I868" s="9"/>
      <c r="J868" s="9"/>
      <c r="K868" s="9"/>
      <c r="L868" s="9"/>
      <c r="M868" s="9"/>
    </row>
    <row r="869" spans="3:13">
      <c r="C869" s="9"/>
      <c r="D869" s="9"/>
      <c r="E869" s="61"/>
      <c r="F869" s="18"/>
      <c r="G869" s="9"/>
      <c r="H869" s="9"/>
      <c r="I869" s="9"/>
      <c r="J869" s="9"/>
      <c r="K869" s="9"/>
      <c r="L869" s="9"/>
      <c r="M869" s="9"/>
    </row>
    <row r="870" spans="3:13">
      <c r="C870" s="9"/>
      <c r="D870" s="9"/>
      <c r="E870" s="61"/>
      <c r="F870" s="18"/>
      <c r="G870" s="9"/>
      <c r="H870" s="9"/>
      <c r="I870" s="9"/>
      <c r="J870" s="9"/>
      <c r="K870" s="9"/>
      <c r="L870" s="9"/>
      <c r="M870" s="9"/>
    </row>
    <row r="871" spans="3:13">
      <c r="C871" s="9"/>
      <c r="D871" s="9"/>
      <c r="E871" s="61"/>
      <c r="F871" s="18"/>
      <c r="G871" s="9"/>
      <c r="H871" s="9"/>
      <c r="I871" s="9"/>
      <c r="J871" s="9"/>
      <c r="K871" s="9"/>
      <c r="L871" s="9"/>
      <c r="M871" s="9"/>
    </row>
    <row r="872" spans="3:13">
      <c r="C872" s="9"/>
      <c r="D872" s="9"/>
      <c r="E872" s="61"/>
      <c r="F872" s="18"/>
      <c r="G872" s="9"/>
      <c r="H872" s="9"/>
      <c r="I872" s="9"/>
      <c r="J872" s="9"/>
      <c r="K872" s="9"/>
      <c r="L872" s="9"/>
      <c r="M872" s="9"/>
    </row>
    <row r="873" spans="3:13">
      <c r="C873" s="9"/>
      <c r="D873" s="9"/>
      <c r="E873" s="61"/>
      <c r="F873" s="18"/>
      <c r="G873" s="9"/>
      <c r="H873" s="9"/>
      <c r="I873" s="9"/>
      <c r="J873" s="9"/>
      <c r="K873" s="9"/>
      <c r="L873" s="9"/>
      <c r="M873" s="9"/>
    </row>
    <row r="874" spans="3:13">
      <c r="C874" s="9"/>
      <c r="D874" s="9"/>
      <c r="E874" s="61"/>
      <c r="F874" s="18"/>
      <c r="G874" s="9"/>
      <c r="H874" s="9"/>
      <c r="I874" s="9"/>
      <c r="J874" s="9"/>
      <c r="K874" s="9"/>
      <c r="L874" s="9"/>
      <c r="M874" s="9"/>
    </row>
    <row r="875" spans="3:13">
      <c r="C875" s="9"/>
      <c r="D875" s="9"/>
      <c r="E875" s="61"/>
      <c r="F875" s="18"/>
      <c r="G875" s="9"/>
      <c r="H875" s="9"/>
      <c r="I875" s="9"/>
      <c r="J875" s="9"/>
      <c r="K875" s="9"/>
      <c r="L875" s="9"/>
      <c r="M875" s="9"/>
    </row>
    <row r="876" spans="3:13">
      <c r="C876" s="9"/>
      <c r="D876" s="9"/>
      <c r="E876" s="61"/>
      <c r="F876" s="18"/>
      <c r="G876" s="9"/>
      <c r="H876" s="9"/>
      <c r="I876" s="9"/>
      <c r="J876" s="9"/>
      <c r="K876" s="9"/>
      <c r="L876" s="9"/>
      <c r="M876" s="9"/>
    </row>
    <row r="877" spans="3:13">
      <c r="C877" s="9"/>
      <c r="D877" s="9"/>
      <c r="E877" s="61"/>
      <c r="F877" s="18"/>
      <c r="G877" s="9"/>
      <c r="H877" s="9"/>
      <c r="I877" s="9"/>
      <c r="J877" s="9"/>
      <c r="K877" s="9"/>
      <c r="L877" s="9"/>
      <c r="M877" s="9"/>
    </row>
    <row r="878" spans="3:13">
      <c r="C878" s="9"/>
      <c r="D878" s="9"/>
      <c r="E878" s="61"/>
      <c r="F878" s="18"/>
      <c r="G878" s="9"/>
      <c r="H878" s="9"/>
      <c r="I878" s="9"/>
      <c r="J878" s="9"/>
      <c r="K878" s="9"/>
      <c r="L878" s="9"/>
      <c r="M878" s="9"/>
    </row>
    <row r="879" spans="3:13">
      <c r="C879" s="9"/>
      <c r="D879" s="9"/>
      <c r="E879" s="61"/>
      <c r="F879" s="18"/>
      <c r="G879" s="9"/>
      <c r="H879" s="9"/>
      <c r="I879" s="9"/>
      <c r="J879" s="9"/>
      <c r="K879" s="9"/>
      <c r="L879" s="9"/>
      <c r="M879" s="9"/>
    </row>
    <row r="880" spans="3:13">
      <c r="C880" s="9"/>
      <c r="D880" s="9"/>
      <c r="E880" s="61"/>
      <c r="F880" s="18"/>
      <c r="G880" s="9"/>
      <c r="H880" s="9"/>
      <c r="I880" s="9"/>
      <c r="J880" s="9"/>
      <c r="K880" s="9"/>
      <c r="L880" s="9"/>
      <c r="M880" s="9"/>
    </row>
    <row r="881" spans="3:13">
      <c r="C881" s="9"/>
      <c r="D881" s="9"/>
      <c r="E881" s="61"/>
      <c r="F881" s="18"/>
      <c r="G881" s="9"/>
      <c r="H881" s="9"/>
      <c r="I881" s="9"/>
      <c r="J881" s="9"/>
      <c r="K881" s="9"/>
      <c r="L881" s="9"/>
      <c r="M881" s="9"/>
    </row>
    <row r="882" spans="3:13">
      <c r="C882" s="9"/>
      <c r="D882" s="9"/>
      <c r="E882" s="61"/>
      <c r="F882" s="18"/>
      <c r="G882" s="9"/>
      <c r="H882" s="9"/>
      <c r="I882" s="9"/>
      <c r="J882" s="9"/>
      <c r="K882" s="9"/>
      <c r="L882" s="9"/>
      <c r="M882" s="9"/>
    </row>
    <row r="883" spans="3:13">
      <c r="C883" s="9"/>
      <c r="D883" s="9"/>
      <c r="E883" s="61"/>
      <c r="F883" s="18"/>
      <c r="G883" s="9"/>
      <c r="H883" s="9"/>
      <c r="I883" s="9"/>
      <c r="J883" s="9"/>
      <c r="K883" s="9"/>
      <c r="L883" s="9"/>
      <c r="M883" s="9"/>
    </row>
    <row r="884" spans="3:13">
      <c r="C884" s="9"/>
      <c r="D884" s="9"/>
      <c r="E884" s="61"/>
      <c r="F884" s="18"/>
      <c r="G884" s="9"/>
      <c r="H884" s="9"/>
      <c r="I884" s="9"/>
      <c r="J884" s="9"/>
      <c r="K884" s="9"/>
      <c r="L884" s="9"/>
      <c r="M884" s="9"/>
    </row>
    <row r="885" spans="3:13">
      <c r="C885" s="9"/>
      <c r="D885" s="9"/>
      <c r="E885" s="61"/>
      <c r="F885" s="18"/>
      <c r="G885" s="9"/>
      <c r="H885" s="9"/>
      <c r="I885" s="9"/>
      <c r="J885" s="9"/>
      <c r="K885" s="9"/>
      <c r="L885" s="9"/>
      <c r="M885" s="9"/>
    </row>
    <row r="886" spans="3:13">
      <c r="C886" s="9"/>
      <c r="D886" s="9"/>
      <c r="E886" s="61"/>
      <c r="F886" s="18"/>
      <c r="G886" s="9"/>
      <c r="H886" s="9"/>
      <c r="I886" s="9"/>
      <c r="J886" s="9"/>
      <c r="K886" s="9"/>
      <c r="L886" s="9"/>
      <c r="M886" s="9"/>
    </row>
    <row r="887" spans="3:13">
      <c r="C887" s="9"/>
      <c r="D887" s="9"/>
      <c r="E887" s="61"/>
      <c r="F887" s="18"/>
      <c r="G887" s="9"/>
      <c r="H887" s="9"/>
      <c r="I887" s="9"/>
      <c r="J887" s="9"/>
      <c r="K887" s="9"/>
      <c r="L887" s="9"/>
      <c r="M887" s="9"/>
    </row>
    <row r="888" spans="3:13">
      <c r="C888" s="9"/>
      <c r="D888" s="9"/>
      <c r="E888" s="61"/>
      <c r="F888" s="18"/>
      <c r="G888" s="9"/>
      <c r="H888" s="9"/>
      <c r="I888" s="9"/>
      <c r="J888" s="9"/>
      <c r="K888" s="9"/>
      <c r="L888" s="9"/>
      <c r="M888" s="9"/>
    </row>
    <row r="889" spans="3:13">
      <c r="C889" s="9"/>
      <c r="D889" s="9"/>
      <c r="E889" s="61"/>
      <c r="F889" s="18"/>
      <c r="G889" s="9"/>
      <c r="H889" s="9"/>
      <c r="I889" s="9"/>
      <c r="J889" s="9"/>
      <c r="K889" s="9"/>
      <c r="L889" s="9"/>
      <c r="M889" s="9"/>
    </row>
    <row r="890" spans="3:13">
      <c r="C890" s="9"/>
      <c r="D890" s="9"/>
      <c r="E890" s="61"/>
      <c r="F890" s="18"/>
      <c r="G890" s="9"/>
      <c r="H890" s="9"/>
      <c r="I890" s="9"/>
      <c r="J890" s="9"/>
      <c r="K890" s="9"/>
      <c r="L890" s="9"/>
      <c r="M890" s="9"/>
    </row>
    <row r="891" spans="3:13">
      <c r="C891" s="9"/>
      <c r="D891" s="9"/>
      <c r="E891" s="61"/>
      <c r="F891" s="18"/>
      <c r="G891" s="9"/>
      <c r="H891" s="9"/>
      <c r="I891" s="9"/>
      <c r="J891" s="9"/>
      <c r="K891" s="9"/>
      <c r="L891" s="9"/>
      <c r="M891" s="9"/>
    </row>
    <row r="892" spans="3:13">
      <c r="C892" s="9"/>
      <c r="D892" s="9"/>
      <c r="E892" s="61"/>
      <c r="F892" s="18"/>
      <c r="G892" s="9"/>
      <c r="H892" s="9"/>
      <c r="I892" s="9"/>
      <c r="J892" s="9"/>
      <c r="K892" s="9"/>
      <c r="L892" s="9"/>
      <c r="M892" s="9"/>
    </row>
    <row r="893" spans="3:13">
      <c r="C893" s="9"/>
      <c r="D893" s="9"/>
      <c r="E893" s="61"/>
      <c r="F893" s="18"/>
      <c r="G893" s="9"/>
      <c r="H893" s="9"/>
      <c r="I893" s="9"/>
      <c r="J893" s="9"/>
      <c r="K893" s="9"/>
      <c r="L893" s="9"/>
      <c r="M893" s="9"/>
    </row>
    <row r="894" spans="3:13">
      <c r="C894" s="9"/>
      <c r="D894" s="9"/>
      <c r="E894" s="61"/>
      <c r="F894" s="18"/>
      <c r="G894" s="9"/>
      <c r="H894" s="9"/>
      <c r="I894" s="9"/>
      <c r="J894" s="9"/>
      <c r="K894" s="9"/>
      <c r="L894" s="9"/>
      <c r="M894" s="9"/>
    </row>
    <row r="895" spans="3:13">
      <c r="C895" s="9"/>
      <c r="D895" s="9"/>
      <c r="E895" s="61"/>
      <c r="F895" s="18"/>
      <c r="G895" s="9"/>
      <c r="H895" s="9"/>
      <c r="I895" s="9"/>
      <c r="J895" s="9"/>
      <c r="K895" s="9"/>
      <c r="L895" s="9"/>
      <c r="M895" s="9"/>
    </row>
    <row r="896" spans="3:13">
      <c r="C896" s="9"/>
      <c r="D896" s="9"/>
      <c r="E896" s="61"/>
      <c r="F896" s="18"/>
      <c r="G896" s="9"/>
      <c r="H896" s="9"/>
      <c r="I896" s="9"/>
      <c r="J896" s="9"/>
      <c r="K896" s="9"/>
      <c r="L896" s="9"/>
      <c r="M896" s="9"/>
    </row>
    <row r="897" spans="3:13">
      <c r="C897" s="9"/>
      <c r="D897" s="9"/>
      <c r="E897" s="61"/>
      <c r="F897" s="18"/>
      <c r="G897" s="9"/>
      <c r="H897" s="9"/>
      <c r="I897" s="9"/>
      <c r="J897" s="9"/>
      <c r="K897" s="9"/>
      <c r="L897" s="9"/>
      <c r="M897" s="9"/>
    </row>
    <row r="898" spans="3:13">
      <c r="C898" s="9"/>
      <c r="D898" s="9"/>
      <c r="E898" s="61"/>
      <c r="F898" s="18"/>
      <c r="G898" s="9"/>
      <c r="H898" s="9"/>
      <c r="I898" s="9"/>
      <c r="J898" s="9"/>
      <c r="K898" s="9"/>
      <c r="L898" s="9"/>
      <c r="M898" s="9"/>
    </row>
    <row r="899" spans="3:13">
      <c r="C899" s="9"/>
      <c r="D899" s="9"/>
      <c r="E899" s="61"/>
      <c r="F899" s="18"/>
      <c r="G899" s="9"/>
      <c r="H899" s="9"/>
      <c r="I899" s="9"/>
      <c r="J899" s="9"/>
      <c r="K899" s="9"/>
      <c r="L899" s="9"/>
      <c r="M899" s="9"/>
    </row>
    <row r="900" spans="3:13">
      <c r="C900" s="9"/>
      <c r="D900" s="9"/>
      <c r="E900" s="61"/>
      <c r="F900" s="18"/>
      <c r="G900" s="9"/>
      <c r="H900" s="9"/>
      <c r="I900" s="9"/>
      <c r="J900" s="9"/>
      <c r="K900" s="9"/>
      <c r="L900" s="9"/>
      <c r="M900" s="9"/>
    </row>
    <row r="901" spans="3:13">
      <c r="C901" s="9"/>
      <c r="D901" s="9"/>
      <c r="E901" s="61"/>
      <c r="F901" s="18"/>
      <c r="G901" s="9"/>
      <c r="H901" s="9"/>
      <c r="I901" s="9"/>
      <c r="J901" s="9"/>
      <c r="K901" s="9"/>
      <c r="L901" s="9"/>
      <c r="M901" s="9"/>
    </row>
    <row r="902" spans="3:13">
      <c r="C902" s="9"/>
      <c r="D902" s="9"/>
      <c r="E902" s="61"/>
      <c r="F902" s="18"/>
      <c r="G902" s="9"/>
      <c r="H902" s="9"/>
      <c r="I902" s="9"/>
      <c r="J902" s="9"/>
      <c r="K902" s="9"/>
      <c r="L902" s="9"/>
      <c r="M902" s="9"/>
    </row>
    <row r="903" spans="3:13">
      <c r="C903" s="9"/>
      <c r="D903" s="9"/>
      <c r="E903" s="61"/>
      <c r="F903" s="18"/>
      <c r="G903" s="9"/>
      <c r="H903" s="9"/>
      <c r="I903" s="9"/>
      <c r="J903" s="9"/>
      <c r="K903" s="9"/>
      <c r="L903" s="9"/>
      <c r="M903" s="9"/>
    </row>
    <row r="904" spans="3:13">
      <c r="C904" s="9"/>
      <c r="D904" s="9"/>
      <c r="E904" s="61"/>
      <c r="F904" s="18"/>
      <c r="G904" s="9"/>
      <c r="H904" s="9"/>
      <c r="I904" s="9"/>
      <c r="J904" s="9"/>
      <c r="K904" s="9"/>
      <c r="L904" s="9"/>
      <c r="M904" s="9"/>
    </row>
    <row r="905" spans="3:13">
      <c r="C905" s="9"/>
      <c r="D905" s="9"/>
      <c r="E905" s="61"/>
      <c r="F905" s="18"/>
      <c r="G905" s="9"/>
      <c r="H905" s="9"/>
      <c r="I905" s="9"/>
      <c r="J905" s="9"/>
      <c r="K905" s="9"/>
      <c r="L905" s="9"/>
      <c r="M905" s="9"/>
    </row>
    <row r="906" spans="3:13">
      <c r="C906" s="9"/>
      <c r="D906" s="9"/>
      <c r="E906" s="61"/>
      <c r="F906" s="18"/>
      <c r="G906" s="9"/>
      <c r="H906" s="9"/>
      <c r="I906" s="9"/>
      <c r="J906" s="9"/>
      <c r="K906" s="9"/>
      <c r="L906" s="9"/>
      <c r="M906" s="9"/>
    </row>
    <row r="907" spans="3:13">
      <c r="C907" s="9"/>
      <c r="D907" s="9"/>
      <c r="E907" s="61"/>
      <c r="F907" s="18"/>
      <c r="G907" s="9"/>
      <c r="H907" s="9"/>
      <c r="I907" s="9"/>
      <c r="J907" s="9"/>
      <c r="K907" s="9"/>
      <c r="L907" s="9"/>
      <c r="M907" s="9"/>
    </row>
    <row r="908" spans="3:13">
      <c r="C908" s="9"/>
      <c r="D908" s="9"/>
      <c r="E908" s="61"/>
      <c r="F908" s="18"/>
      <c r="G908" s="9"/>
      <c r="H908" s="9"/>
      <c r="I908" s="9"/>
      <c r="J908" s="9"/>
      <c r="K908" s="9"/>
      <c r="L908" s="9"/>
      <c r="M908" s="9"/>
    </row>
    <row r="909" spans="3:13">
      <c r="C909" s="9"/>
      <c r="D909" s="9"/>
      <c r="E909" s="61"/>
      <c r="F909" s="18"/>
      <c r="G909" s="9"/>
      <c r="H909" s="9"/>
      <c r="I909" s="9"/>
      <c r="J909" s="9"/>
      <c r="K909" s="9"/>
      <c r="L909" s="9"/>
      <c r="M909" s="9"/>
    </row>
    <row r="910" spans="3:13">
      <c r="C910" s="9"/>
      <c r="D910" s="9"/>
      <c r="E910" s="61"/>
      <c r="F910" s="18"/>
      <c r="G910" s="9"/>
      <c r="H910" s="9"/>
      <c r="I910" s="9"/>
      <c r="J910" s="9"/>
      <c r="K910" s="9"/>
      <c r="L910" s="9"/>
      <c r="M910" s="9"/>
    </row>
    <row r="911" spans="3:13">
      <c r="C911" s="9"/>
      <c r="D911" s="9"/>
      <c r="E911" s="61"/>
      <c r="F911" s="18"/>
      <c r="G911" s="9"/>
      <c r="H911" s="9"/>
      <c r="I911" s="9"/>
      <c r="J911" s="9"/>
      <c r="K911" s="9"/>
      <c r="L911" s="9"/>
      <c r="M911" s="9"/>
    </row>
    <row r="912" spans="3:13">
      <c r="C912" s="9"/>
      <c r="D912" s="9"/>
      <c r="E912" s="61"/>
      <c r="F912" s="18"/>
      <c r="G912" s="9"/>
      <c r="H912" s="9"/>
      <c r="I912" s="9"/>
      <c r="J912" s="9"/>
      <c r="K912" s="9"/>
      <c r="L912" s="9"/>
      <c r="M912" s="9"/>
    </row>
    <row r="913" spans="3:13">
      <c r="C913" s="9"/>
      <c r="D913" s="9"/>
      <c r="E913" s="61"/>
      <c r="F913" s="18"/>
      <c r="G913" s="9"/>
      <c r="H913" s="9"/>
      <c r="I913" s="9"/>
      <c r="J913" s="9"/>
      <c r="K913" s="9"/>
      <c r="L913" s="9"/>
      <c r="M913" s="9"/>
    </row>
    <row r="914" spans="3:13">
      <c r="C914" s="9"/>
      <c r="D914" s="9"/>
      <c r="E914" s="61"/>
      <c r="F914" s="18"/>
      <c r="G914" s="9"/>
      <c r="H914" s="9"/>
      <c r="I914" s="9"/>
      <c r="J914" s="9"/>
      <c r="K914" s="9"/>
      <c r="L914" s="9"/>
      <c r="M914" s="9"/>
    </row>
    <row r="915" spans="3:13">
      <c r="C915" s="9"/>
      <c r="D915" s="9"/>
      <c r="E915" s="61"/>
      <c r="F915" s="18"/>
      <c r="G915" s="9"/>
      <c r="H915" s="9"/>
      <c r="I915" s="9"/>
      <c r="J915" s="9"/>
      <c r="K915" s="9"/>
      <c r="L915" s="9"/>
      <c r="M915" s="9"/>
    </row>
    <row r="916" spans="3:13">
      <c r="C916" s="9"/>
      <c r="D916" s="9"/>
      <c r="E916" s="61"/>
      <c r="F916" s="18"/>
      <c r="G916" s="9"/>
      <c r="H916" s="9"/>
      <c r="I916" s="9"/>
      <c r="J916" s="9"/>
      <c r="K916" s="9"/>
      <c r="L916" s="9"/>
      <c r="M916" s="9"/>
    </row>
    <row r="917" spans="3:13">
      <c r="C917" s="9"/>
      <c r="D917" s="9"/>
      <c r="E917" s="61"/>
      <c r="F917" s="18"/>
      <c r="G917" s="9"/>
      <c r="H917" s="9"/>
      <c r="I917" s="9"/>
      <c r="J917" s="9"/>
      <c r="K917" s="9"/>
      <c r="L917" s="9"/>
      <c r="M917" s="9"/>
    </row>
    <row r="918" spans="3:13">
      <c r="C918" s="9"/>
      <c r="D918" s="9"/>
      <c r="E918" s="61"/>
      <c r="F918" s="18"/>
      <c r="G918" s="9"/>
      <c r="H918" s="9"/>
      <c r="I918" s="9"/>
      <c r="J918" s="9"/>
      <c r="K918" s="9"/>
      <c r="L918" s="9"/>
      <c r="M918" s="9"/>
    </row>
    <row r="919" spans="3:13">
      <c r="C919" s="9"/>
      <c r="D919" s="9"/>
      <c r="E919" s="61"/>
      <c r="F919" s="18"/>
      <c r="G919" s="9"/>
      <c r="H919" s="9"/>
      <c r="I919" s="9"/>
      <c r="J919" s="9"/>
      <c r="K919" s="9"/>
      <c r="L919" s="9"/>
      <c r="M919" s="9"/>
    </row>
    <row r="920" spans="3:13">
      <c r="C920" s="9"/>
      <c r="D920" s="9"/>
      <c r="E920" s="61"/>
      <c r="F920" s="18"/>
      <c r="G920" s="9"/>
      <c r="H920" s="9"/>
      <c r="I920" s="9"/>
      <c r="J920" s="9"/>
      <c r="K920" s="9"/>
      <c r="L920" s="9"/>
      <c r="M920" s="9"/>
    </row>
    <row r="921" spans="3:13">
      <c r="C921" s="9"/>
      <c r="D921" s="9"/>
      <c r="E921" s="61"/>
      <c r="F921" s="18"/>
      <c r="G921" s="9"/>
      <c r="H921" s="9"/>
      <c r="I921" s="9"/>
      <c r="J921" s="9"/>
      <c r="K921" s="9"/>
      <c r="L921" s="9"/>
      <c r="M921" s="9"/>
    </row>
    <row r="922" spans="3:13">
      <c r="C922" s="9"/>
      <c r="D922" s="9"/>
      <c r="E922" s="61"/>
      <c r="F922" s="18"/>
      <c r="G922" s="9"/>
      <c r="H922" s="9"/>
      <c r="I922" s="9"/>
      <c r="J922" s="9"/>
      <c r="K922" s="9"/>
      <c r="L922" s="9"/>
      <c r="M922" s="9"/>
    </row>
    <row r="923" spans="3:13">
      <c r="C923" s="9"/>
      <c r="D923" s="9"/>
      <c r="E923" s="61"/>
      <c r="F923" s="18"/>
      <c r="G923" s="9"/>
      <c r="H923" s="9"/>
      <c r="I923" s="9"/>
      <c r="J923" s="9"/>
      <c r="K923" s="9"/>
      <c r="L923" s="9"/>
      <c r="M923" s="9"/>
    </row>
    <row r="924" spans="3:13">
      <c r="C924" s="9"/>
      <c r="D924" s="9"/>
      <c r="E924" s="61"/>
      <c r="F924" s="18"/>
      <c r="G924" s="9"/>
      <c r="H924" s="9"/>
      <c r="I924" s="9"/>
      <c r="J924" s="9"/>
      <c r="K924" s="9"/>
      <c r="L924" s="9"/>
      <c r="M924" s="9"/>
    </row>
    <row r="925" spans="3:13">
      <c r="C925" s="9"/>
      <c r="D925" s="9"/>
      <c r="E925" s="61"/>
      <c r="F925" s="18"/>
      <c r="G925" s="9"/>
      <c r="H925" s="9"/>
      <c r="I925" s="9"/>
      <c r="J925" s="9"/>
      <c r="K925" s="9"/>
      <c r="L925" s="9"/>
      <c r="M925" s="9"/>
    </row>
    <row r="926" spans="3:13">
      <c r="C926" s="9"/>
      <c r="D926" s="9"/>
      <c r="E926" s="61"/>
      <c r="F926" s="18"/>
      <c r="G926" s="9"/>
      <c r="H926" s="9"/>
      <c r="I926" s="9"/>
      <c r="J926" s="9"/>
      <c r="K926" s="9"/>
      <c r="L926" s="9"/>
      <c r="M926" s="9"/>
    </row>
    <row r="927" spans="3:13">
      <c r="C927" s="9"/>
      <c r="D927" s="9"/>
      <c r="E927" s="61"/>
      <c r="F927" s="18"/>
      <c r="G927" s="9"/>
      <c r="H927" s="9"/>
      <c r="I927" s="9"/>
      <c r="J927" s="9"/>
      <c r="K927" s="9"/>
      <c r="L927" s="9"/>
      <c r="M927" s="9"/>
    </row>
    <row r="928" spans="3:13">
      <c r="C928" s="9"/>
      <c r="D928" s="9"/>
      <c r="E928" s="61"/>
      <c r="F928" s="18"/>
      <c r="G928" s="9"/>
      <c r="H928" s="9"/>
      <c r="I928" s="9"/>
      <c r="J928" s="9"/>
      <c r="K928" s="9"/>
      <c r="L928" s="9"/>
      <c r="M928" s="9"/>
    </row>
    <row r="929" spans="3:13">
      <c r="C929" s="9"/>
      <c r="D929" s="9"/>
      <c r="E929" s="61"/>
      <c r="F929" s="18"/>
      <c r="G929" s="9"/>
      <c r="H929" s="9"/>
      <c r="I929" s="9"/>
      <c r="J929" s="9"/>
      <c r="K929" s="9"/>
      <c r="L929" s="9"/>
      <c r="M929" s="9"/>
    </row>
    <row r="930" spans="3:13">
      <c r="C930" s="9"/>
      <c r="D930" s="9"/>
      <c r="E930" s="61"/>
      <c r="F930" s="18"/>
      <c r="G930" s="9"/>
      <c r="H930" s="9"/>
      <c r="I930" s="9"/>
      <c r="J930" s="9"/>
      <c r="K930" s="9"/>
      <c r="L930" s="9"/>
      <c r="M930" s="9"/>
    </row>
    <row r="931" spans="3:13">
      <c r="C931" s="9"/>
      <c r="D931" s="9"/>
      <c r="E931" s="61"/>
      <c r="F931" s="18"/>
      <c r="G931" s="9"/>
      <c r="H931" s="9"/>
      <c r="I931" s="9"/>
      <c r="J931" s="9"/>
      <c r="K931" s="9"/>
      <c r="L931" s="9"/>
      <c r="M931" s="9"/>
    </row>
    <row r="932" spans="3:13">
      <c r="C932" s="9"/>
      <c r="D932" s="9"/>
      <c r="E932" s="61"/>
      <c r="F932" s="18"/>
      <c r="G932" s="9"/>
      <c r="H932" s="9"/>
      <c r="I932" s="9"/>
      <c r="J932" s="9"/>
      <c r="K932" s="9"/>
      <c r="L932" s="9"/>
      <c r="M932" s="9"/>
    </row>
    <row r="933" spans="3:13">
      <c r="C933" s="9"/>
      <c r="D933" s="9"/>
      <c r="E933" s="61"/>
      <c r="F933" s="18"/>
      <c r="G933" s="9"/>
      <c r="H933" s="9"/>
      <c r="I933" s="9"/>
      <c r="J933" s="9"/>
      <c r="K933" s="9"/>
      <c r="L933" s="9"/>
      <c r="M933" s="9"/>
    </row>
    <row r="934" spans="3:13">
      <c r="C934" s="9"/>
      <c r="D934" s="9"/>
      <c r="E934" s="61"/>
      <c r="F934" s="18"/>
      <c r="G934" s="9"/>
      <c r="H934" s="9"/>
      <c r="I934" s="9"/>
      <c r="J934" s="9"/>
      <c r="K934" s="9"/>
      <c r="L934" s="9"/>
      <c r="M934" s="9"/>
    </row>
    <row r="935" spans="3:13">
      <c r="C935" s="9"/>
      <c r="D935" s="9"/>
      <c r="E935" s="61"/>
      <c r="F935" s="18"/>
      <c r="G935" s="9"/>
      <c r="H935" s="9"/>
      <c r="I935" s="9"/>
      <c r="J935" s="9"/>
      <c r="K935" s="9"/>
      <c r="L935" s="9"/>
      <c r="M935" s="9"/>
    </row>
    <row r="936" spans="3:13">
      <c r="C936" s="9"/>
      <c r="D936" s="9"/>
      <c r="E936" s="61"/>
      <c r="F936" s="18"/>
      <c r="G936" s="9"/>
      <c r="H936" s="9"/>
      <c r="I936" s="9"/>
      <c r="J936" s="9"/>
      <c r="K936" s="9"/>
      <c r="L936" s="9"/>
      <c r="M936" s="9"/>
    </row>
    <row r="937" spans="3:13">
      <c r="C937" s="9"/>
      <c r="D937" s="9"/>
      <c r="E937" s="61"/>
      <c r="F937" s="18"/>
      <c r="G937" s="9"/>
      <c r="H937" s="9"/>
      <c r="I937" s="9"/>
      <c r="J937" s="9"/>
      <c r="K937" s="9"/>
      <c r="L937" s="9"/>
      <c r="M937" s="9"/>
    </row>
    <row r="938" spans="3:13">
      <c r="C938" s="9"/>
      <c r="D938" s="9"/>
      <c r="E938" s="61"/>
      <c r="F938" s="18"/>
      <c r="G938" s="9"/>
      <c r="H938" s="9"/>
      <c r="I938" s="9"/>
      <c r="J938" s="9"/>
      <c r="K938" s="9"/>
      <c r="L938" s="9"/>
      <c r="M938" s="9"/>
    </row>
    <row r="939" spans="3:13">
      <c r="C939" s="9"/>
      <c r="D939" s="9"/>
      <c r="E939" s="61"/>
      <c r="F939" s="18"/>
      <c r="G939" s="9"/>
      <c r="H939" s="9"/>
      <c r="I939" s="9"/>
      <c r="J939" s="9"/>
      <c r="K939" s="9"/>
      <c r="L939" s="9"/>
      <c r="M939" s="9"/>
    </row>
    <row r="940" spans="3:13">
      <c r="C940" s="9"/>
      <c r="D940" s="9"/>
      <c r="E940" s="61"/>
      <c r="F940" s="18"/>
      <c r="G940" s="9"/>
      <c r="H940" s="9"/>
      <c r="I940" s="9"/>
      <c r="J940" s="9"/>
      <c r="K940" s="9"/>
      <c r="L940" s="9"/>
      <c r="M940" s="9"/>
    </row>
    <row r="941" spans="3:13">
      <c r="C941" s="9"/>
      <c r="D941" s="9"/>
      <c r="E941" s="61"/>
      <c r="F941" s="18"/>
      <c r="G941" s="9"/>
      <c r="H941" s="9"/>
      <c r="I941" s="9"/>
      <c r="J941" s="9"/>
      <c r="K941" s="9"/>
      <c r="L941" s="9"/>
      <c r="M941" s="9"/>
    </row>
    <row r="942" spans="3:13">
      <c r="C942" s="9"/>
      <c r="D942" s="9"/>
      <c r="E942" s="61"/>
      <c r="F942" s="18"/>
      <c r="G942" s="9"/>
      <c r="H942" s="9"/>
      <c r="I942" s="9"/>
      <c r="J942" s="9"/>
      <c r="K942" s="9"/>
      <c r="L942" s="9"/>
      <c r="M942" s="9"/>
    </row>
    <row r="943" spans="3:13">
      <c r="C943" s="9"/>
      <c r="D943" s="9"/>
      <c r="E943" s="61"/>
      <c r="F943" s="18"/>
      <c r="G943" s="9"/>
      <c r="H943" s="9"/>
      <c r="I943" s="9"/>
      <c r="J943" s="9"/>
      <c r="K943" s="9"/>
      <c r="L943" s="9"/>
      <c r="M943" s="9"/>
    </row>
    <row r="944" spans="3:13">
      <c r="C944" s="9"/>
      <c r="D944" s="9"/>
      <c r="E944" s="61"/>
      <c r="F944" s="18"/>
      <c r="G944" s="9"/>
      <c r="H944" s="9"/>
      <c r="I944" s="9"/>
      <c r="J944" s="9"/>
      <c r="K944" s="9"/>
      <c r="L944" s="9"/>
      <c r="M944" s="9"/>
    </row>
    <row r="945" spans="3:13">
      <c r="C945" s="9"/>
      <c r="D945" s="9"/>
      <c r="E945" s="61"/>
      <c r="F945" s="18"/>
      <c r="G945" s="9"/>
      <c r="H945" s="9"/>
      <c r="I945" s="9"/>
      <c r="J945" s="9"/>
      <c r="K945" s="9"/>
      <c r="L945" s="9"/>
      <c r="M945" s="9"/>
    </row>
    <row r="946" spans="3:13">
      <c r="C946" s="9"/>
      <c r="D946" s="9"/>
      <c r="E946" s="61"/>
      <c r="F946" s="18"/>
      <c r="G946" s="9"/>
      <c r="H946" s="9"/>
      <c r="I946" s="9"/>
      <c r="J946" s="9"/>
      <c r="K946" s="9"/>
      <c r="L946" s="9"/>
      <c r="M946" s="9"/>
    </row>
    <row r="947" spans="3:13">
      <c r="C947" s="9"/>
      <c r="D947" s="9"/>
      <c r="E947" s="61"/>
      <c r="F947" s="18"/>
      <c r="G947" s="9"/>
      <c r="H947" s="9"/>
      <c r="I947" s="9"/>
      <c r="J947" s="9"/>
      <c r="K947" s="9"/>
      <c r="L947" s="9"/>
      <c r="M947" s="9"/>
    </row>
    <row r="948" spans="3:13">
      <c r="C948" s="9"/>
      <c r="D948" s="9"/>
      <c r="E948" s="61"/>
      <c r="F948" s="18"/>
      <c r="G948" s="9"/>
      <c r="H948" s="9"/>
      <c r="I948" s="9"/>
      <c r="J948" s="9"/>
      <c r="K948" s="9"/>
      <c r="L948" s="9"/>
      <c r="M948" s="9"/>
    </row>
    <row r="949" spans="3:13">
      <c r="C949" s="9"/>
      <c r="D949" s="9"/>
      <c r="E949" s="61"/>
      <c r="F949" s="18"/>
      <c r="G949" s="9"/>
      <c r="H949" s="9"/>
      <c r="I949" s="9"/>
      <c r="J949" s="9"/>
      <c r="K949" s="9"/>
      <c r="L949" s="9"/>
      <c r="M949" s="9"/>
    </row>
    <row r="950" spans="3:13">
      <c r="C950" s="9"/>
      <c r="D950" s="9"/>
      <c r="E950" s="61"/>
      <c r="F950" s="18"/>
      <c r="G950" s="9"/>
      <c r="H950" s="9"/>
      <c r="I950" s="9"/>
      <c r="J950" s="9"/>
      <c r="K950" s="9"/>
      <c r="L950" s="9"/>
      <c r="M950" s="9"/>
    </row>
    <row r="951" spans="3:13">
      <c r="C951" s="9"/>
      <c r="D951" s="9"/>
      <c r="E951" s="61"/>
      <c r="F951" s="18"/>
      <c r="G951" s="9"/>
      <c r="H951" s="9"/>
      <c r="I951" s="9"/>
      <c r="J951" s="9"/>
      <c r="K951" s="9"/>
      <c r="L951" s="9"/>
      <c r="M951" s="9"/>
    </row>
    <row r="952" spans="3:13">
      <c r="C952" s="9"/>
      <c r="D952" s="9"/>
      <c r="E952" s="61"/>
      <c r="F952" s="18"/>
      <c r="G952" s="9"/>
      <c r="H952" s="9"/>
      <c r="I952" s="9"/>
      <c r="J952" s="9"/>
      <c r="K952" s="9"/>
      <c r="L952" s="9"/>
      <c r="M952" s="9"/>
    </row>
    <row r="953" spans="3:13">
      <c r="C953" s="9"/>
      <c r="D953" s="9"/>
      <c r="E953" s="61"/>
      <c r="F953" s="18"/>
      <c r="G953" s="9"/>
      <c r="H953" s="9"/>
      <c r="I953" s="9"/>
      <c r="J953" s="9"/>
      <c r="K953" s="9"/>
      <c r="L953" s="9"/>
      <c r="M953" s="9"/>
    </row>
    <row r="954" spans="3:13">
      <c r="C954" s="9"/>
      <c r="D954" s="9"/>
      <c r="E954" s="61"/>
      <c r="F954" s="18"/>
      <c r="G954" s="9"/>
      <c r="H954" s="9"/>
      <c r="I954" s="9"/>
      <c r="J954" s="9"/>
      <c r="K954" s="9"/>
      <c r="L954" s="9"/>
      <c r="M954" s="9"/>
    </row>
    <row r="955" spans="3:13">
      <c r="C955" s="9"/>
      <c r="D955" s="9"/>
      <c r="E955" s="61"/>
      <c r="F955" s="18"/>
      <c r="G955" s="9"/>
      <c r="H955" s="9"/>
      <c r="I955" s="9"/>
      <c r="J955" s="9"/>
      <c r="K955" s="9"/>
      <c r="L955" s="9"/>
      <c r="M955" s="9"/>
    </row>
    <row r="956" spans="3:13">
      <c r="C956" s="9"/>
      <c r="D956" s="9"/>
      <c r="E956" s="61"/>
      <c r="F956" s="18"/>
      <c r="G956" s="9"/>
      <c r="H956" s="9"/>
      <c r="I956" s="9"/>
      <c r="J956" s="9"/>
      <c r="K956" s="9"/>
      <c r="L956" s="9"/>
      <c r="M956" s="9"/>
    </row>
    <row r="957" spans="3:13">
      <c r="C957" s="9"/>
      <c r="D957" s="9"/>
      <c r="E957" s="61"/>
      <c r="F957" s="18"/>
      <c r="G957" s="9"/>
      <c r="H957" s="9"/>
      <c r="I957" s="9"/>
      <c r="J957" s="9"/>
      <c r="K957" s="9"/>
      <c r="L957" s="9"/>
      <c r="M957" s="9"/>
    </row>
    <row r="958" spans="3:13">
      <c r="C958" s="9"/>
      <c r="D958" s="9"/>
      <c r="E958" s="61"/>
      <c r="F958" s="18"/>
      <c r="G958" s="9"/>
      <c r="H958" s="9"/>
      <c r="I958" s="9"/>
      <c r="J958" s="9"/>
      <c r="K958" s="9"/>
      <c r="L958" s="9"/>
      <c r="M958" s="9"/>
    </row>
    <row r="959" spans="3:13">
      <c r="C959" s="9"/>
      <c r="D959" s="9"/>
      <c r="E959" s="61"/>
      <c r="F959" s="18"/>
      <c r="G959" s="9"/>
      <c r="H959" s="9"/>
      <c r="I959" s="9"/>
      <c r="J959" s="9"/>
      <c r="K959" s="9"/>
      <c r="L959" s="9"/>
      <c r="M959" s="9"/>
    </row>
    <row r="960" spans="3:13">
      <c r="C960" s="9"/>
      <c r="D960" s="9"/>
      <c r="E960" s="61"/>
      <c r="F960" s="18"/>
      <c r="G960" s="9"/>
      <c r="H960" s="9"/>
      <c r="I960" s="9"/>
      <c r="J960" s="9"/>
      <c r="K960" s="9"/>
      <c r="L960" s="9"/>
      <c r="M960" s="9"/>
    </row>
    <row r="961" spans="3:13">
      <c r="C961" s="9"/>
      <c r="D961" s="9"/>
      <c r="E961" s="61"/>
      <c r="F961" s="18"/>
      <c r="G961" s="9"/>
      <c r="H961" s="9"/>
      <c r="I961" s="9"/>
      <c r="J961" s="9"/>
      <c r="K961" s="9"/>
      <c r="L961" s="9"/>
      <c r="M961" s="9"/>
    </row>
    <row r="962" spans="3:13">
      <c r="C962" s="9"/>
      <c r="D962" s="9"/>
      <c r="E962" s="61"/>
      <c r="F962" s="18"/>
      <c r="G962" s="9"/>
      <c r="H962" s="9"/>
      <c r="I962" s="9"/>
      <c r="J962" s="9"/>
      <c r="K962" s="9"/>
      <c r="L962" s="9"/>
      <c r="M962" s="9"/>
    </row>
    <row r="963" spans="3:13">
      <c r="C963" s="9"/>
      <c r="D963" s="9"/>
      <c r="E963" s="61"/>
      <c r="F963" s="18"/>
      <c r="G963" s="9"/>
      <c r="H963" s="9"/>
      <c r="I963" s="9"/>
      <c r="J963" s="9"/>
      <c r="K963" s="9"/>
      <c r="L963" s="9"/>
      <c r="M963" s="9"/>
    </row>
    <row r="964" spans="3:13">
      <c r="C964" s="9"/>
      <c r="D964" s="9"/>
      <c r="E964" s="61"/>
      <c r="F964" s="18"/>
      <c r="G964" s="9"/>
      <c r="H964" s="9"/>
      <c r="I964" s="9"/>
      <c r="J964" s="9"/>
      <c r="K964" s="9"/>
      <c r="L964" s="9"/>
      <c r="M964" s="9"/>
    </row>
    <row r="965" spans="3:13">
      <c r="C965" s="9"/>
      <c r="D965" s="9"/>
      <c r="E965" s="61"/>
      <c r="F965" s="18"/>
      <c r="G965" s="9"/>
      <c r="H965" s="9"/>
      <c r="I965" s="9"/>
      <c r="J965" s="9"/>
      <c r="K965" s="9"/>
      <c r="L965" s="9"/>
      <c r="M965" s="9"/>
    </row>
    <row r="966" spans="3:13">
      <c r="C966" s="9"/>
      <c r="D966" s="9"/>
      <c r="E966" s="61"/>
      <c r="F966" s="18"/>
      <c r="G966" s="9"/>
      <c r="H966" s="9"/>
      <c r="I966" s="9"/>
      <c r="J966" s="9"/>
      <c r="K966" s="9"/>
      <c r="L966" s="9"/>
      <c r="M966" s="9"/>
    </row>
    <row r="967" spans="3:13">
      <c r="C967" s="9"/>
      <c r="D967" s="9"/>
      <c r="E967" s="61"/>
      <c r="F967" s="18"/>
      <c r="G967" s="9"/>
      <c r="H967" s="9"/>
      <c r="I967" s="9"/>
      <c r="J967" s="9"/>
      <c r="K967" s="9"/>
      <c r="L967" s="9"/>
      <c r="M967" s="9"/>
    </row>
    <row r="968" spans="3:13">
      <c r="C968" s="9"/>
      <c r="D968" s="9"/>
      <c r="E968" s="61"/>
      <c r="F968" s="18"/>
      <c r="G968" s="9"/>
      <c r="H968" s="9"/>
      <c r="I968" s="9"/>
      <c r="J968" s="9"/>
      <c r="K968" s="9"/>
      <c r="L968" s="9"/>
      <c r="M968" s="9"/>
    </row>
    <row r="969" spans="3:13">
      <c r="C969" s="9"/>
      <c r="D969" s="9"/>
      <c r="E969" s="61"/>
      <c r="F969" s="18"/>
      <c r="G969" s="9"/>
      <c r="H969" s="9"/>
      <c r="I969" s="9"/>
      <c r="J969" s="9"/>
      <c r="K969" s="9"/>
      <c r="L969" s="9"/>
      <c r="M969" s="9"/>
    </row>
    <row r="970" spans="3:13">
      <c r="C970" s="9"/>
      <c r="D970" s="9"/>
      <c r="E970" s="61"/>
      <c r="F970" s="18"/>
      <c r="G970" s="9"/>
      <c r="H970" s="9"/>
      <c r="I970" s="9"/>
      <c r="J970" s="9"/>
      <c r="K970" s="9"/>
      <c r="L970" s="9"/>
      <c r="M970" s="9"/>
    </row>
    <row r="971" spans="3:13">
      <c r="C971" s="9"/>
      <c r="D971" s="9"/>
      <c r="E971" s="61"/>
      <c r="F971" s="18"/>
      <c r="G971" s="9"/>
      <c r="H971" s="9"/>
      <c r="I971" s="9"/>
      <c r="J971" s="9"/>
      <c r="K971" s="9"/>
      <c r="L971" s="9"/>
      <c r="M971" s="9"/>
    </row>
    <row r="972" spans="3:13">
      <c r="C972" s="9"/>
      <c r="D972" s="9"/>
      <c r="E972" s="61"/>
      <c r="F972" s="18"/>
      <c r="G972" s="9"/>
      <c r="H972" s="9"/>
      <c r="I972" s="9"/>
      <c r="J972" s="9"/>
      <c r="K972" s="9"/>
      <c r="L972" s="9"/>
      <c r="M972" s="9"/>
    </row>
    <row r="973" spans="3:13">
      <c r="C973" s="9"/>
      <c r="D973" s="9"/>
      <c r="E973" s="61"/>
      <c r="F973" s="18"/>
      <c r="G973" s="9"/>
      <c r="H973" s="9"/>
      <c r="I973" s="9"/>
      <c r="J973" s="9"/>
      <c r="K973" s="9"/>
      <c r="L973" s="9"/>
      <c r="M973" s="9"/>
    </row>
    <row r="974" spans="3:13">
      <c r="C974" s="9"/>
      <c r="D974" s="9"/>
      <c r="E974" s="61"/>
      <c r="F974" s="18"/>
      <c r="G974" s="9"/>
      <c r="H974" s="9"/>
      <c r="I974" s="9"/>
      <c r="J974" s="9"/>
      <c r="K974" s="9"/>
      <c r="L974" s="9"/>
      <c r="M974" s="9"/>
    </row>
    <row r="975" spans="3:13">
      <c r="C975" s="9"/>
      <c r="D975" s="9"/>
      <c r="E975" s="61"/>
      <c r="F975" s="18"/>
      <c r="G975" s="9"/>
      <c r="H975" s="9"/>
      <c r="I975" s="9"/>
      <c r="J975" s="9"/>
      <c r="K975" s="9"/>
      <c r="L975" s="9"/>
      <c r="M975" s="9"/>
    </row>
    <row r="976" spans="3:13">
      <c r="C976" s="9"/>
      <c r="D976" s="9"/>
      <c r="E976" s="61"/>
      <c r="F976" s="18"/>
      <c r="G976" s="9"/>
      <c r="H976" s="9"/>
      <c r="I976" s="9"/>
      <c r="J976" s="9"/>
      <c r="K976" s="9"/>
      <c r="L976" s="9"/>
      <c r="M976" s="9"/>
    </row>
    <row r="977" spans="3:13">
      <c r="C977" s="9"/>
      <c r="D977" s="9"/>
      <c r="E977" s="61"/>
      <c r="F977" s="18"/>
      <c r="G977" s="9"/>
      <c r="H977" s="9"/>
      <c r="I977" s="9"/>
      <c r="J977" s="9"/>
      <c r="K977" s="9"/>
      <c r="L977" s="9"/>
      <c r="M977" s="9"/>
    </row>
    <row r="978" spans="3:13">
      <c r="C978" s="9"/>
      <c r="D978" s="9"/>
      <c r="E978" s="61"/>
      <c r="F978" s="18"/>
      <c r="G978" s="9"/>
      <c r="H978" s="9"/>
      <c r="I978" s="9"/>
      <c r="J978" s="9"/>
      <c r="K978" s="9"/>
      <c r="L978" s="9"/>
      <c r="M978" s="9"/>
    </row>
    <row r="979" spans="3:13">
      <c r="C979" s="9"/>
      <c r="D979" s="9"/>
      <c r="E979" s="61"/>
      <c r="F979" s="18"/>
      <c r="G979" s="9"/>
      <c r="H979" s="9"/>
      <c r="I979" s="9"/>
      <c r="J979" s="9"/>
      <c r="K979" s="9"/>
      <c r="L979" s="9"/>
      <c r="M979" s="9"/>
    </row>
    <row r="980" spans="3:13">
      <c r="C980" s="9"/>
      <c r="D980" s="9"/>
      <c r="E980" s="61"/>
      <c r="F980" s="18"/>
      <c r="G980" s="9"/>
      <c r="H980" s="9"/>
      <c r="I980" s="9"/>
      <c r="J980" s="9"/>
      <c r="K980" s="9"/>
      <c r="L980" s="9"/>
      <c r="M980" s="9"/>
    </row>
    <row r="981" spans="3:13">
      <c r="C981" s="9"/>
      <c r="D981" s="9"/>
      <c r="E981" s="61"/>
      <c r="F981" s="18"/>
      <c r="G981" s="9"/>
      <c r="H981" s="9"/>
      <c r="I981" s="9"/>
      <c r="J981" s="9"/>
      <c r="K981" s="9"/>
      <c r="L981" s="9"/>
      <c r="M981" s="9"/>
    </row>
    <row r="982" spans="3:13">
      <c r="C982" s="9"/>
      <c r="D982" s="9"/>
      <c r="E982" s="61"/>
      <c r="F982" s="18"/>
      <c r="G982" s="9"/>
      <c r="H982" s="9"/>
      <c r="I982" s="9"/>
      <c r="J982" s="9"/>
      <c r="K982" s="9"/>
      <c r="L982" s="9"/>
      <c r="M982" s="9"/>
    </row>
    <row r="983" spans="3:13">
      <c r="C983" s="9"/>
      <c r="D983" s="9"/>
      <c r="E983" s="61"/>
      <c r="F983" s="18"/>
      <c r="G983" s="9"/>
      <c r="H983" s="9"/>
      <c r="I983" s="9"/>
      <c r="J983" s="9"/>
      <c r="K983" s="9"/>
      <c r="L983" s="9"/>
      <c r="M983" s="9"/>
    </row>
    <row r="984" spans="3:13">
      <c r="C984" s="9"/>
      <c r="D984" s="9"/>
      <c r="E984" s="61"/>
      <c r="F984" s="18"/>
      <c r="G984" s="9"/>
      <c r="H984" s="9"/>
      <c r="I984" s="9"/>
      <c r="J984" s="9"/>
      <c r="K984" s="9"/>
      <c r="L984" s="9"/>
      <c r="M984" s="9"/>
    </row>
    <row r="985" spans="3:13">
      <c r="C985" s="9"/>
      <c r="D985" s="9"/>
      <c r="E985" s="61"/>
      <c r="F985" s="18"/>
      <c r="G985" s="9"/>
      <c r="H985" s="9"/>
      <c r="I985" s="9"/>
      <c r="J985" s="9"/>
      <c r="K985" s="9"/>
      <c r="L985" s="9"/>
      <c r="M985" s="9"/>
    </row>
    <row r="986" spans="3:13">
      <c r="C986" s="9"/>
      <c r="D986" s="9"/>
      <c r="E986" s="61"/>
      <c r="F986" s="18"/>
      <c r="G986" s="9"/>
      <c r="H986" s="9"/>
      <c r="I986" s="9"/>
      <c r="J986" s="9"/>
      <c r="K986" s="9"/>
      <c r="L986" s="9"/>
      <c r="M986" s="9"/>
    </row>
    <row r="987" spans="3:13">
      <c r="C987" s="9"/>
      <c r="D987" s="9"/>
      <c r="E987" s="61"/>
      <c r="F987" s="18"/>
      <c r="G987" s="9"/>
      <c r="H987" s="9"/>
      <c r="I987" s="9"/>
      <c r="J987" s="9"/>
      <c r="K987" s="9"/>
      <c r="L987" s="9"/>
      <c r="M987" s="9"/>
    </row>
    <row r="988" spans="3:13">
      <c r="C988" s="9"/>
      <c r="D988" s="9"/>
      <c r="E988" s="61"/>
      <c r="F988" s="18"/>
      <c r="G988" s="9"/>
      <c r="H988" s="9"/>
      <c r="I988" s="9"/>
      <c r="J988" s="9"/>
      <c r="K988" s="9"/>
      <c r="L988" s="9"/>
      <c r="M988" s="9"/>
    </row>
    <row r="989" spans="3:13">
      <c r="C989" s="9"/>
      <c r="D989" s="9"/>
      <c r="E989" s="61"/>
      <c r="F989" s="18"/>
      <c r="G989" s="9"/>
      <c r="H989" s="9"/>
      <c r="I989" s="9"/>
      <c r="J989" s="9"/>
      <c r="K989" s="9"/>
      <c r="L989" s="9"/>
      <c r="M989" s="9"/>
    </row>
    <row r="990" spans="3:13">
      <c r="C990" s="9"/>
      <c r="D990" s="9"/>
      <c r="E990" s="61"/>
      <c r="F990" s="18"/>
      <c r="G990" s="9"/>
      <c r="H990" s="9"/>
      <c r="I990" s="9"/>
      <c r="J990" s="9"/>
      <c r="K990" s="9"/>
      <c r="L990" s="9"/>
      <c r="M990" s="9"/>
    </row>
    <row r="991" spans="3:13">
      <c r="C991" s="9"/>
      <c r="D991" s="9"/>
      <c r="E991" s="61"/>
      <c r="F991" s="18"/>
      <c r="G991" s="9"/>
      <c r="H991" s="9"/>
      <c r="I991" s="9"/>
      <c r="J991" s="9"/>
      <c r="K991" s="9"/>
      <c r="L991" s="9"/>
      <c r="M991" s="9"/>
    </row>
    <row r="992" spans="3:13">
      <c r="C992" s="9"/>
      <c r="D992" s="9"/>
      <c r="E992" s="61"/>
      <c r="F992" s="18"/>
      <c r="G992" s="9"/>
      <c r="H992" s="9"/>
      <c r="I992" s="9"/>
      <c r="J992" s="9"/>
      <c r="K992" s="9"/>
      <c r="L992" s="9"/>
      <c r="M992" s="9"/>
    </row>
    <row r="993" spans="3:13">
      <c r="C993" s="9"/>
      <c r="D993" s="9"/>
      <c r="E993" s="61"/>
      <c r="F993" s="18"/>
      <c r="G993" s="9"/>
      <c r="H993" s="9"/>
      <c r="I993" s="9"/>
      <c r="J993" s="9"/>
      <c r="K993" s="9"/>
      <c r="L993" s="9"/>
      <c r="M993" s="9"/>
    </row>
    <row r="994" spans="3:13">
      <c r="C994" s="9"/>
      <c r="D994" s="9"/>
      <c r="E994" s="61"/>
      <c r="F994" s="18"/>
      <c r="G994" s="9"/>
      <c r="H994" s="9"/>
      <c r="I994" s="9"/>
      <c r="J994" s="9"/>
      <c r="K994" s="9"/>
      <c r="L994" s="9"/>
      <c r="M994" s="9"/>
    </row>
    <row r="995" spans="3:13">
      <c r="C995" s="9"/>
      <c r="D995" s="9"/>
      <c r="E995" s="61"/>
      <c r="F995" s="18"/>
      <c r="G995" s="9"/>
      <c r="H995" s="9"/>
      <c r="I995" s="9"/>
      <c r="J995" s="9"/>
      <c r="K995" s="9"/>
      <c r="L995" s="9"/>
      <c r="M995" s="9"/>
    </row>
    <row r="996" spans="3:13">
      <c r="C996" s="9"/>
      <c r="D996" s="9"/>
      <c r="E996" s="61"/>
      <c r="F996" s="18"/>
      <c r="G996" s="9"/>
      <c r="H996" s="9"/>
      <c r="I996" s="9"/>
      <c r="J996" s="9"/>
      <c r="K996" s="9"/>
      <c r="L996" s="9"/>
      <c r="M996" s="9"/>
    </row>
    <row r="997" spans="3:13">
      <c r="C997" s="9"/>
      <c r="D997" s="9"/>
      <c r="E997" s="61"/>
      <c r="F997" s="18"/>
      <c r="G997" s="9"/>
      <c r="H997" s="9"/>
      <c r="I997" s="9"/>
      <c r="J997" s="9"/>
      <c r="K997" s="9"/>
      <c r="L997" s="9"/>
      <c r="M997" s="9"/>
    </row>
    <row r="998" spans="3:13">
      <c r="C998" s="9"/>
      <c r="D998" s="9"/>
      <c r="E998" s="61"/>
      <c r="F998" s="18"/>
      <c r="G998" s="9"/>
      <c r="H998" s="9"/>
      <c r="I998" s="9"/>
      <c r="J998" s="9"/>
      <c r="K998" s="9"/>
      <c r="L998" s="9"/>
      <c r="M998" s="9"/>
    </row>
    <row r="999" spans="3:13">
      <c r="C999" s="9"/>
      <c r="D999" s="9"/>
      <c r="E999" s="61"/>
      <c r="F999" s="18"/>
      <c r="G999" s="9"/>
      <c r="H999" s="9"/>
      <c r="I999" s="9"/>
      <c r="J999" s="9"/>
      <c r="K999" s="9"/>
      <c r="L999" s="9"/>
      <c r="M999" s="9"/>
    </row>
    <row r="1000" spans="3:13">
      <c r="C1000" s="9"/>
      <c r="D1000" s="9"/>
      <c r="E1000" s="61"/>
      <c r="F1000" s="18"/>
      <c r="G1000" s="9"/>
      <c r="H1000" s="9"/>
      <c r="I1000" s="9"/>
      <c r="J1000" s="9"/>
      <c r="K1000" s="9"/>
      <c r="L1000" s="9"/>
      <c r="M1000" s="9"/>
    </row>
    <row r="1001" spans="3:13">
      <c r="C1001" s="9"/>
      <c r="D1001" s="9"/>
      <c r="E1001" s="61"/>
      <c r="F1001" s="18"/>
      <c r="G1001" s="9"/>
      <c r="H1001" s="9"/>
      <c r="I1001" s="9"/>
      <c r="J1001" s="9"/>
      <c r="K1001" s="9"/>
      <c r="L1001" s="9"/>
      <c r="M1001" s="9"/>
    </row>
    <row r="1002" spans="3:13">
      <c r="C1002" s="9"/>
      <c r="D1002" s="9"/>
      <c r="E1002" s="61"/>
      <c r="F1002" s="18"/>
      <c r="G1002" s="9"/>
      <c r="H1002" s="9"/>
      <c r="I1002" s="9"/>
      <c r="J1002" s="9"/>
      <c r="K1002" s="9"/>
      <c r="L1002" s="9"/>
      <c r="M1002" s="9"/>
    </row>
    <row r="1003" spans="3:13">
      <c r="C1003" s="9"/>
      <c r="D1003" s="9"/>
      <c r="E1003" s="61"/>
      <c r="F1003" s="18"/>
      <c r="G1003" s="9"/>
      <c r="H1003" s="9"/>
      <c r="I1003" s="9"/>
      <c r="J1003" s="9"/>
      <c r="K1003" s="9"/>
      <c r="L1003" s="9"/>
      <c r="M1003" s="9"/>
    </row>
    <row r="1004" spans="3:13">
      <c r="C1004" s="9"/>
      <c r="D1004" s="9"/>
      <c r="E1004" s="61"/>
      <c r="F1004" s="18"/>
      <c r="G1004" s="9"/>
      <c r="H1004" s="9"/>
      <c r="I1004" s="9"/>
      <c r="J1004" s="9"/>
      <c r="K1004" s="9"/>
      <c r="L1004" s="9"/>
      <c r="M1004" s="9"/>
    </row>
    <row r="1005" spans="3:13">
      <c r="C1005" s="9"/>
      <c r="D1005" s="9"/>
      <c r="E1005" s="61"/>
      <c r="F1005" s="18"/>
      <c r="G1005" s="9"/>
      <c r="H1005" s="9"/>
      <c r="I1005" s="9"/>
      <c r="J1005" s="9"/>
      <c r="K1005" s="9"/>
      <c r="L1005" s="9"/>
      <c r="M1005" s="9"/>
    </row>
    <row r="1006" spans="3:13">
      <c r="C1006" s="9"/>
      <c r="D1006" s="9"/>
      <c r="E1006" s="61"/>
      <c r="F1006" s="18"/>
      <c r="G1006" s="9"/>
      <c r="H1006" s="9"/>
      <c r="I1006" s="9"/>
      <c r="J1006" s="9"/>
      <c r="K1006" s="9"/>
      <c r="L1006" s="9"/>
      <c r="M1006" s="9"/>
    </row>
    <row r="1007" spans="3:13">
      <c r="C1007" s="9"/>
      <c r="D1007" s="9"/>
      <c r="E1007" s="61"/>
      <c r="F1007" s="18"/>
      <c r="G1007" s="9"/>
      <c r="H1007" s="9"/>
      <c r="I1007" s="9"/>
      <c r="J1007" s="9"/>
      <c r="K1007" s="9"/>
      <c r="L1007" s="9"/>
      <c r="M1007" s="9"/>
    </row>
    <row r="1008" spans="3:13">
      <c r="C1008" s="9"/>
      <c r="D1008" s="9"/>
      <c r="E1008" s="61"/>
      <c r="F1008" s="18"/>
      <c r="G1008" s="9"/>
      <c r="H1008" s="9"/>
      <c r="I1008" s="9"/>
      <c r="J1008" s="9"/>
      <c r="K1008" s="9"/>
      <c r="L1008" s="9"/>
      <c r="M1008" s="9"/>
    </row>
    <row r="1009" spans="3:13">
      <c r="C1009" s="9"/>
      <c r="D1009" s="9"/>
      <c r="E1009" s="61"/>
      <c r="F1009" s="18"/>
      <c r="G1009" s="9"/>
      <c r="H1009" s="9"/>
      <c r="I1009" s="9"/>
      <c r="J1009" s="9"/>
      <c r="K1009" s="9"/>
      <c r="L1009" s="9"/>
      <c r="M1009" s="9"/>
    </row>
    <row r="1010" spans="3:13">
      <c r="C1010" s="9"/>
      <c r="D1010" s="9"/>
      <c r="E1010" s="61"/>
      <c r="F1010" s="18"/>
      <c r="G1010" s="9"/>
      <c r="H1010" s="9"/>
      <c r="I1010" s="9"/>
      <c r="J1010" s="9"/>
      <c r="K1010" s="9"/>
      <c r="L1010" s="9"/>
      <c r="M1010" s="9"/>
    </row>
    <row r="1011" spans="3:13">
      <c r="C1011" s="9"/>
      <c r="D1011" s="9"/>
      <c r="E1011" s="61"/>
      <c r="F1011" s="18"/>
      <c r="G1011" s="9"/>
      <c r="H1011" s="9"/>
      <c r="I1011" s="9"/>
      <c r="J1011" s="9"/>
      <c r="K1011" s="9"/>
      <c r="L1011" s="9"/>
      <c r="M1011" s="9"/>
    </row>
    <row r="1012" spans="3:13">
      <c r="C1012" s="9"/>
      <c r="D1012" s="9"/>
      <c r="E1012" s="61"/>
      <c r="F1012" s="18"/>
      <c r="G1012" s="9"/>
      <c r="H1012" s="9"/>
      <c r="I1012" s="9"/>
      <c r="J1012" s="9"/>
      <c r="K1012" s="9"/>
      <c r="L1012" s="9"/>
      <c r="M1012" s="9"/>
    </row>
    <row r="1013" spans="3:13">
      <c r="C1013" s="9"/>
      <c r="D1013" s="9"/>
      <c r="E1013" s="61"/>
      <c r="F1013" s="18"/>
      <c r="G1013" s="9"/>
      <c r="H1013" s="9"/>
      <c r="I1013" s="9"/>
      <c r="J1013" s="9"/>
      <c r="K1013" s="9"/>
      <c r="L1013" s="9"/>
      <c r="M1013" s="9"/>
    </row>
    <row r="1014" spans="3:13">
      <c r="C1014" s="9"/>
      <c r="D1014" s="9"/>
      <c r="E1014" s="61"/>
      <c r="F1014" s="18"/>
      <c r="G1014" s="9"/>
      <c r="H1014" s="9"/>
      <c r="I1014" s="9"/>
      <c r="J1014" s="9"/>
      <c r="K1014" s="9"/>
      <c r="L1014" s="9"/>
      <c r="M1014" s="9"/>
    </row>
    <row r="1015" spans="3:13">
      <c r="C1015" s="9"/>
      <c r="D1015" s="9"/>
      <c r="E1015" s="61"/>
      <c r="F1015" s="18"/>
      <c r="G1015" s="9"/>
      <c r="H1015" s="9"/>
      <c r="I1015" s="9"/>
      <c r="J1015" s="9"/>
      <c r="K1015" s="9"/>
      <c r="L1015" s="9"/>
      <c r="M1015" s="9"/>
    </row>
    <row r="1016" spans="3:13">
      <c r="C1016" s="9"/>
      <c r="D1016" s="9"/>
      <c r="E1016" s="61"/>
      <c r="F1016" s="18"/>
      <c r="G1016" s="9"/>
      <c r="H1016" s="9"/>
      <c r="I1016" s="9"/>
      <c r="J1016" s="9"/>
      <c r="K1016" s="9"/>
      <c r="L1016" s="9"/>
      <c r="M1016" s="9"/>
    </row>
    <row r="1017" spans="3:13">
      <c r="C1017" s="9"/>
      <c r="D1017" s="9"/>
      <c r="E1017" s="61"/>
      <c r="F1017" s="18"/>
      <c r="G1017" s="9"/>
      <c r="H1017" s="9"/>
      <c r="I1017" s="9"/>
      <c r="J1017" s="9"/>
      <c r="K1017" s="9"/>
      <c r="L1017" s="9"/>
      <c r="M1017" s="9"/>
    </row>
    <row r="1018" spans="3:13">
      <c r="C1018" s="9"/>
      <c r="D1018" s="9"/>
      <c r="E1018" s="61"/>
      <c r="F1018" s="18"/>
      <c r="G1018" s="9"/>
      <c r="H1018" s="9"/>
      <c r="I1018" s="9"/>
      <c r="J1018" s="9"/>
      <c r="K1018" s="9"/>
      <c r="L1018" s="9"/>
      <c r="M1018" s="9"/>
    </row>
    <row r="1019" spans="3:13">
      <c r="C1019" s="9"/>
      <c r="D1019" s="9"/>
      <c r="E1019" s="61"/>
      <c r="F1019" s="18"/>
      <c r="G1019" s="9"/>
      <c r="H1019" s="9"/>
      <c r="I1019" s="9"/>
      <c r="J1019" s="9"/>
      <c r="K1019" s="9"/>
      <c r="L1019" s="9"/>
      <c r="M1019" s="9"/>
    </row>
    <row r="1020" spans="3:13">
      <c r="C1020" s="9"/>
      <c r="D1020" s="9"/>
      <c r="E1020" s="61"/>
      <c r="F1020" s="18"/>
      <c r="G1020" s="9"/>
      <c r="H1020" s="9"/>
      <c r="I1020" s="9"/>
      <c r="J1020" s="9"/>
      <c r="K1020" s="9"/>
      <c r="L1020" s="9"/>
      <c r="M1020" s="9"/>
    </row>
    <row r="1021" spans="3:13">
      <c r="C1021" s="9"/>
      <c r="D1021" s="9"/>
      <c r="E1021" s="61"/>
      <c r="F1021" s="18"/>
      <c r="G1021" s="9"/>
      <c r="H1021" s="9"/>
      <c r="I1021" s="9"/>
      <c r="J1021" s="9"/>
      <c r="K1021" s="9"/>
      <c r="L1021" s="9"/>
      <c r="M1021" s="9"/>
    </row>
    <row r="1022" spans="3:13">
      <c r="C1022" s="9"/>
      <c r="D1022" s="9"/>
      <c r="E1022" s="61"/>
      <c r="F1022" s="18"/>
      <c r="G1022" s="9"/>
      <c r="H1022" s="9"/>
      <c r="I1022" s="9"/>
      <c r="J1022" s="9"/>
      <c r="K1022" s="9"/>
      <c r="L1022" s="9"/>
      <c r="M1022" s="9"/>
    </row>
    <row r="1023" spans="3:13">
      <c r="C1023" s="9"/>
      <c r="D1023" s="9"/>
      <c r="E1023" s="61"/>
      <c r="F1023" s="18"/>
      <c r="G1023" s="9"/>
      <c r="H1023" s="9"/>
      <c r="I1023" s="9"/>
      <c r="J1023" s="9"/>
      <c r="K1023" s="9"/>
      <c r="L1023" s="9"/>
      <c r="M1023" s="9"/>
    </row>
    <row r="1024" spans="3:13">
      <c r="C1024" s="9"/>
      <c r="D1024" s="9"/>
      <c r="E1024" s="61"/>
      <c r="F1024" s="18"/>
      <c r="G1024" s="9"/>
      <c r="H1024" s="9"/>
      <c r="I1024" s="9"/>
      <c r="J1024" s="9"/>
      <c r="K1024" s="9"/>
      <c r="L1024" s="9"/>
      <c r="M1024" s="9"/>
    </row>
    <row r="1025" spans="3:13">
      <c r="C1025" s="9"/>
      <c r="D1025" s="9"/>
      <c r="E1025" s="61"/>
      <c r="F1025" s="18"/>
      <c r="G1025" s="9"/>
      <c r="H1025" s="9"/>
      <c r="I1025" s="9"/>
      <c r="J1025" s="9"/>
      <c r="K1025" s="9"/>
      <c r="L1025" s="9"/>
      <c r="M1025" s="9"/>
    </row>
    <row r="1026" spans="3:13">
      <c r="C1026" s="9"/>
      <c r="D1026" s="9"/>
      <c r="E1026" s="61"/>
      <c r="F1026" s="18"/>
      <c r="G1026" s="9"/>
      <c r="H1026" s="9"/>
      <c r="I1026" s="9"/>
      <c r="J1026" s="9"/>
      <c r="K1026" s="9"/>
      <c r="L1026" s="9"/>
      <c r="M1026" s="9"/>
    </row>
    <row r="1027" spans="3:13">
      <c r="C1027" s="9"/>
      <c r="D1027" s="9"/>
      <c r="E1027" s="61"/>
      <c r="F1027" s="18"/>
      <c r="G1027" s="9"/>
      <c r="H1027" s="9"/>
      <c r="I1027" s="9"/>
      <c r="J1027" s="9"/>
      <c r="K1027" s="9"/>
      <c r="L1027" s="9"/>
      <c r="M1027" s="9"/>
    </row>
    <row r="1028" spans="3:13">
      <c r="C1028" s="9"/>
      <c r="D1028" s="9"/>
      <c r="E1028" s="61"/>
      <c r="F1028" s="18"/>
      <c r="G1028" s="9"/>
      <c r="H1028" s="9"/>
      <c r="I1028" s="9"/>
      <c r="J1028" s="9"/>
      <c r="K1028" s="9"/>
      <c r="L1028" s="9"/>
      <c r="M1028" s="9"/>
    </row>
    <row r="1029" spans="3:13">
      <c r="C1029" s="9"/>
      <c r="D1029" s="9"/>
      <c r="E1029" s="61"/>
      <c r="F1029" s="18"/>
      <c r="G1029" s="9"/>
      <c r="H1029" s="9"/>
      <c r="I1029" s="9"/>
      <c r="J1029" s="9"/>
      <c r="K1029" s="9"/>
      <c r="L1029" s="9"/>
      <c r="M1029" s="9"/>
    </row>
    <row r="1030" spans="3:13">
      <c r="C1030" s="9"/>
      <c r="D1030" s="9"/>
      <c r="E1030" s="61"/>
      <c r="F1030" s="18"/>
      <c r="G1030" s="9"/>
      <c r="H1030" s="9"/>
      <c r="I1030" s="9"/>
      <c r="J1030" s="9"/>
      <c r="K1030" s="9"/>
      <c r="L1030" s="9"/>
      <c r="M1030" s="9"/>
    </row>
    <row r="1031" spans="3:13">
      <c r="C1031" s="9"/>
      <c r="D1031" s="9"/>
      <c r="E1031" s="61"/>
      <c r="F1031" s="18"/>
      <c r="G1031" s="9"/>
      <c r="H1031" s="9"/>
      <c r="I1031" s="9"/>
      <c r="J1031" s="9"/>
      <c r="K1031" s="9"/>
      <c r="L1031" s="9"/>
      <c r="M1031" s="9"/>
    </row>
    <row r="1032" spans="3:13">
      <c r="C1032" s="9"/>
      <c r="D1032" s="9"/>
      <c r="E1032" s="61"/>
      <c r="F1032" s="18"/>
      <c r="G1032" s="9"/>
      <c r="H1032" s="9"/>
      <c r="I1032" s="9"/>
      <c r="J1032" s="9"/>
      <c r="K1032" s="9"/>
      <c r="L1032" s="9"/>
      <c r="M1032" s="9"/>
    </row>
    <row r="1033" spans="3:13">
      <c r="C1033" s="9"/>
      <c r="D1033" s="9"/>
      <c r="E1033" s="61"/>
      <c r="F1033" s="18"/>
      <c r="G1033" s="9"/>
      <c r="H1033" s="9"/>
      <c r="I1033" s="9"/>
      <c r="J1033" s="9"/>
      <c r="K1033" s="9"/>
      <c r="L1033" s="9"/>
      <c r="M1033" s="9"/>
    </row>
    <row r="1034" spans="3:13">
      <c r="C1034" s="9"/>
      <c r="D1034" s="9"/>
      <c r="E1034" s="61"/>
      <c r="F1034" s="18"/>
      <c r="G1034" s="9"/>
      <c r="H1034" s="9"/>
      <c r="I1034" s="9"/>
      <c r="J1034" s="9"/>
      <c r="K1034" s="9"/>
      <c r="L1034" s="9"/>
      <c r="M1034" s="9"/>
    </row>
    <row r="1035" spans="3:13">
      <c r="C1035" s="9"/>
      <c r="D1035" s="9"/>
      <c r="E1035" s="61"/>
      <c r="F1035" s="18"/>
      <c r="G1035" s="9"/>
      <c r="H1035" s="9"/>
      <c r="I1035" s="9"/>
      <c r="J1035" s="9"/>
      <c r="K1035" s="9"/>
      <c r="L1035" s="9"/>
      <c r="M1035" s="9"/>
    </row>
    <row r="1036" spans="3:13">
      <c r="C1036" s="9"/>
      <c r="D1036" s="9"/>
      <c r="E1036" s="61"/>
      <c r="F1036" s="18"/>
      <c r="G1036" s="9"/>
      <c r="H1036" s="9"/>
      <c r="I1036" s="9"/>
      <c r="J1036" s="9"/>
      <c r="K1036" s="9"/>
      <c r="L1036" s="9"/>
      <c r="M1036" s="9"/>
    </row>
    <row r="1037" spans="3:13">
      <c r="C1037" s="9"/>
      <c r="D1037" s="9"/>
      <c r="E1037" s="61"/>
      <c r="F1037" s="18"/>
      <c r="G1037" s="9"/>
      <c r="H1037" s="9"/>
      <c r="I1037" s="9"/>
      <c r="J1037" s="9"/>
      <c r="K1037" s="9"/>
      <c r="L1037" s="9"/>
      <c r="M1037" s="9"/>
    </row>
    <row r="1038" spans="3:13">
      <c r="C1038" s="9"/>
      <c r="D1038" s="9"/>
      <c r="E1038" s="61"/>
      <c r="F1038" s="18"/>
      <c r="G1038" s="9"/>
      <c r="H1038" s="9"/>
      <c r="I1038" s="9"/>
      <c r="J1038" s="9"/>
      <c r="K1038" s="9"/>
      <c r="L1038" s="9"/>
      <c r="M1038" s="9"/>
    </row>
    <row r="1039" spans="3:13">
      <c r="C1039" s="9"/>
      <c r="D1039" s="9"/>
      <c r="E1039" s="61"/>
      <c r="F1039" s="18"/>
      <c r="G1039" s="9"/>
      <c r="H1039" s="9"/>
      <c r="I1039" s="9"/>
      <c r="J1039" s="9"/>
      <c r="K1039" s="9"/>
      <c r="L1039" s="9"/>
      <c r="M1039" s="9"/>
    </row>
    <row r="1040" spans="3:13">
      <c r="C1040" s="9"/>
      <c r="D1040" s="9"/>
      <c r="E1040" s="61"/>
      <c r="F1040" s="18"/>
      <c r="G1040" s="9"/>
      <c r="H1040" s="9"/>
      <c r="I1040" s="9"/>
      <c r="J1040" s="9"/>
      <c r="K1040" s="9"/>
      <c r="L1040" s="9"/>
      <c r="M1040" s="9"/>
    </row>
    <row r="1041" spans="3:13">
      <c r="C1041" s="9"/>
      <c r="D1041" s="9"/>
      <c r="E1041" s="61"/>
      <c r="F1041" s="18"/>
      <c r="G1041" s="9"/>
      <c r="H1041" s="9"/>
      <c r="I1041" s="9"/>
      <c r="J1041" s="9"/>
      <c r="K1041" s="9"/>
      <c r="L1041" s="9"/>
      <c r="M1041" s="9"/>
    </row>
    <row r="1042" spans="3:13">
      <c r="C1042" s="9"/>
      <c r="D1042" s="9"/>
      <c r="E1042" s="61"/>
      <c r="F1042" s="18"/>
      <c r="G1042" s="9"/>
      <c r="H1042" s="9"/>
      <c r="I1042" s="9"/>
      <c r="J1042" s="9"/>
      <c r="K1042" s="9"/>
      <c r="L1042" s="9"/>
      <c r="M1042" s="9"/>
    </row>
    <row r="1043" spans="3:13">
      <c r="C1043" s="9"/>
      <c r="D1043" s="9"/>
      <c r="E1043" s="61"/>
      <c r="F1043" s="18"/>
      <c r="G1043" s="9"/>
      <c r="H1043" s="9"/>
      <c r="I1043" s="9"/>
      <c r="J1043" s="9"/>
      <c r="K1043" s="9"/>
      <c r="L1043" s="9"/>
      <c r="M1043" s="9"/>
    </row>
    <row r="1044" spans="3:13">
      <c r="C1044" s="9"/>
      <c r="D1044" s="9"/>
      <c r="E1044" s="61"/>
      <c r="F1044" s="18"/>
      <c r="G1044" s="9"/>
      <c r="H1044" s="9"/>
      <c r="I1044" s="9"/>
      <c r="J1044" s="9"/>
      <c r="K1044" s="9"/>
      <c r="L1044" s="9"/>
      <c r="M1044" s="9"/>
    </row>
    <row r="1045" spans="3:13">
      <c r="C1045" s="9"/>
      <c r="D1045" s="9"/>
      <c r="E1045" s="61"/>
      <c r="F1045" s="18"/>
      <c r="G1045" s="9"/>
      <c r="H1045" s="9"/>
      <c r="I1045" s="9"/>
      <c r="J1045" s="9"/>
      <c r="K1045" s="9"/>
      <c r="L1045" s="9"/>
      <c r="M1045" s="9"/>
    </row>
    <row r="1046" spans="3:13">
      <c r="C1046" s="9"/>
      <c r="D1046" s="9"/>
      <c r="E1046" s="61"/>
      <c r="F1046" s="18"/>
      <c r="G1046" s="9"/>
      <c r="H1046" s="9"/>
      <c r="I1046" s="9"/>
      <c r="J1046" s="9"/>
      <c r="K1046" s="9"/>
      <c r="L1046" s="9"/>
      <c r="M1046" s="9"/>
    </row>
    <row r="1047" spans="3:13">
      <c r="C1047" s="9"/>
      <c r="D1047" s="9"/>
      <c r="E1047" s="61"/>
      <c r="F1047" s="18"/>
      <c r="G1047" s="9"/>
      <c r="H1047" s="9"/>
      <c r="I1047" s="9"/>
      <c r="J1047" s="9"/>
      <c r="K1047" s="9"/>
      <c r="L1047" s="9"/>
      <c r="M1047" s="9"/>
    </row>
    <row r="1048" spans="3:13">
      <c r="C1048" s="9"/>
      <c r="D1048" s="9"/>
      <c r="E1048" s="61"/>
      <c r="F1048" s="18"/>
      <c r="G1048" s="9"/>
      <c r="H1048" s="9"/>
      <c r="I1048" s="9"/>
      <c r="J1048" s="9"/>
      <c r="K1048" s="9"/>
      <c r="L1048" s="9"/>
      <c r="M1048" s="9"/>
    </row>
  </sheetData>
  <autoFilter ref="A2:O86" xr:uid="{00000000-0009-0000-0000-000005000000}"/>
  <mergeCells count="1">
    <mergeCell ref="A1:M1"/>
  </mergeCells>
  <conditionalFormatting sqref="A5:A19">
    <cfRule type="expression" dxfId="5598" priority="205">
      <formula>AND($L5="EM ATRASO",ISBLANK($M5)=TRUE())</formula>
    </cfRule>
  </conditionalFormatting>
  <conditionalFormatting sqref="A5:A22">
    <cfRule type="expression" dxfId="5597" priority="206">
      <formula>AND($L5="SIM",ISBLANK($M5)=TRUE())</formula>
    </cfRule>
  </conditionalFormatting>
  <conditionalFormatting sqref="A29:A38">
    <cfRule type="expression" dxfId="5596" priority="148">
      <formula>AND($L29="SIM",ISBLANK($M29)=TRUE())</formula>
    </cfRule>
  </conditionalFormatting>
  <conditionalFormatting sqref="A65:A86">
    <cfRule type="expression" dxfId="5595" priority="19">
      <formula>AND($L65="EM ATRASO",ISBLANK($M65)=TRUE())</formula>
    </cfRule>
    <cfRule type="expression" dxfId="5594" priority="20">
      <formula>AND($L65="SIM",ISBLANK($M65)=TRUE())</formula>
    </cfRule>
  </conditionalFormatting>
  <conditionalFormatting sqref="A3:C4 B5:C6 B28:B38 B29:E38 H40:I40 I41 I42:K46 H47:K48 I53 I54:K55">
    <cfRule type="expression" dxfId="5593" priority="434">
      <formula>AND($L3="SIM",ISBLANK($M3)=TRUE())</formula>
    </cfRule>
  </conditionalFormatting>
  <conditionalFormatting sqref="A20:E64">
    <cfRule type="expression" dxfId="5592" priority="65">
      <formula>AND($L20="EM ATRASO",ISBLANK($M20)=TRUE())</formula>
    </cfRule>
  </conditionalFormatting>
  <conditionalFormatting sqref="A23:E28">
    <cfRule type="expression" dxfId="5591" priority="356">
      <formula>AND($L23="SIM",ISBLANK($M23)=TRUE())</formula>
    </cfRule>
  </conditionalFormatting>
  <conditionalFormatting sqref="A39:E64">
    <cfRule type="expression" dxfId="5590" priority="66">
      <formula>AND($L39="SIM",ISBLANK($M39)=TRUE())</formula>
    </cfRule>
  </conditionalFormatting>
  <conditionalFormatting sqref="B28:B38 A3:C4 B5:C6">
    <cfRule type="expression" dxfId="5589" priority="433">
      <formula>AND($L3="EM ATRASO",ISBLANK($M3)=TRUE())</formula>
    </cfRule>
  </conditionalFormatting>
  <conditionalFormatting sqref="B7:E19">
    <cfRule type="expression" dxfId="5588" priority="207">
      <formula>AND($L7="EM ATRASO",ISBLANK($M7)=TRUE())</formula>
    </cfRule>
  </conditionalFormatting>
  <conditionalFormatting sqref="B7:E22">
    <cfRule type="expression" dxfId="5587" priority="208">
      <formula>AND($L7="SIM",ISBLANK($M7)=TRUE())</formula>
    </cfRule>
  </conditionalFormatting>
  <conditionalFormatting sqref="B65:E79">
    <cfRule type="expression" dxfId="5586" priority="408">
      <formula>AND($L65="SIM",ISBLANK($M65)=TRUE())</formula>
    </cfRule>
    <cfRule type="expression" dxfId="5585" priority="407">
      <formula>AND($L65="EM ATRASO",ISBLANK($M65)=TRUE())</formula>
    </cfRule>
  </conditionalFormatting>
  <conditionalFormatting sqref="B86:O86">
    <cfRule type="expression" dxfId="5584" priority="11">
      <formula>AND($L86="EM ATRASO",ISBLANK($M86)=TRUE())</formula>
    </cfRule>
    <cfRule type="expression" dxfId="5583" priority="12">
      <formula>AND($L86="SIM",ISBLANK($M86)=TRUE())</formula>
    </cfRule>
  </conditionalFormatting>
  <conditionalFormatting sqref="C80:E81 B82:E85">
    <cfRule type="expression" dxfId="5582" priority="431">
      <formula>AND($L80="EM ATRASO",ISBLANK($M80)=TRUE())</formula>
    </cfRule>
    <cfRule type="expression" dxfId="5581" priority="432">
      <formula>AND($L80="SIM",ISBLANK($M80)=TRUE())</formula>
    </cfRule>
  </conditionalFormatting>
  <conditionalFormatting sqref="D3:E6">
    <cfRule type="expression" dxfId="5580" priority="429">
      <formula>AND($L3="EM ATRASO",ISBLANK($M3)=TRUE())</formula>
    </cfRule>
    <cfRule type="expression" dxfId="5579" priority="430">
      <formula>AND($L3="SIM",ISBLANK($M3)=TRUE())</formula>
    </cfRule>
  </conditionalFormatting>
  <conditionalFormatting sqref="F3:G85">
    <cfRule type="expression" dxfId="5578" priority="2">
      <formula>AND($L3="SIM",ISBLANK($M3)=TRUE())</formula>
    </cfRule>
  </conditionalFormatting>
  <conditionalFormatting sqref="F3:O85">
    <cfRule type="expression" dxfId="5577" priority="1">
      <formula>AND($L3="EM ATRASO",ISBLANK($M3)=TRUE())</formula>
    </cfRule>
  </conditionalFormatting>
  <conditionalFormatting sqref="H41:H46">
    <cfRule type="expression" dxfId="5576" priority="124">
      <formula>AND($L41="SIM",ISBLANK($M41)=TRUE())</formula>
    </cfRule>
  </conditionalFormatting>
  <conditionalFormatting sqref="H53:H63">
    <cfRule type="expression" dxfId="5575" priority="60">
      <formula>AND($L53="SIM",ISBLANK($M53)=TRUE())</formula>
    </cfRule>
  </conditionalFormatting>
  <conditionalFormatting sqref="H49:I52">
    <cfRule type="expression" dxfId="5574" priority="120">
      <formula>AND($L49="SIM",ISBLANK($M49)=TRUE())</formula>
    </cfRule>
  </conditionalFormatting>
  <conditionalFormatting sqref="H64:J75">
    <cfRule type="expression" dxfId="5573" priority="42">
      <formula>AND($L64="SIM",ISBLANK($M64)=TRUE())</formula>
    </cfRule>
  </conditionalFormatting>
  <conditionalFormatting sqref="H3:K39">
    <cfRule type="expression" dxfId="5572" priority="146">
      <formula>AND($L3="SIM",ISBLANK($M3)=TRUE())</formula>
    </cfRule>
  </conditionalFormatting>
  <conditionalFormatting sqref="H76:K85">
    <cfRule type="expression" dxfId="5571" priority="24">
      <formula>AND($L76="SIM",ISBLANK($M76)=TRUE())</formula>
    </cfRule>
  </conditionalFormatting>
  <conditionalFormatting sqref="I56:J63">
    <cfRule type="expression" dxfId="5570" priority="56">
      <formula>AND($L56="SIM",ISBLANK($M56)=TRUE())</formula>
    </cfRule>
  </conditionalFormatting>
  <conditionalFormatting sqref="J40:K41">
    <cfRule type="expression" dxfId="5569" priority="144">
      <formula>AND($L40="SIM",ISBLANK($M40)=TRUE())</formula>
    </cfRule>
  </conditionalFormatting>
  <conditionalFormatting sqref="J49:K53">
    <cfRule type="expression" dxfId="5568" priority="118">
      <formula>AND($L49="SIM",ISBLANK($M49)=TRUE())</formula>
    </cfRule>
  </conditionalFormatting>
  <conditionalFormatting sqref="K56:K75">
    <cfRule type="expression" dxfId="5567" priority="40">
      <formula>AND($L56="SIM",ISBLANK($M56)=TRUE())</formula>
    </cfRule>
  </conditionalFormatting>
  <conditionalFormatting sqref="L3:O85">
    <cfRule type="expression" dxfId="5566" priority="4">
      <formula>AND($L3="SIM",ISBLANK($M3)=TRUE())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C5 C7:C8 C11 C40 C44 C47:C48 C59:C61 B82 B80 B81" numberStoredAsText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036"/>
  <sheetViews>
    <sheetView topLeftCell="A18" zoomScale="70" zoomScaleNormal="70" workbookViewId="0">
      <selection activeCell="A838" sqref="A838"/>
    </sheetView>
  </sheetViews>
  <sheetFormatPr defaultRowHeight="15"/>
  <cols>
    <col min="1" max="1" width="16.125" style="124" customWidth="1"/>
    <col min="2" max="2" width="18" style="124" bestFit="1" customWidth="1"/>
    <col min="3" max="3" width="27.75" style="152" bestFit="1" customWidth="1"/>
    <col min="4" max="4" width="12.875" style="152" customWidth="1"/>
    <col min="5" max="5" width="9.875" style="157" customWidth="1"/>
    <col min="6" max="6" width="12.25" style="158" customWidth="1"/>
    <col min="7" max="7" width="12.875" style="159" bestFit="1" customWidth="1"/>
    <col min="8" max="8" width="20.625" style="159" bestFit="1" customWidth="1"/>
    <col min="9" max="9" width="8.625" style="159" customWidth="1"/>
    <col min="10" max="10" width="9.25" style="159" customWidth="1"/>
    <col min="11" max="11" width="13.875" style="155" customWidth="1"/>
    <col min="12" max="12" width="11.5" style="156" bestFit="1" customWidth="1"/>
    <col min="13" max="13" width="15.25" style="156" customWidth="1"/>
    <col min="14" max="14" width="19.125" style="124" customWidth="1"/>
    <col min="15" max="15" width="14.5" style="124" bestFit="1" customWidth="1"/>
    <col min="16" max="16" width="13.25" style="123" customWidth="1"/>
    <col min="17" max="17" width="43.75" style="123" bestFit="1" customWidth="1"/>
    <col min="18" max="18" width="63.125" style="123" bestFit="1" customWidth="1"/>
    <col min="19" max="34" width="8" style="123" customWidth="1"/>
    <col min="35" max="193" width="8" style="124" customWidth="1"/>
    <col min="194" max="944" width="10.75" style="124" customWidth="1"/>
    <col min="945" max="945" width="9" style="124" customWidth="1"/>
    <col min="946" max="16384" width="9" style="124"/>
  </cols>
  <sheetData>
    <row r="1" spans="1:18" ht="75.599999999999994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121" t="s">
        <v>510</v>
      </c>
      <c r="O1" s="122" t="s">
        <v>2</v>
      </c>
    </row>
    <row r="2" spans="1:18" s="178" customFormat="1">
      <c r="A2" s="160" t="s">
        <v>3</v>
      </c>
      <c r="B2" s="160" t="s">
        <v>4</v>
      </c>
      <c r="C2" s="161" t="s">
        <v>5</v>
      </c>
      <c r="D2" s="162" t="s">
        <v>6</v>
      </c>
      <c r="E2" s="163" t="s">
        <v>34</v>
      </c>
      <c r="F2" s="164" t="s">
        <v>7</v>
      </c>
      <c r="G2" s="164" t="s">
        <v>8</v>
      </c>
      <c r="H2" s="165" t="s">
        <v>9</v>
      </c>
      <c r="I2" s="165" t="s">
        <v>35</v>
      </c>
      <c r="J2" s="166" t="s">
        <v>10</v>
      </c>
      <c r="K2" s="167" t="s">
        <v>11</v>
      </c>
      <c r="L2" s="167" t="s">
        <v>243</v>
      </c>
      <c r="M2" s="166" t="s">
        <v>13</v>
      </c>
      <c r="N2" s="168" t="s">
        <v>68</v>
      </c>
      <c r="O2" s="120" t="s">
        <v>14</v>
      </c>
      <c r="Q2" s="179"/>
      <c r="R2" s="179"/>
    </row>
    <row r="3" spans="1:18" ht="15" customHeight="1">
      <c r="A3" s="125" t="s">
        <v>36</v>
      </c>
      <c r="B3" s="126">
        <v>247566</v>
      </c>
      <c r="C3" s="119" t="s">
        <v>304</v>
      </c>
      <c r="D3" s="127">
        <v>19.05</v>
      </c>
      <c r="E3" s="128">
        <v>50</v>
      </c>
      <c r="F3" s="117">
        <v>6.2999999999999989</v>
      </c>
      <c r="G3" s="118">
        <f t="shared" ref="G3:G66" si="0">F3*E3</f>
        <v>314.99999999999994</v>
      </c>
      <c r="H3" s="114" t="s">
        <v>45</v>
      </c>
      <c r="I3" s="115">
        <v>1</v>
      </c>
      <c r="J3" s="129">
        <v>44383</v>
      </c>
      <c r="K3" s="130">
        <v>44390</v>
      </c>
      <c r="L3" s="125" t="str">
        <f t="shared" ref="L3:L34" ca="1" si="1">IF(AND(K3=TODAY(),ISBLANK(M3)=TRUE()),"SIM",IF(AND(K3&lt;TODAY(),ISBLANK(M3)=TRUE()),IF(ISBLANK(K3),"-","EM ATRASO"),"-"))</f>
        <v>-</v>
      </c>
      <c r="M3" s="131">
        <v>44390</v>
      </c>
      <c r="N3" s="132"/>
      <c r="O3" s="133" t="s">
        <v>78</v>
      </c>
    </row>
    <row r="4" spans="1:18" ht="15" customHeight="1">
      <c r="A4" s="125" t="s">
        <v>36</v>
      </c>
      <c r="B4" s="126">
        <v>247316</v>
      </c>
      <c r="C4" s="119" t="s">
        <v>50</v>
      </c>
      <c r="D4" s="127">
        <v>24</v>
      </c>
      <c r="E4" s="128">
        <v>150</v>
      </c>
      <c r="F4" s="117">
        <v>4.9000000000000004</v>
      </c>
      <c r="G4" s="118">
        <f t="shared" si="0"/>
        <v>735</v>
      </c>
      <c r="H4" s="114" t="s">
        <v>45</v>
      </c>
      <c r="I4" s="115">
        <v>1</v>
      </c>
      <c r="J4" s="129">
        <v>44383</v>
      </c>
      <c r="K4" s="130">
        <v>44390</v>
      </c>
      <c r="L4" s="125" t="str">
        <f t="shared" ca="1" si="1"/>
        <v>-</v>
      </c>
      <c r="M4" s="131">
        <v>44390</v>
      </c>
      <c r="N4" s="132"/>
      <c r="O4" s="133" t="s">
        <v>78</v>
      </c>
    </row>
    <row r="5" spans="1:18" ht="15" customHeight="1">
      <c r="A5" s="125" t="s">
        <v>46</v>
      </c>
      <c r="B5" s="126">
        <v>247211</v>
      </c>
      <c r="C5" s="119" t="s">
        <v>77</v>
      </c>
      <c r="D5" s="127" t="s">
        <v>43</v>
      </c>
      <c r="E5" s="128">
        <v>10</v>
      </c>
      <c r="F5" s="117">
        <v>772.80000000000007</v>
      </c>
      <c r="G5" s="118">
        <f t="shared" si="0"/>
        <v>7728.0000000000009</v>
      </c>
      <c r="H5" s="114" t="s">
        <v>47</v>
      </c>
      <c r="I5" s="115">
        <v>0</v>
      </c>
      <c r="J5" s="129">
        <v>44389</v>
      </c>
      <c r="K5" s="130">
        <v>44397</v>
      </c>
      <c r="L5" s="125" t="str">
        <f t="shared" ca="1" si="1"/>
        <v>-</v>
      </c>
      <c r="M5" s="131">
        <v>44403</v>
      </c>
      <c r="N5" s="132"/>
      <c r="O5" s="133" t="s">
        <v>78</v>
      </c>
    </row>
    <row r="6" spans="1:18" ht="15" customHeight="1">
      <c r="A6" s="125" t="s">
        <v>36</v>
      </c>
      <c r="B6" s="126">
        <v>248141</v>
      </c>
      <c r="C6" s="119" t="s">
        <v>496</v>
      </c>
      <c r="D6" s="127">
        <v>24</v>
      </c>
      <c r="E6" s="128">
        <v>50</v>
      </c>
      <c r="F6" s="117">
        <v>8.1000000000000014</v>
      </c>
      <c r="G6" s="118">
        <f t="shared" si="0"/>
        <v>405.00000000000006</v>
      </c>
      <c r="H6" s="114" t="s">
        <v>45</v>
      </c>
      <c r="I6" s="115">
        <v>2</v>
      </c>
      <c r="J6" s="129">
        <v>44383</v>
      </c>
      <c r="K6" s="130">
        <v>44390</v>
      </c>
      <c r="L6" s="125" t="str">
        <f t="shared" ca="1" si="1"/>
        <v>-</v>
      </c>
      <c r="M6" s="131">
        <v>44390</v>
      </c>
      <c r="N6" s="132"/>
      <c r="O6" s="133" t="s">
        <v>78</v>
      </c>
    </row>
    <row r="7" spans="1:18" ht="15" customHeight="1">
      <c r="A7" s="125" t="s">
        <v>36</v>
      </c>
      <c r="B7" s="126">
        <v>247853</v>
      </c>
      <c r="C7" s="119" t="s">
        <v>497</v>
      </c>
      <c r="D7" s="134">
        <v>24</v>
      </c>
      <c r="E7" s="135">
        <v>50</v>
      </c>
      <c r="F7" s="117">
        <v>6.5</v>
      </c>
      <c r="G7" s="118">
        <f t="shared" si="0"/>
        <v>325</v>
      </c>
      <c r="H7" s="114" t="s">
        <v>45</v>
      </c>
      <c r="I7" s="115">
        <v>1</v>
      </c>
      <c r="J7" s="129">
        <v>44383</v>
      </c>
      <c r="K7" s="130">
        <v>44390</v>
      </c>
      <c r="L7" s="125" t="str">
        <f t="shared" ca="1" si="1"/>
        <v>-</v>
      </c>
      <c r="M7" s="131">
        <v>44390</v>
      </c>
      <c r="N7" s="132"/>
      <c r="O7" s="133" t="s">
        <v>78</v>
      </c>
    </row>
    <row r="8" spans="1:18" ht="15" customHeight="1">
      <c r="A8" s="125" t="s">
        <v>36</v>
      </c>
      <c r="B8" s="126">
        <v>248287</v>
      </c>
      <c r="C8" s="119" t="s">
        <v>62</v>
      </c>
      <c r="D8" s="134">
        <v>19.05</v>
      </c>
      <c r="E8" s="136">
        <v>79</v>
      </c>
      <c r="F8" s="117">
        <v>5.35</v>
      </c>
      <c r="G8" s="118">
        <f t="shared" si="0"/>
        <v>422.65</v>
      </c>
      <c r="H8" s="114" t="s">
        <v>45</v>
      </c>
      <c r="I8" s="115">
        <v>1</v>
      </c>
      <c r="J8" s="129">
        <v>44383</v>
      </c>
      <c r="K8" s="130">
        <v>44390</v>
      </c>
      <c r="L8" s="125" t="str">
        <f t="shared" ca="1" si="1"/>
        <v>-</v>
      </c>
      <c r="M8" s="131">
        <v>44390</v>
      </c>
      <c r="N8" s="137"/>
      <c r="O8" s="133" t="s">
        <v>78</v>
      </c>
    </row>
    <row r="9" spans="1:18" ht="15" customHeight="1">
      <c r="A9" s="125" t="s">
        <v>36</v>
      </c>
      <c r="B9" s="126">
        <v>247953</v>
      </c>
      <c r="C9" s="119" t="s">
        <v>63</v>
      </c>
      <c r="D9" s="134">
        <v>19.05</v>
      </c>
      <c r="E9" s="136">
        <v>22</v>
      </c>
      <c r="F9" s="117">
        <v>6.2999999999999989</v>
      </c>
      <c r="G9" s="118">
        <f t="shared" si="0"/>
        <v>138.59999999999997</v>
      </c>
      <c r="H9" s="114" t="s">
        <v>45</v>
      </c>
      <c r="I9" s="115">
        <v>1</v>
      </c>
      <c r="J9" s="129">
        <v>44383</v>
      </c>
      <c r="K9" s="130">
        <v>44390</v>
      </c>
      <c r="L9" s="125" t="str">
        <f t="shared" ca="1" si="1"/>
        <v>-</v>
      </c>
      <c r="M9" s="131">
        <v>44390</v>
      </c>
      <c r="N9" s="137"/>
      <c r="O9" s="133" t="s">
        <v>78</v>
      </c>
    </row>
    <row r="10" spans="1:18" ht="15" customHeight="1">
      <c r="A10" s="125" t="s">
        <v>36</v>
      </c>
      <c r="B10" s="126">
        <v>247952</v>
      </c>
      <c r="C10" s="119" t="s">
        <v>245</v>
      </c>
      <c r="D10" s="134">
        <v>19.05</v>
      </c>
      <c r="E10" s="136">
        <v>20</v>
      </c>
      <c r="F10" s="117">
        <v>6.2999999999999989</v>
      </c>
      <c r="G10" s="118">
        <f t="shared" si="0"/>
        <v>125.99999999999997</v>
      </c>
      <c r="H10" s="114" t="s">
        <v>45</v>
      </c>
      <c r="I10" s="115">
        <v>1</v>
      </c>
      <c r="J10" s="129">
        <v>44383</v>
      </c>
      <c r="K10" s="130">
        <v>44390</v>
      </c>
      <c r="L10" s="125" t="str">
        <f t="shared" ca="1" si="1"/>
        <v>-</v>
      </c>
      <c r="M10" s="131">
        <v>44390</v>
      </c>
      <c r="N10" s="137"/>
      <c r="O10" s="133" t="s">
        <v>78</v>
      </c>
    </row>
    <row r="11" spans="1:18" ht="15" customHeight="1">
      <c r="A11" s="125" t="s">
        <v>36</v>
      </c>
      <c r="B11" s="126">
        <v>247955</v>
      </c>
      <c r="C11" s="119" t="s">
        <v>498</v>
      </c>
      <c r="D11" s="134">
        <v>19.05</v>
      </c>
      <c r="E11" s="128">
        <v>29</v>
      </c>
      <c r="F11" s="117">
        <v>6.2999999999999989</v>
      </c>
      <c r="G11" s="118">
        <f t="shared" si="0"/>
        <v>182.69999999999996</v>
      </c>
      <c r="H11" s="114" t="s">
        <v>45</v>
      </c>
      <c r="I11" s="115">
        <v>1</v>
      </c>
      <c r="J11" s="129">
        <v>44383</v>
      </c>
      <c r="K11" s="130">
        <v>44390</v>
      </c>
      <c r="L11" s="125" t="str">
        <f t="shared" ca="1" si="1"/>
        <v>-</v>
      </c>
      <c r="M11" s="131">
        <v>44390</v>
      </c>
      <c r="N11" s="137"/>
      <c r="O11" s="133" t="s">
        <v>78</v>
      </c>
    </row>
    <row r="12" spans="1:18" ht="15" customHeight="1">
      <c r="A12" s="125" t="s">
        <v>211</v>
      </c>
      <c r="B12" s="126">
        <v>248181</v>
      </c>
      <c r="C12" s="119" t="s">
        <v>499</v>
      </c>
      <c r="D12" s="127" t="s">
        <v>43</v>
      </c>
      <c r="E12" s="128">
        <v>40</v>
      </c>
      <c r="F12" s="117">
        <v>12.16</v>
      </c>
      <c r="G12" s="118">
        <f t="shared" si="0"/>
        <v>486.4</v>
      </c>
      <c r="H12" s="114" t="s">
        <v>212</v>
      </c>
      <c r="I12" s="115">
        <v>0</v>
      </c>
      <c r="J12" s="129">
        <v>44383</v>
      </c>
      <c r="K12" s="130">
        <v>44390</v>
      </c>
      <c r="L12" s="125" t="str">
        <f t="shared" ca="1" si="1"/>
        <v>-</v>
      </c>
      <c r="M12" s="131">
        <v>44390</v>
      </c>
      <c r="N12" s="137"/>
      <c r="O12" s="133" t="s">
        <v>78</v>
      </c>
    </row>
    <row r="13" spans="1:18" s="123" customFormat="1" ht="15" customHeight="1">
      <c r="A13" s="125" t="s">
        <v>211</v>
      </c>
      <c r="B13" s="126">
        <v>248138</v>
      </c>
      <c r="C13" s="119" t="s">
        <v>500</v>
      </c>
      <c r="D13" s="134" t="s">
        <v>43</v>
      </c>
      <c r="E13" s="136">
        <v>82</v>
      </c>
      <c r="F13" s="117">
        <v>11.520000000000001</v>
      </c>
      <c r="G13" s="118">
        <f t="shared" si="0"/>
        <v>944.6400000000001</v>
      </c>
      <c r="H13" s="114" t="s">
        <v>212</v>
      </c>
      <c r="I13" s="115">
        <v>0</v>
      </c>
      <c r="J13" s="129">
        <v>44383</v>
      </c>
      <c r="K13" s="130">
        <v>44390</v>
      </c>
      <c r="L13" s="125" t="str">
        <f t="shared" ca="1" si="1"/>
        <v>-</v>
      </c>
      <c r="M13" s="131">
        <v>44390</v>
      </c>
      <c r="N13" s="137"/>
      <c r="O13" s="133" t="s">
        <v>78</v>
      </c>
    </row>
    <row r="14" spans="1:18" ht="15" customHeight="1">
      <c r="A14" s="125" t="s">
        <v>211</v>
      </c>
      <c r="B14" s="126">
        <v>247714</v>
      </c>
      <c r="C14" s="119" t="s">
        <v>501</v>
      </c>
      <c r="D14" s="127" t="s">
        <v>43</v>
      </c>
      <c r="E14" s="128">
        <v>74</v>
      </c>
      <c r="F14" s="117">
        <v>11.040000000000001</v>
      </c>
      <c r="G14" s="118">
        <f t="shared" si="0"/>
        <v>816.96</v>
      </c>
      <c r="H14" s="114" t="s">
        <v>212</v>
      </c>
      <c r="I14" s="115">
        <v>0</v>
      </c>
      <c r="J14" s="129">
        <v>44383</v>
      </c>
      <c r="K14" s="130">
        <v>44390</v>
      </c>
      <c r="L14" s="125" t="str">
        <f t="shared" ca="1" si="1"/>
        <v>-</v>
      </c>
      <c r="M14" s="131">
        <v>44390</v>
      </c>
      <c r="N14" s="137"/>
      <c r="O14" s="133" t="s">
        <v>78</v>
      </c>
    </row>
    <row r="15" spans="1:18" ht="15" customHeight="1">
      <c r="A15" s="125" t="s">
        <v>74</v>
      </c>
      <c r="B15" s="126">
        <v>247543</v>
      </c>
      <c r="C15" s="119" t="s">
        <v>502</v>
      </c>
      <c r="D15" s="127" t="s">
        <v>43</v>
      </c>
      <c r="E15" s="128">
        <v>1</v>
      </c>
      <c r="F15" s="117">
        <v>642.32000000000005</v>
      </c>
      <c r="G15" s="118">
        <f t="shared" si="0"/>
        <v>642.32000000000005</v>
      </c>
      <c r="H15" s="114" t="s">
        <v>47</v>
      </c>
      <c r="I15" s="115">
        <v>0</v>
      </c>
      <c r="J15" s="129">
        <v>44383</v>
      </c>
      <c r="K15" s="130">
        <v>44404</v>
      </c>
      <c r="L15" s="125" t="str">
        <f t="shared" ca="1" si="1"/>
        <v>-</v>
      </c>
      <c r="M15" s="131">
        <v>44404</v>
      </c>
      <c r="N15" s="137"/>
      <c r="O15" s="133" t="s">
        <v>78</v>
      </c>
    </row>
    <row r="16" spans="1:18" ht="15" customHeight="1">
      <c r="A16" s="125" t="s">
        <v>74</v>
      </c>
      <c r="B16" s="126">
        <v>248090</v>
      </c>
      <c r="C16" s="119" t="s">
        <v>503</v>
      </c>
      <c r="D16" s="127" t="s">
        <v>43</v>
      </c>
      <c r="E16" s="128">
        <v>2</v>
      </c>
      <c r="F16" s="117">
        <v>508.38</v>
      </c>
      <c r="G16" s="118">
        <f t="shared" si="0"/>
        <v>1016.76</v>
      </c>
      <c r="H16" s="114" t="s">
        <v>47</v>
      </c>
      <c r="I16" s="115">
        <v>0</v>
      </c>
      <c r="J16" s="129">
        <v>44383</v>
      </c>
      <c r="K16" s="130">
        <v>44442</v>
      </c>
      <c r="L16" s="125" t="str">
        <f t="shared" ca="1" si="1"/>
        <v>-</v>
      </c>
      <c r="M16" s="131">
        <v>44414</v>
      </c>
      <c r="N16" s="137"/>
      <c r="O16" s="133" t="s">
        <v>78</v>
      </c>
    </row>
    <row r="17" spans="1:15" ht="15" customHeight="1">
      <c r="A17" s="125" t="s">
        <v>74</v>
      </c>
      <c r="B17" s="126">
        <v>246355</v>
      </c>
      <c r="C17" s="119" t="s">
        <v>504</v>
      </c>
      <c r="D17" s="127" t="s">
        <v>43</v>
      </c>
      <c r="E17" s="128">
        <v>5</v>
      </c>
      <c r="F17" s="117">
        <v>153.72999999999999</v>
      </c>
      <c r="G17" s="118">
        <f t="shared" si="0"/>
        <v>768.65</v>
      </c>
      <c r="H17" s="114" t="s">
        <v>44</v>
      </c>
      <c r="I17" s="115">
        <v>0</v>
      </c>
      <c r="J17" s="129">
        <v>44383</v>
      </c>
      <c r="K17" s="130">
        <v>44392</v>
      </c>
      <c r="L17" s="125" t="str">
        <f t="shared" ca="1" si="1"/>
        <v>-</v>
      </c>
      <c r="M17" s="130">
        <v>44392</v>
      </c>
      <c r="N17" s="137"/>
      <c r="O17" s="133" t="s">
        <v>78</v>
      </c>
    </row>
    <row r="18" spans="1:15" ht="15" customHeight="1">
      <c r="A18" s="125" t="s">
        <v>74</v>
      </c>
      <c r="B18" s="126">
        <v>247433</v>
      </c>
      <c r="C18" s="119" t="s">
        <v>505</v>
      </c>
      <c r="D18" s="127" t="s">
        <v>43</v>
      </c>
      <c r="E18" s="128">
        <v>1</v>
      </c>
      <c r="F18" s="117">
        <v>153.72999999999999</v>
      </c>
      <c r="G18" s="118">
        <f t="shared" si="0"/>
        <v>153.72999999999999</v>
      </c>
      <c r="H18" s="114" t="s">
        <v>44</v>
      </c>
      <c r="I18" s="115">
        <v>0</v>
      </c>
      <c r="J18" s="129">
        <v>44383</v>
      </c>
      <c r="K18" s="131">
        <v>44407</v>
      </c>
      <c r="L18" s="125" t="str">
        <f t="shared" ca="1" si="1"/>
        <v>-</v>
      </c>
      <c r="M18" s="131">
        <v>44407</v>
      </c>
      <c r="N18" s="137"/>
      <c r="O18" s="133" t="s">
        <v>78</v>
      </c>
    </row>
    <row r="19" spans="1:15" ht="15" customHeight="1">
      <c r="A19" s="125" t="s">
        <v>74</v>
      </c>
      <c r="B19" s="126">
        <v>247434</v>
      </c>
      <c r="C19" s="119" t="s">
        <v>505</v>
      </c>
      <c r="D19" s="127" t="s">
        <v>43</v>
      </c>
      <c r="E19" s="128">
        <v>1</v>
      </c>
      <c r="F19" s="117">
        <v>153.72999999999999</v>
      </c>
      <c r="G19" s="118">
        <f t="shared" si="0"/>
        <v>153.72999999999999</v>
      </c>
      <c r="H19" s="114" t="s">
        <v>44</v>
      </c>
      <c r="I19" s="115">
        <v>0</v>
      </c>
      <c r="J19" s="129">
        <v>44383</v>
      </c>
      <c r="K19" s="131">
        <v>44407</v>
      </c>
      <c r="L19" s="125" t="str">
        <f t="shared" ca="1" si="1"/>
        <v>-</v>
      </c>
      <c r="M19" s="131">
        <v>44407</v>
      </c>
      <c r="N19" s="137"/>
      <c r="O19" s="133" t="s">
        <v>78</v>
      </c>
    </row>
    <row r="20" spans="1:15" ht="15" customHeight="1">
      <c r="A20" s="125" t="s">
        <v>74</v>
      </c>
      <c r="B20" s="126">
        <v>248253</v>
      </c>
      <c r="C20" s="119" t="s">
        <v>312</v>
      </c>
      <c r="D20" s="127" t="s">
        <v>43</v>
      </c>
      <c r="E20" s="128">
        <v>1</v>
      </c>
      <c r="F20" s="117">
        <v>153.72999999999999</v>
      </c>
      <c r="G20" s="118">
        <f t="shared" si="0"/>
        <v>153.72999999999999</v>
      </c>
      <c r="H20" s="114" t="s">
        <v>44</v>
      </c>
      <c r="I20" s="115">
        <v>0</v>
      </c>
      <c r="J20" s="129">
        <v>44383</v>
      </c>
      <c r="K20" s="131">
        <v>44413</v>
      </c>
      <c r="L20" s="125" t="str">
        <f t="shared" ca="1" si="1"/>
        <v>-</v>
      </c>
      <c r="M20" s="131">
        <v>44413</v>
      </c>
      <c r="N20" s="137"/>
      <c r="O20" s="133" t="s">
        <v>78</v>
      </c>
    </row>
    <row r="21" spans="1:15" ht="15" customHeight="1">
      <c r="A21" s="125" t="s">
        <v>74</v>
      </c>
      <c r="B21" s="126">
        <v>248265</v>
      </c>
      <c r="C21" s="119" t="s">
        <v>506</v>
      </c>
      <c r="D21" s="127" t="s">
        <v>43</v>
      </c>
      <c r="E21" s="128">
        <v>3</v>
      </c>
      <c r="F21" s="117">
        <v>153.72999999999999</v>
      </c>
      <c r="G21" s="118">
        <f t="shared" si="0"/>
        <v>461.18999999999994</v>
      </c>
      <c r="H21" s="114" t="s">
        <v>44</v>
      </c>
      <c r="I21" s="115">
        <v>0</v>
      </c>
      <c r="J21" s="129">
        <v>44383</v>
      </c>
      <c r="K21" s="131">
        <v>44413</v>
      </c>
      <c r="L21" s="125" t="str">
        <f t="shared" ca="1" si="1"/>
        <v>-</v>
      </c>
      <c r="M21" s="131">
        <v>44413</v>
      </c>
      <c r="N21" s="137"/>
      <c r="O21" s="133" t="s">
        <v>78</v>
      </c>
    </row>
    <row r="22" spans="1:15" ht="15" customHeight="1">
      <c r="A22" s="125" t="s">
        <v>74</v>
      </c>
      <c r="B22" s="126">
        <v>247228</v>
      </c>
      <c r="C22" s="119" t="s">
        <v>437</v>
      </c>
      <c r="D22" s="127" t="s">
        <v>43</v>
      </c>
      <c r="E22" s="128">
        <v>2</v>
      </c>
      <c r="F22" s="117">
        <v>153.72999999999999</v>
      </c>
      <c r="G22" s="118">
        <f t="shared" si="0"/>
        <v>307.45999999999998</v>
      </c>
      <c r="H22" s="114" t="s">
        <v>44</v>
      </c>
      <c r="I22" s="115">
        <v>0</v>
      </c>
      <c r="J22" s="129">
        <v>44383</v>
      </c>
      <c r="K22" s="130">
        <v>44404</v>
      </c>
      <c r="L22" s="125" t="str">
        <f t="shared" ca="1" si="1"/>
        <v>-</v>
      </c>
      <c r="M22" s="131">
        <v>44407</v>
      </c>
      <c r="N22" s="137"/>
      <c r="O22" s="133" t="s">
        <v>78</v>
      </c>
    </row>
    <row r="23" spans="1:15" ht="15" customHeight="1">
      <c r="A23" s="125" t="s">
        <v>74</v>
      </c>
      <c r="B23" s="126">
        <v>247440</v>
      </c>
      <c r="C23" s="119" t="s">
        <v>507</v>
      </c>
      <c r="D23" s="127" t="s">
        <v>43</v>
      </c>
      <c r="E23" s="128">
        <v>1</v>
      </c>
      <c r="F23" s="117">
        <v>229.82</v>
      </c>
      <c r="G23" s="118">
        <f t="shared" si="0"/>
        <v>229.82</v>
      </c>
      <c r="H23" s="114" t="s">
        <v>87</v>
      </c>
      <c r="I23" s="115">
        <v>4</v>
      </c>
      <c r="J23" s="129">
        <v>44295</v>
      </c>
      <c r="K23" s="131">
        <v>44391</v>
      </c>
      <c r="L23" s="125" t="str">
        <f t="shared" ca="1" si="1"/>
        <v>-</v>
      </c>
      <c r="M23" s="131">
        <v>44389</v>
      </c>
      <c r="N23" s="137"/>
      <c r="O23" s="133" t="s">
        <v>78</v>
      </c>
    </row>
    <row r="24" spans="1:15" ht="15" customHeight="1">
      <c r="A24" s="125" t="s">
        <v>74</v>
      </c>
      <c r="B24" s="126">
        <v>246810</v>
      </c>
      <c r="C24" s="119" t="s">
        <v>365</v>
      </c>
      <c r="D24" s="127" t="s">
        <v>43</v>
      </c>
      <c r="E24" s="128">
        <v>1</v>
      </c>
      <c r="F24" s="117">
        <v>200.54</v>
      </c>
      <c r="G24" s="118">
        <f t="shared" si="0"/>
        <v>200.54</v>
      </c>
      <c r="H24" s="114" t="s">
        <v>87</v>
      </c>
      <c r="I24" s="115">
        <v>2</v>
      </c>
      <c r="J24" s="129">
        <v>44389</v>
      </c>
      <c r="K24" s="131">
        <v>44391</v>
      </c>
      <c r="L24" s="125" t="str">
        <f t="shared" ca="1" si="1"/>
        <v>-</v>
      </c>
      <c r="M24" s="131">
        <v>44389</v>
      </c>
      <c r="N24" s="137"/>
      <c r="O24" s="133" t="s">
        <v>78</v>
      </c>
    </row>
    <row r="25" spans="1:15" ht="15" customHeight="1">
      <c r="A25" s="125" t="s">
        <v>36</v>
      </c>
      <c r="B25" s="126">
        <v>247920</v>
      </c>
      <c r="C25" s="119" t="s">
        <v>353</v>
      </c>
      <c r="D25" s="127">
        <v>19</v>
      </c>
      <c r="E25" s="128">
        <v>100</v>
      </c>
      <c r="F25" s="117">
        <v>3.7</v>
      </c>
      <c r="G25" s="118">
        <f t="shared" si="0"/>
        <v>370</v>
      </c>
      <c r="H25" s="114" t="s">
        <v>44</v>
      </c>
      <c r="I25" s="115">
        <v>0</v>
      </c>
      <c r="J25" s="129">
        <v>44390</v>
      </c>
      <c r="K25" s="131">
        <v>44397</v>
      </c>
      <c r="L25" s="125" t="str">
        <f t="shared" ca="1" si="1"/>
        <v>-</v>
      </c>
      <c r="M25" s="131">
        <v>44397</v>
      </c>
      <c r="N25" s="137"/>
      <c r="O25" s="133" t="s">
        <v>78</v>
      </c>
    </row>
    <row r="26" spans="1:15" ht="15" customHeight="1">
      <c r="A26" s="125" t="s">
        <v>36</v>
      </c>
      <c r="B26" s="126">
        <v>247895</v>
      </c>
      <c r="C26" s="119" t="s">
        <v>452</v>
      </c>
      <c r="D26" s="127">
        <v>24</v>
      </c>
      <c r="E26" s="128">
        <v>55</v>
      </c>
      <c r="F26" s="117">
        <v>6.5</v>
      </c>
      <c r="G26" s="118">
        <f t="shared" si="0"/>
        <v>357.5</v>
      </c>
      <c r="H26" s="114" t="s">
        <v>45</v>
      </c>
      <c r="I26" s="115">
        <v>1</v>
      </c>
      <c r="J26" s="129">
        <v>44390</v>
      </c>
      <c r="K26" s="131">
        <v>44397</v>
      </c>
      <c r="L26" s="125" t="str">
        <f t="shared" ca="1" si="1"/>
        <v>-</v>
      </c>
      <c r="M26" s="131">
        <v>44397</v>
      </c>
      <c r="N26" s="137"/>
      <c r="O26" s="133" t="s">
        <v>78</v>
      </c>
    </row>
    <row r="27" spans="1:15" ht="15" customHeight="1">
      <c r="A27" s="125" t="s">
        <v>36</v>
      </c>
      <c r="B27" s="126">
        <v>247320</v>
      </c>
      <c r="C27" s="119" t="s">
        <v>481</v>
      </c>
      <c r="D27" s="127">
        <v>24</v>
      </c>
      <c r="E27" s="128">
        <v>99</v>
      </c>
      <c r="F27" s="117">
        <v>4.9000000000000004</v>
      </c>
      <c r="G27" s="118">
        <f t="shared" si="0"/>
        <v>485.1</v>
      </c>
      <c r="H27" s="114" t="s">
        <v>45</v>
      </c>
      <c r="I27" s="115">
        <v>1</v>
      </c>
      <c r="J27" s="129">
        <v>44390</v>
      </c>
      <c r="K27" s="131">
        <v>44397</v>
      </c>
      <c r="L27" s="125" t="str">
        <f t="shared" ca="1" si="1"/>
        <v>-</v>
      </c>
      <c r="M27" s="131">
        <v>44397</v>
      </c>
      <c r="N27" s="137"/>
      <c r="O27" s="133" t="s">
        <v>78</v>
      </c>
    </row>
    <row r="28" spans="1:15" ht="15" customHeight="1">
      <c r="A28" s="125" t="s">
        <v>36</v>
      </c>
      <c r="B28" s="126">
        <v>247203</v>
      </c>
      <c r="C28" s="119" t="s">
        <v>508</v>
      </c>
      <c r="D28" s="127">
        <v>19</v>
      </c>
      <c r="E28" s="128">
        <v>6</v>
      </c>
      <c r="F28" s="117">
        <v>10.199999999999999</v>
      </c>
      <c r="G28" s="118">
        <f t="shared" si="0"/>
        <v>61.199999999999996</v>
      </c>
      <c r="H28" s="114" t="s">
        <v>45</v>
      </c>
      <c r="I28" s="115">
        <v>2</v>
      </c>
      <c r="J28" s="129">
        <v>44390</v>
      </c>
      <c r="K28" s="131">
        <v>44397</v>
      </c>
      <c r="L28" s="125" t="str">
        <f t="shared" ca="1" si="1"/>
        <v>-</v>
      </c>
      <c r="M28" s="131">
        <v>44397</v>
      </c>
      <c r="N28" s="137"/>
      <c r="O28" s="133" t="s">
        <v>78</v>
      </c>
    </row>
    <row r="29" spans="1:15" ht="15" customHeight="1">
      <c r="A29" s="125" t="s">
        <v>36</v>
      </c>
      <c r="B29" s="126">
        <v>248762</v>
      </c>
      <c r="C29" s="119" t="s">
        <v>106</v>
      </c>
      <c r="D29" s="127">
        <v>20</v>
      </c>
      <c r="E29" s="128">
        <v>50</v>
      </c>
      <c r="F29" s="117">
        <v>6.2999999999999989</v>
      </c>
      <c r="G29" s="118">
        <f t="shared" si="0"/>
        <v>314.99999999999994</v>
      </c>
      <c r="H29" s="114" t="s">
        <v>45</v>
      </c>
      <c r="I29" s="115">
        <v>1</v>
      </c>
      <c r="J29" s="129">
        <v>44390</v>
      </c>
      <c r="K29" s="131">
        <v>44397</v>
      </c>
      <c r="L29" s="125" t="str">
        <f t="shared" ca="1" si="1"/>
        <v>-</v>
      </c>
      <c r="M29" s="131">
        <v>44397</v>
      </c>
      <c r="N29" s="137"/>
      <c r="O29" s="133" t="s">
        <v>78</v>
      </c>
    </row>
    <row r="30" spans="1:15" ht="15" customHeight="1">
      <c r="A30" s="125" t="s">
        <v>36</v>
      </c>
      <c r="B30" s="126">
        <v>247837</v>
      </c>
      <c r="C30" s="119" t="s">
        <v>509</v>
      </c>
      <c r="D30" s="127">
        <v>20</v>
      </c>
      <c r="E30" s="128">
        <v>79</v>
      </c>
      <c r="F30" s="117">
        <v>5.35</v>
      </c>
      <c r="G30" s="118">
        <f t="shared" si="0"/>
        <v>422.65</v>
      </c>
      <c r="H30" s="114" t="s">
        <v>45</v>
      </c>
      <c r="I30" s="115">
        <v>1</v>
      </c>
      <c r="J30" s="129">
        <v>44390</v>
      </c>
      <c r="K30" s="131">
        <v>44397</v>
      </c>
      <c r="L30" s="125" t="str">
        <f t="shared" ca="1" si="1"/>
        <v>-</v>
      </c>
      <c r="M30" s="131">
        <v>44397</v>
      </c>
      <c r="N30" s="137"/>
      <c r="O30" s="133" t="s">
        <v>78</v>
      </c>
    </row>
    <row r="31" spans="1:15" ht="15" customHeight="1">
      <c r="A31" s="125" t="s">
        <v>211</v>
      </c>
      <c r="B31" s="126">
        <v>248155</v>
      </c>
      <c r="C31" s="119" t="s">
        <v>309</v>
      </c>
      <c r="D31" s="127" t="s">
        <v>43</v>
      </c>
      <c r="E31" s="128">
        <v>87</v>
      </c>
      <c r="F31" s="117">
        <v>9.2799999999999994</v>
      </c>
      <c r="G31" s="118">
        <f t="shared" si="0"/>
        <v>807.3599999999999</v>
      </c>
      <c r="H31" s="114" t="s">
        <v>212</v>
      </c>
      <c r="I31" s="115">
        <v>0</v>
      </c>
      <c r="J31" s="129">
        <v>44390</v>
      </c>
      <c r="K31" s="131">
        <v>44397</v>
      </c>
      <c r="L31" s="125" t="str">
        <f t="shared" ca="1" si="1"/>
        <v>-</v>
      </c>
      <c r="M31" s="131">
        <v>44397</v>
      </c>
      <c r="N31" s="137"/>
      <c r="O31" s="133" t="s">
        <v>78</v>
      </c>
    </row>
    <row r="32" spans="1:15" ht="15" customHeight="1">
      <c r="A32" s="125" t="s">
        <v>46</v>
      </c>
      <c r="B32" s="126">
        <v>248087</v>
      </c>
      <c r="C32" s="119" t="s">
        <v>511</v>
      </c>
      <c r="D32" s="127" t="s">
        <v>43</v>
      </c>
      <c r="E32" s="128">
        <v>2</v>
      </c>
      <c r="F32" s="117">
        <v>630</v>
      </c>
      <c r="G32" s="118">
        <f t="shared" si="0"/>
        <v>1260</v>
      </c>
      <c r="H32" s="114" t="s">
        <v>47</v>
      </c>
      <c r="I32" s="115">
        <v>0</v>
      </c>
      <c r="J32" s="129">
        <v>44389</v>
      </c>
      <c r="K32" s="131">
        <v>44440</v>
      </c>
      <c r="L32" s="125" t="str">
        <f t="shared" ca="1" si="1"/>
        <v>-</v>
      </c>
      <c r="M32" s="131">
        <v>44407</v>
      </c>
      <c r="N32" s="137"/>
      <c r="O32" s="133" t="s">
        <v>78</v>
      </c>
    </row>
    <row r="33" spans="1:15" ht="15" customHeight="1">
      <c r="A33" s="125" t="s">
        <v>36</v>
      </c>
      <c r="B33" s="126">
        <v>247321</v>
      </c>
      <c r="C33" s="119" t="s">
        <v>302</v>
      </c>
      <c r="D33" s="127">
        <v>30</v>
      </c>
      <c r="E33" s="128">
        <v>20</v>
      </c>
      <c r="F33" s="117">
        <v>14</v>
      </c>
      <c r="G33" s="118">
        <f t="shared" si="0"/>
        <v>280</v>
      </c>
      <c r="H33" s="114" t="s">
        <v>55</v>
      </c>
      <c r="I33" s="115">
        <v>3</v>
      </c>
      <c r="J33" s="138">
        <v>44392</v>
      </c>
      <c r="K33" s="139">
        <v>44400</v>
      </c>
      <c r="L33" s="125" t="str">
        <f t="shared" ca="1" si="1"/>
        <v>-</v>
      </c>
      <c r="M33" s="131">
        <v>44404</v>
      </c>
      <c r="N33" s="137"/>
      <c r="O33" s="133" t="s">
        <v>78</v>
      </c>
    </row>
    <row r="34" spans="1:15" ht="15" customHeight="1">
      <c r="A34" s="125" t="s">
        <v>36</v>
      </c>
      <c r="B34" s="126">
        <v>248992</v>
      </c>
      <c r="C34" s="119" t="s">
        <v>512</v>
      </c>
      <c r="D34" s="127">
        <v>19</v>
      </c>
      <c r="E34" s="128">
        <v>20</v>
      </c>
      <c r="F34" s="117">
        <v>8.1</v>
      </c>
      <c r="G34" s="118">
        <f t="shared" si="0"/>
        <v>162</v>
      </c>
      <c r="H34" s="114" t="s">
        <v>55</v>
      </c>
      <c r="I34" s="115">
        <v>1</v>
      </c>
      <c r="J34" s="138">
        <v>44392</v>
      </c>
      <c r="K34" s="139">
        <v>44400</v>
      </c>
      <c r="L34" s="125" t="str">
        <f t="shared" ca="1" si="1"/>
        <v>-</v>
      </c>
      <c r="M34" s="131">
        <v>44399</v>
      </c>
      <c r="N34" s="137"/>
      <c r="O34" s="133" t="s">
        <v>78</v>
      </c>
    </row>
    <row r="35" spans="1:15" ht="15" customHeight="1">
      <c r="A35" s="125" t="s">
        <v>36</v>
      </c>
      <c r="B35" s="126">
        <v>248633</v>
      </c>
      <c r="C35" s="119" t="s">
        <v>513</v>
      </c>
      <c r="D35" s="127">
        <v>17</v>
      </c>
      <c r="E35" s="128">
        <v>22</v>
      </c>
      <c r="F35" s="117">
        <v>9</v>
      </c>
      <c r="G35" s="118">
        <f t="shared" si="0"/>
        <v>198</v>
      </c>
      <c r="H35" s="114" t="s">
        <v>192</v>
      </c>
      <c r="I35" s="115">
        <v>0</v>
      </c>
      <c r="J35" s="138">
        <v>44392</v>
      </c>
      <c r="K35" s="139">
        <v>44400</v>
      </c>
      <c r="L35" s="125" t="str">
        <f t="shared" ref="L35:L66" ca="1" si="2">IF(AND(K35=TODAY(),ISBLANK(M35)=TRUE()),"SIM",IF(AND(K35&lt;TODAY(),ISBLANK(M35)=TRUE()),IF(ISBLANK(K35),"-","EM ATRASO"),"-"))</f>
        <v>-</v>
      </c>
      <c r="M35" s="131">
        <v>44397</v>
      </c>
      <c r="N35" s="137"/>
      <c r="O35" s="133" t="s">
        <v>78</v>
      </c>
    </row>
    <row r="36" spans="1:15" ht="15" customHeight="1">
      <c r="A36" s="125" t="s">
        <v>36</v>
      </c>
      <c r="B36" s="126">
        <v>248622</v>
      </c>
      <c r="C36" s="119" t="s">
        <v>514</v>
      </c>
      <c r="D36" s="127">
        <v>19</v>
      </c>
      <c r="E36" s="128">
        <v>70</v>
      </c>
      <c r="F36" s="117">
        <v>5.35</v>
      </c>
      <c r="G36" s="118">
        <f t="shared" si="0"/>
        <v>374.5</v>
      </c>
      <c r="H36" s="114" t="s">
        <v>45</v>
      </c>
      <c r="I36" s="115">
        <v>1</v>
      </c>
      <c r="J36" s="138">
        <v>44392</v>
      </c>
      <c r="K36" s="139">
        <v>44400</v>
      </c>
      <c r="L36" s="125" t="str">
        <f t="shared" ca="1" si="2"/>
        <v>-</v>
      </c>
      <c r="M36" s="131">
        <v>44397</v>
      </c>
      <c r="N36" s="137"/>
      <c r="O36" s="133" t="s">
        <v>78</v>
      </c>
    </row>
    <row r="37" spans="1:15" ht="15" customHeight="1">
      <c r="A37" s="125" t="s">
        <v>36</v>
      </c>
      <c r="B37" s="126">
        <v>248294</v>
      </c>
      <c r="C37" s="119" t="s">
        <v>285</v>
      </c>
      <c r="D37" s="127">
        <v>19</v>
      </c>
      <c r="E37" s="128">
        <v>99</v>
      </c>
      <c r="F37" s="117">
        <v>4.9000000000000004</v>
      </c>
      <c r="G37" s="118">
        <f t="shared" si="0"/>
        <v>485.1</v>
      </c>
      <c r="H37" s="114" t="s">
        <v>45</v>
      </c>
      <c r="I37" s="115">
        <v>1</v>
      </c>
      <c r="J37" s="138">
        <v>44392</v>
      </c>
      <c r="K37" s="139">
        <v>44400</v>
      </c>
      <c r="L37" s="125" t="str">
        <f t="shared" ca="1" si="2"/>
        <v>-</v>
      </c>
      <c r="M37" s="131">
        <v>44397</v>
      </c>
      <c r="N37" s="137"/>
      <c r="O37" s="133" t="s">
        <v>78</v>
      </c>
    </row>
    <row r="38" spans="1:15" ht="15" customHeight="1">
      <c r="A38" s="125" t="s">
        <v>36</v>
      </c>
      <c r="B38" s="126">
        <v>248643</v>
      </c>
      <c r="C38" s="119" t="s">
        <v>60</v>
      </c>
      <c r="D38" s="127">
        <v>19.05</v>
      </c>
      <c r="E38" s="128">
        <v>20</v>
      </c>
      <c r="F38" s="117">
        <v>6.2999999999999989</v>
      </c>
      <c r="G38" s="118">
        <f t="shared" si="0"/>
        <v>125.99999999999997</v>
      </c>
      <c r="H38" s="114" t="s">
        <v>45</v>
      </c>
      <c r="I38" s="115">
        <v>1</v>
      </c>
      <c r="J38" s="138">
        <v>44392</v>
      </c>
      <c r="K38" s="139">
        <v>44400</v>
      </c>
      <c r="L38" s="125" t="str">
        <f t="shared" ca="1" si="2"/>
        <v>-</v>
      </c>
      <c r="M38" s="131">
        <v>44397</v>
      </c>
      <c r="N38" s="137"/>
      <c r="O38" s="133" t="s">
        <v>78</v>
      </c>
    </row>
    <row r="39" spans="1:15" ht="15" customHeight="1">
      <c r="A39" s="125" t="s">
        <v>36</v>
      </c>
      <c r="B39" s="126">
        <v>248655</v>
      </c>
      <c r="C39" s="119" t="s">
        <v>515</v>
      </c>
      <c r="D39" s="127">
        <v>19.05</v>
      </c>
      <c r="E39" s="128">
        <v>7</v>
      </c>
      <c r="F39" s="117">
        <v>8.1999999999999993</v>
      </c>
      <c r="G39" s="118">
        <f t="shared" si="0"/>
        <v>57.399999999999991</v>
      </c>
      <c r="H39" s="114" t="s">
        <v>45</v>
      </c>
      <c r="I39" s="115">
        <v>1</v>
      </c>
      <c r="J39" s="138">
        <v>44392</v>
      </c>
      <c r="K39" s="139">
        <v>44400</v>
      </c>
      <c r="L39" s="125" t="str">
        <f t="shared" ca="1" si="2"/>
        <v>-</v>
      </c>
      <c r="M39" s="131">
        <v>44397</v>
      </c>
      <c r="N39" s="137"/>
      <c r="O39" s="133" t="s">
        <v>78</v>
      </c>
    </row>
    <row r="40" spans="1:15" ht="15" customHeight="1">
      <c r="A40" s="125" t="s">
        <v>36</v>
      </c>
      <c r="B40" s="126">
        <v>248653</v>
      </c>
      <c r="C40" s="119" t="s">
        <v>58</v>
      </c>
      <c r="D40" s="127">
        <v>19.05</v>
      </c>
      <c r="E40" s="128">
        <v>99</v>
      </c>
      <c r="F40" s="117">
        <v>4.9000000000000004</v>
      </c>
      <c r="G40" s="118">
        <f t="shared" si="0"/>
        <v>485.1</v>
      </c>
      <c r="H40" s="114" t="s">
        <v>45</v>
      </c>
      <c r="I40" s="115">
        <v>1</v>
      </c>
      <c r="J40" s="138">
        <v>44392</v>
      </c>
      <c r="K40" s="139">
        <v>44400</v>
      </c>
      <c r="L40" s="125" t="str">
        <f t="shared" ca="1" si="2"/>
        <v>-</v>
      </c>
      <c r="M40" s="131">
        <v>44397</v>
      </c>
      <c r="N40" s="137"/>
      <c r="O40" s="133" t="s">
        <v>78</v>
      </c>
    </row>
    <row r="41" spans="1:15" ht="15" customHeight="1">
      <c r="A41" s="125" t="s">
        <v>36</v>
      </c>
      <c r="B41" s="126">
        <v>248646</v>
      </c>
      <c r="C41" s="119" t="s">
        <v>161</v>
      </c>
      <c r="D41" s="127">
        <v>24</v>
      </c>
      <c r="E41" s="128">
        <v>8</v>
      </c>
      <c r="F41" s="117">
        <v>8.4</v>
      </c>
      <c r="G41" s="118">
        <f t="shared" si="0"/>
        <v>67.2</v>
      </c>
      <c r="H41" s="114" t="s">
        <v>45</v>
      </c>
      <c r="I41" s="115">
        <v>1</v>
      </c>
      <c r="J41" s="138">
        <v>44392</v>
      </c>
      <c r="K41" s="139">
        <v>44400</v>
      </c>
      <c r="L41" s="125" t="str">
        <f t="shared" ca="1" si="2"/>
        <v>-</v>
      </c>
      <c r="M41" s="131">
        <v>44397</v>
      </c>
      <c r="N41" s="137"/>
      <c r="O41" s="133" t="s">
        <v>78</v>
      </c>
    </row>
    <row r="42" spans="1:15" ht="15" customHeight="1">
      <c r="A42" s="125" t="s">
        <v>36</v>
      </c>
      <c r="B42" s="126">
        <v>248644</v>
      </c>
      <c r="C42" s="119" t="s">
        <v>516</v>
      </c>
      <c r="D42" s="127">
        <v>24</v>
      </c>
      <c r="E42" s="128">
        <v>20</v>
      </c>
      <c r="F42" s="117">
        <v>6.5</v>
      </c>
      <c r="G42" s="118">
        <f t="shared" si="0"/>
        <v>130</v>
      </c>
      <c r="H42" s="114" t="s">
        <v>45</v>
      </c>
      <c r="I42" s="115">
        <v>1</v>
      </c>
      <c r="J42" s="138">
        <v>44392</v>
      </c>
      <c r="K42" s="139">
        <v>44400</v>
      </c>
      <c r="L42" s="125" t="str">
        <f t="shared" ca="1" si="2"/>
        <v>-</v>
      </c>
      <c r="M42" s="131">
        <v>44397</v>
      </c>
      <c r="N42" s="137"/>
      <c r="O42" s="133" t="s">
        <v>78</v>
      </c>
    </row>
    <row r="43" spans="1:15" ht="15" customHeight="1">
      <c r="A43" s="125" t="s">
        <v>36</v>
      </c>
      <c r="B43" s="126">
        <v>248627</v>
      </c>
      <c r="C43" s="119" t="s">
        <v>39</v>
      </c>
      <c r="D43" s="127">
        <v>15.88</v>
      </c>
      <c r="E43" s="128">
        <v>50</v>
      </c>
      <c r="F43" s="117">
        <v>6.3</v>
      </c>
      <c r="G43" s="118">
        <f t="shared" si="0"/>
        <v>315</v>
      </c>
      <c r="H43" s="114" t="s">
        <v>45</v>
      </c>
      <c r="I43" s="115">
        <v>1</v>
      </c>
      <c r="J43" s="138">
        <v>44392</v>
      </c>
      <c r="K43" s="139">
        <v>44400</v>
      </c>
      <c r="L43" s="125" t="str">
        <f t="shared" ca="1" si="2"/>
        <v>-</v>
      </c>
      <c r="M43" s="131">
        <v>44397</v>
      </c>
      <c r="N43" s="137"/>
      <c r="O43" s="133" t="s">
        <v>78</v>
      </c>
    </row>
    <row r="44" spans="1:15" ht="15" customHeight="1">
      <c r="A44" s="125" t="s">
        <v>211</v>
      </c>
      <c r="B44" s="126">
        <v>248155</v>
      </c>
      <c r="C44" s="119" t="s">
        <v>309</v>
      </c>
      <c r="D44" s="127" t="s">
        <v>43</v>
      </c>
      <c r="E44" s="128">
        <v>508</v>
      </c>
      <c r="F44" s="117">
        <v>9.2799999999999994</v>
      </c>
      <c r="G44" s="118">
        <f t="shared" si="0"/>
        <v>4714.24</v>
      </c>
      <c r="H44" s="114" t="s">
        <v>212</v>
      </c>
      <c r="I44" s="115">
        <v>0</v>
      </c>
      <c r="J44" s="138">
        <v>44397</v>
      </c>
      <c r="K44" s="131">
        <v>44405</v>
      </c>
      <c r="L44" s="125" t="str">
        <f t="shared" ca="1" si="2"/>
        <v>-</v>
      </c>
      <c r="M44" s="131">
        <v>44405</v>
      </c>
      <c r="N44" s="137"/>
      <c r="O44" s="133" t="s">
        <v>78</v>
      </c>
    </row>
    <row r="45" spans="1:15" ht="15" customHeight="1">
      <c r="A45" s="140" t="s">
        <v>74</v>
      </c>
      <c r="B45" s="126">
        <v>246260</v>
      </c>
      <c r="C45" s="119" t="s">
        <v>507</v>
      </c>
      <c r="D45" s="127" t="s">
        <v>43</v>
      </c>
      <c r="E45" s="128">
        <v>1</v>
      </c>
      <c r="F45" s="117">
        <v>229.82</v>
      </c>
      <c r="G45" s="118">
        <f t="shared" si="0"/>
        <v>229.82</v>
      </c>
      <c r="H45" s="114" t="s">
        <v>87</v>
      </c>
      <c r="I45" s="115">
        <v>4</v>
      </c>
      <c r="J45" s="138">
        <v>44398</v>
      </c>
      <c r="K45" s="131">
        <v>44405</v>
      </c>
      <c r="L45" s="125" t="str">
        <f t="shared" ca="1" si="2"/>
        <v>-</v>
      </c>
      <c r="M45" s="131">
        <v>44398</v>
      </c>
      <c r="N45" s="137"/>
      <c r="O45" s="133" t="s">
        <v>78</v>
      </c>
    </row>
    <row r="46" spans="1:15" ht="15" customHeight="1">
      <c r="A46" s="140" t="s">
        <v>74</v>
      </c>
      <c r="B46" s="126">
        <v>248074</v>
      </c>
      <c r="C46" s="119" t="s">
        <v>517</v>
      </c>
      <c r="D46" s="127">
        <v>101.6</v>
      </c>
      <c r="E46" s="128">
        <v>1</v>
      </c>
      <c r="F46" s="117">
        <v>204</v>
      </c>
      <c r="G46" s="118">
        <f t="shared" si="0"/>
        <v>204</v>
      </c>
      <c r="H46" s="114" t="s">
        <v>17</v>
      </c>
      <c r="I46" s="115">
        <v>0</v>
      </c>
      <c r="J46" s="138">
        <v>44398</v>
      </c>
      <c r="K46" s="131">
        <v>44405</v>
      </c>
      <c r="L46" s="125" t="str">
        <f t="shared" ca="1" si="2"/>
        <v>-</v>
      </c>
      <c r="M46" s="131">
        <v>44398</v>
      </c>
      <c r="N46" s="137"/>
      <c r="O46" s="133" t="s">
        <v>78</v>
      </c>
    </row>
    <row r="47" spans="1:15" ht="15" customHeight="1">
      <c r="A47" s="125" t="s">
        <v>36</v>
      </c>
      <c r="B47" s="126">
        <v>248199</v>
      </c>
      <c r="C47" s="119" t="s">
        <v>518</v>
      </c>
      <c r="D47" s="127" t="s">
        <v>43</v>
      </c>
      <c r="E47" s="128">
        <v>33</v>
      </c>
      <c r="F47" s="117">
        <v>15</v>
      </c>
      <c r="G47" s="118">
        <f t="shared" si="0"/>
        <v>495</v>
      </c>
      <c r="H47" s="114" t="s">
        <v>47</v>
      </c>
      <c r="I47" s="115">
        <v>0</v>
      </c>
      <c r="J47" s="138">
        <v>44398</v>
      </c>
      <c r="K47" s="131">
        <v>44412</v>
      </c>
      <c r="L47" s="125" t="str">
        <f t="shared" ca="1" si="2"/>
        <v>-</v>
      </c>
      <c r="M47" s="131">
        <v>44410</v>
      </c>
      <c r="N47" s="137"/>
      <c r="O47" s="133" t="s">
        <v>78</v>
      </c>
    </row>
    <row r="48" spans="1:15" ht="15" customHeight="1">
      <c r="A48" s="125" t="s">
        <v>36</v>
      </c>
      <c r="B48" s="126">
        <v>247654</v>
      </c>
      <c r="C48" s="119" t="s">
        <v>413</v>
      </c>
      <c r="D48" s="127">
        <v>15.875</v>
      </c>
      <c r="E48" s="128">
        <v>94</v>
      </c>
      <c r="F48" s="117">
        <v>4.9000000000000004</v>
      </c>
      <c r="G48" s="118">
        <f t="shared" si="0"/>
        <v>460.6</v>
      </c>
      <c r="H48" s="114" t="s">
        <v>45</v>
      </c>
      <c r="I48" s="115">
        <v>1</v>
      </c>
      <c r="J48" s="138">
        <v>44398</v>
      </c>
      <c r="K48" s="131">
        <v>44405</v>
      </c>
      <c r="L48" s="125" t="str">
        <f t="shared" ca="1" si="2"/>
        <v>-</v>
      </c>
      <c r="M48" s="131">
        <v>44404</v>
      </c>
      <c r="N48" s="137"/>
      <c r="O48" s="133" t="s">
        <v>78</v>
      </c>
    </row>
    <row r="49" spans="1:15" ht="15" customHeight="1">
      <c r="A49" s="125" t="s">
        <v>36</v>
      </c>
      <c r="B49" s="126">
        <v>248292</v>
      </c>
      <c r="C49" s="119" t="s">
        <v>519</v>
      </c>
      <c r="D49" s="134">
        <v>19</v>
      </c>
      <c r="E49" s="135">
        <v>100</v>
      </c>
      <c r="F49" s="117">
        <v>4.9000000000000004</v>
      </c>
      <c r="G49" s="118">
        <f t="shared" si="0"/>
        <v>490.00000000000006</v>
      </c>
      <c r="H49" s="114" t="s">
        <v>45</v>
      </c>
      <c r="I49" s="115">
        <v>1</v>
      </c>
      <c r="J49" s="138">
        <v>44398</v>
      </c>
      <c r="K49" s="131">
        <v>44405</v>
      </c>
      <c r="L49" s="125" t="str">
        <f t="shared" ca="1" si="2"/>
        <v>-</v>
      </c>
      <c r="M49" s="131">
        <v>44404</v>
      </c>
      <c r="N49" s="137"/>
      <c r="O49" s="133" t="s">
        <v>78</v>
      </c>
    </row>
    <row r="50" spans="1:15" ht="15" customHeight="1">
      <c r="A50" s="125" t="s">
        <v>36</v>
      </c>
      <c r="B50" s="126">
        <v>248290</v>
      </c>
      <c r="C50" s="119" t="s">
        <v>283</v>
      </c>
      <c r="D50" s="134">
        <v>19</v>
      </c>
      <c r="E50" s="135">
        <v>30</v>
      </c>
      <c r="F50" s="117">
        <v>6.2999999999999989</v>
      </c>
      <c r="G50" s="118">
        <f t="shared" si="0"/>
        <v>188.99999999999997</v>
      </c>
      <c r="H50" s="114" t="s">
        <v>45</v>
      </c>
      <c r="I50" s="115">
        <v>1</v>
      </c>
      <c r="J50" s="138">
        <v>44398</v>
      </c>
      <c r="K50" s="131">
        <v>44405</v>
      </c>
      <c r="L50" s="125" t="str">
        <f t="shared" ca="1" si="2"/>
        <v>-</v>
      </c>
      <c r="M50" s="131">
        <v>44404</v>
      </c>
      <c r="N50" s="137"/>
      <c r="O50" s="133" t="s">
        <v>78</v>
      </c>
    </row>
    <row r="51" spans="1:15" ht="15" customHeight="1">
      <c r="A51" s="125" t="s">
        <v>36</v>
      </c>
      <c r="B51" s="126">
        <v>248295</v>
      </c>
      <c r="C51" s="119" t="s">
        <v>284</v>
      </c>
      <c r="D51" s="134">
        <v>19</v>
      </c>
      <c r="E51" s="135">
        <v>40</v>
      </c>
      <c r="F51" s="117">
        <v>6.2999999999999989</v>
      </c>
      <c r="G51" s="118">
        <f t="shared" si="0"/>
        <v>251.99999999999994</v>
      </c>
      <c r="H51" s="114" t="s">
        <v>45</v>
      </c>
      <c r="I51" s="115">
        <v>1</v>
      </c>
      <c r="J51" s="138">
        <v>44398</v>
      </c>
      <c r="K51" s="131">
        <v>44405</v>
      </c>
      <c r="L51" s="125" t="str">
        <f t="shared" ca="1" si="2"/>
        <v>-</v>
      </c>
      <c r="M51" s="131">
        <v>44404</v>
      </c>
      <c r="N51" s="137"/>
      <c r="O51" s="133" t="s">
        <v>78</v>
      </c>
    </row>
    <row r="52" spans="1:15" ht="15" customHeight="1">
      <c r="A52" s="125" t="s">
        <v>36</v>
      </c>
      <c r="B52" s="126">
        <v>248288</v>
      </c>
      <c r="C52" s="119" t="s">
        <v>228</v>
      </c>
      <c r="D52" s="134">
        <v>24</v>
      </c>
      <c r="E52" s="135">
        <v>40</v>
      </c>
      <c r="F52" s="117">
        <v>6.5</v>
      </c>
      <c r="G52" s="118">
        <f t="shared" si="0"/>
        <v>260</v>
      </c>
      <c r="H52" s="114" t="s">
        <v>45</v>
      </c>
      <c r="I52" s="115">
        <v>1</v>
      </c>
      <c r="J52" s="138">
        <v>44398</v>
      </c>
      <c r="K52" s="131">
        <v>44405</v>
      </c>
      <c r="L52" s="125" t="str">
        <f t="shared" ca="1" si="2"/>
        <v>-</v>
      </c>
      <c r="M52" s="131">
        <v>44404</v>
      </c>
      <c r="N52" s="137"/>
      <c r="O52" s="133" t="s">
        <v>78</v>
      </c>
    </row>
    <row r="53" spans="1:15">
      <c r="A53" s="125" t="s">
        <v>36</v>
      </c>
      <c r="B53" s="126">
        <v>248289</v>
      </c>
      <c r="C53" s="119" t="s">
        <v>79</v>
      </c>
      <c r="D53" s="127">
        <v>19</v>
      </c>
      <c r="E53" s="128">
        <v>40</v>
      </c>
      <c r="F53" s="117">
        <v>6.2999999999999989</v>
      </c>
      <c r="G53" s="118">
        <f t="shared" si="0"/>
        <v>251.99999999999994</v>
      </c>
      <c r="H53" s="114" t="s">
        <v>45</v>
      </c>
      <c r="I53" s="115">
        <v>1</v>
      </c>
      <c r="J53" s="138">
        <v>44398</v>
      </c>
      <c r="K53" s="131">
        <v>44405</v>
      </c>
      <c r="L53" s="125" t="str">
        <f t="shared" ca="1" si="2"/>
        <v>-</v>
      </c>
      <c r="M53" s="131">
        <v>44404</v>
      </c>
      <c r="N53" s="137"/>
      <c r="O53" s="133" t="s">
        <v>78</v>
      </c>
    </row>
    <row r="54" spans="1:15" ht="15" customHeight="1">
      <c r="A54" s="125" t="s">
        <v>36</v>
      </c>
      <c r="B54" s="126">
        <v>248628</v>
      </c>
      <c r="C54" s="119" t="s">
        <v>335</v>
      </c>
      <c r="D54" s="127">
        <v>15.88</v>
      </c>
      <c r="E54" s="128">
        <v>20</v>
      </c>
      <c r="F54" s="117">
        <v>6.2999999999999989</v>
      </c>
      <c r="G54" s="118">
        <f t="shared" si="0"/>
        <v>125.99999999999997</v>
      </c>
      <c r="H54" s="114" t="s">
        <v>45</v>
      </c>
      <c r="I54" s="115">
        <v>1</v>
      </c>
      <c r="J54" s="138">
        <v>44399</v>
      </c>
      <c r="K54" s="131">
        <v>44406</v>
      </c>
      <c r="L54" s="125" t="str">
        <f t="shared" ca="1" si="2"/>
        <v>-</v>
      </c>
      <c r="M54" s="131">
        <v>44404</v>
      </c>
      <c r="N54" s="137"/>
      <c r="O54" s="133" t="s">
        <v>78</v>
      </c>
    </row>
    <row r="55" spans="1:15" ht="15" customHeight="1">
      <c r="A55" s="125" t="s">
        <v>36</v>
      </c>
      <c r="B55" s="126">
        <v>247820</v>
      </c>
      <c r="C55" s="119" t="s">
        <v>520</v>
      </c>
      <c r="D55" s="127">
        <v>24</v>
      </c>
      <c r="E55" s="128">
        <v>12</v>
      </c>
      <c r="F55" s="117">
        <v>4.9000000000000004</v>
      </c>
      <c r="G55" s="118">
        <f t="shared" si="0"/>
        <v>58.800000000000004</v>
      </c>
      <c r="H55" s="114" t="s">
        <v>45</v>
      </c>
      <c r="I55" s="115"/>
      <c r="J55" s="138">
        <v>44399</v>
      </c>
      <c r="K55" s="131">
        <v>44412</v>
      </c>
      <c r="L55" s="125" t="str">
        <f t="shared" ca="1" si="2"/>
        <v>-</v>
      </c>
      <c r="M55" s="131">
        <v>44410</v>
      </c>
      <c r="N55" s="137"/>
      <c r="O55" s="133" t="s">
        <v>78</v>
      </c>
    </row>
    <row r="56" spans="1:15" ht="15" customHeight="1">
      <c r="A56" s="125" t="s">
        <v>36</v>
      </c>
      <c r="B56" s="141">
        <v>247957</v>
      </c>
      <c r="C56" s="119" t="s">
        <v>371</v>
      </c>
      <c r="D56" s="127">
        <v>19</v>
      </c>
      <c r="E56" s="128">
        <v>80</v>
      </c>
      <c r="F56" s="117">
        <v>5.35</v>
      </c>
      <c r="G56" s="118">
        <f t="shared" si="0"/>
        <v>428</v>
      </c>
      <c r="H56" s="114" t="s">
        <v>45</v>
      </c>
      <c r="I56" s="115">
        <v>1</v>
      </c>
      <c r="J56" s="138">
        <v>44399</v>
      </c>
      <c r="K56" s="131">
        <v>44406</v>
      </c>
      <c r="L56" s="125" t="str">
        <f t="shared" ca="1" si="2"/>
        <v>-</v>
      </c>
      <c r="M56" s="131">
        <v>44407</v>
      </c>
      <c r="N56" s="137"/>
      <c r="O56" s="133" t="s">
        <v>78</v>
      </c>
    </row>
    <row r="57" spans="1:15" ht="15" customHeight="1">
      <c r="A57" s="125" t="s">
        <v>36</v>
      </c>
      <c r="B57" s="141">
        <v>248291</v>
      </c>
      <c r="C57" s="119" t="s">
        <v>40</v>
      </c>
      <c r="D57" s="127">
        <v>19</v>
      </c>
      <c r="E57" s="128">
        <v>79</v>
      </c>
      <c r="F57" s="117">
        <v>5.35</v>
      </c>
      <c r="G57" s="118">
        <f t="shared" si="0"/>
        <v>422.65</v>
      </c>
      <c r="H57" s="114" t="s">
        <v>45</v>
      </c>
      <c r="I57" s="115">
        <v>1</v>
      </c>
      <c r="J57" s="138">
        <v>44399</v>
      </c>
      <c r="K57" s="131">
        <v>44406</v>
      </c>
      <c r="L57" s="125" t="str">
        <f t="shared" ca="1" si="2"/>
        <v>-</v>
      </c>
      <c r="M57" s="131">
        <v>44407</v>
      </c>
      <c r="N57" s="137"/>
      <c r="O57" s="133" t="s">
        <v>78</v>
      </c>
    </row>
    <row r="58" spans="1:15">
      <c r="A58" s="125" t="s">
        <v>36</v>
      </c>
      <c r="B58" s="141">
        <v>247950</v>
      </c>
      <c r="C58" s="119" t="s">
        <v>201</v>
      </c>
      <c r="D58" s="127">
        <v>19.05</v>
      </c>
      <c r="E58" s="128">
        <v>101</v>
      </c>
      <c r="F58" s="117">
        <v>4.9000000000000004</v>
      </c>
      <c r="G58" s="118">
        <f t="shared" si="0"/>
        <v>494.90000000000003</v>
      </c>
      <c r="H58" s="114" t="s">
        <v>45</v>
      </c>
      <c r="I58" s="115">
        <v>1</v>
      </c>
      <c r="J58" s="138">
        <v>44399</v>
      </c>
      <c r="K58" s="131">
        <v>44406</v>
      </c>
      <c r="L58" s="125" t="str">
        <f t="shared" ca="1" si="2"/>
        <v>-</v>
      </c>
      <c r="M58" s="131">
        <v>44407</v>
      </c>
      <c r="N58" s="137"/>
      <c r="O58" s="133" t="s">
        <v>78</v>
      </c>
    </row>
    <row r="59" spans="1:15">
      <c r="A59" s="125" t="s">
        <v>36</v>
      </c>
      <c r="B59" s="141">
        <v>248175</v>
      </c>
      <c r="C59" s="119" t="s">
        <v>54</v>
      </c>
      <c r="D59" s="127">
        <v>14</v>
      </c>
      <c r="E59" s="128">
        <v>62</v>
      </c>
      <c r="F59" s="117">
        <v>6.6999999999999993</v>
      </c>
      <c r="G59" s="118">
        <f t="shared" si="0"/>
        <v>415.4</v>
      </c>
      <c r="H59" s="114" t="s">
        <v>55</v>
      </c>
      <c r="I59" s="115">
        <v>1</v>
      </c>
      <c r="J59" s="138">
        <v>44399</v>
      </c>
      <c r="K59" s="131">
        <v>44405</v>
      </c>
      <c r="L59" s="125" t="str">
        <f t="shared" ca="1" si="2"/>
        <v>-</v>
      </c>
      <c r="M59" s="131">
        <v>44405</v>
      </c>
      <c r="N59" s="137"/>
      <c r="O59" s="133" t="s">
        <v>78</v>
      </c>
    </row>
    <row r="60" spans="1:15">
      <c r="A60" s="119" t="s">
        <v>74</v>
      </c>
      <c r="B60" s="141">
        <v>246630</v>
      </c>
      <c r="C60" s="119" t="s">
        <v>521</v>
      </c>
      <c r="D60" s="127">
        <v>80</v>
      </c>
      <c r="E60" s="128">
        <v>1</v>
      </c>
      <c r="F60" s="117">
        <v>338.92</v>
      </c>
      <c r="G60" s="118">
        <f t="shared" si="0"/>
        <v>338.92</v>
      </c>
      <c r="H60" s="114" t="s">
        <v>47</v>
      </c>
      <c r="I60" s="115">
        <v>0</v>
      </c>
      <c r="J60" s="129">
        <v>44400</v>
      </c>
      <c r="K60" s="131">
        <v>44411</v>
      </c>
      <c r="L60" s="125" t="str">
        <f t="shared" ca="1" si="2"/>
        <v>-</v>
      </c>
      <c r="M60" s="131">
        <v>44413</v>
      </c>
      <c r="N60" s="137"/>
      <c r="O60" s="133" t="s">
        <v>78</v>
      </c>
    </row>
    <row r="61" spans="1:15">
      <c r="A61" s="119" t="s">
        <v>74</v>
      </c>
      <c r="B61" s="141">
        <v>247222</v>
      </c>
      <c r="C61" s="119" t="s">
        <v>140</v>
      </c>
      <c r="D61" s="127">
        <v>90</v>
      </c>
      <c r="E61" s="128">
        <v>1</v>
      </c>
      <c r="F61" s="117">
        <v>107.01</v>
      </c>
      <c r="G61" s="118">
        <f t="shared" si="0"/>
        <v>107.01</v>
      </c>
      <c r="H61" s="114" t="s">
        <v>87</v>
      </c>
      <c r="I61" s="115">
        <v>2</v>
      </c>
      <c r="J61" s="129">
        <v>44400</v>
      </c>
      <c r="K61" s="131">
        <v>44403</v>
      </c>
      <c r="L61" s="125" t="str">
        <f t="shared" ca="1" si="2"/>
        <v>-</v>
      </c>
      <c r="M61" s="131">
        <v>44403</v>
      </c>
      <c r="N61" s="137"/>
      <c r="O61" s="133" t="s">
        <v>78</v>
      </c>
    </row>
    <row r="62" spans="1:15" ht="15" customHeight="1">
      <c r="A62" s="119" t="s">
        <v>74</v>
      </c>
      <c r="B62" s="141">
        <v>248074</v>
      </c>
      <c r="C62" s="119" t="s">
        <v>517</v>
      </c>
      <c r="D62" s="127">
        <v>101.6</v>
      </c>
      <c r="E62" s="128">
        <v>1</v>
      </c>
      <c r="F62" s="117">
        <v>204</v>
      </c>
      <c r="G62" s="118">
        <f t="shared" si="0"/>
        <v>204</v>
      </c>
      <c r="H62" s="114" t="s">
        <v>17</v>
      </c>
      <c r="I62" s="115">
        <v>0</v>
      </c>
      <c r="J62" s="129">
        <v>44400</v>
      </c>
      <c r="K62" s="131">
        <v>44405</v>
      </c>
      <c r="L62" s="125" t="str">
        <f t="shared" ca="1" si="2"/>
        <v>-</v>
      </c>
      <c r="M62" s="131">
        <v>44403</v>
      </c>
      <c r="N62" s="137"/>
      <c r="O62" s="133" t="s">
        <v>78</v>
      </c>
    </row>
    <row r="63" spans="1:15" ht="15" customHeight="1">
      <c r="A63" s="119" t="s">
        <v>74</v>
      </c>
      <c r="B63" s="141">
        <v>246611</v>
      </c>
      <c r="C63" s="119" t="s">
        <v>522</v>
      </c>
      <c r="D63" s="127">
        <v>110</v>
      </c>
      <c r="E63" s="128">
        <v>1</v>
      </c>
      <c r="F63" s="117">
        <v>185.69</v>
      </c>
      <c r="G63" s="118">
        <f t="shared" si="0"/>
        <v>185.69</v>
      </c>
      <c r="H63" s="114" t="s">
        <v>87</v>
      </c>
      <c r="I63" s="115">
        <v>2</v>
      </c>
      <c r="J63" s="129">
        <v>44404</v>
      </c>
      <c r="K63" s="131">
        <v>44404</v>
      </c>
      <c r="L63" s="125" t="str">
        <f t="shared" ca="1" si="2"/>
        <v>-</v>
      </c>
      <c r="M63" s="131">
        <v>44404</v>
      </c>
      <c r="N63" s="137"/>
      <c r="O63" s="133" t="s">
        <v>78</v>
      </c>
    </row>
    <row r="64" spans="1:15" ht="15" customHeight="1">
      <c r="A64" s="125" t="s">
        <v>36</v>
      </c>
      <c r="B64" s="141">
        <v>249165</v>
      </c>
      <c r="C64" s="119" t="s">
        <v>509</v>
      </c>
      <c r="D64" s="127">
        <v>20</v>
      </c>
      <c r="E64" s="128">
        <v>79</v>
      </c>
      <c r="F64" s="117">
        <v>5.35</v>
      </c>
      <c r="G64" s="118">
        <f t="shared" si="0"/>
        <v>422.65</v>
      </c>
      <c r="H64" s="114" t="s">
        <v>45</v>
      </c>
      <c r="I64" s="115">
        <v>1</v>
      </c>
      <c r="J64" s="113">
        <v>44404</v>
      </c>
      <c r="K64" s="131">
        <v>44412</v>
      </c>
      <c r="L64" s="125" t="str">
        <f t="shared" ca="1" si="2"/>
        <v>-</v>
      </c>
      <c r="M64" s="131">
        <v>44410</v>
      </c>
      <c r="N64" s="137"/>
      <c r="O64" s="133" t="s">
        <v>78</v>
      </c>
    </row>
    <row r="65" spans="1:15">
      <c r="A65" s="125" t="s">
        <v>36</v>
      </c>
      <c r="B65" s="126">
        <v>247502</v>
      </c>
      <c r="C65" s="119" t="s">
        <v>523</v>
      </c>
      <c r="D65" s="127">
        <v>28</v>
      </c>
      <c r="E65" s="128">
        <v>51</v>
      </c>
      <c r="F65" s="117">
        <v>6.5</v>
      </c>
      <c r="G65" s="118">
        <f t="shared" si="0"/>
        <v>331.5</v>
      </c>
      <c r="H65" s="114" t="s">
        <v>45</v>
      </c>
      <c r="I65" s="115">
        <v>1</v>
      </c>
      <c r="J65" s="113">
        <v>44404</v>
      </c>
      <c r="K65" s="131">
        <v>44412</v>
      </c>
      <c r="L65" s="125" t="str">
        <f t="shared" ca="1" si="2"/>
        <v>-</v>
      </c>
      <c r="M65" s="131">
        <v>44410</v>
      </c>
      <c r="N65" s="137"/>
      <c r="O65" s="133" t="s">
        <v>78</v>
      </c>
    </row>
    <row r="66" spans="1:15" ht="15" customHeight="1">
      <c r="A66" s="125" t="s">
        <v>36</v>
      </c>
      <c r="B66" s="141">
        <v>248997</v>
      </c>
      <c r="C66" s="119" t="s">
        <v>524</v>
      </c>
      <c r="D66" s="127">
        <v>11</v>
      </c>
      <c r="E66" s="128">
        <v>20</v>
      </c>
      <c r="F66" s="117">
        <v>6.2999999999999989</v>
      </c>
      <c r="G66" s="118">
        <f t="shared" si="0"/>
        <v>125.99999999999997</v>
      </c>
      <c r="H66" s="114" t="s">
        <v>45</v>
      </c>
      <c r="I66" s="115">
        <v>1</v>
      </c>
      <c r="J66" s="113">
        <v>44404</v>
      </c>
      <c r="K66" s="131">
        <v>44412</v>
      </c>
      <c r="L66" s="125" t="str">
        <f t="shared" ca="1" si="2"/>
        <v>-</v>
      </c>
      <c r="M66" s="131">
        <v>44410</v>
      </c>
      <c r="N66" s="137"/>
      <c r="O66" s="133" t="s">
        <v>78</v>
      </c>
    </row>
    <row r="67" spans="1:15" ht="15" customHeight="1">
      <c r="A67" s="125" t="s">
        <v>36</v>
      </c>
      <c r="B67" s="141">
        <v>248101</v>
      </c>
      <c r="C67" s="119" t="s">
        <v>525</v>
      </c>
      <c r="D67" s="127">
        <v>19.079999999999998</v>
      </c>
      <c r="E67" s="128">
        <v>92</v>
      </c>
      <c r="F67" s="117">
        <v>5.35</v>
      </c>
      <c r="G67" s="118">
        <f t="shared" ref="G67:G74" si="3">F67*E67</f>
        <v>492.2</v>
      </c>
      <c r="H67" s="114" t="s">
        <v>45</v>
      </c>
      <c r="I67" s="115">
        <v>1</v>
      </c>
      <c r="J67" s="113">
        <v>44404</v>
      </c>
      <c r="K67" s="131">
        <v>44412</v>
      </c>
      <c r="L67" s="125" t="str">
        <f t="shared" ref="L67:L74" ca="1" si="4">IF(AND(K67=TODAY(),ISBLANK(M67)=TRUE()),"SIM",IF(AND(K67&lt;TODAY(),ISBLANK(M67)=TRUE()),IF(ISBLANK(K67),"-","EM ATRASO"),"-"))</f>
        <v>-</v>
      </c>
      <c r="M67" s="131">
        <v>44410</v>
      </c>
      <c r="N67" s="137"/>
      <c r="O67" s="133" t="s">
        <v>78</v>
      </c>
    </row>
    <row r="68" spans="1:15" ht="15" customHeight="1">
      <c r="A68" s="125" t="s">
        <v>36</v>
      </c>
      <c r="B68" s="141">
        <v>248641</v>
      </c>
      <c r="C68" s="119" t="s">
        <v>526</v>
      </c>
      <c r="D68" s="127">
        <v>29</v>
      </c>
      <c r="E68" s="128">
        <v>20</v>
      </c>
      <c r="F68" s="117">
        <v>6.7</v>
      </c>
      <c r="G68" s="118">
        <f t="shared" si="3"/>
        <v>134</v>
      </c>
      <c r="H68" s="114" t="s">
        <v>192</v>
      </c>
      <c r="I68" s="115">
        <v>1</v>
      </c>
      <c r="J68" s="113">
        <v>44404</v>
      </c>
      <c r="K68" s="131">
        <v>44412</v>
      </c>
      <c r="L68" s="125" t="str">
        <f t="shared" ca="1" si="4"/>
        <v>-</v>
      </c>
      <c r="M68" s="131">
        <v>44410</v>
      </c>
      <c r="N68" s="137"/>
      <c r="O68" s="133" t="s">
        <v>78</v>
      </c>
    </row>
    <row r="69" spans="1:15" ht="15" customHeight="1">
      <c r="A69" s="119" t="s">
        <v>36</v>
      </c>
      <c r="B69" s="141">
        <v>247574</v>
      </c>
      <c r="C69" s="119" t="s">
        <v>527</v>
      </c>
      <c r="D69" s="127">
        <v>19</v>
      </c>
      <c r="E69" s="128">
        <v>200</v>
      </c>
      <c r="F69" s="117">
        <v>6.1</v>
      </c>
      <c r="G69" s="118">
        <f t="shared" si="3"/>
        <v>1220</v>
      </c>
      <c r="H69" s="114" t="s">
        <v>45</v>
      </c>
      <c r="I69" s="115">
        <v>2</v>
      </c>
      <c r="J69" s="113">
        <v>44405</v>
      </c>
      <c r="K69" s="131">
        <v>44412</v>
      </c>
      <c r="L69" s="125" t="str">
        <f t="shared" ca="1" si="4"/>
        <v>-</v>
      </c>
      <c r="M69" s="131">
        <v>44410</v>
      </c>
      <c r="N69" s="137"/>
      <c r="O69" s="133" t="s">
        <v>78</v>
      </c>
    </row>
    <row r="70" spans="1:15" ht="15" customHeight="1">
      <c r="A70" s="119" t="s">
        <v>46</v>
      </c>
      <c r="B70" s="141">
        <v>249399</v>
      </c>
      <c r="C70" s="119" t="s">
        <v>65</v>
      </c>
      <c r="D70" s="127" t="s">
        <v>43</v>
      </c>
      <c r="E70" s="128">
        <v>6</v>
      </c>
      <c r="F70" s="117">
        <v>517</v>
      </c>
      <c r="G70" s="118">
        <f t="shared" si="3"/>
        <v>3102</v>
      </c>
      <c r="H70" s="114" t="s">
        <v>47</v>
      </c>
      <c r="I70" s="115">
        <v>0</v>
      </c>
      <c r="J70" s="113">
        <v>44405</v>
      </c>
      <c r="K70" s="131">
        <v>44449</v>
      </c>
      <c r="L70" s="125" t="str">
        <f t="shared" ca="1" si="4"/>
        <v>-</v>
      </c>
      <c r="M70" s="131">
        <v>44442</v>
      </c>
      <c r="N70" s="137"/>
      <c r="O70" s="133" t="s">
        <v>78</v>
      </c>
    </row>
    <row r="71" spans="1:15" ht="15" customHeight="1">
      <c r="A71" s="119" t="s">
        <v>46</v>
      </c>
      <c r="B71" s="141">
        <v>248126</v>
      </c>
      <c r="C71" s="119" t="s">
        <v>77</v>
      </c>
      <c r="D71" s="127" t="s">
        <v>43</v>
      </c>
      <c r="E71" s="128">
        <v>5</v>
      </c>
      <c r="F71" s="117">
        <v>772.8</v>
      </c>
      <c r="G71" s="118">
        <f t="shared" si="3"/>
        <v>3864</v>
      </c>
      <c r="H71" s="114" t="s">
        <v>47</v>
      </c>
      <c r="I71" s="115">
        <v>0</v>
      </c>
      <c r="J71" s="113">
        <v>44405</v>
      </c>
      <c r="K71" s="131">
        <v>44419</v>
      </c>
      <c r="L71" s="125" t="str">
        <f t="shared" ca="1" si="4"/>
        <v>-</v>
      </c>
      <c r="M71" s="131">
        <v>44418</v>
      </c>
      <c r="N71" s="137"/>
      <c r="O71" s="133" t="s">
        <v>78</v>
      </c>
    </row>
    <row r="72" spans="1:15" ht="15" customHeight="1">
      <c r="A72" s="119" t="s">
        <v>74</v>
      </c>
      <c r="B72" s="141">
        <v>248074</v>
      </c>
      <c r="C72" s="119" t="s">
        <v>517</v>
      </c>
      <c r="D72" s="127">
        <v>101.6</v>
      </c>
      <c r="E72" s="128">
        <v>3</v>
      </c>
      <c r="F72" s="117">
        <v>204</v>
      </c>
      <c r="G72" s="118">
        <f t="shared" si="3"/>
        <v>612</v>
      </c>
      <c r="H72" s="114" t="s">
        <v>17</v>
      </c>
      <c r="I72" s="115">
        <v>0</v>
      </c>
      <c r="J72" s="113">
        <v>44407</v>
      </c>
      <c r="K72" s="131">
        <v>44412</v>
      </c>
      <c r="L72" s="125" t="str">
        <f t="shared" ca="1" si="4"/>
        <v>-</v>
      </c>
      <c r="M72" s="131">
        <v>44411</v>
      </c>
      <c r="N72" s="137"/>
      <c r="O72" s="133" t="s">
        <v>78</v>
      </c>
    </row>
    <row r="73" spans="1:15" ht="15" customHeight="1">
      <c r="A73" s="119" t="s">
        <v>74</v>
      </c>
      <c r="B73" s="141">
        <v>249374</v>
      </c>
      <c r="C73" s="119" t="s">
        <v>528</v>
      </c>
      <c r="D73" s="127" t="s">
        <v>43</v>
      </c>
      <c r="E73" s="128">
        <v>1</v>
      </c>
      <c r="F73" s="117">
        <v>338.92</v>
      </c>
      <c r="G73" s="118">
        <f t="shared" si="3"/>
        <v>338.92</v>
      </c>
      <c r="H73" s="114" t="s">
        <v>47</v>
      </c>
      <c r="I73" s="115">
        <v>0</v>
      </c>
      <c r="J73" s="113">
        <v>44407</v>
      </c>
      <c r="K73" s="131">
        <v>44454</v>
      </c>
      <c r="L73" s="125" t="str">
        <f t="shared" ca="1" si="4"/>
        <v>-</v>
      </c>
      <c r="M73" s="131">
        <v>44467</v>
      </c>
      <c r="N73" s="137"/>
      <c r="O73" s="133" t="s">
        <v>78</v>
      </c>
    </row>
    <row r="74" spans="1:15" ht="15" customHeight="1">
      <c r="A74" s="119" t="s">
        <v>74</v>
      </c>
      <c r="B74" s="141">
        <v>249131</v>
      </c>
      <c r="C74" s="119" t="s">
        <v>529</v>
      </c>
      <c r="D74" s="127" t="s">
        <v>43</v>
      </c>
      <c r="E74" s="128">
        <v>1</v>
      </c>
      <c r="F74" s="117">
        <v>501.33</v>
      </c>
      <c r="G74" s="118">
        <f t="shared" si="3"/>
        <v>501.33</v>
      </c>
      <c r="H74" s="114" t="s">
        <v>47</v>
      </c>
      <c r="I74" s="115">
        <v>0</v>
      </c>
      <c r="J74" s="113">
        <v>44407</v>
      </c>
      <c r="K74" s="131">
        <v>44431</v>
      </c>
      <c r="L74" s="125" t="str">
        <f t="shared" ca="1" si="4"/>
        <v>-</v>
      </c>
      <c r="M74" s="131">
        <v>44432</v>
      </c>
      <c r="N74" s="137"/>
      <c r="O74" s="133" t="s">
        <v>78</v>
      </c>
    </row>
    <row r="75" spans="1:15" s="123" customFormat="1">
      <c r="C75" s="147"/>
      <c r="D75" s="147"/>
      <c r="E75" s="148"/>
      <c r="F75" s="149"/>
      <c r="K75" s="150"/>
      <c r="L75" s="151"/>
      <c r="M75" s="151"/>
    </row>
    <row r="76" spans="1:15" s="123" customFormat="1">
      <c r="C76" s="147"/>
      <c r="D76" s="147"/>
      <c r="E76" s="148"/>
      <c r="F76" s="149"/>
      <c r="K76" s="150"/>
      <c r="L76" s="151"/>
      <c r="M76" s="151"/>
    </row>
    <row r="77" spans="1:15" s="123" customFormat="1">
      <c r="C77" s="147"/>
      <c r="D77" s="147"/>
      <c r="E77" s="148"/>
      <c r="F77" s="149"/>
      <c r="K77" s="150"/>
      <c r="L77" s="151"/>
      <c r="M77" s="151"/>
    </row>
    <row r="78" spans="1:15" s="123" customFormat="1">
      <c r="C78" s="147"/>
      <c r="D78" s="147"/>
      <c r="E78" s="148"/>
      <c r="F78" s="149"/>
      <c r="K78" s="150"/>
      <c r="L78" s="151"/>
      <c r="M78" s="151"/>
    </row>
    <row r="79" spans="1:15" s="123" customFormat="1">
      <c r="C79" s="147"/>
      <c r="D79" s="147"/>
      <c r="E79" s="148"/>
      <c r="F79" s="149"/>
      <c r="K79" s="150"/>
      <c r="L79" s="151"/>
      <c r="M79" s="151"/>
    </row>
    <row r="80" spans="1:15" s="123" customFormat="1">
      <c r="C80" s="147"/>
      <c r="D80" s="147"/>
      <c r="E80" s="148"/>
      <c r="F80" s="149"/>
      <c r="K80" s="150"/>
      <c r="L80" s="151"/>
      <c r="M80" s="151"/>
    </row>
    <row r="81" spans="3:13" s="123" customFormat="1">
      <c r="C81" s="147"/>
      <c r="D81" s="147"/>
      <c r="E81" s="148"/>
      <c r="F81" s="149"/>
      <c r="K81" s="150"/>
      <c r="L81" s="151"/>
      <c r="M81" s="151"/>
    </row>
    <row r="82" spans="3:13" s="123" customFormat="1">
      <c r="C82" s="147"/>
      <c r="D82" s="147"/>
      <c r="E82" s="148"/>
      <c r="F82" s="149"/>
      <c r="K82" s="150"/>
      <c r="L82" s="151"/>
      <c r="M82" s="151"/>
    </row>
    <row r="83" spans="3:13" s="123" customFormat="1">
      <c r="C83" s="147"/>
      <c r="D83" s="147"/>
      <c r="E83" s="148"/>
      <c r="F83" s="149"/>
      <c r="K83" s="150"/>
      <c r="L83" s="151"/>
      <c r="M83" s="151"/>
    </row>
    <row r="84" spans="3:13" s="123" customFormat="1">
      <c r="C84" s="147"/>
      <c r="D84" s="147"/>
      <c r="E84" s="148"/>
      <c r="F84" s="149"/>
      <c r="K84" s="150"/>
      <c r="L84" s="151"/>
      <c r="M84" s="151"/>
    </row>
    <row r="85" spans="3:13" s="123" customFormat="1">
      <c r="C85" s="147"/>
      <c r="D85" s="147"/>
      <c r="E85" s="148"/>
      <c r="F85" s="149"/>
      <c r="K85" s="150"/>
      <c r="L85" s="151"/>
      <c r="M85" s="151"/>
    </row>
    <row r="86" spans="3:13" s="123" customFormat="1">
      <c r="C86" s="147"/>
      <c r="D86" s="147"/>
      <c r="E86" s="148"/>
      <c r="F86" s="149"/>
      <c r="K86" s="150"/>
      <c r="L86" s="151"/>
      <c r="M86" s="151"/>
    </row>
    <row r="87" spans="3:13" s="123" customFormat="1">
      <c r="C87" s="147"/>
      <c r="D87" s="147"/>
      <c r="E87" s="148"/>
      <c r="F87" s="149"/>
      <c r="K87" s="150"/>
      <c r="L87" s="151"/>
      <c r="M87" s="151"/>
    </row>
    <row r="88" spans="3:13" s="123" customFormat="1">
      <c r="C88" s="147"/>
      <c r="D88" s="147"/>
      <c r="E88" s="148"/>
      <c r="F88" s="149"/>
      <c r="K88" s="150"/>
      <c r="L88" s="151"/>
      <c r="M88" s="151"/>
    </row>
    <row r="89" spans="3:13" s="123" customFormat="1">
      <c r="C89" s="147"/>
      <c r="D89" s="147"/>
      <c r="E89" s="148"/>
      <c r="F89" s="149"/>
      <c r="K89" s="150"/>
      <c r="L89" s="151"/>
      <c r="M89" s="151"/>
    </row>
    <row r="90" spans="3:13" s="123" customFormat="1">
      <c r="C90" s="147"/>
      <c r="D90" s="147"/>
      <c r="E90" s="148"/>
      <c r="F90" s="149"/>
      <c r="K90" s="150"/>
      <c r="L90" s="151"/>
      <c r="M90" s="151"/>
    </row>
    <row r="91" spans="3:13" s="123" customFormat="1">
      <c r="C91" s="147"/>
      <c r="D91" s="147"/>
      <c r="E91" s="148"/>
      <c r="F91" s="149"/>
      <c r="K91" s="150"/>
      <c r="L91" s="151"/>
      <c r="M91" s="151"/>
    </row>
    <row r="92" spans="3:13" s="123" customFormat="1">
      <c r="C92" s="147"/>
      <c r="D92" s="147"/>
      <c r="E92" s="148"/>
      <c r="F92" s="149"/>
      <c r="K92" s="150"/>
      <c r="L92" s="151"/>
      <c r="M92" s="151"/>
    </row>
    <row r="93" spans="3:13" s="123" customFormat="1">
      <c r="C93" s="147"/>
      <c r="D93" s="147"/>
      <c r="E93" s="148"/>
      <c r="F93" s="149"/>
      <c r="K93" s="150"/>
      <c r="L93" s="151"/>
      <c r="M93" s="151"/>
    </row>
    <row r="94" spans="3:13" s="123" customFormat="1">
      <c r="C94" s="147"/>
      <c r="D94" s="147"/>
      <c r="E94" s="148"/>
      <c r="F94" s="149"/>
      <c r="K94" s="150"/>
      <c r="L94" s="151"/>
      <c r="M94" s="151"/>
    </row>
    <row r="95" spans="3:13" s="123" customFormat="1">
      <c r="C95" s="147"/>
      <c r="D95" s="147"/>
      <c r="E95" s="148"/>
      <c r="F95" s="149"/>
      <c r="K95" s="150"/>
      <c r="L95" s="151"/>
      <c r="M95" s="151"/>
    </row>
    <row r="96" spans="3:13" s="123" customFormat="1">
      <c r="C96" s="147"/>
      <c r="D96" s="147"/>
      <c r="E96" s="148"/>
      <c r="F96" s="149"/>
      <c r="K96" s="150"/>
      <c r="L96" s="151"/>
      <c r="M96" s="151"/>
    </row>
    <row r="97" spans="3:13" s="123" customFormat="1">
      <c r="C97" s="147"/>
      <c r="D97" s="147"/>
      <c r="E97" s="148"/>
      <c r="F97" s="149"/>
      <c r="K97" s="150"/>
      <c r="L97" s="151"/>
      <c r="M97" s="151"/>
    </row>
    <row r="98" spans="3:13" s="123" customFormat="1">
      <c r="C98" s="147"/>
      <c r="D98" s="147"/>
      <c r="E98" s="148"/>
      <c r="F98" s="149"/>
      <c r="K98" s="150"/>
      <c r="L98" s="151"/>
      <c r="M98" s="151"/>
    </row>
    <row r="99" spans="3:13" s="123" customFormat="1">
      <c r="C99" s="147"/>
      <c r="D99" s="147"/>
      <c r="E99" s="148"/>
      <c r="F99" s="149"/>
      <c r="K99" s="150"/>
      <c r="L99" s="151"/>
      <c r="M99" s="151"/>
    </row>
    <row r="100" spans="3:13" s="123" customFormat="1">
      <c r="C100" s="147"/>
      <c r="D100" s="147"/>
      <c r="E100" s="148"/>
      <c r="F100" s="149"/>
      <c r="K100" s="150"/>
      <c r="L100" s="151"/>
      <c r="M100" s="151"/>
    </row>
    <row r="101" spans="3:13" s="123" customFormat="1">
      <c r="C101" s="147"/>
      <c r="D101" s="147"/>
      <c r="E101" s="148"/>
      <c r="F101" s="149"/>
      <c r="K101" s="150"/>
      <c r="L101" s="151"/>
      <c r="M101" s="151"/>
    </row>
    <row r="102" spans="3:13" s="123" customFormat="1">
      <c r="C102" s="147"/>
      <c r="D102" s="147"/>
      <c r="E102" s="148"/>
      <c r="F102" s="149"/>
      <c r="K102" s="150"/>
      <c r="L102" s="151"/>
      <c r="M102" s="151"/>
    </row>
    <row r="103" spans="3:13" s="123" customFormat="1">
      <c r="C103" s="147"/>
      <c r="D103" s="147"/>
      <c r="E103" s="148"/>
      <c r="F103" s="149"/>
      <c r="K103" s="150"/>
      <c r="L103" s="151"/>
      <c r="M103" s="151"/>
    </row>
    <row r="104" spans="3:13" s="123" customFormat="1">
      <c r="C104" s="147"/>
      <c r="D104" s="147"/>
      <c r="E104" s="148"/>
      <c r="F104" s="149"/>
      <c r="K104" s="150"/>
      <c r="L104" s="151"/>
      <c r="M104" s="151"/>
    </row>
    <row r="105" spans="3:13" s="123" customFormat="1">
      <c r="C105" s="147"/>
      <c r="D105" s="147"/>
      <c r="E105" s="148"/>
      <c r="F105" s="149"/>
      <c r="K105" s="150"/>
      <c r="L105" s="151"/>
      <c r="M105" s="151"/>
    </row>
    <row r="106" spans="3:13" s="123" customFormat="1">
      <c r="C106" s="147"/>
      <c r="D106" s="147"/>
      <c r="E106" s="148"/>
      <c r="F106" s="149"/>
      <c r="K106" s="150"/>
      <c r="L106" s="151"/>
      <c r="M106" s="151"/>
    </row>
    <row r="107" spans="3:13" s="123" customFormat="1">
      <c r="C107" s="147"/>
      <c r="D107" s="147"/>
      <c r="E107" s="148"/>
      <c r="F107" s="149"/>
      <c r="K107" s="150"/>
      <c r="L107" s="151"/>
      <c r="M107" s="151"/>
    </row>
    <row r="108" spans="3:13" s="123" customFormat="1">
      <c r="C108" s="147"/>
      <c r="D108" s="147"/>
      <c r="E108" s="148"/>
      <c r="F108" s="149"/>
      <c r="K108" s="150"/>
      <c r="L108" s="151"/>
      <c r="M108" s="151"/>
    </row>
    <row r="109" spans="3:13" s="123" customFormat="1">
      <c r="C109" s="147"/>
      <c r="D109" s="147"/>
      <c r="E109" s="148"/>
      <c r="F109" s="149"/>
      <c r="K109" s="150"/>
      <c r="L109" s="151"/>
      <c r="M109" s="151"/>
    </row>
    <row r="110" spans="3:13" s="123" customFormat="1">
      <c r="C110" s="147"/>
      <c r="D110" s="147"/>
      <c r="E110" s="148"/>
      <c r="F110" s="149"/>
      <c r="K110" s="150"/>
      <c r="L110" s="151"/>
      <c r="M110" s="151"/>
    </row>
    <row r="111" spans="3:13" s="123" customFormat="1">
      <c r="C111" s="147"/>
      <c r="D111" s="147"/>
      <c r="E111" s="148"/>
      <c r="F111" s="149"/>
      <c r="K111" s="150"/>
      <c r="L111" s="151"/>
      <c r="M111" s="151"/>
    </row>
    <row r="112" spans="3:13" s="123" customFormat="1">
      <c r="C112" s="147"/>
      <c r="D112" s="147"/>
      <c r="E112" s="148"/>
      <c r="F112" s="149"/>
      <c r="K112" s="150"/>
      <c r="L112" s="151"/>
      <c r="M112" s="151"/>
    </row>
    <row r="113" spans="3:13" s="123" customFormat="1">
      <c r="C113" s="147"/>
      <c r="D113" s="147"/>
      <c r="E113" s="148"/>
      <c r="F113" s="149"/>
      <c r="K113" s="150"/>
      <c r="L113" s="151"/>
      <c r="M113" s="151"/>
    </row>
    <row r="114" spans="3:13" s="123" customFormat="1">
      <c r="C114" s="147"/>
      <c r="D114" s="147"/>
      <c r="E114" s="148"/>
      <c r="F114" s="149"/>
      <c r="K114" s="150"/>
      <c r="L114" s="151"/>
      <c r="M114" s="151"/>
    </row>
    <row r="115" spans="3:13" s="123" customFormat="1">
      <c r="C115" s="147"/>
      <c r="D115" s="147"/>
      <c r="E115" s="148"/>
      <c r="F115" s="149"/>
      <c r="K115" s="150"/>
      <c r="L115" s="151"/>
      <c r="M115" s="151"/>
    </row>
    <row r="116" spans="3:13" s="123" customFormat="1">
      <c r="C116" s="147"/>
      <c r="D116" s="147"/>
      <c r="E116" s="148"/>
      <c r="F116" s="149"/>
      <c r="K116" s="150"/>
      <c r="L116" s="151"/>
      <c r="M116" s="151"/>
    </row>
    <row r="117" spans="3:13" s="123" customFormat="1">
      <c r="C117" s="147"/>
      <c r="D117" s="147"/>
      <c r="E117" s="148"/>
      <c r="F117" s="149"/>
      <c r="K117" s="150"/>
      <c r="L117" s="151"/>
      <c r="M117" s="151"/>
    </row>
    <row r="118" spans="3:13" s="123" customFormat="1">
      <c r="C118" s="147"/>
      <c r="D118" s="147"/>
      <c r="E118" s="148"/>
      <c r="F118" s="149"/>
      <c r="K118" s="150"/>
      <c r="L118" s="151"/>
      <c r="M118" s="151"/>
    </row>
    <row r="119" spans="3:13" s="123" customFormat="1">
      <c r="C119" s="147"/>
      <c r="D119" s="147"/>
      <c r="E119" s="148"/>
      <c r="F119" s="149"/>
      <c r="K119" s="150"/>
      <c r="L119" s="151"/>
      <c r="M119" s="151"/>
    </row>
    <row r="120" spans="3:13" s="123" customFormat="1">
      <c r="C120" s="147"/>
      <c r="D120" s="147"/>
      <c r="E120" s="148"/>
      <c r="F120" s="149"/>
      <c r="K120" s="150"/>
      <c r="L120" s="151"/>
      <c r="M120" s="151"/>
    </row>
    <row r="121" spans="3:13" s="123" customFormat="1">
      <c r="C121" s="147"/>
      <c r="D121" s="147"/>
      <c r="E121" s="148"/>
      <c r="F121" s="149"/>
      <c r="K121" s="150"/>
      <c r="L121" s="151"/>
      <c r="M121" s="151"/>
    </row>
    <row r="122" spans="3:13" s="123" customFormat="1">
      <c r="C122" s="147"/>
      <c r="D122" s="147"/>
      <c r="E122" s="148"/>
      <c r="F122" s="149"/>
      <c r="K122" s="150"/>
      <c r="L122" s="151"/>
      <c r="M122" s="151"/>
    </row>
    <row r="123" spans="3:13" s="123" customFormat="1">
      <c r="C123" s="147"/>
      <c r="D123" s="147"/>
      <c r="E123" s="148"/>
      <c r="F123" s="149"/>
      <c r="K123" s="150"/>
      <c r="L123" s="151"/>
      <c r="M123" s="151"/>
    </row>
    <row r="124" spans="3:13" s="123" customFormat="1">
      <c r="C124" s="147"/>
      <c r="D124" s="147"/>
      <c r="E124" s="148"/>
      <c r="F124" s="149"/>
      <c r="K124" s="150"/>
      <c r="L124" s="151"/>
      <c r="M124" s="151"/>
    </row>
    <row r="125" spans="3:13" s="123" customFormat="1">
      <c r="C125" s="147"/>
      <c r="D125" s="147"/>
      <c r="E125" s="148"/>
      <c r="F125" s="149"/>
      <c r="K125" s="150"/>
      <c r="L125" s="151"/>
      <c r="M125" s="151"/>
    </row>
    <row r="126" spans="3:13" s="123" customFormat="1">
      <c r="C126" s="147"/>
      <c r="D126" s="147"/>
      <c r="E126" s="148"/>
      <c r="F126" s="149"/>
      <c r="K126" s="150"/>
      <c r="L126" s="151"/>
      <c r="M126" s="151"/>
    </row>
    <row r="127" spans="3:13" s="123" customFormat="1">
      <c r="C127" s="147"/>
      <c r="D127" s="147"/>
      <c r="E127" s="148"/>
      <c r="F127" s="149"/>
      <c r="K127" s="150"/>
      <c r="L127" s="151"/>
      <c r="M127" s="151"/>
    </row>
    <row r="128" spans="3:13" s="123" customFormat="1">
      <c r="C128" s="147"/>
      <c r="D128" s="147"/>
      <c r="E128" s="148"/>
      <c r="F128" s="149"/>
      <c r="K128" s="150"/>
      <c r="L128" s="151"/>
      <c r="M128" s="151"/>
    </row>
    <row r="129" spans="3:13" s="123" customFormat="1">
      <c r="C129" s="147"/>
      <c r="D129" s="147"/>
      <c r="E129" s="148"/>
      <c r="F129" s="149"/>
      <c r="K129" s="150"/>
      <c r="L129" s="151"/>
      <c r="M129" s="151"/>
    </row>
    <row r="130" spans="3:13" s="123" customFormat="1">
      <c r="C130" s="147"/>
      <c r="D130" s="147"/>
      <c r="E130" s="148"/>
      <c r="F130" s="149"/>
      <c r="K130" s="150"/>
      <c r="L130" s="151"/>
      <c r="M130" s="151"/>
    </row>
    <row r="131" spans="3:13" s="123" customFormat="1">
      <c r="C131" s="147"/>
      <c r="D131" s="147"/>
      <c r="E131" s="148"/>
      <c r="F131" s="149"/>
      <c r="K131" s="150"/>
      <c r="L131" s="151"/>
      <c r="M131" s="151"/>
    </row>
    <row r="132" spans="3:13" s="123" customFormat="1">
      <c r="C132" s="147"/>
      <c r="D132" s="147"/>
      <c r="E132" s="148"/>
      <c r="F132" s="149"/>
      <c r="K132" s="150"/>
      <c r="L132" s="151"/>
      <c r="M132" s="151"/>
    </row>
    <row r="133" spans="3:13" s="123" customFormat="1">
      <c r="C133" s="147"/>
      <c r="D133" s="147"/>
      <c r="E133" s="148"/>
      <c r="F133" s="149"/>
      <c r="K133" s="150"/>
      <c r="L133" s="151"/>
      <c r="M133" s="151"/>
    </row>
    <row r="134" spans="3:13" s="123" customFormat="1">
      <c r="C134" s="147"/>
      <c r="D134" s="147"/>
      <c r="E134" s="148"/>
      <c r="F134" s="149"/>
      <c r="K134" s="150"/>
      <c r="L134" s="151"/>
      <c r="M134" s="151"/>
    </row>
    <row r="135" spans="3:13" s="123" customFormat="1">
      <c r="C135" s="147"/>
      <c r="D135" s="147"/>
      <c r="E135" s="148"/>
      <c r="F135" s="149"/>
      <c r="K135" s="150"/>
      <c r="L135" s="151"/>
      <c r="M135" s="151"/>
    </row>
    <row r="136" spans="3:13" s="123" customFormat="1">
      <c r="C136" s="147"/>
      <c r="D136" s="147"/>
      <c r="E136" s="148"/>
      <c r="F136" s="149"/>
      <c r="K136" s="150"/>
      <c r="L136" s="151"/>
      <c r="M136" s="151"/>
    </row>
    <row r="137" spans="3:13" s="123" customFormat="1">
      <c r="C137" s="147"/>
      <c r="D137" s="147"/>
      <c r="E137" s="148"/>
      <c r="F137" s="149"/>
      <c r="K137" s="150"/>
      <c r="L137" s="151"/>
      <c r="M137" s="151"/>
    </row>
    <row r="138" spans="3:13" s="123" customFormat="1">
      <c r="C138" s="147"/>
      <c r="D138" s="147"/>
      <c r="E138" s="148"/>
      <c r="F138" s="149"/>
      <c r="K138" s="150"/>
      <c r="L138" s="151"/>
      <c r="M138" s="151"/>
    </row>
    <row r="139" spans="3:13" s="123" customFormat="1">
      <c r="C139" s="147"/>
      <c r="D139" s="147"/>
      <c r="E139" s="148"/>
      <c r="F139" s="149"/>
      <c r="K139" s="150"/>
      <c r="L139" s="151"/>
      <c r="M139" s="151"/>
    </row>
    <row r="140" spans="3:13" s="123" customFormat="1">
      <c r="C140" s="147"/>
      <c r="D140" s="147"/>
      <c r="E140" s="148"/>
      <c r="F140" s="149"/>
      <c r="K140" s="150"/>
      <c r="L140" s="151"/>
      <c r="M140" s="151"/>
    </row>
    <row r="141" spans="3:13" s="123" customFormat="1">
      <c r="C141" s="147"/>
      <c r="D141" s="147"/>
      <c r="E141" s="148"/>
      <c r="F141" s="149"/>
      <c r="K141" s="150"/>
      <c r="L141" s="151"/>
      <c r="M141" s="151"/>
    </row>
    <row r="142" spans="3:13" s="123" customFormat="1">
      <c r="C142" s="147"/>
      <c r="D142" s="147"/>
      <c r="E142" s="148"/>
      <c r="F142" s="149"/>
      <c r="K142" s="150"/>
      <c r="L142" s="151"/>
      <c r="M142" s="151"/>
    </row>
    <row r="143" spans="3:13" s="123" customFormat="1">
      <c r="C143" s="147"/>
      <c r="D143" s="147"/>
      <c r="E143" s="148"/>
      <c r="F143" s="149"/>
      <c r="K143" s="150"/>
      <c r="L143" s="151"/>
      <c r="M143" s="151"/>
    </row>
    <row r="144" spans="3:13" s="123" customFormat="1">
      <c r="C144" s="147"/>
      <c r="D144" s="147"/>
      <c r="E144" s="148"/>
      <c r="F144" s="149"/>
      <c r="K144" s="150"/>
      <c r="L144" s="151"/>
      <c r="M144" s="151"/>
    </row>
    <row r="145" spans="3:13" s="123" customFormat="1">
      <c r="C145" s="147"/>
      <c r="D145" s="147"/>
      <c r="E145" s="148"/>
      <c r="F145" s="149"/>
      <c r="K145" s="150"/>
      <c r="L145" s="151"/>
      <c r="M145" s="151"/>
    </row>
    <row r="146" spans="3:13" s="123" customFormat="1">
      <c r="C146" s="147"/>
      <c r="D146" s="147"/>
      <c r="E146" s="148"/>
      <c r="F146" s="149"/>
      <c r="K146" s="150"/>
      <c r="L146" s="151"/>
      <c r="M146" s="151"/>
    </row>
    <row r="147" spans="3:13" s="123" customFormat="1">
      <c r="C147" s="147"/>
      <c r="D147" s="147"/>
      <c r="E147" s="148"/>
      <c r="F147" s="149"/>
      <c r="K147" s="150"/>
      <c r="L147" s="151"/>
      <c r="M147" s="151"/>
    </row>
    <row r="148" spans="3:13" s="123" customFormat="1">
      <c r="C148" s="147"/>
      <c r="D148" s="147"/>
      <c r="E148" s="148"/>
      <c r="F148" s="149"/>
      <c r="K148" s="150"/>
      <c r="L148" s="151"/>
      <c r="M148" s="151"/>
    </row>
    <row r="149" spans="3:13" s="123" customFormat="1">
      <c r="C149" s="147"/>
      <c r="D149" s="147"/>
      <c r="E149" s="148"/>
      <c r="F149" s="149"/>
      <c r="K149" s="150"/>
      <c r="L149" s="151"/>
      <c r="M149" s="151"/>
    </row>
    <row r="150" spans="3:13" s="123" customFormat="1">
      <c r="C150" s="147"/>
      <c r="D150" s="147"/>
      <c r="E150" s="148"/>
      <c r="F150" s="149"/>
      <c r="K150" s="150"/>
      <c r="L150" s="151"/>
      <c r="M150" s="151"/>
    </row>
    <row r="151" spans="3:13" s="123" customFormat="1">
      <c r="C151" s="147"/>
      <c r="D151" s="147"/>
      <c r="E151" s="148"/>
      <c r="F151" s="149"/>
      <c r="K151" s="150"/>
      <c r="L151" s="151"/>
      <c r="M151" s="151"/>
    </row>
    <row r="152" spans="3:13" s="123" customFormat="1">
      <c r="C152" s="147"/>
      <c r="D152" s="147"/>
      <c r="E152" s="148"/>
      <c r="F152" s="149"/>
      <c r="K152" s="150"/>
      <c r="L152" s="151"/>
      <c r="M152" s="151"/>
    </row>
    <row r="153" spans="3:13" s="123" customFormat="1">
      <c r="C153" s="147"/>
      <c r="D153" s="147"/>
      <c r="E153" s="148"/>
      <c r="F153" s="149"/>
      <c r="K153" s="150"/>
      <c r="L153" s="151"/>
      <c r="M153" s="151"/>
    </row>
    <row r="154" spans="3:13" s="123" customFormat="1">
      <c r="C154" s="147"/>
      <c r="D154" s="147"/>
      <c r="E154" s="148"/>
      <c r="F154" s="149"/>
      <c r="K154" s="150"/>
      <c r="L154" s="151"/>
      <c r="M154" s="151"/>
    </row>
    <row r="155" spans="3:13" s="123" customFormat="1">
      <c r="C155" s="147"/>
      <c r="D155" s="147"/>
      <c r="E155" s="148"/>
      <c r="F155" s="149"/>
      <c r="K155" s="150"/>
      <c r="L155" s="151"/>
      <c r="M155" s="151"/>
    </row>
    <row r="156" spans="3:13" s="123" customFormat="1">
      <c r="C156" s="147"/>
      <c r="D156" s="147"/>
      <c r="E156" s="148"/>
      <c r="F156" s="149"/>
      <c r="K156" s="150"/>
      <c r="L156" s="151"/>
      <c r="M156" s="151"/>
    </row>
    <row r="157" spans="3:13" s="123" customFormat="1">
      <c r="C157" s="147"/>
      <c r="D157" s="147"/>
      <c r="E157" s="148"/>
      <c r="F157" s="149"/>
      <c r="K157" s="150"/>
      <c r="L157" s="151"/>
      <c r="M157" s="151"/>
    </row>
    <row r="158" spans="3:13" s="123" customFormat="1">
      <c r="C158" s="147"/>
      <c r="D158" s="147"/>
      <c r="E158" s="148"/>
      <c r="F158" s="149"/>
      <c r="K158" s="150"/>
      <c r="L158" s="151"/>
      <c r="M158" s="151"/>
    </row>
    <row r="159" spans="3:13" s="123" customFormat="1">
      <c r="C159" s="147"/>
      <c r="D159" s="147"/>
      <c r="E159" s="148"/>
      <c r="F159" s="149"/>
      <c r="K159" s="150"/>
      <c r="L159" s="151"/>
      <c r="M159" s="151"/>
    </row>
    <row r="160" spans="3:13" s="123" customFormat="1">
      <c r="C160" s="147"/>
      <c r="D160" s="147"/>
      <c r="E160" s="148"/>
      <c r="F160" s="149"/>
      <c r="K160" s="150"/>
      <c r="L160" s="151"/>
      <c r="M160" s="151"/>
    </row>
    <row r="161" spans="3:13" s="123" customFormat="1">
      <c r="C161" s="147"/>
      <c r="D161" s="147"/>
      <c r="E161" s="148"/>
      <c r="F161" s="149"/>
      <c r="K161" s="150"/>
      <c r="L161" s="151"/>
      <c r="M161" s="151"/>
    </row>
    <row r="162" spans="3:13" s="123" customFormat="1">
      <c r="C162" s="147"/>
      <c r="D162" s="147"/>
      <c r="E162" s="148"/>
      <c r="F162" s="149"/>
      <c r="K162" s="150"/>
      <c r="L162" s="151"/>
      <c r="M162" s="151"/>
    </row>
    <row r="163" spans="3:13" s="123" customFormat="1">
      <c r="C163" s="147"/>
      <c r="D163" s="147"/>
      <c r="E163" s="148"/>
      <c r="F163" s="149"/>
      <c r="K163" s="150"/>
      <c r="L163" s="151"/>
      <c r="M163" s="151"/>
    </row>
    <row r="164" spans="3:13" s="123" customFormat="1">
      <c r="C164" s="147"/>
      <c r="D164" s="147"/>
      <c r="E164" s="148"/>
      <c r="F164" s="149"/>
      <c r="K164" s="150"/>
      <c r="L164" s="151"/>
      <c r="M164" s="151"/>
    </row>
    <row r="165" spans="3:13" s="123" customFormat="1">
      <c r="C165" s="147"/>
      <c r="D165" s="147"/>
      <c r="E165" s="148"/>
      <c r="F165" s="149"/>
      <c r="K165" s="150"/>
      <c r="L165" s="151"/>
      <c r="M165" s="151"/>
    </row>
    <row r="166" spans="3:13" s="123" customFormat="1">
      <c r="C166" s="147"/>
      <c r="D166" s="147"/>
      <c r="E166" s="148"/>
      <c r="F166" s="149"/>
      <c r="K166" s="150"/>
      <c r="L166" s="151"/>
      <c r="M166" s="151"/>
    </row>
    <row r="167" spans="3:13" s="123" customFormat="1">
      <c r="C167" s="147"/>
      <c r="D167" s="147"/>
      <c r="E167" s="148"/>
      <c r="F167" s="149"/>
      <c r="K167" s="150"/>
      <c r="L167" s="151"/>
      <c r="M167" s="151"/>
    </row>
    <row r="168" spans="3:13" s="123" customFormat="1">
      <c r="C168" s="147"/>
      <c r="D168" s="147"/>
      <c r="E168" s="148"/>
      <c r="F168" s="149"/>
      <c r="K168" s="150"/>
      <c r="L168" s="151"/>
      <c r="M168" s="151"/>
    </row>
    <row r="169" spans="3:13" s="123" customFormat="1">
      <c r="C169" s="147"/>
      <c r="D169" s="147"/>
      <c r="E169" s="148"/>
      <c r="F169" s="149"/>
      <c r="K169" s="150"/>
      <c r="L169" s="151"/>
      <c r="M169" s="151"/>
    </row>
    <row r="170" spans="3:13" s="123" customFormat="1">
      <c r="C170" s="147"/>
      <c r="D170" s="147"/>
      <c r="E170" s="148"/>
      <c r="F170" s="149"/>
      <c r="K170" s="150"/>
      <c r="L170" s="151"/>
      <c r="M170" s="151"/>
    </row>
    <row r="171" spans="3:13" s="123" customFormat="1">
      <c r="C171" s="147"/>
      <c r="D171" s="147"/>
      <c r="E171" s="148"/>
      <c r="F171" s="149"/>
      <c r="K171" s="150"/>
      <c r="L171" s="151"/>
      <c r="M171" s="151"/>
    </row>
    <row r="172" spans="3:13" s="123" customFormat="1">
      <c r="C172" s="147"/>
      <c r="D172" s="147"/>
      <c r="E172" s="148"/>
      <c r="F172" s="149"/>
      <c r="K172" s="150"/>
      <c r="L172" s="151"/>
      <c r="M172" s="151"/>
    </row>
    <row r="173" spans="3:13" s="123" customFormat="1">
      <c r="C173" s="147"/>
      <c r="D173" s="147"/>
      <c r="E173" s="148"/>
      <c r="F173" s="149"/>
      <c r="K173" s="150"/>
      <c r="L173" s="151"/>
      <c r="M173" s="151"/>
    </row>
    <row r="174" spans="3:13" s="123" customFormat="1">
      <c r="C174" s="147"/>
      <c r="D174" s="147"/>
      <c r="E174" s="148"/>
      <c r="F174" s="149"/>
      <c r="K174" s="150"/>
      <c r="L174" s="151"/>
      <c r="M174" s="151"/>
    </row>
    <row r="175" spans="3:13" s="123" customFormat="1">
      <c r="C175" s="147"/>
      <c r="D175" s="147"/>
      <c r="E175" s="148"/>
      <c r="F175" s="149"/>
      <c r="K175" s="150"/>
      <c r="L175" s="151"/>
      <c r="M175" s="151"/>
    </row>
    <row r="176" spans="3:13" s="123" customFormat="1">
      <c r="C176" s="147"/>
      <c r="D176" s="147"/>
      <c r="E176" s="148"/>
      <c r="F176" s="149"/>
      <c r="K176" s="150"/>
      <c r="L176" s="151"/>
      <c r="M176" s="151"/>
    </row>
    <row r="177" spans="3:13" s="123" customFormat="1">
      <c r="C177" s="147"/>
      <c r="D177" s="147"/>
      <c r="E177" s="148"/>
      <c r="F177" s="149"/>
      <c r="K177" s="150"/>
      <c r="L177" s="151"/>
      <c r="M177" s="151"/>
    </row>
    <row r="178" spans="3:13" s="123" customFormat="1">
      <c r="C178" s="147"/>
      <c r="D178" s="147"/>
      <c r="E178" s="148"/>
      <c r="F178" s="149"/>
      <c r="K178" s="150"/>
      <c r="L178" s="151"/>
      <c r="M178" s="151"/>
    </row>
    <row r="179" spans="3:13" s="123" customFormat="1">
      <c r="C179" s="147"/>
      <c r="D179" s="147"/>
      <c r="E179" s="148"/>
      <c r="F179" s="149"/>
      <c r="K179" s="150"/>
      <c r="L179" s="151"/>
      <c r="M179" s="151"/>
    </row>
    <row r="180" spans="3:13" s="123" customFormat="1">
      <c r="C180" s="147"/>
      <c r="D180" s="147"/>
      <c r="E180" s="148"/>
      <c r="F180" s="149"/>
      <c r="K180" s="150"/>
      <c r="L180" s="151"/>
      <c r="M180" s="151"/>
    </row>
    <row r="181" spans="3:13" s="123" customFormat="1">
      <c r="C181" s="147"/>
      <c r="D181" s="147"/>
      <c r="E181" s="148"/>
      <c r="F181" s="149"/>
      <c r="K181" s="150"/>
      <c r="L181" s="151"/>
      <c r="M181" s="151"/>
    </row>
    <row r="182" spans="3:13" s="123" customFormat="1">
      <c r="C182" s="147"/>
      <c r="D182" s="147"/>
      <c r="E182" s="148"/>
      <c r="F182" s="149"/>
      <c r="K182" s="150"/>
      <c r="L182" s="151"/>
      <c r="M182" s="151"/>
    </row>
    <row r="183" spans="3:13" s="123" customFormat="1">
      <c r="C183" s="147"/>
      <c r="D183" s="147"/>
      <c r="E183" s="148"/>
      <c r="F183" s="149"/>
      <c r="K183" s="150"/>
      <c r="L183" s="151"/>
      <c r="M183" s="151"/>
    </row>
    <row r="184" spans="3:13" s="123" customFormat="1">
      <c r="C184" s="147"/>
      <c r="D184" s="147"/>
      <c r="E184" s="148"/>
      <c r="F184" s="149"/>
      <c r="K184" s="150"/>
      <c r="L184" s="151"/>
      <c r="M184" s="151"/>
    </row>
    <row r="185" spans="3:13" s="123" customFormat="1">
      <c r="C185" s="147"/>
      <c r="D185" s="147"/>
      <c r="E185" s="148"/>
      <c r="F185" s="149"/>
      <c r="K185" s="150"/>
      <c r="L185" s="151"/>
      <c r="M185" s="151"/>
    </row>
    <row r="186" spans="3:13" s="123" customFormat="1">
      <c r="C186" s="147"/>
      <c r="D186" s="147"/>
      <c r="E186" s="148"/>
      <c r="F186" s="149"/>
      <c r="K186" s="150"/>
      <c r="L186" s="151"/>
      <c r="M186" s="151"/>
    </row>
    <row r="187" spans="3:13" s="123" customFormat="1">
      <c r="C187" s="147"/>
      <c r="D187" s="147"/>
      <c r="E187" s="148"/>
      <c r="F187" s="149"/>
      <c r="K187" s="150"/>
      <c r="L187" s="151"/>
      <c r="M187" s="151"/>
    </row>
    <row r="188" spans="3:13" s="123" customFormat="1">
      <c r="C188" s="147"/>
      <c r="D188" s="147"/>
      <c r="E188" s="148"/>
      <c r="F188" s="149"/>
      <c r="K188" s="150"/>
      <c r="L188" s="151"/>
      <c r="M188" s="151"/>
    </row>
    <row r="189" spans="3:13" s="123" customFormat="1">
      <c r="C189" s="147"/>
      <c r="D189" s="147"/>
      <c r="E189" s="148"/>
      <c r="F189" s="149"/>
      <c r="K189" s="150"/>
      <c r="L189" s="151"/>
      <c r="M189" s="151"/>
    </row>
    <row r="190" spans="3:13" s="123" customFormat="1">
      <c r="C190" s="147"/>
      <c r="D190" s="147"/>
      <c r="E190" s="148"/>
      <c r="F190" s="149"/>
      <c r="K190" s="150"/>
      <c r="L190" s="151"/>
      <c r="M190" s="151"/>
    </row>
    <row r="191" spans="3:13" s="123" customFormat="1">
      <c r="C191" s="147"/>
      <c r="D191" s="147"/>
      <c r="E191" s="148"/>
      <c r="F191" s="149"/>
      <c r="K191" s="150"/>
      <c r="L191" s="151"/>
      <c r="M191" s="151"/>
    </row>
    <row r="192" spans="3:13" s="123" customFormat="1">
      <c r="C192" s="147"/>
      <c r="D192" s="147"/>
      <c r="E192" s="148"/>
      <c r="F192" s="149"/>
      <c r="K192" s="150"/>
      <c r="L192" s="151"/>
      <c r="M192" s="151"/>
    </row>
    <row r="193" spans="3:13" s="123" customFormat="1">
      <c r="C193" s="147"/>
      <c r="D193" s="147"/>
      <c r="E193" s="148"/>
      <c r="F193" s="149"/>
      <c r="K193" s="150"/>
      <c r="L193" s="151"/>
      <c r="M193" s="151"/>
    </row>
    <row r="194" spans="3:13" s="123" customFormat="1">
      <c r="C194" s="147"/>
      <c r="D194" s="147"/>
      <c r="E194" s="148"/>
      <c r="F194" s="149"/>
      <c r="K194" s="150"/>
      <c r="L194" s="151"/>
      <c r="M194" s="151"/>
    </row>
    <row r="195" spans="3:13" s="123" customFormat="1">
      <c r="C195" s="147"/>
      <c r="D195" s="147"/>
      <c r="E195" s="148"/>
      <c r="F195" s="149"/>
      <c r="K195" s="150"/>
      <c r="L195" s="151"/>
      <c r="M195" s="151"/>
    </row>
    <row r="196" spans="3:13" s="123" customFormat="1">
      <c r="C196" s="147"/>
      <c r="D196" s="147"/>
      <c r="E196" s="148"/>
      <c r="F196" s="149"/>
      <c r="K196" s="150"/>
      <c r="L196" s="151"/>
      <c r="M196" s="151"/>
    </row>
    <row r="197" spans="3:13" s="123" customFormat="1">
      <c r="C197" s="147"/>
      <c r="D197" s="147"/>
      <c r="E197" s="148"/>
      <c r="F197" s="149"/>
      <c r="K197" s="150"/>
      <c r="L197" s="151"/>
      <c r="M197" s="151"/>
    </row>
    <row r="198" spans="3:13" s="123" customFormat="1">
      <c r="C198" s="147"/>
      <c r="D198" s="147"/>
      <c r="E198" s="148"/>
      <c r="F198" s="149"/>
      <c r="K198" s="150"/>
      <c r="L198" s="151"/>
      <c r="M198" s="151"/>
    </row>
    <row r="199" spans="3:13" s="123" customFormat="1">
      <c r="C199" s="147"/>
      <c r="D199" s="147"/>
      <c r="E199" s="148"/>
      <c r="F199" s="149"/>
      <c r="K199" s="150"/>
      <c r="L199" s="151"/>
      <c r="M199" s="151"/>
    </row>
    <row r="200" spans="3:13" s="123" customFormat="1">
      <c r="C200" s="147"/>
      <c r="D200" s="147"/>
      <c r="E200" s="148"/>
      <c r="F200" s="149"/>
      <c r="K200" s="150"/>
      <c r="L200" s="151"/>
      <c r="M200" s="151"/>
    </row>
    <row r="201" spans="3:13" s="123" customFormat="1">
      <c r="C201" s="147"/>
      <c r="D201" s="147"/>
      <c r="E201" s="148"/>
      <c r="F201" s="149"/>
      <c r="K201" s="150"/>
      <c r="L201" s="151"/>
      <c r="M201" s="151"/>
    </row>
    <row r="202" spans="3:13" s="123" customFormat="1">
      <c r="C202" s="147"/>
      <c r="D202" s="147"/>
      <c r="E202" s="148"/>
      <c r="F202" s="149"/>
      <c r="K202" s="150"/>
      <c r="L202" s="151"/>
      <c r="M202" s="151"/>
    </row>
    <row r="203" spans="3:13" s="123" customFormat="1">
      <c r="C203" s="147"/>
      <c r="D203" s="147"/>
      <c r="E203" s="148"/>
      <c r="F203" s="149"/>
      <c r="K203" s="150"/>
      <c r="L203" s="151"/>
      <c r="M203" s="151"/>
    </row>
    <row r="204" spans="3:13" s="123" customFormat="1">
      <c r="C204" s="147"/>
      <c r="D204" s="147"/>
      <c r="E204" s="148"/>
      <c r="F204" s="149"/>
      <c r="K204" s="150"/>
      <c r="L204" s="151"/>
      <c r="M204" s="151"/>
    </row>
    <row r="205" spans="3:13" s="123" customFormat="1">
      <c r="C205" s="147"/>
      <c r="D205" s="147"/>
      <c r="E205" s="148"/>
      <c r="F205" s="149"/>
      <c r="K205" s="150"/>
      <c r="L205" s="151"/>
      <c r="M205" s="151"/>
    </row>
    <row r="206" spans="3:13" s="123" customFormat="1">
      <c r="C206" s="147"/>
      <c r="D206" s="147"/>
      <c r="E206" s="148"/>
      <c r="F206" s="149"/>
      <c r="K206" s="150"/>
      <c r="L206" s="151"/>
      <c r="M206" s="151"/>
    </row>
    <row r="207" spans="3:13" s="123" customFormat="1">
      <c r="C207" s="147"/>
      <c r="D207" s="147"/>
      <c r="E207" s="148"/>
      <c r="F207" s="149"/>
      <c r="K207" s="150"/>
      <c r="L207" s="151"/>
      <c r="M207" s="151"/>
    </row>
    <row r="208" spans="3:13" s="123" customFormat="1">
      <c r="C208" s="147"/>
      <c r="D208" s="147"/>
      <c r="E208" s="148"/>
      <c r="F208" s="149"/>
      <c r="K208" s="150"/>
      <c r="L208" s="151"/>
      <c r="M208" s="151"/>
    </row>
    <row r="209" spans="3:13" s="123" customFormat="1">
      <c r="C209" s="147"/>
      <c r="D209" s="147"/>
      <c r="E209" s="148"/>
      <c r="F209" s="149"/>
      <c r="K209" s="150"/>
      <c r="L209" s="151"/>
      <c r="M209" s="151"/>
    </row>
    <row r="210" spans="3:13" s="123" customFormat="1">
      <c r="C210" s="147"/>
      <c r="D210" s="147"/>
      <c r="E210" s="148"/>
      <c r="F210" s="149"/>
      <c r="K210" s="150"/>
      <c r="L210" s="151"/>
      <c r="M210" s="151"/>
    </row>
    <row r="211" spans="3:13" s="123" customFormat="1">
      <c r="C211" s="147"/>
      <c r="D211" s="147"/>
      <c r="E211" s="148"/>
      <c r="F211" s="149"/>
      <c r="K211" s="150"/>
      <c r="L211" s="151"/>
      <c r="M211" s="151"/>
    </row>
    <row r="212" spans="3:13" s="123" customFormat="1">
      <c r="C212" s="147"/>
      <c r="D212" s="147"/>
      <c r="E212" s="148"/>
      <c r="F212" s="149"/>
      <c r="K212" s="150"/>
      <c r="L212" s="151"/>
      <c r="M212" s="151"/>
    </row>
    <row r="213" spans="3:13" s="123" customFormat="1">
      <c r="C213" s="147"/>
      <c r="D213" s="147"/>
      <c r="E213" s="148"/>
      <c r="F213" s="149"/>
      <c r="K213" s="150"/>
      <c r="L213" s="151"/>
      <c r="M213" s="151"/>
    </row>
    <row r="214" spans="3:13" s="123" customFormat="1">
      <c r="C214" s="147"/>
      <c r="D214" s="147"/>
      <c r="E214" s="148"/>
      <c r="F214" s="149"/>
      <c r="K214" s="150"/>
      <c r="L214" s="151"/>
      <c r="M214" s="151"/>
    </row>
    <row r="215" spans="3:13" s="123" customFormat="1">
      <c r="C215" s="147"/>
      <c r="D215" s="147"/>
      <c r="E215" s="148"/>
      <c r="F215" s="149"/>
      <c r="K215" s="150"/>
      <c r="L215" s="151"/>
      <c r="M215" s="151"/>
    </row>
    <row r="216" spans="3:13" s="123" customFormat="1">
      <c r="C216" s="147"/>
      <c r="D216" s="147"/>
      <c r="E216" s="148"/>
      <c r="F216" s="149"/>
      <c r="K216" s="150"/>
      <c r="L216" s="151"/>
      <c r="M216" s="151"/>
    </row>
    <row r="217" spans="3:13" s="123" customFormat="1">
      <c r="C217" s="147"/>
      <c r="D217" s="147"/>
      <c r="E217" s="148"/>
      <c r="F217" s="149"/>
      <c r="K217" s="150"/>
      <c r="L217" s="151"/>
      <c r="M217" s="151"/>
    </row>
    <row r="218" spans="3:13" s="123" customFormat="1">
      <c r="C218" s="147"/>
      <c r="D218" s="147"/>
      <c r="E218" s="148"/>
      <c r="F218" s="149"/>
      <c r="K218" s="150"/>
      <c r="L218" s="151"/>
      <c r="M218" s="151"/>
    </row>
    <row r="219" spans="3:13" s="123" customFormat="1">
      <c r="C219" s="147"/>
      <c r="D219" s="147"/>
      <c r="E219" s="148"/>
      <c r="F219" s="149"/>
      <c r="K219" s="150"/>
      <c r="L219" s="151"/>
      <c r="M219" s="151"/>
    </row>
    <row r="220" spans="3:13">
      <c r="E220" s="153"/>
      <c r="F220" s="154"/>
      <c r="G220" s="124"/>
      <c r="H220" s="124"/>
      <c r="I220" s="124"/>
      <c r="J220" s="124"/>
    </row>
    <row r="221" spans="3:13">
      <c r="E221" s="153"/>
      <c r="F221" s="154"/>
      <c r="G221" s="124"/>
      <c r="H221" s="124"/>
      <c r="I221" s="124"/>
      <c r="J221" s="124"/>
    </row>
    <row r="222" spans="3:13">
      <c r="E222" s="153"/>
      <c r="F222" s="154"/>
      <c r="G222" s="124"/>
      <c r="H222" s="124"/>
      <c r="I222" s="124"/>
      <c r="J222" s="124"/>
    </row>
    <row r="223" spans="3:13">
      <c r="E223" s="153"/>
      <c r="F223" s="154"/>
      <c r="G223" s="124"/>
      <c r="H223" s="124"/>
      <c r="I223" s="124"/>
      <c r="J223" s="124"/>
    </row>
    <row r="224" spans="3:13">
      <c r="E224" s="153"/>
      <c r="F224" s="154"/>
      <c r="G224" s="124"/>
      <c r="H224" s="124"/>
      <c r="I224" s="124"/>
      <c r="J224" s="124"/>
    </row>
    <row r="225" spans="4:13">
      <c r="D225" s="124"/>
      <c r="E225" s="153"/>
      <c r="F225" s="154"/>
      <c r="G225" s="124"/>
      <c r="H225" s="124"/>
      <c r="I225" s="124"/>
      <c r="J225" s="124"/>
      <c r="K225" s="124"/>
      <c r="L225" s="124"/>
      <c r="M225" s="124"/>
    </row>
    <row r="226" spans="4:13">
      <c r="D226" s="124"/>
      <c r="E226" s="153"/>
      <c r="F226" s="154"/>
      <c r="G226" s="124"/>
      <c r="H226" s="124"/>
      <c r="I226" s="124"/>
      <c r="J226" s="124"/>
      <c r="K226" s="124"/>
      <c r="L226" s="124"/>
      <c r="M226" s="124"/>
    </row>
    <row r="227" spans="4:13">
      <c r="D227" s="124"/>
      <c r="E227" s="153"/>
      <c r="F227" s="154"/>
      <c r="G227" s="124"/>
      <c r="H227" s="124"/>
      <c r="I227" s="124"/>
      <c r="J227" s="124"/>
      <c r="K227" s="124"/>
      <c r="L227" s="124"/>
      <c r="M227" s="124"/>
    </row>
    <row r="228" spans="4:13">
      <c r="D228" s="124"/>
      <c r="E228" s="153"/>
      <c r="F228" s="154"/>
      <c r="G228" s="124"/>
      <c r="H228" s="124"/>
      <c r="I228" s="124"/>
      <c r="J228" s="124"/>
      <c r="K228" s="124"/>
      <c r="L228" s="124"/>
      <c r="M228" s="124"/>
    </row>
    <row r="229" spans="4:13">
      <c r="D229" s="124"/>
      <c r="E229" s="153"/>
      <c r="F229" s="154"/>
      <c r="G229" s="124"/>
      <c r="H229" s="124"/>
      <c r="I229" s="124"/>
      <c r="J229" s="124"/>
      <c r="K229" s="124"/>
      <c r="L229" s="124"/>
      <c r="M229" s="124"/>
    </row>
    <row r="230" spans="4:13">
      <c r="D230" s="124"/>
      <c r="E230" s="153"/>
      <c r="F230" s="154"/>
      <c r="G230" s="124"/>
      <c r="H230" s="124"/>
      <c r="I230" s="124"/>
      <c r="J230" s="124"/>
      <c r="K230" s="124"/>
      <c r="L230" s="124"/>
      <c r="M230" s="124"/>
    </row>
    <row r="231" spans="4:13">
      <c r="D231" s="124"/>
      <c r="E231" s="153"/>
      <c r="F231" s="154"/>
      <c r="G231" s="124"/>
      <c r="H231" s="124"/>
      <c r="I231" s="124"/>
      <c r="J231" s="124"/>
      <c r="K231" s="124"/>
      <c r="L231" s="124"/>
      <c r="M231" s="124"/>
    </row>
    <row r="232" spans="4:13">
      <c r="D232" s="124"/>
      <c r="E232" s="153"/>
      <c r="F232" s="154"/>
      <c r="G232" s="124"/>
      <c r="H232" s="124"/>
      <c r="I232" s="124"/>
      <c r="J232" s="124"/>
      <c r="K232" s="124"/>
      <c r="L232" s="124"/>
      <c r="M232" s="124"/>
    </row>
    <row r="233" spans="4:13">
      <c r="D233" s="124"/>
      <c r="E233" s="153"/>
      <c r="F233" s="154"/>
      <c r="G233" s="124"/>
      <c r="H233" s="124"/>
      <c r="I233" s="124"/>
      <c r="J233" s="124"/>
      <c r="K233" s="124"/>
      <c r="L233" s="124"/>
      <c r="M233" s="124"/>
    </row>
    <row r="234" spans="4:13">
      <c r="D234" s="124"/>
      <c r="E234" s="153"/>
      <c r="F234" s="154"/>
      <c r="G234" s="124"/>
      <c r="H234" s="124"/>
      <c r="I234" s="124"/>
      <c r="J234" s="124"/>
      <c r="K234" s="124"/>
      <c r="L234" s="124"/>
      <c r="M234" s="124"/>
    </row>
    <row r="235" spans="4:13">
      <c r="D235" s="124"/>
      <c r="E235" s="153"/>
      <c r="F235" s="154"/>
      <c r="G235" s="124"/>
      <c r="H235" s="124"/>
      <c r="I235" s="124"/>
      <c r="J235" s="124"/>
      <c r="K235" s="124"/>
      <c r="L235" s="124"/>
      <c r="M235" s="124"/>
    </row>
    <row r="236" spans="4:13">
      <c r="D236" s="124"/>
      <c r="E236" s="153"/>
      <c r="F236" s="154"/>
      <c r="G236" s="124"/>
      <c r="H236" s="124"/>
      <c r="I236" s="124"/>
      <c r="J236" s="124"/>
      <c r="K236" s="124"/>
      <c r="L236" s="124"/>
      <c r="M236" s="124"/>
    </row>
    <row r="237" spans="4:13">
      <c r="D237" s="124"/>
      <c r="E237" s="153"/>
      <c r="F237" s="154"/>
      <c r="G237" s="124"/>
      <c r="H237" s="124"/>
      <c r="I237" s="124"/>
      <c r="J237" s="124"/>
      <c r="K237" s="124"/>
      <c r="L237" s="124"/>
      <c r="M237" s="124"/>
    </row>
    <row r="238" spans="4:13">
      <c r="D238" s="124"/>
      <c r="E238" s="153"/>
      <c r="F238" s="154"/>
      <c r="G238" s="124"/>
      <c r="H238" s="124"/>
      <c r="I238" s="124"/>
      <c r="J238" s="124"/>
      <c r="K238" s="124"/>
      <c r="L238" s="124"/>
      <c r="M238" s="124"/>
    </row>
    <row r="239" spans="4:13">
      <c r="D239" s="124"/>
      <c r="E239" s="153"/>
      <c r="F239" s="154"/>
      <c r="G239" s="124"/>
      <c r="H239" s="124"/>
      <c r="I239" s="124"/>
      <c r="J239" s="124"/>
      <c r="K239" s="124"/>
      <c r="L239" s="124"/>
      <c r="M239" s="124"/>
    </row>
    <row r="240" spans="4:13">
      <c r="D240" s="124"/>
      <c r="E240" s="153"/>
      <c r="F240" s="154"/>
      <c r="G240" s="124"/>
      <c r="H240" s="124"/>
      <c r="I240" s="124"/>
      <c r="J240" s="124"/>
      <c r="K240" s="124"/>
      <c r="L240" s="124"/>
      <c r="M240" s="124"/>
    </row>
    <row r="241" spans="4:13">
      <c r="D241" s="124"/>
      <c r="E241" s="153"/>
      <c r="F241" s="154"/>
      <c r="G241" s="124"/>
      <c r="H241" s="124"/>
      <c r="I241" s="124"/>
      <c r="J241" s="124"/>
      <c r="K241" s="124"/>
      <c r="L241" s="124"/>
      <c r="M241" s="124"/>
    </row>
    <row r="242" spans="4:13">
      <c r="D242" s="124"/>
      <c r="E242" s="153"/>
      <c r="F242" s="154"/>
      <c r="G242" s="124"/>
      <c r="H242" s="124"/>
      <c r="I242" s="124"/>
      <c r="J242" s="124"/>
      <c r="K242" s="124"/>
      <c r="L242" s="124"/>
      <c r="M242" s="124"/>
    </row>
    <row r="243" spans="4:13">
      <c r="D243" s="124"/>
      <c r="E243" s="153"/>
      <c r="F243" s="154"/>
      <c r="G243" s="124"/>
      <c r="H243" s="124"/>
      <c r="I243" s="124"/>
      <c r="J243" s="124"/>
      <c r="K243" s="124"/>
      <c r="L243" s="124"/>
      <c r="M243" s="124"/>
    </row>
    <row r="244" spans="4:13">
      <c r="D244" s="124"/>
      <c r="E244" s="153"/>
      <c r="F244" s="154"/>
      <c r="G244" s="124"/>
      <c r="H244" s="124"/>
      <c r="I244" s="124"/>
      <c r="J244" s="124"/>
      <c r="K244" s="124"/>
      <c r="L244" s="124"/>
      <c r="M244" s="124"/>
    </row>
    <row r="245" spans="4:13">
      <c r="D245" s="124"/>
      <c r="E245" s="153"/>
      <c r="F245" s="154"/>
      <c r="G245" s="124"/>
      <c r="H245" s="124"/>
      <c r="I245" s="124"/>
      <c r="J245" s="124"/>
      <c r="K245" s="124"/>
      <c r="L245" s="124"/>
      <c r="M245" s="124"/>
    </row>
    <row r="246" spans="4:13">
      <c r="D246" s="124"/>
      <c r="E246" s="153"/>
      <c r="F246" s="154"/>
      <c r="G246" s="124"/>
      <c r="H246" s="124"/>
      <c r="I246" s="124"/>
      <c r="J246" s="124"/>
      <c r="K246" s="124"/>
      <c r="L246" s="124"/>
      <c r="M246" s="124"/>
    </row>
    <row r="247" spans="4:13">
      <c r="D247" s="124"/>
      <c r="E247" s="153"/>
      <c r="F247" s="154"/>
      <c r="G247" s="124"/>
      <c r="H247" s="124"/>
      <c r="I247" s="124"/>
      <c r="J247" s="124"/>
      <c r="K247" s="124"/>
      <c r="L247" s="124"/>
      <c r="M247" s="124"/>
    </row>
    <row r="248" spans="4:13">
      <c r="D248" s="124"/>
      <c r="E248" s="153"/>
      <c r="F248" s="154"/>
      <c r="G248" s="124"/>
      <c r="H248" s="124"/>
      <c r="I248" s="124"/>
      <c r="J248" s="124"/>
      <c r="K248" s="124"/>
      <c r="L248" s="124"/>
      <c r="M248" s="124"/>
    </row>
    <row r="249" spans="4:13">
      <c r="D249" s="124"/>
      <c r="E249" s="153"/>
      <c r="F249" s="154"/>
      <c r="G249" s="124"/>
      <c r="H249" s="124"/>
      <c r="I249" s="124"/>
      <c r="J249" s="124"/>
      <c r="K249" s="124"/>
      <c r="L249" s="124"/>
      <c r="M249" s="124"/>
    </row>
    <row r="250" spans="4:13">
      <c r="D250" s="124"/>
      <c r="E250" s="153"/>
      <c r="F250" s="154"/>
      <c r="G250" s="124"/>
      <c r="H250" s="124"/>
      <c r="I250" s="124"/>
      <c r="J250" s="124"/>
      <c r="K250" s="124"/>
      <c r="L250" s="124"/>
      <c r="M250" s="124"/>
    </row>
    <row r="251" spans="4:13">
      <c r="D251" s="124"/>
      <c r="E251" s="153"/>
      <c r="F251" s="154"/>
      <c r="G251" s="124"/>
      <c r="H251" s="124"/>
      <c r="I251" s="124"/>
      <c r="J251" s="124"/>
      <c r="K251" s="124"/>
      <c r="L251" s="124"/>
      <c r="M251" s="124"/>
    </row>
    <row r="252" spans="4:13">
      <c r="D252" s="124"/>
      <c r="E252" s="153"/>
      <c r="F252" s="154"/>
      <c r="G252" s="124"/>
      <c r="H252" s="124"/>
      <c r="I252" s="124"/>
      <c r="J252" s="124"/>
      <c r="K252" s="124"/>
      <c r="L252" s="124"/>
      <c r="M252" s="124"/>
    </row>
    <row r="253" spans="4:13">
      <c r="D253" s="124"/>
      <c r="E253" s="153"/>
      <c r="F253" s="154"/>
      <c r="G253" s="124"/>
      <c r="H253" s="124"/>
      <c r="I253" s="124"/>
      <c r="J253" s="124"/>
      <c r="K253" s="124"/>
      <c r="L253" s="124"/>
      <c r="M253" s="124"/>
    </row>
    <row r="254" spans="4:13">
      <c r="D254" s="124"/>
      <c r="E254" s="153"/>
      <c r="F254" s="154"/>
      <c r="G254" s="124"/>
      <c r="H254" s="124"/>
      <c r="I254" s="124"/>
      <c r="J254" s="124"/>
      <c r="K254" s="124"/>
      <c r="L254" s="124"/>
      <c r="M254" s="124"/>
    </row>
    <row r="255" spans="4:13">
      <c r="D255" s="124"/>
      <c r="E255" s="153"/>
      <c r="F255" s="154"/>
      <c r="G255" s="124"/>
      <c r="H255" s="124"/>
      <c r="I255" s="124"/>
      <c r="J255" s="124"/>
      <c r="K255" s="124"/>
      <c r="L255" s="124"/>
      <c r="M255" s="124"/>
    </row>
    <row r="256" spans="4:13">
      <c r="D256" s="124"/>
      <c r="E256" s="153"/>
      <c r="F256" s="154"/>
      <c r="G256" s="124"/>
      <c r="H256" s="124"/>
      <c r="I256" s="124"/>
      <c r="J256" s="124"/>
      <c r="K256" s="124"/>
      <c r="L256" s="124"/>
      <c r="M256" s="124"/>
    </row>
    <row r="257" spans="4:13">
      <c r="D257" s="124"/>
      <c r="E257" s="153"/>
      <c r="F257" s="154"/>
      <c r="G257" s="124"/>
      <c r="H257" s="124"/>
      <c r="I257" s="124"/>
      <c r="J257" s="124"/>
      <c r="K257" s="124"/>
      <c r="L257" s="124"/>
      <c r="M257" s="124"/>
    </row>
    <row r="258" spans="4:13">
      <c r="D258" s="124"/>
      <c r="E258" s="153"/>
      <c r="F258" s="154"/>
      <c r="G258" s="124"/>
      <c r="H258" s="124"/>
      <c r="I258" s="124"/>
      <c r="J258" s="124"/>
      <c r="K258" s="124"/>
      <c r="L258" s="124"/>
      <c r="M258" s="124"/>
    </row>
    <row r="259" spans="4:13">
      <c r="D259" s="124"/>
      <c r="E259" s="153"/>
      <c r="F259" s="154"/>
      <c r="G259" s="124"/>
      <c r="H259" s="124"/>
      <c r="I259" s="124"/>
      <c r="J259" s="124"/>
      <c r="K259" s="124"/>
      <c r="L259" s="124"/>
      <c r="M259" s="124"/>
    </row>
    <row r="260" spans="4:13">
      <c r="D260" s="124"/>
      <c r="E260" s="153"/>
      <c r="F260" s="154"/>
      <c r="G260" s="124"/>
      <c r="H260" s="124"/>
      <c r="I260" s="124"/>
      <c r="J260" s="124"/>
      <c r="K260" s="124"/>
      <c r="L260" s="124"/>
      <c r="M260" s="124"/>
    </row>
    <row r="261" spans="4:13">
      <c r="D261" s="124"/>
      <c r="E261" s="153"/>
      <c r="F261" s="154"/>
      <c r="G261" s="124"/>
      <c r="H261" s="124"/>
      <c r="I261" s="124"/>
      <c r="J261" s="124"/>
      <c r="K261" s="124"/>
      <c r="L261" s="124"/>
      <c r="M261" s="124"/>
    </row>
    <row r="262" spans="4:13">
      <c r="D262" s="124"/>
      <c r="E262" s="153"/>
      <c r="F262" s="154"/>
      <c r="G262" s="124"/>
      <c r="H262" s="124"/>
      <c r="I262" s="124"/>
      <c r="J262" s="124"/>
      <c r="K262" s="124"/>
      <c r="L262" s="124"/>
      <c r="M262" s="124"/>
    </row>
    <row r="263" spans="4:13">
      <c r="D263" s="124"/>
      <c r="E263" s="153"/>
      <c r="F263" s="154"/>
      <c r="G263" s="124"/>
      <c r="H263" s="124"/>
      <c r="I263" s="124"/>
      <c r="J263" s="124"/>
      <c r="K263" s="124"/>
      <c r="L263" s="124"/>
      <c r="M263" s="124"/>
    </row>
    <row r="264" spans="4:13">
      <c r="D264" s="124"/>
      <c r="E264" s="153"/>
      <c r="F264" s="154"/>
      <c r="G264" s="124"/>
      <c r="H264" s="124"/>
      <c r="I264" s="124"/>
      <c r="J264" s="124"/>
      <c r="K264" s="124"/>
      <c r="L264" s="124"/>
      <c r="M264" s="124"/>
    </row>
    <row r="265" spans="4:13">
      <c r="D265" s="124"/>
      <c r="E265" s="153"/>
      <c r="F265" s="154"/>
      <c r="G265" s="124"/>
      <c r="H265" s="124"/>
      <c r="I265" s="124"/>
      <c r="J265" s="124"/>
      <c r="K265" s="124"/>
      <c r="L265" s="124"/>
      <c r="M265" s="124"/>
    </row>
    <row r="266" spans="4:13">
      <c r="D266" s="124"/>
      <c r="E266" s="153"/>
      <c r="F266" s="154"/>
      <c r="G266" s="124"/>
      <c r="H266" s="124"/>
      <c r="I266" s="124"/>
      <c r="J266" s="124"/>
      <c r="K266" s="124"/>
      <c r="L266" s="124"/>
      <c r="M266" s="124"/>
    </row>
    <row r="267" spans="4:13">
      <c r="D267" s="124"/>
      <c r="E267" s="153"/>
      <c r="F267" s="154"/>
      <c r="G267" s="124"/>
      <c r="H267" s="124"/>
      <c r="I267" s="124"/>
      <c r="J267" s="124"/>
      <c r="K267" s="124"/>
      <c r="L267" s="124"/>
      <c r="M267" s="124"/>
    </row>
    <row r="268" spans="4:13">
      <c r="D268" s="124"/>
      <c r="E268" s="153"/>
      <c r="F268" s="154"/>
      <c r="G268" s="124"/>
      <c r="H268" s="124"/>
      <c r="I268" s="124"/>
      <c r="J268" s="124"/>
      <c r="K268" s="124"/>
      <c r="L268" s="124"/>
      <c r="M268" s="124"/>
    </row>
    <row r="269" spans="4:13">
      <c r="D269" s="124"/>
      <c r="E269" s="153"/>
      <c r="F269" s="154"/>
      <c r="G269" s="124"/>
      <c r="H269" s="124"/>
      <c r="I269" s="124"/>
      <c r="J269" s="124"/>
      <c r="K269" s="124"/>
      <c r="L269" s="124"/>
      <c r="M269" s="124"/>
    </row>
    <row r="270" spans="4:13">
      <c r="D270" s="124"/>
      <c r="E270" s="153"/>
      <c r="F270" s="154"/>
      <c r="G270" s="124"/>
      <c r="H270" s="124"/>
      <c r="I270" s="124"/>
      <c r="J270" s="124"/>
      <c r="K270" s="124"/>
      <c r="L270" s="124"/>
      <c r="M270" s="124"/>
    </row>
    <row r="271" spans="4:13">
      <c r="D271" s="124"/>
      <c r="E271" s="153"/>
      <c r="F271" s="154"/>
      <c r="G271" s="124"/>
      <c r="H271" s="124"/>
      <c r="I271" s="124"/>
      <c r="J271" s="124"/>
      <c r="K271" s="124"/>
      <c r="L271" s="124"/>
      <c r="M271" s="124"/>
    </row>
    <row r="272" spans="4:13">
      <c r="D272" s="124"/>
      <c r="E272" s="153"/>
      <c r="F272" s="154"/>
      <c r="G272" s="124"/>
      <c r="H272" s="124"/>
      <c r="I272" s="124"/>
      <c r="J272" s="124"/>
      <c r="K272" s="124"/>
      <c r="L272" s="124"/>
      <c r="M272" s="124"/>
    </row>
    <row r="273" spans="4:13">
      <c r="D273" s="124"/>
      <c r="E273" s="153"/>
      <c r="F273" s="154"/>
      <c r="G273" s="124"/>
      <c r="H273" s="124"/>
      <c r="I273" s="124"/>
      <c r="J273" s="124"/>
      <c r="K273" s="124"/>
      <c r="L273" s="124"/>
      <c r="M273" s="124"/>
    </row>
    <row r="274" spans="4:13">
      <c r="D274" s="124"/>
      <c r="E274" s="153"/>
      <c r="F274" s="154"/>
      <c r="G274" s="124"/>
      <c r="H274" s="124"/>
      <c r="I274" s="124"/>
      <c r="J274" s="124"/>
      <c r="K274" s="124"/>
      <c r="L274" s="124"/>
      <c r="M274" s="124"/>
    </row>
    <row r="275" spans="4:13">
      <c r="D275" s="124"/>
      <c r="E275" s="153"/>
      <c r="F275" s="154"/>
      <c r="G275" s="124"/>
      <c r="H275" s="124"/>
      <c r="I275" s="124"/>
      <c r="J275" s="124"/>
      <c r="K275" s="124"/>
      <c r="L275" s="124"/>
      <c r="M275" s="124"/>
    </row>
    <row r="276" spans="4:13">
      <c r="D276" s="124"/>
      <c r="E276" s="153"/>
      <c r="F276" s="154"/>
      <c r="G276" s="124"/>
      <c r="H276" s="124"/>
      <c r="I276" s="124"/>
      <c r="J276" s="124"/>
      <c r="K276" s="124"/>
      <c r="L276" s="124"/>
      <c r="M276" s="124"/>
    </row>
    <row r="277" spans="4:13">
      <c r="D277" s="124"/>
      <c r="E277" s="153"/>
      <c r="F277" s="154"/>
      <c r="G277" s="124"/>
      <c r="H277" s="124"/>
      <c r="I277" s="124"/>
      <c r="J277" s="124"/>
      <c r="K277" s="124"/>
      <c r="L277" s="124"/>
      <c r="M277" s="124"/>
    </row>
    <row r="278" spans="4:13">
      <c r="D278" s="124"/>
      <c r="E278" s="153"/>
      <c r="F278" s="154"/>
      <c r="G278" s="124"/>
      <c r="H278" s="124"/>
      <c r="I278" s="124"/>
      <c r="J278" s="124"/>
      <c r="K278" s="124"/>
      <c r="L278" s="124"/>
      <c r="M278" s="124"/>
    </row>
    <row r="279" spans="4:13">
      <c r="D279" s="124"/>
      <c r="E279" s="153"/>
      <c r="F279" s="154"/>
      <c r="G279" s="124"/>
      <c r="H279" s="124"/>
      <c r="I279" s="124"/>
      <c r="J279" s="124"/>
      <c r="K279" s="124"/>
      <c r="L279" s="124"/>
      <c r="M279" s="124"/>
    </row>
    <row r="280" spans="4:13">
      <c r="D280" s="124"/>
      <c r="E280" s="153"/>
      <c r="F280" s="154"/>
      <c r="G280" s="124"/>
      <c r="H280" s="124"/>
      <c r="I280" s="124"/>
      <c r="J280" s="124"/>
      <c r="K280" s="124"/>
      <c r="L280" s="124"/>
      <c r="M280" s="124"/>
    </row>
    <row r="281" spans="4:13">
      <c r="D281" s="124"/>
      <c r="E281" s="153"/>
      <c r="F281" s="154"/>
      <c r="G281" s="124"/>
      <c r="H281" s="124"/>
      <c r="I281" s="124"/>
      <c r="J281" s="124"/>
      <c r="K281" s="124"/>
      <c r="L281" s="124"/>
      <c r="M281" s="124"/>
    </row>
    <row r="282" spans="4:13">
      <c r="D282" s="124"/>
      <c r="E282" s="153"/>
      <c r="F282" s="154"/>
      <c r="G282" s="124"/>
      <c r="H282" s="124"/>
      <c r="I282" s="124"/>
      <c r="J282" s="124"/>
      <c r="K282" s="124"/>
      <c r="L282" s="124"/>
      <c r="M282" s="124"/>
    </row>
    <row r="283" spans="4:13">
      <c r="D283" s="124"/>
      <c r="E283" s="153"/>
      <c r="F283" s="154"/>
      <c r="G283" s="124"/>
      <c r="H283" s="124"/>
      <c r="I283" s="124"/>
      <c r="J283" s="124"/>
      <c r="K283" s="124"/>
      <c r="L283" s="124"/>
      <c r="M283" s="124"/>
    </row>
    <row r="284" spans="4:13">
      <c r="D284" s="124"/>
      <c r="E284" s="153"/>
      <c r="F284" s="154"/>
      <c r="G284" s="124"/>
      <c r="H284" s="124"/>
      <c r="I284" s="124"/>
      <c r="J284" s="124"/>
      <c r="K284" s="124"/>
      <c r="L284" s="124"/>
      <c r="M284" s="124"/>
    </row>
    <row r="285" spans="4:13">
      <c r="D285" s="124"/>
      <c r="E285" s="153"/>
      <c r="F285" s="154"/>
      <c r="G285" s="124"/>
      <c r="H285" s="124"/>
      <c r="I285" s="124"/>
      <c r="J285" s="124"/>
      <c r="K285" s="124"/>
      <c r="L285" s="124"/>
      <c r="M285" s="124"/>
    </row>
    <row r="286" spans="4:13">
      <c r="D286" s="124"/>
      <c r="E286" s="153"/>
      <c r="F286" s="154"/>
      <c r="G286" s="124"/>
      <c r="H286" s="124"/>
      <c r="I286" s="124"/>
      <c r="J286" s="124"/>
      <c r="K286" s="124"/>
      <c r="L286" s="124"/>
      <c r="M286" s="124"/>
    </row>
    <row r="287" spans="4:13">
      <c r="D287" s="124"/>
      <c r="E287" s="153"/>
      <c r="F287" s="154"/>
      <c r="G287" s="124"/>
      <c r="H287" s="124"/>
      <c r="I287" s="124"/>
      <c r="J287" s="124"/>
      <c r="K287" s="124"/>
      <c r="L287" s="124"/>
      <c r="M287" s="124"/>
    </row>
    <row r="288" spans="4:13">
      <c r="D288" s="124"/>
      <c r="E288" s="153"/>
      <c r="F288" s="154"/>
      <c r="G288" s="124"/>
      <c r="H288" s="124"/>
      <c r="I288" s="124"/>
      <c r="J288" s="124"/>
      <c r="K288" s="124"/>
      <c r="L288" s="124"/>
      <c r="M288" s="124"/>
    </row>
    <row r="289" spans="4:13">
      <c r="D289" s="124"/>
      <c r="E289" s="153"/>
      <c r="F289" s="154"/>
      <c r="G289" s="124"/>
      <c r="H289" s="124"/>
      <c r="I289" s="124"/>
      <c r="J289" s="124"/>
      <c r="K289" s="124"/>
      <c r="L289" s="124"/>
      <c r="M289" s="124"/>
    </row>
    <row r="290" spans="4:13">
      <c r="D290" s="124"/>
      <c r="E290" s="153"/>
      <c r="F290" s="154"/>
      <c r="G290" s="124"/>
      <c r="H290" s="124"/>
      <c r="I290" s="124"/>
      <c r="J290" s="124"/>
      <c r="K290" s="124"/>
      <c r="L290" s="124"/>
      <c r="M290" s="124"/>
    </row>
    <row r="291" spans="4:13">
      <c r="D291" s="124"/>
      <c r="E291" s="153"/>
      <c r="F291" s="154"/>
      <c r="G291" s="124"/>
      <c r="H291" s="124"/>
      <c r="I291" s="124"/>
      <c r="J291" s="124"/>
      <c r="K291" s="124"/>
      <c r="L291" s="124"/>
      <c r="M291" s="124"/>
    </row>
    <row r="292" spans="4:13">
      <c r="D292" s="124"/>
      <c r="E292" s="153"/>
      <c r="F292" s="154"/>
      <c r="G292" s="124"/>
      <c r="H292" s="124"/>
      <c r="I292" s="124"/>
      <c r="J292" s="124"/>
      <c r="K292" s="124"/>
      <c r="L292" s="124"/>
      <c r="M292" s="124"/>
    </row>
    <row r="293" spans="4:13">
      <c r="D293" s="124"/>
      <c r="E293" s="153"/>
      <c r="F293" s="154"/>
      <c r="G293" s="124"/>
      <c r="H293" s="124"/>
      <c r="I293" s="124"/>
      <c r="J293" s="124"/>
      <c r="K293" s="124"/>
      <c r="L293" s="124"/>
      <c r="M293" s="124"/>
    </row>
    <row r="294" spans="4:13">
      <c r="D294" s="124"/>
      <c r="E294" s="153"/>
      <c r="F294" s="154"/>
      <c r="G294" s="124"/>
      <c r="H294" s="124"/>
      <c r="I294" s="124"/>
      <c r="J294" s="124"/>
      <c r="K294" s="124"/>
      <c r="L294" s="124"/>
      <c r="M294" s="124"/>
    </row>
    <row r="295" spans="4:13">
      <c r="D295" s="124"/>
      <c r="E295" s="153"/>
      <c r="F295" s="154"/>
      <c r="G295" s="124"/>
      <c r="H295" s="124"/>
      <c r="I295" s="124"/>
      <c r="J295" s="124"/>
      <c r="K295" s="124"/>
      <c r="L295" s="124"/>
      <c r="M295" s="124"/>
    </row>
    <row r="296" spans="4:13">
      <c r="D296" s="124"/>
      <c r="E296" s="153"/>
      <c r="F296" s="154"/>
      <c r="G296" s="124"/>
      <c r="H296" s="124"/>
      <c r="I296" s="124"/>
      <c r="J296" s="124"/>
      <c r="K296" s="124"/>
      <c r="L296" s="124"/>
      <c r="M296" s="124"/>
    </row>
    <row r="297" spans="4:13">
      <c r="D297" s="124"/>
      <c r="E297" s="153"/>
      <c r="F297" s="154"/>
      <c r="G297" s="124"/>
      <c r="H297" s="124"/>
      <c r="I297" s="124"/>
      <c r="J297" s="124"/>
      <c r="K297" s="124"/>
      <c r="L297" s="124"/>
      <c r="M297" s="124"/>
    </row>
    <row r="298" spans="4:13">
      <c r="D298" s="124"/>
      <c r="E298" s="153"/>
      <c r="F298" s="154"/>
      <c r="G298" s="124"/>
      <c r="H298" s="124"/>
      <c r="I298" s="124"/>
      <c r="J298" s="124"/>
      <c r="K298" s="124"/>
      <c r="L298" s="124"/>
      <c r="M298" s="124"/>
    </row>
    <row r="299" spans="4:13">
      <c r="D299" s="124"/>
      <c r="E299" s="153"/>
      <c r="F299" s="154"/>
      <c r="G299" s="124"/>
      <c r="H299" s="124"/>
      <c r="I299" s="124"/>
      <c r="J299" s="124"/>
      <c r="K299" s="124"/>
      <c r="L299" s="124"/>
      <c r="M299" s="124"/>
    </row>
    <row r="300" spans="4:13">
      <c r="D300" s="124"/>
      <c r="E300" s="153"/>
      <c r="F300" s="154"/>
      <c r="G300" s="124"/>
      <c r="H300" s="124"/>
      <c r="I300" s="124"/>
      <c r="J300" s="124"/>
      <c r="K300" s="124"/>
      <c r="L300" s="124"/>
      <c r="M300" s="124"/>
    </row>
    <row r="301" spans="4:13">
      <c r="D301" s="124"/>
      <c r="E301" s="153"/>
      <c r="F301" s="154"/>
      <c r="G301" s="124"/>
      <c r="H301" s="124"/>
      <c r="I301" s="124"/>
      <c r="J301" s="124"/>
      <c r="K301" s="124"/>
      <c r="L301" s="124"/>
      <c r="M301" s="124"/>
    </row>
    <row r="302" spans="4:13">
      <c r="D302" s="124"/>
      <c r="E302" s="153"/>
      <c r="F302" s="154"/>
      <c r="G302" s="124"/>
      <c r="H302" s="124"/>
      <c r="I302" s="124"/>
      <c r="J302" s="124"/>
      <c r="K302" s="124"/>
      <c r="L302" s="124"/>
      <c r="M302" s="124"/>
    </row>
    <row r="303" spans="4:13">
      <c r="D303" s="124"/>
      <c r="E303" s="153"/>
      <c r="F303" s="154"/>
      <c r="G303" s="124"/>
      <c r="H303" s="124"/>
      <c r="I303" s="124"/>
      <c r="J303" s="124"/>
      <c r="K303" s="124"/>
      <c r="L303" s="124"/>
      <c r="M303" s="124"/>
    </row>
    <row r="304" spans="4:13">
      <c r="D304" s="124"/>
      <c r="E304" s="153"/>
      <c r="F304" s="154"/>
      <c r="G304" s="124"/>
      <c r="H304" s="124"/>
      <c r="I304" s="124"/>
      <c r="J304" s="124"/>
      <c r="K304" s="124"/>
      <c r="L304" s="124"/>
      <c r="M304" s="124"/>
    </row>
    <row r="305" spans="4:13">
      <c r="D305" s="124"/>
      <c r="E305" s="153"/>
      <c r="F305" s="154"/>
      <c r="G305" s="124"/>
      <c r="H305" s="124"/>
      <c r="I305" s="124"/>
      <c r="J305" s="124"/>
      <c r="K305" s="124"/>
      <c r="L305" s="124"/>
      <c r="M305" s="124"/>
    </row>
    <row r="306" spans="4:13">
      <c r="D306" s="124"/>
      <c r="E306" s="153"/>
      <c r="F306" s="154"/>
      <c r="G306" s="124"/>
      <c r="H306" s="124"/>
      <c r="I306" s="124"/>
      <c r="J306" s="124"/>
      <c r="K306" s="124"/>
      <c r="L306" s="124"/>
      <c r="M306" s="124"/>
    </row>
    <row r="307" spans="4:13">
      <c r="D307" s="124"/>
      <c r="E307" s="153"/>
      <c r="F307" s="154"/>
      <c r="G307" s="124"/>
      <c r="H307" s="124"/>
      <c r="I307" s="124"/>
      <c r="J307" s="124"/>
      <c r="K307" s="124"/>
      <c r="L307" s="124"/>
      <c r="M307" s="124"/>
    </row>
    <row r="308" spans="4:13">
      <c r="D308" s="124"/>
      <c r="E308" s="153"/>
      <c r="F308" s="154"/>
      <c r="G308" s="124"/>
      <c r="H308" s="124"/>
      <c r="I308" s="124"/>
      <c r="J308" s="124"/>
      <c r="K308" s="124"/>
      <c r="L308" s="124"/>
      <c r="M308" s="124"/>
    </row>
    <row r="309" spans="4:13">
      <c r="D309" s="124"/>
      <c r="E309" s="153"/>
      <c r="F309" s="154"/>
      <c r="G309" s="124"/>
      <c r="H309" s="124"/>
      <c r="I309" s="124"/>
      <c r="J309" s="124"/>
      <c r="K309" s="124"/>
      <c r="L309" s="124"/>
      <c r="M309" s="124"/>
    </row>
    <row r="310" spans="4:13">
      <c r="D310" s="124"/>
      <c r="E310" s="153"/>
      <c r="F310" s="154"/>
      <c r="G310" s="124"/>
      <c r="H310" s="124"/>
      <c r="I310" s="124"/>
      <c r="J310" s="124"/>
      <c r="K310" s="124"/>
      <c r="L310" s="124"/>
      <c r="M310" s="124"/>
    </row>
    <row r="311" spans="4:13">
      <c r="D311" s="124"/>
      <c r="E311" s="153"/>
      <c r="F311" s="154"/>
      <c r="G311" s="124"/>
      <c r="H311" s="124"/>
      <c r="I311" s="124"/>
      <c r="J311" s="124"/>
      <c r="K311" s="124"/>
      <c r="L311" s="124"/>
      <c r="M311" s="124"/>
    </row>
    <row r="312" spans="4:13">
      <c r="D312" s="124"/>
      <c r="E312" s="153"/>
      <c r="F312" s="154"/>
      <c r="G312" s="124"/>
      <c r="H312" s="124"/>
      <c r="I312" s="124"/>
      <c r="J312" s="124"/>
      <c r="K312" s="124"/>
      <c r="L312" s="124"/>
      <c r="M312" s="124"/>
    </row>
    <row r="313" spans="4:13">
      <c r="D313" s="124"/>
      <c r="E313" s="153"/>
      <c r="F313" s="154"/>
      <c r="G313" s="124"/>
      <c r="H313" s="124"/>
      <c r="I313" s="124"/>
      <c r="J313" s="124"/>
      <c r="K313" s="124"/>
      <c r="L313" s="124"/>
      <c r="M313" s="124"/>
    </row>
    <row r="314" spans="4:13">
      <c r="D314" s="124"/>
      <c r="E314" s="153"/>
      <c r="F314" s="154"/>
      <c r="G314" s="124"/>
      <c r="H314" s="124"/>
      <c r="I314" s="124"/>
      <c r="J314" s="124"/>
      <c r="K314" s="124"/>
      <c r="L314" s="124"/>
      <c r="M314" s="124"/>
    </row>
    <row r="315" spans="4:13">
      <c r="D315" s="124"/>
      <c r="E315" s="153"/>
      <c r="F315" s="154"/>
      <c r="G315" s="124"/>
      <c r="H315" s="124"/>
      <c r="I315" s="124"/>
      <c r="J315" s="124"/>
      <c r="K315" s="124"/>
      <c r="L315" s="124"/>
      <c r="M315" s="124"/>
    </row>
    <row r="316" spans="4:13">
      <c r="D316" s="124"/>
      <c r="E316" s="153"/>
      <c r="F316" s="154"/>
      <c r="G316" s="124"/>
      <c r="H316" s="124"/>
      <c r="I316" s="124"/>
      <c r="J316" s="124"/>
      <c r="K316" s="124"/>
      <c r="L316" s="124"/>
      <c r="M316" s="124"/>
    </row>
    <row r="317" spans="4:13">
      <c r="D317" s="124"/>
      <c r="E317" s="153"/>
      <c r="F317" s="154"/>
      <c r="G317" s="124"/>
      <c r="H317" s="124"/>
      <c r="I317" s="124"/>
      <c r="J317" s="124"/>
      <c r="K317" s="124"/>
      <c r="L317" s="124"/>
      <c r="M317" s="124"/>
    </row>
    <row r="318" spans="4:13">
      <c r="D318" s="124"/>
      <c r="E318" s="153"/>
      <c r="F318" s="154"/>
      <c r="G318" s="124"/>
      <c r="H318" s="124"/>
      <c r="I318" s="124"/>
      <c r="J318" s="124"/>
      <c r="K318" s="124"/>
      <c r="L318" s="124"/>
      <c r="M318" s="124"/>
    </row>
    <row r="319" spans="4:13">
      <c r="D319" s="124"/>
      <c r="E319" s="153"/>
      <c r="F319" s="154"/>
      <c r="G319" s="124"/>
      <c r="H319" s="124"/>
      <c r="I319" s="124"/>
      <c r="J319" s="124"/>
      <c r="K319" s="124"/>
      <c r="L319" s="124"/>
      <c r="M319" s="124"/>
    </row>
    <row r="320" spans="4:13">
      <c r="D320" s="124"/>
      <c r="E320" s="153"/>
      <c r="F320" s="154"/>
      <c r="G320" s="124"/>
      <c r="H320" s="124"/>
      <c r="I320" s="124"/>
      <c r="J320" s="124"/>
      <c r="K320" s="124"/>
      <c r="L320" s="124"/>
      <c r="M320" s="124"/>
    </row>
    <row r="321" spans="4:13">
      <c r="D321" s="124"/>
      <c r="E321" s="153"/>
      <c r="F321" s="154"/>
      <c r="G321" s="124"/>
      <c r="H321" s="124"/>
      <c r="I321" s="124"/>
      <c r="J321" s="124"/>
      <c r="K321" s="124"/>
      <c r="L321" s="124"/>
      <c r="M321" s="124"/>
    </row>
    <row r="322" spans="4:13">
      <c r="D322" s="124"/>
      <c r="E322" s="153"/>
      <c r="F322" s="154"/>
      <c r="G322" s="124"/>
      <c r="H322" s="124"/>
      <c r="I322" s="124"/>
      <c r="J322" s="124"/>
      <c r="K322" s="124"/>
      <c r="L322" s="124"/>
      <c r="M322" s="124"/>
    </row>
    <row r="323" spans="4:13">
      <c r="D323" s="124"/>
      <c r="E323" s="153"/>
      <c r="F323" s="154"/>
      <c r="G323" s="124"/>
      <c r="H323" s="124"/>
      <c r="I323" s="124"/>
      <c r="J323" s="124"/>
      <c r="K323" s="124"/>
      <c r="L323" s="124"/>
      <c r="M323" s="124"/>
    </row>
    <row r="324" spans="4:13">
      <c r="D324" s="124"/>
      <c r="E324" s="153"/>
      <c r="F324" s="154"/>
      <c r="G324" s="124"/>
      <c r="H324" s="124"/>
      <c r="I324" s="124"/>
      <c r="J324" s="124"/>
      <c r="K324" s="124"/>
      <c r="L324" s="124"/>
      <c r="M324" s="124"/>
    </row>
    <row r="325" spans="4:13">
      <c r="D325" s="124"/>
      <c r="E325" s="153"/>
      <c r="F325" s="154"/>
      <c r="G325" s="124"/>
      <c r="H325" s="124"/>
      <c r="I325" s="124"/>
      <c r="J325" s="124"/>
      <c r="K325" s="124"/>
      <c r="L325" s="124"/>
      <c r="M325" s="124"/>
    </row>
    <row r="326" spans="4:13">
      <c r="D326" s="124"/>
      <c r="E326" s="153"/>
      <c r="F326" s="154"/>
      <c r="G326" s="124"/>
      <c r="H326" s="124"/>
      <c r="I326" s="124"/>
      <c r="J326" s="124"/>
      <c r="K326" s="124"/>
      <c r="L326" s="124"/>
      <c r="M326" s="124"/>
    </row>
    <row r="327" spans="4:13">
      <c r="D327" s="124"/>
      <c r="E327" s="153"/>
      <c r="F327" s="154"/>
      <c r="G327" s="124"/>
      <c r="H327" s="124"/>
      <c r="I327" s="124"/>
      <c r="J327" s="124"/>
      <c r="K327" s="124"/>
      <c r="L327" s="124"/>
      <c r="M327" s="124"/>
    </row>
    <row r="328" spans="4:13">
      <c r="D328" s="124"/>
      <c r="E328" s="153"/>
      <c r="F328" s="154"/>
      <c r="G328" s="124"/>
      <c r="H328" s="124"/>
      <c r="I328" s="124"/>
      <c r="J328" s="124"/>
      <c r="K328" s="124"/>
      <c r="L328" s="124"/>
      <c r="M328" s="124"/>
    </row>
    <row r="329" spans="4:13">
      <c r="D329" s="124"/>
      <c r="E329" s="153"/>
      <c r="F329" s="154"/>
      <c r="G329" s="124"/>
      <c r="H329" s="124"/>
      <c r="I329" s="124"/>
      <c r="J329" s="124"/>
      <c r="K329" s="124"/>
      <c r="L329" s="124"/>
      <c r="M329" s="124"/>
    </row>
    <row r="330" spans="4:13">
      <c r="D330" s="124"/>
      <c r="E330" s="153"/>
      <c r="F330" s="154"/>
      <c r="G330" s="124"/>
      <c r="H330" s="124"/>
      <c r="I330" s="124"/>
      <c r="J330" s="124"/>
      <c r="K330" s="124"/>
      <c r="L330" s="124"/>
      <c r="M330" s="124"/>
    </row>
    <row r="331" spans="4:13">
      <c r="D331" s="124"/>
      <c r="E331" s="153"/>
      <c r="F331" s="154"/>
      <c r="G331" s="124"/>
      <c r="H331" s="124"/>
      <c r="I331" s="124"/>
      <c r="J331" s="124"/>
      <c r="K331" s="124"/>
      <c r="L331" s="124"/>
      <c r="M331" s="124"/>
    </row>
    <row r="332" spans="4:13">
      <c r="D332" s="124"/>
      <c r="E332" s="153"/>
      <c r="F332" s="154"/>
      <c r="G332" s="124"/>
      <c r="H332" s="124"/>
      <c r="I332" s="124"/>
      <c r="J332" s="124"/>
      <c r="K332" s="124"/>
      <c r="L332" s="124"/>
      <c r="M332" s="124"/>
    </row>
    <row r="333" spans="4:13">
      <c r="D333" s="124"/>
      <c r="E333" s="153"/>
      <c r="F333" s="154"/>
      <c r="G333" s="124"/>
      <c r="H333" s="124"/>
      <c r="I333" s="124"/>
      <c r="J333" s="124"/>
      <c r="K333" s="124"/>
      <c r="L333" s="124"/>
      <c r="M333" s="124"/>
    </row>
    <row r="334" spans="4:13">
      <c r="D334" s="124"/>
      <c r="E334" s="153"/>
      <c r="F334" s="154"/>
      <c r="G334" s="124"/>
      <c r="H334" s="124"/>
      <c r="I334" s="124"/>
      <c r="J334" s="124"/>
      <c r="K334" s="124"/>
      <c r="L334" s="124"/>
      <c r="M334" s="124"/>
    </row>
    <row r="335" spans="4:13">
      <c r="D335" s="124"/>
      <c r="E335" s="153"/>
      <c r="F335" s="154"/>
      <c r="G335" s="124"/>
      <c r="H335" s="124"/>
      <c r="I335" s="124"/>
      <c r="J335" s="124"/>
      <c r="K335" s="124"/>
      <c r="L335" s="124"/>
      <c r="M335" s="124"/>
    </row>
    <row r="336" spans="4:13">
      <c r="D336" s="124"/>
      <c r="E336" s="153"/>
      <c r="F336" s="154"/>
      <c r="G336" s="124"/>
      <c r="H336" s="124"/>
      <c r="I336" s="124"/>
      <c r="J336" s="124"/>
      <c r="K336" s="124"/>
      <c r="L336" s="124"/>
      <c r="M336" s="124"/>
    </row>
    <row r="337" spans="4:13">
      <c r="D337" s="124"/>
      <c r="E337" s="153"/>
      <c r="F337" s="154"/>
      <c r="G337" s="124"/>
      <c r="H337" s="124"/>
      <c r="I337" s="124"/>
      <c r="J337" s="124"/>
      <c r="K337" s="124"/>
      <c r="L337" s="124"/>
      <c r="M337" s="124"/>
    </row>
    <row r="338" spans="4:13">
      <c r="D338" s="124"/>
      <c r="E338" s="153"/>
      <c r="F338" s="154"/>
      <c r="G338" s="124"/>
      <c r="H338" s="124"/>
      <c r="I338" s="124"/>
      <c r="J338" s="124"/>
      <c r="K338" s="124"/>
      <c r="L338" s="124"/>
      <c r="M338" s="124"/>
    </row>
    <row r="339" spans="4:13">
      <c r="D339" s="124"/>
      <c r="E339" s="153"/>
      <c r="F339" s="154"/>
      <c r="G339" s="124"/>
      <c r="H339" s="124"/>
      <c r="I339" s="124"/>
      <c r="J339" s="124"/>
      <c r="K339" s="124"/>
      <c r="L339" s="124"/>
      <c r="M339" s="124"/>
    </row>
    <row r="340" spans="4:13">
      <c r="D340" s="124"/>
      <c r="E340" s="153"/>
      <c r="F340" s="154"/>
      <c r="G340" s="124"/>
      <c r="H340" s="124"/>
      <c r="I340" s="124"/>
      <c r="J340" s="124"/>
      <c r="K340" s="124"/>
      <c r="L340" s="124"/>
      <c r="M340" s="124"/>
    </row>
    <row r="341" spans="4:13">
      <c r="D341" s="124"/>
      <c r="E341" s="153"/>
      <c r="F341" s="154"/>
      <c r="G341" s="124"/>
      <c r="H341" s="124"/>
      <c r="I341" s="124"/>
      <c r="J341" s="124"/>
      <c r="K341" s="124"/>
      <c r="L341" s="124"/>
      <c r="M341" s="124"/>
    </row>
    <row r="342" spans="4:13">
      <c r="D342" s="124"/>
      <c r="E342" s="153"/>
      <c r="F342" s="154"/>
      <c r="G342" s="124"/>
      <c r="H342" s="124"/>
      <c r="I342" s="124"/>
      <c r="J342" s="124"/>
      <c r="K342" s="124"/>
      <c r="L342" s="124"/>
      <c r="M342" s="124"/>
    </row>
    <row r="343" spans="4:13">
      <c r="D343" s="124"/>
      <c r="E343" s="153"/>
      <c r="F343" s="154"/>
      <c r="G343" s="124"/>
      <c r="H343" s="124"/>
      <c r="I343" s="124"/>
      <c r="J343" s="124"/>
      <c r="K343" s="124"/>
      <c r="L343" s="124"/>
      <c r="M343" s="124"/>
    </row>
    <row r="344" spans="4:13">
      <c r="D344" s="124"/>
      <c r="E344" s="153"/>
      <c r="F344" s="154"/>
      <c r="G344" s="124"/>
      <c r="H344" s="124"/>
      <c r="I344" s="124"/>
      <c r="J344" s="124"/>
      <c r="K344" s="124"/>
      <c r="L344" s="124"/>
      <c r="M344" s="124"/>
    </row>
    <row r="345" spans="4:13">
      <c r="D345" s="124"/>
      <c r="E345" s="153"/>
      <c r="F345" s="154"/>
      <c r="G345" s="124"/>
      <c r="H345" s="124"/>
      <c r="I345" s="124"/>
      <c r="J345" s="124"/>
      <c r="K345" s="124"/>
      <c r="L345" s="124"/>
      <c r="M345" s="124"/>
    </row>
    <row r="346" spans="4:13">
      <c r="D346" s="124"/>
      <c r="E346" s="153"/>
      <c r="F346" s="154"/>
      <c r="G346" s="124"/>
      <c r="H346" s="124"/>
      <c r="I346" s="124"/>
      <c r="J346" s="124"/>
      <c r="K346" s="124"/>
      <c r="L346" s="124"/>
      <c r="M346" s="124"/>
    </row>
    <row r="347" spans="4:13">
      <c r="D347" s="124"/>
      <c r="E347" s="153"/>
      <c r="F347" s="154"/>
      <c r="G347" s="124"/>
      <c r="H347" s="124"/>
      <c r="I347" s="124"/>
      <c r="J347" s="124"/>
      <c r="K347" s="124"/>
      <c r="L347" s="124"/>
      <c r="M347" s="124"/>
    </row>
    <row r="348" spans="4:13">
      <c r="D348" s="124"/>
      <c r="E348" s="153"/>
      <c r="F348" s="154"/>
      <c r="G348" s="124"/>
      <c r="H348" s="124"/>
      <c r="I348" s="124"/>
      <c r="J348" s="124"/>
      <c r="K348" s="124"/>
      <c r="L348" s="124"/>
      <c r="M348" s="124"/>
    </row>
    <row r="349" spans="4:13">
      <c r="D349" s="124"/>
      <c r="E349" s="153"/>
      <c r="F349" s="154"/>
      <c r="G349" s="124"/>
      <c r="H349" s="124"/>
      <c r="I349" s="124"/>
      <c r="J349" s="124"/>
      <c r="K349" s="124"/>
      <c r="L349" s="124"/>
      <c r="M349" s="124"/>
    </row>
    <row r="350" spans="4:13">
      <c r="D350" s="124"/>
      <c r="E350" s="153"/>
      <c r="F350" s="154"/>
      <c r="G350" s="124"/>
      <c r="H350" s="124"/>
      <c r="I350" s="124"/>
      <c r="J350" s="124"/>
      <c r="K350" s="124"/>
      <c r="L350" s="124"/>
      <c r="M350" s="124"/>
    </row>
    <row r="351" spans="4:13">
      <c r="D351" s="124"/>
      <c r="E351" s="153"/>
      <c r="F351" s="154"/>
      <c r="G351" s="124"/>
      <c r="H351" s="124"/>
      <c r="I351" s="124"/>
      <c r="J351" s="124"/>
      <c r="K351" s="124"/>
      <c r="L351" s="124"/>
      <c r="M351" s="124"/>
    </row>
    <row r="352" spans="4:13">
      <c r="D352" s="124"/>
      <c r="E352" s="153"/>
      <c r="F352" s="154"/>
      <c r="G352" s="124"/>
      <c r="H352" s="124"/>
      <c r="I352" s="124"/>
      <c r="J352" s="124"/>
      <c r="K352" s="124"/>
      <c r="L352" s="124"/>
      <c r="M352" s="124"/>
    </row>
    <row r="353" spans="4:13">
      <c r="D353" s="124"/>
      <c r="E353" s="153"/>
      <c r="F353" s="154"/>
      <c r="G353" s="124"/>
      <c r="H353" s="124"/>
      <c r="I353" s="124"/>
      <c r="J353" s="124"/>
      <c r="K353" s="124"/>
      <c r="L353" s="124"/>
      <c r="M353" s="124"/>
    </row>
    <row r="354" spans="4:13">
      <c r="D354" s="124"/>
      <c r="E354" s="153"/>
      <c r="F354" s="154"/>
      <c r="G354" s="124"/>
      <c r="H354" s="124"/>
      <c r="I354" s="124"/>
      <c r="J354" s="124"/>
      <c r="K354" s="124"/>
      <c r="L354" s="124"/>
      <c r="M354" s="124"/>
    </row>
    <row r="355" spans="4:13">
      <c r="D355" s="124"/>
      <c r="E355" s="153"/>
      <c r="F355" s="154"/>
      <c r="G355" s="124"/>
      <c r="H355" s="124"/>
      <c r="I355" s="124"/>
      <c r="J355" s="124"/>
      <c r="K355" s="124"/>
      <c r="L355" s="124"/>
      <c r="M355" s="124"/>
    </row>
    <row r="356" spans="4:13">
      <c r="D356" s="124"/>
      <c r="E356" s="153"/>
      <c r="F356" s="154"/>
      <c r="G356" s="124"/>
      <c r="H356" s="124"/>
      <c r="I356" s="124"/>
      <c r="J356" s="124"/>
      <c r="K356" s="124"/>
      <c r="L356" s="124"/>
      <c r="M356" s="124"/>
    </row>
    <row r="357" spans="4:13">
      <c r="D357" s="124"/>
      <c r="E357" s="153"/>
      <c r="F357" s="154"/>
      <c r="G357" s="124"/>
      <c r="H357" s="124"/>
      <c r="I357" s="124"/>
      <c r="J357" s="124"/>
      <c r="K357" s="124"/>
      <c r="L357" s="124"/>
      <c r="M357" s="124"/>
    </row>
    <row r="358" spans="4:13">
      <c r="D358" s="124"/>
      <c r="E358" s="153"/>
      <c r="F358" s="154"/>
      <c r="G358" s="124"/>
      <c r="H358" s="124"/>
      <c r="I358" s="124"/>
      <c r="J358" s="124"/>
      <c r="K358" s="124"/>
      <c r="L358" s="124"/>
      <c r="M358" s="124"/>
    </row>
    <row r="359" spans="4:13">
      <c r="D359" s="124"/>
      <c r="E359" s="153"/>
      <c r="F359" s="154"/>
      <c r="G359" s="124"/>
      <c r="H359" s="124"/>
      <c r="I359" s="124"/>
      <c r="J359" s="124"/>
      <c r="K359" s="124"/>
      <c r="L359" s="124"/>
      <c r="M359" s="124"/>
    </row>
    <row r="360" spans="4:13">
      <c r="D360" s="124"/>
      <c r="E360" s="153"/>
      <c r="F360" s="154"/>
      <c r="G360" s="124"/>
      <c r="H360" s="124"/>
      <c r="I360" s="124"/>
      <c r="J360" s="124"/>
      <c r="K360" s="124"/>
      <c r="L360" s="124"/>
      <c r="M360" s="124"/>
    </row>
    <row r="361" spans="4:13">
      <c r="D361" s="124"/>
      <c r="E361" s="153"/>
      <c r="F361" s="154"/>
      <c r="G361" s="124"/>
      <c r="H361" s="124"/>
      <c r="I361" s="124"/>
      <c r="J361" s="124"/>
      <c r="K361" s="124"/>
      <c r="L361" s="124"/>
      <c r="M361" s="124"/>
    </row>
    <row r="362" spans="4:13">
      <c r="D362" s="124"/>
      <c r="E362" s="153"/>
      <c r="F362" s="154"/>
      <c r="G362" s="124"/>
      <c r="H362" s="124"/>
      <c r="I362" s="124"/>
      <c r="J362" s="124"/>
      <c r="K362" s="124"/>
      <c r="L362" s="124"/>
      <c r="M362" s="124"/>
    </row>
    <row r="363" spans="4:13">
      <c r="D363" s="124"/>
      <c r="E363" s="153"/>
      <c r="F363" s="154"/>
      <c r="G363" s="124"/>
      <c r="H363" s="124"/>
      <c r="I363" s="124"/>
      <c r="J363" s="124"/>
      <c r="K363" s="124"/>
      <c r="L363" s="124"/>
      <c r="M363" s="124"/>
    </row>
    <row r="364" spans="4:13">
      <c r="D364" s="124"/>
      <c r="E364" s="153"/>
      <c r="F364" s="154"/>
      <c r="G364" s="124"/>
      <c r="H364" s="124"/>
      <c r="I364" s="124"/>
      <c r="J364" s="124"/>
      <c r="K364" s="124"/>
      <c r="L364" s="124"/>
      <c r="M364" s="124"/>
    </row>
    <row r="365" spans="4:13">
      <c r="D365" s="124"/>
      <c r="E365" s="153"/>
      <c r="F365" s="154"/>
      <c r="G365" s="124"/>
      <c r="H365" s="124"/>
      <c r="I365" s="124"/>
      <c r="J365" s="124"/>
      <c r="K365" s="124"/>
      <c r="L365" s="124"/>
      <c r="M365" s="124"/>
    </row>
    <row r="366" spans="4:13">
      <c r="D366" s="124"/>
      <c r="E366" s="153"/>
      <c r="F366" s="154"/>
      <c r="G366" s="124"/>
      <c r="H366" s="124"/>
      <c r="I366" s="124"/>
      <c r="J366" s="124"/>
      <c r="K366" s="124"/>
      <c r="L366" s="124"/>
      <c r="M366" s="124"/>
    </row>
    <row r="367" spans="4:13">
      <c r="D367" s="124"/>
      <c r="E367" s="153"/>
      <c r="F367" s="154"/>
      <c r="G367" s="124"/>
      <c r="H367" s="124"/>
      <c r="I367" s="124"/>
      <c r="J367" s="124"/>
      <c r="K367" s="124"/>
      <c r="L367" s="124"/>
      <c r="M367" s="124"/>
    </row>
    <row r="368" spans="4:13">
      <c r="D368" s="124"/>
      <c r="E368" s="153"/>
      <c r="F368" s="154"/>
      <c r="G368" s="124"/>
      <c r="H368" s="124"/>
      <c r="I368" s="124"/>
      <c r="J368" s="124"/>
      <c r="K368" s="124"/>
      <c r="L368" s="124"/>
      <c r="M368" s="124"/>
    </row>
    <row r="369" spans="4:13">
      <c r="D369" s="124"/>
      <c r="E369" s="153"/>
      <c r="F369" s="154"/>
      <c r="G369" s="124"/>
      <c r="H369" s="124"/>
      <c r="I369" s="124"/>
      <c r="J369" s="124"/>
      <c r="K369" s="124"/>
      <c r="L369" s="124"/>
      <c r="M369" s="124"/>
    </row>
    <row r="370" spans="4:13">
      <c r="D370" s="124"/>
      <c r="E370" s="153"/>
      <c r="F370" s="154"/>
      <c r="G370" s="124"/>
      <c r="H370" s="124"/>
      <c r="I370" s="124"/>
      <c r="J370" s="124"/>
      <c r="K370" s="124"/>
      <c r="L370" s="124"/>
      <c r="M370" s="124"/>
    </row>
    <row r="371" spans="4:13">
      <c r="D371" s="124"/>
      <c r="E371" s="153"/>
      <c r="F371" s="154"/>
      <c r="G371" s="124"/>
      <c r="H371" s="124"/>
      <c r="I371" s="124"/>
      <c r="J371" s="124"/>
      <c r="K371" s="124"/>
      <c r="L371" s="124"/>
      <c r="M371" s="124"/>
    </row>
    <row r="372" spans="4:13">
      <c r="D372" s="124"/>
      <c r="E372" s="153"/>
      <c r="F372" s="154"/>
      <c r="G372" s="124"/>
      <c r="H372" s="124"/>
      <c r="I372" s="124"/>
      <c r="J372" s="124"/>
      <c r="K372" s="124"/>
      <c r="L372" s="124"/>
      <c r="M372" s="124"/>
    </row>
    <row r="373" spans="4:13">
      <c r="D373" s="124"/>
      <c r="E373" s="153"/>
      <c r="F373" s="154"/>
      <c r="G373" s="124"/>
      <c r="H373" s="124"/>
      <c r="I373" s="124"/>
      <c r="J373" s="124"/>
      <c r="K373" s="124"/>
      <c r="L373" s="124"/>
      <c r="M373" s="124"/>
    </row>
    <row r="374" spans="4:13">
      <c r="D374" s="124"/>
      <c r="E374" s="153"/>
      <c r="F374" s="154"/>
      <c r="G374" s="124"/>
      <c r="H374" s="124"/>
      <c r="I374" s="124"/>
      <c r="J374" s="124"/>
      <c r="K374" s="124"/>
      <c r="L374" s="124"/>
      <c r="M374" s="124"/>
    </row>
    <row r="375" spans="4:13">
      <c r="D375" s="124"/>
      <c r="E375" s="153"/>
      <c r="F375" s="154"/>
      <c r="G375" s="124"/>
      <c r="H375" s="124"/>
      <c r="I375" s="124"/>
      <c r="J375" s="124"/>
      <c r="K375" s="124"/>
      <c r="L375" s="124"/>
      <c r="M375" s="124"/>
    </row>
    <row r="376" spans="4:13">
      <c r="D376" s="124"/>
      <c r="E376" s="153"/>
      <c r="F376" s="154"/>
      <c r="G376" s="124"/>
      <c r="H376" s="124"/>
      <c r="I376" s="124"/>
      <c r="J376" s="124"/>
      <c r="K376" s="124"/>
      <c r="L376" s="124"/>
      <c r="M376" s="124"/>
    </row>
    <row r="377" spans="4:13">
      <c r="D377" s="124"/>
      <c r="E377" s="153"/>
      <c r="F377" s="154"/>
      <c r="G377" s="124"/>
      <c r="H377" s="124"/>
      <c r="I377" s="124"/>
      <c r="J377" s="124"/>
      <c r="K377" s="124"/>
      <c r="L377" s="124"/>
      <c r="M377" s="124"/>
    </row>
    <row r="378" spans="4:13">
      <c r="D378" s="124"/>
      <c r="E378" s="153"/>
      <c r="F378" s="154"/>
      <c r="G378" s="124"/>
      <c r="H378" s="124"/>
      <c r="I378" s="124"/>
      <c r="J378" s="124"/>
      <c r="K378" s="124"/>
      <c r="L378" s="124"/>
      <c r="M378" s="124"/>
    </row>
    <row r="379" spans="4:13">
      <c r="D379" s="124"/>
      <c r="E379" s="153"/>
      <c r="F379" s="154"/>
      <c r="G379" s="124"/>
      <c r="H379" s="124"/>
      <c r="I379" s="124"/>
      <c r="J379" s="124"/>
      <c r="K379" s="124"/>
      <c r="L379" s="124"/>
      <c r="M379" s="124"/>
    </row>
    <row r="380" spans="4:13">
      <c r="D380" s="124"/>
      <c r="E380" s="153"/>
      <c r="F380" s="154"/>
      <c r="G380" s="124"/>
      <c r="H380" s="124"/>
      <c r="I380" s="124"/>
      <c r="J380" s="124"/>
      <c r="K380" s="124"/>
      <c r="L380" s="124"/>
      <c r="M380" s="124"/>
    </row>
    <row r="381" spans="4:13">
      <c r="D381" s="124"/>
      <c r="E381" s="153"/>
      <c r="F381" s="154"/>
      <c r="G381" s="124"/>
      <c r="H381" s="124"/>
      <c r="I381" s="124"/>
      <c r="J381" s="124"/>
      <c r="K381" s="124"/>
      <c r="L381" s="124"/>
      <c r="M381" s="124"/>
    </row>
    <row r="382" spans="4:13">
      <c r="D382" s="124"/>
      <c r="E382" s="153"/>
      <c r="F382" s="154"/>
      <c r="G382" s="124"/>
      <c r="H382" s="124"/>
      <c r="I382" s="124"/>
      <c r="J382" s="124"/>
      <c r="K382" s="124"/>
      <c r="L382" s="124"/>
      <c r="M382" s="124"/>
    </row>
    <row r="383" spans="4:13">
      <c r="D383" s="124"/>
      <c r="E383" s="153"/>
      <c r="F383" s="154"/>
      <c r="G383" s="124"/>
      <c r="H383" s="124"/>
      <c r="I383" s="124"/>
      <c r="J383" s="124"/>
      <c r="K383" s="124"/>
      <c r="L383" s="124"/>
      <c r="M383" s="124"/>
    </row>
    <row r="384" spans="4:13">
      <c r="D384" s="124"/>
      <c r="E384" s="153"/>
      <c r="F384" s="154"/>
      <c r="G384" s="124"/>
      <c r="H384" s="124"/>
      <c r="I384" s="124"/>
      <c r="J384" s="124"/>
      <c r="K384" s="124"/>
      <c r="L384" s="124"/>
      <c r="M384" s="124"/>
    </row>
    <row r="385" spans="4:13">
      <c r="D385" s="124"/>
      <c r="E385" s="153"/>
      <c r="F385" s="154"/>
      <c r="G385" s="124"/>
      <c r="H385" s="124"/>
      <c r="I385" s="124"/>
      <c r="J385" s="124"/>
      <c r="K385" s="124"/>
      <c r="L385" s="124"/>
      <c r="M385" s="124"/>
    </row>
    <row r="386" spans="4:13">
      <c r="D386" s="124"/>
      <c r="E386" s="153"/>
      <c r="F386" s="154"/>
      <c r="G386" s="124"/>
      <c r="H386" s="124"/>
      <c r="I386" s="124"/>
      <c r="J386" s="124"/>
      <c r="K386" s="124"/>
      <c r="L386" s="124"/>
      <c r="M386" s="124"/>
    </row>
    <row r="387" spans="4:13">
      <c r="D387" s="124"/>
      <c r="E387" s="153"/>
      <c r="F387" s="154"/>
      <c r="G387" s="124"/>
      <c r="H387" s="124"/>
      <c r="I387" s="124"/>
      <c r="J387" s="124"/>
      <c r="K387" s="124"/>
      <c r="L387" s="124"/>
      <c r="M387" s="124"/>
    </row>
    <row r="388" spans="4:13">
      <c r="D388" s="124"/>
      <c r="E388" s="153"/>
      <c r="F388" s="154"/>
      <c r="G388" s="124"/>
      <c r="H388" s="124"/>
      <c r="I388" s="124"/>
      <c r="J388" s="124"/>
      <c r="K388" s="124"/>
      <c r="L388" s="124"/>
      <c r="M388" s="124"/>
    </row>
    <row r="389" spans="4:13">
      <c r="D389" s="124"/>
      <c r="E389" s="153"/>
      <c r="F389" s="154"/>
      <c r="G389" s="124"/>
      <c r="H389" s="124"/>
      <c r="I389" s="124"/>
      <c r="J389" s="124"/>
      <c r="K389" s="124"/>
      <c r="L389" s="124"/>
      <c r="M389" s="124"/>
    </row>
    <row r="390" spans="4:13">
      <c r="D390" s="124"/>
      <c r="E390" s="153"/>
      <c r="F390" s="154"/>
      <c r="G390" s="124"/>
      <c r="H390" s="124"/>
      <c r="I390" s="124"/>
      <c r="J390" s="124"/>
      <c r="K390" s="124"/>
      <c r="L390" s="124"/>
      <c r="M390" s="124"/>
    </row>
    <row r="391" spans="4:13">
      <c r="D391" s="124"/>
      <c r="E391" s="153"/>
      <c r="F391" s="154"/>
      <c r="G391" s="124"/>
      <c r="H391" s="124"/>
      <c r="I391" s="124"/>
      <c r="J391" s="124"/>
      <c r="K391" s="124"/>
      <c r="L391" s="124"/>
      <c r="M391" s="124"/>
    </row>
    <row r="392" spans="4:13">
      <c r="D392" s="124"/>
      <c r="E392" s="153"/>
      <c r="F392" s="154"/>
      <c r="G392" s="124"/>
      <c r="H392" s="124"/>
      <c r="I392" s="124"/>
      <c r="J392" s="124"/>
      <c r="K392" s="124"/>
      <c r="L392" s="124"/>
      <c r="M392" s="124"/>
    </row>
    <row r="393" spans="4:13">
      <c r="D393" s="124"/>
      <c r="E393" s="153"/>
      <c r="F393" s="154"/>
      <c r="G393" s="124"/>
      <c r="H393" s="124"/>
      <c r="I393" s="124"/>
      <c r="J393" s="124"/>
      <c r="K393" s="124"/>
      <c r="L393" s="124"/>
      <c r="M393" s="124"/>
    </row>
    <row r="394" spans="4:13">
      <c r="D394" s="124"/>
      <c r="E394" s="153"/>
      <c r="F394" s="154"/>
      <c r="G394" s="124"/>
      <c r="H394" s="124"/>
      <c r="I394" s="124"/>
      <c r="J394" s="124"/>
      <c r="K394" s="124"/>
      <c r="L394" s="124"/>
      <c r="M394" s="124"/>
    </row>
    <row r="395" spans="4:13">
      <c r="D395" s="124"/>
      <c r="E395" s="153"/>
      <c r="F395" s="154"/>
      <c r="G395" s="124"/>
      <c r="H395" s="124"/>
      <c r="I395" s="124"/>
      <c r="J395" s="124"/>
      <c r="K395" s="124"/>
      <c r="L395" s="124"/>
      <c r="M395" s="124"/>
    </row>
    <row r="396" spans="4:13">
      <c r="D396" s="124"/>
      <c r="E396" s="153"/>
      <c r="F396" s="154"/>
      <c r="G396" s="124"/>
      <c r="H396" s="124"/>
      <c r="I396" s="124"/>
      <c r="J396" s="124"/>
      <c r="K396" s="124"/>
      <c r="L396" s="124"/>
      <c r="M396" s="124"/>
    </row>
    <row r="397" spans="4:13">
      <c r="D397" s="124"/>
      <c r="E397" s="153"/>
      <c r="F397" s="154"/>
      <c r="G397" s="124"/>
      <c r="H397" s="124"/>
      <c r="I397" s="124"/>
      <c r="J397" s="124"/>
      <c r="K397" s="124"/>
      <c r="L397" s="124"/>
      <c r="M397" s="124"/>
    </row>
    <row r="398" spans="4:13">
      <c r="D398" s="124"/>
      <c r="E398" s="153"/>
      <c r="F398" s="154"/>
      <c r="G398" s="124"/>
      <c r="H398" s="124"/>
      <c r="I398" s="124"/>
      <c r="J398" s="124"/>
      <c r="K398" s="124"/>
      <c r="L398" s="124"/>
      <c r="M398" s="124"/>
    </row>
    <row r="399" spans="4:13">
      <c r="D399" s="124"/>
      <c r="E399" s="153"/>
      <c r="F399" s="154"/>
      <c r="G399" s="124"/>
      <c r="H399" s="124"/>
      <c r="I399" s="124"/>
      <c r="J399" s="124"/>
      <c r="K399" s="124"/>
      <c r="L399" s="124"/>
      <c r="M399" s="124"/>
    </row>
    <row r="400" spans="4:13">
      <c r="D400" s="124"/>
      <c r="E400" s="153"/>
      <c r="F400" s="154"/>
      <c r="G400" s="124"/>
      <c r="H400" s="124"/>
      <c r="I400" s="124"/>
      <c r="J400" s="124"/>
      <c r="K400" s="124"/>
      <c r="L400" s="124"/>
      <c r="M400" s="124"/>
    </row>
    <row r="401" spans="4:13">
      <c r="D401" s="124"/>
      <c r="E401" s="153"/>
      <c r="F401" s="154"/>
      <c r="G401" s="124"/>
      <c r="H401" s="124"/>
      <c r="I401" s="124"/>
      <c r="J401" s="124"/>
      <c r="K401" s="124"/>
      <c r="L401" s="124"/>
      <c r="M401" s="124"/>
    </row>
    <row r="402" spans="4:13">
      <c r="D402" s="124"/>
      <c r="E402" s="153"/>
      <c r="F402" s="154"/>
      <c r="G402" s="124"/>
      <c r="H402" s="124"/>
      <c r="I402" s="124"/>
      <c r="J402" s="124"/>
      <c r="K402" s="124"/>
      <c r="L402" s="124"/>
      <c r="M402" s="124"/>
    </row>
    <row r="403" spans="4:13">
      <c r="D403" s="124"/>
      <c r="E403" s="153"/>
      <c r="F403" s="154"/>
      <c r="G403" s="124"/>
      <c r="H403" s="124"/>
      <c r="I403" s="124"/>
      <c r="J403" s="124"/>
      <c r="K403" s="124"/>
      <c r="L403" s="124"/>
      <c r="M403" s="124"/>
    </row>
    <row r="404" spans="4:13">
      <c r="D404" s="124"/>
      <c r="E404" s="153"/>
      <c r="F404" s="154"/>
      <c r="G404" s="124"/>
      <c r="H404" s="124"/>
      <c r="I404" s="124"/>
      <c r="J404" s="124"/>
      <c r="K404" s="124"/>
      <c r="L404" s="124"/>
      <c r="M404" s="124"/>
    </row>
    <row r="405" spans="4:13">
      <c r="D405" s="124"/>
      <c r="E405" s="153"/>
      <c r="F405" s="154"/>
      <c r="G405" s="124"/>
      <c r="H405" s="124"/>
      <c r="I405" s="124"/>
      <c r="J405" s="124"/>
      <c r="K405" s="124"/>
      <c r="L405" s="124"/>
      <c r="M405" s="124"/>
    </row>
    <row r="406" spans="4:13">
      <c r="D406" s="124"/>
      <c r="E406" s="153"/>
      <c r="F406" s="154"/>
      <c r="G406" s="124"/>
      <c r="H406" s="124"/>
      <c r="I406" s="124"/>
      <c r="J406" s="124"/>
      <c r="K406" s="124"/>
      <c r="L406" s="124"/>
      <c r="M406" s="124"/>
    </row>
    <row r="407" spans="4:13">
      <c r="D407" s="124"/>
      <c r="E407" s="153"/>
      <c r="F407" s="154"/>
      <c r="G407" s="124"/>
      <c r="H407" s="124"/>
      <c r="I407" s="124"/>
      <c r="J407" s="124"/>
      <c r="K407" s="124"/>
      <c r="L407" s="124"/>
      <c r="M407" s="124"/>
    </row>
    <row r="408" spans="4:13">
      <c r="D408" s="124"/>
      <c r="E408" s="153"/>
      <c r="F408" s="154"/>
      <c r="G408" s="124"/>
      <c r="H408" s="124"/>
      <c r="I408" s="124"/>
      <c r="J408" s="124"/>
      <c r="K408" s="124"/>
      <c r="L408" s="124"/>
      <c r="M408" s="124"/>
    </row>
    <row r="409" spans="4:13">
      <c r="D409" s="124"/>
      <c r="E409" s="153"/>
      <c r="F409" s="154"/>
      <c r="G409" s="124"/>
      <c r="H409" s="124"/>
      <c r="I409" s="124"/>
      <c r="J409" s="124"/>
      <c r="K409" s="124"/>
      <c r="L409" s="124"/>
      <c r="M409" s="124"/>
    </row>
    <row r="410" spans="4:13">
      <c r="D410" s="124"/>
      <c r="E410" s="153"/>
      <c r="F410" s="154"/>
      <c r="G410" s="124"/>
      <c r="H410" s="124"/>
      <c r="I410" s="124"/>
      <c r="J410" s="124"/>
      <c r="K410" s="124"/>
      <c r="L410" s="124"/>
      <c r="M410" s="124"/>
    </row>
    <row r="411" spans="4:13">
      <c r="D411" s="124"/>
      <c r="E411" s="153"/>
      <c r="F411" s="154"/>
      <c r="G411" s="124"/>
      <c r="H411" s="124"/>
      <c r="I411" s="124"/>
      <c r="J411" s="124"/>
      <c r="K411" s="124"/>
      <c r="L411" s="124"/>
      <c r="M411" s="124"/>
    </row>
    <row r="412" spans="4:13">
      <c r="D412" s="124"/>
      <c r="E412" s="153"/>
      <c r="F412" s="154"/>
      <c r="G412" s="124"/>
      <c r="H412" s="124"/>
      <c r="I412" s="124"/>
      <c r="J412" s="124"/>
      <c r="K412" s="124"/>
      <c r="L412" s="124"/>
      <c r="M412" s="124"/>
    </row>
    <row r="413" spans="4:13">
      <c r="D413" s="124"/>
      <c r="E413" s="153"/>
      <c r="F413" s="154"/>
      <c r="G413" s="124"/>
      <c r="H413" s="124"/>
      <c r="I413" s="124"/>
      <c r="J413" s="124"/>
      <c r="K413" s="124"/>
      <c r="L413" s="124"/>
      <c r="M413" s="124"/>
    </row>
    <row r="414" spans="4:13">
      <c r="D414" s="124"/>
      <c r="E414" s="153"/>
      <c r="F414" s="154"/>
      <c r="G414" s="124"/>
      <c r="H414" s="124"/>
      <c r="I414" s="124"/>
      <c r="J414" s="124"/>
      <c r="K414" s="124"/>
      <c r="L414" s="124"/>
      <c r="M414" s="124"/>
    </row>
    <row r="415" spans="4:13">
      <c r="D415" s="124"/>
      <c r="E415" s="153"/>
      <c r="F415" s="154"/>
      <c r="G415" s="124"/>
      <c r="H415" s="124"/>
      <c r="I415" s="124"/>
      <c r="J415" s="124"/>
      <c r="K415" s="124"/>
      <c r="L415" s="124"/>
      <c r="M415" s="124"/>
    </row>
    <row r="416" spans="4:13">
      <c r="D416" s="124"/>
      <c r="E416" s="153"/>
      <c r="F416" s="154"/>
      <c r="G416" s="124"/>
      <c r="H416" s="124"/>
      <c r="I416" s="124"/>
      <c r="J416" s="124"/>
      <c r="K416" s="124"/>
      <c r="L416" s="124"/>
      <c r="M416" s="124"/>
    </row>
    <row r="417" spans="4:13">
      <c r="D417" s="124"/>
      <c r="E417" s="153"/>
      <c r="F417" s="154"/>
      <c r="G417" s="124"/>
      <c r="H417" s="124"/>
      <c r="I417" s="124"/>
      <c r="J417" s="124"/>
      <c r="K417" s="124"/>
      <c r="L417" s="124"/>
      <c r="M417" s="124"/>
    </row>
    <row r="418" spans="4:13">
      <c r="D418" s="124"/>
      <c r="E418" s="153"/>
      <c r="F418" s="154"/>
      <c r="G418" s="124"/>
      <c r="H418" s="124"/>
      <c r="I418" s="124"/>
      <c r="J418" s="124"/>
      <c r="K418" s="124"/>
      <c r="L418" s="124"/>
      <c r="M418" s="124"/>
    </row>
    <row r="419" spans="4:13">
      <c r="D419" s="124"/>
      <c r="E419" s="153"/>
      <c r="F419" s="154"/>
      <c r="G419" s="124"/>
      <c r="H419" s="124"/>
      <c r="I419" s="124"/>
      <c r="J419" s="124"/>
      <c r="K419" s="124"/>
      <c r="L419" s="124"/>
      <c r="M419" s="124"/>
    </row>
    <row r="420" spans="4:13">
      <c r="D420" s="124"/>
      <c r="E420" s="153"/>
      <c r="F420" s="154"/>
      <c r="G420" s="124"/>
      <c r="H420" s="124"/>
      <c r="I420" s="124"/>
      <c r="J420" s="124"/>
      <c r="K420" s="124"/>
      <c r="L420" s="124"/>
      <c r="M420" s="124"/>
    </row>
    <row r="421" spans="4:13">
      <c r="D421" s="124"/>
      <c r="E421" s="153"/>
      <c r="F421" s="154"/>
      <c r="G421" s="124"/>
      <c r="H421" s="124"/>
      <c r="I421" s="124"/>
      <c r="J421" s="124"/>
      <c r="K421" s="124"/>
      <c r="L421" s="124"/>
      <c r="M421" s="124"/>
    </row>
    <row r="422" spans="4:13">
      <c r="D422" s="124"/>
      <c r="E422" s="153"/>
      <c r="F422" s="154"/>
      <c r="G422" s="124"/>
      <c r="H422" s="124"/>
      <c r="I422" s="124"/>
      <c r="J422" s="124"/>
      <c r="K422" s="124"/>
      <c r="L422" s="124"/>
      <c r="M422" s="124"/>
    </row>
    <row r="423" spans="4:13">
      <c r="D423" s="124"/>
      <c r="E423" s="153"/>
      <c r="F423" s="154"/>
      <c r="G423" s="124"/>
      <c r="H423" s="124"/>
      <c r="I423" s="124"/>
      <c r="J423" s="124"/>
      <c r="K423" s="124"/>
      <c r="L423" s="124"/>
      <c r="M423" s="124"/>
    </row>
    <row r="424" spans="4:13">
      <c r="D424" s="124"/>
      <c r="E424" s="153"/>
      <c r="F424" s="154"/>
      <c r="G424" s="124"/>
      <c r="H424" s="124"/>
      <c r="I424" s="124"/>
      <c r="J424" s="124"/>
      <c r="K424" s="124"/>
      <c r="L424" s="124"/>
      <c r="M424" s="124"/>
    </row>
    <row r="425" spans="4:13">
      <c r="D425" s="124"/>
      <c r="E425" s="153"/>
      <c r="F425" s="154"/>
      <c r="G425" s="124"/>
      <c r="H425" s="124"/>
      <c r="I425" s="124"/>
      <c r="J425" s="124"/>
      <c r="K425" s="124"/>
      <c r="L425" s="124"/>
      <c r="M425" s="124"/>
    </row>
    <row r="426" spans="4:13">
      <c r="D426" s="124"/>
      <c r="E426" s="153"/>
      <c r="F426" s="154"/>
      <c r="G426" s="124"/>
      <c r="H426" s="124"/>
      <c r="I426" s="124"/>
      <c r="J426" s="124"/>
      <c r="K426" s="124"/>
      <c r="L426" s="124"/>
      <c r="M426" s="124"/>
    </row>
    <row r="427" spans="4:13">
      <c r="D427" s="124"/>
      <c r="E427" s="153"/>
      <c r="F427" s="154"/>
      <c r="G427" s="124"/>
      <c r="H427" s="124"/>
      <c r="I427" s="124"/>
      <c r="J427" s="124"/>
      <c r="K427" s="124"/>
      <c r="L427" s="124"/>
      <c r="M427" s="124"/>
    </row>
    <row r="428" spans="4:13">
      <c r="D428" s="124"/>
      <c r="E428" s="153"/>
      <c r="F428" s="154"/>
      <c r="G428" s="124"/>
      <c r="H428" s="124"/>
      <c r="I428" s="124"/>
      <c r="J428" s="124"/>
      <c r="K428" s="124"/>
      <c r="L428" s="124"/>
      <c r="M428" s="124"/>
    </row>
    <row r="429" spans="4:13">
      <c r="D429" s="124"/>
      <c r="E429" s="153"/>
      <c r="F429" s="154"/>
      <c r="G429" s="124"/>
      <c r="H429" s="124"/>
      <c r="I429" s="124"/>
      <c r="J429" s="124"/>
      <c r="K429" s="124"/>
      <c r="L429" s="124"/>
      <c r="M429" s="124"/>
    </row>
    <row r="430" spans="4:13">
      <c r="D430" s="124"/>
      <c r="E430" s="153"/>
      <c r="F430" s="154"/>
      <c r="G430" s="124"/>
      <c r="H430" s="124"/>
      <c r="I430" s="124"/>
      <c r="J430" s="124"/>
      <c r="K430" s="124"/>
      <c r="L430" s="124"/>
      <c r="M430" s="124"/>
    </row>
    <row r="431" spans="4:13">
      <c r="D431" s="124"/>
      <c r="E431" s="153"/>
      <c r="F431" s="154"/>
      <c r="G431" s="124"/>
      <c r="H431" s="124"/>
      <c r="I431" s="124"/>
      <c r="J431" s="124"/>
      <c r="K431" s="124"/>
      <c r="L431" s="124"/>
      <c r="M431" s="124"/>
    </row>
    <row r="432" spans="4:13">
      <c r="D432" s="124"/>
      <c r="E432" s="153"/>
      <c r="F432" s="154"/>
      <c r="G432" s="124"/>
      <c r="H432" s="124"/>
      <c r="I432" s="124"/>
      <c r="J432" s="124"/>
      <c r="K432" s="124"/>
      <c r="L432" s="124"/>
      <c r="M432" s="124"/>
    </row>
    <row r="433" spans="4:13">
      <c r="D433" s="124"/>
      <c r="E433" s="153"/>
      <c r="F433" s="154"/>
      <c r="G433" s="124"/>
      <c r="H433" s="124"/>
      <c r="I433" s="124"/>
      <c r="J433" s="124"/>
      <c r="K433" s="124"/>
      <c r="L433" s="124"/>
      <c r="M433" s="124"/>
    </row>
    <row r="434" spans="4:13">
      <c r="D434" s="124"/>
      <c r="E434" s="153"/>
      <c r="F434" s="154"/>
      <c r="G434" s="124"/>
      <c r="H434" s="124"/>
      <c r="I434" s="124"/>
      <c r="J434" s="124"/>
      <c r="K434" s="124"/>
      <c r="L434" s="124"/>
      <c r="M434" s="124"/>
    </row>
    <row r="435" spans="4:13">
      <c r="D435" s="124"/>
      <c r="E435" s="153"/>
      <c r="F435" s="154"/>
      <c r="G435" s="124"/>
      <c r="H435" s="124"/>
      <c r="I435" s="124"/>
      <c r="J435" s="124"/>
      <c r="K435" s="124"/>
      <c r="L435" s="124"/>
      <c r="M435" s="124"/>
    </row>
    <row r="436" spans="4:13">
      <c r="D436" s="124"/>
      <c r="E436" s="153"/>
      <c r="F436" s="154"/>
      <c r="G436" s="124"/>
      <c r="H436" s="124"/>
      <c r="I436" s="124"/>
      <c r="J436" s="124"/>
      <c r="K436" s="124"/>
      <c r="L436" s="124"/>
      <c r="M436" s="124"/>
    </row>
    <row r="437" spans="4:13">
      <c r="D437" s="124"/>
      <c r="E437" s="153"/>
      <c r="F437" s="154"/>
      <c r="G437" s="124"/>
      <c r="H437" s="124"/>
      <c r="I437" s="124"/>
      <c r="J437" s="124"/>
      <c r="K437" s="124"/>
      <c r="L437" s="124"/>
      <c r="M437" s="124"/>
    </row>
    <row r="438" spans="4:13">
      <c r="D438" s="124"/>
      <c r="E438" s="153"/>
      <c r="F438" s="154"/>
      <c r="G438" s="124"/>
      <c r="H438" s="124"/>
      <c r="I438" s="124"/>
      <c r="J438" s="124"/>
      <c r="K438" s="124"/>
      <c r="L438" s="124"/>
      <c r="M438" s="124"/>
    </row>
    <row r="439" spans="4:13">
      <c r="D439" s="124"/>
      <c r="E439" s="153"/>
      <c r="F439" s="154"/>
      <c r="G439" s="124"/>
      <c r="H439" s="124"/>
      <c r="I439" s="124"/>
      <c r="J439" s="124"/>
      <c r="K439" s="124"/>
      <c r="L439" s="124"/>
      <c r="M439" s="124"/>
    </row>
    <row r="440" spans="4:13">
      <c r="D440" s="124"/>
      <c r="E440" s="153"/>
      <c r="F440" s="154"/>
      <c r="G440" s="124"/>
      <c r="H440" s="124"/>
      <c r="I440" s="124"/>
      <c r="J440" s="124"/>
      <c r="K440" s="124"/>
      <c r="L440" s="124"/>
      <c r="M440" s="124"/>
    </row>
    <row r="441" spans="4:13">
      <c r="D441" s="124"/>
      <c r="E441" s="153"/>
      <c r="F441" s="154"/>
      <c r="G441" s="124"/>
      <c r="H441" s="124"/>
      <c r="I441" s="124"/>
      <c r="J441" s="124"/>
      <c r="K441" s="124"/>
      <c r="L441" s="124"/>
      <c r="M441" s="124"/>
    </row>
    <row r="442" spans="4:13">
      <c r="D442" s="124"/>
      <c r="E442" s="153"/>
      <c r="F442" s="154"/>
      <c r="G442" s="124"/>
      <c r="H442" s="124"/>
      <c r="I442" s="124"/>
      <c r="J442" s="124"/>
      <c r="K442" s="124"/>
      <c r="L442" s="124"/>
      <c r="M442" s="124"/>
    </row>
    <row r="443" spans="4:13">
      <c r="D443" s="124"/>
      <c r="E443" s="153"/>
      <c r="F443" s="154"/>
      <c r="G443" s="124"/>
      <c r="H443" s="124"/>
      <c r="I443" s="124"/>
      <c r="J443" s="124"/>
      <c r="K443" s="124"/>
      <c r="L443" s="124"/>
      <c r="M443" s="124"/>
    </row>
    <row r="444" spans="4:13">
      <c r="D444" s="124"/>
      <c r="E444" s="153"/>
      <c r="F444" s="154"/>
      <c r="G444" s="124"/>
      <c r="H444" s="124"/>
      <c r="I444" s="124"/>
      <c r="J444" s="124"/>
      <c r="K444" s="124"/>
      <c r="L444" s="124"/>
      <c r="M444" s="124"/>
    </row>
    <row r="445" spans="4:13">
      <c r="D445" s="124"/>
      <c r="E445" s="153"/>
      <c r="F445" s="154"/>
      <c r="G445" s="124"/>
      <c r="H445" s="124"/>
      <c r="I445" s="124"/>
      <c r="J445" s="124"/>
      <c r="K445" s="124"/>
      <c r="L445" s="124"/>
      <c r="M445" s="124"/>
    </row>
    <row r="446" spans="4:13">
      <c r="D446" s="124"/>
      <c r="E446" s="153"/>
      <c r="F446" s="154"/>
      <c r="G446" s="124"/>
      <c r="H446" s="124"/>
      <c r="I446" s="124"/>
      <c r="J446" s="124"/>
      <c r="K446" s="124"/>
      <c r="L446" s="124"/>
      <c r="M446" s="124"/>
    </row>
    <row r="447" spans="4:13">
      <c r="D447" s="124"/>
      <c r="E447" s="153"/>
      <c r="F447" s="154"/>
      <c r="G447" s="124"/>
      <c r="H447" s="124"/>
      <c r="I447" s="124"/>
      <c r="J447" s="124"/>
      <c r="K447" s="124"/>
      <c r="L447" s="124"/>
      <c r="M447" s="124"/>
    </row>
    <row r="448" spans="4:13">
      <c r="D448" s="124"/>
      <c r="E448" s="153"/>
      <c r="F448" s="154"/>
      <c r="G448" s="124"/>
      <c r="H448" s="124"/>
      <c r="I448" s="124"/>
      <c r="J448" s="124"/>
      <c r="K448" s="124"/>
      <c r="L448" s="124"/>
      <c r="M448" s="124"/>
    </row>
    <row r="449" spans="4:13">
      <c r="D449" s="124"/>
      <c r="E449" s="153"/>
      <c r="F449" s="154"/>
      <c r="G449" s="124"/>
      <c r="H449" s="124"/>
      <c r="I449" s="124"/>
      <c r="J449" s="124"/>
      <c r="K449" s="124"/>
      <c r="L449" s="124"/>
      <c r="M449" s="124"/>
    </row>
    <row r="450" spans="4:13">
      <c r="D450" s="124"/>
      <c r="E450" s="153"/>
      <c r="F450" s="154"/>
      <c r="G450" s="124"/>
      <c r="H450" s="124"/>
      <c r="I450" s="124"/>
      <c r="J450" s="124"/>
      <c r="K450" s="124"/>
      <c r="L450" s="124"/>
      <c r="M450" s="124"/>
    </row>
    <row r="451" spans="4:13">
      <c r="D451" s="124"/>
      <c r="E451" s="153"/>
      <c r="F451" s="154"/>
      <c r="G451" s="124"/>
      <c r="H451" s="124"/>
      <c r="I451" s="124"/>
      <c r="J451" s="124"/>
      <c r="K451" s="124"/>
      <c r="L451" s="124"/>
      <c r="M451" s="124"/>
    </row>
    <row r="452" spans="4:13">
      <c r="D452" s="124"/>
      <c r="E452" s="153"/>
      <c r="F452" s="154"/>
      <c r="G452" s="124"/>
      <c r="H452" s="124"/>
      <c r="I452" s="124"/>
      <c r="J452" s="124"/>
      <c r="K452" s="124"/>
      <c r="L452" s="124"/>
      <c r="M452" s="124"/>
    </row>
    <row r="453" spans="4:13">
      <c r="D453" s="124"/>
      <c r="E453" s="153"/>
      <c r="F453" s="154"/>
      <c r="G453" s="124"/>
      <c r="H453" s="124"/>
      <c r="I453" s="124"/>
      <c r="J453" s="124"/>
      <c r="K453" s="124"/>
      <c r="L453" s="124"/>
      <c r="M453" s="124"/>
    </row>
    <row r="454" spans="4:13">
      <c r="D454" s="124"/>
      <c r="E454" s="153"/>
      <c r="F454" s="154"/>
      <c r="G454" s="124"/>
      <c r="H454" s="124"/>
      <c r="I454" s="124"/>
      <c r="J454" s="124"/>
      <c r="K454" s="124"/>
      <c r="L454" s="124"/>
      <c r="M454" s="124"/>
    </row>
    <row r="455" spans="4:13">
      <c r="D455" s="124"/>
      <c r="E455" s="153"/>
      <c r="F455" s="154"/>
      <c r="G455" s="124"/>
      <c r="H455" s="124"/>
      <c r="I455" s="124"/>
      <c r="J455" s="124"/>
      <c r="K455" s="124"/>
      <c r="L455" s="124"/>
      <c r="M455" s="124"/>
    </row>
    <row r="456" spans="4:13">
      <c r="D456" s="124"/>
      <c r="E456" s="153"/>
      <c r="F456" s="154"/>
      <c r="G456" s="124"/>
      <c r="H456" s="124"/>
      <c r="I456" s="124"/>
      <c r="J456" s="124"/>
      <c r="K456" s="124"/>
      <c r="L456" s="124"/>
      <c r="M456" s="124"/>
    </row>
    <row r="457" spans="4:13">
      <c r="D457" s="124"/>
      <c r="E457" s="153"/>
      <c r="F457" s="154"/>
      <c r="G457" s="124"/>
      <c r="H457" s="124"/>
      <c r="I457" s="124"/>
      <c r="J457" s="124"/>
      <c r="K457" s="124"/>
      <c r="L457" s="124"/>
      <c r="M457" s="124"/>
    </row>
    <row r="458" spans="4:13">
      <c r="D458" s="124"/>
      <c r="E458" s="153"/>
      <c r="F458" s="154"/>
      <c r="G458" s="124"/>
      <c r="H458" s="124"/>
      <c r="I458" s="124"/>
      <c r="J458" s="124"/>
      <c r="K458" s="124"/>
      <c r="L458" s="124"/>
      <c r="M458" s="124"/>
    </row>
    <row r="459" spans="4:13">
      <c r="D459" s="124"/>
      <c r="E459" s="153"/>
      <c r="F459" s="154"/>
      <c r="G459" s="124"/>
      <c r="H459" s="124"/>
      <c r="I459" s="124"/>
      <c r="J459" s="124"/>
      <c r="K459" s="124"/>
      <c r="L459" s="124"/>
      <c r="M459" s="124"/>
    </row>
    <row r="460" spans="4:13">
      <c r="D460" s="124"/>
      <c r="E460" s="153"/>
      <c r="F460" s="154"/>
      <c r="G460" s="124"/>
      <c r="H460" s="124"/>
      <c r="I460" s="124"/>
      <c r="J460" s="124"/>
      <c r="K460" s="124"/>
      <c r="L460" s="124"/>
      <c r="M460" s="124"/>
    </row>
    <row r="461" spans="4:13">
      <c r="D461" s="124"/>
      <c r="E461" s="153"/>
      <c r="F461" s="154"/>
      <c r="G461" s="124"/>
      <c r="H461" s="124"/>
      <c r="I461" s="124"/>
      <c r="J461" s="124"/>
      <c r="K461" s="124"/>
      <c r="L461" s="124"/>
      <c r="M461" s="124"/>
    </row>
    <row r="462" spans="4:13">
      <c r="D462" s="124"/>
      <c r="E462" s="153"/>
      <c r="F462" s="154"/>
      <c r="G462" s="124"/>
      <c r="H462" s="124"/>
      <c r="I462" s="124"/>
      <c r="J462" s="124"/>
      <c r="K462" s="124"/>
      <c r="L462" s="124"/>
      <c r="M462" s="124"/>
    </row>
    <row r="463" spans="4:13">
      <c r="D463" s="124"/>
      <c r="E463" s="153"/>
      <c r="F463" s="154"/>
      <c r="G463" s="124"/>
      <c r="H463" s="124"/>
      <c r="I463" s="124"/>
      <c r="J463" s="124"/>
      <c r="K463" s="124"/>
      <c r="L463" s="124"/>
      <c r="M463" s="124"/>
    </row>
    <row r="464" spans="4:13">
      <c r="D464" s="124"/>
      <c r="E464" s="153"/>
      <c r="F464" s="154"/>
      <c r="G464" s="124"/>
      <c r="H464" s="124"/>
      <c r="I464" s="124"/>
      <c r="J464" s="124"/>
      <c r="K464" s="124"/>
      <c r="L464" s="124"/>
      <c r="M464" s="124"/>
    </row>
    <row r="465" spans="4:13">
      <c r="D465" s="124"/>
      <c r="E465" s="153"/>
      <c r="F465" s="154"/>
      <c r="G465" s="124"/>
      <c r="H465" s="124"/>
      <c r="I465" s="124"/>
      <c r="J465" s="124"/>
      <c r="K465" s="124"/>
      <c r="L465" s="124"/>
      <c r="M465" s="124"/>
    </row>
    <row r="466" spans="4:13">
      <c r="D466" s="124"/>
      <c r="E466" s="153"/>
      <c r="F466" s="154"/>
      <c r="G466" s="124"/>
      <c r="H466" s="124"/>
      <c r="I466" s="124"/>
      <c r="J466" s="124"/>
      <c r="K466" s="124"/>
      <c r="L466" s="124"/>
      <c r="M466" s="124"/>
    </row>
    <row r="467" spans="4:13">
      <c r="D467" s="124"/>
      <c r="E467" s="153"/>
      <c r="F467" s="154"/>
      <c r="G467" s="124"/>
      <c r="H467" s="124"/>
      <c r="I467" s="124"/>
      <c r="J467" s="124"/>
      <c r="K467" s="124"/>
      <c r="L467" s="124"/>
      <c r="M467" s="124"/>
    </row>
    <row r="468" spans="4:13">
      <c r="D468" s="124"/>
      <c r="E468" s="153"/>
      <c r="F468" s="154"/>
      <c r="G468" s="124"/>
      <c r="H468" s="124"/>
      <c r="I468" s="124"/>
      <c r="J468" s="124"/>
      <c r="K468" s="124"/>
      <c r="L468" s="124"/>
      <c r="M468" s="124"/>
    </row>
    <row r="469" spans="4:13">
      <c r="D469" s="124"/>
      <c r="E469" s="153"/>
      <c r="F469" s="154"/>
      <c r="G469" s="124"/>
      <c r="H469" s="124"/>
      <c r="I469" s="124"/>
      <c r="J469" s="124"/>
      <c r="K469" s="124"/>
      <c r="L469" s="124"/>
      <c r="M469" s="124"/>
    </row>
    <row r="470" spans="4:13">
      <c r="D470" s="124"/>
      <c r="E470" s="153"/>
      <c r="F470" s="154"/>
      <c r="G470" s="124"/>
      <c r="H470" s="124"/>
      <c r="I470" s="124"/>
      <c r="J470" s="124"/>
      <c r="K470" s="124"/>
      <c r="L470" s="124"/>
      <c r="M470" s="124"/>
    </row>
    <row r="471" spans="4:13">
      <c r="D471" s="124"/>
      <c r="E471" s="153"/>
      <c r="F471" s="154"/>
      <c r="G471" s="124"/>
      <c r="H471" s="124"/>
      <c r="I471" s="124"/>
      <c r="J471" s="124"/>
      <c r="K471" s="124"/>
      <c r="L471" s="124"/>
      <c r="M471" s="124"/>
    </row>
    <row r="472" spans="4:13">
      <c r="D472" s="124"/>
      <c r="E472" s="153"/>
      <c r="F472" s="154"/>
      <c r="G472" s="124"/>
      <c r="H472" s="124"/>
      <c r="I472" s="124"/>
      <c r="J472" s="124"/>
      <c r="K472" s="124"/>
      <c r="L472" s="124"/>
      <c r="M472" s="124"/>
    </row>
    <row r="473" spans="4:13">
      <c r="D473" s="124"/>
      <c r="E473" s="153"/>
      <c r="F473" s="154"/>
      <c r="G473" s="124"/>
      <c r="H473" s="124"/>
      <c r="I473" s="124"/>
      <c r="J473" s="124"/>
      <c r="K473" s="124"/>
      <c r="L473" s="124"/>
      <c r="M473" s="124"/>
    </row>
    <row r="474" spans="4:13">
      <c r="D474" s="124"/>
      <c r="E474" s="153"/>
      <c r="F474" s="154"/>
      <c r="G474" s="124"/>
      <c r="H474" s="124"/>
      <c r="I474" s="124"/>
      <c r="J474" s="124"/>
      <c r="K474" s="124"/>
      <c r="L474" s="124"/>
      <c r="M474" s="124"/>
    </row>
    <row r="475" spans="4:13">
      <c r="D475" s="124"/>
      <c r="E475" s="153"/>
      <c r="F475" s="154"/>
      <c r="G475" s="124"/>
      <c r="H475" s="124"/>
      <c r="I475" s="124"/>
      <c r="J475" s="124"/>
      <c r="K475" s="124"/>
      <c r="L475" s="124"/>
      <c r="M475" s="124"/>
    </row>
    <row r="476" spans="4:13">
      <c r="D476" s="124"/>
      <c r="E476" s="153"/>
      <c r="F476" s="154"/>
      <c r="G476" s="124"/>
      <c r="H476" s="124"/>
      <c r="I476" s="124"/>
      <c r="J476" s="124"/>
      <c r="K476" s="124"/>
      <c r="L476" s="124"/>
      <c r="M476" s="124"/>
    </row>
    <row r="477" spans="4:13">
      <c r="D477" s="124"/>
      <c r="E477" s="153"/>
      <c r="F477" s="154"/>
      <c r="G477" s="124"/>
      <c r="H477" s="124"/>
      <c r="I477" s="124"/>
      <c r="J477" s="124"/>
      <c r="K477" s="124"/>
      <c r="L477" s="124"/>
      <c r="M477" s="124"/>
    </row>
    <row r="478" spans="4:13">
      <c r="D478" s="124"/>
      <c r="E478" s="153"/>
      <c r="F478" s="154"/>
      <c r="G478" s="124"/>
      <c r="H478" s="124"/>
      <c r="I478" s="124"/>
      <c r="J478" s="124"/>
      <c r="K478" s="124"/>
      <c r="L478" s="124"/>
      <c r="M478" s="124"/>
    </row>
    <row r="479" spans="4:13">
      <c r="D479" s="124"/>
      <c r="E479" s="153"/>
      <c r="F479" s="154"/>
      <c r="G479" s="124"/>
      <c r="H479" s="124"/>
      <c r="I479" s="124"/>
      <c r="J479" s="124"/>
      <c r="K479" s="124"/>
      <c r="L479" s="124"/>
      <c r="M479" s="124"/>
    </row>
    <row r="480" spans="4:13">
      <c r="D480" s="124"/>
      <c r="E480" s="153"/>
      <c r="F480" s="154"/>
      <c r="G480" s="124"/>
      <c r="H480" s="124"/>
      <c r="I480" s="124"/>
      <c r="J480" s="124"/>
      <c r="K480" s="124"/>
      <c r="L480" s="124"/>
      <c r="M480" s="124"/>
    </row>
    <row r="481" spans="4:13">
      <c r="D481" s="124"/>
      <c r="E481" s="153"/>
      <c r="F481" s="154"/>
      <c r="G481" s="124"/>
      <c r="H481" s="124"/>
      <c r="I481" s="124"/>
      <c r="J481" s="124"/>
      <c r="K481" s="124"/>
      <c r="L481" s="124"/>
      <c r="M481" s="124"/>
    </row>
    <row r="482" spans="4:13">
      <c r="D482" s="124"/>
      <c r="E482" s="153"/>
      <c r="F482" s="154"/>
      <c r="G482" s="124"/>
      <c r="H482" s="124"/>
      <c r="I482" s="124"/>
      <c r="J482" s="124"/>
      <c r="K482" s="124"/>
      <c r="L482" s="124"/>
      <c r="M482" s="124"/>
    </row>
    <row r="483" spans="4:13">
      <c r="D483" s="124"/>
      <c r="E483" s="153"/>
      <c r="F483" s="154"/>
      <c r="G483" s="124"/>
      <c r="H483" s="124"/>
      <c r="I483" s="124"/>
      <c r="J483" s="124"/>
      <c r="K483" s="124"/>
      <c r="L483" s="124"/>
      <c r="M483" s="124"/>
    </row>
    <row r="484" spans="4:13">
      <c r="D484" s="124"/>
      <c r="E484" s="153"/>
      <c r="F484" s="154"/>
      <c r="G484" s="124"/>
      <c r="H484" s="124"/>
      <c r="I484" s="124"/>
      <c r="J484" s="124"/>
      <c r="K484" s="124"/>
      <c r="L484" s="124"/>
      <c r="M484" s="124"/>
    </row>
    <row r="485" spans="4:13">
      <c r="D485" s="124"/>
      <c r="E485" s="153"/>
      <c r="F485" s="154"/>
      <c r="G485" s="124"/>
      <c r="H485" s="124"/>
      <c r="I485" s="124"/>
      <c r="J485" s="124"/>
      <c r="K485" s="124"/>
      <c r="L485" s="124"/>
      <c r="M485" s="124"/>
    </row>
    <row r="486" spans="4:13">
      <c r="D486" s="124"/>
      <c r="E486" s="153"/>
      <c r="F486" s="154"/>
      <c r="G486" s="124"/>
      <c r="H486" s="124"/>
      <c r="I486" s="124"/>
      <c r="J486" s="124"/>
      <c r="K486" s="124"/>
      <c r="L486" s="124"/>
      <c r="M486" s="124"/>
    </row>
    <row r="487" spans="4:13">
      <c r="D487" s="124"/>
      <c r="E487" s="153"/>
      <c r="F487" s="154"/>
      <c r="G487" s="124"/>
      <c r="H487" s="124"/>
      <c r="I487" s="124"/>
      <c r="J487" s="124"/>
      <c r="K487" s="124"/>
      <c r="L487" s="124"/>
      <c r="M487" s="124"/>
    </row>
    <row r="488" spans="4:13">
      <c r="D488" s="124"/>
      <c r="E488" s="153"/>
      <c r="F488" s="154"/>
      <c r="G488" s="124"/>
      <c r="H488" s="124"/>
      <c r="I488" s="124"/>
      <c r="J488" s="124"/>
      <c r="K488" s="124"/>
      <c r="L488" s="124"/>
      <c r="M488" s="124"/>
    </row>
    <row r="489" spans="4:13">
      <c r="D489" s="124"/>
      <c r="E489" s="153"/>
      <c r="F489" s="154"/>
      <c r="G489" s="124"/>
      <c r="H489" s="124"/>
      <c r="I489" s="124"/>
      <c r="J489" s="124"/>
      <c r="K489" s="124"/>
      <c r="L489" s="124"/>
      <c r="M489" s="124"/>
    </row>
    <row r="490" spans="4:13">
      <c r="D490" s="124"/>
      <c r="E490" s="153"/>
      <c r="F490" s="154"/>
      <c r="G490" s="124"/>
      <c r="H490" s="124"/>
      <c r="I490" s="124"/>
      <c r="J490" s="124"/>
      <c r="K490" s="124"/>
      <c r="L490" s="124"/>
      <c r="M490" s="124"/>
    </row>
    <row r="491" spans="4:13">
      <c r="D491" s="124"/>
      <c r="E491" s="153"/>
      <c r="F491" s="154"/>
      <c r="G491" s="124"/>
      <c r="H491" s="124"/>
      <c r="I491" s="124"/>
      <c r="J491" s="124"/>
      <c r="K491" s="124"/>
      <c r="L491" s="124"/>
      <c r="M491" s="124"/>
    </row>
    <row r="492" spans="4:13">
      <c r="D492" s="124"/>
      <c r="E492" s="153"/>
      <c r="F492" s="154"/>
      <c r="G492" s="124"/>
      <c r="H492" s="124"/>
      <c r="I492" s="124"/>
      <c r="J492" s="124"/>
      <c r="K492" s="124"/>
      <c r="L492" s="124"/>
      <c r="M492" s="124"/>
    </row>
    <row r="493" spans="4:13">
      <c r="D493" s="124"/>
      <c r="E493" s="153"/>
      <c r="F493" s="154"/>
      <c r="G493" s="124"/>
      <c r="H493" s="124"/>
      <c r="I493" s="124"/>
      <c r="J493" s="124"/>
      <c r="K493" s="124"/>
      <c r="L493" s="124"/>
      <c r="M493" s="124"/>
    </row>
    <row r="494" spans="4:13">
      <c r="D494" s="124"/>
      <c r="E494" s="153"/>
      <c r="F494" s="154"/>
      <c r="G494" s="124"/>
      <c r="H494" s="124"/>
      <c r="I494" s="124"/>
      <c r="J494" s="124"/>
      <c r="K494" s="124"/>
      <c r="L494" s="124"/>
      <c r="M494" s="124"/>
    </row>
    <row r="495" spans="4:13">
      <c r="D495" s="124"/>
      <c r="E495" s="153"/>
      <c r="F495" s="154"/>
      <c r="G495" s="124"/>
      <c r="H495" s="124"/>
      <c r="I495" s="124"/>
      <c r="J495" s="124"/>
      <c r="K495" s="124"/>
      <c r="L495" s="124"/>
      <c r="M495" s="124"/>
    </row>
    <row r="496" spans="4:13">
      <c r="D496" s="124"/>
      <c r="E496" s="153"/>
      <c r="F496" s="154"/>
      <c r="G496" s="124"/>
      <c r="H496" s="124"/>
      <c r="I496" s="124"/>
      <c r="J496" s="124"/>
      <c r="K496" s="124"/>
      <c r="L496" s="124"/>
      <c r="M496" s="124"/>
    </row>
    <row r="497" spans="4:13">
      <c r="D497" s="124"/>
      <c r="E497" s="153"/>
      <c r="F497" s="154"/>
      <c r="G497" s="124"/>
      <c r="H497" s="124"/>
      <c r="I497" s="124"/>
      <c r="J497" s="124"/>
      <c r="K497" s="124"/>
      <c r="L497" s="124"/>
      <c r="M497" s="124"/>
    </row>
    <row r="498" spans="4:13">
      <c r="D498" s="124"/>
      <c r="E498" s="153"/>
      <c r="F498" s="154"/>
      <c r="G498" s="124"/>
      <c r="H498" s="124"/>
      <c r="I498" s="124"/>
      <c r="J498" s="124"/>
      <c r="K498" s="124"/>
      <c r="L498" s="124"/>
      <c r="M498" s="124"/>
    </row>
    <row r="499" spans="4:13">
      <c r="D499" s="124"/>
      <c r="E499" s="153"/>
      <c r="F499" s="154"/>
      <c r="G499" s="124"/>
      <c r="H499" s="124"/>
      <c r="I499" s="124"/>
      <c r="J499" s="124"/>
      <c r="K499" s="124"/>
      <c r="L499" s="124"/>
      <c r="M499" s="124"/>
    </row>
    <row r="500" spans="4:13">
      <c r="D500" s="124"/>
      <c r="E500" s="153"/>
      <c r="F500" s="154"/>
      <c r="G500" s="124"/>
      <c r="H500" s="124"/>
      <c r="I500" s="124"/>
      <c r="J500" s="124"/>
      <c r="K500" s="124"/>
      <c r="L500" s="124"/>
      <c r="M500" s="124"/>
    </row>
    <row r="501" spans="4:13">
      <c r="D501" s="124"/>
      <c r="E501" s="153"/>
      <c r="F501" s="154"/>
      <c r="G501" s="124"/>
      <c r="H501" s="124"/>
      <c r="I501" s="124"/>
      <c r="J501" s="124"/>
      <c r="K501" s="124"/>
      <c r="L501" s="124"/>
      <c r="M501" s="124"/>
    </row>
    <row r="502" spans="4:13">
      <c r="D502" s="124"/>
      <c r="E502" s="153"/>
      <c r="F502" s="154"/>
      <c r="G502" s="124"/>
      <c r="H502" s="124"/>
      <c r="I502" s="124"/>
      <c r="J502" s="124"/>
      <c r="K502" s="124"/>
      <c r="L502" s="124"/>
      <c r="M502" s="124"/>
    </row>
    <row r="503" spans="4:13">
      <c r="D503" s="124"/>
      <c r="E503" s="153"/>
      <c r="F503" s="154"/>
      <c r="G503" s="124"/>
      <c r="H503" s="124"/>
      <c r="I503" s="124"/>
      <c r="J503" s="124"/>
      <c r="K503" s="124"/>
      <c r="L503" s="124"/>
      <c r="M503" s="124"/>
    </row>
    <row r="504" spans="4:13">
      <c r="D504" s="124"/>
      <c r="E504" s="153"/>
      <c r="F504" s="154"/>
      <c r="G504" s="124"/>
      <c r="H504" s="124"/>
      <c r="I504" s="124"/>
      <c r="J504" s="124"/>
      <c r="K504" s="124"/>
      <c r="L504" s="124"/>
      <c r="M504" s="124"/>
    </row>
    <row r="505" spans="4:13">
      <c r="D505" s="124"/>
      <c r="E505" s="153"/>
      <c r="F505" s="154"/>
      <c r="G505" s="124"/>
      <c r="H505" s="124"/>
      <c r="I505" s="124"/>
      <c r="J505" s="124"/>
      <c r="K505" s="124"/>
      <c r="L505" s="124"/>
      <c r="M505" s="124"/>
    </row>
    <row r="506" spans="4:13">
      <c r="D506" s="124"/>
      <c r="E506" s="153"/>
      <c r="F506" s="154"/>
      <c r="G506" s="124"/>
      <c r="H506" s="124"/>
      <c r="I506" s="124"/>
      <c r="J506" s="124"/>
      <c r="K506" s="124"/>
      <c r="L506" s="124"/>
      <c r="M506" s="124"/>
    </row>
    <row r="507" spans="4:13">
      <c r="D507" s="124"/>
      <c r="E507" s="153"/>
      <c r="F507" s="154"/>
      <c r="G507" s="124"/>
      <c r="H507" s="124"/>
      <c r="I507" s="124"/>
      <c r="J507" s="124"/>
      <c r="K507" s="124"/>
      <c r="L507" s="124"/>
      <c r="M507" s="124"/>
    </row>
    <row r="508" spans="4:13">
      <c r="D508" s="124"/>
      <c r="E508" s="153"/>
      <c r="F508" s="154"/>
      <c r="G508" s="124"/>
      <c r="H508" s="124"/>
      <c r="I508" s="124"/>
      <c r="J508" s="124"/>
      <c r="K508" s="124"/>
      <c r="L508" s="124"/>
      <c r="M508" s="124"/>
    </row>
    <row r="509" spans="4:13">
      <c r="D509" s="124"/>
      <c r="E509" s="153"/>
      <c r="F509" s="154"/>
      <c r="G509" s="124"/>
      <c r="H509" s="124"/>
      <c r="I509" s="124"/>
      <c r="J509" s="124"/>
      <c r="K509" s="124"/>
      <c r="L509" s="124"/>
      <c r="M509" s="124"/>
    </row>
    <row r="510" spans="4:13">
      <c r="D510" s="124"/>
      <c r="E510" s="153"/>
      <c r="F510" s="154"/>
      <c r="G510" s="124"/>
      <c r="H510" s="124"/>
      <c r="I510" s="124"/>
      <c r="J510" s="124"/>
      <c r="K510" s="124"/>
      <c r="L510" s="124"/>
      <c r="M510" s="124"/>
    </row>
    <row r="511" spans="4:13">
      <c r="D511" s="124"/>
      <c r="E511" s="153"/>
      <c r="F511" s="154"/>
      <c r="G511" s="124"/>
      <c r="H511" s="124"/>
      <c r="I511" s="124"/>
      <c r="J511" s="124"/>
      <c r="K511" s="124"/>
      <c r="L511" s="124"/>
      <c r="M511" s="124"/>
    </row>
    <row r="512" spans="4:13">
      <c r="D512" s="124"/>
      <c r="E512" s="153"/>
      <c r="F512" s="154"/>
      <c r="G512" s="124"/>
      <c r="H512" s="124"/>
      <c r="I512" s="124"/>
      <c r="J512" s="124"/>
      <c r="K512" s="124"/>
      <c r="L512" s="124"/>
      <c r="M512" s="124"/>
    </row>
    <row r="513" spans="4:13">
      <c r="D513" s="124"/>
      <c r="E513" s="153"/>
      <c r="F513" s="154"/>
      <c r="G513" s="124"/>
      <c r="H513" s="124"/>
      <c r="I513" s="124"/>
      <c r="J513" s="124"/>
      <c r="K513" s="124"/>
      <c r="L513" s="124"/>
      <c r="M513" s="124"/>
    </row>
    <row r="514" spans="4:13">
      <c r="D514" s="124"/>
      <c r="E514" s="153"/>
      <c r="F514" s="154"/>
      <c r="G514" s="124"/>
      <c r="H514" s="124"/>
      <c r="I514" s="124"/>
      <c r="J514" s="124"/>
      <c r="K514" s="124"/>
      <c r="L514" s="124"/>
      <c r="M514" s="124"/>
    </row>
    <row r="515" spans="4:13">
      <c r="D515" s="124"/>
      <c r="E515" s="153"/>
      <c r="F515" s="154"/>
      <c r="G515" s="124"/>
      <c r="H515" s="124"/>
      <c r="I515" s="124"/>
      <c r="J515" s="124"/>
      <c r="K515" s="124"/>
      <c r="L515" s="124"/>
      <c r="M515" s="124"/>
    </row>
    <row r="516" spans="4:13">
      <c r="D516" s="124"/>
      <c r="E516" s="153"/>
      <c r="F516" s="154"/>
      <c r="G516" s="124"/>
      <c r="H516" s="124"/>
      <c r="I516" s="124"/>
      <c r="J516" s="124"/>
      <c r="K516" s="124"/>
      <c r="L516" s="124"/>
      <c r="M516" s="124"/>
    </row>
    <row r="517" spans="4:13">
      <c r="D517" s="124"/>
      <c r="E517" s="153"/>
      <c r="F517" s="154"/>
      <c r="G517" s="124"/>
      <c r="H517" s="124"/>
      <c r="I517" s="124"/>
      <c r="J517" s="124"/>
      <c r="K517" s="124"/>
      <c r="L517" s="124"/>
      <c r="M517" s="124"/>
    </row>
    <row r="518" spans="4:13">
      <c r="D518" s="124"/>
      <c r="E518" s="153"/>
      <c r="F518" s="154"/>
      <c r="G518" s="124"/>
      <c r="H518" s="124"/>
      <c r="I518" s="124"/>
      <c r="J518" s="124"/>
      <c r="K518" s="124"/>
      <c r="L518" s="124"/>
      <c r="M518" s="124"/>
    </row>
    <row r="519" spans="4:13">
      <c r="D519" s="124"/>
      <c r="E519" s="153"/>
      <c r="F519" s="154"/>
      <c r="G519" s="124"/>
      <c r="H519" s="124"/>
      <c r="I519" s="124"/>
      <c r="J519" s="124"/>
      <c r="K519" s="124"/>
      <c r="L519" s="124"/>
      <c r="M519" s="124"/>
    </row>
    <row r="520" spans="4:13">
      <c r="D520" s="124"/>
      <c r="E520" s="153"/>
      <c r="F520" s="154"/>
      <c r="G520" s="124"/>
      <c r="H520" s="124"/>
      <c r="I520" s="124"/>
      <c r="J520" s="124"/>
      <c r="K520" s="124"/>
      <c r="L520" s="124"/>
      <c r="M520" s="124"/>
    </row>
    <row r="521" spans="4:13">
      <c r="D521" s="124"/>
      <c r="E521" s="153"/>
      <c r="F521" s="154"/>
      <c r="G521" s="124"/>
      <c r="H521" s="124"/>
      <c r="I521" s="124"/>
      <c r="J521" s="124"/>
      <c r="K521" s="124"/>
      <c r="L521" s="124"/>
      <c r="M521" s="124"/>
    </row>
    <row r="522" spans="4:13">
      <c r="D522" s="124"/>
      <c r="E522" s="153"/>
      <c r="F522" s="154"/>
      <c r="G522" s="124"/>
      <c r="H522" s="124"/>
      <c r="I522" s="124"/>
      <c r="J522" s="124"/>
      <c r="K522" s="124"/>
      <c r="L522" s="124"/>
      <c r="M522" s="124"/>
    </row>
    <row r="523" spans="4:13">
      <c r="D523" s="124"/>
      <c r="E523" s="153"/>
      <c r="F523" s="154"/>
      <c r="G523" s="124"/>
      <c r="H523" s="124"/>
      <c r="I523" s="124"/>
      <c r="J523" s="124"/>
      <c r="K523" s="124"/>
      <c r="L523" s="124"/>
      <c r="M523" s="124"/>
    </row>
    <row r="524" spans="4:13">
      <c r="D524" s="124"/>
      <c r="E524" s="153"/>
      <c r="F524" s="154"/>
      <c r="G524" s="124"/>
      <c r="H524" s="124"/>
      <c r="I524" s="124"/>
      <c r="J524" s="124"/>
      <c r="K524" s="124"/>
      <c r="L524" s="124"/>
      <c r="M524" s="124"/>
    </row>
    <row r="525" spans="4:13">
      <c r="D525" s="124"/>
      <c r="E525" s="153"/>
      <c r="F525" s="154"/>
      <c r="G525" s="124"/>
      <c r="H525" s="124"/>
      <c r="I525" s="124"/>
      <c r="J525" s="124"/>
      <c r="K525" s="124"/>
      <c r="L525" s="124"/>
      <c r="M525" s="124"/>
    </row>
    <row r="526" spans="4:13">
      <c r="D526" s="124"/>
      <c r="E526" s="153"/>
      <c r="F526" s="154"/>
      <c r="G526" s="124"/>
      <c r="H526" s="124"/>
      <c r="I526" s="124"/>
      <c r="J526" s="124"/>
      <c r="K526" s="124"/>
      <c r="L526" s="124"/>
      <c r="M526" s="124"/>
    </row>
    <row r="527" spans="4:13">
      <c r="D527" s="124"/>
      <c r="E527" s="153"/>
      <c r="F527" s="154"/>
      <c r="G527" s="124"/>
      <c r="H527" s="124"/>
      <c r="I527" s="124"/>
      <c r="J527" s="124"/>
      <c r="K527" s="124"/>
      <c r="L527" s="124"/>
      <c r="M527" s="124"/>
    </row>
    <row r="528" spans="4:13">
      <c r="D528" s="124"/>
      <c r="E528" s="153"/>
      <c r="F528" s="154"/>
      <c r="G528" s="124"/>
      <c r="H528" s="124"/>
      <c r="I528" s="124"/>
      <c r="J528" s="124"/>
      <c r="K528" s="124"/>
      <c r="L528" s="124"/>
      <c r="M528" s="124"/>
    </row>
    <row r="529" spans="4:13">
      <c r="D529" s="124"/>
      <c r="E529" s="153"/>
      <c r="F529" s="154"/>
      <c r="G529" s="124"/>
      <c r="H529" s="124"/>
      <c r="I529" s="124"/>
      <c r="J529" s="124"/>
      <c r="K529" s="124"/>
      <c r="L529" s="124"/>
      <c r="M529" s="124"/>
    </row>
    <row r="530" spans="4:13">
      <c r="D530" s="124"/>
      <c r="E530" s="153"/>
      <c r="F530" s="154"/>
      <c r="G530" s="124"/>
      <c r="H530" s="124"/>
      <c r="I530" s="124"/>
      <c r="J530" s="124"/>
      <c r="K530" s="124"/>
      <c r="L530" s="124"/>
      <c r="M530" s="124"/>
    </row>
    <row r="531" spans="4:13">
      <c r="D531" s="124"/>
      <c r="E531" s="153"/>
      <c r="F531" s="154"/>
      <c r="G531" s="124"/>
      <c r="H531" s="124"/>
      <c r="I531" s="124"/>
      <c r="J531" s="124"/>
      <c r="K531" s="124"/>
      <c r="L531" s="124"/>
      <c r="M531" s="124"/>
    </row>
    <row r="532" spans="4:13">
      <c r="D532" s="124"/>
      <c r="E532" s="153"/>
      <c r="F532" s="154"/>
      <c r="G532" s="124"/>
      <c r="H532" s="124"/>
      <c r="I532" s="124"/>
      <c r="J532" s="124"/>
      <c r="K532" s="124"/>
      <c r="L532" s="124"/>
      <c r="M532" s="124"/>
    </row>
    <row r="533" spans="4:13">
      <c r="D533" s="124"/>
      <c r="E533" s="153"/>
      <c r="F533" s="154"/>
      <c r="G533" s="124"/>
      <c r="H533" s="124"/>
      <c r="I533" s="124"/>
      <c r="J533" s="124"/>
      <c r="K533" s="124"/>
      <c r="L533" s="124"/>
      <c r="M533" s="124"/>
    </row>
    <row r="534" spans="4:13">
      <c r="D534" s="124"/>
      <c r="E534" s="153"/>
      <c r="F534" s="154"/>
      <c r="G534" s="124"/>
      <c r="H534" s="124"/>
      <c r="I534" s="124"/>
      <c r="J534" s="124"/>
      <c r="K534" s="124"/>
      <c r="L534" s="124"/>
      <c r="M534" s="124"/>
    </row>
    <row r="535" spans="4:13">
      <c r="D535" s="124"/>
      <c r="E535" s="153"/>
      <c r="F535" s="154"/>
      <c r="G535" s="124"/>
      <c r="H535" s="124"/>
      <c r="I535" s="124"/>
      <c r="J535" s="124"/>
      <c r="K535" s="124"/>
      <c r="L535" s="124"/>
      <c r="M535" s="124"/>
    </row>
    <row r="536" spans="4:13">
      <c r="D536" s="124"/>
      <c r="E536" s="153"/>
      <c r="F536" s="154"/>
      <c r="G536" s="124"/>
      <c r="H536" s="124"/>
      <c r="I536" s="124"/>
      <c r="J536" s="124"/>
      <c r="K536" s="124"/>
      <c r="L536" s="124"/>
      <c r="M536" s="124"/>
    </row>
    <row r="537" spans="4:13">
      <c r="D537" s="124"/>
      <c r="E537" s="153"/>
      <c r="F537" s="154"/>
      <c r="G537" s="124"/>
      <c r="H537" s="124"/>
      <c r="I537" s="124"/>
      <c r="J537" s="124"/>
      <c r="K537" s="124"/>
      <c r="L537" s="124"/>
      <c r="M537" s="124"/>
    </row>
    <row r="538" spans="4:13">
      <c r="D538" s="124"/>
      <c r="E538" s="153"/>
      <c r="F538" s="154"/>
      <c r="G538" s="124"/>
      <c r="H538" s="124"/>
      <c r="I538" s="124"/>
      <c r="J538" s="124"/>
      <c r="K538" s="124"/>
      <c r="L538" s="124"/>
      <c r="M538" s="124"/>
    </row>
    <row r="539" spans="4:13">
      <c r="D539" s="124"/>
      <c r="E539" s="153"/>
      <c r="F539" s="154"/>
      <c r="G539" s="124"/>
      <c r="H539" s="124"/>
      <c r="I539" s="124"/>
      <c r="J539" s="124"/>
      <c r="K539" s="124"/>
      <c r="L539" s="124"/>
      <c r="M539" s="124"/>
    </row>
    <row r="540" spans="4:13">
      <c r="D540" s="124"/>
      <c r="E540" s="153"/>
      <c r="F540" s="154"/>
      <c r="G540" s="124"/>
      <c r="H540" s="124"/>
      <c r="I540" s="124"/>
      <c r="J540" s="124"/>
      <c r="K540" s="124"/>
      <c r="L540" s="124"/>
      <c r="M540" s="124"/>
    </row>
    <row r="541" spans="4:13">
      <c r="D541" s="124"/>
      <c r="E541" s="153"/>
      <c r="F541" s="154"/>
      <c r="G541" s="124"/>
      <c r="H541" s="124"/>
      <c r="I541" s="124"/>
      <c r="J541" s="124"/>
      <c r="K541" s="124"/>
      <c r="L541" s="124"/>
      <c r="M541" s="124"/>
    </row>
    <row r="542" spans="4:13">
      <c r="D542" s="124"/>
      <c r="E542" s="153"/>
      <c r="F542" s="154"/>
      <c r="G542" s="124"/>
      <c r="H542" s="124"/>
      <c r="I542" s="124"/>
      <c r="J542" s="124"/>
      <c r="K542" s="124"/>
      <c r="L542" s="124"/>
      <c r="M542" s="124"/>
    </row>
    <row r="543" spans="4:13">
      <c r="D543" s="124"/>
      <c r="E543" s="153"/>
      <c r="F543" s="154"/>
      <c r="G543" s="124"/>
      <c r="H543" s="124"/>
      <c r="I543" s="124"/>
      <c r="J543" s="124"/>
      <c r="K543" s="124"/>
      <c r="L543" s="124"/>
      <c r="M543" s="124"/>
    </row>
    <row r="544" spans="4:13">
      <c r="D544" s="124"/>
      <c r="E544" s="153"/>
      <c r="F544" s="154"/>
      <c r="G544" s="124"/>
      <c r="H544" s="124"/>
      <c r="I544" s="124"/>
      <c r="J544" s="124"/>
      <c r="K544" s="124"/>
      <c r="L544" s="124"/>
      <c r="M544" s="124"/>
    </row>
    <row r="545" spans="4:13">
      <c r="D545" s="124"/>
      <c r="E545" s="153"/>
      <c r="F545" s="154"/>
      <c r="G545" s="124"/>
      <c r="H545" s="124"/>
      <c r="I545" s="124"/>
      <c r="J545" s="124"/>
      <c r="K545" s="124"/>
      <c r="L545" s="124"/>
      <c r="M545" s="124"/>
    </row>
    <row r="546" spans="4:13">
      <c r="D546" s="124"/>
      <c r="E546" s="153"/>
      <c r="F546" s="154"/>
      <c r="G546" s="124"/>
      <c r="H546" s="124"/>
      <c r="I546" s="124"/>
      <c r="J546" s="124"/>
      <c r="K546" s="124"/>
      <c r="L546" s="124"/>
      <c r="M546" s="124"/>
    </row>
    <row r="547" spans="4:13">
      <c r="D547" s="124"/>
      <c r="E547" s="153"/>
      <c r="F547" s="154"/>
      <c r="G547" s="124"/>
      <c r="H547" s="124"/>
      <c r="I547" s="124"/>
      <c r="J547" s="124"/>
      <c r="K547" s="124"/>
      <c r="L547" s="124"/>
      <c r="M547" s="124"/>
    </row>
    <row r="548" spans="4:13">
      <c r="D548" s="124"/>
      <c r="E548" s="153"/>
      <c r="F548" s="154"/>
      <c r="G548" s="124"/>
      <c r="H548" s="124"/>
      <c r="I548" s="124"/>
      <c r="J548" s="124"/>
      <c r="K548" s="124"/>
      <c r="L548" s="124"/>
      <c r="M548" s="124"/>
    </row>
    <row r="549" spans="4:13">
      <c r="D549" s="124"/>
      <c r="E549" s="153"/>
      <c r="F549" s="154"/>
      <c r="G549" s="124"/>
      <c r="H549" s="124"/>
      <c r="I549" s="124"/>
      <c r="J549" s="124"/>
      <c r="K549" s="124"/>
      <c r="L549" s="124"/>
      <c r="M549" s="124"/>
    </row>
    <row r="550" spans="4:13">
      <c r="D550" s="124"/>
      <c r="E550" s="153"/>
      <c r="F550" s="154"/>
      <c r="G550" s="124"/>
      <c r="H550" s="124"/>
      <c r="I550" s="124"/>
      <c r="J550" s="124"/>
      <c r="K550" s="124"/>
      <c r="L550" s="124"/>
      <c r="M550" s="124"/>
    </row>
    <row r="551" spans="4:13">
      <c r="D551" s="124"/>
      <c r="E551" s="153"/>
      <c r="F551" s="154"/>
      <c r="G551" s="124"/>
      <c r="H551" s="124"/>
      <c r="I551" s="124"/>
      <c r="J551" s="124"/>
      <c r="K551" s="124"/>
      <c r="L551" s="124"/>
      <c r="M551" s="124"/>
    </row>
    <row r="552" spans="4:13">
      <c r="D552" s="124"/>
      <c r="E552" s="153"/>
      <c r="F552" s="154"/>
      <c r="G552" s="124"/>
      <c r="H552" s="124"/>
      <c r="I552" s="124"/>
      <c r="J552" s="124"/>
      <c r="K552" s="124"/>
      <c r="L552" s="124"/>
      <c r="M552" s="124"/>
    </row>
    <row r="553" spans="4:13">
      <c r="D553" s="124"/>
      <c r="E553" s="153"/>
      <c r="F553" s="154"/>
      <c r="G553" s="124"/>
      <c r="H553" s="124"/>
      <c r="I553" s="124"/>
      <c r="J553" s="124"/>
      <c r="K553" s="124"/>
      <c r="L553" s="124"/>
      <c r="M553" s="124"/>
    </row>
    <row r="554" spans="4:13">
      <c r="D554" s="124"/>
      <c r="E554" s="153"/>
      <c r="F554" s="154"/>
      <c r="G554" s="124"/>
      <c r="H554" s="124"/>
      <c r="I554" s="124"/>
      <c r="J554" s="124"/>
      <c r="K554" s="124"/>
      <c r="L554" s="124"/>
      <c r="M554" s="124"/>
    </row>
    <row r="555" spans="4:13">
      <c r="D555" s="124"/>
      <c r="E555" s="153"/>
      <c r="F555" s="154"/>
      <c r="G555" s="124"/>
      <c r="H555" s="124"/>
      <c r="I555" s="124"/>
      <c r="J555" s="124"/>
      <c r="K555" s="124"/>
      <c r="L555" s="124"/>
      <c r="M555" s="124"/>
    </row>
    <row r="556" spans="4:13">
      <c r="D556" s="124"/>
      <c r="E556" s="153"/>
      <c r="F556" s="154"/>
      <c r="G556" s="124"/>
      <c r="H556" s="124"/>
      <c r="I556" s="124"/>
      <c r="J556" s="124"/>
      <c r="K556" s="124"/>
      <c r="L556" s="124"/>
      <c r="M556" s="124"/>
    </row>
    <row r="557" spans="4:13">
      <c r="D557" s="124"/>
      <c r="E557" s="153"/>
      <c r="F557" s="154"/>
      <c r="G557" s="124"/>
      <c r="H557" s="124"/>
      <c r="I557" s="124"/>
      <c r="J557" s="124"/>
      <c r="K557" s="124"/>
      <c r="L557" s="124"/>
      <c r="M557" s="124"/>
    </row>
    <row r="558" spans="4:13">
      <c r="D558" s="124"/>
      <c r="E558" s="153"/>
      <c r="F558" s="154"/>
      <c r="G558" s="124"/>
      <c r="H558" s="124"/>
      <c r="I558" s="124"/>
      <c r="J558" s="124"/>
      <c r="K558" s="124"/>
      <c r="L558" s="124"/>
      <c r="M558" s="124"/>
    </row>
    <row r="559" spans="4:13">
      <c r="D559" s="124"/>
      <c r="E559" s="153"/>
      <c r="F559" s="154"/>
      <c r="G559" s="124"/>
      <c r="H559" s="124"/>
      <c r="I559" s="124"/>
      <c r="J559" s="124"/>
      <c r="K559" s="124"/>
      <c r="L559" s="124"/>
      <c r="M559" s="124"/>
    </row>
    <row r="560" spans="4:13">
      <c r="D560" s="124"/>
      <c r="E560" s="153"/>
      <c r="F560" s="154"/>
      <c r="G560" s="124"/>
      <c r="H560" s="124"/>
      <c r="I560" s="124"/>
      <c r="J560" s="124"/>
      <c r="K560" s="124"/>
      <c r="L560" s="124"/>
      <c r="M560" s="124"/>
    </row>
    <row r="561" spans="4:13">
      <c r="D561" s="124"/>
      <c r="E561" s="153"/>
      <c r="F561" s="154"/>
      <c r="G561" s="124"/>
      <c r="H561" s="124"/>
      <c r="I561" s="124"/>
      <c r="J561" s="124"/>
      <c r="K561" s="124"/>
      <c r="L561" s="124"/>
      <c r="M561" s="124"/>
    </row>
    <row r="562" spans="4:13">
      <c r="D562" s="124"/>
      <c r="E562" s="153"/>
      <c r="F562" s="154"/>
      <c r="G562" s="124"/>
      <c r="H562" s="124"/>
      <c r="I562" s="124"/>
      <c r="J562" s="124"/>
      <c r="K562" s="124"/>
      <c r="L562" s="124"/>
      <c r="M562" s="124"/>
    </row>
    <row r="563" spans="4:13">
      <c r="D563" s="124"/>
      <c r="E563" s="153"/>
      <c r="F563" s="154"/>
      <c r="G563" s="124"/>
      <c r="H563" s="124"/>
      <c r="I563" s="124"/>
      <c r="J563" s="124"/>
      <c r="K563" s="124"/>
      <c r="L563" s="124"/>
      <c r="M563" s="124"/>
    </row>
    <row r="564" spans="4:13">
      <c r="D564" s="124"/>
      <c r="E564" s="153"/>
      <c r="F564" s="154"/>
      <c r="G564" s="124"/>
      <c r="H564" s="124"/>
      <c r="I564" s="124"/>
      <c r="J564" s="124"/>
      <c r="K564" s="124"/>
      <c r="L564" s="124"/>
      <c r="M564" s="124"/>
    </row>
    <row r="565" spans="4:13">
      <c r="D565" s="124"/>
      <c r="E565" s="153"/>
      <c r="F565" s="154"/>
      <c r="G565" s="124"/>
      <c r="H565" s="124"/>
      <c r="I565" s="124"/>
      <c r="J565" s="124"/>
      <c r="K565" s="124"/>
      <c r="L565" s="124"/>
      <c r="M565" s="124"/>
    </row>
    <row r="566" spans="4:13">
      <c r="D566" s="124"/>
      <c r="E566" s="153"/>
      <c r="F566" s="154"/>
      <c r="G566" s="124"/>
      <c r="H566" s="124"/>
      <c r="I566" s="124"/>
      <c r="J566" s="124"/>
      <c r="K566" s="124"/>
      <c r="L566" s="124"/>
      <c r="M566" s="124"/>
    </row>
    <row r="567" spans="4:13">
      <c r="D567" s="124"/>
      <c r="E567" s="153"/>
      <c r="F567" s="154"/>
      <c r="G567" s="124"/>
      <c r="H567" s="124"/>
      <c r="I567" s="124"/>
      <c r="J567" s="124"/>
      <c r="K567" s="124"/>
      <c r="L567" s="124"/>
      <c r="M567" s="124"/>
    </row>
    <row r="568" spans="4:13">
      <c r="D568" s="124"/>
      <c r="E568" s="153"/>
      <c r="F568" s="154"/>
      <c r="G568" s="124"/>
      <c r="H568" s="124"/>
      <c r="I568" s="124"/>
      <c r="J568" s="124"/>
      <c r="K568" s="124"/>
      <c r="L568" s="124"/>
      <c r="M568" s="124"/>
    </row>
    <row r="569" spans="4:13">
      <c r="D569" s="124"/>
      <c r="E569" s="153"/>
      <c r="F569" s="154"/>
      <c r="G569" s="124"/>
      <c r="H569" s="124"/>
      <c r="I569" s="124"/>
      <c r="J569" s="124"/>
      <c r="K569" s="124"/>
      <c r="L569" s="124"/>
      <c r="M569" s="124"/>
    </row>
    <row r="570" spans="4:13">
      <c r="D570" s="124"/>
      <c r="E570" s="153"/>
      <c r="F570" s="154"/>
      <c r="G570" s="124"/>
      <c r="H570" s="124"/>
      <c r="I570" s="124"/>
      <c r="J570" s="124"/>
      <c r="K570" s="124"/>
      <c r="L570" s="124"/>
      <c r="M570" s="124"/>
    </row>
    <row r="571" spans="4:13">
      <c r="D571" s="124"/>
      <c r="E571" s="153"/>
      <c r="F571" s="154"/>
      <c r="G571" s="124"/>
      <c r="H571" s="124"/>
      <c r="I571" s="124"/>
      <c r="J571" s="124"/>
      <c r="K571" s="124"/>
      <c r="L571" s="124"/>
      <c r="M571" s="124"/>
    </row>
    <row r="572" spans="4:13">
      <c r="D572" s="124"/>
      <c r="E572" s="153"/>
      <c r="F572" s="154"/>
      <c r="G572" s="124"/>
      <c r="H572" s="124"/>
      <c r="I572" s="124"/>
      <c r="J572" s="124"/>
      <c r="K572" s="124"/>
      <c r="L572" s="124"/>
      <c r="M572" s="124"/>
    </row>
    <row r="573" spans="4:13">
      <c r="D573" s="124"/>
      <c r="E573" s="153"/>
      <c r="F573" s="154"/>
      <c r="G573" s="124"/>
      <c r="H573" s="124"/>
      <c r="I573" s="124"/>
      <c r="J573" s="124"/>
      <c r="K573" s="124"/>
      <c r="L573" s="124"/>
      <c r="M573" s="124"/>
    </row>
    <row r="574" spans="4:13">
      <c r="D574" s="124"/>
      <c r="E574" s="153"/>
      <c r="F574" s="154"/>
      <c r="G574" s="124"/>
      <c r="H574" s="124"/>
      <c r="I574" s="124"/>
      <c r="J574" s="124"/>
      <c r="K574" s="124"/>
      <c r="L574" s="124"/>
      <c r="M574" s="124"/>
    </row>
    <row r="575" spans="4:13">
      <c r="D575" s="124"/>
      <c r="E575" s="153"/>
      <c r="F575" s="154"/>
      <c r="G575" s="124"/>
      <c r="H575" s="124"/>
      <c r="I575" s="124"/>
      <c r="J575" s="124"/>
      <c r="K575" s="124"/>
      <c r="L575" s="124"/>
      <c r="M575" s="124"/>
    </row>
    <row r="576" spans="4:13">
      <c r="D576" s="124"/>
      <c r="E576" s="153"/>
      <c r="F576" s="154"/>
      <c r="G576" s="124"/>
      <c r="H576" s="124"/>
      <c r="I576" s="124"/>
      <c r="J576" s="124"/>
      <c r="K576" s="124"/>
      <c r="L576" s="124"/>
      <c r="M576" s="124"/>
    </row>
    <row r="577" spans="4:13">
      <c r="D577" s="124"/>
      <c r="E577" s="153"/>
      <c r="F577" s="154"/>
      <c r="G577" s="124"/>
      <c r="H577" s="124"/>
      <c r="I577" s="124"/>
      <c r="J577" s="124"/>
      <c r="K577" s="124"/>
      <c r="L577" s="124"/>
      <c r="M577" s="124"/>
    </row>
    <row r="578" spans="4:13">
      <c r="D578" s="124"/>
      <c r="E578" s="153"/>
      <c r="F578" s="154"/>
      <c r="G578" s="124"/>
      <c r="H578" s="124"/>
      <c r="I578" s="124"/>
      <c r="J578" s="124"/>
      <c r="K578" s="124"/>
      <c r="L578" s="124"/>
      <c r="M578" s="124"/>
    </row>
    <row r="579" spans="4:13">
      <c r="D579" s="124"/>
      <c r="E579" s="153"/>
      <c r="F579" s="154"/>
      <c r="G579" s="124"/>
      <c r="H579" s="124"/>
      <c r="I579" s="124"/>
      <c r="J579" s="124"/>
      <c r="K579" s="124"/>
      <c r="L579" s="124"/>
      <c r="M579" s="124"/>
    </row>
    <row r="580" spans="4:13">
      <c r="D580" s="124"/>
      <c r="E580" s="153"/>
      <c r="F580" s="154"/>
      <c r="G580" s="124"/>
      <c r="H580" s="124"/>
      <c r="I580" s="124"/>
      <c r="J580" s="124"/>
      <c r="K580" s="124"/>
      <c r="L580" s="124"/>
      <c r="M580" s="124"/>
    </row>
    <row r="581" spans="4:13">
      <c r="D581" s="124"/>
      <c r="E581" s="153"/>
      <c r="F581" s="154"/>
      <c r="G581" s="124"/>
      <c r="H581" s="124"/>
      <c r="I581" s="124"/>
      <c r="J581" s="124"/>
      <c r="K581" s="124"/>
      <c r="L581" s="124"/>
      <c r="M581" s="124"/>
    </row>
    <row r="582" spans="4:13">
      <c r="D582" s="124"/>
      <c r="E582" s="153"/>
      <c r="F582" s="154"/>
      <c r="G582" s="124"/>
      <c r="H582" s="124"/>
      <c r="I582" s="124"/>
      <c r="J582" s="124"/>
      <c r="K582" s="124"/>
      <c r="L582" s="124"/>
      <c r="M582" s="124"/>
    </row>
    <row r="583" spans="4:13">
      <c r="D583" s="124"/>
      <c r="E583" s="153"/>
      <c r="F583" s="154"/>
      <c r="G583" s="124"/>
      <c r="H583" s="124"/>
      <c r="I583" s="124"/>
      <c r="J583" s="124"/>
      <c r="K583" s="124"/>
      <c r="L583" s="124"/>
      <c r="M583" s="124"/>
    </row>
    <row r="584" spans="4:13">
      <c r="D584" s="124"/>
      <c r="E584" s="153"/>
      <c r="F584" s="154"/>
      <c r="G584" s="124"/>
      <c r="H584" s="124"/>
      <c r="I584" s="124"/>
      <c r="J584" s="124"/>
      <c r="K584" s="124"/>
      <c r="L584" s="124"/>
      <c r="M584" s="124"/>
    </row>
    <row r="585" spans="4:13">
      <c r="D585" s="124"/>
      <c r="E585" s="153"/>
      <c r="F585" s="154"/>
      <c r="G585" s="124"/>
      <c r="H585" s="124"/>
      <c r="I585" s="124"/>
      <c r="J585" s="124"/>
      <c r="K585" s="124"/>
      <c r="L585" s="124"/>
      <c r="M585" s="124"/>
    </row>
    <row r="586" spans="4:13">
      <c r="D586" s="124"/>
      <c r="E586" s="153"/>
      <c r="F586" s="154"/>
      <c r="G586" s="124"/>
      <c r="H586" s="124"/>
      <c r="I586" s="124"/>
      <c r="J586" s="124"/>
      <c r="K586" s="124"/>
      <c r="L586" s="124"/>
      <c r="M586" s="124"/>
    </row>
    <row r="587" spans="4:13">
      <c r="D587" s="124"/>
      <c r="E587" s="153"/>
      <c r="F587" s="154"/>
      <c r="G587" s="124"/>
      <c r="H587" s="124"/>
      <c r="I587" s="124"/>
      <c r="J587" s="124"/>
      <c r="K587" s="124"/>
      <c r="L587" s="124"/>
      <c r="M587" s="124"/>
    </row>
    <row r="588" spans="4:13">
      <c r="D588" s="124"/>
      <c r="E588" s="153"/>
      <c r="F588" s="154"/>
      <c r="G588" s="124"/>
      <c r="H588" s="124"/>
      <c r="I588" s="124"/>
      <c r="J588" s="124"/>
      <c r="K588" s="124"/>
      <c r="L588" s="124"/>
      <c r="M588" s="124"/>
    </row>
    <row r="589" spans="4:13">
      <c r="D589" s="124"/>
      <c r="E589" s="153"/>
      <c r="F589" s="154"/>
      <c r="G589" s="124"/>
      <c r="H589" s="124"/>
      <c r="I589" s="124"/>
      <c r="J589" s="124"/>
      <c r="K589" s="124"/>
      <c r="L589" s="124"/>
      <c r="M589" s="124"/>
    </row>
    <row r="590" spans="4:13">
      <c r="D590" s="124"/>
      <c r="E590" s="153"/>
      <c r="F590" s="154"/>
      <c r="G590" s="124"/>
      <c r="H590" s="124"/>
      <c r="I590" s="124"/>
      <c r="J590" s="124"/>
      <c r="K590" s="124"/>
      <c r="L590" s="124"/>
      <c r="M590" s="124"/>
    </row>
    <row r="591" spans="4:13">
      <c r="D591" s="124"/>
      <c r="E591" s="153"/>
      <c r="F591" s="154"/>
      <c r="G591" s="124"/>
      <c r="H591" s="124"/>
      <c r="I591" s="124"/>
      <c r="J591" s="124"/>
      <c r="K591" s="124"/>
      <c r="L591" s="124"/>
      <c r="M591" s="124"/>
    </row>
    <row r="592" spans="4:13">
      <c r="D592" s="124"/>
      <c r="E592" s="153"/>
      <c r="F592" s="154"/>
      <c r="G592" s="124"/>
      <c r="H592" s="124"/>
      <c r="I592" s="124"/>
      <c r="J592" s="124"/>
      <c r="K592" s="124"/>
      <c r="L592" s="124"/>
      <c r="M592" s="124"/>
    </row>
    <row r="593" spans="4:13">
      <c r="D593" s="124"/>
      <c r="E593" s="153"/>
      <c r="F593" s="154"/>
      <c r="G593" s="124"/>
      <c r="H593" s="124"/>
      <c r="I593" s="124"/>
      <c r="J593" s="124"/>
      <c r="K593" s="124"/>
      <c r="L593" s="124"/>
      <c r="M593" s="124"/>
    </row>
    <row r="594" spans="4:13">
      <c r="D594" s="124"/>
      <c r="E594" s="153"/>
      <c r="F594" s="154"/>
      <c r="G594" s="124"/>
      <c r="H594" s="124"/>
      <c r="I594" s="124"/>
      <c r="J594" s="124"/>
      <c r="K594" s="124"/>
      <c r="L594" s="124"/>
      <c r="M594" s="124"/>
    </row>
    <row r="595" spans="4:13">
      <c r="D595" s="124"/>
      <c r="E595" s="153"/>
      <c r="F595" s="154"/>
      <c r="G595" s="124"/>
      <c r="H595" s="124"/>
      <c r="I595" s="124"/>
      <c r="J595" s="124"/>
      <c r="K595" s="124"/>
      <c r="L595" s="124"/>
      <c r="M595" s="124"/>
    </row>
    <row r="596" spans="4:13">
      <c r="D596" s="124"/>
      <c r="E596" s="153"/>
      <c r="F596" s="154"/>
      <c r="G596" s="124"/>
      <c r="H596" s="124"/>
      <c r="I596" s="124"/>
      <c r="J596" s="124"/>
      <c r="K596" s="124"/>
      <c r="L596" s="124"/>
      <c r="M596" s="124"/>
    </row>
    <row r="597" spans="4:13">
      <c r="D597" s="124"/>
      <c r="E597" s="153"/>
      <c r="F597" s="154"/>
      <c r="G597" s="124"/>
      <c r="H597" s="124"/>
      <c r="I597" s="124"/>
      <c r="J597" s="124"/>
      <c r="K597" s="124"/>
      <c r="L597" s="124"/>
      <c r="M597" s="124"/>
    </row>
    <row r="598" spans="4:13">
      <c r="D598" s="124"/>
      <c r="E598" s="153"/>
      <c r="F598" s="154"/>
      <c r="G598" s="124"/>
      <c r="H598" s="124"/>
      <c r="I598" s="124"/>
      <c r="J598" s="124"/>
      <c r="K598" s="124"/>
      <c r="L598" s="124"/>
      <c r="M598" s="124"/>
    </row>
    <row r="599" spans="4:13">
      <c r="D599" s="124"/>
      <c r="E599" s="153"/>
      <c r="F599" s="154"/>
      <c r="G599" s="124"/>
      <c r="H599" s="124"/>
      <c r="I599" s="124"/>
      <c r="J599" s="124"/>
      <c r="K599" s="124"/>
      <c r="L599" s="124"/>
      <c r="M599" s="124"/>
    </row>
    <row r="600" spans="4:13">
      <c r="D600" s="124"/>
      <c r="E600" s="153"/>
      <c r="F600" s="154"/>
      <c r="G600" s="124"/>
      <c r="H600" s="124"/>
      <c r="I600" s="124"/>
      <c r="J600" s="124"/>
      <c r="K600" s="124"/>
      <c r="L600" s="124"/>
      <c r="M600" s="124"/>
    </row>
    <row r="601" spans="4:13">
      <c r="D601" s="124"/>
      <c r="E601" s="153"/>
      <c r="F601" s="154"/>
      <c r="G601" s="124"/>
      <c r="H601" s="124"/>
      <c r="I601" s="124"/>
      <c r="J601" s="124"/>
      <c r="K601" s="124"/>
      <c r="L601" s="124"/>
      <c r="M601" s="124"/>
    </row>
    <row r="602" spans="4:13">
      <c r="D602" s="124"/>
      <c r="E602" s="153"/>
      <c r="F602" s="154"/>
      <c r="G602" s="124"/>
      <c r="H602" s="124"/>
      <c r="I602" s="124"/>
      <c r="J602" s="124"/>
      <c r="K602" s="124"/>
      <c r="L602" s="124"/>
      <c r="M602" s="124"/>
    </row>
    <row r="603" spans="4:13">
      <c r="D603" s="124"/>
      <c r="E603" s="153"/>
      <c r="F603" s="154"/>
      <c r="G603" s="124"/>
      <c r="H603" s="124"/>
      <c r="I603" s="124"/>
      <c r="J603" s="124"/>
      <c r="K603" s="124"/>
      <c r="L603" s="124"/>
      <c r="M603" s="124"/>
    </row>
    <row r="604" spans="4:13">
      <c r="D604" s="124"/>
      <c r="E604" s="153"/>
      <c r="F604" s="154"/>
      <c r="G604" s="124"/>
      <c r="H604" s="124"/>
      <c r="I604" s="124"/>
      <c r="J604" s="124"/>
      <c r="K604" s="124"/>
      <c r="L604" s="124"/>
      <c r="M604" s="124"/>
    </row>
    <row r="605" spans="4:13">
      <c r="D605" s="124"/>
      <c r="E605" s="153"/>
      <c r="F605" s="154"/>
      <c r="G605" s="124"/>
      <c r="H605" s="124"/>
      <c r="I605" s="124"/>
      <c r="J605" s="124"/>
      <c r="K605" s="124"/>
      <c r="L605" s="124"/>
      <c r="M605" s="124"/>
    </row>
    <row r="606" spans="4:13">
      <c r="D606" s="124"/>
      <c r="E606" s="153"/>
      <c r="F606" s="154"/>
      <c r="G606" s="124"/>
      <c r="H606" s="124"/>
      <c r="I606" s="124"/>
      <c r="J606" s="124"/>
      <c r="K606" s="124"/>
      <c r="L606" s="124"/>
      <c r="M606" s="124"/>
    </row>
    <row r="607" spans="4:13">
      <c r="D607" s="124"/>
      <c r="E607" s="153"/>
      <c r="F607" s="154"/>
      <c r="G607" s="124"/>
      <c r="H607" s="124"/>
      <c r="I607" s="124"/>
      <c r="J607" s="124"/>
      <c r="K607" s="124"/>
      <c r="L607" s="124"/>
      <c r="M607" s="124"/>
    </row>
    <row r="608" spans="4:13">
      <c r="D608" s="124"/>
      <c r="E608" s="153"/>
      <c r="F608" s="154"/>
      <c r="G608" s="124"/>
      <c r="H608" s="124"/>
      <c r="I608" s="124"/>
      <c r="J608" s="124"/>
      <c r="K608" s="124"/>
      <c r="L608" s="124"/>
      <c r="M608" s="124"/>
    </row>
    <row r="609" spans="4:13">
      <c r="D609" s="124"/>
      <c r="E609" s="153"/>
      <c r="F609" s="154"/>
      <c r="G609" s="124"/>
      <c r="H609" s="124"/>
      <c r="I609" s="124"/>
      <c r="J609" s="124"/>
      <c r="K609" s="124"/>
      <c r="L609" s="124"/>
      <c r="M609" s="124"/>
    </row>
    <row r="610" spans="4:13">
      <c r="D610" s="124"/>
      <c r="E610" s="153"/>
      <c r="F610" s="154"/>
      <c r="G610" s="124"/>
      <c r="H610" s="124"/>
      <c r="I610" s="124"/>
      <c r="J610" s="124"/>
      <c r="K610" s="124"/>
      <c r="L610" s="124"/>
      <c r="M610" s="124"/>
    </row>
    <row r="611" spans="4:13">
      <c r="D611" s="124"/>
      <c r="E611" s="153"/>
      <c r="F611" s="154"/>
      <c r="G611" s="124"/>
      <c r="H611" s="124"/>
      <c r="I611" s="124"/>
      <c r="J611" s="124"/>
      <c r="K611" s="124"/>
      <c r="L611" s="124"/>
      <c r="M611" s="124"/>
    </row>
    <row r="612" spans="4:13">
      <c r="D612" s="124"/>
      <c r="E612" s="153"/>
      <c r="F612" s="154"/>
      <c r="G612" s="124"/>
      <c r="H612" s="124"/>
      <c r="I612" s="124"/>
      <c r="J612" s="124"/>
      <c r="K612" s="124"/>
      <c r="L612" s="124"/>
      <c r="M612" s="124"/>
    </row>
    <row r="613" spans="4:13">
      <c r="D613" s="124"/>
      <c r="E613" s="153"/>
      <c r="F613" s="154"/>
      <c r="G613" s="124"/>
      <c r="H613" s="124"/>
      <c r="I613" s="124"/>
      <c r="J613" s="124"/>
      <c r="K613" s="124"/>
      <c r="L613" s="124"/>
      <c r="M613" s="124"/>
    </row>
    <row r="614" spans="4:13">
      <c r="D614" s="124"/>
      <c r="E614" s="153"/>
      <c r="F614" s="154"/>
      <c r="G614" s="124"/>
      <c r="H614" s="124"/>
      <c r="I614" s="124"/>
      <c r="J614" s="124"/>
      <c r="K614" s="124"/>
      <c r="L614" s="124"/>
      <c r="M614" s="124"/>
    </row>
    <row r="615" spans="4:13">
      <c r="D615" s="124"/>
      <c r="E615" s="153"/>
      <c r="F615" s="154"/>
      <c r="G615" s="124"/>
      <c r="H615" s="124"/>
      <c r="I615" s="124"/>
      <c r="J615" s="124"/>
      <c r="K615" s="124"/>
      <c r="L615" s="124"/>
      <c r="M615" s="124"/>
    </row>
    <row r="616" spans="4:13">
      <c r="D616" s="124"/>
      <c r="E616" s="153"/>
      <c r="F616" s="154"/>
      <c r="G616" s="124"/>
      <c r="H616" s="124"/>
      <c r="I616" s="124"/>
      <c r="J616" s="124"/>
      <c r="K616" s="124"/>
      <c r="L616" s="124"/>
      <c r="M616" s="124"/>
    </row>
    <row r="617" spans="4:13">
      <c r="D617" s="124"/>
      <c r="E617" s="153"/>
      <c r="F617" s="154"/>
      <c r="G617" s="124"/>
      <c r="H617" s="124"/>
      <c r="I617" s="124"/>
      <c r="J617" s="124"/>
      <c r="K617" s="124"/>
      <c r="L617" s="124"/>
      <c r="M617" s="124"/>
    </row>
    <row r="618" spans="4:13">
      <c r="D618" s="124"/>
      <c r="E618" s="153"/>
      <c r="F618" s="154"/>
      <c r="G618" s="124"/>
      <c r="H618" s="124"/>
      <c r="I618" s="124"/>
      <c r="J618" s="124"/>
      <c r="K618" s="124"/>
      <c r="L618" s="124"/>
      <c r="M618" s="124"/>
    </row>
    <row r="619" spans="4:13">
      <c r="D619" s="124"/>
      <c r="E619" s="153"/>
      <c r="F619" s="154"/>
      <c r="G619" s="124"/>
      <c r="H619" s="124"/>
      <c r="I619" s="124"/>
      <c r="J619" s="124"/>
      <c r="K619" s="124"/>
      <c r="L619" s="124"/>
      <c r="M619" s="124"/>
    </row>
    <row r="620" spans="4:13">
      <c r="D620" s="124"/>
      <c r="E620" s="153"/>
      <c r="F620" s="154"/>
      <c r="G620" s="124"/>
      <c r="H620" s="124"/>
      <c r="I620" s="124"/>
      <c r="J620" s="124"/>
      <c r="K620" s="124"/>
      <c r="L620" s="124"/>
      <c r="M620" s="124"/>
    </row>
    <row r="621" spans="4:13">
      <c r="D621" s="124"/>
      <c r="E621" s="153"/>
      <c r="F621" s="154"/>
      <c r="G621" s="124"/>
      <c r="H621" s="124"/>
      <c r="I621" s="124"/>
      <c r="J621" s="124"/>
      <c r="K621" s="124"/>
      <c r="L621" s="124"/>
      <c r="M621" s="124"/>
    </row>
    <row r="622" spans="4:13">
      <c r="D622" s="124"/>
      <c r="E622" s="153"/>
      <c r="F622" s="154"/>
      <c r="G622" s="124"/>
      <c r="H622" s="124"/>
      <c r="I622" s="124"/>
      <c r="J622" s="124"/>
      <c r="K622" s="124"/>
      <c r="L622" s="124"/>
      <c r="M622" s="124"/>
    </row>
    <row r="623" spans="4:13">
      <c r="D623" s="124"/>
      <c r="E623" s="153"/>
      <c r="F623" s="154"/>
      <c r="G623" s="124"/>
      <c r="H623" s="124"/>
      <c r="I623" s="124"/>
      <c r="J623" s="124"/>
      <c r="K623" s="124"/>
      <c r="L623" s="124"/>
      <c r="M623" s="124"/>
    </row>
    <row r="624" spans="4:13">
      <c r="D624" s="124"/>
      <c r="E624" s="153"/>
      <c r="F624" s="154"/>
      <c r="G624" s="124"/>
      <c r="H624" s="124"/>
      <c r="I624" s="124"/>
      <c r="J624" s="124"/>
      <c r="K624" s="124"/>
      <c r="L624" s="124"/>
      <c r="M624" s="124"/>
    </row>
    <row r="625" spans="4:13">
      <c r="D625" s="124"/>
      <c r="E625" s="153"/>
      <c r="F625" s="154"/>
      <c r="G625" s="124"/>
      <c r="H625" s="124"/>
      <c r="I625" s="124"/>
      <c r="J625" s="124"/>
      <c r="K625" s="124"/>
      <c r="L625" s="124"/>
      <c r="M625" s="124"/>
    </row>
    <row r="626" spans="4:13">
      <c r="D626" s="124"/>
      <c r="E626" s="153"/>
      <c r="F626" s="154"/>
      <c r="G626" s="124"/>
      <c r="H626" s="124"/>
      <c r="I626" s="124"/>
      <c r="J626" s="124"/>
      <c r="K626" s="124"/>
      <c r="L626" s="124"/>
      <c r="M626" s="124"/>
    </row>
    <row r="627" spans="4:13">
      <c r="D627" s="124"/>
      <c r="E627" s="153"/>
      <c r="F627" s="154"/>
      <c r="G627" s="124"/>
      <c r="H627" s="124"/>
      <c r="I627" s="124"/>
      <c r="J627" s="124"/>
      <c r="K627" s="124"/>
      <c r="L627" s="124"/>
      <c r="M627" s="124"/>
    </row>
    <row r="628" spans="4:13">
      <c r="D628" s="124"/>
      <c r="E628" s="153"/>
      <c r="F628" s="154"/>
      <c r="G628" s="124"/>
      <c r="H628" s="124"/>
      <c r="I628" s="124"/>
      <c r="J628" s="124"/>
      <c r="K628" s="124"/>
      <c r="L628" s="124"/>
      <c r="M628" s="124"/>
    </row>
    <row r="629" spans="4:13">
      <c r="D629" s="124"/>
      <c r="E629" s="153"/>
      <c r="F629" s="154"/>
      <c r="G629" s="124"/>
      <c r="H629" s="124"/>
      <c r="I629" s="124"/>
      <c r="J629" s="124"/>
      <c r="K629" s="124"/>
      <c r="L629" s="124"/>
      <c r="M629" s="124"/>
    </row>
    <row r="630" spans="4:13">
      <c r="D630" s="124"/>
      <c r="E630" s="153"/>
      <c r="F630" s="154"/>
      <c r="G630" s="124"/>
      <c r="H630" s="124"/>
      <c r="I630" s="124"/>
      <c r="J630" s="124"/>
      <c r="K630" s="124"/>
      <c r="L630" s="124"/>
      <c r="M630" s="124"/>
    </row>
    <row r="631" spans="4:13">
      <c r="D631" s="124"/>
      <c r="E631" s="153"/>
      <c r="F631" s="154"/>
      <c r="G631" s="124"/>
      <c r="H631" s="124"/>
      <c r="I631" s="124"/>
      <c r="J631" s="124"/>
      <c r="K631" s="124"/>
      <c r="L631" s="124"/>
      <c r="M631" s="124"/>
    </row>
    <row r="632" spans="4:13">
      <c r="D632" s="124"/>
      <c r="E632" s="153"/>
      <c r="F632" s="154"/>
      <c r="G632" s="124"/>
      <c r="H632" s="124"/>
      <c r="I632" s="124"/>
      <c r="J632" s="124"/>
      <c r="K632" s="124"/>
      <c r="L632" s="124"/>
      <c r="M632" s="124"/>
    </row>
    <row r="633" spans="4:13">
      <c r="D633" s="124"/>
      <c r="E633" s="153"/>
      <c r="F633" s="154"/>
      <c r="G633" s="124"/>
      <c r="H633" s="124"/>
      <c r="I633" s="124"/>
      <c r="J633" s="124"/>
      <c r="K633" s="124"/>
      <c r="L633" s="124"/>
      <c r="M633" s="124"/>
    </row>
    <row r="634" spans="4:13">
      <c r="D634" s="124"/>
      <c r="E634" s="153"/>
      <c r="F634" s="154"/>
      <c r="G634" s="124"/>
      <c r="H634" s="124"/>
      <c r="I634" s="124"/>
      <c r="J634" s="124"/>
      <c r="K634" s="124"/>
      <c r="L634" s="124"/>
      <c r="M634" s="124"/>
    </row>
    <row r="635" spans="4:13">
      <c r="D635" s="124"/>
      <c r="E635" s="153"/>
      <c r="F635" s="154"/>
      <c r="G635" s="124"/>
      <c r="H635" s="124"/>
      <c r="I635" s="124"/>
      <c r="J635" s="124"/>
      <c r="K635" s="124"/>
      <c r="L635" s="124"/>
      <c r="M635" s="124"/>
    </row>
    <row r="636" spans="4:13">
      <c r="D636" s="124"/>
      <c r="E636" s="153"/>
      <c r="F636" s="154"/>
      <c r="G636" s="124"/>
      <c r="H636" s="124"/>
      <c r="I636" s="124"/>
      <c r="J636" s="124"/>
      <c r="K636" s="124"/>
      <c r="L636" s="124"/>
      <c r="M636" s="124"/>
    </row>
    <row r="637" spans="4:13">
      <c r="D637" s="124"/>
      <c r="E637" s="153"/>
      <c r="F637" s="154"/>
      <c r="G637" s="124"/>
      <c r="H637" s="124"/>
      <c r="I637" s="124"/>
      <c r="J637" s="124"/>
      <c r="K637" s="124"/>
      <c r="L637" s="124"/>
      <c r="M637" s="124"/>
    </row>
    <row r="638" spans="4:13">
      <c r="D638" s="124"/>
      <c r="E638" s="153"/>
      <c r="F638" s="154"/>
      <c r="G638" s="124"/>
      <c r="H638" s="124"/>
      <c r="I638" s="124"/>
      <c r="J638" s="124"/>
      <c r="K638" s="124"/>
      <c r="L638" s="124"/>
      <c r="M638" s="124"/>
    </row>
    <row r="639" spans="4:13">
      <c r="D639" s="124"/>
      <c r="E639" s="153"/>
      <c r="F639" s="154"/>
      <c r="G639" s="124"/>
      <c r="H639" s="124"/>
      <c r="I639" s="124"/>
      <c r="J639" s="124"/>
      <c r="K639" s="124"/>
      <c r="L639" s="124"/>
      <c r="M639" s="124"/>
    </row>
    <row r="640" spans="4:13">
      <c r="D640" s="124"/>
      <c r="E640" s="153"/>
      <c r="F640" s="154"/>
      <c r="G640" s="124"/>
      <c r="H640" s="124"/>
      <c r="I640" s="124"/>
      <c r="J640" s="124"/>
      <c r="K640" s="124"/>
      <c r="L640" s="124"/>
      <c r="M640" s="124"/>
    </row>
    <row r="641" spans="4:13">
      <c r="D641" s="124"/>
      <c r="E641" s="153"/>
      <c r="F641" s="154"/>
      <c r="G641" s="124"/>
      <c r="H641" s="124"/>
      <c r="I641" s="124"/>
      <c r="J641" s="124"/>
      <c r="K641" s="124"/>
      <c r="L641" s="124"/>
      <c r="M641" s="124"/>
    </row>
    <row r="642" spans="4:13">
      <c r="D642" s="124"/>
      <c r="E642" s="153"/>
      <c r="F642" s="154"/>
      <c r="G642" s="124"/>
      <c r="H642" s="124"/>
      <c r="I642" s="124"/>
      <c r="J642" s="124"/>
      <c r="K642" s="124"/>
      <c r="L642" s="124"/>
      <c r="M642" s="124"/>
    </row>
    <row r="643" spans="4:13">
      <c r="D643" s="124"/>
      <c r="E643" s="153"/>
      <c r="F643" s="154"/>
      <c r="G643" s="124"/>
      <c r="H643" s="124"/>
      <c r="I643" s="124"/>
      <c r="J643" s="124"/>
      <c r="K643" s="124"/>
      <c r="L643" s="124"/>
      <c r="M643" s="124"/>
    </row>
    <row r="644" spans="4:13">
      <c r="D644" s="124"/>
      <c r="E644" s="153"/>
      <c r="F644" s="154"/>
      <c r="G644" s="124"/>
      <c r="H644" s="124"/>
      <c r="I644" s="124"/>
      <c r="J644" s="124"/>
      <c r="K644" s="124"/>
      <c r="L644" s="124"/>
      <c r="M644" s="124"/>
    </row>
    <row r="645" spans="4:13">
      <c r="D645" s="124"/>
      <c r="E645" s="153"/>
      <c r="F645" s="154"/>
      <c r="G645" s="124"/>
      <c r="H645" s="124"/>
      <c r="I645" s="124"/>
      <c r="J645" s="124"/>
      <c r="K645" s="124"/>
      <c r="L645" s="124"/>
      <c r="M645" s="124"/>
    </row>
    <row r="646" spans="4:13">
      <c r="D646" s="124"/>
      <c r="E646" s="153"/>
      <c r="F646" s="154"/>
      <c r="G646" s="124"/>
      <c r="H646" s="124"/>
      <c r="I646" s="124"/>
      <c r="J646" s="124"/>
      <c r="K646" s="124"/>
      <c r="L646" s="124"/>
      <c r="M646" s="124"/>
    </row>
    <row r="647" spans="4:13">
      <c r="D647" s="124"/>
      <c r="E647" s="153"/>
      <c r="F647" s="154"/>
      <c r="G647" s="124"/>
      <c r="H647" s="124"/>
      <c r="I647" s="124"/>
      <c r="J647" s="124"/>
      <c r="K647" s="124"/>
      <c r="L647" s="124"/>
      <c r="M647" s="124"/>
    </row>
    <row r="648" spans="4:13">
      <c r="D648" s="124"/>
      <c r="E648" s="153"/>
      <c r="F648" s="154"/>
      <c r="G648" s="124"/>
      <c r="H648" s="124"/>
      <c r="I648" s="124"/>
      <c r="J648" s="124"/>
      <c r="K648" s="124"/>
      <c r="L648" s="124"/>
      <c r="M648" s="124"/>
    </row>
    <row r="649" spans="4:13">
      <c r="D649" s="124"/>
      <c r="E649" s="153"/>
      <c r="F649" s="154"/>
      <c r="G649" s="124"/>
      <c r="H649" s="124"/>
      <c r="I649" s="124"/>
      <c r="J649" s="124"/>
      <c r="K649" s="124"/>
      <c r="L649" s="124"/>
      <c r="M649" s="124"/>
    </row>
    <row r="650" spans="4:13">
      <c r="D650" s="124"/>
      <c r="E650" s="153"/>
      <c r="F650" s="154"/>
      <c r="G650" s="124"/>
      <c r="H650" s="124"/>
      <c r="I650" s="124"/>
      <c r="J650" s="124"/>
      <c r="K650" s="124"/>
      <c r="L650" s="124"/>
      <c r="M650" s="124"/>
    </row>
    <row r="651" spans="4:13">
      <c r="D651" s="124"/>
      <c r="E651" s="153"/>
      <c r="F651" s="154"/>
      <c r="G651" s="124"/>
      <c r="H651" s="124"/>
      <c r="I651" s="124"/>
      <c r="J651" s="124"/>
      <c r="K651" s="124"/>
      <c r="L651" s="124"/>
      <c r="M651" s="124"/>
    </row>
    <row r="652" spans="4:13">
      <c r="D652" s="124"/>
      <c r="E652" s="153"/>
      <c r="F652" s="154"/>
      <c r="G652" s="124"/>
      <c r="H652" s="124"/>
      <c r="I652" s="124"/>
      <c r="J652" s="124"/>
      <c r="K652" s="124"/>
      <c r="L652" s="124"/>
      <c r="M652" s="124"/>
    </row>
    <row r="653" spans="4:13">
      <c r="D653" s="124"/>
      <c r="E653" s="153"/>
      <c r="F653" s="154"/>
      <c r="G653" s="124"/>
      <c r="H653" s="124"/>
      <c r="I653" s="124"/>
      <c r="J653" s="124"/>
      <c r="K653" s="124"/>
      <c r="L653" s="124"/>
      <c r="M653" s="124"/>
    </row>
    <row r="654" spans="4:13">
      <c r="D654" s="124"/>
      <c r="E654" s="153"/>
      <c r="F654" s="154"/>
      <c r="G654" s="124"/>
      <c r="H654" s="124"/>
      <c r="I654" s="124"/>
      <c r="J654" s="124"/>
      <c r="K654" s="124"/>
      <c r="L654" s="124"/>
      <c r="M654" s="124"/>
    </row>
    <row r="655" spans="4:13">
      <c r="D655" s="124"/>
      <c r="E655" s="153"/>
      <c r="F655" s="154"/>
      <c r="G655" s="124"/>
      <c r="H655" s="124"/>
      <c r="I655" s="124"/>
      <c r="J655" s="124"/>
      <c r="K655" s="124"/>
      <c r="L655" s="124"/>
      <c r="M655" s="124"/>
    </row>
    <row r="656" spans="4:13">
      <c r="D656" s="124"/>
      <c r="E656" s="153"/>
      <c r="F656" s="154"/>
      <c r="G656" s="124"/>
      <c r="H656" s="124"/>
      <c r="I656" s="124"/>
      <c r="J656" s="124"/>
      <c r="K656" s="124"/>
      <c r="L656" s="124"/>
      <c r="M656" s="124"/>
    </row>
    <row r="657" spans="4:13">
      <c r="D657" s="124"/>
      <c r="E657" s="153"/>
      <c r="F657" s="154"/>
      <c r="G657" s="124"/>
      <c r="H657" s="124"/>
      <c r="I657" s="124"/>
      <c r="J657" s="124"/>
      <c r="K657" s="124"/>
      <c r="L657" s="124"/>
      <c r="M657" s="124"/>
    </row>
    <row r="658" spans="4:13">
      <c r="D658" s="124"/>
      <c r="E658" s="153"/>
      <c r="F658" s="154"/>
      <c r="G658" s="124"/>
      <c r="H658" s="124"/>
      <c r="I658" s="124"/>
      <c r="J658" s="124"/>
      <c r="K658" s="124"/>
      <c r="L658" s="124"/>
      <c r="M658" s="124"/>
    </row>
    <row r="659" spans="4:13">
      <c r="D659" s="124"/>
      <c r="E659" s="153"/>
      <c r="F659" s="154"/>
      <c r="G659" s="124"/>
      <c r="H659" s="124"/>
      <c r="I659" s="124"/>
      <c r="J659" s="124"/>
      <c r="K659" s="124"/>
      <c r="L659" s="124"/>
      <c r="M659" s="124"/>
    </row>
    <row r="660" spans="4:13">
      <c r="D660" s="124"/>
      <c r="E660" s="153"/>
      <c r="F660" s="154"/>
      <c r="G660" s="124"/>
      <c r="H660" s="124"/>
      <c r="I660" s="124"/>
      <c r="J660" s="124"/>
      <c r="K660" s="124"/>
      <c r="L660" s="124"/>
      <c r="M660" s="124"/>
    </row>
    <row r="661" spans="4:13">
      <c r="D661" s="124"/>
      <c r="E661" s="153"/>
      <c r="F661" s="154"/>
      <c r="G661" s="124"/>
      <c r="H661" s="124"/>
      <c r="I661" s="124"/>
      <c r="J661" s="124"/>
      <c r="K661" s="124"/>
      <c r="L661" s="124"/>
      <c r="M661" s="124"/>
    </row>
    <row r="662" spans="4:13">
      <c r="D662" s="124"/>
      <c r="E662" s="153"/>
      <c r="F662" s="154"/>
      <c r="G662" s="124"/>
      <c r="H662" s="124"/>
      <c r="I662" s="124"/>
      <c r="J662" s="124"/>
      <c r="K662" s="124"/>
      <c r="L662" s="124"/>
      <c r="M662" s="124"/>
    </row>
    <row r="663" spans="4:13">
      <c r="D663" s="124"/>
      <c r="E663" s="153"/>
      <c r="F663" s="154"/>
      <c r="G663" s="124"/>
      <c r="H663" s="124"/>
      <c r="I663" s="124"/>
      <c r="J663" s="124"/>
      <c r="K663" s="124"/>
      <c r="L663" s="124"/>
      <c r="M663" s="124"/>
    </row>
    <row r="664" spans="4:13">
      <c r="D664" s="124"/>
      <c r="E664" s="153"/>
      <c r="F664" s="154"/>
      <c r="G664" s="124"/>
      <c r="H664" s="124"/>
      <c r="I664" s="124"/>
      <c r="J664" s="124"/>
      <c r="K664" s="124"/>
      <c r="L664" s="124"/>
      <c r="M664" s="124"/>
    </row>
    <row r="665" spans="4:13">
      <c r="D665" s="124"/>
      <c r="E665" s="153"/>
      <c r="F665" s="154"/>
      <c r="G665" s="124"/>
      <c r="H665" s="124"/>
      <c r="I665" s="124"/>
      <c r="J665" s="124"/>
      <c r="K665" s="124"/>
      <c r="L665" s="124"/>
      <c r="M665" s="124"/>
    </row>
    <row r="666" spans="4:13">
      <c r="D666" s="124"/>
      <c r="E666" s="153"/>
      <c r="F666" s="154"/>
      <c r="G666" s="124"/>
      <c r="H666" s="124"/>
      <c r="I666" s="124"/>
      <c r="J666" s="124"/>
      <c r="K666" s="124"/>
      <c r="L666" s="124"/>
      <c r="M666" s="124"/>
    </row>
    <row r="667" spans="4:13">
      <c r="D667" s="124"/>
      <c r="E667" s="153"/>
      <c r="F667" s="154"/>
      <c r="G667" s="124"/>
      <c r="H667" s="124"/>
      <c r="I667" s="124"/>
      <c r="J667" s="124"/>
      <c r="K667" s="124"/>
      <c r="L667" s="124"/>
      <c r="M667" s="124"/>
    </row>
    <row r="668" spans="4:13">
      <c r="D668" s="124"/>
      <c r="E668" s="153"/>
      <c r="F668" s="154"/>
      <c r="G668" s="124"/>
      <c r="H668" s="124"/>
      <c r="I668" s="124"/>
      <c r="J668" s="124"/>
      <c r="K668" s="124"/>
      <c r="L668" s="124"/>
      <c r="M668" s="124"/>
    </row>
    <row r="669" spans="4:13">
      <c r="D669" s="124"/>
      <c r="E669" s="153"/>
      <c r="F669" s="154"/>
      <c r="G669" s="124"/>
      <c r="H669" s="124"/>
      <c r="I669" s="124"/>
      <c r="J669" s="124"/>
      <c r="K669" s="124"/>
      <c r="L669" s="124"/>
      <c r="M669" s="124"/>
    </row>
    <row r="670" spans="4:13">
      <c r="D670" s="124"/>
      <c r="E670" s="153"/>
      <c r="F670" s="154"/>
      <c r="G670" s="124"/>
      <c r="H670" s="124"/>
      <c r="I670" s="124"/>
      <c r="J670" s="124"/>
      <c r="K670" s="124"/>
      <c r="L670" s="124"/>
      <c r="M670" s="124"/>
    </row>
    <row r="671" spans="4:13">
      <c r="D671" s="124"/>
      <c r="E671" s="153"/>
      <c r="F671" s="154"/>
      <c r="G671" s="124"/>
      <c r="H671" s="124"/>
      <c r="I671" s="124"/>
      <c r="J671" s="124"/>
      <c r="K671" s="124"/>
      <c r="L671" s="124"/>
      <c r="M671" s="124"/>
    </row>
    <row r="672" spans="4:13">
      <c r="D672" s="124"/>
      <c r="E672" s="153"/>
      <c r="F672" s="154"/>
      <c r="G672" s="124"/>
      <c r="H672" s="124"/>
      <c r="I672" s="124"/>
      <c r="J672" s="124"/>
      <c r="K672" s="124"/>
      <c r="L672" s="124"/>
      <c r="M672" s="124"/>
    </row>
    <row r="673" spans="4:13">
      <c r="D673" s="124"/>
      <c r="E673" s="153"/>
      <c r="F673" s="154"/>
      <c r="G673" s="124"/>
      <c r="H673" s="124"/>
      <c r="I673" s="124"/>
      <c r="J673" s="124"/>
      <c r="K673" s="124"/>
      <c r="L673" s="124"/>
      <c r="M673" s="124"/>
    </row>
    <row r="674" spans="4:13">
      <c r="D674" s="124"/>
      <c r="E674" s="153"/>
      <c r="F674" s="154"/>
      <c r="G674" s="124"/>
      <c r="H674" s="124"/>
      <c r="I674" s="124"/>
      <c r="J674" s="124"/>
      <c r="K674" s="124"/>
      <c r="L674" s="124"/>
      <c r="M674" s="124"/>
    </row>
    <row r="675" spans="4:13">
      <c r="D675" s="124"/>
      <c r="E675" s="153"/>
      <c r="F675" s="154"/>
      <c r="G675" s="124"/>
      <c r="H675" s="124"/>
      <c r="I675" s="124"/>
      <c r="J675" s="124"/>
      <c r="K675" s="124"/>
      <c r="L675" s="124"/>
      <c r="M675" s="124"/>
    </row>
    <row r="676" spans="4:13">
      <c r="D676" s="124"/>
      <c r="E676" s="153"/>
      <c r="F676" s="154"/>
      <c r="G676" s="124"/>
      <c r="H676" s="124"/>
      <c r="I676" s="124"/>
      <c r="J676" s="124"/>
      <c r="K676" s="124"/>
      <c r="L676" s="124"/>
      <c r="M676" s="124"/>
    </row>
    <row r="677" spans="4:13">
      <c r="D677" s="124"/>
      <c r="E677" s="153"/>
      <c r="F677" s="154"/>
      <c r="G677" s="124"/>
      <c r="H677" s="124"/>
      <c r="I677" s="124"/>
      <c r="J677" s="124"/>
      <c r="K677" s="124"/>
      <c r="L677" s="124"/>
      <c r="M677" s="124"/>
    </row>
    <row r="678" spans="4:13">
      <c r="D678" s="124"/>
      <c r="E678" s="153"/>
      <c r="F678" s="154"/>
      <c r="G678" s="124"/>
      <c r="H678" s="124"/>
      <c r="I678" s="124"/>
      <c r="J678" s="124"/>
      <c r="K678" s="124"/>
      <c r="L678" s="124"/>
      <c r="M678" s="124"/>
    </row>
    <row r="679" spans="4:13">
      <c r="D679" s="124"/>
      <c r="E679" s="153"/>
      <c r="F679" s="154"/>
      <c r="G679" s="124"/>
      <c r="H679" s="124"/>
      <c r="I679" s="124"/>
      <c r="J679" s="124"/>
      <c r="K679" s="124"/>
      <c r="L679" s="124"/>
      <c r="M679" s="124"/>
    </row>
    <row r="680" spans="4:13">
      <c r="D680" s="124"/>
      <c r="E680" s="153"/>
      <c r="F680" s="154"/>
      <c r="G680" s="124"/>
      <c r="H680" s="124"/>
      <c r="I680" s="124"/>
      <c r="J680" s="124"/>
      <c r="K680" s="124"/>
      <c r="L680" s="124"/>
      <c r="M680" s="124"/>
    </row>
    <row r="681" spans="4:13">
      <c r="D681" s="124"/>
      <c r="E681" s="153"/>
      <c r="F681" s="154"/>
      <c r="G681" s="124"/>
      <c r="H681" s="124"/>
      <c r="I681" s="124"/>
      <c r="J681" s="124"/>
      <c r="K681" s="124"/>
      <c r="L681" s="124"/>
      <c r="M681" s="124"/>
    </row>
    <row r="682" spans="4:13">
      <c r="D682" s="124"/>
      <c r="E682" s="153"/>
      <c r="F682" s="154"/>
      <c r="G682" s="124"/>
      <c r="H682" s="124"/>
      <c r="I682" s="124"/>
      <c r="J682" s="124"/>
      <c r="K682" s="124"/>
      <c r="L682" s="124"/>
      <c r="M682" s="124"/>
    </row>
    <row r="683" spans="4:13">
      <c r="D683" s="124"/>
      <c r="E683" s="153"/>
      <c r="F683" s="154"/>
      <c r="G683" s="124"/>
      <c r="H683" s="124"/>
      <c r="I683" s="124"/>
      <c r="J683" s="124"/>
      <c r="K683" s="124"/>
      <c r="L683" s="124"/>
      <c r="M683" s="124"/>
    </row>
    <row r="684" spans="4:13">
      <c r="D684" s="124"/>
      <c r="E684" s="153"/>
      <c r="F684" s="154"/>
      <c r="G684" s="124"/>
      <c r="H684" s="124"/>
      <c r="I684" s="124"/>
      <c r="J684" s="124"/>
      <c r="K684" s="124"/>
      <c r="L684" s="124"/>
      <c r="M684" s="124"/>
    </row>
    <row r="685" spans="4:13">
      <c r="D685" s="124"/>
      <c r="E685" s="153"/>
      <c r="F685" s="154"/>
      <c r="G685" s="124"/>
      <c r="H685" s="124"/>
      <c r="I685" s="124"/>
      <c r="J685" s="124"/>
      <c r="K685" s="124"/>
      <c r="L685" s="124"/>
      <c r="M685" s="124"/>
    </row>
    <row r="686" spans="4:13">
      <c r="D686" s="124"/>
      <c r="E686" s="153"/>
      <c r="F686" s="154"/>
      <c r="G686" s="124"/>
      <c r="H686" s="124"/>
      <c r="I686" s="124"/>
      <c r="J686" s="124"/>
      <c r="K686" s="124"/>
      <c r="L686" s="124"/>
      <c r="M686" s="124"/>
    </row>
    <row r="687" spans="4:13">
      <c r="D687" s="124"/>
      <c r="E687" s="153"/>
      <c r="F687" s="154"/>
      <c r="G687" s="124"/>
      <c r="H687" s="124"/>
      <c r="I687" s="124"/>
      <c r="J687" s="124"/>
      <c r="K687" s="124"/>
      <c r="L687" s="124"/>
      <c r="M687" s="124"/>
    </row>
    <row r="688" spans="4:13">
      <c r="D688" s="124"/>
      <c r="E688" s="153"/>
      <c r="F688" s="154"/>
      <c r="G688" s="124"/>
      <c r="H688" s="124"/>
      <c r="I688" s="124"/>
      <c r="J688" s="124"/>
      <c r="K688" s="124"/>
      <c r="L688" s="124"/>
      <c r="M688" s="124"/>
    </row>
    <row r="689" spans="4:13">
      <c r="D689" s="124"/>
      <c r="E689" s="153"/>
      <c r="F689" s="154"/>
      <c r="G689" s="124"/>
      <c r="H689" s="124"/>
      <c r="I689" s="124"/>
      <c r="J689" s="124"/>
      <c r="K689" s="124"/>
      <c r="L689" s="124"/>
      <c r="M689" s="124"/>
    </row>
    <row r="690" spans="4:13">
      <c r="D690" s="124"/>
      <c r="E690" s="153"/>
      <c r="F690" s="154"/>
      <c r="G690" s="124"/>
      <c r="H690" s="124"/>
      <c r="I690" s="124"/>
      <c r="J690" s="124"/>
      <c r="K690" s="124"/>
      <c r="L690" s="124"/>
      <c r="M690" s="124"/>
    </row>
    <row r="691" spans="4:13">
      <c r="D691" s="124"/>
      <c r="E691" s="153"/>
      <c r="F691" s="154"/>
      <c r="G691" s="124"/>
      <c r="H691" s="124"/>
      <c r="I691" s="124"/>
      <c r="J691" s="124"/>
      <c r="K691" s="124"/>
      <c r="L691" s="124"/>
      <c r="M691" s="124"/>
    </row>
    <row r="692" spans="4:13">
      <c r="D692" s="124"/>
      <c r="E692" s="153"/>
      <c r="F692" s="154"/>
      <c r="G692" s="124"/>
      <c r="H692" s="124"/>
      <c r="I692" s="124"/>
      <c r="J692" s="124"/>
      <c r="K692" s="124"/>
      <c r="L692" s="124"/>
      <c r="M692" s="124"/>
    </row>
    <row r="693" spans="4:13">
      <c r="D693" s="124"/>
      <c r="E693" s="153"/>
      <c r="F693" s="154"/>
      <c r="G693" s="124"/>
      <c r="H693" s="124"/>
      <c r="I693" s="124"/>
      <c r="J693" s="124"/>
      <c r="K693" s="124"/>
      <c r="L693" s="124"/>
      <c r="M693" s="124"/>
    </row>
    <row r="694" spans="4:13">
      <c r="D694" s="124"/>
      <c r="E694" s="153"/>
      <c r="F694" s="154"/>
      <c r="G694" s="124"/>
      <c r="H694" s="124"/>
      <c r="I694" s="124"/>
      <c r="J694" s="124"/>
      <c r="K694" s="124"/>
      <c r="L694" s="124"/>
      <c r="M694" s="124"/>
    </row>
    <row r="695" spans="4:13">
      <c r="D695" s="124"/>
      <c r="E695" s="153"/>
      <c r="F695" s="154"/>
      <c r="G695" s="124"/>
      <c r="H695" s="124"/>
      <c r="I695" s="124"/>
      <c r="J695" s="124"/>
      <c r="K695" s="124"/>
      <c r="L695" s="124"/>
      <c r="M695" s="124"/>
    </row>
    <row r="696" spans="4:13">
      <c r="D696" s="124"/>
      <c r="E696" s="153"/>
      <c r="F696" s="154"/>
      <c r="G696" s="124"/>
      <c r="H696" s="124"/>
      <c r="I696" s="124"/>
      <c r="J696" s="124"/>
      <c r="K696" s="124"/>
      <c r="L696" s="124"/>
      <c r="M696" s="124"/>
    </row>
    <row r="697" spans="4:13">
      <c r="D697" s="124"/>
      <c r="E697" s="153"/>
      <c r="F697" s="154"/>
      <c r="G697" s="124"/>
      <c r="H697" s="124"/>
      <c r="I697" s="124"/>
      <c r="J697" s="124"/>
      <c r="K697" s="124"/>
      <c r="L697" s="124"/>
      <c r="M697" s="124"/>
    </row>
    <row r="698" spans="4:13">
      <c r="D698" s="124"/>
      <c r="E698" s="153"/>
      <c r="F698" s="154"/>
      <c r="G698" s="124"/>
      <c r="H698" s="124"/>
      <c r="I698" s="124"/>
      <c r="J698" s="124"/>
      <c r="K698" s="124"/>
      <c r="L698" s="124"/>
      <c r="M698" s="124"/>
    </row>
    <row r="699" spans="4:13">
      <c r="D699" s="124"/>
      <c r="E699" s="153"/>
      <c r="F699" s="154"/>
      <c r="G699" s="124"/>
      <c r="H699" s="124"/>
      <c r="I699" s="124"/>
      <c r="J699" s="124"/>
      <c r="K699" s="124"/>
      <c r="L699" s="124"/>
      <c r="M699" s="124"/>
    </row>
    <row r="700" spans="4:13">
      <c r="D700" s="124"/>
      <c r="E700" s="153"/>
      <c r="F700" s="154"/>
      <c r="G700" s="124"/>
      <c r="H700" s="124"/>
      <c r="I700" s="124"/>
      <c r="J700" s="124"/>
      <c r="K700" s="124"/>
      <c r="L700" s="124"/>
      <c r="M700" s="124"/>
    </row>
    <row r="701" spans="4:13">
      <c r="D701" s="124"/>
      <c r="E701" s="153"/>
      <c r="F701" s="154"/>
      <c r="G701" s="124"/>
      <c r="H701" s="124"/>
      <c r="I701" s="124"/>
      <c r="J701" s="124"/>
      <c r="K701" s="124"/>
      <c r="L701" s="124"/>
      <c r="M701" s="124"/>
    </row>
    <row r="702" spans="4:13">
      <c r="D702" s="124"/>
      <c r="E702" s="153"/>
      <c r="F702" s="154"/>
      <c r="G702" s="124"/>
      <c r="H702" s="124"/>
      <c r="I702" s="124"/>
      <c r="J702" s="124"/>
      <c r="K702" s="124"/>
      <c r="L702" s="124"/>
      <c r="M702" s="124"/>
    </row>
    <row r="703" spans="4:13">
      <c r="D703" s="124"/>
      <c r="E703" s="153"/>
      <c r="F703" s="154"/>
      <c r="G703" s="124"/>
      <c r="H703" s="124"/>
      <c r="I703" s="124"/>
      <c r="J703" s="124"/>
      <c r="K703" s="124"/>
      <c r="L703" s="124"/>
      <c r="M703" s="124"/>
    </row>
    <row r="704" spans="4:13">
      <c r="D704" s="124"/>
      <c r="E704" s="153"/>
      <c r="F704" s="154"/>
      <c r="G704" s="124"/>
      <c r="H704" s="124"/>
      <c r="I704" s="124"/>
      <c r="J704" s="124"/>
      <c r="K704" s="124"/>
      <c r="L704" s="124"/>
      <c r="M704" s="124"/>
    </row>
    <row r="705" spans="4:13">
      <c r="D705" s="124"/>
      <c r="E705" s="153"/>
      <c r="F705" s="154"/>
      <c r="G705" s="124"/>
      <c r="H705" s="124"/>
      <c r="I705" s="124"/>
      <c r="J705" s="124"/>
      <c r="K705" s="124"/>
      <c r="L705" s="124"/>
      <c r="M705" s="124"/>
    </row>
    <row r="706" spans="4:13">
      <c r="D706" s="124"/>
      <c r="E706" s="153"/>
      <c r="F706" s="154"/>
      <c r="G706" s="124"/>
      <c r="H706" s="124"/>
      <c r="I706" s="124"/>
      <c r="J706" s="124"/>
      <c r="K706" s="124"/>
      <c r="L706" s="124"/>
      <c r="M706" s="124"/>
    </row>
    <row r="707" spans="4:13">
      <c r="D707" s="124"/>
      <c r="E707" s="153"/>
      <c r="F707" s="154"/>
      <c r="G707" s="124"/>
      <c r="H707" s="124"/>
      <c r="I707" s="124"/>
      <c r="J707" s="124"/>
      <c r="K707" s="124"/>
      <c r="L707" s="124"/>
      <c r="M707" s="124"/>
    </row>
    <row r="708" spans="4:13">
      <c r="D708" s="124"/>
      <c r="E708" s="153"/>
      <c r="F708" s="154"/>
      <c r="G708" s="124"/>
      <c r="H708" s="124"/>
      <c r="I708" s="124"/>
      <c r="J708" s="124"/>
      <c r="K708" s="124"/>
      <c r="L708" s="124"/>
      <c r="M708" s="124"/>
    </row>
    <row r="709" spans="4:13">
      <c r="D709" s="124"/>
      <c r="E709" s="153"/>
      <c r="F709" s="154"/>
      <c r="G709" s="124"/>
      <c r="H709" s="124"/>
      <c r="I709" s="124"/>
      <c r="J709" s="124"/>
      <c r="K709" s="124"/>
      <c r="L709" s="124"/>
      <c r="M709" s="124"/>
    </row>
    <row r="710" spans="4:13">
      <c r="D710" s="124"/>
      <c r="E710" s="153"/>
      <c r="F710" s="154"/>
      <c r="G710" s="124"/>
      <c r="H710" s="124"/>
      <c r="I710" s="124"/>
      <c r="J710" s="124"/>
      <c r="K710" s="124"/>
      <c r="L710" s="124"/>
      <c r="M710" s="124"/>
    </row>
    <row r="711" spans="4:13">
      <c r="D711" s="124"/>
      <c r="E711" s="153"/>
      <c r="F711" s="154"/>
      <c r="G711" s="124"/>
      <c r="H711" s="124"/>
      <c r="I711" s="124"/>
      <c r="J711" s="124"/>
      <c r="K711" s="124"/>
      <c r="L711" s="124"/>
      <c r="M711" s="124"/>
    </row>
    <row r="712" spans="4:13">
      <c r="D712" s="124"/>
      <c r="E712" s="153"/>
      <c r="F712" s="154"/>
      <c r="G712" s="124"/>
      <c r="H712" s="124"/>
      <c r="I712" s="124"/>
      <c r="J712" s="124"/>
      <c r="K712" s="124"/>
      <c r="L712" s="124"/>
      <c r="M712" s="124"/>
    </row>
    <row r="713" spans="4:13">
      <c r="D713" s="124"/>
      <c r="E713" s="153"/>
      <c r="F713" s="154"/>
      <c r="G713" s="124"/>
      <c r="H713" s="124"/>
      <c r="I713" s="124"/>
      <c r="J713" s="124"/>
      <c r="K713" s="124"/>
      <c r="L713" s="124"/>
      <c r="M713" s="124"/>
    </row>
    <row r="714" spans="4:13">
      <c r="D714" s="124"/>
      <c r="E714" s="153"/>
      <c r="F714" s="154"/>
      <c r="G714" s="124"/>
      <c r="H714" s="124"/>
      <c r="I714" s="124"/>
      <c r="J714" s="124"/>
      <c r="K714" s="124"/>
      <c r="L714" s="124"/>
      <c r="M714" s="124"/>
    </row>
    <row r="715" spans="4:13">
      <c r="D715" s="124"/>
      <c r="E715" s="153"/>
      <c r="F715" s="154"/>
      <c r="G715" s="124"/>
      <c r="H715" s="124"/>
      <c r="I715" s="124"/>
      <c r="J715" s="124"/>
      <c r="K715" s="124"/>
      <c r="L715" s="124"/>
      <c r="M715" s="124"/>
    </row>
    <row r="716" spans="4:13">
      <c r="D716" s="124"/>
      <c r="E716" s="153"/>
      <c r="F716" s="154"/>
      <c r="G716" s="124"/>
      <c r="H716" s="124"/>
      <c r="I716" s="124"/>
      <c r="J716" s="124"/>
      <c r="K716" s="124"/>
      <c r="L716" s="124"/>
      <c r="M716" s="124"/>
    </row>
    <row r="717" spans="4:13">
      <c r="D717" s="124"/>
      <c r="E717" s="153"/>
      <c r="F717" s="154"/>
      <c r="G717" s="124"/>
      <c r="H717" s="124"/>
      <c r="I717" s="124"/>
      <c r="J717" s="124"/>
      <c r="K717" s="124"/>
      <c r="L717" s="124"/>
      <c r="M717" s="124"/>
    </row>
    <row r="718" spans="4:13">
      <c r="D718" s="124"/>
      <c r="E718" s="153"/>
      <c r="F718" s="154"/>
      <c r="G718" s="124"/>
      <c r="H718" s="124"/>
      <c r="I718" s="124"/>
      <c r="J718" s="124"/>
      <c r="K718" s="124"/>
      <c r="L718" s="124"/>
      <c r="M718" s="124"/>
    </row>
    <row r="719" spans="4:13">
      <c r="D719" s="124"/>
      <c r="E719" s="153"/>
      <c r="F719" s="154"/>
      <c r="G719" s="124"/>
      <c r="H719" s="124"/>
      <c r="I719" s="124"/>
      <c r="J719" s="124"/>
      <c r="K719" s="124"/>
      <c r="L719" s="124"/>
      <c r="M719" s="124"/>
    </row>
    <row r="720" spans="4:13">
      <c r="D720" s="124"/>
      <c r="E720" s="153"/>
      <c r="F720" s="154"/>
      <c r="G720" s="124"/>
      <c r="H720" s="124"/>
      <c r="I720" s="124"/>
      <c r="J720" s="124"/>
      <c r="K720" s="124"/>
      <c r="L720" s="124"/>
      <c r="M720" s="124"/>
    </row>
    <row r="721" spans="4:13">
      <c r="D721" s="124"/>
      <c r="E721" s="153"/>
      <c r="F721" s="154"/>
      <c r="G721" s="124"/>
      <c r="H721" s="124"/>
      <c r="I721" s="124"/>
      <c r="J721" s="124"/>
      <c r="K721" s="124"/>
      <c r="L721" s="124"/>
      <c r="M721" s="124"/>
    </row>
    <row r="722" spans="4:13">
      <c r="D722" s="124"/>
      <c r="E722" s="153"/>
      <c r="F722" s="154"/>
      <c r="G722" s="124"/>
      <c r="H722" s="124"/>
      <c r="I722" s="124"/>
      <c r="J722" s="124"/>
      <c r="K722" s="124"/>
      <c r="L722" s="124"/>
      <c r="M722" s="124"/>
    </row>
    <row r="723" spans="4:13">
      <c r="D723" s="124"/>
      <c r="E723" s="153"/>
      <c r="F723" s="154"/>
      <c r="G723" s="124"/>
      <c r="H723" s="124"/>
      <c r="I723" s="124"/>
      <c r="J723" s="124"/>
      <c r="K723" s="124"/>
      <c r="L723" s="124"/>
      <c r="M723" s="124"/>
    </row>
    <row r="724" spans="4:13">
      <c r="D724" s="124"/>
      <c r="E724" s="153"/>
      <c r="F724" s="154"/>
      <c r="G724" s="124"/>
      <c r="H724" s="124"/>
      <c r="I724" s="124"/>
      <c r="J724" s="124"/>
      <c r="K724" s="124"/>
      <c r="L724" s="124"/>
      <c r="M724" s="124"/>
    </row>
    <row r="725" spans="4:13">
      <c r="D725" s="124"/>
      <c r="E725" s="153"/>
      <c r="F725" s="154"/>
      <c r="G725" s="124"/>
      <c r="H725" s="124"/>
      <c r="I725" s="124"/>
      <c r="J725" s="124"/>
      <c r="K725" s="124"/>
      <c r="L725" s="124"/>
      <c r="M725" s="124"/>
    </row>
    <row r="726" spans="4:13">
      <c r="D726" s="124"/>
      <c r="E726" s="153"/>
      <c r="F726" s="154"/>
      <c r="G726" s="124"/>
      <c r="H726" s="124"/>
      <c r="I726" s="124"/>
      <c r="J726" s="124"/>
      <c r="K726" s="124"/>
      <c r="L726" s="124"/>
      <c r="M726" s="124"/>
    </row>
    <row r="727" spans="4:13">
      <c r="D727" s="124"/>
      <c r="E727" s="153"/>
      <c r="F727" s="154"/>
      <c r="G727" s="124"/>
      <c r="H727" s="124"/>
      <c r="I727" s="124"/>
      <c r="J727" s="124"/>
      <c r="K727" s="124"/>
      <c r="L727" s="124"/>
      <c r="M727" s="124"/>
    </row>
    <row r="728" spans="4:13">
      <c r="D728" s="124"/>
      <c r="E728" s="153"/>
      <c r="F728" s="154"/>
      <c r="G728" s="124"/>
      <c r="H728" s="124"/>
      <c r="I728" s="124"/>
      <c r="J728" s="124"/>
      <c r="K728" s="124"/>
      <c r="L728" s="124"/>
      <c r="M728" s="124"/>
    </row>
    <row r="729" spans="4:13">
      <c r="D729" s="124"/>
      <c r="E729" s="153"/>
      <c r="F729" s="154"/>
      <c r="G729" s="124"/>
      <c r="H729" s="124"/>
      <c r="I729" s="124"/>
      <c r="J729" s="124"/>
      <c r="K729" s="124"/>
      <c r="L729" s="124"/>
      <c r="M729" s="124"/>
    </row>
    <row r="730" spans="4:13">
      <c r="D730" s="124"/>
      <c r="E730" s="153"/>
      <c r="F730" s="154"/>
      <c r="G730" s="124"/>
      <c r="H730" s="124"/>
      <c r="I730" s="124"/>
      <c r="J730" s="124"/>
      <c r="K730" s="124"/>
      <c r="L730" s="124"/>
      <c r="M730" s="124"/>
    </row>
    <row r="731" spans="4:13">
      <c r="D731" s="124"/>
      <c r="E731" s="153"/>
      <c r="F731" s="154"/>
      <c r="G731" s="124"/>
      <c r="H731" s="124"/>
      <c r="I731" s="124"/>
      <c r="J731" s="124"/>
      <c r="K731" s="124"/>
      <c r="L731" s="124"/>
      <c r="M731" s="124"/>
    </row>
    <row r="732" spans="4:13">
      <c r="D732" s="124"/>
      <c r="E732" s="153"/>
      <c r="F732" s="154"/>
      <c r="G732" s="124"/>
      <c r="H732" s="124"/>
      <c r="I732" s="124"/>
      <c r="J732" s="124"/>
      <c r="K732" s="124"/>
      <c r="L732" s="124"/>
      <c r="M732" s="124"/>
    </row>
    <row r="733" spans="4:13">
      <c r="D733" s="124"/>
      <c r="E733" s="153"/>
      <c r="F733" s="154"/>
      <c r="G733" s="124"/>
      <c r="H733" s="124"/>
      <c r="I733" s="124"/>
      <c r="J733" s="124"/>
      <c r="K733" s="124"/>
      <c r="L733" s="124"/>
      <c r="M733" s="124"/>
    </row>
    <row r="734" spans="4:13">
      <c r="D734" s="124"/>
      <c r="E734" s="153"/>
      <c r="F734" s="154"/>
      <c r="G734" s="124"/>
      <c r="H734" s="124"/>
      <c r="I734" s="124"/>
      <c r="J734" s="124"/>
      <c r="K734" s="124"/>
      <c r="L734" s="124"/>
      <c r="M734" s="124"/>
    </row>
    <row r="735" spans="4:13">
      <c r="D735" s="124"/>
      <c r="E735" s="153"/>
      <c r="F735" s="154"/>
      <c r="G735" s="124"/>
      <c r="H735" s="124"/>
      <c r="I735" s="124"/>
      <c r="J735" s="124"/>
      <c r="K735" s="124"/>
      <c r="L735" s="124"/>
      <c r="M735" s="124"/>
    </row>
    <row r="736" spans="4:13">
      <c r="D736" s="124"/>
      <c r="E736" s="153"/>
      <c r="F736" s="154"/>
      <c r="G736" s="124"/>
      <c r="H736" s="124"/>
      <c r="I736" s="124"/>
      <c r="J736" s="124"/>
      <c r="K736" s="124"/>
      <c r="L736" s="124"/>
      <c r="M736" s="124"/>
    </row>
    <row r="737" spans="4:13">
      <c r="D737" s="124"/>
      <c r="E737" s="153"/>
      <c r="F737" s="154"/>
      <c r="G737" s="124"/>
      <c r="H737" s="124"/>
      <c r="I737" s="124"/>
      <c r="J737" s="124"/>
      <c r="K737" s="124"/>
      <c r="L737" s="124"/>
      <c r="M737" s="124"/>
    </row>
    <row r="738" spans="4:13">
      <c r="D738" s="124"/>
      <c r="E738" s="153"/>
      <c r="F738" s="154"/>
      <c r="G738" s="124"/>
      <c r="H738" s="124"/>
      <c r="I738" s="124"/>
      <c r="J738" s="124"/>
      <c r="K738" s="124"/>
      <c r="L738" s="124"/>
      <c r="M738" s="124"/>
    </row>
    <row r="739" spans="4:13">
      <c r="D739" s="124"/>
      <c r="E739" s="153"/>
      <c r="F739" s="154"/>
      <c r="G739" s="124"/>
      <c r="H739" s="124"/>
      <c r="I739" s="124"/>
      <c r="J739" s="124"/>
      <c r="K739" s="124"/>
      <c r="L739" s="124"/>
      <c r="M739" s="124"/>
    </row>
    <row r="740" spans="4:13">
      <c r="D740" s="124"/>
      <c r="E740" s="153"/>
      <c r="F740" s="154"/>
      <c r="G740" s="124"/>
      <c r="H740" s="124"/>
      <c r="I740" s="124"/>
      <c r="J740" s="124"/>
      <c r="K740" s="124"/>
      <c r="L740" s="124"/>
      <c r="M740" s="124"/>
    </row>
    <row r="741" spans="4:13">
      <c r="D741" s="124"/>
      <c r="E741" s="153"/>
      <c r="F741" s="154"/>
      <c r="G741" s="124"/>
      <c r="H741" s="124"/>
      <c r="I741" s="124"/>
      <c r="J741" s="124"/>
      <c r="K741" s="124"/>
      <c r="L741" s="124"/>
      <c r="M741" s="124"/>
    </row>
    <row r="742" spans="4:13">
      <c r="D742" s="124"/>
      <c r="E742" s="153"/>
      <c r="F742" s="154"/>
      <c r="G742" s="124"/>
      <c r="H742" s="124"/>
      <c r="I742" s="124"/>
      <c r="J742" s="124"/>
      <c r="K742" s="124"/>
      <c r="L742" s="124"/>
      <c r="M742" s="124"/>
    </row>
    <row r="743" spans="4:13">
      <c r="D743" s="124"/>
      <c r="E743" s="153"/>
      <c r="F743" s="154"/>
      <c r="G743" s="124"/>
      <c r="H743" s="124"/>
      <c r="I743" s="124"/>
      <c r="J743" s="124"/>
      <c r="K743" s="124"/>
      <c r="L743" s="124"/>
      <c r="M743" s="124"/>
    </row>
    <row r="744" spans="4:13">
      <c r="D744" s="124"/>
      <c r="E744" s="153"/>
      <c r="F744" s="154"/>
      <c r="G744" s="124"/>
      <c r="H744" s="124"/>
      <c r="I744" s="124"/>
      <c r="J744" s="124"/>
      <c r="K744" s="124"/>
      <c r="L744" s="124"/>
      <c r="M744" s="124"/>
    </row>
    <row r="745" spans="4:13">
      <c r="D745" s="124"/>
      <c r="E745" s="153"/>
      <c r="F745" s="154"/>
      <c r="G745" s="124"/>
      <c r="H745" s="124"/>
      <c r="I745" s="124"/>
      <c r="J745" s="124"/>
      <c r="K745" s="124"/>
      <c r="L745" s="124"/>
      <c r="M745" s="124"/>
    </row>
    <row r="746" spans="4:13">
      <c r="D746" s="124"/>
      <c r="E746" s="153"/>
      <c r="F746" s="154"/>
      <c r="G746" s="124"/>
      <c r="H746" s="124"/>
      <c r="I746" s="124"/>
      <c r="J746" s="124"/>
      <c r="K746" s="124"/>
      <c r="L746" s="124"/>
      <c r="M746" s="124"/>
    </row>
    <row r="747" spans="4:13">
      <c r="D747" s="124"/>
      <c r="E747" s="153"/>
      <c r="F747" s="154"/>
      <c r="G747" s="124"/>
      <c r="H747" s="124"/>
      <c r="I747" s="124"/>
      <c r="J747" s="124"/>
      <c r="K747" s="124"/>
      <c r="L747" s="124"/>
      <c r="M747" s="124"/>
    </row>
    <row r="748" spans="4:13">
      <c r="D748" s="124"/>
      <c r="E748" s="153"/>
      <c r="F748" s="154"/>
      <c r="G748" s="124"/>
      <c r="H748" s="124"/>
      <c r="I748" s="124"/>
      <c r="J748" s="124"/>
      <c r="K748" s="124"/>
      <c r="L748" s="124"/>
      <c r="M748" s="124"/>
    </row>
    <row r="749" spans="4:13">
      <c r="D749" s="124"/>
      <c r="E749" s="153"/>
      <c r="F749" s="154"/>
      <c r="G749" s="124"/>
      <c r="H749" s="124"/>
      <c r="I749" s="124"/>
      <c r="J749" s="124"/>
      <c r="K749" s="124"/>
      <c r="L749" s="124"/>
      <c r="M749" s="124"/>
    </row>
    <row r="750" spans="4:13">
      <c r="D750" s="124"/>
      <c r="E750" s="153"/>
      <c r="F750" s="154"/>
      <c r="G750" s="124"/>
      <c r="H750" s="124"/>
      <c r="I750" s="124"/>
      <c r="J750" s="124"/>
      <c r="K750" s="124"/>
      <c r="L750" s="124"/>
      <c r="M750" s="124"/>
    </row>
    <row r="751" spans="4:13">
      <c r="D751" s="124"/>
      <c r="E751" s="153"/>
      <c r="F751" s="154"/>
      <c r="G751" s="124"/>
      <c r="H751" s="124"/>
      <c r="I751" s="124"/>
      <c r="J751" s="124"/>
      <c r="K751" s="124"/>
      <c r="L751" s="124"/>
      <c r="M751" s="124"/>
    </row>
    <row r="752" spans="4:13">
      <c r="D752" s="124"/>
      <c r="E752" s="153"/>
      <c r="F752" s="154"/>
      <c r="G752" s="124"/>
      <c r="H752" s="124"/>
      <c r="I752" s="124"/>
      <c r="J752" s="124"/>
      <c r="K752" s="124"/>
      <c r="L752" s="124"/>
      <c r="M752" s="124"/>
    </row>
    <row r="753" spans="4:13">
      <c r="D753" s="124"/>
      <c r="E753" s="153"/>
      <c r="F753" s="154"/>
      <c r="G753" s="124"/>
      <c r="H753" s="124"/>
      <c r="I753" s="124"/>
      <c r="J753" s="124"/>
      <c r="K753" s="124"/>
      <c r="L753" s="124"/>
      <c r="M753" s="124"/>
    </row>
    <row r="754" spans="4:13">
      <c r="D754" s="124"/>
      <c r="E754" s="153"/>
      <c r="F754" s="154"/>
      <c r="G754" s="124"/>
      <c r="H754" s="124"/>
      <c r="I754" s="124"/>
      <c r="J754" s="124"/>
      <c r="K754" s="124"/>
      <c r="L754" s="124"/>
      <c r="M754" s="124"/>
    </row>
    <row r="755" spans="4:13">
      <c r="D755" s="124"/>
      <c r="E755" s="153"/>
      <c r="F755" s="154"/>
      <c r="G755" s="124"/>
      <c r="H755" s="124"/>
      <c r="I755" s="124"/>
      <c r="J755" s="124"/>
      <c r="K755" s="124"/>
      <c r="L755" s="124"/>
      <c r="M755" s="124"/>
    </row>
    <row r="756" spans="4:13">
      <c r="D756" s="124"/>
      <c r="E756" s="153"/>
      <c r="F756" s="154"/>
      <c r="G756" s="124"/>
      <c r="H756" s="124"/>
      <c r="I756" s="124"/>
      <c r="J756" s="124"/>
      <c r="K756" s="124"/>
      <c r="L756" s="124"/>
      <c r="M756" s="124"/>
    </row>
    <row r="757" spans="4:13">
      <c r="D757" s="124"/>
      <c r="E757" s="153"/>
      <c r="F757" s="154"/>
      <c r="G757" s="124"/>
      <c r="H757" s="124"/>
      <c r="I757" s="124"/>
      <c r="J757" s="124"/>
      <c r="K757" s="124"/>
      <c r="L757" s="124"/>
      <c r="M757" s="124"/>
    </row>
    <row r="758" spans="4:13">
      <c r="D758" s="124"/>
      <c r="E758" s="153"/>
      <c r="F758" s="154"/>
      <c r="G758" s="124"/>
      <c r="H758" s="124"/>
      <c r="I758" s="124"/>
      <c r="J758" s="124"/>
      <c r="K758" s="124"/>
      <c r="L758" s="124"/>
      <c r="M758" s="124"/>
    </row>
    <row r="759" spans="4:13">
      <c r="D759" s="124"/>
      <c r="E759" s="153"/>
      <c r="F759" s="154"/>
      <c r="G759" s="124"/>
      <c r="H759" s="124"/>
      <c r="I759" s="124"/>
      <c r="J759" s="124"/>
      <c r="K759" s="124"/>
      <c r="L759" s="124"/>
      <c r="M759" s="124"/>
    </row>
    <row r="760" spans="4:13">
      <c r="D760" s="124"/>
      <c r="E760" s="153"/>
      <c r="F760" s="154"/>
      <c r="G760" s="124"/>
      <c r="H760" s="124"/>
      <c r="I760" s="124"/>
      <c r="J760" s="124"/>
      <c r="K760" s="124"/>
      <c r="L760" s="124"/>
      <c r="M760" s="124"/>
    </row>
    <row r="761" spans="4:13">
      <c r="D761" s="124"/>
      <c r="E761" s="153"/>
      <c r="F761" s="154"/>
      <c r="G761" s="124"/>
      <c r="H761" s="124"/>
      <c r="I761" s="124"/>
      <c r="J761" s="124"/>
      <c r="K761" s="124"/>
      <c r="L761" s="124"/>
      <c r="M761" s="124"/>
    </row>
    <row r="762" spans="4:13">
      <c r="D762" s="124"/>
      <c r="E762" s="153"/>
      <c r="F762" s="154"/>
      <c r="G762" s="124"/>
      <c r="H762" s="124"/>
      <c r="I762" s="124"/>
      <c r="J762" s="124"/>
      <c r="K762" s="124"/>
      <c r="L762" s="124"/>
      <c r="M762" s="124"/>
    </row>
    <row r="763" spans="4:13">
      <c r="D763" s="124"/>
      <c r="E763" s="153"/>
      <c r="F763" s="154"/>
      <c r="G763" s="124"/>
      <c r="H763" s="124"/>
      <c r="I763" s="124"/>
      <c r="J763" s="124"/>
      <c r="K763" s="124"/>
      <c r="L763" s="124"/>
      <c r="M763" s="124"/>
    </row>
    <row r="764" spans="4:13">
      <c r="D764" s="124"/>
      <c r="E764" s="153"/>
      <c r="F764" s="154"/>
      <c r="G764" s="124"/>
      <c r="H764" s="124"/>
      <c r="I764" s="124"/>
      <c r="J764" s="124"/>
      <c r="K764" s="124"/>
      <c r="L764" s="124"/>
      <c r="M764" s="124"/>
    </row>
    <row r="765" spans="4:13">
      <c r="D765" s="124"/>
      <c r="E765" s="153"/>
      <c r="F765" s="154"/>
      <c r="G765" s="124"/>
      <c r="H765" s="124"/>
      <c r="I765" s="124"/>
      <c r="J765" s="124"/>
      <c r="K765" s="124"/>
      <c r="L765" s="124"/>
      <c r="M765" s="124"/>
    </row>
    <row r="766" spans="4:13">
      <c r="D766" s="124"/>
      <c r="E766" s="153"/>
      <c r="F766" s="154"/>
      <c r="G766" s="124"/>
      <c r="H766" s="124"/>
      <c r="I766" s="124"/>
      <c r="J766" s="124"/>
      <c r="K766" s="124"/>
      <c r="L766" s="124"/>
      <c r="M766" s="124"/>
    </row>
    <row r="767" spans="4:13">
      <c r="D767" s="124"/>
      <c r="E767" s="153"/>
      <c r="F767" s="154"/>
      <c r="G767" s="124"/>
      <c r="H767" s="124"/>
      <c r="I767" s="124"/>
      <c r="J767" s="124"/>
      <c r="K767" s="124"/>
      <c r="L767" s="124"/>
      <c r="M767" s="124"/>
    </row>
    <row r="768" spans="4:13">
      <c r="D768" s="124"/>
      <c r="E768" s="153"/>
      <c r="F768" s="154"/>
      <c r="G768" s="124"/>
      <c r="H768" s="124"/>
      <c r="I768" s="124"/>
      <c r="J768" s="124"/>
      <c r="K768" s="124"/>
      <c r="L768" s="124"/>
      <c r="M768" s="124"/>
    </row>
    <row r="769" spans="4:13">
      <c r="D769" s="124"/>
      <c r="E769" s="153"/>
      <c r="F769" s="154"/>
      <c r="G769" s="124"/>
      <c r="H769" s="124"/>
      <c r="I769" s="124"/>
      <c r="J769" s="124"/>
      <c r="K769" s="124"/>
      <c r="L769" s="124"/>
      <c r="M769" s="124"/>
    </row>
    <row r="770" spans="4:13">
      <c r="D770" s="124"/>
      <c r="E770" s="153"/>
      <c r="F770" s="154"/>
      <c r="G770" s="124"/>
      <c r="H770" s="124"/>
      <c r="I770" s="124"/>
      <c r="J770" s="124"/>
      <c r="K770" s="124"/>
      <c r="L770" s="124"/>
      <c r="M770" s="124"/>
    </row>
    <row r="771" spans="4:13">
      <c r="D771" s="124"/>
      <c r="E771" s="153"/>
      <c r="F771" s="154"/>
      <c r="G771" s="124"/>
      <c r="H771" s="124"/>
      <c r="I771" s="124"/>
      <c r="J771" s="124"/>
      <c r="K771" s="124"/>
      <c r="L771" s="124"/>
      <c r="M771" s="124"/>
    </row>
    <row r="772" spans="4:13">
      <c r="D772" s="124"/>
      <c r="E772" s="153"/>
      <c r="F772" s="154"/>
      <c r="G772" s="124"/>
      <c r="H772" s="124"/>
      <c r="I772" s="124"/>
      <c r="J772" s="124"/>
      <c r="K772" s="124"/>
      <c r="L772" s="124"/>
      <c r="M772" s="124"/>
    </row>
    <row r="773" spans="4:13">
      <c r="D773" s="124"/>
      <c r="E773" s="153"/>
      <c r="F773" s="154"/>
      <c r="G773" s="124"/>
      <c r="H773" s="124"/>
      <c r="I773" s="124"/>
      <c r="J773" s="124"/>
      <c r="K773" s="124"/>
      <c r="L773" s="124"/>
      <c r="M773" s="124"/>
    </row>
    <row r="774" spans="4:13">
      <c r="D774" s="124"/>
      <c r="E774" s="153"/>
      <c r="F774" s="154"/>
      <c r="G774" s="124"/>
      <c r="H774" s="124"/>
      <c r="I774" s="124"/>
      <c r="J774" s="124"/>
      <c r="K774" s="124"/>
      <c r="L774" s="124"/>
      <c r="M774" s="124"/>
    </row>
    <row r="775" spans="4:13">
      <c r="D775" s="124"/>
      <c r="E775" s="153"/>
      <c r="F775" s="154"/>
      <c r="G775" s="124"/>
      <c r="H775" s="124"/>
      <c r="I775" s="124"/>
      <c r="J775" s="124"/>
      <c r="K775" s="124"/>
      <c r="L775" s="124"/>
      <c r="M775" s="124"/>
    </row>
    <row r="776" spans="4:13">
      <c r="D776" s="124"/>
      <c r="E776" s="153"/>
      <c r="F776" s="154"/>
      <c r="G776" s="124"/>
      <c r="H776" s="124"/>
      <c r="I776" s="124"/>
      <c r="J776" s="124"/>
      <c r="K776" s="124"/>
      <c r="L776" s="124"/>
      <c r="M776" s="124"/>
    </row>
    <row r="777" spans="4:13">
      <c r="D777" s="124"/>
      <c r="E777" s="153"/>
      <c r="F777" s="154"/>
      <c r="G777" s="124"/>
      <c r="H777" s="124"/>
      <c r="I777" s="124"/>
      <c r="J777" s="124"/>
      <c r="K777" s="124"/>
      <c r="L777" s="124"/>
      <c r="M777" s="124"/>
    </row>
    <row r="778" spans="4:13">
      <c r="D778" s="124"/>
      <c r="E778" s="153"/>
      <c r="F778" s="154"/>
      <c r="G778" s="124"/>
      <c r="H778" s="124"/>
      <c r="I778" s="124"/>
      <c r="J778" s="124"/>
      <c r="K778" s="124"/>
      <c r="L778" s="124"/>
      <c r="M778" s="124"/>
    </row>
    <row r="779" spans="4:13">
      <c r="D779" s="124"/>
      <c r="E779" s="153"/>
      <c r="F779" s="154"/>
      <c r="G779" s="124"/>
      <c r="H779" s="124"/>
      <c r="I779" s="124"/>
      <c r="J779" s="124"/>
      <c r="K779" s="124"/>
      <c r="L779" s="124"/>
      <c r="M779" s="124"/>
    </row>
    <row r="780" spans="4:13">
      <c r="D780" s="124"/>
      <c r="E780" s="153"/>
      <c r="F780" s="154"/>
      <c r="G780" s="124"/>
      <c r="H780" s="124"/>
      <c r="I780" s="124"/>
      <c r="J780" s="124"/>
      <c r="K780" s="124"/>
      <c r="L780" s="124"/>
      <c r="M780" s="124"/>
    </row>
    <row r="781" spans="4:13">
      <c r="D781" s="124"/>
      <c r="E781" s="153"/>
      <c r="F781" s="154"/>
      <c r="G781" s="124"/>
      <c r="H781" s="124"/>
      <c r="I781" s="124"/>
      <c r="J781" s="124"/>
      <c r="K781" s="124"/>
      <c r="L781" s="124"/>
      <c r="M781" s="124"/>
    </row>
    <row r="782" spans="4:13">
      <c r="D782" s="124"/>
      <c r="E782" s="153"/>
      <c r="F782" s="154"/>
      <c r="G782" s="124"/>
      <c r="H782" s="124"/>
      <c r="I782" s="124"/>
      <c r="J782" s="124"/>
      <c r="K782" s="124"/>
      <c r="L782" s="124"/>
      <c r="M782" s="124"/>
    </row>
    <row r="783" spans="4:13">
      <c r="D783" s="124"/>
      <c r="E783" s="153"/>
      <c r="F783" s="154"/>
      <c r="G783" s="124"/>
      <c r="H783" s="124"/>
      <c r="I783" s="124"/>
      <c r="J783" s="124"/>
      <c r="K783" s="124"/>
      <c r="L783" s="124"/>
      <c r="M783" s="124"/>
    </row>
    <row r="784" spans="4:13">
      <c r="D784" s="124"/>
      <c r="E784" s="153"/>
      <c r="F784" s="154"/>
      <c r="G784" s="124"/>
      <c r="H784" s="124"/>
      <c r="I784" s="124"/>
      <c r="J784" s="124"/>
      <c r="K784" s="124"/>
      <c r="L784" s="124"/>
      <c r="M784" s="124"/>
    </row>
    <row r="785" spans="4:13">
      <c r="D785" s="124"/>
      <c r="E785" s="153"/>
      <c r="F785" s="154"/>
      <c r="G785" s="124"/>
      <c r="H785" s="124"/>
      <c r="I785" s="124"/>
      <c r="J785" s="124"/>
      <c r="K785" s="124"/>
      <c r="L785" s="124"/>
      <c r="M785" s="124"/>
    </row>
    <row r="786" spans="4:13">
      <c r="D786" s="124"/>
      <c r="E786" s="153"/>
      <c r="F786" s="154"/>
      <c r="G786" s="124"/>
      <c r="H786" s="124"/>
      <c r="I786" s="124"/>
      <c r="J786" s="124"/>
      <c r="K786" s="124"/>
      <c r="L786" s="124"/>
      <c r="M786" s="124"/>
    </row>
    <row r="787" spans="4:13">
      <c r="D787" s="124"/>
      <c r="E787" s="153"/>
      <c r="F787" s="154"/>
      <c r="G787" s="124"/>
      <c r="H787" s="124"/>
      <c r="I787" s="124"/>
      <c r="J787" s="124"/>
      <c r="K787" s="124"/>
      <c r="L787" s="124"/>
      <c r="M787" s="124"/>
    </row>
    <row r="788" spans="4:13">
      <c r="D788" s="124"/>
      <c r="E788" s="153"/>
      <c r="F788" s="154"/>
      <c r="G788" s="124"/>
      <c r="H788" s="124"/>
      <c r="I788" s="124"/>
      <c r="J788" s="124"/>
      <c r="K788" s="124"/>
      <c r="L788" s="124"/>
      <c r="M788" s="124"/>
    </row>
    <row r="789" spans="4:13">
      <c r="D789" s="124"/>
      <c r="E789" s="153"/>
      <c r="F789" s="154"/>
      <c r="G789" s="124"/>
      <c r="H789" s="124"/>
      <c r="I789" s="124"/>
      <c r="J789" s="124"/>
      <c r="K789" s="124"/>
      <c r="L789" s="124"/>
      <c r="M789" s="124"/>
    </row>
    <row r="790" spans="4:13">
      <c r="D790" s="124"/>
      <c r="E790" s="153"/>
      <c r="F790" s="154"/>
      <c r="G790" s="124"/>
      <c r="H790" s="124"/>
      <c r="I790" s="124"/>
      <c r="J790" s="124"/>
      <c r="K790" s="124"/>
      <c r="L790" s="124"/>
      <c r="M790" s="124"/>
    </row>
    <row r="791" spans="4:13">
      <c r="D791" s="124"/>
      <c r="E791" s="153"/>
      <c r="F791" s="154"/>
      <c r="G791" s="124"/>
      <c r="H791" s="124"/>
      <c r="I791" s="124"/>
      <c r="J791" s="124"/>
      <c r="K791" s="124"/>
      <c r="L791" s="124"/>
      <c r="M791" s="124"/>
    </row>
    <row r="792" spans="4:13">
      <c r="D792" s="124"/>
      <c r="E792" s="153"/>
      <c r="F792" s="154"/>
      <c r="G792" s="124"/>
      <c r="H792" s="124"/>
      <c r="I792" s="124"/>
      <c r="J792" s="124"/>
      <c r="K792" s="124"/>
      <c r="L792" s="124"/>
      <c r="M792" s="124"/>
    </row>
    <row r="793" spans="4:13">
      <c r="D793" s="124"/>
      <c r="E793" s="153"/>
      <c r="F793" s="154"/>
      <c r="G793" s="124"/>
      <c r="H793" s="124"/>
      <c r="I793" s="124"/>
      <c r="J793" s="124"/>
      <c r="K793" s="124"/>
      <c r="L793" s="124"/>
      <c r="M793" s="124"/>
    </row>
    <row r="794" spans="4:13">
      <c r="D794" s="124"/>
      <c r="E794" s="153"/>
      <c r="F794" s="154"/>
      <c r="G794" s="124"/>
      <c r="H794" s="124"/>
      <c r="I794" s="124"/>
      <c r="J794" s="124"/>
      <c r="K794" s="124"/>
      <c r="L794" s="124"/>
      <c r="M794" s="124"/>
    </row>
    <row r="795" spans="4:13">
      <c r="D795" s="124"/>
      <c r="E795" s="153"/>
      <c r="F795" s="154"/>
      <c r="G795" s="124"/>
      <c r="H795" s="124"/>
      <c r="I795" s="124"/>
      <c r="J795" s="124"/>
      <c r="K795" s="124"/>
      <c r="L795" s="124"/>
      <c r="M795" s="124"/>
    </row>
    <row r="796" spans="4:13">
      <c r="D796" s="124"/>
      <c r="E796" s="153"/>
      <c r="F796" s="154"/>
      <c r="G796" s="124"/>
      <c r="H796" s="124"/>
      <c r="I796" s="124"/>
      <c r="J796" s="124"/>
      <c r="K796" s="124"/>
      <c r="L796" s="124"/>
      <c r="M796" s="124"/>
    </row>
    <row r="797" spans="4:13">
      <c r="D797" s="124"/>
      <c r="E797" s="153"/>
      <c r="F797" s="154"/>
      <c r="G797" s="124"/>
      <c r="H797" s="124"/>
      <c r="I797" s="124"/>
      <c r="J797" s="124"/>
      <c r="K797" s="124"/>
      <c r="L797" s="124"/>
      <c r="M797" s="124"/>
    </row>
    <row r="798" spans="4:13">
      <c r="D798" s="124"/>
      <c r="E798" s="153"/>
      <c r="F798" s="154"/>
      <c r="G798" s="124"/>
      <c r="H798" s="124"/>
      <c r="I798" s="124"/>
      <c r="J798" s="124"/>
      <c r="K798" s="124"/>
      <c r="L798" s="124"/>
      <c r="M798" s="124"/>
    </row>
    <row r="799" spans="4:13">
      <c r="D799" s="124"/>
      <c r="E799" s="153"/>
      <c r="F799" s="154"/>
      <c r="G799" s="124"/>
      <c r="H799" s="124"/>
      <c r="I799" s="124"/>
      <c r="J799" s="124"/>
      <c r="K799" s="124"/>
      <c r="L799" s="124"/>
      <c r="M799" s="124"/>
    </row>
    <row r="800" spans="4:13">
      <c r="D800" s="124"/>
      <c r="E800" s="153"/>
      <c r="F800" s="154"/>
      <c r="G800" s="124"/>
      <c r="H800" s="124"/>
      <c r="I800" s="124"/>
      <c r="J800" s="124"/>
      <c r="K800" s="124"/>
      <c r="L800" s="124"/>
      <c r="M800" s="124"/>
    </row>
    <row r="801" spans="4:13">
      <c r="D801" s="124"/>
      <c r="E801" s="153"/>
      <c r="F801" s="154"/>
      <c r="G801" s="124"/>
      <c r="H801" s="124"/>
      <c r="I801" s="124"/>
      <c r="J801" s="124"/>
      <c r="K801" s="124"/>
      <c r="L801" s="124"/>
      <c r="M801" s="124"/>
    </row>
    <row r="802" spans="4:13">
      <c r="D802" s="124"/>
      <c r="E802" s="153"/>
      <c r="F802" s="154"/>
      <c r="G802" s="124"/>
      <c r="H802" s="124"/>
      <c r="I802" s="124"/>
      <c r="J802" s="124"/>
      <c r="K802" s="124"/>
      <c r="L802" s="124"/>
      <c r="M802" s="124"/>
    </row>
    <row r="803" spans="4:13">
      <c r="D803" s="124"/>
      <c r="E803" s="153"/>
      <c r="F803" s="154"/>
      <c r="G803" s="124"/>
      <c r="H803" s="124"/>
      <c r="I803" s="124"/>
      <c r="J803" s="124"/>
      <c r="K803" s="124"/>
      <c r="L803" s="124"/>
      <c r="M803" s="124"/>
    </row>
    <row r="804" spans="4:13">
      <c r="D804" s="124"/>
      <c r="E804" s="153"/>
      <c r="F804" s="154"/>
      <c r="G804" s="124"/>
      <c r="H804" s="124"/>
      <c r="I804" s="124"/>
      <c r="J804" s="124"/>
      <c r="K804" s="124"/>
      <c r="L804" s="124"/>
      <c r="M804" s="124"/>
    </row>
    <row r="805" spans="4:13">
      <c r="D805" s="124"/>
      <c r="E805" s="153"/>
      <c r="F805" s="154"/>
      <c r="G805" s="124"/>
      <c r="H805" s="124"/>
      <c r="I805" s="124"/>
      <c r="J805" s="124"/>
      <c r="K805" s="124"/>
      <c r="L805" s="124"/>
      <c r="M805" s="124"/>
    </row>
    <row r="806" spans="4:13">
      <c r="D806" s="124"/>
      <c r="E806" s="153"/>
      <c r="F806" s="154"/>
      <c r="G806" s="124"/>
      <c r="H806" s="124"/>
      <c r="I806" s="124"/>
      <c r="J806" s="124"/>
      <c r="K806" s="124"/>
      <c r="L806" s="124"/>
      <c r="M806" s="124"/>
    </row>
    <row r="807" spans="4:13">
      <c r="D807" s="124"/>
      <c r="E807" s="153"/>
      <c r="F807" s="154"/>
      <c r="G807" s="124"/>
      <c r="H807" s="124"/>
      <c r="I807" s="124"/>
      <c r="J807" s="124"/>
      <c r="K807" s="124"/>
      <c r="L807" s="124"/>
      <c r="M807" s="124"/>
    </row>
    <row r="808" spans="4:13">
      <c r="D808" s="124"/>
      <c r="E808" s="153"/>
      <c r="F808" s="154"/>
      <c r="G808" s="124"/>
      <c r="H808" s="124"/>
      <c r="I808" s="124"/>
      <c r="J808" s="124"/>
      <c r="K808" s="124"/>
      <c r="L808" s="124"/>
      <c r="M808" s="124"/>
    </row>
    <row r="809" spans="4:13">
      <c r="D809" s="124"/>
      <c r="E809" s="153"/>
      <c r="F809" s="154"/>
      <c r="G809" s="124"/>
      <c r="H809" s="124"/>
      <c r="I809" s="124"/>
      <c r="J809" s="124"/>
      <c r="K809" s="124"/>
      <c r="L809" s="124"/>
      <c r="M809" s="124"/>
    </row>
    <row r="810" spans="4:13">
      <c r="D810" s="124"/>
      <c r="E810" s="153"/>
      <c r="F810" s="154"/>
      <c r="G810" s="124"/>
      <c r="H810" s="124"/>
      <c r="I810" s="124"/>
      <c r="J810" s="124"/>
      <c r="K810" s="124"/>
      <c r="L810" s="124"/>
      <c r="M810" s="124"/>
    </row>
    <row r="811" spans="4:13">
      <c r="D811" s="124"/>
      <c r="E811" s="153"/>
      <c r="F811" s="154"/>
      <c r="G811" s="124"/>
      <c r="H811" s="124"/>
      <c r="I811" s="124"/>
      <c r="J811" s="124"/>
      <c r="K811" s="124"/>
      <c r="L811" s="124"/>
      <c r="M811" s="124"/>
    </row>
    <row r="812" spans="4:13">
      <c r="D812" s="124"/>
      <c r="E812" s="153"/>
      <c r="F812" s="154"/>
      <c r="G812" s="124"/>
      <c r="H812" s="124"/>
      <c r="I812" s="124"/>
      <c r="J812" s="124"/>
      <c r="K812" s="124"/>
      <c r="L812" s="124"/>
      <c r="M812" s="124"/>
    </row>
    <row r="813" spans="4:13">
      <c r="D813" s="124"/>
      <c r="E813" s="153"/>
      <c r="F813" s="154"/>
      <c r="G813" s="124"/>
      <c r="H813" s="124"/>
      <c r="I813" s="124"/>
      <c r="J813" s="124"/>
      <c r="K813" s="124"/>
      <c r="L813" s="124"/>
      <c r="M813" s="124"/>
    </row>
    <row r="814" spans="4:13">
      <c r="D814" s="124"/>
      <c r="E814" s="153"/>
      <c r="F814" s="154"/>
      <c r="G814" s="124"/>
      <c r="H814" s="124"/>
      <c r="I814" s="124"/>
      <c r="J814" s="124"/>
      <c r="K814" s="124"/>
      <c r="L814" s="124"/>
      <c r="M814" s="124"/>
    </row>
    <row r="815" spans="4:13">
      <c r="D815" s="124"/>
      <c r="E815" s="153"/>
      <c r="F815" s="154"/>
      <c r="G815" s="124"/>
      <c r="H815" s="124"/>
      <c r="I815" s="124"/>
      <c r="J815" s="124"/>
      <c r="K815" s="124"/>
      <c r="L815" s="124"/>
      <c r="M815" s="124"/>
    </row>
    <row r="816" spans="4:13">
      <c r="D816" s="124"/>
      <c r="E816" s="153"/>
      <c r="F816" s="154"/>
      <c r="G816" s="124"/>
      <c r="H816" s="124"/>
      <c r="I816" s="124"/>
      <c r="J816" s="124"/>
      <c r="K816" s="124"/>
      <c r="L816" s="124"/>
      <c r="M816" s="124"/>
    </row>
    <row r="817" spans="4:13">
      <c r="D817" s="124"/>
      <c r="E817" s="153"/>
      <c r="F817" s="154"/>
      <c r="G817" s="124"/>
      <c r="H817" s="124"/>
      <c r="I817" s="124"/>
      <c r="J817" s="124"/>
      <c r="K817" s="124"/>
      <c r="L817" s="124"/>
      <c r="M817" s="124"/>
    </row>
    <row r="818" spans="4:13">
      <c r="D818" s="124"/>
      <c r="E818" s="153"/>
      <c r="F818" s="154"/>
      <c r="G818" s="124"/>
      <c r="H818" s="124"/>
      <c r="I818" s="124"/>
      <c r="J818" s="124"/>
      <c r="K818" s="124"/>
      <c r="L818" s="124"/>
      <c r="M818" s="124"/>
    </row>
    <row r="819" spans="4:13">
      <c r="D819" s="124"/>
      <c r="E819" s="153"/>
      <c r="F819" s="154"/>
      <c r="G819" s="124"/>
      <c r="H819" s="124"/>
      <c r="I819" s="124"/>
      <c r="J819" s="124"/>
      <c r="K819" s="124"/>
      <c r="L819" s="124"/>
      <c r="M819" s="124"/>
    </row>
    <row r="820" spans="4:13">
      <c r="D820" s="124"/>
      <c r="E820" s="153"/>
      <c r="F820" s="154"/>
      <c r="G820" s="124"/>
      <c r="H820" s="124"/>
      <c r="I820" s="124"/>
      <c r="J820" s="124"/>
      <c r="K820" s="124"/>
      <c r="L820" s="124"/>
      <c r="M820" s="124"/>
    </row>
    <row r="821" spans="4:13">
      <c r="D821" s="124"/>
      <c r="E821" s="153"/>
      <c r="F821" s="154"/>
      <c r="G821" s="124"/>
      <c r="H821" s="124"/>
      <c r="I821" s="124"/>
      <c r="J821" s="124"/>
      <c r="K821" s="124"/>
      <c r="L821" s="124"/>
      <c r="M821" s="124"/>
    </row>
    <row r="822" spans="4:13">
      <c r="D822" s="124"/>
      <c r="E822" s="153"/>
      <c r="F822" s="154"/>
      <c r="G822" s="124"/>
      <c r="H822" s="124"/>
      <c r="I822" s="124"/>
      <c r="J822" s="124"/>
      <c r="K822" s="124"/>
      <c r="L822" s="124"/>
      <c r="M822" s="124"/>
    </row>
    <row r="823" spans="4:13">
      <c r="D823" s="124"/>
      <c r="E823" s="153"/>
      <c r="F823" s="154"/>
      <c r="G823" s="124"/>
      <c r="H823" s="124"/>
      <c r="I823" s="124"/>
      <c r="J823" s="124"/>
      <c r="K823" s="124"/>
      <c r="L823" s="124"/>
      <c r="M823" s="124"/>
    </row>
    <row r="824" spans="4:13">
      <c r="D824" s="124"/>
      <c r="E824" s="153"/>
      <c r="F824" s="154"/>
      <c r="G824" s="124"/>
      <c r="H824" s="124"/>
      <c r="I824" s="124"/>
      <c r="J824" s="124"/>
      <c r="K824" s="124"/>
      <c r="L824" s="124"/>
      <c r="M824" s="124"/>
    </row>
    <row r="825" spans="4:13">
      <c r="D825" s="124"/>
      <c r="E825" s="153"/>
      <c r="F825" s="154"/>
      <c r="G825" s="124"/>
      <c r="H825" s="124"/>
      <c r="I825" s="124"/>
      <c r="J825" s="124"/>
      <c r="K825" s="124"/>
      <c r="L825" s="124"/>
      <c r="M825" s="124"/>
    </row>
    <row r="826" spans="4:13">
      <c r="D826" s="124"/>
      <c r="E826" s="153"/>
      <c r="F826" s="154"/>
      <c r="G826" s="124"/>
      <c r="H826" s="124"/>
      <c r="I826" s="124"/>
      <c r="J826" s="124"/>
      <c r="K826" s="124"/>
      <c r="L826" s="124"/>
      <c r="M826" s="124"/>
    </row>
    <row r="827" spans="4:13">
      <c r="D827" s="124"/>
      <c r="E827" s="153"/>
      <c r="F827" s="154"/>
      <c r="G827" s="124"/>
      <c r="H827" s="124"/>
      <c r="I827" s="124"/>
      <c r="J827" s="124"/>
      <c r="K827" s="124"/>
      <c r="L827" s="124"/>
      <c r="M827" s="124"/>
    </row>
    <row r="828" spans="4:13">
      <c r="D828" s="124"/>
      <c r="E828" s="153"/>
      <c r="F828" s="154"/>
      <c r="G828" s="124"/>
      <c r="H828" s="124"/>
      <c r="I828" s="124"/>
      <c r="J828" s="124"/>
      <c r="K828" s="124"/>
      <c r="L828" s="124"/>
      <c r="M828" s="124"/>
    </row>
    <row r="829" spans="4:13">
      <c r="D829" s="124"/>
      <c r="E829" s="153"/>
      <c r="F829" s="154"/>
      <c r="G829" s="124"/>
      <c r="H829" s="124"/>
      <c r="I829" s="124"/>
      <c r="J829" s="124"/>
      <c r="K829" s="124"/>
      <c r="L829" s="124"/>
      <c r="M829" s="124"/>
    </row>
    <row r="830" spans="4:13">
      <c r="D830" s="124"/>
      <c r="E830" s="153"/>
      <c r="F830" s="154"/>
      <c r="G830" s="124"/>
      <c r="H830" s="124"/>
      <c r="I830" s="124"/>
      <c r="J830" s="124"/>
      <c r="K830" s="124"/>
      <c r="L830" s="124"/>
      <c r="M830" s="124"/>
    </row>
    <row r="831" spans="4:13">
      <c r="D831" s="124"/>
      <c r="E831" s="153"/>
      <c r="F831" s="154"/>
      <c r="G831" s="124"/>
      <c r="H831" s="124"/>
      <c r="I831" s="124"/>
      <c r="J831" s="124"/>
      <c r="K831" s="124"/>
      <c r="L831" s="124"/>
      <c r="M831" s="124"/>
    </row>
    <row r="832" spans="4:13">
      <c r="D832" s="124"/>
      <c r="E832" s="153"/>
      <c r="F832" s="154"/>
      <c r="G832" s="124"/>
      <c r="H832" s="124"/>
      <c r="I832" s="124"/>
      <c r="J832" s="124"/>
      <c r="K832" s="124"/>
      <c r="L832" s="124"/>
      <c r="M832" s="124"/>
    </row>
    <row r="833" spans="4:13">
      <c r="D833" s="124"/>
      <c r="E833" s="153"/>
      <c r="F833" s="154"/>
      <c r="G833" s="124"/>
      <c r="H833" s="124"/>
      <c r="I833" s="124"/>
      <c r="J833" s="124"/>
      <c r="K833" s="124"/>
      <c r="L833" s="124"/>
      <c r="M833" s="124"/>
    </row>
    <row r="834" spans="4:13">
      <c r="D834" s="124"/>
      <c r="E834" s="153"/>
      <c r="F834" s="154"/>
      <c r="G834" s="124"/>
      <c r="H834" s="124"/>
      <c r="I834" s="124"/>
      <c r="J834" s="124"/>
      <c r="K834" s="124"/>
      <c r="L834" s="124"/>
      <c r="M834" s="124"/>
    </row>
    <row r="835" spans="4:13">
      <c r="D835" s="124"/>
      <c r="E835" s="153"/>
      <c r="F835" s="154"/>
      <c r="G835" s="124"/>
      <c r="H835" s="124"/>
      <c r="I835" s="124"/>
      <c r="J835" s="124"/>
      <c r="K835" s="124"/>
      <c r="L835" s="124"/>
      <c r="M835" s="124"/>
    </row>
    <row r="836" spans="4:13">
      <c r="D836" s="124"/>
      <c r="E836" s="153"/>
      <c r="F836" s="154"/>
      <c r="G836" s="124"/>
      <c r="H836" s="124"/>
      <c r="I836" s="124"/>
      <c r="J836" s="124"/>
      <c r="K836" s="124"/>
      <c r="L836" s="124"/>
      <c r="M836" s="124"/>
    </row>
    <row r="837" spans="4:13">
      <c r="D837" s="124"/>
      <c r="E837" s="153"/>
      <c r="F837" s="154"/>
      <c r="G837" s="124"/>
      <c r="H837" s="124"/>
      <c r="I837" s="124"/>
      <c r="J837" s="124"/>
      <c r="K837" s="124"/>
      <c r="L837" s="124"/>
      <c r="M837" s="124"/>
    </row>
    <row r="838" spans="4:13">
      <c r="D838" s="124"/>
      <c r="E838" s="153"/>
      <c r="F838" s="154"/>
      <c r="G838" s="124"/>
      <c r="H838" s="124"/>
      <c r="I838" s="124"/>
      <c r="J838" s="124"/>
      <c r="K838" s="124"/>
      <c r="L838" s="124"/>
      <c r="M838" s="124"/>
    </row>
    <row r="839" spans="4:13">
      <c r="D839" s="124"/>
      <c r="E839" s="153"/>
      <c r="F839" s="154"/>
      <c r="G839" s="124"/>
      <c r="H839" s="124"/>
      <c r="I839" s="124"/>
      <c r="J839" s="124"/>
      <c r="K839" s="124"/>
      <c r="L839" s="124"/>
      <c r="M839" s="124"/>
    </row>
    <row r="840" spans="4:13">
      <c r="D840" s="124"/>
      <c r="E840" s="153"/>
      <c r="F840" s="154"/>
      <c r="G840" s="124"/>
      <c r="H840" s="124"/>
      <c r="I840" s="124"/>
      <c r="J840" s="124"/>
      <c r="K840" s="124"/>
      <c r="L840" s="124"/>
      <c r="M840" s="124"/>
    </row>
    <row r="841" spans="4:13">
      <c r="D841" s="124"/>
      <c r="E841" s="153"/>
      <c r="F841" s="154"/>
      <c r="G841" s="124"/>
      <c r="H841" s="124"/>
      <c r="I841" s="124"/>
      <c r="J841" s="124"/>
      <c r="K841" s="124"/>
      <c r="L841" s="124"/>
      <c r="M841" s="124"/>
    </row>
    <row r="842" spans="4:13">
      <c r="D842" s="124"/>
      <c r="E842" s="153"/>
      <c r="F842" s="154"/>
      <c r="G842" s="124"/>
      <c r="H842" s="124"/>
      <c r="I842" s="124"/>
      <c r="J842" s="124"/>
      <c r="K842" s="124"/>
      <c r="L842" s="124"/>
      <c r="M842" s="124"/>
    </row>
    <row r="843" spans="4:13">
      <c r="D843" s="124"/>
      <c r="E843" s="153"/>
      <c r="F843" s="154"/>
      <c r="G843" s="124"/>
      <c r="H843" s="124"/>
      <c r="I843" s="124"/>
      <c r="J843" s="124"/>
      <c r="K843" s="124"/>
      <c r="L843" s="124"/>
      <c r="M843" s="124"/>
    </row>
    <row r="844" spans="4:13">
      <c r="D844" s="124"/>
      <c r="E844" s="153"/>
      <c r="F844" s="154"/>
      <c r="G844" s="124"/>
      <c r="H844" s="124"/>
      <c r="I844" s="124"/>
      <c r="J844" s="124"/>
      <c r="K844" s="124"/>
      <c r="L844" s="124"/>
      <c r="M844" s="124"/>
    </row>
    <row r="845" spans="4:13">
      <c r="D845" s="124"/>
      <c r="E845" s="153"/>
      <c r="F845" s="154"/>
      <c r="G845" s="124"/>
      <c r="H845" s="124"/>
      <c r="I845" s="124"/>
      <c r="J845" s="124"/>
      <c r="K845" s="124"/>
      <c r="L845" s="124"/>
      <c r="M845" s="124"/>
    </row>
    <row r="846" spans="4:13">
      <c r="D846" s="124"/>
      <c r="E846" s="153"/>
      <c r="F846" s="154"/>
      <c r="G846" s="124"/>
      <c r="H846" s="124"/>
      <c r="I846" s="124"/>
      <c r="J846" s="124"/>
      <c r="K846" s="124"/>
      <c r="L846" s="124"/>
      <c r="M846" s="124"/>
    </row>
    <row r="847" spans="4:13">
      <c r="D847" s="124"/>
      <c r="E847" s="153"/>
      <c r="F847" s="154"/>
      <c r="G847" s="124"/>
      <c r="H847" s="124"/>
      <c r="I847" s="124"/>
      <c r="J847" s="124"/>
      <c r="K847" s="124"/>
      <c r="L847" s="124"/>
      <c r="M847" s="124"/>
    </row>
    <row r="848" spans="4:13">
      <c r="D848" s="124"/>
      <c r="E848" s="153"/>
      <c r="F848" s="154"/>
      <c r="G848" s="124"/>
      <c r="H848" s="124"/>
      <c r="I848" s="124"/>
      <c r="J848" s="124"/>
      <c r="K848" s="124"/>
      <c r="L848" s="124"/>
      <c r="M848" s="124"/>
    </row>
    <row r="849" spans="4:13">
      <c r="D849" s="124"/>
      <c r="E849" s="153"/>
      <c r="F849" s="154"/>
      <c r="G849" s="124"/>
      <c r="H849" s="124"/>
      <c r="I849" s="124"/>
      <c r="J849" s="124"/>
      <c r="K849" s="124"/>
      <c r="L849" s="124"/>
      <c r="M849" s="124"/>
    </row>
    <row r="850" spans="4:13">
      <c r="D850" s="124"/>
      <c r="E850" s="153"/>
      <c r="F850" s="154"/>
      <c r="G850" s="124"/>
      <c r="H850" s="124"/>
      <c r="I850" s="124"/>
      <c r="J850" s="124"/>
      <c r="K850" s="124"/>
      <c r="L850" s="124"/>
      <c r="M850" s="124"/>
    </row>
    <row r="851" spans="4:13">
      <c r="D851" s="124"/>
      <c r="E851" s="153"/>
      <c r="F851" s="154"/>
      <c r="G851" s="124"/>
      <c r="H851" s="124"/>
      <c r="I851" s="124"/>
      <c r="J851" s="124"/>
      <c r="K851" s="124"/>
      <c r="L851" s="124"/>
      <c r="M851" s="124"/>
    </row>
    <row r="852" spans="4:13">
      <c r="D852" s="124"/>
      <c r="E852" s="153"/>
      <c r="F852" s="154"/>
      <c r="G852" s="124"/>
      <c r="H852" s="124"/>
      <c r="I852" s="124"/>
      <c r="J852" s="124"/>
      <c r="K852" s="124"/>
      <c r="L852" s="124"/>
      <c r="M852" s="124"/>
    </row>
    <row r="853" spans="4:13">
      <c r="D853" s="124"/>
      <c r="E853" s="153"/>
      <c r="F853" s="154"/>
      <c r="G853" s="124"/>
      <c r="H853" s="124"/>
      <c r="I853" s="124"/>
      <c r="J853" s="124"/>
      <c r="K853" s="124"/>
      <c r="L853" s="124"/>
      <c r="M853" s="124"/>
    </row>
    <row r="854" spans="4:13">
      <c r="D854" s="124"/>
      <c r="E854" s="153"/>
      <c r="F854" s="154"/>
      <c r="G854" s="124"/>
      <c r="H854" s="124"/>
      <c r="I854" s="124"/>
      <c r="J854" s="124"/>
      <c r="K854" s="124"/>
      <c r="L854" s="124"/>
      <c r="M854" s="124"/>
    </row>
    <row r="855" spans="4:13">
      <c r="D855" s="124"/>
      <c r="E855" s="153"/>
      <c r="F855" s="154"/>
      <c r="G855" s="124"/>
      <c r="H855" s="124"/>
      <c r="I855" s="124"/>
      <c r="J855" s="124"/>
      <c r="K855" s="124"/>
      <c r="L855" s="124"/>
      <c r="M855" s="124"/>
    </row>
    <row r="856" spans="4:13">
      <c r="D856" s="124"/>
      <c r="E856" s="153"/>
      <c r="F856" s="154"/>
      <c r="G856" s="124"/>
      <c r="H856" s="124"/>
      <c r="I856" s="124"/>
      <c r="J856" s="124"/>
      <c r="K856" s="124"/>
      <c r="L856" s="124"/>
      <c r="M856" s="124"/>
    </row>
    <row r="857" spans="4:13">
      <c r="D857" s="124"/>
      <c r="E857" s="153"/>
      <c r="F857" s="154"/>
      <c r="G857" s="124"/>
      <c r="H857" s="124"/>
      <c r="I857" s="124"/>
      <c r="J857" s="124"/>
      <c r="K857" s="124"/>
      <c r="L857" s="124"/>
      <c r="M857" s="124"/>
    </row>
    <row r="858" spans="4:13">
      <c r="D858" s="124"/>
      <c r="E858" s="153"/>
      <c r="F858" s="154"/>
      <c r="G858" s="124"/>
      <c r="H858" s="124"/>
      <c r="I858" s="124"/>
      <c r="J858" s="124"/>
      <c r="K858" s="124"/>
      <c r="L858" s="124"/>
      <c r="M858" s="124"/>
    </row>
    <row r="859" spans="4:13">
      <c r="D859" s="124"/>
      <c r="E859" s="153"/>
      <c r="F859" s="154"/>
      <c r="G859" s="124"/>
      <c r="H859" s="124"/>
      <c r="I859" s="124"/>
      <c r="J859" s="124"/>
      <c r="K859" s="124"/>
      <c r="L859" s="124"/>
      <c r="M859" s="124"/>
    </row>
    <row r="860" spans="4:13">
      <c r="D860" s="124"/>
      <c r="E860" s="153"/>
      <c r="F860" s="154"/>
      <c r="G860" s="124"/>
      <c r="H860" s="124"/>
      <c r="I860" s="124"/>
      <c r="J860" s="124"/>
      <c r="K860" s="124"/>
      <c r="L860" s="124"/>
      <c r="M860" s="124"/>
    </row>
    <row r="861" spans="4:13">
      <c r="D861" s="124"/>
      <c r="E861" s="153"/>
      <c r="F861" s="154"/>
      <c r="G861" s="124"/>
      <c r="H861" s="124"/>
      <c r="I861" s="124"/>
      <c r="J861" s="124"/>
      <c r="K861" s="124"/>
      <c r="L861" s="124"/>
      <c r="M861" s="124"/>
    </row>
    <row r="862" spans="4:13">
      <c r="D862" s="124"/>
      <c r="E862" s="153"/>
      <c r="F862" s="154"/>
      <c r="G862" s="124"/>
      <c r="H862" s="124"/>
      <c r="I862" s="124"/>
      <c r="J862" s="124"/>
      <c r="K862" s="124"/>
      <c r="L862" s="124"/>
      <c r="M862" s="124"/>
    </row>
    <row r="863" spans="4:13">
      <c r="D863" s="124"/>
      <c r="E863" s="153"/>
      <c r="F863" s="154"/>
      <c r="G863" s="124"/>
      <c r="H863" s="124"/>
      <c r="I863" s="124"/>
      <c r="J863" s="124"/>
      <c r="K863" s="124"/>
      <c r="L863" s="124"/>
      <c r="M863" s="124"/>
    </row>
    <row r="864" spans="4:13">
      <c r="D864" s="124"/>
      <c r="E864" s="153"/>
      <c r="F864" s="154"/>
      <c r="G864" s="124"/>
      <c r="H864" s="124"/>
      <c r="I864" s="124"/>
      <c r="J864" s="124"/>
      <c r="K864" s="124"/>
      <c r="L864" s="124"/>
      <c r="M864" s="124"/>
    </row>
    <row r="865" spans="4:13">
      <c r="D865" s="124"/>
      <c r="E865" s="153"/>
      <c r="F865" s="154"/>
      <c r="G865" s="124"/>
      <c r="H865" s="124"/>
      <c r="I865" s="124"/>
      <c r="J865" s="124"/>
      <c r="K865" s="124"/>
      <c r="L865" s="124"/>
      <c r="M865" s="124"/>
    </row>
    <row r="866" spans="4:13">
      <c r="D866" s="124"/>
      <c r="E866" s="153"/>
      <c r="F866" s="154"/>
      <c r="G866" s="124"/>
      <c r="H866" s="124"/>
      <c r="I866" s="124"/>
      <c r="J866" s="124"/>
      <c r="K866" s="124"/>
      <c r="L866" s="124"/>
      <c r="M866" s="124"/>
    </row>
    <row r="867" spans="4:13">
      <c r="D867" s="124"/>
      <c r="E867" s="153"/>
      <c r="F867" s="154"/>
      <c r="G867" s="124"/>
      <c r="H867" s="124"/>
      <c r="I867" s="124"/>
      <c r="J867" s="124"/>
      <c r="K867" s="124"/>
      <c r="L867" s="124"/>
      <c r="M867" s="124"/>
    </row>
    <row r="868" spans="4:13">
      <c r="D868" s="124"/>
      <c r="E868" s="153"/>
      <c r="F868" s="154"/>
      <c r="G868" s="124"/>
      <c r="H868" s="124"/>
      <c r="I868" s="124"/>
      <c r="J868" s="124"/>
      <c r="K868" s="124"/>
      <c r="L868" s="124"/>
      <c r="M868" s="124"/>
    </row>
    <row r="869" spans="4:13">
      <c r="D869" s="124"/>
      <c r="E869" s="153"/>
      <c r="F869" s="154"/>
      <c r="G869" s="124"/>
      <c r="H869" s="124"/>
      <c r="I869" s="124"/>
      <c r="J869" s="124"/>
      <c r="K869" s="124"/>
      <c r="L869" s="124"/>
      <c r="M869" s="124"/>
    </row>
    <row r="870" spans="4:13">
      <c r="D870" s="124"/>
      <c r="E870" s="153"/>
      <c r="F870" s="154"/>
      <c r="G870" s="124"/>
      <c r="H870" s="124"/>
      <c r="I870" s="124"/>
      <c r="J870" s="124"/>
      <c r="K870" s="124"/>
      <c r="L870" s="124"/>
      <c r="M870" s="124"/>
    </row>
    <row r="871" spans="4:13">
      <c r="D871" s="124"/>
      <c r="E871" s="153"/>
      <c r="F871" s="154"/>
      <c r="G871" s="124"/>
      <c r="H871" s="124"/>
      <c r="I871" s="124"/>
      <c r="J871" s="124"/>
      <c r="K871" s="124"/>
      <c r="L871" s="124"/>
      <c r="M871" s="124"/>
    </row>
    <row r="872" spans="4:13">
      <c r="D872" s="124"/>
      <c r="E872" s="153"/>
      <c r="F872" s="154"/>
      <c r="G872" s="124"/>
      <c r="H872" s="124"/>
      <c r="I872" s="124"/>
      <c r="J872" s="124"/>
      <c r="K872" s="124"/>
      <c r="L872" s="124"/>
      <c r="M872" s="124"/>
    </row>
    <row r="873" spans="4:13">
      <c r="D873" s="124"/>
      <c r="E873" s="153"/>
      <c r="F873" s="154"/>
      <c r="G873" s="124"/>
      <c r="H873" s="124"/>
      <c r="I873" s="124"/>
      <c r="J873" s="124"/>
      <c r="K873" s="124"/>
      <c r="L873" s="124"/>
      <c r="M873" s="124"/>
    </row>
    <row r="874" spans="4:13">
      <c r="D874" s="124"/>
      <c r="E874" s="153"/>
      <c r="F874" s="154"/>
      <c r="G874" s="124"/>
      <c r="H874" s="124"/>
      <c r="I874" s="124"/>
      <c r="J874" s="124"/>
      <c r="K874" s="124"/>
      <c r="L874" s="124"/>
      <c r="M874" s="124"/>
    </row>
    <row r="875" spans="4:13">
      <c r="D875" s="124"/>
      <c r="E875" s="153"/>
      <c r="F875" s="154"/>
      <c r="G875" s="124"/>
      <c r="H875" s="124"/>
      <c r="I875" s="124"/>
      <c r="J875" s="124"/>
      <c r="K875" s="124"/>
      <c r="L875" s="124"/>
      <c r="M875" s="124"/>
    </row>
    <row r="876" spans="4:13">
      <c r="D876" s="124"/>
      <c r="E876" s="153"/>
      <c r="F876" s="154"/>
      <c r="G876" s="124"/>
      <c r="H876" s="124"/>
      <c r="I876" s="124"/>
      <c r="J876" s="124"/>
      <c r="K876" s="124"/>
      <c r="L876" s="124"/>
      <c r="M876" s="124"/>
    </row>
    <row r="877" spans="4:13">
      <c r="D877" s="124"/>
      <c r="E877" s="153"/>
      <c r="F877" s="154"/>
      <c r="G877" s="124"/>
      <c r="H877" s="124"/>
      <c r="I877" s="124"/>
      <c r="J877" s="124"/>
      <c r="K877" s="124"/>
      <c r="L877" s="124"/>
      <c r="M877" s="124"/>
    </row>
    <row r="878" spans="4:13">
      <c r="D878" s="124"/>
      <c r="E878" s="153"/>
      <c r="F878" s="154"/>
      <c r="G878" s="124"/>
      <c r="H878" s="124"/>
      <c r="I878" s="124"/>
      <c r="J878" s="124"/>
      <c r="K878" s="124"/>
      <c r="L878" s="124"/>
      <c r="M878" s="124"/>
    </row>
    <row r="879" spans="4:13">
      <c r="D879" s="124"/>
      <c r="E879" s="153"/>
      <c r="F879" s="154"/>
      <c r="G879" s="124"/>
      <c r="H879" s="124"/>
      <c r="I879" s="124"/>
      <c r="J879" s="124"/>
      <c r="K879" s="124"/>
      <c r="L879" s="124"/>
      <c r="M879" s="124"/>
    </row>
    <row r="880" spans="4:13">
      <c r="D880" s="124"/>
      <c r="E880" s="153"/>
      <c r="F880" s="154"/>
      <c r="G880" s="124"/>
      <c r="H880" s="124"/>
      <c r="I880" s="124"/>
      <c r="J880" s="124"/>
      <c r="K880" s="124"/>
      <c r="L880" s="124"/>
      <c r="M880" s="124"/>
    </row>
    <row r="881" spans="4:13">
      <c r="D881" s="124"/>
      <c r="E881" s="153"/>
      <c r="F881" s="154"/>
      <c r="G881" s="124"/>
      <c r="H881" s="124"/>
      <c r="I881" s="124"/>
      <c r="J881" s="124"/>
      <c r="K881" s="124"/>
      <c r="L881" s="124"/>
      <c r="M881" s="124"/>
    </row>
    <row r="882" spans="4:13">
      <c r="D882" s="124"/>
      <c r="E882" s="153"/>
      <c r="F882" s="154"/>
      <c r="G882" s="124"/>
      <c r="H882" s="124"/>
      <c r="I882" s="124"/>
      <c r="J882" s="124"/>
      <c r="K882" s="124"/>
      <c r="L882" s="124"/>
      <c r="M882" s="124"/>
    </row>
    <row r="883" spans="4:13">
      <c r="D883" s="124"/>
      <c r="E883" s="153"/>
      <c r="F883" s="154"/>
      <c r="G883" s="124"/>
      <c r="H883" s="124"/>
      <c r="I883" s="124"/>
      <c r="J883" s="124"/>
      <c r="K883" s="124"/>
      <c r="L883" s="124"/>
      <c r="M883" s="124"/>
    </row>
    <row r="884" spans="4:13">
      <c r="D884" s="124"/>
      <c r="E884" s="153"/>
      <c r="F884" s="154"/>
      <c r="G884" s="124"/>
      <c r="H884" s="124"/>
      <c r="I884" s="124"/>
      <c r="J884" s="124"/>
      <c r="K884" s="124"/>
      <c r="L884" s="124"/>
      <c r="M884" s="124"/>
    </row>
    <row r="885" spans="4:13">
      <c r="D885" s="124"/>
      <c r="E885" s="153"/>
      <c r="F885" s="154"/>
      <c r="G885" s="124"/>
      <c r="H885" s="124"/>
      <c r="I885" s="124"/>
      <c r="J885" s="124"/>
      <c r="K885" s="124"/>
      <c r="L885" s="124"/>
      <c r="M885" s="124"/>
    </row>
    <row r="886" spans="4:13">
      <c r="D886" s="124"/>
      <c r="E886" s="153"/>
      <c r="F886" s="154"/>
      <c r="G886" s="124"/>
      <c r="H886" s="124"/>
      <c r="I886" s="124"/>
      <c r="J886" s="124"/>
      <c r="K886" s="124"/>
      <c r="L886" s="124"/>
      <c r="M886" s="124"/>
    </row>
    <row r="887" spans="4:13">
      <c r="D887" s="124"/>
      <c r="E887" s="153"/>
      <c r="F887" s="154"/>
      <c r="G887" s="124"/>
      <c r="H887" s="124"/>
      <c r="I887" s="124"/>
      <c r="J887" s="124"/>
      <c r="K887" s="124"/>
      <c r="L887" s="124"/>
      <c r="M887" s="124"/>
    </row>
    <row r="888" spans="4:13">
      <c r="D888" s="124"/>
      <c r="E888" s="153"/>
      <c r="F888" s="154"/>
      <c r="G888" s="124"/>
      <c r="H888" s="124"/>
      <c r="I888" s="124"/>
      <c r="J888" s="124"/>
      <c r="K888" s="124"/>
      <c r="L888" s="124"/>
      <c r="M888" s="124"/>
    </row>
    <row r="889" spans="4:13">
      <c r="D889" s="124"/>
      <c r="E889" s="153"/>
      <c r="F889" s="154"/>
      <c r="G889" s="124"/>
      <c r="H889" s="124"/>
      <c r="I889" s="124"/>
      <c r="J889" s="124"/>
      <c r="K889" s="124"/>
      <c r="L889" s="124"/>
      <c r="M889" s="124"/>
    </row>
    <row r="890" spans="4:13">
      <c r="D890" s="124"/>
      <c r="E890" s="153"/>
      <c r="F890" s="154"/>
      <c r="G890" s="124"/>
      <c r="H890" s="124"/>
      <c r="I890" s="124"/>
      <c r="J890" s="124"/>
      <c r="K890" s="124"/>
      <c r="L890" s="124"/>
      <c r="M890" s="124"/>
    </row>
    <row r="891" spans="4:13">
      <c r="D891" s="124"/>
      <c r="E891" s="153"/>
      <c r="F891" s="154"/>
      <c r="G891" s="124"/>
      <c r="H891" s="124"/>
      <c r="I891" s="124"/>
      <c r="J891" s="124"/>
      <c r="K891" s="124"/>
      <c r="L891" s="124"/>
      <c r="M891" s="124"/>
    </row>
    <row r="892" spans="4:13">
      <c r="D892" s="124"/>
      <c r="E892" s="153"/>
      <c r="F892" s="154"/>
      <c r="G892" s="124"/>
      <c r="H892" s="124"/>
      <c r="I892" s="124"/>
      <c r="J892" s="124"/>
      <c r="K892" s="124"/>
      <c r="L892" s="124"/>
      <c r="M892" s="124"/>
    </row>
    <row r="893" spans="4:13">
      <c r="D893" s="124"/>
      <c r="E893" s="153"/>
      <c r="F893" s="154"/>
      <c r="G893" s="124"/>
      <c r="H893" s="124"/>
      <c r="I893" s="124"/>
      <c r="J893" s="124"/>
      <c r="K893" s="124"/>
      <c r="L893" s="124"/>
      <c r="M893" s="124"/>
    </row>
    <row r="894" spans="4:13">
      <c r="D894" s="124"/>
      <c r="E894" s="153"/>
      <c r="F894" s="154"/>
      <c r="G894" s="124"/>
      <c r="H894" s="124"/>
      <c r="I894" s="124"/>
      <c r="J894" s="124"/>
      <c r="K894" s="124"/>
      <c r="L894" s="124"/>
      <c r="M894" s="124"/>
    </row>
    <row r="895" spans="4:13">
      <c r="D895" s="124"/>
      <c r="E895" s="153"/>
      <c r="F895" s="154"/>
      <c r="G895" s="124"/>
      <c r="H895" s="124"/>
      <c r="I895" s="124"/>
      <c r="J895" s="124"/>
      <c r="K895" s="124"/>
      <c r="L895" s="124"/>
      <c r="M895" s="124"/>
    </row>
    <row r="896" spans="4:13">
      <c r="D896" s="124"/>
      <c r="E896" s="153"/>
      <c r="F896" s="154"/>
      <c r="G896" s="124"/>
      <c r="H896" s="124"/>
      <c r="I896" s="124"/>
      <c r="J896" s="124"/>
      <c r="K896" s="124"/>
      <c r="L896" s="124"/>
      <c r="M896" s="124"/>
    </row>
    <row r="897" spans="4:13">
      <c r="D897" s="124"/>
      <c r="E897" s="153"/>
      <c r="F897" s="154"/>
      <c r="G897" s="124"/>
      <c r="H897" s="124"/>
      <c r="I897" s="124"/>
      <c r="J897" s="124"/>
      <c r="K897" s="124"/>
      <c r="L897" s="124"/>
      <c r="M897" s="124"/>
    </row>
    <row r="898" spans="4:13">
      <c r="D898" s="124"/>
      <c r="E898" s="153"/>
      <c r="F898" s="154"/>
      <c r="G898" s="124"/>
      <c r="H898" s="124"/>
      <c r="I898" s="124"/>
      <c r="J898" s="124"/>
      <c r="K898" s="124"/>
      <c r="L898" s="124"/>
      <c r="M898" s="124"/>
    </row>
    <row r="899" spans="4:13">
      <c r="D899" s="124"/>
      <c r="E899" s="153"/>
      <c r="F899" s="154"/>
      <c r="G899" s="124"/>
      <c r="H899" s="124"/>
      <c r="I899" s="124"/>
      <c r="J899" s="124"/>
      <c r="K899" s="124"/>
      <c r="L899" s="124"/>
      <c r="M899" s="124"/>
    </row>
    <row r="900" spans="4:13">
      <c r="D900" s="124"/>
      <c r="E900" s="153"/>
      <c r="F900" s="154"/>
      <c r="G900" s="124"/>
      <c r="H900" s="124"/>
      <c r="I900" s="124"/>
      <c r="J900" s="124"/>
      <c r="K900" s="124"/>
      <c r="L900" s="124"/>
      <c r="M900" s="124"/>
    </row>
    <row r="901" spans="4:13">
      <c r="D901" s="124"/>
      <c r="E901" s="153"/>
      <c r="F901" s="154"/>
      <c r="G901" s="124"/>
      <c r="H901" s="124"/>
      <c r="I901" s="124"/>
      <c r="J901" s="124"/>
      <c r="K901" s="124"/>
      <c r="L901" s="124"/>
      <c r="M901" s="124"/>
    </row>
    <row r="902" spans="4:13">
      <c r="D902" s="124"/>
      <c r="E902" s="153"/>
      <c r="F902" s="154"/>
      <c r="G902" s="124"/>
      <c r="H902" s="124"/>
      <c r="I902" s="124"/>
      <c r="J902" s="124"/>
      <c r="K902" s="124"/>
      <c r="L902" s="124"/>
      <c r="M902" s="124"/>
    </row>
    <row r="903" spans="4:13">
      <c r="D903" s="124"/>
      <c r="E903" s="153"/>
      <c r="F903" s="154"/>
      <c r="G903" s="124"/>
      <c r="H903" s="124"/>
      <c r="I903" s="124"/>
      <c r="J903" s="124"/>
      <c r="K903" s="124"/>
      <c r="L903" s="124"/>
      <c r="M903" s="124"/>
    </row>
    <row r="904" spans="4:13">
      <c r="D904" s="124"/>
      <c r="E904" s="153"/>
      <c r="F904" s="154"/>
      <c r="G904" s="124"/>
      <c r="H904" s="124"/>
      <c r="I904" s="124"/>
      <c r="J904" s="124"/>
      <c r="K904" s="124"/>
      <c r="L904" s="124"/>
      <c r="M904" s="124"/>
    </row>
    <row r="905" spans="4:13">
      <c r="D905" s="124"/>
      <c r="E905" s="153"/>
      <c r="F905" s="154"/>
      <c r="G905" s="124"/>
      <c r="H905" s="124"/>
      <c r="I905" s="124"/>
      <c r="J905" s="124"/>
      <c r="K905" s="124"/>
      <c r="L905" s="124"/>
      <c r="M905" s="124"/>
    </row>
    <row r="906" spans="4:13">
      <c r="D906" s="124"/>
      <c r="E906" s="153"/>
      <c r="F906" s="154"/>
      <c r="G906" s="124"/>
      <c r="H906" s="124"/>
      <c r="I906" s="124"/>
      <c r="J906" s="124"/>
      <c r="K906" s="124"/>
      <c r="L906" s="124"/>
      <c r="M906" s="124"/>
    </row>
    <row r="907" spans="4:13">
      <c r="D907" s="124"/>
      <c r="E907" s="153"/>
      <c r="F907" s="154"/>
      <c r="G907" s="124"/>
      <c r="H907" s="124"/>
      <c r="I907" s="124"/>
      <c r="J907" s="124"/>
      <c r="K907" s="124"/>
      <c r="L907" s="124"/>
      <c r="M907" s="124"/>
    </row>
    <row r="908" spans="4:13">
      <c r="D908" s="124"/>
      <c r="E908" s="153"/>
      <c r="F908" s="154"/>
      <c r="G908" s="124"/>
      <c r="H908" s="124"/>
      <c r="I908" s="124"/>
      <c r="J908" s="124"/>
      <c r="K908" s="124"/>
      <c r="L908" s="124"/>
      <c r="M908" s="124"/>
    </row>
    <row r="909" spans="4:13">
      <c r="D909" s="124"/>
      <c r="E909" s="153"/>
      <c r="F909" s="154"/>
      <c r="G909" s="124"/>
      <c r="H909" s="124"/>
      <c r="I909" s="124"/>
      <c r="J909" s="124"/>
      <c r="K909" s="124"/>
      <c r="L909" s="124"/>
      <c r="M909" s="124"/>
    </row>
    <row r="910" spans="4:13">
      <c r="D910" s="124"/>
      <c r="E910" s="153"/>
      <c r="F910" s="154"/>
      <c r="G910" s="124"/>
      <c r="H910" s="124"/>
      <c r="I910" s="124"/>
      <c r="J910" s="124"/>
      <c r="K910" s="124"/>
      <c r="L910" s="124"/>
      <c r="M910" s="124"/>
    </row>
    <row r="911" spans="4:13">
      <c r="D911" s="124"/>
      <c r="E911" s="153"/>
      <c r="F911" s="154"/>
      <c r="G911" s="124"/>
      <c r="H911" s="124"/>
      <c r="I911" s="124"/>
      <c r="J911" s="124"/>
      <c r="K911" s="124"/>
      <c r="L911" s="124"/>
      <c r="M911" s="124"/>
    </row>
    <row r="912" spans="4:13">
      <c r="D912" s="124"/>
      <c r="E912" s="153"/>
      <c r="F912" s="154"/>
      <c r="G912" s="124"/>
      <c r="H912" s="124"/>
      <c r="I912" s="124"/>
      <c r="J912" s="124"/>
      <c r="K912" s="124"/>
      <c r="L912" s="124"/>
      <c r="M912" s="124"/>
    </row>
    <row r="913" spans="4:13">
      <c r="D913" s="124"/>
      <c r="E913" s="153"/>
      <c r="F913" s="154"/>
      <c r="G913" s="124"/>
      <c r="H913" s="124"/>
      <c r="I913" s="124"/>
      <c r="J913" s="124"/>
      <c r="K913" s="124"/>
      <c r="L913" s="124"/>
      <c r="M913" s="124"/>
    </row>
    <row r="914" spans="4:13">
      <c r="D914" s="124"/>
      <c r="E914" s="153"/>
      <c r="F914" s="154"/>
      <c r="G914" s="124"/>
      <c r="H914" s="124"/>
      <c r="I914" s="124"/>
      <c r="J914" s="124"/>
      <c r="K914" s="124"/>
      <c r="L914" s="124"/>
      <c r="M914" s="124"/>
    </row>
    <row r="915" spans="4:13">
      <c r="D915" s="124"/>
      <c r="E915" s="153"/>
      <c r="F915" s="154"/>
      <c r="G915" s="124"/>
      <c r="H915" s="124"/>
      <c r="I915" s="124"/>
      <c r="J915" s="124"/>
      <c r="K915" s="124"/>
      <c r="L915" s="124"/>
      <c r="M915" s="124"/>
    </row>
    <row r="916" spans="4:13">
      <c r="D916" s="124"/>
      <c r="E916" s="153"/>
      <c r="F916" s="154"/>
      <c r="G916" s="124"/>
      <c r="H916" s="124"/>
      <c r="I916" s="124"/>
      <c r="J916" s="124"/>
      <c r="K916" s="124"/>
      <c r="L916" s="124"/>
      <c r="M916" s="124"/>
    </row>
    <row r="917" spans="4:13">
      <c r="D917" s="124"/>
      <c r="E917" s="153"/>
      <c r="F917" s="154"/>
      <c r="G917" s="124"/>
      <c r="H917" s="124"/>
      <c r="I917" s="124"/>
      <c r="J917" s="124"/>
      <c r="K917" s="124"/>
      <c r="L917" s="124"/>
      <c r="M917" s="124"/>
    </row>
    <row r="918" spans="4:13">
      <c r="D918" s="124"/>
      <c r="E918" s="153"/>
      <c r="F918" s="154"/>
      <c r="G918" s="124"/>
      <c r="H918" s="124"/>
      <c r="I918" s="124"/>
      <c r="J918" s="124"/>
      <c r="K918" s="124"/>
      <c r="L918" s="124"/>
      <c r="M918" s="124"/>
    </row>
    <row r="919" spans="4:13">
      <c r="D919" s="124"/>
      <c r="E919" s="153"/>
      <c r="F919" s="154"/>
      <c r="G919" s="124"/>
      <c r="H919" s="124"/>
      <c r="I919" s="124"/>
      <c r="J919" s="124"/>
      <c r="K919" s="124"/>
      <c r="L919" s="124"/>
      <c r="M919" s="124"/>
    </row>
    <row r="920" spans="4:13">
      <c r="D920" s="124"/>
      <c r="E920" s="153"/>
      <c r="F920" s="154"/>
      <c r="G920" s="124"/>
      <c r="H920" s="124"/>
      <c r="I920" s="124"/>
      <c r="J920" s="124"/>
      <c r="K920" s="124"/>
      <c r="L920" s="124"/>
      <c r="M920" s="124"/>
    </row>
    <row r="921" spans="4:13">
      <c r="D921" s="124"/>
      <c r="E921" s="153"/>
      <c r="F921" s="154"/>
      <c r="G921" s="124"/>
      <c r="H921" s="124"/>
      <c r="I921" s="124"/>
      <c r="J921" s="124"/>
      <c r="K921" s="124"/>
      <c r="L921" s="124"/>
      <c r="M921" s="124"/>
    </row>
    <row r="922" spans="4:13">
      <c r="D922" s="124"/>
      <c r="E922" s="153"/>
      <c r="F922" s="154"/>
      <c r="G922" s="124"/>
      <c r="H922" s="124"/>
      <c r="I922" s="124"/>
      <c r="J922" s="124"/>
      <c r="K922" s="124"/>
      <c r="L922" s="124"/>
      <c r="M922" s="124"/>
    </row>
    <row r="923" spans="4:13">
      <c r="D923" s="124"/>
      <c r="E923" s="153"/>
      <c r="F923" s="154"/>
      <c r="G923" s="124"/>
      <c r="H923" s="124"/>
      <c r="I923" s="124"/>
      <c r="J923" s="124"/>
      <c r="K923" s="124"/>
      <c r="L923" s="124"/>
      <c r="M923" s="124"/>
    </row>
    <row r="924" spans="4:13">
      <c r="D924" s="124"/>
      <c r="E924" s="153"/>
      <c r="F924" s="154"/>
      <c r="G924" s="124"/>
      <c r="H924" s="124"/>
      <c r="I924" s="124"/>
      <c r="J924" s="124"/>
      <c r="K924" s="124"/>
      <c r="L924" s="124"/>
      <c r="M924" s="124"/>
    </row>
    <row r="925" spans="4:13">
      <c r="D925" s="124"/>
      <c r="E925" s="153"/>
      <c r="F925" s="154"/>
      <c r="G925" s="124"/>
      <c r="H925" s="124"/>
      <c r="I925" s="124"/>
      <c r="J925" s="124"/>
      <c r="K925" s="124"/>
      <c r="L925" s="124"/>
      <c r="M925" s="124"/>
    </row>
    <row r="926" spans="4:13">
      <c r="D926" s="124"/>
      <c r="E926" s="153"/>
      <c r="F926" s="154"/>
      <c r="G926" s="124"/>
      <c r="H926" s="124"/>
      <c r="I926" s="124"/>
      <c r="J926" s="124"/>
      <c r="K926" s="124"/>
      <c r="L926" s="124"/>
      <c r="M926" s="124"/>
    </row>
    <row r="927" spans="4:13">
      <c r="D927" s="124"/>
      <c r="E927" s="153"/>
      <c r="F927" s="154"/>
      <c r="G927" s="124"/>
      <c r="H927" s="124"/>
      <c r="I927" s="124"/>
      <c r="J927" s="124"/>
      <c r="K927" s="124"/>
      <c r="L927" s="124"/>
      <c r="M927" s="124"/>
    </row>
    <row r="928" spans="4:13">
      <c r="D928" s="124"/>
      <c r="E928" s="153"/>
      <c r="F928" s="154"/>
      <c r="G928" s="124"/>
      <c r="H928" s="124"/>
      <c r="I928" s="124"/>
      <c r="J928" s="124"/>
      <c r="K928" s="124"/>
      <c r="L928" s="124"/>
      <c r="M928" s="124"/>
    </row>
    <row r="929" spans="4:13">
      <c r="D929" s="124"/>
      <c r="E929" s="153"/>
      <c r="F929" s="154"/>
      <c r="G929" s="124"/>
      <c r="H929" s="124"/>
      <c r="I929" s="124"/>
      <c r="J929" s="124"/>
      <c r="K929" s="124"/>
      <c r="L929" s="124"/>
      <c r="M929" s="124"/>
    </row>
    <row r="930" spans="4:13">
      <c r="D930" s="124"/>
      <c r="E930" s="153"/>
      <c r="F930" s="154"/>
      <c r="G930" s="124"/>
      <c r="H930" s="124"/>
      <c r="I930" s="124"/>
      <c r="J930" s="124"/>
      <c r="K930" s="124"/>
      <c r="L930" s="124"/>
      <c r="M930" s="124"/>
    </row>
    <row r="931" spans="4:13">
      <c r="D931" s="124"/>
      <c r="E931" s="153"/>
      <c r="F931" s="154"/>
      <c r="G931" s="124"/>
      <c r="H931" s="124"/>
      <c r="I931" s="124"/>
      <c r="J931" s="124"/>
      <c r="K931" s="124"/>
      <c r="L931" s="124"/>
      <c r="M931" s="124"/>
    </row>
    <row r="932" spans="4:13">
      <c r="D932" s="124"/>
      <c r="E932" s="153"/>
      <c r="F932" s="154"/>
      <c r="G932" s="124"/>
      <c r="H932" s="124"/>
      <c r="I932" s="124"/>
      <c r="J932" s="124"/>
      <c r="K932" s="124"/>
      <c r="L932" s="124"/>
      <c r="M932" s="124"/>
    </row>
    <row r="933" spans="4:13">
      <c r="D933" s="124"/>
      <c r="E933" s="153"/>
      <c r="F933" s="154"/>
      <c r="G933" s="124"/>
      <c r="H933" s="124"/>
      <c r="I933" s="124"/>
      <c r="J933" s="124"/>
      <c r="K933" s="124"/>
      <c r="L933" s="124"/>
      <c r="M933" s="124"/>
    </row>
    <row r="934" spans="4:13">
      <c r="D934" s="124"/>
      <c r="E934" s="153"/>
      <c r="F934" s="154"/>
      <c r="G934" s="124"/>
      <c r="H934" s="124"/>
      <c r="I934" s="124"/>
      <c r="J934" s="124"/>
      <c r="K934" s="124"/>
      <c r="L934" s="124"/>
      <c r="M934" s="124"/>
    </row>
    <row r="935" spans="4:13">
      <c r="D935" s="124"/>
      <c r="E935" s="153"/>
      <c r="F935" s="154"/>
      <c r="G935" s="124"/>
      <c r="H935" s="124"/>
      <c r="I935" s="124"/>
      <c r="J935" s="124"/>
      <c r="K935" s="124"/>
      <c r="L935" s="124"/>
      <c r="M935" s="124"/>
    </row>
    <row r="936" spans="4:13">
      <c r="D936" s="124"/>
      <c r="E936" s="153"/>
      <c r="F936" s="154"/>
      <c r="G936" s="124"/>
      <c r="H936" s="124"/>
      <c r="I936" s="124"/>
      <c r="J936" s="124"/>
      <c r="K936" s="124"/>
      <c r="L936" s="124"/>
      <c r="M936" s="124"/>
    </row>
    <row r="937" spans="4:13">
      <c r="D937" s="124"/>
      <c r="E937" s="153"/>
      <c r="F937" s="154"/>
      <c r="G937" s="124"/>
      <c r="H937" s="124"/>
      <c r="I937" s="124"/>
      <c r="J937" s="124"/>
      <c r="K937" s="124"/>
      <c r="L937" s="124"/>
      <c r="M937" s="124"/>
    </row>
    <row r="938" spans="4:13">
      <c r="D938" s="124"/>
      <c r="E938" s="153"/>
      <c r="F938" s="154"/>
      <c r="G938" s="124"/>
      <c r="H938" s="124"/>
      <c r="I938" s="124"/>
      <c r="J938" s="124"/>
      <c r="K938" s="124"/>
      <c r="L938" s="124"/>
      <c r="M938" s="124"/>
    </row>
    <row r="939" spans="4:13">
      <c r="D939" s="124"/>
      <c r="E939" s="153"/>
      <c r="F939" s="154"/>
      <c r="G939" s="124"/>
      <c r="H939" s="124"/>
      <c r="I939" s="124"/>
      <c r="J939" s="124"/>
      <c r="K939" s="124"/>
      <c r="L939" s="124"/>
      <c r="M939" s="124"/>
    </row>
    <row r="940" spans="4:13">
      <c r="D940" s="124"/>
      <c r="E940" s="153"/>
      <c r="F940" s="154"/>
      <c r="G940" s="124"/>
      <c r="H940" s="124"/>
      <c r="I940" s="124"/>
      <c r="J940" s="124"/>
      <c r="K940" s="124"/>
      <c r="L940" s="124"/>
      <c r="M940" s="124"/>
    </row>
    <row r="941" spans="4:13">
      <c r="D941" s="124"/>
      <c r="E941" s="153"/>
      <c r="F941" s="154"/>
      <c r="G941" s="124"/>
      <c r="H941" s="124"/>
      <c r="I941" s="124"/>
      <c r="J941" s="124"/>
      <c r="K941" s="124"/>
      <c r="L941" s="124"/>
      <c r="M941" s="124"/>
    </row>
    <row r="942" spans="4:13">
      <c r="D942" s="124"/>
      <c r="E942" s="153"/>
      <c r="F942" s="154"/>
      <c r="G942" s="124"/>
      <c r="H942" s="124"/>
      <c r="I942" s="124"/>
      <c r="J942" s="124"/>
      <c r="K942" s="124"/>
      <c r="L942" s="124"/>
      <c r="M942" s="124"/>
    </row>
    <row r="943" spans="4:13">
      <c r="D943" s="124"/>
      <c r="E943" s="153"/>
      <c r="F943" s="154"/>
      <c r="G943" s="124"/>
      <c r="H943" s="124"/>
      <c r="I943" s="124"/>
      <c r="J943" s="124"/>
      <c r="K943" s="124"/>
      <c r="L943" s="124"/>
      <c r="M943" s="124"/>
    </row>
    <row r="944" spans="4:13">
      <c r="D944" s="124"/>
      <c r="E944" s="153"/>
      <c r="F944" s="154"/>
      <c r="G944" s="124"/>
      <c r="H944" s="124"/>
      <c r="I944" s="124"/>
      <c r="J944" s="124"/>
      <c r="K944" s="124"/>
      <c r="L944" s="124"/>
      <c r="M944" s="124"/>
    </row>
    <row r="945" spans="4:13">
      <c r="D945" s="124"/>
      <c r="E945" s="153"/>
      <c r="F945" s="154"/>
      <c r="G945" s="124"/>
      <c r="H945" s="124"/>
      <c r="I945" s="124"/>
      <c r="J945" s="124"/>
      <c r="K945" s="124"/>
      <c r="L945" s="124"/>
      <c r="M945" s="124"/>
    </row>
    <row r="946" spans="4:13">
      <c r="D946" s="124"/>
      <c r="E946" s="153"/>
      <c r="F946" s="154"/>
      <c r="G946" s="124"/>
      <c r="H946" s="124"/>
      <c r="I946" s="124"/>
      <c r="J946" s="124"/>
      <c r="K946" s="124"/>
      <c r="L946" s="124"/>
      <c r="M946" s="124"/>
    </row>
    <row r="947" spans="4:13">
      <c r="D947" s="124"/>
      <c r="E947" s="153"/>
      <c r="F947" s="154"/>
      <c r="G947" s="124"/>
      <c r="H947" s="124"/>
      <c r="I947" s="124"/>
      <c r="J947" s="124"/>
      <c r="K947" s="124"/>
      <c r="L947" s="124"/>
      <c r="M947" s="124"/>
    </row>
    <row r="948" spans="4:13">
      <c r="D948" s="124"/>
      <c r="E948" s="153"/>
      <c r="F948" s="154"/>
      <c r="G948" s="124"/>
      <c r="H948" s="124"/>
      <c r="I948" s="124"/>
      <c r="J948" s="124"/>
      <c r="K948" s="124"/>
      <c r="L948" s="124"/>
      <c r="M948" s="124"/>
    </row>
    <row r="949" spans="4:13">
      <c r="D949" s="124"/>
      <c r="E949" s="153"/>
      <c r="F949" s="154"/>
      <c r="G949" s="124"/>
      <c r="H949" s="124"/>
      <c r="I949" s="124"/>
      <c r="J949" s="124"/>
      <c r="K949" s="124"/>
      <c r="L949" s="124"/>
      <c r="M949" s="124"/>
    </row>
    <row r="950" spans="4:13">
      <c r="D950" s="124"/>
      <c r="E950" s="153"/>
      <c r="F950" s="154"/>
      <c r="G950" s="124"/>
      <c r="H950" s="124"/>
      <c r="I950" s="124"/>
      <c r="J950" s="124"/>
      <c r="K950" s="124"/>
      <c r="L950" s="124"/>
      <c r="M950" s="124"/>
    </row>
    <row r="951" spans="4:13">
      <c r="D951" s="124"/>
      <c r="E951" s="153"/>
      <c r="F951" s="154"/>
      <c r="G951" s="124"/>
      <c r="H951" s="124"/>
      <c r="I951" s="124"/>
      <c r="J951" s="124"/>
      <c r="K951" s="124"/>
      <c r="L951" s="124"/>
      <c r="M951" s="124"/>
    </row>
    <row r="952" spans="4:13">
      <c r="D952" s="124"/>
      <c r="E952" s="153"/>
      <c r="F952" s="154"/>
      <c r="G952" s="124"/>
      <c r="H952" s="124"/>
      <c r="I952" s="124"/>
      <c r="J952" s="124"/>
      <c r="K952" s="124"/>
      <c r="L952" s="124"/>
      <c r="M952" s="124"/>
    </row>
    <row r="953" spans="4:13">
      <c r="D953" s="124"/>
      <c r="E953" s="153"/>
      <c r="F953" s="154"/>
      <c r="G953" s="124"/>
      <c r="H953" s="124"/>
      <c r="I953" s="124"/>
      <c r="J953" s="124"/>
      <c r="K953" s="124"/>
      <c r="L953" s="124"/>
      <c r="M953" s="124"/>
    </row>
    <row r="954" spans="4:13">
      <c r="D954" s="124"/>
      <c r="E954" s="153"/>
      <c r="F954" s="154"/>
      <c r="G954" s="124"/>
      <c r="H954" s="124"/>
      <c r="I954" s="124"/>
      <c r="J954" s="124"/>
      <c r="K954" s="124"/>
      <c r="L954" s="124"/>
      <c r="M954" s="124"/>
    </row>
    <row r="955" spans="4:13">
      <c r="D955" s="124"/>
      <c r="E955" s="153"/>
      <c r="F955" s="154"/>
      <c r="G955" s="124"/>
      <c r="H955" s="124"/>
      <c r="I955" s="124"/>
      <c r="J955" s="124"/>
      <c r="K955" s="124"/>
      <c r="L955" s="124"/>
      <c r="M955" s="124"/>
    </row>
    <row r="956" spans="4:13">
      <c r="D956" s="124"/>
      <c r="E956" s="153"/>
      <c r="F956" s="154"/>
      <c r="G956" s="124"/>
      <c r="H956" s="124"/>
      <c r="I956" s="124"/>
      <c r="J956" s="124"/>
      <c r="K956" s="124"/>
      <c r="L956" s="124"/>
      <c r="M956" s="124"/>
    </row>
    <row r="957" spans="4:13">
      <c r="D957" s="124"/>
      <c r="E957" s="153"/>
      <c r="F957" s="154"/>
      <c r="G957" s="124"/>
      <c r="H957" s="124"/>
      <c r="I957" s="124"/>
      <c r="J957" s="124"/>
      <c r="K957" s="124"/>
      <c r="L957" s="124"/>
      <c r="M957" s="124"/>
    </row>
    <row r="958" spans="4:13">
      <c r="D958" s="124"/>
      <c r="E958" s="153"/>
      <c r="F958" s="154"/>
      <c r="G958" s="124"/>
      <c r="H958" s="124"/>
      <c r="I958" s="124"/>
      <c r="J958" s="124"/>
      <c r="K958" s="124"/>
      <c r="L958" s="124"/>
      <c r="M958" s="124"/>
    </row>
    <row r="959" spans="4:13">
      <c r="D959" s="124"/>
      <c r="E959" s="153"/>
      <c r="F959" s="154"/>
      <c r="G959" s="124"/>
      <c r="H959" s="124"/>
      <c r="I959" s="124"/>
      <c r="J959" s="124"/>
      <c r="K959" s="124"/>
      <c r="L959" s="124"/>
      <c r="M959" s="124"/>
    </row>
    <row r="960" spans="4:13">
      <c r="D960" s="124"/>
      <c r="E960" s="153"/>
      <c r="F960" s="154"/>
      <c r="G960" s="124"/>
      <c r="H960" s="124"/>
      <c r="I960" s="124"/>
      <c r="J960" s="124"/>
      <c r="K960" s="124"/>
      <c r="L960" s="124"/>
      <c r="M960" s="124"/>
    </row>
    <row r="961" spans="4:13">
      <c r="D961" s="124"/>
      <c r="E961" s="153"/>
      <c r="F961" s="154"/>
      <c r="G961" s="124"/>
      <c r="H961" s="124"/>
      <c r="I961" s="124"/>
      <c r="J961" s="124"/>
      <c r="K961" s="124"/>
      <c r="L961" s="124"/>
      <c r="M961" s="124"/>
    </row>
    <row r="962" spans="4:13">
      <c r="D962" s="124"/>
      <c r="E962" s="153"/>
      <c r="F962" s="154"/>
      <c r="G962" s="124"/>
      <c r="H962" s="124"/>
      <c r="I962" s="124"/>
      <c r="J962" s="124"/>
      <c r="K962" s="124"/>
      <c r="L962" s="124"/>
      <c r="M962" s="124"/>
    </row>
    <row r="963" spans="4:13">
      <c r="D963" s="124"/>
      <c r="E963" s="153"/>
      <c r="F963" s="154"/>
      <c r="G963" s="124"/>
      <c r="H963" s="124"/>
      <c r="I963" s="124"/>
      <c r="J963" s="124"/>
      <c r="K963" s="124"/>
      <c r="L963" s="124"/>
      <c r="M963" s="124"/>
    </row>
    <row r="964" spans="4:13">
      <c r="D964" s="124"/>
      <c r="E964" s="153"/>
      <c r="F964" s="154"/>
      <c r="G964" s="124"/>
      <c r="H964" s="124"/>
      <c r="I964" s="124"/>
      <c r="J964" s="124"/>
      <c r="K964" s="124"/>
      <c r="L964" s="124"/>
      <c r="M964" s="124"/>
    </row>
    <row r="965" spans="4:13">
      <c r="D965" s="124"/>
      <c r="E965" s="153"/>
      <c r="F965" s="154"/>
      <c r="G965" s="124"/>
      <c r="H965" s="124"/>
      <c r="I965" s="124"/>
      <c r="J965" s="124"/>
      <c r="K965" s="124"/>
      <c r="L965" s="124"/>
      <c r="M965" s="124"/>
    </row>
    <row r="966" spans="4:13">
      <c r="D966" s="124"/>
      <c r="E966" s="153"/>
      <c r="F966" s="154"/>
      <c r="G966" s="124"/>
      <c r="H966" s="124"/>
      <c r="I966" s="124"/>
      <c r="J966" s="124"/>
      <c r="K966" s="124"/>
      <c r="L966" s="124"/>
      <c r="M966" s="124"/>
    </row>
    <row r="967" spans="4:13">
      <c r="D967" s="124"/>
      <c r="E967" s="153"/>
      <c r="F967" s="154"/>
      <c r="G967" s="124"/>
      <c r="H967" s="124"/>
      <c r="I967" s="124"/>
      <c r="J967" s="124"/>
      <c r="K967" s="124"/>
      <c r="L967" s="124"/>
      <c r="M967" s="124"/>
    </row>
    <row r="968" spans="4:13">
      <c r="D968" s="124"/>
      <c r="E968" s="153"/>
      <c r="F968" s="154"/>
      <c r="G968" s="124"/>
      <c r="H968" s="124"/>
      <c r="I968" s="124"/>
      <c r="J968" s="124"/>
      <c r="K968" s="124"/>
      <c r="L968" s="124"/>
      <c r="M968" s="124"/>
    </row>
    <row r="969" spans="4:13">
      <c r="D969" s="124"/>
      <c r="E969" s="153"/>
      <c r="F969" s="154"/>
      <c r="G969" s="124"/>
      <c r="H969" s="124"/>
      <c r="I969" s="124"/>
      <c r="J969" s="124"/>
      <c r="K969" s="124"/>
      <c r="L969" s="124"/>
      <c r="M969" s="124"/>
    </row>
    <row r="970" spans="4:13">
      <c r="D970" s="124"/>
      <c r="E970" s="153"/>
      <c r="F970" s="154"/>
      <c r="G970" s="124"/>
      <c r="H970" s="124"/>
      <c r="I970" s="124"/>
      <c r="J970" s="124"/>
      <c r="K970" s="124"/>
      <c r="L970" s="124"/>
      <c r="M970" s="124"/>
    </row>
    <row r="971" spans="4:13">
      <c r="D971" s="124"/>
      <c r="E971" s="153"/>
      <c r="F971" s="154"/>
      <c r="G971" s="124"/>
      <c r="H971" s="124"/>
      <c r="I971" s="124"/>
      <c r="J971" s="124"/>
      <c r="K971" s="124"/>
      <c r="L971" s="124"/>
      <c r="M971" s="124"/>
    </row>
    <row r="972" spans="4:13">
      <c r="D972" s="124"/>
      <c r="E972" s="153"/>
      <c r="F972" s="154"/>
      <c r="G972" s="124"/>
      <c r="H972" s="124"/>
      <c r="I972" s="124"/>
      <c r="J972" s="124"/>
      <c r="K972" s="124"/>
      <c r="L972" s="124"/>
      <c r="M972" s="124"/>
    </row>
    <row r="973" spans="4:13">
      <c r="D973" s="124"/>
      <c r="E973" s="153"/>
      <c r="F973" s="154"/>
      <c r="G973" s="124"/>
      <c r="H973" s="124"/>
      <c r="I973" s="124"/>
      <c r="J973" s="124"/>
      <c r="K973" s="124"/>
      <c r="L973" s="124"/>
      <c r="M973" s="124"/>
    </row>
    <row r="974" spans="4:13">
      <c r="D974" s="124"/>
      <c r="E974" s="153"/>
      <c r="F974" s="154"/>
      <c r="G974" s="124"/>
      <c r="H974" s="124"/>
      <c r="I974" s="124"/>
      <c r="J974" s="124"/>
      <c r="K974" s="124"/>
      <c r="L974" s="124"/>
      <c r="M974" s="124"/>
    </row>
    <row r="975" spans="4:13">
      <c r="D975" s="124"/>
      <c r="E975" s="153"/>
      <c r="F975" s="154"/>
      <c r="G975" s="124"/>
      <c r="H975" s="124"/>
      <c r="I975" s="124"/>
      <c r="J975" s="124"/>
      <c r="K975" s="124"/>
      <c r="L975" s="124"/>
      <c r="M975" s="124"/>
    </row>
    <row r="976" spans="4:13">
      <c r="D976" s="124"/>
      <c r="E976" s="153"/>
      <c r="F976" s="154"/>
      <c r="G976" s="124"/>
      <c r="H976" s="124"/>
      <c r="I976" s="124"/>
      <c r="J976" s="124"/>
      <c r="K976" s="124"/>
      <c r="L976" s="124"/>
      <c r="M976" s="124"/>
    </row>
    <row r="977" spans="4:13">
      <c r="D977" s="124"/>
      <c r="E977" s="153"/>
      <c r="F977" s="154"/>
      <c r="G977" s="124"/>
      <c r="H977" s="124"/>
      <c r="I977" s="124"/>
      <c r="J977" s="124"/>
      <c r="K977" s="124"/>
      <c r="L977" s="124"/>
      <c r="M977" s="124"/>
    </row>
    <row r="978" spans="4:13">
      <c r="D978" s="124"/>
      <c r="E978" s="153"/>
      <c r="F978" s="154"/>
      <c r="G978" s="124"/>
      <c r="H978" s="124"/>
      <c r="I978" s="124"/>
      <c r="J978" s="124"/>
      <c r="K978" s="124"/>
      <c r="L978" s="124"/>
      <c r="M978" s="124"/>
    </row>
    <row r="979" spans="4:13">
      <c r="D979" s="124"/>
      <c r="E979" s="153"/>
      <c r="F979" s="154"/>
      <c r="G979" s="124"/>
      <c r="H979" s="124"/>
      <c r="I979" s="124"/>
      <c r="J979" s="124"/>
      <c r="K979" s="124"/>
      <c r="L979" s="124"/>
      <c r="M979" s="124"/>
    </row>
    <row r="980" spans="4:13">
      <c r="D980" s="124"/>
      <c r="E980" s="153"/>
      <c r="F980" s="154"/>
      <c r="G980" s="124"/>
      <c r="H980" s="124"/>
      <c r="I980" s="124"/>
      <c r="J980" s="124"/>
      <c r="K980" s="124"/>
      <c r="L980" s="124"/>
      <c r="M980" s="124"/>
    </row>
    <row r="981" spans="4:13">
      <c r="D981" s="124"/>
      <c r="E981" s="153"/>
      <c r="F981" s="154"/>
      <c r="G981" s="124"/>
      <c r="H981" s="124"/>
      <c r="I981" s="124"/>
      <c r="J981" s="124"/>
      <c r="K981" s="124"/>
      <c r="L981" s="124"/>
      <c r="M981" s="124"/>
    </row>
    <row r="982" spans="4:13">
      <c r="D982" s="124"/>
      <c r="E982" s="153"/>
      <c r="F982" s="154"/>
      <c r="G982" s="124"/>
      <c r="H982" s="124"/>
      <c r="I982" s="124"/>
      <c r="J982" s="124"/>
      <c r="K982" s="124"/>
      <c r="L982" s="124"/>
      <c r="M982" s="124"/>
    </row>
    <row r="983" spans="4:13">
      <c r="D983" s="124"/>
      <c r="E983" s="153"/>
      <c r="F983" s="154"/>
      <c r="G983" s="124"/>
      <c r="H983" s="124"/>
      <c r="I983" s="124"/>
      <c r="J983" s="124"/>
      <c r="K983" s="124"/>
      <c r="L983" s="124"/>
      <c r="M983" s="124"/>
    </row>
    <row r="984" spans="4:13">
      <c r="D984" s="124"/>
      <c r="E984" s="153"/>
      <c r="F984" s="154"/>
      <c r="G984" s="124"/>
      <c r="H984" s="124"/>
      <c r="I984" s="124"/>
      <c r="J984" s="124"/>
      <c r="K984" s="124"/>
      <c r="L984" s="124"/>
      <c r="M984" s="124"/>
    </row>
    <row r="985" spans="4:13">
      <c r="D985" s="124"/>
      <c r="E985" s="153"/>
      <c r="F985" s="154"/>
      <c r="G985" s="124"/>
      <c r="H985" s="124"/>
      <c r="I985" s="124"/>
      <c r="J985" s="124"/>
      <c r="K985" s="124"/>
      <c r="L985" s="124"/>
      <c r="M985" s="124"/>
    </row>
    <row r="986" spans="4:13">
      <c r="D986" s="124"/>
      <c r="E986" s="153"/>
      <c r="F986" s="154"/>
      <c r="G986" s="124"/>
      <c r="H986" s="124"/>
      <c r="I986" s="124"/>
      <c r="J986" s="124"/>
      <c r="K986" s="124"/>
      <c r="L986" s="124"/>
      <c r="M986" s="124"/>
    </row>
    <row r="987" spans="4:13">
      <c r="D987" s="124"/>
      <c r="E987" s="153"/>
      <c r="F987" s="154"/>
      <c r="G987" s="124"/>
      <c r="H987" s="124"/>
      <c r="I987" s="124"/>
      <c r="J987" s="124"/>
      <c r="K987" s="124"/>
      <c r="L987" s="124"/>
      <c r="M987" s="124"/>
    </row>
    <row r="988" spans="4:13">
      <c r="D988" s="124"/>
      <c r="E988" s="153"/>
      <c r="F988" s="154"/>
      <c r="G988" s="124"/>
      <c r="H988" s="124"/>
      <c r="I988" s="124"/>
      <c r="J988" s="124"/>
      <c r="K988" s="124"/>
      <c r="L988" s="124"/>
      <c r="M988" s="124"/>
    </row>
    <row r="989" spans="4:13">
      <c r="D989" s="124"/>
      <c r="E989" s="153"/>
      <c r="F989" s="154"/>
      <c r="G989" s="124"/>
      <c r="H989" s="124"/>
      <c r="I989" s="124"/>
      <c r="J989" s="124"/>
      <c r="K989" s="124"/>
      <c r="L989" s="124"/>
      <c r="M989" s="124"/>
    </row>
    <row r="990" spans="4:13">
      <c r="D990" s="124"/>
      <c r="E990" s="153"/>
      <c r="F990" s="154"/>
      <c r="G990" s="124"/>
      <c r="H990" s="124"/>
      <c r="I990" s="124"/>
      <c r="J990" s="124"/>
      <c r="K990" s="124"/>
      <c r="L990" s="124"/>
      <c r="M990" s="124"/>
    </row>
    <row r="991" spans="4:13">
      <c r="D991" s="124"/>
      <c r="E991" s="153"/>
      <c r="F991" s="154"/>
      <c r="G991" s="124"/>
      <c r="H991" s="124"/>
      <c r="I991" s="124"/>
      <c r="J991" s="124"/>
      <c r="K991" s="124"/>
      <c r="L991" s="124"/>
      <c r="M991" s="124"/>
    </row>
    <row r="992" spans="4:13">
      <c r="D992" s="124"/>
      <c r="E992" s="153"/>
      <c r="F992" s="154"/>
      <c r="G992" s="124"/>
      <c r="H992" s="124"/>
      <c r="I992" s="124"/>
      <c r="J992" s="124"/>
      <c r="K992" s="124"/>
      <c r="L992" s="124"/>
      <c r="M992" s="124"/>
    </row>
    <row r="993" spans="4:13">
      <c r="D993" s="124"/>
      <c r="E993" s="153"/>
      <c r="F993" s="154"/>
      <c r="G993" s="124"/>
      <c r="H993" s="124"/>
      <c r="I993" s="124"/>
      <c r="J993" s="124"/>
      <c r="K993" s="124"/>
      <c r="L993" s="124"/>
      <c r="M993" s="124"/>
    </row>
    <row r="994" spans="4:13">
      <c r="D994" s="124"/>
      <c r="E994" s="153"/>
      <c r="F994" s="154"/>
      <c r="G994" s="124"/>
      <c r="H994" s="124"/>
      <c r="I994" s="124"/>
      <c r="J994" s="124"/>
      <c r="K994" s="124"/>
      <c r="L994" s="124"/>
      <c r="M994" s="124"/>
    </row>
    <row r="995" spans="4:13">
      <c r="D995" s="124"/>
      <c r="E995" s="153"/>
      <c r="F995" s="154"/>
      <c r="G995" s="124"/>
      <c r="H995" s="124"/>
      <c r="I995" s="124"/>
      <c r="J995" s="124"/>
      <c r="K995" s="124"/>
      <c r="L995" s="124"/>
      <c r="M995" s="124"/>
    </row>
    <row r="996" spans="4:13">
      <c r="D996" s="124"/>
      <c r="E996" s="153"/>
      <c r="F996" s="154"/>
      <c r="G996" s="124"/>
      <c r="H996" s="124"/>
      <c r="I996" s="124"/>
      <c r="J996" s="124"/>
      <c r="K996" s="124"/>
      <c r="L996" s="124"/>
      <c r="M996" s="124"/>
    </row>
    <row r="997" spans="4:13">
      <c r="D997" s="124"/>
      <c r="E997" s="153"/>
      <c r="F997" s="154"/>
      <c r="G997" s="124"/>
      <c r="H997" s="124"/>
      <c r="I997" s="124"/>
      <c r="J997" s="124"/>
      <c r="K997" s="124"/>
      <c r="L997" s="124"/>
      <c r="M997" s="124"/>
    </row>
    <row r="998" spans="4:13">
      <c r="D998" s="124"/>
      <c r="E998" s="153"/>
      <c r="F998" s="154"/>
      <c r="G998" s="124"/>
      <c r="H998" s="124"/>
      <c r="I998" s="124"/>
      <c r="J998" s="124"/>
      <c r="K998" s="124"/>
      <c r="L998" s="124"/>
      <c r="M998" s="124"/>
    </row>
    <row r="999" spans="4:13">
      <c r="D999" s="124"/>
      <c r="E999" s="153"/>
      <c r="F999" s="154"/>
      <c r="G999" s="124"/>
      <c r="H999" s="124"/>
      <c r="I999" s="124"/>
      <c r="J999" s="124"/>
      <c r="K999" s="124"/>
      <c r="L999" s="124"/>
      <c r="M999" s="124"/>
    </row>
    <row r="1000" spans="4:13">
      <c r="D1000" s="124"/>
      <c r="E1000" s="153"/>
      <c r="F1000" s="154"/>
      <c r="G1000" s="124"/>
      <c r="H1000" s="124"/>
      <c r="I1000" s="124"/>
      <c r="J1000" s="124"/>
      <c r="K1000" s="124"/>
      <c r="L1000" s="124"/>
      <c r="M1000" s="124"/>
    </row>
    <row r="1001" spans="4:13">
      <c r="D1001" s="124"/>
      <c r="E1001" s="153"/>
      <c r="F1001" s="154"/>
      <c r="G1001" s="124"/>
      <c r="H1001" s="124"/>
      <c r="I1001" s="124"/>
      <c r="J1001" s="124"/>
      <c r="K1001" s="124"/>
      <c r="L1001" s="124"/>
      <c r="M1001" s="124"/>
    </row>
    <row r="1002" spans="4:13">
      <c r="D1002" s="124"/>
      <c r="E1002" s="153"/>
      <c r="F1002" s="154"/>
      <c r="G1002" s="124"/>
      <c r="H1002" s="124"/>
      <c r="I1002" s="124"/>
      <c r="J1002" s="124"/>
      <c r="K1002" s="124"/>
      <c r="L1002" s="124"/>
      <c r="M1002" s="124"/>
    </row>
    <row r="1003" spans="4:13">
      <c r="D1003" s="124"/>
      <c r="E1003" s="153"/>
      <c r="F1003" s="154"/>
      <c r="G1003" s="124"/>
      <c r="H1003" s="124"/>
      <c r="I1003" s="124"/>
      <c r="J1003" s="124"/>
      <c r="K1003" s="124"/>
      <c r="L1003" s="124"/>
      <c r="M1003" s="124"/>
    </row>
    <row r="1004" spans="4:13">
      <c r="D1004" s="124"/>
      <c r="E1004" s="153"/>
      <c r="F1004" s="154"/>
      <c r="G1004" s="124"/>
      <c r="H1004" s="124"/>
      <c r="I1004" s="124"/>
      <c r="J1004" s="124"/>
      <c r="K1004" s="124"/>
      <c r="L1004" s="124"/>
      <c r="M1004" s="124"/>
    </row>
    <row r="1005" spans="4:13">
      <c r="D1005" s="124"/>
      <c r="E1005" s="153"/>
      <c r="F1005" s="154"/>
      <c r="G1005" s="124"/>
      <c r="H1005" s="124"/>
      <c r="I1005" s="124"/>
      <c r="J1005" s="124"/>
      <c r="K1005" s="124"/>
      <c r="L1005" s="124"/>
      <c r="M1005" s="124"/>
    </row>
    <row r="1006" spans="4:13">
      <c r="D1006" s="124"/>
      <c r="E1006" s="153"/>
      <c r="F1006" s="154"/>
      <c r="G1006" s="124"/>
      <c r="H1006" s="124"/>
      <c r="I1006" s="124"/>
      <c r="J1006" s="124"/>
      <c r="K1006" s="124"/>
      <c r="L1006" s="124"/>
      <c r="M1006" s="124"/>
    </row>
    <row r="1007" spans="4:13">
      <c r="D1007" s="124"/>
      <c r="E1007" s="153"/>
      <c r="F1007" s="154"/>
      <c r="G1007" s="124"/>
      <c r="H1007" s="124"/>
      <c r="I1007" s="124"/>
      <c r="J1007" s="124"/>
      <c r="K1007" s="124"/>
      <c r="L1007" s="124"/>
      <c r="M1007" s="124"/>
    </row>
    <row r="1008" spans="4:13">
      <c r="D1008" s="124"/>
      <c r="E1008" s="153"/>
      <c r="F1008" s="154"/>
      <c r="G1008" s="124"/>
      <c r="H1008" s="124"/>
      <c r="I1008" s="124"/>
      <c r="J1008" s="124"/>
      <c r="K1008" s="124"/>
      <c r="L1008" s="124"/>
      <c r="M1008" s="124"/>
    </row>
    <row r="1009" spans="4:13">
      <c r="D1009" s="124"/>
      <c r="E1009" s="153"/>
      <c r="F1009" s="154"/>
      <c r="G1009" s="124"/>
      <c r="H1009" s="124"/>
      <c r="I1009" s="124"/>
      <c r="J1009" s="124"/>
      <c r="K1009" s="124"/>
      <c r="L1009" s="124"/>
      <c r="M1009" s="124"/>
    </row>
    <row r="1010" spans="4:13">
      <c r="D1010" s="124"/>
      <c r="E1010" s="153"/>
      <c r="F1010" s="154"/>
      <c r="G1010" s="124"/>
      <c r="H1010" s="124"/>
      <c r="I1010" s="124"/>
      <c r="J1010" s="124"/>
      <c r="K1010" s="124"/>
      <c r="L1010" s="124"/>
      <c r="M1010" s="124"/>
    </row>
    <row r="1011" spans="4:13">
      <c r="D1011" s="124"/>
      <c r="E1011" s="153"/>
      <c r="F1011" s="154"/>
      <c r="G1011" s="124"/>
      <c r="H1011" s="124"/>
      <c r="I1011" s="124"/>
      <c r="J1011" s="124"/>
      <c r="K1011" s="124"/>
      <c r="L1011" s="124"/>
      <c r="M1011" s="124"/>
    </row>
    <row r="1012" spans="4:13">
      <c r="D1012" s="124"/>
      <c r="E1012" s="153"/>
      <c r="F1012" s="154"/>
      <c r="G1012" s="124"/>
      <c r="H1012" s="124"/>
      <c r="I1012" s="124"/>
      <c r="J1012" s="124"/>
      <c r="K1012" s="124"/>
      <c r="L1012" s="124"/>
      <c r="M1012" s="124"/>
    </row>
    <row r="1013" spans="4:13">
      <c r="D1013" s="124"/>
      <c r="E1013" s="153"/>
      <c r="F1013" s="154"/>
      <c r="G1013" s="124"/>
      <c r="H1013" s="124"/>
      <c r="I1013" s="124"/>
      <c r="J1013" s="124"/>
      <c r="K1013" s="124"/>
      <c r="L1013" s="124"/>
      <c r="M1013" s="124"/>
    </row>
    <row r="1014" spans="4:13">
      <c r="D1014" s="124"/>
      <c r="E1014" s="153"/>
      <c r="F1014" s="154"/>
      <c r="G1014" s="124"/>
      <c r="H1014" s="124"/>
      <c r="I1014" s="124"/>
      <c r="J1014" s="124"/>
      <c r="K1014" s="124"/>
      <c r="L1014" s="124"/>
      <c r="M1014" s="124"/>
    </row>
    <row r="1015" spans="4:13">
      <c r="D1015" s="124"/>
      <c r="E1015" s="153"/>
      <c r="F1015" s="154"/>
      <c r="G1015" s="124"/>
      <c r="H1015" s="124"/>
      <c r="I1015" s="124"/>
      <c r="J1015" s="124"/>
      <c r="K1015" s="124"/>
      <c r="L1015" s="124"/>
      <c r="M1015" s="124"/>
    </row>
    <row r="1016" spans="4:13">
      <c r="D1016" s="124"/>
      <c r="E1016" s="153"/>
      <c r="F1016" s="154"/>
      <c r="G1016" s="124"/>
      <c r="H1016" s="124"/>
      <c r="I1016" s="124"/>
      <c r="J1016" s="124"/>
      <c r="K1016" s="124"/>
      <c r="L1016" s="124"/>
      <c r="M1016" s="124"/>
    </row>
    <row r="1017" spans="4:13">
      <c r="D1017" s="124"/>
      <c r="E1017" s="153"/>
      <c r="F1017" s="154"/>
      <c r="G1017" s="124"/>
      <c r="H1017" s="124"/>
      <c r="I1017" s="124"/>
      <c r="J1017" s="124"/>
      <c r="K1017" s="124"/>
      <c r="L1017" s="124"/>
      <c r="M1017" s="124"/>
    </row>
    <row r="1018" spans="4:13">
      <c r="D1018" s="124"/>
      <c r="E1018" s="153"/>
      <c r="F1018" s="154"/>
      <c r="G1018" s="124"/>
      <c r="H1018" s="124"/>
      <c r="I1018" s="124"/>
      <c r="J1018" s="124"/>
      <c r="K1018" s="124"/>
      <c r="L1018" s="124"/>
      <c r="M1018" s="124"/>
    </row>
    <row r="1019" spans="4:13">
      <c r="D1019" s="124"/>
      <c r="E1019" s="153"/>
      <c r="F1019" s="154"/>
      <c r="G1019" s="124"/>
      <c r="H1019" s="124"/>
      <c r="I1019" s="124"/>
      <c r="J1019" s="124"/>
      <c r="K1019" s="124"/>
      <c r="L1019" s="124"/>
      <c r="M1019" s="124"/>
    </row>
    <row r="1020" spans="4:13">
      <c r="D1020" s="124"/>
      <c r="E1020" s="153"/>
      <c r="F1020" s="154"/>
      <c r="G1020" s="124"/>
      <c r="H1020" s="124"/>
      <c r="I1020" s="124"/>
      <c r="J1020" s="124"/>
      <c r="K1020" s="124"/>
      <c r="L1020" s="124"/>
      <c r="M1020" s="124"/>
    </row>
    <row r="1021" spans="4:13">
      <c r="D1021" s="124"/>
      <c r="E1021" s="153"/>
      <c r="F1021" s="154"/>
      <c r="G1021" s="124"/>
      <c r="H1021" s="124"/>
      <c r="I1021" s="124"/>
      <c r="J1021" s="124"/>
      <c r="K1021" s="124"/>
      <c r="L1021" s="124"/>
      <c r="M1021" s="124"/>
    </row>
    <row r="1022" spans="4:13">
      <c r="D1022" s="124"/>
      <c r="E1022" s="153"/>
      <c r="F1022" s="154"/>
      <c r="G1022" s="124"/>
      <c r="H1022" s="124"/>
      <c r="I1022" s="124"/>
      <c r="J1022" s="124"/>
      <c r="K1022" s="124"/>
      <c r="L1022" s="124"/>
      <c r="M1022" s="124"/>
    </row>
    <row r="1023" spans="4:13">
      <c r="D1023" s="124"/>
      <c r="E1023" s="153"/>
      <c r="F1023" s="154"/>
      <c r="G1023" s="124"/>
      <c r="H1023" s="124"/>
      <c r="I1023" s="124"/>
      <c r="J1023" s="124"/>
      <c r="K1023" s="124"/>
      <c r="L1023" s="124"/>
      <c r="M1023" s="124"/>
    </row>
    <row r="1024" spans="4:13">
      <c r="D1024" s="124"/>
      <c r="E1024" s="153"/>
      <c r="F1024" s="154"/>
      <c r="G1024" s="124"/>
      <c r="H1024" s="124"/>
      <c r="I1024" s="124"/>
      <c r="J1024" s="124"/>
      <c r="K1024" s="124"/>
      <c r="L1024" s="124"/>
      <c r="M1024" s="124"/>
    </row>
    <row r="1025" spans="4:13">
      <c r="D1025" s="124"/>
      <c r="E1025" s="153"/>
      <c r="F1025" s="154"/>
      <c r="G1025" s="124"/>
      <c r="H1025" s="124"/>
      <c r="I1025" s="124"/>
      <c r="J1025" s="124"/>
      <c r="K1025" s="124"/>
      <c r="L1025" s="124"/>
      <c r="M1025" s="124"/>
    </row>
    <row r="1026" spans="4:13">
      <c r="D1026" s="124"/>
      <c r="E1026" s="153"/>
      <c r="F1026" s="154"/>
      <c r="G1026" s="124"/>
      <c r="H1026" s="124"/>
      <c r="I1026" s="124"/>
      <c r="J1026" s="124"/>
      <c r="K1026" s="124"/>
      <c r="L1026" s="124"/>
      <c r="M1026" s="124"/>
    </row>
    <row r="1027" spans="4:13">
      <c r="D1027" s="124"/>
      <c r="E1027" s="153"/>
      <c r="F1027" s="154"/>
      <c r="G1027" s="124"/>
      <c r="H1027" s="124"/>
      <c r="I1027" s="124"/>
      <c r="J1027" s="124"/>
      <c r="K1027" s="124"/>
      <c r="L1027" s="124"/>
      <c r="M1027" s="124"/>
    </row>
    <row r="1028" spans="4:13">
      <c r="D1028" s="124"/>
      <c r="E1028" s="153"/>
      <c r="F1028" s="154"/>
      <c r="G1028" s="124"/>
      <c r="H1028" s="124"/>
      <c r="I1028" s="124"/>
      <c r="J1028" s="124"/>
      <c r="K1028" s="124"/>
      <c r="L1028" s="124"/>
      <c r="M1028" s="124"/>
    </row>
    <row r="1029" spans="4:13">
      <c r="D1029" s="124"/>
      <c r="E1029" s="153"/>
      <c r="F1029" s="154"/>
      <c r="G1029" s="124"/>
      <c r="H1029" s="124"/>
      <c r="I1029" s="124"/>
      <c r="J1029" s="124"/>
      <c r="K1029" s="124"/>
      <c r="L1029" s="124"/>
      <c r="M1029" s="124"/>
    </row>
    <row r="1030" spans="4:13">
      <c r="D1030" s="124"/>
      <c r="E1030" s="153"/>
      <c r="F1030" s="154"/>
      <c r="G1030" s="124"/>
      <c r="H1030" s="124"/>
      <c r="I1030" s="124"/>
      <c r="J1030" s="124"/>
      <c r="K1030" s="124"/>
      <c r="L1030" s="124"/>
      <c r="M1030" s="124"/>
    </row>
    <row r="1031" spans="4:13">
      <c r="D1031" s="124"/>
      <c r="E1031" s="153"/>
      <c r="F1031" s="154"/>
      <c r="G1031" s="124"/>
      <c r="H1031" s="124"/>
      <c r="I1031" s="124"/>
      <c r="J1031" s="124"/>
      <c r="K1031" s="124"/>
      <c r="L1031" s="124"/>
      <c r="M1031" s="124"/>
    </row>
    <row r="1032" spans="4:13">
      <c r="D1032" s="124"/>
      <c r="E1032" s="153"/>
      <c r="F1032" s="154"/>
      <c r="G1032" s="124"/>
      <c r="H1032" s="124"/>
      <c r="I1032" s="124"/>
      <c r="J1032" s="124"/>
      <c r="K1032" s="124"/>
      <c r="L1032" s="124"/>
      <c r="M1032" s="124"/>
    </row>
    <row r="1033" spans="4:13">
      <c r="D1033" s="124"/>
      <c r="E1033" s="153"/>
      <c r="F1033" s="154"/>
      <c r="G1033" s="124"/>
      <c r="H1033" s="124"/>
      <c r="I1033" s="124"/>
      <c r="J1033" s="124"/>
      <c r="K1033" s="124"/>
      <c r="L1033" s="124"/>
      <c r="M1033" s="124"/>
    </row>
    <row r="1034" spans="4:13">
      <c r="D1034" s="124"/>
      <c r="E1034" s="153"/>
      <c r="F1034" s="154"/>
      <c r="G1034" s="124"/>
      <c r="H1034" s="124"/>
      <c r="I1034" s="124"/>
      <c r="J1034" s="124"/>
      <c r="K1034" s="124"/>
      <c r="L1034" s="124"/>
      <c r="M1034" s="124"/>
    </row>
    <row r="1035" spans="4:13">
      <c r="D1035" s="124"/>
      <c r="E1035" s="153"/>
      <c r="F1035" s="154"/>
      <c r="G1035" s="124"/>
      <c r="H1035" s="124"/>
      <c r="I1035" s="124"/>
      <c r="J1035" s="124"/>
      <c r="K1035" s="124"/>
      <c r="L1035" s="124"/>
      <c r="M1035" s="124"/>
    </row>
    <row r="1036" spans="4:13">
      <c r="D1036" s="124"/>
      <c r="E1036" s="153"/>
      <c r="F1036" s="154"/>
      <c r="G1036" s="124"/>
      <c r="H1036" s="124"/>
      <c r="I1036" s="124"/>
      <c r="J1036" s="124"/>
      <c r="K1036" s="124"/>
      <c r="L1036" s="124"/>
      <c r="M1036" s="124"/>
    </row>
  </sheetData>
  <autoFilter ref="A2:O74" xr:uid="{00000000-0009-0000-0000-000006000000}"/>
  <mergeCells count="1">
    <mergeCell ref="A1:M1"/>
  </mergeCells>
  <conditionalFormatting sqref="A5:A24">
    <cfRule type="expression" dxfId="5565" priority="164">
      <formula>AND($L5="SIM",ISBLANK($M5)=TRUE())</formula>
    </cfRule>
    <cfRule type="expression" dxfId="5564" priority="163">
      <formula>AND($L5="EM ATRASO",ISBLANK($M5)=TRUE())</formula>
    </cfRule>
  </conditionalFormatting>
  <conditionalFormatting sqref="A27:A59">
    <cfRule type="expression" dxfId="5563" priority="113">
      <formula>AND($L27="EM ATRASO",ISBLANK($M27)=TRUE())</formula>
    </cfRule>
    <cfRule type="expression" dxfId="5562" priority="114">
      <formula>AND($L27="SIM",ISBLANK($M27)=TRUE())</formula>
    </cfRule>
  </conditionalFormatting>
  <conditionalFormatting sqref="A3:C4 B5:C6 B20:C22 B23:E24 A25:E26 B28:B38 C29:E38 I64:J64">
    <cfRule type="expression" dxfId="5561" priority="542">
      <formula>AND($L3="SIM",ISBLANK($M3)=TRUE())</formula>
    </cfRule>
  </conditionalFormatting>
  <conditionalFormatting sqref="A60:E74">
    <cfRule type="expression" dxfId="5560" priority="268">
      <formula>AND($L60="SIM",ISBLANK($M60)=TRUE())</formula>
    </cfRule>
    <cfRule type="expression" dxfId="5559" priority="267">
      <formula>AND($L60="EM ATRASO",ISBLANK($M60)=TRUE())</formula>
    </cfRule>
  </conditionalFormatting>
  <conditionalFormatting sqref="B28:B38 B20:C22 A3:C4 B5:C6 B23:E24 A25:E26 C29:E38 I64:J64">
    <cfRule type="expression" dxfId="5558" priority="541">
      <formula>AND($L3="EM ATRASO",ISBLANK($M3)=TRUE())</formula>
    </cfRule>
  </conditionalFormatting>
  <conditionalFormatting sqref="B55">
    <cfRule type="expression" dxfId="5557" priority="299">
      <formula>AND($L55="EM ATRASO",ISBLANK($M55)=TRUE())</formula>
    </cfRule>
    <cfRule type="expression" dxfId="5556" priority="300">
      <formula>AND($L55="SIM",ISBLANK($M55)=TRUE())</formula>
    </cfRule>
  </conditionalFormatting>
  <conditionalFormatting sqref="B15:C20">
    <cfRule type="expression" dxfId="5555" priority="177">
      <formula>AND($L15="EM ATRASO",ISBLANK($M15)=TRUE())</formula>
    </cfRule>
    <cfRule type="expression" dxfId="5554" priority="178">
      <formula>AND($L15="SIM",ISBLANK($M15)=TRUE())</formula>
    </cfRule>
  </conditionalFormatting>
  <conditionalFormatting sqref="B7:E14">
    <cfRule type="expression" dxfId="5553" priority="502">
      <formula>AND($L7="SIM",ISBLANK($M7)=TRUE())</formula>
    </cfRule>
    <cfRule type="expression" dxfId="5552" priority="501">
      <formula>AND($L7="EM ATRASO",ISBLANK($M7)=TRUE())</formula>
    </cfRule>
  </conditionalFormatting>
  <conditionalFormatting sqref="B27:E28">
    <cfRule type="expression" dxfId="5551" priority="488">
      <formula>AND($L27="SIM",ISBLANK($M27)=TRUE())</formula>
    </cfRule>
    <cfRule type="expression" dxfId="5550" priority="487">
      <formula>AND($L27="EM ATRASO",ISBLANK($M27)=TRUE())</formula>
    </cfRule>
  </conditionalFormatting>
  <conditionalFormatting sqref="B39:E59">
    <cfRule type="expression" dxfId="5549" priority="298">
      <formula>AND($L39="SIM",ISBLANK($M39)=TRUE())</formula>
    </cfRule>
    <cfRule type="expression" dxfId="5548" priority="297">
      <formula>AND($L39="EM ATRASO",ISBLANK($M39)=TRUE())</formula>
    </cfRule>
  </conditionalFormatting>
  <conditionalFormatting sqref="D3:E6">
    <cfRule type="expression" dxfId="5547" priority="538">
      <formula>AND($L3="SIM",ISBLANK($M3)=TRUE())</formula>
    </cfRule>
    <cfRule type="expression" dxfId="5546" priority="537">
      <formula>AND($L3="EM ATRASO",ISBLANK($M3)=TRUE())</formula>
    </cfRule>
  </conditionalFormatting>
  <conditionalFormatting sqref="D15:E22">
    <cfRule type="expression" dxfId="5545" priority="175">
      <formula>AND($L15="EM ATRASO",ISBLANK($M15)=TRUE())</formula>
    </cfRule>
    <cfRule type="expression" dxfId="5544" priority="176">
      <formula>AND($L15="SIM",ISBLANK($M15)=TRUE())</formula>
    </cfRule>
  </conditionalFormatting>
  <conditionalFormatting sqref="F3:G74 J65:J74">
    <cfRule type="expression" dxfId="5543" priority="540">
      <formula>AND($L3="SIM",ISBLANK($M3)=TRUE())</formula>
    </cfRule>
    <cfRule type="expression" dxfId="5542" priority="539">
      <formula>AND($L3="EM ATRASO",ISBLANK($M3)=TRUE())</formula>
    </cfRule>
  </conditionalFormatting>
  <conditionalFormatting sqref="H48:H61">
    <cfRule type="expression" dxfId="5541" priority="62">
      <formula>AND($L48="SIM",ISBLANK($M48)=TRUE())</formula>
    </cfRule>
    <cfRule type="expression" dxfId="5540" priority="61">
      <formula>AND($L48="EM ATRASO",ISBLANK($M48)=TRUE())</formula>
    </cfRule>
  </conditionalFormatting>
  <conditionalFormatting sqref="H64:H69">
    <cfRule type="expression" dxfId="5539" priority="41">
      <formula>AND($L64="EM ATRASO",ISBLANK($M64)=TRUE())</formula>
    </cfRule>
    <cfRule type="expression" dxfId="5538" priority="42">
      <formula>AND($L64="SIM",ISBLANK($M64)=TRUE())</formula>
    </cfRule>
  </conditionalFormatting>
  <conditionalFormatting sqref="H3:I33">
    <cfRule type="expression" dxfId="5537" priority="94">
      <formula>AND($L3="SIM",ISBLANK($M3)=TRUE())</formula>
    </cfRule>
  </conditionalFormatting>
  <conditionalFormatting sqref="H24:I33">
    <cfRule type="expression" dxfId="5536" priority="93">
      <formula>AND($L24="EM ATRASO",ISBLANK($M24)=TRUE())</formula>
    </cfRule>
  </conditionalFormatting>
  <conditionalFormatting sqref="H70:I74">
    <cfRule type="expression" dxfId="5535" priority="37">
      <formula>AND($L70="EM ATRASO",ISBLANK($M70)=TRUE())</formula>
    </cfRule>
    <cfRule type="expression" dxfId="5534" priority="38">
      <formula>AND($L70="SIM",ISBLANK($M70)=TRUE())</formula>
    </cfRule>
  </conditionalFormatting>
  <conditionalFormatting sqref="H62:J63">
    <cfRule type="expression" dxfId="5533" priority="53">
      <formula>AND($L62="EM ATRASO",ISBLANK($M62)=TRUE())</formula>
    </cfRule>
    <cfRule type="expression" dxfId="5532" priority="54">
      <formula>AND($L62="SIM",ISBLANK($M62)=TRUE())</formula>
    </cfRule>
  </conditionalFormatting>
  <conditionalFormatting sqref="H3:K23">
    <cfRule type="expression" dxfId="5531" priority="5">
      <formula>AND($L3="EM ATRASO",ISBLANK($M3)=TRUE())</formula>
    </cfRule>
  </conditionalFormatting>
  <conditionalFormatting sqref="H34:K47">
    <cfRule type="expression" dxfId="5530" priority="45">
      <formula>AND($L34="EM ATRASO",ISBLANK($M34)=TRUE())</formula>
    </cfRule>
    <cfRule type="expression" dxfId="5529" priority="46">
      <formula>AND($L34="SIM",ISBLANK($M34)=TRUE())</formula>
    </cfRule>
  </conditionalFormatting>
  <conditionalFormatting sqref="I65:I69">
    <cfRule type="expression" dxfId="5528" priority="43">
      <formula>AND($L65="EM ATRASO",ISBLANK($M65)=TRUE())</formula>
    </cfRule>
    <cfRule type="expression" dxfId="5527" priority="44">
      <formula>AND($L65="SIM",ISBLANK($M65)=TRUE())</formula>
    </cfRule>
  </conditionalFormatting>
  <conditionalFormatting sqref="I60:J61">
    <cfRule type="expression" dxfId="5526" priority="287">
      <formula>AND($L60="EM ATRASO",ISBLANK($M60)=TRUE())</formula>
    </cfRule>
    <cfRule type="expression" dxfId="5525" priority="288">
      <formula>AND($L60="SIM",ISBLANK($M60)=TRUE())</formula>
    </cfRule>
  </conditionalFormatting>
  <conditionalFormatting sqref="I48:K59">
    <cfRule type="expression" dxfId="5524" priority="285">
      <formula>AND($L48="EM ATRASO",ISBLANK($M48)=TRUE())</formula>
    </cfRule>
    <cfRule type="expression" dxfId="5523" priority="286">
      <formula>AND($L48="SIM",ISBLANK($M48)=TRUE())</formula>
    </cfRule>
  </conditionalFormatting>
  <conditionalFormatting sqref="J24:J26">
    <cfRule type="expression" dxfId="5522" priority="388">
      <formula>AND($L24="SIM",ISBLANK($M24)=TRUE())</formula>
    </cfRule>
    <cfRule type="expression" dxfId="5521" priority="387">
      <formula>AND($L24="EM ATRASO",ISBLANK($M24)=TRUE())</formula>
    </cfRule>
  </conditionalFormatting>
  <conditionalFormatting sqref="J25:J30">
    <cfRule type="expression" dxfId="5520" priority="370">
      <formula>AND($L25="SIM",ISBLANK($M25)=TRUE())</formula>
    </cfRule>
    <cfRule type="expression" dxfId="5519" priority="369">
      <formula>AND($L25="EM ATRASO",ISBLANK($M25)=TRUE())</formula>
    </cfRule>
  </conditionalFormatting>
  <conditionalFormatting sqref="J30:J31">
    <cfRule type="expression" dxfId="5518" priority="139">
      <formula>AND($L30="EM ATRASO",ISBLANK($M30)=TRUE())</formula>
    </cfRule>
    <cfRule type="expression" dxfId="5517" priority="140">
      <formula>AND($L30="SIM",ISBLANK($M30)=TRUE())</formula>
    </cfRule>
  </conditionalFormatting>
  <conditionalFormatting sqref="J31">
    <cfRule type="expression" dxfId="5516" priority="137">
      <formula>AND($L31="EM ATRASO",ISBLANK($M31)=TRUE())</formula>
    </cfRule>
    <cfRule type="expression" dxfId="5515" priority="138">
      <formula>AND($L31="SIM",ISBLANK($M31)=TRUE())</formula>
    </cfRule>
  </conditionalFormatting>
  <conditionalFormatting sqref="J3:K23">
    <cfRule type="expression" dxfId="5514" priority="6">
      <formula>AND($L3="SIM",ISBLANK($M3)=TRUE())</formula>
    </cfRule>
  </conditionalFormatting>
  <conditionalFormatting sqref="J32:K33">
    <cfRule type="expression" dxfId="5513" priority="98">
      <formula>AND($L32="SIM",ISBLANK($M32)=TRUE())</formula>
    </cfRule>
    <cfRule type="expression" dxfId="5512" priority="97">
      <formula>AND($L32="EM ATRASO",ISBLANK($M32)=TRUE())</formula>
    </cfRule>
  </conditionalFormatting>
  <conditionalFormatting sqref="K24:K31">
    <cfRule type="expression" dxfId="5511" priority="136">
      <formula>AND($L24="SIM",ISBLANK($M24)=TRUE())</formula>
    </cfRule>
    <cfRule type="expression" dxfId="5510" priority="135">
      <formula>AND($L24="EM ATRASO",ISBLANK($M24)=TRUE())</formula>
    </cfRule>
  </conditionalFormatting>
  <conditionalFormatting sqref="K60:K74">
    <cfRule type="expression" dxfId="5509" priority="26">
      <formula>AND($L60="SIM",ISBLANK($M60)=TRUE())</formula>
    </cfRule>
    <cfRule type="expression" dxfId="5508" priority="25">
      <formula>AND($L60="EM ATRASO",ISBLANK($M60)=TRUE())</formula>
    </cfRule>
  </conditionalFormatting>
  <conditionalFormatting sqref="L3:O74">
    <cfRule type="expression" dxfId="5507" priority="4">
      <formula>AND($L3="SIM",ISBLANK($M3)=TRUE())</formula>
    </cfRule>
    <cfRule type="expression" dxfId="5506" priority="3">
      <formula>AND($L3="EM ATRASO",ISBLANK($M3)=TRUE())</formula>
    </cfRule>
  </conditionalFormatting>
  <conditionalFormatting sqref="M74">
    <cfRule type="expression" dxfId="5505" priority="1">
      <formula>AND($L74="EM ATRASO",ISBLANK($M74)=TRUE())</formula>
    </cfRule>
    <cfRule type="expression" dxfId="5504" priority="2">
      <formula>AND($L74="SIM",ISBLANK($M74)=TRUE())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C6 C13 C17:C24 C59:C62 C63:C68 C45" numberStoredAsText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041"/>
  <sheetViews>
    <sheetView topLeftCell="A57" zoomScale="70" zoomScaleNormal="70" workbookViewId="0">
      <selection activeCell="A838" sqref="A838"/>
    </sheetView>
  </sheetViews>
  <sheetFormatPr defaultRowHeight="15"/>
  <cols>
    <col min="1" max="1" width="16.125" style="124" customWidth="1"/>
    <col min="2" max="2" width="18" style="124" bestFit="1" customWidth="1"/>
    <col min="3" max="3" width="27.75" style="152" bestFit="1" customWidth="1"/>
    <col min="4" max="4" width="12.875" style="152" customWidth="1"/>
    <col min="5" max="5" width="9.875" style="157" customWidth="1"/>
    <col min="6" max="6" width="18.25" style="158" bestFit="1" customWidth="1"/>
    <col min="7" max="7" width="12.875" style="159" bestFit="1" customWidth="1"/>
    <col min="8" max="8" width="20.625" style="159" bestFit="1" customWidth="1"/>
    <col min="9" max="9" width="8.625" style="159" customWidth="1"/>
    <col min="10" max="10" width="9.25" style="159" customWidth="1"/>
    <col min="11" max="11" width="13.875" style="155" customWidth="1"/>
    <col min="12" max="12" width="11.5" style="156" bestFit="1" customWidth="1"/>
    <col min="13" max="13" width="15.25" style="156" customWidth="1"/>
    <col min="14" max="14" width="26.625" style="124" bestFit="1" customWidth="1"/>
    <col min="15" max="15" width="14.5" style="124" bestFit="1" customWidth="1"/>
    <col min="16" max="16" width="13.25" style="123" customWidth="1"/>
    <col min="17" max="17" width="43.75" style="123" bestFit="1" customWidth="1"/>
    <col min="18" max="18" width="63.125" style="123" bestFit="1" customWidth="1"/>
    <col min="19" max="34" width="8" style="123" customWidth="1"/>
    <col min="35" max="193" width="8" style="124" customWidth="1"/>
    <col min="194" max="944" width="10.75" style="124" customWidth="1"/>
    <col min="945" max="945" width="9" style="124" customWidth="1"/>
    <col min="946" max="16384" width="9" style="124"/>
  </cols>
  <sheetData>
    <row r="1" spans="1:34" ht="75.599999999999994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121" t="s">
        <v>510</v>
      </c>
      <c r="O1" s="122" t="s">
        <v>2</v>
      </c>
    </row>
    <row r="2" spans="1:34" s="180" customFormat="1">
      <c r="A2" s="169" t="s">
        <v>3</v>
      </c>
      <c r="B2" s="169" t="s">
        <v>4</v>
      </c>
      <c r="C2" s="170" t="s">
        <v>5</v>
      </c>
      <c r="D2" s="171" t="s">
        <v>6</v>
      </c>
      <c r="E2" s="172" t="s">
        <v>34</v>
      </c>
      <c r="F2" s="173" t="s">
        <v>7</v>
      </c>
      <c r="G2" s="173" t="s">
        <v>8</v>
      </c>
      <c r="H2" s="174" t="s">
        <v>9</v>
      </c>
      <c r="I2" s="174" t="s">
        <v>35</v>
      </c>
      <c r="J2" s="175" t="s">
        <v>10</v>
      </c>
      <c r="K2" s="176" t="s">
        <v>11</v>
      </c>
      <c r="L2" s="176" t="s">
        <v>243</v>
      </c>
      <c r="M2" s="175" t="s">
        <v>13</v>
      </c>
      <c r="N2" s="177" t="s">
        <v>68</v>
      </c>
      <c r="O2" s="59" t="s">
        <v>14</v>
      </c>
      <c r="P2" s="178"/>
      <c r="Q2" s="179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</row>
    <row r="3" spans="1:34" ht="15" customHeight="1">
      <c r="A3" s="119" t="s">
        <v>36</v>
      </c>
      <c r="B3" s="141">
        <v>249396</v>
      </c>
      <c r="C3" s="119" t="s">
        <v>530</v>
      </c>
      <c r="D3" s="127">
        <v>12.7</v>
      </c>
      <c r="E3" s="128">
        <v>51</v>
      </c>
      <c r="F3" s="117">
        <v>4</v>
      </c>
      <c r="G3" s="118">
        <f t="shared" ref="G3:G9" si="0">F3*E3</f>
        <v>204</v>
      </c>
      <c r="H3" s="114" t="s">
        <v>257</v>
      </c>
      <c r="I3" s="115">
        <v>1</v>
      </c>
      <c r="J3" s="113">
        <v>44410</v>
      </c>
      <c r="K3" s="131">
        <v>44412</v>
      </c>
      <c r="L3" s="125" t="str">
        <f t="shared" ref="L3:L9" ca="1" si="1">IF(AND(K3=TODAY(),ISBLANK(M3)=TRUE()),"SIM",IF(AND(K3&lt;TODAY(),ISBLANK(M3)=TRUE()),IF(ISBLANK(K3),"-","EM ATRASO"),"-"))</f>
        <v>-</v>
      </c>
      <c r="M3" s="131">
        <v>44412</v>
      </c>
      <c r="N3" s="132"/>
      <c r="O3" s="133" t="s">
        <v>78</v>
      </c>
    </row>
    <row r="4" spans="1:34" ht="15" customHeight="1">
      <c r="A4" s="119" t="s">
        <v>36</v>
      </c>
      <c r="B4" s="141">
        <v>247498</v>
      </c>
      <c r="C4" s="119" t="s">
        <v>302</v>
      </c>
      <c r="D4" s="127">
        <v>30</v>
      </c>
      <c r="E4" s="128">
        <v>60</v>
      </c>
      <c r="F4" s="117">
        <v>9.4</v>
      </c>
      <c r="G4" s="118">
        <f t="shared" si="0"/>
        <v>564</v>
      </c>
      <c r="H4" s="114" t="s">
        <v>55</v>
      </c>
      <c r="I4" s="115">
        <v>3</v>
      </c>
      <c r="J4" s="113">
        <v>44410</v>
      </c>
      <c r="K4" s="131">
        <v>44417</v>
      </c>
      <c r="L4" s="125" t="str">
        <f t="shared" ca="1" si="1"/>
        <v>-</v>
      </c>
      <c r="M4" s="131">
        <v>44424</v>
      </c>
      <c r="N4" s="132"/>
      <c r="O4" s="133" t="s">
        <v>78</v>
      </c>
    </row>
    <row r="5" spans="1:34" ht="15" customHeight="1">
      <c r="A5" s="119" t="s">
        <v>36</v>
      </c>
      <c r="B5" s="141">
        <v>249279</v>
      </c>
      <c r="C5" s="119" t="s">
        <v>50</v>
      </c>
      <c r="D5" s="127">
        <v>24</v>
      </c>
      <c r="E5" s="128">
        <v>198</v>
      </c>
      <c r="F5" s="117">
        <v>4.9000000000000004</v>
      </c>
      <c r="G5" s="118">
        <f t="shared" si="0"/>
        <v>970.2</v>
      </c>
      <c r="H5" s="114" t="s">
        <v>45</v>
      </c>
      <c r="I5" s="115">
        <v>1</v>
      </c>
      <c r="J5" s="113">
        <v>44410</v>
      </c>
      <c r="K5" s="131">
        <v>44417</v>
      </c>
      <c r="L5" s="125" t="str">
        <f t="shared" ca="1" si="1"/>
        <v>-</v>
      </c>
      <c r="M5" s="131">
        <v>44418</v>
      </c>
      <c r="N5" s="132"/>
      <c r="O5" s="133" t="s">
        <v>78</v>
      </c>
    </row>
    <row r="6" spans="1:34" ht="15" customHeight="1">
      <c r="A6" s="119" t="s">
        <v>36</v>
      </c>
      <c r="B6" s="141">
        <v>249505</v>
      </c>
      <c r="C6" s="142" t="s">
        <v>369</v>
      </c>
      <c r="D6" s="127">
        <v>24</v>
      </c>
      <c r="E6" s="128">
        <v>20</v>
      </c>
      <c r="F6" s="117">
        <v>9.9000000000000021</v>
      </c>
      <c r="G6" s="118">
        <f t="shared" si="0"/>
        <v>198.00000000000006</v>
      </c>
      <c r="H6" s="114" t="s">
        <v>55</v>
      </c>
      <c r="I6" s="115">
        <v>2</v>
      </c>
      <c r="J6" s="113">
        <v>44410</v>
      </c>
      <c r="K6" s="131">
        <v>44417</v>
      </c>
      <c r="L6" s="125" t="str">
        <f t="shared" ca="1" si="1"/>
        <v>-</v>
      </c>
      <c r="M6" s="131">
        <v>44418</v>
      </c>
      <c r="N6" s="132"/>
      <c r="O6" s="133" t="s">
        <v>78</v>
      </c>
    </row>
    <row r="7" spans="1:34" ht="15" customHeight="1">
      <c r="A7" s="119" t="s">
        <v>36</v>
      </c>
      <c r="B7" s="143">
        <v>249277</v>
      </c>
      <c r="C7" s="144" t="s">
        <v>531</v>
      </c>
      <c r="D7" s="127">
        <v>19.05</v>
      </c>
      <c r="E7" s="128">
        <v>5</v>
      </c>
      <c r="F7" s="117">
        <v>8.1999999999999993</v>
      </c>
      <c r="G7" s="118">
        <f t="shared" si="0"/>
        <v>41</v>
      </c>
      <c r="H7" s="114" t="s">
        <v>45</v>
      </c>
      <c r="I7" s="115">
        <v>1</v>
      </c>
      <c r="J7" s="113">
        <v>44410</v>
      </c>
      <c r="K7" s="131">
        <v>44417</v>
      </c>
      <c r="L7" s="125" t="str">
        <f t="shared" ca="1" si="1"/>
        <v>-</v>
      </c>
      <c r="M7" s="131">
        <v>44425</v>
      </c>
      <c r="N7" s="132"/>
      <c r="O7" s="133" t="s">
        <v>78</v>
      </c>
    </row>
    <row r="8" spans="1:34" ht="15" customHeight="1">
      <c r="A8" s="119" t="s">
        <v>36</v>
      </c>
      <c r="B8" s="145" t="s">
        <v>532</v>
      </c>
      <c r="C8" s="144" t="s">
        <v>533</v>
      </c>
      <c r="D8" s="127">
        <v>24</v>
      </c>
      <c r="E8" s="128">
        <v>90</v>
      </c>
      <c r="F8" s="117">
        <v>5.35</v>
      </c>
      <c r="G8" s="118">
        <f t="shared" si="0"/>
        <v>481.49999999999994</v>
      </c>
      <c r="H8" s="114" t="s">
        <v>45</v>
      </c>
      <c r="I8" s="115">
        <v>1</v>
      </c>
      <c r="J8" s="113">
        <v>44410</v>
      </c>
      <c r="K8" s="131">
        <v>44417</v>
      </c>
      <c r="L8" s="125" t="str">
        <f t="shared" ca="1" si="1"/>
        <v>-</v>
      </c>
      <c r="M8" s="131">
        <v>44418</v>
      </c>
      <c r="N8" s="137"/>
      <c r="O8" s="133" t="s">
        <v>78</v>
      </c>
    </row>
    <row r="9" spans="1:34" ht="15" customHeight="1">
      <c r="A9" s="119" t="s">
        <v>36</v>
      </c>
      <c r="B9" s="145" t="s">
        <v>534</v>
      </c>
      <c r="C9" s="144" t="s">
        <v>535</v>
      </c>
      <c r="D9" s="127">
        <v>19.05</v>
      </c>
      <c r="E9" s="128">
        <v>5</v>
      </c>
      <c r="F9" s="117">
        <v>8.1999999999999993</v>
      </c>
      <c r="G9" s="118">
        <f t="shared" si="0"/>
        <v>41</v>
      </c>
      <c r="H9" s="114" t="s">
        <v>45</v>
      </c>
      <c r="I9" s="115">
        <v>1</v>
      </c>
      <c r="J9" s="113">
        <v>44410</v>
      </c>
      <c r="K9" s="131">
        <v>44417</v>
      </c>
      <c r="L9" s="125" t="str">
        <f t="shared" ca="1" si="1"/>
        <v>-</v>
      </c>
      <c r="M9" s="131">
        <v>44425</v>
      </c>
      <c r="N9" s="137"/>
      <c r="O9" s="133" t="s">
        <v>78</v>
      </c>
    </row>
    <row r="10" spans="1:34" ht="15" customHeight="1">
      <c r="A10" s="125" t="s">
        <v>137</v>
      </c>
      <c r="B10" s="126">
        <v>248972</v>
      </c>
      <c r="C10" s="119" t="s">
        <v>246</v>
      </c>
      <c r="D10" s="134" t="s">
        <v>43</v>
      </c>
      <c r="E10" s="136">
        <v>1130</v>
      </c>
      <c r="F10" s="117">
        <v>1.1299999999999999</v>
      </c>
      <c r="G10" s="118">
        <f t="shared" ref="G10:G66" si="2">F10*E10</f>
        <v>1276.8999999999999</v>
      </c>
      <c r="H10" s="114" t="s">
        <v>47</v>
      </c>
      <c r="I10" s="115">
        <v>0</v>
      </c>
      <c r="J10" s="129">
        <v>44411</v>
      </c>
      <c r="K10" s="130">
        <v>44421</v>
      </c>
      <c r="L10" s="125" t="str">
        <f t="shared" ref="L10:L67" ca="1" si="3">IF(AND(K10=TODAY(),ISBLANK(M10)=TRUE()),"SIM",IF(AND(K10&lt;TODAY(),ISBLANK(M10)=TRUE()),IF(ISBLANK(K10),"-","EM ATRASO"),"-"))</f>
        <v>-</v>
      </c>
      <c r="M10" s="130">
        <v>44421</v>
      </c>
      <c r="N10" s="137"/>
      <c r="O10" s="133" t="s">
        <v>78</v>
      </c>
    </row>
    <row r="11" spans="1:34" ht="15" customHeight="1">
      <c r="A11" s="125" t="s">
        <v>74</v>
      </c>
      <c r="B11" s="126">
        <v>244869</v>
      </c>
      <c r="C11" s="119" t="s">
        <v>2670</v>
      </c>
      <c r="D11" s="134" t="s">
        <v>43</v>
      </c>
      <c r="E11" s="128">
        <v>39</v>
      </c>
      <c r="F11" s="117">
        <v>179.84</v>
      </c>
      <c r="G11" s="118">
        <f t="shared" si="2"/>
        <v>7013.76</v>
      </c>
      <c r="H11" s="114" t="s">
        <v>87</v>
      </c>
      <c r="I11" s="115">
        <v>2</v>
      </c>
      <c r="J11" s="129">
        <v>44413</v>
      </c>
      <c r="K11" s="130">
        <v>44435</v>
      </c>
      <c r="L11" s="125" t="str">
        <f t="shared" ca="1" si="3"/>
        <v>-</v>
      </c>
      <c r="M11" s="131">
        <v>44427</v>
      </c>
      <c r="N11" s="137"/>
      <c r="O11" s="133" t="s">
        <v>78</v>
      </c>
    </row>
    <row r="12" spans="1:34" ht="15" customHeight="1">
      <c r="A12" s="125" t="s">
        <v>74</v>
      </c>
      <c r="B12" s="126">
        <v>246621</v>
      </c>
      <c r="C12" s="119" t="s">
        <v>540</v>
      </c>
      <c r="D12" s="127" t="s">
        <v>43</v>
      </c>
      <c r="E12" s="128">
        <v>2</v>
      </c>
      <c r="F12" s="117">
        <v>139.26</v>
      </c>
      <c r="G12" s="118">
        <f t="shared" si="2"/>
        <v>278.52</v>
      </c>
      <c r="H12" s="114" t="s">
        <v>87</v>
      </c>
      <c r="I12" s="115">
        <v>2</v>
      </c>
      <c r="J12" s="129">
        <v>44414</v>
      </c>
      <c r="K12" s="130">
        <v>44417</v>
      </c>
      <c r="L12" s="125" t="str">
        <f t="shared" ca="1" si="3"/>
        <v>-</v>
      </c>
      <c r="M12" s="131">
        <v>44417</v>
      </c>
      <c r="N12" s="137"/>
      <c r="O12" s="133" t="s">
        <v>78</v>
      </c>
    </row>
    <row r="13" spans="1:34" s="123" customFormat="1" ht="15" customHeight="1">
      <c r="A13" s="119" t="s">
        <v>36</v>
      </c>
      <c r="B13" s="126">
        <v>250057</v>
      </c>
      <c r="C13" s="119" t="s">
        <v>167</v>
      </c>
      <c r="D13" s="134">
        <v>11</v>
      </c>
      <c r="E13" s="136">
        <v>10</v>
      </c>
      <c r="F13" s="117">
        <v>8.1999999999999993</v>
      </c>
      <c r="G13" s="118">
        <f t="shared" si="2"/>
        <v>82</v>
      </c>
      <c r="H13" s="114" t="s">
        <v>45</v>
      </c>
      <c r="I13" s="115">
        <v>1</v>
      </c>
      <c r="J13" s="129">
        <v>44417</v>
      </c>
      <c r="K13" s="130">
        <v>44424</v>
      </c>
      <c r="L13" s="125" t="str">
        <f t="shared" ca="1" si="3"/>
        <v>-</v>
      </c>
      <c r="M13" s="131">
        <v>44425</v>
      </c>
      <c r="N13" s="137"/>
      <c r="O13" s="133" t="s">
        <v>78</v>
      </c>
    </row>
    <row r="14" spans="1:34" ht="15" customHeight="1">
      <c r="A14" s="119" t="s">
        <v>36</v>
      </c>
      <c r="B14" s="126">
        <v>250052</v>
      </c>
      <c r="C14" s="119" t="s">
        <v>187</v>
      </c>
      <c r="D14" s="127">
        <v>19</v>
      </c>
      <c r="E14" s="128">
        <v>30</v>
      </c>
      <c r="F14" s="117">
        <v>6.2999999999999989</v>
      </c>
      <c r="G14" s="118">
        <f t="shared" si="2"/>
        <v>188.99999999999997</v>
      </c>
      <c r="H14" s="114" t="s">
        <v>45</v>
      </c>
      <c r="I14" s="115">
        <v>1</v>
      </c>
      <c r="J14" s="129">
        <v>44417</v>
      </c>
      <c r="K14" s="130">
        <v>44424</v>
      </c>
      <c r="L14" s="125" t="str">
        <f t="shared" ca="1" si="3"/>
        <v>-</v>
      </c>
      <c r="M14" s="131">
        <v>44425</v>
      </c>
      <c r="N14" s="137"/>
      <c r="O14" s="133" t="s">
        <v>78</v>
      </c>
    </row>
    <row r="15" spans="1:34" ht="15" customHeight="1">
      <c r="A15" s="119" t="s">
        <v>36</v>
      </c>
      <c r="B15" s="126">
        <v>248043</v>
      </c>
      <c r="C15" s="119" t="s">
        <v>541</v>
      </c>
      <c r="D15" s="127">
        <v>19</v>
      </c>
      <c r="E15" s="128">
        <v>47</v>
      </c>
      <c r="F15" s="117">
        <v>6.2999999999999989</v>
      </c>
      <c r="G15" s="118">
        <f t="shared" si="2"/>
        <v>296.09999999999997</v>
      </c>
      <c r="H15" s="114" t="s">
        <v>45</v>
      </c>
      <c r="I15" s="115">
        <v>1</v>
      </c>
      <c r="J15" s="129">
        <v>44417</v>
      </c>
      <c r="K15" s="130">
        <v>44424</v>
      </c>
      <c r="L15" s="125" t="str">
        <f t="shared" ca="1" si="3"/>
        <v>-</v>
      </c>
      <c r="M15" s="131">
        <v>44426</v>
      </c>
      <c r="N15" s="137"/>
      <c r="O15" s="133" t="s">
        <v>78</v>
      </c>
    </row>
    <row r="16" spans="1:34" ht="15" customHeight="1">
      <c r="A16" s="119" t="s">
        <v>36</v>
      </c>
      <c r="B16" s="126">
        <v>250055</v>
      </c>
      <c r="C16" s="119" t="s">
        <v>419</v>
      </c>
      <c r="D16" s="127">
        <v>19.05</v>
      </c>
      <c r="E16" s="128">
        <v>90</v>
      </c>
      <c r="F16" s="117">
        <v>5.35</v>
      </c>
      <c r="G16" s="118">
        <f t="shared" si="2"/>
        <v>481.49999999999994</v>
      </c>
      <c r="H16" s="114" t="s">
        <v>45</v>
      </c>
      <c r="I16" s="115">
        <v>1</v>
      </c>
      <c r="J16" s="129">
        <v>44417</v>
      </c>
      <c r="K16" s="130">
        <v>44424</v>
      </c>
      <c r="L16" s="125" t="str">
        <f t="shared" ca="1" si="3"/>
        <v>-</v>
      </c>
      <c r="M16" s="131">
        <v>44425</v>
      </c>
      <c r="N16" s="137"/>
      <c r="O16" s="133" t="s">
        <v>78</v>
      </c>
    </row>
    <row r="17" spans="1:15" ht="15" customHeight="1">
      <c r="A17" s="119" t="s">
        <v>36</v>
      </c>
      <c r="B17" s="126">
        <v>249342</v>
      </c>
      <c r="C17" s="119" t="s">
        <v>542</v>
      </c>
      <c r="D17" s="127">
        <v>28</v>
      </c>
      <c r="E17" s="128">
        <v>43</v>
      </c>
      <c r="F17" s="117">
        <v>6.5</v>
      </c>
      <c r="G17" s="118">
        <f t="shared" si="2"/>
        <v>279.5</v>
      </c>
      <c r="H17" s="114" t="s">
        <v>45</v>
      </c>
      <c r="I17" s="115">
        <v>1</v>
      </c>
      <c r="J17" s="129">
        <v>44417</v>
      </c>
      <c r="K17" s="130">
        <v>44424</v>
      </c>
      <c r="L17" s="125" t="str">
        <f t="shared" ca="1" si="3"/>
        <v>-</v>
      </c>
      <c r="M17" s="131">
        <v>44426</v>
      </c>
      <c r="N17" s="137"/>
      <c r="O17" s="133" t="s">
        <v>78</v>
      </c>
    </row>
    <row r="18" spans="1:15" ht="15" customHeight="1">
      <c r="A18" s="119" t="s">
        <v>36</v>
      </c>
      <c r="B18" s="126">
        <v>248048</v>
      </c>
      <c r="C18" s="119" t="s">
        <v>543</v>
      </c>
      <c r="D18" s="127">
        <v>24</v>
      </c>
      <c r="E18" s="128">
        <v>47</v>
      </c>
      <c r="F18" s="117">
        <v>6.5</v>
      </c>
      <c r="G18" s="118">
        <f t="shared" si="2"/>
        <v>305.5</v>
      </c>
      <c r="H18" s="114" t="s">
        <v>45</v>
      </c>
      <c r="I18" s="115">
        <v>1</v>
      </c>
      <c r="J18" s="129">
        <v>44417</v>
      </c>
      <c r="K18" s="130">
        <v>44424</v>
      </c>
      <c r="L18" s="125" t="str">
        <f t="shared" ca="1" si="3"/>
        <v>-</v>
      </c>
      <c r="M18" s="131">
        <v>44425</v>
      </c>
      <c r="N18" s="137"/>
      <c r="O18" s="133" t="s">
        <v>78</v>
      </c>
    </row>
    <row r="19" spans="1:15" ht="15" customHeight="1">
      <c r="A19" s="119" t="s">
        <v>36</v>
      </c>
      <c r="B19" s="126">
        <v>250054</v>
      </c>
      <c r="C19" s="119" t="s">
        <v>544</v>
      </c>
      <c r="D19" s="127">
        <v>19.05</v>
      </c>
      <c r="E19" s="128">
        <v>19</v>
      </c>
      <c r="F19" s="117">
        <v>6.2999999999999989</v>
      </c>
      <c r="G19" s="118">
        <f t="shared" si="2"/>
        <v>119.69999999999997</v>
      </c>
      <c r="H19" s="114" t="s">
        <v>45</v>
      </c>
      <c r="I19" s="115">
        <v>1</v>
      </c>
      <c r="J19" s="129">
        <v>44417</v>
      </c>
      <c r="K19" s="130">
        <v>44424</v>
      </c>
      <c r="L19" s="125" t="str">
        <f t="shared" ca="1" si="3"/>
        <v>-</v>
      </c>
      <c r="M19" s="131">
        <v>44425</v>
      </c>
      <c r="N19" s="137"/>
      <c r="O19" s="133" t="s">
        <v>78</v>
      </c>
    </row>
    <row r="20" spans="1:15" ht="15" customHeight="1">
      <c r="A20" s="125" t="s">
        <v>445</v>
      </c>
      <c r="B20" s="126">
        <v>249905</v>
      </c>
      <c r="C20" s="119" t="s">
        <v>77</v>
      </c>
      <c r="D20" s="127" t="s">
        <v>43</v>
      </c>
      <c r="E20" s="128">
        <v>5</v>
      </c>
      <c r="F20" s="117">
        <v>700</v>
      </c>
      <c r="G20" s="118">
        <f t="shared" si="2"/>
        <v>3500</v>
      </c>
      <c r="H20" s="114" t="s">
        <v>47</v>
      </c>
      <c r="I20" s="115">
        <v>0</v>
      </c>
      <c r="J20" s="129">
        <v>44456</v>
      </c>
      <c r="K20" s="130">
        <v>44462</v>
      </c>
      <c r="L20" s="125" t="str">
        <f t="shared" ca="1" si="3"/>
        <v>-</v>
      </c>
      <c r="M20" s="131">
        <v>44466</v>
      </c>
      <c r="N20" s="137"/>
      <c r="O20" s="133" t="s">
        <v>78</v>
      </c>
    </row>
    <row r="21" spans="1:15" ht="15" customHeight="1">
      <c r="A21" s="125" t="s">
        <v>445</v>
      </c>
      <c r="B21" s="126">
        <v>249914</v>
      </c>
      <c r="C21" s="119" t="s">
        <v>466</v>
      </c>
      <c r="D21" s="127" t="s">
        <v>43</v>
      </c>
      <c r="E21" s="128">
        <v>1</v>
      </c>
      <c r="F21" s="117">
        <v>2000</v>
      </c>
      <c r="G21" s="118">
        <f t="shared" si="2"/>
        <v>2000</v>
      </c>
      <c r="H21" s="114" t="s">
        <v>47</v>
      </c>
      <c r="I21" s="115">
        <v>0</v>
      </c>
      <c r="J21" s="129">
        <v>44445</v>
      </c>
      <c r="K21" s="131">
        <v>44455</v>
      </c>
      <c r="L21" s="125" t="str">
        <f t="shared" ca="1" si="3"/>
        <v>-</v>
      </c>
      <c r="M21" s="131">
        <v>44456</v>
      </c>
      <c r="N21" s="137"/>
      <c r="O21" s="133" t="s">
        <v>78</v>
      </c>
    </row>
    <row r="22" spans="1:15" ht="15" customHeight="1">
      <c r="A22" s="125" t="s">
        <v>445</v>
      </c>
      <c r="B22" s="126">
        <v>249915</v>
      </c>
      <c r="C22" s="119" t="s">
        <v>467</v>
      </c>
      <c r="D22" s="127" t="s">
        <v>43</v>
      </c>
      <c r="E22" s="128">
        <v>1</v>
      </c>
      <c r="F22" s="117">
        <v>510</v>
      </c>
      <c r="G22" s="118">
        <f t="shared" si="2"/>
        <v>510</v>
      </c>
      <c r="H22" s="114" t="s">
        <v>47</v>
      </c>
      <c r="I22" s="115">
        <v>0</v>
      </c>
      <c r="J22" s="129">
        <v>44445</v>
      </c>
      <c r="K22" s="131">
        <v>44455</v>
      </c>
      <c r="L22" s="125" t="str">
        <f t="shared" ca="1" si="3"/>
        <v>-</v>
      </c>
      <c r="M22" s="131">
        <v>44466</v>
      </c>
      <c r="N22" s="137"/>
      <c r="O22" s="133" t="s">
        <v>78</v>
      </c>
    </row>
    <row r="23" spans="1:15" ht="15" customHeight="1">
      <c r="A23" s="125" t="s">
        <v>46</v>
      </c>
      <c r="B23" s="126">
        <v>249518</v>
      </c>
      <c r="C23" s="119" t="s">
        <v>545</v>
      </c>
      <c r="D23" s="127" t="s">
        <v>43</v>
      </c>
      <c r="E23" s="128">
        <v>2</v>
      </c>
      <c r="F23" s="117">
        <v>3095</v>
      </c>
      <c r="G23" s="118">
        <f t="shared" si="2"/>
        <v>6190</v>
      </c>
      <c r="H23" s="114" t="s">
        <v>47</v>
      </c>
      <c r="I23" s="115">
        <v>0</v>
      </c>
      <c r="J23" s="129">
        <v>44432</v>
      </c>
      <c r="K23" s="131">
        <v>44447</v>
      </c>
      <c r="L23" s="125" t="str">
        <f t="shared" ca="1" si="3"/>
        <v>-</v>
      </c>
      <c r="M23" s="131">
        <v>44449</v>
      </c>
      <c r="N23" s="137"/>
      <c r="O23" s="133" t="s">
        <v>78</v>
      </c>
    </row>
    <row r="24" spans="1:15" ht="15" customHeight="1">
      <c r="A24" s="125" t="s">
        <v>46</v>
      </c>
      <c r="B24" s="126">
        <v>249519</v>
      </c>
      <c r="C24" s="119" t="s">
        <v>546</v>
      </c>
      <c r="D24" s="127" t="s">
        <v>43</v>
      </c>
      <c r="E24" s="128">
        <v>2</v>
      </c>
      <c r="F24" s="117">
        <v>890</v>
      </c>
      <c r="G24" s="118">
        <f t="shared" si="2"/>
        <v>1780</v>
      </c>
      <c r="H24" s="114" t="s">
        <v>47</v>
      </c>
      <c r="I24" s="115">
        <v>0</v>
      </c>
      <c r="J24" s="129">
        <v>44445</v>
      </c>
      <c r="K24" s="131">
        <v>44447</v>
      </c>
      <c r="L24" s="125" t="str">
        <f t="shared" ca="1" si="3"/>
        <v>-</v>
      </c>
      <c r="M24" s="131">
        <v>44453</v>
      </c>
      <c r="N24" s="137"/>
      <c r="O24" s="133" t="s">
        <v>78</v>
      </c>
    </row>
    <row r="25" spans="1:15" ht="15" customHeight="1">
      <c r="A25" s="125" t="s">
        <v>46</v>
      </c>
      <c r="B25" s="126">
        <v>250491</v>
      </c>
      <c r="C25" s="119" t="s">
        <v>547</v>
      </c>
      <c r="D25" s="127" t="s">
        <v>43</v>
      </c>
      <c r="E25" s="128">
        <v>1</v>
      </c>
      <c r="F25" s="117">
        <v>2763</v>
      </c>
      <c r="G25" s="118">
        <f t="shared" si="2"/>
        <v>2763</v>
      </c>
      <c r="H25" s="114" t="s">
        <v>47</v>
      </c>
      <c r="I25" s="115">
        <v>0</v>
      </c>
      <c r="J25" s="129">
        <v>44459</v>
      </c>
      <c r="K25" s="131">
        <v>44466</v>
      </c>
      <c r="L25" s="125" t="str">
        <f t="shared" ca="1" si="3"/>
        <v>-</v>
      </c>
      <c r="M25" s="131">
        <v>44468</v>
      </c>
      <c r="N25" s="137"/>
      <c r="O25" s="133" t="s">
        <v>78</v>
      </c>
    </row>
    <row r="26" spans="1:15" ht="15" customHeight="1">
      <c r="A26" s="125" t="s">
        <v>46</v>
      </c>
      <c r="B26" s="126">
        <v>250492</v>
      </c>
      <c r="C26" s="119" t="s">
        <v>548</v>
      </c>
      <c r="D26" s="127" t="s">
        <v>43</v>
      </c>
      <c r="E26" s="128">
        <v>1</v>
      </c>
      <c r="F26" s="117">
        <v>600</v>
      </c>
      <c r="G26" s="118">
        <f t="shared" si="2"/>
        <v>600</v>
      </c>
      <c r="H26" s="114" t="s">
        <v>47</v>
      </c>
      <c r="I26" s="115">
        <v>0</v>
      </c>
      <c r="J26" s="129">
        <v>44418</v>
      </c>
      <c r="K26" s="131">
        <v>44455</v>
      </c>
      <c r="L26" s="125" t="str">
        <f t="shared" ca="1" si="3"/>
        <v>-</v>
      </c>
      <c r="M26" s="131">
        <v>44442</v>
      </c>
      <c r="N26" s="137"/>
      <c r="O26" s="133" t="s">
        <v>78</v>
      </c>
    </row>
    <row r="27" spans="1:15" ht="15" customHeight="1">
      <c r="A27" s="125" t="s">
        <v>46</v>
      </c>
      <c r="B27" s="126">
        <v>249123</v>
      </c>
      <c r="C27" s="119" t="s">
        <v>505</v>
      </c>
      <c r="D27" s="127" t="s">
        <v>43</v>
      </c>
      <c r="E27" s="128">
        <v>5</v>
      </c>
      <c r="F27" s="117">
        <v>200</v>
      </c>
      <c r="G27" s="118">
        <f t="shared" si="2"/>
        <v>1000</v>
      </c>
      <c r="H27" s="114" t="s">
        <v>402</v>
      </c>
      <c r="I27" s="115">
        <v>0</v>
      </c>
      <c r="J27" s="181">
        <v>44417</v>
      </c>
      <c r="K27" s="131">
        <v>44440</v>
      </c>
      <c r="L27" s="125" t="str">
        <f t="shared" ca="1" si="3"/>
        <v>-</v>
      </c>
      <c r="M27" s="131">
        <v>44439</v>
      </c>
      <c r="N27" s="137"/>
      <c r="O27" s="133" t="s">
        <v>78</v>
      </c>
    </row>
    <row r="28" spans="1:15" ht="15" customHeight="1">
      <c r="A28" s="125" t="s">
        <v>46</v>
      </c>
      <c r="B28" s="126">
        <v>250313</v>
      </c>
      <c r="C28" s="119" t="s">
        <v>549</v>
      </c>
      <c r="D28" s="127" t="s">
        <v>43</v>
      </c>
      <c r="E28" s="128">
        <v>5</v>
      </c>
      <c r="F28" s="117">
        <v>220</v>
      </c>
      <c r="G28" s="118">
        <f t="shared" si="2"/>
        <v>1100</v>
      </c>
      <c r="H28" s="114" t="s">
        <v>402</v>
      </c>
      <c r="I28" s="115">
        <v>0</v>
      </c>
      <c r="J28" s="181">
        <v>44417</v>
      </c>
      <c r="K28" s="131">
        <v>44440</v>
      </c>
      <c r="L28" s="125" t="str">
        <f t="shared" ca="1" si="3"/>
        <v>-</v>
      </c>
      <c r="M28" s="131">
        <v>44439</v>
      </c>
      <c r="N28" s="137"/>
      <c r="O28" s="133" t="s">
        <v>78</v>
      </c>
    </row>
    <row r="29" spans="1:15" ht="15" customHeight="1">
      <c r="A29" s="125" t="s">
        <v>46</v>
      </c>
      <c r="B29" s="126">
        <v>250312</v>
      </c>
      <c r="C29" s="119" t="s">
        <v>550</v>
      </c>
      <c r="D29" s="127" t="s">
        <v>43</v>
      </c>
      <c r="E29" s="128">
        <v>5</v>
      </c>
      <c r="F29" s="117">
        <v>220</v>
      </c>
      <c r="G29" s="118">
        <f t="shared" si="2"/>
        <v>1100</v>
      </c>
      <c r="H29" s="114" t="s">
        <v>402</v>
      </c>
      <c r="I29" s="115">
        <v>0</v>
      </c>
      <c r="J29" s="181">
        <v>44417</v>
      </c>
      <c r="K29" s="131">
        <v>44440</v>
      </c>
      <c r="L29" s="125" t="str">
        <f t="shared" ca="1" si="3"/>
        <v>-</v>
      </c>
      <c r="M29" s="131">
        <v>44439</v>
      </c>
      <c r="N29" s="137"/>
      <c r="O29" s="133" t="s">
        <v>78</v>
      </c>
    </row>
    <row r="30" spans="1:15" ht="15" customHeight="1">
      <c r="A30" s="125" t="s">
        <v>46</v>
      </c>
      <c r="B30" s="126">
        <v>250311</v>
      </c>
      <c r="C30" s="119" t="s">
        <v>66</v>
      </c>
      <c r="D30" s="127" t="s">
        <v>43</v>
      </c>
      <c r="E30" s="128">
        <v>5</v>
      </c>
      <c r="F30" s="117">
        <v>600</v>
      </c>
      <c r="G30" s="118">
        <f t="shared" si="2"/>
        <v>3000</v>
      </c>
      <c r="H30" s="114" t="s">
        <v>47</v>
      </c>
      <c r="I30" s="115">
        <v>0</v>
      </c>
      <c r="J30" s="181">
        <v>44417</v>
      </c>
      <c r="K30" s="131">
        <v>44440</v>
      </c>
      <c r="L30" s="125" t="str">
        <f t="shared" ca="1" si="3"/>
        <v>-</v>
      </c>
      <c r="M30" s="131">
        <v>44439</v>
      </c>
      <c r="N30" s="137"/>
      <c r="O30" s="133" t="s">
        <v>78</v>
      </c>
    </row>
    <row r="31" spans="1:15" ht="15" customHeight="1">
      <c r="A31" s="125" t="s">
        <v>36</v>
      </c>
      <c r="B31" s="126">
        <v>248174</v>
      </c>
      <c r="C31" s="119" t="s">
        <v>306</v>
      </c>
      <c r="D31" s="127">
        <v>15.87</v>
      </c>
      <c r="E31" s="128">
        <v>239</v>
      </c>
      <c r="F31" s="117">
        <v>4.9000000000000004</v>
      </c>
      <c r="G31" s="118">
        <f t="shared" si="2"/>
        <v>1171.1000000000001</v>
      </c>
      <c r="H31" s="114" t="s">
        <v>45</v>
      </c>
      <c r="I31" s="115">
        <v>1</v>
      </c>
      <c r="J31" s="181">
        <v>44417</v>
      </c>
      <c r="K31" s="131">
        <v>44420</v>
      </c>
      <c r="L31" s="125" t="str">
        <f t="shared" ca="1" si="3"/>
        <v>-</v>
      </c>
      <c r="M31" s="131">
        <v>44420</v>
      </c>
      <c r="N31" s="137"/>
      <c r="O31" s="133" t="s">
        <v>78</v>
      </c>
    </row>
    <row r="32" spans="1:15" ht="15" customHeight="1">
      <c r="A32" s="119" t="s">
        <v>36</v>
      </c>
      <c r="B32" s="126">
        <v>249585</v>
      </c>
      <c r="C32" s="119" t="s">
        <v>416</v>
      </c>
      <c r="D32" s="127">
        <v>19.05</v>
      </c>
      <c r="E32" s="128">
        <v>10</v>
      </c>
      <c r="F32" s="117">
        <v>8.1999999999999993</v>
      </c>
      <c r="G32" s="118">
        <f t="shared" si="2"/>
        <v>82</v>
      </c>
      <c r="H32" s="114" t="s">
        <v>45</v>
      </c>
      <c r="I32" s="115">
        <v>1</v>
      </c>
      <c r="J32" s="138">
        <v>44418</v>
      </c>
      <c r="K32" s="139">
        <v>44425</v>
      </c>
      <c r="L32" s="125" t="str">
        <f t="shared" ca="1" si="3"/>
        <v>-</v>
      </c>
      <c r="M32" s="131">
        <v>44425</v>
      </c>
      <c r="N32" s="137"/>
      <c r="O32" s="133" t="s">
        <v>78</v>
      </c>
    </row>
    <row r="33" spans="1:15" ht="15" customHeight="1">
      <c r="A33" s="119" t="s">
        <v>36</v>
      </c>
      <c r="B33" s="126">
        <v>249186</v>
      </c>
      <c r="C33" s="119" t="s">
        <v>207</v>
      </c>
      <c r="D33" s="127">
        <v>38.1</v>
      </c>
      <c r="E33" s="128">
        <v>30</v>
      </c>
      <c r="F33" s="117">
        <v>8.3000000000000007</v>
      </c>
      <c r="G33" s="118">
        <f t="shared" si="2"/>
        <v>249.00000000000003</v>
      </c>
      <c r="H33" s="114" t="s">
        <v>45</v>
      </c>
      <c r="I33" s="115">
        <v>1</v>
      </c>
      <c r="J33" s="138">
        <v>44418</v>
      </c>
      <c r="K33" s="139">
        <v>44425</v>
      </c>
      <c r="L33" s="125" t="str">
        <f t="shared" ca="1" si="3"/>
        <v>-</v>
      </c>
      <c r="M33" s="131">
        <v>44425</v>
      </c>
      <c r="N33" s="137"/>
      <c r="O33" s="133" t="s">
        <v>78</v>
      </c>
    </row>
    <row r="34" spans="1:15" ht="15" customHeight="1">
      <c r="A34" s="119" t="s">
        <v>36</v>
      </c>
      <c r="B34" s="126">
        <v>248989</v>
      </c>
      <c r="C34" s="119" t="s">
        <v>551</v>
      </c>
      <c r="D34" s="127">
        <v>28</v>
      </c>
      <c r="E34" s="128">
        <v>40</v>
      </c>
      <c r="F34" s="117">
        <v>6.5</v>
      </c>
      <c r="G34" s="118">
        <f t="shared" si="2"/>
        <v>260</v>
      </c>
      <c r="H34" s="114" t="s">
        <v>45</v>
      </c>
      <c r="I34" s="115">
        <v>1</v>
      </c>
      <c r="J34" s="138">
        <v>44418</v>
      </c>
      <c r="K34" s="139">
        <v>44425</v>
      </c>
      <c r="L34" s="125" t="str">
        <f t="shared" ca="1" si="3"/>
        <v>-</v>
      </c>
      <c r="M34" s="131">
        <v>44425</v>
      </c>
      <c r="N34" s="137"/>
      <c r="O34" s="133" t="s">
        <v>78</v>
      </c>
    </row>
    <row r="35" spans="1:15" ht="15" customHeight="1">
      <c r="A35" s="119" t="s">
        <v>36</v>
      </c>
      <c r="B35" s="126">
        <v>248910</v>
      </c>
      <c r="C35" s="119" t="s">
        <v>552</v>
      </c>
      <c r="D35" s="127">
        <v>11</v>
      </c>
      <c r="E35" s="128">
        <v>15</v>
      </c>
      <c r="F35" s="117">
        <v>6.2999999999999989</v>
      </c>
      <c r="G35" s="118">
        <f t="shared" si="2"/>
        <v>94.499999999999986</v>
      </c>
      <c r="H35" s="114" t="s">
        <v>45</v>
      </c>
      <c r="I35" s="115">
        <v>1</v>
      </c>
      <c r="J35" s="138">
        <v>44418</v>
      </c>
      <c r="K35" s="139">
        <v>44425</v>
      </c>
      <c r="L35" s="125" t="str">
        <f t="shared" ca="1" si="3"/>
        <v>-</v>
      </c>
      <c r="M35" s="131">
        <v>44425</v>
      </c>
      <c r="N35" s="137"/>
      <c r="O35" s="133" t="s">
        <v>78</v>
      </c>
    </row>
    <row r="36" spans="1:15" ht="15" customHeight="1">
      <c r="A36" s="119" t="s">
        <v>36</v>
      </c>
      <c r="B36" s="126">
        <v>250056</v>
      </c>
      <c r="C36" s="119" t="s">
        <v>272</v>
      </c>
      <c r="D36" s="127">
        <v>19</v>
      </c>
      <c r="E36" s="128">
        <v>24</v>
      </c>
      <c r="F36" s="117">
        <v>6.6</v>
      </c>
      <c r="G36" s="118">
        <f t="shared" si="2"/>
        <v>158.39999999999998</v>
      </c>
      <c r="H36" s="114" t="s">
        <v>45</v>
      </c>
      <c r="I36" s="115">
        <v>1</v>
      </c>
      <c r="J36" s="138">
        <v>44423</v>
      </c>
      <c r="K36" s="130">
        <v>44424</v>
      </c>
      <c r="L36" s="125" t="str">
        <f t="shared" ca="1" si="3"/>
        <v>-</v>
      </c>
      <c r="M36" s="131">
        <v>44438</v>
      </c>
      <c r="N36" s="137"/>
      <c r="O36" s="133" t="s">
        <v>78</v>
      </c>
    </row>
    <row r="37" spans="1:15" ht="15" customHeight="1">
      <c r="A37" s="119" t="s">
        <v>36</v>
      </c>
      <c r="B37" s="126">
        <v>249105</v>
      </c>
      <c r="C37" s="119" t="s">
        <v>59</v>
      </c>
      <c r="D37" s="127">
        <v>19.05</v>
      </c>
      <c r="E37" s="128">
        <v>130</v>
      </c>
      <c r="F37" s="117">
        <v>4.9000000000000004</v>
      </c>
      <c r="G37" s="118">
        <f t="shared" si="2"/>
        <v>637</v>
      </c>
      <c r="H37" s="114" t="s">
        <v>45</v>
      </c>
      <c r="I37" s="115">
        <v>1</v>
      </c>
      <c r="J37" s="138">
        <v>44418</v>
      </c>
      <c r="K37" s="139">
        <v>44425</v>
      </c>
      <c r="L37" s="125" t="str">
        <f t="shared" ca="1" si="3"/>
        <v>-</v>
      </c>
      <c r="M37" s="131">
        <v>44425</v>
      </c>
      <c r="N37" s="137"/>
      <c r="O37" s="133" t="s">
        <v>78</v>
      </c>
    </row>
    <row r="38" spans="1:15" ht="15" customHeight="1">
      <c r="A38" s="125" t="s">
        <v>74</v>
      </c>
      <c r="B38" s="126">
        <v>248075</v>
      </c>
      <c r="C38" s="119" t="s">
        <v>553</v>
      </c>
      <c r="D38" s="127" t="s">
        <v>43</v>
      </c>
      <c r="E38" s="128">
        <v>5</v>
      </c>
      <c r="F38" s="117">
        <v>339.48</v>
      </c>
      <c r="G38" s="118">
        <f t="shared" si="2"/>
        <v>1697.4</v>
      </c>
      <c r="H38" s="114" t="s">
        <v>47</v>
      </c>
      <c r="I38" s="115">
        <v>0</v>
      </c>
      <c r="J38" s="138">
        <v>44419</v>
      </c>
      <c r="K38" s="139">
        <v>44428</v>
      </c>
      <c r="L38" s="125" t="str">
        <f t="shared" ca="1" si="3"/>
        <v>-</v>
      </c>
      <c r="M38" s="131">
        <v>44432</v>
      </c>
      <c r="N38" s="137"/>
      <c r="O38" s="133" t="s">
        <v>78</v>
      </c>
    </row>
    <row r="39" spans="1:15" ht="15" customHeight="1">
      <c r="A39" s="125" t="s">
        <v>74</v>
      </c>
      <c r="B39" s="126">
        <v>248093</v>
      </c>
      <c r="C39" s="119" t="s">
        <v>148</v>
      </c>
      <c r="D39" s="127" t="s">
        <v>43</v>
      </c>
      <c r="E39" s="128">
        <v>4</v>
      </c>
      <c r="F39" s="117">
        <f>555.4+140</f>
        <v>695.4</v>
      </c>
      <c r="G39" s="118">
        <f t="shared" si="2"/>
        <v>2781.6</v>
      </c>
      <c r="H39" s="114" t="s">
        <v>47</v>
      </c>
      <c r="I39" s="115">
        <v>0</v>
      </c>
      <c r="J39" s="138">
        <v>44420</v>
      </c>
      <c r="K39" s="139">
        <v>44433</v>
      </c>
      <c r="L39" s="125" t="str">
        <f t="shared" ca="1" si="3"/>
        <v>-</v>
      </c>
      <c r="M39" s="131">
        <v>44456</v>
      </c>
      <c r="N39" s="137"/>
      <c r="O39" s="133" t="s">
        <v>78</v>
      </c>
    </row>
    <row r="40" spans="1:15" ht="15" customHeight="1">
      <c r="A40" s="125" t="s">
        <v>74</v>
      </c>
      <c r="B40" s="126">
        <v>248091</v>
      </c>
      <c r="C40" s="119" t="s">
        <v>197</v>
      </c>
      <c r="D40" s="127" t="s">
        <v>43</v>
      </c>
      <c r="E40" s="128">
        <v>4</v>
      </c>
      <c r="F40" s="117">
        <v>187.68</v>
      </c>
      <c r="G40" s="118">
        <f t="shared" si="2"/>
        <v>750.72</v>
      </c>
      <c r="H40" s="114" t="s">
        <v>47</v>
      </c>
      <c r="I40" s="115">
        <v>0</v>
      </c>
      <c r="J40" s="138">
        <v>44420</v>
      </c>
      <c r="K40" s="139">
        <v>44433</v>
      </c>
      <c r="L40" s="125" t="str">
        <f t="shared" ca="1" si="3"/>
        <v>-</v>
      </c>
      <c r="M40" s="131">
        <v>44435</v>
      </c>
      <c r="N40" s="137"/>
      <c r="O40" s="133" t="s">
        <v>78</v>
      </c>
    </row>
    <row r="41" spans="1:15" ht="15" customHeight="1">
      <c r="A41" s="125" t="s">
        <v>74</v>
      </c>
      <c r="B41" s="126">
        <v>248092</v>
      </c>
      <c r="C41" s="119" t="s">
        <v>149</v>
      </c>
      <c r="D41" s="127" t="s">
        <v>43</v>
      </c>
      <c r="E41" s="128">
        <v>2</v>
      </c>
      <c r="F41" s="117">
        <v>743.02</v>
      </c>
      <c r="G41" s="118">
        <f t="shared" si="2"/>
        <v>1486.04</v>
      </c>
      <c r="H41" s="114" t="s">
        <v>47</v>
      </c>
      <c r="I41" s="115">
        <v>0</v>
      </c>
      <c r="J41" s="138">
        <v>44420</v>
      </c>
      <c r="K41" s="139">
        <v>44433</v>
      </c>
      <c r="L41" s="125" t="str">
        <f t="shared" ca="1" si="3"/>
        <v>-</v>
      </c>
      <c r="M41" s="131">
        <v>44435</v>
      </c>
      <c r="N41" s="137"/>
      <c r="O41" s="133" t="s">
        <v>78</v>
      </c>
    </row>
    <row r="42" spans="1:15" ht="15" customHeight="1">
      <c r="A42" s="119" t="s">
        <v>36</v>
      </c>
      <c r="B42" s="126">
        <v>249367</v>
      </c>
      <c r="C42" s="119" t="s">
        <v>93</v>
      </c>
      <c r="D42" s="127">
        <v>28</v>
      </c>
      <c r="E42" s="128">
        <v>55</v>
      </c>
      <c r="F42" s="117">
        <v>9.9000000000000021</v>
      </c>
      <c r="G42" s="118">
        <f t="shared" si="2"/>
        <v>544.50000000000011</v>
      </c>
      <c r="H42" s="114" t="s">
        <v>55</v>
      </c>
      <c r="I42" s="115">
        <v>2</v>
      </c>
      <c r="J42" s="138">
        <v>44420</v>
      </c>
      <c r="K42" s="139">
        <v>44427</v>
      </c>
      <c r="L42" s="125" t="str">
        <f t="shared" ca="1" si="3"/>
        <v>-</v>
      </c>
      <c r="M42" s="131">
        <v>44425</v>
      </c>
      <c r="N42" s="137"/>
      <c r="O42" s="133" t="s">
        <v>78</v>
      </c>
    </row>
    <row r="43" spans="1:15" ht="15" customHeight="1">
      <c r="A43" s="119" t="s">
        <v>36</v>
      </c>
      <c r="B43" s="126">
        <v>248952</v>
      </c>
      <c r="C43" s="119" t="s">
        <v>554</v>
      </c>
      <c r="D43" s="127">
        <v>28</v>
      </c>
      <c r="E43" s="128">
        <v>20</v>
      </c>
      <c r="F43" s="117">
        <v>6.5</v>
      </c>
      <c r="G43" s="118">
        <f t="shared" si="2"/>
        <v>130</v>
      </c>
      <c r="H43" s="114" t="s">
        <v>45</v>
      </c>
      <c r="I43" s="115">
        <v>1</v>
      </c>
      <c r="J43" s="138">
        <v>44420</v>
      </c>
      <c r="K43" s="139">
        <v>44427</v>
      </c>
      <c r="L43" s="125" t="str">
        <f t="shared" ca="1" si="3"/>
        <v>-</v>
      </c>
      <c r="M43" s="131">
        <v>44425</v>
      </c>
      <c r="N43" s="137"/>
      <c r="O43" s="133" t="s">
        <v>78</v>
      </c>
    </row>
    <row r="44" spans="1:15" ht="15" customHeight="1">
      <c r="A44" s="119" t="s">
        <v>36</v>
      </c>
      <c r="B44" s="126">
        <v>249576</v>
      </c>
      <c r="C44" s="119" t="s">
        <v>171</v>
      </c>
      <c r="D44" s="127">
        <v>31.75</v>
      </c>
      <c r="E44" s="128">
        <v>30</v>
      </c>
      <c r="F44" s="117">
        <v>5.0999999999999996</v>
      </c>
      <c r="G44" s="118">
        <f t="shared" si="2"/>
        <v>153</v>
      </c>
      <c r="H44" s="114" t="s">
        <v>257</v>
      </c>
      <c r="I44" s="115">
        <v>1</v>
      </c>
      <c r="J44" s="138">
        <v>44420</v>
      </c>
      <c r="K44" s="139">
        <v>44427</v>
      </c>
      <c r="L44" s="125" t="str">
        <f t="shared" ca="1" si="3"/>
        <v>-</v>
      </c>
      <c r="M44" s="131">
        <v>44428</v>
      </c>
      <c r="N44" s="137"/>
      <c r="O44" s="133" t="s">
        <v>78</v>
      </c>
    </row>
    <row r="45" spans="1:15" ht="15" customHeight="1">
      <c r="A45" s="119" t="s">
        <v>36</v>
      </c>
      <c r="B45" s="126">
        <v>249418</v>
      </c>
      <c r="C45" s="119" t="s">
        <v>54</v>
      </c>
      <c r="D45" s="127">
        <v>14.03</v>
      </c>
      <c r="E45" s="128">
        <v>57</v>
      </c>
      <c r="F45" s="117">
        <v>6.6999999999999993</v>
      </c>
      <c r="G45" s="118">
        <f t="shared" si="2"/>
        <v>381.9</v>
      </c>
      <c r="H45" s="114" t="s">
        <v>55</v>
      </c>
      <c r="I45" s="115">
        <v>1</v>
      </c>
      <c r="J45" s="138">
        <v>44420</v>
      </c>
      <c r="K45" s="139">
        <v>44427</v>
      </c>
      <c r="L45" s="125" t="str">
        <f t="shared" ca="1" si="3"/>
        <v>-</v>
      </c>
      <c r="M45" s="131">
        <v>44428</v>
      </c>
      <c r="N45" s="137"/>
      <c r="O45" s="133" t="s">
        <v>78</v>
      </c>
    </row>
    <row r="46" spans="1:15" ht="15" customHeight="1">
      <c r="A46" s="119" t="s">
        <v>36</v>
      </c>
      <c r="B46" s="126">
        <v>249272</v>
      </c>
      <c r="C46" s="119" t="s">
        <v>555</v>
      </c>
      <c r="D46" s="127">
        <v>19</v>
      </c>
      <c r="E46" s="128">
        <v>5</v>
      </c>
      <c r="F46" s="117">
        <v>8.1999999999999993</v>
      </c>
      <c r="G46" s="118">
        <f t="shared" si="2"/>
        <v>41</v>
      </c>
      <c r="H46" s="114" t="s">
        <v>45</v>
      </c>
      <c r="I46" s="115">
        <v>1</v>
      </c>
      <c r="J46" s="138">
        <v>44420</v>
      </c>
      <c r="K46" s="139">
        <v>44427</v>
      </c>
      <c r="L46" s="125" t="str">
        <f t="shared" ca="1" si="3"/>
        <v>-</v>
      </c>
      <c r="M46" s="131">
        <v>44425</v>
      </c>
      <c r="N46" s="137"/>
      <c r="O46" s="133" t="s">
        <v>78</v>
      </c>
    </row>
    <row r="47" spans="1:15" ht="15" customHeight="1">
      <c r="A47" s="119" t="s">
        <v>36</v>
      </c>
      <c r="B47" s="126">
        <v>248951</v>
      </c>
      <c r="C47" s="119" t="s">
        <v>386</v>
      </c>
      <c r="D47" s="127">
        <v>38</v>
      </c>
      <c r="E47" s="128">
        <v>10</v>
      </c>
      <c r="F47" s="117">
        <v>11.100000000000001</v>
      </c>
      <c r="G47" s="118">
        <f t="shared" si="2"/>
        <v>111.00000000000001</v>
      </c>
      <c r="H47" s="114" t="s">
        <v>45</v>
      </c>
      <c r="I47" s="115">
        <v>1</v>
      </c>
      <c r="J47" s="138">
        <v>44420</v>
      </c>
      <c r="K47" s="139">
        <v>44427</v>
      </c>
      <c r="L47" s="125" t="str">
        <f t="shared" ca="1" si="3"/>
        <v>-</v>
      </c>
      <c r="M47" s="131">
        <v>44427</v>
      </c>
      <c r="N47" s="137"/>
      <c r="O47" s="133" t="s">
        <v>78</v>
      </c>
    </row>
    <row r="48" spans="1:15" ht="15" customHeight="1">
      <c r="A48" s="125" t="s">
        <v>74</v>
      </c>
      <c r="B48" s="126">
        <v>248834</v>
      </c>
      <c r="C48" s="119" t="s">
        <v>365</v>
      </c>
      <c r="D48" s="134" t="s">
        <v>43</v>
      </c>
      <c r="E48" s="135">
        <v>1</v>
      </c>
      <c r="F48" s="117">
        <v>200.54</v>
      </c>
      <c r="G48" s="118">
        <f t="shared" si="2"/>
        <v>200.54</v>
      </c>
      <c r="H48" s="114" t="s">
        <v>87</v>
      </c>
      <c r="I48" s="115">
        <v>2</v>
      </c>
      <c r="J48" s="138">
        <v>44424</v>
      </c>
      <c r="K48" s="131">
        <v>44425</v>
      </c>
      <c r="L48" s="125" t="str">
        <f t="shared" ca="1" si="3"/>
        <v>-</v>
      </c>
      <c r="M48" s="131">
        <v>44425</v>
      </c>
      <c r="N48" s="137"/>
      <c r="O48" s="133" t="s">
        <v>78</v>
      </c>
    </row>
    <row r="49" spans="1:15" ht="15" customHeight="1">
      <c r="A49" s="125" t="s">
        <v>445</v>
      </c>
      <c r="B49" s="126">
        <v>250427</v>
      </c>
      <c r="C49" s="119" t="s">
        <v>141</v>
      </c>
      <c r="D49" s="134" t="s">
        <v>43</v>
      </c>
      <c r="E49" s="135">
        <v>1</v>
      </c>
      <c r="F49" s="117">
        <v>2040</v>
      </c>
      <c r="G49" s="118">
        <f t="shared" si="2"/>
        <v>2040</v>
      </c>
      <c r="H49" s="114" t="s">
        <v>47</v>
      </c>
      <c r="I49" s="115">
        <v>0</v>
      </c>
      <c r="J49" s="138">
        <v>44456</v>
      </c>
      <c r="K49" s="131">
        <v>44466</v>
      </c>
      <c r="L49" s="125" t="str">
        <f t="shared" ca="1" si="3"/>
        <v>-</v>
      </c>
      <c r="M49" s="131">
        <v>44467</v>
      </c>
      <c r="N49" s="137"/>
      <c r="O49" s="133" t="s">
        <v>78</v>
      </c>
    </row>
    <row r="50" spans="1:15" ht="15" customHeight="1">
      <c r="A50" s="125" t="s">
        <v>445</v>
      </c>
      <c r="B50" s="126">
        <v>250268</v>
      </c>
      <c r="C50" s="119" t="s">
        <v>556</v>
      </c>
      <c r="D50" s="134" t="s">
        <v>43</v>
      </c>
      <c r="E50" s="135">
        <v>1</v>
      </c>
      <c r="F50" s="117">
        <v>440</v>
      </c>
      <c r="G50" s="118">
        <f t="shared" si="2"/>
        <v>440</v>
      </c>
      <c r="H50" s="114" t="s">
        <v>47</v>
      </c>
      <c r="I50" s="115">
        <v>0</v>
      </c>
      <c r="J50" s="138">
        <v>44456</v>
      </c>
      <c r="K50" s="131">
        <v>44466</v>
      </c>
      <c r="L50" s="125" t="str">
        <f t="shared" ca="1" si="3"/>
        <v>-</v>
      </c>
      <c r="M50" s="131">
        <v>44467</v>
      </c>
      <c r="N50" s="137"/>
      <c r="O50" s="133" t="s">
        <v>78</v>
      </c>
    </row>
    <row r="51" spans="1:15" ht="15" customHeight="1">
      <c r="A51" s="119" t="s">
        <v>36</v>
      </c>
      <c r="B51" s="126">
        <v>249345</v>
      </c>
      <c r="C51" s="119" t="s">
        <v>83</v>
      </c>
      <c r="D51" s="134">
        <v>20</v>
      </c>
      <c r="E51" s="135">
        <v>15</v>
      </c>
      <c r="F51" s="117">
        <v>6.2999999999999989</v>
      </c>
      <c r="G51" s="118">
        <f t="shared" si="2"/>
        <v>94.499999999999986</v>
      </c>
      <c r="H51" s="114" t="s">
        <v>45</v>
      </c>
      <c r="I51" s="115">
        <v>1</v>
      </c>
      <c r="J51" s="138">
        <v>44424</v>
      </c>
      <c r="K51" s="131">
        <v>44432</v>
      </c>
      <c r="L51" s="125" t="str">
        <f t="shared" ca="1" si="3"/>
        <v>-</v>
      </c>
      <c r="M51" s="131">
        <v>44440</v>
      </c>
      <c r="N51" s="137"/>
      <c r="O51" s="133" t="s">
        <v>78</v>
      </c>
    </row>
    <row r="52" spans="1:15" ht="15" customHeight="1">
      <c r="A52" s="119" t="s">
        <v>36</v>
      </c>
      <c r="B52" s="126">
        <v>250117</v>
      </c>
      <c r="C52" s="119" t="s">
        <v>449</v>
      </c>
      <c r="D52" s="127">
        <v>19</v>
      </c>
      <c r="E52" s="128">
        <v>60</v>
      </c>
      <c r="F52" s="117">
        <v>5.35</v>
      </c>
      <c r="G52" s="118">
        <f t="shared" si="2"/>
        <v>321</v>
      </c>
      <c r="H52" s="114" t="s">
        <v>45</v>
      </c>
      <c r="I52" s="115">
        <v>1</v>
      </c>
      <c r="J52" s="138">
        <v>44424</v>
      </c>
      <c r="K52" s="131">
        <v>44432</v>
      </c>
      <c r="L52" s="125" t="str">
        <f t="shared" ca="1" si="3"/>
        <v>-</v>
      </c>
      <c r="M52" s="131">
        <v>44440</v>
      </c>
      <c r="N52" s="137"/>
      <c r="O52" s="133" t="s">
        <v>78</v>
      </c>
    </row>
    <row r="53" spans="1:15">
      <c r="A53" s="119" t="s">
        <v>36</v>
      </c>
      <c r="B53" s="126">
        <v>249983</v>
      </c>
      <c r="C53" s="119" t="s">
        <v>557</v>
      </c>
      <c r="D53" s="127">
        <v>19</v>
      </c>
      <c r="E53" s="128">
        <v>50</v>
      </c>
      <c r="F53" s="117">
        <v>6.2999999999999989</v>
      </c>
      <c r="G53" s="118">
        <f t="shared" si="2"/>
        <v>314.99999999999994</v>
      </c>
      <c r="H53" s="114" t="s">
        <v>45</v>
      </c>
      <c r="I53" s="115">
        <v>1</v>
      </c>
      <c r="J53" s="138">
        <v>44424</v>
      </c>
      <c r="K53" s="131">
        <v>44432</v>
      </c>
      <c r="L53" s="125" t="str">
        <f t="shared" ca="1" si="3"/>
        <v>-</v>
      </c>
      <c r="M53" s="131">
        <v>44440</v>
      </c>
      <c r="N53" s="137"/>
      <c r="O53" s="133" t="s">
        <v>78</v>
      </c>
    </row>
    <row r="54" spans="1:15" ht="15" customHeight="1">
      <c r="A54" s="119" t="s">
        <v>36</v>
      </c>
      <c r="B54" s="126">
        <v>249508</v>
      </c>
      <c r="C54" s="119" t="s">
        <v>558</v>
      </c>
      <c r="D54" s="127">
        <v>19.05</v>
      </c>
      <c r="E54" s="128">
        <v>30</v>
      </c>
      <c r="F54" s="117">
        <v>6.2999999999999989</v>
      </c>
      <c r="G54" s="118">
        <f t="shared" si="2"/>
        <v>188.99999999999997</v>
      </c>
      <c r="H54" s="114" t="s">
        <v>45</v>
      </c>
      <c r="I54" s="115">
        <v>1</v>
      </c>
      <c r="J54" s="138">
        <v>44424</v>
      </c>
      <c r="K54" s="131">
        <v>44432</v>
      </c>
      <c r="L54" s="125" t="str">
        <f t="shared" ca="1" si="3"/>
        <v>-</v>
      </c>
      <c r="M54" s="131">
        <v>44440</v>
      </c>
      <c r="N54" s="137"/>
      <c r="O54" s="133" t="s">
        <v>78</v>
      </c>
    </row>
    <row r="55" spans="1:15" ht="15" customHeight="1">
      <c r="A55" s="119" t="s">
        <v>36</v>
      </c>
      <c r="B55" s="141">
        <v>249509</v>
      </c>
      <c r="C55" s="119" t="s">
        <v>559</v>
      </c>
      <c r="D55" s="127">
        <v>19.05</v>
      </c>
      <c r="E55" s="128">
        <v>30</v>
      </c>
      <c r="F55" s="117">
        <v>6.2999999999999989</v>
      </c>
      <c r="G55" s="118">
        <f t="shared" si="2"/>
        <v>188.99999999999997</v>
      </c>
      <c r="H55" s="114" t="s">
        <v>45</v>
      </c>
      <c r="I55" s="115">
        <v>1</v>
      </c>
      <c r="J55" s="138">
        <v>44424</v>
      </c>
      <c r="K55" s="131">
        <v>44432</v>
      </c>
      <c r="L55" s="125" t="str">
        <f t="shared" ca="1" si="3"/>
        <v>-</v>
      </c>
      <c r="M55" s="131">
        <v>44440</v>
      </c>
      <c r="N55" s="137"/>
      <c r="O55" s="133" t="s">
        <v>78</v>
      </c>
    </row>
    <row r="56" spans="1:15" ht="15" customHeight="1">
      <c r="A56" s="119" t="s">
        <v>36</v>
      </c>
      <c r="B56" s="141">
        <v>248636</v>
      </c>
      <c r="C56" s="119" t="s">
        <v>298</v>
      </c>
      <c r="D56" s="127">
        <v>22.1</v>
      </c>
      <c r="E56" s="128">
        <v>80</v>
      </c>
      <c r="F56" s="117">
        <v>5.35</v>
      </c>
      <c r="G56" s="118">
        <f t="shared" si="2"/>
        <v>428</v>
      </c>
      <c r="H56" s="114" t="s">
        <v>192</v>
      </c>
      <c r="I56" s="115">
        <v>0</v>
      </c>
      <c r="J56" s="138">
        <v>44424</v>
      </c>
      <c r="K56" s="131">
        <v>44428</v>
      </c>
      <c r="L56" s="125" t="str">
        <f t="shared" ca="1" si="3"/>
        <v>-</v>
      </c>
      <c r="M56" s="131">
        <v>44427</v>
      </c>
      <c r="N56" s="137"/>
      <c r="O56" s="133" t="s">
        <v>78</v>
      </c>
    </row>
    <row r="57" spans="1:15" ht="15" customHeight="1">
      <c r="A57" s="119" t="s">
        <v>36</v>
      </c>
      <c r="B57" s="141">
        <v>248638</v>
      </c>
      <c r="C57" s="119" t="s">
        <v>560</v>
      </c>
      <c r="D57" s="127">
        <v>18.100000000000001</v>
      </c>
      <c r="E57" s="128">
        <v>40</v>
      </c>
      <c r="F57" s="117">
        <v>6.4999999999999991</v>
      </c>
      <c r="G57" s="118">
        <f t="shared" si="2"/>
        <v>259.99999999999994</v>
      </c>
      <c r="H57" s="114" t="s">
        <v>192</v>
      </c>
      <c r="I57" s="115">
        <v>0</v>
      </c>
      <c r="J57" s="138">
        <v>44424</v>
      </c>
      <c r="K57" s="131">
        <v>44428</v>
      </c>
      <c r="L57" s="125" t="str">
        <f t="shared" ca="1" si="3"/>
        <v>-</v>
      </c>
      <c r="M57" s="131">
        <v>44427</v>
      </c>
      <c r="N57" s="137"/>
      <c r="O57" s="133" t="s">
        <v>78</v>
      </c>
    </row>
    <row r="58" spans="1:15">
      <c r="A58" s="119" t="s">
        <v>36</v>
      </c>
      <c r="B58" s="141">
        <v>249997</v>
      </c>
      <c r="C58" s="119" t="s">
        <v>561</v>
      </c>
      <c r="D58" s="127">
        <v>33</v>
      </c>
      <c r="E58" s="128">
        <v>30</v>
      </c>
      <c r="F58" s="117">
        <v>9.9</v>
      </c>
      <c r="G58" s="118">
        <f t="shared" si="2"/>
        <v>297</v>
      </c>
      <c r="H58" s="114" t="s">
        <v>45</v>
      </c>
      <c r="I58" s="115">
        <v>2</v>
      </c>
      <c r="J58" s="138">
        <v>44425</v>
      </c>
      <c r="K58" s="131">
        <v>44433</v>
      </c>
      <c r="L58" s="125" t="str">
        <f t="shared" ca="1" si="3"/>
        <v>-</v>
      </c>
      <c r="M58" s="131">
        <v>44440</v>
      </c>
      <c r="N58" s="137"/>
      <c r="O58" s="133" t="s">
        <v>78</v>
      </c>
    </row>
    <row r="59" spans="1:15">
      <c r="A59" s="119" t="s">
        <v>36</v>
      </c>
      <c r="B59" s="141">
        <v>250001</v>
      </c>
      <c r="C59" s="119" t="s">
        <v>72</v>
      </c>
      <c r="D59" s="127">
        <v>19</v>
      </c>
      <c r="E59" s="128">
        <v>50</v>
      </c>
      <c r="F59" s="117">
        <v>8.1</v>
      </c>
      <c r="G59" s="118">
        <f t="shared" si="2"/>
        <v>405</v>
      </c>
      <c r="H59" s="114" t="s">
        <v>55</v>
      </c>
      <c r="I59" s="115">
        <v>1</v>
      </c>
      <c r="J59" s="138">
        <v>44425</v>
      </c>
      <c r="K59" s="131">
        <v>44433</v>
      </c>
      <c r="L59" s="125" t="str">
        <f t="shared" ca="1" si="3"/>
        <v>-</v>
      </c>
      <c r="M59" s="131">
        <v>44440</v>
      </c>
      <c r="N59" s="137"/>
      <c r="O59" s="133" t="s">
        <v>78</v>
      </c>
    </row>
    <row r="60" spans="1:15">
      <c r="A60" s="119" t="s">
        <v>36</v>
      </c>
      <c r="B60" s="141">
        <v>250034</v>
      </c>
      <c r="C60" s="119" t="s">
        <v>562</v>
      </c>
      <c r="D60" s="127">
        <v>19</v>
      </c>
      <c r="E60" s="128">
        <v>148</v>
      </c>
      <c r="F60" s="117">
        <f>G60/E60</f>
        <v>4.3040540540540544</v>
      </c>
      <c r="G60" s="118">
        <v>637</v>
      </c>
      <c r="H60" s="114" t="s">
        <v>55</v>
      </c>
      <c r="I60" s="115">
        <v>1</v>
      </c>
      <c r="J60" s="138">
        <v>44425</v>
      </c>
      <c r="K60" s="131">
        <v>44433</v>
      </c>
      <c r="L60" s="125" t="str">
        <f t="shared" ca="1" si="3"/>
        <v>-</v>
      </c>
      <c r="M60" s="131">
        <v>44440</v>
      </c>
      <c r="N60" s="137"/>
      <c r="O60" s="133" t="s">
        <v>78</v>
      </c>
    </row>
    <row r="61" spans="1:15">
      <c r="A61" s="119" t="s">
        <v>36</v>
      </c>
      <c r="B61" s="141">
        <v>249507</v>
      </c>
      <c r="C61" s="119" t="s">
        <v>563</v>
      </c>
      <c r="D61" s="127">
        <v>19.05</v>
      </c>
      <c r="E61" s="128">
        <v>30</v>
      </c>
      <c r="F61" s="117">
        <v>6.2999999999999989</v>
      </c>
      <c r="G61" s="118">
        <f t="shared" si="2"/>
        <v>188.99999999999997</v>
      </c>
      <c r="H61" s="114" t="s">
        <v>45</v>
      </c>
      <c r="I61" s="115">
        <v>1</v>
      </c>
      <c r="J61" s="138">
        <v>44425</v>
      </c>
      <c r="K61" s="131">
        <v>44433</v>
      </c>
      <c r="L61" s="125" t="str">
        <f t="shared" ca="1" si="3"/>
        <v>-</v>
      </c>
      <c r="M61" s="131">
        <v>44440</v>
      </c>
      <c r="N61" s="137"/>
      <c r="O61" s="133" t="s">
        <v>78</v>
      </c>
    </row>
    <row r="62" spans="1:15" ht="15" customHeight="1">
      <c r="A62" s="119" t="s">
        <v>36</v>
      </c>
      <c r="B62" s="141">
        <v>250502</v>
      </c>
      <c r="C62" s="119" t="s">
        <v>564</v>
      </c>
      <c r="D62" s="127">
        <v>44.45</v>
      </c>
      <c r="E62" s="128">
        <v>25</v>
      </c>
      <c r="F62" s="117">
        <v>12</v>
      </c>
      <c r="G62" s="118">
        <f t="shared" si="2"/>
        <v>300</v>
      </c>
      <c r="H62" s="114" t="s">
        <v>45</v>
      </c>
      <c r="I62" s="115">
        <v>1</v>
      </c>
      <c r="J62" s="129">
        <v>44428</v>
      </c>
      <c r="K62" s="131">
        <v>44435</v>
      </c>
      <c r="L62" s="125" t="str">
        <f t="shared" ca="1" si="3"/>
        <v>-</v>
      </c>
      <c r="M62" s="131">
        <v>44440</v>
      </c>
      <c r="N62" s="137"/>
      <c r="O62" s="133" t="s">
        <v>78</v>
      </c>
    </row>
    <row r="63" spans="1:15" ht="15" customHeight="1">
      <c r="A63" s="119" t="s">
        <v>36</v>
      </c>
      <c r="B63" s="141">
        <v>249405</v>
      </c>
      <c r="C63" s="119" t="s">
        <v>565</v>
      </c>
      <c r="D63" s="127">
        <v>15.875</v>
      </c>
      <c r="E63" s="128">
        <v>82</v>
      </c>
      <c r="F63" s="117">
        <v>5.35</v>
      </c>
      <c r="G63" s="118">
        <f t="shared" si="2"/>
        <v>438.7</v>
      </c>
      <c r="H63" s="114" t="s">
        <v>45</v>
      </c>
      <c r="I63" s="115">
        <v>1</v>
      </c>
      <c r="J63" s="129">
        <v>44428</v>
      </c>
      <c r="K63" s="131">
        <v>44435</v>
      </c>
      <c r="L63" s="125" t="str">
        <f t="shared" ca="1" si="3"/>
        <v>-</v>
      </c>
      <c r="M63" s="131">
        <v>44440</v>
      </c>
      <c r="N63" s="137"/>
      <c r="O63" s="133" t="s">
        <v>78</v>
      </c>
    </row>
    <row r="64" spans="1:15" ht="15" customHeight="1">
      <c r="A64" s="119" t="s">
        <v>36</v>
      </c>
      <c r="B64" s="126">
        <v>249406</v>
      </c>
      <c r="C64" s="119" t="s">
        <v>56</v>
      </c>
      <c r="D64" s="127">
        <v>19.05</v>
      </c>
      <c r="E64" s="128">
        <v>76</v>
      </c>
      <c r="F64" s="117">
        <v>5.35</v>
      </c>
      <c r="G64" s="118">
        <f t="shared" si="2"/>
        <v>406.59999999999997</v>
      </c>
      <c r="H64" s="114" t="s">
        <v>45</v>
      </c>
      <c r="I64" s="115">
        <v>1</v>
      </c>
      <c r="J64" s="129">
        <v>44428</v>
      </c>
      <c r="K64" s="131">
        <v>44435</v>
      </c>
      <c r="L64" s="125" t="str">
        <f t="shared" ca="1" si="3"/>
        <v>-</v>
      </c>
      <c r="M64" s="131">
        <v>44440</v>
      </c>
      <c r="N64" s="137"/>
      <c r="O64" s="133" t="s">
        <v>78</v>
      </c>
    </row>
    <row r="65" spans="1:15">
      <c r="A65" s="119" t="s">
        <v>36</v>
      </c>
      <c r="B65" s="141">
        <v>250668</v>
      </c>
      <c r="C65" s="119" t="s">
        <v>566</v>
      </c>
      <c r="D65" s="127">
        <v>38</v>
      </c>
      <c r="E65" s="128">
        <v>15</v>
      </c>
      <c r="F65" s="117">
        <v>10.100000000000001</v>
      </c>
      <c r="G65" s="118">
        <f t="shared" si="2"/>
        <v>151.50000000000003</v>
      </c>
      <c r="H65" s="114" t="s">
        <v>55</v>
      </c>
      <c r="I65" s="115">
        <v>1</v>
      </c>
      <c r="J65" s="129">
        <v>44428</v>
      </c>
      <c r="K65" s="131">
        <v>44435</v>
      </c>
      <c r="L65" s="125" t="str">
        <f t="shared" ca="1" si="3"/>
        <v>-</v>
      </c>
      <c r="M65" s="131">
        <v>44439</v>
      </c>
      <c r="N65" s="137"/>
      <c r="O65" s="133" t="s">
        <v>78</v>
      </c>
    </row>
    <row r="66" spans="1:15" ht="15" customHeight="1">
      <c r="A66" s="119" t="s">
        <v>36</v>
      </c>
      <c r="B66" s="141">
        <v>250331</v>
      </c>
      <c r="C66" s="119" t="s">
        <v>567</v>
      </c>
      <c r="D66" s="127">
        <v>24</v>
      </c>
      <c r="E66" s="128">
        <v>4</v>
      </c>
      <c r="F66" s="117">
        <v>8.4</v>
      </c>
      <c r="G66" s="118">
        <f t="shared" si="2"/>
        <v>33.6</v>
      </c>
      <c r="H66" s="114" t="s">
        <v>45</v>
      </c>
      <c r="I66" s="115">
        <v>1</v>
      </c>
      <c r="J66" s="129">
        <v>44428</v>
      </c>
      <c r="K66" s="131">
        <v>44435</v>
      </c>
      <c r="L66" s="125" t="str">
        <f t="shared" ca="1" si="3"/>
        <v>-</v>
      </c>
      <c r="M66" s="131">
        <v>44439</v>
      </c>
      <c r="N66" s="137"/>
      <c r="O66" s="133" t="s">
        <v>78</v>
      </c>
    </row>
    <row r="67" spans="1:15" ht="15" customHeight="1">
      <c r="A67" s="119" t="s">
        <v>36</v>
      </c>
      <c r="B67" s="141">
        <v>250289</v>
      </c>
      <c r="C67" s="119" t="s">
        <v>544</v>
      </c>
      <c r="D67" s="127">
        <v>19.850000000000001</v>
      </c>
      <c r="E67" s="128">
        <v>49</v>
      </c>
      <c r="F67" s="117">
        <v>6.2999999999999989</v>
      </c>
      <c r="G67" s="118">
        <f t="shared" ref="G67:G79" si="4">F67*E67</f>
        <v>308.69999999999993</v>
      </c>
      <c r="H67" s="114" t="s">
        <v>45</v>
      </c>
      <c r="I67" s="115">
        <v>1</v>
      </c>
      <c r="J67" s="129">
        <v>44428</v>
      </c>
      <c r="K67" s="131">
        <v>44435</v>
      </c>
      <c r="L67" s="125" t="str">
        <f t="shared" ca="1" si="3"/>
        <v>-</v>
      </c>
      <c r="M67" s="131">
        <v>44440</v>
      </c>
      <c r="N67" s="137"/>
      <c r="O67" s="133" t="s">
        <v>78</v>
      </c>
    </row>
    <row r="68" spans="1:15" ht="15" customHeight="1">
      <c r="A68" s="119" t="s">
        <v>36</v>
      </c>
      <c r="B68" s="141">
        <v>250084</v>
      </c>
      <c r="C68" s="119" t="s">
        <v>568</v>
      </c>
      <c r="D68" s="127">
        <v>15.88</v>
      </c>
      <c r="E68" s="128">
        <v>15</v>
      </c>
      <c r="F68" s="117">
        <v>6.2999999999999989</v>
      </c>
      <c r="G68" s="118">
        <f t="shared" si="4"/>
        <v>94.499999999999986</v>
      </c>
      <c r="H68" s="114" t="s">
        <v>45</v>
      </c>
      <c r="I68" s="115">
        <v>1</v>
      </c>
      <c r="J68" s="129">
        <v>44428</v>
      </c>
      <c r="K68" s="131">
        <v>44435</v>
      </c>
      <c r="L68" s="125" t="str">
        <f t="shared" ref="L68:L79" ca="1" si="5">IF(AND(K68=TODAY(),ISBLANK(M68)=TRUE()),"SIM",IF(AND(K68&lt;TODAY(),ISBLANK(M68)=TRUE()),IF(ISBLANK(K68),"-","EM ATRASO"),"-"))</f>
        <v>-</v>
      </c>
      <c r="M68" s="131">
        <v>44440</v>
      </c>
      <c r="N68" s="137"/>
      <c r="O68" s="133" t="s">
        <v>78</v>
      </c>
    </row>
    <row r="69" spans="1:15" ht="15" customHeight="1">
      <c r="A69" s="119" t="s">
        <v>445</v>
      </c>
      <c r="B69" s="141">
        <v>249499</v>
      </c>
      <c r="C69" s="119" t="s">
        <v>447</v>
      </c>
      <c r="D69" s="127" t="s">
        <v>43</v>
      </c>
      <c r="E69" s="128">
        <v>10</v>
      </c>
      <c r="F69" s="117">
        <v>100</v>
      </c>
      <c r="G69" s="118">
        <f t="shared" si="4"/>
        <v>1000</v>
      </c>
      <c r="H69" s="114" t="s">
        <v>448</v>
      </c>
      <c r="I69" s="115">
        <v>0</v>
      </c>
      <c r="J69" s="113">
        <v>44431</v>
      </c>
      <c r="K69" s="131">
        <v>44439</v>
      </c>
      <c r="L69" s="125" t="str">
        <f ca="1">IF(AND(K69=TODAY(),ISBLANK(M69)=TRUE()),"SIM",IF(AND(K69&lt;TODAY(),ISBLANK(M69)=TRUE()),IF(ISBLANK(K69),"-","EM ATRASO"),"-"))</f>
        <v>-</v>
      </c>
      <c r="M69" s="131">
        <v>44417</v>
      </c>
      <c r="N69" s="137"/>
      <c r="O69" s="133" t="s">
        <v>78</v>
      </c>
    </row>
    <row r="70" spans="1:15" ht="15" customHeight="1">
      <c r="A70" s="119" t="s">
        <v>445</v>
      </c>
      <c r="B70" s="141">
        <v>249498</v>
      </c>
      <c r="C70" s="119" t="s">
        <v>446</v>
      </c>
      <c r="D70" s="127" t="s">
        <v>43</v>
      </c>
      <c r="E70" s="128">
        <v>19</v>
      </c>
      <c r="F70" s="117">
        <v>120</v>
      </c>
      <c r="G70" s="118">
        <f t="shared" si="4"/>
        <v>2280</v>
      </c>
      <c r="H70" s="114" t="s">
        <v>448</v>
      </c>
      <c r="I70" s="115">
        <v>0</v>
      </c>
      <c r="J70" s="113">
        <v>44433</v>
      </c>
      <c r="K70" s="131">
        <v>44439</v>
      </c>
      <c r="L70" s="125" t="str">
        <f ca="1">IF(AND(K70=TODAY(),ISBLANK(M70)=TRUE()),"SIM",IF(AND(K70&lt;TODAY(),ISBLANK(M70)=TRUE()),IF(ISBLANK(K70),"-","EM ATRASO"),"-"))</f>
        <v>-</v>
      </c>
      <c r="M70" s="131">
        <v>44417</v>
      </c>
      <c r="N70" s="137"/>
      <c r="O70" s="133" t="s">
        <v>78</v>
      </c>
    </row>
    <row r="71" spans="1:15" ht="15" customHeight="1">
      <c r="A71" s="119" t="s">
        <v>36</v>
      </c>
      <c r="B71" s="141">
        <v>248988</v>
      </c>
      <c r="C71" s="119" t="s">
        <v>189</v>
      </c>
      <c r="D71" s="127">
        <v>24</v>
      </c>
      <c r="E71" s="128">
        <v>99</v>
      </c>
      <c r="F71" s="117">
        <v>3.7</v>
      </c>
      <c r="G71" s="118">
        <f t="shared" si="4"/>
        <v>366.3</v>
      </c>
      <c r="H71" s="114" t="s">
        <v>44</v>
      </c>
      <c r="I71" s="115">
        <v>0</v>
      </c>
      <c r="J71" s="113">
        <v>44432</v>
      </c>
      <c r="K71" s="131">
        <v>44439</v>
      </c>
      <c r="L71" s="125" t="str">
        <f t="shared" ca="1" si="5"/>
        <v>-</v>
      </c>
      <c r="M71" s="131">
        <v>44440</v>
      </c>
      <c r="N71" s="137"/>
      <c r="O71" s="133" t="s">
        <v>78</v>
      </c>
    </row>
    <row r="72" spans="1:15" ht="15" customHeight="1">
      <c r="A72" s="119" t="s">
        <v>36</v>
      </c>
      <c r="B72" s="141">
        <v>249900</v>
      </c>
      <c r="C72" s="119" t="s">
        <v>570</v>
      </c>
      <c r="D72" s="127">
        <v>28</v>
      </c>
      <c r="E72" s="128">
        <v>31</v>
      </c>
      <c r="F72" s="117">
        <v>6.5</v>
      </c>
      <c r="G72" s="118">
        <f t="shared" si="4"/>
        <v>201.5</v>
      </c>
      <c r="H72" s="114" t="s">
        <v>45</v>
      </c>
      <c r="I72" s="115">
        <v>1</v>
      </c>
      <c r="J72" s="113">
        <v>44432</v>
      </c>
      <c r="K72" s="131">
        <v>44439</v>
      </c>
      <c r="L72" s="125" t="str">
        <f t="shared" ca="1" si="5"/>
        <v>-</v>
      </c>
      <c r="M72" s="131">
        <v>44440</v>
      </c>
      <c r="N72" s="137"/>
      <c r="O72" s="133" t="s">
        <v>78</v>
      </c>
    </row>
    <row r="73" spans="1:15" ht="15" customHeight="1">
      <c r="A73" s="119" t="s">
        <v>46</v>
      </c>
      <c r="B73" s="141">
        <v>248075</v>
      </c>
      <c r="C73" s="119" t="s">
        <v>553</v>
      </c>
      <c r="D73" s="127" t="s">
        <v>43</v>
      </c>
      <c r="E73" s="128">
        <v>5</v>
      </c>
      <c r="F73" s="117">
        <v>290</v>
      </c>
      <c r="G73" s="118">
        <f t="shared" si="4"/>
        <v>1450</v>
      </c>
      <c r="H73" s="114" t="s">
        <v>47</v>
      </c>
      <c r="I73" s="115">
        <v>1</v>
      </c>
      <c r="J73" s="113">
        <v>44432</v>
      </c>
      <c r="K73" s="131">
        <v>44469</v>
      </c>
      <c r="L73" s="125" t="str">
        <f t="shared" ca="1" si="5"/>
        <v>-</v>
      </c>
      <c r="M73" s="131">
        <v>44453</v>
      </c>
      <c r="N73" s="137"/>
      <c r="O73" s="133" t="s">
        <v>78</v>
      </c>
    </row>
    <row r="74" spans="1:15" ht="15" customHeight="1">
      <c r="A74" s="119" t="s">
        <v>46</v>
      </c>
      <c r="B74" s="141">
        <v>249010</v>
      </c>
      <c r="C74" s="119" t="s">
        <v>77</v>
      </c>
      <c r="D74" s="127" t="s">
        <v>43</v>
      </c>
      <c r="E74" s="128">
        <v>5</v>
      </c>
      <c r="F74" s="117">
        <v>772.8</v>
      </c>
      <c r="G74" s="118">
        <f t="shared" si="4"/>
        <v>3864</v>
      </c>
      <c r="H74" s="114" t="s">
        <v>47</v>
      </c>
      <c r="I74" s="115">
        <v>0</v>
      </c>
      <c r="J74" s="113">
        <v>44435</v>
      </c>
      <c r="K74" s="131">
        <v>44462</v>
      </c>
      <c r="L74" s="125" t="str">
        <f t="shared" ca="1" si="5"/>
        <v>-</v>
      </c>
      <c r="M74" s="131">
        <v>44454</v>
      </c>
      <c r="N74" s="137"/>
      <c r="O74" s="133" t="s">
        <v>78</v>
      </c>
    </row>
    <row r="75" spans="1:15" ht="15" customHeight="1">
      <c r="A75" s="119" t="s">
        <v>36</v>
      </c>
      <c r="B75" s="141">
        <v>250901</v>
      </c>
      <c r="C75" s="119" t="s">
        <v>572</v>
      </c>
      <c r="D75" s="127">
        <v>14</v>
      </c>
      <c r="E75" s="128">
        <v>12</v>
      </c>
      <c r="F75" s="117">
        <v>9</v>
      </c>
      <c r="G75" s="118">
        <f t="shared" si="4"/>
        <v>108</v>
      </c>
      <c r="H75" s="114" t="s">
        <v>45</v>
      </c>
      <c r="I75" s="115">
        <v>1</v>
      </c>
      <c r="J75" s="113">
        <v>44434</v>
      </c>
      <c r="K75" s="131">
        <v>44439</v>
      </c>
      <c r="L75" s="125" t="str">
        <f t="shared" ca="1" si="5"/>
        <v>-</v>
      </c>
      <c r="M75" s="131">
        <v>44440</v>
      </c>
      <c r="N75" s="137"/>
      <c r="O75" s="133" t="s">
        <v>78</v>
      </c>
    </row>
    <row r="76" spans="1:15" ht="15" customHeight="1">
      <c r="A76" s="119" t="s">
        <v>36</v>
      </c>
      <c r="B76" s="141">
        <v>250426</v>
      </c>
      <c r="C76" s="119" t="s">
        <v>573</v>
      </c>
      <c r="D76" s="127">
        <v>22.2</v>
      </c>
      <c r="E76" s="128">
        <v>21</v>
      </c>
      <c r="F76" s="117">
        <v>6.2999999999999989</v>
      </c>
      <c r="G76" s="118">
        <f t="shared" si="4"/>
        <v>132.29999999999998</v>
      </c>
      <c r="H76" s="114" t="s">
        <v>45</v>
      </c>
      <c r="I76" s="115">
        <v>1</v>
      </c>
      <c r="J76" s="113">
        <v>44434</v>
      </c>
      <c r="K76" s="131">
        <v>44439</v>
      </c>
      <c r="L76" s="125" t="str">
        <f t="shared" ca="1" si="5"/>
        <v>-</v>
      </c>
      <c r="M76" s="131">
        <v>44440</v>
      </c>
      <c r="N76" s="137"/>
      <c r="O76" s="133" t="s">
        <v>78</v>
      </c>
    </row>
    <row r="77" spans="1:15" ht="15" customHeight="1">
      <c r="A77" s="119" t="s">
        <v>36</v>
      </c>
      <c r="B77" s="141">
        <v>250361</v>
      </c>
      <c r="C77" s="142" t="s">
        <v>180</v>
      </c>
      <c r="D77" s="127">
        <v>19.05</v>
      </c>
      <c r="E77" s="128">
        <v>80</v>
      </c>
      <c r="F77" s="117">
        <v>5.35</v>
      </c>
      <c r="G77" s="118">
        <f t="shared" si="4"/>
        <v>428</v>
      </c>
      <c r="H77" s="114" t="s">
        <v>45</v>
      </c>
      <c r="I77" s="115">
        <v>1</v>
      </c>
      <c r="J77" s="113">
        <v>44434</v>
      </c>
      <c r="K77" s="131">
        <v>44439</v>
      </c>
      <c r="L77" s="125" t="str">
        <f t="shared" ca="1" si="5"/>
        <v>-</v>
      </c>
      <c r="M77" s="131">
        <v>44439</v>
      </c>
      <c r="N77" s="137"/>
      <c r="O77" s="133" t="s">
        <v>78</v>
      </c>
    </row>
    <row r="78" spans="1:15" ht="15" customHeight="1">
      <c r="A78" s="119" t="s">
        <v>36</v>
      </c>
      <c r="B78" s="143">
        <v>248812</v>
      </c>
      <c r="C78" s="144" t="s">
        <v>201</v>
      </c>
      <c r="D78" s="127">
        <v>19.05</v>
      </c>
      <c r="E78" s="128">
        <v>100</v>
      </c>
      <c r="F78" s="117">
        <v>4.9000000000000004</v>
      </c>
      <c r="G78" s="118">
        <f t="shared" si="4"/>
        <v>490.00000000000006</v>
      </c>
      <c r="H78" s="114" t="s">
        <v>45</v>
      </c>
      <c r="I78" s="115">
        <v>1</v>
      </c>
      <c r="J78" s="113">
        <v>44434</v>
      </c>
      <c r="K78" s="131">
        <v>44439</v>
      </c>
      <c r="L78" s="125" t="str">
        <f t="shared" ca="1" si="5"/>
        <v>-</v>
      </c>
      <c r="M78" s="131">
        <v>44439</v>
      </c>
      <c r="N78" s="137"/>
      <c r="O78" s="133" t="s">
        <v>78</v>
      </c>
    </row>
    <row r="79" spans="1:15" ht="15" customHeight="1">
      <c r="A79" s="119" t="s">
        <v>36</v>
      </c>
      <c r="B79" s="145" t="s">
        <v>571</v>
      </c>
      <c r="C79" s="144" t="s">
        <v>369</v>
      </c>
      <c r="D79" s="127">
        <v>24</v>
      </c>
      <c r="E79" s="128">
        <v>11</v>
      </c>
      <c r="F79" s="117">
        <v>9.9000000000000021</v>
      </c>
      <c r="G79" s="118">
        <f t="shared" si="4"/>
        <v>108.90000000000002</v>
      </c>
      <c r="H79" s="114" t="s">
        <v>55</v>
      </c>
      <c r="I79" s="115">
        <v>2</v>
      </c>
      <c r="J79" s="113">
        <v>44434</v>
      </c>
      <c r="K79" s="131">
        <v>44439</v>
      </c>
      <c r="L79" s="125" t="str">
        <f t="shared" ca="1" si="5"/>
        <v>-</v>
      </c>
      <c r="M79" s="131">
        <v>44440</v>
      </c>
      <c r="N79" s="137"/>
      <c r="O79" s="133" t="s">
        <v>78</v>
      </c>
    </row>
    <row r="80" spans="1:15" s="123" customFormat="1">
      <c r="C80" s="147"/>
      <c r="D80" s="147"/>
      <c r="E80" s="148"/>
      <c r="F80" s="149"/>
      <c r="K80" s="150"/>
      <c r="L80" s="151"/>
      <c r="M80" s="151"/>
    </row>
    <row r="81" spans="3:13" s="123" customFormat="1">
      <c r="C81" s="147"/>
      <c r="D81" s="147"/>
      <c r="E81" s="148"/>
      <c r="F81" s="149"/>
      <c r="K81" s="150"/>
      <c r="L81" s="151"/>
      <c r="M81" s="151"/>
    </row>
    <row r="82" spans="3:13" s="123" customFormat="1">
      <c r="C82" s="147"/>
      <c r="D82" s="147"/>
      <c r="E82" s="148"/>
      <c r="F82" s="149"/>
      <c r="K82" s="150"/>
      <c r="L82" s="151"/>
      <c r="M82" s="151"/>
    </row>
    <row r="83" spans="3:13" s="123" customFormat="1">
      <c r="C83" s="147"/>
      <c r="D83" s="147"/>
      <c r="E83" s="148"/>
      <c r="F83" s="149"/>
      <c r="K83" s="150"/>
      <c r="L83" s="151"/>
      <c r="M83" s="151"/>
    </row>
    <row r="84" spans="3:13" s="123" customFormat="1">
      <c r="C84" s="147"/>
      <c r="D84" s="147"/>
      <c r="E84" s="148"/>
      <c r="F84" s="149"/>
      <c r="K84" s="150"/>
      <c r="L84" s="151"/>
      <c r="M84" s="151"/>
    </row>
    <row r="85" spans="3:13" s="123" customFormat="1">
      <c r="C85" s="147"/>
      <c r="D85" s="147"/>
      <c r="E85" s="148"/>
      <c r="F85" s="149"/>
      <c r="K85" s="150"/>
      <c r="L85" s="151"/>
      <c r="M85" s="151"/>
    </row>
    <row r="86" spans="3:13" s="123" customFormat="1">
      <c r="C86" s="147"/>
      <c r="D86" s="147"/>
      <c r="E86" s="148"/>
      <c r="F86" s="149"/>
      <c r="K86" s="150"/>
      <c r="L86" s="151"/>
      <c r="M86" s="151"/>
    </row>
    <row r="87" spans="3:13" s="123" customFormat="1">
      <c r="C87" s="147"/>
      <c r="D87" s="147"/>
      <c r="E87" s="148"/>
      <c r="F87" s="149"/>
      <c r="K87" s="150"/>
      <c r="L87" s="151"/>
      <c r="M87" s="151"/>
    </row>
    <row r="88" spans="3:13" s="123" customFormat="1">
      <c r="C88" s="147"/>
      <c r="D88" s="147"/>
      <c r="E88" s="148"/>
      <c r="F88" s="149"/>
      <c r="K88" s="150"/>
      <c r="L88" s="151"/>
      <c r="M88" s="151"/>
    </row>
    <row r="89" spans="3:13" s="123" customFormat="1">
      <c r="C89" s="147"/>
      <c r="D89" s="147"/>
      <c r="E89" s="148"/>
      <c r="F89" s="149"/>
      <c r="K89" s="150"/>
      <c r="L89" s="151"/>
      <c r="M89" s="151"/>
    </row>
    <row r="90" spans="3:13" s="123" customFormat="1">
      <c r="C90" s="147"/>
      <c r="D90" s="147"/>
      <c r="E90" s="148"/>
      <c r="F90" s="149"/>
      <c r="K90" s="150"/>
      <c r="L90" s="151"/>
      <c r="M90" s="151"/>
    </row>
    <row r="91" spans="3:13" s="123" customFormat="1">
      <c r="C91" s="147"/>
      <c r="D91" s="147"/>
      <c r="E91" s="148"/>
      <c r="F91" s="149"/>
      <c r="K91" s="150"/>
      <c r="L91" s="151"/>
      <c r="M91" s="151"/>
    </row>
    <row r="92" spans="3:13" s="123" customFormat="1">
      <c r="C92" s="147"/>
      <c r="D92" s="147"/>
      <c r="E92" s="148"/>
      <c r="F92" s="149"/>
      <c r="K92" s="150"/>
      <c r="L92" s="151"/>
      <c r="M92" s="151"/>
    </row>
    <row r="93" spans="3:13" s="123" customFormat="1">
      <c r="C93" s="147"/>
      <c r="D93" s="147"/>
      <c r="E93" s="148"/>
      <c r="F93" s="149"/>
      <c r="K93" s="150"/>
      <c r="L93" s="151"/>
      <c r="M93" s="151"/>
    </row>
    <row r="94" spans="3:13" s="123" customFormat="1">
      <c r="C94" s="147"/>
      <c r="D94" s="147"/>
      <c r="E94" s="148"/>
      <c r="F94" s="149"/>
      <c r="K94" s="150"/>
      <c r="L94" s="151"/>
      <c r="M94" s="151"/>
    </row>
    <row r="95" spans="3:13" s="123" customFormat="1">
      <c r="C95" s="147"/>
      <c r="D95" s="147"/>
      <c r="E95" s="148"/>
      <c r="F95" s="149"/>
      <c r="K95" s="150"/>
      <c r="L95" s="151"/>
      <c r="M95" s="151"/>
    </row>
    <row r="96" spans="3:13" s="123" customFormat="1">
      <c r="C96" s="147"/>
      <c r="D96" s="147"/>
      <c r="E96" s="148"/>
      <c r="F96" s="149"/>
      <c r="K96" s="150"/>
      <c r="L96" s="151"/>
      <c r="M96" s="151"/>
    </row>
    <row r="97" spans="3:13" s="123" customFormat="1">
      <c r="C97" s="147"/>
      <c r="D97" s="147"/>
      <c r="E97" s="148"/>
      <c r="F97" s="149"/>
      <c r="K97" s="150"/>
      <c r="L97" s="151"/>
      <c r="M97" s="151"/>
    </row>
    <row r="98" spans="3:13" s="123" customFormat="1">
      <c r="C98" s="147"/>
      <c r="D98" s="147"/>
      <c r="E98" s="148"/>
      <c r="F98" s="149"/>
      <c r="K98" s="150"/>
      <c r="L98" s="151"/>
      <c r="M98" s="151"/>
    </row>
    <row r="99" spans="3:13" s="123" customFormat="1">
      <c r="C99" s="147"/>
      <c r="D99" s="147"/>
      <c r="E99" s="148"/>
      <c r="F99" s="149"/>
      <c r="K99" s="150"/>
      <c r="L99" s="151"/>
      <c r="M99" s="151"/>
    </row>
    <row r="100" spans="3:13" s="123" customFormat="1">
      <c r="C100" s="147"/>
      <c r="D100" s="147"/>
      <c r="E100" s="148"/>
      <c r="F100" s="149"/>
      <c r="K100" s="150"/>
      <c r="L100" s="151"/>
      <c r="M100" s="151"/>
    </row>
    <row r="101" spans="3:13" s="123" customFormat="1">
      <c r="C101" s="147"/>
      <c r="D101" s="147"/>
      <c r="E101" s="148"/>
      <c r="F101" s="149"/>
      <c r="K101" s="150"/>
      <c r="L101" s="151"/>
      <c r="M101" s="151"/>
    </row>
    <row r="102" spans="3:13" s="123" customFormat="1">
      <c r="C102" s="147"/>
      <c r="D102" s="147"/>
      <c r="E102" s="148"/>
      <c r="F102" s="149"/>
      <c r="K102" s="150"/>
      <c r="L102" s="151"/>
      <c r="M102" s="151"/>
    </row>
    <row r="103" spans="3:13" s="123" customFormat="1">
      <c r="C103" s="147"/>
      <c r="D103" s="147"/>
      <c r="E103" s="148"/>
      <c r="F103" s="149"/>
      <c r="K103" s="150"/>
      <c r="L103" s="151"/>
      <c r="M103" s="151"/>
    </row>
    <row r="104" spans="3:13" s="123" customFormat="1">
      <c r="C104" s="147"/>
      <c r="D104" s="147"/>
      <c r="E104" s="148"/>
      <c r="F104" s="149"/>
      <c r="K104" s="150"/>
      <c r="L104" s="151"/>
      <c r="M104" s="151"/>
    </row>
    <row r="105" spans="3:13" s="123" customFormat="1">
      <c r="C105" s="147"/>
      <c r="D105" s="147"/>
      <c r="E105" s="148"/>
      <c r="F105" s="149"/>
      <c r="K105" s="150"/>
      <c r="L105" s="151"/>
      <c r="M105" s="151"/>
    </row>
    <row r="106" spans="3:13" s="123" customFormat="1">
      <c r="C106" s="147"/>
      <c r="D106" s="147"/>
      <c r="E106" s="148"/>
      <c r="F106" s="149"/>
      <c r="K106" s="150"/>
      <c r="L106" s="151"/>
      <c r="M106" s="151"/>
    </row>
    <row r="107" spans="3:13" s="123" customFormat="1">
      <c r="C107" s="147"/>
      <c r="D107" s="147"/>
      <c r="E107" s="148"/>
      <c r="F107" s="149"/>
      <c r="K107" s="150"/>
      <c r="L107" s="151"/>
      <c r="M107" s="151"/>
    </row>
    <row r="108" spans="3:13" s="123" customFormat="1">
      <c r="C108" s="147"/>
      <c r="D108" s="147"/>
      <c r="E108" s="148"/>
      <c r="F108" s="149"/>
      <c r="K108" s="150"/>
      <c r="L108" s="151"/>
      <c r="M108" s="151"/>
    </row>
    <row r="109" spans="3:13" s="123" customFormat="1">
      <c r="C109" s="147"/>
      <c r="D109" s="147"/>
      <c r="E109" s="148"/>
      <c r="F109" s="149"/>
      <c r="K109" s="150"/>
      <c r="L109" s="151"/>
      <c r="M109" s="151"/>
    </row>
    <row r="110" spans="3:13" s="123" customFormat="1">
      <c r="C110" s="147"/>
      <c r="D110" s="147"/>
      <c r="E110" s="148"/>
      <c r="F110" s="149"/>
      <c r="K110" s="150"/>
      <c r="L110" s="151"/>
      <c r="M110" s="151"/>
    </row>
    <row r="111" spans="3:13" s="123" customFormat="1">
      <c r="C111" s="147"/>
      <c r="D111" s="147"/>
      <c r="E111" s="148"/>
      <c r="F111" s="149"/>
      <c r="K111" s="150"/>
      <c r="L111" s="151"/>
      <c r="M111" s="151"/>
    </row>
    <row r="112" spans="3:13" s="123" customFormat="1">
      <c r="C112" s="147"/>
      <c r="D112" s="147"/>
      <c r="E112" s="148"/>
      <c r="F112" s="149"/>
      <c r="K112" s="150"/>
      <c r="L112" s="151"/>
      <c r="M112" s="151"/>
    </row>
    <row r="113" spans="3:13" s="123" customFormat="1">
      <c r="C113" s="147"/>
      <c r="D113" s="147"/>
      <c r="E113" s="148"/>
      <c r="F113" s="149"/>
      <c r="K113" s="150"/>
      <c r="L113" s="151"/>
      <c r="M113" s="151"/>
    </row>
    <row r="114" spans="3:13" s="123" customFormat="1">
      <c r="C114" s="147"/>
      <c r="D114" s="147"/>
      <c r="E114" s="148"/>
      <c r="F114" s="149"/>
      <c r="K114" s="150"/>
      <c r="L114" s="151"/>
      <c r="M114" s="151"/>
    </row>
    <row r="115" spans="3:13" s="123" customFormat="1">
      <c r="C115" s="147"/>
      <c r="D115" s="147"/>
      <c r="E115" s="148"/>
      <c r="F115" s="149"/>
      <c r="K115" s="150"/>
      <c r="L115" s="151"/>
      <c r="M115" s="151"/>
    </row>
    <row r="116" spans="3:13" s="123" customFormat="1">
      <c r="C116" s="147"/>
      <c r="D116" s="147"/>
      <c r="E116" s="148"/>
      <c r="F116" s="149"/>
      <c r="K116" s="150"/>
      <c r="L116" s="151"/>
      <c r="M116" s="151"/>
    </row>
    <row r="117" spans="3:13" s="123" customFormat="1">
      <c r="C117" s="147"/>
      <c r="D117" s="147"/>
      <c r="E117" s="148"/>
      <c r="F117" s="149"/>
      <c r="K117" s="150"/>
      <c r="L117" s="151"/>
      <c r="M117" s="151"/>
    </row>
    <row r="118" spans="3:13" s="123" customFormat="1">
      <c r="C118" s="147"/>
      <c r="D118" s="147"/>
      <c r="E118" s="148"/>
      <c r="F118" s="149"/>
      <c r="K118" s="150"/>
      <c r="L118" s="151"/>
      <c r="M118" s="151"/>
    </row>
    <row r="119" spans="3:13" s="123" customFormat="1">
      <c r="C119" s="147"/>
      <c r="D119" s="147"/>
      <c r="E119" s="148"/>
      <c r="F119" s="149"/>
      <c r="K119" s="150"/>
      <c r="L119" s="151"/>
      <c r="M119" s="151"/>
    </row>
    <row r="120" spans="3:13" s="123" customFormat="1">
      <c r="C120" s="147"/>
      <c r="D120" s="147"/>
      <c r="E120" s="148"/>
      <c r="F120" s="149"/>
      <c r="K120" s="150"/>
      <c r="L120" s="151"/>
      <c r="M120" s="151"/>
    </row>
    <row r="121" spans="3:13" s="123" customFormat="1">
      <c r="C121" s="147"/>
      <c r="D121" s="147"/>
      <c r="E121" s="148"/>
      <c r="F121" s="149"/>
      <c r="K121" s="150"/>
      <c r="L121" s="151"/>
      <c r="M121" s="151"/>
    </row>
    <row r="122" spans="3:13" s="123" customFormat="1">
      <c r="C122" s="147"/>
      <c r="D122" s="147"/>
      <c r="E122" s="148"/>
      <c r="F122" s="149"/>
      <c r="K122" s="150"/>
      <c r="L122" s="151"/>
      <c r="M122" s="151"/>
    </row>
    <row r="123" spans="3:13" s="123" customFormat="1">
      <c r="C123" s="147"/>
      <c r="D123" s="147"/>
      <c r="E123" s="148"/>
      <c r="F123" s="149"/>
      <c r="K123" s="150"/>
      <c r="L123" s="151"/>
      <c r="M123" s="151"/>
    </row>
    <row r="124" spans="3:13" s="123" customFormat="1">
      <c r="C124" s="147"/>
      <c r="D124" s="147"/>
      <c r="E124" s="148"/>
      <c r="F124" s="149"/>
      <c r="K124" s="150"/>
      <c r="L124" s="151"/>
      <c r="M124" s="151"/>
    </row>
    <row r="125" spans="3:13" s="123" customFormat="1">
      <c r="C125" s="147"/>
      <c r="D125" s="147"/>
      <c r="E125" s="148"/>
      <c r="F125" s="149"/>
      <c r="K125" s="150"/>
      <c r="L125" s="151"/>
      <c r="M125" s="151"/>
    </row>
    <row r="126" spans="3:13" s="123" customFormat="1">
      <c r="C126" s="147"/>
      <c r="D126" s="147"/>
      <c r="E126" s="148"/>
      <c r="F126" s="149"/>
      <c r="K126" s="150"/>
      <c r="L126" s="151"/>
      <c r="M126" s="151"/>
    </row>
    <row r="127" spans="3:13" s="123" customFormat="1">
      <c r="C127" s="147"/>
      <c r="D127" s="147"/>
      <c r="E127" s="148"/>
      <c r="F127" s="149"/>
      <c r="K127" s="150"/>
      <c r="L127" s="151"/>
      <c r="M127" s="151"/>
    </row>
    <row r="128" spans="3:13" s="123" customFormat="1">
      <c r="C128" s="147"/>
      <c r="D128" s="147"/>
      <c r="E128" s="148"/>
      <c r="F128" s="149"/>
      <c r="K128" s="150"/>
      <c r="L128" s="151"/>
      <c r="M128" s="151"/>
    </row>
    <row r="129" spans="3:13" s="123" customFormat="1">
      <c r="C129" s="147"/>
      <c r="D129" s="147"/>
      <c r="E129" s="148"/>
      <c r="F129" s="149"/>
      <c r="K129" s="150"/>
      <c r="L129" s="151"/>
      <c r="M129" s="151"/>
    </row>
    <row r="130" spans="3:13" s="123" customFormat="1">
      <c r="C130" s="147"/>
      <c r="D130" s="147"/>
      <c r="E130" s="148"/>
      <c r="F130" s="149"/>
      <c r="K130" s="150"/>
      <c r="L130" s="151"/>
      <c r="M130" s="151"/>
    </row>
    <row r="131" spans="3:13" s="123" customFormat="1">
      <c r="C131" s="147"/>
      <c r="D131" s="147"/>
      <c r="E131" s="148"/>
      <c r="F131" s="149"/>
      <c r="K131" s="150"/>
      <c r="L131" s="151"/>
      <c r="M131" s="151"/>
    </row>
    <row r="132" spans="3:13" s="123" customFormat="1">
      <c r="C132" s="147"/>
      <c r="D132" s="147"/>
      <c r="E132" s="148"/>
      <c r="F132" s="149"/>
      <c r="K132" s="150"/>
      <c r="L132" s="151"/>
      <c r="M132" s="151"/>
    </row>
    <row r="133" spans="3:13" s="123" customFormat="1">
      <c r="C133" s="147"/>
      <c r="D133" s="147"/>
      <c r="E133" s="148"/>
      <c r="F133" s="149"/>
      <c r="K133" s="150"/>
      <c r="L133" s="151"/>
      <c r="M133" s="151"/>
    </row>
    <row r="134" spans="3:13" s="123" customFormat="1">
      <c r="C134" s="147"/>
      <c r="D134" s="147"/>
      <c r="E134" s="148"/>
      <c r="F134" s="149"/>
      <c r="K134" s="150"/>
      <c r="L134" s="151"/>
      <c r="M134" s="151"/>
    </row>
    <row r="135" spans="3:13" s="123" customFormat="1">
      <c r="C135" s="147"/>
      <c r="D135" s="147"/>
      <c r="E135" s="148"/>
      <c r="F135" s="149"/>
      <c r="K135" s="150"/>
      <c r="L135" s="151"/>
      <c r="M135" s="151"/>
    </row>
    <row r="136" spans="3:13" s="123" customFormat="1">
      <c r="C136" s="147"/>
      <c r="D136" s="147"/>
      <c r="E136" s="148"/>
      <c r="F136" s="149"/>
      <c r="K136" s="150"/>
      <c r="L136" s="151"/>
      <c r="M136" s="151"/>
    </row>
    <row r="137" spans="3:13" s="123" customFormat="1">
      <c r="C137" s="147"/>
      <c r="D137" s="147"/>
      <c r="E137" s="148"/>
      <c r="F137" s="149"/>
      <c r="K137" s="150"/>
      <c r="L137" s="151"/>
      <c r="M137" s="151"/>
    </row>
    <row r="138" spans="3:13" s="123" customFormat="1">
      <c r="C138" s="147"/>
      <c r="D138" s="147"/>
      <c r="E138" s="148"/>
      <c r="F138" s="149"/>
      <c r="K138" s="150"/>
      <c r="L138" s="151"/>
      <c r="M138" s="151"/>
    </row>
    <row r="139" spans="3:13" s="123" customFormat="1">
      <c r="C139" s="147"/>
      <c r="D139" s="147"/>
      <c r="E139" s="148"/>
      <c r="F139" s="149"/>
      <c r="K139" s="150"/>
      <c r="L139" s="151"/>
      <c r="M139" s="151"/>
    </row>
    <row r="140" spans="3:13" s="123" customFormat="1">
      <c r="C140" s="147"/>
      <c r="D140" s="147"/>
      <c r="E140" s="148"/>
      <c r="F140" s="149"/>
      <c r="K140" s="150"/>
      <c r="L140" s="151"/>
      <c r="M140" s="151"/>
    </row>
    <row r="141" spans="3:13" s="123" customFormat="1">
      <c r="C141" s="147"/>
      <c r="D141" s="147"/>
      <c r="E141" s="148"/>
      <c r="F141" s="149"/>
      <c r="K141" s="150"/>
      <c r="L141" s="151"/>
      <c r="M141" s="151"/>
    </row>
    <row r="142" spans="3:13" s="123" customFormat="1">
      <c r="C142" s="147"/>
      <c r="D142" s="147"/>
      <c r="E142" s="148"/>
      <c r="F142" s="149"/>
      <c r="K142" s="150"/>
      <c r="L142" s="151"/>
      <c r="M142" s="151"/>
    </row>
    <row r="143" spans="3:13" s="123" customFormat="1">
      <c r="C143" s="147"/>
      <c r="D143" s="147"/>
      <c r="E143" s="148"/>
      <c r="F143" s="149"/>
      <c r="K143" s="150"/>
      <c r="L143" s="151"/>
      <c r="M143" s="151"/>
    </row>
    <row r="144" spans="3:13" s="123" customFormat="1">
      <c r="C144" s="147"/>
      <c r="D144" s="147"/>
      <c r="E144" s="148"/>
      <c r="F144" s="149"/>
      <c r="K144" s="150"/>
      <c r="L144" s="151"/>
      <c r="M144" s="151"/>
    </row>
    <row r="145" spans="3:13" s="123" customFormat="1">
      <c r="C145" s="147"/>
      <c r="D145" s="147"/>
      <c r="E145" s="148"/>
      <c r="F145" s="149"/>
      <c r="K145" s="150"/>
      <c r="L145" s="151"/>
      <c r="M145" s="151"/>
    </row>
    <row r="146" spans="3:13" s="123" customFormat="1">
      <c r="C146" s="147"/>
      <c r="D146" s="147"/>
      <c r="E146" s="148"/>
      <c r="F146" s="149"/>
      <c r="K146" s="150"/>
      <c r="L146" s="151"/>
      <c r="M146" s="151"/>
    </row>
    <row r="147" spans="3:13" s="123" customFormat="1">
      <c r="C147" s="147"/>
      <c r="D147" s="147"/>
      <c r="E147" s="148"/>
      <c r="F147" s="149"/>
      <c r="K147" s="150"/>
      <c r="L147" s="151"/>
      <c r="M147" s="151"/>
    </row>
    <row r="148" spans="3:13" s="123" customFormat="1">
      <c r="C148" s="147"/>
      <c r="D148" s="147"/>
      <c r="E148" s="148"/>
      <c r="F148" s="149"/>
      <c r="K148" s="150"/>
      <c r="L148" s="151"/>
      <c r="M148" s="151"/>
    </row>
    <row r="149" spans="3:13" s="123" customFormat="1">
      <c r="C149" s="147"/>
      <c r="D149" s="147"/>
      <c r="E149" s="148"/>
      <c r="F149" s="149"/>
      <c r="K149" s="150"/>
      <c r="L149" s="151"/>
      <c r="M149" s="151"/>
    </row>
    <row r="150" spans="3:13" s="123" customFormat="1">
      <c r="C150" s="147"/>
      <c r="D150" s="147"/>
      <c r="E150" s="148"/>
      <c r="F150" s="149"/>
      <c r="K150" s="150"/>
      <c r="L150" s="151"/>
      <c r="M150" s="151"/>
    </row>
    <row r="151" spans="3:13" s="123" customFormat="1">
      <c r="C151" s="147"/>
      <c r="D151" s="147"/>
      <c r="E151" s="148"/>
      <c r="F151" s="149"/>
      <c r="K151" s="150"/>
      <c r="L151" s="151"/>
      <c r="M151" s="151"/>
    </row>
    <row r="152" spans="3:13" s="123" customFormat="1">
      <c r="C152" s="147"/>
      <c r="D152" s="147"/>
      <c r="E152" s="148"/>
      <c r="F152" s="149"/>
      <c r="K152" s="150"/>
      <c r="L152" s="151"/>
      <c r="M152" s="151"/>
    </row>
    <row r="153" spans="3:13" s="123" customFormat="1">
      <c r="C153" s="147"/>
      <c r="D153" s="147"/>
      <c r="E153" s="148"/>
      <c r="F153" s="149"/>
      <c r="K153" s="150"/>
      <c r="L153" s="151"/>
      <c r="M153" s="151"/>
    </row>
    <row r="154" spans="3:13" s="123" customFormat="1">
      <c r="C154" s="147"/>
      <c r="D154" s="147"/>
      <c r="E154" s="148"/>
      <c r="F154" s="149"/>
      <c r="K154" s="150"/>
      <c r="L154" s="151"/>
      <c r="M154" s="151"/>
    </row>
    <row r="155" spans="3:13" s="123" customFormat="1">
      <c r="C155" s="147"/>
      <c r="D155" s="147"/>
      <c r="E155" s="148"/>
      <c r="F155" s="149"/>
      <c r="K155" s="150"/>
      <c r="L155" s="151"/>
      <c r="M155" s="151"/>
    </row>
    <row r="156" spans="3:13" s="123" customFormat="1">
      <c r="C156" s="147"/>
      <c r="D156" s="147"/>
      <c r="E156" s="148"/>
      <c r="F156" s="149"/>
      <c r="K156" s="150"/>
      <c r="L156" s="151"/>
      <c r="M156" s="151"/>
    </row>
    <row r="157" spans="3:13" s="123" customFormat="1">
      <c r="C157" s="147"/>
      <c r="D157" s="147"/>
      <c r="E157" s="148"/>
      <c r="F157" s="149"/>
      <c r="K157" s="150"/>
      <c r="L157" s="151"/>
      <c r="M157" s="151"/>
    </row>
    <row r="158" spans="3:13" s="123" customFormat="1">
      <c r="C158" s="147"/>
      <c r="D158" s="147"/>
      <c r="E158" s="148"/>
      <c r="F158" s="149"/>
      <c r="K158" s="150"/>
      <c r="L158" s="151"/>
      <c r="M158" s="151"/>
    </row>
    <row r="159" spans="3:13" s="123" customFormat="1">
      <c r="C159" s="147"/>
      <c r="D159" s="147"/>
      <c r="E159" s="148"/>
      <c r="F159" s="149"/>
      <c r="K159" s="150"/>
      <c r="L159" s="151"/>
      <c r="M159" s="151"/>
    </row>
    <row r="160" spans="3:13" s="123" customFormat="1">
      <c r="C160" s="147"/>
      <c r="D160" s="147"/>
      <c r="E160" s="148"/>
      <c r="F160" s="149"/>
      <c r="K160" s="150"/>
      <c r="L160" s="151"/>
      <c r="M160" s="151"/>
    </row>
    <row r="161" spans="3:13" s="123" customFormat="1">
      <c r="C161" s="147"/>
      <c r="D161" s="147"/>
      <c r="E161" s="148"/>
      <c r="F161" s="149"/>
      <c r="K161" s="150"/>
      <c r="L161" s="151"/>
      <c r="M161" s="151"/>
    </row>
    <row r="162" spans="3:13" s="123" customFormat="1">
      <c r="C162" s="147"/>
      <c r="D162" s="147"/>
      <c r="E162" s="148"/>
      <c r="F162" s="149"/>
      <c r="K162" s="150"/>
      <c r="L162" s="151"/>
      <c r="M162" s="151"/>
    </row>
    <row r="163" spans="3:13" s="123" customFormat="1">
      <c r="C163" s="147"/>
      <c r="D163" s="147"/>
      <c r="E163" s="148"/>
      <c r="F163" s="149"/>
      <c r="K163" s="150"/>
      <c r="L163" s="151"/>
      <c r="M163" s="151"/>
    </row>
    <row r="164" spans="3:13" s="123" customFormat="1">
      <c r="C164" s="147"/>
      <c r="D164" s="147"/>
      <c r="E164" s="148"/>
      <c r="F164" s="149"/>
      <c r="K164" s="150"/>
      <c r="L164" s="151"/>
      <c r="M164" s="151"/>
    </row>
    <row r="165" spans="3:13" s="123" customFormat="1">
      <c r="C165" s="147"/>
      <c r="D165" s="147"/>
      <c r="E165" s="148"/>
      <c r="F165" s="149"/>
      <c r="K165" s="150"/>
      <c r="L165" s="151"/>
      <c r="M165" s="151"/>
    </row>
    <row r="166" spans="3:13" s="123" customFormat="1">
      <c r="C166" s="147"/>
      <c r="D166" s="147"/>
      <c r="E166" s="148"/>
      <c r="F166" s="149"/>
      <c r="K166" s="150"/>
      <c r="L166" s="151"/>
      <c r="M166" s="151"/>
    </row>
    <row r="167" spans="3:13" s="123" customFormat="1">
      <c r="C167" s="147"/>
      <c r="D167" s="147"/>
      <c r="E167" s="148"/>
      <c r="F167" s="149"/>
      <c r="K167" s="150"/>
      <c r="L167" s="151"/>
      <c r="M167" s="151"/>
    </row>
    <row r="168" spans="3:13" s="123" customFormat="1">
      <c r="C168" s="147"/>
      <c r="D168" s="147"/>
      <c r="E168" s="148"/>
      <c r="F168" s="149"/>
      <c r="K168" s="150"/>
      <c r="L168" s="151"/>
      <c r="M168" s="151"/>
    </row>
    <row r="169" spans="3:13" s="123" customFormat="1">
      <c r="C169" s="147"/>
      <c r="D169" s="147"/>
      <c r="E169" s="148"/>
      <c r="F169" s="149"/>
      <c r="K169" s="150"/>
      <c r="L169" s="151"/>
      <c r="M169" s="151"/>
    </row>
    <row r="170" spans="3:13" s="123" customFormat="1">
      <c r="C170" s="147"/>
      <c r="D170" s="147"/>
      <c r="E170" s="148"/>
      <c r="F170" s="149"/>
      <c r="K170" s="150"/>
      <c r="L170" s="151"/>
      <c r="M170" s="151"/>
    </row>
    <row r="171" spans="3:13" s="123" customFormat="1">
      <c r="C171" s="147"/>
      <c r="D171" s="147"/>
      <c r="E171" s="148"/>
      <c r="F171" s="149"/>
      <c r="K171" s="150"/>
      <c r="L171" s="151"/>
      <c r="M171" s="151"/>
    </row>
    <row r="172" spans="3:13" s="123" customFormat="1">
      <c r="C172" s="147"/>
      <c r="D172" s="147"/>
      <c r="E172" s="148"/>
      <c r="F172" s="149"/>
      <c r="K172" s="150"/>
      <c r="L172" s="151"/>
      <c r="M172" s="151"/>
    </row>
    <row r="173" spans="3:13" s="123" customFormat="1">
      <c r="C173" s="147"/>
      <c r="D173" s="147"/>
      <c r="E173" s="148"/>
      <c r="F173" s="149"/>
      <c r="K173" s="150"/>
      <c r="L173" s="151"/>
      <c r="M173" s="151"/>
    </row>
    <row r="174" spans="3:13" s="123" customFormat="1">
      <c r="C174" s="147"/>
      <c r="D174" s="147"/>
      <c r="E174" s="148"/>
      <c r="F174" s="149"/>
      <c r="K174" s="150"/>
      <c r="L174" s="151"/>
      <c r="M174" s="151"/>
    </row>
    <row r="175" spans="3:13" s="123" customFormat="1">
      <c r="C175" s="147"/>
      <c r="D175" s="147"/>
      <c r="E175" s="148"/>
      <c r="F175" s="149"/>
      <c r="K175" s="150"/>
      <c r="L175" s="151"/>
      <c r="M175" s="151"/>
    </row>
    <row r="176" spans="3:13" s="123" customFormat="1">
      <c r="C176" s="147"/>
      <c r="D176" s="147"/>
      <c r="E176" s="148"/>
      <c r="F176" s="149"/>
      <c r="K176" s="150"/>
      <c r="L176" s="151"/>
      <c r="M176" s="151"/>
    </row>
    <row r="177" spans="3:13" s="123" customFormat="1">
      <c r="C177" s="147"/>
      <c r="D177" s="147"/>
      <c r="E177" s="148"/>
      <c r="F177" s="149"/>
      <c r="K177" s="150"/>
      <c r="L177" s="151"/>
      <c r="M177" s="151"/>
    </row>
    <row r="178" spans="3:13" s="123" customFormat="1">
      <c r="C178" s="147"/>
      <c r="D178" s="147"/>
      <c r="E178" s="148"/>
      <c r="F178" s="149"/>
      <c r="K178" s="150"/>
      <c r="L178" s="151"/>
      <c r="M178" s="151"/>
    </row>
    <row r="179" spans="3:13" s="123" customFormat="1">
      <c r="C179" s="147"/>
      <c r="D179" s="147"/>
      <c r="E179" s="148"/>
      <c r="F179" s="149"/>
      <c r="K179" s="150"/>
      <c r="L179" s="151"/>
      <c r="M179" s="151"/>
    </row>
    <row r="180" spans="3:13" s="123" customFormat="1">
      <c r="C180" s="147"/>
      <c r="D180" s="147"/>
      <c r="E180" s="148"/>
      <c r="F180" s="149"/>
      <c r="K180" s="150"/>
      <c r="L180" s="151"/>
      <c r="M180" s="151"/>
    </row>
    <row r="181" spans="3:13" s="123" customFormat="1">
      <c r="C181" s="147"/>
      <c r="D181" s="147"/>
      <c r="E181" s="148"/>
      <c r="F181" s="149"/>
      <c r="K181" s="150"/>
      <c r="L181" s="151"/>
      <c r="M181" s="151"/>
    </row>
    <row r="182" spans="3:13" s="123" customFormat="1">
      <c r="C182" s="147"/>
      <c r="D182" s="147"/>
      <c r="E182" s="148"/>
      <c r="F182" s="149"/>
      <c r="K182" s="150"/>
      <c r="L182" s="151"/>
      <c r="M182" s="151"/>
    </row>
    <row r="183" spans="3:13" s="123" customFormat="1">
      <c r="C183" s="147"/>
      <c r="D183" s="147"/>
      <c r="E183" s="148"/>
      <c r="F183" s="149"/>
      <c r="K183" s="150"/>
      <c r="L183" s="151"/>
      <c r="M183" s="151"/>
    </row>
    <row r="184" spans="3:13" s="123" customFormat="1">
      <c r="C184" s="147"/>
      <c r="D184" s="147"/>
      <c r="E184" s="148"/>
      <c r="F184" s="149"/>
      <c r="K184" s="150"/>
      <c r="L184" s="151"/>
      <c r="M184" s="151"/>
    </row>
    <row r="185" spans="3:13" s="123" customFormat="1">
      <c r="C185" s="147"/>
      <c r="D185" s="147"/>
      <c r="E185" s="148"/>
      <c r="F185" s="149"/>
      <c r="K185" s="150"/>
      <c r="L185" s="151"/>
      <c r="M185" s="151"/>
    </row>
    <row r="186" spans="3:13" s="123" customFormat="1">
      <c r="C186" s="147"/>
      <c r="D186" s="147"/>
      <c r="E186" s="148"/>
      <c r="F186" s="149"/>
      <c r="K186" s="150"/>
      <c r="L186" s="151"/>
      <c r="M186" s="151"/>
    </row>
    <row r="187" spans="3:13" s="123" customFormat="1">
      <c r="C187" s="147"/>
      <c r="D187" s="147"/>
      <c r="E187" s="148"/>
      <c r="F187" s="149"/>
      <c r="K187" s="150"/>
      <c r="L187" s="151"/>
      <c r="M187" s="151"/>
    </row>
    <row r="188" spans="3:13" s="123" customFormat="1">
      <c r="C188" s="147"/>
      <c r="D188" s="147"/>
      <c r="E188" s="148"/>
      <c r="F188" s="149"/>
      <c r="K188" s="150"/>
      <c r="L188" s="151"/>
      <c r="M188" s="151"/>
    </row>
    <row r="189" spans="3:13" s="123" customFormat="1">
      <c r="C189" s="147"/>
      <c r="D189" s="147"/>
      <c r="E189" s="148"/>
      <c r="F189" s="149"/>
      <c r="K189" s="150"/>
      <c r="L189" s="151"/>
      <c r="M189" s="151"/>
    </row>
    <row r="190" spans="3:13" s="123" customFormat="1">
      <c r="C190" s="147"/>
      <c r="D190" s="147"/>
      <c r="E190" s="148"/>
      <c r="F190" s="149"/>
      <c r="K190" s="150"/>
      <c r="L190" s="151"/>
      <c r="M190" s="151"/>
    </row>
    <row r="191" spans="3:13" s="123" customFormat="1">
      <c r="C191" s="147"/>
      <c r="D191" s="147"/>
      <c r="E191" s="148"/>
      <c r="F191" s="149"/>
      <c r="K191" s="150"/>
      <c r="L191" s="151"/>
      <c r="M191" s="151"/>
    </row>
    <row r="192" spans="3:13" s="123" customFormat="1">
      <c r="C192" s="147"/>
      <c r="D192" s="147"/>
      <c r="E192" s="148"/>
      <c r="F192" s="149"/>
      <c r="K192" s="150"/>
      <c r="L192" s="151"/>
      <c r="M192" s="151"/>
    </row>
    <row r="193" spans="3:13" s="123" customFormat="1">
      <c r="C193" s="147"/>
      <c r="D193" s="147"/>
      <c r="E193" s="148"/>
      <c r="F193" s="149"/>
      <c r="K193" s="150"/>
      <c r="L193" s="151"/>
      <c r="M193" s="151"/>
    </row>
    <row r="194" spans="3:13" s="123" customFormat="1">
      <c r="C194" s="147"/>
      <c r="D194" s="147"/>
      <c r="E194" s="148"/>
      <c r="F194" s="149"/>
      <c r="K194" s="150"/>
      <c r="L194" s="151"/>
      <c r="M194" s="151"/>
    </row>
    <row r="195" spans="3:13" s="123" customFormat="1">
      <c r="C195" s="147"/>
      <c r="D195" s="147"/>
      <c r="E195" s="148"/>
      <c r="F195" s="149"/>
      <c r="K195" s="150"/>
      <c r="L195" s="151"/>
      <c r="M195" s="151"/>
    </row>
    <row r="196" spans="3:13" s="123" customFormat="1">
      <c r="C196" s="147"/>
      <c r="D196" s="147"/>
      <c r="E196" s="148"/>
      <c r="F196" s="149"/>
      <c r="K196" s="150"/>
      <c r="L196" s="151"/>
      <c r="M196" s="151"/>
    </row>
    <row r="197" spans="3:13" s="123" customFormat="1">
      <c r="C197" s="147"/>
      <c r="D197" s="147"/>
      <c r="E197" s="148"/>
      <c r="F197" s="149"/>
      <c r="K197" s="150"/>
      <c r="L197" s="151"/>
      <c r="M197" s="151"/>
    </row>
    <row r="198" spans="3:13" s="123" customFormat="1">
      <c r="C198" s="147"/>
      <c r="D198" s="147"/>
      <c r="E198" s="148"/>
      <c r="F198" s="149"/>
      <c r="K198" s="150"/>
      <c r="L198" s="151"/>
      <c r="M198" s="151"/>
    </row>
    <row r="199" spans="3:13" s="123" customFormat="1">
      <c r="C199" s="147"/>
      <c r="D199" s="147"/>
      <c r="E199" s="148"/>
      <c r="F199" s="149"/>
      <c r="K199" s="150"/>
      <c r="L199" s="151"/>
      <c r="M199" s="151"/>
    </row>
    <row r="200" spans="3:13" s="123" customFormat="1">
      <c r="C200" s="147"/>
      <c r="D200" s="147"/>
      <c r="E200" s="148"/>
      <c r="F200" s="149"/>
      <c r="K200" s="150"/>
      <c r="L200" s="151"/>
      <c r="M200" s="151"/>
    </row>
    <row r="201" spans="3:13" s="123" customFormat="1">
      <c r="C201" s="147"/>
      <c r="D201" s="147"/>
      <c r="E201" s="148"/>
      <c r="F201" s="149"/>
      <c r="K201" s="150"/>
      <c r="L201" s="151"/>
      <c r="M201" s="151"/>
    </row>
    <row r="202" spans="3:13" s="123" customFormat="1">
      <c r="C202" s="147"/>
      <c r="D202" s="147"/>
      <c r="E202" s="148"/>
      <c r="F202" s="149"/>
      <c r="K202" s="150"/>
      <c r="L202" s="151"/>
      <c r="M202" s="151"/>
    </row>
    <row r="203" spans="3:13" s="123" customFormat="1">
      <c r="C203" s="147"/>
      <c r="D203" s="147"/>
      <c r="E203" s="148"/>
      <c r="F203" s="149"/>
      <c r="K203" s="150"/>
      <c r="L203" s="151"/>
      <c r="M203" s="151"/>
    </row>
    <row r="204" spans="3:13" s="123" customFormat="1">
      <c r="C204" s="147"/>
      <c r="D204" s="147"/>
      <c r="E204" s="148"/>
      <c r="F204" s="149"/>
      <c r="K204" s="150"/>
      <c r="L204" s="151"/>
      <c r="M204" s="151"/>
    </row>
    <row r="205" spans="3:13" s="123" customFormat="1">
      <c r="C205" s="147"/>
      <c r="D205" s="147"/>
      <c r="E205" s="148"/>
      <c r="F205" s="149"/>
      <c r="K205" s="150"/>
      <c r="L205" s="151"/>
      <c r="M205" s="151"/>
    </row>
    <row r="206" spans="3:13" s="123" customFormat="1">
      <c r="C206" s="147"/>
      <c r="D206" s="147"/>
      <c r="E206" s="148"/>
      <c r="F206" s="149"/>
      <c r="K206" s="150"/>
      <c r="L206" s="151"/>
      <c r="M206" s="151"/>
    </row>
    <row r="207" spans="3:13" s="123" customFormat="1">
      <c r="C207" s="147"/>
      <c r="D207" s="147"/>
      <c r="E207" s="148"/>
      <c r="F207" s="149"/>
      <c r="K207" s="150"/>
      <c r="L207" s="151"/>
      <c r="M207" s="151"/>
    </row>
    <row r="208" spans="3:13" s="123" customFormat="1">
      <c r="C208" s="147"/>
      <c r="D208" s="147"/>
      <c r="E208" s="148"/>
      <c r="F208" s="149"/>
      <c r="K208" s="150"/>
      <c r="L208" s="151"/>
      <c r="M208" s="151"/>
    </row>
    <row r="209" spans="3:13" s="123" customFormat="1">
      <c r="C209" s="147"/>
      <c r="D209" s="147"/>
      <c r="E209" s="148"/>
      <c r="F209" s="149"/>
      <c r="K209" s="150"/>
      <c r="L209" s="151"/>
      <c r="M209" s="151"/>
    </row>
    <row r="210" spans="3:13" s="123" customFormat="1">
      <c r="C210" s="147"/>
      <c r="D210" s="147"/>
      <c r="E210" s="148"/>
      <c r="F210" s="149"/>
      <c r="K210" s="150"/>
      <c r="L210" s="151"/>
      <c r="M210" s="151"/>
    </row>
    <row r="211" spans="3:13" s="123" customFormat="1">
      <c r="C211" s="147"/>
      <c r="D211" s="147"/>
      <c r="E211" s="148"/>
      <c r="F211" s="149"/>
      <c r="K211" s="150"/>
      <c r="L211" s="151"/>
      <c r="M211" s="151"/>
    </row>
    <row r="212" spans="3:13" s="123" customFormat="1">
      <c r="C212" s="147"/>
      <c r="D212" s="147"/>
      <c r="E212" s="148"/>
      <c r="F212" s="149"/>
      <c r="K212" s="150"/>
      <c r="L212" s="151"/>
      <c r="M212" s="151"/>
    </row>
    <row r="213" spans="3:13" s="123" customFormat="1">
      <c r="C213" s="147"/>
      <c r="D213" s="147"/>
      <c r="E213" s="148"/>
      <c r="F213" s="149"/>
      <c r="K213" s="150"/>
      <c r="L213" s="151"/>
      <c r="M213" s="151"/>
    </row>
    <row r="214" spans="3:13" s="123" customFormat="1">
      <c r="C214" s="147"/>
      <c r="D214" s="147"/>
      <c r="E214" s="148"/>
      <c r="F214" s="149"/>
      <c r="K214" s="150"/>
      <c r="L214" s="151"/>
      <c r="M214" s="151"/>
    </row>
    <row r="215" spans="3:13" s="123" customFormat="1">
      <c r="C215" s="147"/>
      <c r="D215" s="147"/>
      <c r="E215" s="148"/>
      <c r="F215" s="149"/>
      <c r="K215" s="150"/>
      <c r="L215" s="151"/>
      <c r="M215" s="151"/>
    </row>
    <row r="216" spans="3:13" s="123" customFormat="1">
      <c r="C216" s="147"/>
      <c r="D216" s="147"/>
      <c r="E216" s="148"/>
      <c r="F216" s="149"/>
      <c r="K216" s="150"/>
      <c r="L216" s="151"/>
      <c r="M216" s="151"/>
    </row>
    <row r="217" spans="3:13" s="123" customFormat="1">
      <c r="C217" s="147"/>
      <c r="D217" s="147"/>
      <c r="E217" s="148"/>
      <c r="F217" s="149"/>
      <c r="K217" s="150"/>
      <c r="L217" s="151"/>
      <c r="M217" s="151"/>
    </row>
    <row r="218" spans="3:13" s="123" customFormat="1">
      <c r="C218" s="147"/>
      <c r="D218" s="147"/>
      <c r="E218" s="148"/>
      <c r="F218" s="149"/>
      <c r="K218" s="150"/>
      <c r="L218" s="151"/>
      <c r="M218" s="151"/>
    </row>
    <row r="219" spans="3:13" s="123" customFormat="1">
      <c r="C219" s="147"/>
      <c r="D219" s="147"/>
      <c r="E219" s="148"/>
      <c r="F219" s="149"/>
      <c r="K219" s="150"/>
      <c r="L219" s="151"/>
      <c r="M219" s="151"/>
    </row>
    <row r="220" spans="3:13" s="123" customFormat="1">
      <c r="C220" s="147"/>
      <c r="D220" s="147"/>
      <c r="E220" s="148"/>
      <c r="F220" s="149"/>
      <c r="K220" s="150"/>
      <c r="L220" s="151"/>
      <c r="M220" s="151"/>
    </row>
    <row r="221" spans="3:13" s="123" customFormat="1">
      <c r="C221" s="147"/>
      <c r="D221" s="147"/>
      <c r="E221" s="148"/>
      <c r="F221" s="149"/>
      <c r="K221" s="150"/>
      <c r="L221" s="151"/>
      <c r="M221" s="151"/>
    </row>
    <row r="222" spans="3:13" s="123" customFormat="1">
      <c r="C222" s="147"/>
      <c r="D222" s="147"/>
      <c r="E222" s="148"/>
      <c r="F222" s="149"/>
      <c r="K222" s="150"/>
      <c r="L222" s="151"/>
      <c r="M222" s="151"/>
    </row>
    <row r="223" spans="3:13" s="123" customFormat="1">
      <c r="C223" s="147"/>
      <c r="D223" s="147"/>
      <c r="E223" s="148"/>
      <c r="F223" s="149"/>
      <c r="K223" s="150"/>
      <c r="L223" s="151"/>
      <c r="M223" s="151"/>
    </row>
    <row r="224" spans="3:13" s="123" customFormat="1">
      <c r="C224" s="147"/>
      <c r="D224" s="147"/>
      <c r="E224" s="148"/>
      <c r="F224" s="149"/>
      <c r="K224" s="150"/>
      <c r="L224" s="151"/>
      <c r="M224" s="151"/>
    </row>
    <row r="225" spans="1:15" s="123" customFormat="1">
      <c r="A225" s="124"/>
      <c r="B225" s="124"/>
      <c r="C225" s="152"/>
      <c r="D225" s="152"/>
      <c r="E225" s="153"/>
      <c r="F225" s="154"/>
      <c r="G225" s="124"/>
      <c r="H225" s="124"/>
      <c r="I225" s="124"/>
      <c r="J225" s="124"/>
      <c r="K225" s="155"/>
      <c r="L225" s="156"/>
      <c r="M225" s="156"/>
      <c r="N225" s="124"/>
      <c r="O225" s="124"/>
    </row>
    <row r="226" spans="1:15">
      <c r="E226" s="153"/>
      <c r="F226" s="154"/>
      <c r="G226" s="124"/>
      <c r="H226" s="124"/>
      <c r="I226" s="124"/>
      <c r="J226" s="124"/>
    </row>
    <row r="227" spans="1:15">
      <c r="E227" s="153"/>
      <c r="F227" s="154"/>
      <c r="G227" s="124"/>
      <c r="H227" s="124"/>
      <c r="I227" s="124"/>
      <c r="J227" s="124"/>
    </row>
    <row r="228" spans="1:15">
      <c r="E228" s="153"/>
      <c r="F228" s="154"/>
      <c r="G228" s="124"/>
      <c r="H228" s="124"/>
      <c r="I228" s="124"/>
      <c r="J228" s="124"/>
    </row>
    <row r="229" spans="1:15">
      <c r="E229" s="153"/>
      <c r="F229" s="154"/>
      <c r="G229" s="124"/>
      <c r="H229" s="124"/>
      <c r="I229" s="124"/>
      <c r="J229" s="124"/>
    </row>
    <row r="230" spans="1:15">
      <c r="D230" s="124"/>
      <c r="E230" s="153"/>
      <c r="F230" s="154"/>
      <c r="G230" s="124"/>
      <c r="H230" s="124"/>
      <c r="I230" s="124"/>
      <c r="J230" s="124"/>
      <c r="K230" s="124"/>
      <c r="L230" s="124"/>
      <c r="M230" s="124"/>
    </row>
    <row r="231" spans="1:15">
      <c r="D231" s="124"/>
      <c r="E231" s="153"/>
      <c r="F231" s="154"/>
      <c r="G231" s="124"/>
      <c r="H231" s="124"/>
      <c r="I231" s="124"/>
      <c r="J231" s="124"/>
      <c r="K231" s="124"/>
      <c r="L231" s="124"/>
      <c r="M231" s="124"/>
    </row>
    <row r="232" spans="1:15">
      <c r="D232" s="124"/>
      <c r="E232" s="153"/>
      <c r="F232" s="154"/>
      <c r="G232" s="124"/>
      <c r="H232" s="124"/>
      <c r="I232" s="124"/>
      <c r="J232" s="124"/>
      <c r="K232" s="124"/>
      <c r="L232" s="124"/>
      <c r="M232" s="124"/>
    </row>
    <row r="233" spans="1:15">
      <c r="D233" s="124"/>
      <c r="E233" s="153"/>
      <c r="F233" s="154"/>
      <c r="G233" s="124"/>
      <c r="H233" s="124"/>
      <c r="I233" s="124"/>
      <c r="J233" s="124"/>
      <c r="K233" s="124"/>
      <c r="L233" s="124"/>
      <c r="M233" s="124"/>
    </row>
    <row r="234" spans="1:15">
      <c r="D234" s="124"/>
      <c r="E234" s="153"/>
      <c r="F234" s="154"/>
      <c r="G234" s="124"/>
      <c r="H234" s="124"/>
      <c r="I234" s="124"/>
      <c r="J234" s="124"/>
      <c r="K234" s="124"/>
      <c r="L234" s="124"/>
      <c r="M234" s="124"/>
    </row>
    <row r="235" spans="1:15">
      <c r="D235" s="124"/>
      <c r="E235" s="153"/>
      <c r="F235" s="154"/>
      <c r="G235" s="124"/>
      <c r="H235" s="124"/>
      <c r="I235" s="124"/>
      <c r="J235" s="124"/>
      <c r="K235" s="124"/>
      <c r="L235" s="124"/>
      <c r="M235" s="124"/>
    </row>
    <row r="236" spans="1:15">
      <c r="D236" s="124"/>
      <c r="E236" s="153"/>
      <c r="F236" s="154"/>
      <c r="G236" s="124"/>
      <c r="H236" s="124"/>
      <c r="I236" s="124"/>
      <c r="J236" s="124"/>
      <c r="K236" s="124"/>
      <c r="L236" s="124"/>
      <c r="M236" s="124"/>
    </row>
    <row r="237" spans="1:15">
      <c r="D237" s="124"/>
      <c r="E237" s="153"/>
      <c r="F237" s="154"/>
      <c r="G237" s="124"/>
      <c r="H237" s="124"/>
      <c r="I237" s="124"/>
      <c r="J237" s="124"/>
      <c r="K237" s="124"/>
      <c r="L237" s="124"/>
      <c r="M237" s="124"/>
    </row>
    <row r="238" spans="1:15">
      <c r="D238" s="124"/>
      <c r="E238" s="153"/>
      <c r="F238" s="154"/>
      <c r="G238" s="124"/>
      <c r="H238" s="124"/>
      <c r="I238" s="124"/>
      <c r="J238" s="124"/>
      <c r="K238" s="124"/>
      <c r="L238" s="124"/>
      <c r="M238" s="124"/>
    </row>
    <row r="239" spans="1:15">
      <c r="D239" s="124"/>
      <c r="E239" s="153"/>
      <c r="F239" s="154"/>
      <c r="G239" s="124"/>
      <c r="H239" s="124"/>
      <c r="I239" s="124"/>
      <c r="J239" s="124"/>
      <c r="K239" s="124"/>
      <c r="L239" s="124"/>
      <c r="M239" s="124"/>
    </row>
    <row r="240" spans="1:15">
      <c r="D240" s="124"/>
      <c r="E240" s="153"/>
      <c r="F240" s="154"/>
      <c r="G240" s="124"/>
      <c r="H240" s="124"/>
      <c r="I240" s="124"/>
      <c r="J240" s="124"/>
      <c r="K240" s="124"/>
      <c r="L240" s="124"/>
      <c r="M240" s="124"/>
    </row>
    <row r="241" spans="4:13">
      <c r="D241" s="124"/>
      <c r="E241" s="153"/>
      <c r="F241" s="154"/>
      <c r="G241" s="124"/>
      <c r="H241" s="124"/>
      <c r="I241" s="124"/>
      <c r="J241" s="124"/>
      <c r="K241" s="124"/>
      <c r="L241" s="124"/>
      <c r="M241" s="124"/>
    </row>
    <row r="242" spans="4:13">
      <c r="D242" s="124"/>
      <c r="E242" s="153"/>
      <c r="F242" s="154"/>
      <c r="G242" s="124"/>
      <c r="H242" s="124"/>
      <c r="I242" s="124"/>
      <c r="J242" s="124"/>
      <c r="K242" s="124"/>
      <c r="L242" s="124"/>
      <c r="M242" s="124"/>
    </row>
    <row r="243" spans="4:13">
      <c r="D243" s="124"/>
      <c r="E243" s="153"/>
      <c r="F243" s="154"/>
      <c r="G243" s="124"/>
      <c r="H243" s="124"/>
      <c r="I243" s="124"/>
      <c r="J243" s="124"/>
      <c r="K243" s="124"/>
      <c r="L243" s="124"/>
      <c r="M243" s="124"/>
    </row>
    <row r="244" spans="4:13">
      <c r="D244" s="124"/>
      <c r="E244" s="153"/>
      <c r="F244" s="154"/>
      <c r="G244" s="124"/>
      <c r="H244" s="124"/>
      <c r="I244" s="124"/>
      <c r="J244" s="124"/>
      <c r="K244" s="124"/>
      <c r="L244" s="124"/>
      <c r="M244" s="124"/>
    </row>
    <row r="245" spans="4:13">
      <c r="D245" s="124"/>
      <c r="E245" s="153"/>
      <c r="F245" s="154"/>
      <c r="G245" s="124"/>
      <c r="H245" s="124"/>
      <c r="I245" s="124"/>
      <c r="J245" s="124"/>
      <c r="K245" s="124"/>
      <c r="L245" s="124"/>
      <c r="M245" s="124"/>
    </row>
    <row r="246" spans="4:13">
      <c r="D246" s="124"/>
      <c r="E246" s="153"/>
      <c r="F246" s="154"/>
      <c r="G246" s="124"/>
      <c r="H246" s="124"/>
      <c r="I246" s="124"/>
      <c r="J246" s="124"/>
      <c r="K246" s="124"/>
      <c r="L246" s="124"/>
      <c r="M246" s="124"/>
    </row>
    <row r="247" spans="4:13">
      <c r="D247" s="124"/>
      <c r="E247" s="153"/>
      <c r="F247" s="154"/>
      <c r="G247" s="124"/>
      <c r="H247" s="124"/>
      <c r="I247" s="124"/>
      <c r="J247" s="124"/>
      <c r="K247" s="124"/>
      <c r="L247" s="124"/>
      <c r="M247" s="124"/>
    </row>
    <row r="248" spans="4:13">
      <c r="D248" s="124"/>
      <c r="E248" s="153"/>
      <c r="F248" s="154"/>
      <c r="G248" s="124"/>
      <c r="H248" s="124"/>
      <c r="I248" s="124"/>
      <c r="J248" s="124"/>
      <c r="K248" s="124"/>
      <c r="L248" s="124"/>
      <c r="M248" s="124"/>
    </row>
    <row r="249" spans="4:13">
      <c r="D249" s="124"/>
      <c r="E249" s="153"/>
      <c r="F249" s="154"/>
      <c r="G249" s="124"/>
      <c r="H249" s="124"/>
      <c r="I249" s="124"/>
      <c r="J249" s="124"/>
      <c r="K249" s="124"/>
      <c r="L249" s="124"/>
      <c r="M249" s="124"/>
    </row>
    <row r="250" spans="4:13">
      <c r="D250" s="124"/>
      <c r="E250" s="153"/>
      <c r="F250" s="154"/>
      <c r="G250" s="124"/>
      <c r="H250" s="124"/>
      <c r="I250" s="124"/>
      <c r="J250" s="124"/>
      <c r="K250" s="124"/>
      <c r="L250" s="124"/>
      <c r="M250" s="124"/>
    </row>
    <row r="251" spans="4:13">
      <c r="D251" s="124"/>
      <c r="E251" s="153"/>
      <c r="F251" s="154"/>
      <c r="G251" s="124"/>
      <c r="H251" s="124"/>
      <c r="I251" s="124"/>
      <c r="J251" s="124"/>
      <c r="K251" s="124"/>
      <c r="L251" s="124"/>
      <c r="M251" s="124"/>
    </row>
    <row r="252" spans="4:13">
      <c r="D252" s="124"/>
      <c r="E252" s="153"/>
      <c r="F252" s="154"/>
      <c r="G252" s="124"/>
      <c r="H252" s="124"/>
      <c r="I252" s="124"/>
      <c r="J252" s="124"/>
      <c r="K252" s="124"/>
      <c r="L252" s="124"/>
      <c r="M252" s="124"/>
    </row>
    <row r="253" spans="4:13">
      <c r="D253" s="124"/>
      <c r="E253" s="153"/>
      <c r="F253" s="154"/>
      <c r="G253" s="124"/>
      <c r="H253" s="124"/>
      <c r="I253" s="124"/>
      <c r="J253" s="124"/>
      <c r="K253" s="124"/>
      <c r="L253" s="124"/>
      <c r="M253" s="124"/>
    </row>
    <row r="254" spans="4:13">
      <c r="D254" s="124"/>
      <c r="E254" s="153"/>
      <c r="F254" s="154"/>
      <c r="G254" s="124"/>
      <c r="H254" s="124"/>
      <c r="I254" s="124"/>
      <c r="J254" s="124"/>
      <c r="K254" s="124"/>
      <c r="L254" s="124"/>
      <c r="M254" s="124"/>
    </row>
    <row r="255" spans="4:13">
      <c r="D255" s="124"/>
      <c r="E255" s="153"/>
      <c r="F255" s="154"/>
      <c r="G255" s="124"/>
      <c r="H255" s="124"/>
      <c r="I255" s="124"/>
      <c r="J255" s="124"/>
      <c r="K255" s="124"/>
      <c r="L255" s="124"/>
      <c r="M255" s="124"/>
    </row>
    <row r="256" spans="4:13">
      <c r="D256" s="124"/>
      <c r="E256" s="153"/>
      <c r="F256" s="154"/>
      <c r="G256" s="124"/>
      <c r="H256" s="124"/>
      <c r="I256" s="124"/>
      <c r="J256" s="124"/>
      <c r="K256" s="124"/>
      <c r="L256" s="124"/>
      <c r="M256" s="124"/>
    </row>
    <row r="257" spans="4:13">
      <c r="D257" s="124"/>
      <c r="E257" s="153"/>
      <c r="F257" s="154"/>
      <c r="G257" s="124"/>
      <c r="H257" s="124"/>
      <c r="I257" s="124"/>
      <c r="J257" s="124"/>
      <c r="K257" s="124"/>
      <c r="L257" s="124"/>
      <c r="M257" s="124"/>
    </row>
    <row r="258" spans="4:13">
      <c r="D258" s="124"/>
      <c r="E258" s="153"/>
      <c r="F258" s="154"/>
      <c r="G258" s="124"/>
      <c r="H258" s="124"/>
      <c r="I258" s="124"/>
      <c r="J258" s="124"/>
      <c r="K258" s="124"/>
      <c r="L258" s="124"/>
      <c r="M258" s="124"/>
    </row>
    <row r="259" spans="4:13">
      <c r="D259" s="124"/>
      <c r="E259" s="153"/>
      <c r="F259" s="154"/>
      <c r="G259" s="124"/>
      <c r="H259" s="124"/>
      <c r="I259" s="124"/>
      <c r="J259" s="124"/>
      <c r="K259" s="124"/>
      <c r="L259" s="124"/>
      <c r="M259" s="124"/>
    </row>
    <row r="260" spans="4:13">
      <c r="D260" s="124"/>
      <c r="E260" s="153"/>
      <c r="F260" s="154"/>
      <c r="G260" s="124"/>
      <c r="H260" s="124"/>
      <c r="I260" s="124"/>
      <c r="J260" s="124"/>
      <c r="K260" s="124"/>
      <c r="L260" s="124"/>
      <c r="M260" s="124"/>
    </row>
    <row r="261" spans="4:13">
      <c r="D261" s="124"/>
      <c r="E261" s="153"/>
      <c r="F261" s="154"/>
      <c r="G261" s="124"/>
      <c r="H261" s="124"/>
      <c r="I261" s="124"/>
      <c r="J261" s="124"/>
      <c r="K261" s="124"/>
      <c r="L261" s="124"/>
      <c r="M261" s="124"/>
    </row>
    <row r="262" spans="4:13">
      <c r="D262" s="124"/>
      <c r="E262" s="153"/>
      <c r="F262" s="154"/>
      <c r="G262" s="124"/>
      <c r="H262" s="124"/>
      <c r="I262" s="124"/>
      <c r="J262" s="124"/>
      <c r="K262" s="124"/>
      <c r="L262" s="124"/>
      <c r="M262" s="124"/>
    </row>
    <row r="263" spans="4:13">
      <c r="D263" s="124"/>
      <c r="E263" s="153"/>
      <c r="F263" s="154"/>
      <c r="G263" s="124"/>
      <c r="H263" s="124"/>
      <c r="I263" s="124"/>
      <c r="J263" s="124"/>
      <c r="K263" s="124"/>
      <c r="L263" s="124"/>
      <c r="M263" s="124"/>
    </row>
    <row r="264" spans="4:13">
      <c r="D264" s="124"/>
      <c r="E264" s="153"/>
      <c r="F264" s="154"/>
      <c r="G264" s="124"/>
      <c r="H264" s="124"/>
      <c r="I264" s="124"/>
      <c r="J264" s="124"/>
      <c r="K264" s="124"/>
      <c r="L264" s="124"/>
      <c r="M264" s="124"/>
    </row>
    <row r="265" spans="4:13">
      <c r="D265" s="124"/>
      <c r="E265" s="153"/>
      <c r="F265" s="154"/>
      <c r="G265" s="124"/>
      <c r="H265" s="124"/>
      <c r="I265" s="124"/>
      <c r="J265" s="124"/>
      <c r="K265" s="124"/>
      <c r="L265" s="124"/>
      <c r="M265" s="124"/>
    </row>
    <row r="266" spans="4:13">
      <c r="D266" s="124"/>
      <c r="E266" s="153"/>
      <c r="F266" s="154"/>
      <c r="G266" s="124"/>
      <c r="H266" s="124"/>
      <c r="I266" s="124"/>
      <c r="J266" s="124"/>
      <c r="K266" s="124"/>
      <c r="L266" s="124"/>
      <c r="M266" s="124"/>
    </row>
    <row r="267" spans="4:13">
      <c r="D267" s="124"/>
      <c r="E267" s="153"/>
      <c r="F267" s="154"/>
      <c r="G267" s="124"/>
      <c r="H267" s="124"/>
      <c r="I267" s="124"/>
      <c r="J267" s="124"/>
      <c r="K267" s="124"/>
      <c r="L267" s="124"/>
      <c r="M267" s="124"/>
    </row>
    <row r="268" spans="4:13">
      <c r="D268" s="124"/>
      <c r="E268" s="153"/>
      <c r="F268" s="154"/>
      <c r="G268" s="124"/>
      <c r="H268" s="124"/>
      <c r="I268" s="124"/>
      <c r="J268" s="124"/>
      <c r="K268" s="124"/>
      <c r="L268" s="124"/>
      <c r="M268" s="124"/>
    </row>
    <row r="269" spans="4:13">
      <c r="D269" s="124"/>
      <c r="E269" s="153"/>
      <c r="F269" s="154"/>
      <c r="G269" s="124"/>
      <c r="H269" s="124"/>
      <c r="I269" s="124"/>
      <c r="J269" s="124"/>
      <c r="K269" s="124"/>
      <c r="L269" s="124"/>
      <c r="M269" s="124"/>
    </row>
    <row r="270" spans="4:13">
      <c r="D270" s="124"/>
      <c r="E270" s="153"/>
      <c r="F270" s="154"/>
      <c r="G270" s="124"/>
      <c r="H270" s="124"/>
      <c r="I270" s="124"/>
      <c r="J270" s="124"/>
      <c r="K270" s="124"/>
      <c r="L270" s="124"/>
      <c r="M270" s="124"/>
    </row>
    <row r="271" spans="4:13">
      <c r="D271" s="124"/>
      <c r="E271" s="153"/>
      <c r="F271" s="154"/>
      <c r="G271" s="124"/>
      <c r="H271" s="124"/>
      <c r="I271" s="124"/>
      <c r="J271" s="124"/>
      <c r="K271" s="124"/>
      <c r="L271" s="124"/>
      <c r="M271" s="124"/>
    </row>
    <row r="272" spans="4:13">
      <c r="D272" s="124"/>
      <c r="E272" s="153"/>
      <c r="F272" s="154"/>
      <c r="G272" s="124"/>
      <c r="H272" s="124"/>
      <c r="I272" s="124"/>
      <c r="J272" s="124"/>
      <c r="K272" s="124"/>
      <c r="L272" s="124"/>
      <c r="M272" s="124"/>
    </row>
    <row r="273" spans="4:13">
      <c r="D273" s="124"/>
      <c r="E273" s="153"/>
      <c r="F273" s="154"/>
      <c r="G273" s="124"/>
      <c r="H273" s="124"/>
      <c r="I273" s="124"/>
      <c r="J273" s="124"/>
      <c r="K273" s="124"/>
      <c r="L273" s="124"/>
      <c r="M273" s="124"/>
    </row>
    <row r="274" spans="4:13">
      <c r="D274" s="124"/>
      <c r="E274" s="153"/>
      <c r="F274" s="154"/>
      <c r="G274" s="124"/>
      <c r="H274" s="124"/>
      <c r="I274" s="124"/>
      <c r="J274" s="124"/>
      <c r="K274" s="124"/>
      <c r="L274" s="124"/>
      <c r="M274" s="124"/>
    </row>
    <row r="275" spans="4:13">
      <c r="D275" s="124"/>
      <c r="E275" s="153"/>
      <c r="F275" s="154"/>
      <c r="G275" s="124"/>
      <c r="H275" s="124"/>
      <c r="I275" s="124"/>
      <c r="J275" s="124"/>
      <c r="K275" s="124"/>
      <c r="L275" s="124"/>
      <c r="M275" s="124"/>
    </row>
    <row r="276" spans="4:13">
      <c r="D276" s="124"/>
      <c r="E276" s="153"/>
      <c r="F276" s="154"/>
      <c r="G276" s="124"/>
      <c r="H276" s="124"/>
      <c r="I276" s="124"/>
      <c r="J276" s="124"/>
      <c r="K276" s="124"/>
      <c r="L276" s="124"/>
      <c r="M276" s="124"/>
    </row>
    <row r="277" spans="4:13">
      <c r="D277" s="124"/>
      <c r="E277" s="153"/>
      <c r="F277" s="154"/>
      <c r="G277" s="124"/>
      <c r="H277" s="124"/>
      <c r="I277" s="124"/>
      <c r="J277" s="124"/>
      <c r="K277" s="124"/>
      <c r="L277" s="124"/>
      <c r="M277" s="124"/>
    </row>
    <row r="278" spans="4:13">
      <c r="D278" s="124"/>
      <c r="E278" s="153"/>
      <c r="F278" s="154"/>
      <c r="G278" s="124"/>
      <c r="H278" s="124"/>
      <c r="I278" s="124"/>
      <c r="J278" s="124"/>
      <c r="K278" s="124"/>
      <c r="L278" s="124"/>
      <c r="M278" s="124"/>
    </row>
    <row r="279" spans="4:13">
      <c r="D279" s="124"/>
      <c r="E279" s="153"/>
      <c r="F279" s="154"/>
      <c r="G279" s="124"/>
      <c r="H279" s="124"/>
      <c r="I279" s="124"/>
      <c r="J279" s="124"/>
      <c r="K279" s="124"/>
      <c r="L279" s="124"/>
      <c r="M279" s="124"/>
    </row>
    <row r="280" spans="4:13">
      <c r="D280" s="124"/>
      <c r="E280" s="153"/>
      <c r="F280" s="154"/>
      <c r="G280" s="124"/>
      <c r="H280" s="124"/>
      <c r="I280" s="124"/>
      <c r="J280" s="124"/>
      <c r="K280" s="124"/>
      <c r="L280" s="124"/>
      <c r="M280" s="124"/>
    </row>
    <row r="281" spans="4:13">
      <c r="D281" s="124"/>
      <c r="E281" s="153"/>
      <c r="F281" s="154"/>
      <c r="G281" s="124"/>
      <c r="H281" s="124"/>
      <c r="I281" s="124"/>
      <c r="J281" s="124"/>
      <c r="K281" s="124"/>
      <c r="L281" s="124"/>
      <c r="M281" s="124"/>
    </row>
    <row r="282" spans="4:13">
      <c r="D282" s="124"/>
      <c r="E282" s="153"/>
      <c r="F282" s="154"/>
      <c r="G282" s="124"/>
      <c r="H282" s="124"/>
      <c r="I282" s="124"/>
      <c r="J282" s="124"/>
      <c r="K282" s="124"/>
      <c r="L282" s="124"/>
      <c r="M282" s="124"/>
    </row>
    <row r="283" spans="4:13">
      <c r="D283" s="124"/>
      <c r="E283" s="153"/>
      <c r="F283" s="154"/>
      <c r="G283" s="124"/>
      <c r="H283" s="124"/>
      <c r="I283" s="124"/>
      <c r="J283" s="124"/>
      <c r="K283" s="124"/>
      <c r="L283" s="124"/>
      <c r="M283" s="124"/>
    </row>
    <row r="284" spans="4:13">
      <c r="D284" s="124"/>
      <c r="E284" s="153"/>
      <c r="F284" s="154"/>
      <c r="G284" s="124"/>
      <c r="H284" s="124"/>
      <c r="I284" s="124"/>
      <c r="J284" s="124"/>
      <c r="K284" s="124"/>
      <c r="L284" s="124"/>
      <c r="M284" s="124"/>
    </row>
    <row r="285" spans="4:13">
      <c r="D285" s="124"/>
      <c r="E285" s="153"/>
      <c r="F285" s="154"/>
      <c r="G285" s="124"/>
      <c r="H285" s="124"/>
      <c r="I285" s="124"/>
      <c r="J285" s="124"/>
      <c r="K285" s="124"/>
      <c r="L285" s="124"/>
      <c r="M285" s="124"/>
    </row>
    <row r="286" spans="4:13">
      <c r="D286" s="124"/>
      <c r="E286" s="153"/>
      <c r="F286" s="154"/>
      <c r="G286" s="124"/>
      <c r="H286" s="124"/>
      <c r="I286" s="124"/>
      <c r="J286" s="124"/>
      <c r="K286" s="124"/>
      <c r="L286" s="124"/>
      <c r="M286" s="124"/>
    </row>
    <row r="287" spans="4:13">
      <c r="D287" s="124"/>
      <c r="E287" s="153"/>
      <c r="F287" s="154"/>
      <c r="G287" s="124"/>
      <c r="H287" s="124"/>
      <c r="I287" s="124"/>
      <c r="J287" s="124"/>
      <c r="K287" s="124"/>
      <c r="L287" s="124"/>
      <c r="M287" s="124"/>
    </row>
    <row r="288" spans="4:13">
      <c r="D288" s="124"/>
      <c r="E288" s="153"/>
      <c r="F288" s="154"/>
      <c r="G288" s="124"/>
      <c r="H288" s="124"/>
      <c r="I288" s="124"/>
      <c r="J288" s="124"/>
      <c r="K288" s="124"/>
      <c r="L288" s="124"/>
      <c r="M288" s="124"/>
    </row>
    <row r="289" spans="4:13">
      <c r="D289" s="124"/>
      <c r="E289" s="153"/>
      <c r="F289" s="154"/>
      <c r="G289" s="124"/>
      <c r="H289" s="124"/>
      <c r="I289" s="124"/>
      <c r="J289" s="124"/>
      <c r="K289" s="124"/>
      <c r="L289" s="124"/>
      <c r="M289" s="124"/>
    </row>
    <row r="290" spans="4:13">
      <c r="D290" s="124"/>
      <c r="E290" s="153"/>
      <c r="F290" s="154"/>
      <c r="G290" s="124"/>
      <c r="H290" s="124"/>
      <c r="I290" s="124"/>
      <c r="J290" s="124"/>
      <c r="K290" s="124"/>
      <c r="L290" s="124"/>
      <c r="M290" s="124"/>
    </row>
    <row r="291" spans="4:13">
      <c r="D291" s="124"/>
      <c r="E291" s="153"/>
      <c r="F291" s="154"/>
      <c r="G291" s="124"/>
      <c r="H291" s="124"/>
      <c r="I291" s="124"/>
      <c r="J291" s="124"/>
      <c r="K291" s="124"/>
      <c r="L291" s="124"/>
      <c r="M291" s="124"/>
    </row>
    <row r="292" spans="4:13">
      <c r="D292" s="124"/>
      <c r="E292" s="153"/>
      <c r="F292" s="154"/>
      <c r="G292" s="124"/>
      <c r="H292" s="124"/>
      <c r="I292" s="124"/>
      <c r="J292" s="124"/>
      <c r="K292" s="124"/>
      <c r="L292" s="124"/>
      <c r="M292" s="124"/>
    </row>
    <row r="293" spans="4:13">
      <c r="D293" s="124"/>
      <c r="E293" s="153"/>
      <c r="F293" s="154"/>
      <c r="G293" s="124"/>
      <c r="H293" s="124"/>
      <c r="I293" s="124"/>
      <c r="J293" s="124"/>
      <c r="K293" s="124"/>
      <c r="L293" s="124"/>
      <c r="M293" s="124"/>
    </row>
    <row r="294" spans="4:13">
      <c r="D294" s="124"/>
      <c r="E294" s="153"/>
      <c r="F294" s="154"/>
      <c r="G294" s="124"/>
      <c r="H294" s="124"/>
      <c r="I294" s="124"/>
      <c r="J294" s="124"/>
      <c r="K294" s="124"/>
      <c r="L294" s="124"/>
      <c r="M294" s="124"/>
    </row>
    <row r="295" spans="4:13">
      <c r="D295" s="124"/>
      <c r="E295" s="153"/>
      <c r="F295" s="154"/>
      <c r="G295" s="124"/>
      <c r="H295" s="124"/>
      <c r="I295" s="124"/>
      <c r="J295" s="124"/>
      <c r="K295" s="124"/>
      <c r="L295" s="124"/>
      <c r="M295" s="124"/>
    </row>
    <row r="296" spans="4:13">
      <c r="D296" s="124"/>
      <c r="E296" s="153"/>
      <c r="F296" s="154"/>
      <c r="G296" s="124"/>
      <c r="H296" s="124"/>
      <c r="I296" s="124"/>
      <c r="J296" s="124"/>
      <c r="K296" s="124"/>
      <c r="L296" s="124"/>
      <c r="M296" s="124"/>
    </row>
    <row r="297" spans="4:13">
      <c r="D297" s="124"/>
      <c r="E297" s="153"/>
      <c r="F297" s="154"/>
      <c r="G297" s="124"/>
      <c r="H297" s="124"/>
      <c r="I297" s="124"/>
      <c r="J297" s="124"/>
      <c r="K297" s="124"/>
      <c r="L297" s="124"/>
      <c r="M297" s="124"/>
    </row>
    <row r="298" spans="4:13">
      <c r="D298" s="124"/>
      <c r="E298" s="153"/>
      <c r="F298" s="154"/>
      <c r="G298" s="124"/>
      <c r="H298" s="124"/>
      <c r="I298" s="124"/>
      <c r="J298" s="124"/>
      <c r="K298" s="124"/>
      <c r="L298" s="124"/>
      <c r="M298" s="124"/>
    </row>
    <row r="299" spans="4:13">
      <c r="D299" s="124"/>
      <c r="E299" s="153"/>
      <c r="F299" s="154"/>
      <c r="G299" s="124"/>
      <c r="H299" s="124"/>
      <c r="I299" s="124"/>
      <c r="J299" s="124"/>
      <c r="K299" s="124"/>
      <c r="L299" s="124"/>
      <c r="M299" s="124"/>
    </row>
    <row r="300" spans="4:13">
      <c r="D300" s="124"/>
      <c r="E300" s="153"/>
      <c r="F300" s="154"/>
      <c r="G300" s="124"/>
      <c r="H300" s="124"/>
      <c r="I300" s="124"/>
      <c r="J300" s="124"/>
      <c r="K300" s="124"/>
      <c r="L300" s="124"/>
      <c r="M300" s="124"/>
    </row>
    <row r="301" spans="4:13">
      <c r="D301" s="124"/>
      <c r="E301" s="153"/>
      <c r="F301" s="154"/>
      <c r="G301" s="124"/>
      <c r="H301" s="124"/>
      <c r="I301" s="124"/>
      <c r="J301" s="124"/>
      <c r="K301" s="124"/>
      <c r="L301" s="124"/>
      <c r="M301" s="124"/>
    </row>
    <row r="302" spans="4:13">
      <c r="D302" s="124"/>
      <c r="E302" s="153"/>
      <c r="F302" s="154"/>
      <c r="G302" s="124"/>
      <c r="H302" s="124"/>
      <c r="I302" s="124"/>
      <c r="J302" s="124"/>
      <c r="K302" s="124"/>
      <c r="L302" s="124"/>
      <c r="M302" s="124"/>
    </row>
    <row r="303" spans="4:13">
      <c r="D303" s="124"/>
      <c r="E303" s="153"/>
      <c r="F303" s="154"/>
      <c r="G303" s="124"/>
      <c r="H303" s="124"/>
      <c r="I303" s="124"/>
      <c r="J303" s="124"/>
      <c r="K303" s="124"/>
      <c r="L303" s="124"/>
      <c r="M303" s="124"/>
    </row>
    <row r="304" spans="4:13">
      <c r="D304" s="124"/>
      <c r="E304" s="153"/>
      <c r="F304" s="154"/>
      <c r="G304" s="124"/>
      <c r="H304" s="124"/>
      <c r="I304" s="124"/>
      <c r="J304" s="124"/>
      <c r="K304" s="124"/>
      <c r="L304" s="124"/>
      <c r="M304" s="124"/>
    </row>
    <row r="305" spans="4:13">
      <c r="D305" s="124"/>
      <c r="E305" s="153"/>
      <c r="F305" s="154"/>
      <c r="G305" s="124"/>
      <c r="H305" s="124"/>
      <c r="I305" s="124"/>
      <c r="J305" s="124"/>
      <c r="K305" s="124"/>
      <c r="L305" s="124"/>
      <c r="M305" s="124"/>
    </row>
    <row r="306" spans="4:13">
      <c r="D306" s="124"/>
      <c r="E306" s="153"/>
      <c r="F306" s="154"/>
      <c r="G306" s="124"/>
      <c r="H306" s="124"/>
      <c r="I306" s="124"/>
      <c r="J306" s="124"/>
      <c r="K306" s="124"/>
      <c r="L306" s="124"/>
      <c r="M306" s="124"/>
    </row>
    <row r="307" spans="4:13">
      <c r="D307" s="124"/>
      <c r="E307" s="153"/>
      <c r="F307" s="154"/>
      <c r="G307" s="124"/>
      <c r="H307" s="124"/>
      <c r="I307" s="124"/>
      <c r="J307" s="124"/>
      <c r="K307" s="124"/>
      <c r="L307" s="124"/>
      <c r="M307" s="124"/>
    </row>
    <row r="308" spans="4:13">
      <c r="D308" s="124"/>
      <c r="E308" s="153"/>
      <c r="F308" s="154"/>
      <c r="G308" s="124"/>
      <c r="H308" s="124"/>
      <c r="I308" s="124"/>
      <c r="J308" s="124"/>
      <c r="K308" s="124"/>
      <c r="L308" s="124"/>
      <c r="M308" s="124"/>
    </row>
    <row r="309" spans="4:13">
      <c r="D309" s="124"/>
      <c r="E309" s="153"/>
      <c r="F309" s="154"/>
      <c r="G309" s="124"/>
      <c r="H309" s="124"/>
      <c r="I309" s="124"/>
      <c r="J309" s="124"/>
      <c r="K309" s="124"/>
      <c r="L309" s="124"/>
      <c r="M309" s="124"/>
    </row>
    <row r="310" spans="4:13">
      <c r="D310" s="124"/>
      <c r="E310" s="153"/>
      <c r="F310" s="154"/>
      <c r="G310" s="124"/>
      <c r="H310" s="124"/>
      <c r="I310" s="124"/>
      <c r="J310" s="124"/>
      <c r="K310" s="124"/>
      <c r="L310" s="124"/>
      <c r="M310" s="124"/>
    </row>
    <row r="311" spans="4:13">
      <c r="D311" s="124"/>
      <c r="E311" s="153"/>
      <c r="F311" s="154"/>
      <c r="G311" s="124"/>
      <c r="H311" s="124"/>
      <c r="I311" s="124"/>
      <c r="J311" s="124"/>
      <c r="K311" s="124"/>
      <c r="L311" s="124"/>
      <c r="M311" s="124"/>
    </row>
    <row r="312" spans="4:13">
      <c r="D312" s="124"/>
      <c r="E312" s="153"/>
      <c r="F312" s="154"/>
      <c r="G312" s="124"/>
      <c r="H312" s="124"/>
      <c r="I312" s="124"/>
      <c r="J312" s="124"/>
      <c r="K312" s="124"/>
      <c r="L312" s="124"/>
      <c r="M312" s="124"/>
    </row>
    <row r="313" spans="4:13">
      <c r="D313" s="124"/>
      <c r="E313" s="153"/>
      <c r="F313" s="154"/>
      <c r="G313" s="124"/>
      <c r="H313" s="124"/>
      <c r="I313" s="124"/>
      <c r="J313" s="124"/>
      <c r="K313" s="124"/>
      <c r="L313" s="124"/>
      <c r="M313" s="124"/>
    </row>
    <row r="314" spans="4:13">
      <c r="D314" s="124"/>
      <c r="E314" s="153"/>
      <c r="F314" s="154"/>
      <c r="G314" s="124"/>
      <c r="H314" s="124"/>
      <c r="I314" s="124"/>
      <c r="J314" s="124"/>
      <c r="K314" s="124"/>
      <c r="L314" s="124"/>
      <c r="M314" s="124"/>
    </row>
    <row r="315" spans="4:13">
      <c r="D315" s="124"/>
      <c r="E315" s="153"/>
      <c r="F315" s="154"/>
      <c r="G315" s="124"/>
      <c r="H315" s="124"/>
      <c r="I315" s="124"/>
      <c r="J315" s="124"/>
      <c r="K315" s="124"/>
      <c r="L315" s="124"/>
      <c r="M315" s="124"/>
    </row>
    <row r="316" spans="4:13">
      <c r="D316" s="124"/>
      <c r="E316" s="153"/>
      <c r="F316" s="154"/>
      <c r="G316" s="124"/>
      <c r="H316" s="124"/>
      <c r="I316" s="124"/>
      <c r="J316" s="124"/>
      <c r="K316" s="124"/>
      <c r="L316" s="124"/>
      <c r="M316" s="124"/>
    </row>
    <row r="317" spans="4:13">
      <c r="D317" s="124"/>
      <c r="E317" s="153"/>
      <c r="F317" s="154"/>
      <c r="G317" s="124"/>
      <c r="H317" s="124"/>
      <c r="I317" s="124"/>
      <c r="J317" s="124"/>
      <c r="K317" s="124"/>
      <c r="L317" s="124"/>
      <c r="M317" s="124"/>
    </row>
    <row r="318" spans="4:13">
      <c r="D318" s="124"/>
      <c r="E318" s="153"/>
      <c r="F318" s="154"/>
      <c r="G318" s="124"/>
      <c r="H318" s="124"/>
      <c r="I318" s="124"/>
      <c r="J318" s="124"/>
      <c r="K318" s="124"/>
      <c r="L318" s="124"/>
      <c r="M318" s="124"/>
    </row>
    <row r="319" spans="4:13">
      <c r="D319" s="124"/>
      <c r="E319" s="153"/>
      <c r="F319" s="154"/>
      <c r="G319" s="124"/>
      <c r="H319" s="124"/>
      <c r="I319" s="124"/>
      <c r="J319" s="124"/>
      <c r="K319" s="124"/>
      <c r="L319" s="124"/>
      <c r="M319" s="124"/>
    </row>
    <row r="320" spans="4:13">
      <c r="D320" s="124"/>
      <c r="E320" s="153"/>
      <c r="F320" s="154"/>
      <c r="G320" s="124"/>
      <c r="H320" s="124"/>
      <c r="I320" s="124"/>
      <c r="J320" s="124"/>
      <c r="K320" s="124"/>
      <c r="L320" s="124"/>
      <c r="M320" s="124"/>
    </row>
    <row r="321" spans="4:13">
      <c r="D321" s="124"/>
      <c r="E321" s="153"/>
      <c r="F321" s="154"/>
      <c r="G321" s="124"/>
      <c r="H321" s="124"/>
      <c r="I321" s="124"/>
      <c r="J321" s="124"/>
      <c r="K321" s="124"/>
      <c r="L321" s="124"/>
      <c r="M321" s="124"/>
    </row>
    <row r="322" spans="4:13">
      <c r="D322" s="124"/>
      <c r="E322" s="153"/>
      <c r="F322" s="154"/>
      <c r="G322" s="124"/>
      <c r="H322" s="124"/>
      <c r="I322" s="124"/>
      <c r="J322" s="124"/>
      <c r="K322" s="124"/>
      <c r="L322" s="124"/>
      <c r="M322" s="124"/>
    </row>
    <row r="323" spans="4:13">
      <c r="D323" s="124"/>
      <c r="E323" s="153"/>
      <c r="F323" s="154"/>
      <c r="G323" s="124"/>
      <c r="H323" s="124"/>
      <c r="I323" s="124"/>
      <c r="J323" s="124"/>
      <c r="K323" s="124"/>
      <c r="L323" s="124"/>
      <c r="M323" s="124"/>
    </row>
    <row r="324" spans="4:13">
      <c r="D324" s="124"/>
      <c r="E324" s="153"/>
      <c r="F324" s="154"/>
      <c r="G324" s="124"/>
      <c r="H324" s="124"/>
      <c r="I324" s="124"/>
      <c r="J324" s="124"/>
      <c r="K324" s="124"/>
      <c r="L324" s="124"/>
      <c r="M324" s="124"/>
    </row>
    <row r="325" spans="4:13">
      <c r="D325" s="124"/>
      <c r="E325" s="153"/>
      <c r="F325" s="154"/>
      <c r="G325" s="124"/>
      <c r="H325" s="124"/>
      <c r="I325" s="124"/>
      <c r="J325" s="124"/>
      <c r="K325" s="124"/>
      <c r="L325" s="124"/>
      <c r="M325" s="124"/>
    </row>
    <row r="326" spans="4:13">
      <c r="D326" s="124"/>
      <c r="E326" s="153"/>
      <c r="F326" s="154"/>
      <c r="G326" s="124"/>
      <c r="H326" s="124"/>
      <c r="I326" s="124"/>
      <c r="J326" s="124"/>
      <c r="K326" s="124"/>
      <c r="L326" s="124"/>
      <c r="M326" s="124"/>
    </row>
    <row r="327" spans="4:13">
      <c r="D327" s="124"/>
      <c r="E327" s="153"/>
      <c r="F327" s="154"/>
      <c r="G327" s="124"/>
      <c r="H327" s="124"/>
      <c r="I327" s="124"/>
      <c r="J327" s="124"/>
      <c r="K327" s="124"/>
      <c r="L327" s="124"/>
      <c r="M327" s="124"/>
    </row>
    <row r="328" spans="4:13">
      <c r="D328" s="124"/>
      <c r="E328" s="153"/>
      <c r="F328" s="154"/>
      <c r="G328" s="124"/>
      <c r="H328" s="124"/>
      <c r="I328" s="124"/>
      <c r="J328" s="124"/>
      <c r="K328" s="124"/>
      <c r="L328" s="124"/>
      <c r="M328" s="124"/>
    </row>
    <row r="329" spans="4:13">
      <c r="D329" s="124"/>
      <c r="E329" s="153"/>
      <c r="F329" s="154"/>
      <c r="G329" s="124"/>
      <c r="H329" s="124"/>
      <c r="I329" s="124"/>
      <c r="J329" s="124"/>
      <c r="K329" s="124"/>
      <c r="L329" s="124"/>
      <c r="M329" s="124"/>
    </row>
    <row r="330" spans="4:13">
      <c r="D330" s="124"/>
      <c r="E330" s="153"/>
      <c r="F330" s="154"/>
      <c r="G330" s="124"/>
      <c r="H330" s="124"/>
      <c r="I330" s="124"/>
      <c r="J330" s="124"/>
      <c r="K330" s="124"/>
      <c r="L330" s="124"/>
      <c r="M330" s="124"/>
    </row>
    <row r="331" spans="4:13">
      <c r="D331" s="124"/>
      <c r="E331" s="153"/>
      <c r="F331" s="154"/>
      <c r="G331" s="124"/>
      <c r="H331" s="124"/>
      <c r="I331" s="124"/>
      <c r="J331" s="124"/>
      <c r="K331" s="124"/>
      <c r="L331" s="124"/>
      <c r="M331" s="124"/>
    </row>
    <row r="332" spans="4:13">
      <c r="D332" s="124"/>
      <c r="E332" s="153"/>
      <c r="F332" s="154"/>
      <c r="G332" s="124"/>
      <c r="H332" s="124"/>
      <c r="I332" s="124"/>
      <c r="J332" s="124"/>
      <c r="K332" s="124"/>
      <c r="L332" s="124"/>
      <c r="M332" s="124"/>
    </row>
    <row r="333" spans="4:13">
      <c r="D333" s="124"/>
      <c r="E333" s="153"/>
      <c r="F333" s="154"/>
      <c r="G333" s="124"/>
      <c r="H333" s="124"/>
      <c r="I333" s="124"/>
      <c r="J333" s="124"/>
      <c r="K333" s="124"/>
      <c r="L333" s="124"/>
      <c r="M333" s="124"/>
    </row>
    <row r="334" spans="4:13">
      <c r="D334" s="124"/>
      <c r="E334" s="153"/>
      <c r="F334" s="154"/>
      <c r="G334" s="124"/>
      <c r="H334" s="124"/>
      <c r="I334" s="124"/>
      <c r="J334" s="124"/>
      <c r="K334" s="124"/>
      <c r="L334" s="124"/>
      <c r="M334" s="124"/>
    </row>
    <row r="335" spans="4:13">
      <c r="D335" s="124"/>
      <c r="E335" s="153"/>
      <c r="F335" s="154"/>
      <c r="G335" s="124"/>
      <c r="H335" s="124"/>
      <c r="I335" s="124"/>
      <c r="J335" s="124"/>
      <c r="K335" s="124"/>
      <c r="L335" s="124"/>
      <c r="M335" s="124"/>
    </row>
    <row r="336" spans="4:13">
      <c r="D336" s="124"/>
      <c r="E336" s="153"/>
      <c r="F336" s="154"/>
      <c r="G336" s="124"/>
      <c r="H336" s="124"/>
      <c r="I336" s="124"/>
      <c r="J336" s="124"/>
      <c r="K336" s="124"/>
      <c r="L336" s="124"/>
      <c r="M336" s="124"/>
    </row>
    <row r="337" spans="4:13">
      <c r="D337" s="124"/>
      <c r="E337" s="153"/>
      <c r="F337" s="154"/>
      <c r="G337" s="124"/>
      <c r="H337" s="124"/>
      <c r="I337" s="124"/>
      <c r="J337" s="124"/>
      <c r="K337" s="124"/>
      <c r="L337" s="124"/>
      <c r="M337" s="124"/>
    </row>
    <row r="338" spans="4:13">
      <c r="D338" s="124"/>
      <c r="E338" s="153"/>
      <c r="F338" s="154"/>
      <c r="G338" s="124"/>
      <c r="H338" s="124"/>
      <c r="I338" s="124"/>
      <c r="J338" s="124"/>
      <c r="K338" s="124"/>
      <c r="L338" s="124"/>
      <c r="M338" s="124"/>
    </row>
    <row r="339" spans="4:13">
      <c r="D339" s="124"/>
      <c r="E339" s="153"/>
      <c r="F339" s="154"/>
      <c r="G339" s="124"/>
      <c r="H339" s="124"/>
      <c r="I339" s="124"/>
      <c r="J339" s="124"/>
      <c r="K339" s="124"/>
      <c r="L339" s="124"/>
      <c r="M339" s="124"/>
    </row>
    <row r="340" spans="4:13">
      <c r="D340" s="124"/>
      <c r="E340" s="153"/>
      <c r="F340" s="154"/>
      <c r="G340" s="124"/>
      <c r="H340" s="124"/>
      <c r="I340" s="124"/>
      <c r="J340" s="124"/>
      <c r="K340" s="124"/>
      <c r="L340" s="124"/>
      <c r="M340" s="124"/>
    </row>
    <row r="341" spans="4:13">
      <c r="D341" s="124"/>
      <c r="E341" s="153"/>
      <c r="F341" s="154"/>
      <c r="G341" s="124"/>
      <c r="H341" s="124"/>
      <c r="I341" s="124"/>
      <c r="J341" s="124"/>
      <c r="K341" s="124"/>
      <c r="L341" s="124"/>
      <c r="M341" s="124"/>
    </row>
    <row r="342" spans="4:13">
      <c r="D342" s="124"/>
      <c r="E342" s="153"/>
      <c r="F342" s="154"/>
      <c r="G342" s="124"/>
      <c r="H342" s="124"/>
      <c r="I342" s="124"/>
      <c r="J342" s="124"/>
      <c r="K342" s="124"/>
      <c r="L342" s="124"/>
      <c r="M342" s="124"/>
    </row>
    <row r="343" spans="4:13">
      <c r="D343" s="124"/>
      <c r="E343" s="153"/>
      <c r="F343" s="154"/>
      <c r="G343" s="124"/>
      <c r="H343" s="124"/>
      <c r="I343" s="124"/>
      <c r="J343" s="124"/>
      <c r="K343" s="124"/>
      <c r="L343" s="124"/>
      <c r="M343" s="124"/>
    </row>
    <row r="344" spans="4:13">
      <c r="D344" s="124"/>
      <c r="E344" s="153"/>
      <c r="F344" s="154"/>
      <c r="G344" s="124"/>
      <c r="H344" s="124"/>
      <c r="I344" s="124"/>
      <c r="J344" s="124"/>
      <c r="K344" s="124"/>
      <c r="L344" s="124"/>
      <c r="M344" s="124"/>
    </row>
    <row r="345" spans="4:13">
      <c r="D345" s="124"/>
      <c r="E345" s="153"/>
      <c r="F345" s="154"/>
      <c r="G345" s="124"/>
      <c r="H345" s="124"/>
      <c r="I345" s="124"/>
      <c r="J345" s="124"/>
      <c r="K345" s="124"/>
      <c r="L345" s="124"/>
      <c r="M345" s="124"/>
    </row>
    <row r="346" spans="4:13">
      <c r="D346" s="124"/>
      <c r="E346" s="153"/>
      <c r="F346" s="154"/>
      <c r="G346" s="124"/>
      <c r="H346" s="124"/>
      <c r="I346" s="124"/>
      <c r="J346" s="124"/>
      <c r="K346" s="124"/>
      <c r="L346" s="124"/>
      <c r="M346" s="124"/>
    </row>
    <row r="347" spans="4:13">
      <c r="D347" s="124"/>
      <c r="E347" s="153"/>
      <c r="F347" s="154"/>
      <c r="G347" s="124"/>
      <c r="H347" s="124"/>
      <c r="I347" s="124"/>
      <c r="J347" s="124"/>
      <c r="K347" s="124"/>
      <c r="L347" s="124"/>
      <c r="M347" s="124"/>
    </row>
    <row r="348" spans="4:13">
      <c r="D348" s="124"/>
      <c r="E348" s="153"/>
      <c r="F348" s="154"/>
      <c r="G348" s="124"/>
      <c r="H348" s="124"/>
      <c r="I348" s="124"/>
      <c r="J348" s="124"/>
      <c r="K348" s="124"/>
      <c r="L348" s="124"/>
      <c r="M348" s="124"/>
    </row>
    <row r="349" spans="4:13">
      <c r="D349" s="124"/>
      <c r="E349" s="153"/>
      <c r="F349" s="154"/>
      <c r="G349" s="124"/>
      <c r="H349" s="124"/>
      <c r="I349" s="124"/>
      <c r="J349" s="124"/>
      <c r="K349" s="124"/>
      <c r="L349" s="124"/>
      <c r="M349" s="124"/>
    </row>
    <row r="350" spans="4:13">
      <c r="D350" s="124"/>
      <c r="E350" s="153"/>
      <c r="F350" s="154"/>
      <c r="G350" s="124"/>
      <c r="H350" s="124"/>
      <c r="I350" s="124"/>
      <c r="J350" s="124"/>
      <c r="K350" s="124"/>
      <c r="L350" s="124"/>
      <c r="M350" s="124"/>
    </row>
    <row r="351" spans="4:13">
      <c r="D351" s="124"/>
      <c r="E351" s="153"/>
      <c r="F351" s="154"/>
      <c r="G351" s="124"/>
      <c r="H351" s="124"/>
      <c r="I351" s="124"/>
      <c r="J351" s="124"/>
      <c r="K351" s="124"/>
      <c r="L351" s="124"/>
      <c r="M351" s="124"/>
    </row>
    <row r="352" spans="4:13">
      <c r="D352" s="124"/>
      <c r="E352" s="153"/>
      <c r="F352" s="154"/>
      <c r="G352" s="124"/>
      <c r="H352" s="124"/>
      <c r="I352" s="124"/>
      <c r="J352" s="124"/>
      <c r="K352" s="124"/>
      <c r="L352" s="124"/>
      <c r="M352" s="124"/>
    </row>
    <row r="353" spans="4:13">
      <c r="D353" s="124"/>
      <c r="E353" s="153"/>
      <c r="F353" s="154"/>
      <c r="G353" s="124"/>
      <c r="H353" s="124"/>
      <c r="I353" s="124"/>
      <c r="J353" s="124"/>
      <c r="K353" s="124"/>
      <c r="L353" s="124"/>
      <c r="M353" s="124"/>
    </row>
    <row r="354" spans="4:13">
      <c r="D354" s="124"/>
      <c r="E354" s="153"/>
      <c r="F354" s="154"/>
      <c r="G354" s="124"/>
      <c r="H354" s="124"/>
      <c r="I354" s="124"/>
      <c r="J354" s="124"/>
      <c r="K354" s="124"/>
      <c r="L354" s="124"/>
      <c r="M354" s="124"/>
    </row>
    <row r="355" spans="4:13">
      <c r="D355" s="124"/>
      <c r="E355" s="153"/>
      <c r="F355" s="154"/>
      <c r="G355" s="124"/>
      <c r="H355" s="124"/>
      <c r="I355" s="124"/>
      <c r="J355" s="124"/>
      <c r="K355" s="124"/>
      <c r="L355" s="124"/>
      <c r="M355" s="124"/>
    </row>
    <row r="356" spans="4:13">
      <c r="D356" s="124"/>
      <c r="E356" s="153"/>
      <c r="F356" s="154"/>
      <c r="G356" s="124"/>
      <c r="H356" s="124"/>
      <c r="I356" s="124"/>
      <c r="J356" s="124"/>
      <c r="K356" s="124"/>
      <c r="L356" s="124"/>
      <c r="M356" s="124"/>
    </row>
    <row r="357" spans="4:13">
      <c r="D357" s="124"/>
      <c r="E357" s="153"/>
      <c r="F357" s="154"/>
      <c r="G357" s="124"/>
      <c r="H357" s="124"/>
      <c r="I357" s="124"/>
      <c r="J357" s="124"/>
      <c r="K357" s="124"/>
      <c r="L357" s="124"/>
      <c r="M357" s="124"/>
    </row>
    <row r="358" spans="4:13">
      <c r="D358" s="124"/>
      <c r="E358" s="153"/>
      <c r="F358" s="154"/>
      <c r="G358" s="124"/>
      <c r="H358" s="124"/>
      <c r="I358" s="124"/>
      <c r="J358" s="124"/>
      <c r="K358" s="124"/>
      <c r="L358" s="124"/>
      <c r="M358" s="124"/>
    </row>
    <row r="359" spans="4:13">
      <c r="D359" s="124"/>
      <c r="E359" s="153"/>
      <c r="F359" s="154"/>
      <c r="G359" s="124"/>
      <c r="H359" s="124"/>
      <c r="I359" s="124"/>
      <c r="J359" s="124"/>
      <c r="K359" s="124"/>
      <c r="L359" s="124"/>
      <c r="M359" s="124"/>
    </row>
    <row r="360" spans="4:13">
      <c r="D360" s="124"/>
      <c r="E360" s="153"/>
      <c r="F360" s="154"/>
      <c r="G360" s="124"/>
      <c r="H360" s="124"/>
      <c r="I360" s="124"/>
      <c r="J360" s="124"/>
      <c r="K360" s="124"/>
      <c r="L360" s="124"/>
      <c r="M360" s="124"/>
    </row>
    <row r="361" spans="4:13">
      <c r="D361" s="124"/>
      <c r="E361" s="153"/>
      <c r="F361" s="154"/>
      <c r="G361" s="124"/>
      <c r="H361" s="124"/>
      <c r="I361" s="124"/>
      <c r="J361" s="124"/>
      <c r="K361" s="124"/>
      <c r="L361" s="124"/>
      <c r="M361" s="124"/>
    </row>
    <row r="362" spans="4:13">
      <c r="D362" s="124"/>
      <c r="E362" s="153"/>
      <c r="F362" s="154"/>
      <c r="G362" s="124"/>
      <c r="H362" s="124"/>
      <c r="I362" s="124"/>
      <c r="J362" s="124"/>
      <c r="K362" s="124"/>
      <c r="L362" s="124"/>
      <c r="M362" s="124"/>
    </row>
    <row r="363" spans="4:13">
      <c r="D363" s="124"/>
      <c r="E363" s="153"/>
      <c r="F363" s="154"/>
      <c r="G363" s="124"/>
      <c r="H363" s="124"/>
      <c r="I363" s="124"/>
      <c r="J363" s="124"/>
      <c r="K363" s="124"/>
      <c r="L363" s="124"/>
      <c r="M363" s="124"/>
    </row>
    <row r="364" spans="4:13">
      <c r="D364" s="124"/>
      <c r="E364" s="153"/>
      <c r="F364" s="154"/>
      <c r="G364" s="124"/>
      <c r="H364" s="124"/>
      <c r="I364" s="124"/>
      <c r="J364" s="124"/>
      <c r="K364" s="124"/>
      <c r="L364" s="124"/>
      <c r="M364" s="124"/>
    </row>
    <row r="365" spans="4:13">
      <c r="D365" s="124"/>
      <c r="E365" s="153"/>
      <c r="F365" s="154"/>
      <c r="G365" s="124"/>
      <c r="H365" s="124"/>
      <c r="I365" s="124"/>
      <c r="J365" s="124"/>
      <c r="K365" s="124"/>
      <c r="L365" s="124"/>
      <c r="M365" s="124"/>
    </row>
    <row r="366" spans="4:13">
      <c r="D366" s="124"/>
      <c r="E366" s="153"/>
      <c r="F366" s="154"/>
      <c r="G366" s="124"/>
      <c r="H366" s="124"/>
      <c r="I366" s="124"/>
      <c r="J366" s="124"/>
      <c r="K366" s="124"/>
      <c r="L366" s="124"/>
      <c r="M366" s="124"/>
    </row>
    <row r="367" spans="4:13">
      <c r="D367" s="124"/>
      <c r="E367" s="153"/>
      <c r="F367" s="154"/>
      <c r="G367" s="124"/>
      <c r="H367" s="124"/>
      <c r="I367" s="124"/>
      <c r="J367" s="124"/>
      <c r="K367" s="124"/>
      <c r="L367" s="124"/>
      <c r="M367" s="124"/>
    </row>
    <row r="368" spans="4:13">
      <c r="D368" s="124"/>
      <c r="E368" s="153"/>
      <c r="F368" s="154"/>
      <c r="G368" s="124"/>
      <c r="H368" s="124"/>
      <c r="I368" s="124"/>
      <c r="J368" s="124"/>
      <c r="K368" s="124"/>
      <c r="L368" s="124"/>
      <c r="M368" s="124"/>
    </row>
    <row r="369" spans="4:13">
      <c r="D369" s="124"/>
      <c r="E369" s="153"/>
      <c r="F369" s="154"/>
      <c r="G369" s="124"/>
      <c r="H369" s="124"/>
      <c r="I369" s="124"/>
      <c r="J369" s="124"/>
      <c r="K369" s="124"/>
      <c r="L369" s="124"/>
      <c r="M369" s="124"/>
    </row>
    <row r="370" spans="4:13">
      <c r="D370" s="124"/>
      <c r="E370" s="153"/>
      <c r="F370" s="154"/>
      <c r="G370" s="124"/>
      <c r="H370" s="124"/>
      <c r="I370" s="124"/>
      <c r="J370" s="124"/>
      <c r="K370" s="124"/>
      <c r="L370" s="124"/>
      <c r="M370" s="124"/>
    </row>
    <row r="371" spans="4:13">
      <c r="D371" s="124"/>
      <c r="E371" s="153"/>
      <c r="F371" s="154"/>
      <c r="G371" s="124"/>
      <c r="H371" s="124"/>
      <c r="I371" s="124"/>
      <c r="J371" s="124"/>
      <c r="K371" s="124"/>
      <c r="L371" s="124"/>
      <c r="M371" s="124"/>
    </row>
    <row r="372" spans="4:13">
      <c r="D372" s="124"/>
      <c r="E372" s="153"/>
      <c r="F372" s="154"/>
      <c r="G372" s="124"/>
      <c r="H372" s="124"/>
      <c r="I372" s="124"/>
      <c r="J372" s="124"/>
      <c r="K372" s="124"/>
      <c r="L372" s="124"/>
      <c r="M372" s="124"/>
    </row>
    <row r="373" spans="4:13">
      <c r="D373" s="124"/>
      <c r="E373" s="153"/>
      <c r="F373" s="154"/>
      <c r="G373" s="124"/>
      <c r="H373" s="124"/>
      <c r="I373" s="124"/>
      <c r="J373" s="124"/>
      <c r="K373" s="124"/>
      <c r="L373" s="124"/>
      <c r="M373" s="124"/>
    </row>
    <row r="374" spans="4:13">
      <c r="D374" s="124"/>
      <c r="E374" s="153"/>
      <c r="F374" s="154"/>
      <c r="G374" s="124"/>
      <c r="H374" s="124"/>
      <c r="I374" s="124"/>
      <c r="J374" s="124"/>
      <c r="K374" s="124"/>
      <c r="L374" s="124"/>
      <c r="M374" s="124"/>
    </row>
    <row r="375" spans="4:13">
      <c r="D375" s="124"/>
      <c r="E375" s="153"/>
      <c r="F375" s="154"/>
      <c r="G375" s="124"/>
      <c r="H375" s="124"/>
      <c r="I375" s="124"/>
      <c r="J375" s="124"/>
      <c r="K375" s="124"/>
      <c r="L375" s="124"/>
      <c r="M375" s="124"/>
    </row>
    <row r="376" spans="4:13">
      <c r="D376" s="124"/>
      <c r="E376" s="153"/>
      <c r="F376" s="154"/>
      <c r="G376" s="124"/>
      <c r="H376" s="124"/>
      <c r="I376" s="124"/>
      <c r="J376" s="124"/>
      <c r="K376" s="124"/>
      <c r="L376" s="124"/>
      <c r="M376" s="124"/>
    </row>
    <row r="377" spans="4:13">
      <c r="D377" s="124"/>
      <c r="E377" s="153"/>
      <c r="F377" s="154"/>
      <c r="G377" s="124"/>
      <c r="H377" s="124"/>
      <c r="I377" s="124"/>
      <c r="J377" s="124"/>
      <c r="K377" s="124"/>
      <c r="L377" s="124"/>
      <c r="M377" s="124"/>
    </row>
    <row r="378" spans="4:13">
      <c r="D378" s="124"/>
      <c r="E378" s="153"/>
      <c r="F378" s="154"/>
      <c r="G378" s="124"/>
      <c r="H378" s="124"/>
      <c r="I378" s="124"/>
      <c r="J378" s="124"/>
      <c r="K378" s="124"/>
      <c r="L378" s="124"/>
      <c r="M378" s="124"/>
    </row>
    <row r="379" spans="4:13">
      <c r="D379" s="124"/>
      <c r="E379" s="153"/>
      <c r="F379" s="154"/>
      <c r="G379" s="124"/>
      <c r="H379" s="124"/>
      <c r="I379" s="124"/>
      <c r="J379" s="124"/>
      <c r="K379" s="124"/>
      <c r="L379" s="124"/>
      <c r="M379" s="124"/>
    </row>
    <row r="380" spans="4:13">
      <c r="D380" s="124"/>
      <c r="E380" s="153"/>
      <c r="F380" s="154"/>
      <c r="G380" s="124"/>
      <c r="H380" s="124"/>
      <c r="I380" s="124"/>
      <c r="J380" s="124"/>
      <c r="K380" s="124"/>
      <c r="L380" s="124"/>
      <c r="M380" s="124"/>
    </row>
    <row r="381" spans="4:13">
      <c r="D381" s="124"/>
      <c r="E381" s="153"/>
      <c r="F381" s="154"/>
      <c r="G381" s="124"/>
      <c r="H381" s="124"/>
      <c r="I381" s="124"/>
      <c r="J381" s="124"/>
      <c r="K381" s="124"/>
      <c r="L381" s="124"/>
      <c r="M381" s="124"/>
    </row>
    <row r="382" spans="4:13">
      <c r="D382" s="124"/>
      <c r="E382" s="153"/>
      <c r="F382" s="154"/>
      <c r="G382" s="124"/>
      <c r="H382" s="124"/>
      <c r="I382" s="124"/>
      <c r="J382" s="124"/>
      <c r="K382" s="124"/>
      <c r="L382" s="124"/>
      <c r="M382" s="124"/>
    </row>
    <row r="383" spans="4:13">
      <c r="D383" s="124"/>
      <c r="E383" s="153"/>
      <c r="F383" s="154"/>
      <c r="G383" s="124"/>
      <c r="H383" s="124"/>
      <c r="I383" s="124"/>
      <c r="J383" s="124"/>
      <c r="K383" s="124"/>
      <c r="L383" s="124"/>
      <c r="M383" s="124"/>
    </row>
    <row r="384" spans="4:13">
      <c r="D384" s="124"/>
      <c r="E384" s="153"/>
      <c r="F384" s="154"/>
      <c r="G384" s="124"/>
      <c r="H384" s="124"/>
      <c r="I384" s="124"/>
      <c r="J384" s="124"/>
      <c r="K384" s="124"/>
      <c r="L384" s="124"/>
      <c r="M384" s="124"/>
    </row>
    <row r="385" spans="4:13">
      <c r="D385" s="124"/>
      <c r="E385" s="153"/>
      <c r="F385" s="154"/>
      <c r="G385" s="124"/>
      <c r="H385" s="124"/>
      <c r="I385" s="124"/>
      <c r="J385" s="124"/>
      <c r="K385" s="124"/>
      <c r="L385" s="124"/>
      <c r="M385" s="124"/>
    </row>
    <row r="386" spans="4:13">
      <c r="D386" s="124"/>
      <c r="E386" s="153"/>
      <c r="F386" s="154"/>
      <c r="G386" s="124"/>
      <c r="H386" s="124"/>
      <c r="I386" s="124"/>
      <c r="J386" s="124"/>
      <c r="K386" s="124"/>
      <c r="L386" s="124"/>
      <c r="M386" s="124"/>
    </row>
    <row r="387" spans="4:13">
      <c r="D387" s="124"/>
      <c r="E387" s="153"/>
      <c r="F387" s="154"/>
      <c r="G387" s="124"/>
      <c r="H387" s="124"/>
      <c r="I387" s="124"/>
      <c r="J387" s="124"/>
      <c r="K387" s="124"/>
      <c r="L387" s="124"/>
      <c r="M387" s="124"/>
    </row>
    <row r="388" spans="4:13">
      <c r="D388" s="124"/>
      <c r="E388" s="153"/>
      <c r="F388" s="154"/>
      <c r="G388" s="124"/>
      <c r="H388" s="124"/>
      <c r="I388" s="124"/>
      <c r="J388" s="124"/>
      <c r="K388" s="124"/>
      <c r="L388" s="124"/>
      <c r="M388" s="124"/>
    </row>
    <row r="389" spans="4:13">
      <c r="D389" s="124"/>
      <c r="E389" s="153"/>
      <c r="F389" s="154"/>
      <c r="G389" s="124"/>
      <c r="H389" s="124"/>
      <c r="I389" s="124"/>
      <c r="J389" s="124"/>
      <c r="K389" s="124"/>
      <c r="L389" s="124"/>
      <c r="M389" s="124"/>
    </row>
    <row r="390" spans="4:13">
      <c r="D390" s="124"/>
      <c r="E390" s="153"/>
      <c r="F390" s="154"/>
      <c r="G390" s="124"/>
      <c r="H390" s="124"/>
      <c r="I390" s="124"/>
      <c r="J390" s="124"/>
      <c r="K390" s="124"/>
      <c r="L390" s="124"/>
      <c r="M390" s="124"/>
    </row>
    <row r="391" spans="4:13">
      <c r="D391" s="124"/>
      <c r="E391" s="153"/>
      <c r="F391" s="154"/>
      <c r="G391" s="124"/>
      <c r="H391" s="124"/>
      <c r="I391" s="124"/>
      <c r="J391" s="124"/>
      <c r="K391" s="124"/>
      <c r="L391" s="124"/>
      <c r="M391" s="124"/>
    </row>
    <row r="392" spans="4:13">
      <c r="D392" s="124"/>
      <c r="E392" s="153"/>
      <c r="F392" s="154"/>
      <c r="G392" s="124"/>
      <c r="H392" s="124"/>
      <c r="I392" s="124"/>
      <c r="J392" s="124"/>
      <c r="K392" s="124"/>
      <c r="L392" s="124"/>
      <c r="M392" s="124"/>
    </row>
    <row r="393" spans="4:13">
      <c r="D393" s="124"/>
      <c r="E393" s="153"/>
      <c r="F393" s="154"/>
      <c r="G393" s="124"/>
      <c r="H393" s="124"/>
      <c r="I393" s="124"/>
      <c r="J393" s="124"/>
      <c r="K393" s="124"/>
      <c r="L393" s="124"/>
      <c r="M393" s="124"/>
    </row>
    <row r="394" spans="4:13">
      <c r="D394" s="124"/>
      <c r="E394" s="153"/>
      <c r="F394" s="154"/>
      <c r="G394" s="124"/>
      <c r="H394" s="124"/>
      <c r="I394" s="124"/>
      <c r="J394" s="124"/>
      <c r="K394" s="124"/>
      <c r="L394" s="124"/>
      <c r="M394" s="124"/>
    </row>
    <row r="395" spans="4:13">
      <c r="D395" s="124"/>
      <c r="E395" s="153"/>
      <c r="F395" s="154"/>
      <c r="G395" s="124"/>
      <c r="H395" s="124"/>
      <c r="I395" s="124"/>
      <c r="J395" s="124"/>
      <c r="K395" s="124"/>
      <c r="L395" s="124"/>
      <c r="M395" s="124"/>
    </row>
    <row r="396" spans="4:13">
      <c r="D396" s="124"/>
      <c r="E396" s="153"/>
      <c r="F396" s="154"/>
      <c r="G396" s="124"/>
      <c r="H396" s="124"/>
      <c r="I396" s="124"/>
      <c r="J396" s="124"/>
      <c r="K396" s="124"/>
      <c r="L396" s="124"/>
      <c r="M396" s="124"/>
    </row>
    <row r="397" spans="4:13">
      <c r="D397" s="124"/>
      <c r="E397" s="153"/>
      <c r="F397" s="154"/>
      <c r="G397" s="124"/>
      <c r="H397" s="124"/>
      <c r="I397" s="124"/>
      <c r="J397" s="124"/>
      <c r="K397" s="124"/>
      <c r="L397" s="124"/>
      <c r="M397" s="124"/>
    </row>
    <row r="398" spans="4:13">
      <c r="D398" s="124"/>
      <c r="E398" s="153"/>
      <c r="F398" s="154"/>
      <c r="G398" s="124"/>
      <c r="H398" s="124"/>
      <c r="I398" s="124"/>
      <c r="J398" s="124"/>
      <c r="K398" s="124"/>
      <c r="L398" s="124"/>
      <c r="M398" s="124"/>
    </row>
    <row r="399" spans="4:13">
      <c r="D399" s="124"/>
      <c r="E399" s="153"/>
      <c r="F399" s="154"/>
      <c r="G399" s="124"/>
      <c r="H399" s="124"/>
      <c r="I399" s="124"/>
      <c r="J399" s="124"/>
      <c r="K399" s="124"/>
      <c r="L399" s="124"/>
      <c r="M399" s="124"/>
    </row>
    <row r="400" spans="4:13">
      <c r="D400" s="124"/>
      <c r="E400" s="153"/>
      <c r="F400" s="154"/>
      <c r="G400" s="124"/>
      <c r="H400" s="124"/>
      <c r="I400" s="124"/>
      <c r="J400" s="124"/>
      <c r="K400" s="124"/>
      <c r="L400" s="124"/>
      <c r="M400" s="124"/>
    </row>
    <row r="401" spans="4:13">
      <c r="D401" s="124"/>
      <c r="E401" s="153"/>
      <c r="F401" s="154"/>
      <c r="G401" s="124"/>
      <c r="H401" s="124"/>
      <c r="I401" s="124"/>
      <c r="J401" s="124"/>
      <c r="K401" s="124"/>
      <c r="L401" s="124"/>
      <c r="M401" s="124"/>
    </row>
    <row r="402" spans="4:13">
      <c r="D402" s="124"/>
      <c r="E402" s="153"/>
      <c r="F402" s="154"/>
      <c r="G402" s="124"/>
      <c r="H402" s="124"/>
      <c r="I402" s="124"/>
      <c r="J402" s="124"/>
      <c r="K402" s="124"/>
      <c r="L402" s="124"/>
      <c r="M402" s="124"/>
    </row>
    <row r="403" spans="4:13">
      <c r="D403" s="124"/>
      <c r="E403" s="153"/>
      <c r="F403" s="154"/>
      <c r="G403" s="124"/>
      <c r="H403" s="124"/>
      <c r="I403" s="124"/>
      <c r="J403" s="124"/>
      <c r="K403" s="124"/>
      <c r="L403" s="124"/>
      <c r="M403" s="124"/>
    </row>
    <row r="404" spans="4:13">
      <c r="D404" s="124"/>
      <c r="E404" s="153"/>
      <c r="F404" s="154"/>
      <c r="G404" s="124"/>
      <c r="H404" s="124"/>
      <c r="I404" s="124"/>
      <c r="J404" s="124"/>
      <c r="K404" s="124"/>
      <c r="L404" s="124"/>
      <c r="M404" s="124"/>
    </row>
    <row r="405" spans="4:13">
      <c r="D405" s="124"/>
      <c r="E405" s="153"/>
      <c r="F405" s="154"/>
      <c r="G405" s="124"/>
      <c r="H405" s="124"/>
      <c r="I405" s="124"/>
      <c r="J405" s="124"/>
      <c r="K405" s="124"/>
      <c r="L405" s="124"/>
      <c r="M405" s="124"/>
    </row>
    <row r="406" spans="4:13">
      <c r="D406" s="124"/>
      <c r="E406" s="153"/>
      <c r="F406" s="154"/>
      <c r="G406" s="124"/>
      <c r="H406" s="124"/>
      <c r="I406" s="124"/>
      <c r="J406" s="124"/>
      <c r="K406" s="124"/>
      <c r="L406" s="124"/>
      <c r="M406" s="124"/>
    </row>
    <row r="407" spans="4:13">
      <c r="D407" s="124"/>
      <c r="E407" s="153"/>
      <c r="F407" s="154"/>
      <c r="G407" s="124"/>
      <c r="H407" s="124"/>
      <c r="I407" s="124"/>
      <c r="J407" s="124"/>
      <c r="K407" s="124"/>
      <c r="L407" s="124"/>
      <c r="M407" s="124"/>
    </row>
    <row r="408" spans="4:13">
      <c r="D408" s="124"/>
      <c r="E408" s="153"/>
      <c r="F408" s="154"/>
      <c r="G408" s="124"/>
      <c r="H408" s="124"/>
      <c r="I408" s="124"/>
      <c r="J408" s="124"/>
      <c r="K408" s="124"/>
      <c r="L408" s="124"/>
      <c r="M408" s="124"/>
    </row>
    <row r="409" spans="4:13">
      <c r="D409" s="124"/>
      <c r="E409" s="153"/>
      <c r="F409" s="154"/>
      <c r="G409" s="124"/>
      <c r="H409" s="124"/>
      <c r="I409" s="124"/>
      <c r="J409" s="124"/>
      <c r="K409" s="124"/>
      <c r="L409" s="124"/>
      <c r="M409" s="124"/>
    </row>
    <row r="410" spans="4:13">
      <c r="D410" s="124"/>
      <c r="E410" s="153"/>
      <c r="F410" s="154"/>
      <c r="G410" s="124"/>
      <c r="H410" s="124"/>
      <c r="I410" s="124"/>
      <c r="J410" s="124"/>
      <c r="K410" s="124"/>
      <c r="L410" s="124"/>
      <c r="M410" s="124"/>
    </row>
    <row r="411" spans="4:13">
      <c r="D411" s="124"/>
      <c r="E411" s="153"/>
      <c r="F411" s="154"/>
      <c r="G411" s="124"/>
      <c r="H411" s="124"/>
      <c r="I411" s="124"/>
      <c r="J411" s="124"/>
      <c r="K411" s="124"/>
      <c r="L411" s="124"/>
      <c r="M411" s="124"/>
    </row>
    <row r="412" spans="4:13">
      <c r="D412" s="124"/>
      <c r="E412" s="153"/>
      <c r="F412" s="154"/>
      <c r="G412" s="124"/>
      <c r="H412" s="124"/>
      <c r="I412" s="124"/>
      <c r="J412" s="124"/>
      <c r="K412" s="124"/>
      <c r="L412" s="124"/>
      <c r="M412" s="124"/>
    </row>
    <row r="413" spans="4:13">
      <c r="D413" s="124"/>
      <c r="E413" s="153"/>
      <c r="F413" s="154"/>
      <c r="G413" s="124"/>
      <c r="H413" s="124"/>
      <c r="I413" s="124"/>
      <c r="J413" s="124"/>
      <c r="K413" s="124"/>
      <c r="L413" s="124"/>
      <c r="M413" s="124"/>
    </row>
    <row r="414" spans="4:13">
      <c r="D414" s="124"/>
      <c r="E414" s="153"/>
      <c r="F414" s="154"/>
      <c r="G414" s="124"/>
      <c r="H414" s="124"/>
      <c r="I414" s="124"/>
      <c r="J414" s="124"/>
      <c r="K414" s="124"/>
      <c r="L414" s="124"/>
      <c r="M414" s="124"/>
    </row>
    <row r="415" spans="4:13">
      <c r="D415" s="124"/>
      <c r="E415" s="153"/>
      <c r="F415" s="154"/>
      <c r="G415" s="124"/>
      <c r="H415" s="124"/>
      <c r="I415" s="124"/>
      <c r="J415" s="124"/>
      <c r="K415" s="124"/>
      <c r="L415" s="124"/>
      <c r="M415" s="124"/>
    </row>
    <row r="416" spans="4:13">
      <c r="D416" s="124"/>
      <c r="E416" s="153"/>
      <c r="F416" s="154"/>
      <c r="G416" s="124"/>
      <c r="H416" s="124"/>
      <c r="I416" s="124"/>
      <c r="J416" s="124"/>
      <c r="K416" s="124"/>
      <c r="L416" s="124"/>
      <c r="M416" s="124"/>
    </row>
    <row r="417" spans="4:13">
      <c r="D417" s="124"/>
      <c r="E417" s="153"/>
      <c r="F417" s="154"/>
      <c r="G417" s="124"/>
      <c r="H417" s="124"/>
      <c r="I417" s="124"/>
      <c r="J417" s="124"/>
      <c r="K417" s="124"/>
      <c r="L417" s="124"/>
      <c r="M417" s="124"/>
    </row>
    <row r="418" spans="4:13">
      <c r="D418" s="124"/>
      <c r="E418" s="153"/>
      <c r="F418" s="154"/>
      <c r="G418" s="124"/>
      <c r="H418" s="124"/>
      <c r="I418" s="124"/>
      <c r="J418" s="124"/>
      <c r="K418" s="124"/>
      <c r="L418" s="124"/>
      <c r="M418" s="124"/>
    </row>
    <row r="419" spans="4:13">
      <c r="D419" s="124"/>
      <c r="E419" s="153"/>
      <c r="F419" s="154"/>
      <c r="G419" s="124"/>
      <c r="H419" s="124"/>
      <c r="I419" s="124"/>
      <c r="J419" s="124"/>
      <c r="K419" s="124"/>
      <c r="L419" s="124"/>
      <c r="M419" s="124"/>
    </row>
    <row r="420" spans="4:13">
      <c r="D420" s="124"/>
      <c r="E420" s="153"/>
      <c r="F420" s="154"/>
      <c r="G420" s="124"/>
      <c r="H420" s="124"/>
      <c r="I420" s="124"/>
      <c r="J420" s="124"/>
      <c r="K420" s="124"/>
      <c r="L420" s="124"/>
      <c r="M420" s="124"/>
    </row>
    <row r="421" spans="4:13">
      <c r="D421" s="124"/>
      <c r="E421" s="153"/>
      <c r="F421" s="154"/>
      <c r="G421" s="124"/>
      <c r="H421" s="124"/>
      <c r="I421" s="124"/>
      <c r="J421" s="124"/>
      <c r="K421" s="124"/>
      <c r="L421" s="124"/>
      <c r="M421" s="124"/>
    </row>
    <row r="422" spans="4:13">
      <c r="D422" s="124"/>
      <c r="E422" s="153"/>
      <c r="F422" s="154"/>
      <c r="G422" s="124"/>
      <c r="H422" s="124"/>
      <c r="I422" s="124"/>
      <c r="J422" s="124"/>
      <c r="K422" s="124"/>
      <c r="L422" s="124"/>
      <c r="M422" s="124"/>
    </row>
    <row r="423" spans="4:13">
      <c r="D423" s="124"/>
      <c r="E423" s="153"/>
      <c r="F423" s="154"/>
      <c r="G423" s="124"/>
      <c r="H423" s="124"/>
      <c r="I423" s="124"/>
      <c r="J423" s="124"/>
      <c r="K423" s="124"/>
      <c r="L423" s="124"/>
      <c r="M423" s="124"/>
    </row>
    <row r="424" spans="4:13">
      <c r="D424" s="124"/>
      <c r="E424" s="153"/>
      <c r="F424" s="154"/>
      <c r="G424" s="124"/>
      <c r="H424" s="124"/>
      <c r="I424" s="124"/>
      <c r="J424" s="124"/>
      <c r="K424" s="124"/>
      <c r="L424" s="124"/>
      <c r="M424" s="124"/>
    </row>
    <row r="425" spans="4:13">
      <c r="D425" s="124"/>
      <c r="E425" s="153"/>
      <c r="F425" s="154"/>
      <c r="G425" s="124"/>
      <c r="H425" s="124"/>
      <c r="I425" s="124"/>
      <c r="J425" s="124"/>
      <c r="K425" s="124"/>
      <c r="L425" s="124"/>
      <c r="M425" s="124"/>
    </row>
    <row r="426" spans="4:13">
      <c r="D426" s="124"/>
      <c r="E426" s="153"/>
      <c r="F426" s="154"/>
      <c r="G426" s="124"/>
      <c r="H426" s="124"/>
      <c r="I426" s="124"/>
      <c r="J426" s="124"/>
      <c r="K426" s="124"/>
      <c r="L426" s="124"/>
      <c r="M426" s="124"/>
    </row>
    <row r="427" spans="4:13">
      <c r="D427" s="124"/>
      <c r="E427" s="153"/>
      <c r="F427" s="154"/>
      <c r="G427" s="124"/>
      <c r="H427" s="124"/>
      <c r="I427" s="124"/>
      <c r="J427" s="124"/>
      <c r="K427" s="124"/>
      <c r="L427" s="124"/>
      <c r="M427" s="124"/>
    </row>
    <row r="428" spans="4:13">
      <c r="D428" s="124"/>
      <c r="E428" s="153"/>
      <c r="F428" s="154"/>
      <c r="G428" s="124"/>
      <c r="H428" s="124"/>
      <c r="I428" s="124"/>
      <c r="J428" s="124"/>
      <c r="K428" s="124"/>
      <c r="L428" s="124"/>
      <c r="M428" s="124"/>
    </row>
    <row r="429" spans="4:13">
      <c r="D429" s="124"/>
      <c r="E429" s="153"/>
      <c r="F429" s="154"/>
      <c r="G429" s="124"/>
      <c r="H429" s="124"/>
      <c r="I429" s="124"/>
      <c r="J429" s="124"/>
      <c r="K429" s="124"/>
      <c r="L429" s="124"/>
      <c r="M429" s="124"/>
    </row>
    <row r="430" spans="4:13">
      <c r="D430" s="124"/>
      <c r="E430" s="153"/>
      <c r="F430" s="154"/>
      <c r="G430" s="124"/>
      <c r="H430" s="124"/>
      <c r="I430" s="124"/>
      <c r="J430" s="124"/>
      <c r="K430" s="124"/>
      <c r="L430" s="124"/>
      <c r="M430" s="124"/>
    </row>
    <row r="431" spans="4:13">
      <c r="D431" s="124"/>
      <c r="E431" s="153"/>
      <c r="F431" s="154"/>
      <c r="G431" s="124"/>
      <c r="H431" s="124"/>
      <c r="I431" s="124"/>
      <c r="J431" s="124"/>
      <c r="K431" s="124"/>
      <c r="L431" s="124"/>
      <c r="M431" s="124"/>
    </row>
    <row r="432" spans="4:13">
      <c r="D432" s="124"/>
      <c r="E432" s="153"/>
      <c r="F432" s="154"/>
      <c r="G432" s="124"/>
      <c r="H432" s="124"/>
      <c r="I432" s="124"/>
      <c r="J432" s="124"/>
      <c r="K432" s="124"/>
      <c r="L432" s="124"/>
      <c r="M432" s="124"/>
    </row>
    <row r="433" spans="4:13">
      <c r="D433" s="124"/>
      <c r="E433" s="153"/>
      <c r="F433" s="154"/>
      <c r="G433" s="124"/>
      <c r="H433" s="124"/>
      <c r="I433" s="124"/>
      <c r="J433" s="124"/>
      <c r="K433" s="124"/>
      <c r="L433" s="124"/>
      <c r="M433" s="124"/>
    </row>
    <row r="434" spans="4:13">
      <c r="D434" s="124"/>
      <c r="E434" s="153"/>
      <c r="F434" s="154"/>
      <c r="G434" s="124"/>
      <c r="H434" s="124"/>
      <c r="I434" s="124"/>
      <c r="J434" s="124"/>
      <c r="K434" s="124"/>
      <c r="L434" s="124"/>
      <c r="M434" s="124"/>
    </row>
    <row r="435" spans="4:13">
      <c r="D435" s="124"/>
      <c r="E435" s="153"/>
      <c r="F435" s="154"/>
      <c r="G435" s="124"/>
      <c r="H435" s="124"/>
      <c r="I435" s="124"/>
      <c r="J435" s="124"/>
      <c r="K435" s="124"/>
      <c r="L435" s="124"/>
      <c r="M435" s="124"/>
    </row>
    <row r="436" spans="4:13">
      <c r="D436" s="124"/>
      <c r="E436" s="153"/>
      <c r="F436" s="154"/>
      <c r="G436" s="124"/>
      <c r="H436" s="124"/>
      <c r="I436" s="124"/>
      <c r="J436" s="124"/>
      <c r="K436" s="124"/>
      <c r="L436" s="124"/>
      <c r="M436" s="124"/>
    </row>
    <row r="437" spans="4:13">
      <c r="D437" s="124"/>
      <c r="E437" s="153"/>
      <c r="F437" s="154"/>
      <c r="G437" s="124"/>
      <c r="H437" s="124"/>
      <c r="I437" s="124"/>
      <c r="J437" s="124"/>
      <c r="K437" s="124"/>
      <c r="L437" s="124"/>
      <c r="M437" s="124"/>
    </row>
    <row r="438" spans="4:13">
      <c r="D438" s="124"/>
      <c r="E438" s="153"/>
      <c r="F438" s="154"/>
      <c r="G438" s="124"/>
      <c r="H438" s="124"/>
      <c r="I438" s="124"/>
      <c r="J438" s="124"/>
      <c r="K438" s="124"/>
      <c r="L438" s="124"/>
      <c r="M438" s="124"/>
    </row>
    <row r="439" spans="4:13">
      <c r="D439" s="124"/>
      <c r="E439" s="153"/>
      <c r="F439" s="154"/>
      <c r="G439" s="124"/>
      <c r="H439" s="124"/>
      <c r="I439" s="124"/>
      <c r="J439" s="124"/>
      <c r="K439" s="124"/>
      <c r="L439" s="124"/>
      <c r="M439" s="124"/>
    </row>
    <row r="440" spans="4:13">
      <c r="D440" s="124"/>
      <c r="E440" s="153"/>
      <c r="F440" s="154"/>
      <c r="G440" s="124"/>
      <c r="H440" s="124"/>
      <c r="I440" s="124"/>
      <c r="J440" s="124"/>
      <c r="K440" s="124"/>
      <c r="L440" s="124"/>
      <c r="M440" s="124"/>
    </row>
    <row r="441" spans="4:13">
      <c r="D441" s="124"/>
      <c r="E441" s="153"/>
      <c r="F441" s="154"/>
      <c r="G441" s="124"/>
      <c r="H441" s="124"/>
      <c r="I441" s="124"/>
      <c r="J441" s="124"/>
      <c r="K441" s="124"/>
      <c r="L441" s="124"/>
      <c r="M441" s="124"/>
    </row>
    <row r="442" spans="4:13">
      <c r="D442" s="124"/>
      <c r="E442" s="153"/>
      <c r="F442" s="154"/>
      <c r="G442" s="124"/>
      <c r="H442" s="124"/>
      <c r="I442" s="124"/>
      <c r="J442" s="124"/>
      <c r="K442" s="124"/>
      <c r="L442" s="124"/>
      <c r="M442" s="124"/>
    </row>
    <row r="443" spans="4:13">
      <c r="D443" s="124"/>
      <c r="E443" s="153"/>
      <c r="F443" s="154"/>
      <c r="G443" s="124"/>
      <c r="H443" s="124"/>
      <c r="I443" s="124"/>
      <c r="J443" s="124"/>
      <c r="K443" s="124"/>
      <c r="L443" s="124"/>
      <c r="M443" s="124"/>
    </row>
    <row r="444" spans="4:13">
      <c r="D444" s="124"/>
      <c r="E444" s="153"/>
      <c r="F444" s="154"/>
      <c r="G444" s="124"/>
      <c r="H444" s="124"/>
      <c r="I444" s="124"/>
      <c r="J444" s="124"/>
      <c r="K444" s="124"/>
      <c r="L444" s="124"/>
      <c r="M444" s="124"/>
    </row>
    <row r="445" spans="4:13">
      <c r="D445" s="124"/>
      <c r="E445" s="153"/>
      <c r="F445" s="154"/>
      <c r="G445" s="124"/>
      <c r="H445" s="124"/>
      <c r="I445" s="124"/>
      <c r="J445" s="124"/>
      <c r="K445" s="124"/>
      <c r="L445" s="124"/>
      <c r="M445" s="124"/>
    </row>
    <row r="446" spans="4:13">
      <c r="D446" s="124"/>
      <c r="E446" s="153"/>
      <c r="F446" s="154"/>
      <c r="G446" s="124"/>
      <c r="H446" s="124"/>
      <c r="I446" s="124"/>
      <c r="J446" s="124"/>
      <c r="K446" s="124"/>
      <c r="L446" s="124"/>
      <c r="M446" s="124"/>
    </row>
    <row r="447" spans="4:13">
      <c r="D447" s="124"/>
      <c r="E447" s="153"/>
      <c r="F447" s="154"/>
      <c r="G447" s="124"/>
      <c r="H447" s="124"/>
      <c r="I447" s="124"/>
      <c r="J447" s="124"/>
      <c r="K447" s="124"/>
      <c r="L447" s="124"/>
      <c r="M447" s="124"/>
    </row>
    <row r="448" spans="4:13">
      <c r="D448" s="124"/>
      <c r="E448" s="153"/>
      <c r="F448" s="154"/>
      <c r="G448" s="124"/>
      <c r="H448" s="124"/>
      <c r="I448" s="124"/>
      <c r="J448" s="124"/>
      <c r="K448" s="124"/>
      <c r="L448" s="124"/>
      <c r="M448" s="124"/>
    </row>
    <row r="449" spans="4:13">
      <c r="D449" s="124"/>
      <c r="E449" s="153"/>
      <c r="F449" s="154"/>
      <c r="G449" s="124"/>
      <c r="H449" s="124"/>
      <c r="I449" s="124"/>
      <c r="J449" s="124"/>
      <c r="K449" s="124"/>
      <c r="L449" s="124"/>
      <c r="M449" s="124"/>
    </row>
    <row r="450" spans="4:13">
      <c r="D450" s="124"/>
      <c r="E450" s="153"/>
      <c r="F450" s="154"/>
      <c r="G450" s="124"/>
      <c r="H450" s="124"/>
      <c r="I450" s="124"/>
      <c r="J450" s="124"/>
      <c r="K450" s="124"/>
      <c r="L450" s="124"/>
      <c r="M450" s="124"/>
    </row>
    <row r="451" spans="4:13">
      <c r="D451" s="124"/>
      <c r="E451" s="153"/>
      <c r="F451" s="154"/>
      <c r="G451" s="124"/>
      <c r="H451" s="124"/>
      <c r="I451" s="124"/>
      <c r="J451" s="124"/>
      <c r="K451" s="124"/>
      <c r="L451" s="124"/>
      <c r="M451" s="124"/>
    </row>
    <row r="452" spans="4:13">
      <c r="D452" s="124"/>
      <c r="E452" s="153"/>
      <c r="F452" s="154"/>
      <c r="G452" s="124"/>
      <c r="H452" s="124"/>
      <c r="I452" s="124"/>
      <c r="J452" s="124"/>
      <c r="K452" s="124"/>
      <c r="L452" s="124"/>
      <c r="M452" s="124"/>
    </row>
    <row r="453" spans="4:13">
      <c r="D453" s="124"/>
      <c r="E453" s="153"/>
      <c r="F453" s="154"/>
      <c r="G453" s="124"/>
      <c r="H453" s="124"/>
      <c r="I453" s="124"/>
      <c r="J453" s="124"/>
      <c r="K453" s="124"/>
      <c r="L453" s="124"/>
      <c r="M453" s="124"/>
    </row>
    <row r="454" spans="4:13">
      <c r="D454" s="124"/>
      <c r="E454" s="153"/>
      <c r="F454" s="154"/>
      <c r="G454" s="124"/>
      <c r="H454" s="124"/>
      <c r="I454" s="124"/>
      <c r="J454" s="124"/>
      <c r="K454" s="124"/>
      <c r="L454" s="124"/>
      <c r="M454" s="124"/>
    </row>
    <row r="455" spans="4:13">
      <c r="D455" s="124"/>
      <c r="E455" s="153"/>
      <c r="F455" s="154"/>
      <c r="G455" s="124"/>
      <c r="H455" s="124"/>
      <c r="I455" s="124"/>
      <c r="J455" s="124"/>
      <c r="K455" s="124"/>
      <c r="L455" s="124"/>
      <c r="M455" s="124"/>
    </row>
    <row r="456" spans="4:13">
      <c r="D456" s="124"/>
      <c r="E456" s="153"/>
      <c r="F456" s="154"/>
      <c r="G456" s="124"/>
      <c r="H456" s="124"/>
      <c r="I456" s="124"/>
      <c r="J456" s="124"/>
      <c r="K456" s="124"/>
      <c r="L456" s="124"/>
      <c r="M456" s="124"/>
    </row>
    <row r="457" spans="4:13">
      <c r="D457" s="124"/>
      <c r="E457" s="153"/>
      <c r="F457" s="154"/>
      <c r="G457" s="124"/>
      <c r="H457" s="124"/>
      <c r="I457" s="124"/>
      <c r="J457" s="124"/>
      <c r="K457" s="124"/>
      <c r="L457" s="124"/>
      <c r="M457" s="124"/>
    </row>
    <row r="458" spans="4:13">
      <c r="D458" s="124"/>
      <c r="E458" s="153"/>
      <c r="F458" s="154"/>
      <c r="G458" s="124"/>
      <c r="H458" s="124"/>
      <c r="I458" s="124"/>
      <c r="J458" s="124"/>
      <c r="K458" s="124"/>
      <c r="L458" s="124"/>
      <c r="M458" s="124"/>
    </row>
    <row r="459" spans="4:13">
      <c r="D459" s="124"/>
      <c r="E459" s="153"/>
      <c r="F459" s="154"/>
      <c r="G459" s="124"/>
      <c r="H459" s="124"/>
      <c r="I459" s="124"/>
      <c r="J459" s="124"/>
      <c r="K459" s="124"/>
      <c r="L459" s="124"/>
      <c r="M459" s="124"/>
    </row>
    <row r="460" spans="4:13">
      <c r="D460" s="124"/>
      <c r="E460" s="153"/>
      <c r="F460" s="154"/>
      <c r="G460" s="124"/>
      <c r="H460" s="124"/>
      <c r="I460" s="124"/>
      <c r="J460" s="124"/>
      <c r="K460" s="124"/>
      <c r="L460" s="124"/>
      <c r="M460" s="124"/>
    </row>
    <row r="461" spans="4:13">
      <c r="D461" s="124"/>
      <c r="E461" s="153"/>
      <c r="F461" s="154"/>
      <c r="G461" s="124"/>
      <c r="H461" s="124"/>
      <c r="I461" s="124"/>
      <c r="J461" s="124"/>
      <c r="K461" s="124"/>
      <c r="L461" s="124"/>
      <c r="M461" s="124"/>
    </row>
    <row r="462" spans="4:13">
      <c r="D462" s="124"/>
      <c r="E462" s="153"/>
      <c r="F462" s="154"/>
      <c r="G462" s="124"/>
      <c r="H462" s="124"/>
      <c r="I462" s="124"/>
      <c r="J462" s="124"/>
      <c r="K462" s="124"/>
      <c r="L462" s="124"/>
      <c r="M462" s="124"/>
    </row>
    <row r="463" spans="4:13">
      <c r="D463" s="124"/>
      <c r="E463" s="153"/>
      <c r="F463" s="154"/>
      <c r="G463" s="124"/>
      <c r="H463" s="124"/>
      <c r="I463" s="124"/>
      <c r="J463" s="124"/>
      <c r="K463" s="124"/>
      <c r="L463" s="124"/>
      <c r="M463" s="124"/>
    </row>
    <row r="464" spans="4:13">
      <c r="D464" s="124"/>
      <c r="E464" s="153"/>
      <c r="F464" s="154"/>
      <c r="G464" s="124"/>
      <c r="H464" s="124"/>
      <c r="I464" s="124"/>
      <c r="J464" s="124"/>
      <c r="K464" s="124"/>
      <c r="L464" s="124"/>
      <c r="M464" s="124"/>
    </row>
    <row r="465" spans="4:13">
      <c r="D465" s="124"/>
      <c r="E465" s="153"/>
      <c r="F465" s="154"/>
      <c r="G465" s="124"/>
      <c r="H465" s="124"/>
      <c r="I465" s="124"/>
      <c r="J465" s="124"/>
      <c r="K465" s="124"/>
      <c r="L465" s="124"/>
      <c r="M465" s="124"/>
    </row>
    <row r="466" spans="4:13">
      <c r="D466" s="124"/>
      <c r="E466" s="153"/>
      <c r="F466" s="154"/>
      <c r="G466" s="124"/>
      <c r="H466" s="124"/>
      <c r="I466" s="124"/>
      <c r="J466" s="124"/>
      <c r="K466" s="124"/>
      <c r="L466" s="124"/>
      <c r="M466" s="124"/>
    </row>
    <row r="467" spans="4:13">
      <c r="D467" s="124"/>
      <c r="E467" s="153"/>
      <c r="F467" s="154"/>
      <c r="G467" s="124"/>
      <c r="H467" s="124"/>
      <c r="I467" s="124"/>
      <c r="J467" s="124"/>
      <c r="K467" s="124"/>
      <c r="L467" s="124"/>
      <c r="M467" s="124"/>
    </row>
    <row r="468" spans="4:13">
      <c r="D468" s="124"/>
      <c r="E468" s="153"/>
      <c r="F468" s="154"/>
      <c r="G468" s="124"/>
      <c r="H468" s="124"/>
      <c r="I468" s="124"/>
      <c r="J468" s="124"/>
      <c r="K468" s="124"/>
      <c r="L468" s="124"/>
      <c r="M468" s="124"/>
    </row>
    <row r="469" spans="4:13">
      <c r="D469" s="124"/>
      <c r="E469" s="153"/>
      <c r="F469" s="154"/>
      <c r="G469" s="124"/>
      <c r="H469" s="124"/>
      <c r="I469" s="124"/>
      <c r="J469" s="124"/>
      <c r="K469" s="124"/>
      <c r="L469" s="124"/>
      <c r="M469" s="124"/>
    </row>
    <row r="470" spans="4:13">
      <c r="D470" s="124"/>
      <c r="E470" s="153"/>
      <c r="F470" s="154"/>
      <c r="G470" s="124"/>
      <c r="H470" s="124"/>
      <c r="I470" s="124"/>
      <c r="J470" s="124"/>
      <c r="K470" s="124"/>
      <c r="L470" s="124"/>
      <c r="M470" s="124"/>
    </row>
    <row r="471" spans="4:13">
      <c r="D471" s="124"/>
      <c r="E471" s="153"/>
      <c r="F471" s="154"/>
      <c r="G471" s="124"/>
      <c r="H471" s="124"/>
      <c r="I471" s="124"/>
      <c r="J471" s="124"/>
      <c r="K471" s="124"/>
      <c r="L471" s="124"/>
      <c r="M471" s="124"/>
    </row>
    <row r="472" spans="4:13">
      <c r="D472" s="124"/>
      <c r="E472" s="153"/>
      <c r="F472" s="154"/>
      <c r="G472" s="124"/>
      <c r="H472" s="124"/>
      <c r="I472" s="124"/>
      <c r="J472" s="124"/>
      <c r="K472" s="124"/>
      <c r="L472" s="124"/>
      <c r="M472" s="124"/>
    </row>
    <row r="473" spans="4:13">
      <c r="D473" s="124"/>
      <c r="E473" s="153"/>
      <c r="F473" s="154"/>
      <c r="G473" s="124"/>
      <c r="H473" s="124"/>
      <c r="I473" s="124"/>
      <c r="J473" s="124"/>
      <c r="K473" s="124"/>
      <c r="L473" s="124"/>
      <c r="M473" s="124"/>
    </row>
    <row r="474" spans="4:13">
      <c r="D474" s="124"/>
      <c r="E474" s="153"/>
      <c r="F474" s="154"/>
      <c r="G474" s="124"/>
      <c r="H474" s="124"/>
      <c r="I474" s="124"/>
      <c r="J474" s="124"/>
      <c r="K474" s="124"/>
      <c r="L474" s="124"/>
      <c r="M474" s="124"/>
    </row>
    <row r="475" spans="4:13">
      <c r="D475" s="124"/>
      <c r="E475" s="153"/>
      <c r="F475" s="154"/>
      <c r="G475" s="124"/>
      <c r="H475" s="124"/>
      <c r="I475" s="124"/>
      <c r="J475" s="124"/>
      <c r="K475" s="124"/>
      <c r="L475" s="124"/>
      <c r="M475" s="124"/>
    </row>
    <row r="476" spans="4:13">
      <c r="D476" s="124"/>
      <c r="E476" s="153"/>
      <c r="F476" s="154"/>
      <c r="G476" s="124"/>
      <c r="H476" s="124"/>
      <c r="I476" s="124"/>
      <c r="J476" s="124"/>
      <c r="K476" s="124"/>
      <c r="L476" s="124"/>
      <c r="M476" s="124"/>
    </row>
    <row r="477" spans="4:13">
      <c r="D477" s="124"/>
      <c r="E477" s="153"/>
      <c r="F477" s="154"/>
      <c r="G477" s="124"/>
      <c r="H477" s="124"/>
      <c r="I477" s="124"/>
      <c r="J477" s="124"/>
      <c r="K477" s="124"/>
      <c r="L477" s="124"/>
      <c r="M477" s="124"/>
    </row>
    <row r="478" spans="4:13">
      <c r="D478" s="124"/>
      <c r="E478" s="153"/>
      <c r="F478" s="154"/>
      <c r="G478" s="124"/>
      <c r="H478" s="124"/>
      <c r="I478" s="124"/>
      <c r="J478" s="124"/>
      <c r="K478" s="124"/>
      <c r="L478" s="124"/>
      <c r="M478" s="124"/>
    </row>
    <row r="479" spans="4:13">
      <c r="D479" s="124"/>
      <c r="E479" s="153"/>
      <c r="F479" s="154"/>
      <c r="G479" s="124"/>
      <c r="H479" s="124"/>
      <c r="I479" s="124"/>
      <c r="J479" s="124"/>
      <c r="K479" s="124"/>
      <c r="L479" s="124"/>
      <c r="M479" s="124"/>
    </row>
    <row r="480" spans="4:13">
      <c r="D480" s="124"/>
      <c r="E480" s="153"/>
      <c r="F480" s="154"/>
      <c r="G480" s="124"/>
      <c r="H480" s="124"/>
      <c r="I480" s="124"/>
      <c r="J480" s="124"/>
      <c r="K480" s="124"/>
      <c r="L480" s="124"/>
      <c r="M480" s="124"/>
    </row>
    <row r="481" spans="4:13">
      <c r="D481" s="124"/>
      <c r="E481" s="153"/>
      <c r="F481" s="154"/>
      <c r="G481" s="124"/>
      <c r="H481" s="124"/>
      <c r="I481" s="124"/>
      <c r="J481" s="124"/>
      <c r="K481" s="124"/>
      <c r="L481" s="124"/>
      <c r="M481" s="124"/>
    </row>
    <row r="482" spans="4:13">
      <c r="D482" s="124"/>
      <c r="E482" s="153"/>
      <c r="F482" s="154"/>
      <c r="G482" s="124"/>
      <c r="H482" s="124"/>
      <c r="I482" s="124"/>
      <c r="J482" s="124"/>
      <c r="K482" s="124"/>
      <c r="L482" s="124"/>
      <c r="M482" s="124"/>
    </row>
    <row r="483" spans="4:13">
      <c r="D483" s="124"/>
      <c r="E483" s="153"/>
      <c r="F483" s="154"/>
      <c r="G483" s="124"/>
      <c r="H483" s="124"/>
      <c r="I483" s="124"/>
      <c r="J483" s="124"/>
      <c r="K483" s="124"/>
      <c r="L483" s="124"/>
      <c r="M483" s="124"/>
    </row>
    <row r="484" spans="4:13">
      <c r="D484" s="124"/>
      <c r="E484" s="153"/>
      <c r="F484" s="154"/>
      <c r="G484" s="124"/>
      <c r="H484" s="124"/>
      <c r="I484" s="124"/>
      <c r="J484" s="124"/>
      <c r="K484" s="124"/>
      <c r="L484" s="124"/>
      <c r="M484" s="124"/>
    </row>
    <row r="485" spans="4:13">
      <c r="D485" s="124"/>
      <c r="E485" s="153"/>
      <c r="F485" s="154"/>
      <c r="G485" s="124"/>
      <c r="H485" s="124"/>
      <c r="I485" s="124"/>
      <c r="J485" s="124"/>
      <c r="K485" s="124"/>
      <c r="L485" s="124"/>
      <c r="M485" s="124"/>
    </row>
    <row r="486" spans="4:13">
      <c r="D486" s="124"/>
      <c r="E486" s="153"/>
      <c r="F486" s="154"/>
      <c r="G486" s="124"/>
      <c r="H486" s="124"/>
      <c r="I486" s="124"/>
      <c r="J486" s="124"/>
      <c r="K486" s="124"/>
      <c r="L486" s="124"/>
      <c r="M486" s="124"/>
    </row>
    <row r="487" spans="4:13">
      <c r="D487" s="124"/>
      <c r="E487" s="153"/>
      <c r="F487" s="154"/>
      <c r="G487" s="124"/>
      <c r="H487" s="124"/>
      <c r="I487" s="124"/>
      <c r="J487" s="124"/>
      <c r="K487" s="124"/>
      <c r="L487" s="124"/>
      <c r="M487" s="124"/>
    </row>
    <row r="488" spans="4:13">
      <c r="D488" s="124"/>
      <c r="E488" s="153"/>
      <c r="F488" s="154"/>
      <c r="G488" s="124"/>
      <c r="H488" s="124"/>
      <c r="I488" s="124"/>
      <c r="J488" s="124"/>
      <c r="K488" s="124"/>
      <c r="L488" s="124"/>
      <c r="M488" s="124"/>
    </row>
    <row r="489" spans="4:13">
      <c r="D489" s="124"/>
      <c r="E489" s="153"/>
      <c r="F489" s="154"/>
      <c r="G489" s="124"/>
      <c r="H489" s="124"/>
      <c r="I489" s="124"/>
      <c r="J489" s="124"/>
      <c r="K489" s="124"/>
      <c r="L489" s="124"/>
      <c r="M489" s="124"/>
    </row>
    <row r="490" spans="4:13">
      <c r="D490" s="124"/>
      <c r="E490" s="153"/>
      <c r="F490" s="154"/>
      <c r="G490" s="124"/>
      <c r="H490" s="124"/>
      <c r="I490" s="124"/>
      <c r="J490" s="124"/>
      <c r="K490" s="124"/>
      <c r="L490" s="124"/>
      <c r="M490" s="124"/>
    </row>
    <row r="491" spans="4:13">
      <c r="D491" s="124"/>
      <c r="E491" s="153"/>
      <c r="F491" s="154"/>
      <c r="G491" s="124"/>
      <c r="H491" s="124"/>
      <c r="I491" s="124"/>
      <c r="J491" s="124"/>
      <c r="K491" s="124"/>
      <c r="L491" s="124"/>
      <c r="M491" s="124"/>
    </row>
    <row r="492" spans="4:13">
      <c r="D492" s="124"/>
      <c r="E492" s="153"/>
      <c r="F492" s="154"/>
      <c r="G492" s="124"/>
      <c r="H492" s="124"/>
      <c r="I492" s="124"/>
      <c r="J492" s="124"/>
      <c r="K492" s="124"/>
      <c r="L492" s="124"/>
      <c r="M492" s="124"/>
    </row>
    <row r="493" spans="4:13">
      <c r="D493" s="124"/>
      <c r="E493" s="153"/>
      <c r="F493" s="154"/>
      <c r="G493" s="124"/>
      <c r="H493" s="124"/>
      <c r="I493" s="124"/>
      <c r="J493" s="124"/>
      <c r="K493" s="124"/>
      <c r="L493" s="124"/>
      <c r="M493" s="124"/>
    </row>
    <row r="494" spans="4:13">
      <c r="D494" s="124"/>
      <c r="E494" s="153"/>
      <c r="F494" s="154"/>
      <c r="G494" s="124"/>
      <c r="H494" s="124"/>
      <c r="I494" s="124"/>
      <c r="J494" s="124"/>
      <c r="K494" s="124"/>
      <c r="L494" s="124"/>
      <c r="M494" s="124"/>
    </row>
    <row r="495" spans="4:13">
      <c r="D495" s="124"/>
      <c r="E495" s="153"/>
      <c r="F495" s="154"/>
      <c r="G495" s="124"/>
      <c r="H495" s="124"/>
      <c r="I495" s="124"/>
      <c r="J495" s="124"/>
      <c r="K495" s="124"/>
      <c r="L495" s="124"/>
      <c r="M495" s="124"/>
    </row>
    <row r="496" spans="4:13">
      <c r="D496" s="124"/>
      <c r="E496" s="153"/>
      <c r="F496" s="154"/>
      <c r="G496" s="124"/>
      <c r="H496" s="124"/>
      <c r="I496" s="124"/>
      <c r="J496" s="124"/>
      <c r="K496" s="124"/>
      <c r="L496" s="124"/>
      <c r="M496" s="124"/>
    </row>
    <row r="497" spans="4:13">
      <c r="D497" s="124"/>
      <c r="E497" s="153"/>
      <c r="F497" s="154"/>
      <c r="G497" s="124"/>
      <c r="H497" s="124"/>
      <c r="I497" s="124"/>
      <c r="J497" s="124"/>
      <c r="K497" s="124"/>
      <c r="L497" s="124"/>
      <c r="M497" s="124"/>
    </row>
    <row r="498" spans="4:13">
      <c r="D498" s="124"/>
      <c r="E498" s="153"/>
      <c r="F498" s="154"/>
      <c r="G498" s="124"/>
      <c r="H498" s="124"/>
      <c r="I498" s="124"/>
      <c r="J498" s="124"/>
      <c r="K498" s="124"/>
      <c r="L498" s="124"/>
      <c r="M498" s="124"/>
    </row>
    <row r="499" spans="4:13">
      <c r="D499" s="124"/>
      <c r="E499" s="153"/>
      <c r="F499" s="154"/>
      <c r="G499" s="124"/>
      <c r="H499" s="124"/>
      <c r="I499" s="124"/>
      <c r="J499" s="124"/>
      <c r="K499" s="124"/>
      <c r="L499" s="124"/>
      <c r="M499" s="124"/>
    </row>
    <row r="500" spans="4:13">
      <c r="D500" s="124"/>
      <c r="E500" s="153"/>
      <c r="F500" s="154"/>
      <c r="G500" s="124"/>
      <c r="H500" s="124"/>
      <c r="I500" s="124"/>
      <c r="J500" s="124"/>
      <c r="K500" s="124"/>
      <c r="L500" s="124"/>
      <c r="M500" s="124"/>
    </row>
    <row r="501" spans="4:13">
      <c r="D501" s="124"/>
      <c r="E501" s="153"/>
      <c r="F501" s="154"/>
      <c r="G501" s="124"/>
      <c r="H501" s="124"/>
      <c r="I501" s="124"/>
      <c r="J501" s="124"/>
      <c r="K501" s="124"/>
      <c r="L501" s="124"/>
      <c r="M501" s="124"/>
    </row>
    <row r="502" spans="4:13">
      <c r="D502" s="124"/>
      <c r="E502" s="153"/>
      <c r="F502" s="154"/>
      <c r="G502" s="124"/>
      <c r="H502" s="124"/>
      <c r="I502" s="124"/>
      <c r="J502" s="124"/>
      <c r="K502" s="124"/>
      <c r="L502" s="124"/>
      <c r="M502" s="124"/>
    </row>
    <row r="503" spans="4:13">
      <c r="D503" s="124"/>
      <c r="E503" s="153"/>
      <c r="F503" s="154"/>
      <c r="G503" s="124"/>
      <c r="H503" s="124"/>
      <c r="I503" s="124"/>
      <c r="J503" s="124"/>
      <c r="K503" s="124"/>
      <c r="L503" s="124"/>
      <c r="M503" s="124"/>
    </row>
    <row r="504" spans="4:13">
      <c r="D504" s="124"/>
      <c r="E504" s="153"/>
      <c r="F504" s="154"/>
      <c r="G504" s="124"/>
      <c r="H504" s="124"/>
      <c r="I504" s="124"/>
      <c r="J504" s="124"/>
      <c r="K504" s="124"/>
      <c r="L504" s="124"/>
      <c r="M504" s="124"/>
    </row>
    <row r="505" spans="4:13">
      <c r="D505" s="124"/>
      <c r="E505" s="153"/>
      <c r="F505" s="154"/>
      <c r="G505" s="124"/>
      <c r="H505" s="124"/>
      <c r="I505" s="124"/>
      <c r="J505" s="124"/>
      <c r="K505" s="124"/>
      <c r="L505" s="124"/>
      <c r="M505" s="124"/>
    </row>
    <row r="506" spans="4:13">
      <c r="D506" s="124"/>
      <c r="E506" s="153"/>
      <c r="F506" s="154"/>
      <c r="G506" s="124"/>
      <c r="H506" s="124"/>
      <c r="I506" s="124"/>
      <c r="J506" s="124"/>
      <c r="K506" s="124"/>
      <c r="L506" s="124"/>
      <c r="M506" s="124"/>
    </row>
    <row r="507" spans="4:13">
      <c r="D507" s="124"/>
      <c r="E507" s="153"/>
      <c r="F507" s="154"/>
      <c r="G507" s="124"/>
      <c r="H507" s="124"/>
      <c r="I507" s="124"/>
      <c r="J507" s="124"/>
      <c r="K507" s="124"/>
      <c r="L507" s="124"/>
      <c r="M507" s="124"/>
    </row>
    <row r="508" spans="4:13">
      <c r="D508" s="124"/>
      <c r="E508" s="153"/>
      <c r="F508" s="154"/>
      <c r="G508" s="124"/>
      <c r="H508" s="124"/>
      <c r="I508" s="124"/>
      <c r="J508" s="124"/>
      <c r="K508" s="124"/>
      <c r="L508" s="124"/>
      <c r="M508" s="124"/>
    </row>
    <row r="509" spans="4:13">
      <c r="D509" s="124"/>
      <c r="E509" s="153"/>
      <c r="F509" s="154"/>
      <c r="G509" s="124"/>
      <c r="H509" s="124"/>
      <c r="I509" s="124"/>
      <c r="J509" s="124"/>
      <c r="K509" s="124"/>
      <c r="L509" s="124"/>
      <c r="M509" s="124"/>
    </row>
    <row r="510" spans="4:13">
      <c r="D510" s="124"/>
      <c r="E510" s="153"/>
      <c r="F510" s="154"/>
      <c r="G510" s="124"/>
      <c r="H510" s="124"/>
      <c r="I510" s="124"/>
      <c r="J510" s="124"/>
      <c r="K510" s="124"/>
      <c r="L510" s="124"/>
      <c r="M510" s="124"/>
    </row>
    <row r="511" spans="4:13">
      <c r="D511" s="124"/>
      <c r="E511" s="153"/>
      <c r="F511" s="154"/>
      <c r="G511" s="124"/>
      <c r="H511" s="124"/>
      <c r="I511" s="124"/>
      <c r="J511" s="124"/>
      <c r="K511" s="124"/>
      <c r="L511" s="124"/>
      <c r="M511" s="124"/>
    </row>
    <row r="512" spans="4:13">
      <c r="D512" s="124"/>
      <c r="E512" s="153"/>
      <c r="F512" s="154"/>
      <c r="G512" s="124"/>
      <c r="H512" s="124"/>
      <c r="I512" s="124"/>
      <c r="J512" s="124"/>
      <c r="K512" s="124"/>
      <c r="L512" s="124"/>
      <c r="M512" s="124"/>
    </row>
    <row r="513" spans="4:13">
      <c r="D513" s="124"/>
      <c r="E513" s="153"/>
      <c r="F513" s="154"/>
      <c r="G513" s="124"/>
      <c r="H513" s="124"/>
      <c r="I513" s="124"/>
      <c r="J513" s="124"/>
      <c r="K513" s="124"/>
      <c r="L513" s="124"/>
      <c r="M513" s="124"/>
    </row>
    <row r="514" spans="4:13">
      <c r="D514" s="124"/>
      <c r="E514" s="153"/>
      <c r="F514" s="154"/>
      <c r="G514" s="124"/>
      <c r="H514" s="124"/>
      <c r="I514" s="124"/>
      <c r="J514" s="124"/>
      <c r="K514" s="124"/>
      <c r="L514" s="124"/>
      <c r="M514" s="124"/>
    </row>
    <row r="515" spans="4:13">
      <c r="D515" s="124"/>
      <c r="E515" s="153"/>
      <c r="F515" s="154"/>
      <c r="G515" s="124"/>
      <c r="H515" s="124"/>
      <c r="I515" s="124"/>
      <c r="J515" s="124"/>
      <c r="K515" s="124"/>
      <c r="L515" s="124"/>
      <c r="M515" s="124"/>
    </row>
    <row r="516" spans="4:13">
      <c r="D516" s="124"/>
      <c r="E516" s="153"/>
      <c r="F516" s="154"/>
      <c r="G516" s="124"/>
      <c r="H516" s="124"/>
      <c r="I516" s="124"/>
      <c r="J516" s="124"/>
      <c r="K516" s="124"/>
      <c r="L516" s="124"/>
      <c r="M516" s="124"/>
    </row>
    <row r="517" spans="4:13">
      <c r="D517" s="124"/>
      <c r="E517" s="153"/>
      <c r="F517" s="154"/>
      <c r="G517" s="124"/>
      <c r="H517" s="124"/>
      <c r="I517" s="124"/>
      <c r="J517" s="124"/>
      <c r="K517" s="124"/>
      <c r="L517" s="124"/>
      <c r="M517" s="124"/>
    </row>
    <row r="518" spans="4:13">
      <c r="D518" s="124"/>
      <c r="E518" s="153"/>
      <c r="F518" s="154"/>
      <c r="G518" s="124"/>
      <c r="H518" s="124"/>
      <c r="I518" s="124"/>
      <c r="J518" s="124"/>
      <c r="K518" s="124"/>
      <c r="L518" s="124"/>
      <c r="M518" s="124"/>
    </row>
    <row r="519" spans="4:13">
      <c r="D519" s="124"/>
      <c r="E519" s="153"/>
      <c r="F519" s="154"/>
      <c r="G519" s="124"/>
      <c r="H519" s="124"/>
      <c r="I519" s="124"/>
      <c r="J519" s="124"/>
      <c r="K519" s="124"/>
      <c r="L519" s="124"/>
      <c r="M519" s="124"/>
    </row>
    <row r="520" spans="4:13">
      <c r="D520" s="124"/>
      <c r="E520" s="153"/>
      <c r="F520" s="154"/>
      <c r="G520" s="124"/>
      <c r="H520" s="124"/>
      <c r="I520" s="124"/>
      <c r="J520" s="124"/>
      <c r="K520" s="124"/>
      <c r="L520" s="124"/>
      <c r="M520" s="124"/>
    </row>
    <row r="521" spans="4:13">
      <c r="D521" s="124"/>
      <c r="E521" s="153"/>
      <c r="F521" s="154"/>
      <c r="G521" s="124"/>
      <c r="H521" s="124"/>
      <c r="I521" s="124"/>
      <c r="J521" s="124"/>
      <c r="K521" s="124"/>
      <c r="L521" s="124"/>
      <c r="M521" s="124"/>
    </row>
    <row r="522" spans="4:13">
      <c r="D522" s="124"/>
      <c r="E522" s="153"/>
      <c r="F522" s="154"/>
      <c r="G522" s="124"/>
      <c r="H522" s="124"/>
      <c r="I522" s="124"/>
      <c r="J522" s="124"/>
      <c r="K522" s="124"/>
      <c r="L522" s="124"/>
      <c r="M522" s="124"/>
    </row>
    <row r="523" spans="4:13">
      <c r="D523" s="124"/>
      <c r="E523" s="153"/>
      <c r="F523" s="154"/>
      <c r="G523" s="124"/>
      <c r="H523" s="124"/>
      <c r="I523" s="124"/>
      <c r="J523" s="124"/>
      <c r="K523" s="124"/>
      <c r="L523" s="124"/>
      <c r="M523" s="124"/>
    </row>
    <row r="524" spans="4:13">
      <c r="D524" s="124"/>
      <c r="E524" s="153"/>
      <c r="F524" s="154"/>
      <c r="G524" s="124"/>
      <c r="H524" s="124"/>
      <c r="I524" s="124"/>
      <c r="J524" s="124"/>
      <c r="K524" s="124"/>
      <c r="L524" s="124"/>
      <c r="M524" s="124"/>
    </row>
    <row r="525" spans="4:13">
      <c r="D525" s="124"/>
      <c r="E525" s="153"/>
      <c r="F525" s="154"/>
      <c r="G525" s="124"/>
      <c r="H525" s="124"/>
      <c r="I525" s="124"/>
      <c r="J525" s="124"/>
      <c r="K525" s="124"/>
      <c r="L525" s="124"/>
      <c r="M525" s="124"/>
    </row>
    <row r="526" spans="4:13">
      <c r="D526" s="124"/>
      <c r="E526" s="153"/>
      <c r="F526" s="154"/>
      <c r="G526" s="124"/>
      <c r="H526" s="124"/>
      <c r="I526" s="124"/>
      <c r="J526" s="124"/>
      <c r="K526" s="124"/>
      <c r="L526" s="124"/>
      <c r="M526" s="124"/>
    </row>
    <row r="527" spans="4:13">
      <c r="D527" s="124"/>
      <c r="E527" s="153"/>
      <c r="F527" s="154"/>
      <c r="G527" s="124"/>
      <c r="H527" s="124"/>
      <c r="I527" s="124"/>
      <c r="J527" s="124"/>
      <c r="K527" s="124"/>
      <c r="L527" s="124"/>
      <c r="M527" s="124"/>
    </row>
    <row r="528" spans="4:13">
      <c r="D528" s="124"/>
      <c r="E528" s="153"/>
      <c r="F528" s="154"/>
      <c r="G528" s="124"/>
      <c r="H528" s="124"/>
      <c r="I528" s="124"/>
      <c r="J528" s="124"/>
      <c r="K528" s="124"/>
      <c r="L528" s="124"/>
      <c r="M528" s="124"/>
    </row>
    <row r="529" spans="4:13">
      <c r="D529" s="124"/>
      <c r="E529" s="153"/>
      <c r="F529" s="154"/>
      <c r="G529" s="124"/>
      <c r="H529" s="124"/>
      <c r="I529" s="124"/>
      <c r="J529" s="124"/>
      <c r="K529" s="124"/>
      <c r="L529" s="124"/>
      <c r="M529" s="124"/>
    </row>
    <row r="530" spans="4:13">
      <c r="D530" s="124"/>
      <c r="E530" s="153"/>
      <c r="F530" s="154"/>
      <c r="G530" s="124"/>
      <c r="H530" s="124"/>
      <c r="I530" s="124"/>
      <c r="J530" s="124"/>
      <c r="K530" s="124"/>
      <c r="L530" s="124"/>
      <c r="M530" s="124"/>
    </row>
    <row r="531" spans="4:13">
      <c r="D531" s="124"/>
      <c r="E531" s="153"/>
      <c r="F531" s="154"/>
      <c r="G531" s="124"/>
      <c r="H531" s="124"/>
      <c r="I531" s="124"/>
      <c r="J531" s="124"/>
      <c r="K531" s="124"/>
      <c r="L531" s="124"/>
      <c r="M531" s="124"/>
    </row>
    <row r="532" spans="4:13">
      <c r="D532" s="124"/>
      <c r="E532" s="153"/>
      <c r="F532" s="154"/>
      <c r="G532" s="124"/>
      <c r="H532" s="124"/>
      <c r="I532" s="124"/>
      <c r="J532" s="124"/>
      <c r="K532" s="124"/>
      <c r="L532" s="124"/>
      <c r="M532" s="124"/>
    </row>
    <row r="533" spans="4:13">
      <c r="D533" s="124"/>
      <c r="E533" s="153"/>
      <c r="F533" s="154"/>
      <c r="G533" s="124"/>
      <c r="H533" s="124"/>
      <c r="I533" s="124"/>
      <c r="J533" s="124"/>
      <c r="K533" s="124"/>
      <c r="L533" s="124"/>
      <c r="M533" s="124"/>
    </row>
    <row r="534" spans="4:13">
      <c r="D534" s="124"/>
      <c r="E534" s="153"/>
      <c r="F534" s="154"/>
      <c r="G534" s="124"/>
      <c r="H534" s="124"/>
      <c r="I534" s="124"/>
      <c r="J534" s="124"/>
      <c r="K534" s="124"/>
      <c r="L534" s="124"/>
      <c r="M534" s="124"/>
    </row>
    <row r="535" spans="4:13">
      <c r="D535" s="124"/>
      <c r="E535" s="153"/>
      <c r="F535" s="154"/>
      <c r="G535" s="124"/>
      <c r="H535" s="124"/>
      <c r="I535" s="124"/>
      <c r="J535" s="124"/>
      <c r="K535" s="124"/>
      <c r="L535" s="124"/>
      <c r="M535" s="124"/>
    </row>
    <row r="536" spans="4:13">
      <c r="D536" s="124"/>
      <c r="E536" s="153"/>
      <c r="F536" s="154"/>
      <c r="G536" s="124"/>
      <c r="H536" s="124"/>
      <c r="I536" s="124"/>
      <c r="J536" s="124"/>
      <c r="K536" s="124"/>
      <c r="L536" s="124"/>
      <c r="M536" s="124"/>
    </row>
    <row r="537" spans="4:13">
      <c r="D537" s="124"/>
      <c r="E537" s="153"/>
      <c r="F537" s="154"/>
      <c r="G537" s="124"/>
      <c r="H537" s="124"/>
      <c r="I537" s="124"/>
      <c r="J537" s="124"/>
      <c r="K537" s="124"/>
      <c r="L537" s="124"/>
      <c r="M537" s="124"/>
    </row>
    <row r="538" spans="4:13">
      <c r="D538" s="124"/>
      <c r="E538" s="153"/>
      <c r="F538" s="154"/>
      <c r="G538" s="124"/>
      <c r="H538" s="124"/>
      <c r="I538" s="124"/>
      <c r="J538" s="124"/>
      <c r="K538" s="124"/>
      <c r="L538" s="124"/>
      <c r="M538" s="124"/>
    </row>
    <row r="539" spans="4:13">
      <c r="D539" s="124"/>
      <c r="E539" s="153"/>
      <c r="F539" s="154"/>
      <c r="G539" s="124"/>
      <c r="H539" s="124"/>
      <c r="I539" s="124"/>
      <c r="J539" s="124"/>
      <c r="K539" s="124"/>
      <c r="L539" s="124"/>
      <c r="M539" s="124"/>
    </row>
    <row r="540" spans="4:13">
      <c r="D540" s="124"/>
      <c r="E540" s="153"/>
      <c r="F540" s="154"/>
      <c r="G540" s="124"/>
      <c r="H540" s="124"/>
      <c r="I540" s="124"/>
      <c r="J540" s="124"/>
      <c r="K540" s="124"/>
      <c r="L540" s="124"/>
      <c r="M540" s="124"/>
    </row>
    <row r="541" spans="4:13">
      <c r="D541" s="124"/>
      <c r="E541" s="153"/>
      <c r="F541" s="154"/>
      <c r="G541" s="124"/>
      <c r="H541" s="124"/>
      <c r="I541" s="124"/>
      <c r="J541" s="124"/>
      <c r="K541" s="124"/>
      <c r="L541" s="124"/>
      <c r="M541" s="124"/>
    </row>
    <row r="542" spans="4:13">
      <c r="D542" s="124"/>
      <c r="E542" s="153"/>
      <c r="F542" s="154"/>
      <c r="G542" s="124"/>
      <c r="H542" s="124"/>
      <c r="I542" s="124"/>
      <c r="J542" s="124"/>
      <c r="K542" s="124"/>
      <c r="L542" s="124"/>
      <c r="M542" s="124"/>
    </row>
    <row r="543" spans="4:13">
      <c r="D543" s="124"/>
      <c r="E543" s="153"/>
      <c r="F543" s="154"/>
      <c r="G543" s="124"/>
      <c r="H543" s="124"/>
      <c r="I543" s="124"/>
      <c r="J543" s="124"/>
      <c r="K543" s="124"/>
      <c r="L543" s="124"/>
      <c r="M543" s="124"/>
    </row>
    <row r="544" spans="4:13">
      <c r="D544" s="124"/>
      <c r="E544" s="153"/>
      <c r="F544" s="154"/>
      <c r="G544" s="124"/>
      <c r="H544" s="124"/>
      <c r="I544" s="124"/>
      <c r="J544" s="124"/>
      <c r="K544" s="124"/>
      <c r="L544" s="124"/>
      <c r="M544" s="124"/>
    </row>
    <row r="545" spans="4:13">
      <c r="D545" s="124"/>
      <c r="E545" s="153"/>
      <c r="F545" s="154"/>
      <c r="G545" s="124"/>
      <c r="H545" s="124"/>
      <c r="I545" s="124"/>
      <c r="J545" s="124"/>
      <c r="K545" s="124"/>
      <c r="L545" s="124"/>
      <c r="M545" s="124"/>
    </row>
    <row r="546" spans="4:13">
      <c r="D546" s="124"/>
      <c r="E546" s="153"/>
      <c r="F546" s="154"/>
      <c r="G546" s="124"/>
      <c r="H546" s="124"/>
      <c r="I546" s="124"/>
      <c r="J546" s="124"/>
      <c r="K546" s="124"/>
      <c r="L546" s="124"/>
      <c r="M546" s="124"/>
    </row>
    <row r="547" spans="4:13">
      <c r="D547" s="124"/>
      <c r="E547" s="153"/>
      <c r="F547" s="154"/>
      <c r="G547" s="124"/>
      <c r="H547" s="124"/>
      <c r="I547" s="124"/>
      <c r="J547" s="124"/>
      <c r="K547" s="124"/>
      <c r="L547" s="124"/>
      <c r="M547" s="124"/>
    </row>
    <row r="548" spans="4:13">
      <c r="D548" s="124"/>
      <c r="E548" s="153"/>
      <c r="F548" s="154"/>
      <c r="G548" s="124"/>
      <c r="H548" s="124"/>
      <c r="I548" s="124"/>
      <c r="J548" s="124"/>
      <c r="K548" s="124"/>
      <c r="L548" s="124"/>
      <c r="M548" s="124"/>
    </row>
    <row r="549" spans="4:13">
      <c r="D549" s="124"/>
      <c r="E549" s="153"/>
      <c r="F549" s="154"/>
      <c r="G549" s="124"/>
      <c r="H549" s="124"/>
      <c r="I549" s="124"/>
      <c r="J549" s="124"/>
      <c r="K549" s="124"/>
      <c r="L549" s="124"/>
      <c r="M549" s="124"/>
    </row>
    <row r="550" spans="4:13">
      <c r="D550" s="124"/>
      <c r="E550" s="153"/>
      <c r="F550" s="154"/>
      <c r="G550" s="124"/>
      <c r="H550" s="124"/>
      <c r="I550" s="124"/>
      <c r="J550" s="124"/>
      <c r="K550" s="124"/>
      <c r="L550" s="124"/>
      <c r="M550" s="124"/>
    </row>
    <row r="551" spans="4:13">
      <c r="D551" s="124"/>
      <c r="E551" s="153"/>
      <c r="F551" s="154"/>
      <c r="G551" s="124"/>
      <c r="H551" s="124"/>
      <c r="I551" s="124"/>
      <c r="J551" s="124"/>
      <c r="K551" s="124"/>
      <c r="L551" s="124"/>
      <c r="M551" s="124"/>
    </row>
    <row r="552" spans="4:13">
      <c r="D552" s="124"/>
      <c r="E552" s="153"/>
      <c r="F552" s="154"/>
      <c r="G552" s="124"/>
      <c r="H552" s="124"/>
      <c r="I552" s="124"/>
      <c r="J552" s="124"/>
      <c r="K552" s="124"/>
      <c r="L552" s="124"/>
      <c r="M552" s="124"/>
    </row>
    <row r="553" spans="4:13">
      <c r="D553" s="124"/>
      <c r="E553" s="153"/>
      <c r="F553" s="154"/>
      <c r="G553" s="124"/>
      <c r="H553" s="124"/>
      <c r="I553" s="124"/>
      <c r="J553" s="124"/>
      <c r="K553" s="124"/>
      <c r="L553" s="124"/>
      <c r="M553" s="124"/>
    </row>
    <row r="554" spans="4:13">
      <c r="D554" s="124"/>
      <c r="E554" s="153"/>
      <c r="F554" s="154"/>
      <c r="G554" s="124"/>
      <c r="H554" s="124"/>
      <c r="I554" s="124"/>
      <c r="J554" s="124"/>
      <c r="K554" s="124"/>
      <c r="L554" s="124"/>
      <c r="M554" s="124"/>
    </row>
    <row r="555" spans="4:13">
      <c r="D555" s="124"/>
      <c r="E555" s="153"/>
      <c r="F555" s="154"/>
      <c r="G555" s="124"/>
      <c r="H555" s="124"/>
      <c r="I555" s="124"/>
      <c r="J555" s="124"/>
      <c r="K555" s="124"/>
      <c r="L555" s="124"/>
      <c r="M555" s="124"/>
    </row>
    <row r="556" spans="4:13">
      <c r="D556" s="124"/>
      <c r="E556" s="153"/>
      <c r="F556" s="154"/>
      <c r="G556" s="124"/>
      <c r="H556" s="124"/>
      <c r="I556" s="124"/>
      <c r="J556" s="124"/>
      <c r="K556" s="124"/>
      <c r="L556" s="124"/>
      <c r="M556" s="124"/>
    </row>
    <row r="557" spans="4:13">
      <c r="D557" s="124"/>
      <c r="E557" s="153"/>
      <c r="F557" s="154"/>
      <c r="G557" s="124"/>
      <c r="H557" s="124"/>
      <c r="I557" s="124"/>
      <c r="J557" s="124"/>
      <c r="K557" s="124"/>
      <c r="L557" s="124"/>
      <c r="M557" s="124"/>
    </row>
    <row r="558" spans="4:13">
      <c r="D558" s="124"/>
      <c r="E558" s="153"/>
      <c r="F558" s="154"/>
      <c r="G558" s="124"/>
      <c r="H558" s="124"/>
      <c r="I558" s="124"/>
      <c r="J558" s="124"/>
      <c r="K558" s="124"/>
      <c r="L558" s="124"/>
      <c r="M558" s="124"/>
    </row>
    <row r="559" spans="4:13">
      <c r="D559" s="124"/>
      <c r="E559" s="153"/>
      <c r="F559" s="154"/>
      <c r="G559" s="124"/>
      <c r="H559" s="124"/>
      <c r="I559" s="124"/>
      <c r="J559" s="124"/>
      <c r="K559" s="124"/>
      <c r="L559" s="124"/>
      <c r="M559" s="124"/>
    </row>
    <row r="560" spans="4:13">
      <c r="D560" s="124"/>
      <c r="E560" s="153"/>
      <c r="F560" s="154"/>
      <c r="G560" s="124"/>
      <c r="H560" s="124"/>
      <c r="I560" s="124"/>
      <c r="J560" s="124"/>
      <c r="K560" s="124"/>
      <c r="L560" s="124"/>
      <c r="M560" s="124"/>
    </row>
    <row r="561" spans="4:13">
      <c r="D561" s="124"/>
      <c r="E561" s="153"/>
      <c r="F561" s="154"/>
      <c r="G561" s="124"/>
      <c r="H561" s="124"/>
      <c r="I561" s="124"/>
      <c r="J561" s="124"/>
      <c r="K561" s="124"/>
      <c r="L561" s="124"/>
      <c r="M561" s="124"/>
    </row>
    <row r="562" spans="4:13">
      <c r="D562" s="124"/>
      <c r="E562" s="153"/>
      <c r="F562" s="154"/>
      <c r="G562" s="124"/>
      <c r="H562" s="124"/>
      <c r="I562" s="124"/>
      <c r="J562" s="124"/>
      <c r="K562" s="124"/>
      <c r="L562" s="124"/>
      <c r="M562" s="124"/>
    </row>
    <row r="563" spans="4:13">
      <c r="D563" s="124"/>
      <c r="E563" s="153"/>
      <c r="F563" s="154"/>
      <c r="G563" s="124"/>
      <c r="H563" s="124"/>
      <c r="I563" s="124"/>
      <c r="J563" s="124"/>
      <c r="K563" s="124"/>
      <c r="L563" s="124"/>
      <c r="M563" s="124"/>
    </row>
    <row r="564" spans="4:13">
      <c r="D564" s="124"/>
      <c r="E564" s="153"/>
      <c r="F564" s="154"/>
      <c r="G564" s="124"/>
      <c r="H564" s="124"/>
      <c r="I564" s="124"/>
      <c r="J564" s="124"/>
      <c r="K564" s="124"/>
      <c r="L564" s="124"/>
      <c r="M564" s="124"/>
    </row>
    <row r="565" spans="4:13">
      <c r="D565" s="124"/>
      <c r="E565" s="153"/>
      <c r="F565" s="154"/>
      <c r="G565" s="124"/>
      <c r="H565" s="124"/>
      <c r="I565" s="124"/>
      <c r="J565" s="124"/>
      <c r="K565" s="124"/>
      <c r="L565" s="124"/>
      <c r="M565" s="124"/>
    </row>
    <row r="566" spans="4:13">
      <c r="D566" s="124"/>
      <c r="E566" s="153"/>
      <c r="F566" s="154"/>
      <c r="G566" s="124"/>
      <c r="H566" s="124"/>
      <c r="I566" s="124"/>
      <c r="J566" s="124"/>
      <c r="K566" s="124"/>
      <c r="L566" s="124"/>
      <c r="M566" s="124"/>
    </row>
    <row r="567" spans="4:13">
      <c r="D567" s="124"/>
      <c r="E567" s="153"/>
      <c r="F567" s="154"/>
      <c r="G567" s="124"/>
      <c r="H567" s="124"/>
      <c r="I567" s="124"/>
      <c r="J567" s="124"/>
      <c r="K567" s="124"/>
      <c r="L567" s="124"/>
      <c r="M567" s="124"/>
    </row>
    <row r="568" spans="4:13">
      <c r="D568" s="124"/>
      <c r="E568" s="153"/>
      <c r="F568" s="154"/>
      <c r="G568" s="124"/>
      <c r="H568" s="124"/>
      <c r="I568" s="124"/>
      <c r="J568" s="124"/>
      <c r="K568" s="124"/>
      <c r="L568" s="124"/>
      <c r="M568" s="124"/>
    </row>
    <row r="569" spans="4:13">
      <c r="D569" s="124"/>
      <c r="E569" s="153"/>
      <c r="F569" s="154"/>
      <c r="G569" s="124"/>
      <c r="H569" s="124"/>
      <c r="I569" s="124"/>
      <c r="J569" s="124"/>
      <c r="K569" s="124"/>
      <c r="L569" s="124"/>
      <c r="M569" s="124"/>
    </row>
    <row r="570" spans="4:13">
      <c r="D570" s="124"/>
      <c r="E570" s="153"/>
      <c r="F570" s="154"/>
      <c r="G570" s="124"/>
      <c r="H570" s="124"/>
      <c r="I570" s="124"/>
      <c r="J570" s="124"/>
      <c r="K570" s="124"/>
      <c r="L570" s="124"/>
      <c r="M570" s="124"/>
    </row>
    <row r="571" spans="4:13">
      <c r="D571" s="124"/>
      <c r="E571" s="153"/>
      <c r="F571" s="154"/>
      <c r="G571" s="124"/>
      <c r="H571" s="124"/>
      <c r="I571" s="124"/>
      <c r="J571" s="124"/>
      <c r="K571" s="124"/>
      <c r="L571" s="124"/>
      <c r="M571" s="124"/>
    </row>
    <row r="572" spans="4:13">
      <c r="D572" s="124"/>
      <c r="E572" s="153"/>
      <c r="F572" s="154"/>
      <c r="G572" s="124"/>
      <c r="H572" s="124"/>
      <c r="I572" s="124"/>
      <c r="J572" s="124"/>
      <c r="K572" s="124"/>
      <c r="L572" s="124"/>
      <c r="M572" s="124"/>
    </row>
    <row r="573" spans="4:13">
      <c r="D573" s="124"/>
      <c r="E573" s="153"/>
      <c r="F573" s="154"/>
      <c r="G573" s="124"/>
      <c r="H573" s="124"/>
      <c r="I573" s="124"/>
      <c r="J573" s="124"/>
      <c r="K573" s="124"/>
      <c r="L573" s="124"/>
      <c r="M573" s="124"/>
    </row>
    <row r="574" spans="4:13">
      <c r="D574" s="124"/>
      <c r="E574" s="153"/>
      <c r="F574" s="154"/>
      <c r="G574" s="124"/>
      <c r="H574" s="124"/>
      <c r="I574" s="124"/>
      <c r="J574" s="124"/>
      <c r="K574" s="124"/>
      <c r="L574" s="124"/>
      <c r="M574" s="124"/>
    </row>
    <row r="575" spans="4:13">
      <c r="D575" s="124"/>
      <c r="E575" s="153"/>
      <c r="F575" s="154"/>
      <c r="G575" s="124"/>
      <c r="H575" s="124"/>
      <c r="I575" s="124"/>
      <c r="J575" s="124"/>
      <c r="K575" s="124"/>
      <c r="L575" s="124"/>
      <c r="M575" s="124"/>
    </row>
    <row r="576" spans="4:13">
      <c r="D576" s="124"/>
      <c r="E576" s="153"/>
      <c r="F576" s="154"/>
      <c r="G576" s="124"/>
      <c r="H576" s="124"/>
      <c r="I576" s="124"/>
      <c r="J576" s="124"/>
      <c r="K576" s="124"/>
      <c r="L576" s="124"/>
      <c r="M576" s="124"/>
    </row>
    <row r="577" spans="4:13">
      <c r="D577" s="124"/>
      <c r="E577" s="153"/>
      <c r="F577" s="154"/>
      <c r="G577" s="124"/>
      <c r="H577" s="124"/>
      <c r="I577" s="124"/>
      <c r="J577" s="124"/>
      <c r="K577" s="124"/>
      <c r="L577" s="124"/>
      <c r="M577" s="124"/>
    </row>
    <row r="578" spans="4:13">
      <c r="D578" s="124"/>
      <c r="E578" s="153"/>
      <c r="F578" s="154"/>
      <c r="G578" s="124"/>
      <c r="H578" s="124"/>
      <c r="I578" s="124"/>
      <c r="J578" s="124"/>
      <c r="K578" s="124"/>
      <c r="L578" s="124"/>
      <c r="M578" s="124"/>
    </row>
    <row r="579" spans="4:13">
      <c r="D579" s="124"/>
      <c r="E579" s="153"/>
      <c r="F579" s="154"/>
      <c r="G579" s="124"/>
      <c r="H579" s="124"/>
      <c r="I579" s="124"/>
      <c r="J579" s="124"/>
      <c r="K579" s="124"/>
      <c r="L579" s="124"/>
      <c r="M579" s="124"/>
    </row>
    <row r="580" spans="4:13">
      <c r="D580" s="124"/>
      <c r="E580" s="153"/>
      <c r="F580" s="154"/>
      <c r="G580" s="124"/>
      <c r="H580" s="124"/>
      <c r="I580" s="124"/>
      <c r="J580" s="124"/>
      <c r="K580" s="124"/>
      <c r="L580" s="124"/>
      <c r="M580" s="124"/>
    </row>
    <row r="581" spans="4:13">
      <c r="D581" s="124"/>
      <c r="E581" s="153"/>
      <c r="F581" s="154"/>
      <c r="G581" s="124"/>
      <c r="H581" s="124"/>
      <c r="I581" s="124"/>
      <c r="J581" s="124"/>
      <c r="K581" s="124"/>
      <c r="L581" s="124"/>
      <c r="M581" s="124"/>
    </row>
    <row r="582" spans="4:13">
      <c r="D582" s="124"/>
      <c r="E582" s="153"/>
      <c r="F582" s="154"/>
      <c r="G582" s="124"/>
      <c r="H582" s="124"/>
      <c r="I582" s="124"/>
      <c r="J582" s="124"/>
      <c r="K582" s="124"/>
      <c r="L582" s="124"/>
      <c r="M582" s="124"/>
    </row>
    <row r="583" spans="4:13">
      <c r="D583" s="124"/>
      <c r="E583" s="153"/>
      <c r="F583" s="154"/>
      <c r="G583" s="124"/>
      <c r="H583" s="124"/>
      <c r="I583" s="124"/>
      <c r="J583" s="124"/>
      <c r="K583" s="124"/>
      <c r="L583" s="124"/>
      <c r="M583" s="124"/>
    </row>
    <row r="584" spans="4:13">
      <c r="D584" s="124"/>
      <c r="E584" s="153"/>
      <c r="F584" s="154"/>
      <c r="G584" s="124"/>
      <c r="H584" s="124"/>
      <c r="I584" s="124"/>
      <c r="J584" s="124"/>
      <c r="K584" s="124"/>
      <c r="L584" s="124"/>
      <c r="M584" s="124"/>
    </row>
    <row r="585" spans="4:13">
      <c r="D585" s="124"/>
      <c r="E585" s="153"/>
      <c r="F585" s="154"/>
      <c r="G585" s="124"/>
      <c r="H585" s="124"/>
      <c r="I585" s="124"/>
      <c r="J585" s="124"/>
      <c r="K585" s="124"/>
      <c r="L585" s="124"/>
      <c r="M585" s="124"/>
    </row>
    <row r="586" spans="4:13">
      <c r="D586" s="124"/>
      <c r="E586" s="153"/>
      <c r="F586" s="154"/>
      <c r="G586" s="124"/>
      <c r="H586" s="124"/>
      <c r="I586" s="124"/>
      <c r="J586" s="124"/>
      <c r="K586" s="124"/>
      <c r="L586" s="124"/>
      <c r="M586" s="124"/>
    </row>
    <row r="587" spans="4:13">
      <c r="D587" s="124"/>
      <c r="E587" s="153"/>
      <c r="F587" s="154"/>
      <c r="G587" s="124"/>
      <c r="H587" s="124"/>
      <c r="I587" s="124"/>
      <c r="J587" s="124"/>
      <c r="K587" s="124"/>
      <c r="L587" s="124"/>
      <c r="M587" s="124"/>
    </row>
    <row r="588" spans="4:13">
      <c r="D588" s="124"/>
      <c r="E588" s="153"/>
      <c r="F588" s="154"/>
      <c r="G588" s="124"/>
      <c r="H588" s="124"/>
      <c r="I588" s="124"/>
      <c r="J588" s="124"/>
      <c r="K588" s="124"/>
      <c r="L588" s="124"/>
      <c r="M588" s="124"/>
    </row>
    <row r="589" spans="4:13">
      <c r="D589" s="124"/>
      <c r="E589" s="153"/>
      <c r="F589" s="154"/>
      <c r="G589" s="124"/>
      <c r="H589" s="124"/>
      <c r="I589" s="124"/>
      <c r="J589" s="124"/>
      <c r="K589" s="124"/>
      <c r="L589" s="124"/>
      <c r="M589" s="124"/>
    </row>
    <row r="590" spans="4:13">
      <c r="D590" s="124"/>
      <c r="E590" s="153"/>
      <c r="F590" s="154"/>
      <c r="G590" s="124"/>
      <c r="H590" s="124"/>
      <c r="I590" s="124"/>
      <c r="J590" s="124"/>
      <c r="K590" s="124"/>
      <c r="L590" s="124"/>
      <c r="M590" s="124"/>
    </row>
    <row r="591" spans="4:13">
      <c r="D591" s="124"/>
      <c r="E591" s="153"/>
      <c r="F591" s="154"/>
      <c r="G591" s="124"/>
      <c r="H591" s="124"/>
      <c r="I591" s="124"/>
      <c r="J591" s="124"/>
      <c r="K591" s="124"/>
      <c r="L591" s="124"/>
      <c r="M591" s="124"/>
    </row>
    <row r="592" spans="4:13">
      <c r="D592" s="124"/>
      <c r="E592" s="153"/>
      <c r="F592" s="154"/>
      <c r="G592" s="124"/>
      <c r="H592" s="124"/>
      <c r="I592" s="124"/>
      <c r="J592" s="124"/>
      <c r="K592" s="124"/>
      <c r="L592" s="124"/>
      <c r="M592" s="124"/>
    </row>
    <row r="593" spans="4:13">
      <c r="D593" s="124"/>
      <c r="E593" s="153"/>
      <c r="F593" s="154"/>
      <c r="G593" s="124"/>
      <c r="H593" s="124"/>
      <c r="I593" s="124"/>
      <c r="J593" s="124"/>
      <c r="K593" s="124"/>
      <c r="L593" s="124"/>
      <c r="M593" s="124"/>
    </row>
    <row r="594" spans="4:13">
      <c r="D594" s="124"/>
      <c r="E594" s="153"/>
      <c r="F594" s="154"/>
      <c r="G594" s="124"/>
      <c r="H594" s="124"/>
      <c r="I594" s="124"/>
      <c r="J594" s="124"/>
      <c r="K594" s="124"/>
      <c r="L594" s="124"/>
      <c r="M594" s="124"/>
    </row>
    <row r="595" spans="4:13">
      <c r="D595" s="124"/>
      <c r="E595" s="153"/>
      <c r="F595" s="154"/>
      <c r="G595" s="124"/>
      <c r="H595" s="124"/>
      <c r="I595" s="124"/>
      <c r="J595" s="124"/>
      <c r="K595" s="124"/>
      <c r="L595" s="124"/>
      <c r="M595" s="124"/>
    </row>
    <row r="596" spans="4:13">
      <c r="D596" s="124"/>
      <c r="E596" s="153"/>
      <c r="F596" s="154"/>
      <c r="G596" s="124"/>
      <c r="H596" s="124"/>
      <c r="I596" s="124"/>
      <c r="J596" s="124"/>
      <c r="K596" s="124"/>
      <c r="L596" s="124"/>
      <c r="M596" s="124"/>
    </row>
    <row r="597" spans="4:13">
      <c r="D597" s="124"/>
      <c r="E597" s="153"/>
      <c r="F597" s="154"/>
      <c r="G597" s="124"/>
      <c r="H597" s="124"/>
      <c r="I597" s="124"/>
      <c r="J597" s="124"/>
      <c r="K597" s="124"/>
      <c r="L597" s="124"/>
      <c r="M597" s="124"/>
    </row>
    <row r="598" spans="4:13">
      <c r="D598" s="124"/>
      <c r="E598" s="153"/>
      <c r="F598" s="154"/>
      <c r="G598" s="124"/>
      <c r="H598" s="124"/>
      <c r="I598" s="124"/>
      <c r="J598" s="124"/>
      <c r="K598" s="124"/>
      <c r="L598" s="124"/>
      <c r="M598" s="124"/>
    </row>
    <row r="599" spans="4:13">
      <c r="D599" s="124"/>
      <c r="E599" s="153"/>
      <c r="F599" s="154"/>
      <c r="G599" s="124"/>
      <c r="H599" s="124"/>
      <c r="I599" s="124"/>
      <c r="J599" s="124"/>
      <c r="K599" s="124"/>
      <c r="L599" s="124"/>
      <c r="M599" s="124"/>
    </row>
    <row r="600" spans="4:13">
      <c r="D600" s="124"/>
      <c r="E600" s="153"/>
      <c r="F600" s="154"/>
      <c r="G600" s="124"/>
      <c r="H600" s="124"/>
      <c r="I600" s="124"/>
      <c r="J600" s="124"/>
      <c r="K600" s="124"/>
      <c r="L600" s="124"/>
      <c r="M600" s="124"/>
    </row>
    <row r="601" spans="4:13">
      <c r="D601" s="124"/>
      <c r="E601" s="153"/>
      <c r="F601" s="154"/>
      <c r="G601" s="124"/>
      <c r="H601" s="124"/>
      <c r="I601" s="124"/>
      <c r="J601" s="124"/>
      <c r="K601" s="124"/>
      <c r="L601" s="124"/>
      <c r="M601" s="124"/>
    </row>
    <row r="602" spans="4:13">
      <c r="D602" s="124"/>
      <c r="E602" s="153"/>
      <c r="F602" s="154"/>
      <c r="G602" s="124"/>
      <c r="H602" s="124"/>
      <c r="I602" s="124"/>
      <c r="J602" s="124"/>
      <c r="K602" s="124"/>
      <c r="L602" s="124"/>
      <c r="M602" s="124"/>
    </row>
    <row r="603" spans="4:13">
      <c r="D603" s="124"/>
      <c r="E603" s="153"/>
      <c r="F603" s="154"/>
      <c r="G603" s="124"/>
      <c r="H603" s="124"/>
      <c r="I603" s="124"/>
      <c r="J603" s="124"/>
      <c r="K603" s="124"/>
      <c r="L603" s="124"/>
      <c r="M603" s="124"/>
    </row>
    <row r="604" spans="4:13">
      <c r="D604" s="124"/>
      <c r="E604" s="153"/>
      <c r="F604" s="154"/>
      <c r="G604" s="124"/>
      <c r="H604" s="124"/>
      <c r="I604" s="124"/>
      <c r="J604" s="124"/>
      <c r="K604" s="124"/>
      <c r="L604" s="124"/>
      <c r="M604" s="124"/>
    </row>
    <row r="605" spans="4:13">
      <c r="D605" s="124"/>
      <c r="E605" s="153"/>
      <c r="F605" s="154"/>
      <c r="G605" s="124"/>
      <c r="H605" s="124"/>
      <c r="I605" s="124"/>
      <c r="J605" s="124"/>
      <c r="K605" s="124"/>
      <c r="L605" s="124"/>
      <c r="M605" s="124"/>
    </row>
    <row r="606" spans="4:13">
      <c r="D606" s="124"/>
      <c r="E606" s="153"/>
      <c r="F606" s="154"/>
      <c r="G606" s="124"/>
      <c r="H606" s="124"/>
      <c r="I606" s="124"/>
      <c r="J606" s="124"/>
      <c r="K606" s="124"/>
      <c r="L606" s="124"/>
      <c r="M606" s="124"/>
    </row>
    <row r="607" spans="4:13">
      <c r="D607" s="124"/>
      <c r="E607" s="153"/>
      <c r="F607" s="154"/>
      <c r="G607" s="124"/>
      <c r="H607" s="124"/>
      <c r="I607" s="124"/>
      <c r="J607" s="124"/>
      <c r="K607" s="124"/>
      <c r="L607" s="124"/>
      <c r="M607" s="124"/>
    </row>
    <row r="608" spans="4:13">
      <c r="D608" s="124"/>
      <c r="E608" s="153"/>
      <c r="F608" s="154"/>
      <c r="G608" s="124"/>
      <c r="H608" s="124"/>
      <c r="I608" s="124"/>
      <c r="J608" s="124"/>
      <c r="K608" s="124"/>
      <c r="L608" s="124"/>
      <c r="M608" s="124"/>
    </row>
    <row r="609" spans="4:13">
      <c r="D609" s="124"/>
      <c r="E609" s="153"/>
      <c r="F609" s="154"/>
      <c r="G609" s="124"/>
      <c r="H609" s="124"/>
      <c r="I609" s="124"/>
      <c r="J609" s="124"/>
      <c r="K609" s="124"/>
      <c r="L609" s="124"/>
      <c r="M609" s="124"/>
    </row>
    <row r="610" spans="4:13">
      <c r="D610" s="124"/>
      <c r="E610" s="153"/>
      <c r="F610" s="154"/>
      <c r="G610" s="124"/>
      <c r="H610" s="124"/>
      <c r="I610" s="124"/>
      <c r="J610" s="124"/>
      <c r="K610" s="124"/>
      <c r="L610" s="124"/>
      <c r="M610" s="124"/>
    </row>
    <row r="611" spans="4:13">
      <c r="D611" s="124"/>
      <c r="E611" s="153"/>
      <c r="F611" s="154"/>
      <c r="G611" s="124"/>
      <c r="H611" s="124"/>
      <c r="I611" s="124"/>
      <c r="J611" s="124"/>
      <c r="K611" s="124"/>
      <c r="L611" s="124"/>
      <c r="M611" s="124"/>
    </row>
    <row r="612" spans="4:13">
      <c r="D612" s="124"/>
      <c r="E612" s="153"/>
      <c r="F612" s="154"/>
      <c r="G612" s="124"/>
      <c r="H612" s="124"/>
      <c r="I612" s="124"/>
      <c r="J612" s="124"/>
      <c r="K612" s="124"/>
      <c r="L612" s="124"/>
      <c r="M612" s="124"/>
    </row>
    <row r="613" spans="4:13">
      <c r="D613" s="124"/>
      <c r="E613" s="153"/>
      <c r="F613" s="154"/>
      <c r="G613" s="124"/>
      <c r="H613" s="124"/>
      <c r="I613" s="124"/>
      <c r="J613" s="124"/>
      <c r="K613" s="124"/>
      <c r="L613" s="124"/>
      <c r="M613" s="124"/>
    </row>
    <row r="614" spans="4:13">
      <c r="D614" s="124"/>
      <c r="E614" s="153"/>
      <c r="F614" s="154"/>
      <c r="G614" s="124"/>
      <c r="H614" s="124"/>
      <c r="I614" s="124"/>
      <c r="J614" s="124"/>
      <c r="K614" s="124"/>
      <c r="L614" s="124"/>
      <c r="M614" s="124"/>
    </row>
    <row r="615" spans="4:13">
      <c r="D615" s="124"/>
      <c r="E615" s="153"/>
      <c r="F615" s="154"/>
      <c r="G615" s="124"/>
      <c r="H615" s="124"/>
      <c r="I615" s="124"/>
      <c r="J615" s="124"/>
      <c r="K615" s="124"/>
      <c r="L615" s="124"/>
      <c r="M615" s="124"/>
    </row>
    <row r="616" spans="4:13">
      <c r="D616" s="124"/>
      <c r="E616" s="153"/>
      <c r="F616" s="154"/>
      <c r="G616" s="124"/>
      <c r="H616" s="124"/>
      <c r="I616" s="124"/>
      <c r="J616" s="124"/>
      <c r="K616" s="124"/>
      <c r="L616" s="124"/>
      <c r="M616" s="124"/>
    </row>
    <row r="617" spans="4:13">
      <c r="D617" s="124"/>
      <c r="E617" s="153"/>
      <c r="F617" s="154"/>
      <c r="G617" s="124"/>
      <c r="H617" s="124"/>
      <c r="I617" s="124"/>
      <c r="J617" s="124"/>
      <c r="K617" s="124"/>
      <c r="L617" s="124"/>
      <c r="M617" s="124"/>
    </row>
    <row r="618" spans="4:13">
      <c r="D618" s="124"/>
      <c r="E618" s="153"/>
      <c r="F618" s="154"/>
      <c r="G618" s="124"/>
      <c r="H618" s="124"/>
      <c r="I618" s="124"/>
      <c r="J618" s="124"/>
      <c r="K618" s="124"/>
      <c r="L618" s="124"/>
      <c r="M618" s="124"/>
    </row>
    <row r="619" spans="4:13">
      <c r="D619" s="124"/>
      <c r="E619" s="153"/>
      <c r="F619" s="154"/>
      <c r="G619" s="124"/>
      <c r="H619" s="124"/>
      <c r="I619" s="124"/>
      <c r="J619" s="124"/>
      <c r="K619" s="124"/>
      <c r="L619" s="124"/>
      <c r="M619" s="124"/>
    </row>
    <row r="620" spans="4:13">
      <c r="D620" s="124"/>
      <c r="E620" s="153"/>
      <c r="F620" s="154"/>
      <c r="G620" s="124"/>
      <c r="H620" s="124"/>
      <c r="I620" s="124"/>
      <c r="J620" s="124"/>
      <c r="K620" s="124"/>
      <c r="L620" s="124"/>
      <c r="M620" s="124"/>
    </row>
    <row r="621" spans="4:13">
      <c r="D621" s="124"/>
      <c r="E621" s="153"/>
      <c r="F621" s="154"/>
      <c r="G621" s="124"/>
      <c r="H621" s="124"/>
      <c r="I621" s="124"/>
      <c r="J621" s="124"/>
      <c r="K621" s="124"/>
      <c r="L621" s="124"/>
      <c r="M621" s="124"/>
    </row>
    <row r="622" spans="4:13">
      <c r="D622" s="124"/>
      <c r="E622" s="153"/>
      <c r="F622" s="154"/>
      <c r="G622" s="124"/>
      <c r="H622" s="124"/>
      <c r="I622" s="124"/>
      <c r="J622" s="124"/>
      <c r="K622" s="124"/>
      <c r="L622" s="124"/>
      <c r="M622" s="124"/>
    </row>
    <row r="623" spans="4:13">
      <c r="D623" s="124"/>
      <c r="E623" s="153"/>
      <c r="F623" s="154"/>
      <c r="G623" s="124"/>
      <c r="H623" s="124"/>
      <c r="I623" s="124"/>
      <c r="J623" s="124"/>
      <c r="K623" s="124"/>
      <c r="L623" s="124"/>
      <c r="M623" s="124"/>
    </row>
    <row r="624" spans="4:13">
      <c r="D624" s="124"/>
      <c r="E624" s="153"/>
      <c r="F624" s="154"/>
      <c r="G624" s="124"/>
      <c r="H624" s="124"/>
      <c r="I624" s="124"/>
      <c r="J624" s="124"/>
      <c r="K624" s="124"/>
      <c r="L624" s="124"/>
      <c r="M624" s="124"/>
    </row>
    <row r="625" spans="4:13">
      <c r="D625" s="124"/>
      <c r="E625" s="153"/>
      <c r="F625" s="154"/>
      <c r="G625" s="124"/>
      <c r="H625" s="124"/>
      <c r="I625" s="124"/>
      <c r="J625" s="124"/>
      <c r="K625" s="124"/>
      <c r="L625" s="124"/>
      <c r="M625" s="124"/>
    </row>
    <row r="626" spans="4:13">
      <c r="D626" s="124"/>
      <c r="E626" s="153"/>
      <c r="F626" s="154"/>
      <c r="G626" s="124"/>
      <c r="H626" s="124"/>
      <c r="I626" s="124"/>
      <c r="J626" s="124"/>
      <c r="K626" s="124"/>
      <c r="L626" s="124"/>
      <c r="M626" s="124"/>
    </row>
    <row r="627" spans="4:13">
      <c r="D627" s="124"/>
      <c r="E627" s="153"/>
      <c r="F627" s="154"/>
      <c r="G627" s="124"/>
      <c r="H627" s="124"/>
      <c r="I627" s="124"/>
      <c r="J627" s="124"/>
      <c r="K627" s="124"/>
      <c r="L627" s="124"/>
      <c r="M627" s="124"/>
    </row>
    <row r="628" spans="4:13">
      <c r="D628" s="124"/>
      <c r="E628" s="153"/>
      <c r="F628" s="154"/>
      <c r="G628" s="124"/>
      <c r="H628" s="124"/>
      <c r="I628" s="124"/>
      <c r="J628" s="124"/>
      <c r="K628" s="124"/>
      <c r="L628" s="124"/>
      <c r="M628" s="124"/>
    </row>
    <row r="629" spans="4:13">
      <c r="D629" s="124"/>
      <c r="E629" s="153"/>
      <c r="F629" s="154"/>
      <c r="G629" s="124"/>
      <c r="H629" s="124"/>
      <c r="I629" s="124"/>
      <c r="J629" s="124"/>
      <c r="K629" s="124"/>
      <c r="L629" s="124"/>
      <c r="M629" s="124"/>
    </row>
    <row r="630" spans="4:13">
      <c r="D630" s="124"/>
      <c r="E630" s="153"/>
      <c r="F630" s="154"/>
      <c r="G630" s="124"/>
      <c r="H630" s="124"/>
      <c r="I630" s="124"/>
      <c r="J630" s="124"/>
      <c r="K630" s="124"/>
      <c r="L630" s="124"/>
      <c r="M630" s="124"/>
    </row>
    <row r="631" spans="4:13">
      <c r="D631" s="124"/>
      <c r="E631" s="153"/>
      <c r="F631" s="154"/>
      <c r="G631" s="124"/>
      <c r="H631" s="124"/>
      <c r="I631" s="124"/>
      <c r="J631" s="124"/>
      <c r="K631" s="124"/>
      <c r="L631" s="124"/>
      <c r="M631" s="124"/>
    </row>
    <row r="632" spans="4:13">
      <c r="D632" s="124"/>
      <c r="E632" s="153"/>
      <c r="F632" s="154"/>
      <c r="G632" s="124"/>
      <c r="H632" s="124"/>
      <c r="I632" s="124"/>
      <c r="J632" s="124"/>
      <c r="K632" s="124"/>
      <c r="L632" s="124"/>
      <c r="M632" s="124"/>
    </row>
    <row r="633" spans="4:13">
      <c r="D633" s="124"/>
      <c r="E633" s="153"/>
      <c r="F633" s="154"/>
      <c r="G633" s="124"/>
      <c r="H633" s="124"/>
      <c r="I633" s="124"/>
      <c r="J633" s="124"/>
      <c r="K633" s="124"/>
      <c r="L633" s="124"/>
      <c r="M633" s="124"/>
    </row>
    <row r="634" spans="4:13">
      <c r="D634" s="124"/>
      <c r="E634" s="153"/>
      <c r="F634" s="154"/>
      <c r="G634" s="124"/>
      <c r="H634" s="124"/>
      <c r="I634" s="124"/>
      <c r="J634" s="124"/>
      <c r="K634" s="124"/>
      <c r="L634" s="124"/>
      <c r="M634" s="124"/>
    </row>
    <row r="635" spans="4:13">
      <c r="D635" s="124"/>
      <c r="E635" s="153"/>
      <c r="F635" s="154"/>
      <c r="G635" s="124"/>
      <c r="H635" s="124"/>
      <c r="I635" s="124"/>
      <c r="J635" s="124"/>
      <c r="K635" s="124"/>
      <c r="L635" s="124"/>
      <c r="M635" s="124"/>
    </row>
    <row r="636" spans="4:13">
      <c r="D636" s="124"/>
      <c r="E636" s="153"/>
      <c r="F636" s="154"/>
      <c r="G636" s="124"/>
      <c r="H636" s="124"/>
      <c r="I636" s="124"/>
      <c r="J636" s="124"/>
      <c r="K636" s="124"/>
      <c r="L636" s="124"/>
      <c r="M636" s="124"/>
    </row>
    <row r="637" spans="4:13">
      <c r="D637" s="124"/>
      <c r="E637" s="153"/>
      <c r="F637" s="154"/>
      <c r="G637" s="124"/>
      <c r="H637" s="124"/>
      <c r="I637" s="124"/>
      <c r="J637" s="124"/>
      <c r="K637" s="124"/>
      <c r="L637" s="124"/>
      <c r="M637" s="124"/>
    </row>
    <row r="638" spans="4:13">
      <c r="D638" s="124"/>
      <c r="E638" s="153"/>
      <c r="F638" s="154"/>
      <c r="G638" s="124"/>
      <c r="H638" s="124"/>
      <c r="I638" s="124"/>
      <c r="J638" s="124"/>
      <c r="K638" s="124"/>
      <c r="L638" s="124"/>
      <c r="M638" s="124"/>
    </row>
    <row r="639" spans="4:13">
      <c r="D639" s="124"/>
      <c r="E639" s="153"/>
      <c r="F639" s="154"/>
      <c r="G639" s="124"/>
      <c r="H639" s="124"/>
      <c r="I639" s="124"/>
      <c r="J639" s="124"/>
      <c r="K639" s="124"/>
      <c r="L639" s="124"/>
      <c r="M639" s="124"/>
    </row>
    <row r="640" spans="4:13">
      <c r="D640" s="124"/>
      <c r="E640" s="153"/>
      <c r="F640" s="154"/>
      <c r="G640" s="124"/>
      <c r="H640" s="124"/>
      <c r="I640" s="124"/>
      <c r="J640" s="124"/>
      <c r="K640" s="124"/>
      <c r="L640" s="124"/>
      <c r="M640" s="124"/>
    </row>
    <row r="641" spans="4:13">
      <c r="D641" s="124"/>
      <c r="E641" s="153"/>
      <c r="F641" s="154"/>
      <c r="G641" s="124"/>
      <c r="H641" s="124"/>
      <c r="I641" s="124"/>
      <c r="J641" s="124"/>
      <c r="K641" s="124"/>
      <c r="L641" s="124"/>
      <c r="M641" s="124"/>
    </row>
    <row r="642" spans="4:13">
      <c r="D642" s="124"/>
      <c r="E642" s="153"/>
      <c r="F642" s="154"/>
      <c r="G642" s="124"/>
      <c r="H642" s="124"/>
      <c r="I642" s="124"/>
      <c r="J642" s="124"/>
      <c r="K642" s="124"/>
      <c r="L642" s="124"/>
      <c r="M642" s="124"/>
    </row>
    <row r="643" spans="4:13">
      <c r="D643" s="124"/>
      <c r="E643" s="153"/>
      <c r="F643" s="154"/>
      <c r="G643" s="124"/>
      <c r="H643" s="124"/>
      <c r="I643" s="124"/>
      <c r="J643" s="124"/>
      <c r="K643" s="124"/>
      <c r="L643" s="124"/>
      <c r="M643" s="124"/>
    </row>
    <row r="644" spans="4:13">
      <c r="D644" s="124"/>
      <c r="E644" s="153"/>
      <c r="F644" s="154"/>
      <c r="G644" s="124"/>
      <c r="H644" s="124"/>
      <c r="I644" s="124"/>
      <c r="J644" s="124"/>
      <c r="K644" s="124"/>
      <c r="L644" s="124"/>
      <c r="M644" s="124"/>
    </row>
    <row r="645" spans="4:13">
      <c r="D645" s="124"/>
      <c r="E645" s="153"/>
      <c r="F645" s="154"/>
      <c r="G645" s="124"/>
      <c r="H645" s="124"/>
      <c r="I645" s="124"/>
      <c r="J645" s="124"/>
      <c r="K645" s="124"/>
      <c r="L645" s="124"/>
      <c r="M645" s="124"/>
    </row>
    <row r="646" spans="4:13">
      <c r="D646" s="124"/>
      <c r="E646" s="153"/>
      <c r="F646" s="154"/>
      <c r="G646" s="124"/>
      <c r="H646" s="124"/>
      <c r="I646" s="124"/>
      <c r="J646" s="124"/>
      <c r="K646" s="124"/>
      <c r="L646" s="124"/>
      <c r="M646" s="124"/>
    </row>
    <row r="647" spans="4:13">
      <c r="D647" s="124"/>
      <c r="E647" s="153"/>
      <c r="F647" s="154"/>
      <c r="G647" s="124"/>
      <c r="H647" s="124"/>
      <c r="I647" s="124"/>
      <c r="J647" s="124"/>
      <c r="K647" s="124"/>
      <c r="L647" s="124"/>
      <c r="M647" s="124"/>
    </row>
    <row r="648" spans="4:13">
      <c r="D648" s="124"/>
      <c r="E648" s="153"/>
      <c r="F648" s="154"/>
      <c r="G648" s="124"/>
      <c r="H648" s="124"/>
      <c r="I648" s="124"/>
      <c r="J648" s="124"/>
      <c r="K648" s="124"/>
      <c r="L648" s="124"/>
      <c r="M648" s="124"/>
    </row>
    <row r="649" spans="4:13">
      <c r="D649" s="124"/>
      <c r="E649" s="153"/>
      <c r="F649" s="154"/>
      <c r="G649" s="124"/>
      <c r="H649" s="124"/>
      <c r="I649" s="124"/>
      <c r="J649" s="124"/>
      <c r="K649" s="124"/>
      <c r="L649" s="124"/>
      <c r="M649" s="124"/>
    </row>
    <row r="650" spans="4:13">
      <c r="D650" s="124"/>
      <c r="E650" s="153"/>
      <c r="F650" s="154"/>
      <c r="G650" s="124"/>
      <c r="H650" s="124"/>
      <c r="I650" s="124"/>
      <c r="J650" s="124"/>
      <c r="K650" s="124"/>
      <c r="L650" s="124"/>
      <c r="M650" s="124"/>
    </row>
    <row r="651" spans="4:13">
      <c r="D651" s="124"/>
      <c r="E651" s="153"/>
      <c r="F651" s="154"/>
      <c r="G651" s="124"/>
      <c r="H651" s="124"/>
      <c r="I651" s="124"/>
      <c r="J651" s="124"/>
      <c r="K651" s="124"/>
      <c r="L651" s="124"/>
      <c r="M651" s="124"/>
    </row>
    <row r="652" spans="4:13">
      <c r="D652" s="124"/>
      <c r="E652" s="153"/>
      <c r="F652" s="154"/>
      <c r="G652" s="124"/>
      <c r="H652" s="124"/>
      <c r="I652" s="124"/>
      <c r="J652" s="124"/>
      <c r="K652" s="124"/>
      <c r="L652" s="124"/>
      <c r="M652" s="124"/>
    </row>
    <row r="653" spans="4:13">
      <c r="D653" s="124"/>
      <c r="E653" s="153"/>
      <c r="F653" s="154"/>
      <c r="G653" s="124"/>
      <c r="H653" s="124"/>
      <c r="I653" s="124"/>
      <c r="J653" s="124"/>
      <c r="K653" s="124"/>
      <c r="L653" s="124"/>
      <c r="M653" s="124"/>
    </row>
    <row r="654" spans="4:13">
      <c r="D654" s="124"/>
      <c r="E654" s="153"/>
      <c r="F654" s="154"/>
      <c r="G654" s="124"/>
      <c r="H654" s="124"/>
      <c r="I654" s="124"/>
      <c r="J654" s="124"/>
      <c r="K654" s="124"/>
      <c r="L654" s="124"/>
      <c r="M654" s="124"/>
    </row>
    <row r="655" spans="4:13">
      <c r="D655" s="124"/>
      <c r="E655" s="153"/>
      <c r="F655" s="154"/>
      <c r="G655" s="124"/>
      <c r="H655" s="124"/>
      <c r="I655" s="124"/>
      <c r="J655" s="124"/>
      <c r="K655" s="124"/>
      <c r="L655" s="124"/>
      <c r="M655" s="124"/>
    </row>
    <row r="656" spans="4:13">
      <c r="D656" s="124"/>
      <c r="E656" s="153"/>
      <c r="F656" s="154"/>
      <c r="G656" s="124"/>
      <c r="H656" s="124"/>
      <c r="I656" s="124"/>
      <c r="J656" s="124"/>
      <c r="K656" s="124"/>
      <c r="L656" s="124"/>
      <c r="M656" s="124"/>
    </row>
    <row r="657" spans="4:13">
      <c r="D657" s="124"/>
      <c r="E657" s="153"/>
      <c r="F657" s="154"/>
      <c r="G657" s="124"/>
      <c r="H657" s="124"/>
      <c r="I657" s="124"/>
      <c r="J657" s="124"/>
      <c r="K657" s="124"/>
      <c r="L657" s="124"/>
      <c r="M657" s="124"/>
    </row>
    <row r="658" spans="4:13">
      <c r="D658" s="124"/>
      <c r="E658" s="153"/>
      <c r="F658" s="154"/>
      <c r="G658" s="124"/>
      <c r="H658" s="124"/>
      <c r="I658" s="124"/>
      <c r="J658" s="124"/>
      <c r="K658" s="124"/>
      <c r="L658" s="124"/>
      <c r="M658" s="124"/>
    </row>
    <row r="659" spans="4:13">
      <c r="D659" s="124"/>
      <c r="E659" s="153"/>
      <c r="F659" s="154"/>
      <c r="G659" s="124"/>
      <c r="H659" s="124"/>
      <c r="I659" s="124"/>
      <c r="J659" s="124"/>
      <c r="K659" s="124"/>
      <c r="L659" s="124"/>
      <c r="M659" s="124"/>
    </row>
    <row r="660" spans="4:13">
      <c r="D660" s="124"/>
      <c r="E660" s="153"/>
      <c r="F660" s="154"/>
      <c r="G660" s="124"/>
      <c r="H660" s="124"/>
      <c r="I660" s="124"/>
      <c r="J660" s="124"/>
      <c r="K660" s="124"/>
      <c r="L660" s="124"/>
      <c r="M660" s="124"/>
    </row>
    <row r="661" spans="4:13">
      <c r="D661" s="124"/>
      <c r="E661" s="153"/>
      <c r="F661" s="154"/>
      <c r="G661" s="124"/>
      <c r="H661" s="124"/>
      <c r="I661" s="124"/>
      <c r="J661" s="124"/>
      <c r="K661" s="124"/>
      <c r="L661" s="124"/>
      <c r="M661" s="124"/>
    </row>
    <row r="662" spans="4:13">
      <c r="D662" s="124"/>
      <c r="E662" s="153"/>
      <c r="F662" s="154"/>
      <c r="G662" s="124"/>
      <c r="H662" s="124"/>
      <c r="I662" s="124"/>
      <c r="J662" s="124"/>
      <c r="K662" s="124"/>
      <c r="L662" s="124"/>
      <c r="M662" s="124"/>
    </row>
    <row r="663" spans="4:13">
      <c r="D663" s="124"/>
      <c r="E663" s="153"/>
      <c r="F663" s="154"/>
      <c r="G663" s="124"/>
      <c r="H663" s="124"/>
      <c r="I663" s="124"/>
      <c r="J663" s="124"/>
      <c r="K663" s="124"/>
      <c r="L663" s="124"/>
      <c r="M663" s="124"/>
    </row>
    <row r="664" spans="4:13">
      <c r="D664" s="124"/>
      <c r="E664" s="153"/>
      <c r="F664" s="154"/>
      <c r="G664" s="124"/>
      <c r="H664" s="124"/>
      <c r="I664" s="124"/>
      <c r="J664" s="124"/>
      <c r="K664" s="124"/>
      <c r="L664" s="124"/>
      <c r="M664" s="124"/>
    </row>
    <row r="665" spans="4:13">
      <c r="D665" s="124"/>
      <c r="E665" s="153"/>
      <c r="F665" s="154"/>
      <c r="G665" s="124"/>
      <c r="H665" s="124"/>
      <c r="I665" s="124"/>
      <c r="J665" s="124"/>
      <c r="K665" s="124"/>
      <c r="L665" s="124"/>
      <c r="M665" s="124"/>
    </row>
    <row r="666" spans="4:13">
      <c r="D666" s="124"/>
      <c r="E666" s="153"/>
      <c r="F666" s="154"/>
      <c r="G666" s="124"/>
      <c r="H666" s="124"/>
      <c r="I666" s="124"/>
      <c r="J666" s="124"/>
      <c r="K666" s="124"/>
      <c r="L666" s="124"/>
      <c r="M666" s="124"/>
    </row>
    <row r="667" spans="4:13">
      <c r="D667" s="124"/>
      <c r="E667" s="153"/>
      <c r="F667" s="154"/>
      <c r="G667" s="124"/>
      <c r="H667" s="124"/>
      <c r="I667" s="124"/>
      <c r="J667" s="124"/>
      <c r="K667" s="124"/>
      <c r="L667" s="124"/>
      <c r="M667" s="124"/>
    </row>
    <row r="668" spans="4:13">
      <c r="D668" s="124"/>
      <c r="E668" s="153"/>
      <c r="F668" s="154"/>
      <c r="G668" s="124"/>
      <c r="H668" s="124"/>
      <c r="I668" s="124"/>
      <c r="J668" s="124"/>
      <c r="K668" s="124"/>
      <c r="L668" s="124"/>
      <c r="M668" s="124"/>
    </row>
    <row r="669" spans="4:13">
      <c r="D669" s="124"/>
      <c r="E669" s="153"/>
      <c r="F669" s="154"/>
      <c r="G669" s="124"/>
      <c r="H669" s="124"/>
      <c r="I669" s="124"/>
      <c r="J669" s="124"/>
      <c r="K669" s="124"/>
      <c r="L669" s="124"/>
      <c r="M669" s="124"/>
    </row>
    <row r="670" spans="4:13">
      <c r="D670" s="124"/>
      <c r="E670" s="153"/>
      <c r="F670" s="154"/>
      <c r="G670" s="124"/>
      <c r="H670" s="124"/>
      <c r="I670" s="124"/>
      <c r="J670" s="124"/>
      <c r="K670" s="124"/>
      <c r="L670" s="124"/>
      <c r="M670" s="124"/>
    </row>
    <row r="671" spans="4:13">
      <c r="D671" s="124"/>
      <c r="E671" s="153"/>
      <c r="F671" s="154"/>
      <c r="G671" s="124"/>
      <c r="H671" s="124"/>
      <c r="I671" s="124"/>
      <c r="J671" s="124"/>
      <c r="K671" s="124"/>
      <c r="L671" s="124"/>
      <c r="M671" s="124"/>
    </row>
    <row r="672" spans="4:13">
      <c r="D672" s="124"/>
      <c r="E672" s="153"/>
      <c r="F672" s="154"/>
      <c r="G672" s="124"/>
      <c r="H672" s="124"/>
      <c r="I672" s="124"/>
      <c r="J672" s="124"/>
      <c r="K672" s="124"/>
      <c r="L672" s="124"/>
      <c r="M672" s="124"/>
    </row>
    <row r="673" spans="4:13">
      <c r="D673" s="124"/>
      <c r="E673" s="153"/>
      <c r="F673" s="154"/>
      <c r="G673" s="124"/>
      <c r="H673" s="124"/>
      <c r="I673" s="124"/>
      <c r="J673" s="124"/>
      <c r="K673" s="124"/>
      <c r="L673" s="124"/>
      <c r="M673" s="124"/>
    </row>
    <row r="674" spans="4:13">
      <c r="D674" s="124"/>
      <c r="E674" s="153"/>
      <c r="F674" s="154"/>
      <c r="G674" s="124"/>
      <c r="H674" s="124"/>
      <c r="I674" s="124"/>
      <c r="J674" s="124"/>
      <c r="K674" s="124"/>
      <c r="L674" s="124"/>
      <c r="M674" s="124"/>
    </row>
    <row r="675" spans="4:13">
      <c r="D675" s="124"/>
      <c r="E675" s="153"/>
      <c r="F675" s="154"/>
      <c r="G675" s="124"/>
      <c r="H675" s="124"/>
      <c r="I675" s="124"/>
      <c r="J675" s="124"/>
      <c r="K675" s="124"/>
      <c r="L675" s="124"/>
      <c r="M675" s="124"/>
    </row>
    <row r="676" spans="4:13">
      <c r="D676" s="124"/>
      <c r="E676" s="153"/>
      <c r="F676" s="154"/>
      <c r="G676" s="124"/>
      <c r="H676" s="124"/>
      <c r="I676" s="124"/>
      <c r="J676" s="124"/>
      <c r="K676" s="124"/>
      <c r="L676" s="124"/>
      <c r="M676" s="124"/>
    </row>
    <row r="677" spans="4:13">
      <c r="D677" s="124"/>
      <c r="E677" s="153"/>
      <c r="F677" s="154"/>
      <c r="G677" s="124"/>
      <c r="H677" s="124"/>
      <c r="I677" s="124"/>
      <c r="J677" s="124"/>
      <c r="K677" s="124"/>
      <c r="L677" s="124"/>
      <c r="M677" s="124"/>
    </row>
    <row r="678" spans="4:13">
      <c r="D678" s="124"/>
      <c r="E678" s="153"/>
      <c r="F678" s="154"/>
      <c r="G678" s="124"/>
      <c r="H678" s="124"/>
      <c r="I678" s="124"/>
      <c r="J678" s="124"/>
      <c r="K678" s="124"/>
      <c r="L678" s="124"/>
      <c r="M678" s="124"/>
    </row>
    <row r="679" spans="4:13">
      <c r="D679" s="124"/>
      <c r="E679" s="153"/>
      <c r="F679" s="154"/>
      <c r="G679" s="124"/>
      <c r="H679" s="124"/>
      <c r="I679" s="124"/>
      <c r="J679" s="124"/>
      <c r="K679" s="124"/>
      <c r="L679" s="124"/>
      <c r="M679" s="124"/>
    </row>
    <row r="680" spans="4:13">
      <c r="D680" s="124"/>
      <c r="E680" s="153"/>
      <c r="F680" s="154"/>
      <c r="G680" s="124"/>
      <c r="H680" s="124"/>
      <c r="I680" s="124"/>
      <c r="J680" s="124"/>
      <c r="K680" s="124"/>
      <c r="L680" s="124"/>
      <c r="M680" s="124"/>
    </row>
    <row r="681" spans="4:13">
      <c r="D681" s="124"/>
      <c r="E681" s="153"/>
      <c r="F681" s="154"/>
      <c r="G681" s="124"/>
      <c r="H681" s="124"/>
      <c r="I681" s="124"/>
      <c r="J681" s="124"/>
      <c r="K681" s="124"/>
      <c r="L681" s="124"/>
      <c r="M681" s="124"/>
    </row>
    <row r="682" spans="4:13">
      <c r="D682" s="124"/>
      <c r="E682" s="153"/>
      <c r="F682" s="154"/>
      <c r="G682" s="124"/>
      <c r="H682" s="124"/>
      <c r="I682" s="124"/>
      <c r="J682" s="124"/>
      <c r="K682" s="124"/>
      <c r="L682" s="124"/>
      <c r="M682" s="124"/>
    </row>
    <row r="683" spans="4:13">
      <c r="D683" s="124"/>
      <c r="E683" s="153"/>
      <c r="F683" s="154"/>
      <c r="G683" s="124"/>
      <c r="H683" s="124"/>
      <c r="I683" s="124"/>
      <c r="J683" s="124"/>
      <c r="K683" s="124"/>
      <c r="L683" s="124"/>
      <c r="M683" s="124"/>
    </row>
    <row r="684" spans="4:13">
      <c r="D684" s="124"/>
      <c r="E684" s="153"/>
      <c r="F684" s="154"/>
      <c r="G684" s="124"/>
      <c r="H684" s="124"/>
      <c r="I684" s="124"/>
      <c r="J684" s="124"/>
      <c r="K684" s="124"/>
      <c r="L684" s="124"/>
      <c r="M684" s="124"/>
    </row>
    <row r="685" spans="4:13">
      <c r="D685" s="124"/>
      <c r="E685" s="153"/>
      <c r="F685" s="154"/>
      <c r="G685" s="124"/>
      <c r="H685" s="124"/>
      <c r="I685" s="124"/>
      <c r="J685" s="124"/>
      <c r="K685" s="124"/>
      <c r="L685" s="124"/>
      <c r="M685" s="124"/>
    </row>
    <row r="686" spans="4:13">
      <c r="D686" s="124"/>
      <c r="E686" s="153"/>
      <c r="F686" s="154"/>
      <c r="G686" s="124"/>
      <c r="H686" s="124"/>
      <c r="I686" s="124"/>
      <c r="J686" s="124"/>
      <c r="K686" s="124"/>
      <c r="L686" s="124"/>
      <c r="M686" s="124"/>
    </row>
    <row r="687" spans="4:13">
      <c r="D687" s="124"/>
      <c r="E687" s="153"/>
      <c r="F687" s="154"/>
      <c r="G687" s="124"/>
      <c r="H687" s="124"/>
      <c r="I687" s="124"/>
      <c r="J687" s="124"/>
      <c r="K687" s="124"/>
      <c r="L687" s="124"/>
      <c r="M687" s="124"/>
    </row>
    <row r="688" spans="4:13">
      <c r="D688" s="124"/>
      <c r="E688" s="153"/>
      <c r="F688" s="154"/>
      <c r="G688" s="124"/>
      <c r="H688" s="124"/>
      <c r="I688" s="124"/>
      <c r="J688" s="124"/>
      <c r="K688" s="124"/>
      <c r="L688" s="124"/>
      <c r="M688" s="124"/>
    </row>
    <row r="689" spans="4:13">
      <c r="D689" s="124"/>
      <c r="E689" s="153"/>
      <c r="F689" s="154"/>
      <c r="G689" s="124"/>
      <c r="H689" s="124"/>
      <c r="I689" s="124"/>
      <c r="J689" s="124"/>
      <c r="K689" s="124"/>
      <c r="L689" s="124"/>
      <c r="M689" s="124"/>
    </row>
    <row r="690" spans="4:13">
      <c r="D690" s="124"/>
      <c r="E690" s="153"/>
      <c r="F690" s="154"/>
      <c r="G690" s="124"/>
      <c r="H690" s="124"/>
      <c r="I690" s="124"/>
      <c r="J690" s="124"/>
      <c r="K690" s="124"/>
      <c r="L690" s="124"/>
      <c r="M690" s="124"/>
    </row>
    <row r="691" spans="4:13">
      <c r="D691" s="124"/>
      <c r="E691" s="153"/>
      <c r="F691" s="154"/>
      <c r="G691" s="124"/>
      <c r="H691" s="124"/>
      <c r="I691" s="124"/>
      <c r="J691" s="124"/>
      <c r="K691" s="124"/>
      <c r="L691" s="124"/>
      <c r="M691" s="124"/>
    </row>
    <row r="692" spans="4:13">
      <c r="D692" s="124"/>
      <c r="E692" s="153"/>
      <c r="F692" s="154"/>
      <c r="G692" s="124"/>
      <c r="H692" s="124"/>
      <c r="I692" s="124"/>
      <c r="J692" s="124"/>
      <c r="K692" s="124"/>
      <c r="L692" s="124"/>
      <c r="M692" s="124"/>
    </row>
    <row r="693" spans="4:13">
      <c r="D693" s="124"/>
      <c r="E693" s="153"/>
      <c r="F693" s="154"/>
      <c r="G693" s="124"/>
      <c r="H693" s="124"/>
      <c r="I693" s="124"/>
      <c r="J693" s="124"/>
      <c r="K693" s="124"/>
      <c r="L693" s="124"/>
      <c r="M693" s="124"/>
    </row>
    <row r="694" spans="4:13">
      <c r="D694" s="124"/>
      <c r="E694" s="153"/>
      <c r="F694" s="154"/>
      <c r="G694" s="124"/>
      <c r="H694" s="124"/>
      <c r="I694" s="124"/>
      <c r="J694" s="124"/>
      <c r="K694" s="124"/>
      <c r="L694" s="124"/>
      <c r="M694" s="124"/>
    </row>
    <row r="695" spans="4:13">
      <c r="D695" s="124"/>
      <c r="E695" s="153"/>
      <c r="F695" s="154"/>
      <c r="G695" s="124"/>
      <c r="H695" s="124"/>
      <c r="I695" s="124"/>
      <c r="J695" s="124"/>
      <c r="K695" s="124"/>
      <c r="L695" s="124"/>
      <c r="M695" s="124"/>
    </row>
    <row r="696" spans="4:13">
      <c r="D696" s="124"/>
      <c r="E696" s="153"/>
      <c r="F696" s="154"/>
      <c r="G696" s="124"/>
      <c r="H696" s="124"/>
      <c r="I696" s="124"/>
      <c r="J696" s="124"/>
      <c r="K696" s="124"/>
      <c r="L696" s="124"/>
      <c r="M696" s="124"/>
    </row>
    <row r="697" spans="4:13">
      <c r="D697" s="124"/>
      <c r="E697" s="153"/>
      <c r="F697" s="154"/>
      <c r="G697" s="124"/>
      <c r="H697" s="124"/>
      <c r="I697" s="124"/>
      <c r="J697" s="124"/>
      <c r="K697" s="124"/>
      <c r="L697" s="124"/>
      <c r="M697" s="124"/>
    </row>
    <row r="698" spans="4:13">
      <c r="D698" s="124"/>
      <c r="E698" s="153"/>
      <c r="F698" s="154"/>
      <c r="G698" s="124"/>
      <c r="H698" s="124"/>
      <c r="I698" s="124"/>
      <c r="J698" s="124"/>
      <c r="K698" s="124"/>
      <c r="L698" s="124"/>
      <c r="M698" s="124"/>
    </row>
    <row r="699" spans="4:13">
      <c r="D699" s="124"/>
      <c r="E699" s="153"/>
      <c r="F699" s="154"/>
      <c r="G699" s="124"/>
      <c r="H699" s="124"/>
      <c r="I699" s="124"/>
      <c r="J699" s="124"/>
      <c r="K699" s="124"/>
      <c r="L699" s="124"/>
      <c r="M699" s="124"/>
    </row>
    <row r="700" spans="4:13">
      <c r="D700" s="124"/>
      <c r="E700" s="153"/>
      <c r="F700" s="154"/>
      <c r="G700" s="124"/>
      <c r="H700" s="124"/>
      <c r="I700" s="124"/>
      <c r="J700" s="124"/>
      <c r="K700" s="124"/>
      <c r="L700" s="124"/>
      <c r="M700" s="124"/>
    </row>
    <row r="701" spans="4:13">
      <c r="D701" s="124"/>
      <c r="E701" s="153"/>
      <c r="F701" s="154"/>
      <c r="G701" s="124"/>
      <c r="H701" s="124"/>
      <c r="I701" s="124"/>
      <c r="J701" s="124"/>
      <c r="K701" s="124"/>
      <c r="L701" s="124"/>
      <c r="M701" s="124"/>
    </row>
    <row r="702" spans="4:13">
      <c r="D702" s="124"/>
      <c r="E702" s="153"/>
      <c r="F702" s="154"/>
      <c r="G702" s="124"/>
      <c r="H702" s="124"/>
      <c r="I702" s="124"/>
      <c r="J702" s="124"/>
      <c r="K702" s="124"/>
      <c r="L702" s="124"/>
      <c r="M702" s="124"/>
    </row>
    <row r="703" spans="4:13">
      <c r="D703" s="124"/>
      <c r="E703" s="153"/>
      <c r="F703" s="154"/>
      <c r="G703" s="124"/>
      <c r="H703" s="124"/>
      <c r="I703" s="124"/>
      <c r="J703" s="124"/>
      <c r="K703" s="124"/>
      <c r="L703" s="124"/>
      <c r="M703" s="124"/>
    </row>
    <row r="704" spans="4:13">
      <c r="D704" s="124"/>
      <c r="E704" s="153"/>
      <c r="F704" s="154"/>
      <c r="G704" s="124"/>
      <c r="H704" s="124"/>
      <c r="I704" s="124"/>
      <c r="J704" s="124"/>
      <c r="K704" s="124"/>
      <c r="L704" s="124"/>
      <c r="M704" s="124"/>
    </row>
    <row r="705" spans="4:13">
      <c r="D705" s="124"/>
      <c r="E705" s="153"/>
      <c r="F705" s="154"/>
      <c r="G705" s="124"/>
      <c r="H705" s="124"/>
      <c r="I705" s="124"/>
      <c r="J705" s="124"/>
      <c r="K705" s="124"/>
      <c r="L705" s="124"/>
      <c r="M705" s="124"/>
    </row>
    <row r="706" spans="4:13">
      <c r="D706" s="124"/>
      <c r="E706" s="153"/>
      <c r="F706" s="154"/>
      <c r="G706" s="124"/>
      <c r="H706" s="124"/>
      <c r="I706" s="124"/>
      <c r="J706" s="124"/>
      <c r="K706" s="124"/>
      <c r="L706" s="124"/>
      <c r="M706" s="124"/>
    </row>
    <row r="707" spans="4:13">
      <c r="D707" s="124"/>
      <c r="E707" s="153"/>
      <c r="F707" s="154"/>
      <c r="G707" s="124"/>
      <c r="H707" s="124"/>
      <c r="I707" s="124"/>
      <c r="J707" s="124"/>
      <c r="K707" s="124"/>
      <c r="L707" s="124"/>
      <c r="M707" s="124"/>
    </row>
    <row r="708" spans="4:13">
      <c r="D708" s="124"/>
      <c r="E708" s="153"/>
      <c r="F708" s="154"/>
      <c r="G708" s="124"/>
      <c r="H708" s="124"/>
      <c r="I708" s="124"/>
      <c r="J708" s="124"/>
      <c r="K708" s="124"/>
      <c r="L708" s="124"/>
      <c r="M708" s="124"/>
    </row>
    <row r="709" spans="4:13">
      <c r="D709" s="124"/>
      <c r="E709" s="153"/>
      <c r="F709" s="154"/>
      <c r="G709" s="124"/>
      <c r="H709" s="124"/>
      <c r="I709" s="124"/>
      <c r="J709" s="124"/>
      <c r="K709" s="124"/>
      <c r="L709" s="124"/>
      <c r="M709" s="124"/>
    </row>
    <row r="710" spans="4:13">
      <c r="D710" s="124"/>
      <c r="E710" s="153"/>
      <c r="F710" s="154"/>
      <c r="G710" s="124"/>
      <c r="H710" s="124"/>
      <c r="I710" s="124"/>
      <c r="J710" s="124"/>
      <c r="K710" s="124"/>
      <c r="L710" s="124"/>
      <c r="M710" s="124"/>
    </row>
    <row r="711" spans="4:13">
      <c r="D711" s="124"/>
      <c r="E711" s="153"/>
      <c r="F711" s="154"/>
      <c r="G711" s="124"/>
      <c r="H711" s="124"/>
      <c r="I711" s="124"/>
      <c r="J711" s="124"/>
      <c r="K711" s="124"/>
      <c r="L711" s="124"/>
      <c r="M711" s="124"/>
    </row>
    <row r="712" spans="4:13">
      <c r="D712" s="124"/>
      <c r="E712" s="153"/>
      <c r="F712" s="154"/>
      <c r="G712" s="124"/>
      <c r="H712" s="124"/>
      <c r="I712" s="124"/>
      <c r="J712" s="124"/>
      <c r="K712" s="124"/>
      <c r="L712" s="124"/>
      <c r="M712" s="124"/>
    </row>
    <row r="713" spans="4:13">
      <c r="D713" s="124"/>
      <c r="E713" s="153"/>
      <c r="F713" s="154"/>
      <c r="G713" s="124"/>
      <c r="H713" s="124"/>
      <c r="I713" s="124"/>
      <c r="J713" s="124"/>
      <c r="K713" s="124"/>
      <c r="L713" s="124"/>
      <c r="M713" s="124"/>
    </row>
    <row r="714" spans="4:13">
      <c r="D714" s="124"/>
      <c r="E714" s="153"/>
      <c r="F714" s="154"/>
      <c r="G714" s="124"/>
      <c r="H714" s="124"/>
      <c r="I714" s="124"/>
      <c r="J714" s="124"/>
      <c r="K714" s="124"/>
      <c r="L714" s="124"/>
      <c r="M714" s="124"/>
    </row>
    <row r="715" spans="4:13">
      <c r="D715" s="124"/>
      <c r="E715" s="153"/>
      <c r="F715" s="154"/>
      <c r="G715" s="124"/>
      <c r="H715" s="124"/>
      <c r="I715" s="124"/>
      <c r="J715" s="124"/>
      <c r="K715" s="124"/>
      <c r="L715" s="124"/>
      <c r="M715" s="124"/>
    </row>
    <row r="716" spans="4:13">
      <c r="D716" s="124"/>
      <c r="E716" s="153"/>
      <c r="F716" s="154"/>
      <c r="G716" s="124"/>
      <c r="H716" s="124"/>
      <c r="I716" s="124"/>
      <c r="J716" s="124"/>
      <c r="K716" s="124"/>
      <c r="L716" s="124"/>
      <c r="M716" s="124"/>
    </row>
    <row r="717" spans="4:13">
      <c r="D717" s="124"/>
      <c r="E717" s="153"/>
      <c r="F717" s="154"/>
      <c r="G717" s="124"/>
      <c r="H717" s="124"/>
      <c r="I717" s="124"/>
      <c r="J717" s="124"/>
      <c r="K717" s="124"/>
      <c r="L717" s="124"/>
      <c r="M717" s="124"/>
    </row>
    <row r="718" spans="4:13">
      <c r="D718" s="124"/>
      <c r="E718" s="153"/>
      <c r="F718" s="154"/>
      <c r="G718" s="124"/>
      <c r="H718" s="124"/>
      <c r="I718" s="124"/>
      <c r="J718" s="124"/>
      <c r="K718" s="124"/>
      <c r="L718" s="124"/>
      <c r="M718" s="124"/>
    </row>
    <row r="719" spans="4:13">
      <c r="D719" s="124"/>
      <c r="E719" s="153"/>
      <c r="F719" s="154"/>
      <c r="G719" s="124"/>
      <c r="H719" s="124"/>
      <c r="I719" s="124"/>
      <c r="J719" s="124"/>
      <c r="K719" s="124"/>
      <c r="L719" s="124"/>
      <c r="M719" s="124"/>
    </row>
    <row r="720" spans="4:13">
      <c r="D720" s="124"/>
      <c r="E720" s="153"/>
      <c r="F720" s="154"/>
      <c r="G720" s="124"/>
      <c r="H720" s="124"/>
      <c r="I720" s="124"/>
      <c r="J720" s="124"/>
      <c r="K720" s="124"/>
      <c r="L720" s="124"/>
      <c r="M720" s="124"/>
    </row>
    <row r="721" spans="4:13">
      <c r="D721" s="124"/>
      <c r="E721" s="153"/>
      <c r="F721" s="154"/>
      <c r="G721" s="124"/>
      <c r="H721" s="124"/>
      <c r="I721" s="124"/>
      <c r="J721" s="124"/>
      <c r="K721" s="124"/>
      <c r="L721" s="124"/>
      <c r="M721" s="124"/>
    </row>
    <row r="722" spans="4:13">
      <c r="D722" s="124"/>
      <c r="E722" s="153"/>
      <c r="F722" s="154"/>
      <c r="G722" s="124"/>
      <c r="H722" s="124"/>
      <c r="I722" s="124"/>
      <c r="J722" s="124"/>
      <c r="K722" s="124"/>
      <c r="L722" s="124"/>
      <c r="M722" s="124"/>
    </row>
    <row r="723" spans="4:13">
      <c r="D723" s="124"/>
      <c r="E723" s="153"/>
      <c r="F723" s="154"/>
      <c r="G723" s="124"/>
      <c r="H723" s="124"/>
      <c r="I723" s="124"/>
      <c r="J723" s="124"/>
      <c r="K723" s="124"/>
      <c r="L723" s="124"/>
      <c r="M723" s="124"/>
    </row>
    <row r="724" spans="4:13">
      <c r="D724" s="124"/>
      <c r="E724" s="153"/>
      <c r="F724" s="154"/>
      <c r="G724" s="124"/>
      <c r="H724" s="124"/>
      <c r="I724" s="124"/>
      <c r="J724" s="124"/>
      <c r="K724" s="124"/>
      <c r="L724" s="124"/>
      <c r="M724" s="124"/>
    </row>
    <row r="725" spans="4:13">
      <c r="D725" s="124"/>
      <c r="E725" s="153"/>
      <c r="F725" s="154"/>
      <c r="G725" s="124"/>
      <c r="H725" s="124"/>
      <c r="I725" s="124"/>
      <c r="J725" s="124"/>
      <c r="K725" s="124"/>
      <c r="L725" s="124"/>
      <c r="M725" s="124"/>
    </row>
    <row r="726" spans="4:13">
      <c r="D726" s="124"/>
      <c r="E726" s="153"/>
      <c r="F726" s="154"/>
      <c r="G726" s="124"/>
      <c r="H726" s="124"/>
      <c r="I726" s="124"/>
      <c r="J726" s="124"/>
      <c r="K726" s="124"/>
      <c r="L726" s="124"/>
      <c r="M726" s="124"/>
    </row>
    <row r="727" spans="4:13">
      <c r="D727" s="124"/>
      <c r="E727" s="153"/>
      <c r="F727" s="154"/>
      <c r="G727" s="124"/>
      <c r="H727" s="124"/>
      <c r="I727" s="124"/>
      <c r="J727" s="124"/>
      <c r="K727" s="124"/>
      <c r="L727" s="124"/>
      <c r="M727" s="124"/>
    </row>
    <row r="728" spans="4:13">
      <c r="D728" s="124"/>
      <c r="E728" s="153"/>
      <c r="F728" s="154"/>
      <c r="G728" s="124"/>
      <c r="H728" s="124"/>
      <c r="I728" s="124"/>
      <c r="J728" s="124"/>
      <c r="K728" s="124"/>
      <c r="L728" s="124"/>
      <c r="M728" s="124"/>
    </row>
    <row r="729" spans="4:13">
      <c r="D729" s="124"/>
      <c r="E729" s="153"/>
      <c r="F729" s="154"/>
      <c r="G729" s="124"/>
      <c r="H729" s="124"/>
      <c r="I729" s="124"/>
      <c r="J729" s="124"/>
      <c r="K729" s="124"/>
      <c r="L729" s="124"/>
      <c r="M729" s="124"/>
    </row>
    <row r="730" spans="4:13">
      <c r="D730" s="124"/>
      <c r="E730" s="153"/>
      <c r="F730" s="154"/>
      <c r="G730" s="124"/>
      <c r="H730" s="124"/>
      <c r="I730" s="124"/>
      <c r="J730" s="124"/>
      <c r="K730" s="124"/>
      <c r="L730" s="124"/>
      <c r="M730" s="124"/>
    </row>
    <row r="731" spans="4:13">
      <c r="D731" s="124"/>
      <c r="E731" s="153"/>
      <c r="F731" s="154"/>
      <c r="G731" s="124"/>
      <c r="H731" s="124"/>
      <c r="I731" s="124"/>
      <c r="J731" s="124"/>
      <c r="K731" s="124"/>
      <c r="L731" s="124"/>
      <c r="M731" s="124"/>
    </row>
    <row r="732" spans="4:13">
      <c r="D732" s="124"/>
      <c r="E732" s="153"/>
      <c r="F732" s="154"/>
      <c r="G732" s="124"/>
      <c r="H732" s="124"/>
      <c r="I732" s="124"/>
      <c r="J732" s="124"/>
      <c r="K732" s="124"/>
      <c r="L732" s="124"/>
      <c r="M732" s="124"/>
    </row>
    <row r="733" spans="4:13">
      <c r="D733" s="124"/>
      <c r="E733" s="153"/>
      <c r="F733" s="154"/>
      <c r="G733" s="124"/>
      <c r="H733" s="124"/>
      <c r="I733" s="124"/>
      <c r="J733" s="124"/>
      <c r="K733" s="124"/>
      <c r="L733" s="124"/>
      <c r="M733" s="124"/>
    </row>
    <row r="734" spans="4:13">
      <c r="D734" s="124"/>
      <c r="E734" s="153"/>
      <c r="F734" s="154"/>
      <c r="G734" s="124"/>
      <c r="H734" s="124"/>
      <c r="I734" s="124"/>
      <c r="J734" s="124"/>
      <c r="K734" s="124"/>
      <c r="L734" s="124"/>
      <c r="M734" s="124"/>
    </row>
    <row r="735" spans="4:13">
      <c r="D735" s="124"/>
      <c r="E735" s="153"/>
      <c r="F735" s="154"/>
      <c r="G735" s="124"/>
      <c r="H735" s="124"/>
      <c r="I735" s="124"/>
      <c r="J735" s="124"/>
      <c r="K735" s="124"/>
      <c r="L735" s="124"/>
      <c r="M735" s="124"/>
    </row>
    <row r="736" spans="4:13">
      <c r="D736" s="124"/>
      <c r="E736" s="153"/>
      <c r="F736" s="154"/>
      <c r="G736" s="124"/>
      <c r="H736" s="124"/>
      <c r="I736" s="124"/>
      <c r="J736" s="124"/>
      <c r="K736" s="124"/>
      <c r="L736" s="124"/>
      <c r="M736" s="124"/>
    </row>
    <row r="737" spans="4:13">
      <c r="D737" s="124"/>
      <c r="E737" s="153"/>
      <c r="F737" s="154"/>
      <c r="G737" s="124"/>
      <c r="H737" s="124"/>
      <c r="I737" s="124"/>
      <c r="J737" s="124"/>
      <c r="K737" s="124"/>
      <c r="L737" s="124"/>
      <c r="M737" s="124"/>
    </row>
    <row r="738" spans="4:13">
      <c r="D738" s="124"/>
      <c r="E738" s="153"/>
      <c r="F738" s="154"/>
      <c r="G738" s="124"/>
      <c r="H738" s="124"/>
      <c r="I738" s="124"/>
      <c r="J738" s="124"/>
      <c r="K738" s="124"/>
      <c r="L738" s="124"/>
      <c r="M738" s="124"/>
    </row>
    <row r="739" spans="4:13">
      <c r="D739" s="124"/>
      <c r="E739" s="153"/>
      <c r="F739" s="154"/>
      <c r="G739" s="124"/>
      <c r="H739" s="124"/>
      <c r="I739" s="124"/>
      <c r="J739" s="124"/>
      <c r="K739" s="124"/>
      <c r="L739" s="124"/>
      <c r="M739" s="124"/>
    </row>
    <row r="740" spans="4:13">
      <c r="D740" s="124"/>
      <c r="E740" s="153"/>
      <c r="F740" s="154"/>
      <c r="G740" s="124"/>
      <c r="H740" s="124"/>
      <c r="I740" s="124"/>
      <c r="J740" s="124"/>
      <c r="K740" s="124"/>
      <c r="L740" s="124"/>
      <c r="M740" s="124"/>
    </row>
    <row r="741" spans="4:13">
      <c r="D741" s="124"/>
      <c r="E741" s="153"/>
      <c r="F741" s="154"/>
      <c r="G741" s="124"/>
      <c r="H741" s="124"/>
      <c r="I741" s="124"/>
      <c r="J741" s="124"/>
      <c r="K741" s="124"/>
      <c r="L741" s="124"/>
      <c r="M741" s="124"/>
    </row>
    <row r="742" spans="4:13">
      <c r="D742" s="124"/>
      <c r="E742" s="153"/>
      <c r="F742" s="154"/>
      <c r="G742" s="124"/>
      <c r="H742" s="124"/>
      <c r="I742" s="124"/>
      <c r="J742" s="124"/>
      <c r="K742" s="124"/>
      <c r="L742" s="124"/>
      <c r="M742" s="124"/>
    </row>
    <row r="743" spans="4:13">
      <c r="D743" s="124"/>
      <c r="E743" s="153"/>
      <c r="F743" s="154"/>
      <c r="G743" s="124"/>
      <c r="H743" s="124"/>
      <c r="I743" s="124"/>
      <c r="J743" s="124"/>
      <c r="K743" s="124"/>
      <c r="L743" s="124"/>
      <c r="M743" s="124"/>
    </row>
    <row r="744" spans="4:13">
      <c r="D744" s="124"/>
      <c r="E744" s="153"/>
      <c r="F744" s="154"/>
      <c r="G744" s="124"/>
      <c r="H744" s="124"/>
      <c r="I744" s="124"/>
      <c r="J744" s="124"/>
      <c r="K744" s="124"/>
      <c r="L744" s="124"/>
      <c r="M744" s="124"/>
    </row>
    <row r="745" spans="4:13">
      <c r="D745" s="124"/>
      <c r="E745" s="153"/>
      <c r="F745" s="154"/>
      <c r="G745" s="124"/>
      <c r="H745" s="124"/>
      <c r="I745" s="124"/>
      <c r="J745" s="124"/>
      <c r="K745" s="124"/>
      <c r="L745" s="124"/>
      <c r="M745" s="124"/>
    </row>
    <row r="746" spans="4:13">
      <c r="D746" s="124"/>
      <c r="E746" s="153"/>
      <c r="F746" s="154"/>
      <c r="G746" s="124"/>
      <c r="H746" s="124"/>
      <c r="I746" s="124"/>
      <c r="J746" s="124"/>
      <c r="K746" s="124"/>
      <c r="L746" s="124"/>
      <c r="M746" s="124"/>
    </row>
    <row r="747" spans="4:13">
      <c r="D747" s="124"/>
      <c r="E747" s="153"/>
      <c r="F747" s="154"/>
      <c r="G747" s="124"/>
      <c r="H747" s="124"/>
      <c r="I747" s="124"/>
      <c r="J747" s="124"/>
      <c r="K747" s="124"/>
      <c r="L747" s="124"/>
      <c r="M747" s="124"/>
    </row>
    <row r="748" spans="4:13">
      <c r="D748" s="124"/>
      <c r="E748" s="153"/>
      <c r="F748" s="154"/>
      <c r="G748" s="124"/>
      <c r="H748" s="124"/>
      <c r="I748" s="124"/>
      <c r="J748" s="124"/>
      <c r="K748" s="124"/>
      <c r="L748" s="124"/>
      <c r="M748" s="124"/>
    </row>
    <row r="749" spans="4:13">
      <c r="D749" s="124"/>
      <c r="E749" s="153"/>
      <c r="F749" s="154"/>
      <c r="G749" s="124"/>
      <c r="H749" s="124"/>
      <c r="I749" s="124"/>
      <c r="J749" s="124"/>
      <c r="K749" s="124"/>
      <c r="L749" s="124"/>
      <c r="M749" s="124"/>
    </row>
    <row r="750" spans="4:13">
      <c r="D750" s="124"/>
      <c r="E750" s="153"/>
      <c r="F750" s="154"/>
      <c r="G750" s="124"/>
      <c r="H750" s="124"/>
      <c r="I750" s="124"/>
      <c r="J750" s="124"/>
      <c r="K750" s="124"/>
      <c r="L750" s="124"/>
      <c r="M750" s="124"/>
    </row>
    <row r="751" spans="4:13">
      <c r="D751" s="124"/>
      <c r="E751" s="153"/>
      <c r="F751" s="154"/>
      <c r="G751" s="124"/>
      <c r="H751" s="124"/>
      <c r="I751" s="124"/>
      <c r="J751" s="124"/>
      <c r="K751" s="124"/>
      <c r="L751" s="124"/>
      <c r="M751" s="124"/>
    </row>
    <row r="752" spans="4:13">
      <c r="D752" s="124"/>
      <c r="E752" s="153"/>
      <c r="F752" s="154"/>
      <c r="G752" s="124"/>
      <c r="H752" s="124"/>
      <c r="I752" s="124"/>
      <c r="J752" s="124"/>
      <c r="K752" s="124"/>
      <c r="L752" s="124"/>
      <c r="M752" s="124"/>
    </row>
    <row r="753" spans="4:13">
      <c r="D753" s="124"/>
      <c r="E753" s="153"/>
      <c r="F753" s="154"/>
      <c r="G753" s="124"/>
      <c r="H753" s="124"/>
      <c r="I753" s="124"/>
      <c r="J753" s="124"/>
      <c r="K753" s="124"/>
      <c r="L753" s="124"/>
      <c r="M753" s="124"/>
    </row>
    <row r="754" spans="4:13">
      <c r="D754" s="124"/>
      <c r="E754" s="153"/>
      <c r="F754" s="154"/>
      <c r="G754" s="124"/>
      <c r="H754" s="124"/>
      <c r="I754" s="124"/>
      <c r="J754" s="124"/>
      <c r="K754" s="124"/>
      <c r="L754" s="124"/>
      <c r="M754" s="124"/>
    </row>
    <row r="755" spans="4:13">
      <c r="D755" s="124"/>
      <c r="E755" s="153"/>
      <c r="F755" s="154"/>
      <c r="G755" s="124"/>
      <c r="H755" s="124"/>
      <c r="I755" s="124"/>
      <c r="J755" s="124"/>
      <c r="K755" s="124"/>
      <c r="L755" s="124"/>
      <c r="M755" s="124"/>
    </row>
    <row r="756" spans="4:13">
      <c r="D756" s="124"/>
      <c r="E756" s="153"/>
      <c r="F756" s="154"/>
      <c r="G756" s="124"/>
      <c r="H756" s="124"/>
      <c r="I756" s="124"/>
      <c r="J756" s="124"/>
      <c r="K756" s="124"/>
      <c r="L756" s="124"/>
      <c r="M756" s="124"/>
    </row>
    <row r="757" spans="4:13">
      <c r="D757" s="124"/>
      <c r="E757" s="153"/>
      <c r="F757" s="154"/>
      <c r="G757" s="124"/>
      <c r="H757" s="124"/>
      <c r="I757" s="124"/>
      <c r="J757" s="124"/>
      <c r="K757" s="124"/>
      <c r="L757" s="124"/>
      <c r="M757" s="124"/>
    </row>
    <row r="758" spans="4:13">
      <c r="D758" s="124"/>
      <c r="E758" s="153"/>
      <c r="F758" s="154"/>
      <c r="G758" s="124"/>
      <c r="H758" s="124"/>
      <c r="I758" s="124"/>
      <c r="J758" s="124"/>
      <c r="K758" s="124"/>
      <c r="L758" s="124"/>
      <c r="M758" s="124"/>
    </row>
    <row r="759" spans="4:13">
      <c r="D759" s="124"/>
      <c r="E759" s="153"/>
      <c r="F759" s="154"/>
      <c r="G759" s="124"/>
      <c r="H759" s="124"/>
      <c r="I759" s="124"/>
      <c r="J759" s="124"/>
      <c r="K759" s="124"/>
      <c r="L759" s="124"/>
      <c r="M759" s="124"/>
    </row>
    <row r="760" spans="4:13">
      <c r="D760" s="124"/>
      <c r="E760" s="153"/>
      <c r="F760" s="154"/>
      <c r="G760" s="124"/>
      <c r="H760" s="124"/>
      <c r="I760" s="124"/>
      <c r="J760" s="124"/>
      <c r="K760" s="124"/>
      <c r="L760" s="124"/>
      <c r="M760" s="124"/>
    </row>
    <row r="761" spans="4:13">
      <c r="D761" s="124"/>
      <c r="E761" s="153"/>
      <c r="F761" s="154"/>
      <c r="G761" s="124"/>
      <c r="H761" s="124"/>
      <c r="I761" s="124"/>
      <c r="J761" s="124"/>
      <c r="K761" s="124"/>
      <c r="L761" s="124"/>
      <c r="M761" s="124"/>
    </row>
    <row r="762" spans="4:13">
      <c r="D762" s="124"/>
      <c r="E762" s="153"/>
      <c r="F762" s="154"/>
      <c r="G762" s="124"/>
      <c r="H762" s="124"/>
      <c r="I762" s="124"/>
      <c r="J762" s="124"/>
      <c r="K762" s="124"/>
      <c r="L762" s="124"/>
      <c r="M762" s="124"/>
    </row>
    <row r="763" spans="4:13">
      <c r="D763" s="124"/>
      <c r="E763" s="153"/>
      <c r="F763" s="154"/>
      <c r="G763" s="124"/>
      <c r="H763" s="124"/>
      <c r="I763" s="124"/>
      <c r="J763" s="124"/>
      <c r="K763" s="124"/>
      <c r="L763" s="124"/>
      <c r="M763" s="124"/>
    </row>
    <row r="764" spans="4:13">
      <c r="D764" s="124"/>
      <c r="E764" s="153"/>
      <c r="F764" s="154"/>
      <c r="G764" s="124"/>
      <c r="H764" s="124"/>
      <c r="I764" s="124"/>
      <c r="J764" s="124"/>
      <c r="K764" s="124"/>
      <c r="L764" s="124"/>
      <c r="M764" s="124"/>
    </row>
    <row r="765" spans="4:13">
      <c r="D765" s="124"/>
      <c r="E765" s="153"/>
      <c r="F765" s="154"/>
      <c r="G765" s="124"/>
      <c r="H765" s="124"/>
      <c r="I765" s="124"/>
      <c r="J765" s="124"/>
      <c r="K765" s="124"/>
      <c r="L765" s="124"/>
      <c r="M765" s="124"/>
    </row>
    <row r="766" spans="4:13">
      <c r="D766" s="124"/>
      <c r="E766" s="153"/>
      <c r="F766" s="154"/>
      <c r="G766" s="124"/>
      <c r="H766" s="124"/>
      <c r="I766" s="124"/>
      <c r="J766" s="124"/>
      <c r="K766" s="124"/>
      <c r="L766" s="124"/>
      <c r="M766" s="124"/>
    </row>
    <row r="767" spans="4:13">
      <c r="D767" s="124"/>
      <c r="E767" s="153"/>
      <c r="F767" s="154"/>
      <c r="G767" s="124"/>
      <c r="H767" s="124"/>
      <c r="I767" s="124"/>
      <c r="J767" s="124"/>
      <c r="K767" s="124"/>
      <c r="L767" s="124"/>
      <c r="M767" s="124"/>
    </row>
    <row r="768" spans="4:13">
      <c r="D768" s="124"/>
      <c r="E768" s="153"/>
      <c r="F768" s="154"/>
      <c r="G768" s="124"/>
      <c r="H768" s="124"/>
      <c r="I768" s="124"/>
      <c r="J768" s="124"/>
      <c r="K768" s="124"/>
      <c r="L768" s="124"/>
      <c r="M768" s="124"/>
    </row>
    <row r="769" spans="4:13">
      <c r="D769" s="124"/>
      <c r="E769" s="153"/>
      <c r="F769" s="154"/>
      <c r="G769" s="124"/>
      <c r="H769" s="124"/>
      <c r="I769" s="124"/>
      <c r="J769" s="124"/>
      <c r="K769" s="124"/>
      <c r="L769" s="124"/>
      <c r="M769" s="124"/>
    </row>
    <row r="770" spans="4:13">
      <c r="D770" s="124"/>
      <c r="E770" s="153"/>
      <c r="F770" s="154"/>
      <c r="G770" s="124"/>
      <c r="H770" s="124"/>
      <c r="I770" s="124"/>
      <c r="J770" s="124"/>
      <c r="K770" s="124"/>
      <c r="L770" s="124"/>
      <c r="M770" s="124"/>
    </row>
    <row r="771" spans="4:13">
      <c r="D771" s="124"/>
      <c r="E771" s="153"/>
      <c r="F771" s="154"/>
      <c r="G771" s="124"/>
      <c r="H771" s="124"/>
      <c r="I771" s="124"/>
      <c r="J771" s="124"/>
      <c r="K771" s="124"/>
      <c r="L771" s="124"/>
      <c r="M771" s="124"/>
    </row>
    <row r="772" spans="4:13">
      <c r="D772" s="124"/>
      <c r="E772" s="153"/>
      <c r="F772" s="154"/>
      <c r="G772" s="124"/>
      <c r="H772" s="124"/>
      <c r="I772" s="124"/>
      <c r="J772" s="124"/>
      <c r="K772" s="124"/>
      <c r="L772" s="124"/>
      <c r="M772" s="124"/>
    </row>
    <row r="773" spans="4:13">
      <c r="D773" s="124"/>
      <c r="E773" s="153"/>
      <c r="F773" s="154"/>
      <c r="G773" s="124"/>
      <c r="H773" s="124"/>
      <c r="I773" s="124"/>
      <c r="J773" s="124"/>
      <c r="K773" s="124"/>
      <c r="L773" s="124"/>
      <c r="M773" s="124"/>
    </row>
    <row r="774" spans="4:13">
      <c r="D774" s="124"/>
      <c r="E774" s="153"/>
      <c r="F774" s="154"/>
      <c r="G774" s="124"/>
      <c r="H774" s="124"/>
      <c r="I774" s="124"/>
      <c r="J774" s="124"/>
      <c r="K774" s="124"/>
      <c r="L774" s="124"/>
      <c r="M774" s="124"/>
    </row>
    <row r="775" spans="4:13">
      <c r="D775" s="124"/>
      <c r="E775" s="153"/>
      <c r="F775" s="154"/>
      <c r="G775" s="124"/>
      <c r="H775" s="124"/>
      <c r="I775" s="124"/>
      <c r="J775" s="124"/>
      <c r="K775" s="124"/>
      <c r="L775" s="124"/>
      <c r="M775" s="124"/>
    </row>
    <row r="776" spans="4:13">
      <c r="D776" s="124"/>
      <c r="E776" s="153"/>
      <c r="F776" s="154"/>
      <c r="G776" s="124"/>
      <c r="H776" s="124"/>
      <c r="I776" s="124"/>
      <c r="J776" s="124"/>
      <c r="K776" s="124"/>
      <c r="L776" s="124"/>
      <c r="M776" s="124"/>
    </row>
    <row r="777" spans="4:13">
      <c r="D777" s="124"/>
      <c r="E777" s="153"/>
      <c r="F777" s="154"/>
      <c r="G777" s="124"/>
      <c r="H777" s="124"/>
      <c r="I777" s="124"/>
      <c r="J777" s="124"/>
      <c r="K777" s="124"/>
      <c r="L777" s="124"/>
      <c r="M777" s="124"/>
    </row>
    <row r="778" spans="4:13">
      <c r="D778" s="124"/>
      <c r="E778" s="153"/>
      <c r="F778" s="154"/>
      <c r="G778" s="124"/>
      <c r="H778" s="124"/>
      <c r="I778" s="124"/>
      <c r="J778" s="124"/>
      <c r="K778" s="124"/>
      <c r="L778" s="124"/>
      <c r="M778" s="124"/>
    </row>
    <row r="779" spans="4:13">
      <c r="D779" s="124"/>
      <c r="E779" s="153"/>
      <c r="F779" s="154"/>
      <c r="G779" s="124"/>
      <c r="H779" s="124"/>
      <c r="I779" s="124"/>
      <c r="J779" s="124"/>
      <c r="K779" s="124"/>
      <c r="L779" s="124"/>
      <c r="M779" s="124"/>
    </row>
    <row r="780" spans="4:13">
      <c r="D780" s="124"/>
      <c r="E780" s="153"/>
      <c r="F780" s="154"/>
      <c r="G780" s="124"/>
      <c r="H780" s="124"/>
      <c r="I780" s="124"/>
      <c r="J780" s="124"/>
      <c r="K780" s="124"/>
      <c r="L780" s="124"/>
      <c r="M780" s="124"/>
    </row>
    <row r="781" spans="4:13">
      <c r="D781" s="124"/>
      <c r="E781" s="153"/>
      <c r="F781" s="154"/>
      <c r="G781" s="124"/>
      <c r="H781" s="124"/>
      <c r="I781" s="124"/>
      <c r="J781" s="124"/>
      <c r="K781" s="124"/>
      <c r="L781" s="124"/>
      <c r="M781" s="124"/>
    </row>
    <row r="782" spans="4:13">
      <c r="D782" s="124"/>
      <c r="E782" s="153"/>
      <c r="F782" s="154"/>
      <c r="G782" s="124"/>
      <c r="H782" s="124"/>
      <c r="I782" s="124"/>
      <c r="J782" s="124"/>
      <c r="K782" s="124"/>
      <c r="L782" s="124"/>
      <c r="M782" s="124"/>
    </row>
    <row r="783" spans="4:13">
      <c r="D783" s="124"/>
      <c r="E783" s="153"/>
      <c r="F783" s="154"/>
      <c r="G783" s="124"/>
      <c r="H783" s="124"/>
      <c r="I783" s="124"/>
      <c r="J783" s="124"/>
      <c r="K783" s="124"/>
      <c r="L783" s="124"/>
      <c r="M783" s="124"/>
    </row>
    <row r="784" spans="4:13">
      <c r="D784" s="124"/>
      <c r="E784" s="153"/>
      <c r="F784" s="154"/>
      <c r="G784" s="124"/>
      <c r="H784" s="124"/>
      <c r="I784" s="124"/>
      <c r="J784" s="124"/>
      <c r="K784" s="124"/>
      <c r="L784" s="124"/>
      <c r="M784" s="124"/>
    </row>
    <row r="785" spans="4:13">
      <c r="D785" s="124"/>
      <c r="E785" s="153"/>
      <c r="F785" s="154"/>
      <c r="G785" s="124"/>
      <c r="H785" s="124"/>
      <c r="I785" s="124"/>
      <c r="J785" s="124"/>
      <c r="K785" s="124"/>
      <c r="L785" s="124"/>
      <c r="M785" s="124"/>
    </row>
    <row r="786" spans="4:13">
      <c r="D786" s="124"/>
      <c r="E786" s="153"/>
      <c r="F786" s="154"/>
      <c r="G786" s="124"/>
      <c r="H786" s="124"/>
      <c r="I786" s="124"/>
      <c r="J786" s="124"/>
      <c r="K786" s="124"/>
      <c r="L786" s="124"/>
      <c r="M786" s="124"/>
    </row>
    <row r="787" spans="4:13">
      <c r="D787" s="124"/>
      <c r="E787" s="153"/>
      <c r="F787" s="154"/>
      <c r="G787" s="124"/>
      <c r="H787" s="124"/>
      <c r="I787" s="124"/>
      <c r="J787" s="124"/>
      <c r="K787" s="124"/>
      <c r="L787" s="124"/>
      <c r="M787" s="124"/>
    </row>
    <row r="788" spans="4:13">
      <c r="D788" s="124"/>
      <c r="E788" s="153"/>
      <c r="F788" s="154"/>
      <c r="G788" s="124"/>
      <c r="H788" s="124"/>
      <c r="I788" s="124"/>
      <c r="J788" s="124"/>
      <c r="K788" s="124"/>
      <c r="L788" s="124"/>
      <c r="M788" s="124"/>
    </row>
    <row r="789" spans="4:13">
      <c r="D789" s="124"/>
      <c r="E789" s="153"/>
      <c r="F789" s="154"/>
      <c r="G789" s="124"/>
      <c r="H789" s="124"/>
      <c r="I789" s="124"/>
      <c r="J789" s="124"/>
      <c r="K789" s="124"/>
      <c r="L789" s="124"/>
      <c r="M789" s="124"/>
    </row>
    <row r="790" spans="4:13">
      <c r="D790" s="124"/>
      <c r="E790" s="153"/>
      <c r="F790" s="154"/>
      <c r="G790" s="124"/>
      <c r="H790" s="124"/>
      <c r="I790" s="124"/>
      <c r="J790" s="124"/>
      <c r="K790" s="124"/>
      <c r="L790" s="124"/>
      <c r="M790" s="124"/>
    </row>
    <row r="791" spans="4:13">
      <c r="D791" s="124"/>
      <c r="E791" s="153"/>
      <c r="F791" s="154"/>
      <c r="G791" s="124"/>
      <c r="H791" s="124"/>
      <c r="I791" s="124"/>
      <c r="J791" s="124"/>
      <c r="K791" s="124"/>
      <c r="L791" s="124"/>
      <c r="M791" s="124"/>
    </row>
    <row r="792" spans="4:13">
      <c r="D792" s="124"/>
      <c r="E792" s="153"/>
      <c r="F792" s="154"/>
      <c r="G792" s="124"/>
      <c r="H792" s="124"/>
      <c r="I792" s="124"/>
      <c r="J792" s="124"/>
      <c r="K792" s="124"/>
      <c r="L792" s="124"/>
      <c r="M792" s="124"/>
    </row>
    <row r="793" spans="4:13">
      <c r="D793" s="124"/>
      <c r="E793" s="153"/>
      <c r="F793" s="154"/>
      <c r="G793" s="124"/>
      <c r="H793" s="124"/>
      <c r="I793" s="124"/>
      <c r="J793" s="124"/>
      <c r="K793" s="124"/>
      <c r="L793" s="124"/>
      <c r="M793" s="124"/>
    </row>
    <row r="794" spans="4:13">
      <c r="D794" s="124"/>
      <c r="E794" s="153"/>
      <c r="F794" s="154"/>
      <c r="G794" s="124"/>
      <c r="H794" s="124"/>
      <c r="I794" s="124"/>
      <c r="J794" s="124"/>
      <c r="K794" s="124"/>
      <c r="L794" s="124"/>
      <c r="M794" s="124"/>
    </row>
    <row r="795" spans="4:13">
      <c r="D795" s="124"/>
      <c r="E795" s="153"/>
      <c r="F795" s="154"/>
      <c r="G795" s="124"/>
      <c r="H795" s="124"/>
      <c r="I795" s="124"/>
      <c r="J795" s="124"/>
      <c r="K795" s="124"/>
      <c r="L795" s="124"/>
      <c r="M795" s="124"/>
    </row>
    <row r="796" spans="4:13">
      <c r="D796" s="124"/>
      <c r="E796" s="153"/>
      <c r="F796" s="154"/>
      <c r="G796" s="124"/>
      <c r="H796" s="124"/>
      <c r="I796" s="124"/>
      <c r="J796" s="124"/>
      <c r="K796" s="124"/>
      <c r="L796" s="124"/>
      <c r="M796" s="124"/>
    </row>
    <row r="797" spans="4:13">
      <c r="D797" s="124"/>
      <c r="E797" s="153"/>
      <c r="F797" s="154"/>
      <c r="G797" s="124"/>
      <c r="H797" s="124"/>
      <c r="I797" s="124"/>
      <c r="J797" s="124"/>
      <c r="K797" s="124"/>
      <c r="L797" s="124"/>
      <c r="M797" s="124"/>
    </row>
    <row r="798" spans="4:13">
      <c r="D798" s="124"/>
      <c r="E798" s="153"/>
      <c r="F798" s="154"/>
      <c r="G798" s="124"/>
      <c r="H798" s="124"/>
      <c r="I798" s="124"/>
      <c r="J798" s="124"/>
      <c r="K798" s="124"/>
      <c r="L798" s="124"/>
      <c r="M798" s="124"/>
    </row>
    <row r="799" spans="4:13">
      <c r="D799" s="124"/>
      <c r="E799" s="153"/>
      <c r="F799" s="154"/>
      <c r="G799" s="124"/>
      <c r="H799" s="124"/>
      <c r="I799" s="124"/>
      <c r="J799" s="124"/>
      <c r="K799" s="124"/>
      <c r="L799" s="124"/>
      <c r="M799" s="124"/>
    </row>
    <row r="800" spans="4:13">
      <c r="D800" s="124"/>
      <c r="E800" s="153"/>
      <c r="F800" s="154"/>
      <c r="G800" s="124"/>
      <c r="H800" s="124"/>
      <c r="I800" s="124"/>
      <c r="J800" s="124"/>
      <c r="K800" s="124"/>
      <c r="L800" s="124"/>
      <c r="M800" s="124"/>
    </row>
    <row r="801" spans="4:13">
      <c r="D801" s="124"/>
      <c r="E801" s="153"/>
      <c r="F801" s="154"/>
      <c r="G801" s="124"/>
      <c r="H801" s="124"/>
      <c r="I801" s="124"/>
      <c r="J801" s="124"/>
      <c r="K801" s="124"/>
      <c r="L801" s="124"/>
      <c r="M801" s="124"/>
    </row>
    <row r="802" spans="4:13">
      <c r="D802" s="124"/>
      <c r="E802" s="153"/>
      <c r="F802" s="154"/>
      <c r="G802" s="124"/>
      <c r="H802" s="124"/>
      <c r="I802" s="124"/>
      <c r="J802" s="124"/>
      <c r="K802" s="124"/>
      <c r="L802" s="124"/>
      <c r="M802" s="124"/>
    </row>
    <row r="803" spans="4:13">
      <c r="D803" s="124"/>
      <c r="E803" s="153"/>
      <c r="F803" s="154"/>
      <c r="G803" s="124"/>
      <c r="H803" s="124"/>
      <c r="I803" s="124"/>
      <c r="J803" s="124"/>
      <c r="K803" s="124"/>
      <c r="L803" s="124"/>
      <c r="M803" s="124"/>
    </row>
    <row r="804" spans="4:13">
      <c r="D804" s="124"/>
      <c r="E804" s="153"/>
      <c r="F804" s="154"/>
      <c r="G804" s="124"/>
      <c r="H804" s="124"/>
      <c r="I804" s="124"/>
      <c r="J804" s="124"/>
      <c r="K804" s="124"/>
      <c r="L804" s="124"/>
      <c r="M804" s="124"/>
    </row>
    <row r="805" spans="4:13">
      <c r="D805" s="124"/>
      <c r="E805" s="153"/>
      <c r="F805" s="154"/>
      <c r="G805" s="124"/>
      <c r="H805" s="124"/>
      <c r="I805" s="124"/>
      <c r="J805" s="124"/>
      <c r="K805" s="124"/>
      <c r="L805" s="124"/>
      <c r="M805" s="124"/>
    </row>
    <row r="806" spans="4:13">
      <c r="D806" s="124"/>
      <c r="E806" s="153"/>
      <c r="F806" s="154"/>
      <c r="G806" s="124"/>
      <c r="H806" s="124"/>
      <c r="I806" s="124"/>
      <c r="J806" s="124"/>
      <c r="K806" s="124"/>
      <c r="L806" s="124"/>
      <c r="M806" s="124"/>
    </row>
    <row r="807" spans="4:13">
      <c r="D807" s="124"/>
      <c r="E807" s="153"/>
      <c r="F807" s="154"/>
      <c r="G807" s="124"/>
      <c r="H807" s="124"/>
      <c r="I807" s="124"/>
      <c r="J807" s="124"/>
      <c r="K807" s="124"/>
      <c r="L807" s="124"/>
      <c r="M807" s="124"/>
    </row>
    <row r="808" spans="4:13">
      <c r="D808" s="124"/>
      <c r="E808" s="153"/>
      <c r="F808" s="154"/>
      <c r="G808" s="124"/>
      <c r="H808" s="124"/>
      <c r="I808" s="124"/>
      <c r="J808" s="124"/>
      <c r="K808" s="124"/>
      <c r="L808" s="124"/>
      <c r="M808" s="124"/>
    </row>
    <row r="809" spans="4:13">
      <c r="D809" s="124"/>
      <c r="E809" s="153"/>
      <c r="F809" s="154"/>
      <c r="G809" s="124"/>
      <c r="H809" s="124"/>
      <c r="I809" s="124"/>
      <c r="J809" s="124"/>
      <c r="K809" s="124"/>
      <c r="L809" s="124"/>
      <c r="M809" s="124"/>
    </row>
    <row r="810" spans="4:13">
      <c r="D810" s="124"/>
      <c r="E810" s="153"/>
      <c r="F810" s="154"/>
      <c r="G810" s="124"/>
      <c r="H810" s="124"/>
      <c r="I810" s="124"/>
      <c r="J810" s="124"/>
      <c r="K810" s="124"/>
      <c r="L810" s="124"/>
      <c r="M810" s="124"/>
    </row>
    <row r="811" spans="4:13">
      <c r="D811" s="124"/>
      <c r="E811" s="153"/>
      <c r="F811" s="154"/>
      <c r="G811" s="124"/>
      <c r="H811" s="124"/>
      <c r="I811" s="124"/>
      <c r="J811" s="124"/>
      <c r="K811" s="124"/>
      <c r="L811" s="124"/>
      <c r="M811" s="124"/>
    </row>
    <row r="812" spans="4:13">
      <c r="D812" s="124"/>
      <c r="E812" s="153"/>
      <c r="F812" s="154"/>
      <c r="G812" s="124"/>
      <c r="H812" s="124"/>
      <c r="I812" s="124"/>
      <c r="J812" s="124"/>
      <c r="K812" s="124"/>
      <c r="L812" s="124"/>
      <c r="M812" s="124"/>
    </row>
    <row r="813" spans="4:13">
      <c r="D813" s="124"/>
      <c r="E813" s="153"/>
      <c r="F813" s="154"/>
      <c r="G813" s="124"/>
      <c r="H813" s="124"/>
      <c r="I813" s="124"/>
      <c r="J813" s="124"/>
      <c r="K813" s="124"/>
      <c r="L813" s="124"/>
      <c r="M813" s="124"/>
    </row>
    <row r="814" spans="4:13">
      <c r="D814" s="124"/>
      <c r="E814" s="153"/>
      <c r="F814" s="154"/>
      <c r="G814" s="124"/>
      <c r="H814" s="124"/>
      <c r="I814" s="124"/>
      <c r="J814" s="124"/>
      <c r="K814" s="124"/>
      <c r="L814" s="124"/>
      <c r="M814" s="124"/>
    </row>
    <row r="815" spans="4:13">
      <c r="D815" s="124"/>
      <c r="E815" s="153"/>
      <c r="F815" s="154"/>
      <c r="G815" s="124"/>
      <c r="H815" s="124"/>
      <c r="I815" s="124"/>
      <c r="J815" s="124"/>
      <c r="K815" s="124"/>
      <c r="L815" s="124"/>
      <c r="M815" s="124"/>
    </row>
    <row r="816" spans="4:13">
      <c r="D816" s="124"/>
      <c r="E816" s="153"/>
      <c r="F816" s="154"/>
      <c r="G816" s="124"/>
      <c r="H816" s="124"/>
      <c r="I816" s="124"/>
      <c r="J816" s="124"/>
      <c r="K816" s="124"/>
      <c r="L816" s="124"/>
      <c r="M816" s="124"/>
    </row>
    <row r="817" spans="4:13">
      <c r="D817" s="124"/>
      <c r="E817" s="153"/>
      <c r="F817" s="154"/>
      <c r="G817" s="124"/>
      <c r="H817" s="124"/>
      <c r="I817" s="124"/>
      <c r="J817" s="124"/>
      <c r="K817" s="124"/>
      <c r="L817" s="124"/>
      <c r="M817" s="124"/>
    </row>
    <row r="818" spans="4:13">
      <c r="D818" s="124"/>
      <c r="E818" s="153"/>
      <c r="F818" s="154"/>
      <c r="G818" s="124"/>
      <c r="H818" s="124"/>
      <c r="I818" s="124"/>
      <c r="J818" s="124"/>
      <c r="K818" s="124"/>
      <c r="L818" s="124"/>
      <c r="M818" s="124"/>
    </row>
    <row r="819" spans="4:13">
      <c r="D819" s="124"/>
      <c r="E819" s="153"/>
      <c r="F819" s="154"/>
      <c r="G819" s="124"/>
      <c r="H819" s="124"/>
      <c r="I819" s="124"/>
      <c r="J819" s="124"/>
      <c r="K819" s="124"/>
      <c r="L819" s="124"/>
      <c r="M819" s="124"/>
    </row>
    <row r="820" spans="4:13">
      <c r="D820" s="124"/>
      <c r="E820" s="153"/>
      <c r="F820" s="154"/>
      <c r="G820" s="124"/>
      <c r="H820" s="124"/>
      <c r="I820" s="124"/>
      <c r="J820" s="124"/>
      <c r="K820" s="124"/>
      <c r="L820" s="124"/>
      <c r="M820" s="124"/>
    </row>
    <row r="821" spans="4:13">
      <c r="D821" s="124"/>
      <c r="E821" s="153"/>
      <c r="F821" s="154"/>
      <c r="G821" s="124"/>
      <c r="H821" s="124"/>
      <c r="I821" s="124"/>
      <c r="J821" s="124"/>
      <c r="K821" s="124"/>
      <c r="L821" s="124"/>
      <c r="M821" s="124"/>
    </row>
    <row r="822" spans="4:13">
      <c r="D822" s="124"/>
      <c r="E822" s="153"/>
      <c r="F822" s="154"/>
      <c r="G822" s="124"/>
      <c r="H822" s="124"/>
      <c r="I822" s="124"/>
      <c r="J822" s="124"/>
      <c r="K822" s="124"/>
      <c r="L822" s="124"/>
      <c r="M822" s="124"/>
    </row>
    <row r="823" spans="4:13">
      <c r="D823" s="124"/>
      <c r="E823" s="153"/>
      <c r="F823" s="154"/>
      <c r="G823" s="124"/>
      <c r="H823" s="124"/>
      <c r="I823" s="124"/>
      <c r="J823" s="124"/>
      <c r="K823" s="124"/>
      <c r="L823" s="124"/>
      <c r="M823" s="124"/>
    </row>
    <row r="824" spans="4:13">
      <c r="D824" s="124"/>
      <c r="E824" s="153"/>
      <c r="F824" s="154"/>
      <c r="G824" s="124"/>
      <c r="H824" s="124"/>
      <c r="I824" s="124"/>
      <c r="J824" s="124"/>
      <c r="K824" s="124"/>
      <c r="L824" s="124"/>
      <c r="M824" s="124"/>
    </row>
    <row r="825" spans="4:13">
      <c r="D825" s="124"/>
      <c r="E825" s="153"/>
      <c r="F825" s="154"/>
      <c r="G825" s="124"/>
      <c r="H825" s="124"/>
      <c r="I825" s="124"/>
      <c r="J825" s="124"/>
      <c r="K825" s="124"/>
      <c r="L825" s="124"/>
      <c r="M825" s="124"/>
    </row>
    <row r="826" spans="4:13">
      <c r="D826" s="124"/>
      <c r="E826" s="153"/>
      <c r="F826" s="154"/>
      <c r="G826" s="124"/>
      <c r="H826" s="124"/>
      <c r="I826" s="124"/>
      <c r="J826" s="124"/>
      <c r="K826" s="124"/>
      <c r="L826" s="124"/>
      <c r="M826" s="124"/>
    </row>
    <row r="827" spans="4:13">
      <c r="D827" s="124"/>
      <c r="E827" s="153"/>
      <c r="F827" s="154"/>
      <c r="G827" s="124"/>
      <c r="H827" s="124"/>
      <c r="I827" s="124"/>
      <c r="J827" s="124"/>
      <c r="K827" s="124"/>
      <c r="L827" s="124"/>
      <c r="M827" s="124"/>
    </row>
    <row r="828" spans="4:13">
      <c r="D828" s="124"/>
      <c r="E828" s="153"/>
      <c r="F828" s="154"/>
      <c r="G828" s="124"/>
      <c r="H828" s="124"/>
      <c r="I828" s="124"/>
      <c r="J828" s="124"/>
      <c r="K828" s="124"/>
      <c r="L828" s="124"/>
      <c r="M828" s="124"/>
    </row>
    <row r="829" spans="4:13">
      <c r="D829" s="124"/>
      <c r="E829" s="153"/>
      <c r="F829" s="154"/>
      <c r="G829" s="124"/>
      <c r="H829" s="124"/>
      <c r="I829" s="124"/>
      <c r="J829" s="124"/>
      <c r="K829" s="124"/>
      <c r="L829" s="124"/>
      <c r="M829" s="124"/>
    </row>
    <row r="830" spans="4:13">
      <c r="D830" s="124"/>
      <c r="E830" s="153"/>
      <c r="F830" s="154"/>
      <c r="G830" s="124"/>
      <c r="H830" s="124"/>
      <c r="I830" s="124"/>
      <c r="J830" s="124"/>
      <c r="K830" s="124"/>
      <c r="L830" s="124"/>
      <c r="M830" s="124"/>
    </row>
    <row r="831" spans="4:13">
      <c r="D831" s="124"/>
      <c r="E831" s="153"/>
      <c r="F831" s="154"/>
      <c r="G831" s="124"/>
      <c r="H831" s="124"/>
      <c r="I831" s="124"/>
      <c r="J831" s="124"/>
      <c r="K831" s="124"/>
      <c r="L831" s="124"/>
      <c r="M831" s="124"/>
    </row>
    <row r="832" spans="4:13">
      <c r="D832" s="124"/>
      <c r="E832" s="153"/>
      <c r="F832" s="154"/>
      <c r="G832" s="124"/>
      <c r="H832" s="124"/>
      <c r="I832" s="124"/>
      <c r="J832" s="124"/>
      <c r="K832" s="124"/>
      <c r="L832" s="124"/>
      <c r="M832" s="124"/>
    </row>
    <row r="833" spans="4:13">
      <c r="D833" s="124"/>
      <c r="E833" s="153"/>
      <c r="F833" s="154"/>
      <c r="G833" s="124"/>
      <c r="H833" s="124"/>
      <c r="I833" s="124"/>
      <c r="J833" s="124"/>
      <c r="K833" s="124"/>
      <c r="L833" s="124"/>
      <c r="M833" s="124"/>
    </row>
    <row r="834" spans="4:13">
      <c r="D834" s="124"/>
      <c r="E834" s="153"/>
      <c r="F834" s="154"/>
      <c r="G834" s="124"/>
      <c r="H834" s="124"/>
      <c r="I834" s="124"/>
      <c r="J834" s="124"/>
      <c r="K834" s="124"/>
      <c r="L834" s="124"/>
      <c r="M834" s="124"/>
    </row>
    <row r="835" spans="4:13">
      <c r="D835" s="124"/>
      <c r="E835" s="153"/>
      <c r="F835" s="154"/>
      <c r="G835" s="124"/>
      <c r="H835" s="124"/>
      <c r="I835" s="124"/>
      <c r="J835" s="124"/>
      <c r="K835" s="124"/>
      <c r="L835" s="124"/>
      <c r="M835" s="124"/>
    </row>
    <row r="836" spans="4:13">
      <c r="D836" s="124"/>
      <c r="E836" s="153"/>
      <c r="F836" s="154"/>
      <c r="G836" s="124"/>
      <c r="H836" s="124"/>
      <c r="I836" s="124"/>
      <c r="J836" s="124"/>
      <c r="K836" s="124"/>
      <c r="L836" s="124"/>
      <c r="M836" s="124"/>
    </row>
    <row r="837" spans="4:13">
      <c r="D837" s="124"/>
      <c r="E837" s="153"/>
      <c r="F837" s="154"/>
      <c r="G837" s="124"/>
      <c r="H837" s="124"/>
      <c r="I837" s="124"/>
      <c r="J837" s="124"/>
      <c r="K837" s="124"/>
      <c r="L837" s="124"/>
      <c r="M837" s="124"/>
    </row>
    <row r="838" spans="4:13">
      <c r="D838" s="124"/>
      <c r="E838" s="153"/>
      <c r="F838" s="154"/>
      <c r="G838" s="124"/>
      <c r="H838" s="124"/>
      <c r="I838" s="124"/>
      <c r="J838" s="124"/>
      <c r="K838" s="124"/>
      <c r="L838" s="124"/>
      <c r="M838" s="124"/>
    </row>
    <row r="839" spans="4:13">
      <c r="D839" s="124"/>
      <c r="E839" s="153"/>
      <c r="F839" s="154"/>
      <c r="G839" s="124"/>
      <c r="H839" s="124"/>
      <c r="I839" s="124"/>
      <c r="J839" s="124"/>
      <c r="K839" s="124"/>
      <c r="L839" s="124"/>
      <c r="M839" s="124"/>
    </row>
    <row r="840" spans="4:13">
      <c r="D840" s="124"/>
      <c r="E840" s="153"/>
      <c r="F840" s="154"/>
      <c r="G840" s="124"/>
      <c r="H840" s="124"/>
      <c r="I840" s="124"/>
      <c r="J840" s="124"/>
      <c r="K840" s="124"/>
      <c r="L840" s="124"/>
      <c r="M840" s="124"/>
    </row>
    <row r="841" spans="4:13">
      <c r="D841" s="124"/>
      <c r="E841" s="153"/>
      <c r="F841" s="154"/>
      <c r="G841" s="124"/>
      <c r="H841" s="124"/>
      <c r="I841" s="124"/>
      <c r="J841" s="124"/>
      <c r="K841" s="124"/>
      <c r="L841" s="124"/>
      <c r="M841" s="124"/>
    </row>
    <row r="842" spans="4:13">
      <c r="D842" s="124"/>
      <c r="E842" s="153"/>
      <c r="F842" s="154"/>
      <c r="G842" s="124"/>
      <c r="H842" s="124"/>
      <c r="I842" s="124"/>
      <c r="J842" s="124"/>
      <c r="K842" s="124"/>
      <c r="L842" s="124"/>
      <c r="M842" s="124"/>
    </row>
    <row r="843" spans="4:13">
      <c r="D843" s="124"/>
      <c r="E843" s="153"/>
      <c r="F843" s="154"/>
      <c r="G843" s="124"/>
      <c r="H843" s="124"/>
      <c r="I843" s="124"/>
      <c r="J843" s="124"/>
      <c r="K843" s="124"/>
      <c r="L843" s="124"/>
      <c r="M843" s="124"/>
    </row>
    <row r="844" spans="4:13">
      <c r="D844" s="124"/>
      <c r="E844" s="153"/>
      <c r="F844" s="154"/>
      <c r="G844" s="124"/>
      <c r="H844" s="124"/>
      <c r="I844" s="124"/>
      <c r="J844" s="124"/>
      <c r="K844" s="124"/>
      <c r="L844" s="124"/>
      <c r="M844" s="124"/>
    </row>
    <row r="845" spans="4:13">
      <c r="D845" s="124"/>
      <c r="E845" s="153"/>
      <c r="F845" s="154"/>
      <c r="G845" s="124"/>
      <c r="H845" s="124"/>
      <c r="I845" s="124"/>
      <c r="J845" s="124"/>
      <c r="K845" s="124"/>
      <c r="L845" s="124"/>
      <c r="M845" s="124"/>
    </row>
    <row r="846" spans="4:13">
      <c r="D846" s="124"/>
      <c r="E846" s="153"/>
      <c r="F846" s="154"/>
      <c r="G846" s="124"/>
      <c r="H846" s="124"/>
      <c r="I846" s="124"/>
      <c r="J846" s="124"/>
      <c r="K846" s="124"/>
      <c r="L846" s="124"/>
      <c r="M846" s="124"/>
    </row>
    <row r="847" spans="4:13">
      <c r="D847" s="124"/>
      <c r="E847" s="153"/>
      <c r="F847" s="154"/>
      <c r="G847" s="124"/>
      <c r="H847" s="124"/>
      <c r="I847" s="124"/>
      <c r="J847" s="124"/>
      <c r="K847" s="124"/>
      <c r="L847" s="124"/>
      <c r="M847" s="124"/>
    </row>
    <row r="848" spans="4:13">
      <c r="D848" s="124"/>
      <c r="E848" s="153"/>
      <c r="F848" s="154"/>
      <c r="G848" s="124"/>
      <c r="H848" s="124"/>
      <c r="I848" s="124"/>
      <c r="J848" s="124"/>
      <c r="K848" s="124"/>
      <c r="L848" s="124"/>
      <c r="M848" s="124"/>
    </row>
    <row r="849" spans="4:13">
      <c r="D849" s="124"/>
      <c r="E849" s="153"/>
      <c r="F849" s="154"/>
      <c r="G849" s="124"/>
      <c r="H849" s="124"/>
      <c r="I849" s="124"/>
      <c r="J849" s="124"/>
      <c r="K849" s="124"/>
      <c r="L849" s="124"/>
      <c r="M849" s="124"/>
    </row>
    <row r="850" spans="4:13">
      <c r="D850" s="124"/>
      <c r="E850" s="153"/>
      <c r="F850" s="154"/>
      <c r="G850" s="124"/>
      <c r="H850" s="124"/>
      <c r="I850" s="124"/>
      <c r="J850" s="124"/>
      <c r="K850" s="124"/>
      <c r="L850" s="124"/>
      <c r="M850" s="124"/>
    </row>
    <row r="851" spans="4:13">
      <c r="D851" s="124"/>
      <c r="E851" s="153"/>
      <c r="F851" s="154"/>
      <c r="G851" s="124"/>
      <c r="H851" s="124"/>
      <c r="I851" s="124"/>
      <c r="J851" s="124"/>
      <c r="K851" s="124"/>
      <c r="L851" s="124"/>
      <c r="M851" s="124"/>
    </row>
    <row r="852" spans="4:13">
      <c r="D852" s="124"/>
      <c r="E852" s="153"/>
      <c r="F852" s="154"/>
      <c r="G852" s="124"/>
      <c r="H852" s="124"/>
      <c r="I852" s="124"/>
      <c r="J852" s="124"/>
      <c r="K852" s="124"/>
      <c r="L852" s="124"/>
      <c r="M852" s="124"/>
    </row>
    <row r="853" spans="4:13">
      <c r="D853" s="124"/>
      <c r="E853" s="153"/>
      <c r="F853" s="154"/>
      <c r="G853" s="124"/>
      <c r="H853" s="124"/>
      <c r="I853" s="124"/>
      <c r="J853" s="124"/>
      <c r="K853" s="124"/>
      <c r="L853" s="124"/>
      <c r="M853" s="124"/>
    </row>
    <row r="854" spans="4:13">
      <c r="D854" s="124"/>
      <c r="E854" s="153"/>
      <c r="F854" s="154"/>
      <c r="G854" s="124"/>
      <c r="H854" s="124"/>
      <c r="I854" s="124"/>
      <c r="J854" s="124"/>
      <c r="K854" s="124"/>
      <c r="L854" s="124"/>
      <c r="M854" s="124"/>
    </row>
    <row r="855" spans="4:13">
      <c r="D855" s="124"/>
      <c r="E855" s="153"/>
      <c r="F855" s="154"/>
      <c r="G855" s="124"/>
      <c r="H855" s="124"/>
      <c r="I855" s="124"/>
      <c r="J855" s="124"/>
      <c r="K855" s="124"/>
      <c r="L855" s="124"/>
      <c r="M855" s="124"/>
    </row>
    <row r="856" spans="4:13">
      <c r="D856" s="124"/>
      <c r="E856" s="153"/>
      <c r="F856" s="154"/>
      <c r="G856" s="124"/>
      <c r="H856" s="124"/>
      <c r="I856" s="124"/>
      <c r="J856" s="124"/>
      <c r="K856" s="124"/>
      <c r="L856" s="124"/>
      <c r="M856" s="124"/>
    </row>
    <row r="857" spans="4:13">
      <c r="D857" s="124"/>
      <c r="E857" s="153"/>
      <c r="F857" s="154"/>
      <c r="G857" s="124"/>
      <c r="H857" s="124"/>
      <c r="I857" s="124"/>
      <c r="J857" s="124"/>
      <c r="K857" s="124"/>
      <c r="L857" s="124"/>
      <c r="M857" s="124"/>
    </row>
    <row r="858" spans="4:13">
      <c r="D858" s="124"/>
      <c r="E858" s="153"/>
      <c r="F858" s="154"/>
      <c r="G858" s="124"/>
      <c r="H858" s="124"/>
      <c r="I858" s="124"/>
      <c r="J858" s="124"/>
      <c r="K858" s="124"/>
      <c r="L858" s="124"/>
      <c r="M858" s="124"/>
    </row>
    <row r="859" spans="4:13">
      <c r="D859" s="124"/>
      <c r="E859" s="153"/>
      <c r="F859" s="154"/>
      <c r="G859" s="124"/>
      <c r="H859" s="124"/>
      <c r="I859" s="124"/>
      <c r="J859" s="124"/>
      <c r="K859" s="124"/>
      <c r="L859" s="124"/>
      <c r="M859" s="124"/>
    </row>
    <row r="860" spans="4:13">
      <c r="D860" s="124"/>
      <c r="E860" s="153"/>
      <c r="F860" s="154"/>
      <c r="G860" s="124"/>
      <c r="H860" s="124"/>
      <c r="I860" s="124"/>
      <c r="J860" s="124"/>
      <c r="K860" s="124"/>
      <c r="L860" s="124"/>
      <c r="M860" s="124"/>
    </row>
    <row r="861" spans="4:13">
      <c r="D861" s="124"/>
      <c r="E861" s="153"/>
      <c r="F861" s="154"/>
      <c r="G861" s="124"/>
      <c r="H861" s="124"/>
      <c r="I861" s="124"/>
      <c r="J861" s="124"/>
      <c r="K861" s="124"/>
      <c r="L861" s="124"/>
      <c r="M861" s="124"/>
    </row>
    <row r="862" spans="4:13">
      <c r="D862" s="124"/>
      <c r="E862" s="153"/>
      <c r="F862" s="154"/>
      <c r="G862" s="124"/>
      <c r="H862" s="124"/>
      <c r="I862" s="124"/>
      <c r="J862" s="124"/>
      <c r="K862" s="124"/>
      <c r="L862" s="124"/>
      <c r="M862" s="124"/>
    </row>
    <row r="863" spans="4:13">
      <c r="D863" s="124"/>
      <c r="E863" s="153"/>
      <c r="F863" s="154"/>
      <c r="G863" s="124"/>
      <c r="H863" s="124"/>
      <c r="I863" s="124"/>
      <c r="J863" s="124"/>
      <c r="K863" s="124"/>
      <c r="L863" s="124"/>
      <c r="M863" s="124"/>
    </row>
    <row r="864" spans="4:13">
      <c r="D864" s="124"/>
      <c r="E864" s="153"/>
      <c r="F864" s="154"/>
      <c r="G864" s="124"/>
      <c r="H864" s="124"/>
      <c r="I864" s="124"/>
      <c r="J864" s="124"/>
      <c r="K864" s="124"/>
      <c r="L864" s="124"/>
      <c r="M864" s="124"/>
    </row>
    <row r="865" spans="4:13">
      <c r="D865" s="124"/>
      <c r="E865" s="153"/>
      <c r="F865" s="154"/>
      <c r="G865" s="124"/>
      <c r="H865" s="124"/>
      <c r="I865" s="124"/>
      <c r="J865" s="124"/>
      <c r="K865" s="124"/>
      <c r="L865" s="124"/>
      <c r="M865" s="124"/>
    </row>
    <row r="866" spans="4:13">
      <c r="D866" s="124"/>
      <c r="E866" s="153"/>
      <c r="F866" s="154"/>
      <c r="G866" s="124"/>
      <c r="H866" s="124"/>
      <c r="I866" s="124"/>
      <c r="J866" s="124"/>
      <c r="K866" s="124"/>
      <c r="L866" s="124"/>
      <c r="M866" s="124"/>
    </row>
    <row r="867" spans="4:13">
      <c r="D867" s="124"/>
      <c r="E867" s="153"/>
      <c r="F867" s="154"/>
      <c r="G867" s="124"/>
      <c r="H867" s="124"/>
      <c r="I867" s="124"/>
      <c r="J867" s="124"/>
      <c r="K867" s="124"/>
      <c r="L867" s="124"/>
      <c r="M867" s="124"/>
    </row>
    <row r="868" spans="4:13">
      <c r="D868" s="124"/>
      <c r="E868" s="153"/>
      <c r="F868" s="154"/>
      <c r="G868" s="124"/>
      <c r="H868" s="124"/>
      <c r="I868" s="124"/>
      <c r="J868" s="124"/>
      <c r="K868" s="124"/>
      <c r="L868" s="124"/>
      <c r="M868" s="124"/>
    </row>
    <row r="869" spans="4:13">
      <c r="D869" s="124"/>
      <c r="E869" s="153"/>
      <c r="F869" s="154"/>
      <c r="G869" s="124"/>
      <c r="H869" s="124"/>
      <c r="I869" s="124"/>
      <c r="J869" s="124"/>
      <c r="K869" s="124"/>
      <c r="L869" s="124"/>
      <c r="M869" s="124"/>
    </row>
    <row r="870" spans="4:13">
      <c r="D870" s="124"/>
      <c r="E870" s="153"/>
      <c r="F870" s="154"/>
      <c r="G870" s="124"/>
      <c r="H870" s="124"/>
      <c r="I870" s="124"/>
      <c r="J870" s="124"/>
      <c r="K870" s="124"/>
      <c r="L870" s="124"/>
      <c r="M870" s="124"/>
    </row>
    <row r="871" spans="4:13">
      <c r="D871" s="124"/>
      <c r="E871" s="153"/>
      <c r="F871" s="154"/>
      <c r="G871" s="124"/>
      <c r="H871" s="124"/>
      <c r="I871" s="124"/>
      <c r="J871" s="124"/>
      <c r="K871" s="124"/>
      <c r="L871" s="124"/>
      <c r="M871" s="124"/>
    </row>
    <row r="872" spans="4:13">
      <c r="D872" s="124"/>
      <c r="E872" s="153"/>
      <c r="F872" s="154"/>
      <c r="G872" s="124"/>
      <c r="H872" s="124"/>
      <c r="I872" s="124"/>
      <c r="J872" s="124"/>
      <c r="K872" s="124"/>
      <c r="L872" s="124"/>
      <c r="M872" s="124"/>
    </row>
    <row r="873" spans="4:13">
      <c r="D873" s="124"/>
      <c r="E873" s="153"/>
      <c r="F873" s="154"/>
      <c r="G873" s="124"/>
      <c r="H873" s="124"/>
      <c r="I873" s="124"/>
      <c r="J873" s="124"/>
      <c r="K873" s="124"/>
      <c r="L873" s="124"/>
      <c r="M873" s="124"/>
    </row>
    <row r="874" spans="4:13">
      <c r="D874" s="124"/>
      <c r="E874" s="153"/>
      <c r="F874" s="154"/>
      <c r="G874" s="124"/>
      <c r="H874" s="124"/>
      <c r="I874" s="124"/>
      <c r="J874" s="124"/>
      <c r="K874" s="124"/>
      <c r="L874" s="124"/>
      <c r="M874" s="124"/>
    </row>
    <row r="875" spans="4:13">
      <c r="D875" s="124"/>
      <c r="E875" s="153"/>
      <c r="F875" s="154"/>
      <c r="G875" s="124"/>
      <c r="H875" s="124"/>
      <c r="I875" s="124"/>
      <c r="J875" s="124"/>
      <c r="K875" s="124"/>
      <c r="L875" s="124"/>
      <c r="M875" s="124"/>
    </row>
    <row r="876" spans="4:13">
      <c r="D876" s="124"/>
      <c r="E876" s="153"/>
      <c r="F876" s="154"/>
      <c r="G876" s="124"/>
      <c r="H876" s="124"/>
      <c r="I876" s="124"/>
      <c r="J876" s="124"/>
      <c r="K876" s="124"/>
      <c r="L876" s="124"/>
      <c r="M876" s="124"/>
    </row>
    <row r="877" spans="4:13">
      <c r="D877" s="124"/>
      <c r="E877" s="153"/>
      <c r="F877" s="154"/>
      <c r="G877" s="124"/>
      <c r="H877" s="124"/>
      <c r="I877" s="124"/>
      <c r="J877" s="124"/>
      <c r="K877" s="124"/>
      <c r="L877" s="124"/>
      <c r="M877" s="124"/>
    </row>
    <row r="878" spans="4:13">
      <c r="D878" s="124"/>
      <c r="E878" s="153"/>
      <c r="F878" s="154"/>
      <c r="G878" s="124"/>
      <c r="H878" s="124"/>
      <c r="I878" s="124"/>
      <c r="J878" s="124"/>
      <c r="K878" s="124"/>
      <c r="L878" s="124"/>
      <c r="M878" s="124"/>
    </row>
    <row r="879" spans="4:13">
      <c r="D879" s="124"/>
      <c r="E879" s="153"/>
      <c r="F879" s="154"/>
      <c r="G879" s="124"/>
      <c r="H879" s="124"/>
      <c r="I879" s="124"/>
      <c r="J879" s="124"/>
      <c r="K879" s="124"/>
      <c r="L879" s="124"/>
      <c r="M879" s="124"/>
    </row>
    <row r="880" spans="4:13">
      <c r="D880" s="124"/>
      <c r="E880" s="153"/>
      <c r="F880" s="154"/>
      <c r="G880" s="124"/>
      <c r="H880" s="124"/>
      <c r="I880" s="124"/>
      <c r="J880" s="124"/>
      <c r="K880" s="124"/>
      <c r="L880" s="124"/>
      <c r="M880" s="124"/>
    </row>
    <row r="881" spans="4:13">
      <c r="D881" s="124"/>
      <c r="E881" s="153"/>
      <c r="F881" s="154"/>
      <c r="G881" s="124"/>
      <c r="H881" s="124"/>
      <c r="I881" s="124"/>
      <c r="J881" s="124"/>
      <c r="K881" s="124"/>
      <c r="L881" s="124"/>
      <c r="M881" s="124"/>
    </row>
    <row r="882" spans="4:13">
      <c r="D882" s="124"/>
      <c r="E882" s="153"/>
      <c r="F882" s="154"/>
      <c r="G882" s="124"/>
      <c r="H882" s="124"/>
      <c r="I882" s="124"/>
      <c r="J882" s="124"/>
      <c r="K882" s="124"/>
      <c r="L882" s="124"/>
      <c r="M882" s="124"/>
    </row>
    <row r="883" spans="4:13">
      <c r="D883" s="124"/>
      <c r="E883" s="153"/>
      <c r="F883" s="154"/>
      <c r="G883" s="124"/>
      <c r="H883" s="124"/>
      <c r="I883" s="124"/>
      <c r="J883" s="124"/>
      <c r="K883" s="124"/>
      <c r="L883" s="124"/>
      <c r="M883" s="124"/>
    </row>
    <row r="884" spans="4:13">
      <c r="D884" s="124"/>
      <c r="E884" s="153"/>
      <c r="F884" s="154"/>
      <c r="G884" s="124"/>
      <c r="H884" s="124"/>
      <c r="I884" s="124"/>
      <c r="J884" s="124"/>
      <c r="K884" s="124"/>
      <c r="L884" s="124"/>
      <c r="M884" s="124"/>
    </row>
    <row r="885" spans="4:13">
      <c r="D885" s="124"/>
      <c r="E885" s="153"/>
      <c r="F885" s="154"/>
      <c r="G885" s="124"/>
      <c r="H885" s="124"/>
      <c r="I885" s="124"/>
      <c r="J885" s="124"/>
      <c r="K885" s="124"/>
      <c r="L885" s="124"/>
      <c r="M885" s="124"/>
    </row>
    <row r="886" spans="4:13">
      <c r="D886" s="124"/>
      <c r="E886" s="153"/>
      <c r="F886" s="154"/>
      <c r="G886" s="124"/>
      <c r="H886" s="124"/>
      <c r="I886" s="124"/>
      <c r="J886" s="124"/>
      <c r="K886" s="124"/>
      <c r="L886" s="124"/>
      <c r="M886" s="124"/>
    </row>
    <row r="887" spans="4:13">
      <c r="D887" s="124"/>
      <c r="E887" s="153"/>
      <c r="F887" s="154"/>
      <c r="G887" s="124"/>
      <c r="H887" s="124"/>
      <c r="I887" s="124"/>
      <c r="J887" s="124"/>
      <c r="K887" s="124"/>
      <c r="L887" s="124"/>
      <c r="M887" s="124"/>
    </row>
    <row r="888" spans="4:13">
      <c r="D888" s="124"/>
      <c r="E888" s="153"/>
      <c r="F888" s="154"/>
      <c r="G888" s="124"/>
      <c r="H888" s="124"/>
      <c r="I888" s="124"/>
      <c r="J888" s="124"/>
      <c r="K888" s="124"/>
      <c r="L888" s="124"/>
      <c r="M888" s="124"/>
    </row>
    <row r="889" spans="4:13">
      <c r="D889" s="124"/>
      <c r="E889" s="153"/>
      <c r="F889" s="154"/>
      <c r="G889" s="124"/>
      <c r="H889" s="124"/>
      <c r="I889" s="124"/>
      <c r="J889" s="124"/>
      <c r="K889" s="124"/>
      <c r="L889" s="124"/>
      <c r="M889" s="124"/>
    </row>
    <row r="890" spans="4:13">
      <c r="D890" s="124"/>
      <c r="E890" s="153"/>
      <c r="F890" s="154"/>
      <c r="G890" s="124"/>
      <c r="H890" s="124"/>
      <c r="I890" s="124"/>
      <c r="J890" s="124"/>
      <c r="K890" s="124"/>
      <c r="L890" s="124"/>
      <c r="M890" s="124"/>
    </row>
    <row r="891" spans="4:13">
      <c r="D891" s="124"/>
      <c r="E891" s="153"/>
      <c r="F891" s="154"/>
      <c r="G891" s="124"/>
      <c r="H891" s="124"/>
      <c r="I891" s="124"/>
      <c r="J891" s="124"/>
      <c r="K891" s="124"/>
      <c r="L891" s="124"/>
      <c r="M891" s="124"/>
    </row>
    <row r="892" spans="4:13">
      <c r="D892" s="124"/>
      <c r="E892" s="153"/>
      <c r="F892" s="154"/>
      <c r="G892" s="124"/>
      <c r="H892" s="124"/>
      <c r="I892" s="124"/>
      <c r="J892" s="124"/>
      <c r="K892" s="124"/>
      <c r="L892" s="124"/>
      <c r="M892" s="124"/>
    </row>
    <row r="893" spans="4:13">
      <c r="D893" s="124"/>
      <c r="E893" s="153"/>
      <c r="F893" s="154"/>
      <c r="G893" s="124"/>
      <c r="H893" s="124"/>
      <c r="I893" s="124"/>
      <c r="J893" s="124"/>
      <c r="K893" s="124"/>
      <c r="L893" s="124"/>
      <c r="M893" s="124"/>
    </row>
    <row r="894" spans="4:13">
      <c r="D894" s="124"/>
      <c r="E894" s="153"/>
      <c r="F894" s="154"/>
      <c r="G894" s="124"/>
      <c r="H894" s="124"/>
      <c r="I894" s="124"/>
      <c r="J894" s="124"/>
      <c r="K894" s="124"/>
      <c r="L894" s="124"/>
      <c r="M894" s="124"/>
    </row>
    <row r="895" spans="4:13">
      <c r="D895" s="124"/>
      <c r="E895" s="153"/>
      <c r="F895" s="154"/>
      <c r="G895" s="124"/>
      <c r="H895" s="124"/>
      <c r="I895" s="124"/>
      <c r="J895" s="124"/>
      <c r="K895" s="124"/>
      <c r="L895" s="124"/>
      <c r="M895" s="124"/>
    </row>
    <row r="896" spans="4:13">
      <c r="D896" s="124"/>
      <c r="E896" s="153"/>
      <c r="F896" s="154"/>
      <c r="G896" s="124"/>
      <c r="H896" s="124"/>
      <c r="I896" s="124"/>
      <c r="J896" s="124"/>
      <c r="K896" s="124"/>
      <c r="L896" s="124"/>
      <c r="M896" s="124"/>
    </row>
    <row r="897" spans="4:13">
      <c r="D897" s="124"/>
      <c r="E897" s="153"/>
      <c r="F897" s="154"/>
      <c r="G897" s="124"/>
      <c r="H897" s="124"/>
      <c r="I897" s="124"/>
      <c r="J897" s="124"/>
      <c r="K897" s="124"/>
      <c r="L897" s="124"/>
      <c r="M897" s="124"/>
    </row>
    <row r="898" spans="4:13">
      <c r="D898" s="124"/>
      <c r="E898" s="153"/>
      <c r="F898" s="154"/>
      <c r="G898" s="124"/>
      <c r="H898" s="124"/>
      <c r="I898" s="124"/>
      <c r="J898" s="124"/>
      <c r="K898" s="124"/>
      <c r="L898" s="124"/>
      <c r="M898" s="124"/>
    </row>
    <row r="899" spans="4:13">
      <c r="D899" s="124"/>
      <c r="E899" s="153"/>
      <c r="F899" s="154"/>
      <c r="G899" s="124"/>
      <c r="H899" s="124"/>
      <c r="I899" s="124"/>
      <c r="J899" s="124"/>
      <c r="K899" s="124"/>
      <c r="L899" s="124"/>
      <c r="M899" s="124"/>
    </row>
    <row r="900" spans="4:13">
      <c r="D900" s="124"/>
      <c r="E900" s="153"/>
      <c r="F900" s="154"/>
      <c r="G900" s="124"/>
      <c r="H900" s="124"/>
      <c r="I900" s="124"/>
      <c r="J900" s="124"/>
      <c r="K900" s="124"/>
      <c r="L900" s="124"/>
      <c r="M900" s="124"/>
    </row>
    <row r="901" spans="4:13">
      <c r="D901" s="124"/>
      <c r="E901" s="153"/>
      <c r="F901" s="154"/>
      <c r="G901" s="124"/>
      <c r="H901" s="124"/>
      <c r="I901" s="124"/>
      <c r="J901" s="124"/>
      <c r="K901" s="124"/>
      <c r="L901" s="124"/>
      <c r="M901" s="124"/>
    </row>
    <row r="902" spans="4:13">
      <c r="D902" s="124"/>
      <c r="E902" s="153"/>
      <c r="F902" s="154"/>
      <c r="G902" s="124"/>
      <c r="H902" s="124"/>
      <c r="I902" s="124"/>
      <c r="J902" s="124"/>
      <c r="K902" s="124"/>
      <c r="L902" s="124"/>
      <c r="M902" s="124"/>
    </row>
    <row r="903" spans="4:13">
      <c r="D903" s="124"/>
      <c r="E903" s="153"/>
      <c r="F903" s="154"/>
      <c r="G903" s="124"/>
      <c r="H903" s="124"/>
      <c r="I903" s="124"/>
      <c r="J903" s="124"/>
      <c r="K903" s="124"/>
      <c r="L903" s="124"/>
      <c r="M903" s="124"/>
    </row>
    <row r="904" spans="4:13">
      <c r="D904" s="124"/>
      <c r="E904" s="153"/>
      <c r="F904" s="154"/>
      <c r="G904" s="124"/>
      <c r="H904" s="124"/>
      <c r="I904" s="124"/>
      <c r="J904" s="124"/>
      <c r="K904" s="124"/>
      <c r="L904" s="124"/>
      <c r="M904" s="124"/>
    </row>
    <row r="905" spans="4:13">
      <c r="D905" s="124"/>
      <c r="E905" s="153"/>
      <c r="F905" s="154"/>
      <c r="G905" s="124"/>
      <c r="H905" s="124"/>
      <c r="I905" s="124"/>
      <c r="J905" s="124"/>
      <c r="K905" s="124"/>
      <c r="L905" s="124"/>
      <c r="M905" s="124"/>
    </row>
    <row r="906" spans="4:13">
      <c r="D906" s="124"/>
      <c r="E906" s="153"/>
      <c r="F906" s="154"/>
      <c r="G906" s="124"/>
      <c r="H906" s="124"/>
      <c r="I906" s="124"/>
      <c r="J906" s="124"/>
      <c r="K906" s="124"/>
      <c r="L906" s="124"/>
      <c r="M906" s="124"/>
    </row>
    <row r="907" spans="4:13">
      <c r="D907" s="124"/>
      <c r="E907" s="153"/>
      <c r="F907" s="154"/>
      <c r="G907" s="124"/>
      <c r="H907" s="124"/>
      <c r="I907" s="124"/>
      <c r="J907" s="124"/>
      <c r="K907" s="124"/>
      <c r="L907" s="124"/>
      <c r="M907" s="124"/>
    </row>
    <row r="908" spans="4:13">
      <c r="D908" s="124"/>
      <c r="E908" s="153"/>
      <c r="F908" s="154"/>
      <c r="G908" s="124"/>
      <c r="H908" s="124"/>
      <c r="I908" s="124"/>
      <c r="J908" s="124"/>
      <c r="K908" s="124"/>
      <c r="L908" s="124"/>
      <c r="M908" s="124"/>
    </row>
    <row r="909" spans="4:13">
      <c r="D909" s="124"/>
      <c r="E909" s="153"/>
      <c r="F909" s="154"/>
      <c r="G909" s="124"/>
      <c r="H909" s="124"/>
      <c r="I909" s="124"/>
      <c r="J909" s="124"/>
      <c r="K909" s="124"/>
      <c r="L909" s="124"/>
      <c r="M909" s="124"/>
    </row>
    <row r="910" spans="4:13">
      <c r="D910" s="124"/>
      <c r="E910" s="153"/>
      <c r="F910" s="154"/>
      <c r="G910" s="124"/>
      <c r="H910" s="124"/>
      <c r="I910" s="124"/>
      <c r="J910" s="124"/>
      <c r="K910" s="124"/>
      <c r="L910" s="124"/>
      <c r="M910" s="124"/>
    </row>
    <row r="911" spans="4:13">
      <c r="D911" s="124"/>
      <c r="E911" s="153"/>
      <c r="F911" s="154"/>
      <c r="G911" s="124"/>
      <c r="H911" s="124"/>
      <c r="I911" s="124"/>
      <c r="J911" s="124"/>
      <c r="K911" s="124"/>
      <c r="L911" s="124"/>
      <c r="M911" s="124"/>
    </row>
    <row r="912" spans="4:13">
      <c r="D912" s="124"/>
      <c r="E912" s="153"/>
      <c r="F912" s="154"/>
      <c r="G912" s="124"/>
      <c r="H912" s="124"/>
      <c r="I912" s="124"/>
      <c r="J912" s="124"/>
      <c r="K912" s="124"/>
      <c r="L912" s="124"/>
      <c r="M912" s="124"/>
    </row>
    <row r="913" spans="4:13">
      <c r="D913" s="124"/>
      <c r="E913" s="153"/>
      <c r="F913" s="154"/>
      <c r="G913" s="124"/>
      <c r="H913" s="124"/>
      <c r="I913" s="124"/>
      <c r="J913" s="124"/>
      <c r="K913" s="124"/>
      <c r="L913" s="124"/>
      <c r="M913" s="124"/>
    </row>
    <row r="914" spans="4:13">
      <c r="D914" s="124"/>
      <c r="E914" s="153"/>
      <c r="F914" s="154"/>
      <c r="G914" s="124"/>
      <c r="H914" s="124"/>
      <c r="I914" s="124"/>
      <c r="J914" s="124"/>
      <c r="K914" s="124"/>
      <c r="L914" s="124"/>
      <c r="M914" s="124"/>
    </row>
    <row r="915" spans="4:13">
      <c r="D915" s="124"/>
      <c r="E915" s="153"/>
      <c r="F915" s="154"/>
      <c r="G915" s="124"/>
      <c r="H915" s="124"/>
      <c r="I915" s="124"/>
      <c r="J915" s="124"/>
      <c r="K915" s="124"/>
      <c r="L915" s="124"/>
      <c r="M915" s="124"/>
    </row>
    <row r="916" spans="4:13">
      <c r="D916" s="124"/>
      <c r="E916" s="153"/>
      <c r="F916" s="154"/>
      <c r="G916" s="124"/>
      <c r="H916" s="124"/>
      <c r="I916" s="124"/>
      <c r="J916" s="124"/>
      <c r="K916" s="124"/>
      <c r="L916" s="124"/>
      <c r="M916" s="124"/>
    </row>
    <row r="917" spans="4:13">
      <c r="D917" s="124"/>
      <c r="E917" s="153"/>
      <c r="F917" s="154"/>
      <c r="G917" s="124"/>
      <c r="H917" s="124"/>
      <c r="I917" s="124"/>
      <c r="J917" s="124"/>
      <c r="K917" s="124"/>
      <c r="L917" s="124"/>
      <c r="M917" s="124"/>
    </row>
    <row r="918" spans="4:13">
      <c r="D918" s="124"/>
      <c r="E918" s="153"/>
      <c r="F918" s="154"/>
      <c r="G918" s="124"/>
      <c r="H918" s="124"/>
      <c r="I918" s="124"/>
      <c r="J918" s="124"/>
      <c r="K918" s="124"/>
      <c r="L918" s="124"/>
      <c r="M918" s="124"/>
    </row>
    <row r="919" spans="4:13">
      <c r="D919" s="124"/>
      <c r="E919" s="153"/>
      <c r="F919" s="154"/>
      <c r="G919" s="124"/>
      <c r="H919" s="124"/>
      <c r="I919" s="124"/>
      <c r="J919" s="124"/>
      <c r="K919" s="124"/>
      <c r="L919" s="124"/>
      <c r="M919" s="124"/>
    </row>
    <row r="920" spans="4:13">
      <c r="D920" s="124"/>
      <c r="E920" s="153"/>
      <c r="F920" s="154"/>
      <c r="G920" s="124"/>
      <c r="H920" s="124"/>
      <c r="I920" s="124"/>
      <c r="J920" s="124"/>
      <c r="K920" s="124"/>
      <c r="L920" s="124"/>
      <c r="M920" s="124"/>
    </row>
    <row r="921" spans="4:13">
      <c r="D921" s="124"/>
      <c r="E921" s="153"/>
      <c r="F921" s="154"/>
      <c r="G921" s="124"/>
      <c r="H921" s="124"/>
      <c r="I921" s="124"/>
      <c r="J921" s="124"/>
      <c r="K921" s="124"/>
      <c r="L921" s="124"/>
      <c r="M921" s="124"/>
    </row>
    <row r="922" spans="4:13">
      <c r="D922" s="124"/>
      <c r="E922" s="153"/>
      <c r="F922" s="154"/>
      <c r="G922" s="124"/>
      <c r="H922" s="124"/>
      <c r="I922" s="124"/>
      <c r="J922" s="124"/>
      <c r="K922" s="124"/>
      <c r="L922" s="124"/>
      <c r="M922" s="124"/>
    </row>
    <row r="923" spans="4:13">
      <c r="D923" s="124"/>
      <c r="E923" s="153"/>
      <c r="F923" s="154"/>
      <c r="G923" s="124"/>
      <c r="H923" s="124"/>
      <c r="I923" s="124"/>
      <c r="J923" s="124"/>
      <c r="K923" s="124"/>
      <c r="L923" s="124"/>
      <c r="M923" s="124"/>
    </row>
    <row r="924" spans="4:13">
      <c r="D924" s="124"/>
      <c r="E924" s="153"/>
      <c r="F924" s="154"/>
      <c r="G924" s="124"/>
      <c r="H924" s="124"/>
      <c r="I924" s="124"/>
      <c r="J924" s="124"/>
      <c r="K924" s="124"/>
      <c r="L924" s="124"/>
      <c r="M924" s="124"/>
    </row>
    <row r="925" spans="4:13">
      <c r="D925" s="124"/>
      <c r="E925" s="153"/>
      <c r="F925" s="154"/>
      <c r="G925" s="124"/>
      <c r="H925" s="124"/>
      <c r="I925" s="124"/>
      <c r="J925" s="124"/>
      <c r="K925" s="124"/>
      <c r="L925" s="124"/>
      <c r="M925" s="124"/>
    </row>
    <row r="926" spans="4:13">
      <c r="D926" s="124"/>
      <c r="E926" s="153"/>
      <c r="F926" s="154"/>
      <c r="G926" s="124"/>
      <c r="H926" s="124"/>
      <c r="I926" s="124"/>
      <c r="J926" s="124"/>
      <c r="K926" s="124"/>
      <c r="L926" s="124"/>
      <c r="M926" s="124"/>
    </row>
    <row r="927" spans="4:13">
      <c r="D927" s="124"/>
      <c r="E927" s="153"/>
      <c r="F927" s="154"/>
      <c r="G927" s="124"/>
      <c r="H927" s="124"/>
      <c r="I927" s="124"/>
      <c r="J927" s="124"/>
      <c r="K927" s="124"/>
      <c r="L927" s="124"/>
      <c r="M927" s="124"/>
    </row>
    <row r="928" spans="4:13">
      <c r="D928" s="124"/>
      <c r="E928" s="153"/>
      <c r="F928" s="154"/>
      <c r="G928" s="124"/>
      <c r="H928" s="124"/>
      <c r="I928" s="124"/>
      <c r="J928" s="124"/>
      <c r="K928" s="124"/>
      <c r="L928" s="124"/>
      <c r="M928" s="124"/>
    </row>
    <row r="929" spans="4:13">
      <c r="D929" s="124"/>
      <c r="E929" s="153"/>
      <c r="F929" s="154"/>
      <c r="G929" s="124"/>
      <c r="H929" s="124"/>
      <c r="I929" s="124"/>
      <c r="J929" s="124"/>
      <c r="K929" s="124"/>
      <c r="L929" s="124"/>
      <c r="M929" s="124"/>
    </row>
    <row r="930" spans="4:13">
      <c r="D930" s="124"/>
      <c r="E930" s="153"/>
      <c r="F930" s="154"/>
      <c r="G930" s="124"/>
      <c r="H930" s="124"/>
      <c r="I930" s="124"/>
      <c r="J930" s="124"/>
      <c r="K930" s="124"/>
      <c r="L930" s="124"/>
      <c r="M930" s="124"/>
    </row>
    <row r="931" spans="4:13">
      <c r="D931" s="124"/>
      <c r="E931" s="153"/>
      <c r="F931" s="154"/>
      <c r="G931" s="124"/>
      <c r="H931" s="124"/>
      <c r="I931" s="124"/>
      <c r="J931" s="124"/>
      <c r="K931" s="124"/>
      <c r="L931" s="124"/>
      <c r="M931" s="124"/>
    </row>
    <row r="932" spans="4:13">
      <c r="D932" s="124"/>
      <c r="E932" s="153"/>
      <c r="F932" s="154"/>
      <c r="G932" s="124"/>
      <c r="H932" s="124"/>
      <c r="I932" s="124"/>
      <c r="J932" s="124"/>
      <c r="K932" s="124"/>
      <c r="L932" s="124"/>
      <c r="M932" s="124"/>
    </row>
    <row r="933" spans="4:13">
      <c r="D933" s="124"/>
      <c r="E933" s="153"/>
      <c r="F933" s="154"/>
      <c r="G933" s="124"/>
      <c r="H933" s="124"/>
      <c r="I933" s="124"/>
      <c r="J933" s="124"/>
      <c r="K933" s="124"/>
      <c r="L933" s="124"/>
      <c r="M933" s="124"/>
    </row>
    <row r="934" spans="4:13">
      <c r="D934" s="124"/>
      <c r="E934" s="153"/>
      <c r="F934" s="154"/>
      <c r="G934" s="124"/>
      <c r="H934" s="124"/>
      <c r="I934" s="124"/>
      <c r="J934" s="124"/>
      <c r="K934" s="124"/>
      <c r="L934" s="124"/>
      <c r="M934" s="124"/>
    </row>
    <row r="935" spans="4:13">
      <c r="D935" s="124"/>
      <c r="E935" s="153"/>
      <c r="F935" s="154"/>
      <c r="G935" s="124"/>
      <c r="H935" s="124"/>
      <c r="I935" s="124"/>
      <c r="J935" s="124"/>
      <c r="K935" s="124"/>
      <c r="L935" s="124"/>
      <c r="M935" s="124"/>
    </row>
    <row r="936" spans="4:13">
      <c r="D936" s="124"/>
      <c r="E936" s="153"/>
      <c r="F936" s="154"/>
      <c r="G936" s="124"/>
      <c r="H936" s="124"/>
      <c r="I936" s="124"/>
      <c r="J936" s="124"/>
      <c r="K936" s="124"/>
      <c r="L936" s="124"/>
      <c r="M936" s="124"/>
    </row>
    <row r="937" spans="4:13">
      <c r="D937" s="124"/>
      <c r="E937" s="153"/>
      <c r="F937" s="154"/>
      <c r="G937" s="124"/>
      <c r="H937" s="124"/>
      <c r="I937" s="124"/>
      <c r="J937" s="124"/>
      <c r="K937" s="124"/>
      <c r="L937" s="124"/>
      <c r="M937" s="124"/>
    </row>
    <row r="938" spans="4:13">
      <c r="D938" s="124"/>
      <c r="E938" s="153"/>
      <c r="F938" s="154"/>
      <c r="G938" s="124"/>
      <c r="H938" s="124"/>
      <c r="I938" s="124"/>
      <c r="J938" s="124"/>
      <c r="K938" s="124"/>
      <c r="L938" s="124"/>
      <c r="M938" s="124"/>
    </row>
    <row r="939" spans="4:13">
      <c r="D939" s="124"/>
      <c r="E939" s="153"/>
      <c r="F939" s="154"/>
      <c r="G939" s="124"/>
      <c r="H939" s="124"/>
      <c r="I939" s="124"/>
      <c r="J939" s="124"/>
      <c r="K939" s="124"/>
      <c r="L939" s="124"/>
      <c r="M939" s="124"/>
    </row>
    <row r="940" spans="4:13">
      <c r="D940" s="124"/>
      <c r="E940" s="153"/>
      <c r="F940" s="154"/>
      <c r="G940" s="124"/>
      <c r="H940" s="124"/>
      <c r="I940" s="124"/>
      <c r="J940" s="124"/>
      <c r="K940" s="124"/>
      <c r="L940" s="124"/>
      <c r="M940" s="124"/>
    </row>
    <row r="941" spans="4:13">
      <c r="D941" s="124"/>
      <c r="E941" s="153"/>
      <c r="F941" s="154"/>
      <c r="G941" s="124"/>
      <c r="H941" s="124"/>
      <c r="I941" s="124"/>
      <c r="J941" s="124"/>
      <c r="K941" s="124"/>
      <c r="L941" s="124"/>
      <c r="M941" s="124"/>
    </row>
    <row r="942" spans="4:13">
      <c r="D942" s="124"/>
      <c r="E942" s="153"/>
      <c r="F942" s="154"/>
      <c r="G942" s="124"/>
      <c r="H942" s="124"/>
      <c r="I942" s="124"/>
      <c r="J942" s="124"/>
      <c r="K942" s="124"/>
      <c r="L942" s="124"/>
      <c r="M942" s="124"/>
    </row>
    <row r="943" spans="4:13">
      <c r="D943" s="124"/>
      <c r="E943" s="153"/>
      <c r="F943" s="154"/>
      <c r="G943" s="124"/>
      <c r="H943" s="124"/>
      <c r="I943" s="124"/>
      <c r="J943" s="124"/>
      <c r="K943" s="124"/>
      <c r="L943" s="124"/>
      <c r="M943" s="124"/>
    </row>
    <row r="944" spans="4:13">
      <c r="D944" s="124"/>
      <c r="E944" s="153"/>
      <c r="F944" s="154"/>
      <c r="G944" s="124"/>
      <c r="H944" s="124"/>
      <c r="I944" s="124"/>
      <c r="J944" s="124"/>
      <c r="K944" s="124"/>
      <c r="L944" s="124"/>
      <c r="M944" s="124"/>
    </row>
    <row r="945" spans="4:13">
      <c r="D945" s="124"/>
      <c r="E945" s="153"/>
      <c r="F945" s="154"/>
      <c r="G945" s="124"/>
      <c r="H945" s="124"/>
      <c r="I945" s="124"/>
      <c r="J945" s="124"/>
      <c r="K945" s="124"/>
      <c r="L945" s="124"/>
      <c r="M945" s="124"/>
    </row>
    <row r="946" spans="4:13">
      <c r="D946" s="124"/>
      <c r="E946" s="153"/>
      <c r="F946" s="154"/>
      <c r="G946" s="124"/>
      <c r="H946" s="124"/>
      <c r="I946" s="124"/>
      <c r="J946" s="124"/>
      <c r="K946" s="124"/>
      <c r="L946" s="124"/>
      <c r="M946" s="124"/>
    </row>
    <row r="947" spans="4:13">
      <c r="D947" s="124"/>
      <c r="E947" s="153"/>
      <c r="F947" s="154"/>
      <c r="G947" s="124"/>
      <c r="H947" s="124"/>
      <c r="I947" s="124"/>
      <c r="J947" s="124"/>
      <c r="K947" s="124"/>
      <c r="L947" s="124"/>
      <c r="M947" s="124"/>
    </row>
    <row r="948" spans="4:13">
      <c r="D948" s="124"/>
      <c r="E948" s="153"/>
      <c r="F948" s="154"/>
      <c r="G948" s="124"/>
      <c r="H948" s="124"/>
      <c r="I948" s="124"/>
      <c r="J948" s="124"/>
      <c r="K948" s="124"/>
      <c r="L948" s="124"/>
      <c r="M948" s="124"/>
    </row>
    <row r="949" spans="4:13">
      <c r="D949" s="124"/>
      <c r="E949" s="153"/>
      <c r="F949" s="154"/>
      <c r="G949" s="124"/>
      <c r="H949" s="124"/>
      <c r="I949" s="124"/>
      <c r="J949" s="124"/>
      <c r="K949" s="124"/>
      <c r="L949" s="124"/>
      <c r="M949" s="124"/>
    </row>
    <row r="950" spans="4:13">
      <c r="D950" s="124"/>
      <c r="E950" s="153"/>
      <c r="F950" s="154"/>
      <c r="G950" s="124"/>
      <c r="H950" s="124"/>
      <c r="I950" s="124"/>
      <c r="J950" s="124"/>
      <c r="K950" s="124"/>
      <c r="L950" s="124"/>
      <c r="M950" s="124"/>
    </row>
    <row r="951" spans="4:13">
      <c r="D951" s="124"/>
      <c r="E951" s="153"/>
      <c r="F951" s="154"/>
      <c r="G951" s="124"/>
      <c r="H951" s="124"/>
      <c r="I951" s="124"/>
      <c r="J951" s="124"/>
      <c r="K951" s="124"/>
      <c r="L951" s="124"/>
      <c r="M951" s="124"/>
    </row>
    <row r="952" spans="4:13">
      <c r="D952" s="124"/>
      <c r="E952" s="153"/>
      <c r="F952" s="154"/>
      <c r="G952" s="124"/>
      <c r="H952" s="124"/>
      <c r="I952" s="124"/>
      <c r="J952" s="124"/>
      <c r="K952" s="124"/>
      <c r="L952" s="124"/>
      <c r="M952" s="124"/>
    </row>
    <row r="953" spans="4:13">
      <c r="D953" s="124"/>
      <c r="E953" s="153"/>
      <c r="F953" s="154"/>
      <c r="G953" s="124"/>
      <c r="H953" s="124"/>
      <c r="I953" s="124"/>
      <c r="J953" s="124"/>
      <c r="K953" s="124"/>
      <c r="L953" s="124"/>
      <c r="M953" s="124"/>
    </row>
    <row r="954" spans="4:13">
      <c r="D954" s="124"/>
      <c r="E954" s="153"/>
      <c r="F954" s="154"/>
      <c r="G954" s="124"/>
      <c r="H954" s="124"/>
      <c r="I954" s="124"/>
      <c r="J954" s="124"/>
      <c r="K954" s="124"/>
      <c r="L954" s="124"/>
      <c r="M954" s="124"/>
    </row>
    <row r="955" spans="4:13">
      <c r="D955" s="124"/>
      <c r="E955" s="153"/>
      <c r="F955" s="154"/>
      <c r="G955" s="124"/>
      <c r="H955" s="124"/>
      <c r="I955" s="124"/>
      <c r="J955" s="124"/>
      <c r="K955" s="124"/>
      <c r="L955" s="124"/>
      <c r="M955" s="124"/>
    </row>
    <row r="956" spans="4:13">
      <c r="D956" s="124"/>
      <c r="E956" s="153"/>
      <c r="F956" s="154"/>
      <c r="G956" s="124"/>
      <c r="H956" s="124"/>
      <c r="I956" s="124"/>
      <c r="J956" s="124"/>
      <c r="K956" s="124"/>
      <c r="L956" s="124"/>
      <c r="M956" s="124"/>
    </row>
    <row r="957" spans="4:13">
      <c r="D957" s="124"/>
      <c r="E957" s="153"/>
      <c r="F957" s="154"/>
      <c r="G957" s="124"/>
      <c r="H957" s="124"/>
      <c r="I957" s="124"/>
      <c r="J957" s="124"/>
      <c r="K957" s="124"/>
      <c r="L957" s="124"/>
      <c r="M957" s="124"/>
    </row>
    <row r="958" spans="4:13">
      <c r="D958" s="124"/>
      <c r="E958" s="153"/>
      <c r="F958" s="154"/>
      <c r="G958" s="124"/>
      <c r="H958" s="124"/>
      <c r="I958" s="124"/>
      <c r="J958" s="124"/>
      <c r="K958" s="124"/>
      <c r="L958" s="124"/>
      <c r="M958" s="124"/>
    </row>
    <row r="959" spans="4:13">
      <c r="D959" s="124"/>
      <c r="E959" s="153"/>
      <c r="F959" s="154"/>
      <c r="G959" s="124"/>
      <c r="H959" s="124"/>
      <c r="I959" s="124"/>
      <c r="J959" s="124"/>
      <c r="K959" s="124"/>
      <c r="L959" s="124"/>
      <c r="M959" s="124"/>
    </row>
    <row r="960" spans="4:13">
      <c r="D960" s="124"/>
      <c r="E960" s="153"/>
      <c r="F960" s="154"/>
      <c r="G960" s="124"/>
      <c r="H960" s="124"/>
      <c r="I960" s="124"/>
      <c r="J960" s="124"/>
      <c r="K960" s="124"/>
      <c r="L960" s="124"/>
      <c r="M960" s="124"/>
    </row>
    <row r="961" spans="4:13">
      <c r="D961" s="124"/>
      <c r="E961" s="153"/>
      <c r="F961" s="154"/>
      <c r="G961" s="124"/>
      <c r="H961" s="124"/>
      <c r="I961" s="124"/>
      <c r="J961" s="124"/>
      <c r="K961" s="124"/>
      <c r="L961" s="124"/>
      <c r="M961" s="124"/>
    </row>
    <row r="962" spans="4:13">
      <c r="D962" s="124"/>
      <c r="E962" s="153"/>
      <c r="F962" s="154"/>
      <c r="G962" s="124"/>
      <c r="H962" s="124"/>
      <c r="I962" s="124"/>
      <c r="J962" s="124"/>
      <c r="K962" s="124"/>
      <c r="L962" s="124"/>
      <c r="M962" s="124"/>
    </row>
    <row r="963" spans="4:13">
      <c r="D963" s="124"/>
      <c r="E963" s="153"/>
      <c r="F963" s="154"/>
      <c r="G963" s="124"/>
      <c r="H963" s="124"/>
      <c r="I963" s="124"/>
      <c r="J963" s="124"/>
      <c r="K963" s="124"/>
      <c r="L963" s="124"/>
      <c r="M963" s="124"/>
    </row>
    <row r="964" spans="4:13">
      <c r="D964" s="124"/>
      <c r="E964" s="153"/>
      <c r="F964" s="154"/>
      <c r="G964" s="124"/>
      <c r="H964" s="124"/>
      <c r="I964" s="124"/>
      <c r="J964" s="124"/>
      <c r="K964" s="124"/>
      <c r="L964" s="124"/>
      <c r="M964" s="124"/>
    </row>
    <row r="965" spans="4:13">
      <c r="D965" s="124"/>
      <c r="E965" s="153"/>
      <c r="F965" s="154"/>
      <c r="G965" s="124"/>
      <c r="H965" s="124"/>
      <c r="I965" s="124"/>
      <c r="J965" s="124"/>
      <c r="K965" s="124"/>
      <c r="L965" s="124"/>
      <c r="M965" s="124"/>
    </row>
    <row r="966" spans="4:13">
      <c r="D966" s="124"/>
      <c r="E966" s="153"/>
      <c r="F966" s="154"/>
      <c r="G966" s="124"/>
      <c r="H966" s="124"/>
      <c r="I966" s="124"/>
      <c r="J966" s="124"/>
      <c r="K966" s="124"/>
      <c r="L966" s="124"/>
      <c r="M966" s="124"/>
    </row>
    <row r="967" spans="4:13">
      <c r="D967" s="124"/>
      <c r="E967" s="153"/>
      <c r="F967" s="154"/>
      <c r="G967" s="124"/>
      <c r="H967" s="124"/>
      <c r="I967" s="124"/>
      <c r="J967" s="124"/>
      <c r="K967" s="124"/>
      <c r="L967" s="124"/>
      <c r="M967" s="124"/>
    </row>
    <row r="968" spans="4:13">
      <c r="D968" s="124"/>
      <c r="E968" s="153"/>
      <c r="F968" s="154"/>
      <c r="G968" s="124"/>
      <c r="H968" s="124"/>
      <c r="I968" s="124"/>
      <c r="J968" s="124"/>
      <c r="K968" s="124"/>
      <c r="L968" s="124"/>
      <c r="M968" s="124"/>
    </row>
    <row r="969" spans="4:13">
      <c r="D969" s="124"/>
      <c r="E969" s="153"/>
      <c r="F969" s="154"/>
      <c r="G969" s="124"/>
      <c r="H969" s="124"/>
      <c r="I969" s="124"/>
      <c r="J969" s="124"/>
      <c r="K969" s="124"/>
      <c r="L969" s="124"/>
      <c r="M969" s="124"/>
    </row>
    <row r="970" spans="4:13">
      <c r="D970" s="124"/>
      <c r="E970" s="153"/>
      <c r="F970" s="154"/>
      <c r="G970" s="124"/>
      <c r="H970" s="124"/>
      <c r="I970" s="124"/>
      <c r="J970" s="124"/>
      <c r="K970" s="124"/>
      <c r="L970" s="124"/>
      <c r="M970" s="124"/>
    </row>
    <row r="971" spans="4:13">
      <c r="D971" s="124"/>
      <c r="E971" s="153"/>
      <c r="F971" s="154"/>
      <c r="G971" s="124"/>
      <c r="H971" s="124"/>
      <c r="I971" s="124"/>
      <c r="J971" s="124"/>
      <c r="K971" s="124"/>
      <c r="L971" s="124"/>
      <c r="M971" s="124"/>
    </row>
    <row r="972" spans="4:13">
      <c r="D972" s="124"/>
      <c r="E972" s="153"/>
      <c r="F972" s="154"/>
      <c r="G972" s="124"/>
      <c r="H972" s="124"/>
      <c r="I972" s="124"/>
      <c r="J972" s="124"/>
      <c r="K972" s="124"/>
      <c r="L972" s="124"/>
      <c r="M972" s="124"/>
    </row>
    <row r="973" spans="4:13">
      <c r="D973" s="124"/>
      <c r="E973" s="153"/>
      <c r="F973" s="154"/>
      <c r="G973" s="124"/>
      <c r="H973" s="124"/>
      <c r="I973" s="124"/>
      <c r="J973" s="124"/>
      <c r="K973" s="124"/>
      <c r="L973" s="124"/>
      <c r="M973" s="124"/>
    </row>
    <row r="974" spans="4:13">
      <c r="D974" s="124"/>
      <c r="E974" s="153"/>
      <c r="F974" s="154"/>
      <c r="G974" s="124"/>
      <c r="H974" s="124"/>
      <c r="I974" s="124"/>
      <c r="J974" s="124"/>
      <c r="K974" s="124"/>
      <c r="L974" s="124"/>
      <c r="M974" s="124"/>
    </row>
    <row r="975" spans="4:13">
      <c r="D975" s="124"/>
      <c r="E975" s="153"/>
      <c r="F975" s="154"/>
      <c r="G975" s="124"/>
      <c r="H975" s="124"/>
      <c r="I975" s="124"/>
      <c r="J975" s="124"/>
      <c r="K975" s="124"/>
      <c r="L975" s="124"/>
      <c r="M975" s="124"/>
    </row>
    <row r="976" spans="4:13">
      <c r="D976" s="124"/>
      <c r="E976" s="153"/>
      <c r="F976" s="154"/>
      <c r="G976" s="124"/>
      <c r="H976" s="124"/>
      <c r="I976" s="124"/>
      <c r="J976" s="124"/>
      <c r="K976" s="124"/>
      <c r="L976" s="124"/>
      <c r="M976" s="124"/>
    </row>
    <row r="977" spans="4:13">
      <c r="D977" s="124"/>
      <c r="E977" s="153"/>
      <c r="F977" s="154"/>
      <c r="G977" s="124"/>
      <c r="H977" s="124"/>
      <c r="I977" s="124"/>
      <c r="J977" s="124"/>
      <c r="K977" s="124"/>
      <c r="L977" s="124"/>
      <c r="M977" s="124"/>
    </row>
    <row r="978" spans="4:13">
      <c r="D978" s="124"/>
      <c r="E978" s="153"/>
      <c r="F978" s="154"/>
      <c r="G978" s="124"/>
      <c r="H978" s="124"/>
      <c r="I978" s="124"/>
      <c r="J978" s="124"/>
      <c r="K978" s="124"/>
      <c r="L978" s="124"/>
      <c r="M978" s="124"/>
    </row>
    <row r="979" spans="4:13">
      <c r="D979" s="124"/>
      <c r="E979" s="153"/>
      <c r="F979" s="154"/>
      <c r="G979" s="124"/>
      <c r="H979" s="124"/>
      <c r="I979" s="124"/>
      <c r="J979" s="124"/>
      <c r="K979" s="124"/>
      <c r="L979" s="124"/>
      <c r="M979" s="124"/>
    </row>
    <row r="980" spans="4:13">
      <c r="D980" s="124"/>
      <c r="E980" s="153"/>
      <c r="F980" s="154"/>
      <c r="G980" s="124"/>
      <c r="H980" s="124"/>
      <c r="I980" s="124"/>
      <c r="J980" s="124"/>
      <c r="K980" s="124"/>
      <c r="L980" s="124"/>
      <c r="M980" s="124"/>
    </row>
    <row r="981" spans="4:13">
      <c r="D981" s="124"/>
      <c r="E981" s="153"/>
      <c r="F981" s="154"/>
      <c r="G981" s="124"/>
      <c r="H981" s="124"/>
      <c r="I981" s="124"/>
      <c r="J981" s="124"/>
      <c r="K981" s="124"/>
      <c r="L981" s="124"/>
      <c r="M981" s="124"/>
    </row>
    <row r="982" spans="4:13">
      <c r="D982" s="124"/>
      <c r="E982" s="153"/>
      <c r="F982" s="154"/>
      <c r="G982" s="124"/>
      <c r="H982" s="124"/>
      <c r="I982" s="124"/>
      <c r="J982" s="124"/>
      <c r="K982" s="124"/>
      <c r="L982" s="124"/>
      <c r="M982" s="124"/>
    </row>
    <row r="983" spans="4:13">
      <c r="D983" s="124"/>
      <c r="E983" s="153"/>
      <c r="F983" s="154"/>
      <c r="G983" s="124"/>
      <c r="H983" s="124"/>
      <c r="I983" s="124"/>
      <c r="J983" s="124"/>
      <c r="K983" s="124"/>
      <c r="L983" s="124"/>
      <c r="M983" s="124"/>
    </row>
    <row r="984" spans="4:13">
      <c r="D984" s="124"/>
      <c r="E984" s="153"/>
      <c r="F984" s="154"/>
      <c r="G984" s="124"/>
      <c r="H984" s="124"/>
      <c r="I984" s="124"/>
      <c r="J984" s="124"/>
      <c r="K984" s="124"/>
      <c r="L984" s="124"/>
      <c r="M984" s="124"/>
    </row>
    <row r="985" spans="4:13">
      <c r="D985" s="124"/>
      <c r="E985" s="153"/>
      <c r="F985" s="154"/>
      <c r="G985" s="124"/>
      <c r="H985" s="124"/>
      <c r="I985" s="124"/>
      <c r="J985" s="124"/>
      <c r="K985" s="124"/>
      <c r="L985" s="124"/>
      <c r="M985" s="124"/>
    </row>
    <row r="986" spans="4:13">
      <c r="D986" s="124"/>
      <c r="E986" s="153"/>
      <c r="F986" s="154"/>
      <c r="G986" s="124"/>
      <c r="H986" s="124"/>
      <c r="I986" s="124"/>
      <c r="J986" s="124"/>
      <c r="K986" s="124"/>
      <c r="L986" s="124"/>
      <c r="M986" s="124"/>
    </row>
    <row r="987" spans="4:13">
      <c r="D987" s="124"/>
      <c r="E987" s="153"/>
      <c r="F987" s="154"/>
      <c r="G987" s="124"/>
      <c r="H987" s="124"/>
      <c r="I987" s="124"/>
      <c r="J987" s="124"/>
      <c r="K987" s="124"/>
      <c r="L987" s="124"/>
      <c r="M987" s="124"/>
    </row>
    <row r="988" spans="4:13">
      <c r="D988" s="124"/>
      <c r="E988" s="153"/>
      <c r="F988" s="154"/>
      <c r="G988" s="124"/>
      <c r="H988" s="124"/>
      <c r="I988" s="124"/>
      <c r="J988" s="124"/>
      <c r="K988" s="124"/>
      <c r="L988" s="124"/>
      <c r="M988" s="124"/>
    </row>
    <row r="989" spans="4:13">
      <c r="D989" s="124"/>
      <c r="E989" s="153"/>
      <c r="F989" s="154"/>
      <c r="G989" s="124"/>
      <c r="H989" s="124"/>
      <c r="I989" s="124"/>
      <c r="J989" s="124"/>
      <c r="K989" s="124"/>
      <c r="L989" s="124"/>
      <c r="M989" s="124"/>
    </row>
    <row r="990" spans="4:13">
      <c r="D990" s="124"/>
      <c r="E990" s="153"/>
      <c r="F990" s="154"/>
      <c r="G990" s="124"/>
      <c r="H990" s="124"/>
      <c r="I990" s="124"/>
      <c r="J990" s="124"/>
      <c r="K990" s="124"/>
      <c r="L990" s="124"/>
      <c r="M990" s="124"/>
    </row>
    <row r="991" spans="4:13">
      <c r="D991" s="124"/>
      <c r="E991" s="153"/>
      <c r="F991" s="154"/>
      <c r="G991" s="124"/>
      <c r="H991" s="124"/>
      <c r="I991" s="124"/>
      <c r="J991" s="124"/>
      <c r="K991" s="124"/>
      <c r="L991" s="124"/>
      <c r="M991" s="124"/>
    </row>
    <row r="992" spans="4:13">
      <c r="D992" s="124"/>
      <c r="E992" s="153"/>
      <c r="F992" s="154"/>
      <c r="G992" s="124"/>
      <c r="H992" s="124"/>
      <c r="I992" s="124"/>
      <c r="J992" s="124"/>
      <c r="K992" s="124"/>
      <c r="L992" s="124"/>
      <c r="M992" s="124"/>
    </row>
    <row r="993" spans="4:13">
      <c r="D993" s="124"/>
      <c r="E993" s="153"/>
      <c r="F993" s="154"/>
      <c r="G993" s="124"/>
      <c r="H993" s="124"/>
      <c r="I993" s="124"/>
      <c r="J993" s="124"/>
      <c r="K993" s="124"/>
      <c r="L993" s="124"/>
      <c r="M993" s="124"/>
    </row>
    <row r="994" spans="4:13">
      <c r="D994" s="124"/>
      <c r="E994" s="153"/>
      <c r="F994" s="154"/>
      <c r="G994" s="124"/>
      <c r="H994" s="124"/>
      <c r="I994" s="124"/>
      <c r="J994" s="124"/>
      <c r="K994" s="124"/>
      <c r="L994" s="124"/>
      <c r="M994" s="124"/>
    </row>
    <row r="995" spans="4:13">
      <c r="D995" s="124"/>
      <c r="E995" s="153"/>
      <c r="F995" s="154"/>
      <c r="G995" s="124"/>
      <c r="H995" s="124"/>
      <c r="I995" s="124"/>
      <c r="J995" s="124"/>
      <c r="K995" s="124"/>
      <c r="L995" s="124"/>
      <c r="M995" s="124"/>
    </row>
    <row r="996" spans="4:13">
      <c r="D996" s="124"/>
      <c r="E996" s="153"/>
      <c r="F996" s="154"/>
      <c r="G996" s="124"/>
      <c r="H996" s="124"/>
      <c r="I996" s="124"/>
      <c r="J996" s="124"/>
      <c r="K996" s="124"/>
      <c r="L996" s="124"/>
      <c r="M996" s="124"/>
    </row>
    <row r="997" spans="4:13">
      <c r="D997" s="124"/>
      <c r="E997" s="153"/>
      <c r="F997" s="154"/>
      <c r="G997" s="124"/>
      <c r="H997" s="124"/>
      <c r="I997" s="124"/>
      <c r="J997" s="124"/>
      <c r="K997" s="124"/>
      <c r="L997" s="124"/>
      <c r="M997" s="124"/>
    </row>
    <row r="998" spans="4:13">
      <c r="D998" s="124"/>
      <c r="E998" s="153"/>
      <c r="F998" s="154"/>
      <c r="G998" s="124"/>
      <c r="H998" s="124"/>
      <c r="I998" s="124"/>
      <c r="J998" s="124"/>
      <c r="K998" s="124"/>
      <c r="L998" s="124"/>
      <c r="M998" s="124"/>
    </row>
    <row r="999" spans="4:13">
      <c r="D999" s="124"/>
      <c r="E999" s="153"/>
      <c r="F999" s="154"/>
      <c r="G999" s="124"/>
      <c r="H999" s="124"/>
      <c r="I999" s="124"/>
      <c r="J999" s="124"/>
      <c r="K999" s="124"/>
      <c r="L999" s="124"/>
      <c r="M999" s="124"/>
    </row>
    <row r="1000" spans="4:13">
      <c r="D1000" s="124"/>
      <c r="E1000" s="153"/>
      <c r="F1000" s="154"/>
      <c r="G1000" s="124"/>
      <c r="H1000" s="124"/>
      <c r="I1000" s="124"/>
      <c r="J1000" s="124"/>
      <c r="K1000" s="124"/>
      <c r="L1000" s="124"/>
      <c r="M1000" s="124"/>
    </row>
    <row r="1001" spans="4:13">
      <c r="D1001" s="124"/>
      <c r="E1001" s="153"/>
      <c r="F1001" s="154"/>
      <c r="G1001" s="124"/>
      <c r="H1001" s="124"/>
      <c r="I1001" s="124"/>
      <c r="J1001" s="124"/>
      <c r="K1001" s="124"/>
      <c r="L1001" s="124"/>
      <c r="M1001" s="124"/>
    </row>
    <row r="1002" spans="4:13">
      <c r="D1002" s="124"/>
      <c r="E1002" s="153"/>
      <c r="F1002" s="154"/>
      <c r="G1002" s="124"/>
      <c r="H1002" s="124"/>
      <c r="I1002" s="124"/>
      <c r="J1002" s="124"/>
      <c r="K1002" s="124"/>
      <c r="L1002" s="124"/>
      <c r="M1002" s="124"/>
    </row>
    <row r="1003" spans="4:13">
      <c r="D1003" s="124"/>
      <c r="E1003" s="153"/>
      <c r="F1003" s="154"/>
      <c r="G1003" s="124"/>
      <c r="H1003" s="124"/>
      <c r="I1003" s="124"/>
      <c r="J1003" s="124"/>
      <c r="K1003" s="124"/>
      <c r="L1003" s="124"/>
      <c r="M1003" s="124"/>
    </row>
    <row r="1004" spans="4:13">
      <c r="D1004" s="124"/>
      <c r="E1004" s="153"/>
      <c r="F1004" s="154"/>
      <c r="G1004" s="124"/>
      <c r="H1004" s="124"/>
      <c r="I1004" s="124"/>
      <c r="J1004" s="124"/>
      <c r="K1004" s="124"/>
      <c r="L1004" s="124"/>
      <c r="M1004" s="124"/>
    </row>
    <row r="1005" spans="4:13">
      <c r="D1005" s="124"/>
      <c r="E1005" s="153"/>
      <c r="F1005" s="154"/>
      <c r="G1005" s="124"/>
      <c r="H1005" s="124"/>
      <c r="I1005" s="124"/>
      <c r="J1005" s="124"/>
      <c r="K1005" s="124"/>
      <c r="L1005" s="124"/>
      <c r="M1005" s="124"/>
    </row>
    <row r="1006" spans="4:13">
      <c r="D1006" s="124"/>
      <c r="E1006" s="153"/>
      <c r="F1006" s="154"/>
      <c r="G1006" s="124"/>
      <c r="H1006" s="124"/>
      <c r="I1006" s="124"/>
      <c r="J1006" s="124"/>
      <c r="K1006" s="124"/>
      <c r="L1006" s="124"/>
      <c r="M1006" s="124"/>
    </row>
    <row r="1007" spans="4:13">
      <c r="D1007" s="124"/>
      <c r="E1007" s="153"/>
      <c r="F1007" s="154"/>
      <c r="G1007" s="124"/>
      <c r="H1007" s="124"/>
      <c r="I1007" s="124"/>
      <c r="J1007" s="124"/>
      <c r="K1007" s="124"/>
      <c r="L1007" s="124"/>
      <c r="M1007" s="124"/>
    </row>
    <row r="1008" spans="4:13">
      <c r="D1008" s="124"/>
      <c r="E1008" s="153"/>
      <c r="F1008" s="154"/>
      <c r="G1008" s="124"/>
      <c r="H1008" s="124"/>
      <c r="I1008" s="124"/>
      <c r="J1008" s="124"/>
      <c r="K1008" s="124"/>
      <c r="L1008" s="124"/>
      <c r="M1008" s="124"/>
    </row>
    <row r="1009" spans="4:13">
      <c r="D1009" s="124"/>
      <c r="E1009" s="153"/>
      <c r="F1009" s="154"/>
      <c r="G1009" s="124"/>
      <c r="H1009" s="124"/>
      <c r="I1009" s="124"/>
      <c r="J1009" s="124"/>
      <c r="K1009" s="124"/>
      <c r="L1009" s="124"/>
      <c r="M1009" s="124"/>
    </row>
    <row r="1010" spans="4:13">
      <c r="D1010" s="124"/>
      <c r="E1010" s="153"/>
      <c r="F1010" s="154"/>
      <c r="G1010" s="124"/>
      <c r="H1010" s="124"/>
      <c r="I1010" s="124"/>
      <c r="J1010" s="124"/>
      <c r="K1010" s="124"/>
      <c r="L1010" s="124"/>
      <c r="M1010" s="124"/>
    </row>
    <row r="1011" spans="4:13">
      <c r="D1011" s="124"/>
      <c r="E1011" s="153"/>
      <c r="F1011" s="154"/>
      <c r="G1011" s="124"/>
      <c r="H1011" s="124"/>
      <c r="I1011" s="124"/>
      <c r="J1011" s="124"/>
      <c r="K1011" s="124"/>
      <c r="L1011" s="124"/>
      <c r="M1011" s="124"/>
    </row>
    <row r="1012" spans="4:13">
      <c r="D1012" s="124"/>
      <c r="E1012" s="153"/>
      <c r="F1012" s="154"/>
      <c r="G1012" s="124"/>
      <c r="H1012" s="124"/>
      <c r="I1012" s="124"/>
      <c r="J1012" s="124"/>
      <c r="K1012" s="124"/>
      <c r="L1012" s="124"/>
      <c r="M1012" s="124"/>
    </row>
    <row r="1013" spans="4:13">
      <c r="D1013" s="124"/>
      <c r="E1013" s="153"/>
      <c r="F1013" s="154"/>
      <c r="G1013" s="124"/>
      <c r="H1013" s="124"/>
      <c r="I1013" s="124"/>
      <c r="J1013" s="124"/>
      <c r="K1013" s="124"/>
      <c r="L1013" s="124"/>
      <c r="M1013" s="124"/>
    </row>
    <row r="1014" spans="4:13">
      <c r="D1014" s="124"/>
      <c r="E1014" s="153"/>
      <c r="F1014" s="154"/>
      <c r="G1014" s="124"/>
      <c r="H1014" s="124"/>
      <c r="I1014" s="124"/>
      <c r="J1014" s="124"/>
      <c r="K1014" s="124"/>
      <c r="L1014" s="124"/>
      <c r="M1014" s="124"/>
    </row>
    <row r="1015" spans="4:13">
      <c r="D1015" s="124"/>
      <c r="E1015" s="153"/>
      <c r="F1015" s="154"/>
      <c r="G1015" s="124"/>
      <c r="H1015" s="124"/>
      <c r="I1015" s="124"/>
      <c r="J1015" s="124"/>
      <c r="K1015" s="124"/>
      <c r="L1015" s="124"/>
      <c r="M1015" s="124"/>
    </row>
    <row r="1016" spans="4:13">
      <c r="D1016" s="124"/>
      <c r="E1016" s="153"/>
      <c r="F1016" s="154"/>
      <c r="G1016" s="124"/>
      <c r="H1016" s="124"/>
      <c r="I1016" s="124"/>
      <c r="J1016" s="124"/>
      <c r="K1016" s="124"/>
      <c r="L1016" s="124"/>
      <c r="M1016" s="124"/>
    </row>
    <row r="1017" spans="4:13">
      <c r="D1017" s="124"/>
      <c r="E1017" s="153"/>
      <c r="F1017" s="154"/>
      <c r="G1017" s="124"/>
      <c r="H1017" s="124"/>
      <c r="I1017" s="124"/>
      <c r="J1017" s="124"/>
      <c r="K1017" s="124"/>
      <c r="L1017" s="124"/>
      <c r="M1017" s="124"/>
    </row>
    <row r="1018" spans="4:13">
      <c r="D1018" s="124"/>
      <c r="E1018" s="153"/>
      <c r="F1018" s="154"/>
      <c r="G1018" s="124"/>
      <c r="H1018" s="124"/>
      <c r="I1018" s="124"/>
      <c r="J1018" s="124"/>
      <c r="K1018" s="124"/>
      <c r="L1018" s="124"/>
      <c r="M1018" s="124"/>
    </row>
    <row r="1019" spans="4:13">
      <c r="D1019" s="124"/>
      <c r="E1019" s="153"/>
      <c r="F1019" s="154"/>
      <c r="G1019" s="124"/>
      <c r="H1019" s="124"/>
      <c r="I1019" s="124"/>
      <c r="J1019" s="124"/>
      <c r="K1019" s="124"/>
      <c r="L1019" s="124"/>
      <c r="M1019" s="124"/>
    </row>
    <row r="1020" spans="4:13">
      <c r="D1020" s="124"/>
      <c r="E1020" s="153"/>
      <c r="F1020" s="154"/>
      <c r="G1020" s="124"/>
      <c r="H1020" s="124"/>
      <c r="I1020" s="124"/>
      <c r="J1020" s="124"/>
      <c r="K1020" s="124"/>
      <c r="L1020" s="124"/>
      <c r="M1020" s="124"/>
    </row>
    <row r="1021" spans="4:13">
      <c r="D1021" s="124"/>
      <c r="E1021" s="153"/>
      <c r="F1021" s="154"/>
      <c r="G1021" s="124"/>
      <c r="H1021" s="124"/>
      <c r="I1021" s="124"/>
      <c r="J1021" s="124"/>
      <c r="K1021" s="124"/>
      <c r="L1021" s="124"/>
      <c r="M1021" s="124"/>
    </row>
    <row r="1022" spans="4:13">
      <c r="D1022" s="124"/>
      <c r="E1022" s="153"/>
      <c r="F1022" s="154"/>
      <c r="G1022" s="124"/>
      <c r="H1022" s="124"/>
      <c r="I1022" s="124"/>
      <c r="J1022" s="124"/>
      <c r="K1022" s="124"/>
      <c r="L1022" s="124"/>
      <c r="M1022" s="124"/>
    </row>
    <row r="1023" spans="4:13">
      <c r="D1023" s="124"/>
      <c r="E1023" s="153"/>
      <c r="F1023" s="154"/>
      <c r="G1023" s="124"/>
      <c r="H1023" s="124"/>
      <c r="I1023" s="124"/>
      <c r="J1023" s="124"/>
      <c r="K1023" s="124"/>
      <c r="L1023" s="124"/>
      <c r="M1023" s="124"/>
    </row>
    <row r="1024" spans="4:13">
      <c r="D1024" s="124"/>
      <c r="E1024" s="153"/>
      <c r="F1024" s="154"/>
      <c r="G1024" s="124"/>
      <c r="H1024" s="124"/>
      <c r="I1024" s="124"/>
      <c r="J1024" s="124"/>
      <c r="K1024" s="124"/>
      <c r="L1024" s="124"/>
      <c r="M1024" s="124"/>
    </row>
    <row r="1025" spans="4:13">
      <c r="D1025" s="124"/>
      <c r="E1025" s="153"/>
      <c r="F1025" s="154"/>
      <c r="G1025" s="124"/>
      <c r="H1025" s="124"/>
      <c r="I1025" s="124"/>
      <c r="J1025" s="124"/>
      <c r="K1025" s="124"/>
      <c r="L1025" s="124"/>
      <c r="M1025" s="124"/>
    </row>
    <row r="1026" spans="4:13">
      <c r="D1026" s="124"/>
      <c r="E1026" s="153"/>
      <c r="F1026" s="154"/>
      <c r="G1026" s="124"/>
      <c r="H1026" s="124"/>
      <c r="I1026" s="124"/>
      <c r="J1026" s="124"/>
      <c r="K1026" s="124"/>
      <c r="L1026" s="124"/>
      <c r="M1026" s="124"/>
    </row>
    <row r="1027" spans="4:13">
      <c r="D1027" s="124"/>
      <c r="E1027" s="153"/>
      <c r="F1027" s="154"/>
      <c r="G1027" s="124"/>
      <c r="H1027" s="124"/>
      <c r="I1027" s="124"/>
      <c r="J1027" s="124"/>
      <c r="K1027" s="124"/>
      <c r="L1027" s="124"/>
      <c r="M1027" s="124"/>
    </row>
    <row r="1028" spans="4:13">
      <c r="D1028" s="124"/>
      <c r="E1028" s="153"/>
      <c r="F1028" s="154"/>
      <c r="G1028" s="124"/>
      <c r="H1028" s="124"/>
      <c r="I1028" s="124"/>
      <c r="J1028" s="124"/>
      <c r="K1028" s="124"/>
      <c r="L1028" s="124"/>
      <c r="M1028" s="124"/>
    </row>
    <row r="1029" spans="4:13">
      <c r="D1029" s="124"/>
      <c r="E1029" s="153"/>
      <c r="F1029" s="154"/>
      <c r="G1029" s="124"/>
      <c r="H1029" s="124"/>
      <c r="I1029" s="124"/>
      <c r="J1029" s="124"/>
      <c r="K1029" s="124"/>
      <c r="L1029" s="124"/>
      <c r="M1029" s="124"/>
    </row>
    <row r="1030" spans="4:13">
      <c r="D1030" s="124"/>
      <c r="E1030" s="153"/>
      <c r="F1030" s="154"/>
      <c r="G1030" s="124"/>
      <c r="H1030" s="124"/>
      <c r="I1030" s="124"/>
      <c r="J1030" s="124"/>
      <c r="K1030" s="124"/>
      <c r="L1030" s="124"/>
      <c r="M1030" s="124"/>
    </row>
    <row r="1031" spans="4:13">
      <c r="D1031" s="124"/>
      <c r="E1031" s="153"/>
      <c r="F1031" s="154"/>
      <c r="G1031" s="124"/>
      <c r="H1031" s="124"/>
      <c r="I1031" s="124"/>
      <c r="J1031" s="124"/>
      <c r="K1031" s="124"/>
      <c r="L1031" s="124"/>
      <c r="M1031" s="124"/>
    </row>
    <row r="1032" spans="4:13">
      <c r="D1032" s="124"/>
      <c r="E1032" s="153"/>
      <c r="F1032" s="154"/>
      <c r="G1032" s="124"/>
      <c r="H1032" s="124"/>
      <c r="I1032" s="124"/>
      <c r="J1032" s="124"/>
      <c r="K1032" s="124"/>
      <c r="L1032" s="124"/>
      <c r="M1032" s="124"/>
    </row>
    <row r="1033" spans="4:13">
      <c r="D1033" s="124"/>
      <c r="E1033" s="153"/>
      <c r="F1033" s="154"/>
      <c r="G1033" s="124"/>
      <c r="H1033" s="124"/>
      <c r="I1033" s="124"/>
      <c r="J1033" s="124"/>
      <c r="K1033" s="124"/>
      <c r="L1033" s="124"/>
      <c r="M1033" s="124"/>
    </row>
    <row r="1034" spans="4:13">
      <c r="D1034" s="124"/>
      <c r="E1034" s="153"/>
      <c r="F1034" s="154"/>
      <c r="G1034" s="124"/>
      <c r="H1034" s="124"/>
      <c r="I1034" s="124"/>
      <c r="J1034" s="124"/>
      <c r="K1034" s="124"/>
      <c r="L1034" s="124"/>
      <c r="M1034" s="124"/>
    </row>
    <row r="1035" spans="4:13">
      <c r="D1035" s="124"/>
      <c r="E1035" s="153"/>
      <c r="F1035" s="154"/>
      <c r="G1035" s="124"/>
      <c r="H1035" s="124"/>
      <c r="I1035" s="124"/>
      <c r="J1035" s="124"/>
      <c r="K1035" s="124"/>
      <c r="L1035" s="124"/>
      <c r="M1035" s="124"/>
    </row>
    <row r="1036" spans="4:13">
      <c r="D1036" s="124"/>
      <c r="E1036" s="153"/>
      <c r="F1036" s="154"/>
      <c r="G1036" s="124"/>
      <c r="H1036" s="124"/>
      <c r="I1036" s="124"/>
      <c r="J1036" s="124"/>
      <c r="K1036" s="124"/>
      <c r="L1036" s="124"/>
      <c r="M1036" s="124"/>
    </row>
    <row r="1037" spans="4:13">
      <c r="D1037" s="124"/>
      <c r="E1037" s="153"/>
      <c r="F1037" s="154"/>
      <c r="G1037" s="124"/>
      <c r="H1037" s="124"/>
      <c r="I1037" s="124"/>
      <c r="J1037" s="124"/>
      <c r="K1037" s="124"/>
      <c r="L1037" s="124"/>
      <c r="M1037" s="124"/>
    </row>
    <row r="1038" spans="4:13">
      <c r="D1038" s="124"/>
      <c r="E1038" s="153"/>
      <c r="F1038" s="154"/>
      <c r="G1038" s="124"/>
      <c r="H1038" s="124"/>
      <c r="I1038" s="124"/>
      <c r="J1038" s="124"/>
      <c r="K1038" s="124"/>
      <c r="L1038" s="124"/>
      <c r="M1038" s="124"/>
    </row>
    <row r="1039" spans="4:13">
      <c r="D1039" s="124"/>
      <c r="E1039" s="153"/>
      <c r="F1039" s="154"/>
      <c r="G1039" s="124"/>
      <c r="H1039" s="124"/>
      <c r="I1039" s="124"/>
      <c r="J1039" s="124"/>
      <c r="K1039" s="124"/>
      <c r="L1039" s="124"/>
      <c r="M1039" s="124"/>
    </row>
    <row r="1040" spans="4:13">
      <c r="D1040" s="124"/>
      <c r="E1040" s="153"/>
      <c r="F1040" s="154"/>
      <c r="G1040" s="124"/>
      <c r="H1040" s="124"/>
      <c r="I1040" s="124"/>
      <c r="J1040" s="124"/>
      <c r="K1040" s="124"/>
      <c r="L1040" s="124"/>
      <c r="M1040" s="124"/>
    </row>
    <row r="1041" spans="4:13">
      <c r="D1041" s="124"/>
      <c r="E1041" s="153"/>
      <c r="F1041" s="154"/>
      <c r="G1041" s="124"/>
      <c r="H1041" s="124"/>
      <c r="I1041" s="124"/>
      <c r="J1041" s="124"/>
      <c r="K1041" s="124"/>
      <c r="L1041" s="124"/>
      <c r="M1041" s="124"/>
    </row>
  </sheetData>
  <autoFilter ref="A2:O79" xr:uid="{00000000-0009-0000-0000-000007000000}"/>
  <mergeCells count="1">
    <mergeCell ref="A1:M1"/>
  </mergeCells>
  <conditionalFormatting sqref="A3:A9">
    <cfRule type="expression" dxfId="5503" priority="892">
      <formula>AND($L3="SIM",ISBLANK($M3)=TRUE())</formula>
    </cfRule>
    <cfRule type="expression" dxfId="5502" priority="891">
      <formula>AND($L3="EM ATRASO",ISBLANK($M3)=TRUE())</formula>
    </cfRule>
  </conditionalFormatting>
  <conditionalFormatting sqref="A13:A18">
    <cfRule type="expression" dxfId="5501" priority="862">
      <formula>AND($L13="SIM",ISBLANK($M13)=TRUE())</formula>
    </cfRule>
    <cfRule type="expression" dxfId="5500" priority="861">
      <formula>AND($L13="EM ATRASO",ISBLANK($M13)=TRUE())</formula>
    </cfRule>
  </conditionalFormatting>
  <conditionalFormatting sqref="A14:A15">
    <cfRule type="expression" dxfId="5499" priority="1074">
      <formula>AND($L14="SIM",ISBLANK($M14)=TRUE())</formula>
    </cfRule>
    <cfRule type="expression" dxfId="5498" priority="1073">
      <formula>AND($L14="EM ATRASO",ISBLANK($M14)=TRUE())</formula>
    </cfRule>
  </conditionalFormatting>
  <conditionalFormatting sqref="A20:A23">
    <cfRule type="expression" dxfId="5497" priority="1047">
      <formula>AND($L20="EM ATRASO",ISBLANK($M20)=TRUE())</formula>
    </cfRule>
    <cfRule type="expression" dxfId="5496" priority="1048">
      <formula>AND($L20="SIM",ISBLANK($M20)=TRUE())</formula>
    </cfRule>
  </conditionalFormatting>
  <conditionalFormatting sqref="A22">
    <cfRule type="expression" dxfId="5495" priority="816">
      <formula>AND($L22="SIM",ISBLANK($M22)=TRUE())</formula>
    </cfRule>
    <cfRule type="expression" dxfId="5494" priority="815">
      <formula>AND($L22="EM ATRASO",ISBLANK($M22)=TRUE())</formula>
    </cfRule>
  </conditionalFormatting>
  <conditionalFormatting sqref="A24:A30">
    <cfRule type="expression" dxfId="5493" priority="810">
      <formula>AND($L24="SIM",ISBLANK($M24)=TRUE())</formula>
    </cfRule>
    <cfRule type="expression" dxfId="5492" priority="809">
      <formula>AND($L24="EM ATRASO",ISBLANK($M24)=TRUE())</formula>
    </cfRule>
  </conditionalFormatting>
  <conditionalFormatting sqref="A27:A30">
    <cfRule type="expression" dxfId="5491" priority="783">
      <formula>AND($L27="EM ATRASO",ISBLANK($M27)=TRUE())</formula>
    </cfRule>
    <cfRule type="expression" dxfId="5490" priority="784">
      <formula>AND($L27="SIM",ISBLANK($M27)=TRUE())</formula>
    </cfRule>
  </conditionalFormatting>
  <conditionalFormatting sqref="A28:A37">
    <cfRule type="expression" dxfId="5489" priority="491">
      <formula>AND($L28="EM ATRASO",ISBLANK($M28)=TRUE())</formula>
    </cfRule>
    <cfRule type="expression" dxfId="5488" priority="492">
      <formula>AND($L28="SIM",ISBLANK($M28)=TRUE())</formula>
    </cfRule>
  </conditionalFormatting>
  <conditionalFormatting sqref="A31">
    <cfRule type="expression" dxfId="5487" priority="475">
      <formula>AND($L31="EM ATRASO",ISBLANK($M31)=TRUE())</formula>
    </cfRule>
    <cfRule type="expression" dxfId="5486" priority="476">
      <formula>AND($L31="SIM",ISBLANK($M31)=TRUE())</formula>
    </cfRule>
    <cfRule type="expression" dxfId="5485" priority="477">
      <formula>AND($L31="EM ATRASO",ISBLANK($M31)=TRUE())</formula>
    </cfRule>
    <cfRule type="expression" dxfId="5484" priority="478">
      <formula>AND($L31="SIM",ISBLANK($M31)=TRUE())</formula>
    </cfRule>
  </conditionalFormatting>
  <conditionalFormatting sqref="A32:A37">
    <cfRule type="expression" dxfId="5483" priority="761">
      <formula>AND($L32="EM ATRASO",ISBLANK($M32)=TRUE())</formula>
    </cfRule>
    <cfRule type="expression" dxfId="5482" priority="762">
      <formula>AND($L32="SIM",ISBLANK($M32)=TRUE())</formula>
    </cfRule>
  </conditionalFormatting>
  <conditionalFormatting sqref="A32:A41">
    <cfRule type="expression" dxfId="5481" priority="1003">
      <formula>AND($L32="EM ATRASO",ISBLANK($M32)=TRUE())</formula>
    </cfRule>
    <cfRule type="expression" dxfId="5480" priority="1004">
      <formula>AND($L32="SIM",ISBLANK($M32)=TRUE())</formula>
    </cfRule>
  </conditionalFormatting>
  <conditionalFormatting sqref="A40:A52">
    <cfRule type="expression" dxfId="5479" priority="997">
      <formula>AND($L40="EM ATRASO",ISBLANK($M40)=TRUE())</formula>
    </cfRule>
    <cfRule type="expression" dxfId="5478" priority="998">
      <formula>AND($L40="SIM",ISBLANK($M40)=TRUE())</formula>
    </cfRule>
  </conditionalFormatting>
  <conditionalFormatting sqref="A42:A47">
    <cfRule type="expression" dxfId="5477" priority="700">
      <formula>AND($L42="SIM",ISBLANK($M42)=TRUE())</formula>
    </cfRule>
    <cfRule type="expression" dxfId="5476" priority="697">
      <formula>AND($L42="EM ATRASO",ISBLANK($M42)=TRUE())</formula>
    </cfRule>
    <cfRule type="expression" dxfId="5475" priority="698">
      <formula>AND($L42="SIM",ISBLANK($M42)=TRUE())</formula>
    </cfRule>
    <cfRule type="expression" dxfId="5474" priority="699">
      <formula>AND($L42="EM ATRASO",ISBLANK($M42)=TRUE())</formula>
    </cfRule>
  </conditionalFormatting>
  <conditionalFormatting sqref="A42:A48">
    <cfRule type="expression" dxfId="5473" priority="645">
      <formula>AND($L42="EM ATRASO",ISBLANK($M42)=TRUE())</formula>
    </cfRule>
    <cfRule type="expression" dxfId="5472" priority="646">
      <formula>AND($L42="SIM",ISBLANK($M42)=TRUE())</formula>
    </cfRule>
  </conditionalFormatting>
  <conditionalFormatting sqref="A48:A56">
    <cfRule type="expression" dxfId="5471" priority="633">
      <formula>AND($L48="EM ATRASO",ISBLANK($M48)=TRUE())</formula>
    </cfRule>
    <cfRule type="expression" dxfId="5470" priority="634">
      <formula>AND($L48="SIM",ISBLANK($M48)=TRUE())</formula>
    </cfRule>
  </conditionalFormatting>
  <conditionalFormatting sqref="A51:A56">
    <cfRule type="expression" dxfId="5469" priority="626">
      <formula>AND($L51="SIM",ISBLANK($M51)=TRUE())</formula>
    </cfRule>
    <cfRule type="expression" dxfId="5468" priority="623">
      <formula>AND($L51="EM ATRASO",ISBLANK($M51)=TRUE())</formula>
    </cfRule>
    <cfRule type="expression" dxfId="5467" priority="624">
      <formula>AND($L51="SIM",ISBLANK($M51)=TRUE())</formula>
    </cfRule>
    <cfRule type="expression" dxfId="5466" priority="625">
      <formula>AND($L51="EM ATRASO",ISBLANK($M51)=TRUE())</formula>
    </cfRule>
  </conditionalFormatting>
  <conditionalFormatting sqref="A51:A57">
    <cfRule type="expression" dxfId="5465" priority="619">
      <formula>AND($L51="EM ATRASO",ISBLANK($M51)=TRUE())</formula>
    </cfRule>
    <cfRule type="expression" dxfId="5464" priority="620">
      <formula>AND($L51="SIM",ISBLANK($M51)=TRUE())</formula>
    </cfRule>
  </conditionalFormatting>
  <conditionalFormatting sqref="A57">
    <cfRule type="expression" dxfId="5463" priority="615">
      <formula>AND($L57="EM ATRASO",ISBLANK($M57)=TRUE())</formula>
    </cfRule>
    <cfRule type="expression" dxfId="5462" priority="616">
      <formula>AND($L57="SIM",ISBLANK($M57)=TRUE())</formula>
    </cfRule>
    <cfRule type="expression" dxfId="5461" priority="618">
      <formula>AND($L57="SIM",ISBLANK($M57)=TRUE())</formula>
    </cfRule>
    <cfRule type="expression" dxfId="5460" priority="617">
      <formula>AND($L57="EM ATRASO",ISBLANK($M57)=TRUE())</formula>
    </cfRule>
  </conditionalFormatting>
  <conditionalFormatting sqref="A57:A60">
    <cfRule type="expression" dxfId="5459" priority="593">
      <formula>AND($L57="EM ATRASO",ISBLANK($M57)=TRUE())</formula>
    </cfRule>
    <cfRule type="expression" dxfId="5458" priority="594">
      <formula>AND($L57="SIM",ISBLANK($M57)=TRUE())</formula>
    </cfRule>
  </conditionalFormatting>
  <conditionalFormatting sqref="A58:A60">
    <cfRule type="expression" dxfId="5457" priority="589">
      <formula>AND($L58="EM ATRASO",ISBLANK($M58)=TRUE())</formula>
    </cfRule>
    <cfRule type="expression" dxfId="5456" priority="590">
      <formula>AND($L58="SIM",ISBLANK($M58)=TRUE())</formula>
    </cfRule>
    <cfRule type="expression" dxfId="5455" priority="587">
      <formula>AND($L58="EM ATRASO",ISBLANK($M58)=TRUE())</formula>
    </cfRule>
    <cfRule type="expression" dxfId="5454" priority="588">
      <formula>AND($L58="SIM",ISBLANK($M58)=TRUE())</formula>
    </cfRule>
  </conditionalFormatting>
  <conditionalFormatting sqref="A58:A61">
    <cfRule type="expression" dxfId="5453" priority="584">
      <formula>AND($L58="SIM",ISBLANK($M58)=TRUE())</formula>
    </cfRule>
    <cfRule type="expression" dxfId="5452" priority="583">
      <formula>AND($L58="EM ATRASO",ISBLANK($M58)=TRUE())</formula>
    </cfRule>
  </conditionalFormatting>
  <conditionalFormatting sqref="A61">
    <cfRule type="expression" dxfId="5451" priority="580">
      <formula>AND($L61="SIM",ISBLANK($M61)=TRUE())</formula>
    </cfRule>
    <cfRule type="expression" dxfId="5450" priority="579">
      <formula>AND($L61="EM ATRASO",ISBLANK($M61)=TRUE())</formula>
    </cfRule>
  </conditionalFormatting>
  <conditionalFormatting sqref="A61:A63">
    <cfRule type="expression" dxfId="5449" priority="403">
      <formula>AND($L61="EM ATRASO",ISBLANK($M61)=TRUE())</formula>
    </cfRule>
    <cfRule type="expression" dxfId="5448" priority="404">
      <formula>AND($L61="SIM",ISBLANK($M61)=TRUE())</formula>
    </cfRule>
  </conditionalFormatting>
  <conditionalFormatting sqref="A62:A63">
    <cfRule type="expression" dxfId="5447" priority="402">
      <formula>AND($L62="SIM",ISBLANK($M62)=TRUE())</formula>
    </cfRule>
    <cfRule type="expression" dxfId="5446" priority="401">
      <formula>AND($L62="EM ATRASO",ISBLANK($M62)=TRUE())</formula>
    </cfRule>
    <cfRule type="expression" dxfId="5445" priority="400">
      <formula>AND($L62="SIM",ISBLANK($M62)=TRUE())</formula>
    </cfRule>
    <cfRule type="expression" dxfId="5444" priority="399">
      <formula>AND($L62="EM ATRASO",ISBLANK($M62)=TRUE())</formula>
    </cfRule>
  </conditionalFormatting>
  <conditionalFormatting sqref="A62:A64">
    <cfRule type="expression" dxfId="5443" priority="396">
      <formula>AND($L62="SIM",ISBLANK($M62)=TRUE())</formula>
    </cfRule>
    <cfRule type="expression" dxfId="5442" priority="395">
      <formula>AND($L62="EM ATRASO",ISBLANK($M62)=TRUE())</formula>
    </cfRule>
  </conditionalFormatting>
  <conditionalFormatting sqref="A64">
    <cfRule type="expression" dxfId="5441" priority="394">
      <formula>AND($L64="SIM",ISBLANK($M64)=TRUE())</formula>
    </cfRule>
    <cfRule type="expression" dxfId="5440" priority="393">
      <formula>AND($L64="EM ATRASO",ISBLANK($M64)=TRUE())</formula>
    </cfRule>
    <cfRule type="expression" dxfId="5439" priority="392">
      <formula>AND($L64="SIM",ISBLANK($M64)=TRUE())</formula>
    </cfRule>
    <cfRule type="expression" dxfId="5438" priority="391">
      <formula>AND($L64="EM ATRASO",ISBLANK($M64)=TRUE())</formula>
    </cfRule>
  </conditionalFormatting>
  <conditionalFormatting sqref="A64:A67">
    <cfRule type="expression" dxfId="5437" priority="386">
      <formula>AND($L64="SIM",ISBLANK($M64)=TRUE())</formula>
    </cfRule>
    <cfRule type="expression" dxfId="5436" priority="385">
      <formula>AND($L64="EM ATRASO",ISBLANK($M64)=TRUE())</formula>
    </cfRule>
  </conditionalFormatting>
  <conditionalFormatting sqref="A65:A67">
    <cfRule type="expression" dxfId="5435" priority="379">
      <formula>AND($L65="EM ATRASO",ISBLANK($M65)=TRUE())</formula>
    </cfRule>
    <cfRule type="expression" dxfId="5434" priority="380">
      <formula>AND($L65="SIM",ISBLANK($M65)=TRUE())</formula>
    </cfRule>
  </conditionalFormatting>
  <conditionalFormatting sqref="A65:A68">
    <cfRule type="expression" dxfId="5433" priority="375">
      <formula>AND($L65="EM ATRASO",ISBLANK($M65)=TRUE())</formula>
    </cfRule>
    <cfRule type="expression" dxfId="5432" priority="376">
      <formula>AND($L65="SIM",ISBLANK($M65)=TRUE())</formula>
    </cfRule>
  </conditionalFormatting>
  <conditionalFormatting sqref="A68">
    <cfRule type="expression" dxfId="5431" priority="373">
      <formula>AND($L68="EM ATRASO",ISBLANK($M68)=TRUE())</formula>
    </cfRule>
    <cfRule type="expression" dxfId="5430" priority="372">
      <formula>AND($L68="SIM",ISBLANK($M68)=TRUE())</formula>
    </cfRule>
    <cfRule type="expression" dxfId="5429" priority="371">
      <formula>AND($L68="EM ATRASO",ISBLANK($M68)=TRUE())</formula>
    </cfRule>
    <cfRule type="expression" dxfId="5428" priority="370">
      <formula>AND($L68="SIM",ISBLANK($M68)=TRUE())</formula>
    </cfRule>
    <cfRule type="expression" dxfId="5427" priority="369">
      <formula>AND($L68="EM ATRASO",ISBLANK($M68)=TRUE())</formula>
    </cfRule>
    <cfRule type="expression" dxfId="5426" priority="374">
      <formula>AND($L68="SIM",ISBLANK($M68)=TRUE())</formula>
    </cfRule>
  </conditionalFormatting>
  <conditionalFormatting sqref="A13:E13">
    <cfRule type="expression" dxfId="5425" priority="1075">
      <formula>AND($L13="EM ATRASO",ISBLANK($M13)=TRUE())</formula>
    </cfRule>
    <cfRule type="expression" dxfId="5424" priority="1076">
      <formula>AND($L13="SIM",ISBLANK($M13)=TRUE())</formula>
    </cfRule>
  </conditionalFormatting>
  <conditionalFormatting sqref="A26:E26">
    <cfRule type="expression" dxfId="5423" priority="1041">
      <formula>AND($L26="EM ATRASO",ISBLANK($M26)=TRUE())</formula>
    </cfRule>
    <cfRule type="expression" dxfId="5422" priority="1042">
      <formula>AND($L26="SIM",ISBLANK($M26)=TRUE())</formula>
    </cfRule>
  </conditionalFormatting>
  <conditionalFormatting sqref="A61:E61">
    <cfRule type="expression" dxfId="5421" priority="581">
      <formula>AND($L61="EM ATRASO",ISBLANK($M61)=TRUE())</formula>
    </cfRule>
    <cfRule type="expression" dxfId="5420" priority="582">
      <formula>AND($L61="SIM",ISBLANK($M61)=TRUE())</formula>
    </cfRule>
  </conditionalFormatting>
  <conditionalFormatting sqref="A65:E67">
    <cfRule type="expression" dxfId="5419" priority="382">
      <formula>AND($L65="SIM",ISBLANK($M65)=TRUE())</formula>
    </cfRule>
    <cfRule type="expression" dxfId="5418" priority="381">
      <formula>AND($L65="EM ATRASO",ISBLANK($M65)=TRUE())</formula>
    </cfRule>
  </conditionalFormatting>
  <conditionalFormatting sqref="A3:O30 A32:O79">
    <cfRule type="expression" dxfId="5417" priority="1239">
      <formula>AND($L3="EM ATRASO",ISBLANK($M3)=TRUE())</formula>
    </cfRule>
    <cfRule type="expression" dxfId="5416" priority="1240">
      <formula>AND($L3="SIM",ISBLANK($M3)=TRUE())</formula>
    </cfRule>
  </conditionalFormatting>
  <conditionalFormatting sqref="A31:O31">
    <cfRule type="expression" dxfId="5415" priority="495">
      <formula>AND($L31="EM ATRASO",ISBLANK($M31)=TRUE())</formula>
    </cfRule>
    <cfRule type="expression" dxfId="5414" priority="496">
      <formula>AND($L31="SIM",ISBLANK($M31)=TRUE())</formula>
    </cfRule>
  </conditionalFormatting>
  <conditionalFormatting sqref="B10:B11">
    <cfRule type="expression" dxfId="5413" priority="1228">
      <formula>AND($L10="SIM",ISBLANK($M10)=TRUE())</formula>
    </cfRule>
    <cfRule type="expression" dxfId="5412" priority="1227">
      <formula>AND($L10="EM ATRASO",ISBLANK($M10)=TRUE())</formula>
    </cfRule>
  </conditionalFormatting>
  <conditionalFormatting sqref="B54">
    <cfRule type="expression" dxfId="5411" priority="1147">
      <formula>AND($L54="EM ATRASO",ISBLANK($M54)=TRUE())</formula>
    </cfRule>
    <cfRule type="expression" dxfId="5410" priority="1148">
      <formula>AND($L54="SIM",ISBLANK($M54)=TRUE())</formula>
    </cfRule>
  </conditionalFormatting>
  <conditionalFormatting sqref="B19:C19">
    <cfRule type="expression" dxfId="5409" priority="1063">
      <formula>AND($L19="EM ATRASO",ISBLANK($M19)=TRUE())</formula>
    </cfRule>
    <cfRule type="expression" dxfId="5408" priority="1064">
      <formula>AND($L19="SIM",ISBLANK($M19)=TRUE())</formula>
    </cfRule>
  </conditionalFormatting>
  <conditionalFormatting sqref="B3:E7 F3:G9 C8:E9">
    <cfRule type="expression" dxfId="5407" priority="894">
      <formula>AND($L3="SIM",ISBLANK($M3)=TRUE())</formula>
    </cfRule>
    <cfRule type="expression" dxfId="5406" priority="893">
      <formula>AND($L3="EM ATRASO",ISBLANK($M3)=TRUE())</formula>
    </cfRule>
  </conditionalFormatting>
  <conditionalFormatting sqref="B31:E31">
    <cfRule type="expression" dxfId="5405" priority="497">
      <formula>AND($L31="EM ATRASO",ISBLANK($M31)=TRUE())</formula>
    </cfRule>
    <cfRule type="expression" dxfId="5404" priority="498">
      <formula>AND($L31="SIM",ISBLANK($M31)=TRUE())</formula>
    </cfRule>
  </conditionalFormatting>
  <conditionalFormatting sqref="B54:E54">
    <cfRule type="expression" dxfId="5403" priority="1145">
      <formula>AND($L54="EM ATRASO",ISBLANK($M54)=TRUE())</formula>
    </cfRule>
    <cfRule type="expression" dxfId="5402" priority="1146">
      <formula>AND($L54="SIM",ISBLANK($M54)=TRUE())</formula>
    </cfRule>
  </conditionalFormatting>
  <conditionalFormatting sqref="C62">
    <cfRule type="expression" dxfId="5401" priority="1138">
      <formula>AND($L62="SIM",ISBLANK($M62)=TRUE())</formula>
    </cfRule>
    <cfRule type="expression" dxfId="5400" priority="1137">
      <formula>AND($L62="EM ATRASO",ISBLANK($M62)=TRUE())</formula>
    </cfRule>
  </conditionalFormatting>
  <conditionalFormatting sqref="D27:D30">
    <cfRule type="expression" dxfId="5399" priority="775">
      <formula>AND($L27="EM ATRASO",ISBLANK($M27)=TRUE())</formula>
    </cfRule>
    <cfRule type="expression" dxfId="5398" priority="776">
      <formula>AND($L27="SIM",ISBLANK($M27)=TRUE())</formula>
    </cfRule>
  </conditionalFormatting>
  <conditionalFormatting sqref="D27:D31">
    <cfRule type="expression" dxfId="5397" priority="474">
      <formula>AND($L27="SIM",ISBLANK($M27)=TRUE())</formula>
    </cfRule>
    <cfRule type="expression" dxfId="5396" priority="473">
      <formula>AND($L27="EM ATRASO",ISBLANK($M27)=TRUE())</formula>
    </cfRule>
  </conditionalFormatting>
  <conditionalFormatting sqref="D31">
    <cfRule type="expression" dxfId="5395" priority="471">
      <formula>AND($L31="EM ATRASO",ISBLANK($M31)=TRUE())</formula>
    </cfRule>
    <cfRule type="expression" dxfId="5394" priority="472">
      <formula>AND($L31="SIM",ISBLANK($M31)=TRUE())</formula>
    </cfRule>
  </conditionalFormatting>
  <conditionalFormatting sqref="H17:H18">
    <cfRule type="expression" dxfId="5393" priority="822">
      <formula>AND($L17="SIM",ISBLANK($M17)=TRUE())</formula>
    </cfRule>
    <cfRule type="expression" dxfId="5392" priority="821">
      <formula>AND($L17="EM ATRASO",ISBLANK($M17)=TRUE())</formula>
    </cfRule>
  </conditionalFormatting>
  <conditionalFormatting sqref="H22">
    <cfRule type="expression" dxfId="5391" priority="1232">
      <formula>AND($L22="SIM",ISBLANK($M22)=TRUE())</formula>
    </cfRule>
    <cfRule type="expression" dxfId="5390" priority="1231">
      <formula>AND($L22="EM ATRASO",ISBLANK($M22)=TRUE())</formula>
    </cfRule>
  </conditionalFormatting>
  <conditionalFormatting sqref="H24">
    <cfRule type="expression" dxfId="5389" priority="1174">
      <formula>AND($L24="SIM",ISBLANK($M24)=TRUE())</formula>
    </cfRule>
    <cfRule type="expression" dxfId="5388" priority="1173">
      <formula>AND($L24="EM ATRASO",ISBLANK($M24)=TRUE())</formula>
    </cfRule>
  </conditionalFormatting>
  <conditionalFormatting sqref="H28:H31">
    <cfRule type="expression" dxfId="5387" priority="469">
      <formula>AND($L28="EM ATRASO",ISBLANK($M28)=TRUE())</formula>
    </cfRule>
    <cfRule type="expression" dxfId="5386" priority="470">
      <formula>AND($L28="SIM",ISBLANK($M28)=TRUE())</formula>
    </cfRule>
  </conditionalFormatting>
  <conditionalFormatting sqref="H43">
    <cfRule type="expression" dxfId="5385" priority="1209">
      <formula>AND($L43="EM ATRASO",ISBLANK($M43)=TRUE())</formula>
    </cfRule>
    <cfRule type="expression" dxfId="5384" priority="1210">
      <formula>AND($L43="SIM",ISBLANK($M43)=TRUE())</formula>
    </cfRule>
  </conditionalFormatting>
  <conditionalFormatting sqref="H46:H60">
    <cfRule type="expression" dxfId="5383" priority="678">
      <formula>AND($L46="SIM",ISBLANK($M46)=TRUE())</formula>
    </cfRule>
    <cfRule type="expression" dxfId="5382" priority="677">
      <formula>AND($L46="EM ATRASO",ISBLANK($M46)=TRUE())</formula>
    </cfRule>
  </conditionalFormatting>
  <conditionalFormatting sqref="H47">
    <cfRule type="expression" dxfId="5381" priority="651">
      <formula>AND($L47="EM ATRASO",ISBLANK($M47)=TRUE())</formula>
    </cfRule>
    <cfRule type="expression" dxfId="5380" priority="652">
      <formula>AND($L47="SIM",ISBLANK($M47)=TRUE())</formula>
    </cfRule>
  </conditionalFormatting>
  <conditionalFormatting sqref="H51:H55">
    <cfRule type="expression" dxfId="5379" priority="600">
      <formula>AND($L51="SIM",ISBLANK($M51)=TRUE())</formula>
    </cfRule>
    <cfRule type="expression" dxfId="5378" priority="599">
      <formula>AND($L51="EM ATRASO",ISBLANK($M51)=TRUE())</formula>
    </cfRule>
  </conditionalFormatting>
  <conditionalFormatting sqref="H57:H58">
    <cfRule type="expression" dxfId="5377" priority="573">
      <formula>AND($L57="EM ATRASO",ISBLANK($M57)=TRUE())</formula>
    </cfRule>
    <cfRule type="expression" dxfId="5376" priority="574">
      <formula>AND($L57="SIM",ISBLANK($M57)=TRUE())</formula>
    </cfRule>
  </conditionalFormatting>
  <conditionalFormatting sqref="H59">
    <cfRule type="expression" dxfId="5375" priority="558">
      <formula>AND($L59="SIM",ISBLANK($M59)=TRUE())</formula>
    </cfRule>
    <cfRule type="expression" dxfId="5374" priority="557">
      <formula>AND($L59="EM ATRASO",ISBLANK($M59)=TRUE())</formula>
    </cfRule>
  </conditionalFormatting>
  <conditionalFormatting sqref="H60">
    <cfRule type="expression" dxfId="5373" priority="518">
      <formula>AND($L60="SIM",ISBLANK($M60)=TRUE())</formula>
    </cfRule>
    <cfRule type="expression" dxfId="5372" priority="517">
      <formula>AND($L60="EM ATRASO",ISBLANK($M60)=TRUE())</formula>
    </cfRule>
  </conditionalFormatting>
  <conditionalFormatting sqref="H61">
    <cfRule type="expression" dxfId="5371" priority="540">
      <formula>AND($L61="SIM",ISBLANK($M61)=TRUE())</formula>
    </cfRule>
    <cfRule type="expression" dxfId="5370" priority="539">
      <formula>AND($L61="EM ATRASO",ISBLANK($M61)=TRUE())</formula>
    </cfRule>
  </conditionalFormatting>
  <conditionalFormatting sqref="H62">
    <cfRule type="expression" dxfId="5369" priority="260">
      <formula>AND($L62="SIM",ISBLANK($M62)=TRUE())</formula>
    </cfRule>
    <cfRule type="expression" dxfId="5368" priority="259">
      <formula>AND($L62="EM ATRASO",ISBLANK($M62)=TRUE())</formula>
    </cfRule>
  </conditionalFormatting>
  <conditionalFormatting sqref="H63">
    <cfRule type="expression" dxfId="5367" priority="313">
      <formula>AND($L63="EM ATRASO",ISBLANK($M63)=TRUE())</formula>
    </cfRule>
    <cfRule type="expression" dxfId="5366" priority="314">
      <formula>AND($L63="SIM",ISBLANK($M63)=TRUE())</formula>
    </cfRule>
  </conditionalFormatting>
  <conditionalFormatting sqref="H63:H68">
    <cfRule type="expression" dxfId="5365" priority="934">
      <formula>AND($L63="SIM",ISBLANK($M63)=TRUE())</formula>
    </cfRule>
    <cfRule type="expression" dxfId="5364" priority="933">
      <formula>AND($L63="EM ATRASO",ISBLANK($M63)=TRUE())</formula>
    </cfRule>
  </conditionalFormatting>
  <conditionalFormatting sqref="H64">
    <cfRule type="expression" dxfId="5363" priority="290">
      <formula>AND($L64="SIM",ISBLANK($M64)=TRUE())</formula>
    </cfRule>
    <cfRule type="expression" dxfId="5362" priority="297">
      <formula>AND($L64="EM ATRASO",ISBLANK($M64)=TRUE())</formula>
    </cfRule>
    <cfRule type="expression" dxfId="5361" priority="295">
      <formula>AND($L64="EM ATRASO",ISBLANK($M64)=TRUE())</formula>
    </cfRule>
    <cfRule type="expression" dxfId="5360" priority="289">
      <formula>AND($L64="EM ATRASO",ISBLANK($M64)=TRUE())</formula>
    </cfRule>
    <cfRule type="expression" dxfId="5359" priority="288">
      <formula>AND($L64="SIM",ISBLANK($M64)=TRUE())</formula>
    </cfRule>
    <cfRule type="expression" dxfId="5358" priority="287">
      <formula>AND($L64="EM ATRASO",ISBLANK($M64)=TRUE())</formula>
    </cfRule>
    <cfRule type="expression" dxfId="5357" priority="293">
      <formula>AND($L64="EM ATRASO",ISBLANK($M64)=TRUE())</formula>
    </cfRule>
    <cfRule type="expression" dxfId="5356" priority="292">
      <formula>AND($L64="SIM",ISBLANK($M64)=TRUE())</formula>
    </cfRule>
    <cfRule type="expression" dxfId="5355" priority="294">
      <formula>AND($L64="SIM",ISBLANK($M64)=TRUE())</formula>
    </cfRule>
    <cfRule type="expression" dxfId="5354" priority="296">
      <formula>AND($L64="SIM",ISBLANK($M64)=TRUE())</formula>
    </cfRule>
    <cfRule type="expression" dxfId="5353" priority="291">
      <formula>AND($L64="EM ATRASO",ISBLANK($M64)=TRUE())</formula>
    </cfRule>
    <cfRule type="expression" dxfId="5352" priority="298">
      <formula>AND($L64="SIM",ISBLANK($M64)=TRUE())</formula>
    </cfRule>
  </conditionalFormatting>
  <conditionalFormatting sqref="H65">
    <cfRule type="expression" dxfId="5351" priority="241">
      <formula>AND($L65="EM ATRASO",ISBLANK($M65)=TRUE())</formula>
    </cfRule>
    <cfRule type="expression" dxfId="5350" priority="234">
      <formula>AND($L65="SIM",ISBLANK($M65)=TRUE())</formula>
    </cfRule>
    <cfRule type="expression" dxfId="5349" priority="233">
      <formula>AND($L65="EM ATRASO",ISBLANK($M65)=TRUE())</formula>
    </cfRule>
    <cfRule type="expression" dxfId="5348" priority="242">
      <formula>AND($L65="SIM",ISBLANK($M65)=TRUE())</formula>
    </cfRule>
  </conditionalFormatting>
  <conditionalFormatting sqref="H65:H68">
    <cfRule type="expression" dxfId="5347" priority="362">
      <formula>AND($L65="SIM",ISBLANK($M65)=TRUE())</formula>
    </cfRule>
    <cfRule type="expression" dxfId="5346" priority="361">
      <formula>AND($L65="EM ATRASO",ISBLANK($M65)=TRUE())</formula>
    </cfRule>
  </conditionalFormatting>
  <conditionalFormatting sqref="H67">
    <cfRule type="expression" dxfId="5345" priority="340">
      <formula>AND($L67="SIM",ISBLANK($M67)=TRUE())</formula>
    </cfRule>
    <cfRule type="expression" dxfId="5344" priority="339">
      <formula>AND($L67="EM ATRASO",ISBLANK($M67)=TRUE())</formula>
    </cfRule>
  </conditionalFormatting>
  <conditionalFormatting sqref="H72">
    <cfRule type="expression" dxfId="5343" priority="205">
      <formula>AND($L72="EM ATRASO",ISBLANK($M72)=TRUE())</formula>
    </cfRule>
    <cfRule type="expression" dxfId="5342" priority="206">
      <formula>AND($L72="SIM",ISBLANK($M72)=TRUE())</formula>
    </cfRule>
  </conditionalFormatting>
  <conditionalFormatting sqref="H72:H77">
    <cfRule type="expression" dxfId="5341" priority="214">
      <formula>AND($L72="SIM",ISBLANK($M72)=TRUE())</formula>
    </cfRule>
    <cfRule type="expression" dxfId="5340" priority="213">
      <formula>AND($L72="EM ATRASO",ISBLANK($M72)=TRUE())</formula>
    </cfRule>
  </conditionalFormatting>
  <conditionalFormatting sqref="H74:H75">
    <cfRule type="expression" dxfId="5339" priority="156">
      <formula>AND($L74="SIM",ISBLANK($M74)=TRUE())</formula>
    </cfRule>
    <cfRule type="expression" dxfId="5338" priority="155">
      <formula>AND($L74="EM ATRASO",ISBLANK($M74)=TRUE())</formula>
    </cfRule>
  </conditionalFormatting>
  <conditionalFormatting sqref="H75">
    <cfRule type="expression" dxfId="5337" priority="148">
      <formula>AND($L75="SIM",ISBLANK($M75)=TRUE())</formula>
    </cfRule>
    <cfRule type="expression" dxfId="5336" priority="147">
      <formula>AND($L75="EM ATRASO",ISBLANK($M75)=TRUE())</formula>
    </cfRule>
  </conditionalFormatting>
  <conditionalFormatting sqref="H76">
    <cfRule type="expression" dxfId="5335" priority="58">
      <formula>AND($L76="SIM",ISBLANK($M76)=TRUE())</formula>
    </cfRule>
    <cfRule type="expression" dxfId="5334" priority="57">
      <formula>AND($L76="EM ATRASO",ISBLANK($M76)=TRUE())</formula>
    </cfRule>
  </conditionalFormatting>
  <conditionalFormatting sqref="H77">
    <cfRule type="expression" dxfId="5333" priority="176">
      <formula>AND($L77="SIM",ISBLANK($M77)=TRUE())</formula>
    </cfRule>
    <cfRule type="expression" dxfId="5332" priority="175">
      <formula>AND($L77="EM ATRASO",ISBLANK($M77)=TRUE())</formula>
    </cfRule>
  </conditionalFormatting>
  <conditionalFormatting sqref="H78">
    <cfRule type="expression" dxfId="5331" priority="117">
      <formula>AND($L78="EM ATRASO",ISBLANK($M78)=TRUE())</formula>
    </cfRule>
    <cfRule type="expression" dxfId="5330" priority="118">
      <formula>AND($L78="SIM",ISBLANK($M78)=TRUE())</formula>
    </cfRule>
  </conditionalFormatting>
  <conditionalFormatting sqref="H79">
    <cfRule type="expression" dxfId="5329" priority="88">
      <formula>AND($L79="SIM",ISBLANK($M79)=TRUE())</formula>
    </cfRule>
    <cfRule type="expression" dxfId="5328" priority="87">
      <formula>AND($L79="EM ATRASO",ISBLANK($M79)=TRUE())</formula>
    </cfRule>
  </conditionalFormatting>
  <conditionalFormatting sqref="H12:I17">
    <cfRule type="expression" dxfId="5327" priority="872">
      <formula>AND($L12="SIM",ISBLANK($M12)=TRUE())</formula>
    </cfRule>
    <cfRule type="expression" dxfId="5326" priority="871">
      <formula>AND($L12="EM ATRASO",ISBLANK($M12)=TRUE())</formula>
    </cfRule>
  </conditionalFormatting>
  <conditionalFormatting sqref="H13:I16">
    <cfRule type="expression" dxfId="5325" priority="835">
      <formula>AND($L13="EM ATRASO",ISBLANK($M13)=TRUE())</formula>
    </cfRule>
    <cfRule type="expression" dxfId="5324" priority="836">
      <formula>AND($L13="SIM",ISBLANK($M13)=TRUE())</formula>
    </cfRule>
  </conditionalFormatting>
  <conditionalFormatting sqref="H15:I15">
    <cfRule type="expression" dxfId="5323" priority="832">
      <formula>AND($L15="SIM",ISBLANK($M15)=TRUE())</formula>
    </cfRule>
    <cfRule type="expression" dxfId="5322" priority="831">
      <formula>AND($L15="EM ATRASO",ISBLANK($M15)=TRUE())</formula>
    </cfRule>
  </conditionalFormatting>
  <conditionalFormatting sqref="H16:I16">
    <cfRule type="expression" dxfId="5321" priority="852">
      <formula>AND($L16="SIM",ISBLANK($M16)=TRUE())</formula>
    </cfRule>
    <cfRule type="expression" dxfId="5320" priority="851">
      <formula>AND($L16="EM ATRASO",ISBLANK($M16)=TRUE())</formula>
    </cfRule>
  </conditionalFormatting>
  <conditionalFormatting sqref="H17:I17">
    <cfRule type="expression" dxfId="5319" priority="828">
      <formula>AND($L17="SIM",ISBLANK($M17)=TRUE())</formula>
    </cfRule>
    <cfRule type="expression" dxfId="5318" priority="827">
      <formula>AND($L17="EM ATRASO",ISBLANK($M17)=TRUE())</formula>
    </cfRule>
  </conditionalFormatting>
  <conditionalFormatting sqref="H18:I18">
    <cfRule type="expression" dxfId="5317" priority="817">
      <formula>AND($L18="EM ATRASO",ISBLANK($M18)=TRUE())</formula>
    </cfRule>
    <cfRule type="expression" dxfId="5316" priority="818">
      <formula>AND($L18="SIM",ISBLANK($M18)=TRUE())</formula>
    </cfRule>
  </conditionalFormatting>
  <conditionalFormatting sqref="H25:I30">
    <cfRule type="expression" dxfId="5315" priority="1025">
      <formula>AND($L25="EM ATRASO",ISBLANK($M25)=TRUE())</formula>
    </cfRule>
    <cfRule type="expression" dxfId="5314" priority="1026">
      <formula>AND($L25="SIM",ISBLANK($M25)=TRUE())</formula>
    </cfRule>
  </conditionalFormatting>
  <conditionalFormatting sqref="H31:I34">
    <cfRule type="expression" dxfId="5313" priority="490">
      <formula>AND($L31="SIM",ISBLANK($M31)=TRUE())</formula>
    </cfRule>
    <cfRule type="expression" dxfId="5312" priority="489">
      <formula>AND($L31="EM ATRASO",ISBLANK($M31)=TRUE())</formula>
    </cfRule>
  </conditionalFormatting>
  <conditionalFormatting sqref="H32:I34">
    <cfRule type="expression" dxfId="5311" priority="728">
      <formula>AND($L32="SIM",ISBLANK($M32)=TRUE())</formula>
    </cfRule>
    <cfRule type="expression" dxfId="5310" priority="727">
      <formula>AND($L32="EM ATRASO",ISBLANK($M32)=TRUE())</formula>
    </cfRule>
  </conditionalFormatting>
  <conditionalFormatting sqref="H32:I37">
    <cfRule type="expression" dxfId="5309" priority="735">
      <formula>AND($L32="EM ATRASO",ISBLANK($M32)=TRUE())</formula>
    </cfRule>
    <cfRule type="expression" dxfId="5308" priority="736">
      <formula>AND($L32="SIM",ISBLANK($M32)=TRUE())</formula>
    </cfRule>
  </conditionalFormatting>
  <conditionalFormatting sqref="H34:I42">
    <cfRule type="expression" dxfId="5307" priority="978">
      <formula>AND($L34="SIM",ISBLANK($M34)=TRUE())</formula>
    </cfRule>
    <cfRule type="expression" dxfId="5306" priority="977">
      <formula>AND($L34="EM ATRASO",ISBLANK($M34)=TRUE())</formula>
    </cfRule>
  </conditionalFormatting>
  <conditionalFormatting sqref="H35:I37">
    <cfRule type="expression" dxfId="5305" priority="751">
      <formula>AND($L35="EM ATRASO",ISBLANK($M35)=TRUE())</formula>
    </cfRule>
    <cfRule type="expression" dxfId="5304" priority="752">
      <formula>AND($L35="SIM",ISBLANK($M35)=TRUE())</formula>
    </cfRule>
    <cfRule type="expression" dxfId="5303" priority="756">
      <formula>AND($L35="SIM",ISBLANK($M35)=TRUE())</formula>
    </cfRule>
    <cfRule type="expression" dxfId="5302" priority="755">
      <formula>AND($L35="EM ATRASO",ISBLANK($M35)=TRUE())</formula>
    </cfRule>
  </conditionalFormatting>
  <conditionalFormatting sqref="H43:I43">
    <cfRule type="expression" dxfId="5301" priority="681">
      <formula>AND($L43="EM ATRASO",ISBLANK($M43)=TRUE())</formula>
    </cfRule>
    <cfRule type="expression" dxfId="5300" priority="682">
      <formula>AND($L43="SIM",ISBLANK($M43)=TRUE())</formula>
    </cfRule>
    <cfRule type="expression" dxfId="5299" priority="686">
      <formula>AND($L43="SIM",ISBLANK($M43)=TRUE())</formula>
    </cfRule>
    <cfRule type="expression" dxfId="5298" priority="689">
      <formula>AND($L43="EM ATRASO",ISBLANK($M43)=TRUE())</formula>
    </cfRule>
    <cfRule type="expression" dxfId="5297" priority="690">
      <formula>AND($L43="SIM",ISBLANK($M43)=TRUE())</formula>
    </cfRule>
    <cfRule type="expression" dxfId="5296" priority="685">
      <formula>AND($L43="EM ATRASO",ISBLANK($M43)=TRUE())</formula>
    </cfRule>
  </conditionalFormatting>
  <conditionalFormatting sqref="H43:I45">
    <cfRule type="expression" dxfId="5295" priority="693">
      <formula>AND($L43="EM ATRASO",ISBLANK($M43)=TRUE())</formula>
    </cfRule>
    <cfRule type="expression" dxfId="5294" priority="694">
      <formula>AND($L43="SIM",ISBLANK($M43)=TRUE())</formula>
    </cfRule>
  </conditionalFormatting>
  <conditionalFormatting sqref="H45:I47">
    <cfRule type="expression" dxfId="5293" priority="663">
      <formula>AND($L45="EM ATRASO",ISBLANK($M45)=TRUE())</formula>
    </cfRule>
    <cfRule type="expression" dxfId="5292" priority="664">
      <formula>AND($L45="SIM",ISBLANK($M45)=TRUE())</formula>
    </cfRule>
  </conditionalFormatting>
  <conditionalFormatting sqref="H46:I46">
    <cfRule type="expression" dxfId="5291" priority="671">
      <formula>AND($L46="EM ATRASO",ISBLANK($M46)=TRUE())</formula>
    </cfRule>
    <cfRule type="expression" dxfId="5290" priority="672">
      <formula>AND($L46="SIM",ISBLANK($M46)=TRUE())</formula>
    </cfRule>
    <cfRule type="expression" dxfId="5289" priority="679">
      <formula>AND($L46="EM ATRASO",ISBLANK($M46)=TRUE())</formula>
    </cfRule>
    <cfRule type="expression" dxfId="5288" priority="680">
      <formula>AND($L46="SIM",ISBLANK($M46)=TRUE())</formula>
    </cfRule>
  </conditionalFormatting>
  <conditionalFormatting sqref="H47:I47">
    <cfRule type="expression" dxfId="5287" priority="657">
      <formula>AND($L47="EM ATRASO",ISBLANK($M47)=TRUE())</formula>
    </cfRule>
    <cfRule type="expression" dxfId="5286" priority="653">
      <formula>AND($L47="EM ATRASO",ISBLANK($M47)=TRUE())</formula>
    </cfRule>
    <cfRule type="expression" dxfId="5285" priority="654">
      <formula>AND($L47="SIM",ISBLANK($M47)=TRUE())</formula>
    </cfRule>
    <cfRule type="expression" dxfId="5284" priority="658">
      <formula>AND($L47="SIM",ISBLANK($M47)=TRUE())</formula>
    </cfRule>
  </conditionalFormatting>
  <conditionalFormatting sqref="H51:I55">
    <cfRule type="expression" dxfId="5283" priority="602">
      <formula>AND($L51="SIM",ISBLANK($M51)=TRUE())</formula>
    </cfRule>
    <cfRule type="expression" dxfId="5282" priority="606">
      <formula>AND($L51="SIM",ISBLANK($M51)=TRUE())</formula>
    </cfRule>
    <cfRule type="expression" dxfId="5281" priority="611">
      <formula>AND($L51="EM ATRASO",ISBLANK($M51)=TRUE())</formula>
    </cfRule>
    <cfRule type="expression" dxfId="5280" priority="605">
      <formula>AND($L51="EM ATRASO",ISBLANK($M51)=TRUE())</formula>
    </cfRule>
    <cfRule type="expression" dxfId="5279" priority="612">
      <formula>AND($L51="SIM",ISBLANK($M51)=TRUE())</formula>
    </cfRule>
    <cfRule type="expression" dxfId="5278" priority="601">
      <formula>AND($L51="EM ATRASO",ISBLANK($M51)=TRUE())</formula>
    </cfRule>
  </conditionalFormatting>
  <conditionalFormatting sqref="H58:I58">
    <cfRule type="expression" dxfId="5277" priority="575">
      <formula>AND($L58="EM ATRASO",ISBLANK($M58)=TRUE())</formula>
    </cfRule>
    <cfRule type="expression" dxfId="5276" priority="563">
      <formula>AND($L58="EM ATRASO",ISBLANK($M58)=TRUE())</formula>
    </cfRule>
    <cfRule type="expression" dxfId="5275" priority="564">
      <formula>AND($L58="SIM",ISBLANK($M58)=TRUE())</formula>
    </cfRule>
    <cfRule type="expression" dxfId="5274" priority="567">
      <formula>AND($L58="EM ATRASO",ISBLANK($M58)=TRUE())</formula>
    </cfRule>
    <cfRule type="expression" dxfId="5273" priority="568">
      <formula>AND($L58="SIM",ISBLANK($M58)=TRUE())</formula>
    </cfRule>
    <cfRule type="expression" dxfId="5272" priority="571">
      <formula>AND($L58="EM ATRASO",ISBLANK($M58)=TRUE())</formula>
    </cfRule>
    <cfRule type="expression" dxfId="5271" priority="576">
      <formula>AND($L58="SIM",ISBLANK($M58)=TRUE())</formula>
    </cfRule>
    <cfRule type="expression" dxfId="5270" priority="572">
      <formula>AND($L58="SIM",ISBLANK($M58)=TRUE())</formula>
    </cfRule>
  </conditionalFormatting>
  <conditionalFormatting sqref="H58:I59">
    <cfRule type="expression" dxfId="5269" priority="555">
      <formula>AND($L58="EM ATRASO",ISBLANK($M58)=TRUE())</formula>
    </cfRule>
    <cfRule type="expression" dxfId="5268" priority="556">
      <formula>AND($L58="SIM",ISBLANK($M58)=TRUE())</formula>
    </cfRule>
  </conditionalFormatting>
  <conditionalFormatting sqref="H59:I59">
    <cfRule type="expression" dxfId="5267" priority="551">
      <formula>AND($L59="EM ATRASO",ISBLANK($M59)=TRUE())</formula>
    </cfRule>
    <cfRule type="expression" dxfId="5266" priority="552">
      <formula>AND($L59="SIM",ISBLANK($M59)=TRUE())</formula>
    </cfRule>
    <cfRule type="expression" dxfId="5265" priority="547">
      <formula>AND($L59="EM ATRASO",ISBLANK($M59)=TRUE())</formula>
    </cfRule>
    <cfRule type="expression" dxfId="5264" priority="548">
      <formula>AND($L59="SIM",ISBLANK($M59)=TRUE())</formula>
    </cfRule>
  </conditionalFormatting>
  <conditionalFormatting sqref="H59:I61">
    <cfRule type="expression" dxfId="5263" priority="522">
      <formula>AND($L59="SIM",ISBLANK($M59)=TRUE())</formula>
    </cfRule>
    <cfRule type="expression" dxfId="5262" priority="521">
      <formula>AND($L59="EM ATRASO",ISBLANK($M59)=TRUE())</formula>
    </cfRule>
  </conditionalFormatting>
  <conditionalFormatting sqref="H60:I60">
    <cfRule type="expression" dxfId="5261" priority="503">
      <formula>AND($L60="EM ATRASO",ISBLANK($M60)=TRUE())</formula>
    </cfRule>
    <cfRule type="expression" dxfId="5260" priority="504">
      <formula>AND($L60="SIM",ISBLANK($M60)=TRUE())</formula>
    </cfRule>
    <cfRule type="expression" dxfId="5259" priority="507">
      <formula>AND($L60="EM ATRASO",ISBLANK($M60)=TRUE())</formula>
    </cfRule>
    <cfRule type="expression" dxfId="5258" priority="508">
      <formula>AND($L60="SIM",ISBLANK($M60)=TRUE())</formula>
    </cfRule>
    <cfRule type="expression" dxfId="5257" priority="511">
      <formula>AND($L60="EM ATRASO",ISBLANK($M60)=TRUE())</formula>
    </cfRule>
    <cfRule type="expression" dxfId="5256" priority="512">
      <formula>AND($L60="SIM",ISBLANK($M60)=TRUE())</formula>
    </cfRule>
    <cfRule type="expression" dxfId="5255" priority="516">
      <formula>AND($L60="SIM",ISBLANK($M60)=TRUE())</formula>
    </cfRule>
    <cfRule type="expression" dxfId="5254" priority="520">
      <formula>AND($L60="SIM",ISBLANK($M60)=TRUE())</formula>
    </cfRule>
    <cfRule type="expression" dxfId="5253" priority="519">
      <formula>AND($L60="EM ATRASO",ISBLANK($M60)=TRUE())</formula>
    </cfRule>
    <cfRule type="expression" dxfId="5252" priority="515">
      <formula>AND($L60="EM ATRASO",ISBLANK($M60)=TRUE())</formula>
    </cfRule>
  </conditionalFormatting>
  <conditionalFormatting sqref="H61:I61">
    <cfRule type="expression" dxfId="5251" priority="533">
      <formula>AND($L61="EM ATRASO",ISBLANK($M61)=TRUE())</formula>
    </cfRule>
    <cfRule type="expression" dxfId="5250" priority="530">
      <formula>AND($L61="SIM",ISBLANK($M61)=TRUE())</formula>
    </cfRule>
    <cfRule type="expression" dxfId="5249" priority="529">
      <formula>AND($L61="EM ATRASO",ISBLANK($M61)=TRUE())</formula>
    </cfRule>
    <cfRule type="expression" dxfId="5248" priority="542">
      <formula>AND($L61="SIM",ISBLANK($M61)=TRUE())</formula>
    </cfRule>
    <cfRule type="expression" dxfId="5247" priority="541">
      <formula>AND($L61="EM ATRASO",ISBLANK($M61)=TRUE())</formula>
    </cfRule>
    <cfRule type="expression" dxfId="5246" priority="538">
      <formula>AND($L61="SIM",ISBLANK($M61)=TRUE())</formula>
    </cfRule>
    <cfRule type="expression" dxfId="5245" priority="537">
      <formula>AND($L61="EM ATRASO",ISBLANK($M61)=TRUE())</formula>
    </cfRule>
    <cfRule type="expression" dxfId="5244" priority="534">
      <formula>AND($L61="SIM",ISBLANK($M61)=TRUE())</formula>
    </cfRule>
  </conditionalFormatting>
  <conditionalFormatting sqref="H61:I62">
    <cfRule type="expression" dxfId="5243" priority="944">
      <formula>AND($L61="SIM",ISBLANK($M61)=TRUE())</formula>
    </cfRule>
    <cfRule type="expression" dxfId="5242" priority="943">
      <formula>AND($L61="EM ATRASO",ISBLANK($M61)=TRUE())</formula>
    </cfRule>
  </conditionalFormatting>
  <conditionalFormatting sqref="H62:I62">
    <cfRule type="expression" dxfId="5241" priority="246">
      <formula>AND($L62="SIM",ISBLANK($M62)=TRUE())</formula>
    </cfRule>
    <cfRule type="expression" dxfId="5240" priority="249">
      <formula>AND($L62="EM ATRASO",ISBLANK($M62)=TRUE())</formula>
    </cfRule>
    <cfRule type="expression" dxfId="5239" priority="250">
      <formula>AND($L62="SIM",ISBLANK($M62)=TRUE())</formula>
    </cfRule>
    <cfRule type="expression" dxfId="5238" priority="253">
      <formula>AND($L62="EM ATRASO",ISBLANK($M62)=TRUE())</formula>
    </cfRule>
    <cfRule type="expression" dxfId="5237" priority="254">
      <formula>AND($L62="SIM",ISBLANK($M62)=TRUE())</formula>
    </cfRule>
    <cfRule type="expression" dxfId="5236" priority="258">
      <formula>AND($L62="SIM",ISBLANK($M62)=TRUE())</formula>
    </cfRule>
    <cfRule type="expression" dxfId="5235" priority="261">
      <formula>AND($L62="EM ATRASO",ISBLANK($M62)=TRUE())</formula>
    </cfRule>
    <cfRule type="expression" dxfId="5234" priority="262">
      <formula>AND($L62="SIM",ISBLANK($M62)=TRUE())</formula>
    </cfRule>
    <cfRule type="expression" dxfId="5233" priority="263">
      <formula>AND($L62="EM ATRASO",ISBLANK($M62)=TRUE())</formula>
    </cfRule>
    <cfRule type="expression" dxfId="5232" priority="264">
      <formula>AND($L62="SIM",ISBLANK($M62)=TRUE())</formula>
    </cfRule>
    <cfRule type="expression" dxfId="5231" priority="267">
      <formula>AND($L62="EM ATRASO",ISBLANK($M62)=TRUE())</formula>
    </cfRule>
    <cfRule type="expression" dxfId="5230" priority="268">
      <formula>AND($L62="SIM",ISBLANK($M62)=TRUE())</formula>
    </cfRule>
    <cfRule type="expression" dxfId="5229" priority="257">
      <formula>AND($L62="EM ATRASO",ISBLANK($M62)=TRUE())</formula>
    </cfRule>
    <cfRule type="expression" dxfId="5228" priority="245">
      <formula>AND($L62="EM ATRASO",ISBLANK($M62)=TRUE())</formula>
    </cfRule>
  </conditionalFormatting>
  <conditionalFormatting sqref="H63:I63">
    <cfRule type="expression" dxfId="5227" priority="304">
      <formula>AND($L63="SIM",ISBLANK($M63)=TRUE())</formula>
    </cfRule>
    <cfRule type="expression" dxfId="5226" priority="312">
      <formula>AND($L63="SIM",ISBLANK($M63)=TRUE())</formula>
    </cfRule>
    <cfRule type="expression" dxfId="5225" priority="303">
      <formula>AND($L63="EM ATRASO",ISBLANK($M63)=TRUE())</formula>
    </cfRule>
    <cfRule type="expression" dxfId="5224" priority="315">
      <formula>AND($L63="EM ATRASO",ISBLANK($M63)=TRUE())</formula>
    </cfRule>
    <cfRule type="expression" dxfId="5223" priority="307">
      <formula>AND($L63="EM ATRASO",ISBLANK($M63)=TRUE())</formula>
    </cfRule>
    <cfRule type="expression" dxfId="5222" priority="316">
      <formula>AND($L63="SIM",ISBLANK($M63)=TRUE())</formula>
    </cfRule>
    <cfRule type="expression" dxfId="5221" priority="317">
      <formula>AND($L63="EM ATRASO",ISBLANK($M63)=TRUE())</formula>
    </cfRule>
    <cfRule type="expression" dxfId="5220" priority="318">
      <formula>AND($L63="SIM",ISBLANK($M63)=TRUE())</formula>
    </cfRule>
    <cfRule type="expression" dxfId="5219" priority="308">
      <formula>AND($L63="SIM",ISBLANK($M63)=TRUE())</formula>
    </cfRule>
    <cfRule type="expression" dxfId="5218" priority="311">
      <formula>AND($L63="EM ATRASO",ISBLANK($M63)=TRUE())</formula>
    </cfRule>
  </conditionalFormatting>
  <conditionalFormatting sqref="H63:I64">
    <cfRule type="expression" dxfId="5217" priority="284">
      <formula>AND($L63="SIM",ISBLANK($M63)=TRUE())</formula>
    </cfRule>
    <cfRule type="expression" dxfId="5216" priority="283">
      <formula>AND($L63="EM ATRASO",ISBLANK($M63)=TRUE())</formula>
    </cfRule>
  </conditionalFormatting>
  <conditionalFormatting sqref="H65:I65">
    <cfRule type="expression" dxfId="5215" priority="238">
      <formula>AND($L65="SIM",ISBLANK($M65)=TRUE())</formula>
    </cfRule>
    <cfRule type="expression" dxfId="5214" priority="237">
      <formula>AND($L65="EM ATRASO",ISBLANK($M65)=TRUE())</formula>
    </cfRule>
    <cfRule type="expression" dxfId="5213" priority="236">
      <formula>AND($L65="SIM",ISBLANK($M65)=TRUE())</formula>
    </cfRule>
    <cfRule type="expression" dxfId="5212" priority="235">
      <formula>AND($L65="EM ATRASO",ISBLANK($M65)=TRUE())</formula>
    </cfRule>
    <cfRule type="expression" dxfId="5211" priority="219">
      <formula>AND($L65="EM ATRASO",ISBLANK($M65)=TRUE())</formula>
    </cfRule>
    <cfRule type="expression" dxfId="5210" priority="220">
      <formula>AND($L65="SIM",ISBLANK($M65)=TRUE())</formula>
    </cfRule>
    <cfRule type="expression" dxfId="5209" priority="223">
      <formula>AND($L65="EM ATRASO",ISBLANK($M65)=TRUE())</formula>
    </cfRule>
    <cfRule type="expression" dxfId="5208" priority="224">
      <formula>AND($L65="SIM",ISBLANK($M65)=TRUE())</formula>
    </cfRule>
    <cfRule type="expression" dxfId="5207" priority="227">
      <formula>AND($L65="EM ATRASO",ISBLANK($M65)=TRUE())</formula>
    </cfRule>
    <cfRule type="expression" dxfId="5206" priority="228">
      <formula>AND($L65="SIM",ISBLANK($M65)=TRUE())</formula>
    </cfRule>
    <cfRule type="expression" dxfId="5205" priority="231">
      <formula>AND($L65="EM ATRASO",ISBLANK($M65)=TRUE())</formula>
    </cfRule>
    <cfRule type="expression" dxfId="5204" priority="232">
      <formula>AND($L65="SIM",ISBLANK($M65)=TRUE())</formula>
    </cfRule>
  </conditionalFormatting>
  <conditionalFormatting sqref="H65:I68">
    <cfRule type="expression" dxfId="5203" priority="352">
      <formula>AND($L65="SIM",ISBLANK($M65)=TRUE())</formula>
    </cfRule>
    <cfRule type="expression" dxfId="5202" priority="347">
      <formula>AND($L65="EM ATRASO",ISBLANK($M65)=TRUE())</formula>
    </cfRule>
    <cfRule type="expression" dxfId="5201" priority="363">
      <formula>AND($L65="EM ATRASO",ISBLANK($M65)=TRUE())</formula>
    </cfRule>
    <cfRule type="expression" dxfId="5200" priority="348">
      <formula>AND($L65="SIM",ISBLANK($M65)=TRUE())</formula>
    </cfRule>
    <cfRule type="expression" dxfId="5199" priority="366">
      <formula>AND($L65="SIM",ISBLANK($M65)=TRUE())</formula>
    </cfRule>
    <cfRule type="expression" dxfId="5198" priority="365">
      <formula>AND($L65="EM ATRASO",ISBLANK($M65)=TRUE())</formula>
    </cfRule>
    <cfRule type="expression" dxfId="5197" priority="364">
      <formula>AND($L65="SIM",ISBLANK($M65)=TRUE())</formula>
    </cfRule>
    <cfRule type="expression" dxfId="5196" priority="351">
      <formula>AND($L65="EM ATRASO",ISBLANK($M65)=TRUE())</formula>
    </cfRule>
    <cfRule type="expression" dxfId="5195" priority="360">
      <formula>AND($L65="SIM",ISBLANK($M65)=TRUE())</formula>
    </cfRule>
    <cfRule type="expression" dxfId="5194" priority="359">
      <formula>AND($L65="EM ATRASO",ISBLANK($M65)=TRUE())</formula>
    </cfRule>
    <cfRule type="expression" dxfId="5193" priority="356">
      <formula>AND($L65="SIM",ISBLANK($M65)=TRUE())</formula>
    </cfRule>
    <cfRule type="expression" dxfId="5192" priority="355">
      <formula>AND($L65="EM ATRASO",ISBLANK($M65)=TRUE())</formula>
    </cfRule>
  </conditionalFormatting>
  <conditionalFormatting sqref="H67:I67">
    <cfRule type="expression" dxfId="5191" priority="344">
      <formula>AND($L67="SIM",ISBLANK($M67)=TRUE())</formula>
    </cfRule>
    <cfRule type="expression" dxfId="5190" priority="329">
      <formula>AND($L67="EM ATRASO",ISBLANK($M67)=TRUE())</formula>
    </cfRule>
    <cfRule type="expression" dxfId="5189" priority="325">
      <formula>AND($L67="EM ATRASO",ISBLANK($M67)=TRUE())</formula>
    </cfRule>
    <cfRule type="expression" dxfId="5188" priority="326">
      <formula>AND($L67="SIM",ISBLANK($M67)=TRUE())</formula>
    </cfRule>
    <cfRule type="expression" dxfId="5187" priority="330">
      <formula>AND($L67="SIM",ISBLANK($M67)=TRUE())</formula>
    </cfRule>
    <cfRule type="expression" dxfId="5186" priority="333">
      <formula>AND($L67="EM ATRASO",ISBLANK($M67)=TRUE())</formula>
    </cfRule>
    <cfRule type="expression" dxfId="5185" priority="334">
      <formula>AND($L67="SIM",ISBLANK($M67)=TRUE())</formula>
    </cfRule>
    <cfRule type="expression" dxfId="5184" priority="337">
      <formula>AND($L67="EM ATRASO",ISBLANK($M67)=TRUE())</formula>
    </cfRule>
    <cfRule type="expression" dxfId="5183" priority="338">
      <formula>AND($L67="SIM",ISBLANK($M67)=TRUE())</formula>
    </cfRule>
    <cfRule type="expression" dxfId="5182" priority="343">
      <formula>AND($L67="EM ATRASO",ISBLANK($M67)=TRUE())</formula>
    </cfRule>
    <cfRule type="expression" dxfId="5181" priority="341">
      <formula>AND($L67="EM ATRASO",ISBLANK($M67)=TRUE())</formula>
    </cfRule>
    <cfRule type="expression" dxfId="5180" priority="342">
      <formula>AND($L67="SIM",ISBLANK($M67)=TRUE())</formula>
    </cfRule>
  </conditionalFormatting>
  <conditionalFormatting sqref="H72:I72">
    <cfRule type="expression" dxfId="5179" priority="191">
      <formula>AND($L72="EM ATRASO",ISBLANK($M72)=TRUE())</formula>
    </cfRule>
    <cfRule type="expression" dxfId="5178" priority="203">
      <formula>AND($L72="EM ATRASO",ISBLANK($M72)=TRUE())</formula>
    </cfRule>
    <cfRule type="expression" dxfId="5177" priority="195">
      <formula>AND($L72="EM ATRASO",ISBLANK($M72)=TRUE())</formula>
    </cfRule>
    <cfRule type="expression" dxfId="5176" priority="204">
      <formula>AND($L72="SIM",ISBLANK($M72)=TRUE())</formula>
    </cfRule>
    <cfRule type="expression" dxfId="5175" priority="207">
      <formula>AND($L72="EM ATRASO",ISBLANK($M72)=TRUE())</formula>
    </cfRule>
    <cfRule type="expression" dxfId="5174" priority="208">
      <formula>AND($L72="SIM",ISBLANK($M72)=TRUE())</formula>
    </cfRule>
    <cfRule type="expression" dxfId="5173" priority="212">
      <formula>AND($L72="SIM",ISBLANK($M72)=TRUE())</formula>
    </cfRule>
    <cfRule type="expression" dxfId="5172" priority="200">
      <formula>AND($L72="SIM",ISBLANK($M72)=TRUE())</formula>
    </cfRule>
    <cfRule type="expression" dxfId="5171" priority="211">
      <formula>AND($L72="EM ATRASO",ISBLANK($M72)=TRUE())</formula>
    </cfRule>
    <cfRule type="expression" dxfId="5170" priority="199">
      <formula>AND($L72="EM ATRASO",ISBLANK($M72)=TRUE())</formula>
    </cfRule>
    <cfRule type="expression" dxfId="5169" priority="196">
      <formula>AND($L72="SIM",ISBLANK($M72)=TRUE())</formula>
    </cfRule>
    <cfRule type="expression" dxfId="5168" priority="192">
      <formula>AND($L72="SIM",ISBLANK($M72)=TRUE())</formula>
    </cfRule>
  </conditionalFormatting>
  <conditionalFormatting sqref="H75:I75">
    <cfRule type="expression" dxfId="5167" priority="153">
      <formula>AND($L75="EM ATRASO",ISBLANK($M75)=TRUE())</formula>
    </cfRule>
    <cfRule type="expression" dxfId="5166" priority="154">
      <formula>AND($L75="SIM",ISBLANK($M75)=TRUE())</formula>
    </cfRule>
    <cfRule type="expression" dxfId="5165" priority="145">
      <formula>AND($L75="EM ATRASO",ISBLANK($M75)=TRUE())</formula>
    </cfRule>
    <cfRule type="expression" dxfId="5164" priority="141">
      <formula>AND($L75="EM ATRASO",ISBLANK($M75)=TRUE())</formula>
    </cfRule>
    <cfRule type="expression" dxfId="5163" priority="142">
      <formula>AND($L75="SIM",ISBLANK($M75)=TRUE())</formula>
    </cfRule>
    <cfRule type="expression" dxfId="5162" priority="146">
      <formula>AND($L75="SIM",ISBLANK($M75)=TRUE())</formula>
    </cfRule>
    <cfRule type="expression" dxfId="5161" priority="149">
      <formula>AND($L75="EM ATRASO",ISBLANK($M75)=TRUE())</formula>
    </cfRule>
    <cfRule type="expression" dxfId="5160" priority="137">
      <formula>AND($L75="EM ATRASO",ISBLANK($M75)=TRUE())</formula>
    </cfRule>
    <cfRule type="expression" dxfId="5159" priority="150">
      <formula>AND($L75="SIM",ISBLANK($M75)=TRUE())</formula>
    </cfRule>
    <cfRule type="expression" dxfId="5158" priority="138">
      <formula>AND($L75="SIM",ISBLANK($M75)=TRUE())</formula>
    </cfRule>
  </conditionalFormatting>
  <conditionalFormatting sqref="H75:I76">
    <cfRule type="expression" dxfId="5157" priority="70">
      <formula>AND($L75="SIM",ISBLANK($M75)=TRUE())</formula>
    </cfRule>
    <cfRule type="expression" dxfId="5156" priority="69">
      <formula>AND($L75="EM ATRASO",ISBLANK($M75)=TRUE())</formula>
    </cfRule>
  </conditionalFormatting>
  <conditionalFormatting sqref="H76:I76">
    <cfRule type="expression" dxfId="5155" priority="65">
      <formula>AND($L76="EM ATRASO",ISBLANK($M76)=TRUE())</formula>
    </cfRule>
    <cfRule type="expression" dxfId="5154" priority="62">
      <formula>AND($L76="SIM",ISBLANK($M76)=TRUE())</formula>
    </cfRule>
    <cfRule type="expression" dxfId="5153" priority="60">
      <formula>AND($L76="SIM",ISBLANK($M76)=TRUE())</formula>
    </cfRule>
    <cfRule type="expression" dxfId="5152" priority="59">
      <formula>AND($L76="EM ATRASO",ISBLANK($M76)=TRUE())</formula>
    </cfRule>
    <cfRule type="expression" dxfId="5151" priority="56">
      <formula>AND($L76="SIM",ISBLANK($M76)=TRUE())</formula>
    </cfRule>
    <cfRule type="expression" dxfId="5150" priority="55">
      <formula>AND($L76="EM ATRASO",ISBLANK($M76)=TRUE())</formula>
    </cfRule>
    <cfRule type="expression" dxfId="5149" priority="52">
      <formula>AND($L76="SIM",ISBLANK($M76)=TRUE())</formula>
    </cfRule>
    <cfRule type="expression" dxfId="5148" priority="51">
      <formula>AND($L76="EM ATRASO",ISBLANK($M76)=TRUE())</formula>
    </cfRule>
    <cfRule type="expression" dxfId="5147" priority="61">
      <formula>AND($L76="EM ATRASO",ISBLANK($M76)=TRUE())</formula>
    </cfRule>
    <cfRule type="expression" dxfId="5146" priority="48">
      <formula>AND($L76="SIM",ISBLANK($M76)=TRUE())</formula>
    </cfRule>
    <cfRule type="expression" dxfId="5145" priority="47">
      <formula>AND($L76="EM ATRASO",ISBLANK($M76)=TRUE())</formula>
    </cfRule>
    <cfRule type="expression" dxfId="5144" priority="44">
      <formula>AND($L76="SIM",ISBLANK($M76)=TRUE())</formula>
    </cfRule>
    <cfRule type="expression" dxfId="5143" priority="43">
      <formula>AND($L76="EM ATRASO",ISBLANK($M76)=TRUE())</formula>
    </cfRule>
    <cfRule type="expression" dxfId="5142" priority="66">
      <formula>AND($L76="SIM",ISBLANK($M76)=TRUE())</formula>
    </cfRule>
  </conditionalFormatting>
  <conditionalFormatting sqref="H77:I77">
    <cfRule type="expression" dxfId="5141" priority="178">
      <formula>AND($L77="SIM",ISBLANK($M77)=TRUE())</formula>
    </cfRule>
    <cfRule type="expression" dxfId="5140" priority="179">
      <formula>AND($L77="EM ATRASO",ISBLANK($M77)=TRUE())</formula>
    </cfRule>
    <cfRule type="expression" dxfId="5139" priority="180">
      <formula>AND($L77="SIM",ISBLANK($M77)=TRUE())</formula>
    </cfRule>
    <cfRule type="expression" dxfId="5138" priority="183">
      <formula>AND($L77="EM ATRASO",ISBLANK($M77)=TRUE())</formula>
    </cfRule>
    <cfRule type="expression" dxfId="5137" priority="170">
      <formula>AND($L77="SIM",ISBLANK($M77)=TRUE())</formula>
    </cfRule>
    <cfRule type="expression" dxfId="5136" priority="174">
      <formula>AND($L77="SIM",ISBLANK($M77)=TRUE())</formula>
    </cfRule>
    <cfRule type="expression" dxfId="5135" priority="184">
      <formula>AND($L77="SIM",ISBLANK($M77)=TRUE())</formula>
    </cfRule>
    <cfRule type="expression" dxfId="5134" priority="173">
      <formula>AND($L77="EM ATRASO",ISBLANK($M77)=TRUE())</formula>
    </cfRule>
    <cfRule type="expression" dxfId="5133" priority="177">
      <formula>AND($L77="EM ATRASO",ISBLANK($M77)=TRUE())</formula>
    </cfRule>
    <cfRule type="expression" dxfId="5132" priority="169">
      <formula>AND($L77="EM ATRASO",ISBLANK($M77)=TRUE())</formula>
    </cfRule>
    <cfRule type="expression" dxfId="5131" priority="166">
      <formula>AND($L77="SIM",ISBLANK($M77)=TRUE())</formula>
    </cfRule>
    <cfRule type="expression" dxfId="5130" priority="165">
      <formula>AND($L77="EM ATRASO",ISBLANK($M77)=TRUE())</formula>
    </cfRule>
  </conditionalFormatting>
  <conditionalFormatting sqref="H77:I78">
    <cfRule type="expression" dxfId="5129" priority="130">
      <formula>AND($L77="SIM",ISBLANK($M77)=TRUE())</formula>
    </cfRule>
    <cfRule type="expression" dxfId="5128" priority="129">
      <formula>AND($L77="EM ATRASO",ISBLANK($M77)=TRUE())</formula>
    </cfRule>
  </conditionalFormatting>
  <conditionalFormatting sqref="H78:I78">
    <cfRule type="expression" dxfId="5127" priority="125">
      <formula>AND($L78="EM ATRASO",ISBLANK($M78)=TRUE())</formula>
    </cfRule>
    <cfRule type="expression" dxfId="5126" priority="122">
      <formula>AND($L78="SIM",ISBLANK($M78)=TRUE())</formula>
    </cfRule>
    <cfRule type="expression" dxfId="5125" priority="121">
      <formula>AND($L78="EM ATRASO",ISBLANK($M78)=TRUE())</formula>
    </cfRule>
    <cfRule type="expression" dxfId="5124" priority="120">
      <formula>AND($L78="SIM",ISBLANK($M78)=TRUE())</formula>
    </cfRule>
    <cfRule type="expression" dxfId="5123" priority="119">
      <formula>AND($L78="EM ATRASO",ISBLANK($M78)=TRUE())</formula>
    </cfRule>
    <cfRule type="expression" dxfId="5122" priority="116">
      <formula>AND($L78="SIM",ISBLANK($M78)=TRUE())</formula>
    </cfRule>
    <cfRule type="expression" dxfId="5121" priority="115">
      <formula>AND($L78="EM ATRASO",ISBLANK($M78)=TRUE())</formula>
    </cfRule>
    <cfRule type="expression" dxfId="5120" priority="112">
      <formula>AND($L78="SIM",ISBLANK($M78)=TRUE())</formula>
    </cfRule>
    <cfRule type="expression" dxfId="5119" priority="111">
      <formula>AND($L78="EM ATRASO",ISBLANK($M78)=TRUE())</formula>
    </cfRule>
    <cfRule type="expression" dxfId="5118" priority="108">
      <formula>AND($L78="SIM",ISBLANK($M78)=TRUE())</formula>
    </cfRule>
    <cfRule type="expression" dxfId="5117" priority="107">
      <formula>AND($L78="EM ATRASO",ISBLANK($M78)=TRUE())</formula>
    </cfRule>
    <cfRule type="expression" dxfId="5116" priority="126">
      <formula>AND($L78="SIM",ISBLANK($M78)=TRUE())</formula>
    </cfRule>
  </conditionalFormatting>
  <conditionalFormatting sqref="H78:I79">
    <cfRule type="expression" dxfId="5115" priority="99">
      <formula>AND($L78="EM ATRASO",ISBLANK($M78)=TRUE())</formula>
    </cfRule>
    <cfRule type="expression" dxfId="5114" priority="100">
      <formula>AND($L78="SIM",ISBLANK($M78)=TRUE())</formula>
    </cfRule>
  </conditionalFormatting>
  <conditionalFormatting sqref="H79:I79">
    <cfRule type="expression" dxfId="5113" priority="82">
      <formula>AND($L79="SIM",ISBLANK($M79)=TRUE())</formula>
    </cfRule>
    <cfRule type="expression" dxfId="5112" priority="85">
      <formula>AND($L79="EM ATRASO",ISBLANK($M79)=TRUE())</formula>
    </cfRule>
    <cfRule type="expression" dxfId="5111" priority="86">
      <formula>AND($L79="SIM",ISBLANK($M79)=TRUE())</formula>
    </cfRule>
    <cfRule type="expression" dxfId="5110" priority="89">
      <formula>AND($L79="EM ATRASO",ISBLANK($M79)=TRUE())</formula>
    </cfRule>
    <cfRule type="expression" dxfId="5109" priority="90">
      <formula>AND($L79="SIM",ISBLANK($M79)=TRUE())</formula>
    </cfRule>
    <cfRule type="expression" dxfId="5108" priority="91">
      <formula>AND($L79="EM ATRASO",ISBLANK($M79)=TRUE())</formula>
    </cfRule>
    <cfRule type="expression" dxfId="5107" priority="95">
      <formula>AND($L79="EM ATRASO",ISBLANK($M79)=TRUE())</formula>
    </cfRule>
    <cfRule type="expression" dxfId="5106" priority="96">
      <formula>AND($L79="SIM",ISBLANK($M79)=TRUE())</formula>
    </cfRule>
    <cfRule type="expression" dxfId="5105" priority="92">
      <formula>AND($L79="SIM",ISBLANK($M79)=TRUE())</formula>
    </cfRule>
    <cfRule type="expression" dxfId="5104" priority="74">
      <formula>AND($L79="SIM",ISBLANK($M79)=TRUE())</formula>
    </cfRule>
    <cfRule type="expression" dxfId="5103" priority="77">
      <formula>AND($L79="EM ATRASO",ISBLANK($M79)=TRUE())</formula>
    </cfRule>
    <cfRule type="expression" dxfId="5102" priority="78">
      <formula>AND($L79="SIM",ISBLANK($M79)=TRUE())</formula>
    </cfRule>
    <cfRule type="expression" dxfId="5101" priority="73">
      <formula>AND($L79="EM ATRASO",ISBLANK($M79)=TRUE())</formula>
    </cfRule>
    <cfRule type="expression" dxfId="5100" priority="81">
      <formula>AND($L79="EM ATRASO",ISBLANK($M79)=TRUE())</formula>
    </cfRule>
  </conditionalFormatting>
  <conditionalFormatting sqref="H23:J23">
    <cfRule type="expression" dxfId="5099" priority="798">
      <formula>AND($L23="SIM",ISBLANK($M23)=TRUE())</formula>
    </cfRule>
    <cfRule type="expression" dxfId="5098" priority="797">
      <formula>AND($L23="EM ATRASO",ISBLANK($M23)=TRUE())</formula>
    </cfRule>
  </conditionalFormatting>
  <conditionalFormatting sqref="H32:J34">
    <cfRule type="expression" dxfId="5097" priority="731">
      <formula>AND($L32="EM ATRASO",ISBLANK($M32)=TRUE())</formula>
    </cfRule>
    <cfRule type="expression" dxfId="5096" priority="732">
      <formula>AND($L32="SIM",ISBLANK($M32)=TRUE())</formula>
    </cfRule>
  </conditionalFormatting>
  <conditionalFormatting sqref="H3:K11">
    <cfRule type="expression" dxfId="5095" priority="873">
      <formula>AND($L3="EM ATRASO",ISBLANK($M3)=TRUE())</formula>
    </cfRule>
    <cfRule type="expression" dxfId="5094" priority="874">
      <formula>AND($L3="SIM",ISBLANK($M3)=TRUE())</formula>
    </cfRule>
  </conditionalFormatting>
  <conditionalFormatting sqref="H32:K33">
    <cfRule type="expression" dxfId="5093" priority="980">
      <formula>AND($L32="SIM",ISBLANK($M32)=TRUE())</formula>
    </cfRule>
    <cfRule type="expression" dxfId="5092" priority="979">
      <formula>AND($L32="EM ATRASO",ISBLANK($M32)=TRUE())</formula>
    </cfRule>
  </conditionalFormatting>
  <conditionalFormatting sqref="I18">
    <cfRule type="expression" dxfId="5091" priority="823">
      <formula>AND($L18="EM ATRASO",ISBLANK($M18)=TRUE())</formula>
    </cfRule>
    <cfRule type="expression" dxfId="5090" priority="824">
      <formula>AND($L18="SIM",ISBLANK($M18)=TRUE())</formula>
    </cfRule>
  </conditionalFormatting>
  <conditionalFormatting sqref="I27:I30">
    <cfRule type="expression" dxfId="5089" priority="766">
      <formula>AND($L27="SIM",ISBLANK($M27)=TRUE())</formula>
    </cfRule>
    <cfRule type="expression" dxfId="5088" priority="765">
      <formula>AND($L27="EM ATRASO",ISBLANK($M27)=TRUE())</formula>
    </cfRule>
  </conditionalFormatting>
  <conditionalFormatting sqref="I27:I31">
    <cfRule type="expression" dxfId="5087" priority="467">
      <formula>AND($L27="EM ATRASO",ISBLANK($M27)=TRUE())</formula>
    </cfRule>
    <cfRule type="expression" dxfId="5086" priority="468">
      <formula>AND($L27="SIM",ISBLANK($M27)=TRUE())</formula>
    </cfRule>
  </conditionalFormatting>
  <conditionalFormatting sqref="I46">
    <cfRule type="expression" dxfId="5085" priority="675">
      <formula>AND($L46="EM ATRASO",ISBLANK($M46)=TRUE())</formula>
    </cfRule>
    <cfRule type="expression" dxfId="5084" priority="676">
      <formula>AND($L46="SIM",ISBLANK($M46)=TRUE())</formula>
    </cfRule>
  </conditionalFormatting>
  <conditionalFormatting sqref="I47:I52">
    <cfRule type="expression" dxfId="5083" priority="659">
      <formula>AND($L47="EM ATRASO",ISBLANK($M47)=TRUE())</formula>
    </cfRule>
    <cfRule type="expression" dxfId="5082" priority="660">
      <formula>AND($L47="SIM",ISBLANK($M47)=TRUE())</formula>
    </cfRule>
  </conditionalFormatting>
  <conditionalFormatting sqref="I51:I58">
    <cfRule type="expression" dxfId="5081" priority="607">
      <formula>AND($L51="EM ATRASO",ISBLANK($M51)=TRUE())</formula>
    </cfRule>
    <cfRule type="expression" dxfId="5080" priority="608">
      <formula>AND($L51="SIM",ISBLANK($M51)=TRUE())</formula>
    </cfRule>
  </conditionalFormatting>
  <conditionalFormatting sqref="I54">
    <cfRule type="expression" dxfId="5079" priority="1144">
      <formula>AND($L54="SIM",ISBLANK($M54)=TRUE())</formula>
    </cfRule>
    <cfRule type="expression" dxfId="5078" priority="1143">
      <formula>AND($L54="EM ATRASO",ISBLANK($M54)=TRUE())</formula>
    </cfRule>
  </conditionalFormatting>
  <conditionalFormatting sqref="I64">
    <cfRule type="expression" dxfId="5077" priority="279">
      <formula>AND($L64="EM ATRASO",ISBLANK($M64)=TRUE())</formula>
    </cfRule>
    <cfRule type="expression" dxfId="5076" priority="280">
      <formula>AND($L64="SIM",ISBLANK($M64)=TRUE())</formula>
    </cfRule>
    <cfRule type="expression" dxfId="5075" priority="278">
      <formula>AND($L64="SIM",ISBLANK($M64)=TRUE())</formula>
    </cfRule>
    <cfRule type="expression" dxfId="5074" priority="282">
      <formula>AND($L64="SIM",ISBLANK($M64)=TRUE())</formula>
    </cfRule>
    <cfRule type="expression" dxfId="5073" priority="273">
      <formula>AND($L64="EM ATRASO",ISBLANK($M64)=TRUE())</formula>
    </cfRule>
    <cfRule type="expression" dxfId="5072" priority="274">
      <formula>AND($L64="SIM",ISBLANK($M64)=TRUE())</formula>
    </cfRule>
    <cfRule type="expression" dxfId="5071" priority="275">
      <formula>AND($L64="EM ATRASO",ISBLANK($M64)=TRUE())</formula>
    </cfRule>
    <cfRule type="expression" dxfId="5070" priority="281">
      <formula>AND($L64="EM ATRASO",ISBLANK($M64)=TRUE())</formula>
    </cfRule>
    <cfRule type="expression" dxfId="5069" priority="276">
      <formula>AND($L64="SIM",ISBLANK($M64)=TRUE())</formula>
    </cfRule>
    <cfRule type="expression" dxfId="5068" priority="277">
      <formula>AND($L64="EM ATRASO",ISBLANK($M64)=TRUE())</formula>
    </cfRule>
  </conditionalFormatting>
  <conditionalFormatting sqref="I64:I65">
    <cfRule type="expression" dxfId="5067" priority="243">
      <formula>AND($L64="EM ATRASO",ISBLANK($M64)=TRUE())</formula>
    </cfRule>
    <cfRule type="expression" dxfId="5066" priority="244">
      <formula>AND($L64="SIM",ISBLANK($M64)=TRUE())</formula>
    </cfRule>
  </conditionalFormatting>
  <conditionalFormatting sqref="I64:I68">
    <cfRule type="expression" dxfId="5065" priority="935">
      <formula>AND($L64="EM ATRASO",ISBLANK($M64)=TRUE())</formula>
    </cfRule>
    <cfRule type="expression" dxfId="5064" priority="936">
      <formula>AND($L64="SIM",ISBLANK($M64)=TRUE())</formula>
    </cfRule>
  </conditionalFormatting>
  <conditionalFormatting sqref="I71:I73">
    <cfRule type="expression" dxfId="5063" priority="930">
      <formula>AND($L71="SIM",ISBLANK($M71)=TRUE())</formula>
    </cfRule>
    <cfRule type="expression" dxfId="5062" priority="929">
      <formula>AND($L71="EM ATRASO",ISBLANK($M71)=TRUE())</formula>
    </cfRule>
  </conditionalFormatting>
  <conditionalFormatting sqref="I72">
    <cfRule type="expression" dxfId="5061" priority="210">
      <formula>AND($L72="SIM",ISBLANK($M72)=TRUE())</formula>
    </cfRule>
    <cfRule type="expression" dxfId="5060" priority="209">
      <formula>AND($L72="EM ATRASO",ISBLANK($M72)=TRUE())</formula>
    </cfRule>
  </conditionalFormatting>
  <conditionalFormatting sqref="I75">
    <cfRule type="expression" dxfId="5059" priority="151">
      <formula>AND($L75="EM ATRASO",ISBLANK($M75)=TRUE())</formula>
    </cfRule>
    <cfRule type="expression" dxfId="5058" priority="152">
      <formula>AND($L75="SIM",ISBLANK($M75)=TRUE())</formula>
    </cfRule>
    <cfRule type="expression" dxfId="5057" priority="159">
      <formula>AND($L75="EM ATRASO",ISBLANK($M75)=TRUE())</formula>
    </cfRule>
    <cfRule type="expression" dxfId="5056" priority="160">
      <formula>AND($L75="SIM",ISBLANK($M75)=TRUE())</formula>
    </cfRule>
  </conditionalFormatting>
  <conditionalFormatting sqref="I76:I77">
    <cfRule type="expression" dxfId="5055" priority="187">
      <formula>AND($L76="EM ATRASO",ISBLANK($M76)=TRUE())</formula>
    </cfRule>
    <cfRule type="expression" dxfId="5054" priority="188">
      <formula>AND($L76="SIM",ISBLANK($M76)=TRUE())</formula>
    </cfRule>
  </conditionalFormatting>
  <conditionalFormatting sqref="I31:K31">
    <cfRule type="expression" dxfId="5053" priority="466">
      <formula>AND($L31="SIM",ISBLANK($M31)=TRUE())</formula>
    </cfRule>
    <cfRule type="expression" dxfId="5052" priority="465">
      <formula>AND($L31="EM ATRASO",ISBLANK($M31)=TRUE())</formula>
    </cfRule>
  </conditionalFormatting>
  <conditionalFormatting sqref="J23:J25">
    <cfRule type="expression" dxfId="5051" priority="1178">
      <formula>AND($L23="SIM",ISBLANK($M23)=TRUE())</formula>
    </cfRule>
    <cfRule type="expression" dxfId="5050" priority="1177">
      <formula>AND($L23="EM ATRASO",ISBLANK($M23)=TRUE())</formula>
    </cfRule>
  </conditionalFormatting>
  <conditionalFormatting sqref="J24:J25">
    <cfRule type="expression" dxfId="5049" priority="794">
      <formula>AND($L24="SIM",ISBLANK($M24)=TRUE())</formula>
    </cfRule>
    <cfRule type="expression" dxfId="5048" priority="793">
      <formula>AND($L24="EM ATRASO",ISBLANK($M24)=TRUE())</formula>
    </cfRule>
  </conditionalFormatting>
  <conditionalFormatting sqref="J24:J30">
    <cfRule type="expression" dxfId="5047" priority="1170">
      <formula>AND($L24="SIM",ISBLANK($M24)=TRUE())</formula>
    </cfRule>
    <cfRule type="expression" dxfId="5046" priority="1169">
      <formula>AND($L24="EM ATRASO",ISBLANK($M24)=TRUE())</formula>
    </cfRule>
  </conditionalFormatting>
  <conditionalFormatting sqref="J25:J26">
    <cfRule type="expression" dxfId="5045" priority="789">
      <formula>AND($L25="EM ATRASO",ISBLANK($M25)=TRUE())</formula>
    </cfRule>
    <cfRule type="expression" dxfId="5044" priority="790">
      <formula>AND($L25="SIM",ISBLANK($M25)=TRUE())</formula>
    </cfRule>
  </conditionalFormatting>
  <conditionalFormatting sqref="J29:J30">
    <cfRule type="expression" dxfId="5043" priority="1024">
      <formula>AND($L29="SIM",ISBLANK($M29)=TRUE())</formula>
    </cfRule>
    <cfRule type="expression" dxfId="5042" priority="1023">
      <formula>AND($L29="EM ATRASO",ISBLANK($M29)=TRUE())</formula>
    </cfRule>
  </conditionalFormatting>
  <conditionalFormatting sqref="J31">
    <cfRule type="expression" dxfId="5041" priority="486">
      <formula>AND($L31="SIM",ISBLANK($M31)=TRUE())</formula>
    </cfRule>
    <cfRule type="expression" dxfId="5040" priority="485">
      <formula>AND($L31="EM ATRASO",ISBLANK($M31)=TRUE())</formula>
    </cfRule>
  </conditionalFormatting>
  <conditionalFormatting sqref="J36:J37">
    <cfRule type="expression" dxfId="5039" priority="746">
      <formula>AND($L36="SIM",ISBLANK($M36)=TRUE())</formula>
    </cfRule>
    <cfRule type="expression" dxfId="5038" priority="745">
      <formula>AND($L36="EM ATRASO",ISBLANK($M36)=TRUE())</formula>
    </cfRule>
  </conditionalFormatting>
  <conditionalFormatting sqref="J36:J47">
    <cfRule type="expression" dxfId="5037" priority="994">
      <formula>AND($L36="SIM",ISBLANK($M36)=TRUE())</formula>
    </cfRule>
    <cfRule type="expression" dxfId="5036" priority="993">
      <formula>AND($L36="EM ATRASO",ISBLANK($M36)=TRUE())</formula>
    </cfRule>
  </conditionalFormatting>
  <conditionalFormatting sqref="J68:J74">
    <cfRule type="expression" dxfId="5035" priority="1122">
      <formula>AND($L68="SIM",ISBLANK($M68)=TRUE())</formula>
    </cfRule>
    <cfRule type="expression" dxfId="5034" priority="1121">
      <formula>AND($L68="EM ATRASO",ISBLANK($M68)=TRUE())</formula>
    </cfRule>
  </conditionalFormatting>
  <conditionalFormatting sqref="J22:K22">
    <cfRule type="expression" dxfId="5033" priority="800">
      <formula>AND($L22="SIM",ISBLANK($M22)=TRUE())</formula>
    </cfRule>
    <cfRule type="expression" dxfId="5032" priority="799">
      <formula>AND($L22="EM ATRASO",ISBLANK($M22)=TRUE())</formula>
    </cfRule>
    <cfRule type="expression" dxfId="5031" priority="1182">
      <formula>AND($L22="SIM",ISBLANK($M22)=TRUE())</formula>
    </cfRule>
    <cfRule type="expression" dxfId="5030" priority="1181">
      <formula>AND($L22="EM ATRASO",ISBLANK($M22)=TRUE())</formula>
    </cfRule>
  </conditionalFormatting>
  <conditionalFormatting sqref="J30:K32">
    <cfRule type="expression" dxfId="5029" priority="488">
      <formula>AND($L30="SIM",ISBLANK($M30)=TRUE())</formula>
    </cfRule>
    <cfRule type="expression" dxfId="5028" priority="487">
      <formula>AND($L30="EM ATRASO",ISBLANK($M30)=TRUE())</formula>
    </cfRule>
  </conditionalFormatting>
  <conditionalFormatting sqref="J34:K34">
    <cfRule type="expression" dxfId="5027" priority="981">
      <formula>AND($L34="EM ATRASO",ISBLANK($M34)=TRUE())</formula>
    </cfRule>
    <cfRule type="expression" dxfId="5026" priority="982">
      <formula>AND($L34="SIM",ISBLANK($M34)=TRUE())</formula>
    </cfRule>
  </conditionalFormatting>
  <conditionalFormatting sqref="J59:K61">
    <cfRule type="expression" dxfId="5025" priority="499">
      <formula>AND($L59="EM ATRASO",ISBLANK($M59)=TRUE())</formula>
    </cfRule>
    <cfRule type="expression" dxfId="5024" priority="500">
      <formula>AND($L59="SIM",ISBLANK($M59)=TRUE())</formula>
    </cfRule>
  </conditionalFormatting>
  <conditionalFormatting sqref="J59:K62">
    <cfRule type="expression" dxfId="5023" priority="1129">
      <formula>AND($L59="EM ATRASO",ISBLANK($M59)=TRUE())</formula>
    </cfRule>
    <cfRule type="expression" dxfId="5022" priority="1130">
      <formula>AND($L59="SIM",ISBLANK($M59)=TRUE())</formula>
    </cfRule>
  </conditionalFormatting>
  <conditionalFormatting sqref="J63:K68">
    <cfRule type="expression" dxfId="5021" priority="322">
      <formula>AND($L63="SIM",ISBLANK($M63)=TRUE())</formula>
    </cfRule>
    <cfRule type="expression" dxfId="5020" priority="321">
      <formula>AND($L63="EM ATRASO",ISBLANK($M63)=TRUE())</formula>
    </cfRule>
  </conditionalFormatting>
  <conditionalFormatting sqref="K15:K17">
    <cfRule type="expression" dxfId="5019" priority="1187">
      <formula>AND($L15="EM ATRASO",ISBLANK($M15)=TRUE())</formula>
    </cfRule>
    <cfRule type="expression" dxfId="5018" priority="1188">
      <formula>AND($L15="SIM",ISBLANK($M15)=TRUE())</formula>
    </cfRule>
  </conditionalFormatting>
  <conditionalFormatting sqref="K19:K21">
    <cfRule type="expression" dxfId="5017" priority="948">
      <formula>AND($L19="SIM",ISBLANK($M19)=TRUE())</formula>
    </cfRule>
    <cfRule type="expression" dxfId="5016" priority="947">
      <formula>AND($L19="EM ATRASO",ISBLANK($M19)=TRUE())</formula>
    </cfRule>
  </conditionalFormatting>
  <conditionalFormatting sqref="K21:K23">
    <cfRule type="expression" dxfId="5015" priority="803">
      <formula>AND($L21="EM ATRASO",ISBLANK($M21)=TRUE())</formula>
    </cfRule>
    <cfRule type="expression" dxfId="5014" priority="804">
      <formula>AND($L21="SIM",ISBLANK($M21)=TRUE())</formula>
    </cfRule>
  </conditionalFormatting>
  <conditionalFormatting sqref="K23:K30">
    <cfRule type="expression" dxfId="5013" priority="1031">
      <formula>AND($L23="EM ATRASO",ISBLANK($M23)=TRUE())</formula>
    </cfRule>
    <cfRule type="expression" dxfId="5012" priority="1032">
      <formula>AND($L23="SIM",ISBLANK($M23)=TRUE())</formula>
    </cfRule>
  </conditionalFormatting>
  <conditionalFormatting sqref="K34:K37">
    <cfRule type="expression" dxfId="5011" priority="742">
      <formula>AND($L34="SIM",ISBLANK($M34)=TRUE())</formula>
    </cfRule>
    <cfRule type="expression" dxfId="5010" priority="741">
      <formula>AND($L34="EM ATRASO",ISBLANK($M34)=TRUE())</formula>
    </cfRule>
  </conditionalFormatting>
  <conditionalFormatting sqref="K36">
    <cfRule type="expression" dxfId="5009" priority="41">
      <formula>AND($L36="EM ATRASO",ISBLANK($M36)=TRUE())</formula>
    </cfRule>
    <cfRule type="expression" dxfId="5008" priority="40">
      <formula>AND($L36="SIM",ISBLANK($M36)=TRUE())</formula>
    </cfRule>
    <cfRule type="expression" dxfId="5007" priority="42">
      <formula>AND($L36="SIM",ISBLANK($M36)=TRUE())</formula>
    </cfRule>
    <cfRule type="expression" dxfId="5006" priority="39">
      <formula>AND($L36="EM ATRASO",ISBLANK($M36)=TRUE())</formula>
    </cfRule>
  </conditionalFormatting>
  <conditionalFormatting sqref="K43">
    <cfRule type="expression" dxfId="5005" priority="938">
      <formula>AND($L43="SIM",ISBLANK($M43)=TRUE())</formula>
    </cfRule>
    <cfRule type="expression" dxfId="5004" priority="937">
      <formula>AND($L43="EM ATRASO",ISBLANK($M43)=TRUE())</formula>
    </cfRule>
  </conditionalFormatting>
  <conditionalFormatting sqref="K63:K74">
    <cfRule type="expression" dxfId="5003" priority="917">
      <formula>AND($L63="EM ATRASO",ISBLANK($M63)=TRUE())</formula>
    </cfRule>
    <cfRule type="expression" dxfId="5002" priority="918">
      <formula>AND($L63="SIM",ISBLANK($M63)=TRUE())</formula>
    </cfRule>
  </conditionalFormatting>
  <conditionalFormatting sqref="K72">
    <cfRule type="expression" dxfId="5001" priority="217">
      <formula>AND($L72="EM ATRASO",ISBLANK($M72)=TRUE())</formula>
    </cfRule>
    <cfRule type="expression" dxfId="5000" priority="218">
      <formula>AND($L72="SIM",ISBLANK($M72)=TRUE())</formula>
    </cfRule>
  </conditionalFormatting>
  <conditionalFormatting sqref="M4 M6:M11">
    <cfRule type="expression" dxfId="4999" priority="1044">
      <formula>AND($L4="SIM",ISBLANK($M4)=TRUE())</formula>
    </cfRule>
  </conditionalFormatting>
  <conditionalFormatting sqref="M6:M10">
    <cfRule type="expression" dxfId="4998" priority="461">
      <formula>AND($L6="EM ATRASO",ISBLANK($M6)=TRUE())</formula>
    </cfRule>
    <cfRule type="expression" dxfId="4997" priority="462">
      <formula>AND($L6="SIM",ISBLANK($M6)=TRUE())</formula>
    </cfRule>
  </conditionalFormatting>
  <conditionalFormatting sqref="M6:M11 M4">
    <cfRule type="expression" dxfId="4996" priority="1043">
      <formula>AND($L4="EM ATRASO",ISBLANK($M4)=TRUE())</formula>
    </cfRule>
  </conditionalFormatting>
  <conditionalFormatting sqref="M13:M14">
    <cfRule type="expression" dxfId="4995" priority="456">
      <formula>AND($L13="SIM",ISBLANK($M13)=TRUE())</formula>
    </cfRule>
    <cfRule type="expression" dxfId="4994" priority="455">
      <formula>AND($L13="EM ATRASO",ISBLANK($M13)=TRUE())</formula>
    </cfRule>
  </conditionalFormatting>
  <conditionalFormatting sqref="M14">
    <cfRule type="expression" dxfId="4993" priority="453">
      <formula>AND($L14="EM ATRASO",ISBLANK($M14)=TRUE())</formula>
    </cfRule>
    <cfRule type="expression" dxfId="4992" priority="454">
      <formula>AND($L14="SIM",ISBLANK($M14)=TRUE())</formula>
    </cfRule>
  </conditionalFormatting>
  <conditionalFormatting sqref="M14:M17">
    <cfRule type="expression" dxfId="4991" priority="1014">
      <formula>AND($L14="SIM",ISBLANK($M14)=TRUE())</formula>
    </cfRule>
    <cfRule type="expression" dxfId="4990" priority="1013">
      <formula>AND($L14="EM ATRASO",ISBLANK($M14)=TRUE())</formula>
    </cfRule>
  </conditionalFormatting>
  <conditionalFormatting sqref="M16">
    <cfRule type="expression" dxfId="4989" priority="449">
      <formula>AND($L16="EM ATRASO",ISBLANK($M16)=TRUE())</formula>
    </cfRule>
    <cfRule type="expression" dxfId="4988" priority="450">
      <formula>AND($L16="SIM",ISBLANK($M16)=TRUE())</formula>
    </cfRule>
  </conditionalFormatting>
  <conditionalFormatting sqref="M16:M17">
    <cfRule type="expression" dxfId="4987" priority="452">
      <formula>AND($L16="SIM",ISBLANK($M16)=TRUE())</formula>
    </cfRule>
    <cfRule type="expression" dxfId="4986" priority="451">
      <formula>AND($L16="EM ATRASO",ISBLANK($M16)=TRUE())</formula>
    </cfRule>
  </conditionalFormatting>
  <conditionalFormatting sqref="M18">
    <cfRule type="expression" dxfId="4985" priority="447">
      <formula>AND($L18="EM ATRASO",ISBLANK($M18)=TRUE())</formula>
    </cfRule>
    <cfRule type="expression" dxfId="4984" priority="448">
      <formula>AND($L18="SIM",ISBLANK($M18)=TRUE())</formula>
    </cfRule>
  </conditionalFormatting>
  <conditionalFormatting sqref="M18:M20">
    <cfRule type="expression" dxfId="4983" priority="443">
      <formula>AND($L18="EM ATRASO",ISBLANK($M18)=TRUE())</formula>
    </cfRule>
    <cfRule type="expression" dxfId="4982" priority="444">
      <formula>AND($L18="SIM",ISBLANK($M18)=TRUE())</formula>
    </cfRule>
  </conditionalFormatting>
  <conditionalFormatting sqref="M19">
    <cfRule type="expression" dxfId="4981" priority="442">
      <formula>AND($L19="SIM",ISBLANK($M19)=TRUE())</formula>
    </cfRule>
    <cfRule type="expression" dxfId="4980" priority="441">
      <formula>AND($L19="EM ATRASO",ISBLANK($M19)=TRUE())</formula>
    </cfRule>
  </conditionalFormatting>
  <conditionalFormatting sqref="M23">
    <cfRule type="expression" dxfId="4979" priority="1016">
      <formula>AND($L23="SIM",ISBLANK($M23)=TRUE())</formula>
    </cfRule>
    <cfRule type="expression" dxfId="4978" priority="1015">
      <formula>AND($L23="EM ATRASO",ISBLANK($M23)=TRUE())</formula>
    </cfRule>
  </conditionalFormatting>
  <conditionalFormatting sqref="M30:M42">
    <cfRule type="expression" dxfId="4977" priority="479">
      <formula>AND($L30="EM ATRASO",ISBLANK($M30)=TRUE())</formula>
    </cfRule>
    <cfRule type="expression" dxfId="4976" priority="480">
      <formula>AND($L30="SIM",ISBLANK($M30)=TRUE())</formula>
    </cfRule>
  </conditionalFormatting>
  <conditionalFormatting sqref="M32">
    <cfRule type="expression" dxfId="4975" priority="440">
      <formula>AND($L32="SIM",ISBLANK($M32)=TRUE())</formula>
    </cfRule>
    <cfRule type="expression" dxfId="4974" priority="439">
      <formula>AND($L32="EM ATRASO",ISBLANK($M32)=TRUE())</formula>
    </cfRule>
  </conditionalFormatting>
  <conditionalFormatting sqref="M32:M33">
    <cfRule type="expression" dxfId="4973" priority="436">
      <formula>AND($L32="SIM",ISBLANK($M32)=TRUE())</formula>
    </cfRule>
    <cfRule type="expression" dxfId="4972" priority="435">
      <formula>AND($L32="EM ATRASO",ISBLANK($M32)=TRUE())</formula>
    </cfRule>
  </conditionalFormatting>
  <conditionalFormatting sqref="M33:M34">
    <cfRule type="expression" dxfId="4971" priority="431">
      <formula>AND($L33="EM ATRASO",ISBLANK($M33)=TRUE())</formula>
    </cfRule>
    <cfRule type="expression" dxfId="4970" priority="432">
      <formula>AND($L33="SIM",ISBLANK($M33)=TRUE())</formula>
    </cfRule>
  </conditionalFormatting>
  <conditionalFormatting sqref="M34:M35">
    <cfRule type="expression" dxfId="4969" priority="427">
      <formula>AND($L34="EM ATRASO",ISBLANK($M34)=TRUE())</formula>
    </cfRule>
    <cfRule type="expression" dxfId="4968" priority="428">
      <formula>AND($L34="SIM",ISBLANK($M34)=TRUE())</formula>
    </cfRule>
  </conditionalFormatting>
  <conditionalFormatting sqref="M35">
    <cfRule type="expression" dxfId="4967" priority="425">
      <formula>AND($L35="EM ATRASO",ISBLANK($M35)=TRUE())</formula>
    </cfRule>
    <cfRule type="expression" dxfId="4966" priority="426">
      <formula>AND($L35="SIM",ISBLANK($M35)=TRUE())</formula>
    </cfRule>
  </conditionalFormatting>
  <conditionalFormatting sqref="M37">
    <cfRule type="expression" dxfId="4965" priority="421">
      <formula>AND($L37="EM ATRASO",ISBLANK($M37)=TRUE())</formula>
    </cfRule>
    <cfRule type="expression" dxfId="4964" priority="422">
      <formula>AND($L37="SIM",ISBLANK($M37)=TRUE())</formula>
    </cfRule>
    <cfRule type="expression" dxfId="4963" priority="423">
      <formula>AND($L37="EM ATRASO",ISBLANK($M37)=TRUE())</formula>
    </cfRule>
    <cfRule type="expression" dxfId="4962" priority="424">
      <formula>AND($L37="SIM",ISBLANK($M37)=TRUE())</formula>
    </cfRule>
  </conditionalFormatting>
  <conditionalFormatting sqref="M42">
    <cfRule type="expression" dxfId="4961" priority="420">
      <formula>AND($L42="SIM",ISBLANK($M42)=TRUE())</formula>
    </cfRule>
    <cfRule type="expression" dxfId="4960" priority="419">
      <formula>AND($L42="EM ATRASO",ISBLANK($M42)=TRUE())</formula>
    </cfRule>
  </conditionalFormatting>
  <conditionalFormatting sqref="M42:M43">
    <cfRule type="expression" dxfId="4959" priority="415">
      <formula>AND($L42="EM ATRASO",ISBLANK($M42)=TRUE())</formula>
    </cfRule>
    <cfRule type="expression" dxfId="4958" priority="416">
      <formula>AND($L42="SIM",ISBLANK($M42)=TRUE())</formula>
    </cfRule>
  </conditionalFormatting>
  <conditionalFormatting sqref="M43">
    <cfRule type="expression" dxfId="4957" priority="413">
      <formula>AND($L43="EM ATRASO",ISBLANK($M43)=TRUE())</formula>
    </cfRule>
    <cfRule type="expression" dxfId="4956" priority="414">
      <formula>AND($L43="SIM",ISBLANK($M43)=TRUE())</formula>
    </cfRule>
  </conditionalFormatting>
  <conditionalFormatting sqref="M46">
    <cfRule type="expression" dxfId="4955" priority="409">
      <formula>AND($L46="EM ATRASO",ISBLANK($M46)=TRUE())</formula>
    </cfRule>
    <cfRule type="expression" dxfId="4954" priority="410">
      <formula>AND($L46="SIM",ISBLANK($M46)=TRUE())</formula>
    </cfRule>
    <cfRule type="expression" dxfId="4953" priority="411">
      <formula>AND($L46="EM ATRASO",ISBLANK($M46)=TRUE())</formula>
    </cfRule>
    <cfRule type="expression" dxfId="4952" priority="412">
      <formula>AND($L46="SIM",ISBLANK($M46)=TRUE())</formula>
    </cfRule>
  </conditionalFormatting>
  <conditionalFormatting sqref="M46:M53">
    <cfRule type="expression" dxfId="4951" priority="945">
      <formula>AND($L46="EM ATRASO",ISBLANK($M46)=TRUE())</formula>
    </cfRule>
    <cfRule type="expression" dxfId="4950" priority="946">
      <formula>AND($L46="SIM",ISBLANK($M46)=TRUE())</formula>
    </cfRule>
  </conditionalFormatting>
  <conditionalFormatting sqref="M54:M62">
    <cfRule type="expression" dxfId="4949" priority="21">
      <formula>AND($L54="EM ATRASO",ISBLANK($M54)=TRUE())</formula>
    </cfRule>
    <cfRule type="expression" dxfId="4948" priority="22">
      <formula>AND($L54="SIM",ISBLANK($M54)=TRUE())</formula>
    </cfRule>
  </conditionalFormatting>
  <conditionalFormatting sqref="M62:M64">
    <cfRule type="expression" dxfId="4947" priority="15">
      <formula>AND($L62="EM ATRASO",ISBLANK($M62)=TRUE())</formula>
    </cfRule>
    <cfRule type="expression" dxfId="4946" priority="16">
      <formula>AND($L62="SIM",ISBLANK($M62)=TRUE())</formula>
    </cfRule>
  </conditionalFormatting>
  <conditionalFormatting sqref="M66:M68">
    <cfRule type="expression" dxfId="4945" priority="12">
      <formula>AND($L66="SIM",ISBLANK($M66)=TRUE())</formula>
    </cfRule>
    <cfRule type="expression" dxfId="4944" priority="11">
      <formula>AND($L66="EM ATRASO",ISBLANK($M66)=TRUE())</formula>
    </cfRule>
  </conditionalFormatting>
  <conditionalFormatting sqref="M71:M72">
    <cfRule type="expression" dxfId="4943" priority="8">
      <formula>AND($L71="SIM",ISBLANK($M71)=TRUE())</formula>
    </cfRule>
    <cfRule type="expression" dxfId="4942" priority="7">
      <formula>AND($L71="EM ATRASO",ISBLANK($M71)=TRUE())</formula>
    </cfRule>
  </conditionalFormatting>
  <conditionalFormatting sqref="M75:M79">
    <cfRule type="expression" dxfId="4941" priority="1">
      <formula>AND($L75="EM ATRASO",ISBLANK($M75)=TRUE())</formula>
    </cfRule>
    <cfRule type="expression" dxfId="4940" priority="2">
      <formula>AND($L75="SIM",ISBLANK($M75)=TRUE())</formula>
    </cfRule>
  </conditionalFormatting>
  <conditionalFormatting sqref="M13:N13">
    <cfRule type="expression" dxfId="4939" priority="459">
      <formula>AND($L13="EM ATRASO",ISBLANK($M13)=TRUE())</formula>
    </cfRule>
    <cfRule type="expression" dxfId="4938" priority="460">
      <formula>AND($L13="SIM",ISBLANK($M13)=TRUE())</formula>
    </cfRule>
  </conditionalFormatting>
  <conditionalFormatting sqref="M65:N67">
    <cfRule type="expression" dxfId="4937" priority="1090">
      <formula>AND($L65="SIM",ISBLANK($M65)=TRUE())</formula>
    </cfRule>
    <cfRule type="expression" dxfId="4936" priority="1089">
      <formula>AND($L65="EM ATRASO",ISBLANK($M65)=TRUE())</formula>
    </cfRule>
  </conditionalFormatting>
  <conditionalFormatting sqref="M61:O61">
    <cfRule type="expression" dxfId="4935" priority="1199">
      <formula>AND($L61="EM ATRASO",ISBLANK($M61)=TRUE())</formula>
    </cfRule>
    <cfRule type="expression" dxfId="4934" priority="1200">
      <formula>AND($L61="SIM",ISBLANK($M61)=TRUE())</formula>
    </cfRule>
  </conditionalFormatting>
  <conditionalFormatting sqref="O12:O13">
    <cfRule type="expression" dxfId="4933" priority="1193">
      <formula>AND($L12="EM ATRASO",ISBLANK($M12)=TRUE())</formula>
    </cfRule>
    <cfRule type="expression" dxfId="4932" priority="1194">
      <formula>AND($L12="SIM",ISBLANK($M12)=TRUE())</formula>
    </cfRule>
  </conditionalFormatting>
  <conditionalFormatting sqref="O24:O29 O32:O42">
    <cfRule type="expression" dxfId="4931" priority="969">
      <formula>AND($L24="EM ATRASO",ISBLANK($M24)=TRUE())</formula>
    </cfRule>
    <cfRule type="expression" dxfId="4930" priority="970">
      <formula>AND($L24="SIM",ISBLANK($M24)=TRUE())</formula>
    </cfRule>
  </conditionalFormatting>
  <conditionalFormatting sqref="O64:O67">
    <cfRule type="expression" dxfId="4929" priority="1203">
      <formula>AND($L64="EM ATRASO",ISBLANK($M64)=TRUE())</formula>
    </cfRule>
    <cfRule type="expression" dxfId="4928" priority="1204">
      <formula>AND($L64="SIM",ISBLANK($M64)=TRUE())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B8:B9 C12 C30 C33 C39:C41 C44:C45 C48 C58:C61 C62:C64 B79" numberStoredAsText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filterMode="1"/>
  <dimension ref="A1:AH1038"/>
  <sheetViews>
    <sheetView zoomScale="70" zoomScaleNormal="70" workbookViewId="0">
      <selection activeCell="A838" sqref="A838"/>
    </sheetView>
  </sheetViews>
  <sheetFormatPr defaultRowHeight="15"/>
  <cols>
    <col min="1" max="1" width="16.125" style="124" customWidth="1"/>
    <col min="2" max="2" width="18" style="124" bestFit="1" customWidth="1"/>
    <col min="3" max="3" width="27.75" style="152" bestFit="1" customWidth="1"/>
    <col min="4" max="4" width="12.875" style="152" customWidth="1"/>
    <col min="5" max="5" width="9.875" style="157" customWidth="1"/>
    <col min="6" max="6" width="14" style="158" bestFit="1" customWidth="1"/>
    <col min="7" max="7" width="12.875" style="159" bestFit="1" customWidth="1"/>
    <col min="8" max="8" width="20.625" style="159" bestFit="1" customWidth="1"/>
    <col min="9" max="9" width="8.625" style="159" customWidth="1"/>
    <col min="10" max="10" width="9.25" style="159" customWidth="1"/>
    <col min="11" max="11" width="13.875" style="155" customWidth="1"/>
    <col min="12" max="12" width="11.5" style="156" bestFit="1" customWidth="1"/>
    <col min="13" max="13" width="15.25" style="156" customWidth="1"/>
    <col min="14" max="14" width="19.125" style="124" customWidth="1"/>
    <col min="15" max="15" width="14.5" style="124" bestFit="1" customWidth="1"/>
    <col min="16" max="16" width="13.25" style="123" customWidth="1"/>
    <col min="17" max="17" width="43.75" style="123" bestFit="1" customWidth="1"/>
    <col min="18" max="18" width="63.125" style="123" bestFit="1" customWidth="1"/>
    <col min="19" max="34" width="8" style="123" customWidth="1"/>
    <col min="35" max="193" width="8" style="124" customWidth="1"/>
    <col min="194" max="944" width="10.75" style="124" customWidth="1"/>
    <col min="945" max="945" width="9" style="124" customWidth="1"/>
    <col min="946" max="16384" width="9" style="124"/>
  </cols>
  <sheetData>
    <row r="1" spans="1:34" ht="75.599999999999994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121" t="s">
        <v>510</v>
      </c>
      <c r="O1" s="122" t="s">
        <v>2</v>
      </c>
    </row>
    <row r="2" spans="1:34" s="180" customFormat="1">
      <c r="A2" s="169" t="s">
        <v>3</v>
      </c>
      <c r="B2" s="169" t="s">
        <v>4</v>
      </c>
      <c r="C2" s="170" t="s">
        <v>5</v>
      </c>
      <c r="D2" s="171" t="s">
        <v>6</v>
      </c>
      <c r="E2" s="172" t="s">
        <v>34</v>
      </c>
      <c r="F2" s="173" t="s">
        <v>7</v>
      </c>
      <c r="G2" s="173" t="s">
        <v>8</v>
      </c>
      <c r="H2" s="174" t="s">
        <v>9</v>
      </c>
      <c r="I2" s="174" t="s">
        <v>35</v>
      </c>
      <c r="J2" s="175" t="s">
        <v>10</v>
      </c>
      <c r="K2" s="176" t="s">
        <v>11</v>
      </c>
      <c r="L2" s="176" t="s">
        <v>243</v>
      </c>
      <c r="M2" s="175" t="s">
        <v>13</v>
      </c>
      <c r="N2" s="177" t="s">
        <v>68</v>
      </c>
      <c r="O2" s="59" t="s">
        <v>14</v>
      </c>
      <c r="P2" s="178"/>
      <c r="Q2" s="179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</row>
    <row r="3" spans="1:34" ht="15" hidden="1" customHeight="1">
      <c r="A3" s="119" t="s">
        <v>36</v>
      </c>
      <c r="B3" s="126">
        <v>250454</v>
      </c>
      <c r="C3" s="119" t="s">
        <v>410</v>
      </c>
      <c r="D3" s="127">
        <v>19.05</v>
      </c>
      <c r="E3" s="128">
        <v>60</v>
      </c>
      <c r="F3" s="117">
        <v>5.35</v>
      </c>
      <c r="G3" s="118">
        <f t="shared" ref="G3:G66" si="0">F3*E3</f>
        <v>321</v>
      </c>
      <c r="H3" s="114" t="s">
        <v>45</v>
      </c>
      <c r="I3" s="115">
        <v>1</v>
      </c>
      <c r="J3" s="113">
        <v>44439</v>
      </c>
      <c r="K3" s="131">
        <v>44446</v>
      </c>
      <c r="L3" s="125" t="str">
        <f t="shared" ref="L3:L66" ca="1" si="1">IF(AND(K3=TODAY(),ISBLANK(M3)=TRUE()),"SIM",IF(AND(K3&lt;TODAY(),ISBLANK(M3)=TRUE()),IF(ISBLANK(K3),"-","EM ATRASO"),"-"))</f>
        <v>-</v>
      </c>
      <c r="M3" s="131">
        <v>44447</v>
      </c>
      <c r="N3" s="132"/>
      <c r="O3" s="133" t="s">
        <v>78</v>
      </c>
    </row>
    <row r="4" spans="1:34" ht="15" hidden="1" customHeight="1">
      <c r="A4" s="119" t="s">
        <v>36</v>
      </c>
      <c r="B4" s="126">
        <v>250870</v>
      </c>
      <c r="C4" s="119" t="s">
        <v>58</v>
      </c>
      <c r="D4" s="127">
        <v>19.05</v>
      </c>
      <c r="E4" s="128">
        <v>120</v>
      </c>
      <c r="F4" s="117">
        <v>4.9000000000000004</v>
      </c>
      <c r="G4" s="118">
        <f t="shared" si="0"/>
        <v>588</v>
      </c>
      <c r="H4" s="114" t="s">
        <v>45</v>
      </c>
      <c r="I4" s="115">
        <v>1</v>
      </c>
      <c r="J4" s="113">
        <v>44439</v>
      </c>
      <c r="K4" s="131">
        <v>44446</v>
      </c>
      <c r="L4" s="125" t="str">
        <f t="shared" ca="1" si="1"/>
        <v>-</v>
      </c>
      <c r="M4" s="131">
        <v>44449</v>
      </c>
      <c r="N4" s="132"/>
      <c r="O4" s="133" t="s">
        <v>78</v>
      </c>
    </row>
    <row r="5" spans="1:34" ht="15" hidden="1" customHeight="1">
      <c r="A5" s="119" t="s">
        <v>36</v>
      </c>
      <c r="B5" s="126">
        <v>250086</v>
      </c>
      <c r="C5" s="119" t="s">
        <v>335</v>
      </c>
      <c r="D5" s="127">
        <v>15.88</v>
      </c>
      <c r="E5" s="128">
        <v>15</v>
      </c>
      <c r="F5" s="117">
        <v>6.2999999999999989</v>
      </c>
      <c r="G5" s="118">
        <f t="shared" si="0"/>
        <v>94.499999999999986</v>
      </c>
      <c r="H5" s="114" t="s">
        <v>45</v>
      </c>
      <c r="I5" s="115">
        <v>1</v>
      </c>
      <c r="J5" s="113">
        <v>44439</v>
      </c>
      <c r="K5" s="131">
        <v>44446</v>
      </c>
      <c r="L5" s="125" t="str">
        <f t="shared" ca="1" si="1"/>
        <v>-</v>
      </c>
      <c r="M5" s="131">
        <v>44449</v>
      </c>
      <c r="N5" s="132"/>
      <c r="O5" s="133" t="s">
        <v>78</v>
      </c>
    </row>
    <row r="6" spans="1:34" ht="15" hidden="1" customHeight="1">
      <c r="A6" s="119" t="s">
        <v>36</v>
      </c>
      <c r="B6" s="126">
        <v>250085</v>
      </c>
      <c r="C6" s="142" t="s">
        <v>38</v>
      </c>
      <c r="D6" s="127">
        <v>15.88</v>
      </c>
      <c r="E6" s="128">
        <v>60</v>
      </c>
      <c r="F6" s="117">
        <v>5.35</v>
      </c>
      <c r="G6" s="118">
        <f t="shared" si="0"/>
        <v>321</v>
      </c>
      <c r="H6" s="114" t="s">
        <v>45</v>
      </c>
      <c r="I6" s="115">
        <v>1</v>
      </c>
      <c r="J6" s="113">
        <v>44439</v>
      </c>
      <c r="K6" s="131">
        <v>44446</v>
      </c>
      <c r="L6" s="125" t="str">
        <f t="shared" ca="1" si="1"/>
        <v>-</v>
      </c>
      <c r="M6" s="131">
        <v>44441</v>
      </c>
      <c r="N6" s="132"/>
      <c r="O6" s="133" t="s">
        <v>78</v>
      </c>
    </row>
    <row r="7" spans="1:34" ht="15" hidden="1" customHeight="1">
      <c r="A7" s="119" t="s">
        <v>36</v>
      </c>
      <c r="B7" s="126">
        <v>250869</v>
      </c>
      <c r="C7" s="144" t="s">
        <v>370</v>
      </c>
      <c r="D7" s="127">
        <v>28</v>
      </c>
      <c r="E7" s="128">
        <v>6</v>
      </c>
      <c r="F7" s="117">
        <v>8.4</v>
      </c>
      <c r="G7" s="118">
        <f t="shared" si="0"/>
        <v>50.400000000000006</v>
      </c>
      <c r="H7" s="114" t="s">
        <v>45</v>
      </c>
      <c r="I7" s="115">
        <v>1</v>
      </c>
      <c r="J7" s="113">
        <v>44439</v>
      </c>
      <c r="K7" s="131">
        <v>44446</v>
      </c>
      <c r="L7" s="125" t="str">
        <f t="shared" ca="1" si="1"/>
        <v>-</v>
      </c>
      <c r="M7" s="131">
        <v>44441</v>
      </c>
      <c r="N7" s="132"/>
      <c r="O7" s="133" t="s">
        <v>78</v>
      </c>
    </row>
    <row r="8" spans="1:34" ht="15" hidden="1" customHeight="1">
      <c r="A8" s="119" t="s">
        <v>36</v>
      </c>
      <c r="B8" s="126">
        <v>250032</v>
      </c>
      <c r="C8" s="144" t="s">
        <v>428</v>
      </c>
      <c r="D8" s="127">
        <v>19.05</v>
      </c>
      <c r="E8" s="128">
        <v>150</v>
      </c>
      <c r="F8" s="117">
        <v>4.9000000000000004</v>
      </c>
      <c r="G8" s="118">
        <f t="shared" si="0"/>
        <v>735</v>
      </c>
      <c r="H8" s="114" t="s">
        <v>45</v>
      </c>
      <c r="I8" s="115">
        <v>1</v>
      </c>
      <c r="J8" s="113">
        <v>44439</v>
      </c>
      <c r="K8" s="131">
        <v>44446</v>
      </c>
      <c r="L8" s="125" t="str">
        <f t="shared" ca="1" si="1"/>
        <v>-</v>
      </c>
      <c r="M8" s="131">
        <v>44441</v>
      </c>
      <c r="N8" s="137"/>
      <c r="O8" s="133" t="s">
        <v>78</v>
      </c>
    </row>
    <row r="9" spans="1:34" ht="15" hidden="1" customHeight="1">
      <c r="A9" s="119" t="s">
        <v>36</v>
      </c>
      <c r="B9" s="126">
        <v>250868</v>
      </c>
      <c r="C9" s="144" t="s">
        <v>158</v>
      </c>
      <c r="D9" s="127">
        <v>19</v>
      </c>
      <c r="E9" s="128">
        <v>10</v>
      </c>
      <c r="F9" s="117">
        <v>8.1999999999999993</v>
      </c>
      <c r="G9" s="118">
        <f t="shared" si="0"/>
        <v>82</v>
      </c>
      <c r="H9" s="114" t="s">
        <v>45</v>
      </c>
      <c r="I9" s="115">
        <v>1</v>
      </c>
      <c r="J9" s="113">
        <v>44439</v>
      </c>
      <c r="K9" s="131">
        <v>44446</v>
      </c>
      <c r="L9" s="125" t="str">
        <f t="shared" ca="1" si="1"/>
        <v>-</v>
      </c>
      <c r="M9" s="131">
        <v>44441</v>
      </c>
      <c r="N9" s="137"/>
      <c r="O9" s="133" t="s">
        <v>78</v>
      </c>
    </row>
    <row r="10" spans="1:34" ht="15" hidden="1" customHeight="1">
      <c r="A10" s="119" t="s">
        <v>36</v>
      </c>
      <c r="B10" s="126">
        <v>249228</v>
      </c>
      <c r="C10" s="119" t="s">
        <v>579</v>
      </c>
      <c r="D10" s="134">
        <v>24</v>
      </c>
      <c r="E10" s="136">
        <v>25</v>
      </c>
      <c r="F10" s="117">
        <v>6.5</v>
      </c>
      <c r="G10" s="118">
        <f t="shared" si="0"/>
        <v>162.5</v>
      </c>
      <c r="H10" s="114" t="s">
        <v>45</v>
      </c>
      <c r="I10" s="115">
        <v>1</v>
      </c>
      <c r="J10" s="113">
        <v>44439</v>
      </c>
      <c r="K10" s="131">
        <v>44446</v>
      </c>
      <c r="L10" s="125" t="str">
        <f t="shared" ca="1" si="1"/>
        <v>-</v>
      </c>
      <c r="M10" s="131">
        <v>44441</v>
      </c>
      <c r="N10" s="137"/>
      <c r="O10" s="133" t="s">
        <v>78</v>
      </c>
    </row>
    <row r="11" spans="1:34" ht="15" hidden="1" customHeight="1">
      <c r="A11" s="119" t="s">
        <v>36</v>
      </c>
      <c r="B11" s="126">
        <v>249227</v>
      </c>
      <c r="C11" s="119" t="s">
        <v>580</v>
      </c>
      <c r="D11" s="134">
        <v>22</v>
      </c>
      <c r="E11" s="128">
        <v>20</v>
      </c>
      <c r="F11" s="117">
        <v>6.2999999999999989</v>
      </c>
      <c r="G11" s="118">
        <f t="shared" si="0"/>
        <v>125.99999999999997</v>
      </c>
      <c r="H11" s="114" t="s">
        <v>45</v>
      </c>
      <c r="I11" s="115">
        <v>1</v>
      </c>
      <c r="J11" s="113">
        <v>44439</v>
      </c>
      <c r="K11" s="131">
        <v>44446</v>
      </c>
      <c r="L11" s="125" t="str">
        <f t="shared" ca="1" si="1"/>
        <v>-</v>
      </c>
      <c r="M11" s="131">
        <v>44441</v>
      </c>
      <c r="N11" s="137"/>
      <c r="O11" s="133" t="s">
        <v>78</v>
      </c>
    </row>
    <row r="12" spans="1:34" ht="15" customHeight="1">
      <c r="A12" s="125" t="s">
        <v>74</v>
      </c>
      <c r="B12" s="126">
        <v>250721</v>
      </c>
      <c r="C12" s="119" t="s">
        <v>575</v>
      </c>
      <c r="D12" s="127" t="s">
        <v>43</v>
      </c>
      <c r="E12" s="128">
        <v>7</v>
      </c>
      <c r="F12" s="117">
        <v>216.4</v>
      </c>
      <c r="G12" s="118">
        <f t="shared" si="0"/>
        <v>1514.8</v>
      </c>
      <c r="H12" s="114" t="s">
        <v>402</v>
      </c>
      <c r="I12" s="115">
        <v>0</v>
      </c>
      <c r="J12" s="129">
        <v>44441</v>
      </c>
      <c r="K12" s="130">
        <v>44455</v>
      </c>
      <c r="L12" s="125" t="str">
        <f t="shared" ca="1" si="1"/>
        <v>-</v>
      </c>
      <c r="M12" s="131">
        <v>44462</v>
      </c>
      <c r="N12" s="137"/>
      <c r="O12" s="133" t="s">
        <v>78</v>
      </c>
    </row>
    <row r="13" spans="1:34" s="123" customFormat="1" ht="15" customHeight="1">
      <c r="A13" s="125" t="s">
        <v>74</v>
      </c>
      <c r="B13" s="126">
        <v>250753</v>
      </c>
      <c r="C13" s="119" t="s">
        <v>576</v>
      </c>
      <c r="D13" s="127" t="s">
        <v>43</v>
      </c>
      <c r="E13" s="136">
        <v>1</v>
      </c>
      <c r="F13" s="117">
        <v>216.4</v>
      </c>
      <c r="G13" s="118">
        <f t="shared" si="0"/>
        <v>216.4</v>
      </c>
      <c r="H13" s="114" t="s">
        <v>402</v>
      </c>
      <c r="I13" s="115">
        <v>0</v>
      </c>
      <c r="J13" s="129">
        <v>44441</v>
      </c>
      <c r="K13" s="130">
        <v>44455</v>
      </c>
      <c r="L13" s="125" t="str">
        <f t="shared" ca="1" si="1"/>
        <v>-</v>
      </c>
      <c r="M13" s="131">
        <v>44459</v>
      </c>
      <c r="N13" s="137"/>
      <c r="O13" s="133" t="s">
        <v>78</v>
      </c>
    </row>
    <row r="14" spans="1:34" ht="15" customHeight="1">
      <c r="A14" s="125" t="s">
        <v>74</v>
      </c>
      <c r="B14" s="126">
        <v>250898</v>
      </c>
      <c r="C14" s="119" t="s">
        <v>577</v>
      </c>
      <c r="D14" s="127" t="s">
        <v>43</v>
      </c>
      <c r="E14" s="128">
        <v>1</v>
      </c>
      <c r="F14" s="117">
        <v>216.4</v>
      </c>
      <c r="G14" s="118">
        <f t="shared" si="0"/>
        <v>216.4</v>
      </c>
      <c r="H14" s="114" t="s">
        <v>402</v>
      </c>
      <c r="I14" s="115">
        <v>0</v>
      </c>
      <c r="J14" s="129">
        <v>44441</v>
      </c>
      <c r="K14" s="130">
        <v>44455</v>
      </c>
      <c r="L14" s="125" t="str">
        <f t="shared" ca="1" si="1"/>
        <v>-</v>
      </c>
      <c r="M14" s="131">
        <v>44459</v>
      </c>
      <c r="N14" s="137"/>
      <c r="O14" s="133" t="s">
        <v>78</v>
      </c>
    </row>
    <row r="15" spans="1:34" ht="15" customHeight="1">
      <c r="A15" s="125" t="s">
        <v>74</v>
      </c>
      <c r="B15" s="126">
        <v>249574</v>
      </c>
      <c r="C15" s="119" t="s">
        <v>578</v>
      </c>
      <c r="D15" s="127" t="s">
        <v>43</v>
      </c>
      <c r="E15" s="128">
        <v>1</v>
      </c>
      <c r="F15" s="117">
        <v>486.66</v>
      </c>
      <c r="G15" s="118">
        <f t="shared" si="0"/>
        <v>486.66</v>
      </c>
      <c r="H15" s="114" t="s">
        <v>47</v>
      </c>
      <c r="I15" s="115">
        <v>0</v>
      </c>
      <c r="J15" s="129">
        <v>44441</v>
      </c>
      <c r="K15" s="130">
        <v>44455</v>
      </c>
      <c r="L15" s="125" t="str">
        <f t="shared" ca="1" si="1"/>
        <v>-</v>
      </c>
      <c r="M15" s="131">
        <v>44467</v>
      </c>
      <c r="N15" s="137"/>
      <c r="O15" s="133" t="s">
        <v>78</v>
      </c>
    </row>
    <row r="16" spans="1:34" ht="15" customHeight="1">
      <c r="A16" s="125" t="s">
        <v>74</v>
      </c>
      <c r="B16" s="126">
        <v>248257</v>
      </c>
      <c r="C16" s="119" t="s">
        <v>593</v>
      </c>
      <c r="D16" s="127" t="s">
        <v>43</v>
      </c>
      <c r="E16" s="128">
        <v>1</v>
      </c>
      <c r="F16" s="117">
        <v>216.4</v>
      </c>
      <c r="G16" s="118">
        <f t="shared" si="0"/>
        <v>216.4</v>
      </c>
      <c r="H16" s="114" t="s">
        <v>402</v>
      </c>
      <c r="I16" s="115">
        <v>0</v>
      </c>
      <c r="J16" s="129">
        <v>44441</v>
      </c>
      <c r="K16" s="130">
        <v>44455</v>
      </c>
      <c r="L16" s="125" t="str">
        <f t="shared" ca="1" si="1"/>
        <v>-</v>
      </c>
      <c r="M16" s="131">
        <v>44453</v>
      </c>
      <c r="N16" s="137"/>
      <c r="O16" s="133" t="s">
        <v>78</v>
      </c>
    </row>
    <row r="17" spans="1:15" ht="15" customHeight="1">
      <c r="A17" s="125" t="s">
        <v>74</v>
      </c>
      <c r="B17" s="126">
        <v>249232</v>
      </c>
      <c r="C17" s="119" t="s">
        <v>427</v>
      </c>
      <c r="D17" s="127" t="s">
        <v>43</v>
      </c>
      <c r="E17" s="128">
        <v>3</v>
      </c>
      <c r="F17" s="117">
        <v>736</v>
      </c>
      <c r="G17" s="118">
        <f t="shared" si="0"/>
        <v>2208</v>
      </c>
      <c r="H17" s="114" t="s">
        <v>47</v>
      </c>
      <c r="I17" s="115">
        <v>0</v>
      </c>
      <c r="J17" s="129">
        <v>44441</v>
      </c>
      <c r="K17" s="130">
        <v>44447</v>
      </c>
      <c r="L17" s="125" t="str">
        <f t="shared" ca="1" si="1"/>
        <v>-</v>
      </c>
      <c r="M17" s="131">
        <v>44447</v>
      </c>
      <c r="N17" s="137"/>
      <c r="O17" s="133" t="s">
        <v>78</v>
      </c>
    </row>
    <row r="18" spans="1:15" ht="15" customHeight="1">
      <c r="A18" s="125" t="s">
        <v>74</v>
      </c>
      <c r="B18" s="126">
        <v>249947</v>
      </c>
      <c r="C18" s="119" t="s">
        <v>443</v>
      </c>
      <c r="D18" s="127" t="s">
        <v>43</v>
      </c>
      <c r="E18" s="128">
        <v>2</v>
      </c>
      <c r="F18" s="117">
        <v>178.54</v>
      </c>
      <c r="G18" s="118">
        <f t="shared" si="0"/>
        <v>357.08</v>
      </c>
      <c r="H18" s="114" t="s">
        <v>47</v>
      </c>
      <c r="I18" s="115">
        <v>0</v>
      </c>
      <c r="J18" s="129">
        <v>44441</v>
      </c>
      <c r="K18" s="130">
        <v>44455</v>
      </c>
      <c r="L18" s="125" t="str">
        <f t="shared" ca="1" si="1"/>
        <v>-</v>
      </c>
      <c r="M18" s="131">
        <v>44461</v>
      </c>
      <c r="N18" s="137"/>
      <c r="O18" s="133" t="s">
        <v>78</v>
      </c>
    </row>
    <row r="19" spans="1:15" ht="15" customHeight="1">
      <c r="A19" s="125" t="s">
        <v>74</v>
      </c>
      <c r="B19" s="126">
        <v>250429</v>
      </c>
      <c r="C19" s="119" t="s">
        <v>261</v>
      </c>
      <c r="D19" s="127" t="s">
        <v>43</v>
      </c>
      <c r="E19" s="128">
        <v>1</v>
      </c>
      <c r="F19" s="117">
        <v>758.45</v>
      </c>
      <c r="G19" s="118">
        <f t="shared" si="0"/>
        <v>758.45</v>
      </c>
      <c r="H19" s="114" t="s">
        <v>47</v>
      </c>
      <c r="I19" s="115">
        <v>0</v>
      </c>
      <c r="J19" s="129">
        <v>44441</v>
      </c>
      <c r="K19" s="130">
        <v>44455</v>
      </c>
      <c r="L19" s="125" t="str">
        <f t="shared" ca="1" si="1"/>
        <v>-</v>
      </c>
      <c r="M19" s="131">
        <v>44460</v>
      </c>
      <c r="N19" s="137"/>
      <c r="O19" s="133" t="s">
        <v>78</v>
      </c>
    </row>
    <row r="20" spans="1:15" ht="15" customHeight="1">
      <c r="A20" s="125" t="s">
        <v>74</v>
      </c>
      <c r="B20" s="126">
        <v>249949</v>
      </c>
      <c r="C20" s="119" t="s">
        <v>261</v>
      </c>
      <c r="D20" s="127" t="s">
        <v>43</v>
      </c>
      <c r="E20" s="128">
        <v>1</v>
      </c>
      <c r="F20" s="117">
        <v>758.45</v>
      </c>
      <c r="G20" s="118">
        <f t="shared" si="0"/>
        <v>758.45</v>
      </c>
      <c r="H20" s="114" t="s">
        <v>47</v>
      </c>
      <c r="I20" s="115">
        <v>0</v>
      </c>
      <c r="J20" s="129">
        <v>44441</v>
      </c>
      <c r="K20" s="130">
        <v>44455</v>
      </c>
      <c r="L20" s="125" t="str">
        <f t="shared" ca="1" si="1"/>
        <v>-</v>
      </c>
      <c r="M20" s="131">
        <v>44460</v>
      </c>
      <c r="N20" s="137"/>
      <c r="O20" s="133" t="s">
        <v>78</v>
      </c>
    </row>
    <row r="21" spans="1:15" ht="15" customHeight="1">
      <c r="A21" s="125" t="s">
        <v>74</v>
      </c>
      <c r="B21" s="126">
        <v>248946</v>
      </c>
      <c r="C21" s="119" t="s">
        <v>140</v>
      </c>
      <c r="D21" s="127" t="s">
        <v>43</v>
      </c>
      <c r="E21" s="128">
        <v>2</v>
      </c>
      <c r="F21" s="117">
        <v>107.01</v>
      </c>
      <c r="G21" s="118">
        <f t="shared" si="0"/>
        <v>214.02</v>
      </c>
      <c r="H21" s="114" t="s">
        <v>17</v>
      </c>
      <c r="I21" s="115">
        <v>0</v>
      </c>
      <c r="J21" s="129">
        <v>44447</v>
      </c>
      <c r="K21" s="130">
        <v>44459</v>
      </c>
      <c r="L21" s="125" t="str">
        <f t="shared" ca="1" si="1"/>
        <v>-</v>
      </c>
      <c r="M21" s="131">
        <v>44460</v>
      </c>
      <c r="N21" s="137"/>
      <c r="O21" s="133" t="s">
        <v>78</v>
      </c>
    </row>
    <row r="22" spans="1:15" ht="15" customHeight="1">
      <c r="A22" s="125" t="s">
        <v>74</v>
      </c>
      <c r="B22" s="126">
        <v>251123</v>
      </c>
      <c r="C22" s="119" t="s">
        <v>581</v>
      </c>
      <c r="D22" s="127" t="s">
        <v>43</v>
      </c>
      <c r="E22" s="128">
        <v>1</v>
      </c>
      <c r="F22" s="117">
        <v>658</v>
      </c>
      <c r="G22" s="118">
        <f t="shared" si="0"/>
        <v>658</v>
      </c>
      <c r="H22" s="114" t="s">
        <v>47</v>
      </c>
      <c r="I22" s="115">
        <v>0</v>
      </c>
      <c r="J22" s="129">
        <v>44442</v>
      </c>
      <c r="K22" s="131">
        <v>44447</v>
      </c>
      <c r="L22" s="125" t="str">
        <f t="shared" ca="1" si="1"/>
        <v>-</v>
      </c>
      <c r="M22" s="131">
        <v>44447</v>
      </c>
      <c r="N22" s="137"/>
      <c r="O22" s="133" t="s">
        <v>78</v>
      </c>
    </row>
    <row r="23" spans="1:15" ht="15" hidden="1" customHeight="1">
      <c r="A23" s="119" t="s">
        <v>36</v>
      </c>
      <c r="B23" s="126">
        <v>251165</v>
      </c>
      <c r="C23" s="119" t="s">
        <v>582</v>
      </c>
      <c r="D23" s="127">
        <v>20</v>
      </c>
      <c r="E23" s="128">
        <v>10</v>
      </c>
      <c r="F23" s="117">
        <v>8.1999999999999993</v>
      </c>
      <c r="G23" s="118">
        <f t="shared" si="0"/>
        <v>82</v>
      </c>
      <c r="H23" s="114" t="s">
        <v>45</v>
      </c>
      <c r="I23" s="115">
        <v>1</v>
      </c>
      <c r="J23" s="129">
        <v>44447</v>
      </c>
      <c r="K23" s="131">
        <v>44454</v>
      </c>
      <c r="L23" s="125" t="str">
        <f t="shared" ca="1" si="1"/>
        <v>-</v>
      </c>
      <c r="M23" s="131">
        <v>44459</v>
      </c>
      <c r="N23" s="137"/>
      <c r="O23" s="133" t="s">
        <v>78</v>
      </c>
    </row>
    <row r="24" spans="1:15" ht="15" hidden="1" customHeight="1">
      <c r="A24" s="119" t="s">
        <v>36</v>
      </c>
      <c r="B24" s="126">
        <v>251164</v>
      </c>
      <c r="C24" s="119" t="s">
        <v>421</v>
      </c>
      <c r="D24" s="127">
        <v>14</v>
      </c>
      <c r="E24" s="128">
        <v>70</v>
      </c>
      <c r="F24" s="117">
        <v>5.35</v>
      </c>
      <c r="G24" s="118">
        <f t="shared" si="0"/>
        <v>374.5</v>
      </c>
      <c r="H24" s="114" t="s">
        <v>45</v>
      </c>
      <c r="I24" s="115">
        <v>1</v>
      </c>
      <c r="J24" s="129">
        <v>44447</v>
      </c>
      <c r="K24" s="131">
        <v>44454</v>
      </c>
      <c r="L24" s="125" t="str">
        <f t="shared" ca="1" si="1"/>
        <v>-</v>
      </c>
      <c r="M24" s="131">
        <v>44459</v>
      </c>
      <c r="N24" s="137"/>
      <c r="O24" s="133" t="s">
        <v>78</v>
      </c>
    </row>
    <row r="25" spans="1:15" ht="15" hidden="1" customHeight="1">
      <c r="A25" s="119" t="s">
        <v>36</v>
      </c>
      <c r="B25" s="126">
        <v>251163</v>
      </c>
      <c r="C25" s="119" t="s">
        <v>283</v>
      </c>
      <c r="D25" s="127">
        <v>19</v>
      </c>
      <c r="E25" s="128">
        <v>30</v>
      </c>
      <c r="F25" s="117">
        <v>6.2999999999999989</v>
      </c>
      <c r="G25" s="118">
        <f t="shared" si="0"/>
        <v>188.99999999999997</v>
      </c>
      <c r="H25" s="114" t="s">
        <v>45</v>
      </c>
      <c r="I25" s="115">
        <v>1</v>
      </c>
      <c r="J25" s="129">
        <v>44447</v>
      </c>
      <c r="K25" s="131">
        <v>44454</v>
      </c>
      <c r="L25" s="125" t="str">
        <f t="shared" ca="1" si="1"/>
        <v>-</v>
      </c>
      <c r="M25" s="131">
        <v>44449</v>
      </c>
      <c r="N25" s="137"/>
      <c r="O25" s="133" t="s">
        <v>78</v>
      </c>
    </row>
    <row r="26" spans="1:15" ht="15" hidden="1" customHeight="1">
      <c r="A26" s="119" t="s">
        <v>36</v>
      </c>
      <c r="B26" s="126">
        <v>250654</v>
      </c>
      <c r="C26" s="119" t="s">
        <v>352</v>
      </c>
      <c r="D26" s="127">
        <v>14</v>
      </c>
      <c r="E26" s="128">
        <v>60</v>
      </c>
      <c r="F26" s="117">
        <v>5.35</v>
      </c>
      <c r="G26" s="118">
        <f t="shared" si="0"/>
        <v>321</v>
      </c>
      <c r="H26" s="114" t="s">
        <v>192</v>
      </c>
      <c r="I26" s="115">
        <v>0</v>
      </c>
      <c r="J26" s="129">
        <v>44447</v>
      </c>
      <c r="K26" s="131">
        <v>44454</v>
      </c>
      <c r="L26" s="125" t="str">
        <f t="shared" ca="1" si="1"/>
        <v>-</v>
      </c>
      <c r="M26" s="131">
        <v>44449</v>
      </c>
      <c r="N26" s="137"/>
      <c r="O26" s="133" t="s">
        <v>78</v>
      </c>
    </row>
    <row r="27" spans="1:15" ht="15" hidden="1" customHeight="1">
      <c r="A27" s="119" t="s">
        <v>36</v>
      </c>
      <c r="B27" s="126">
        <v>251161</v>
      </c>
      <c r="C27" s="119" t="s">
        <v>227</v>
      </c>
      <c r="D27" s="127">
        <v>19.05</v>
      </c>
      <c r="E27" s="128">
        <v>20</v>
      </c>
      <c r="F27" s="117">
        <v>6.2999999999999989</v>
      </c>
      <c r="G27" s="118">
        <f t="shared" si="0"/>
        <v>125.99999999999997</v>
      </c>
      <c r="H27" s="114" t="s">
        <v>45</v>
      </c>
      <c r="I27" s="115">
        <v>1</v>
      </c>
      <c r="J27" s="129">
        <v>44447</v>
      </c>
      <c r="K27" s="131">
        <v>44454</v>
      </c>
      <c r="L27" s="125" t="str">
        <f t="shared" ca="1" si="1"/>
        <v>-</v>
      </c>
      <c r="M27" s="131">
        <v>44449</v>
      </c>
      <c r="N27" s="137"/>
      <c r="O27" s="133" t="s">
        <v>78</v>
      </c>
    </row>
    <row r="28" spans="1:15" ht="15" hidden="1" customHeight="1">
      <c r="A28" s="119" t="s">
        <v>36</v>
      </c>
      <c r="B28" s="126">
        <v>251162</v>
      </c>
      <c r="C28" s="119" t="s">
        <v>583</v>
      </c>
      <c r="D28" s="127">
        <v>19</v>
      </c>
      <c r="E28" s="128">
        <v>10</v>
      </c>
      <c r="F28" s="117">
        <v>8.1999999999999993</v>
      </c>
      <c r="G28" s="118">
        <f t="shared" si="0"/>
        <v>82</v>
      </c>
      <c r="H28" s="114" t="s">
        <v>45</v>
      </c>
      <c r="I28" s="115">
        <v>1</v>
      </c>
      <c r="J28" s="129">
        <v>44447</v>
      </c>
      <c r="K28" s="131">
        <v>44454</v>
      </c>
      <c r="L28" s="125" t="str">
        <f t="shared" ca="1" si="1"/>
        <v>-</v>
      </c>
      <c r="M28" s="131">
        <v>44449</v>
      </c>
      <c r="N28" s="137"/>
      <c r="O28" s="133" t="s">
        <v>78</v>
      </c>
    </row>
    <row r="29" spans="1:15" ht="15" hidden="1" customHeight="1">
      <c r="A29" s="119" t="s">
        <v>36</v>
      </c>
      <c r="B29" s="126">
        <v>250053</v>
      </c>
      <c r="C29" s="119" t="s">
        <v>375</v>
      </c>
      <c r="D29" s="127">
        <v>19.05</v>
      </c>
      <c r="E29" s="128">
        <v>60</v>
      </c>
      <c r="F29" s="117">
        <v>5.35</v>
      </c>
      <c r="G29" s="118">
        <f t="shared" si="0"/>
        <v>321</v>
      </c>
      <c r="H29" s="114" t="s">
        <v>45</v>
      </c>
      <c r="I29" s="115">
        <v>1</v>
      </c>
      <c r="J29" s="129">
        <v>44447</v>
      </c>
      <c r="K29" s="131">
        <v>44454</v>
      </c>
      <c r="L29" s="125" t="str">
        <f t="shared" ca="1" si="1"/>
        <v>-</v>
      </c>
      <c r="M29" s="131">
        <v>44459</v>
      </c>
      <c r="N29" s="137"/>
      <c r="O29" s="133" t="s">
        <v>78</v>
      </c>
    </row>
    <row r="30" spans="1:15" ht="15" hidden="1" customHeight="1">
      <c r="A30" s="119" t="s">
        <v>36</v>
      </c>
      <c r="B30" s="126">
        <v>251078</v>
      </c>
      <c r="C30" s="119" t="s">
        <v>584</v>
      </c>
      <c r="D30" s="127">
        <v>24</v>
      </c>
      <c r="E30" s="128">
        <v>15</v>
      </c>
      <c r="F30" s="117">
        <v>6.7</v>
      </c>
      <c r="G30" s="118">
        <f t="shared" si="0"/>
        <v>100.5</v>
      </c>
      <c r="H30" s="114" t="s">
        <v>192</v>
      </c>
      <c r="I30" s="115">
        <v>0</v>
      </c>
      <c r="J30" s="181">
        <v>44449</v>
      </c>
      <c r="K30" s="131">
        <v>44456</v>
      </c>
      <c r="L30" s="125" t="str">
        <f t="shared" ca="1" si="1"/>
        <v>-</v>
      </c>
      <c r="M30" s="131">
        <v>44459</v>
      </c>
      <c r="N30" s="137"/>
      <c r="O30" s="133" t="s">
        <v>78</v>
      </c>
    </row>
    <row r="31" spans="1:15" ht="15" hidden="1" customHeight="1">
      <c r="A31" s="119" t="s">
        <v>36</v>
      </c>
      <c r="B31" s="126">
        <v>251802</v>
      </c>
      <c r="C31" s="119" t="s">
        <v>497</v>
      </c>
      <c r="D31" s="127">
        <v>24</v>
      </c>
      <c r="E31" s="128">
        <v>50</v>
      </c>
      <c r="F31" s="117">
        <v>6.5</v>
      </c>
      <c r="G31" s="118">
        <f t="shared" si="0"/>
        <v>325</v>
      </c>
      <c r="H31" s="114" t="s">
        <v>45</v>
      </c>
      <c r="I31" s="115">
        <v>1</v>
      </c>
      <c r="J31" s="181">
        <v>44449</v>
      </c>
      <c r="K31" s="131">
        <v>44456</v>
      </c>
      <c r="L31" s="125" t="str">
        <f t="shared" ca="1" si="1"/>
        <v>-</v>
      </c>
      <c r="M31" s="131">
        <v>44459</v>
      </c>
      <c r="N31" s="137"/>
      <c r="O31" s="133" t="s">
        <v>78</v>
      </c>
    </row>
    <row r="32" spans="1:15" ht="15" hidden="1" customHeight="1">
      <c r="A32" s="119" t="s">
        <v>36</v>
      </c>
      <c r="B32" s="126">
        <v>251787</v>
      </c>
      <c r="C32" s="119" t="s">
        <v>585</v>
      </c>
      <c r="D32" s="127">
        <v>28</v>
      </c>
      <c r="E32" s="128">
        <v>5</v>
      </c>
      <c r="F32" s="117">
        <v>8.4</v>
      </c>
      <c r="G32" s="118">
        <f t="shared" si="0"/>
        <v>42</v>
      </c>
      <c r="H32" s="114" t="s">
        <v>45</v>
      </c>
      <c r="I32" s="115">
        <v>1</v>
      </c>
      <c r="J32" s="181">
        <v>44449</v>
      </c>
      <c r="K32" s="131">
        <v>44456</v>
      </c>
      <c r="L32" s="125" t="str">
        <f t="shared" ca="1" si="1"/>
        <v>-</v>
      </c>
      <c r="M32" s="131">
        <v>44459</v>
      </c>
      <c r="N32" s="137"/>
      <c r="O32" s="133" t="s">
        <v>78</v>
      </c>
    </row>
    <row r="33" spans="1:15" ht="15" hidden="1" customHeight="1">
      <c r="A33" s="119" t="s">
        <v>36</v>
      </c>
      <c r="B33" s="126">
        <v>251783</v>
      </c>
      <c r="C33" s="119" t="s">
        <v>586</v>
      </c>
      <c r="D33" s="127">
        <v>19.05</v>
      </c>
      <c r="E33" s="128">
        <v>5</v>
      </c>
      <c r="F33" s="117">
        <v>8.1999999999999993</v>
      </c>
      <c r="G33" s="118">
        <f t="shared" si="0"/>
        <v>41</v>
      </c>
      <c r="H33" s="114" t="s">
        <v>45</v>
      </c>
      <c r="I33" s="115">
        <v>1</v>
      </c>
      <c r="J33" s="181">
        <v>44449</v>
      </c>
      <c r="K33" s="131">
        <v>44456</v>
      </c>
      <c r="L33" s="125" t="str">
        <f t="shared" ca="1" si="1"/>
        <v>-</v>
      </c>
      <c r="M33" s="131">
        <v>44459</v>
      </c>
      <c r="N33" s="137"/>
      <c r="O33" s="133" t="s">
        <v>78</v>
      </c>
    </row>
    <row r="34" spans="1:15" ht="15" hidden="1" customHeight="1">
      <c r="A34" s="119" t="s">
        <v>36</v>
      </c>
      <c r="B34" s="126">
        <v>251786</v>
      </c>
      <c r="C34" s="119" t="s">
        <v>557</v>
      </c>
      <c r="D34" s="127">
        <v>19</v>
      </c>
      <c r="E34" s="128">
        <v>20</v>
      </c>
      <c r="F34" s="117">
        <v>6.2999999999999989</v>
      </c>
      <c r="G34" s="118">
        <f t="shared" si="0"/>
        <v>125.99999999999997</v>
      </c>
      <c r="H34" s="114" t="s">
        <v>45</v>
      </c>
      <c r="I34" s="115">
        <v>1</v>
      </c>
      <c r="J34" s="181">
        <v>44449</v>
      </c>
      <c r="K34" s="131">
        <v>44456</v>
      </c>
      <c r="L34" s="125" t="str">
        <f t="shared" ca="1" si="1"/>
        <v>-</v>
      </c>
      <c r="M34" s="131">
        <v>44459</v>
      </c>
      <c r="N34" s="137"/>
      <c r="O34" s="133" t="s">
        <v>78</v>
      </c>
    </row>
    <row r="35" spans="1:15" ht="15" hidden="1" customHeight="1">
      <c r="A35" s="119" t="s">
        <v>36</v>
      </c>
      <c r="B35" s="126">
        <v>251018</v>
      </c>
      <c r="C35" s="119" t="s">
        <v>513</v>
      </c>
      <c r="D35" s="127">
        <v>17</v>
      </c>
      <c r="E35" s="128">
        <v>22</v>
      </c>
      <c r="F35" s="117">
        <v>6.2999999999999989</v>
      </c>
      <c r="G35" s="118">
        <f t="shared" si="0"/>
        <v>138.59999999999997</v>
      </c>
      <c r="H35" s="114" t="s">
        <v>45</v>
      </c>
      <c r="I35" s="115">
        <v>1</v>
      </c>
      <c r="J35" s="181">
        <v>44449</v>
      </c>
      <c r="K35" s="131">
        <v>44456</v>
      </c>
      <c r="L35" s="125" t="str">
        <f t="shared" ca="1" si="1"/>
        <v>-</v>
      </c>
      <c r="M35" s="131">
        <v>44461</v>
      </c>
      <c r="N35" s="137"/>
      <c r="O35" s="133" t="s">
        <v>78</v>
      </c>
    </row>
    <row r="36" spans="1:15" ht="15" hidden="1" customHeight="1">
      <c r="A36" s="119" t="s">
        <v>36</v>
      </c>
      <c r="B36" s="126">
        <v>249938</v>
      </c>
      <c r="C36" s="119" t="s">
        <v>473</v>
      </c>
      <c r="D36" s="127">
        <v>15</v>
      </c>
      <c r="E36" s="128">
        <v>15</v>
      </c>
      <c r="F36" s="117">
        <v>15</v>
      </c>
      <c r="G36" s="118">
        <f t="shared" si="0"/>
        <v>225</v>
      </c>
      <c r="H36" s="114" t="s">
        <v>55</v>
      </c>
      <c r="I36" s="115">
        <v>1</v>
      </c>
      <c r="J36" s="138">
        <v>44452</v>
      </c>
      <c r="K36" s="131">
        <v>44456</v>
      </c>
      <c r="L36" s="125" t="str">
        <f t="shared" ca="1" si="1"/>
        <v>-</v>
      </c>
      <c r="M36" s="131">
        <v>44459</v>
      </c>
      <c r="N36" s="137"/>
      <c r="O36" s="133" t="s">
        <v>78</v>
      </c>
    </row>
    <row r="37" spans="1:15" ht="15" hidden="1" customHeight="1">
      <c r="A37" s="119" t="s">
        <v>36</v>
      </c>
      <c r="B37" s="126">
        <v>251637</v>
      </c>
      <c r="C37" s="119" t="s">
        <v>352</v>
      </c>
      <c r="D37" s="127">
        <v>14</v>
      </c>
      <c r="E37" s="128">
        <v>60</v>
      </c>
      <c r="F37" s="117">
        <v>5.35</v>
      </c>
      <c r="G37" s="118">
        <f t="shared" si="0"/>
        <v>321</v>
      </c>
      <c r="H37" s="114" t="s">
        <v>192</v>
      </c>
      <c r="I37" s="115">
        <v>0</v>
      </c>
      <c r="J37" s="138">
        <v>44452</v>
      </c>
      <c r="K37" s="131">
        <v>44456</v>
      </c>
      <c r="L37" s="125" t="str">
        <f t="shared" ca="1" si="1"/>
        <v>-</v>
      </c>
      <c r="M37" s="131">
        <v>44459</v>
      </c>
      <c r="N37" s="137"/>
      <c r="O37" s="133" t="s">
        <v>78</v>
      </c>
    </row>
    <row r="38" spans="1:15" ht="15" hidden="1" customHeight="1">
      <c r="A38" s="119" t="s">
        <v>36</v>
      </c>
      <c r="B38" s="126">
        <v>250424</v>
      </c>
      <c r="C38" s="119" t="s">
        <v>587</v>
      </c>
      <c r="D38" s="127">
        <v>19</v>
      </c>
      <c r="E38" s="128">
        <v>50</v>
      </c>
      <c r="F38" s="117">
        <v>6.2999999999999989</v>
      </c>
      <c r="G38" s="118">
        <f t="shared" si="0"/>
        <v>314.99999999999994</v>
      </c>
      <c r="H38" s="114" t="s">
        <v>45</v>
      </c>
      <c r="I38" s="115">
        <v>1</v>
      </c>
      <c r="J38" s="138">
        <v>44452</v>
      </c>
      <c r="K38" s="131">
        <v>44456</v>
      </c>
      <c r="L38" s="125" t="str">
        <f t="shared" ca="1" si="1"/>
        <v>-</v>
      </c>
      <c r="M38" s="131">
        <v>44459</v>
      </c>
      <c r="N38" s="137"/>
      <c r="O38" s="133" t="s">
        <v>78</v>
      </c>
    </row>
    <row r="39" spans="1:15" ht="15" hidden="1" customHeight="1">
      <c r="A39" s="119" t="s">
        <v>36</v>
      </c>
      <c r="B39" s="126">
        <v>251610</v>
      </c>
      <c r="C39" s="119" t="s">
        <v>527</v>
      </c>
      <c r="D39" s="127">
        <v>19</v>
      </c>
      <c r="E39" s="128">
        <v>200</v>
      </c>
      <c r="F39" s="117">
        <v>6.1</v>
      </c>
      <c r="G39" s="118">
        <f t="shared" si="0"/>
        <v>1220</v>
      </c>
      <c r="H39" s="114" t="s">
        <v>45</v>
      </c>
      <c r="I39" s="115">
        <v>2</v>
      </c>
      <c r="J39" s="138">
        <v>44452</v>
      </c>
      <c r="K39" s="139">
        <v>44460</v>
      </c>
      <c r="L39" s="125" t="str">
        <f t="shared" ca="1" si="1"/>
        <v>-</v>
      </c>
      <c r="M39" s="131">
        <v>44459</v>
      </c>
      <c r="N39" s="137"/>
      <c r="O39" s="133" t="s">
        <v>78</v>
      </c>
    </row>
    <row r="40" spans="1:15" ht="15" hidden="1" customHeight="1">
      <c r="A40" s="119" t="s">
        <v>36</v>
      </c>
      <c r="B40" s="126">
        <v>251597</v>
      </c>
      <c r="C40" s="119" t="s">
        <v>588</v>
      </c>
      <c r="D40" s="127">
        <v>18</v>
      </c>
      <c r="E40" s="128">
        <v>50</v>
      </c>
      <c r="F40" s="117">
        <v>6.2999999999999989</v>
      </c>
      <c r="G40" s="118">
        <f t="shared" si="0"/>
        <v>314.99999999999994</v>
      </c>
      <c r="H40" s="114" t="s">
        <v>45</v>
      </c>
      <c r="I40" s="115">
        <v>1</v>
      </c>
      <c r="J40" s="138">
        <v>44452</v>
      </c>
      <c r="K40" s="139">
        <v>44460</v>
      </c>
      <c r="L40" s="125" t="str">
        <f t="shared" ca="1" si="1"/>
        <v>-</v>
      </c>
      <c r="M40" s="131">
        <v>44459</v>
      </c>
      <c r="N40" s="137"/>
      <c r="O40" s="133" t="s">
        <v>78</v>
      </c>
    </row>
    <row r="41" spans="1:15" ht="15" hidden="1" customHeight="1">
      <c r="A41" s="119" t="s">
        <v>36</v>
      </c>
      <c r="B41" s="126">
        <v>251009</v>
      </c>
      <c r="C41" s="119" t="s">
        <v>589</v>
      </c>
      <c r="D41" s="127">
        <v>20</v>
      </c>
      <c r="E41" s="128">
        <v>26</v>
      </c>
      <c r="F41" s="117">
        <v>4</v>
      </c>
      <c r="G41" s="118">
        <f t="shared" si="0"/>
        <v>104</v>
      </c>
      <c r="H41" s="114" t="s">
        <v>257</v>
      </c>
      <c r="I41" s="115">
        <v>1</v>
      </c>
      <c r="J41" s="138">
        <v>44452</v>
      </c>
      <c r="K41" s="139">
        <v>44460</v>
      </c>
      <c r="L41" s="125" t="str">
        <f t="shared" ca="1" si="1"/>
        <v>-</v>
      </c>
      <c r="M41" s="131">
        <v>44468</v>
      </c>
      <c r="N41" s="137"/>
      <c r="O41" s="133" t="s">
        <v>78</v>
      </c>
    </row>
    <row r="42" spans="1:15" ht="15" hidden="1" customHeight="1">
      <c r="A42" s="119" t="s">
        <v>36</v>
      </c>
      <c r="B42" s="126">
        <v>251008</v>
      </c>
      <c r="C42" s="119" t="s">
        <v>361</v>
      </c>
      <c r="D42" s="127">
        <v>20</v>
      </c>
      <c r="E42" s="128">
        <v>26</v>
      </c>
      <c r="F42" s="117">
        <v>4</v>
      </c>
      <c r="G42" s="118">
        <f t="shared" si="0"/>
        <v>104</v>
      </c>
      <c r="H42" s="114" t="s">
        <v>257</v>
      </c>
      <c r="I42" s="115">
        <v>1</v>
      </c>
      <c r="J42" s="138">
        <v>44452</v>
      </c>
      <c r="K42" s="139">
        <v>44460</v>
      </c>
      <c r="L42" s="125" t="str">
        <f t="shared" ca="1" si="1"/>
        <v>-</v>
      </c>
      <c r="M42" s="131">
        <v>44459</v>
      </c>
      <c r="N42" s="137"/>
      <c r="O42" s="133" t="s">
        <v>78</v>
      </c>
    </row>
    <row r="43" spans="1:15" ht="15" hidden="1" customHeight="1">
      <c r="A43" s="119" t="s">
        <v>36</v>
      </c>
      <c r="B43" s="126">
        <v>251635</v>
      </c>
      <c r="C43" s="119" t="s">
        <v>590</v>
      </c>
      <c r="D43" s="127">
        <v>20</v>
      </c>
      <c r="E43" s="128">
        <v>20</v>
      </c>
      <c r="F43" s="117">
        <v>7.8999999999999995</v>
      </c>
      <c r="G43" s="118">
        <f t="shared" si="0"/>
        <v>158</v>
      </c>
      <c r="H43" s="114" t="s">
        <v>45</v>
      </c>
      <c r="I43" s="115">
        <v>2</v>
      </c>
      <c r="J43" s="138">
        <v>44452</v>
      </c>
      <c r="K43" s="139">
        <v>44460</v>
      </c>
      <c r="L43" s="125" t="str">
        <f t="shared" ca="1" si="1"/>
        <v>-</v>
      </c>
      <c r="M43" s="131">
        <v>44459</v>
      </c>
      <c r="N43" s="137"/>
      <c r="O43" s="133" t="s">
        <v>78</v>
      </c>
    </row>
    <row r="44" spans="1:15" ht="15" hidden="1" customHeight="1">
      <c r="A44" s="119" t="s">
        <v>36</v>
      </c>
      <c r="B44" s="126">
        <v>251633</v>
      </c>
      <c r="C44" s="119" t="s">
        <v>591</v>
      </c>
      <c r="D44" s="127">
        <v>20</v>
      </c>
      <c r="E44" s="128">
        <v>20</v>
      </c>
      <c r="F44" s="117">
        <v>7.8999999999999995</v>
      </c>
      <c r="G44" s="118">
        <f t="shared" si="0"/>
        <v>158</v>
      </c>
      <c r="H44" s="114" t="s">
        <v>45</v>
      </c>
      <c r="I44" s="115">
        <v>2</v>
      </c>
      <c r="J44" s="138">
        <v>44452</v>
      </c>
      <c r="K44" s="139">
        <v>44460</v>
      </c>
      <c r="L44" s="125" t="str">
        <f t="shared" ca="1" si="1"/>
        <v>-</v>
      </c>
      <c r="M44" s="131">
        <v>44461</v>
      </c>
      <c r="N44" s="137"/>
      <c r="O44" s="133" t="s">
        <v>78</v>
      </c>
    </row>
    <row r="45" spans="1:15" ht="15" hidden="1" customHeight="1">
      <c r="A45" s="119" t="s">
        <v>36</v>
      </c>
      <c r="B45" s="126">
        <v>251634</v>
      </c>
      <c r="C45" s="119" t="s">
        <v>592</v>
      </c>
      <c r="D45" s="127">
        <v>35</v>
      </c>
      <c r="E45" s="128">
        <v>20</v>
      </c>
      <c r="F45" s="117">
        <v>6.7</v>
      </c>
      <c r="G45" s="118">
        <f t="shared" si="0"/>
        <v>134</v>
      </c>
      <c r="H45" s="114" t="s">
        <v>257</v>
      </c>
      <c r="I45" s="115">
        <v>2</v>
      </c>
      <c r="J45" s="138">
        <v>44452</v>
      </c>
      <c r="K45" s="139">
        <v>44460</v>
      </c>
      <c r="L45" s="125" t="str">
        <f t="shared" ca="1" si="1"/>
        <v>-</v>
      </c>
      <c r="M45" s="131">
        <v>44459</v>
      </c>
      <c r="N45" s="137"/>
      <c r="O45" s="133" t="s">
        <v>78</v>
      </c>
    </row>
    <row r="46" spans="1:15" ht="15" customHeight="1">
      <c r="A46" s="119" t="s">
        <v>74</v>
      </c>
      <c r="B46" s="126">
        <v>249377</v>
      </c>
      <c r="C46" s="119" t="s">
        <v>594</v>
      </c>
      <c r="D46" s="127" t="s">
        <v>43</v>
      </c>
      <c r="E46" s="128">
        <v>2</v>
      </c>
      <c r="F46" s="117">
        <v>936.5</v>
      </c>
      <c r="G46" s="118">
        <f t="shared" si="0"/>
        <v>1873</v>
      </c>
      <c r="H46" s="114" t="s">
        <v>47</v>
      </c>
      <c r="I46" s="115">
        <v>0</v>
      </c>
      <c r="J46" s="138">
        <v>44453</v>
      </c>
      <c r="K46" s="139">
        <v>44463</v>
      </c>
      <c r="L46" s="125" t="str">
        <f t="shared" ca="1" si="1"/>
        <v>-</v>
      </c>
      <c r="M46" s="131">
        <v>44466</v>
      </c>
      <c r="N46" s="137"/>
      <c r="O46" s="133" t="s">
        <v>78</v>
      </c>
    </row>
    <row r="47" spans="1:15" ht="15" customHeight="1">
      <c r="A47" s="119" t="s">
        <v>74</v>
      </c>
      <c r="B47" s="126">
        <v>249120</v>
      </c>
      <c r="C47" s="119" t="s">
        <v>197</v>
      </c>
      <c r="D47" s="127" t="s">
        <v>43</v>
      </c>
      <c r="E47" s="128">
        <v>4</v>
      </c>
      <c r="F47" s="117">
        <v>187.68</v>
      </c>
      <c r="G47" s="118">
        <f t="shared" si="0"/>
        <v>750.72</v>
      </c>
      <c r="H47" s="114" t="s">
        <v>47</v>
      </c>
      <c r="I47" s="115">
        <v>0</v>
      </c>
      <c r="J47" s="138">
        <v>44453</v>
      </c>
      <c r="K47" s="139">
        <v>44466</v>
      </c>
      <c r="L47" s="125" t="str">
        <f t="shared" ca="1" si="1"/>
        <v>-</v>
      </c>
      <c r="M47" s="131">
        <v>44484</v>
      </c>
      <c r="N47" s="137"/>
      <c r="O47" s="133" t="s">
        <v>78</v>
      </c>
    </row>
    <row r="48" spans="1:15" ht="15" customHeight="1">
      <c r="A48" s="119" t="s">
        <v>74</v>
      </c>
      <c r="B48" s="126">
        <v>249122</v>
      </c>
      <c r="C48" s="119" t="s">
        <v>148</v>
      </c>
      <c r="D48" s="127" t="s">
        <v>43</v>
      </c>
      <c r="E48" s="128">
        <v>4</v>
      </c>
      <c r="F48" s="117">
        <v>555.34</v>
      </c>
      <c r="G48" s="118">
        <f t="shared" si="0"/>
        <v>2221.36</v>
      </c>
      <c r="H48" s="114" t="s">
        <v>47</v>
      </c>
      <c r="I48" s="115">
        <v>0</v>
      </c>
      <c r="J48" s="138">
        <v>44453</v>
      </c>
      <c r="K48" s="139">
        <v>44466</v>
      </c>
      <c r="L48" s="125" t="str">
        <f t="shared" ca="1" si="1"/>
        <v>-</v>
      </c>
      <c r="M48" s="131">
        <v>44484</v>
      </c>
      <c r="N48" s="137"/>
      <c r="O48" s="133" t="s">
        <v>78</v>
      </c>
    </row>
    <row r="49" spans="1:15" ht="15" customHeight="1">
      <c r="A49" s="119" t="s">
        <v>74</v>
      </c>
      <c r="B49" s="126">
        <v>249121</v>
      </c>
      <c r="C49" s="119" t="s">
        <v>149</v>
      </c>
      <c r="D49" s="127" t="s">
        <v>43</v>
      </c>
      <c r="E49" s="135">
        <v>2</v>
      </c>
      <c r="F49" s="117">
        <v>743.02</v>
      </c>
      <c r="G49" s="118">
        <f t="shared" si="0"/>
        <v>1486.04</v>
      </c>
      <c r="H49" s="114" t="s">
        <v>47</v>
      </c>
      <c r="I49" s="115">
        <v>0</v>
      </c>
      <c r="J49" s="138">
        <v>44453</v>
      </c>
      <c r="K49" s="139">
        <v>44466</v>
      </c>
      <c r="L49" s="125" t="str">
        <f t="shared" ca="1" si="1"/>
        <v>-</v>
      </c>
      <c r="M49" s="131">
        <v>44484</v>
      </c>
      <c r="N49" s="137"/>
      <c r="O49" s="133" t="s">
        <v>78</v>
      </c>
    </row>
    <row r="50" spans="1:15" ht="15" customHeight="1">
      <c r="A50" s="119" t="s">
        <v>74</v>
      </c>
      <c r="B50" s="126">
        <v>250923</v>
      </c>
      <c r="C50" s="119" t="s">
        <v>259</v>
      </c>
      <c r="D50" s="134" t="s">
        <v>43</v>
      </c>
      <c r="E50" s="128">
        <v>2</v>
      </c>
      <c r="F50" s="117">
        <v>399.5</v>
      </c>
      <c r="G50" s="118">
        <f t="shared" si="0"/>
        <v>799</v>
      </c>
      <c r="H50" s="114" t="s">
        <v>47</v>
      </c>
      <c r="I50" s="115">
        <v>0</v>
      </c>
      <c r="J50" s="138">
        <v>44456</v>
      </c>
      <c r="K50" s="131">
        <v>44466</v>
      </c>
      <c r="L50" s="125" t="str">
        <f t="shared" ca="1" si="1"/>
        <v>-</v>
      </c>
      <c r="M50" s="131">
        <v>44468</v>
      </c>
      <c r="N50" s="137"/>
      <c r="O50" s="133" t="s">
        <v>78</v>
      </c>
    </row>
    <row r="51" spans="1:15" ht="15" customHeight="1">
      <c r="A51" s="119" t="s">
        <v>74</v>
      </c>
      <c r="B51" s="126">
        <v>252045</v>
      </c>
      <c r="C51" s="119" t="s">
        <v>576</v>
      </c>
      <c r="D51" s="134" t="s">
        <v>43</v>
      </c>
      <c r="E51" s="128">
        <v>1</v>
      </c>
      <c r="F51" s="117">
        <v>216.4</v>
      </c>
      <c r="G51" s="118">
        <f t="shared" si="0"/>
        <v>216.4</v>
      </c>
      <c r="H51" s="114" t="s">
        <v>47</v>
      </c>
      <c r="I51" s="115">
        <v>0</v>
      </c>
      <c r="J51" s="138">
        <v>44456</v>
      </c>
      <c r="K51" s="131">
        <v>44462</v>
      </c>
      <c r="L51" s="125" t="str">
        <f t="shared" ca="1" si="1"/>
        <v>-</v>
      </c>
      <c r="M51" s="131">
        <v>44462</v>
      </c>
      <c r="N51" s="137"/>
      <c r="O51" s="133" t="s">
        <v>78</v>
      </c>
    </row>
    <row r="52" spans="1:15" ht="15" hidden="1" customHeight="1">
      <c r="A52" s="119" t="s">
        <v>36</v>
      </c>
      <c r="B52" s="126">
        <v>250456</v>
      </c>
      <c r="C52" s="119" t="s">
        <v>387</v>
      </c>
      <c r="D52" s="134">
        <v>19.05</v>
      </c>
      <c r="E52" s="128">
        <v>50</v>
      </c>
      <c r="F52" s="117">
        <v>6.2999999999999989</v>
      </c>
      <c r="G52" s="118">
        <f t="shared" si="0"/>
        <v>314.99999999999994</v>
      </c>
      <c r="H52" s="114" t="s">
        <v>45</v>
      </c>
      <c r="I52" s="115">
        <v>1</v>
      </c>
      <c r="J52" s="138">
        <v>44461</v>
      </c>
      <c r="K52" s="131">
        <v>44468</v>
      </c>
      <c r="L52" s="125" t="str">
        <f t="shared" ca="1" si="1"/>
        <v>-</v>
      </c>
      <c r="M52" s="131">
        <v>44469</v>
      </c>
      <c r="N52" s="137"/>
      <c r="O52" s="133" t="s">
        <v>78</v>
      </c>
    </row>
    <row r="53" spans="1:15" hidden="1">
      <c r="A53" s="119" t="s">
        <v>36</v>
      </c>
      <c r="B53" s="126">
        <v>251799</v>
      </c>
      <c r="C53" s="119" t="s">
        <v>413</v>
      </c>
      <c r="D53" s="127">
        <v>15.88</v>
      </c>
      <c r="E53" s="135">
        <v>100</v>
      </c>
      <c r="F53" s="117">
        <v>4.9000000000000004</v>
      </c>
      <c r="G53" s="118">
        <f t="shared" si="0"/>
        <v>490.00000000000006</v>
      </c>
      <c r="H53" s="114" t="s">
        <v>45</v>
      </c>
      <c r="I53" s="115">
        <v>1</v>
      </c>
      <c r="J53" s="138">
        <v>44461</v>
      </c>
      <c r="K53" s="131">
        <v>44468</v>
      </c>
      <c r="L53" s="125" t="str">
        <f t="shared" ca="1" si="1"/>
        <v>-</v>
      </c>
      <c r="M53" s="131">
        <v>44469</v>
      </c>
      <c r="N53" s="137"/>
      <c r="O53" s="133" t="s">
        <v>78</v>
      </c>
    </row>
    <row r="54" spans="1:15" ht="15" hidden="1" customHeight="1">
      <c r="A54" s="119" t="s">
        <v>36</v>
      </c>
      <c r="B54" s="126">
        <v>252169</v>
      </c>
      <c r="C54" s="119" t="s">
        <v>597</v>
      </c>
      <c r="D54" s="127">
        <v>19.05</v>
      </c>
      <c r="E54" s="135">
        <v>51</v>
      </c>
      <c r="F54" s="117">
        <v>6.2999999999999989</v>
      </c>
      <c r="G54" s="118">
        <f t="shared" si="0"/>
        <v>321.29999999999995</v>
      </c>
      <c r="H54" s="114" t="s">
        <v>45</v>
      </c>
      <c r="I54" s="115">
        <v>1</v>
      </c>
      <c r="J54" s="138">
        <v>44461</v>
      </c>
      <c r="K54" s="131">
        <v>44468</v>
      </c>
      <c r="L54" s="125" t="str">
        <f t="shared" ca="1" si="1"/>
        <v>-</v>
      </c>
      <c r="M54" s="131">
        <v>44468</v>
      </c>
      <c r="N54" s="137"/>
      <c r="O54" s="133" t="s">
        <v>78</v>
      </c>
    </row>
    <row r="55" spans="1:15" ht="15" hidden="1" customHeight="1">
      <c r="A55" s="119" t="s">
        <v>36</v>
      </c>
      <c r="B55" s="126">
        <v>251944</v>
      </c>
      <c r="C55" s="119" t="s">
        <v>298</v>
      </c>
      <c r="D55" s="127">
        <v>22.1</v>
      </c>
      <c r="E55" s="135">
        <v>100</v>
      </c>
      <c r="F55" s="117">
        <v>5</v>
      </c>
      <c r="G55" s="118">
        <f t="shared" si="0"/>
        <v>500</v>
      </c>
      <c r="H55" s="114" t="s">
        <v>192</v>
      </c>
      <c r="I55" s="115">
        <v>0</v>
      </c>
      <c r="J55" s="138">
        <v>44461</v>
      </c>
      <c r="K55" s="131">
        <v>44468</v>
      </c>
      <c r="L55" s="125" t="str">
        <f t="shared" ca="1" si="1"/>
        <v>-</v>
      </c>
      <c r="M55" s="131">
        <v>44468</v>
      </c>
      <c r="N55" s="137"/>
      <c r="O55" s="133" t="s">
        <v>78</v>
      </c>
    </row>
    <row r="56" spans="1:15" ht="15" hidden="1" customHeight="1">
      <c r="A56" s="119" t="s">
        <v>36</v>
      </c>
      <c r="B56" s="141">
        <v>251136</v>
      </c>
      <c r="C56" s="119" t="s">
        <v>598</v>
      </c>
      <c r="D56" s="127">
        <v>32</v>
      </c>
      <c r="E56" s="135">
        <v>15</v>
      </c>
      <c r="F56" s="117">
        <v>6.7</v>
      </c>
      <c r="G56" s="118">
        <f t="shared" si="0"/>
        <v>100.5</v>
      </c>
      <c r="H56" s="114" t="s">
        <v>44</v>
      </c>
      <c r="I56" s="115">
        <v>0</v>
      </c>
      <c r="J56" s="138">
        <v>44461</v>
      </c>
      <c r="K56" s="131">
        <v>44468</v>
      </c>
      <c r="L56" s="125" t="str">
        <f t="shared" ca="1" si="1"/>
        <v>-</v>
      </c>
      <c r="M56" s="131">
        <v>44468</v>
      </c>
      <c r="N56" s="137"/>
      <c r="O56" s="133" t="s">
        <v>78</v>
      </c>
    </row>
    <row r="57" spans="1:15" ht="15" hidden="1" customHeight="1">
      <c r="A57" s="119" t="s">
        <v>36</v>
      </c>
      <c r="B57" s="141">
        <v>251137</v>
      </c>
      <c r="C57" s="119" t="s">
        <v>599</v>
      </c>
      <c r="D57" s="127">
        <v>28</v>
      </c>
      <c r="E57" s="128">
        <v>15</v>
      </c>
      <c r="F57" s="117">
        <v>4.9000000000000004</v>
      </c>
      <c r="G57" s="118">
        <f t="shared" si="0"/>
        <v>73.5</v>
      </c>
      <c r="H57" s="114" t="s">
        <v>44</v>
      </c>
      <c r="I57" s="115">
        <v>0</v>
      </c>
      <c r="J57" s="138">
        <v>44461</v>
      </c>
      <c r="K57" s="131">
        <v>44468</v>
      </c>
      <c r="L57" s="125" t="str">
        <f t="shared" ca="1" si="1"/>
        <v>-</v>
      </c>
      <c r="M57" s="131">
        <v>44468</v>
      </c>
      <c r="N57" s="137"/>
      <c r="O57" s="133" t="s">
        <v>78</v>
      </c>
    </row>
    <row r="58" spans="1:15" hidden="1">
      <c r="A58" s="119" t="s">
        <v>36</v>
      </c>
      <c r="B58" s="141">
        <v>251809</v>
      </c>
      <c r="C58" s="119" t="s">
        <v>80</v>
      </c>
      <c r="D58" s="127">
        <v>19</v>
      </c>
      <c r="E58" s="128">
        <v>96</v>
      </c>
      <c r="F58" s="117">
        <v>4.9000000000000004</v>
      </c>
      <c r="G58" s="118">
        <f t="shared" si="0"/>
        <v>470.40000000000003</v>
      </c>
      <c r="H58" s="114" t="s">
        <v>45</v>
      </c>
      <c r="I58" s="115">
        <v>1</v>
      </c>
      <c r="J58" s="138">
        <v>44461</v>
      </c>
      <c r="K58" s="131">
        <v>44463</v>
      </c>
      <c r="L58" s="125" t="str">
        <f t="shared" ca="1" si="1"/>
        <v>-</v>
      </c>
      <c r="M58" s="131">
        <v>44466</v>
      </c>
      <c r="N58" s="137"/>
      <c r="O58" s="133" t="s">
        <v>78</v>
      </c>
    </row>
    <row r="59" spans="1:15" hidden="1">
      <c r="A59" s="119" t="s">
        <v>36</v>
      </c>
      <c r="B59" s="141">
        <v>250862</v>
      </c>
      <c r="C59" s="119" t="s">
        <v>339</v>
      </c>
      <c r="D59" s="127">
        <v>20</v>
      </c>
      <c r="E59" s="128">
        <v>50</v>
      </c>
      <c r="F59" s="117">
        <v>7.8999999999999995</v>
      </c>
      <c r="G59" s="118">
        <f t="shared" si="0"/>
        <v>395</v>
      </c>
      <c r="H59" s="114" t="s">
        <v>45</v>
      </c>
      <c r="I59" s="115">
        <v>2</v>
      </c>
      <c r="J59" s="138">
        <v>44461</v>
      </c>
      <c r="K59" s="131">
        <v>44468</v>
      </c>
      <c r="L59" s="125" t="str">
        <f t="shared" ca="1" si="1"/>
        <v>-</v>
      </c>
      <c r="M59" s="131">
        <v>44468</v>
      </c>
      <c r="N59" s="137"/>
      <c r="O59" s="133" t="s">
        <v>78</v>
      </c>
    </row>
    <row r="60" spans="1:15" hidden="1">
      <c r="A60" s="119" t="s">
        <v>36</v>
      </c>
      <c r="B60" s="141">
        <v>251632</v>
      </c>
      <c r="C60" s="119" t="s">
        <v>600</v>
      </c>
      <c r="D60" s="127">
        <v>35</v>
      </c>
      <c r="E60" s="128">
        <v>20</v>
      </c>
      <c r="F60" s="117">
        <v>6.7</v>
      </c>
      <c r="G60" s="118">
        <f t="shared" si="0"/>
        <v>134</v>
      </c>
      <c r="H60" s="114" t="s">
        <v>257</v>
      </c>
      <c r="I60" s="115">
        <v>2</v>
      </c>
      <c r="J60" s="138">
        <v>44461</v>
      </c>
      <c r="K60" s="131">
        <v>44463</v>
      </c>
      <c r="L60" s="125" t="str">
        <f t="shared" ca="1" si="1"/>
        <v>-</v>
      </c>
      <c r="M60" s="131">
        <v>44466</v>
      </c>
      <c r="N60" s="137"/>
      <c r="O60" s="133" t="s">
        <v>78</v>
      </c>
    </row>
    <row r="61" spans="1:15" hidden="1">
      <c r="A61" s="119" t="s">
        <v>36</v>
      </c>
      <c r="B61" s="141">
        <v>251630</v>
      </c>
      <c r="C61" s="119" t="s">
        <v>601</v>
      </c>
      <c r="D61" s="127">
        <v>30</v>
      </c>
      <c r="E61" s="128">
        <v>20</v>
      </c>
      <c r="F61" s="117">
        <v>8.1000000000000014</v>
      </c>
      <c r="G61" s="118">
        <f t="shared" si="0"/>
        <v>162.00000000000003</v>
      </c>
      <c r="H61" s="114" t="s">
        <v>45</v>
      </c>
      <c r="I61" s="115">
        <v>2</v>
      </c>
      <c r="J61" s="138">
        <v>44461</v>
      </c>
      <c r="K61" s="131">
        <v>44463</v>
      </c>
      <c r="L61" s="125" t="str">
        <f t="shared" ca="1" si="1"/>
        <v>-</v>
      </c>
      <c r="M61" s="131">
        <v>44466</v>
      </c>
      <c r="N61" s="137"/>
      <c r="O61" s="133" t="s">
        <v>78</v>
      </c>
    </row>
    <row r="62" spans="1:15" ht="15" hidden="1" customHeight="1">
      <c r="A62" s="119" t="s">
        <v>36</v>
      </c>
      <c r="B62" s="141">
        <v>251947</v>
      </c>
      <c r="C62" s="119" t="s">
        <v>602</v>
      </c>
      <c r="D62" s="127">
        <v>12.7</v>
      </c>
      <c r="E62" s="128">
        <v>20</v>
      </c>
      <c r="F62" s="117">
        <v>2.4</v>
      </c>
      <c r="G62" s="118">
        <f t="shared" si="0"/>
        <v>48</v>
      </c>
      <c r="H62" s="114" t="s">
        <v>16</v>
      </c>
      <c r="I62" s="115">
        <v>0</v>
      </c>
      <c r="J62" s="138">
        <v>44461</v>
      </c>
      <c r="K62" s="131">
        <v>44468</v>
      </c>
      <c r="L62" s="125" t="str">
        <f t="shared" ca="1" si="1"/>
        <v>-</v>
      </c>
      <c r="M62" s="131">
        <v>44468</v>
      </c>
      <c r="N62" s="137"/>
      <c r="O62" s="133" t="s">
        <v>78</v>
      </c>
    </row>
    <row r="63" spans="1:15" ht="15" hidden="1" customHeight="1">
      <c r="A63" s="119" t="s">
        <v>36</v>
      </c>
      <c r="B63" s="141">
        <v>251948</v>
      </c>
      <c r="C63" s="119" t="s">
        <v>603</v>
      </c>
      <c r="D63" s="127">
        <v>19.05</v>
      </c>
      <c r="E63" s="128">
        <v>20</v>
      </c>
      <c r="F63" s="117">
        <v>2.4</v>
      </c>
      <c r="G63" s="118">
        <f t="shared" si="0"/>
        <v>48</v>
      </c>
      <c r="H63" s="114" t="s">
        <v>16</v>
      </c>
      <c r="I63" s="115">
        <v>0</v>
      </c>
      <c r="J63" s="138">
        <v>44461</v>
      </c>
      <c r="K63" s="131">
        <v>44468</v>
      </c>
      <c r="L63" s="125" t="str">
        <f t="shared" ca="1" si="1"/>
        <v>-</v>
      </c>
      <c r="M63" s="131">
        <v>44468</v>
      </c>
      <c r="N63" s="137"/>
      <c r="O63" s="133" t="s">
        <v>78</v>
      </c>
    </row>
    <row r="64" spans="1:15" ht="15" customHeight="1">
      <c r="A64" s="119" t="s">
        <v>74</v>
      </c>
      <c r="B64" s="141">
        <v>250628</v>
      </c>
      <c r="C64" s="119" t="s">
        <v>595</v>
      </c>
      <c r="D64" s="127" t="s">
        <v>43</v>
      </c>
      <c r="E64" s="128">
        <v>1</v>
      </c>
      <c r="F64" s="117">
        <v>338.92</v>
      </c>
      <c r="G64" s="118">
        <f t="shared" si="0"/>
        <v>338.92</v>
      </c>
      <c r="H64" s="114" t="s">
        <v>47</v>
      </c>
      <c r="I64" s="115">
        <v>0</v>
      </c>
      <c r="J64" s="129">
        <v>44460</v>
      </c>
      <c r="K64" s="131">
        <v>44480</v>
      </c>
      <c r="L64" s="125" t="str">
        <f t="shared" ca="1" si="1"/>
        <v>-</v>
      </c>
      <c r="M64" s="131">
        <v>44489</v>
      </c>
      <c r="N64" s="137"/>
      <c r="O64" s="133" t="s">
        <v>78</v>
      </c>
    </row>
    <row r="65" spans="1:15">
      <c r="A65" s="119" t="s">
        <v>74</v>
      </c>
      <c r="B65" s="126">
        <v>250621</v>
      </c>
      <c r="C65" s="119" t="s">
        <v>596</v>
      </c>
      <c r="D65" s="134" t="s">
        <v>43</v>
      </c>
      <c r="E65" s="128">
        <v>1</v>
      </c>
      <c r="F65" s="117">
        <v>476.61</v>
      </c>
      <c r="G65" s="118">
        <f t="shared" si="0"/>
        <v>476.61</v>
      </c>
      <c r="H65" s="114" t="s">
        <v>47</v>
      </c>
      <c r="I65" s="115">
        <v>0</v>
      </c>
      <c r="J65" s="129">
        <v>44460</v>
      </c>
      <c r="K65" s="131">
        <v>44473</v>
      </c>
      <c r="L65" s="125" t="str">
        <f t="shared" ca="1" si="1"/>
        <v>-</v>
      </c>
      <c r="M65" s="131">
        <v>44474</v>
      </c>
      <c r="N65" s="137"/>
      <c r="O65" s="133" t="s">
        <v>78</v>
      </c>
    </row>
    <row r="66" spans="1:15" ht="15" customHeight="1">
      <c r="A66" s="119" t="s">
        <v>74</v>
      </c>
      <c r="B66" s="141">
        <v>248093</v>
      </c>
      <c r="C66" s="119" t="s">
        <v>148</v>
      </c>
      <c r="D66" s="134" t="s">
        <v>43</v>
      </c>
      <c r="E66" s="128">
        <v>1</v>
      </c>
      <c r="F66" s="117">
        <v>555.34</v>
      </c>
      <c r="G66" s="118">
        <f t="shared" si="0"/>
        <v>555.34</v>
      </c>
      <c r="H66" s="114" t="s">
        <v>47</v>
      </c>
      <c r="I66" s="115">
        <v>0</v>
      </c>
      <c r="J66" s="129">
        <v>44460</v>
      </c>
      <c r="K66" s="131">
        <v>44493</v>
      </c>
      <c r="L66" s="125" t="str">
        <f t="shared" ca="1" si="1"/>
        <v>-</v>
      </c>
      <c r="M66" s="131">
        <v>44462</v>
      </c>
      <c r="N66" s="137"/>
      <c r="O66" s="133" t="s">
        <v>78</v>
      </c>
    </row>
    <row r="67" spans="1:15" ht="15" hidden="1" customHeight="1">
      <c r="A67" s="119" t="s">
        <v>445</v>
      </c>
      <c r="B67" s="141">
        <v>250720</v>
      </c>
      <c r="C67" s="119" t="s">
        <v>604</v>
      </c>
      <c r="D67" s="127" t="s">
        <v>43</v>
      </c>
      <c r="E67" s="128">
        <v>4</v>
      </c>
      <c r="F67" s="117">
        <v>1900</v>
      </c>
      <c r="G67" s="118">
        <f t="shared" ref="G67:G76" si="2">F67*E67</f>
        <v>7600</v>
      </c>
      <c r="H67" s="114" t="s">
        <v>47</v>
      </c>
      <c r="I67" s="115">
        <v>0</v>
      </c>
      <c r="J67" s="129">
        <v>44460</v>
      </c>
      <c r="K67" s="131">
        <v>44467</v>
      </c>
      <c r="L67" s="125" t="str">
        <f t="shared" ref="L67:L76" ca="1" si="3">IF(AND(K67=TODAY(),ISBLANK(M67)=TRUE()),"SIM",IF(AND(K67&lt;TODAY(),ISBLANK(M67)=TRUE()),IF(ISBLANK(K67),"-","EM ATRASO"),"-"))</f>
        <v>-</v>
      </c>
      <c r="M67" s="131">
        <v>44467</v>
      </c>
      <c r="N67" s="137"/>
      <c r="O67" s="133" t="s">
        <v>78</v>
      </c>
    </row>
    <row r="68" spans="1:15" ht="15" customHeight="1">
      <c r="A68" s="119" t="s">
        <v>74</v>
      </c>
      <c r="B68" s="141">
        <v>250259</v>
      </c>
      <c r="C68" s="119" t="s">
        <v>605</v>
      </c>
      <c r="D68" s="127" t="s">
        <v>43</v>
      </c>
      <c r="E68" s="128">
        <v>1</v>
      </c>
      <c r="F68" s="117">
        <v>230</v>
      </c>
      <c r="G68" s="118">
        <f t="shared" si="2"/>
        <v>230</v>
      </c>
      <c r="H68" s="114" t="s">
        <v>609</v>
      </c>
      <c r="I68" s="115">
        <v>1</v>
      </c>
      <c r="J68" s="129">
        <v>44466</v>
      </c>
      <c r="K68" s="131">
        <v>44473</v>
      </c>
      <c r="L68" s="125" t="str">
        <f t="shared" ca="1" si="3"/>
        <v>-</v>
      </c>
      <c r="M68" s="131">
        <v>44470</v>
      </c>
      <c r="N68" s="137"/>
      <c r="O68" s="133" t="s">
        <v>78</v>
      </c>
    </row>
    <row r="69" spans="1:15" ht="15" customHeight="1">
      <c r="A69" s="119" t="s">
        <v>74</v>
      </c>
      <c r="B69" s="141">
        <v>250430</v>
      </c>
      <c r="C69" s="119" t="s">
        <v>606</v>
      </c>
      <c r="D69" s="127" t="s">
        <v>43</v>
      </c>
      <c r="E69" s="128">
        <v>1</v>
      </c>
      <c r="F69" s="117">
        <v>219.33</v>
      </c>
      <c r="G69" s="118">
        <f t="shared" si="2"/>
        <v>219.33</v>
      </c>
      <c r="H69" s="114" t="s">
        <v>608</v>
      </c>
      <c r="I69" s="115">
        <v>0</v>
      </c>
      <c r="J69" s="129">
        <v>44466</v>
      </c>
      <c r="K69" s="131">
        <v>44470</v>
      </c>
      <c r="L69" s="125" t="str">
        <f t="shared" ca="1" si="3"/>
        <v>-</v>
      </c>
      <c r="M69" s="131">
        <v>44469</v>
      </c>
      <c r="N69" s="137"/>
      <c r="O69" s="133" t="s">
        <v>78</v>
      </c>
    </row>
    <row r="70" spans="1:15" ht="15" customHeight="1">
      <c r="A70" s="119" t="s">
        <v>74</v>
      </c>
      <c r="B70" s="141">
        <v>250897</v>
      </c>
      <c r="C70" s="119" t="s">
        <v>607</v>
      </c>
      <c r="D70" s="127" t="s">
        <v>43</v>
      </c>
      <c r="E70" s="128">
        <v>1</v>
      </c>
      <c r="F70" s="117">
        <v>126</v>
      </c>
      <c r="G70" s="118">
        <f t="shared" si="2"/>
        <v>126</v>
      </c>
      <c r="H70" s="114" t="s">
        <v>608</v>
      </c>
      <c r="I70" s="115">
        <v>0</v>
      </c>
      <c r="J70" s="129">
        <v>44466</v>
      </c>
      <c r="K70" s="131">
        <v>44467</v>
      </c>
      <c r="L70" s="125" t="str">
        <f ca="1">IF(AND(K70=TODAY(),ISBLANK(M70)=TRUE()),"SIM",IF(AND(K70&lt;TODAY(),ISBLANK(M70)=TRUE()),IF(ISBLANK(K70),"-","EM ATRASO"),"-"))</f>
        <v>-</v>
      </c>
      <c r="M70" s="131">
        <v>44467</v>
      </c>
      <c r="N70" s="137"/>
      <c r="O70" s="133" t="s">
        <v>78</v>
      </c>
    </row>
    <row r="71" spans="1:15" ht="15" hidden="1" customHeight="1">
      <c r="A71" s="119" t="s">
        <v>36</v>
      </c>
      <c r="B71" s="141">
        <v>251628</v>
      </c>
      <c r="C71" s="119" t="s">
        <v>610</v>
      </c>
      <c r="D71" s="127">
        <v>24</v>
      </c>
      <c r="E71" s="128">
        <v>80</v>
      </c>
      <c r="F71" s="117">
        <v>6.6999999999999993</v>
      </c>
      <c r="G71" s="118">
        <f t="shared" si="2"/>
        <v>536</v>
      </c>
      <c r="H71" s="114" t="s">
        <v>55</v>
      </c>
      <c r="I71" s="115">
        <v>1</v>
      </c>
      <c r="J71" s="113">
        <v>44467</v>
      </c>
      <c r="K71" s="131">
        <v>44469</v>
      </c>
      <c r="L71" s="125" t="str">
        <f ca="1">IF(AND(K71=TODAY(),ISBLANK(M71)=TRUE()),"SIM",IF(AND(K71&lt;TODAY(),ISBLANK(M71)=TRUE()),IF(ISBLANK(K71),"-","EM ATRASO"),"-"))</f>
        <v>-</v>
      </c>
      <c r="M71" s="131">
        <v>44468</v>
      </c>
      <c r="N71" s="137"/>
      <c r="O71" s="133" t="s">
        <v>78</v>
      </c>
    </row>
    <row r="72" spans="1:15" ht="15" hidden="1" customHeight="1">
      <c r="A72" s="119" t="s">
        <v>445</v>
      </c>
      <c r="B72" s="141">
        <v>251704</v>
      </c>
      <c r="C72" s="119" t="s">
        <v>545</v>
      </c>
      <c r="D72" s="127" t="s">
        <v>43</v>
      </c>
      <c r="E72" s="128">
        <v>4</v>
      </c>
      <c r="F72" s="117">
        <v>2250</v>
      </c>
      <c r="G72" s="118">
        <f t="shared" si="2"/>
        <v>9000</v>
      </c>
      <c r="H72" s="114" t="s">
        <v>47</v>
      </c>
      <c r="I72" s="115">
        <v>0</v>
      </c>
      <c r="J72" s="113">
        <v>44474</v>
      </c>
      <c r="K72" s="131">
        <v>44484</v>
      </c>
      <c r="L72" s="125" t="str">
        <f t="shared" ca="1" si="3"/>
        <v>-</v>
      </c>
      <c r="M72" s="131">
        <v>44489</v>
      </c>
      <c r="N72" s="137"/>
      <c r="O72" s="133" t="s">
        <v>78</v>
      </c>
    </row>
    <row r="73" spans="1:15" ht="15" hidden="1" customHeight="1">
      <c r="A73" s="119" t="s">
        <v>445</v>
      </c>
      <c r="B73" s="141">
        <v>251705</v>
      </c>
      <c r="C73" s="119" t="s">
        <v>546</v>
      </c>
      <c r="D73" s="127" t="s">
        <v>43</v>
      </c>
      <c r="E73" s="128">
        <v>4</v>
      </c>
      <c r="F73" s="117">
        <v>750</v>
      </c>
      <c r="G73" s="118">
        <f t="shared" si="2"/>
        <v>3000</v>
      </c>
      <c r="H73" s="114" t="s">
        <v>47</v>
      </c>
      <c r="I73" s="115">
        <v>0</v>
      </c>
      <c r="J73" s="113">
        <v>44474</v>
      </c>
      <c r="K73" s="131">
        <v>44484</v>
      </c>
      <c r="L73" s="125" t="str">
        <f t="shared" ca="1" si="3"/>
        <v>-</v>
      </c>
      <c r="M73" s="131">
        <v>44489</v>
      </c>
      <c r="N73" s="137"/>
      <c r="O73" s="133" t="s">
        <v>78</v>
      </c>
    </row>
    <row r="74" spans="1:15" ht="15" customHeight="1">
      <c r="A74" s="119" t="s">
        <v>74</v>
      </c>
      <c r="B74" s="141">
        <v>252121</v>
      </c>
      <c r="C74" s="119" t="s">
        <v>503</v>
      </c>
      <c r="D74" s="127" t="s">
        <v>43</v>
      </c>
      <c r="E74" s="128">
        <v>1</v>
      </c>
      <c r="F74" s="117">
        <v>508.38</v>
      </c>
      <c r="G74" s="118">
        <f t="shared" si="2"/>
        <v>508.38</v>
      </c>
      <c r="H74" s="114" t="s">
        <v>47</v>
      </c>
      <c r="I74" s="115">
        <v>0</v>
      </c>
      <c r="J74" s="113">
        <v>44474</v>
      </c>
      <c r="K74" s="131">
        <v>44498</v>
      </c>
      <c r="L74" s="125" t="str">
        <f t="shared" ca="1" si="3"/>
        <v>-</v>
      </c>
      <c r="M74" s="131">
        <v>44498</v>
      </c>
      <c r="N74" s="137"/>
      <c r="O74" s="133" t="s">
        <v>78</v>
      </c>
    </row>
    <row r="75" spans="1:15" ht="15" customHeight="1">
      <c r="A75" s="119" t="s">
        <v>74</v>
      </c>
      <c r="B75" s="141">
        <v>252599</v>
      </c>
      <c r="C75" s="119" t="s">
        <v>503</v>
      </c>
      <c r="D75" s="127" t="s">
        <v>43</v>
      </c>
      <c r="E75" s="128">
        <v>1</v>
      </c>
      <c r="F75" s="117">
        <v>508.38</v>
      </c>
      <c r="G75" s="118">
        <f t="shared" si="2"/>
        <v>508.38</v>
      </c>
      <c r="H75" s="114" t="s">
        <v>47</v>
      </c>
      <c r="I75" s="115">
        <v>0</v>
      </c>
      <c r="J75" s="113">
        <v>44474</v>
      </c>
      <c r="K75" s="131">
        <v>44522</v>
      </c>
      <c r="L75" s="125" t="str">
        <f t="shared" ca="1" si="3"/>
        <v>-</v>
      </c>
      <c r="M75" s="131">
        <v>44525</v>
      </c>
      <c r="N75" s="137"/>
      <c r="O75" s="133" t="s">
        <v>78</v>
      </c>
    </row>
    <row r="76" spans="1:15" ht="15" customHeight="1">
      <c r="A76" s="119" t="s">
        <v>74</v>
      </c>
      <c r="B76" s="141">
        <v>250880</v>
      </c>
      <c r="C76" s="119" t="s">
        <v>300</v>
      </c>
      <c r="D76" s="127" t="s">
        <v>43</v>
      </c>
      <c r="E76" s="128">
        <v>10</v>
      </c>
      <c r="F76" s="117">
        <v>216.4</v>
      </c>
      <c r="G76" s="118">
        <f t="shared" si="2"/>
        <v>2164</v>
      </c>
      <c r="H76" s="114" t="s">
        <v>402</v>
      </c>
      <c r="I76" s="115">
        <v>0</v>
      </c>
      <c r="J76" s="113">
        <v>44474</v>
      </c>
      <c r="K76" s="131">
        <v>44482</v>
      </c>
      <c r="L76" s="125" t="str">
        <f t="shared" ca="1" si="3"/>
        <v>-</v>
      </c>
      <c r="M76" s="131">
        <v>44489</v>
      </c>
      <c r="N76" s="137"/>
      <c r="O76" s="133" t="s">
        <v>78</v>
      </c>
    </row>
    <row r="77" spans="1:15" s="123" customFormat="1">
      <c r="C77" s="147"/>
      <c r="D77" s="147"/>
      <c r="E77" s="148"/>
      <c r="F77" s="149"/>
      <c r="K77" s="150"/>
      <c r="L77" s="151"/>
      <c r="M77" s="151"/>
    </row>
    <row r="78" spans="1:15" s="123" customFormat="1">
      <c r="C78" s="147"/>
      <c r="D78" s="147"/>
      <c r="E78" s="148"/>
      <c r="F78" s="149"/>
      <c r="K78" s="150"/>
      <c r="L78" s="151"/>
      <c r="M78" s="151"/>
    </row>
    <row r="79" spans="1:15" s="123" customFormat="1">
      <c r="C79" s="147"/>
      <c r="D79" s="147"/>
      <c r="E79" s="148"/>
      <c r="F79" s="149"/>
      <c r="K79" s="150"/>
      <c r="L79" s="151"/>
      <c r="M79" s="151"/>
    </row>
    <row r="80" spans="1:15" s="123" customFormat="1">
      <c r="C80" s="147"/>
      <c r="D80" s="147"/>
      <c r="E80" s="148"/>
      <c r="F80" s="149"/>
      <c r="K80" s="150"/>
      <c r="L80" s="151"/>
      <c r="M80" s="151"/>
    </row>
    <row r="81" spans="3:13" s="123" customFormat="1">
      <c r="C81" s="147"/>
      <c r="D81" s="147"/>
      <c r="E81" s="148"/>
      <c r="F81" s="149"/>
      <c r="K81" s="150"/>
      <c r="L81" s="151"/>
      <c r="M81" s="151"/>
    </row>
    <row r="82" spans="3:13" s="123" customFormat="1">
      <c r="C82" s="147"/>
      <c r="D82" s="147"/>
      <c r="E82" s="148"/>
      <c r="F82" s="149"/>
      <c r="K82" s="150"/>
      <c r="L82" s="151"/>
      <c r="M82" s="151"/>
    </row>
    <row r="83" spans="3:13" s="123" customFormat="1">
      <c r="C83" s="147"/>
      <c r="D83" s="147"/>
      <c r="E83" s="148"/>
      <c r="F83" s="149"/>
      <c r="K83" s="150"/>
      <c r="L83" s="151"/>
      <c r="M83" s="151"/>
    </row>
    <row r="84" spans="3:13" s="123" customFormat="1">
      <c r="C84" s="147"/>
      <c r="D84" s="147"/>
      <c r="E84" s="148"/>
      <c r="F84" s="149"/>
      <c r="K84" s="150"/>
      <c r="L84" s="151"/>
      <c r="M84" s="151"/>
    </row>
    <row r="85" spans="3:13" s="123" customFormat="1">
      <c r="C85" s="147"/>
      <c r="D85" s="147"/>
      <c r="E85" s="148"/>
      <c r="F85" s="149"/>
      <c r="K85" s="150"/>
      <c r="L85" s="151"/>
      <c r="M85" s="151"/>
    </row>
    <row r="86" spans="3:13" s="123" customFormat="1">
      <c r="C86" s="147"/>
      <c r="D86" s="147"/>
      <c r="E86" s="148"/>
      <c r="F86" s="149"/>
      <c r="K86" s="150"/>
      <c r="L86" s="151"/>
      <c r="M86" s="151"/>
    </row>
    <row r="87" spans="3:13" s="123" customFormat="1">
      <c r="C87" s="147"/>
      <c r="D87" s="147"/>
      <c r="E87" s="148"/>
      <c r="F87" s="149"/>
      <c r="K87" s="150"/>
      <c r="L87" s="151"/>
      <c r="M87" s="151"/>
    </row>
    <row r="88" spans="3:13" s="123" customFormat="1">
      <c r="C88" s="147"/>
      <c r="D88" s="147"/>
      <c r="E88" s="148"/>
      <c r="F88" s="149"/>
      <c r="K88" s="150"/>
      <c r="L88" s="151"/>
      <c r="M88" s="151"/>
    </row>
    <row r="89" spans="3:13" s="123" customFormat="1">
      <c r="C89" s="147"/>
      <c r="D89" s="147"/>
      <c r="E89" s="148"/>
      <c r="F89" s="149"/>
      <c r="K89" s="150"/>
      <c r="L89" s="151"/>
      <c r="M89" s="151"/>
    </row>
    <row r="90" spans="3:13" s="123" customFormat="1">
      <c r="C90" s="147"/>
      <c r="D90" s="147"/>
      <c r="E90" s="148"/>
      <c r="F90" s="149"/>
      <c r="K90" s="150"/>
      <c r="L90" s="151"/>
      <c r="M90" s="151"/>
    </row>
    <row r="91" spans="3:13" s="123" customFormat="1">
      <c r="C91" s="147"/>
      <c r="D91" s="147"/>
      <c r="E91" s="148"/>
      <c r="F91" s="149"/>
      <c r="K91" s="150"/>
      <c r="L91" s="151"/>
      <c r="M91" s="151"/>
    </row>
    <row r="92" spans="3:13" s="123" customFormat="1">
      <c r="C92" s="147"/>
      <c r="D92" s="147"/>
      <c r="E92" s="148"/>
      <c r="F92" s="149"/>
      <c r="K92" s="150"/>
      <c r="L92" s="151"/>
      <c r="M92" s="151"/>
    </row>
    <row r="93" spans="3:13" s="123" customFormat="1">
      <c r="C93" s="147"/>
      <c r="D93" s="147"/>
      <c r="E93" s="148"/>
      <c r="F93" s="149"/>
      <c r="K93" s="150"/>
      <c r="L93" s="151"/>
      <c r="M93" s="151"/>
    </row>
    <row r="94" spans="3:13" s="123" customFormat="1">
      <c r="C94" s="147"/>
      <c r="D94" s="147"/>
      <c r="E94" s="148"/>
      <c r="F94" s="149"/>
      <c r="K94" s="150"/>
      <c r="L94" s="151"/>
      <c r="M94" s="151"/>
    </row>
    <row r="95" spans="3:13" s="123" customFormat="1">
      <c r="C95" s="147"/>
      <c r="D95" s="147"/>
      <c r="E95" s="148"/>
      <c r="F95" s="149"/>
      <c r="K95" s="150"/>
      <c r="L95" s="151"/>
      <c r="M95" s="151"/>
    </row>
    <row r="96" spans="3:13" s="123" customFormat="1">
      <c r="C96" s="147"/>
      <c r="D96" s="147"/>
      <c r="E96" s="148"/>
      <c r="F96" s="149"/>
      <c r="K96" s="150"/>
      <c r="L96" s="151"/>
      <c r="M96" s="151"/>
    </row>
    <row r="97" spans="3:13" s="123" customFormat="1">
      <c r="C97" s="147"/>
      <c r="D97" s="147"/>
      <c r="E97" s="148"/>
      <c r="F97" s="149"/>
      <c r="K97" s="150"/>
      <c r="L97" s="151"/>
      <c r="M97" s="151"/>
    </row>
    <row r="98" spans="3:13" s="123" customFormat="1">
      <c r="C98" s="147"/>
      <c r="D98" s="147"/>
      <c r="E98" s="148"/>
      <c r="F98" s="149"/>
      <c r="K98" s="150"/>
      <c r="L98" s="151"/>
      <c r="M98" s="151"/>
    </row>
    <row r="99" spans="3:13" s="123" customFormat="1">
      <c r="C99" s="147"/>
      <c r="D99" s="147"/>
      <c r="E99" s="148"/>
      <c r="F99" s="149"/>
      <c r="K99" s="150"/>
      <c r="L99" s="151"/>
      <c r="M99" s="151"/>
    </row>
    <row r="100" spans="3:13" s="123" customFormat="1">
      <c r="C100" s="147"/>
      <c r="D100" s="147"/>
      <c r="E100" s="148"/>
      <c r="F100" s="149"/>
      <c r="K100" s="150"/>
      <c r="L100" s="151"/>
      <c r="M100" s="151"/>
    </row>
    <row r="101" spans="3:13" s="123" customFormat="1">
      <c r="C101" s="147"/>
      <c r="D101" s="147"/>
      <c r="E101" s="148"/>
      <c r="F101" s="149"/>
      <c r="K101" s="150"/>
      <c r="L101" s="151"/>
      <c r="M101" s="151"/>
    </row>
    <row r="102" spans="3:13" s="123" customFormat="1">
      <c r="C102" s="147"/>
      <c r="D102" s="147"/>
      <c r="E102" s="148"/>
      <c r="F102" s="149"/>
      <c r="K102" s="150"/>
      <c r="L102" s="151"/>
      <c r="M102" s="151"/>
    </row>
    <row r="103" spans="3:13" s="123" customFormat="1">
      <c r="C103" s="147"/>
      <c r="D103" s="147"/>
      <c r="E103" s="148"/>
      <c r="F103" s="149"/>
      <c r="K103" s="150"/>
      <c r="L103" s="151"/>
      <c r="M103" s="151"/>
    </row>
    <row r="104" spans="3:13" s="123" customFormat="1">
      <c r="C104" s="147"/>
      <c r="D104" s="147"/>
      <c r="E104" s="148"/>
      <c r="F104" s="149"/>
      <c r="K104" s="150"/>
      <c r="L104" s="151"/>
      <c r="M104" s="151"/>
    </row>
    <row r="105" spans="3:13" s="123" customFormat="1">
      <c r="C105" s="147"/>
      <c r="D105" s="147"/>
      <c r="E105" s="148"/>
      <c r="F105" s="149"/>
      <c r="K105" s="150"/>
      <c r="L105" s="151"/>
      <c r="M105" s="151"/>
    </row>
    <row r="106" spans="3:13" s="123" customFormat="1">
      <c r="C106" s="147"/>
      <c r="D106" s="147"/>
      <c r="E106" s="148"/>
      <c r="F106" s="149"/>
      <c r="K106" s="150"/>
      <c r="L106" s="151"/>
      <c r="M106" s="151"/>
    </row>
    <row r="107" spans="3:13" s="123" customFormat="1">
      <c r="C107" s="147"/>
      <c r="D107" s="147"/>
      <c r="E107" s="148"/>
      <c r="F107" s="149"/>
      <c r="K107" s="150"/>
      <c r="L107" s="151"/>
      <c r="M107" s="151"/>
    </row>
    <row r="108" spans="3:13" s="123" customFormat="1">
      <c r="C108" s="147"/>
      <c r="D108" s="147"/>
      <c r="E108" s="148"/>
      <c r="F108" s="149"/>
      <c r="K108" s="150"/>
      <c r="L108" s="151"/>
      <c r="M108" s="151"/>
    </row>
    <row r="109" spans="3:13" s="123" customFormat="1">
      <c r="C109" s="147"/>
      <c r="D109" s="147"/>
      <c r="E109" s="148"/>
      <c r="F109" s="149"/>
      <c r="K109" s="150"/>
      <c r="L109" s="151"/>
      <c r="M109" s="151"/>
    </row>
    <row r="110" spans="3:13" s="123" customFormat="1">
      <c r="C110" s="147"/>
      <c r="D110" s="147"/>
      <c r="E110" s="148"/>
      <c r="F110" s="149"/>
      <c r="K110" s="150"/>
      <c r="L110" s="151"/>
      <c r="M110" s="151"/>
    </row>
    <row r="111" spans="3:13" s="123" customFormat="1">
      <c r="C111" s="147"/>
      <c r="D111" s="147"/>
      <c r="E111" s="148"/>
      <c r="F111" s="149"/>
      <c r="K111" s="150"/>
      <c r="L111" s="151"/>
      <c r="M111" s="151"/>
    </row>
    <row r="112" spans="3:13" s="123" customFormat="1">
      <c r="C112" s="147"/>
      <c r="D112" s="147"/>
      <c r="E112" s="148"/>
      <c r="F112" s="149"/>
      <c r="K112" s="150"/>
      <c r="L112" s="151"/>
      <c r="M112" s="151"/>
    </row>
    <row r="113" spans="3:13" s="123" customFormat="1">
      <c r="C113" s="147"/>
      <c r="D113" s="147"/>
      <c r="E113" s="148"/>
      <c r="F113" s="149"/>
      <c r="K113" s="150"/>
      <c r="L113" s="151"/>
      <c r="M113" s="151"/>
    </row>
    <row r="114" spans="3:13" s="123" customFormat="1">
      <c r="C114" s="147"/>
      <c r="D114" s="147"/>
      <c r="E114" s="148"/>
      <c r="F114" s="149"/>
      <c r="K114" s="150"/>
      <c r="L114" s="151"/>
      <c r="M114" s="151"/>
    </row>
    <row r="115" spans="3:13" s="123" customFormat="1">
      <c r="C115" s="147"/>
      <c r="D115" s="147"/>
      <c r="E115" s="148"/>
      <c r="F115" s="149"/>
      <c r="K115" s="150"/>
      <c r="L115" s="151"/>
      <c r="M115" s="151"/>
    </row>
    <row r="116" spans="3:13" s="123" customFormat="1">
      <c r="C116" s="147"/>
      <c r="D116" s="147"/>
      <c r="E116" s="148"/>
      <c r="F116" s="149"/>
      <c r="K116" s="150"/>
      <c r="L116" s="151"/>
      <c r="M116" s="151"/>
    </row>
    <row r="117" spans="3:13" s="123" customFormat="1">
      <c r="C117" s="147"/>
      <c r="D117" s="147"/>
      <c r="E117" s="148"/>
      <c r="F117" s="149"/>
      <c r="K117" s="150"/>
      <c r="L117" s="151"/>
      <c r="M117" s="151"/>
    </row>
    <row r="118" spans="3:13" s="123" customFormat="1">
      <c r="C118" s="147"/>
      <c r="D118" s="147"/>
      <c r="E118" s="148"/>
      <c r="F118" s="149"/>
      <c r="K118" s="150"/>
      <c r="L118" s="151"/>
      <c r="M118" s="151"/>
    </row>
    <row r="119" spans="3:13" s="123" customFormat="1">
      <c r="C119" s="147"/>
      <c r="D119" s="147"/>
      <c r="E119" s="148"/>
      <c r="F119" s="149"/>
      <c r="K119" s="150"/>
      <c r="L119" s="151"/>
      <c r="M119" s="151"/>
    </row>
    <row r="120" spans="3:13" s="123" customFormat="1">
      <c r="C120" s="147"/>
      <c r="D120" s="147"/>
      <c r="E120" s="148"/>
      <c r="F120" s="149"/>
      <c r="K120" s="150"/>
      <c r="L120" s="151"/>
      <c r="M120" s="151"/>
    </row>
    <row r="121" spans="3:13" s="123" customFormat="1">
      <c r="C121" s="147"/>
      <c r="D121" s="147"/>
      <c r="E121" s="148"/>
      <c r="F121" s="149"/>
      <c r="K121" s="150"/>
      <c r="L121" s="151"/>
      <c r="M121" s="151"/>
    </row>
    <row r="122" spans="3:13" s="123" customFormat="1">
      <c r="C122" s="147"/>
      <c r="D122" s="147"/>
      <c r="E122" s="148"/>
      <c r="F122" s="149"/>
      <c r="K122" s="150"/>
      <c r="L122" s="151"/>
      <c r="M122" s="151"/>
    </row>
    <row r="123" spans="3:13" s="123" customFormat="1">
      <c r="C123" s="147"/>
      <c r="D123" s="147"/>
      <c r="E123" s="148"/>
      <c r="F123" s="149"/>
      <c r="K123" s="150"/>
      <c r="L123" s="151"/>
      <c r="M123" s="151"/>
    </row>
    <row r="124" spans="3:13" s="123" customFormat="1">
      <c r="C124" s="147"/>
      <c r="D124" s="147"/>
      <c r="E124" s="148"/>
      <c r="F124" s="149"/>
      <c r="K124" s="150"/>
      <c r="L124" s="151"/>
      <c r="M124" s="151"/>
    </row>
    <row r="125" spans="3:13" s="123" customFormat="1">
      <c r="C125" s="147"/>
      <c r="D125" s="147"/>
      <c r="E125" s="148"/>
      <c r="F125" s="149"/>
      <c r="K125" s="150"/>
      <c r="L125" s="151"/>
      <c r="M125" s="151"/>
    </row>
    <row r="126" spans="3:13" s="123" customFormat="1">
      <c r="C126" s="147"/>
      <c r="D126" s="147"/>
      <c r="E126" s="148"/>
      <c r="F126" s="149"/>
      <c r="K126" s="150"/>
      <c r="L126" s="151"/>
      <c r="M126" s="151"/>
    </row>
    <row r="127" spans="3:13" s="123" customFormat="1">
      <c r="C127" s="147"/>
      <c r="D127" s="147"/>
      <c r="E127" s="148"/>
      <c r="F127" s="149"/>
      <c r="K127" s="150"/>
      <c r="L127" s="151"/>
      <c r="M127" s="151"/>
    </row>
    <row r="128" spans="3:13" s="123" customFormat="1">
      <c r="C128" s="147"/>
      <c r="D128" s="147"/>
      <c r="E128" s="148"/>
      <c r="F128" s="149"/>
      <c r="K128" s="150"/>
      <c r="L128" s="151"/>
      <c r="M128" s="151"/>
    </row>
    <row r="129" spans="3:13" s="123" customFormat="1">
      <c r="C129" s="147"/>
      <c r="D129" s="147"/>
      <c r="E129" s="148"/>
      <c r="F129" s="149"/>
      <c r="K129" s="150"/>
      <c r="L129" s="151"/>
      <c r="M129" s="151"/>
    </row>
    <row r="130" spans="3:13" s="123" customFormat="1">
      <c r="C130" s="147"/>
      <c r="D130" s="147"/>
      <c r="E130" s="148"/>
      <c r="F130" s="149"/>
      <c r="K130" s="150"/>
      <c r="L130" s="151"/>
      <c r="M130" s="151"/>
    </row>
    <row r="131" spans="3:13" s="123" customFormat="1">
      <c r="C131" s="147"/>
      <c r="D131" s="147"/>
      <c r="E131" s="148"/>
      <c r="F131" s="149"/>
      <c r="K131" s="150"/>
      <c r="L131" s="151"/>
      <c r="M131" s="151"/>
    </row>
    <row r="132" spans="3:13" s="123" customFormat="1">
      <c r="C132" s="147"/>
      <c r="D132" s="147"/>
      <c r="E132" s="148"/>
      <c r="F132" s="149"/>
      <c r="K132" s="150"/>
      <c r="L132" s="151"/>
      <c r="M132" s="151"/>
    </row>
    <row r="133" spans="3:13" s="123" customFormat="1">
      <c r="C133" s="147"/>
      <c r="D133" s="147"/>
      <c r="E133" s="148"/>
      <c r="F133" s="149"/>
      <c r="K133" s="150"/>
      <c r="L133" s="151"/>
      <c r="M133" s="151"/>
    </row>
    <row r="134" spans="3:13" s="123" customFormat="1">
      <c r="C134" s="147"/>
      <c r="D134" s="147"/>
      <c r="E134" s="148"/>
      <c r="F134" s="149"/>
      <c r="K134" s="150"/>
      <c r="L134" s="151"/>
      <c r="M134" s="151"/>
    </row>
    <row r="135" spans="3:13" s="123" customFormat="1">
      <c r="C135" s="147"/>
      <c r="D135" s="147"/>
      <c r="E135" s="148"/>
      <c r="F135" s="149"/>
      <c r="K135" s="150"/>
      <c r="L135" s="151"/>
      <c r="M135" s="151"/>
    </row>
    <row r="136" spans="3:13" s="123" customFormat="1">
      <c r="C136" s="147"/>
      <c r="D136" s="147"/>
      <c r="E136" s="148"/>
      <c r="F136" s="149"/>
      <c r="K136" s="150"/>
      <c r="L136" s="151"/>
      <c r="M136" s="151"/>
    </row>
    <row r="137" spans="3:13" s="123" customFormat="1">
      <c r="C137" s="147"/>
      <c r="D137" s="147"/>
      <c r="E137" s="148"/>
      <c r="F137" s="149"/>
      <c r="K137" s="150"/>
      <c r="L137" s="151"/>
      <c r="M137" s="151"/>
    </row>
    <row r="138" spans="3:13" s="123" customFormat="1">
      <c r="C138" s="147"/>
      <c r="D138" s="147"/>
      <c r="E138" s="148"/>
      <c r="F138" s="149"/>
      <c r="K138" s="150"/>
      <c r="L138" s="151"/>
      <c r="M138" s="151"/>
    </row>
    <row r="139" spans="3:13" s="123" customFormat="1">
      <c r="C139" s="147"/>
      <c r="D139" s="147"/>
      <c r="E139" s="148"/>
      <c r="F139" s="149"/>
      <c r="K139" s="150"/>
      <c r="L139" s="151"/>
      <c r="M139" s="151"/>
    </row>
    <row r="140" spans="3:13" s="123" customFormat="1">
      <c r="C140" s="147"/>
      <c r="D140" s="147"/>
      <c r="E140" s="148"/>
      <c r="F140" s="149"/>
      <c r="K140" s="150"/>
      <c r="L140" s="151"/>
      <c r="M140" s="151"/>
    </row>
    <row r="141" spans="3:13" s="123" customFormat="1">
      <c r="C141" s="147"/>
      <c r="D141" s="147"/>
      <c r="E141" s="148"/>
      <c r="F141" s="149"/>
      <c r="K141" s="150"/>
      <c r="L141" s="151"/>
      <c r="M141" s="151"/>
    </row>
    <row r="142" spans="3:13" s="123" customFormat="1">
      <c r="C142" s="147"/>
      <c r="D142" s="147"/>
      <c r="E142" s="148"/>
      <c r="F142" s="149"/>
      <c r="K142" s="150"/>
      <c r="L142" s="151"/>
      <c r="M142" s="151"/>
    </row>
    <row r="143" spans="3:13" s="123" customFormat="1">
      <c r="C143" s="147"/>
      <c r="D143" s="147"/>
      <c r="E143" s="148"/>
      <c r="F143" s="149"/>
      <c r="K143" s="150"/>
      <c r="L143" s="151"/>
      <c r="M143" s="151"/>
    </row>
    <row r="144" spans="3:13" s="123" customFormat="1">
      <c r="C144" s="147"/>
      <c r="D144" s="147"/>
      <c r="E144" s="148"/>
      <c r="F144" s="149"/>
      <c r="K144" s="150"/>
      <c r="L144" s="151"/>
      <c r="M144" s="151"/>
    </row>
    <row r="145" spans="3:13" s="123" customFormat="1">
      <c r="C145" s="147"/>
      <c r="D145" s="147"/>
      <c r="E145" s="148"/>
      <c r="F145" s="149"/>
      <c r="K145" s="150"/>
      <c r="L145" s="151"/>
      <c r="M145" s="151"/>
    </row>
    <row r="146" spans="3:13" s="123" customFormat="1">
      <c r="C146" s="147"/>
      <c r="D146" s="147"/>
      <c r="E146" s="148"/>
      <c r="F146" s="149"/>
      <c r="K146" s="150"/>
      <c r="L146" s="151"/>
      <c r="M146" s="151"/>
    </row>
    <row r="147" spans="3:13" s="123" customFormat="1">
      <c r="C147" s="147"/>
      <c r="D147" s="147"/>
      <c r="E147" s="148"/>
      <c r="F147" s="149"/>
      <c r="K147" s="150"/>
      <c r="L147" s="151"/>
      <c r="M147" s="151"/>
    </row>
    <row r="148" spans="3:13" s="123" customFormat="1">
      <c r="C148" s="147"/>
      <c r="D148" s="147"/>
      <c r="E148" s="148"/>
      <c r="F148" s="149"/>
      <c r="K148" s="150"/>
      <c r="L148" s="151"/>
      <c r="M148" s="151"/>
    </row>
    <row r="149" spans="3:13" s="123" customFormat="1">
      <c r="C149" s="147"/>
      <c r="D149" s="147"/>
      <c r="E149" s="148"/>
      <c r="F149" s="149"/>
      <c r="K149" s="150"/>
      <c r="L149" s="151"/>
      <c r="M149" s="151"/>
    </row>
    <row r="150" spans="3:13" s="123" customFormat="1">
      <c r="C150" s="147"/>
      <c r="D150" s="147"/>
      <c r="E150" s="148"/>
      <c r="F150" s="149"/>
      <c r="K150" s="150"/>
      <c r="L150" s="151"/>
      <c r="M150" s="151"/>
    </row>
    <row r="151" spans="3:13" s="123" customFormat="1">
      <c r="C151" s="147"/>
      <c r="D151" s="147"/>
      <c r="E151" s="148"/>
      <c r="F151" s="149"/>
      <c r="K151" s="150"/>
      <c r="L151" s="151"/>
      <c r="M151" s="151"/>
    </row>
    <row r="152" spans="3:13" s="123" customFormat="1">
      <c r="C152" s="147"/>
      <c r="D152" s="147"/>
      <c r="E152" s="148"/>
      <c r="F152" s="149"/>
      <c r="K152" s="150"/>
      <c r="L152" s="151"/>
      <c r="M152" s="151"/>
    </row>
    <row r="153" spans="3:13" s="123" customFormat="1">
      <c r="C153" s="147"/>
      <c r="D153" s="147"/>
      <c r="E153" s="148"/>
      <c r="F153" s="149"/>
      <c r="K153" s="150"/>
      <c r="L153" s="151"/>
      <c r="M153" s="151"/>
    </row>
    <row r="154" spans="3:13" s="123" customFormat="1">
      <c r="C154" s="147"/>
      <c r="D154" s="147"/>
      <c r="E154" s="148"/>
      <c r="F154" s="149"/>
      <c r="K154" s="150"/>
      <c r="L154" s="151"/>
      <c r="M154" s="151"/>
    </row>
    <row r="155" spans="3:13" s="123" customFormat="1">
      <c r="C155" s="147"/>
      <c r="D155" s="147"/>
      <c r="E155" s="148"/>
      <c r="F155" s="149"/>
      <c r="K155" s="150"/>
      <c r="L155" s="151"/>
      <c r="M155" s="151"/>
    </row>
    <row r="156" spans="3:13" s="123" customFormat="1">
      <c r="C156" s="147"/>
      <c r="D156" s="147"/>
      <c r="E156" s="148"/>
      <c r="F156" s="149"/>
      <c r="K156" s="150"/>
      <c r="L156" s="151"/>
      <c r="M156" s="151"/>
    </row>
    <row r="157" spans="3:13" s="123" customFormat="1">
      <c r="C157" s="147"/>
      <c r="D157" s="147"/>
      <c r="E157" s="148"/>
      <c r="F157" s="149"/>
      <c r="K157" s="150"/>
      <c r="L157" s="151"/>
      <c r="M157" s="151"/>
    </row>
    <row r="158" spans="3:13" s="123" customFormat="1">
      <c r="C158" s="147"/>
      <c r="D158" s="147"/>
      <c r="E158" s="148"/>
      <c r="F158" s="149"/>
      <c r="K158" s="150"/>
      <c r="L158" s="151"/>
      <c r="M158" s="151"/>
    </row>
    <row r="159" spans="3:13" s="123" customFormat="1">
      <c r="C159" s="147"/>
      <c r="D159" s="147"/>
      <c r="E159" s="148"/>
      <c r="F159" s="149"/>
      <c r="K159" s="150"/>
      <c r="L159" s="151"/>
      <c r="M159" s="151"/>
    </row>
    <row r="160" spans="3:13" s="123" customFormat="1">
      <c r="C160" s="147"/>
      <c r="D160" s="147"/>
      <c r="E160" s="148"/>
      <c r="F160" s="149"/>
      <c r="K160" s="150"/>
      <c r="L160" s="151"/>
      <c r="M160" s="151"/>
    </row>
    <row r="161" spans="3:13" s="123" customFormat="1">
      <c r="C161" s="147"/>
      <c r="D161" s="147"/>
      <c r="E161" s="148"/>
      <c r="F161" s="149"/>
      <c r="K161" s="150"/>
      <c r="L161" s="151"/>
      <c r="M161" s="151"/>
    </row>
    <row r="162" spans="3:13" s="123" customFormat="1">
      <c r="C162" s="147"/>
      <c r="D162" s="147"/>
      <c r="E162" s="148"/>
      <c r="F162" s="149"/>
      <c r="K162" s="150"/>
      <c r="L162" s="151"/>
      <c r="M162" s="151"/>
    </row>
    <row r="163" spans="3:13" s="123" customFormat="1">
      <c r="C163" s="147"/>
      <c r="D163" s="147"/>
      <c r="E163" s="148"/>
      <c r="F163" s="149"/>
      <c r="K163" s="150"/>
      <c r="L163" s="151"/>
      <c r="M163" s="151"/>
    </row>
    <row r="164" spans="3:13" s="123" customFormat="1">
      <c r="C164" s="147"/>
      <c r="D164" s="147"/>
      <c r="E164" s="148"/>
      <c r="F164" s="149"/>
      <c r="K164" s="150"/>
      <c r="L164" s="151"/>
      <c r="M164" s="151"/>
    </row>
    <row r="165" spans="3:13" s="123" customFormat="1">
      <c r="C165" s="147"/>
      <c r="D165" s="147"/>
      <c r="E165" s="148"/>
      <c r="F165" s="149"/>
      <c r="K165" s="150"/>
      <c r="L165" s="151"/>
      <c r="M165" s="151"/>
    </row>
    <row r="166" spans="3:13" s="123" customFormat="1">
      <c r="C166" s="147"/>
      <c r="D166" s="147"/>
      <c r="E166" s="148"/>
      <c r="F166" s="149"/>
      <c r="K166" s="150"/>
      <c r="L166" s="151"/>
      <c r="M166" s="151"/>
    </row>
    <row r="167" spans="3:13" s="123" customFormat="1">
      <c r="C167" s="147"/>
      <c r="D167" s="147"/>
      <c r="E167" s="148"/>
      <c r="F167" s="149"/>
      <c r="K167" s="150"/>
      <c r="L167" s="151"/>
      <c r="M167" s="151"/>
    </row>
    <row r="168" spans="3:13" s="123" customFormat="1">
      <c r="C168" s="147"/>
      <c r="D168" s="147"/>
      <c r="E168" s="148"/>
      <c r="F168" s="149"/>
      <c r="K168" s="150"/>
      <c r="L168" s="151"/>
      <c r="M168" s="151"/>
    </row>
    <row r="169" spans="3:13" s="123" customFormat="1">
      <c r="C169" s="147"/>
      <c r="D169" s="147"/>
      <c r="E169" s="148"/>
      <c r="F169" s="149"/>
      <c r="K169" s="150"/>
      <c r="L169" s="151"/>
      <c r="M169" s="151"/>
    </row>
    <row r="170" spans="3:13" s="123" customFormat="1">
      <c r="C170" s="147"/>
      <c r="D170" s="147"/>
      <c r="E170" s="148"/>
      <c r="F170" s="149"/>
      <c r="K170" s="150"/>
      <c r="L170" s="151"/>
      <c r="M170" s="151"/>
    </row>
    <row r="171" spans="3:13" s="123" customFormat="1">
      <c r="C171" s="147"/>
      <c r="D171" s="147"/>
      <c r="E171" s="148"/>
      <c r="F171" s="149"/>
      <c r="K171" s="150"/>
      <c r="L171" s="151"/>
      <c r="M171" s="151"/>
    </row>
    <row r="172" spans="3:13" s="123" customFormat="1">
      <c r="C172" s="147"/>
      <c r="D172" s="147"/>
      <c r="E172" s="148"/>
      <c r="F172" s="149"/>
      <c r="K172" s="150"/>
      <c r="L172" s="151"/>
      <c r="M172" s="151"/>
    </row>
    <row r="173" spans="3:13" s="123" customFormat="1">
      <c r="C173" s="147"/>
      <c r="D173" s="147"/>
      <c r="E173" s="148"/>
      <c r="F173" s="149"/>
      <c r="K173" s="150"/>
      <c r="L173" s="151"/>
      <c r="M173" s="151"/>
    </row>
    <row r="174" spans="3:13" s="123" customFormat="1">
      <c r="C174" s="147"/>
      <c r="D174" s="147"/>
      <c r="E174" s="148"/>
      <c r="F174" s="149"/>
      <c r="K174" s="150"/>
      <c r="L174" s="151"/>
      <c r="M174" s="151"/>
    </row>
    <row r="175" spans="3:13" s="123" customFormat="1">
      <c r="C175" s="147"/>
      <c r="D175" s="147"/>
      <c r="E175" s="148"/>
      <c r="F175" s="149"/>
      <c r="K175" s="150"/>
      <c r="L175" s="151"/>
      <c r="M175" s="151"/>
    </row>
    <row r="176" spans="3:13" s="123" customFormat="1">
      <c r="C176" s="147"/>
      <c r="D176" s="147"/>
      <c r="E176" s="148"/>
      <c r="F176" s="149"/>
      <c r="K176" s="150"/>
      <c r="L176" s="151"/>
      <c r="M176" s="151"/>
    </row>
    <row r="177" spans="3:13" s="123" customFormat="1">
      <c r="C177" s="147"/>
      <c r="D177" s="147"/>
      <c r="E177" s="148"/>
      <c r="F177" s="149"/>
      <c r="K177" s="150"/>
      <c r="L177" s="151"/>
      <c r="M177" s="151"/>
    </row>
    <row r="178" spans="3:13" s="123" customFormat="1">
      <c r="C178" s="147"/>
      <c r="D178" s="147"/>
      <c r="E178" s="148"/>
      <c r="F178" s="149"/>
      <c r="K178" s="150"/>
      <c r="L178" s="151"/>
      <c r="M178" s="151"/>
    </row>
    <row r="179" spans="3:13" s="123" customFormat="1">
      <c r="C179" s="147"/>
      <c r="D179" s="147"/>
      <c r="E179" s="148"/>
      <c r="F179" s="149"/>
      <c r="K179" s="150"/>
      <c r="L179" s="151"/>
      <c r="M179" s="151"/>
    </row>
    <row r="180" spans="3:13" s="123" customFormat="1">
      <c r="C180" s="147"/>
      <c r="D180" s="147"/>
      <c r="E180" s="148"/>
      <c r="F180" s="149"/>
      <c r="K180" s="150"/>
      <c r="L180" s="151"/>
      <c r="M180" s="151"/>
    </row>
    <row r="181" spans="3:13" s="123" customFormat="1">
      <c r="C181" s="147"/>
      <c r="D181" s="147"/>
      <c r="E181" s="148"/>
      <c r="F181" s="149"/>
      <c r="K181" s="150"/>
      <c r="L181" s="151"/>
      <c r="M181" s="151"/>
    </row>
    <row r="182" spans="3:13" s="123" customFormat="1">
      <c r="C182" s="147"/>
      <c r="D182" s="147"/>
      <c r="E182" s="148"/>
      <c r="F182" s="149"/>
      <c r="K182" s="150"/>
      <c r="L182" s="151"/>
      <c r="M182" s="151"/>
    </row>
    <row r="183" spans="3:13" s="123" customFormat="1">
      <c r="C183" s="147"/>
      <c r="D183" s="147"/>
      <c r="E183" s="148"/>
      <c r="F183" s="149"/>
      <c r="K183" s="150"/>
      <c r="L183" s="151"/>
      <c r="M183" s="151"/>
    </row>
    <row r="184" spans="3:13" s="123" customFormat="1">
      <c r="C184" s="147"/>
      <c r="D184" s="147"/>
      <c r="E184" s="148"/>
      <c r="F184" s="149"/>
      <c r="K184" s="150"/>
      <c r="L184" s="151"/>
      <c r="M184" s="151"/>
    </row>
    <row r="185" spans="3:13" s="123" customFormat="1">
      <c r="C185" s="147"/>
      <c r="D185" s="147"/>
      <c r="E185" s="148"/>
      <c r="F185" s="149"/>
      <c r="K185" s="150"/>
      <c r="L185" s="151"/>
      <c r="M185" s="151"/>
    </row>
    <row r="186" spans="3:13" s="123" customFormat="1">
      <c r="C186" s="147"/>
      <c r="D186" s="147"/>
      <c r="E186" s="148"/>
      <c r="F186" s="149"/>
      <c r="K186" s="150"/>
      <c r="L186" s="151"/>
      <c r="M186" s="151"/>
    </row>
    <row r="187" spans="3:13" s="123" customFormat="1">
      <c r="C187" s="147"/>
      <c r="D187" s="147"/>
      <c r="E187" s="148"/>
      <c r="F187" s="149"/>
      <c r="K187" s="150"/>
      <c r="L187" s="151"/>
      <c r="M187" s="151"/>
    </row>
    <row r="188" spans="3:13" s="123" customFormat="1">
      <c r="C188" s="147"/>
      <c r="D188" s="147"/>
      <c r="E188" s="148"/>
      <c r="F188" s="149"/>
      <c r="K188" s="150"/>
      <c r="L188" s="151"/>
      <c r="M188" s="151"/>
    </row>
    <row r="189" spans="3:13" s="123" customFormat="1">
      <c r="C189" s="147"/>
      <c r="D189" s="147"/>
      <c r="E189" s="148"/>
      <c r="F189" s="149"/>
      <c r="K189" s="150"/>
      <c r="L189" s="151"/>
      <c r="M189" s="151"/>
    </row>
    <row r="190" spans="3:13" s="123" customFormat="1">
      <c r="C190" s="147"/>
      <c r="D190" s="147"/>
      <c r="E190" s="148"/>
      <c r="F190" s="149"/>
      <c r="K190" s="150"/>
      <c r="L190" s="151"/>
      <c r="M190" s="151"/>
    </row>
    <row r="191" spans="3:13" s="123" customFormat="1">
      <c r="C191" s="147"/>
      <c r="D191" s="147"/>
      <c r="E191" s="148"/>
      <c r="F191" s="149"/>
      <c r="K191" s="150"/>
      <c r="L191" s="151"/>
      <c r="M191" s="151"/>
    </row>
    <row r="192" spans="3:13" s="123" customFormat="1">
      <c r="C192" s="147"/>
      <c r="D192" s="147"/>
      <c r="E192" s="148"/>
      <c r="F192" s="149"/>
      <c r="K192" s="150"/>
      <c r="L192" s="151"/>
      <c r="M192" s="151"/>
    </row>
    <row r="193" spans="3:13" s="123" customFormat="1">
      <c r="C193" s="147"/>
      <c r="D193" s="147"/>
      <c r="E193" s="148"/>
      <c r="F193" s="149"/>
      <c r="K193" s="150"/>
      <c r="L193" s="151"/>
      <c r="M193" s="151"/>
    </row>
    <row r="194" spans="3:13" s="123" customFormat="1">
      <c r="C194" s="147"/>
      <c r="D194" s="147"/>
      <c r="E194" s="148"/>
      <c r="F194" s="149"/>
      <c r="K194" s="150"/>
      <c r="L194" s="151"/>
      <c r="M194" s="151"/>
    </row>
    <row r="195" spans="3:13" s="123" customFormat="1">
      <c r="C195" s="147"/>
      <c r="D195" s="147"/>
      <c r="E195" s="148"/>
      <c r="F195" s="149"/>
      <c r="K195" s="150"/>
      <c r="L195" s="151"/>
      <c r="M195" s="151"/>
    </row>
    <row r="196" spans="3:13" s="123" customFormat="1">
      <c r="C196" s="147"/>
      <c r="D196" s="147"/>
      <c r="E196" s="148"/>
      <c r="F196" s="149"/>
      <c r="K196" s="150"/>
      <c r="L196" s="151"/>
      <c r="M196" s="151"/>
    </row>
    <row r="197" spans="3:13" s="123" customFormat="1">
      <c r="C197" s="147"/>
      <c r="D197" s="147"/>
      <c r="E197" s="148"/>
      <c r="F197" s="149"/>
      <c r="K197" s="150"/>
      <c r="L197" s="151"/>
      <c r="M197" s="151"/>
    </row>
    <row r="198" spans="3:13" s="123" customFormat="1">
      <c r="C198" s="147"/>
      <c r="D198" s="147"/>
      <c r="E198" s="148"/>
      <c r="F198" s="149"/>
      <c r="K198" s="150"/>
      <c r="L198" s="151"/>
      <c r="M198" s="151"/>
    </row>
    <row r="199" spans="3:13" s="123" customFormat="1">
      <c r="C199" s="147"/>
      <c r="D199" s="147"/>
      <c r="E199" s="148"/>
      <c r="F199" s="149"/>
      <c r="K199" s="150"/>
      <c r="L199" s="151"/>
      <c r="M199" s="151"/>
    </row>
    <row r="200" spans="3:13" s="123" customFormat="1">
      <c r="C200" s="147"/>
      <c r="D200" s="147"/>
      <c r="E200" s="148"/>
      <c r="F200" s="149"/>
      <c r="K200" s="150"/>
      <c r="L200" s="151"/>
      <c r="M200" s="151"/>
    </row>
    <row r="201" spans="3:13" s="123" customFormat="1">
      <c r="C201" s="147"/>
      <c r="D201" s="147"/>
      <c r="E201" s="148"/>
      <c r="F201" s="149"/>
      <c r="K201" s="150"/>
      <c r="L201" s="151"/>
      <c r="M201" s="151"/>
    </row>
    <row r="202" spans="3:13" s="123" customFormat="1">
      <c r="C202" s="147"/>
      <c r="D202" s="147"/>
      <c r="E202" s="148"/>
      <c r="F202" s="149"/>
      <c r="K202" s="150"/>
      <c r="L202" s="151"/>
      <c r="M202" s="151"/>
    </row>
    <row r="203" spans="3:13" s="123" customFormat="1">
      <c r="C203" s="147"/>
      <c r="D203" s="147"/>
      <c r="E203" s="148"/>
      <c r="F203" s="149"/>
      <c r="K203" s="150"/>
      <c r="L203" s="151"/>
      <c r="M203" s="151"/>
    </row>
    <row r="204" spans="3:13" s="123" customFormat="1">
      <c r="C204" s="147"/>
      <c r="D204" s="147"/>
      <c r="E204" s="148"/>
      <c r="F204" s="149"/>
      <c r="K204" s="150"/>
      <c r="L204" s="151"/>
      <c r="M204" s="151"/>
    </row>
    <row r="205" spans="3:13" s="123" customFormat="1">
      <c r="C205" s="147"/>
      <c r="D205" s="147"/>
      <c r="E205" s="148"/>
      <c r="F205" s="149"/>
      <c r="K205" s="150"/>
      <c r="L205" s="151"/>
      <c r="M205" s="151"/>
    </row>
    <row r="206" spans="3:13" s="123" customFormat="1">
      <c r="C206" s="147"/>
      <c r="D206" s="147"/>
      <c r="E206" s="148"/>
      <c r="F206" s="149"/>
      <c r="K206" s="150"/>
      <c r="L206" s="151"/>
      <c r="M206" s="151"/>
    </row>
    <row r="207" spans="3:13" s="123" customFormat="1">
      <c r="C207" s="147"/>
      <c r="D207" s="147"/>
      <c r="E207" s="148"/>
      <c r="F207" s="149"/>
      <c r="K207" s="150"/>
      <c r="L207" s="151"/>
      <c r="M207" s="151"/>
    </row>
    <row r="208" spans="3:13" s="123" customFormat="1">
      <c r="C208" s="147"/>
      <c r="D208" s="147"/>
      <c r="E208" s="148"/>
      <c r="F208" s="149"/>
      <c r="K208" s="150"/>
      <c r="L208" s="151"/>
      <c r="M208" s="151"/>
    </row>
    <row r="209" spans="3:13" s="123" customFormat="1">
      <c r="C209" s="147"/>
      <c r="D209" s="147"/>
      <c r="E209" s="148"/>
      <c r="F209" s="149"/>
      <c r="K209" s="150"/>
      <c r="L209" s="151"/>
      <c r="M209" s="151"/>
    </row>
    <row r="210" spans="3:13" s="123" customFormat="1">
      <c r="C210" s="147"/>
      <c r="D210" s="147"/>
      <c r="E210" s="148"/>
      <c r="F210" s="149"/>
      <c r="K210" s="150"/>
      <c r="L210" s="151"/>
      <c r="M210" s="151"/>
    </row>
    <row r="211" spans="3:13" s="123" customFormat="1">
      <c r="C211" s="147"/>
      <c r="D211" s="147"/>
      <c r="E211" s="148"/>
      <c r="F211" s="149"/>
      <c r="K211" s="150"/>
      <c r="L211" s="151"/>
      <c r="M211" s="151"/>
    </row>
    <row r="212" spans="3:13" s="123" customFormat="1">
      <c r="C212" s="147"/>
      <c r="D212" s="147"/>
      <c r="E212" s="148"/>
      <c r="F212" s="149"/>
      <c r="K212" s="150"/>
      <c r="L212" s="151"/>
      <c r="M212" s="151"/>
    </row>
    <row r="213" spans="3:13" s="123" customFormat="1">
      <c r="C213" s="147"/>
      <c r="D213" s="147"/>
      <c r="E213" s="148"/>
      <c r="F213" s="149"/>
      <c r="K213" s="150"/>
      <c r="L213" s="151"/>
      <c r="M213" s="151"/>
    </row>
    <row r="214" spans="3:13" s="123" customFormat="1">
      <c r="C214" s="147"/>
      <c r="D214" s="147"/>
      <c r="E214" s="148"/>
      <c r="F214" s="149"/>
      <c r="K214" s="150"/>
      <c r="L214" s="151"/>
      <c r="M214" s="151"/>
    </row>
    <row r="215" spans="3:13" s="123" customFormat="1">
      <c r="C215" s="147"/>
      <c r="D215" s="147"/>
      <c r="E215" s="148"/>
      <c r="F215" s="149"/>
      <c r="K215" s="150"/>
      <c r="L215" s="151"/>
      <c r="M215" s="151"/>
    </row>
    <row r="216" spans="3:13" s="123" customFormat="1">
      <c r="C216" s="147"/>
      <c r="D216" s="147"/>
      <c r="E216" s="148"/>
      <c r="F216" s="149"/>
      <c r="K216" s="150"/>
      <c r="L216" s="151"/>
      <c r="M216" s="151"/>
    </row>
    <row r="217" spans="3:13" s="123" customFormat="1">
      <c r="C217" s="147"/>
      <c r="D217" s="147"/>
      <c r="E217" s="148"/>
      <c r="F217" s="149"/>
      <c r="K217" s="150"/>
      <c r="L217" s="151"/>
      <c r="M217" s="151"/>
    </row>
    <row r="218" spans="3:13" s="123" customFormat="1">
      <c r="C218" s="147"/>
      <c r="D218" s="147"/>
      <c r="E218" s="148"/>
      <c r="F218" s="149"/>
      <c r="K218" s="150"/>
      <c r="L218" s="151"/>
      <c r="M218" s="151"/>
    </row>
    <row r="219" spans="3:13" s="123" customFormat="1">
      <c r="C219" s="147"/>
      <c r="D219" s="147"/>
      <c r="E219" s="148"/>
      <c r="F219" s="149"/>
      <c r="K219" s="150"/>
      <c r="L219" s="151"/>
      <c r="M219" s="151"/>
    </row>
    <row r="220" spans="3:13" s="123" customFormat="1">
      <c r="C220" s="147"/>
      <c r="D220" s="147"/>
      <c r="E220" s="148"/>
      <c r="F220" s="149"/>
      <c r="K220" s="150"/>
      <c r="L220" s="151"/>
      <c r="M220" s="151"/>
    </row>
    <row r="221" spans="3:13" s="123" customFormat="1">
      <c r="C221" s="147"/>
      <c r="D221" s="147"/>
      <c r="E221" s="148"/>
      <c r="F221" s="149"/>
      <c r="K221" s="150"/>
      <c r="L221" s="151"/>
      <c r="M221" s="151"/>
    </row>
    <row r="222" spans="3:13">
      <c r="E222" s="153"/>
      <c r="F222" s="154"/>
      <c r="G222" s="124"/>
      <c r="H222" s="124"/>
      <c r="I222" s="124"/>
      <c r="J222" s="124"/>
    </row>
    <row r="223" spans="3:13">
      <c r="E223" s="153"/>
      <c r="F223" s="154"/>
      <c r="G223" s="124"/>
      <c r="H223" s="124"/>
      <c r="I223" s="124"/>
      <c r="J223" s="124"/>
    </row>
    <row r="224" spans="3:13">
      <c r="E224" s="153"/>
      <c r="F224" s="154"/>
      <c r="G224" s="124"/>
      <c r="H224" s="124"/>
      <c r="I224" s="124"/>
      <c r="J224" s="124"/>
    </row>
    <row r="225" spans="4:13">
      <c r="E225" s="153"/>
      <c r="F225" s="154"/>
      <c r="G225" s="124"/>
      <c r="H225" s="124"/>
      <c r="I225" s="124"/>
      <c r="J225" s="124"/>
    </row>
    <row r="226" spans="4:13">
      <c r="E226" s="153"/>
      <c r="F226" s="154"/>
      <c r="G226" s="124"/>
      <c r="H226" s="124"/>
      <c r="I226" s="124"/>
      <c r="J226" s="124"/>
    </row>
    <row r="227" spans="4:13">
      <c r="D227" s="124"/>
      <c r="E227" s="153"/>
      <c r="F227" s="154"/>
      <c r="G227" s="124"/>
      <c r="H227" s="124"/>
      <c r="I227" s="124"/>
      <c r="J227" s="124"/>
      <c r="K227" s="124"/>
      <c r="L227" s="124"/>
      <c r="M227" s="124"/>
    </row>
    <row r="228" spans="4:13">
      <c r="D228" s="124"/>
      <c r="E228" s="153"/>
      <c r="F228" s="154"/>
      <c r="G228" s="124"/>
      <c r="H228" s="124"/>
      <c r="I228" s="124"/>
      <c r="J228" s="124"/>
      <c r="K228" s="124"/>
      <c r="L228" s="124"/>
      <c r="M228" s="124"/>
    </row>
    <row r="229" spans="4:13">
      <c r="D229" s="124"/>
      <c r="E229" s="153"/>
      <c r="F229" s="154"/>
      <c r="G229" s="124"/>
      <c r="H229" s="124"/>
      <c r="I229" s="124"/>
      <c r="J229" s="124"/>
      <c r="K229" s="124"/>
      <c r="L229" s="124"/>
      <c r="M229" s="124"/>
    </row>
    <row r="230" spans="4:13">
      <c r="D230" s="124"/>
      <c r="E230" s="153"/>
      <c r="F230" s="154"/>
      <c r="G230" s="124"/>
      <c r="H230" s="124"/>
      <c r="I230" s="124"/>
      <c r="J230" s="124"/>
      <c r="K230" s="124"/>
      <c r="L230" s="124"/>
      <c r="M230" s="124"/>
    </row>
    <row r="231" spans="4:13">
      <c r="D231" s="124"/>
      <c r="E231" s="153"/>
      <c r="F231" s="154"/>
      <c r="G231" s="124"/>
      <c r="H231" s="124"/>
      <c r="I231" s="124"/>
      <c r="J231" s="124"/>
      <c r="K231" s="124"/>
      <c r="L231" s="124"/>
      <c r="M231" s="124"/>
    </row>
    <row r="232" spans="4:13">
      <c r="D232" s="124"/>
      <c r="E232" s="153"/>
      <c r="F232" s="154"/>
      <c r="G232" s="124"/>
      <c r="H232" s="124"/>
      <c r="I232" s="124"/>
      <c r="J232" s="124"/>
      <c r="K232" s="124"/>
      <c r="L232" s="124"/>
      <c r="M232" s="124"/>
    </row>
    <row r="233" spans="4:13">
      <c r="D233" s="124"/>
      <c r="E233" s="153"/>
      <c r="F233" s="154"/>
      <c r="G233" s="124"/>
      <c r="H233" s="124"/>
      <c r="I233" s="124"/>
      <c r="J233" s="124"/>
      <c r="K233" s="124"/>
      <c r="L233" s="124"/>
      <c r="M233" s="124"/>
    </row>
    <row r="234" spans="4:13">
      <c r="D234" s="124"/>
      <c r="E234" s="153"/>
      <c r="F234" s="154"/>
      <c r="G234" s="124"/>
      <c r="H234" s="124"/>
      <c r="I234" s="124"/>
      <c r="J234" s="124"/>
      <c r="K234" s="124"/>
      <c r="L234" s="124"/>
      <c r="M234" s="124"/>
    </row>
    <row r="235" spans="4:13">
      <c r="D235" s="124"/>
      <c r="E235" s="153"/>
      <c r="F235" s="154"/>
      <c r="G235" s="124"/>
      <c r="H235" s="124"/>
      <c r="I235" s="124"/>
      <c r="J235" s="124"/>
      <c r="K235" s="124"/>
      <c r="L235" s="124"/>
      <c r="M235" s="124"/>
    </row>
    <row r="236" spans="4:13">
      <c r="D236" s="124"/>
      <c r="E236" s="153"/>
      <c r="F236" s="154"/>
      <c r="G236" s="124"/>
      <c r="H236" s="124"/>
      <c r="I236" s="124"/>
      <c r="J236" s="124"/>
      <c r="K236" s="124"/>
      <c r="L236" s="124"/>
      <c r="M236" s="124"/>
    </row>
    <row r="237" spans="4:13">
      <c r="D237" s="124"/>
      <c r="E237" s="153"/>
      <c r="F237" s="154"/>
      <c r="G237" s="124"/>
      <c r="H237" s="124"/>
      <c r="I237" s="124"/>
      <c r="J237" s="124"/>
      <c r="K237" s="124"/>
      <c r="L237" s="124"/>
      <c r="M237" s="124"/>
    </row>
    <row r="238" spans="4:13">
      <c r="D238" s="124"/>
      <c r="E238" s="153"/>
      <c r="F238" s="154"/>
      <c r="G238" s="124"/>
      <c r="H238" s="124"/>
      <c r="I238" s="124"/>
      <c r="J238" s="124"/>
      <c r="K238" s="124"/>
      <c r="L238" s="124"/>
      <c r="M238" s="124"/>
    </row>
    <row r="239" spans="4:13">
      <c r="D239" s="124"/>
      <c r="E239" s="153"/>
      <c r="F239" s="154"/>
      <c r="G239" s="124"/>
      <c r="H239" s="124"/>
      <c r="I239" s="124"/>
      <c r="J239" s="124"/>
      <c r="K239" s="124"/>
      <c r="L239" s="124"/>
      <c r="M239" s="124"/>
    </row>
    <row r="240" spans="4:13">
      <c r="D240" s="124"/>
      <c r="E240" s="153"/>
      <c r="F240" s="154"/>
      <c r="G240" s="124"/>
      <c r="H240" s="124"/>
      <c r="I240" s="124"/>
      <c r="J240" s="124"/>
      <c r="K240" s="124"/>
      <c r="L240" s="124"/>
      <c r="M240" s="124"/>
    </row>
    <row r="241" spans="4:13">
      <c r="D241" s="124"/>
      <c r="E241" s="153"/>
      <c r="F241" s="154"/>
      <c r="G241" s="124"/>
      <c r="H241" s="124"/>
      <c r="I241" s="124"/>
      <c r="J241" s="124"/>
      <c r="K241" s="124"/>
      <c r="L241" s="124"/>
      <c r="M241" s="124"/>
    </row>
    <row r="242" spans="4:13">
      <c r="D242" s="124"/>
      <c r="E242" s="153"/>
      <c r="F242" s="154"/>
      <c r="G242" s="124"/>
      <c r="H242" s="124"/>
      <c r="I242" s="124"/>
      <c r="J242" s="124"/>
      <c r="K242" s="124"/>
      <c r="L242" s="124"/>
      <c r="M242" s="124"/>
    </row>
    <row r="243" spans="4:13">
      <c r="D243" s="124"/>
      <c r="E243" s="153"/>
      <c r="F243" s="154"/>
      <c r="G243" s="124"/>
      <c r="H243" s="124"/>
      <c r="I243" s="124"/>
      <c r="J243" s="124"/>
      <c r="K243" s="124"/>
      <c r="L243" s="124"/>
      <c r="M243" s="124"/>
    </row>
    <row r="244" spans="4:13">
      <c r="D244" s="124"/>
      <c r="E244" s="153"/>
      <c r="F244" s="154"/>
      <c r="G244" s="124"/>
      <c r="H244" s="124"/>
      <c r="I244" s="124"/>
      <c r="J244" s="124"/>
      <c r="K244" s="124"/>
      <c r="L244" s="124"/>
      <c r="M244" s="124"/>
    </row>
    <row r="245" spans="4:13">
      <c r="D245" s="124"/>
      <c r="E245" s="153"/>
      <c r="F245" s="154"/>
      <c r="G245" s="124"/>
      <c r="H245" s="124"/>
      <c r="I245" s="124"/>
      <c r="J245" s="124"/>
      <c r="K245" s="124"/>
      <c r="L245" s="124"/>
      <c r="M245" s="124"/>
    </row>
    <row r="246" spans="4:13">
      <c r="D246" s="124"/>
      <c r="E246" s="153"/>
      <c r="F246" s="154"/>
      <c r="G246" s="124"/>
      <c r="H246" s="124"/>
      <c r="I246" s="124"/>
      <c r="J246" s="124"/>
      <c r="K246" s="124"/>
      <c r="L246" s="124"/>
      <c r="M246" s="124"/>
    </row>
    <row r="247" spans="4:13">
      <c r="D247" s="124"/>
      <c r="E247" s="153"/>
      <c r="F247" s="154"/>
      <c r="G247" s="124"/>
      <c r="H247" s="124"/>
      <c r="I247" s="124"/>
      <c r="J247" s="124"/>
      <c r="K247" s="124"/>
      <c r="L247" s="124"/>
      <c r="M247" s="124"/>
    </row>
    <row r="248" spans="4:13">
      <c r="D248" s="124"/>
      <c r="E248" s="153"/>
      <c r="F248" s="154"/>
      <c r="G248" s="124"/>
      <c r="H248" s="124"/>
      <c r="I248" s="124"/>
      <c r="J248" s="124"/>
      <c r="K248" s="124"/>
      <c r="L248" s="124"/>
      <c r="M248" s="124"/>
    </row>
    <row r="249" spans="4:13">
      <c r="D249" s="124"/>
      <c r="E249" s="153"/>
      <c r="F249" s="154"/>
      <c r="G249" s="124"/>
      <c r="H249" s="124"/>
      <c r="I249" s="124"/>
      <c r="J249" s="124"/>
      <c r="K249" s="124"/>
      <c r="L249" s="124"/>
      <c r="M249" s="124"/>
    </row>
    <row r="250" spans="4:13">
      <c r="D250" s="124"/>
      <c r="E250" s="153"/>
      <c r="F250" s="154"/>
      <c r="G250" s="124"/>
      <c r="H250" s="124"/>
      <c r="I250" s="124"/>
      <c r="J250" s="124"/>
      <c r="K250" s="124"/>
      <c r="L250" s="124"/>
      <c r="M250" s="124"/>
    </row>
    <row r="251" spans="4:13">
      <c r="D251" s="124"/>
      <c r="E251" s="153"/>
      <c r="F251" s="154"/>
      <c r="G251" s="124"/>
      <c r="H251" s="124"/>
      <c r="I251" s="124"/>
      <c r="J251" s="124"/>
      <c r="K251" s="124"/>
      <c r="L251" s="124"/>
      <c r="M251" s="124"/>
    </row>
    <row r="252" spans="4:13">
      <c r="D252" s="124"/>
      <c r="E252" s="153"/>
      <c r="F252" s="154"/>
      <c r="G252" s="124"/>
      <c r="H252" s="124"/>
      <c r="I252" s="124"/>
      <c r="J252" s="124"/>
      <c r="K252" s="124"/>
      <c r="L252" s="124"/>
      <c r="M252" s="124"/>
    </row>
    <row r="253" spans="4:13">
      <c r="D253" s="124"/>
      <c r="E253" s="153"/>
      <c r="F253" s="154"/>
      <c r="G253" s="124"/>
      <c r="H253" s="124"/>
      <c r="I253" s="124"/>
      <c r="J253" s="124"/>
      <c r="K253" s="124"/>
      <c r="L253" s="124"/>
      <c r="M253" s="124"/>
    </row>
    <row r="254" spans="4:13">
      <c r="D254" s="124"/>
      <c r="E254" s="153"/>
      <c r="F254" s="154"/>
      <c r="G254" s="124"/>
      <c r="H254" s="124"/>
      <c r="I254" s="124"/>
      <c r="J254" s="124"/>
      <c r="K254" s="124"/>
      <c r="L254" s="124"/>
      <c r="M254" s="124"/>
    </row>
    <row r="255" spans="4:13">
      <c r="D255" s="124"/>
      <c r="E255" s="153"/>
      <c r="F255" s="154"/>
      <c r="G255" s="124"/>
      <c r="H255" s="124"/>
      <c r="I255" s="124"/>
      <c r="J255" s="124"/>
      <c r="K255" s="124"/>
      <c r="L255" s="124"/>
      <c r="M255" s="124"/>
    </row>
    <row r="256" spans="4:13">
      <c r="D256" s="124"/>
      <c r="E256" s="153"/>
      <c r="F256" s="154"/>
      <c r="G256" s="124"/>
      <c r="H256" s="124"/>
      <c r="I256" s="124"/>
      <c r="J256" s="124"/>
      <c r="K256" s="124"/>
      <c r="L256" s="124"/>
      <c r="M256" s="124"/>
    </row>
    <row r="257" spans="4:13">
      <c r="D257" s="124"/>
      <c r="E257" s="153"/>
      <c r="F257" s="154"/>
      <c r="G257" s="124"/>
      <c r="H257" s="124"/>
      <c r="I257" s="124"/>
      <c r="J257" s="124"/>
      <c r="K257" s="124"/>
      <c r="L257" s="124"/>
      <c r="M257" s="124"/>
    </row>
    <row r="258" spans="4:13">
      <c r="D258" s="124"/>
      <c r="E258" s="153"/>
      <c r="F258" s="154"/>
      <c r="G258" s="124"/>
      <c r="H258" s="124"/>
      <c r="I258" s="124"/>
      <c r="J258" s="124"/>
      <c r="K258" s="124"/>
      <c r="L258" s="124"/>
      <c r="M258" s="124"/>
    </row>
    <row r="259" spans="4:13">
      <c r="D259" s="124"/>
      <c r="E259" s="153"/>
      <c r="F259" s="154"/>
      <c r="G259" s="124"/>
      <c r="H259" s="124"/>
      <c r="I259" s="124"/>
      <c r="J259" s="124"/>
      <c r="K259" s="124"/>
      <c r="L259" s="124"/>
      <c r="M259" s="124"/>
    </row>
    <row r="260" spans="4:13">
      <c r="D260" s="124"/>
      <c r="E260" s="153"/>
      <c r="F260" s="154"/>
      <c r="G260" s="124"/>
      <c r="H260" s="124"/>
      <c r="I260" s="124"/>
      <c r="J260" s="124"/>
      <c r="K260" s="124"/>
      <c r="L260" s="124"/>
      <c r="M260" s="124"/>
    </row>
    <row r="261" spans="4:13">
      <c r="D261" s="124"/>
      <c r="E261" s="153"/>
      <c r="F261" s="154"/>
      <c r="G261" s="124"/>
      <c r="H261" s="124"/>
      <c r="I261" s="124"/>
      <c r="J261" s="124"/>
      <c r="K261" s="124"/>
      <c r="L261" s="124"/>
      <c r="M261" s="124"/>
    </row>
    <row r="262" spans="4:13">
      <c r="D262" s="124"/>
      <c r="E262" s="153"/>
      <c r="F262" s="154"/>
      <c r="G262" s="124"/>
      <c r="H262" s="124"/>
      <c r="I262" s="124"/>
      <c r="J262" s="124"/>
      <c r="K262" s="124"/>
      <c r="L262" s="124"/>
      <c r="M262" s="124"/>
    </row>
    <row r="263" spans="4:13">
      <c r="D263" s="124"/>
      <c r="E263" s="153"/>
      <c r="F263" s="154"/>
      <c r="G263" s="124"/>
      <c r="H263" s="124"/>
      <c r="I263" s="124"/>
      <c r="J263" s="124"/>
      <c r="K263" s="124"/>
      <c r="L263" s="124"/>
      <c r="M263" s="124"/>
    </row>
    <row r="264" spans="4:13">
      <c r="D264" s="124"/>
      <c r="E264" s="153"/>
      <c r="F264" s="154"/>
      <c r="G264" s="124"/>
      <c r="H264" s="124"/>
      <c r="I264" s="124"/>
      <c r="J264" s="124"/>
      <c r="K264" s="124"/>
      <c r="L264" s="124"/>
      <c r="M264" s="124"/>
    </row>
    <row r="265" spans="4:13">
      <c r="D265" s="124"/>
      <c r="E265" s="153"/>
      <c r="F265" s="154"/>
      <c r="G265" s="124"/>
      <c r="H265" s="124"/>
      <c r="I265" s="124"/>
      <c r="J265" s="124"/>
      <c r="K265" s="124"/>
      <c r="L265" s="124"/>
      <c r="M265" s="124"/>
    </row>
    <row r="266" spans="4:13">
      <c r="D266" s="124"/>
      <c r="E266" s="153"/>
      <c r="F266" s="154"/>
      <c r="G266" s="124"/>
      <c r="H266" s="124"/>
      <c r="I266" s="124"/>
      <c r="J266" s="124"/>
      <c r="K266" s="124"/>
      <c r="L266" s="124"/>
      <c r="M266" s="124"/>
    </row>
    <row r="267" spans="4:13">
      <c r="D267" s="124"/>
      <c r="E267" s="153"/>
      <c r="F267" s="154"/>
      <c r="G267" s="124"/>
      <c r="H267" s="124"/>
      <c r="I267" s="124"/>
      <c r="J267" s="124"/>
      <c r="K267" s="124"/>
      <c r="L267" s="124"/>
      <c r="M267" s="124"/>
    </row>
    <row r="268" spans="4:13">
      <c r="D268" s="124"/>
      <c r="E268" s="153"/>
      <c r="F268" s="154"/>
      <c r="G268" s="124"/>
      <c r="H268" s="124"/>
      <c r="I268" s="124"/>
      <c r="J268" s="124"/>
      <c r="K268" s="124"/>
      <c r="L268" s="124"/>
      <c r="M268" s="124"/>
    </row>
    <row r="269" spans="4:13">
      <c r="D269" s="124"/>
      <c r="E269" s="153"/>
      <c r="F269" s="154"/>
      <c r="G269" s="124"/>
      <c r="H269" s="124"/>
      <c r="I269" s="124"/>
      <c r="J269" s="124"/>
      <c r="K269" s="124"/>
      <c r="L269" s="124"/>
      <c r="M269" s="124"/>
    </row>
    <row r="270" spans="4:13">
      <c r="D270" s="124"/>
      <c r="E270" s="153"/>
      <c r="F270" s="154"/>
      <c r="G270" s="124"/>
      <c r="H270" s="124"/>
      <c r="I270" s="124"/>
      <c r="J270" s="124"/>
      <c r="K270" s="124"/>
      <c r="L270" s="124"/>
      <c r="M270" s="124"/>
    </row>
    <row r="271" spans="4:13">
      <c r="D271" s="124"/>
      <c r="E271" s="153"/>
      <c r="F271" s="154"/>
      <c r="G271" s="124"/>
      <c r="H271" s="124"/>
      <c r="I271" s="124"/>
      <c r="J271" s="124"/>
      <c r="K271" s="124"/>
      <c r="L271" s="124"/>
      <c r="M271" s="124"/>
    </row>
    <row r="272" spans="4:13">
      <c r="D272" s="124"/>
      <c r="E272" s="153"/>
      <c r="F272" s="154"/>
      <c r="G272" s="124"/>
      <c r="H272" s="124"/>
      <c r="I272" s="124"/>
      <c r="J272" s="124"/>
      <c r="K272" s="124"/>
      <c r="L272" s="124"/>
      <c r="M272" s="124"/>
    </row>
    <row r="273" spans="4:13">
      <c r="D273" s="124"/>
      <c r="E273" s="153"/>
      <c r="F273" s="154"/>
      <c r="G273" s="124"/>
      <c r="H273" s="124"/>
      <c r="I273" s="124"/>
      <c r="J273" s="124"/>
      <c r="K273" s="124"/>
      <c r="L273" s="124"/>
      <c r="M273" s="124"/>
    </row>
    <row r="274" spans="4:13">
      <c r="D274" s="124"/>
      <c r="E274" s="153"/>
      <c r="F274" s="154"/>
      <c r="G274" s="124"/>
      <c r="H274" s="124"/>
      <c r="I274" s="124"/>
      <c r="J274" s="124"/>
      <c r="K274" s="124"/>
      <c r="L274" s="124"/>
      <c r="M274" s="124"/>
    </row>
    <row r="275" spans="4:13">
      <c r="D275" s="124"/>
      <c r="E275" s="153"/>
      <c r="F275" s="154"/>
      <c r="G275" s="124"/>
      <c r="H275" s="124"/>
      <c r="I275" s="124"/>
      <c r="J275" s="124"/>
      <c r="K275" s="124"/>
      <c r="L275" s="124"/>
      <c r="M275" s="124"/>
    </row>
    <row r="276" spans="4:13">
      <c r="D276" s="124"/>
      <c r="E276" s="153"/>
      <c r="F276" s="154"/>
      <c r="G276" s="124"/>
      <c r="H276" s="124"/>
      <c r="I276" s="124"/>
      <c r="J276" s="124"/>
      <c r="K276" s="124"/>
      <c r="L276" s="124"/>
      <c r="M276" s="124"/>
    </row>
    <row r="277" spans="4:13">
      <c r="D277" s="124"/>
      <c r="E277" s="153"/>
      <c r="F277" s="154"/>
      <c r="G277" s="124"/>
      <c r="H277" s="124"/>
      <c r="I277" s="124"/>
      <c r="J277" s="124"/>
      <c r="K277" s="124"/>
      <c r="L277" s="124"/>
      <c r="M277" s="124"/>
    </row>
    <row r="278" spans="4:13">
      <c r="D278" s="124"/>
      <c r="E278" s="153"/>
      <c r="F278" s="154"/>
      <c r="G278" s="124"/>
      <c r="H278" s="124"/>
      <c r="I278" s="124"/>
      <c r="J278" s="124"/>
      <c r="K278" s="124"/>
      <c r="L278" s="124"/>
      <c r="M278" s="124"/>
    </row>
    <row r="279" spans="4:13">
      <c r="D279" s="124"/>
      <c r="E279" s="153"/>
      <c r="F279" s="154"/>
      <c r="G279" s="124"/>
      <c r="H279" s="124"/>
      <c r="I279" s="124"/>
      <c r="J279" s="124"/>
      <c r="K279" s="124"/>
      <c r="L279" s="124"/>
      <c r="M279" s="124"/>
    </row>
    <row r="280" spans="4:13">
      <c r="D280" s="124"/>
      <c r="E280" s="153"/>
      <c r="F280" s="154"/>
      <c r="G280" s="124"/>
      <c r="H280" s="124"/>
      <c r="I280" s="124"/>
      <c r="J280" s="124"/>
      <c r="K280" s="124"/>
      <c r="L280" s="124"/>
      <c r="M280" s="124"/>
    </row>
    <row r="281" spans="4:13">
      <c r="D281" s="124"/>
      <c r="E281" s="153"/>
      <c r="F281" s="154"/>
      <c r="G281" s="124"/>
      <c r="H281" s="124"/>
      <c r="I281" s="124"/>
      <c r="J281" s="124"/>
      <c r="K281" s="124"/>
      <c r="L281" s="124"/>
      <c r="M281" s="124"/>
    </row>
    <row r="282" spans="4:13">
      <c r="D282" s="124"/>
      <c r="E282" s="153"/>
      <c r="F282" s="154"/>
      <c r="G282" s="124"/>
      <c r="H282" s="124"/>
      <c r="I282" s="124"/>
      <c r="J282" s="124"/>
      <c r="K282" s="124"/>
      <c r="L282" s="124"/>
      <c r="M282" s="124"/>
    </row>
    <row r="283" spans="4:13">
      <c r="D283" s="124"/>
      <c r="E283" s="153"/>
      <c r="F283" s="154"/>
      <c r="G283" s="124"/>
      <c r="H283" s="124"/>
      <c r="I283" s="124"/>
      <c r="J283" s="124"/>
      <c r="K283" s="124"/>
      <c r="L283" s="124"/>
      <c r="M283" s="124"/>
    </row>
    <row r="284" spans="4:13">
      <c r="D284" s="124"/>
      <c r="E284" s="153"/>
      <c r="F284" s="154"/>
      <c r="G284" s="124"/>
      <c r="H284" s="124"/>
      <c r="I284" s="124"/>
      <c r="J284" s="124"/>
      <c r="K284" s="124"/>
      <c r="L284" s="124"/>
      <c r="M284" s="124"/>
    </row>
    <row r="285" spans="4:13">
      <c r="D285" s="124"/>
      <c r="E285" s="153"/>
      <c r="F285" s="154"/>
      <c r="G285" s="124"/>
      <c r="H285" s="124"/>
      <c r="I285" s="124"/>
      <c r="J285" s="124"/>
      <c r="K285" s="124"/>
      <c r="L285" s="124"/>
      <c r="M285" s="124"/>
    </row>
    <row r="286" spans="4:13">
      <c r="D286" s="124"/>
      <c r="E286" s="153"/>
      <c r="F286" s="154"/>
      <c r="G286" s="124"/>
      <c r="H286" s="124"/>
      <c r="I286" s="124"/>
      <c r="J286" s="124"/>
      <c r="K286" s="124"/>
      <c r="L286" s="124"/>
      <c r="M286" s="124"/>
    </row>
    <row r="287" spans="4:13">
      <c r="D287" s="124"/>
      <c r="E287" s="153"/>
      <c r="F287" s="154"/>
      <c r="G287" s="124"/>
      <c r="H287" s="124"/>
      <c r="I287" s="124"/>
      <c r="J287" s="124"/>
      <c r="K287" s="124"/>
      <c r="L287" s="124"/>
      <c r="M287" s="124"/>
    </row>
    <row r="288" spans="4:13">
      <c r="D288" s="124"/>
      <c r="E288" s="153"/>
      <c r="F288" s="154"/>
      <c r="G288" s="124"/>
      <c r="H288" s="124"/>
      <c r="I288" s="124"/>
      <c r="J288" s="124"/>
      <c r="K288" s="124"/>
      <c r="L288" s="124"/>
      <c r="M288" s="124"/>
    </row>
    <row r="289" spans="4:13">
      <c r="D289" s="124"/>
      <c r="E289" s="153"/>
      <c r="F289" s="154"/>
      <c r="G289" s="124"/>
      <c r="H289" s="124"/>
      <c r="I289" s="124"/>
      <c r="J289" s="124"/>
      <c r="K289" s="124"/>
      <c r="L289" s="124"/>
      <c r="M289" s="124"/>
    </row>
    <row r="290" spans="4:13">
      <c r="D290" s="124"/>
      <c r="E290" s="153"/>
      <c r="F290" s="154"/>
      <c r="G290" s="124"/>
      <c r="H290" s="124"/>
      <c r="I290" s="124"/>
      <c r="J290" s="124"/>
      <c r="K290" s="124"/>
      <c r="L290" s="124"/>
      <c r="M290" s="124"/>
    </row>
    <row r="291" spans="4:13">
      <c r="D291" s="124"/>
      <c r="E291" s="153"/>
      <c r="F291" s="154"/>
      <c r="G291" s="124"/>
      <c r="H291" s="124"/>
      <c r="I291" s="124"/>
      <c r="J291" s="124"/>
      <c r="K291" s="124"/>
      <c r="L291" s="124"/>
      <c r="M291" s="124"/>
    </row>
    <row r="292" spans="4:13">
      <c r="D292" s="124"/>
      <c r="E292" s="153"/>
      <c r="F292" s="154"/>
      <c r="G292" s="124"/>
      <c r="H292" s="124"/>
      <c r="I292" s="124"/>
      <c r="J292" s="124"/>
      <c r="K292" s="124"/>
      <c r="L292" s="124"/>
      <c r="M292" s="124"/>
    </row>
    <row r="293" spans="4:13">
      <c r="D293" s="124"/>
      <c r="E293" s="153"/>
      <c r="F293" s="154"/>
      <c r="G293" s="124"/>
      <c r="H293" s="124"/>
      <c r="I293" s="124"/>
      <c r="J293" s="124"/>
      <c r="K293" s="124"/>
      <c r="L293" s="124"/>
      <c r="M293" s="124"/>
    </row>
    <row r="294" spans="4:13">
      <c r="D294" s="124"/>
      <c r="E294" s="153"/>
      <c r="F294" s="154"/>
      <c r="G294" s="124"/>
      <c r="H294" s="124"/>
      <c r="I294" s="124"/>
      <c r="J294" s="124"/>
      <c r="K294" s="124"/>
      <c r="L294" s="124"/>
      <c r="M294" s="124"/>
    </row>
    <row r="295" spans="4:13">
      <c r="D295" s="124"/>
      <c r="E295" s="153"/>
      <c r="F295" s="154"/>
      <c r="G295" s="124"/>
      <c r="H295" s="124"/>
      <c r="I295" s="124"/>
      <c r="J295" s="124"/>
      <c r="K295" s="124"/>
      <c r="L295" s="124"/>
      <c r="M295" s="124"/>
    </row>
    <row r="296" spans="4:13">
      <c r="D296" s="124"/>
      <c r="E296" s="153"/>
      <c r="F296" s="154"/>
      <c r="G296" s="124"/>
      <c r="H296" s="124"/>
      <c r="I296" s="124"/>
      <c r="J296" s="124"/>
      <c r="K296" s="124"/>
      <c r="L296" s="124"/>
      <c r="M296" s="124"/>
    </row>
    <row r="297" spans="4:13">
      <c r="D297" s="124"/>
      <c r="E297" s="153"/>
      <c r="F297" s="154"/>
      <c r="G297" s="124"/>
      <c r="H297" s="124"/>
      <c r="I297" s="124"/>
      <c r="J297" s="124"/>
      <c r="K297" s="124"/>
      <c r="L297" s="124"/>
      <c r="M297" s="124"/>
    </row>
    <row r="298" spans="4:13">
      <c r="D298" s="124"/>
      <c r="E298" s="153"/>
      <c r="F298" s="154"/>
      <c r="G298" s="124"/>
      <c r="H298" s="124"/>
      <c r="I298" s="124"/>
      <c r="J298" s="124"/>
      <c r="K298" s="124"/>
      <c r="L298" s="124"/>
      <c r="M298" s="124"/>
    </row>
    <row r="299" spans="4:13">
      <c r="D299" s="124"/>
      <c r="E299" s="153"/>
      <c r="F299" s="154"/>
      <c r="G299" s="124"/>
      <c r="H299" s="124"/>
      <c r="I299" s="124"/>
      <c r="J299" s="124"/>
      <c r="K299" s="124"/>
      <c r="L299" s="124"/>
      <c r="M299" s="124"/>
    </row>
    <row r="300" spans="4:13">
      <c r="D300" s="124"/>
      <c r="E300" s="153"/>
      <c r="F300" s="154"/>
      <c r="G300" s="124"/>
      <c r="H300" s="124"/>
      <c r="I300" s="124"/>
      <c r="J300" s="124"/>
      <c r="K300" s="124"/>
      <c r="L300" s="124"/>
      <c r="M300" s="124"/>
    </row>
    <row r="301" spans="4:13">
      <c r="D301" s="124"/>
      <c r="E301" s="153"/>
      <c r="F301" s="154"/>
      <c r="G301" s="124"/>
      <c r="H301" s="124"/>
      <c r="I301" s="124"/>
      <c r="J301" s="124"/>
      <c r="K301" s="124"/>
      <c r="L301" s="124"/>
      <c r="M301" s="124"/>
    </row>
    <row r="302" spans="4:13">
      <c r="D302" s="124"/>
      <c r="E302" s="153"/>
      <c r="F302" s="154"/>
      <c r="G302" s="124"/>
      <c r="H302" s="124"/>
      <c r="I302" s="124"/>
      <c r="J302" s="124"/>
      <c r="K302" s="124"/>
      <c r="L302" s="124"/>
      <c r="M302" s="124"/>
    </row>
    <row r="303" spans="4:13">
      <c r="D303" s="124"/>
      <c r="E303" s="153"/>
      <c r="F303" s="154"/>
      <c r="G303" s="124"/>
      <c r="H303" s="124"/>
      <c r="I303" s="124"/>
      <c r="J303" s="124"/>
      <c r="K303" s="124"/>
      <c r="L303" s="124"/>
      <c r="M303" s="124"/>
    </row>
    <row r="304" spans="4:13">
      <c r="D304" s="124"/>
      <c r="E304" s="153"/>
      <c r="F304" s="154"/>
      <c r="G304" s="124"/>
      <c r="H304" s="124"/>
      <c r="I304" s="124"/>
      <c r="J304" s="124"/>
      <c r="K304" s="124"/>
      <c r="L304" s="124"/>
      <c r="M304" s="124"/>
    </row>
    <row r="305" spans="4:13">
      <c r="D305" s="124"/>
      <c r="E305" s="153"/>
      <c r="F305" s="154"/>
      <c r="G305" s="124"/>
      <c r="H305" s="124"/>
      <c r="I305" s="124"/>
      <c r="J305" s="124"/>
      <c r="K305" s="124"/>
      <c r="L305" s="124"/>
      <c r="M305" s="124"/>
    </row>
    <row r="306" spans="4:13">
      <c r="D306" s="124"/>
      <c r="E306" s="153"/>
      <c r="F306" s="154"/>
      <c r="G306" s="124"/>
      <c r="H306" s="124"/>
      <c r="I306" s="124"/>
      <c r="J306" s="124"/>
      <c r="K306" s="124"/>
      <c r="L306" s="124"/>
      <c r="M306" s="124"/>
    </row>
    <row r="307" spans="4:13">
      <c r="D307" s="124"/>
      <c r="E307" s="153"/>
      <c r="F307" s="154"/>
      <c r="G307" s="124"/>
      <c r="H307" s="124"/>
      <c r="I307" s="124"/>
      <c r="J307" s="124"/>
      <c r="K307" s="124"/>
      <c r="L307" s="124"/>
      <c r="M307" s="124"/>
    </row>
    <row r="308" spans="4:13">
      <c r="D308" s="124"/>
      <c r="E308" s="153"/>
      <c r="F308" s="154"/>
      <c r="G308" s="124"/>
      <c r="H308" s="124"/>
      <c r="I308" s="124"/>
      <c r="J308" s="124"/>
      <c r="K308" s="124"/>
      <c r="L308" s="124"/>
      <c r="M308" s="124"/>
    </row>
    <row r="309" spans="4:13">
      <c r="D309" s="124"/>
      <c r="E309" s="153"/>
      <c r="F309" s="154"/>
      <c r="G309" s="124"/>
      <c r="H309" s="124"/>
      <c r="I309" s="124"/>
      <c r="J309" s="124"/>
      <c r="K309" s="124"/>
      <c r="L309" s="124"/>
      <c r="M309" s="124"/>
    </row>
    <row r="310" spans="4:13">
      <c r="D310" s="124"/>
      <c r="E310" s="153"/>
      <c r="F310" s="154"/>
      <c r="G310" s="124"/>
      <c r="H310" s="124"/>
      <c r="I310" s="124"/>
      <c r="J310" s="124"/>
      <c r="K310" s="124"/>
      <c r="L310" s="124"/>
      <c r="M310" s="124"/>
    </row>
    <row r="311" spans="4:13">
      <c r="D311" s="124"/>
      <c r="E311" s="153"/>
      <c r="F311" s="154"/>
      <c r="G311" s="124"/>
      <c r="H311" s="124"/>
      <c r="I311" s="124"/>
      <c r="J311" s="124"/>
      <c r="K311" s="124"/>
      <c r="L311" s="124"/>
      <c r="M311" s="124"/>
    </row>
    <row r="312" spans="4:13">
      <c r="D312" s="124"/>
      <c r="E312" s="153"/>
      <c r="F312" s="154"/>
      <c r="G312" s="124"/>
      <c r="H312" s="124"/>
      <c r="I312" s="124"/>
      <c r="J312" s="124"/>
      <c r="K312" s="124"/>
      <c r="L312" s="124"/>
      <c r="M312" s="124"/>
    </row>
    <row r="313" spans="4:13">
      <c r="D313" s="124"/>
      <c r="E313" s="153"/>
      <c r="F313" s="154"/>
      <c r="G313" s="124"/>
      <c r="H313" s="124"/>
      <c r="I313" s="124"/>
      <c r="J313" s="124"/>
      <c r="K313" s="124"/>
      <c r="L313" s="124"/>
      <c r="M313" s="124"/>
    </row>
    <row r="314" spans="4:13">
      <c r="D314" s="124"/>
      <c r="E314" s="153"/>
      <c r="F314" s="154"/>
      <c r="G314" s="124"/>
      <c r="H314" s="124"/>
      <c r="I314" s="124"/>
      <c r="J314" s="124"/>
      <c r="K314" s="124"/>
      <c r="L314" s="124"/>
      <c r="M314" s="124"/>
    </row>
    <row r="315" spans="4:13">
      <c r="D315" s="124"/>
      <c r="E315" s="153"/>
      <c r="F315" s="154"/>
      <c r="G315" s="124"/>
      <c r="H315" s="124"/>
      <c r="I315" s="124"/>
      <c r="J315" s="124"/>
      <c r="K315" s="124"/>
      <c r="L315" s="124"/>
      <c r="M315" s="124"/>
    </row>
    <row r="316" spans="4:13">
      <c r="D316" s="124"/>
      <c r="E316" s="153"/>
      <c r="F316" s="154"/>
      <c r="G316" s="124"/>
      <c r="H316" s="124"/>
      <c r="I316" s="124"/>
      <c r="J316" s="124"/>
      <c r="K316" s="124"/>
      <c r="L316" s="124"/>
      <c r="M316" s="124"/>
    </row>
    <row r="317" spans="4:13">
      <c r="D317" s="124"/>
      <c r="E317" s="153"/>
      <c r="F317" s="154"/>
      <c r="G317" s="124"/>
      <c r="H317" s="124"/>
      <c r="I317" s="124"/>
      <c r="J317" s="124"/>
      <c r="K317" s="124"/>
      <c r="L317" s="124"/>
      <c r="M317" s="124"/>
    </row>
    <row r="318" spans="4:13">
      <c r="D318" s="124"/>
      <c r="E318" s="153"/>
      <c r="F318" s="154"/>
      <c r="G318" s="124"/>
      <c r="H318" s="124"/>
      <c r="I318" s="124"/>
      <c r="J318" s="124"/>
      <c r="K318" s="124"/>
      <c r="L318" s="124"/>
      <c r="M318" s="124"/>
    </row>
    <row r="319" spans="4:13">
      <c r="D319" s="124"/>
      <c r="E319" s="153"/>
      <c r="F319" s="154"/>
      <c r="G319" s="124"/>
      <c r="H319" s="124"/>
      <c r="I319" s="124"/>
      <c r="J319" s="124"/>
      <c r="K319" s="124"/>
      <c r="L319" s="124"/>
      <c r="M319" s="124"/>
    </row>
    <row r="320" spans="4:13">
      <c r="D320" s="124"/>
      <c r="E320" s="153"/>
      <c r="F320" s="154"/>
      <c r="G320" s="124"/>
      <c r="H320" s="124"/>
      <c r="I320" s="124"/>
      <c r="J320" s="124"/>
      <c r="K320" s="124"/>
      <c r="L320" s="124"/>
      <c r="M320" s="124"/>
    </row>
    <row r="321" spans="4:13">
      <c r="D321" s="124"/>
      <c r="E321" s="153"/>
      <c r="F321" s="154"/>
      <c r="G321" s="124"/>
      <c r="H321" s="124"/>
      <c r="I321" s="124"/>
      <c r="J321" s="124"/>
      <c r="K321" s="124"/>
      <c r="L321" s="124"/>
      <c r="M321" s="124"/>
    </row>
    <row r="322" spans="4:13">
      <c r="D322" s="124"/>
      <c r="E322" s="153"/>
      <c r="F322" s="154"/>
      <c r="G322" s="124"/>
      <c r="H322" s="124"/>
      <c r="I322" s="124"/>
      <c r="J322" s="124"/>
      <c r="K322" s="124"/>
      <c r="L322" s="124"/>
      <c r="M322" s="124"/>
    </row>
    <row r="323" spans="4:13">
      <c r="D323" s="124"/>
      <c r="E323" s="153"/>
      <c r="F323" s="154"/>
      <c r="G323" s="124"/>
      <c r="H323" s="124"/>
      <c r="I323" s="124"/>
      <c r="J323" s="124"/>
      <c r="K323" s="124"/>
      <c r="L323" s="124"/>
      <c r="M323" s="124"/>
    </row>
    <row r="324" spans="4:13">
      <c r="D324" s="124"/>
      <c r="E324" s="153"/>
      <c r="F324" s="154"/>
      <c r="G324" s="124"/>
      <c r="H324" s="124"/>
      <c r="I324" s="124"/>
      <c r="J324" s="124"/>
      <c r="K324" s="124"/>
      <c r="L324" s="124"/>
      <c r="M324" s="124"/>
    </row>
    <row r="325" spans="4:13">
      <c r="D325" s="124"/>
      <c r="E325" s="153"/>
      <c r="F325" s="154"/>
      <c r="G325" s="124"/>
      <c r="H325" s="124"/>
      <c r="I325" s="124"/>
      <c r="J325" s="124"/>
      <c r="K325" s="124"/>
      <c r="L325" s="124"/>
      <c r="M325" s="124"/>
    </row>
    <row r="326" spans="4:13">
      <c r="D326" s="124"/>
      <c r="E326" s="153"/>
      <c r="F326" s="154"/>
      <c r="G326" s="124"/>
      <c r="H326" s="124"/>
      <c r="I326" s="124"/>
      <c r="J326" s="124"/>
      <c r="K326" s="124"/>
      <c r="L326" s="124"/>
      <c r="M326" s="124"/>
    </row>
    <row r="327" spans="4:13">
      <c r="D327" s="124"/>
      <c r="E327" s="153"/>
      <c r="F327" s="154"/>
      <c r="G327" s="124"/>
      <c r="H327" s="124"/>
      <c r="I327" s="124"/>
      <c r="J327" s="124"/>
      <c r="K327" s="124"/>
      <c r="L327" s="124"/>
      <c r="M327" s="124"/>
    </row>
    <row r="328" spans="4:13">
      <c r="D328" s="124"/>
      <c r="E328" s="153"/>
      <c r="F328" s="154"/>
      <c r="G328" s="124"/>
      <c r="H328" s="124"/>
      <c r="I328" s="124"/>
      <c r="J328" s="124"/>
      <c r="K328" s="124"/>
      <c r="L328" s="124"/>
      <c r="M328" s="124"/>
    </row>
    <row r="329" spans="4:13">
      <c r="D329" s="124"/>
      <c r="E329" s="153"/>
      <c r="F329" s="154"/>
      <c r="G329" s="124"/>
      <c r="H329" s="124"/>
      <c r="I329" s="124"/>
      <c r="J329" s="124"/>
      <c r="K329" s="124"/>
      <c r="L329" s="124"/>
      <c r="M329" s="124"/>
    </row>
    <row r="330" spans="4:13">
      <c r="D330" s="124"/>
      <c r="E330" s="153"/>
      <c r="F330" s="154"/>
      <c r="G330" s="124"/>
      <c r="H330" s="124"/>
      <c r="I330" s="124"/>
      <c r="J330" s="124"/>
      <c r="K330" s="124"/>
      <c r="L330" s="124"/>
      <c r="M330" s="124"/>
    </row>
    <row r="331" spans="4:13">
      <c r="D331" s="124"/>
      <c r="E331" s="153"/>
      <c r="F331" s="154"/>
      <c r="G331" s="124"/>
      <c r="H331" s="124"/>
      <c r="I331" s="124"/>
      <c r="J331" s="124"/>
      <c r="K331" s="124"/>
      <c r="L331" s="124"/>
      <c r="M331" s="124"/>
    </row>
    <row r="332" spans="4:13">
      <c r="D332" s="124"/>
      <c r="E332" s="153"/>
      <c r="F332" s="154"/>
      <c r="G332" s="124"/>
      <c r="H332" s="124"/>
      <c r="I332" s="124"/>
      <c r="J332" s="124"/>
      <c r="K332" s="124"/>
      <c r="L332" s="124"/>
      <c r="M332" s="124"/>
    </row>
    <row r="333" spans="4:13">
      <c r="D333" s="124"/>
      <c r="E333" s="153"/>
      <c r="F333" s="154"/>
      <c r="G333" s="124"/>
      <c r="H333" s="124"/>
      <c r="I333" s="124"/>
      <c r="J333" s="124"/>
      <c r="K333" s="124"/>
      <c r="L333" s="124"/>
      <c r="M333" s="124"/>
    </row>
    <row r="334" spans="4:13">
      <c r="D334" s="124"/>
      <c r="E334" s="153"/>
      <c r="F334" s="154"/>
      <c r="G334" s="124"/>
      <c r="H334" s="124"/>
      <c r="I334" s="124"/>
      <c r="J334" s="124"/>
      <c r="K334" s="124"/>
      <c r="L334" s="124"/>
      <c r="M334" s="124"/>
    </row>
    <row r="335" spans="4:13">
      <c r="D335" s="124"/>
      <c r="E335" s="153"/>
      <c r="F335" s="154"/>
      <c r="G335" s="124"/>
      <c r="H335" s="124"/>
      <c r="I335" s="124"/>
      <c r="J335" s="124"/>
      <c r="K335" s="124"/>
      <c r="L335" s="124"/>
      <c r="M335" s="124"/>
    </row>
    <row r="336" spans="4:13">
      <c r="D336" s="124"/>
      <c r="E336" s="153"/>
      <c r="F336" s="154"/>
      <c r="G336" s="124"/>
      <c r="H336" s="124"/>
      <c r="I336" s="124"/>
      <c r="J336" s="124"/>
      <c r="K336" s="124"/>
      <c r="L336" s="124"/>
      <c r="M336" s="124"/>
    </row>
    <row r="337" spans="4:13">
      <c r="D337" s="124"/>
      <c r="E337" s="153"/>
      <c r="F337" s="154"/>
      <c r="G337" s="124"/>
      <c r="H337" s="124"/>
      <c r="I337" s="124"/>
      <c r="J337" s="124"/>
      <c r="K337" s="124"/>
      <c r="L337" s="124"/>
      <c r="M337" s="124"/>
    </row>
    <row r="338" spans="4:13">
      <c r="D338" s="124"/>
      <c r="E338" s="153"/>
      <c r="F338" s="154"/>
      <c r="G338" s="124"/>
      <c r="H338" s="124"/>
      <c r="I338" s="124"/>
      <c r="J338" s="124"/>
      <c r="K338" s="124"/>
      <c r="L338" s="124"/>
      <c r="M338" s="124"/>
    </row>
    <row r="339" spans="4:13">
      <c r="D339" s="124"/>
      <c r="E339" s="153"/>
      <c r="F339" s="154"/>
      <c r="G339" s="124"/>
      <c r="H339" s="124"/>
      <c r="I339" s="124"/>
      <c r="J339" s="124"/>
      <c r="K339" s="124"/>
      <c r="L339" s="124"/>
      <c r="M339" s="124"/>
    </row>
    <row r="340" spans="4:13">
      <c r="D340" s="124"/>
      <c r="E340" s="153"/>
      <c r="F340" s="154"/>
      <c r="G340" s="124"/>
      <c r="H340" s="124"/>
      <c r="I340" s="124"/>
      <c r="J340" s="124"/>
      <c r="K340" s="124"/>
      <c r="L340" s="124"/>
      <c r="M340" s="124"/>
    </row>
    <row r="341" spans="4:13">
      <c r="D341" s="124"/>
      <c r="E341" s="153"/>
      <c r="F341" s="154"/>
      <c r="G341" s="124"/>
      <c r="H341" s="124"/>
      <c r="I341" s="124"/>
      <c r="J341" s="124"/>
      <c r="K341" s="124"/>
      <c r="L341" s="124"/>
      <c r="M341" s="124"/>
    </row>
    <row r="342" spans="4:13">
      <c r="D342" s="124"/>
      <c r="E342" s="153"/>
      <c r="F342" s="154"/>
      <c r="G342" s="124"/>
      <c r="H342" s="124"/>
      <c r="I342" s="124"/>
      <c r="J342" s="124"/>
      <c r="K342" s="124"/>
      <c r="L342" s="124"/>
      <c r="M342" s="124"/>
    </row>
    <row r="343" spans="4:13">
      <c r="D343" s="124"/>
      <c r="E343" s="153"/>
      <c r="F343" s="154"/>
      <c r="G343" s="124"/>
      <c r="H343" s="124"/>
      <c r="I343" s="124"/>
      <c r="J343" s="124"/>
      <c r="K343" s="124"/>
      <c r="L343" s="124"/>
      <c r="M343" s="124"/>
    </row>
    <row r="344" spans="4:13">
      <c r="D344" s="124"/>
      <c r="E344" s="153"/>
      <c r="F344" s="154"/>
      <c r="G344" s="124"/>
      <c r="H344" s="124"/>
      <c r="I344" s="124"/>
      <c r="J344" s="124"/>
      <c r="K344" s="124"/>
      <c r="L344" s="124"/>
      <c r="M344" s="124"/>
    </row>
    <row r="345" spans="4:13">
      <c r="D345" s="124"/>
      <c r="E345" s="153"/>
      <c r="F345" s="154"/>
      <c r="G345" s="124"/>
      <c r="H345" s="124"/>
      <c r="I345" s="124"/>
      <c r="J345" s="124"/>
      <c r="K345" s="124"/>
      <c r="L345" s="124"/>
      <c r="M345" s="124"/>
    </row>
    <row r="346" spans="4:13">
      <c r="D346" s="124"/>
      <c r="E346" s="153"/>
      <c r="F346" s="154"/>
      <c r="G346" s="124"/>
      <c r="H346" s="124"/>
      <c r="I346" s="124"/>
      <c r="J346" s="124"/>
      <c r="K346" s="124"/>
      <c r="L346" s="124"/>
      <c r="M346" s="124"/>
    </row>
    <row r="347" spans="4:13">
      <c r="D347" s="124"/>
      <c r="E347" s="153"/>
      <c r="F347" s="154"/>
      <c r="G347" s="124"/>
      <c r="H347" s="124"/>
      <c r="I347" s="124"/>
      <c r="J347" s="124"/>
      <c r="K347" s="124"/>
      <c r="L347" s="124"/>
      <c r="M347" s="124"/>
    </row>
    <row r="348" spans="4:13">
      <c r="D348" s="124"/>
      <c r="E348" s="153"/>
      <c r="F348" s="154"/>
      <c r="G348" s="124"/>
      <c r="H348" s="124"/>
      <c r="I348" s="124"/>
      <c r="J348" s="124"/>
      <c r="K348" s="124"/>
      <c r="L348" s="124"/>
      <c r="M348" s="124"/>
    </row>
    <row r="349" spans="4:13">
      <c r="D349" s="124"/>
      <c r="E349" s="153"/>
      <c r="F349" s="154"/>
      <c r="G349" s="124"/>
      <c r="H349" s="124"/>
      <c r="I349" s="124"/>
      <c r="J349" s="124"/>
      <c r="K349" s="124"/>
      <c r="L349" s="124"/>
      <c r="M349" s="124"/>
    </row>
    <row r="350" spans="4:13">
      <c r="D350" s="124"/>
      <c r="E350" s="153"/>
      <c r="F350" s="154"/>
      <c r="G350" s="124"/>
      <c r="H350" s="124"/>
      <c r="I350" s="124"/>
      <c r="J350" s="124"/>
      <c r="K350" s="124"/>
      <c r="L350" s="124"/>
      <c r="M350" s="124"/>
    </row>
    <row r="351" spans="4:13">
      <c r="D351" s="124"/>
      <c r="E351" s="153"/>
      <c r="F351" s="154"/>
      <c r="G351" s="124"/>
      <c r="H351" s="124"/>
      <c r="I351" s="124"/>
      <c r="J351" s="124"/>
      <c r="K351" s="124"/>
      <c r="L351" s="124"/>
      <c r="M351" s="124"/>
    </row>
    <row r="352" spans="4:13">
      <c r="D352" s="124"/>
      <c r="E352" s="153"/>
      <c r="F352" s="154"/>
      <c r="G352" s="124"/>
      <c r="H352" s="124"/>
      <c r="I352" s="124"/>
      <c r="J352" s="124"/>
      <c r="K352" s="124"/>
      <c r="L352" s="124"/>
      <c r="M352" s="124"/>
    </row>
    <row r="353" spans="4:13">
      <c r="D353" s="124"/>
      <c r="E353" s="153"/>
      <c r="F353" s="154"/>
      <c r="G353" s="124"/>
      <c r="H353" s="124"/>
      <c r="I353" s="124"/>
      <c r="J353" s="124"/>
      <c r="K353" s="124"/>
      <c r="L353" s="124"/>
      <c r="M353" s="124"/>
    </row>
    <row r="354" spans="4:13">
      <c r="D354" s="124"/>
      <c r="E354" s="153"/>
      <c r="F354" s="154"/>
      <c r="G354" s="124"/>
      <c r="H354" s="124"/>
      <c r="I354" s="124"/>
      <c r="J354" s="124"/>
      <c r="K354" s="124"/>
      <c r="L354" s="124"/>
      <c r="M354" s="124"/>
    </row>
    <row r="355" spans="4:13">
      <c r="D355" s="124"/>
      <c r="E355" s="153"/>
      <c r="F355" s="154"/>
      <c r="G355" s="124"/>
      <c r="H355" s="124"/>
      <c r="I355" s="124"/>
      <c r="J355" s="124"/>
      <c r="K355" s="124"/>
      <c r="L355" s="124"/>
      <c r="M355" s="124"/>
    </row>
    <row r="356" spans="4:13">
      <c r="D356" s="124"/>
      <c r="E356" s="153"/>
      <c r="F356" s="154"/>
      <c r="G356" s="124"/>
      <c r="H356" s="124"/>
      <c r="I356" s="124"/>
      <c r="J356" s="124"/>
      <c r="K356" s="124"/>
      <c r="L356" s="124"/>
      <c r="M356" s="124"/>
    </row>
    <row r="357" spans="4:13">
      <c r="D357" s="124"/>
      <c r="E357" s="153"/>
      <c r="F357" s="154"/>
      <c r="G357" s="124"/>
      <c r="H357" s="124"/>
      <c r="I357" s="124"/>
      <c r="J357" s="124"/>
      <c r="K357" s="124"/>
      <c r="L357" s="124"/>
      <c r="M357" s="124"/>
    </row>
    <row r="358" spans="4:13">
      <c r="D358" s="124"/>
      <c r="E358" s="153"/>
      <c r="F358" s="154"/>
      <c r="G358" s="124"/>
      <c r="H358" s="124"/>
      <c r="I358" s="124"/>
      <c r="J358" s="124"/>
      <c r="K358" s="124"/>
      <c r="L358" s="124"/>
      <c r="M358" s="124"/>
    </row>
    <row r="359" spans="4:13">
      <c r="D359" s="124"/>
      <c r="E359" s="153"/>
      <c r="F359" s="154"/>
      <c r="G359" s="124"/>
      <c r="H359" s="124"/>
      <c r="I359" s="124"/>
      <c r="J359" s="124"/>
      <c r="K359" s="124"/>
      <c r="L359" s="124"/>
      <c r="M359" s="124"/>
    </row>
    <row r="360" spans="4:13">
      <c r="D360" s="124"/>
      <c r="E360" s="153"/>
      <c r="F360" s="154"/>
      <c r="G360" s="124"/>
      <c r="H360" s="124"/>
      <c r="I360" s="124"/>
      <c r="J360" s="124"/>
      <c r="K360" s="124"/>
      <c r="L360" s="124"/>
      <c r="M360" s="124"/>
    </row>
    <row r="361" spans="4:13">
      <c r="D361" s="124"/>
      <c r="E361" s="153"/>
      <c r="F361" s="154"/>
      <c r="G361" s="124"/>
      <c r="H361" s="124"/>
      <c r="I361" s="124"/>
      <c r="J361" s="124"/>
      <c r="K361" s="124"/>
      <c r="L361" s="124"/>
      <c r="M361" s="124"/>
    </row>
    <row r="362" spans="4:13">
      <c r="D362" s="124"/>
      <c r="E362" s="153"/>
      <c r="F362" s="154"/>
      <c r="G362" s="124"/>
      <c r="H362" s="124"/>
      <c r="I362" s="124"/>
      <c r="J362" s="124"/>
      <c r="K362" s="124"/>
      <c r="L362" s="124"/>
      <c r="M362" s="124"/>
    </row>
    <row r="363" spans="4:13">
      <c r="D363" s="124"/>
      <c r="E363" s="153"/>
      <c r="F363" s="154"/>
      <c r="G363" s="124"/>
      <c r="H363" s="124"/>
      <c r="I363" s="124"/>
      <c r="J363" s="124"/>
      <c r="K363" s="124"/>
      <c r="L363" s="124"/>
      <c r="M363" s="124"/>
    </row>
    <row r="364" spans="4:13">
      <c r="D364" s="124"/>
      <c r="E364" s="153"/>
      <c r="F364" s="154"/>
      <c r="G364" s="124"/>
      <c r="H364" s="124"/>
      <c r="I364" s="124"/>
      <c r="J364" s="124"/>
      <c r="K364" s="124"/>
      <c r="L364" s="124"/>
      <c r="M364" s="124"/>
    </row>
    <row r="365" spans="4:13">
      <c r="D365" s="124"/>
      <c r="E365" s="153"/>
      <c r="F365" s="154"/>
      <c r="G365" s="124"/>
      <c r="H365" s="124"/>
      <c r="I365" s="124"/>
      <c r="J365" s="124"/>
      <c r="K365" s="124"/>
      <c r="L365" s="124"/>
      <c r="M365" s="124"/>
    </row>
    <row r="366" spans="4:13">
      <c r="D366" s="124"/>
      <c r="E366" s="153"/>
      <c r="F366" s="154"/>
      <c r="G366" s="124"/>
      <c r="H366" s="124"/>
      <c r="I366" s="124"/>
      <c r="J366" s="124"/>
      <c r="K366" s="124"/>
      <c r="L366" s="124"/>
      <c r="M366" s="124"/>
    </row>
    <row r="367" spans="4:13">
      <c r="D367" s="124"/>
      <c r="E367" s="153"/>
      <c r="F367" s="154"/>
      <c r="G367" s="124"/>
      <c r="H367" s="124"/>
      <c r="I367" s="124"/>
      <c r="J367" s="124"/>
      <c r="K367" s="124"/>
      <c r="L367" s="124"/>
      <c r="M367" s="124"/>
    </row>
    <row r="368" spans="4:13">
      <c r="D368" s="124"/>
      <c r="E368" s="153"/>
      <c r="F368" s="154"/>
      <c r="G368" s="124"/>
      <c r="H368" s="124"/>
      <c r="I368" s="124"/>
      <c r="J368" s="124"/>
      <c r="K368" s="124"/>
      <c r="L368" s="124"/>
      <c r="M368" s="124"/>
    </row>
    <row r="369" spans="4:13">
      <c r="D369" s="124"/>
      <c r="E369" s="153"/>
      <c r="F369" s="154"/>
      <c r="G369" s="124"/>
      <c r="H369" s="124"/>
      <c r="I369" s="124"/>
      <c r="J369" s="124"/>
      <c r="K369" s="124"/>
      <c r="L369" s="124"/>
      <c r="M369" s="124"/>
    </row>
    <row r="370" spans="4:13">
      <c r="D370" s="124"/>
      <c r="E370" s="153"/>
      <c r="F370" s="154"/>
      <c r="G370" s="124"/>
      <c r="H370" s="124"/>
      <c r="I370" s="124"/>
      <c r="J370" s="124"/>
      <c r="K370" s="124"/>
      <c r="L370" s="124"/>
      <c r="M370" s="124"/>
    </row>
    <row r="371" spans="4:13">
      <c r="D371" s="124"/>
      <c r="E371" s="153"/>
      <c r="F371" s="154"/>
      <c r="G371" s="124"/>
      <c r="H371" s="124"/>
      <c r="I371" s="124"/>
      <c r="J371" s="124"/>
      <c r="K371" s="124"/>
      <c r="L371" s="124"/>
      <c r="M371" s="124"/>
    </row>
    <row r="372" spans="4:13">
      <c r="D372" s="124"/>
      <c r="E372" s="153"/>
      <c r="F372" s="154"/>
      <c r="G372" s="124"/>
      <c r="H372" s="124"/>
      <c r="I372" s="124"/>
      <c r="J372" s="124"/>
      <c r="K372" s="124"/>
      <c r="L372" s="124"/>
      <c r="M372" s="124"/>
    </row>
    <row r="373" spans="4:13">
      <c r="D373" s="124"/>
      <c r="E373" s="153"/>
      <c r="F373" s="154"/>
      <c r="G373" s="124"/>
      <c r="H373" s="124"/>
      <c r="I373" s="124"/>
      <c r="J373" s="124"/>
      <c r="K373" s="124"/>
      <c r="L373" s="124"/>
      <c r="M373" s="124"/>
    </row>
    <row r="374" spans="4:13">
      <c r="D374" s="124"/>
      <c r="E374" s="153"/>
      <c r="F374" s="154"/>
      <c r="G374" s="124"/>
      <c r="H374" s="124"/>
      <c r="I374" s="124"/>
      <c r="J374" s="124"/>
      <c r="K374" s="124"/>
      <c r="L374" s="124"/>
      <c r="M374" s="124"/>
    </row>
    <row r="375" spans="4:13">
      <c r="D375" s="124"/>
      <c r="E375" s="153"/>
      <c r="F375" s="154"/>
      <c r="G375" s="124"/>
      <c r="H375" s="124"/>
      <c r="I375" s="124"/>
      <c r="J375" s="124"/>
      <c r="K375" s="124"/>
      <c r="L375" s="124"/>
      <c r="M375" s="124"/>
    </row>
    <row r="376" spans="4:13">
      <c r="D376" s="124"/>
      <c r="E376" s="153"/>
      <c r="F376" s="154"/>
      <c r="G376" s="124"/>
      <c r="H376" s="124"/>
      <c r="I376" s="124"/>
      <c r="J376" s="124"/>
      <c r="K376" s="124"/>
      <c r="L376" s="124"/>
      <c r="M376" s="124"/>
    </row>
    <row r="377" spans="4:13">
      <c r="D377" s="124"/>
      <c r="E377" s="153"/>
      <c r="F377" s="154"/>
      <c r="G377" s="124"/>
      <c r="H377" s="124"/>
      <c r="I377" s="124"/>
      <c r="J377" s="124"/>
      <c r="K377" s="124"/>
      <c r="L377" s="124"/>
      <c r="M377" s="124"/>
    </row>
    <row r="378" spans="4:13">
      <c r="D378" s="124"/>
      <c r="E378" s="153"/>
      <c r="F378" s="154"/>
      <c r="G378" s="124"/>
      <c r="H378" s="124"/>
      <c r="I378" s="124"/>
      <c r="J378" s="124"/>
      <c r="K378" s="124"/>
      <c r="L378" s="124"/>
      <c r="M378" s="124"/>
    </row>
    <row r="379" spans="4:13">
      <c r="D379" s="124"/>
      <c r="E379" s="153"/>
      <c r="F379" s="154"/>
      <c r="G379" s="124"/>
      <c r="H379" s="124"/>
      <c r="I379" s="124"/>
      <c r="J379" s="124"/>
      <c r="K379" s="124"/>
      <c r="L379" s="124"/>
      <c r="M379" s="124"/>
    </row>
    <row r="380" spans="4:13">
      <c r="D380" s="124"/>
      <c r="E380" s="153"/>
      <c r="F380" s="154"/>
      <c r="G380" s="124"/>
      <c r="H380" s="124"/>
      <c r="I380" s="124"/>
      <c r="J380" s="124"/>
      <c r="K380" s="124"/>
      <c r="L380" s="124"/>
      <c r="M380" s="124"/>
    </row>
    <row r="381" spans="4:13">
      <c r="D381" s="124"/>
      <c r="E381" s="153"/>
      <c r="F381" s="154"/>
      <c r="G381" s="124"/>
      <c r="H381" s="124"/>
      <c r="I381" s="124"/>
      <c r="J381" s="124"/>
      <c r="K381" s="124"/>
      <c r="L381" s="124"/>
      <c r="M381" s="124"/>
    </row>
    <row r="382" spans="4:13">
      <c r="D382" s="124"/>
      <c r="E382" s="153"/>
      <c r="F382" s="154"/>
      <c r="G382" s="124"/>
      <c r="H382" s="124"/>
      <c r="I382" s="124"/>
      <c r="J382" s="124"/>
      <c r="K382" s="124"/>
      <c r="L382" s="124"/>
      <c r="M382" s="124"/>
    </row>
    <row r="383" spans="4:13">
      <c r="D383" s="124"/>
      <c r="E383" s="153"/>
      <c r="F383" s="154"/>
      <c r="G383" s="124"/>
      <c r="H383" s="124"/>
      <c r="I383" s="124"/>
      <c r="J383" s="124"/>
      <c r="K383" s="124"/>
      <c r="L383" s="124"/>
      <c r="M383" s="124"/>
    </row>
    <row r="384" spans="4:13">
      <c r="D384" s="124"/>
      <c r="E384" s="153"/>
      <c r="F384" s="154"/>
      <c r="G384" s="124"/>
      <c r="H384" s="124"/>
      <c r="I384" s="124"/>
      <c r="J384" s="124"/>
      <c r="K384" s="124"/>
      <c r="L384" s="124"/>
      <c r="M384" s="124"/>
    </row>
    <row r="385" spans="4:13">
      <c r="D385" s="124"/>
      <c r="E385" s="153"/>
      <c r="F385" s="154"/>
      <c r="G385" s="124"/>
      <c r="H385" s="124"/>
      <c r="I385" s="124"/>
      <c r="J385" s="124"/>
      <c r="K385" s="124"/>
      <c r="L385" s="124"/>
      <c r="M385" s="124"/>
    </row>
    <row r="386" spans="4:13">
      <c r="D386" s="124"/>
      <c r="E386" s="153"/>
      <c r="F386" s="154"/>
      <c r="G386" s="124"/>
      <c r="H386" s="124"/>
      <c r="I386" s="124"/>
      <c r="J386" s="124"/>
      <c r="K386" s="124"/>
      <c r="L386" s="124"/>
      <c r="M386" s="124"/>
    </row>
    <row r="387" spans="4:13">
      <c r="D387" s="124"/>
      <c r="E387" s="153"/>
      <c r="F387" s="154"/>
      <c r="G387" s="124"/>
      <c r="H387" s="124"/>
      <c r="I387" s="124"/>
      <c r="J387" s="124"/>
      <c r="K387" s="124"/>
      <c r="L387" s="124"/>
      <c r="M387" s="124"/>
    </row>
    <row r="388" spans="4:13">
      <c r="D388" s="124"/>
      <c r="E388" s="153"/>
      <c r="F388" s="154"/>
      <c r="G388" s="124"/>
      <c r="H388" s="124"/>
      <c r="I388" s="124"/>
      <c r="J388" s="124"/>
      <c r="K388" s="124"/>
      <c r="L388" s="124"/>
      <c r="M388" s="124"/>
    </row>
    <row r="389" spans="4:13">
      <c r="D389" s="124"/>
      <c r="E389" s="153"/>
      <c r="F389" s="154"/>
      <c r="G389" s="124"/>
      <c r="H389" s="124"/>
      <c r="I389" s="124"/>
      <c r="J389" s="124"/>
      <c r="K389" s="124"/>
      <c r="L389" s="124"/>
      <c r="M389" s="124"/>
    </row>
    <row r="390" spans="4:13">
      <c r="D390" s="124"/>
      <c r="E390" s="153"/>
      <c r="F390" s="154"/>
      <c r="G390" s="124"/>
      <c r="H390" s="124"/>
      <c r="I390" s="124"/>
      <c r="J390" s="124"/>
      <c r="K390" s="124"/>
      <c r="L390" s="124"/>
      <c r="M390" s="124"/>
    </row>
    <row r="391" spans="4:13">
      <c r="D391" s="124"/>
      <c r="E391" s="153"/>
      <c r="F391" s="154"/>
      <c r="G391" s="124"/>
      <c r="H391" s="124"/>
      <c r="I391" s="124"/>
      <c r="J391" s="124"/>
      <c r="K391" s="124"/>
      <c r="L391" s="124"/>
      <c r="M391" s="124"/>
    </row>
    <row r="392" spans="4:13">
      <c r="D392" s="124"/>
      <c r="E392" s="153"/>
      <c r="F392" s="154"/>
      <c r="G392" s="124"/>
      <c r="H392" s="124"/>
      <c r="I392" s="124"/>
      <c r="J392" s="124"/>
      <c r="K392" s="124"/>
      <c r="L392" s="124"/>
      <c r="M392" s="124"/>
    </row>
    <row r="393" spans="4:13">
      <c r="D393" s="124"/>
      <c r="E393" s="153"/>
      <c r="F393" s="154"/>
      <c r="G393" s="124"/>
      <c r="H393" s="124"/>
      <c r="I393" s="124"/>
      <c r="J393" s="124"/>
      <c r="K393" s="124"/>
      <c r="L393" s="124"/>
      <c r="M393" s="124"/>
    </row>
    <row r="394" spans="4:13">
      <c r="D394" s="124"/>
      <c r="E394" s="153"/>
      <c r="F394" s="154"/>
      <c r="G394" s="124"/>
      <c r="H394" s="124"/>
      <c r="I394" s="124"/>
      <c r="J394" s="124"/>
      <c r="K394" s="124"/>
      <c r="L394" s="124"/>
      <c r="M394" s="124"/>
    </row>
    <row r="395" spans="4:13">
      <c r="D395" s="124"/>
      <c r="E395" s="153"/>
      <c r="F395" s="154"/>
      <c r="G395" s="124"/>
      <c r="H395" s="124"/>
      <c r="I395" s="124"/>
      <c r="J395" s="124"/>
      <c r="K395" s="124"/>
      <c r="L395" s="124"/>
      <c r="M395" s="124"/>
    </row>
    <row r="396" spans="4:13">
      <c r="D396" s="124"/>
      <c r="E396" s="153"/>
      <c r="F396" s="154"/>
      <c r="G396" s="124"/>
      <c r="H396" s="124"/>
      <c r="I396" s="124"/>
      <c r="J396" s="124"/>
      <c r="K396" s="124"/>
      <c r="L396" s="124"/>
      <c r="M396" s="124"/>
    </row>
    <row r="397" spans="4:13">
      <c r="D397" s="124"/>
      <c r="E397" s="153"/>
      <c r="F397" s="154"/>
      <c r="G397" s="124"/>
      <c r="H397" s="124"/>
      <c r="I397" s="124"/>
      <c r="J397" s="124"/>
      <c r="K397" s="124"/>
      <c r="L397" s="124"/>
      <c r="M397" s="124"/>
    </row>
    <row r="398" spans="4:13">
      <c r="D398" s="124"/>
      <c r="E398" s="153"/>
      <c r="F398" s="154"/>
      <c r="G398" s="124"/>
      <c r="H398" s="124"/>
      <c r="I398" s="124"/>
      <c r="J398" s="124"/>
      <c r="K398" s="124"/>
      <c r="L398" s="124"/>
      <c r="M398" s="124"/>
    </row>
    <row r="399" spans="4:13">
      <c r="D399" s="124"/>
      <c r="E399" s="153"/>
      <c r="F399" s="154"/>
      <c r="G399" s="124"/>
      <c r="H399" s="124"/>
      <c r="I399" s="124"/>
      <c r="J399" s="124"/>
      <c r="K399" s="124"/>
      <c r="L399" s="124"/>
      <c r="M399" s="124"/>
    </row>
    <row r="400" spans="4:13">
      <c r="D400" s="124"/>
      <c r="E400" s="153"/>
      <c r="F400" s="154"/>
      <c r="G400" s="124"/>
      <c r="H400" s="124"/>
      <c r="I400" s="124"/>
      <c r="J400" s="124"/>
      <c r="K400" s="124"/>
      <c r="L400" s="124"/>
      <c r="M400" s="124"/>
    </row>
    <row r="401" spans="4:13">
      <c r="D401" s="124"/>
      <c r="E401" s="153"/>
      <c r="F401" s="154"/>
      <c r="G401" s="124"/>
      <c r="H401" s="124"/>
      <c r="I401" s="124"/>
      <c r="J401" s="124"/>
      <c r="K401" s="124"/>
      <c r="L401" s="124"/>
      <c r="M401" s="124"/>
    </row>
    <row r="402" spans="4:13">
      <c r="D402" s="124"/>
      <c r="E402" s="153"/>
      <c r="F402" s="154"/>
      <c r="G402" s="124"/>
      <c r="H402" s="124"/>
      <c r="I402" s="124"/>
      <c r="J402" s="124"/>
      <c r="K402" s="124"/>
      <c r="L402" s="124"/>
      <c r="M402" s="124"/>
    </row>
    <row r="403" spans="4:13">
      <c r="D403" s="124"/>
      <c r="E403" s="153"/>
      <c r="F403" s="154"/>
      <c r="G403" s="124"/>
      <c r="H403" s="124"/>
      <c r="I403" s="124"/>
      <c r="J403" s="124"/>
      <c r="K403" s="124"/>
      <c r="L403" s="124"/>
      <c r="M403" s="124"/>
    </row>
    <row r="404" spans="4:13">
      <c r="D404" s="124"/>
      <c r="E404" s="153"/>
      <c r="F404" s="154"/>
      <c r="G404" s="124"/>
      <c r="H404" s="124"/>
      <c r="I404" s="124"/>
      <c r="J404" s="124"/>
      <c r="K404" s="124"/>
      <c r="L404" s="124"/>
      <c r="M404" s="124"/>
    </row>
    <row r="405" spans="4:13">
      <c r="D405" s="124"/>
      <c r="E405" s="153"/>
      <c r="F405" s="154"/>
      <c r="G405" s="124"/>
      <c r="H405" s="124"/>
      <c r="I405" s="124"/>
      <c r="J405" s="124"/>
      <c r="K405" s="124"/>
      <c r="L405" s="124"/>
      <c r="M405" s="124"/>
    </row>
    <row r="406" spans="4:13">
      <c r="D406" s="124"/>
      <c r="E406" s="153"/>
      <c r="F406" s="154"/>
      <c r="G406" s="124"/>
      <c r="H406" s="124"/>
      <c r="I406" s="124"/>
      <c r="J406" s="124"/>
      <c r="K406" s="124"/>
      <c r="L406" s="124"/>
      <c r="M406" s="124"/>
    </row>
    <row r="407" spans="4:13">
      <c r="D407" s="124"/>
      <c r="E407" s="153"/>
      <c r="F407" s="154"/>
      <c r="G407" s="124"/>
      <c r="H407" s="124"/>
      <c r="I407" s="124"/>
      <c r="J407" s="124"/>
      <c r="K407" s="124"/>
      <c r="L407" s="124"/>
      <c r="M407" s="124"/>
    </row>
    <row r="408" spans="4:13">
      <c r="D408" s="124"/>
      <c r="E408" s="153"/>
      <c r="F408" s="154"/>
      <c r="G408" s="124"/>
      <c r="H408" s="124"/>
      <c r="I408" s="124"/>
      <c r="J408" s="124"/>
      <c r="K408" s="124"/>
      <c r="L408" s="124"/>
      <c r="M408" s="124"/>
    </row>
    <row r="409" spans="4:13">
      <c r="D409" s="124"/>
      <c r="E409" s="153"/>
      <c r="F409" s="154"/>
      <c r="G409" s="124"/>
      <c r="H409" s="124"/>
      <c r="I409" s="124"/>
      <c r="J409" s="124"/>
      <c r="K409" s="124"/>
      <c r="L409" s="124"/>
      <c r="M409" s="124"/>
    </row>
    <row r="410" spans="4:13">
      <c r="D410" s="124"/>
      <c r="E410" s="153"/>
      <c r="F410" s="154"/>
      <c r="G410" s="124"/>
      <c r="H410" s="124"/>
      <c r="I410" s="124"/>
      <c r="J410" s="124"/>
      <c r="K410" s="124"/>
      <c r="L410" s="124"/>
      <c r="M410" s="124"/>
    </row>
    <row r="411" spans="4:13">
      <c r="D411" s="124"/>
      <c r="E411" s="153"/>
      <c r="F411" s="154"/>
      <c r="G411" s="124"/>
      <c r="H411" s="124"/>
      <c r="I411" s="124"/>
      <c r="J411" s="124"/>
      <c r="K411" s="124"/>
      <c r="L411" s="124"/>
      <c r="M411" s="124"/>
    </row>
    <row r="412" spans="4:13">
      <c r="D412" s="124"/>
      <c r="E412" s="153"/>
      <c r="F412" s="154"/>
      <c r="G412" s="124"/>
      <c r="H412" s="124"/>
      <c r="I412" s="124"/>
      <c r="J412" s="124"/>
      <c r="K412" s="124"/>
      <c r="L412" s="124"/>
      <c r="M412" s="124"/>
    </row>
    <row r="413" spans="4:13">
      <c r="D413" s="124"/>
      <c r="E413" s="153"/>
      <c r="F413" s="154"/>
      <c r="G413" s="124"/>
      <c r="H413" s="124"/>
      <c r="I413" s="124"/>
      <c r="J413" s="124"/>
      <c r="K413" s="124"/>
      <c r="L413" s="124"/>
      <c r="M413" s="124"/>
    </row>
    <row r="414" spans="4:13">
      <c r="D414" s="124"/>
      <c r="E414" s="153"/>
      <c r="F414" s="154"/>
      <c r="G414" s="124"/>
      <c r="H414" s="124"/>
      <c r="I414" s="124"/>
      <c r="J414" s="124"/>
      <c r="K414" s="124"/>
      <c r="L414" s="124"/>
      <c r="M414" s="124"/>
    </row>
    <row r="415" spans="4:13">
      <c r="D415" s="124"/>
      <c r="E415" s="153"/>
      <c r="F415" s="154"/>
      <c r="G415" s="124"/>
      <c r="H415" s="124"/>
      <c r="I415" s="124"/>
      <c r="J415" s="124"/>
      <c r="K415" s="124"/>
      <c r="L415" s="124"/>
      <c r="M415" s="124"/>
    </row>
    <row r="416" spans="4:13">
      <c r="D416" s="124"/>
      <c r="E416" s="153"/>
      <c r="F416" s="154"/>
      <c r="G416" s="124"/>
      <c r="H416" s="124"/>
      <c r="I416" s="124"/>
      <c r="J416" s="124"/>
      <c r="K416" s="124"/>
      <c r="L416" s="124"/>
      <c r="M416" s="124"/>
    </row>
    <row r="417" spans="4:13">
      <c r="D417" s="124"/>
      <c r="E417" s="153"/>
      <c r="F417" s="154"/>
      <c r="G417" s="124"/>
      <c r="H417" s="124"/>
      <c r="I417" s="124"/>
      <c r="J417" s="124"/>
      <c r="K417" s="124"/>
      <c r="L417" s="124"/>
      <c r="M417" s="124"/>
    </row>
    <row r="418" spans="4:13">
      <c r="D418" s="124"/>
      <c r="E418" s="153"/>
      <c r="F418" s="154"/>
      <c r="G418" s="124"/>
      <c r="H418" s="124"/>
      <c r="I418" s="124"/>
      <c r="J418" s="124"/>
      <c r="K418" s="124"/>
      <c r="L418" s="124"/>
      <c r="M418" s="124"/>
    </row>
    <row r="419" spans="4:13">
      <c r="D419" s="124"/>
      <c r="E419" s="153"/>
      <c r="F419" s="154"/>
      <c r="G419" s="124"/>
      <c r="H419" s="124"/>
      <c r="I419" s="124"/>
      <c r="J419" s="124"/>
      <c r="K419" s="124"/>
      <c r="L419" s="124"/>
      <c r="M419" s="124"/>
    </row>
    <row r="420" spans="4:13">
      <c r="D420" s="124"/>
      <c r="E420" s="153"/>
      <c r="F420" s="154"/>
      <c r="G420" s="124"/>
      <c r="H420" s="124"/>
      <c r="I420" s="124"/>
      <c r="J420" s="124"/>
      <c r="K420" s="124"/>
      <c r="L420" s="124"/>
      <c r="M420" s="124"/>
    </row>
    <row r="421" spans="4:13">
      <c r="D421" s="124"/>
      <c r="E421" s="153"/>
      <c r="F421" s="154"/>
      <c r="G421" s="124"/>
      <c r="H421" s="124"/>
      <c r="I421" s="124"/>
      <c r="J421" s="124"/>
      <c r="K421" s="124"/>
      <c r="L421" s="124"/>
      <c r="M421" s="124"/>
    </row>
    <row r="422" spans="4:13">
      <c r="D422" s="124"/>
      <c r="E422" s="153"/>
      <c r="F422" s="154"/>
      <c r="G422" s="124"/>
      <c r="H422" s="124"/>
      <c r="I422" s="124"/>
      <c r="J422" s="124"/>
      <c r="K422" s="124"/>
      <c r="L422" s="124"/>
      <c r="M422" s="124"/>
    </row>
    <row r="423" spans="4:13">
      <c r="D423" s="124"/>
      <c r="E423" s="153"/>
      <c r="F423" s="154"/>
      <c r="G423" s="124"/>
      <c r="H423" s="124"/>
      <c r="I423" s="124"/>
      <c r="J423" s="124"/>
      <c r="K423" s="124"/>
      <c r="L423" s="124"/>
      <c r="M423" s="124"/>
    </row>
    <row r="424" spans="4:13">
      <c r="D424" s="124"/>
      <c r="E424" s="153"/>
      <c r="F424" s="154"/>
      <c r="G424" s="124"/>
      <c r="H424" s="124"/>
      <c r="I424" s="124"/>
      <c r="J424" s="124"/>
      <c r="K424" s="124"/>
      <c r="L424" s="124"/>
      <c r="M424" s="124"/>
    </row>
    <row r="425" spans="4:13">
      <c r="D425" s="124"/>
      <c r="E425" s="153"/>
      <c r="F425" s="154"/>
      <c r="G425" s="124"/>
      <c r="H425" s="124"/>
      <c r="I425" s="124"/>
      <c r="J425" s="124"/>
      <c r="K425" s="124"/>
      <c r="L425" s="124"/>
      <c r="M425" s="124"/>
    </row>
    <row r="426" spans="4:13">
      <c r="D426" s="124"/>
      <c r="E426" s="153"/>
      <c r="F426" s="154"/>
      <c r="G426" s="124"/>
      <c r="H426" s="124"/>
      <c r="I426" s="124"/>
      <c r="J426" s="124"/>
      <c r="K426" s="124"/>
      <c r="L426" s="124"/>
      <c r="M426" s="124"/>
    </row>
    <row r="427" spans="4:13">
      <c r="D427" s="124"/>
      <c r="E427" s="153"/>
      <c r="F427" s="154"/>
      <c r="G427" s="124"/>
      <c r="H427" s="124"/>
      <c r="I427" s="124"/>
      <c r="J427" s="124"/>
      <c r="K427" s="124"/>
      <c r="L427" s="124"/>
      <c r="M427" s="124"/>
    </row>
    <row r="428" spans="4:13">
      <c r="D428" s="124"/>
      <c r="E428" s="153"/>
      <c r="F428" s="154"/>
      <c r="G428" s="124"/>
      <c r="H428" s="124"/>
      <c r="I428" s="124"/>
      <c r="J428" s="124"/>
      <c r="K428" s="124"/>
      <c r="L428" s="124"/>
      <c r="M428" s="124"/>
    </row>
    <row r="429" spans="4:13">
      <c r="D429" s="124"/>
      <c r="E429" s="153"/>
      <c r="F429" s="154"/>
      <c r="G429" s="124"/>
      <c r="H429" s="124"/>
      <c r="I429" s="124"/>
      <c r="J429" s="124"/>
      <c r="K429" s="124"/>
      <c r="L429" s="124"/>
      <c r="M429" s="124"/>
    </row>
    <row r="430" spans="4:13">
      <c r="D430" s="124"/>
      <c r="E430" s="153"/>
      <c r="F430" s="154"/>
      <c r="G430" s="124"/>
      <c r="H430" s="124"/>
      <c r="I430" s="124"/>
      <c r="J430" s="124"/>
      <c r="K430" s="124"/>
      <c r="L430" s="124"/>
      <c r="M430" s="124"/>
    </row>
    <row r="431" spans="4:13">
      <c r="D431" s="124"/>
      <c r="E431" s="153"/>
      <c r="F431" s="154"/>
      <c r="G431" s="124"/>
      <c r="H431" s="124"/>
      <c r="I431" s="124"/>
      <c r="J431" s="124"/>
      <c r="K431" s="124"/>
      <c r="L431" s="124"/>
      <c r="M431" s="124"/>
    </row>
    <row r="432" spans="4:13">
      <c r="D432" s="124"/>
      <c r="E432" s="153"/>
      <c r="F432" s="154"/>
      <c r="G432" s="124"/>
      <c r="H432" s="124"/>
      <c r="I432" s="124"/>
      <c r="J432" s="124"/>
      <c r="K432" s="124"/>
      <c r="L432" s="124"/>
      <c r="M432" s="124"/>
    </row>
    <row r="433" spans="4:13">
      <c r="D433" s="124"/>
      <c r="E433" s="153"/>
      <c r="F433" s="154"/>
      <c r="G433" s="124"/>
      <c r="H433" s="124"/>
      <c r="I433" s="124"/>
      <c r="J433" s="124"/>
      <c r="K433" s="124"/>
      <c r="L433" s="124"/>
      <c r="M433" s="124"/>
    </row>
    <row r="434" spans="4:13">
      <c r="D434" s="124"/>
      <c r="E434" s="153"/>
      <c r="F434" s="154"/>
      <c r="G434" s="124"/>
      <c r="H434" s="124"/>
      <c r="I434" s="124"/>
      <c r="J434" s="124"/>
      <c r="K434" s="124"/>
      <c r="L434" s="124"/>
      <c r="M434" s="124"/>
    </row>
    <row r="435" spans="4:13">
      <c r="D435" s="124"/>
      <c r="E435" s="153"/>
      <c r="F435" s="154"/>
      <c r="G435" s="124"/>
      <c r="H435" s="124"/>
      <c r="I435" s="124"/>
      <c r="J435" s="124"/>
      <c r="K435" s="124"/>
      <c r="L435" s="124"/>
      <c r="M435" s="124"/>
    </row>
    <row r="436" spans="4:13">
      <c r="D436" s="124"/>
      <c r="E436" s="153"/>
      <c r="F436" s="154"/>
      <c r="G436" s="124"/>
      <c r="H436" s="124"/>
      <c r="I436" s="124"/>
      <c r="J436" s="124"/>
      <c r="K436" s="124"/>
      <c r="L436" s="124"/>
      <c r="M436" s="124"/>
    </row>
    <row r="437" spans="4:13">
      <c r="D437" s="124"/>
      <c r="E437" s="153"/>
      <c r="F437" s="154"/>
      <c r="G437" s="124"/>
      <c r="H437" s="124"/>
      <c r="I437" s="124"/>
      <c r="J437" s="124"/>
      <c r="K437" s="124"/>
      <c r="L437" s="124"/>
      <c r="M437" s="124"/>
    </row>
    <row r="438" spans="4:13">
      <c r="D438" s="124"/>
      <c r="E438" s="153"/>
      <c r="F438" s="154"/>
      <c r="G438" s="124"/>
      <c r="H438" s="124"/>
      <c r="I438" s="124"/>
      <c r="J438" s="124"/>
      <c r="K438" s="124"/>
      <c r="L438" s="124"/>
      <c r="M438" s="124"/>
    </row>
    <row r="439" spans="4:13">
      <c r="D439" s="124"/>
      <c r="E439" s="153"/>
      <c r="F439" s="154"/>
      <c r="G439" s="124"/>
      <c r="H439" s="124"/>
      <c r="I439" s="124"/>
      <c r="J439" s="124"/>
      <c r="K439" s="124"/>
      <c r="L439" s="124"/>
      <c r="M439" s="124"/>
    </row>
    <row r="440" spans="4:13">
      <c r="D440" s="124"/>
      <c r="E440" s="153"/>
      <c r="F440" s="154"/>
      <c r="G440" s="124"/>
      <c r="H440" s="124"/>
      <c r="I440" s="124"/>
      <c r="J440" s="124"/>
      <c r="K440" s="124"/>
      <c r="L440" s="124"/>
      <c r="M440" s="124"/>
    </row>
    <row r="441" spans="4:13">
      <c r="D441" s="124"/>
      <c r="E441" s="153"/>
      <c r="F441" s="154"/>
      <c r="G441" s="124"/>
      <c r="H441" s="124"/>
      <c r="I441" s="124"/>
      <c r="J441" s="124"/>
      <c r="K441" s="124"/>
      <c r="L441" s="124"/>
      <c r="M441" s="124"/>
    </row>
    <row r="442" spans="4:13">
      <c r="D442" s="124"/>
      <c r="E442" s="153"/>
      <c r="F442" s="154"/>
      <c r="G442" s="124"/>
      <c r="H442" s="124"/>
      <c r="I442" s="124"/>
      <c r="J442" s="124"/>
      <c r="K442" s="124"/>
      <c r="L442" s="124"/>
      <c r="M442" s="124"/>
    </row>
    <row r="443" spans="4:13">
      <c r="D443" s="124"/>
      <c r="E443" s="153"/>
      <c r="F443" s="154"/>
      <c r="G443" s="124"/>
      <c r="H443" s="124"/>
      <c r="I443" s="124"/>
      <c r="J443" s="124"/>
      <c r="K443" s="124"/>
      <c r="L443" s="124"/>
      <c r="M443" s="124"/>
    </row>
    <row r="444" spans="4:13">
      <c r="D444" s="124"/>
      <c r="E444" s="153"/>
      <c r="F444" s="154"/>
      <c r="G444" s="124"/>
      <c r="H444" s="124"/>
      <c r="I444" s="124"/>
      <c r="J444" s="124"/>
      <c r="K444" s="124"/>
      <c r="L444" s="124"/>
      <c r="M444" s="124"/>
    </row>
    <row r="445" spans="4:13">
      <c r="D445" s="124"/>
      <c r="E445" s="153"/>
      <c r="F445" s="154"/>
      <c r="G445" s="124"/>
      <c r="H445" s="124"/>
      <c r="I445" s="124"/>
      <c r="J445" s="124"/>
      <c r="K445" s="124"/>
      <c r="L445" s="124"/>
      <c r="M445" s="124"/>
    </row>
    <row r="446" spans="4:13">
      <c r="D446" s="124"/>
      <c r="E446" s="153"/>
      <c r="F446" s="154"/>
      <c r="G446" s="124"/>
      <c r="H446" s="124"/>
      <c r="I446" s="124"/>
      <c r="J446" s="124"/>
      <c r="K446" s="124"/>
      <c r="L446" s="124"/>
      <c r="M446" s="124"/>
    </row>
    <row r="447" spans="4:13">
      <c r="D447" s="124"/>
      <c r="E447" s="153"/>
      <c r="F447" s="154"/>
      <c r="G447" s="124"/>
      <c r="H447" s="124"/>
      <c r="I447" s="124"/>
      <c r="J447" s="124"/>
      <c r="K447" s="124"/>
      <c r="L447" s="124"/>
      <c r="M447" s="124"/>
    </row>
    <row r="448" spans="4:13">
      <c r="D448" s="124"/>
      <c r="E448" s="153"/>
      <c r="F448" s="154"/>
      <c r="G448" s="124"/>
      <c r="H448" s="124"/>
      <c r="I448" s="124"/>
      <c r="J448" s="124"/>
      <c r="K448" s="124"/>
      <c r="L448" s="124"/>
      <c r="M448" s="124"/>
    </row>
    <row r="449" spans="4:13">
      <c r="D449" s="124"/>
      <c r="E449" s="153"/>
      <c r="F449" s="154"/>
      <c r="G449" s="124"/>
      <c r="H449" s="124"/>
      <c r="I449" s="124"/>
      <c r="J449" s="124"/>
      <c r="K449" s="124"/>
      <c r="L449" s="124"/>
      <c r="M449" s="124"/>
    </row>
    <row r="450" spans="4:13">
      <c r="D450" s="124"/>
      <c r="E450" s="153"/>
      <c r="F450" s="154"/>
      <c r="G450" s="124"/>
      <c r="H450" s="124"/>
      <c r="I450" s="124"/>
      <c r="J450" s="124"/>
      <c r="K450" s="124"/>
      <c r="L450" s="124"/>
      <c r="M450" s="124"/>
    </row>
    <row r="451" spans="4:13">
      <c r="D451" s="124"/>
      <c r="E451" s="153"/>
      <c r="F451" s="154"/>
      <c r="G451" s="124"/>
      <c r="H451" s="124"/>
      <c r="I451" s="124"/>
      <c r="J451" s="124"/>
      <c r="K451" s="124"/>
      <c r="L451" s="124"/>
      <c r="M451" s="124"/>
    </row>
    <row r="452" spans="4:13">
      <c r="D452" s="124"/>
      <c r="E452" s="153"/>
      <c r="F452" s="154"/>
      <c r="G452" s="124"/>
      <c r="H452" s="124"/>
      <c r="I452" s="124"/>
      <c r="J452" s="124"/>
      <c r="K452" s="124"/>
      <c r="L452" s="124"/>
      <c r="M452" s="124"/>
    </row>
    <row r="453" spans="4:13">
      <c r="D453" s="124"/>
      <c r="E453" s="153"/>
      <c r="F453" s="154"/>
      <c r="G453" s="124"/>
      <c r="H453" s="124"/>
      <c r="I453" s="124"/>
      <c r="J453" s="124"/>
      <c r="K453" s="124"/>
      <c r="L453" s="124"/>
      <c r="M453" s="124"/>
    </row>
    <row r="454" spans="4:13">
      <c r="D454" s="124"/>
      <c r="E454" s="153"/>
      <c r="F454" s="154"/>
      <c r="G454" s="124"/>
      <c r="H454" s="124"/>
      <c r="I454" s="124"/>
      <c r="J454" s="124"/>
      <c r="K454" s="124"/>
      <c r="L454" s="124"/>
      <c r="M454" s="124"/>
    </row>
    <row r="455" spans="4:13">
      <c r="D455" s="124"/>
      <c r="E455" s="153"/>
      <c r="F455" s="154"/>
      <c r="G455" s="124"/>
      <c r="H455" s="124"/>
      <c r="I455" s="124"/>
      <c r="J455" s="124"/>
      <c r="K455" s="124"/>
      <c r="L455" s="124"/>
      <c r="M455" s="124"/>
    </row>
    <row r="456" spans="4:13">
      <c r="D456" s="124"/>
      <c r="E456" s="153"/>
      <c r="F456" s="154"/>
      <c r="G456" s="124"/>
      <c r="H456" s="124"/>
      <c r="I456" s="124"/>
      <c r="J456" s="124"/>
      <c r="K456" s="124"/>
      <c r="L456" s="124"/>
      <c r="M456" s="124"/>
    </row>
    <row r="457" spans="4:13">
      <c r="D457" s="124"/>
      <c r="E457" s="153"/>
      <c r="F457" s="154"/>
      <c r="G457" s="124"/>
      <c r="H457" s="124"/>
      <c r="I457" s="124"/>
      <c r="J457" s="124"/>
      <c r="K457" s="124"/>
      <c r="L457" s="124"/>
      <c r="M457" s="124"/>
    </row>
    <row r="458" spans="4:13">
      <c r="D458" s="124"/>
      <c r="E458" s="153"/>
      <c r="F458" s="154"/>
      <c r="G458" s="124"/>
      <c r="H458" s="124"/>
      <c r="I458" s="124"/>
      <c r="J458" s="124"/>
      <c r="K458" s="124"/>
      <c r="L458" s="124"/>
      <c r="M458" s="124"/>
    </row>
    <row r="459" spans="4:13">
      <c r="D459" s="124"/>
      <c r="E459" s="153"/>
      <c r="F459" s="154"/>
      <c r="G459" s="124"/>
      <c r="H459" s="124"/>
      <c r="I459" s="124"/>
      <c r="J459" s="124"/>
      <c r="K459" s="124"/>
      <c r="L459" s="124"/>
      <c r="M459" s="124"/>
    </row>
    <row r="460" spans="4:13">
      <c r="D460" s="124"/>
      <c r="E460" s="153"/>
      <c r="F460" s="154"/>
      <c r="G460" s="124"/>
      <c r="H460" s="124"/>
      <c r="I460" s="124"/>
      <c r="J460" s="124"/>
      <c r="K460" s="124"/>
      <c r="L460" s="124"/>
      <c r="M460" s="124"/>
    </row>
    <row r="461" spans="4:13">
      <c r="D461" s="124"/>
      <c r="E461" s="153"/>
      <c r="F461" s="154"/>
      <c r="G461" s="124"/>
      <c r="H461" s="124"/>
      <c r="I461" s="124"/>
      <c r="J461" s="124"/>
      <c r="K461" s="124"/>
      <c r="L461" s="124"/>
      <c r="M461" s="124"/>
    </row>
    <row r="462" spans="4:13">
      <c r="D462" s="124"/>
      <c r="E462" s="153"/>
      <c r="F462" s="154"/>
      <c r="G462" s="124"/>
      <c r="H462" s="124"/>
      <c r="I462" s="124"/>
      <c r="J462" s="124"/>
      <c r="K462" s="124"/>
      <c r="L462" s="124"/>
      <c r="M462" s="124"/>
    </row>
    <row r="463" spans="4:13">
      <c r="D463" s="124"/>
      <c r="E463" s="153"/>
      <c r="F463" s="154"/>
      <c r="G463" s="124"/>
      <c r="H463" s="124"/>
      <c r="I463" s="124"/>
      <c r="J463" s="124"/>
      <c r="K463" s="124"/>
      <c r="L463" s="124"/>
      <c r="M463" s="124"/>
    </row>
    <row r="464" spans="4:13">
      <c r="D464" s="124"/>
      <c r="E464" s="153"/>
      <c r="F464" s="154"/>
      <c r="G464" s="124"/>
      <c r="H464" s="124"/>
      <c r="I464" s="124"/>
      <c r="J464" s="124"/>
      <c r="K464" s="124"/>
      <c r="L464" s="124"/>
      <c r="M464" s="124"/>
    </row>
    <row r="465" spans="4:13">
      <c r="D465" s="124"/>
      <c r="E465" s="153"/>
      <c r="F465" s="154"/>
      <c r="G465" s="124"/>
      <c r="H465" s="124"/>
      <c r="I465" s="124"/>
      <c r="J465" s="124"/>
      <c r="K465" s="124"/>
      <c r="L465" s="124"/>
      <c r="M465" s="124"/>
    </row>
    <row r="466" spans="4:13">
      <c r="D466" s="124"/>
      <c r="E466" s="153"/>
      <c r="F466" s="154"/>
      <c r="G466" s="124"/>
      <c r="H466" s="124"/>
      <c r="I466" s="124"/>
      <c r="J466" s="124"/>
      <c r="K466" s="124"/>
      <c r="L466" s="124"/>
      <c r="M466" s="124"/>
    </row>
    <row r="467" spans="4:13">
      <c r="D467" s="124"/>
      <c r="E467" s="153"/>
      <c r="F467" s="154"/>
      <c r="G467" s="124"/>
      <c r="H467" s="124"/>
      <c r="I467" s="124"/>
      <c r="J467" s="124"/>
      <c r="K467" s="124"/>
      <c r="L467" s="124"/>
      <c r="M467" s="124"/>
    </row>
    <row r="468" spans="4:13">
      <c r="D468" s="124"/>
      <c r="E468" s="153"/>
      <c r="F468" s="154"/>
      <c r="G468" s="124"/>
      <c r="H468" s="124"/>
      <c r="I468" s="124"/>
      <c r="J468" s="124"/>
      <c r="K468" s="124"/>
      <c r="L468" s="124"/>
      <c r="M468" s="124"/>
    </row>
    <row r="469" spans="4:13">
      <c r="D469" s="124"/>
      <c r="E469" s="153"/>
      <c r="F469" s="154"/>
      <c r="G469" s="124"/>
      <c r="H469" s="124"/>
      <c r="I469" s="124"/>
      <c r="J469" s="124"/>
      <c r="K469" s="124"/>
      <c r="L469" s="124"/>
      <c r="M469" s="124"/>
    </row>
    <row r="470" spans="4:13">
      <c r="D470" s="124"/>
      <c r="E470" s="153"/>
      <c r="F470" s="154"/>
      <c r="G470" s="124"/>
      <c r="H470" s="124"/>
      <c r="I470" s="124"/>
      <c r="J470" s="124"/>
      <c r="K470" s="124"/>
      <c r="L470" s="124"/>
      <c r="M470" s="124"/>
    </row>
    <row r="471" spans="4:13">
      <c r="D471" s="124"/>
      <c r="E471" s="153"/>
      <c r="F471" s="154"/>
      <c r="G471" s="124"/>
      <c r="H471" s="124"/>
      <c r="I471" s="124"/>
      <c r="J471" s="124"/>
      <c r="K471" s="124"/>
      <c r="L471" s="124"/>
      <c r="M471" s="124"/>
    </row>
    <row r="472" spans="4:13">
      <c r="D472" s="124"/>
      <c r="E472" s="153"/>
      <c r="F472" s="154"/>
      <c r="G472" s="124"/>
      <c r="H472" s="124"/>
      <c r="I472" s="124"/>
      <c r="J472" s="124"/>
      <c r="K472" s="124"/>
      <c r="L472" s="124"/>
      <c r="M472" s="124"/>
    </row>
    <row r="473" spans="4:13">
      <c r="D473" s="124"/>
      <c r="E473" s="153"/>
      <c r="F473" s="154"/>
      <c r="G473" s="124"/>
      <c r="H473" s="124"/>
      <c r="I473" s="124"/>
      <c r="J473" s="124"/>
      <c r="K473" s="124"/>
      <c r="L473" s="124"/>
      <c r="M473" s="124"/>
    </row>
    <row r="474" spans="4:13">
      <c r="D474" s="124"/>
      <c r="E474" s="153"/>
      <c r="F474" s="154"/>
      <c r="G474" s="124"/>
      <c r="H474" s="124"/>
      <c r="I474" s="124"/>
      <c r="J474" s="124"/>
      <c r="K474" s="124"/>
      <c r="L474" s="124"/>
      <c r="M474" s="124"/>
    </row>
    <row r="475" spans="4:13">
      <c r="D475" s="124"/>
      <c r="E475" s="153"/>
      <c r="F475" s="154"/>
      <c r="G475" s="124"/>
      <c r="H475" s="124"/>
      <c r="I475" s="124"/>
      <c r="J475" s="124"/>
      <c r="K475" s="124"/>
      <c r="L475" s="124"/>
      <c r="M475" s="124"/>
    </row>
    <row r="476" spans="4:13">
      <c r="D476" s="124"/>
      <c r="E476" s="153"/>
      <c r="F476" s="154"/>
      <c r="G476" s="124"/>
      <c r="H476" s="124"/>
      <c r="I476" s="124"/>
      <c r="J476" s="124"/>
      <c r="K476" s="124"/>
      <c r="L476" s="124"/>
      <c r="M476" s="124"/>
    </row>
    <row r="477" spans="4:13">
      <c r="D477" s="124"/>
      <c r="E477" s="153"/>
      <c r="F477" s="154"/>
      <c r="G477" s="124"/>
      <c r="H477" s="124"/>
      <c r="I477" s="124"/>
      <c r="J477" s="124"/>
      <c r="K477" s="124"/>
      <c r="L477" s="124"/>
      <c r="M477" s="124"/>
    </row>
    <row r="478" spans="4:13">
      <c r="D478" s="124"/>
      <c r="E478" s="153"/>
      <c r="F478" s="154"/>
      <c r="G478" s="124"/>
      <c r="H478" s="124"/>
      <c r="I478" s="124"/>
      <c r="J478" s="124"/>
      <c r="K478" s="124"/>
      <c r="L478" s="124"/>
      <c r="M478" s="124"/>
    </row>
    <row r="479" spans="4:13">
      <c r="D479" s="124"/>
      <c r="E479" s="153"/>
      <c r="F479" s="154"/>
      <c r="G479" s="124"/>
      <c r="H479" s="124"/>
      <c r="I479" s="124"/>
      <c r="J479" s="124"/>
      <c r="K479" s="124"/>
      <c r="L479" s="124"/>
      <c r="M479" s="124"/>
    </row>
    <row r="480" spans="4:13">
      <c r="D480" s="124"/>
      <c r="E480" s="153"/>
      <c r="F480" s="154"/>
      <c r="G480" s="124"/>
      <c r="H480" s="124"/>
      <c r="I480" s="124"/>
      <c r="J480" s="124"/>
      <c r="K480" s="124"/>
      <c r="L480" s="124"/>
      <c r="M480" s="124"/>
    </row>
    <row r="481" spans="4:13">
      <c r="D481" s="124"/>
      <c r="E481" s="153"/>
      <c r="F481" s="154"/>
      <c r="G481" s="124"/>
      <c r="H481" s="124"/>
      <c r="I481" s="124"/>
      <c r="J481" s="124"/>
      <c r="K481" s="124"/>
      <c r="L481" s="124"/>
      <c r="M481" s="124"/>
    </row>
    <row r="482" spans="4:13">
      <c r="D482" s="124"/>
      <c r="E482" s="153"/>
      <c r="F482" s="154"/>
      <c r="G482" s="124"/>
      <c r="H482" s="124"/>
      <c r="I482" s="124"/>
      <c r="J482" s="124"/>
      <c r="K482" s="124"/>
      <c r="L482" s="124"/>
      <c r="M482" s="124"/>
    </row>
    <row r="483" spans="4:13">
      <c r="D483" s="124"/>
      <c r="E483" s="153"/>
      <c r="F483" s="154"/>
      <c r="G483" s="124"/>
      <c r="H483" s="124"/>
      <c r="I483" s="124"/>
      <c r="J483" s="124"/>
      <c r="K483" s="124"/>
      <c r="L483" s="124"/>
      <c r="M483" s="124"/>
    </row>
    <row r="484" spans="4:13">
      <c r="D484" s="124"/>
      <c r="E484" s="153"/>
      <c r="F484" s="154"/>
      <c r="G484" s="124"/>
      <c r="H484" s="124"/>
      <c r="I484" s="124"/>
      <c r="J484" s="124"/>
      <c r="K484" s="124"/>
      <c r="L484" s="124"/>
      <c r="M484" s="124"/>
    </row>
    <row r="485" spans="4:13">
      <c r="D485" s="124"/>
      <c r="E485" s="153"/>
      <c r="F485" s="154"/>
      <c r="G485" s="124"/>
      <c r="H485" s="124"/>
      <c r="I485" s="124"/>
      <c r="J485" s="124"/>
      <c r="K485" s="124"/>
      <c r="L485" s="124"/>
      <c r="M485" s="124"/>
    </row>
    <row r="486" spans="4:13">
      <c r="D486" s="124"/>
      <c r="E486" s="153"/>
      <c r="F486" s="154"/>
      <c r="G486" s="124"/>
      <c r="H486" s="124"/>
      <c r="I486" s="124"/>
      <c r="J486" s="124"/>
      <c r="K486" s="124"/>
      <c r="L486" s="124"/>
      <c r="M486" s="124"/>
    </row>
    <row r="487" spans="4:13">
      <c r="D487" s="124"/>
      <c r="E487" s="153"/>
      <c r="F487" s="154"/>
      <c r="G487" s="124"/>
      <c r="H487" s="124"/>
      <c r="I487" s="124"/>
      <c r="J487" s="124"/>
      <c r="K487" s="124"/>
      <c r="L487" s="124"/>
      <c r="M487" s="124"/>
    </row>
    <row r="488" spans="4:13">
      <c r="D488" s="124"/>
      <c r="E488" s="153"/>
      <c r="F488" s="154"/>
      <c r="G488" s="124"/>
      <c r="H488" s="124"/>
      <c r="I488" s="124"/>
      <c r="J488" s="124"/>
      <c r="K488" s="124"/>
      <c r="L488" s="124"/>
      <c r="M488" s="124"/>
    </row>
    <row r="489" spans="4:13">
      <c r="D489" s="124"/>
      <c r="E489" s="153"/>
      <c r="F489" s="154"/>
      <c r="G489" s="124"/>
      <c r="H489" s="124"/>
      <c r="I489" s="124"/>
      <c r="J489" s="124"/>
      <c r="K489" s="124"/>
      <c r="L489" s="124"/>
      <c r="M489" s="124"/>
    </row>
    <row r="490" spans="4:13">
      <c r="D490" s="124"/>
      <c r="E490" s="153"/>
      <c r="F490" s="154"/>
      <c r="G490" s="124"/>
      <c r="H490" s="124"/>
      <c r="I490" s="124"/>
      <c r="J490" s="124"/>
      <c r="K490" s="124"/>
      <c r="L490" s="124"/>
      <c r="M490" s="124"/>
    </row>
    <row r="491" spans="4:13">
      <c r="D491" s="124"/>
      <c r="E491" s="153"/>
      <c r="F491" s="154"/>
      <c r="G491" s="124"/>
      <c r="H491" s="124"/>
      <c r="I491" s="124"/>
      <c r="J491" s="124"/>
      <c r="K491" s="124"/>
      <c r="L491" s="124"/>
      <c r="M491" s="124"/>
    </row>
    <row r="492" spans="4:13">
      <c r="D492" s="124"/>
      <c r="E492" s="153"/>
      <c r="F492" s="154"/>
      <c r="G492" s="124"/>
      <c r="H492" s="124"/>
      <c r="I492" s="124"/>
      <c r="J492" s="124"/>
      <c r="K492" s="124"/>
      <c r="L492" s="124"/>
      <c r="M492" s="124"/>
    </row>
    <row r="493" spans="4:13">
      <c r="D493" s="124"/>
      <c r="E493" s="153"/>
      <c r="F493" s="154"/>
      <c r="G493" s="124"/>
      <c r="H493" s="124"/>
      <c r="I493" s="124"/>
      <c r="J493" s="124"/>
      <c r="K493" s="124"/>
      <c r="L493" s="124"/>
      <c r="M493" s="124"/>
    </row>
    <row r="494" spans="4:13">
      <c r="D494" s="124"/>
      <c r="E494" s="153"/>
      <c r="F494" s="154"/>
      <c r="G494" s="124"/>
      <c r="H494" s="124"/>
      <c r="I494" s="124"/>
      <c r="J494" s="124"/>
      <c r="K494" s="124"/>
      <c r="L494" s="124"/>
      <c r="M494" s="124"/>
    </row>
    <row r="495" spans="4:13">
      <c r="D495" s="124"/>
      <c r="E495" s="153"/>
      <c r="F495" s="154"/>
      <c r="G495" s="124"/>
      <c r="H495" s="124"/>
      <c r="I495" s="124"/>
      <c r="J495" s="124"/>
      <c r="K495" s="124"/>
      <c r="L495" s="124"/>
      <c r="M495" s="124"/>
    </row>
    <row r="496" spans="4:13">
      <c r="D496" s="124"/>
      <c r="E496" s="153"/>
      <c r="F496" s="154"/>
      <c r="G496" s="124"/>
      <c r="H496" s="124"/>
      <c r="I496" s="124"/>
      <c r="J496" s="124"/>
      <c r="K496" s="124"/>
      <c r="L496" s="124"/>
      <c r="M496" s="124"/>
    </row>
    <row r="497" spans="4:13">
      <c r="D497" s="124"/>
      <c r="E497" s="153"/>
      <c r="F497" s="154"/>
      <c r="G497" s="124"/>
      <c r="H497" s="124"/>
      <c r="I497" s="124"/>
      <c r="J497" s="124"/>
      <c r="K497" s="124"/>
      <c r="L497" s="124"/>
      <c r="M497" s="124"/>
    </row>
    <row r="498" spans="4:13">
      <c r="D498" s="124"/>
      <c r="E498" s="153"/>
      <c r="F498" s="154"/>
      <c r="G498" s="124"/>
      <c r="H498" s="124"/>
      <c r="I498" s="124"/>
      <c r="J498" s="124"/>
      <c r="K498" s="124"/>
      <c r="L498" s="124"/>
      <c r="M498" s="124"/>
    </row>
    <row r="499" spans="4:13">
      <c r="D499" s="124"/>
      <c r="E499" s="153"/>
      <c r="F499" s="154"/>
      <c r="G499" s="124"/>
      <c r="H499" s="124"/>
      <c r="I499" s="124"/>
      <c r="J499" s="124"/>
      <c r="K499" s="124"/>
      <c r="L499" s="124"/>
      <c r="M499" s="124"/>
    </row>
    <row r="500" spans="4:13">
      <c r="D500" s="124"/>
      <c r="E500" s="153"/>
      <c r="F500" s="154"/>
      <c r="G500" s="124"/>
      <c r="H500" s="124"/>
      <c r="I500" s="124"/>
      <c r="J500" s="124"/>
      <c r="K500" s="124"/>
      <c r="L500" s="124"/>
      <c r="M500" s="124"/>
    </row>
    <row r="501" spans="4:13">
      <c r="D501" s="124"/>
      <c r="E501" s="153"/>
      <c r="F501" s="154"/>
      <c r="G501" s="124"/>
      <c r="H501" s="124"/>
      <c r="I501" s="124"/>
      <c r="J501" s="124"/>
      <c r="K501" s="124"/>
      <c r="L501" s="124"/>
      <c r="M501" s="124"/>
    </row>
    <row r="502" spans="4:13">
      <c r="D502" s="124"/>
      <c r="E502" s="153"/>
      <c r="F502" s="154"/>
      <c r="G502" s="124"/>
      <c r="H502" s="124"/>
      <c r="I502" s="124"/>
      <c r="J502" s="124"/>
      <c r="K502" s="124"/>
      <c r="L502" s="124"/>
      <c r="M502" s="124"/>
    </row>
    <row r="503" spans="4:13">
      <c r="D503" s="124"/>
      <c r="E503" s="153"/>
      <c r="F503" s="154"/>
      <c r="G503" s="124"/>
      <c r="H503" s="124"/>
      <c r="I503" s="124"/>
      <c r="J503" s="124"/>
      <c r="K503" s="124"/>
      <c r="L503" s="124"/>
      <c r="M503" s="124"/>
    </row>
    <row r="504" spans="4:13">
      <c r="D504" s="124"/>
      <c r="E504" s="153"/>
      <c r="F504" s="154"/>
      <c r="G504" s="124"/>
      <c r="H504" s="124"/>
      <c r="I504" s="124"/>
      <c r="J504" s="124"/>
      <c r="K504" s="124"/>
      <c r="L504" s="124"/>
      <c r="M504" s="124"/>
    </row>
    <row r="505" spans="4:13">
      <c r="D505" s="124"/>
      <c r="E505" s="153"/>
      <c r="F505" s="154"/>
      <c r="G505" s="124"/>
      <c r="H505" s="124"/>
      <c r="I505" s="124"/>
      <c r="J505" s="124"/>
      <c r="K505" s="124"/>
      <c r="L505" s="124"/>
      <c r="M505" s="124"/>
    </row>
    <row r="506" spans="4:13">
      <c r="D506" s="124"/>
      <c r="E506" s="153"/>
      <c r="F506" s="154"/>
      <c r="G506" s="124"/>
      <c r="H506" s="124"/>
      <c r="I506" s="124"/>
      <c r="J506" s="124"/>
      <c r="K506" s="124"/>
      <c r="L506" s="124"/>
      <c r="M506" s="124"/>
    </row>
    <row r="507" spans="4:13">
      <c r="D507" s="124"/>
      <c r="E507" s="153"/>
      <c r="F507" s="154"/>
      <c r="G507" s="124"/>
      <c r="H507" s="124"/>
      <c r="I507" s="124"/>
      <c r="J507" s="124"/>
      <c r="K507" s="124"/>
      <c r="L507" s="124"/>
      <c r="M507" s="124"/>
    </row>
    <row r="508" spans="4:13">
      <c r="D508" s="124"/>
      <c r="E508" s="153"/>
      <c r="F508" s="154"/>
      <c r="G508" s="124"/>
      <c r="H508" s="124"/>
      <c r="I508" s="124"/>
      <c r="J508" s="124"/>
      <c r="K508" s="124"/>
      <c r="L508" s="124"/>
      <c r="M508" s="124"/>
    </row>
    <row r="509" spans="4:13">
      <c r="D509" s="124"/>
      <c r="E509" s="153"/>
      <c r="F509" s="154"/>
      <c r="G509" s="124"/>
      <c r="H509" s="124"/>
      <c r="I509" s="124"/>
      <c r="J509" s="124"/>
      <c r="K509" s="124"/>
      <c r="L509" s="124"/>
      <c r="M509" s="124"/>
    </row>
    <row r="510" spans="4:13">
      <c r="D510" s="124"/>
      <c r="E510" s="153"/>
      <c r="F510" s="154"/>
      <c r="G510" s="124"/>
      <c r="H510" s="124"/>
      <c r="I510" s="124"/>
      <c r="J510" s="124"/>
      <c r="K510" s="124"/>
      <c r="L510" s="124"/>
      <c r="M510" s="124"/>
    </row>
    <row r="511" spans="4:13">
      <c r="D511" s="124"/>
      <c r="E511" s="153"/>
      <c r="F511" s="154"/>
      <c r="G511" s="124"/>
      <c r="H511" s="124"/>
      <c r="I511" s="124"/>
      <c r="J511" s="124"/>
      <c r="K511" s="124"/>
      <c r="L511" s="124"/>
      <c r="M511" s="124"/>
    </row>
    <row r="512" spans="4:13">
      <c r="D512" s="124"/>
      <c r="E512" s="153"/>
      <c r="F512" s="154"/>
      <c r="G512" s="124"/>
      <c r="H512" s="124"/>
      <c r="I512" s="124"/>
      <c r="J512" s="124"/>
      <c r="K512" s="124"/>
      <c r="L512" s="124"/>
      <c r="M512" s="124"/>
    </row>
    <row r="513" spans="4:13">
      <c r="D513" s="124"/>
      <c r="E513" s="153"/>
      <c r="F513" s="154"/>
      <c r="G513" s="124"/>
      <c r="H513" s="124"/>
      <c r="I513" s="124"/>
      <c r="J513" s="124"/>
      <c r="K513" s="124"/>
      <c r="L513" s="124"/>
      <c r="M513" s="124"/>
    </row>
    <row r="514" spans="4:13">
      <c r="D514" s="124"/>
      <c r="E514" s="153"/>
      <c r="F514" s="154"/>
      <c r="G514" s="124"/>
      <c r="H514" s="124"/>
      <c r="I514" s="124"/>
      <c r="J514" s="124"/>
      <c r="K514" s="124"/>
      <c r="L514" s="124"/>
      <c r="M514" s="124"/>
    </row>
    <row r="515" spans="4:13">
      <c r="D515" s="124"/>
      <c r="E515" s="153"/>
      <c r="F515" s="154"/>
      <c r="G515" s="124"/>
      <c r="H515" s="124"/>
      <c r="I515" s="124"/>
      <c r="J515" s="124"/>
      <c r="K515" s="124"/>
      <c r="L515" s="124"/>
      <c r="M515" s="124"/>
    </row>
    <row r="516" spans="4:13">
      <c r="D516" s="124"/>
      <c r="E516" s="153"/>
      <c r="F516" s="154"/>
      <c r="G516" s="124"/>
      <c r="H516" s="124"/>
      <c r="I516" s="124"/>
      <c r="J516" s="124"/>
      <c r="K516" s="124"/>
      <c r="L516" s="124"/>
      <c r="M516" s="124"/>
    </row>
    <row r="517" spans="4:13">
      <c r="D517" s="124"/>
      <c r="E517" s="153"/>
      <c r="F517" s="154"/>
      <c r="G517" s="124"/>
      <c r="H517" s="124"/>
      <c r="I517" s="124"/>
      <c r="J517" s="124"/>
      <c r="K517" s="124"/>
      <c r="L517" s="124"/>
      <c r="M517" s="124"/>
    </row>
    <row r="518" spans="4:13">
      <c r="D518" s="124"/>
      <c r="E518" s="153"/>
      <c r="F518" s="154"/>
      <c r="G518" s="124"/>
      <c r="H518" s="124"/>
      <c r="I518" s="124"/>
      <c r="J518" s="124"/>
      <c r="K518" s="124"/>
      <c r="L518" s="124"/>
      <c r="M518" s="124"/>
    </row>
    <row r="519" spans="4:13">
      <c r="D519" s="124"/>
      <c r="E519" s="153"/>
      <c r="F519" s="154"/>
      <c r="G519" s="124"/>
      <c r="H519" s="124"/>
      <c r="I519" s="124"/>
      <c r="J519" s="124"/>
      <c r="K519" s="124"/>
      <c r="L519" s="124"/>
      <c r="M519" s="124"/>
    </row>
    <row r="520" spans="4:13">
      <c r="D520" s="124"/>
      <c r="E520" s="153"/>
      <c r="F520" s="154"/>
      <c r="G520" s="124"/>
      <c r="H520" s="124"/>
      <c r="I520" s="124"/>
      <c r="J520" s="124"/>
      <c r="K520" s="124"/>
      <c r="L520" s="124"/>
      <c r="M520" s="124"/>
    </row>
    <row r="521" spans="4:13">
      <c r="D521" s="124"/>
      <c r="E521" s="153"/>
      <c r="F521" s="154"/>
      <c r="G521" s="124"/>
      <c r="H521" s="124"/>
      <c r="I521" s="124"/>
      <c r="J521" s="124"/>
      <c r="K521" s="124"/>
      <c r="L521" s="124"/>
      <c r="M521" s="124"/>
    </row>
    <row r="522" spans="4:13">
      <c r="D522" s="124"/>
      <c r="E522" s="153"/>
      <c r="F522" s="154"/>
      <c r="G522" s="124"/>
      <c r="H522" s="124"/>
      <c r="I522" s="124"/>
      <c r="J522" s="124"/>
      <c r="K522" s="124"/>
      <c r="L522" s="124"/>
      <c r="M522" s="124"/>
    </row>
    <row r="523" spans="4:13">
      <c r="D523" s="124"/>
      <c r="E523" s="153"/>
      <c r="F523" s="154"/>
      <c r="G523" s="124"/>
      <c r="H523" s="124"/>
      <c r="I523" s="124"/>
      <c r="J523" s="124"/>
      <c r="K523" s="124"/>
      <c r="L523" s="124"/>
      <c r="M523" s="124"/>
    </row>
    <row r="524" spans="4:13">
      <c r="D524" s="124"/>
      <c r="E524" s="153"/>
      <c r="F524" s="154"/>
      <c r="G524" s="124"/>
      <c r="H524" s="124"/>
      <c r="I524" s="124"/>
      <c r="J524" s="124"/>
      <c r="K524" s="124"/>
      <c r="L524" s="124"/>
      <c r="M524" s="124"/>
    </row>
    <row r="525" spans="4:13">
      <c r="D525" s="124"/>
      <c r="E525" s="153"/>
      <c r="F525" s="154"/>
      <c r="G525" s="124"/>
      <c r="H525" s="124"/>
      <c r="I525" s="124"/>
      <c r="J525" s="124"/>
      <c r="K525" s="124"/>
      <c r="L525" s="124"/>
      <c r="M525" s="124"/>
    </row>
    <row r="526" spans="4:13">
      <c r="D526" s="124"/>
      <c r="E526" s="153"/>
      <c r="F526" s="154"/>
      <c r="G526" s="124"/>
      <c r="H526" s="124"/>
      <c r="I526" s="124"/>
      <c r="J526" s="124"/>
      <c r="K526" s="124"/>
      <c r="L526" s="124"/>
      <c r="M526" s="124"/>
    </row>
    <row r="527" spans="4:13">
      <c r="D527" s="124"/>
      <c r="E527" s="153"/>
      <c r="F527" s="154"/>
      <c r="G527" s="124"/>
      <c r="H527" s="124"/>
      <c r="I527" s="124"/>
      <c r="J527" s="124"/>
      <c r="K527" s="124"/>
      <c r="L527" s="124"/>
      <c r="M527" s="124"/>
    </row>
    <row r="528" spans="4:13">
      <c r="D528" s="124"/>
      <c r="E528" s="153"/>
      <c r="F528" s="154"/>
      <c r="G528" s="124"/>
      <c r="H528" s="124"/>
      <c r="I528" s="124"/>
      <c r="J528" s="124"/>
      <c r="K528" s="124"/>
      <c r="L528" s="124"/>
      <c r="M528" s="124"/>
    </row>
    <row r="529" spans="4:13">
      <c r="D529" s="124"/>
      <c r="E529" s="153"/>
      <c r="F529" s="154"/>
      <c r="G529" s="124"/>
      <c r="H529" s="124"/>
      <c r="I529" s="124"/>
      <c r="J529" s="124"/>
      <c r="K529" s="124"/>
      <c r="L529" s="124"/>
      <c r="M529" s="124"/>
    </row>
    <row r="530" spans="4:13">
      <c r="D530" s="124"/>
      <c r="E530" s="153"/>
      <c r="F530" s="154"/>
      <c r="G530" s="124"/>
      <c r="H530" s="124"/>
      <c r="I530" s="124"/>
      <c r="J530" s="124"/>
      <c r="K530" s="124"/>
      <c r="L530" s="124"/>
      <c r="M530" s="124"/>
    </row>
    <row r="531" spans="4:13">
      <c r="D531" s="124"/>
      <c r="E531" s="153"/>
      <c r="F531" s="154"/>
      <c r="G531" s="124"/>
      <c r="H531" s="124"/>
      <c r="I531" s="124"/>
      <c r="J531" s="124"/>
      <c r="K531" s="124"/>
      <c r="L531" s="124"/>
      <c r="M531" s="124"/>
    </row>
    <row r="532" spans="4:13">
      <c r="D532" s="124"/>
      <c r="E532" s="153"/>
      <c r="F532" s="154"/>
      <c r="G532" s="124"/>
      <c r="H532" s="124"/>
      <c r="I532" s="124"/>
      <c r="J532" s="124"/>
      <c r="K532" s="124"/>
      <c r="L532" s="124"/>
      <c r="M532" s="124"/>
    </row>
    <row r="533" spans="4:13">
      <c r="D533" s="124"/>
      <c r="E533" s="153"/>
      <c r="F533" s="154"/>
      <c r="G533" s="124"/>
      <c r="H533" s="124"/>
      <c r="I533" s="124"/>
      <c r="J533" s="124"/>
      <c r="K533" s="124"/>
      <c r="L533" s="124"/>
      <c r="M533" s="124"/>
    </row>
    <row r="534" spans="4:13">
      <c r="D534" s="124"/>
      <c r="E534" s="153"/>
      <c r="F534" s="154"/>
      <c r="G534" s="124"/>
      <c r="H534" s="124"/>
      <c r="I534" s="124"/>
      <c r="J534" s="124"/>
      <c r="K534" s="124"/>
      <c r="L534" s="124"/>
      <c r="M534" s="124"/>
    </row>
    <row r="535" spans="4:13">
      <c r="D535" s="124"/>
      <c r="E535" s="153"/>
      <c r="F535" s="154"/>
      <c r="G535" s="124"/>
      <c r="H535" s="124"/>
      <c r="I535" s="124"/>
      <c r="J535" s="124"/>
      <c r="K535" s="124"/>
      <c r="L535" s="124"/>
      <c r="M535" s="124"/>
    </row>
    <row r="536" spans="4:13">
      <c r="D536" s="124"/>
      <c r="E536" s="153"/>
      <c r="F536" s="154"/>
      <c r="G536" s="124"/>
      <c r="H536" s="124"/>
      <c r="I536" s="124"/>
      <c r="J536" s="124"/>
      <c r="K536" s="124"/>
      <c r="L536" s="124"/>
      <c r="M536" s="124"/>
    </row>
    <row r="537" spans="4:13">
      <c r="D537" s="124"/>
      <c r="E537" s="153"/>
      <c r="F537" s="154"/>
      <c r="G537" s="124"/>
      <c r="H537" s="124"/>
      <c r="I537" s="124"/>
      <c r="J537" s="124"/>
      <c r="K537" s="124"/>
      <c r="L537" s="124"/>
      <c r="M537" s="124"/>
    </row>
    <row r="538" spans="4:13">
      <c r="D538" s="124"/>
      <c r="E538" s="153"/>
      <c r="F538" s="154"/>
      <c r="G538" s="124"/>
      <c r="H538" s="124"/>
      <c r="I538" s="124"/>
      <c r="J538" s="124"/>
      <c r="K538" s="124"/>
      <c r="L538" s="124"/>
      <c r="M538" s="124"/>
    </row>
    <row r="539" spans="4:13">
      <c r="D539" s="124"/>
      <c r="E539" s="153"/>
      <c r="F539" s="154"/>
      <c r="G539" s="124"/>
      <c r="H539" s="124"/>
      <c r="I539" s="124"/>
      <c r="J539" s="124"/>
      <c r="K539" s="124"/>
      <c r="L539" s="124"/>
      <c r="M539" s="124"/>
    </row>
    <row r="540" spans="4:13">
      <c r="D540" s="124"/>
      <c r="E540" s="153"/>
      <c r="F540" s="154"/>
      <c r="G540" s="124"/>
      <c r="H540" s="124"/>
      <c r="I540" s="124"/>
      <c r="J540" s="124"/>
      <c r="K540" s="124"/>
      <c r="L540" s="124"/>
      <c r="M540" s="124"/>
    </row>
    <row r="541" spans="4:13">
      <c r="D541" s="124"/>
      <c r="E541" s="153"/>
      <c r="F541" s="154"/>
      <c r="G541" s="124"/>
      <c r="H541" s="124"/>
      <c r="I541" s="124"/>
      <c r="J541" s="124"/>
      <c r="K541" s="124"/>
      <c r="L541" s="124"/>
      <c r="M541" s="124"/>
    </row>
    <row r="542" spans="4:13">
      <c r="D542" s="124"/>
      <c r="E542" s="153"/>
      <c r="F542" s="154"/>
      <c r="G542" s="124"/>
      <c r="H542" s="124"/>
      <c r="I542" s="124"/>
      <c r="J542" s="124"/>
      <c r="K542" s="124"/>
      <c r="L542" s="124"/>
      <c r="M542" s="124"/>
    </row>
    <row r="543" spans="4:13">
      <c r="D543" s="124"/>
      <c r="E543" s="153"/>
      <c r="F543" s="154"/>
      <c r="G543" s="124"/>
      <c r="H543" s="124"/>
      <c r="I543" s="124"/>
      <c r="J543" s="124"/>
      <c r="K543" s="124"/>
      <c r="L543" s="124"/>
      <c r="M543" s="124"/>
    </row>
    <row r="544" spans="4:13">
      <c r="D544" s="124"/>
      <c r="E544" s="153"/>
      <c r="F544" s="154"/>
      <c r="G544" s="124"/>
      <c r="H544" s="124"/>
      <c r="I544" s="124"/>
      <c r="J544" s="124"/>
      <c r="K544" s="124"/>
      <c r="L544" s="124"/>
      <c r="M544" s="124"/>
    </row>
    <row r="545" spans="4:13">
      <c r="D545" s="124"/>
      <c r="E545" s="153"/>
      <c r="F545" s="154"/>
      <c r="G545" s="124"/>
      <c r="H545" s="124"/>
      <c r="I545" s="124"/>
      <c r="J545" s="124"/>
      <c r="K545" s="124"/>
      <c r="L545" s="124"/>
      <c r="M545" s="124"/>
    </row>
    <row r="546" spans="4:13">
      <c r="D546" s="124"/>
      <c r="E546" s="153"/>
      <c r="F546" s="154"/>
      <c r="G546" s="124"/>
      <c r="H546" s="124"/>
      <c r="I546" s="124"/>
      <c r="J546" s="124"/>
      <c r="K546" s="124"/>
      <c r="L546" s="124"/>
      <c r="M546" s="124"/>
    </row>
    <row r="547" spans="4:13">
      <c r="D547" s="124"/>
      <c r="E547" s="153"/>
      <c r="F547" s="154"/>
      <c r="G547" s="124"/>
      <c r="H547" s="124"/>
      <c r="I547" s="124"/>
      <c r="J547" s="124"/>
      <c r="K547" s="124"/>
      <c r="L547" s="124"/>
      <c r="M547" s="124"/>
    </row>
    <row r="548" spans="4:13">
      <c r="D548" s="124"/>
      <c r="E548" s="153"/>
      <c r="F548" s="154"/>
      <c r="G548" s="124"/>
      <c r="H548" s="124"/>
      <c r="I548" s="124"/>
      <c r="J548" s="124"/>
      <c r="K548" s="124"/>
      <c r="L548" s="124"/>
      <c r="M548" s="124"/>
    </row>
    <row r="549" spans="4:13">
      <c r="D549" s="124"/>
      <c r="E549" s="153"/>
      <c r="F549" s="154"/>
      <c r="G549" s="124"/>
      <c r="H549" s="124"/>
      <c r="I549" s="124"/>
      <c r="J549" s="124"/>
      <c r="K549" s="124"/>
      <c r="L549" s="124"/>
      <c r="M549" s="124"/>
    </row>
    <row r="550" spans="4:13">
      <c r="D550" s="124"/>
      <c r="E550" s="153"/>
      <c r="F550" s="154"/>
      <c r="G550" s="124"/>
      <c r="H550" s="124"/>
      <c r="I550" s="124"/>
      <c r="J550" s="124"/>
      <c r="K550" s="124"/>
      <c r="L550" s="124"/>
      <c r="M550" s="124"/>
    </row>
    <row r="551" spans="4:13">
      <c r="D551" s="124"/>
      <c r="E551" s="153"/>
      <c r="F551" s="154"/>
      <c r="G551" s="124"/>
      <c r="H551" s="124"/>
      <c r="I551" s="124"/>
      <c r="J551" s="124"/>
      <c r="K551" s="124"/>
      <c r="L551" s="124"/>
      <c r="M551" s="124"/>
    </row>
    <row r="552" spans="4:13">
      <c r="D552" s="124"/>
      <c r="E552" s="153"/>
      <c r="F552" s="154"/>
      <c r="G552" s="124"/>
      <c r="H552" s="124"/>
      <c r="I552" s="124"/>
      <c r="J552" s="124"/>
      <c r="K552" s="124"/>
      <c r="L552" s="124"/>
      <c r="M552" s="124"/>
    </row>
    <row r="553" spans="4:13">
      <c r="D553" s="124"/>
      <c r="E553" s="153"/>
      <c r="F553" s="154"/>
      <c r="G553" s="124"/>
      <c r="H553" s="124"/>
      <c r="I553" s="124"/>
      <c r="J553" s="124"/>
      <c r="K553" s="124"/>
      <c r="L553" s="124"/>
      <c r="M553" s="124"/>
    </row>
    <row r="554" spans="4:13">
      <c r="D554" s="124"/>
      <c r="E554" s="153"/>
      <c r="F554" s="154"/>
      <c r="G554" s="124"/>
      <c r="H554" s="124"/>
      <c r="I554" s="124"/>
      <c r="J554" s="124"/>
      <c r="K554" s="124"/>
      <c r="L554" s="124"/>
      <c r="M554" s="124"/>
    </row>
    <row r="555" spans="4:13">
      <c r="D555" s="124"/>
      <c r="E555" s="153"/>
      <c r="F555" s="154"/>
      <c r="G555" s="124"/>
      <c r="H555" s="124"/>
      <c r="I555" s="124"/>
      <c r="J555" s="124"/>
      <c r="K555" s="124"/>
      <c r="L555" s="124"/>
      <c r="M555" s="124"/>
    </row>
    <row r="556" spans="4:13">
      <c r="D556" s="124"/>
      <c r="E556" s="153"/>
      <c r="F556" s="154"/>
      <c r="G556" s="124"/>
      <c r="H556" s="124"/>
      <c r="I556" s="124"/>
      <c r="J556" s="124"/>
      <c r="K556" s="124"/>
      <c r="L556" s="124"/>
      <c r="M556" s="124"/>
    </row>
    <row r="557" spans="4:13">
      <c r="D557" s="124"/>
      <c r="E557" s="153"/>
      <c r="F557" s="154"/>
      <c r="G557" s="124"/>
      <c r="H557" s="124"/>
      <c r="I557" s="124"/>
      <c r="J557" s="124"/>
      <c r="K557" s="124"/>
      <c r="L557" s="124"/>
      <c r="M557" s="124"/>
    </row>
    <row r="558" spans="4:13">
      <c r="D558" s="124"/>
      <c r="E558" s="153"/>
      <c r="F558" s="154"/>
      <c r="G558" s="124"/>
      <c r="H558" s="124"/>
      <c r="I558" s="124"/>
      <c r="J558" s="124"/>
      <c r="K558" s="124"/>
      <c r="L558" s="124"/>
      <c r="M558" s="124"/>
    </row>
    <row r="559" spans="4:13">
      <c r="D559" s="124"/>
      <c r="E559" s="153"/>
      <c r="F559" s="154"/>
      <c r="G559" s="124"/>
      <c r="H559" s="124"/>
      <c r="I559" s="124"/>
      <c r="J559" s="124"/>
      <c r="K559" s="124"/>
      <c r="L559" s="124"/>
      <c r="M559" s="124"/>
    </row>
    <row r="560" spans="4:13">
      <c r="D560" s="124"/>
      <c r="E560" s="153"/>
      <c r="F560" s="154"/>
      <c r="G560" s="124"/>
      <c r="H560" s="124"/>
      <c r="I560" s="124"/>
      <c r="J560" s="124"/>
      <c r="K560" s="124"/>
      <c r="L560" s="124"/>
      <c r="M560" s="124"/>
    </row>
    <row r="561" spans="4:13">
      <c r="D561" s="124"/>
      <c r="E561" s="153"/>
      <c r="F561" s="154"/>
      <c r="G561" s="124"/>
      <c r="H561" s="124"/>
      <c r="I561" s="124"/>
      <c r="J561" s="124"/>
      <c r="K561" s="124"/>
      <c r="L561" s="124"/>
      <c r="M561" s="124"/>
    </row>
    <row r="562" spans="4:13">
      <c r="D562" s="124"/>
      <c r="E562" s="153"/>
      <c r="F562" s="154"/>
      <c r="G562" s="124"/>
      <c r="H562" s="124"/>
      <c r="I562" s="124"/>
      <c r="J562" s="124"/>
      <c r="K562" s="124"/>
      <c r="L562" s="124"/>
      <c r="M562" s="124"/>
    </row>
    <row r="563" spans="4:13">
      <c r="D563" s="124"/>
      <c r="E563" s="153"/>
      <c r="F563" s="154"/>
      <c r="G563" s="124"/>
      <c r="H563" s="124"/>
      <c r="I563" s="124"/>
      <c r="J563" s="124"/>
      <c r="K563" s="124"/>
      <c r="L563" s="124"/>
      <c r="M563" s="124"/>
    </row>
    <row r="564" spans="4:13">
      <c r="D564" s="124"/>
      <c r="E564" s="153"/>
      <c r="F564" s="154"/>
      <c r="G564" s="124"/>
      <c r="H564" s="124"/>
      <c r="I564" s="124"/>
      <c r="J564" s="124"/>
      <c r="K564" s="124"/>
      <c r="L564" s="124"/>
      <c r="M564" s="124"/>
    </row>
    <row r="565" spans="4:13">
      <c r="D565" s="124"/>
      <c r="E565" s="153"/>
      <c r="F565" s="154"/>
      <c r="G565" s="124"/>
      <c r="H565" s="124"/>
      <c r="I565" s="124"/>
      <c r="J565" s="124"/>
      <c r="K565" s="124"/>
      <c r="L565" s="124"/>
      <c r="M565" s="124"/>
    </row>
    <row r="566" spans="4:13">
      <c r="D566" s="124"/>
      <c r="E566" s="153"/>
      <c r="F566" s="154"/>
      <c r="G566" s="124"/>
      <c r="H566" s="124"/>
      <c r="I566" s="124"/>
      <c r="J566" s="124"/>
      <c r="K566" s="124"/>
      <c r="L566" s="124"/>
      <c r="M566" s="124"/>
    </row>
    <row r="567" spans="4:13">
      <c r="D567" s="124"/>
      <c r="E567" s="153"/>
      <c r="F567" s="154"/>
      <c r="G567" s="124"/>
      <c r="H567" s="124"/>
      <c r="I567" s="124"/>
      <c r="J567" s="124"/>
      <c r="K567" s="124"/>
      <c r="L567" s="124"/>
      <c r="M567" s="124"/>
    </row>
    <row r="568" spans="4:13">
      <c r="D568" s="124"/>
      <c r="E568" s="153"/>
      <c r="F568" s="154"/>
      <c r="G568" s="124"/>
      <c r="H568" s="124"/>
      <c r="I568" s="124"/>
      <c r="J568" s="124"/>
      <c r="K568" s="124"/>
      <c r="L568" s="124"/>
      <c r="M568" s="124"/>
    </row>
    <row r="569" spans="4:13">
      <c r="D569" s="124"/>
      <c r="E569" s="153"/>
      <c r="F569" s="154"/>
      <c r="G569" s="124"/>
      <c r="H569" s="124"/>
      <c r="I569" s="124"/>
      <c r="J569" s="124"/>
      <c r="K569" s="124"/>
      <c r="L569" s="124"/>
      <c r="M569" s="124"/>
    </row>
    <row r="570" spans="4:13">
      <c r="D570" s="124"/>
      <c r="E570" s="153"/>
      <c r="F570" s="154"/>
      <c r="G570" s="124"/>
      <c r="H570" s="124"/>
      <c r="I570" s="124"/>
      <c r="J570" s="124"/>
      <c r="K570" s="124"/>
      <c r="L570" s="124"/>
      <c r="M570" s="124"/>
    </row>
    <row r="571" spans="4:13">
      <c r="D571" s="124"/>
      <c r="E571" s="153"/>
      <c r="F571" s="154"/>
      <c r="G571" s="124"/>
      <c r="H571" s="124"/>
      <c r="I571" s="124"/>
      <c r="J571" s="124"/>
      <c r="K571" s="124"/>
      <c r="L571" s="124"/>
      <c r="M571" s="124"/>
    </row>
    <row r="572" spans="4:13">
      <c r="D572" s="124"/>
      <c r="E572" s="153"/>
      <c r="F572" s="154"/>
      <c r="G572" s="124"/>
      <c r="H572" s="124"/>
      <c r="I572" s="124"/>
      <c r="J572" s="124"/>
      <c r="K572" s="124"/>
      <c r="L572" s="124"/>
      <c r="M572" s="124"/>
    </row>
    <row r="573" spans="4:13">
      <c r="D573" s="124"/>
      <c r="E573" s="153"/>
      <c r="F573" s="154"/>
      <c r="G573" s="124"/>
      <c r="H573" s="124"/>
      <c r="I573" s="124"/>
      <c r="J573" s="124"/>
      <c r="K573" s="124"/>
      <c r="L573" s="124"/>
      <c r="M573" s="124"/>
    </row>
    <row r="574" spans="4:13">
      <c r="D574" s="124"/>
      <c r="E574" s="153"/>
      <c r="F574" s="154"/>
      <c r="G574" s="124"/>
      <c r="H574" s="124"/>
      <c r="I574" s="124"/>
      <c r="J574" s="124"/>
      <c r="K574" s="124"/>
      <c r="L574" s="124"/>
      <c r="M574" s="124"/>
    </row>
    <row r="575" spans="4:13">
      <c r="D575" s="124"/>
      <c r="E575" s="153"/>
      <c r="F575" s="154"/>
      <c r="G575" s="124"/>
      <c r="H575" s="124"/>
      <c r="I575" s="124"/>
      <c r="J575" s="124"/>
      <c r="K575" s="124"/>
      <c r="L575" s="124"/>
      <c r="M575" s="124"/>
    </row>
    <row r="576" spans="4:13">
      <c r="D576" s="124"/>
      <c r="E576" s="153"/>
      <c r="F576" s="154"/>
      <c r="G576" s="124"/>
      <c r="H576" s="124"/>
      <c r="I576" s="124"/>
      <c r="J576" s="124"/>
      <c r="K576" s="124"/>
      <c r="L576" s="124"/>
      <c r="M576" s="124"/>
    </row>
    <row r="577" spans="4:13">
      <c r="D577" s="124"/>
      <c r="E577" s="153"/>
      <c r="F577" s="154"/>
      <c r="G577" s="124"/>
      <c r="H577" s="124"/>
      <c r="I577" s="124"/>
      <c r="J577" s="124"/>
      <c r="K577" s="124"/>
      <c r="L577" s="124"/>
      <c r="M577" s="124"/>
    </row>
    <row r="578" spans="4:13">
      <c r="D578" s="124"/>
      <c r="E578" s="153"/>
      <c r="F578" s="154"/>
      <c r="G578" s="124"/>
      <c r="H578" s="124"/>
      <c r="I578" s="124"/>
      <c r="J578" s="124"/>
      <c r="K578" s="124"/>
      <c r="L578" s="124"/>
      <c r="M578" s="124"/>
    </row>
    <row r="579" spans="4:13">
      <c r="D579" s="124"/>
      <c r="E579" s="153"/>
      <c r="F579" s="154"/>
      <c r="G579" s="124"/>
      <c r="H579" s="124"/>
      <c r="I579" s="124"/>
      <c r="J579" s="124"/>
      <c r="K579" s="124"/>
      <c r="L579" s="124"/>
      <c r="M579" s="124"/>
    </row>
    <row r="580" spans="4:13">
      <c r="D580" s="124"/>
      <c r="E580" s="153"/>
      <c r="F580" s="154"/>
      <c r="G580" s="124"/>
      <c r="H580" s="124"/>
      <c r="I580" s="124"/>
      <c r="J580" s="124"/>
      <c r="K580" s="124"/>
      <c r="L580" s="124"/>
      <c r="M580" s="124"/>
    </row>
    <row r="581" spans="4:13">
      <c r="D581" s="124"/>
      <c r="E581" s="153"/>
      <c r="F581" s="154"/>
      <c r="G581" s="124"/>
      <c r="H581" s="124"/>
      <c r="I581" s="124"/>
      <c r="J581" s="124"/>
      <c r="K581" s="124"/>
      <c r="L581" s="124"/>
      <c r="M581" s="124"/>
    </row>
    <row r="582" spans="4:13">
      <c r="D582" s="124"/>
      <c r="E582" s="153"/>
      <c r="F582" s="154"/>
      <c r="G582" s="124"/>
      <c r="H582" s="124"/>
      <c r="I582" s="124"/>
      <c r="J582" s="124"/>
      <c r="K582" s="124"/>
      <c r="L582" s="124"/>
      <c r="M582" s="124"/>
    </row>
    <row r="583" spans="4:13">
      <c r="D583" s="124"/>
      <c r="E583" s="153"/>
      <c r="F583" s="154"/>
      <c r="G583" s="124"/>
      <c r="H583" s="124"/>
      <c r="I583" s="124"/>
      <c r="J583" s="124"/>
      <c r="K583" s="124"/>
      <c r="L583" s="124"/>
      <c r="M583" s="124"/>
    </row>
    <row r="584" spans="4:13">
      <c r="D584" s="124"/>
      <c r="E584" s="153"/>
      <c r="F584" s="154"/>
      <c r="G584" s="124"/>
      <c r="H584" s="124"/>
      <c r="I584" s="124"/>
      <c r="J584" s="124"/>
      <c r="K584" s="124"/>
      <c r="L584" s="124"/>
      <c r="M584" s="124"/>
    </row>
    <row r="585" spans="4:13">
      <c r="D585" s="124"/>
      <c r="E585" s="153"/>
      <c r="F585" s="154"/>
      <c r="G585" s="124"/>
      <c r="H585" s="124"/>
      <c r="I585" s="124"/>
      <c r="J585" s="124"/>
      <c r="K585" s="124"/>
      <c r="L585" s="124"/>
      <c r="M585" s="124"/>
    </row>
    <row r="586" spans="4:13">
      <c r="D586" s="124"/>
      <c r="E586" s="153"/>
      <c r="F586" s="154"/>
      <c r="G586" s="124"/>
      <c r="H586" s="124"/>
      <c r="I586" s="124"/>
      <c r="J586" s="124"/>
      <c r="K586" s="124"/>
      <c r="L586" s="124"/>
      <c r="M586" s="124"/>
    </row>
    <row r="587" spans="4:13">
      <c r="D587" s="124"/>
      <c r="E587" s="153"/>
      <c r="F587" s="154"/>
      <c r="G587" s="124"/>
      <c r="H587" s="124"/>
      <c r="I587" s="124"/>
      <c r="J587" s="124"/>
      <c r="K587" s="124"/>
      <c r="L587" s="124"/>
      <c r="M587" s="124"/>
    </row>
    <row r="588" spans="4:13">
      <c r="D588" s="124"/>
      <c r="E588" s="153"/>
      <c r="F588" s="154"/>
      <c r="G588" s="124"/>
      <c r="H588" s="124"/>
      <c r="I588" s="124"/>
      <c r="J588" s="124"/>
      <c r="K588" s="124"/>
      <c r="L588" s="124"/>
      <c r="M588" s="124"/>
    </row>
    <row r="589" spans="4:13">
      <c r="D589" s="124"/>
      <c r="E589" s="153"/>
      <c r="F589" s="154"/>
      <c r="G589" s="124"/>
      <c r="H589" s="124"/>
      <c r="I589" s="124"/>
      <c r="J589" s="124"/>
      <c r="K589" s="124"/>
      <c r="L589" s="124"/>
      <c r="M589" s="124"/>
    </row>
    <row r="590" spans="4:13">
      <c r="D590" s="124"/>
      <c r="E590" s="153"/>
      <c r="F590" s="154"/>
      <c r="G590" s="124"/>
      <c r="H590" s="124"/>
      <c r="I590" s="124"/>
      <c r="J590" s="124"/>
      <c r="K590" s="124"/>
      <c r="L590" s="124"/>
      <c r="M590" s="124"/>
    </row>
    <row r="591" spans="4:13">
      <c r="D591" s="124"/>
      <c r="E591" s="153"/>
      <c r="F591" s="154"/>
      <c r="G591" s="124"/>
      <c r="H591" s="124"/>
      <c r="I591" s="124"/>
      <c r="J591" s="124"/>
      <c r="K591" s="124"/>
      <c r="L591" s="124"/>
      <c r="M591" s="124"/>
    </row>
    <row r="592" spans="4:13">
      <c r="D592" s="124"/>
      <c r="E592" s="153"/>
      <c r="F592" s="154"/>
      <c r="G592" s="124"/>
      <c r="H592" s="124"/>
      <c r="I592" s="124"/>
      <c r="J592" s="124"/>
      <c r="K592" s="124"/>
      <c r="L592" s="124"/>
      <c r="M592" s="124"/>
    </row>
    <row r="593" spans="4:13">
      <c r="D593" s="124"/>
      <c r="E593" s="153"/>
      <c r="F593" s="154"/>
      <c r="G593" s="124"/>
      <c r="H593" s="124"/>
      <c r="I593" s="124"/>
      <c r="J593" s="124"/>
      <c r="K593" s="124"/>
      <c r="L593" s="124"/>
      <c r="M593" s="124"/>
    </row>
    <row r="594" spans="4:13">
      <c r="D594" s="124"/>
      <c r="E594" s="153"/>
      <c r="F594" s="154"/>
      <c r="G594" s="124"/>
      <c r="H594" s="124"/>
      <c r="I594" s="124"/>
      <c r="J594" s="124"/>
      <c r="K594" s="124"/>
      <c r="L594" s="124"/>
      <c r="M594" s="124"/>
    </row>
    <row r="595" spans="4:13">
      <c r="D595" s="124"/>
      <c r="E595" s="153"/>
      <c r="F595" s="154"/>
      <c r="G595" s="124"/>
      <c r="H595" s="124"/>
      <c r="I595" s="124"/>
      <c r="J595" s="124"/>
      <c r="K595" s="124"/>
      <c r="L595" s="124"/>
      <c r="M595" s="124"/>
    </row>
    <row r="596" spans="4:13">
      <c r="D596" s="124"/>
      <c r="E596" s="153"/>
      <c r="F596" s="154"/>
      <c r="G596" s="124"/>
      <c r="H596" s="124"/>
      <c r="I596" s="124"/>
      <c r="J596" s="124"/>
      <c r="K596" s="124"/>
      <c r="L596" s="124"/>
      <c r="M596" s="124"/>
    </row>
    <row r="597" spans="4:13">
      <c r="D597" s="124"/>
      <c r="E597" s="153"/>
      <c r="F597" s="154"/>
      <c r="G597" s="124"/>
      <c r="H597" s="124"/>
      <c r="I597" s="124"/>
      <c r="J597" s="124"/>
      <c r="K597" s="124"/>
      <c r="L597" s="124"/>
      <c r="M597" s="124"/>
    </row>
    <row r="598" spans="4:13">
      <c r="D598" s="124"/>
      <c r="E598" s="153"/>
      <c r="F598" s="154"/>
      <c r="G598" s="124"/>
      <c r="H598" s="124"/>
      <c r="I598" s="124"/>
      <c r="J598" s="124"/>
      <c r="K598" s="124"/>
      <c r="L598" s="124"/>
      <c r="M598" s="124"/>
    </row>
    <row r="599" spans="4:13">
      <c r="D599" s="124"/>
      <c r="E599" s="153"/>
      <c r="F599" s="154"/>
      <c r="G599" s="124"/>
      <c r="H599" s="124"/>
      <c r="I599" s="124"/>
      <c r="J599" s="124"/>
      <c r="K599" s="124"/>
      <c r="L599" s="124"/>
      <c r="M599" s="124"/>
    </row>
    <row r="600" spans="4:13">
      <c r="D600" s="124"/>
      <c r="E600" s="153"/>
      <c r="F600" s="154"/>
      <c r="G600" s="124"/>
      <c r="H600" s="124"/>
      <c r="I600" s="124"/>
      <c r="J600" s="124"/>
      <c r="K600" s="124"/>
      <c r="L600" s="124"/>
      <c r="M600" s="124"/>
    </row>
    <row r="601" spans="4:13">
      <c r="D601" s="124"/>
      <c r="E601" s="153"/>
      <c r="F601" s="154"/>
      <c r="G601" s="124"/>
      <c r="H601" s="124"/>
      <c r="I601" s="124"/>
      <c r="J601" s="124"/>
      <c r="K601" s="124"/>
      <c r="L601" s="124"/>
      <c r="M601" s="124"/>
    </row>
    <row r="602" spans="4:13">
      <c r="D602" s="124"/>
      <c r="E602" s="153"/>
      <c r="F602" s="154"/>
      <c r="G602" s="124"/>
      <c r="H602" s="124"/>
      <c r="I602" s="124"/>
      <c r="J602" s="124"/>
      <c r="K602" s="124"/>
      <c r="L602" s="124"/>
      <c r="M602" s="124"/>
    </row>
    <row r="603" spans="4:13">
      <c r="D603" s="124"/>
      <c r="E603" s="153"/>
      <c r="F603" s="154"/>
      <c r="G603" s="124"/>
      <c r="H603" s="124"/>
      <c r="I603" s="124"/>
      <c r="J603" s="124"/>
      <c r="K603" s="124"/>
      <c r="L603" s="124"/>
      <c r="M603" s="124"/>
    </row>
    <row r="604" spans="4:13">
      <c r="D604" s="124"/>
      <c r="E604" s="153"/>
      <c r="F604" s="154"/>
      <c r="G604" s="124"/>
      <c r="H604" s="124"/>
      <c r="I604" s="124"/>
      <c r="J604" s="124"/>
      <c r="K604" s="124"/>
      <c r="L604" s="124"/>
      <c r="M604" s="124"/>
    </row>
    <row r="605" spans="4:13">
      <c r="D605" s="124"/>
      <c r="E605" s="153"/>
      <c r="F605" s="154"/>
      <c r="G605" s="124"/>
      <c r="H605" s="124"/>
      <c r="I605" s="124"/>
      <c r="J605" s="124"/>
      <c r="K605" s="124"/>
      <c r="L605" s="124"/>
      <c r="M605" s="124"/>
    </row>
    <row r="606" spans="4:13">
      <c r="D606" s="124"/>
      <c r="E606" s="153"/>
      <c r="F606" s="154"/>
      <c r="G606" s="124"/>
      <c r="H606" s="124"/>
      <c r="I606" s="124"/>
      <c r="J606" s="124"/>
      <c r="K606" s="124"/>
      <c r="L606" s="124"/>
      <c r="M606" s="124"/>
    </row>
    <row r="607" spans="4:13">
      <c r="D607" s="124"/>
      <c r="E607" s="153"/>
      <c r="F607" s="154"/>
      <c r="G607" s="124"/>
      <c r="H607" s="124"/>
      <c r="I607" s="124"/>
      <c r="J607" s="124"/>
      <c r="K607" s="124"/>
      <c r="L607" s="124"/>
      <c r="M607" s="124"/>
    </row>
    <row r="608" spans="4:13">
      <c r="D608" s="124"/>
      <c r="E608" s="153"/>
      <c r="F608" s="154"/>
      <c r="G608" s="124"/>
      <c r="H608" s="124"/>
      <c r="I608" s="124"/>
      <c r="J608" s="124"/>
      <c r="K608" s="124"/>
      <c r="L608" s="124"/>
      <c r="M608" s="124"/>
    </row>
    <row r="609" spans="4:13">
      <c r="D609" s="124"/>
      <c r="E609" s="153"/>
      <c r="F609" s="154"/>
      <c r="G609" s="124"/>
      <c r="H609" s="124"/>
      <c r="I609" s="124"/>
      <c r="J609" s="124"/>
      <c r="K609" s="124"/>
      <c r="L609" s="124"/>
      <c r="M609" s="124"/>
    </row>
    <row r="610" spans="4:13">
      <c r="D610" s="124"/>
      <c r="E610" s="153"/>
      <c r="F610" s="154"/>
      <c r="G610" s="124"/>
      <c r="H610" s="124"/>
      <c r="I610" s="124"/>
      <c r="J610" s="124"/>
      <c r="K610" s="124"/>
      <c r="L610" s="124"/>
      <c r="M610" s="124"/>
    </row>
    <row r="611" spans="4:13">
      <c r="D611" s="124"/>
      <c r="E611" s="153"/>
      <c r="F611" s="154"/>
      <c r="G611" s="124"/>
      <c r="H611" s="124"/>
      <c r="I611" s="124"/>
      <c r="J611" s="124"/>
      <c r="K611" s="124"/>
      <c r="L611" s="124"/>
      <c r="M611" s="124"/>
    </row>
    <row r="612" spans="4:13">
      <c r="D612" s="124"/>
      <c r="E612" s="153"/>
      <c r="F612" s="154"/>
      <c r="G612" s="124"/>
      <c r="H612" s="124"/>
      <c r="I612" s="124"/>
      <c r="J612" s="124"/>
      <c r="K612" s="124"/>
      <c r="L612" s="124"/>
      <c r="M612" s="124"/>
    </row>
    <row r="613" spans="4:13">
      <c r="D613" s="124"/>
      <c r="E613" s="153"/>
      <c r="F613" s="154"/>
      <c r="G613" s="124"/>
      <c r="H613" s="124"/>
      <c r="I613" s="124"/>
      <c r="J613" s="124"/>
      <c r="K613" s="124"/>
      <c r="L613" s="124"/>
      <c r="M613" s="124"/>
    </row>
    <row r="614" spans="4:13">
      <c r="D614" s="124"/>
      <c r="E614" s="153"/>
      <c r="F614" s="154"/>
      <c r="G614" s="124"/>
      <c r="H614" s="124"/>
      <c r="I614" s="124"/>
      <c r="J614" s="124"/>
      <c r="K614" s="124"/>
      <c r="L614" s="124"/>
      <c r="M614" s="124"/>
    </row>
    <row r="615" spans="4:13">
      <c r="D615" s="124"/>
      <c r="E615" s="153"/>
      <c r="F615" s="154"/>
      <c r="G615" s="124"/>
      <c r="H615" s="124"/>
      <c r="I615" s="124"/>
      <c r="J615" s="124"/>
      <c r="K615" s="124"/>
      <c r="L615" s="124"/>
      <c r="M615" s="124"/>
    </row>
    <row r="616" spans="4:13">
      <c r="D616" s="124"/>
      <c r="E616" s="153"/>
      <c r="F616" s="154"/>
      <c r="G616" s="124"/>
      <c r="H616" s="124"/>
      <c r="I616" s="124"/>
      <c r="J616" s="124"/>
      <c r="K616" s="124"/>
      <c r="L616" s="124"/>
      <c r="M616" s="124"/>
    </row>
    <row r="617" spans="4:13">
      <c r="D617" s="124"/>
      <c r="E617" s="153"/>
      <c r="F617" s="154"/>
      <c r="G617" s="124"/>
      <c r="H617" s="124"/>
      <c r="I617" s="124"/>
      <c r="J617" s="124"/>
      <c r="K617" s="124"/>
      <c r="L617" s="124"/>
      <c r="M617" s="124"/>
    </row>
    <row r="618" spans="4:13">
      <c r="D618" s="124"/>
      <c r="E618" s="153"/>
      <c r="F618" s="154"/>
      <c r="G618" s="124"/>
      <c r="H618" s="124"/>
      <c r="I618" s="124"/>
      <c r="J618" s="124"/>
      <c r="K618" s="124"/>
      <c r="L618" s="124"/>
      <c r="M618" s="124"/>
    </row>
    <row r="619" spans="4:13">
      <c r="D619" s="124"/>
      <c r="E619" s="153"/>
      <c r="F619" s="154"/>
      <c r="G619" s="124"/>
      <c r="H619" s="124"/>
      <c r="I619" s="124"/>
      <c r="J619" s="124"/>
      <c r="K619" s="124"/>
      <c r="L619" s="124"/>
      <c r="M619" s="124"/>
    </row>
    <row r="620" spans="4:13">
      <c r="D620" s="124"/>
      <c r="E620" s="153"/>
      <c r="F620" s="154"/>
      <c r="G620" s="124"/>
      <c r="H620" s="124"/>
      <c r="I620" s="124"/>
      <c r="J620" s="124"/>
      <c r="K620" s="124"/>
      <c r="L620" s="124"/>
      <c r="M620" s="124"/>
    </row>
    <row r="621" spans="4:13">
      <c r="D621" s="124"/>
      <c r="E621" s="153"/>
      <c r="F621" s="154"/>
      <c r="G621" s="124"/>
      <c r="H621" s="124"/>
      <c r="I621" s="124"/>
      <c r="J621" s="124"/>
      <c r="K621" s="124"/>
      <c r="L621" s="124"/>
      <c r="M621" s="124"/>
    </row>
    <row r="622" spans="4:13">
      <c r="D622" s="124"/>
      <c r="E622" s="153"/>
      <c r="F622" s="154"/>
      <c r="G622" s="124"/>
      <c r="H622" s="124"/>
      <c r="I622" s="124"/>
      <c r="J622" s="124"/>
      <c r="K622" s="124"/>
      <c r="L622" s="124"/>
      <c r="M622" s="124"/>
    </row>
    <row r="623" spans="4:13">
      <c r="D623" s="124"/>
      <c r="E623" s="153"/>
      <c r="F623" s="154"/>
      <c r="G623" s="124"/>
      <c r="H623" s="124"/>
      <c r="I623" s="124"/>
      <c r="J623" s="124"/>
      <c r="K623" s="124"/>
      <c r="L623" s="124"/>
      <c r="M623" s="124"/>
    </row>
    <row r="624" spans="4:13">
      <c r="D624" s="124"/>
      <c r="E624" s="153"/>
      <c r="F624" s="154"/>
      <c r="G624" s="124"/>
      <c r="H624" s="124"/>
      <c r="I624" s="124"/>
      <c r="J624" s="124"/>
      <c r="K624" s="124"/>
      <c r="L624" s="124"/>
      <c r="M624" s="124"/>
    </row>
    <row r="625" spans="4:13">
      <c r="D625" s="124"/>
      <c r="E625" s="153"/>
      <c r="F625" s="154"/>
      <c r="G625" s="124"/>
      <c r="H625" s="124"/>
      <c r="I625" s="124"/>
      <c r="J625" s="124"/>
      <c r="K625" s="124"/>
      <c r="L625" s="124"/>
      <c r="M625" s="124"/>
    </row>
    <row r="626" spans="4:13">
      <c r="D626" s="124"/>
      <c r="E626" s="153"/>
      <c r="F626" s="154"/>
      <c r="G626" s="124"/>
      <c r="H626" s="124"/>
      <c r="I626" s="124"/>
      <c r="J626" s="124"/>
      <c r="K626" s="124"/>
      <c r="L626" s="124"/>
      <c r="M626" s="124"/>
    </row>
    <row r="627" spans="4:13">
      <c r="D627" s="124"/>
      <c r="E627" s="153"/>
      <c r="F627" s="154"/>
      <c r="G627" s="124"/>
      <c r="H627" s="124"/>
      <c r="I627" s="124"/>
      <c r="J627" s="124"/>
      <c r="K627" s="124"/>
      <c r="L627" s="124"/>
      <c r="M627" s="124"/>
    </row>
    <row r="628" spans="4:13">
      <c r="D628" s="124"/>
      <c r="E628" s="153"/>
      <c r="F628" s="154"/>
      <c r="G628" s="124"/>
      <c r="H628" s="124"/>
      <c r="I628" s="124"/>
      <c r="J628" s="124"/>
      <c r="K628" s="124"/>
      <c r="L628" s="124"/>
      <c r="M628" s="124"/>
    </row>
    <row r="629" spans="4:13">
      <c r="D629" s="124"/>
      <c r="E629" s="153"/>
      <c r="F629" s="154"/>
      <c r="G629" s="124"/>
      <c r="H629" s="124"/>
      <c r="I629" s="124"/>
      <c r="J629" s="124"/>
      <c r="K629" s="124"/>
      <c r="L629" s="124"/>
      <c r="M629" s="124"/>
    </row>
    <row r="630" spans="4:13">
      <c r="D630" s="124"/>
      <c r="E630" s="153"/>
      <c r="F630" s="154"/>
      <c r="G630" s="124"/>
      <c r="H630" s="124"/>
      <c r="I630" s="124"/>
      <c r="J630" s="124"/>
      <c r="K630" s="124"/>
      <c r="L630" s="124"/>
      <c r="M630" s="124"/>
    </row>
    <row r="631" spans="4:13">
      <c r="D631" s="124"/>
      <c r="E631" s="153"/>
      <c r="F631" s="154"/>
      <c r="G631" s="124"/>
      <c r="H631" s="124"/>
      <c r="I631" s="124"/>
      <c r="J631" s="124"/>
      <c r="K631" s="124"/>
      <c r="L631" s="124"/>
      <c r="M631" s="124"/>
    </row>
    <row r="632" spans="4:13">
      <c r="D632" s="124"/>
      <c r="E632" s="153"/>
      <c r="F632" s="154"/>
      <c r="G632" s="124"/>
      <c r="H632" s="124"/>
      <c r="I632" s="124"/>
      <c r="J632" s="124"/>
      <c r="K632" s="124"/>
      <c r="L632" s="124"/>
      <c r="M632" s="124"/>
    </row>
    <row r="633" spans="4:13">
      <c r="D633" s="124"/>
      <c r="E633" s="153"/>
      <c r="F633" s="154"/>
      <c r="G633" s="124"/>
      <c r="H633" s="124"/>
      <c r="I633" s="124"/>
      <c r="J633" s="124"/>
      <c r="K633" s="124"/>
      <c r="L633" s="124"/>
      <c r="M633" s="124"/>
    </row>
    <row r="634" spans="4:13">
      <c r="D634" s="124"/>
      <c r="E634" s="153"/>
      <c r="F634" s="154"/>
      <c r="G634" s="124"/>
      <c r="H634" s="124"/>
      <c r="I634" s="124"/>
      <c r="J634" s="124"/>
      <c r="K634" s="124"/>
      <c r="L634" s="124"/>
      <c r="M634" s="124"/>
    </row>
    <row r="635" spans="4:13">
      <c r="D635" s="124"/>
      <c r="E635" s="153"/>
      <c r="F635" s="154"/>
      <c r="G635" s="124"/>
      <c r="H635" s="124"/>
      <c r="I635" s="124"/>
      <c r="J635" s="124"/>
      <c r="K635" s="124"/>
      <c r="L635" s="124"/>
      <c r="M635" s="124"/>
    </row>
    <row r="636" spans="4:13">
      <c r="D636" s="124"/>
      <c r="E636" s="153"/>
      <c r="F636" s="154"/>
      <c r="G636" s="124"/>
      <c r="H636" s="124"/>
      <c r="I636" s="124"/>
      <c r="J636" s="124"/>
      <c r="K636" s="124"/>
      <c r="L636" s="124"/>
      <c r="M636" s="124"/>
    </row>
    <row r="637" spans="4:13">
      <c r="D637" s="124"/>
      <c r="E637" s="153"/>
      <c r="F637" s="154"/>
      <c r="G637" s="124"/>
      <c r="H637" s="124"/>
      <c r="I637" s="124"/>
      <c r="J637" s="124"/>
      <c r="K637" s="124"/>
      <c r="L637" s="124"/>
      <c r="M637" s="124"/>
    </row>
    <row r="638" spans="4:13">
      <c r="D638" s="124"/>
      <c r="E638" s="153"/>
      <c r="F638" s="154"/>
      <c r="G638" s="124"/>
      <c r="H638" s="124"/>
      <c r="I638" s="124"/>
      <c r="J638" s="124"/>
      <c r="K638" s="124"/>
      <c r="L638" s="124"/>
      <c r="M638" s="124"/>
    </row>
    <row r="639" spans="4:13">
      <c r="D639" s="124"/>
      <c r="E639" s="153"/>
      <c r="F639" s="154"/>
      <c r="G639" s="124"/>
      <c r="H639" s="124"/>
      <c r="I639" s="124"/>
      <c r="J639" s="124"/>
      <c r="K639" s="124"/>
      <c r="L639" s="124"/>
      <c r="M639" s="124"/>
    </row>
    <row r="640" spans="4:13">
      <c r="D640" s="124"/>
      <c r="E640" s="153"/>
      <c r="F640" s="154"/>
      <c r="G640" s="124"/>
      <c r="H640" s="124"/>
      <c r="I640" s="124"/>
      <c r="J640" s="124"/>
      <c r="K640" s="124"/>
      <c r="L640" s="124"/>
      <c r="M640" s="124"/>
    </row>
    <row r="641" spans="4:13">
      <c r="D641" s="124"/>
      <c r="E641" s="153"/>
      <c r="F641" s="154"/>
      <c r="G641" s="124"/>
      <c r="H641" s="124"/>
      <c r="I641" s="124"/>
      <c r="J641" s="124"/>
      <c r="K641" s="124"/>
      <c r="L641" s="124"/>
      <c r="M641" s="124"/>
    </row>
    <row r="642" spans="4:13">
      <c r="D642" s="124"/>
      <c r="E642" s="153"/>
      <c r="F642" s="154"/>
      <c r="G642" s="124"/>
      <c r="H642" s="124"/>
      <c r="I642" s="124"/>
      <c r="J642" s="124"/>
      <c r="K642" s="124"/>
      <c r="L642" s="124"/>
      <c r="M642" s="124"/>
    </row>
    <row r="643" spans="4:13">
      <c r="D643" s="124"/>
      <c r="E643" s="153"/>
      <c r="F643" s="154"/>
      <c r="G643" s="124"/>
      <c r="H643" s="124"/>
      <c r="I643" s="124"/>
      <c r="J643" s="124"/>
      <c r="K643" s="124"/>
      <c r="L643" s="124"/>
      <c r="M643" s="124"/>
    </row>
    <row r="644" spans="4:13">
      <c r="D644" s="124"/>
      <c r="E644" s="153"/>
      <c r="F644" s="154"/>
      <c r="G644" s="124"/>
      <c r="H644" s="124"/>
      <c r="I644" s="124"/>
      <c r="J644" s="124"/>
      <c r="K644" s="124"/>
      <c r="L644" s="124"/>
      <c r="M644" s="124"/>
    </row>
    <row r="645" spans="4:13">
      <c r="D645" s="124"/>
      <c r="E645" s="153"/>
      <c r="F645" s="154"/>
      <c r="G645" s="124"/>
      <c r="H645" s="124"/>
      <c r="I645" s="124"/>
      <c r="J645" s="124"/>
      <c r="K645" s="124"/>
      <c r="L645" s="124"/>
      <c r="M645" s="124"/>
    </row>
    <row r="646" spans="4:13">
      <c r="D646" s="124"/>
      <c r="E646" s="153"/>
      <c r="F646" s="154"/>
      <c r="G646" s="124"/>
      <c r="H646" s="124"/>
      <c r="I646" s="124"/>
      <c r="J646" s="124"/>
      <c r="K646" s="124"/>
      <c r="L646" s="124"/>
      <c r="M646" s="124"/>
    </row>
    <row r="647" spans="4:13">
      <c r="D647" s="124"/>
      <c r="E647" s="153"/>
      <c r="F647" s="154"/>
      <c r="G647" s="124"/>
      <c r="H647" s="124"/>
      <c r="I647" s="124"/>
      <c r="J647" s="124"/>
      <c r="K647" s="124"/>
      <c r="L647" s="124"/>
      <c r="M647" s="124"/>
    </row>
    <row r="648" spans="4:13">
      <c r="D648" s="124"/>
      <c r="E648" s="153"/>
      <c r="F648" s="154"/>
      <c r="G648" s="124"/>
      <c r="H648" s="124"/>
      <c r="I648" s="124"/>
      <c r="J648" s="124"/>
      <c r="K648" s="124"/>
      <c r="L648" s="124"/>
      <c r="M648" s="124"/>
    </row>
    <row r="649" spans="4:13">
      <c r="D649" s="124"/>
      <c r="E649" s="153"/>
      <c r="F649" s="154"/>
      <c r="G649" s="124"/>
      <c r="H649" s="124"/>
      <c r="I649" s="124"/>
      <c r="J649" s="124"/>
      <c r="K649" s="124"/>
      <c r="L649" s="124"/>
      <c r="M649" s="124"/>
    </row>
    <row r="650" spans="4:13">
      <c r="D650" s="124"/>
      <c r="E650" s="153"/>
      <c r="F650" s="154"/>
      <c r="G650" s="124"/>
      <c r="H650" s="124"/>
      <c r="I650" s="124"/>
      <c r="J650" s="124"/>
      <c r="K650" s="124"/>
      <c r="L650" s="124"/>
      <c r="M650" s="124"/>
    </row>
    <row r="651" spans="4:13">
      <c r="D651" s="124"/>
      <c r="E651" s="153"/>
      <c r="F651" s="154"/>
      <c r="G651" s="124"/>
      <c r="H651" s="124"/>
      <c r="I651" s="124"/>
      <c r="J651" s="124"/>
      <c r="K651" s="124"/>
      <c r="L651" s="124"/>
      <c r="M651" s="124"/>
    </row>
    <row r="652" spans="4:13">
      <c r="D652" s="124"/>
      <c r="E652" s="153"/>
      <c r="F652" s="154"/>
      <c r="G652" s="124"/>
      <c r="H652" s="124"/>
      <c r="I652" s="124"/>
      <c r="J652" s="124"/>
      <c r="K652" s="124"/>
      <c r="L652" s="124"/>
      <c r="M652" s="124"/>
    </row>
    <row r="653" spans="4:13">
      <c r="D653" s="124"/>
      <c r="E653" s="153"/>
      <c r="F653" s="154"/>
      <c r="G653" s="124"/>
      <c r="H653" s="124"/>
      <c r="I653" s="124"/>
      <c r="J653" s="124"/>
      <c r="K653" s="124"/>
      <c r="L653" s="124"/>
      <c r="M653" s="124"/>
    </row>
    <row r="654" spans="4:13">
      <c r="D654" s="124"/>
      <c r="E654" s="153"/>
      <c r="F654" s="154"/>
      <c r="G654" s="124"/>
      <c r="H654" s="124"/>
      <c r="I654" s="124"/>
      <c r="J654" s="124"/>
      <c r="K654" s="124"/>
      <c r="L654" s="124"/>
      <c r="M654" s="124"/>
    </row>
    <row r="655" spans="4:13">
      <c r="D655" s="124"/>
      <c r="E655" s="153"/>
      <c r="F655" s="154"/>
      <c r="G655" s="124"/>
      <c r="H655" s="124"/>
      <c r="I655" s="124"/>
      <c r="J655" s="124"/>
      <c r="K655" s="124"/>
      <c r="L655" s="124"/>
      <c r="M655" s="124"/>
    </row>
    <row r="656" spans="4:13">
      <c r="D656" s="124"/>
      <c r="E656" s="153"/>
      <c r="F656" s="154"/>
      <c r="G656" s="124"/>
      <c r="H656" s="124"/>
      <c r="I656" s="124"/>
      <c r="J656" s="124"/>
      <c r="K656" s="124"/>
      <c r="L656" s="124"/>
      <c r="M656" s="124"/>
    </row>
    <row r="657" spans="4:13">
      <c r="D657" s="124"/>
      <c r="E657" s="153"/>
      <c r="F657" s="154"/>
      <c r="G657" s="124"/>
      <c r="H657" s="124"/>
      <c r="I657" s="124"/>
      <c r="J657" s="124"/>
      <c r="K657" s="124"/>
      <c r="L657" s="124"/>
      <c r="M657" s="124"/>
    </row>
    <row r="658" spans="4:13">
      <c r="D658" s="124"/>
      <c r="E658" s="153"/>
      <c r="F658" s="154"/>
      <c r="G658" s="124"/>
      <c r="H658" s="124"/>
      <c r="I658" s="124"/>
      <c r="J658" s="124"/>
      <c r="K658" s="124"/>
      <c r="L658" s="124"/>
      <c r="M658" s="124"/>
    </row>
    <row r="659" spans="4:13">
      <c r="D659" s="124"/>
      <c r="E659" s="153"/>
      <c r="F659" s="154"/>
      <c r="G659" s="124"/>
      <c r="H659" s="124"/>
      <c r="I659" s="124"/>
      <c r="J659" s="124"/>
      <c r="K659" s="124"/>
      <c r="L659" s="124"/>
      <c r="M659" s="124"/>
    </row>
    <row r="660" spans="4:13">
      <c r="D660" s="124"/>
      <c r="E660" s="153"/>
      <c r="F660" s="154"/>
      <c r="G660" s="124"/>
      <c r="H660" s="124"/>
      <c r="I660" s="124"/>
      <c r="J660" s="124"/>
      <c r="K660" s="124"/>
      <c r="L660" s="124"/>
      <c r="M660" s="124"/>
    </row>
    <row r="661" spans="4:13">
      <c r="D661" s="124"/>
      <c r="E661" s="153"/>
      <c r="F661" s="154"/>
      <c r="G661" s="124"/>
      <c r="H661" s="124"/>
      <c r="I661" s="124"/>
      <c r="J661" s="124"/>
      <c r="K661" s="124"/>
      <c r="L661" s="124"/>
      <c r="M661" s="124"/>
    </row>
    <row r="662" spans="4:13">
      <c r="D662" s="124"/>
      <c r="E662" s="153"/>
      <c r="F662" s="154"/>
      <c r="G662" s="124"/>
      <c r="H662" s="124"/>
      <c r="I662" s="124"/>
      <c r="J662" s="124"/>
      <c r="K662" s="124"/>
      <c r="L662" s="124"/>
      <c r="M662" s="124"/>
    </row>
    <row r="663" spans="4:13">
      <c r="D663" s="124"/>
      <c r="E663" s="153"/>
      <c r="F663" s="154"/>
      <c r="G663" s="124"/>
      <c r="H663" s="124"/>
      <c r="I663" s="124"/>
      <c r="J663" s="124"/>
      <c r="K663" s="124"/>
      <c r="L663" s="124"/>
      <c r="M663" s="124"/>
    </row>
    <row r="664" spans="4:13">
      <c r="D664" s="124"/>
      <c r="E664" s="153"/>
      <c r="F664" s="154"/>
      <c r="G664" s="124"/>
      <c r="H664" s="124"/>
      <c r="I664" s="124"/>
      <c r="J664" s="124"/>
      <c r="K664" s="124"/>
      <c r="L664" s="124"/>
      <c r="M664" s="124"/>
    </row>
    <row r="665" spans="4:13">
      <c r="D665" s="124"/>
      <c r="E665" s="153"/>
      <c r="F665" s="154"/>
      <c r="G665" s="124"/>
      <c r="H665" s="124"/>
      <c r="I665" s="124"/>
      <c r="J665" s="124"/>
      <c r="K665" s="124"/>
      <c r="L665" s="124"/>
      <c r="M665" s="124"/>
    </row>
    <row r="666" spans="4:13">
      <c r="D666" s="124"/>
      <c r="E666" s="153"/>
      <c r="F666" s="154"/>
      <c r="G666" s="124"/>
      <c r="H666" s="124"/>
      <c r="I666" s="124"/>
      <c r="J666" s="124"/>
      <c r="K666" s="124"/>
      <c r="L666" s="124"/>
      <c r="M666" s="124"/>
    </row>
    <row r="667" spans="4:13">
      <c r="D667" s="124"/>
      <c r="E667" s="153"/>
      <c r="F667" s="154"/>
      <c r="G667" s="124"/>
      <c r="H667" s="124"/>
      <c r="I667" s="124"/>
      <c r="J667" s="124"/>
      <c r="K667" s="124"/>
      <c r="L667" s="124"/>
      <c r="M667" s="124"/>
    </row>
    <row r="668" spans="4:13">
      <c r="D668" s="124"/>
      <c r="E668" s="153"/>
      <c r="F668" s="154"/>
      <c r="G668" s="124"/>
      <c r="H668" s="124"/>
      <c r="I668" s="124"/>
      <c r="J668" s="124"/>
      <c r="K668" s="124"/>
      <c r="L668" s="124"/>
      <c r="M668" s="124"/>
    </row>
    <row r="669" spans="4:13">
      <c r="D669" s="124"/>
      <c r="E669" s="153"/>
      <c r="F669" s="154"/>
      <c r="G669" s="124"/>
      <c r="H669" s="124"/>
      <c r="I669" s="124"/>
      <c r="J669" s="124"/>
      <c r="K669" s="124"/>
      <c r="L669" s="124"/>
      <c r="M669" s="124"/>
    </row>
    <row r="670" spans="4:13">
      <c r="D670" s="124"/>
      <c r="E670" s="153"/>
      <c r="F670" s="154"/>
      <c r="G670" s="124"/>
      <c r="H670" s="124"/>
      <c r="I670" s="124"/>
      <c r="J670" s="124"/>
      <c r="K670" s="124"/>
      <c r="L670" s="124"/>
      <c r="M670" s="124"/>
    </row>
    <row r="671" spans="4:13">
      <c r="D671" s="124"/>
      <c r="E671" s="153"/>
      <c r="F671" s="154"/>
      <c r="G671" s="124"/>
      <c r="H671" s="124"/>
      <c r="I671" s="124"/>
      <c r="J671" s="124"/>
      <c r="K671" s="124"/>
      <c r="L671" s="124"/>
      <c r="M671" s="124"/>
    </row>
    <row r="672" spans="4:13">
      <c r="D672" s="124"/>
      <c r="E672" s="153"/>
      <c r="F672" s="154"/>
      <c r="G672" s="124"/>
      <c r="H672" s="124"/>
      <c r="I672" s="124"/>
      <c r="J672" s="124"/>
      <c r="K672" s="124"/>
      <c r="L672" s="124"/>
      <c r="M672" s="124"/>
    </row>
    <row r="673" spans="4:13">
      <c r="D673" s="124"/>
      <c r="E673" s="153"/>
      <c r="F673" s="154"/>
      <c r="G673" s="124"/>
      <c r="H673" s="124"/>
      <c r="I673" s="124"/>
      <c r="J673" s="124"/>
      <c r="K673" s="124"/>
      <c r="L673" s="124"/>
      <c r="M673" s="124"/>
    </row>
    <row r="674" spans="4:13">
      <c r="D674" s="124"/>
      <c r="E674" s="153"/>
      <c r="F674" s="154"/>
      <c r="G674" s="124"/>
      <c r="H674" s="124"/>
      <c r="I674" s="124"/>
      <c r="J674" s="124"/>
      <c r="K674" s="124"/>
      <c r="L674" s="124"/>
      <c r="M674" s="124"/>
    </row>
    <row r="675" spans="4:13">
      <c r="D675" s="124"/>
      <c r="E675" s="153"/>
      <c r="F675" s="154"/>
      <c r="G675" s="124"/>
      <c r="H675" s="124"/>
      <c r="I675" s="124"/>
      <c r="J675" s="124"/>
      <c r="K675" s="124"/>
      <c r="L675" s="124"/>
      <c r="M675" s="124"/>
    </row>
    <row r="676" spans="4:13">
      <c r="D676" s="124"/>
      <c r="E676" s="153"/>
      <c r="F676" s="154"/>
      <c r="G676" s="124"/>
      <c r="H676" s="124"/>
      <c r="I676" s="124"/>
      <c r="J676" s="124"/>
      <c r="K676" s="124"/>
      <c r="L676" s="124"/>
      <c r="M676" s="124"/>
    </row>
    <row r="677" spans="4:13">
      <c r="D677" s="124"/>
      <c r="E677" s="153"/>
      <c r="F677" s="154"/>
      <c r="G677" s="124"/>
      <c r="H677" s="124"/>
      <c r="I677" s="124"/>
      <c r="J677" s="124"/>
      <c r="K677" s="124"/>
      <c r="L677" s="124"/>
      <c r="M677" s="124"/>
    </row>
    <row r="678" spans="4:13">
      <c r="D678" s="124"/>
      <c r="E678" s="153"/>
      <c r="F678" s="154"/>
      <c r="G678" s="124"/>
      <c r="H678" s="124"/>
      <c r="I678" s="124"/>
      <c r="J678" s="124"/>
      <c r="K678" s="124"/>
      <c r="L678" s="124"/>
      <c r="M678" s="124"/>
    </row>
    <row r="679" spans="4:13">
      <c r="D679" s="124"/>
      <c r="E679" s="153"/>
      <c r="F679" s="154"/>
      <c r="G679" s="124"/>
      <c r="H679" s="124"/>
      <c r="I679" s="124"/>
      <c r="J679" s="124"/>
      <c r="K679" s="124"/>
      <c r="L679" s="124"/>
      <c r="M679" s="124"/>
    </row>
    <row r="680" spans="4:13">
      <c r="D680" s="124"/>
      <c r="E680" s="153"/>
      <c r="F680" s="154"/>
      <c r="G680" s="124"/>
      <c r="H680" s="124"/>
      <c r="I680" s="124"/>
      <c r="J680" s="124"/>
      <c r="K680" s="124"/>
      <c r="L680" s="124"/>
      <c r="M680" s="124"/>
    </row>
    <row r="681" spans="4:13">
      <c r="D681" s="124"/>
      <c r="E681" s="153"/>
      <c r="F681" s="154"/>
      <c r="G681" s="124"/>
      <c r="H681" s="124"/>
      <c r="I681" s="124"/>
      <c r="J681" s="124"/>
      <c r="K681" s="124"/>
      <c r="L681" s="124"/>
      <c r="M681" s="124"/>
    </row>
    <row r="682" spans="4:13">
      <c r="D682" s="124"/>
      <c r="E682" s="153"/>
      <c r="F682" s="154"/>
      <c r="G682" s="124"/>
      <c r="H682" s="124"/>
      <c r="I682" s="124"/>
      <c r="J682" s="124"/>
      <c r="K682" s="124"/>
      <c r="L682" s="124"/>
      <c r="M682" s="124"/>
    </row>
    <row r="683" spans="4:13">
      <c r="D683" s="124"/>
      <c r="E683" s="153"/>
      <c r="F683" s="154"/>
      <c r="G683" s="124"/>
      <c r="H683" s="124"/>
      <c r="I683" s="124"/>
      <c r="J683" s="124"/>
      <c r="K683" s="124"/>
      <c r="L683" s="124"/>
      <c r="M683" s="124"/>
    </row>
    <row r="684" spans="4:13">
      <c r="D684" s="124"/>
      <c r="E684" s="153"/>
      <c r="F684" s="154"/>
      <c r="G684" s="124"/>
      <c r="H684" s="124"/>
      <c r="I684" s="124"/>
      <c r="J684" s="124"/>
      <c r="K684" s="124"/>
      <c r="L684" s="124"/>
      <c r="M684" s="124"/>
    </row>
    <row r="685" spans="4:13">
      <c r="D685" s="124"/>
      <c r="E685" s="153"/>
      <c r="F685" s="154"/>
      <c r="G685" s="124"/>
      <c r="H685" s="124"/>
      <c r="I685" s="124"/>
      <c r="J685" s="124"/>
      <c r="K685" s="124"/>
      <c r="L685" s="124"/>
      <c r="M685" s="124"/>
    </row>
    <row r="686" spans="4:13">
      <c r="D686" s="124"/>
      <c r="E686" s="153"/>
      <c r="F686" s="154"/>
      <c r="G686" s="124"/>
      <c r="H686" s="124"/>
      <c r="I686" s="124"/>
      <c r="J686" s="124"/>
      <c r="K686" s="124"/>
      <c r="L686" s="124"/>
      <c r="M686" s="124"/>
    </row>
    <row r="687" spans="4:13">
      <c r="D687" s="124"/>
      <c r="E687" s="153"/>
      <c r="F687" s="154"/>
      <c r="G687" s="124"/>
      <c r="H687" s="124"/>
      <c r="I687" s="124"/>
      <c r="J687" s="124"/>
      <c r="K687" s="124"/>
      <c r="L687" s="124"/>
      <c r="M687" s="124"/>
    </row>
    <row r="688" spans="4:13">
      <c r="D688" s="124"/>
      <c r="E688" s="153"/>
      <c r="F688" s="154"/>
      <c r="G688" s="124"/>
      <c r="H688" s="124"/>
      <c r="I688" s="124"/>
      <c r="J688" s="124"/>
      <c r="K688" s="124"/>
      <c r="L688" s="124"/>
      <c r="M688" s="124"/>
    </row>
    <row r="689" spans="4:13">
      <c r="D689" s="124"/>
      <c r="E689" s="153"/>
      <c r="F689" s="154"/>
      <c r="G689" s="124"/>
      <c r="H689" s="124"/>
      <c r="I689" s="124"/>
      <c r="J689" s="124"/>
      <c r="K689" s="124"/>
      <c r="L689" s="124"/>
      <c r="M689" s="124"/>
    </row>
    <row r="690" spans="4:13">
      <c r="D690" s="124"/>
      <c r="E690" s="153"/>
      <c r="F690" s="154"/>
      <c r="G690" s="124"/>
      <c r="H690" s="124"/>
      <c r="I690" s="124"/>
      <c r="J690" s="124"/>
      <c r="K690" s="124"/>
      <c r="L690" s="124"/>
      <c r="M690" s="124"/>
    </row>
    <row r="691" spans="4:13">
      <c r="D691" s="124"/>
      <c r="E691" s="153"/>
      <c r="F691" s="154"/>
      <c r="G691" s="124"/>
      <c r="H691" s="124"/>
      <c r="I691" s="124"/>
      <c r="J691" s="124"/>
      <c r="K691" s="124"/>
      <c r="L691" s="124"/>
      <c r="M691" s="124"/>
    </row>
    <row r="692" spans="4:13">
      <c r="D692" s="124"/>
      <c r="E692" s="153"/>
      <c r="F692" s="154"/>
      <c r="G692" s="124"/>
      <c r="H692" s="124"/>
      <c r="I692" s="124"/>
      <c r="J692" s="124"/>
      <c r="K692" s="124"/>
      <c r="L692" s="124"/>
      <c r="M692" s="124"/>
    </row>
    <row r="693" spans="4:13">
      <c r="D693" s="124"/>
      <c r="E693" s="153"/>
      <c r="F693" s="154"/>
      <c r="G693" s="124"/>
      <c r="H693" s="124"/>
      <c r="I693" s="124"/>
      <c r="J693" s="124"/>
      <c r="K693" s="124"/>
      <c r="L693" s="124"/>
      <c r="M693" s="124"/>
    </row>
    <row r="694" spans="4:13">
      <c r="D694" s="124"/>
      <c r="E694" s="153"/>
      <c r="F694" s="154"/>
      <c r="G694" s="124"/>
      <c r="H694" s="124"/>
      <c r="I694" s="124"/>
      <c r="J694" s="124"/>
      <c r="K694" s="124"/>
      <c r="L694" s="124"/>
      <c r="M694" s="124"/>
    </row>
    <row r="695" spans="4:13">
      <c r="D695" s="124"/>
      <c r="E695" s="153"/>
      <c r="F695" s="154"/>
      <c r="G695" s="124"/>
      <c r="H695" s="124"/>
      <c r="I695" s="124"/>
      <c r="J695" s="124"/>
      <c r="K695" s="124"/>
      <c r="L695" s="124"/>
      <c r="M695" s="124"/>
    </row>
    <row r="696" spans="4:13">
      <c r="D696" s="124"/>
      <c r="E696" s="153"/>
      <c r="F696" s="154"/>
      <c r="G696" s="124"/>
      <c r="H696" s="124"/>
      <c r="I696" s="124"/>
      <c r="J696" s="124"/>
      <c r="K696" s="124"/>
      <c r="L696" s="124"/>
      <c r="M696" s="124"/>
    </row>
    <row r="697" spans="4:13">
      <c r="D697" s="124"/>
      <c r="E697" s="153"/>
      <c r="F697" s="154"/>
      <c r="G697" s="124"/>
      <c r="H697" s="124"/>
      <c r="I697" s="124"/>
      <c r="J697" s="124"/>
      <c r="K697" s="124"/>
      <c r="L697" s="124"/>
      <c r="M697" s="124"/>
    </row>
    <row r="698" spans="4:13">
      <c r="D698" s="124"/>
      <c r="E698" s="153"/>
      <c r="F698" s="154"/>
      <c r="G698" s="124"/>
      <c r="H698" s="124"/>
      <c r="I698" s="124"/>
      <c r="J698" s="124"/>
      <c r="K698" s="124"/>
      <c r="L698" s="124"/>
      <c r="M698" s="124"/>
    </row>
    <row r="699" spans="4:13">
      <c r="D699" s="124"/>
      <c r="E699" s="153"/>
      <c r="F699" s="154"/>
      <c r="G699" s="124"/>
      <c r="H699" s="124"/>
      <c r="I699" s="124"/>
      <c r="J699" s="124"/>
      <c r="K699" s="124"/>
      <c r="L699" s="124"/>
      <c r="M699" s="124"/>
    </row>
    <row r="700" spans="4:13">
      <c r="D700" s="124"/>
      <c r="E700" s="153"/>
      <c r="F700" s="154"/>
      <c r="G700" s="124"/>
      <c r="H700" s="124"/>
      <c r="I700" s="124"/>
      <c r="J700" s="124"/>
      <c r="K700" s="124"/>
      <c r="L700" s="124"/>
      <c r="M700" s="124"/>
    </row>
    <row r="701" spans="4:13">
      <c r="D701" s="124"/>
      <c r="E701" s="153"/>
      <c r="F701" s="154"/>
      <c r="G701" s="124"/>
      <c r="H701" s="124"/>
      <c r="I701" s="124"/>
      <c r="J701" s="124"/>
      <c r="K701" s="124"/>
      <c r="L701" s="124"/>
      <c r="M701" s="124"/>
    </row>
    <row r="702" spans="4:13">
      <c r="D702" s="124"/>
      <c r="E702" s="153"/>
      <c r="F702" s="154"/>
      <c r="G702" s="124"/>
      <c r="H702" s="124"/>
      <c r="I702" s="124"/>
      <c r="J702" s="124"/>
      <c r="K702" s="124"/>
      <c r="L702" s="124"/>
      <c r="M702" s="124"/>
    </row>
    <row r="703" spans="4:13">
      <c r="D703" s="124"/>
      <c r="E703" s="153"/>
      <c r="F703" s="154"/>
      <c r="G703" s="124"/>
      <c r="H703" s="124"/>
      <c r="I703" s="124"/>
      <c r="J703" s="124"/>
      <c r="K703" s="124"/>
      <c r="L703" s="124"/>
      <c r="M703" s="124"/>
    </row>
    <row r="704" spans="4:13">
      <c r="D704" s="124"/>
      <c r="E704" s="153"/>
      <c r="F704" s="154"/>
      <c r="G704" s="124"/>
      <c r="H704" s="124"/>
      <c r="I704" s="124"/>
      <c r="J704" s="124"/>
      <c r="K704" s="124"/>
      <c r="L704" s="124"/>
      <c r="M704" s="124"/>
    </row>
    <row r="705" spans="4:13">
      <c r="D705" s="124"/>
      <c r="E705" s="153"/>
      <c r="F705" s="154"/>
      <c r="G705" s="124"/>
      <c r="H705" s="124"/>
      <c r="I705" s="124"/>
      <c r="J705" s="124"/>
      <c r="K705" s="124"/>
      <c r="L705" s="124"/>
      <c r="M705" s="124"/>
    </row>
    <row r="706" spans="4:13">
      <c r="D706" s="124"/>
      <c r="E706" s="153"/>
      <c r="F706" s="154"/>
      <c r="G706" s="124"/>
      <c r="H706" s="124"/>
      <c r="I706" s="124"/>
      <c r="J706" s="124"/>
      <c r="K706" s="124"/>
      <c r="L706" s="124"/>
      <c r="M706" s="124"/>
    </row>
    <row r="707" spans="4:13">
      <c r="D707" s="124"/>
      <c r="E707" s="153"/>
      <c r="F707" s="154"/>
      <c r="G707" s="124"/>
      <c r="H707" s="124"/>
      <c r="I707" s="124"/>
      <c r="J707" s="124"/>
      <c r="K707" s="124"/>
      <c r="L707" s="124"/>
      <c r="M707" s="124"/>
    </row>
    <row r="708" spans="4:13">
      <c r="D708" s="124"/>
      <c r="E708" s="153"/>
      <c r="F708" s="154"/>
      <c r="G708" s="124"/>
      <c r="H708" s="124"/>
      <c r="I708" s="124"/>
      <c r="J708" s="124"/>
      <c r="K708" s="124"/>
      <c r="L708" s="124"/>
      <c r="M708" s="124"/>
    </row>
    <row r="709" spans="4:13">
      <c r="D709" s="124"/>
      <c r="E709" s="153"/>
      <c r="F709" s="154"/>
      <c r="G709" s="124"/>
      <c r="H709" s="124"/>
      <c r="I709" s="124"/>
      <c r="J709" s="124"/>
      <c r="K709" s="124"/>
      <c r="L709" s="124"/>
      <c r="M709" s="124"/>
    </row>
    <row r="710" spans="4:13">
      <c r="D710" s="124"/>
      <c r="E710" s="153"/>
      <c r="F710" s="154"/>
      <c r="G710" s="124"/>
      <c r="H710" s="124"/>
      <c r="I710" s="124"/>
      <c r="J710" s="124"/>
      <c r="K710" s="124"/>
      <c r="L710" s="124"/>
      <c r="M710" s="124"/>
    </row>
    <row r="711" spans="4:13">
      <c r="D711" s="124"/>
      <c r="E711" s="153"/>
      <c r="F711" s="154"/>
      <c r="G711" s="124"/>
      <c r="H711" s="124"/>
      <c r="I711" s="124"/>
      <c r="J711" s="124"/>
      <c r="K711" s="124"/>
      <c r="L711" s="124"/>
      <c r="M711" s="124"/>
    </row>
    <row r="712" spans="4:13">
      <c r="D712" s="124"/>
      <c r="E712" s="153"/>
      <c r="F712" s="154"/>
      <c r="G712" s="124"/>
      <c r="H712" s="124"/>
      <c r="I712" s="124"/>
      <c r="J712" s="124"/>
      <c r="K712" s="124"/>
      <c r="L712" s="124"/>
      <c r="M712" s="124"/>
    </row>
    <row r="713" spans="4:13">
      <c r="D713" s="124"/>
      <c r="E713" s="153"/>
      <c r="F713" s="154"/>
      <c r="G713" s="124"/>
      <c r="H713" s="124"/>
      <c r="I713" s="124"/>
      <c r="J713" s="124"/>
      <c r="K713" s="124"/>
      <c r="L713" s="124"/>
      <c r="M713" s="124"/>
    </row>
    <row r="714" spans="4:13">
      <c r="D714" s="124"/>
      <c r="E714" s="153"/>
      <c r="F714" s="154"/>
      <c r="G714" s="124"/>
      <c r="H714" s="124"/>
      <c r="I714" s="124"/>
      <c r="J714" s="124"/>
      <c r="K714" s="124"/>
      <c r="L714" s="124"/>
      <c r="M714" s="124"/>
    </row>
    <row r="715" spans="4:13">
      <c r="D715" s="124"/>
      <c r="E715" s="153"/>
      <c r="F715" s="154"/>
      <c r="G715" s="124"/>
      <c r="H715" s="124"/>
      <c r="I715" s="124"/>
      <c r="J715" s="124"/>
      <c r="K715" s="124"/>
      <c r="L715" s="124"/>
      <c r="M715" s="124"/>
    </row>
    <row r="716" spans="4:13">
      <c r="D716" s="124"/>
      <c r="E716" s="153"/>
      <c r="F716" s="154"/>
      <c r="G716" s="124"/>
      <c r="H716" s="124"/>
      <c r="I716" s="124"/>
      <c r="J716" s="124"/>
      <c r="K716" s="124"/>
      <c r="L716" s="124"/>
      <c r="M716" s="124"/>
    </row>
    <row r="717" spans="4:13">
      <c r="D717" s="124"/>
      <c r="E717" s="153"/>
      <c r="F717" s="154"/>
      <c r="G717" s="124"/>
      <c r="H717" s="124"/>
      <c r="I717" s="124"/>
      <c r="J717" s="124"/>
      <c r="K717" s="124"/>
      <c r="L717" s="124"/>
      <c r="M717" s="124"/>
    </row>
    <row r="718" spans="4:13">
      <c r="D718" s="124"/>
      <c r="E718" s="153"/>
      <c r="F718" s="154"/>
      <c r="G718" s="124"/>
      <c r="H718" s="124"/>
      <c r="I718" s="124"/>
      <c r="J718" s="124"/>
      <c r="K718" s="124"/>
      <c r="L718" s="124"/>
      <c r="M718" s="124"/>
    </row>
    <row r="719" spans="4:13">
      <c r="D719" s="124"/>
      <c r="E719" s="153"/>
      <c r="F719" s="154"/>
      <c r="G719" s="124"/>
      <c r="H719" s="124"/>
      <c r="I719" s="124"/>
      <c r="J719" s="124"/>
      <c r="K719" s="124"/>
      <c r="L719" s="124"/>
      <c r="M719" s="124"/>
    </row>
    <row r="720" spans="4:13">
      <c r="D720" s="124"/>
      <c r="E720" s="153"/>
      <c r="F720" s="154"/>
      <c r="G720" s="124"/>
      <c r="H720" s="124"/>
      <c r="I720" s="124"/>
      <c r="J720" s="124"/>
      <c r="K720" s="124"/>
      <c r="L720" s="124"/>
      <c r="M720" s="124"/>
    </row>
    <row r="721" spans="4:13">
      <c r="D721" s="124"/>
      <c r="E721" s="153"/>
      <c r="F721" s="154"/>
      <c r="G721" s="124"/>
      <c r="H721" s="124"/>
      <c r="I721" s="124"/>
      <c r="J721" s="124"/>
      <c r="K721" s="124"/>
      <c r="L721" s="124"/>
      <c r="M721" s="124"/>
    </row>
    <row r="722" spans="4:13">
      <c r="D722" s="124"/>
      <c r="E722" s="153"/>
      <c r="F722" s="154"/>
      <c r="G722" s="124"/>
      <c r="H722" s="124"/>
      <c r="I722" s="124"/>
      <c r="J722" s="124"/>
      <c r="K722" s="124"/>
      <c r="L722" s="124"/>
      <c r="M722" s="124"/>
    </row>
    <row r="723" spans="4:13">
      <c r="D723" s="124"/>
      <c r="E723" s="153"/>
      <c r="F723" s="154"/>
      <c r="G723" s="124"/>
      <c r="H723" s="124"/>
      <c r="I723" s="124"/>
      <c r="J723" s="124"/>
      <c r="K723" s="124"/>
      <c r="L723" s="124"/>
      <c r="M723" s="124"/>
    </row>
    <row r="724" spans="4:13">
      <c r="D724" s="124"/>
      <c r="E724" s="153"/>
      <c r="F724" s="154"/>
      <c r="G724" s="124"/>
      <c r="H724" s="124"/>
      <c r="I724" s="124"/>
      <c r="J724" s="124"/>
      <c r="K724" s="124"/>
      <c r="L724" s="124"/>
      <c r="M724" s="124"/>
    </row>
    <row r="725" spans="4:13">
      <c r="D725" s="124"/>
      <c r="E725" s="153"/>
      <c r="F725" s="154"/>
      <c r="G725" s="124"/>
      <c r="H725" s="124"/>
      <c r="I725" s="124"/>
      <c r="J725" s="124"/>
      <c r="K725" s="124"/>
      <c r="L725" s="124"/>
      <c r="M725" s="124"/>
    </row>
    <row r="726" spans="4:13">
      <c r="D726" s="124"/>
      <c r="E726" s="153"/>
      <c r="F726" s="154"/>
      <c r="G726" s="124"/>
      <c r="H726" s="124"/>
      <c r="I726" s="124"/>
      <c r="J726" s="124"/>
      <c r="K726" s="124"/>
      <c r="L726" s="124"/>
      <c r="M726" s="124"/>
    </row>
    <row r="727" spans="4:13">
      <c r="D727" s="124"/>
      <c r="E727" s="153"/>
      <c r="F727" s="154"/>
      <c r="G727" s="124"/>
      <c r="H727" s="124"/>
      <c r="I727" s="124"/>
      <c r="J727" s="124"/>
      <c r="K727" s="124"/>
      <c r="L727" s="124"/>
      <c r="M727" s="124"/>
    </row>
    <row r="728" spans="4:13">
      <c r="D728" s="124"/>
      <c r="E728" s="153"/>
      <c r="F728" s="154"/>
      <c r="G728" s="124"/>
      <c r="H728" s="124"/>
      <c r="I728" s="124"/>
      <c r="J728" s="124"/>
      <c r="K728" s="124"/>
      <c r="L728" s="124"/>
      <c r="M728" s="124"/>
    </row>
    <row r="729" spans="4:13">
      <c r="D729" s="124"/>
      <c r="E729" s="153"/>
      <c r="F729" s="154"/>
      <c r="G729" s="124"/>
      <c r="H729" s="124"/>
      <c r="I729" s="124"/>
      <c r="J729" s="124"/>
      <c r="K729" s="124"/>
      <c r="L729" s="124"/>
      <c r="M729" s="124"/>
    </row>
    <row r="730" spans="4:13">
      <c r="D730" s="124"/>
      <c r="E730" s="153"/>
      <c r="F730" s="154"/>
      <c r="G730" s="124"/>
      <c r="H730" s="124"/>
      <c r="I730" s="124"/>
      <c r="J730" s="124"/>
      <c r="K730" s="124"/>
      <c r="L730" s="124"/>
      <c r="M730" s="124"/>
    </row>
    <row r="731" spans="4:13">
      <c r="D731" s="124"/>
      <c r="E731" s="153"/>
      <c r="F731" s="154"/>
      <c r="G731" s="124"/>
      <c r="H731" s="124"/>
      <c r="I731" s="124"/>
      <c r="J731" s="124"/>
      <c r="K731" s="124"/>
      <c r="L731" s="124"/>
      <c r="M731" s="124"/>
    </row>
    <row r="732" spans="4:13">
      <c r="D732" s="124"/>
      <c r="E732" s="153"/>
      <c r="F732" s="154"/>
      <c r="G732" s="124"/>
      <c r="H732" s="124"/>
      <c r="I732" s="124"/>
      <c r="J732" s="124"/>
      <c r="K732" s="124"/>
      <c r="L732" s="124"/>
      <c r="M732" s="124"/>
    </row>
    <row r="733" spans="4:13">
      <c r="D733" s="124"/>
      <c r="E733" s="153"/>
      <c r="F733" s="154"/>
      <c r="G733" s="124"/>
      <c r="H733" s="124"/>
      <c r="I733" s="124"/>
      <c r="J733" s="124"/>
      <c r="K733" s="124"/>
      <c r="L733" s="124"/>
      <c r="M733" s="124"/>
    </row>
    <row r="734" spans="4:13">
      <c r="D734" s="124"/>
      <c r="E734" s="153"/>
      <c r="F734" s="154"/>
      <c r="G734" s="124"/>
      <c r="H734" s="124"/>
      <c r="I734" s="124"/>
      <c r="J734" s="124"/>
      <c r="K734" s="124"/>
      <c r="L734" s="124"/>
      <c r="M734" s="124"/>
    </row>
    <row r="735" spans="4:13">
      <c r="D735" s="124"/>
      <c r="E735" s="153"/>
      <c r="F735" s="154"/>
      <c r="G735" s="124"/>
      <c r="H735" s="124"/>
      <c r="I735" s="124"/>
      <c r="J735" s="124"/>
      <c r="K735" s="124"/>
      <c r="L735" s="124"/>
      <c r="M735" s="124"/>
    </row>
    <row r="736" spans="4:13">
      <c r="D736" s="124"/>
      <c r="E736" s="153"/>
      <c r="F736" s="154"/>
      <c r="G736" s="124"/>
      <c r="H736" s="124"/>
      <c r="I736" s="124"/>
      <c r="J736" s="124"/>
      <c r="K736" s="124"/>
      <c r="L736" s="124"/>
      <c r="M736" s="124"/>
    </row>
    <row r="737" spans="4:13">
      <c r="D737" s="124"/>
      <c r="E737" s="153"/>
      <c r="F737" s="154"/>
      <c r="G737" s="124"/>
      <c r="H737" s="124"/>
      <c r="I737" s="124"/>
      <c r="J737" s="124"/>
      <c r="K737" s="124"/>
      <c r="L737" s="124"/>
      <c r="M737" s="124"/>
    </row>
    <row r="738" spans="4:13">
      <c r="D738" s="124"/>
      <c r="E738" s="153"/>
      <c r="F738" s="154"/>
      <c r="G738" s="124"/>
      <c r="H738" s="124"/>
      <c r="I738" s="124"/>
      <c r="J738" s="124"/>
      <c r="K738" s="124"/>
      <c r="L738" s="124"/>
      <c r="M738" s="124"/>
    </row>
    <row r="739" spans="4:13">
      <c r="D739" s="124"/>
      <c r="E739" s="153"/>
      <c r="F739" s="154"/>
      <c r="G739" s="124"/>
      <c r="H739" s="124"/>
      <c r="I739" s="124"/>
      <c r="J739" s="124"/>
      <c r="K739" s="124"/>
      <c r="L739" s="124"/>
      <c r="M739" s="124"/>
    </row>
    <row r="740" spans="4:13">
      <c r="D740" s="124"/>
      <c r="E740" s="153"/>
      <c r="F740" s="154"/>
      <c r="G740" s="124"/>
      <c r="H740" s="124"/>
      <c r="I740" s="124"/>
      <c r="J740" s="124"/>
      <c r="K740" s="124"/>
      <c r="L740" s="124"/>
      <c r="M740" s="124"/>
    </row>
    <row r="741" spans="4:13">
      <c r="D741" s="124"/>
      <c r="E741" s="153"/>
      <c r="F741" s="154"/>
      <c r="G741" s="124"/>
      <c r="H741" s="124"/>
      <c r="I741" s="124"/>
      <c r="J741" s="124"/>
      <c r="K741" s="124"/>
      <c r="L741" s="124"/>
      <c r="M741" s="124"/>
    </row>
    <row r="742" spans="4:13">
      <c r="D742" s="124"/>
      <c r="E742" s="153"/>
      <c r="F742" s="154"/>
      <c r="G742" s="124"/>
      <c r="H742" s="124"/>
      <c r="I742" s="124"/>
      <c r="J742" s="124"/>
      <c r="K742" s="124"/>
      <c r="L742" s="124"/>
      <c r="M742" s="124"/>
    </row>
    <row r="743" spans="4:13">
      <c r="D743" s="124"/>
      <c r="E743" s="153"/>
      <c r="F743" s="154"/>
      <c r="G743" s="124"/>
      <c r="H743" s="124"/>
      <c r="I743" s="124"/>
      <c r="J743" s="124"/>
      <c r="K743" s="124"/>
      <c r="L743" s="124"/>
      <c r="M743" s="124"/>
    </row>
    <row r="744" spans="4:13">
      <c r="D744" s="124"/>
      <c r="E744" s="153"/>
      <c r="F744" s="154"/>
      <c r="G744" s="124"/>
      <c r="H744" s="124"/>
      <c r="I744" s="124"/>
      <c r="J744" s="124"/>
      <c r="K744" s="124"/>
      <c r="L744" s="124"/>
      <c r="M744" s="124"/>
    </row>
    <row r="745" spans="4:13">
      <c r="D745" s="124"/>
      <c r="E745" s="153"/>
      <c r="F745" s="154"/>
      <c r="G745" s="124"/>
      <c r="H745" s="124"/>
      <c r="I745" s="124"/>
      <c r="J745" s="124"/>
      <c r="K745" s="124"/>
      <c r="L745" s="124"/>
      <c r="M745" s="124"/>
    </row>
    <row r="746" spans="4:13">
      <c r="D746" s="124"/>
      <c r="E746" s="153"/>
      <c r="F746" s="154"/>
      <c r="G746" s="124"/>
      <c r="H746" s="124"/>
      <c r="I746" s="124"/>
      <c r="J746" s="124"/>
      <c r="K746" s="124"/>
      <c r="L746" s="124"/>
      <c r="M746" s="124"/>
    </row>
    <row r="747" spans="4:13">
      <c r="D747" s="124"/>
      <c r="E747" s="153"/>
      <c r="F747" s="154"/>
      <c r="G747" s="124"/>
      <c r="H747" s="124"/>
      <c r="I747" s="124"/>
      <c r="J747" s="124"/>
      <c r="K747" s="124"/>
      <c r="L747" s="124"/>
      <c r="M747" s="124"/>
    </row>
    <row r="748" spans="4:13">
      <c r="D748" s="124"/>
      <c r="E748" s="153"/>
      <c r="F748" s="154"/>
      <c r="G748" s="124"/>
      <c r="H748" s="124"/>
      <c r="I748" s="124"/>
      <c r="J748" s="124"/>
      <c r="K748" s="124"/>
      <c r="L748" s="124"/>
      <c r="M748" s="124"/>
    </row>
    <row r="749" spans="4:13">
      <c r="D749" s="124"/>
      <c r="E749" s="153"/>
      <c r="F749" s="154"/>
      <c r="G749" s="124"/>
      <c r="H749" s="124"/>
      <c r="I749" s="124"/>
      <c r="J749" s="124"/>
      <c r="K749" s="124"/>
      <c r="L749" s="124"/>
      <c r="M749" s="124"/>
    </row>
    <row r="750" spans="4:13">
      <c r="D750" s="124"/>
      <c r="E750" s="153"/>
      <c r="F750" s="154"/>
      <c r="G750" s="124"/>
      <c r="H750" s="124"/>
      <c r="I750" s="124"/>
      <c r="J750" s="124"/>
      <c r="K750" s="124"/>
      <c r="L750" s="124"/>
      <c r="M750" s="124"/>
    </row>
    <row r="751" spans="4:13">
      <c r="D751" s="124"/>
      <c r="E751" s="153"/>
      <c r="F751" s="154"/>
      <c r="G751" s="124"/>
      <c r="H751" s="124"/>
      <c r="I751" s="124"/>
      <c r="J751" s="124"/>
      <c r="K751" s="124"/>
      <c r="L751" s="124"/>
      <c r="M751" s="124"/>
    </row>
    <row r="752" spans="4:13">
      <c r="D752" s="124"/>
      <c r="E752" s="153"/>
      <c r="F752" s="154"/>
      <c r="G752" s="124"/>
      <c r="H752" s="124"/>
      <c r="I752" s="124"/>
      <c r="J752" s="124"/>
      <c r="K752" s="124"/>
      <c r="L752" s="124"/>
      <c r="M752" s="124"/>
    </row>
    <row r="753" spans="4:13">
      <c r="D753" s="124"/>
      <c r="E753" s="153"/>
      <c r="F753" s="154"/>
      <c r="G753" s="124"/>
      <c r="H753" s="124"/>
      <c r="I753" s="124"/>
      <c r="J753" s="124"/>
      <c r="K753" s="124"/>
      <c r="L753" s="124"/>
      <c r="M753" s="124"/>
    </row>
    <row r="754" spans="4:13">
      <c r="D754" s="124"/>
      <c r="E754" s="153"/>
      <c r="F754" s="154"/>
      <c r="G754" s="124"/>
      <c r="H754" s="124"/>
      <c r="I754" s="124"/>
      <c r="J754" s="124"/>
      <c r="K754" s="124"/>
      <c r="L754" s="124"/>
      <c r="M754" s="124"/>
    </row>
    <row r="755" spans="4:13">
      <c r="D755" s="124"/>
      <c r="E755" s="153"/>
      <c r="F755" s="154"/>
      <c r="G755" s="124"/>
      <c r="H755" s="124"/>
      <c r="I755" s="124"/>
      <c r="J755" s="124"/>
      <c r="K755" s="124"/>
      <c r="L755" s="124"/>
      <c r="M755" s="124"/>
    </row>
    <row r="756" spans="4:13">
      <c r="D756" s="124"/>
      <c r="E756" s="153"/>
      <c r="F756" s="154"/>
      <c r="G756" s="124"/>
      <c r="H756" s="124"/>
      <c r="I756" s="124"/>
      <c r="J756" s="124"/>
      <c r="K756" s="124"/>
      <c r="L756" s="124"/>
      <c r="M756" s="124"/>
    </row>
    <row r="757" spans="4:13">
      <c r="D757" s="124"/>
      <c r="E757" s="153"/>
      <c r="F757" s="154"/>
      <c r="G757" s="124"/>
      <c r="H757" s="124"/>
      <c r="I757" s="124"/>
      <c r="J757" s="124"/>
      <c r="K757" s="124"/>
      <c r="L757" s="124"/>
      <c r="M757" s="124"/>
    </row>
    <row r="758" spans="4:13">
      <c r="D758" s="124"/>
      <c r="E758" s="153"/>
      <c r="F758" s="154"/>
      <c r="G758" s="124"/>
      <c r="H758" s="124"/>
      <c r="I758" s="124"/>
      <c r="J758" s="124"/>
      <c r="K758" s="124"/>
      <c r="L758" s="124"/>
      <c r="M758" s="124"/>
    </row>
    <row r="759" spans="4:13">
      <c r="D759" s="124"/>
      <c r="E759" s="153"/>
      <c r="F759" s="154"/>
      <c r="G759" s="124"/>
      <c r="H759" s="124"/>
      <c r="I759" s="124"/>
      <c r="J759" s="124"/>
      <c r="K759" s="124"/>
      <c r="L759" s="124"/>
      <c r="M759" s="124"/>
    </row>
    <row r="760" spans="4:13">
      <c r="D760" s="124"/>
      <c r="E760" s="153"/>
      <c r="F760" s="154"/>
      <c r="G760" s="124"/>
      <c r="H760" s="124"/>
      <c r="I760" s="124"/>
      <c r="J760" s="124"/>
      <c r="K760" s="124"/>
      <c r="L760" s="124"/>
      <c r="M760" s="124"/>
    </row>
    <row r="761" spans="4:13">
      <c r="D761" s="124"/>
      <c r="E761" s="153"/>
      <c r="F761" s="154"/>
      <c r="G761" s="124"/>
      <c r="H761" s="124"/>
      <c r="I761" s="124"/>
      <c r="J761" s="124"/>
      <c r="K761" s="124"/>
      <c r="L761" s="124"/>
      <c r="M761" s="124"/>
    </row>
    <row r="762" spans="4:13">
      <c r="D762" s="124"/>
      <c r="E762" s="153"/>
      <c r="F762" s="154"/>
      <c r="G762" s="124"/>
      <c r="H762" s="124"/>
      <c r="I762" s="124"/>
      <c r="J762" s="124"/>
      <c r="K762" s="124"/>
      <c r="L762" s="124"/>
      <c r="M762" s="124"/>
    </row>
    <row r="763" spans="4:13">
      <c r="D763" s="124"/>
      <c r="E763" s="153"/>
      <c r="F763" s="154"/>
      <c r="G763" s="124"/>
      <c r="H763" s="124"/>
      <c r="I763" s="124"/>
      <c r="J763" s="124"/>
      <c r="K763" s="124"/>
      <c r="L763" s="124"/>
      <c r="M763" s="124"/>
    </row>
    <row r="764" spans="4:13">
      <c r="D764" s="124"/>
      <c r="E764" s="153"/>
      <c r="F764" s="154"/>
      <c r="G764" s="124"/>
      <c r="H764" s="124"/>
      <c r="I764" s="124"/>
      <c r="J764" s="124"/>
      <c r="K764" s="124"/>
      <c r="L764" s="124"/>
      <c r="M764" s="124"/>
    </row>
    <row r="765" spans="4:13">
      <c r="D765" s="124"/>
      <c r="E765" s="153"/>
      <c r="F765" s="154"/>
      <c r="G765" s="124"/>
      <c r="H765" s="124"/>
      <c r="I765" s="124"/>
      <c r="J765" s="124"/>
      <c r="K765" s="124"/>
      <c r="L765" s="124"/>
      <c r="M765" s="124"/>
    </row>
    <row r="766" spans="4:13">
      <c r="D766" s="124"/>
      <c r="E766" s="153"/>
      <c r="F766" s="154"/>
      <c r="G766" s="124"/>
      <c r="H766" s="124"/>
      <c r="I766" s="124"/>
      <c r="J766" s="124"/>
      <c r="K766" s="124"/>
      <c r="L766" s="124"/>
      <c r="M766" s="124"/>
    </row>
    <row r="767" spans="4:13">
      <c r="D767" s="124"/>
      <c r="E767" s="153"/>
      <c r="F767" s="154"/>
      <c r="G767" s="124"/>
      <c r="H767" s="124"/>
      <c r="I767" s="124"/>
      <c r="J767" s="124"/>
      <c r="K767" s="124"/>
      <c r="L767" s="124"/>
      <c r="M767" s="124"/>
    </row>
    <row r="768" spans="4:13">
      <c r="D768" s="124"/>
      <c r="E768" s="153"/>
      <c r="F768" s="154"/>
      <c r="G768" s="124"/>
      <c r="H768" s="124"/>
      <c r="I768" s="124"/>
      <c r="J768" s="124"/>
      <c r="K768" s="124"/>
      <c r="L768" s="124"/>
      <c r="M768" s="124"/>
    </row>
    <row r="769" spans="4:13">
      <c r="D769" s="124"/>
      <c r="E769" s="153"/>
      <c r="F769" s="154"/>
      <c r="G769" s="124"/>
      <c r="H769" s="124"/>
      <c r="I769" s="124"/>
      <c r="J769" s="124"/>
      <c r="K769" s="124"/>
      <c r="L769" s="124"/>
      <c r="M769" s="124"/>
    </row>
    <row r="770" spans="4:13">
      <c r="D770" s="124"/>
      <c r="E770" s="153"/>
      <c r="F770" s="154"/>
      <c r="G770" s="124"/>
      <c r="H770" s="124"/>
      <c r="I770" s="124"/>
      <c r="J770" s="124"/>
      <c r="K770" s="124"/>
      <c r="L770" s="124"/>
      <c r="M770" s="124"/>
    </row>
    <row r="771" spans="4:13">
      <c r="D771" s="124"/>
      <c r="E771" s="153"/>
      <c r="F771" s="154"/>
      <c r="G771" s="124"/>
      <c r="H771" s="124"/>
      <c r="I771" s="124"/>
      <c r="J771" s="124"/>
      <c r="K771" s="124"/>
      <c r="L771" s="124"/>
      <c r="M771" s="124"/>
    </row>
    <row r="772" spans="4:13">
      <c r="D772" s="124"/>
      <c r="E772" s="153"/>
      <c r="F772" s="154"/>
      <c r="G772" s="124"/>
      <c r="H772" s="124"/>
      <c r="I772" s="124"/>
      <c r="J772" s="124"/>
      <c r="K772" s="124"/>
      <c r="L772" s="124"/>
      <c r="M772" s="124"/>
    </row>
    <row r="773" spans="4:13">
      <c r="D773" s="124"/>
      <c r="E773" s="153"/>
      <c r="F773" s="154"/>
      <c r="G773" s="124"/>
      <c r="H773" s="124"/>
      <c r="I773" s="124"/>
      <c r="J773" s="124"/>
      <c r="K773" s="124"/>
      <c r="L773" s="124"/>
      <c r="M773" s="124"/>
    </row>
    <row r="774" spans="4:13">
      <c r="D774" s="124"/>
      <c r="E774" s="153"/>
      <c r="F774" s="154"/>
      <c r="G774" s="124"/>
      <c r="H774" s="124"/>
      <c r="I774" s="124"/>
      <c r="J774" s="124"/>
      <c r="K774" s="124"/>
      <c r="L774" s="124"/>
      <c r="M774" s="124"/>
    </row>
    <row r="775" spans="4:13">
      <c r="D775" s="124"/>
      <c r="E775" s="153"/>
      <c r="F775" s="154"/>
      <c r="G775" s="124"/>
      <c r="H775" s="124"/>
      <c r="I775" s="124"/>
      <c r="J775" s="124"/>
      <c r="K775" s="124"/>
      <c r="L775" s="124"/>
      <c r="M775" s="124"/>
    </row>
    <row r="776" spans="4:13">
      <c r="D776" s="124"/>
      <c r="E776" s="153"/>
      <c r="F776" s="154"/>
      <c r="G776" s="124"/>
      <c r="H776" s="124"/>
      <c r="I776" s="124"/>
      <c r="J776" s="124"/>
      <c r="K776" s="124"/>
      <c r="L776" s="124"/>
      <c r="M776" s="124"/>
    </row>
    <row r="777" spans="4:13">
      <c r="D777" s="124"/>
      <c r="E777" s="153"/>
      <c r="F777" s="154"/>
      <c r="G777" s="124"/>
      <c r="H777" s="124"/>
      <c r="I777" s="124"/>
      <c r="J777" s="124"/>
      <c r="K777" s="124"/>
      <c r="L777" s="124"/>
      <c r="M777" s="124"/>
    </row>
    <row r="778" spans="4:13">
      <c r="D778" s="124"/>
      <c r="E778" s="153"/>
      <c r="F778" s="154"/>
      <c r="G778" s="124"/>
      <c r="H778" s="124"/>
      <c r="I778" s="124"/>
      <c r="J778" s="124"/>
      <c r="K778" s="124"/>
      <c r="L778" s="124"/>
      <c r="M778" s="124"/>
    </row>
    <row r="779" spans="4:13">
      <c r="D779" s="124"/>
      <c r="E779" s="153"/>
      <c r="F779" s="154"/>
      <c r="G779" s="124"/>
      <c r="H779" s="124"/>
      <c r="I779" s="124"/>
      <c r="J779" s="124"/>
      <c r="K779" s="124"/>
      <c r="L779" s="124"/>
      <c r="M779" s="124"/>
    </row>
    <row r="780" spans="4:13">
      <c r="D780" s="124"/>
      <c r="E780" s="153"/>
      <c r="F780" s="154"/>
      <c r="G780" s="124"/>
      <c r="H780" s="124"/>
      <c r="I780" s="124"/>
      <c r="J780" s="124"/>
      <c r="K780" s="124"/>
      <c r="L780" s="124"/>
      <c r="M780" s="124"/>
    </row>
    <row r="781" spans="4:13">
      <c r="D781" s="124"/>
      <c r="E781" s="153"/>
      <c r="F781" s="154"/>
      <c r="G781" s="124"/>
      <c r="H781" s="124"/>
      <c r="I781" s="124"/>
      <c r="J781" s="124"/>
      <c r="K781" s="124"/>
      <c r="L781" s="124"/>
      <c r="M781" s="124"/>
    </row>
    <row r="782" spans="4:13">
      <c r="D782" s="124"/>
      <c r="E782" s="153"/>
      <c r="F782" s="154"/>
      <c r="G782" s="124"/>
      <c r="H782" s="124"/>
      <c r="I782" s="124"/>
      <c r="J782" s="124"/>
      <c r="K782" s="124"/>
      <c r="L782" s="124"/>
      <c r="M782" s="124"/>
    </row>
    <row r="783" spans="4:13">
      <c r="D783" s="124"/>
      <c r="E783" s="153"/>
      <c r="F783" s="154"/>
      <c r="G783" s="124"/>
      <c r="H783" s="124"/>
      <c r="I783" s="124"/>
      <c r="J783" s="124"/>
      <c r="K783" s="124"/>
      <c r="L783" s="124"/>
      <c r="M783" s="124"/>
    </row>
    <row r="784" spans="4:13">
      <c r="D784" s="124"/>
      <c r="E784" s="153"/>
      <c r="F784" s="154"/>
      <c r="G784" s="124"/>
      <c r="H784" s="124"/>
      <c r="I784" s="124"/>
      <c r="J784" s="124"/>
      <c r="K784" s="124"/>
      <c r="L784" s="124"/>
      <c r="M784" s="124"/>
    </row>
    <row r="785" spans="4:13">
      <c r="D785" s="124"/>
      <c r="E785" s="153"/>
      <c r="F785" s="154"/>
      <c r="G785" s="124"/>
      <c r="H785" s="124"/>
      <c r="I785" s="124"/>
      <c r="J785" s="124"/>
      <c r="K785" s="124"/>
      <c r="L785" s="124"/>
      <c r="M785" s="124"/>
    </row>
    <row r="786" spans="4:13">
      <c r="D786" s="124"/>
      <c r="E786" s="153"/>
      <c r="F786" s="154"/>
      <c r="G786" s="124"/>
      <c r="H786" s="124"/>
      <c r="I786" s="124"/>
      <c r="J786" s="124"/>
      <c r="K786" s="124"/>
      <c r="L786" s="124"/>
      <c r="M786" s="124"/>
    </row>
    <row r="787" spans="4:13">
      <c r="D787" s="124"/>
      <c r="E787" s="153"/>
      <c r="F787" s="154"/>
      <c r="G787" s="124"/>
      <c r="H787" s="124"/>
      <c r="I787" s="124"/>
      <c r="J787" s="124"/>
      <c r="K787" s="124"/>
      <c r="L787" s="124"/>
      <c r="M787" s="124"/>
    </row>
    <row r="788" spans="4:13">
      <c r="D788" s="124"/>
      <c r="E788" s="153"/>
      <c r="F788" s="154"/>
      <c r="G788" s="124"/>
      <c r="H788" s="124"/>
      <c r="I788" s="124"/>
      <c r="J788" s="124"/>
      <c r="K788" s="124"/>
      <c r="L788" s="124"/>
      <c r="M788" s="124"/>
    </row>
    <row r="789" spans="4:13">
      <c r="D789" s="124"/>
      <c r="E789" s="153"/>
      <c r="F789" s="154"/>
      <c r="G789" s="124"/>
      <c r="H789" s="124"/>
      <c r="I789" s="124"/>
      <c r="J789" s="124"/>
      <c r="K789" s="124"/>
      <c r="L789" s="124"/>
      <c r="M789" s="124"/>
    </row>
    <row r="790" spans="4:13">
      <c r="D790" s="124"/>
      <c r="E790" s="153"/>
      <c r="F790" s="154"/>
      <c r="G790" s="124"/>
      <c r="H790" s="124"/>
      <c r="I790" s="124"/>
      <c r="J790" s="124"/>
      <c r="K790" s="124"/>
      <c r="L790" s="124"/>
      <c r="M790" s="124"/>
    </row>
    <row r="791" spans="4:13">
      <c r="D791" s="124"/>
      <c r="E791" s="153"/>
      <c r="F791" s="154"/>
      <c r="G791" s="124"/>
      <c r="H791" s="124"/>
      <c r="I791" s="124"/>
      <c r="J791" s="124"/>
      <c r="K791" s="124"/>
      <c r="L791" s="124"/>
      <c r="M791" s="124"/>
    </row>
    <row r="792" spans="4:13">
      <c r="D792" s="124"/>
      <c r="E792" s="153"/>
      <c r="F792" s="154"/>
      <c r="G792" s="124"/>
      <c r="H792" s="124"/>
      <c r="I792" s="124"/>
      <c r="J792" s="124"/>
      <c r="K792" s="124"/>
      <c r="L792" s="124"/>
      <c r="M792" s="124"/>
    </row>
    <row r="793" spans="4:13">
      <c r="D793" s="124"/>
      <c r="E793" s="153"/>
      <c r="F793" s="154"/>
      <c r="G793" s="124"/>
      <c r="H793" s="124"/>
      <c r="I793" s="124"/>
      <c r="J793" s="124"/>
      <c r="K793" s="124"/>
      <c r="L793" s="124"/>
      <c r="M793" s="124"/>
    </row>
    <row r="794" spans="4:13">
      <c r="D794" s="124"/>
      <c r="E794" s="153"/>
      <c r="F794" s="154"/>
      <c r="G794" s="124"/>
      <c r="H794" s="124"/>
      <c r="I794" s="124"/>
      <c r="J794" s="124"/>
      <c r="K794" s="124"/>
      <c r="L794" s="124"/>
      <c r="M794" s="124"/>
    </row>
    <row r="795" spans="4:13">
      <c r="D795" s="124"/>
      <c r="E795" s="153"/>
      <c r="F795" s="154"/>
      <c r="G795" s="124"/>
      <c r="H795" s="124"/>
      <c r="I795" s="124"/>
      <c r="J795" s="124"/>
      <c r="K795" s="124"/>
      <c r="L795" s="124"/>
      <c r="M795" s="124"/>
    </row>
    <row r="796" spans="4:13">
      <c r="D796" s="124"/>
      <c r="E796" s="153"/>
      <c r="F796" s="154"/>
      <c r="G796" s="124"/>
      <c r="H796" s="124"/>
      <c r="I796" s="124"/>
      <c r="J796" s="124"/>
      <c r="K796" s="124"/>
      <c r="L796" s="124"/>
      <c r="M796" s="124"/>
    </row>
    <row r="797" spans="4:13">
      <c r="D797" s="124"/>
      <c r="E797" s="153"/>
      <c r="F797" s="154"/>
      <c r="G797" s="124"/>
      <c r="H797" s="124"/>
      <c r="I797" s="124"/>
      <c r="J797" s="124"/>
      <c r="K797" s="124"/>
      <c r="L797" s="124"/>
      <c r="M797" s="124"/>
    </row>
    <row r="798" spans="4:13">
      <c r="D798" s="124"/>
      <c r="E798" s="153"/>
      <c r="F798" s="154"/>
      <c r="G798" s="124"/>
      <c r="H798" s="124"/>
      <c r="I798" s="124"/>
      <c r="J798" s="124"/>
      <c r="K798" s="124"/>
      <c r="L798" s="124"/>
      <c r="M798" s="124"/>
    </row>
    <row r="799" spans="4:13">
      <c r="D799" s="124"/>
      <c r="E799" s="153"/>
      <c r="F799" s="154"/>
      <c r="G799" s="124"/>
      <c r="H799" s="124"/>
      <c r="I799" s="124"/>
      <c r="J799" s="124"/>
      <c r="K799" s="124"/>
      <c r="L799" s="124"/>
      <c r="M799" s="124"/>
    </row>
    <row r="800" spans="4:13">
      <c r="D800" s="124"/>
      <c r="E800" s="153"/>
      <c r="F800" s="154"/>
      <c r="G800" s="124"/>
      <c r="H800" s="124"/>
      <c r="I800" s="124"/>
      <c r="J800" s="124"/>
      <c r="K800" s="124"/>
      <c r="L800" s="124"/>
      <c r="M800" s="124"/>
    </row>
    <row r="801" spans="4:13">
      <c r="D801" s="124"/>
      <c r="E801" s="153"/>
      <c r="F801" s="154"/>
      <c r="G801" s="124"/>
      <c r="H801" s="124"/>
      <c r="I801" s="124"/>
      <c r="J801" s="124"/>
      <c r="K801" s="124"/>
      <c r="L801" s="124"/>
      <c r="M801" s="124"/>
    </row>
    <row r="802" spans="4:13">
      <c r="D802" s="124"/>
      <c r="E802" s="153"/>
      <c r="F802" s="154"/>
      <c r="G802" s="124"/>
      <c r="H802" s="124"/>
      <c r="I802" s="124"/>
      <c r="J802" s="124"/>
      <c r="K802" s="124"/>
      <c r="L802" s="124"/>
      <c r="M802" s="124"/>
    </row>
    <row r="803" spans="4:13">
      <c r="D803" s="124"/>
      <c r="E803" s="153"/>
      <c r="F803" s="154"/>
      <c r="G803" s="124"/>
      <c r="H803" s="124"/>
      <c r="I803" s="124"/>
      <c r="J803" s="124"/>
      <c r="K803" s="124"/>
      <c r="L803" s="124"/>
      <c r="M803" s="124"/>
    </row>
    <row r="804" spans="4:13">
      <c r="D804" s="124"/>
      <c r="E804" s="153"/>
      <c r="F804" s="154"/>
      <c r="G804" s="124"/>
      <c r="H804" s="124"/>
      <c r="I804" s="124"/>
      <c r="J804" s="124"/>
      <c r="K804" s="124"/>
      <c r="L804" s="124"/>
      <c r="M804" s="124"/>
    </row>
    <row r="805" spans="4:13">
      <c r="D805" s="124"/>
      <c r="E805" s="153"/>
      <c r="F805" s="154"/>
      <c r="G805" s="124"/>
      <c r="H805" s="124"/>
      <c r="I805" s="124"/>
      <c r="J805" s="124"/>
      <c r="K805" s="124"/>
      <c r="L805" s="124"/>
      <c r="M805" s="124"/>
    </row>
    <row r="806" spans="4:13">
      <c r="D806" s="124"/>
      <c r="E806" s="153"/>
      <c r="F806" s="154"/>
      <c r="G806" s="124"/>
      <c r="H806" s="124"/>
      <c r="I806" s="124"/>
      <c r="J806" s="124"/>
      <c r="K806" s="124"/>
      <c r="L806" s="124"/>
      <c r="M806" s="124"/>
    </row>
    <row r="807" spans="4:13">
      <c r="D807" s="124"/>
      <c r="E807" s="153"/>
      <c r="F807" s="154"/>
      <c r="G807" s="124"/>
      <c r="H807" s="124"/>
      <c r="I807" s="124"/>
      <c r="J807" s="124"/>
      <c r="K807" s="124"/>
      <c r="L807" s="124"/>
      <c r="M807" s="124"/>
    </row>
    <row r="808" spans="4:13">
      <c r="D808" s="124"/>
      <c r="E808" s="153"/>
      <c r="F808" s="154"/>
      <c r="G808" s="124"/>
      <c r="H808" s="124"/>
      <c r="I808" s="124"/>
      <c r="J808" s="124"/>
      <c r="K808" s="124"/>
      <c r="L808" s="124"/>
      <c r="M808" s="124"/>
    </row>
    <row r="809" spans="4:13">
      <c r="D809" s="124"/>
      <c r="E809" s="153"/>
      <c r="F809" s="154"/>
      <c r="G809" s="124"/>
      <c r="H809" s="124"/>
      <c r="I809" s="124"/>
      <c r="J809" s="124"/>
      <c r="K809" s="124"/>
      <c r="L809" s="124"/>
      <c r="M809" s="124"/>
    </row>
    <row r="810" spans="4:13">
      <c r="D810" s="124"/>
      <c r="E810" s="153"/>
      <c r="F810" s="154"/>
      <c r="G810" s="124"/>
      <c r="H810" s="124"/>
      <c r="I810" s="124"/>
      <c r="J810" s="124"/>
      <c r="K810" s="124"/>
      <c r="L810" s="124"/>
      <c r="M810" s="124"/>
    </row>
    <row r="811" spans="4:13">
      <c r="D811" s="124"/>
      <c r="E811" s="153"/>
      <c r="F811" s="154"/>
      <c r="G811" s="124"/>
      <c r="H811" s="124"/>
      <c r="I811" s="124"/>
      <c r="J811" s="124"/>
      <c r="K811" s="124"/>
      <c r="L811" s="124"/>
      <c r="M811" s="124"/>
    </row>
    <row r="812" spans="4:13">
      <c r="D812" s="124"/>
      <c r="E812" s="153"/>
      <c r="F812" s="154"/>
      <c r="G812" s="124"/>
      <c r="H812" s="124"/>
      <c r="I812" s="124"/>
      <c r="J812" s="124"/>
      <c r="K812" s="124"/>
      <c r="L812" s="124"/>
      <c r="M812" s="124"/>
    </row>
    <row r="813" spans="4:13">
      <c r="D813" s="124"/>
      <c r="E813" s="153"/>
      <c r="F813" s="154"/>
      <c r="G813" s="124"/>
      <c r="H813" s="124"/>
      <c r="I813" s="124"/>
      <c r="J813" s="124"/>
      <c r="K813" s="124"/>
      <c r="L813" s="124"/>
      <c r="M813" s="124"/>
    </row>
    <row r="814" spans="4:13">
      <c r="D814" s="124"/>
      <c r="E814" s="153"/>
      <c r="F814" s="154"/>
      <c r="G814" s="124"/>
      <c r="H814" s="124"/>
      <c r="I814" s="124"/>
      <c r="J814" s="124"/>
      <c r="K814" s="124"/>
      <c r="L814" s="124"/>
      <c r="M814" s="124"/>
    </row>
    <row r="815" spans="4:13">
      <c r="D815" s="124"/>
      <c r="E815" s="153"/>
      <c r="F815" s="154"/>
      <c r="G815" s="124"/>
      <c r="H815" s="124"/>
      <c r="I815" s="124"/>
      <c r="J815" s="124"/>
      <c r="K815" s="124"/>
      <c r="L815" s="124"/>
      <c r="M815" s="124"/>
    </row>
    <row r="816" spans="4:13">
      <c r="D816" s="124"/>
      <c r="E816" s="153"/>
      <c r="F816" s="154"/>
      <c r="G816" s="124"/>
      <c r="H816" s="124"/>
      <c r="I816" s="124"/>
      <c r="J816" s="124"/>
      <c r="K816" s="124"/>
      <c r="L816" s="124"/>
      <c r="M816" s="124"/>
    </row>
    <row r="817" spans="4:13">
      <c r="D817" s="124"/>
      <c r="E817" s="153"/>
      <c r="F817" s="154"/>
      <c r="G817" s="124"/>
      <c r="H817" s="124"/>
      <c r="I817" s="124"/>
      <c r="J817" s="124"/>
      <c r="K817" s="124"/>
      <c r="L817" s="124"/>
      <c r="M817" s="124"/>
    </row>
    <row r="818" spans="4:13">
      <c r="D818" s="124"/>
      <c r="E818" s="153"/>
      <c r="F818" s="154"/>
      <c r="G818" s="124"/>
      <c r="H818" s="124"/>
      <c r="I818" s="124"/>
      <c r="J818" s="124"/>
      <c r="K818" s="124"/>
      <c r="L818" s="124"/>
      <c r="M818" s="124"/>
    </row>
    <row r="819" spans="4:13">
      <c r="D819" s="124"/>
      <c r="E819" s="153"/>
      <c r="F819" s="154"/>
      <c r="G819" s="124"/>
      <c r="H819" s="124"/>
      <c r="I819" s="124"/>
      <c r="J819" s="124"/>
      <c r="K819" s="124"/>
      <c r="L819" s="124"/>
      <c r="M819" s="124"/>
    </row>
    <row r="820" spans="4:13">
      <c r="D820" s="124"/>
      <c r="E820" s="153"/>
      <c r="F820" s="154"/>
      <c r="G820" s="124"/>
      <c r="H820" s="124"/>
      <c r="I820" s="124"/>
      <c r="J820" s="124"/>
      <c r="K820" s="124"/>
      <c r="L820" s="124"/>
      <c r="M820" s="124"/>
    </row>
    <row r="821" spans="4:13">
      <c r="D821" s="124"/>
      <c r="E821" s="153"/>
      <c r="F821" s="154"/>
      <c r="G821" s="124"/>
      <c r="H821" s="124"/>
      <c r="I821" s="124"/>
      <c r="J821" s="124"/>
      <c r="K821" s="124"/>
      <c r="L821" s="124"/>
      <c r="M821" s="124"/>
    </row>
    <row r="822" spans="4:13">
      <c r="D822" s="124"/>
      <c r="E822" s="153"/>
      <c r="F822" s="154"/>
      <c r="G822" s="124"/>
      <c r="H822" s="124"/>
      <c r="I822" s="124"/>
      <c r="J822" s="124"/>
      <c r="K822" s="124"/>
      <c r="L822" s="124"/>
      <c r="M822" s="124"/>
    </row>
    <row r="823" spans="4:13">
      <c r="D823" s="124"/>
      <c r="E823" s="153"/>
      <c r="F823" s="154"/>
      <c r="G823" s="124"/>
      <c r="H823" s="124"/>
      <c r="I823" s="124"/>
      <c r="J823" s="124"/>
      <c r="K823" s="124"/>
      <c r="L823" s="124"/>
      <c r="M823" s="124"/>
    </row>
    <row r="824" spans="4:13">
      <c r="D824" s="124"/>
      <c r="E824" s="153"/>
      <c r="F824" s="154"/>
      <c r="G824" s="124"/>
      <c r="H824" s="124"/>
      <c r="I824" s="124"/>
      <c r="J824" s="124"/>
      <c r="K824" s="124"/>
      <c r="L824" s="124"/>
      <c r="M824" s="124"/>
    </row>
    <row r="825" spans="4:13">
      <c r="D825" s="124"/>
      <c r="E825" s="153"/>
      <c r="F825" s="154"/>
      <c r="G825" s="124"/>
      <c r="H825" s="124"/>
      <c r="I825" s="124"/>
      <c r="J825" s="124"/>
      <c r="K825" s="124"/>
      <c r="L825" s="124"/>
      <c r="M825" s="124"/>
    </row>
    <row r="826" spans="4:13">
      <c r="D826" s="124"/>
      <c r="E826" s="153"/>
      <c r="F826" s="154"/>
      <c r="G826" s="124"/>
      <c r="H826" s="124"/>
      <c r="I826" s="124"/>
      <c r="J826" s="124"/>
      <c r="K826" s="124"/>
      <c r="L826" s="124"/>
      <c r="M826" s="124"/>
    </row>
    <row r="827" spans="4:13">
      <c r="D827" s="124"/>
      <c r="E827" s="153"/>
      <c r="F827" s="154"/>
      <c r="G827" s="124"/>
      <c r="H827" s="124"/>
      <c r="I827" s="124"/>
      <c r="J827" s="124"/>
      <c r="K827" s="124"/>
      <c r="L827" s="124"/>
      <c r="M827" s="124"/>
    </row>
    <row r="828" spans="4:13">
      <c r="D828" s="124"/>
      <c r="E828" s="153"/>
      <c r="F828" s="154"/>
      <c r="G828" s="124"/>
      <c r="H828" s="124"/>
      <c r="I828" s="124"/>
      <c r="J828" s="124"/>
      <c r="K828" s="124"/>
      <c r="L828" s="124"/>
      <c r="M828" s="124"/>
    </row>
    <row r="829" spans="4:13">
      <c r="D829" s="124"/>
      <c r="E829" s="153"/>
      <c r="F829" s="154"/>
      <c r="G829" s="124"/>
      <c r="H829" s="124"/>
      <c r="I829" s="124"/>
      <c r="J829" s="124"/>
      <c r="K829" s="124"/>
      <c r="L829" s="124"/>
      <c r="M829" s="124"/>
    </row>
    <row r="830" spans="4:13">
      <c r="D830" s="124"/>
      <c r="E830" s="153"/>
      <c r="F830" s="154"/>
      <c r="G830" s="124"/>
      <c r="H830" s="124"/>
      <c r="I830" s="124"/>
      <c r="J830" s="124"/>
      <c r="K830" s="124"/>
      <c r="L830" s="124"/>
      <c r="M830" s="124"/>
    </row>
    <row r="831" spans="4:13">
      <c r="D831" s="124"/>
      <c r="E831" s="153"/>
      <c r="F831" s="154"/>
      <c r="G831" s="124"/>
      <c r="H831" s="124"/>
      <c r="I831" s="124"/>
      <c r="J831" s="124"/>
      <c r="K831" s="124"/>
      <c r="L831" s="124"/>
      <c r="M831" s="124"/>
    </row>
    <row r="832" spans="4:13">
      <c r="D832" s="124"/>
      <c r="E832" s="153"/>
      <c r="F832" s="154"/>
      <c r="G832" s="124"/>
      <c r="H832" s="124"/>
      <c r="I832" s="124"/>
      <c r="J832" s="124"/>
      <c r="K832" s="124"/>
      <c r="L832" s="124"/>
      <c r="M832" s="124"/>
    </row>
    <row r="833" spans="4:13">
      <c r="D833" s="124"/>
      <c r="E833" s="153"/>
      <c r="F833" s="154"/>
      <c r="G833" s="124"/>
      <c r="H833" s="124"/>
      <c r="I833" s="124"/>
      <c r="J833" s="124"/>
      <c r="K833" s="124"/>
      <c r="L833" s="124"/>
      <c r="M833" s="124"/>
    </row>
    <row r="834" spans="4:13">
      <c r="D834" s="124"/>
      <c r="E834" s="153"/>
      <c r="F834" s="154"/>
      <c r="G834" s="124"/>
      <c r="H834" s="124"/>
      <c r="I834" s="124"/>
      <c r="J834" s="124"/>
      <c r="K834" s="124"/>
      <c r="L834" s="124"/>
      <c r="M834" s="124"/>
    </row>
    <row r="835" spans="4:13">
      <c r="D835" s="124"/>
      <c r="E835" s="153"/>
      <c r="F835" s="154"/>
      <c r="G835" s="124"/>
      <c r="H835" s="124"/>
      <c r="I835" s="124"/>
      <c r="J835" s="124"/>
      <c r="K835" s="124"/>
      <c r="L835" s="124"/>
      <c r="M835" s="124"/>
    </row>
    <row r="836" spans="4:13">
      <c r="D836" s="124"/>
      <c r="E836" s="153"/>
      <c r="F836" s="154"/>
      <c r="G836" s="124"/>
      <c r="H836" s="124"/>
      <c r="I836" s="124"/>
      <c r="J836" s="124"/>
      <c r="K836" s="124"/>
      <c r="L836" s="124"/>
      <c r="M836" s="124"/>
    </row>
    <row r="837" spans="4:13">
      <c r="D837" s="124"/>
      <c r="E837" s="153"/>
      <c r="F837" s="154"/>
      <c r="G837" s="124"/>
      <c r="H837" s="124"/>
      <c r="I837" s="124"/>
      <c r="J837" s="124"/>
      <c r="K837" s="124"/>
      <c r="L837" s="124"/>
      <c r="M837" s="124"/>
    </row>
    <row r="838" spans="4:13">
      <c r="D838" s="124"/>
      <c r="E838" s="153"/>
      <c r="F838" s="154"/>
      <c r="G838" s="124"/>
      <c r="H838" s="124"/>
      <c r="I838" s="124"/>
      <c r="J838" s="124"/>
      <c r="K838" s="124"/>
      <c r="L838" s="124"/>
      <c r="M838" s="124"/>
    </row>
    <row r="839" spans="4:13">
      <c r="D839" s="124"/>
      <c r="E839" s="153"/>
      <c r="F839" s="154"/>
      <c r="G839" s="124"/>
      <c r="H839" s="124"/>
      <c r="I839" s="124"/>
      <c r="J839" s="124"/>
      <c r="K839" s="124"/>
      <c r="L839" s="124"/>
      <c r="M839" s="124"/>
    </row>
    <row r="840" spans="4:13">
      <c r="D840" s="124"/>
      <c r="E840" s="153"/>
      <c r="F840" s="154"/>
      <c r="G840" s="124"/>
      <c r="H840" s="124"/>
      <c r="I840" s="124"/>
      <c r="J840" s="124"/>
      <c r="K840" s="124"/>
      <c r="L840" s="124"/>
      <c r="M840" s="124"/>
    </row>
    <row r="841" spans="4:13">
      <c r="D841" s="124"/>
      <c r="E841" s="153"/>
      <c r="F841" s="154"/>
      <c r="G841" s="124"/>
      <c r="H841" s="124"/>
      <c r="I841" s="124"/>
      <c r="J841" s="124"/>
      <c r="K841" s="124"/>
      <c r="L841" s="124"/>
      <c r="M841" s="124"/>
    </row>
    <row r="842" spans="4:13">
      <c r="D842" s="124"/>
      <c r="E842" s="153"/>
      <c r="F842" s="154"/>
      <c r="G842" s="124"/>
      <c r="H842" s="124"/>
      <c r="I842" s="124"/>
      <c r="J842" s="124"/>
      <c r="K842" s="124"/>
      <c r="L842" s="124"/>
      <c r="M842" s="124"/>
    </row>
    <row r="843" spans="4:13">
      <c r="D843" s="124"/>
      <c r="E843" s="153"/>
      <c r="F843" s="154"/>
      <c r="G843" s="124"/>
      <c r="H843" s="124"/>
      <c r="I843" s="124"/>
      <c r="J843" s="124"/>
      <c r="K843" s="124"/>
      <c r="L843" s="124"/>
      <c r="M843" s="124"/>
    </row>
    <row r="844" spans="4:13">
      <c r="D844" s="124"/>
      <c r="E844" s="153"/>
      <c r="F844" s="154"/>
      <c r="G844" s="124"/>
      <c r="H844" s="124"/>
      <c r="I844" s="124"/>
      <c r="J844" s="124"/>
      <c r="K844" s="124"/>
      <c r="L844" s="124"/>
      <c r="M844" s="124"/>
    </row>
    <row r="845" spans="4:13">
      <c r="D845" s="124"/>
      <c r="E845" s="153"/>
      <c r="F845" s="154"/>
      <c r="G845" s="124"/>
      <c r="H845" s="124"/>
      <c r="I845" s="124"/>
      <c r="J845" s="124"/>
      <c r="K845" s="124"/>
      <c r="L845" s="124"/>
      <c r="M845" s="124"/>
    </row>
    <row r="846" spans="4:13">
      <c r="D846" s="124"/>
      <c r="E846" s="153"/>
      <c r="F846" s="154"/>
      <c r="G846" s="124"/>
      <c r="H846" s="124"/>
      <c r="I846" s="124"/>
      <c r="J846" s="124"/>
      <c r="K846" s="124"/>
      <c r="L846" s="124"/>
      <c r="M846" s="124"/>
    </row>
    <row r="847" spans="4:13">
      <c r="D847" s="124"/>
      <c r="E847" s="153"/>
      <c r="F847" s="154"/>
      <c r="G847" s="124"/>
      <c r="H847" s="124"/>
      <c r="I847" s="124"/>
      <c r="J847" s="124"/>
      <c r="K847" s="124"/>
      <c r="L847" s="124"/>
      <c r="M847" s="124"/>
    </row>
    <row r="848" spans="4:13">
      <c r="D848" s="124"/>
      <c r="E848" s="153"/>
      <c r="F848" s="154"/>
      <c r="G848" s="124"/>
      <c r="H848" s="124"/>
      <c r="I848" s="124"/>
      <c r="J848" s="124"/>
      <c r="K848" s="124"/>
      <c r="L848" s="124"/>
      <c r="M848" s="124"/>
    </row>
    <row r="849" spans="4:13">
      <c r="D849" s="124"/>
      <c r="E849" s="153"/>
      <c r="F849" s="154"/>
      <c r="G849" s="124"/>
      <c r="H849" s="124"/>
      <c r="I849" s="124"/>
      <c r="J849" s="124"/>
      <c r="K849" s="124"/>
      <c r="L849" s="124"/>
      <c r="M849" s="124"/>
    </row>
    <row r="850" spans="4:13">
      <c r="D850" s="124"/>
      <c r="E850" s="153"/>
      <c r="F850" s="154"/>
      <c r="G850" s="124"/>
      <c r="H850" s="124"/>
      <c r="I850" s="124"/>
      <c r="J850" s="124"/>
      <c r="K850" s="124"/>
      <c r="L850" s="124"/>
      <c r="M850" s="124"/>
    </row>
    <row r="851" spans="4:13">
      <c r="D851" s="124"/>
      <c r="E851" s="153"/>
      <c r="F851" s="154"/>
      <c r="G851" s="124"/>
      <c r="H851" s="124"/>
      <c r="I851" s="124"/>
      <c r="J851" s="124"/>
      <c r="K851" s="124"/>
      <c r="L851" s="124"/>
      <c r="M851" s="124"/>
    </row>
    <row r="852" spans="4:13">
      <c r="D852" s="124"/>
      <c r="E852" s="153"/>
      <c r="F852" s="154"/>
      <c r="G852" s="124"/>
      <c r="H852" s="124"/>
      <c r="I852" s="124"/>
      <c r="J852" s="124"/>
      <c r="K852" s="124"/>
      <c r="L852" s="124"/>
      <c r="M852" s="124"/>
    </row>
    <row r="853" spans="4:13">
      <c r="D853" s="124"/>
      <c r="E853" s="153"/>
      <c r="F853" s="154"/>
      <c r="G853" s="124"/>
      <c r="H853" s="124"/>
      <c r="I853" s="124"/>
      <c r="J853" s="124"/>
      <c r="K853" s="124"/>
      <c r="L853" s="124"/>
      <c r="M853" s="124"/>
    </row>
    <row r="854" spans="4:13">
      <c r="D854" s="124"/>
      <c r="E854" s="153"/>
      <c r="F854" s="154"/>
      <c r="G854" s="124"/>
      <c r="H854" s="124"/>
      <c r="I854" s="124"/>
      <c r="J854" s="124"/>
      <c r="K854" s="124"/>
      <c r="L854" s="124"/>
      <c r="M854" s="124"/>
    </row>
    <row r="855" spans="4:13">
      <c r="D855" s="124"/>
      <c r="E855" s="153"/>
      <c r="F855" s="154"/>
      <c r="G855" s="124"/>
      <c r="H855" s="124"/>
      <c r="I855" s="124"/>
      <c r="J855" s="124"/>
      <c r="K855" s="124"/>
      <c r="L855" s="124"/>
      <c r="M855" s="124"/>
    </row>
    <row r="856" spans="4:13">
      <c r="D856" s="124"/>
      <c r="E856" s="153"/>
      <c r="F856" s="154"/>
      <c r="G856" s="124"/>
      <c r="H856" s="124"/>
      <c r="I856" s="124"/>
      <c r="J856" s="124"/>
      <c r="K856" s="124"/>
      <c r="L856" s="124"/>
      <c r="M856" s="124"/>
    </row>
    <row r="857" spans="4:13">
      <c r="D857" s="124"/>
      <c r="E857" s="153"/>
      <c r="F857" s="154"/>
      <c r="G857" s="124"/>
      <c r="H857" s="124"/>
      <c r="I857" s="124"/>
      <c r="J857" s="124"/>
      <c r="K857" s="124"/>
      <c r="L857" s="124"/>
      <c r="M857" s="124"/>
    </row>
    <row r="858" spans="4:13">
      <c r="D858" s="124"/>
      <c r="E858" s="153"/>
      <c r="F858" s="154"/>
      <c r="G858" s="124"/>
      <c r="H858" s="124"/>
      <c r="I858" s="124"/>
      <c r="J858" s="124"/>
      <c r="K858" s="124"/>
      <c r="L858" s="124"/>
      <c r="M858" s="124"/>
    </row>
    <row r="859" spans="4:13">
      <c r="D859" s="124"/>
      <c r="E859" s="153"/>
      <c r="F859" s="154"/>
      <c r="G859" s="124"/>
      <c r="H859" s="124"/>
      <c r="I859" s="124"/>
      <c r="J859" s="124"/>
      <c r="K859" s="124"/>
      <c r="L859" s="124"/>
      <c r="M859" s="124"/>
    </row>
    <row r="860" spans="4:13">
      <c r="D860" s="124"/>
      <c r="E860" s="153"/>
      <c r="F860" s="154"/>
      <c r="G860" s="124"/>
      <c r="H860" s="124"/>
      <c r="I860" s="124"/>
      <c r="J860" s="124"/>
      <c r="K860" s="124"/>
      <c r="L860" s="124"/>
      <c r="M860" s="124"/>
    </row>
    <row r="861" spans="4:13">
      <c r="D861" s="124"/>
      <c r="E861" s="153"/>
      <c r="F861" s="154"/>
      <c r="G861" s="124"/>
      <c r="H861" s="124"/>
      <c r="I861" s="124"/>
      <c r="J861" s="124"/>
      <c r="K861" s="124"/>
      <c r="L861" s="124"/>
      <c r="M861" s="124"/>
    </row>
    <row r="862" spans="4:13">
      <c r="D862" s="124"/>
      <c r="E862" s="153"/>
      <c r="F862" s="154"/>
      <c r="G862" s="124"/>
      <c r="H862" s="124"/>
      <c r="I862" s="124"/>
      <c r="J862" s="124"/>
      <c r="K862" s="124"/>
      <c r="L862" s="124"/>
      <c r="M862" s="124"/>
    </row>
    <row r="863" spans="4:13">
      <c r="D863" s="124"/>
      <c r="E863" s="153"/>
      <c r="F863" s="154"/>
      <c r="G863" s="124"/>
      <c r="H863" s="124"/>
      <c r="I863" s="124"/>
      <c r="J863" s="124"/>
      <c r="K863" s="124"/>
      <c r="L863" s="124"/>
      <c r="M863" s="124"/>
    </row>
    <row r="864" spans="4:13">
      <c r="D864" s="124"/>
      <c r="E864" s="153"/>
      <c r="F864" s="154"/>
      <c r="G864" s="124"/>
      <c r="H864" s="124"/>
      <c r="I864" s="124"/>
      <c r="J864" s="124"/>
      <c r="K864" s="124"/>
      <c r="L864" s="124"/>
      <c r="M864" s="124"/>
    </row>
    <row r="865" spans="4:13">
      <c r="D865" s="124"/>
      <c r="E865" s="153"/>
      <c r="F865" s="154"/>
      <c r="G865" s="124"/>
      <c r="H865" s="124"/>
      <c r="I865" s="124"/>
      <c r="J865" s="124"/>
      <c r="K865" s="124"/>
      <c r="L865" s="124"/>
      <c r="M865" s="124"/>
    </row>
    <row r="866" spans="4:13">
      <c r="D866" s="124"/>
      <c r="E866" s="153"/>
      <c r="F866" s="154"/>
      <c r="G866" s="124"/>
      <c r="H866" s="124"/>
      <c r="I866" s="124"/>
      <c r="J866" s="124"/>
      <c r="K866" s="124"/>
      <c r="L866" s="124"/>
      <c r="M866" s="124"/>
    </row>
    <row r="867" spans="4:13">
      <c r="D867" s="124"/>
      <c r="E867" s="153"/>
      <c r="F867" s="154"/>
      <c r="G867" s="124"/>
      <c r="H867" s="124"/>
      <c r="I867" s="124"/>
      <c r="J867" s="124"/>
      <c r="K867" s="124"/>
      <c r="L867" s="124"/>
      <c r="M867" s="124"/>
    </row>
    <row r="868" spans="4:13">
      <c r="D868" s="124"/>
      <c r="E868" s="153"/>
      <c r="F868" s="154"/>
      <c r="G868" s="124"/>
      <c r="H868" s="124"/>
      <c r="I868" s="124"/>
      <c r="J868" s="124"/>
      <c r="K868" s="124"/>
      <c r="L868" s="124"/>
      <c r="M868" s="124"/>
    </row>
    <row r="869" spans="4:13">
      <c r="D869" s="124"/>
      <c r="E869" s="153"/>
      <c r="F869" s="154"/>
      <c r="G869" s="124"/>
      <c r="H869" s="124"/>
      <c r="I869" s="124"/>
      <c r="J869" s="124"/>
      <c r="K869" s="124"/>
      <c r="L869" s="124"/>
      <c r="M869" s="124"/>
    </row>
    <row r="870" spans="4:13">
      <c r="D870" s="124"/>
      <c r="E870" s="153"/>
      <c r="F870" s="154"/>
      <c r="G870" s="124"/>
      <c r="H870" s="124"/>
      <c r="I870" s="124"/>
      <c r="J870" s="124"/>
      <c r="K870" s="124"/>
      <c r="L870" s="124"/>
      <c r="M870" s="124"/>
    </row>
    <row r="871" spans="4:13">
      <c r="D871" s="124"/>
      <c r="E871" s="153"/>
      <c r="F871" s="154"/>
      <c r="G871" s="124"/>
      <c r="H871" s="124"/>
      <c r="I871" s="124"/>
      <c r="J871" s="124"/>
      <c r="K871" s="124"/>
      <c r="L871" s="124"/>
      <c r="M871" s="124"/>
    </row>
    <row r="872" spans="4:13">
      <c r="D872" s="124"/>
      <c r="E872" s="153"/>
      <c r="F872" s="154"/>
      <c r="G872" s="124"/>
      <c r="H872" s="124"/>
      <c r="I872" s="124"/>
      <c r="J872" s="124"/>
      <c r="K872" s="124"/>
      <c r="L872" s="124"/>
      <c r="M872" s="124"/>
    </row>
    <row r="873" spans="4:13">
      <c r="D873" s="124"/>
      <c r="E873" s="153"/>
      <c r="F873" s="154"/>
      <c r="G873" s="124"/>
      <c r="H873" s="124"/>
      <c r="I873" s="124"/>
      <c r="J873" s="124"/>
      <c r="K873" s="124"/>
      <c r="L873" s="124"/>
      <c r="M873" s="124"/>
    </row>
    <row r="874" spans="4:13">
      <c r="D874" s="124"/>
      <c r="E874" s="153"/>
      <c r="F874" s="154"/>
      <c r="G874" s="124"/>
      <c r="H874" s="124"/>
      <c r="I874" s="124"/>
      <c r="J874" s="124"/>
      <c r="K874" s="124"/>
      <c r="L874" s="124"/>
      <c r="M874" s="124"/>
    </row>
    <row r="875" spans="4:13">
      <c r="D875" s="124"/>
      <c r="E875" s="153"/>
      <c r="F875" s="154"/>
      <c r="G875" s="124"/>
      <c r="H875" s="124"/>
      <c r="I875" s="124"/>
      <c r="J875" s="124"/>
      <c r="K875" s="124"/>
      <c r="L875" s="124"/>
      <c r="M875" s="124"/>
    </row>
    <row r="876" spans="4:13">
      <c r="D876" s="124"/>
      <c r="E876" s="153"/>
      <c r="F876" s="154"/>
      <c r="G876" s="124"/>
      <c r="H876" s="124"/>
      <c r="I876" s="124"/>
      <c r="J876" s="124"/>
      <c r="K876" s="124"/>
      <c r="L876" s="124"/>
      <c r="M876" s="124"/>
    </row>
    <row r="877" spans="4:13">
      <c r="D877" s="124"/>
      <c r="E877" s="153"/>
      <c r="F877" s="154"/>
      <c r="G877" s="124"/>
      <c r="H877" s="124"/>
      <c r="I877" s="124"/>
      <c r="J877" s="124"/>
      <c r="K877" s="124"/>
      <c r="L877" s="124"/>
      <c r="M877" s="124"/>
    </row>
    <row r="878" spans="4:13">
      <c r="D878" s="124"/>
      <c r="E878" s="153"/>
      <c r="F878" s="154"/>
      <c r="G878" s="124"/>
      <c r="H878" s="124"/>
      <c r="I878" s="124"/>
      <c r="J878" s="124"/>
      <c r="K878" s="124"/>
      <c r="L878" s="124"/>
      <c r="M878" s="124"/>
    </row>
    <row r="879" spans="4:13">
      <c r="D879" s="124"/>
      <c r="E879" s="153"/>
      <c r="F879" s="154"/>
      <c r="G879" s="124"/>
      <c r="H879" s="124"/>
      <c r="I879" s="124"/>
      <c r="J879" s="124"/>
      <c r="K879" s="124"/>
      <c r="L879" s="124"/>
      <c r="M879" s="124"/>
    </row>
    <row r="880" spans="4:13">
      <c r="D880" s="124"/>
      <c r="E880" s="153"/>
      <c r="F880" s="154"/>
      <c r="G880" s="124"/>
      <c r="H880" s="124"/>
      <c r="I880" s="124"/>
      <c r="J880" s="124"/>
      <c r="K880" s="124"/>
      <c r="L880" s="124"/>
      <c r="M880" s="124"/>
    </row>
    <row r="881" spans="4:13">
      <c r="D881" s="124"/>
      <c r="E881" s="153"/>
      <c r="F881" s="154"/>
      <c r="G881" s="124"/>
      <c r="H881" s="124"/>
      <c r="I881" s="124"/>
      <c r="J881" s="124"/>
      <c r="K881" s="124"/>
      <c r="L881" s="124"/>
      <c r="M881" s="124"/>
    </row>
    <row r="882" spans="4:13">
      <c r="D882" s="124"/>
      <c r="E882" s="153"/>
      <c r="F882" s="154"/>
      <c r="G882" s="124"/>
      <c r="H882" s="124"/>
      <c r="I882" s="124"/>
      <c r="J882" s="124"/>
      <c r="K882" s="124"/>
      <c r="L882" s="124"/>
      <c r="M882" s="124"/>
    </row>
    <row r="883" spans="4:13">
      <c r="D883" s="124"/>
      <c r="E883" s="153"/>
      <c r="F883" s="154"/>
      <c r="G883" s="124"/>
      <c r="H883" s="124"/>
      <c r="I883" s="124"/>
      <c r="J883" s="124"/>
      <c r="K883" s="124"/>
      <c r="L883" s="124"/>
      <c r="M883" s="124"/>
    </row>
    <row r="884" spans="4:13">
      <c r="D884" s="124"/>
      <c r="E884" s="153"/>
      <c r="F884" s="154"/>
      <c r="G884" s="124"/>
      <c r="H884" s="124"/>
      <c r="I884" s="124"/>
      <c r="J884" s="124"/>
      <c r="K884" s="124"/>
      <c r="L884" s="124"/>
      <c r="M884" s="124"/>
    </row>
    <row r="885" spans="4:13">
      <c r="D885" s="124"/>
      <c r="E885" s="153"/>
      <c r="F885" s="154"/>
      <c r="G885" s="124"/>
      <c r="H885" s="124"/>
      <c r="I885" s="124"/>
      <c r="J885" s="124"/>
      <c r="K885" s="124"/>
      <c r="L885" s="124"/>
      <c r="M885" s="124"/>
    </row>
    <row r="886" spans="4:13">
      <c r="D886" s="124"/>
      <c r="E886" s="153"/>
      <c r="F886" s="154"/>
      <c r="G886" s="124"/>
      <c r="H886" s="124"/>
      <c r="I886" s="124"/>
      <c r="J886" s="124"/>
      <c r="K886" s="124"/>
      <c r="L886" s="124"/>
      <c r="M886" s="124"/>
    </row>
    <row r="887" spans="4:13">
      <c r="D887" s="124"/>
      <c r="E887" s="153"/>
      <c r="F887" s="154"/>
      <c r="G887" s="124"/>
      <c r="H887" s="124"/>
      <c r="I887" s="124"/>
      <c r="J887" s="124"/>
      <c r="K887" s="124"/>
      <c r="L887" s="124"/>
      <c r="M887" s="124"/>
    </row>
    <row r="888" spans="4:13">
      <c r="D888" s="124"/>
      <c r="E888" s="153"/>
      <c r="F888" s="154"/>
      <c r="G888" s="124"/>
      <c r="H888" s="124"/>
      <c r="I888" s="124"/>
      <c r="J888" s="124"/>
      <c r="K888" s="124"/>
      <c r="L888" s="124"/>
      <c r="M888" s="124"/>
    </row>
    <row r="889" spans="4:13">
      <c r="D889" s="124"/>
      <c r="E889" s="153"/>
      <c r="F889" s="154"/>
      <c r="G889" s="124"/>
      <c r="H889" s="124"/>
      <c r="I889" s="124"/>
      <c r="J889" s="124"/>
      <c r="K889" s="124"/>
      <c r="L889" s="124"/>
      <c r="M889" s="124"/>
    </row>
    <row r="890" spans="4:13">
      <c r="D890" s="124"/>
      <c r="E890" s="153"/>
      <c r="F890" s="154"/>
      <c r="G890" s="124"/>
      <c r="H890" s="124"/>
      <c r="I890" s="124"/>
      <c r="J890" s="124"/>
      <c r="K890" s="124"/>
      <c r="L890" s="124"/>
      <c r="M890" s="124"/>
    </row>
    <row r="891" spans="4:13">
      <c r="D891" s="124"/>
      <c r="E891" s="153"/>
      <c r="F891" s="154"/>
      <c r="G891" s="124"/>
      <c r="H891" s="124"/>
      <c r="I891" s="124"/>
      <c r="J891" s="124"/>
      <c r="K891" s="124"/>
      <c r="L891" s="124"/>
      <c r="M891" s="124"/>
    </row>
    <row r="892" spans="4:13">
      <c r="D892" s="124"/>
      <c r="E892" s="153"/>
      <c r="F892" s="154"/>
      <c r="G892" s="124"/>
      <c r="H892" s="124"/>
      <c r="I892" s="124"/>
      <c r="J892" s="124"/>
      <c r="K892" s="124"/>
      <c r="L892" s="124"/>
      <c r="M892" s="124"/>
    </row>
    <row r="893" spans="4:13">
      <c r="D893" s="124"/>
      <c r="E893" s="153"/>
      <c r="F893" s="154"/>
      <c r="G893" s="124"/>
      <c r="H893" s="124"/>
      <c r="I893" s="124"/>
      <c r="J893" s="124"/>
      <c r="K893" s="124"/>
      <c r="L893" s="124"/>
      <c r="M893" s="124"/>
    </row>
    <row r="894" spans="4:13">
      <c r="D894" s="124"/>
      <c r="E894" s="153"/>
      <c r="F894" s="154"/>
      <c r="G894" s="124"/>
      <c r="H894" s="124"/>
      <c r="I894" s="124"/>
      <c r="J894" s="124"/>
      <c r="K894" s="124"/>
      <c r="L894" s="124"/>
      <c r="M894" s="124"/>
    </row>
    <row r="895" spans="4:13">
      <c r="D895" s="124"/>
      <c r="E895" s="153"/>
      <c r="F895" s="154"/>
      <c r="G895" s="124"/>
      <c r="H895" s="124"/>
      <c r="I895" s="124"/>
      <c r="J895" s="124"/>
      <c r="K895" s="124"/>
      <c r="L895" s="124"/>
      <c r="M895" s="124"/>
    </row>
    <row r="896" spans="4:13">
      <c r="D896" s="124"/>
      <c r="E896" s="153"/>
      <c r="F896" s="154"/>
      <c r="G896" s="124"/>
      <c r="H896" s="124"/>
      <c r="I896" s="124"/>
      <c r="J896" s="124"/>
      <c r="K896" s="124"/>
      <c r="L896" s="124"/>
      <c r="M896" s="124"/>
    </row>
    <row r="897" spans="4:13">
      <c r="D897" s="124"/>
      <c r="E897" s="153"/>
      <c r="F897" s="154"/>
      <c r="G897" s="124"/>
      <c r="H897" s="124"/>
      <c r="I897" s="124"/>
      <c r="J897" s="124"/>
      <c r="K897" s="124"/>
      <c r="L897" s="124"/>
      <c r="M897" s="124"/>
    </row>
    <row r="898" spans="4:13">
      <c r="D898" s="124"/>
      <c r="E898" s="153"/>
      <c r="F898" s="154"/>
      <c r="G898" s="124"/>
      <c r="H898" s="124"/>
      <c r="I898" s="124"/>
      <c r="J898" s="124"/>
      <c r="K898" s="124"/>
      <c r="L898" s="124"/>
      <c r="M898" s="124"/>
    </row>
    <row r="899" spans="4:13">
      <c r="D899" s="124"/>
      <c r="E899" s="153"/>
      <c r="F899" s="154"/>
      <c r="G899" s="124"/>
      <c r="H899" s="124"/>
      <c r="I899" s="124"/>
      <c r="J899" s="124"/>
      <c r="K899" s="124"/>
      <c r="L899" s="124"/>
      <c r="M899" s="124"/>
    </row>
    <row r="900" spans="4:13">
      <c r="D900" s="124"/>
      <c r="E900" s="153"/>
      <c r="F900" s="154"/>
      <c r="G900" s="124"/>
      <c r="H900" s="124"/>
      <c r="I900" s="124"/>
      <c r="J900" s="124"/>
      <c r="K900" s="124"/>
      <c r="L900" s="124"/>
      <c r="M900" s="124"/>
    </row>
    <row r="901" spans="4:13">
      <c r="D901" s="124"/>
      <c r="E901" s="153"/>
      <c r="F901" s="154"/>
      <c r="G901" s="124"/>
      <c r="H901" s="124"/>
      <c r="I901" s="124"/>
      <c r="J901" s="124"/>
      <c r="K901" s="124"/>
      <c r="L901" s="124"/>
      <c r="M901" s="124"/>
    </row>
    <row r="902" spans="4:13">
      <c r="D902" s="124"/>
      <c r="E902" s="153"/>
      <c r="F902" s="154"/>
      <c r="G902" s="124"/>
      <c r="H902" s="124"/>
      <c r="I902" s="124"/>
      <c r="J902" s="124"/>
      <c r="K902" s="124"/>
      <c r="L902" s="124"/>
      <c r="M902" s="124"/>
    </row>
    <row r="903" spans="4:13">
      <c r="D903" s="124"/>
      <c r="E903" s="153"/>
      <c r="F903" s="154"/>
      <c r="G903" s="124"/>
      <c r="H903" s="124"/>
      <c r="I903" s="124"/>
      <c r="J903" s="124"/>
      <c r="K903" s="124"/>
      <c r="L903" s="124"/>
      <c r="M903" s="124"/>
    </row>
    <row r="904" spans="4:13">
      <c r="D904" s="124"/>
      <c r="E904" s="153"/>
      <c r="F904" s="154"/>
      <c r="G904" s="124"/>
      <c r="H904" s="124"/>
      <c r="I904" s="124"/>
      <c r="J904" s="124"/>
      <c r="K904" s="124"/>
      <c r="L904" s="124"/>
      <c r="M904" s="124"/>
    </row>
    <row r="905" spans="4:13">
      <c r="D905" s="124"/>
      <c r="E905" s="153"/>
      <c r="F905" s="154"/>
      <c r="G905" s="124"/>
      <c r="H905" s="124"/>
      <c r="I905" s="124"/>
      <c r="J905" s="124"/>
      <c r="K905" s="124"/>
      <c r="L905" s="124"/>
      <c r="M905" s="124"/>
    </row>
    <row r="906" spans="4:13">
      <c r="D906" s="124"/>
      <c r="E906" s="153"/>
      <c r="F906" s="154"/>
      <c r="G906" s="124"/>
      <c r="H906" s="124"/>
      <c r="I906" s="124"/>
      <c r="J906" s="124"/>
      <c r="K906" s="124"/>
      <c r="L906" s="124"/>
      <c r="M906" s="124"/>
    </row>
    <row r="907" spans="4:13">
      <c r="D907" s="124"/>
      <c r="E907" s="153"/>
      <c r="F907" s="154"/>
      <c r="G907" s="124"/>
      <c r="H907" s="124"/>
      <c r="I907" s="124"/>
      <c r="J907" s="124"/>
      <c r="K907" s="124"/>
      <c r="L907" s="124"/>
      <c r="M907" s="124"/>
    </row>
    <row r="908" spans="4:13">
      <c r="D908" s="124"/>
      <c r="E908" s="153"/>
      <c r="F908" s="154"/>
      <c r="G908" s="124"/>
      <c r="H908" s="124"/>
      <c r="I908" s="124"/>
      <c r="J908" s="124"/>
      <c r="K908" s="124"/>
      <c r="L908" s="124"/>
      <c r="M908" s="124"/>
    </row>
    <row r="909" spans="4:13">
      <c r="D909" s="124"/>
      <c r="E909" s="153"/>
      <c r="F909" s="154"/>
      <c r="G909" s="124"/>
      <c r="H909" s="124"/>
      <c r="I909" s="124"/>
      <c r="J909" s="124"/>
      <c r="K909" s="124"/>
      <c r="L909" s="124"/>
      <c r="M909" s="124"/>
    </row>
    <row r="910" spans="4:13">
      <c r="D910" s="124"/>
      <c r="E910" s="153"/>
      <c r="F910" s="154"/>
      <c r="G910" s="124"/>
      <c r="H910" s="124"/>
      <c r="I910" s="124"/>
      <c r="J910" s="124"/>
      <c r="K910" s="124"/>
      <c r="L910" s="124"/>
      <c r="M910" s="124"/>
    </row>
    <row r="911" spans="4:13">
      <c r="D911" s="124"/>
      <c r="E911" s="153"/>
      <c r="F911" s="154"/>
      <c r="G911" s="124"/>
      <c r="H911" s="124"/>
      <c r="I911" s="124"/>
      <c r="J911" s="124"/>
      <c r="K911" s="124"/>
      <c r="L911" s="124"/>
      <c r="M911" s="124"/>
    </row>
    <row r="912" spans="4:13">
      <c r="D912" s="124"/>
      <c r="E912" s="153"/>
      <c r="F912" s="154"/>
      <c r="G912" s="124"/>
      <c r="H912" s="124"/>
      <c r="I912" s="124"/>
      <c r="J912" s="124"/>
      <c r="K912" s="124"/>
      <c r="L912" s="124"/>
      <c r="M912" s="124"/>
    </row>
    <row r="913" spans="4:13">
      <c r="D913" s="124"/>
      <c r="E913" s="153"/>
      <c r="F913" s="154"/>
      <c r="G913" s="124"/>
      <c r="H913" s="124"/>
      <c r="I913" s="124"/>
      <c r="J913" s="124"/>
      <c r="K913" s="124"/>
      <c r="L913" s="124"/>
      <c r="M913" s="124"/>
    </row>
    <row r="914" spans="4:13">
      <c r="D914" s="124"/>
      <c r="E914" s="153"/>
      <c r="F914" s="154"/>
      <c r="G914" s="124"/>
      <c r="H914" s="124"/>
      <c r="I914" s="124"/>
      <c r="J914" s="124"/>
      <c r="K914" s="124"/>
      <c r="L914" s="124"/>
      <c r="M914" s="124"/>
    </row>
    <row r="915" spans="4:13">
      <c r="D915" s="124"/>
      <c r="E915" s="153"/>
      <c r="F915" s="154"/>
      <c r="G915" s="124"/>
      <c r="H915" s="124"/>
      <c r="I915" s="124"/>
      <c r="J915" s="124"/>
      <c r="K915" s="124"/>
      <c r="L915" s="124"/>
      <c r="M915" s="124"/>
    </row>
    <row r="916" spans="4:13">
      <c r="D916" s="124"/>
      <c r="E916" s="153"/>
      <c r="F916" s="154"/>
      <c r="G916" s="124"/>
      <c r="H916" s="124"/>
      <c r="I916" s="124"/>
      <c r="J916" s="124"/>
      <c r="K916" s="124"/>
      <c r="L916" s="124"/>
      <c r="M916" s="124"/>
    </row>
    <row r="917" spans="4:13">
      <c r="D917" s="124"/>
      <c r="E917" s="153"/>
      <c r="F917" s="154"/>
      <c r="G917" s="124"/>
      <c r="H917" s="124"/>
      <c r="I917" s="124"/>
      <c r="J917" s="124"/>
      <c r="K917" s="124"/>
      <c r="L917" s="124"/>
      <c r="M917" s="124"/>
    </row>
    <row r="918" spans="4:13">
      <c r="D918" s="124"/>
      <c r="E918" s="153"/>
      <c r="F918" s="154"/>
      <c r="G918" s="124"/>
      <c r="H918" s="124"/>
      <c r="I918" s="124"/>
      <c r="J918" s="124"/>
      <c r="K918" s="124"/>
      <c r="L918" s="124"/>
      <c r="M918" s="124"/>
    </row>
    <row r="919" spans="4:13">
      <c r="D919" s="124"/>
      <c r="E919" s="153"/>
      <c r="F919" s="154"/>
      <c r="G919" s="124"/>
      <c r="H919" s="124"/>
      <c r="I919" s="124"/>
      <c r="J919" s="124"/>
      <c r="K919" s="124"/>
      <c r="L919" s="124"/>
      <c r="M919" s="124"/>
    </row>
    <row r="920" spans="4:13">
      <c r="D920" s="124"/>
      <c r="E920" s="153"/>
      <c r="F920" s="154"/>
      <c r="G920" s="124"/>
      <c r="H920" s="124"/>
      <c r="I920" s="124"/>
      <c r="J920" s="124"/>
      <c r="K920" s="124"/>
      <c r="L920" s="124"/>
      <c r="M920" s="124"/>
    </row>
    <row r="921" spans="4:13">
      <c r="D921" s="124"/>
      <c r="E921" s="153"/>
      <c r="F921" s="154"/>
      <c r="G921" s="124"/>
      <c r="H921" s="124"/>
      <c r="I921" s="124"/>
      <c r="J921" s="124"/>
      <c r="K921" s="124"/>
      <c r="L921" s="124"/>
      <c r="M921" s="124"/>
    </row>
    <row r="922" spans="4:13">
      <c r="D922" s="124"/>
      <c r="E922" s="153"/>
      <c r="F922" s="154"/>
      <c r="G922" s="124"/>
      <c r="H922" s="124"/>
      <c r="I922" s="124"/>
      <c r="J922" s="124"/>
      <c r="K922" s="124"/>
      <c r="L922" s="124"/>
      <c r="M922" s="124"/>
    </row>
    <row r="923" spans="4:13">
      <c r="D923" s="124"/>
      <c r="E923" s="153"/>
      <c r="F923" s="154"/>
      <c r="G923" s="124"/>
      <c r="H923" s="124"/>
      <c r="I923" s="124"/>
      <c r="J923" s="124"/>
      <c r="K923" s="124"/>
      <c r="L923" s="124"/>
      <c r="M923" s="124"/>
    </row>
    <row r="924" spans="4:13">
      <c r="D924" s="124"/>
      <c r="E924" s="153"/>
      <c r="F924" s="154"/>
      <c r="G924" s="124"/>
      <c r="H924" s="124"/>
      <c r="I924" s="124"/>
      <c r="J924" s="124"/>
      <c r="K924" s="124"/>
      <c r="L924" s="124"/>
      <c r="M924" s="124"/>
    </row>
    <row r="925" spans="4:13">
      <c r="D925" s="124"/>
      <c r="E925" s="153"/>
      <c r="F925" s="154"/>
      <c r="G925" s="124"/>
      <c r="H925" s="124"/>
      <c r="I925" s="124"/>
      <c r="J925" s="124"/>
      <c r="K925" s="124"/>
      <c r="L925" s="124"/>
      <c r="M925" s="124"/>
    </row>
    <row r="926" spans="4:13">
      <c r="D926" s="124"/>
      <c r="E926" s="153"/>
      <c r="F926" s="154"/>
      <c r="G926" s="124"/>
      <c r="H926" s="124"/>
      <c r="I926" s="124"/>
      <c r="J926" s="124"/>
      <c r="K926" s="124"/>
      <c r="L926" s="124"/>
      <c r="M926" s="124"/>
    </row>
    <row r="927" spans="4:13">
      <c r="D927" s="124"/>
      <c r="E927" s="153"/>
      <c r="F927" s="154"/>
      <c r="G927" s="124"/>
      <c r="H927" s="124"/>
      <c r="I927" s="124"/>
      <c r="J927" s="124"/>
      <c r="K927" s="124"/>
      <c r="L927" s="124"/>
      <c r="M927" s="124"/>
    </row>
    <row r="928" spans="4:13">
      <c r="D928" s="124"/>
      <c r="E928" s="153"/>
      <c r="F928" s="154"/>
      <c r="G928" s="124"/>
      <c r="H928" s="124"/>
      <c r="I928" s="124"/>
      <c r="J928" s="124"/>
      <c r="K928" s="124"/>
      <c r="L928" s="124"/>
      <c r="M928" s="124"/>
    </row>
    <row r="929" spans="4:13">
      <c r="D929" s="124"/>
      <c r="E929" s="153"/>
      <c r="F929" s="154"/>
      <c r="G929" s="124"/>
      <c r="H929" s="124"/>
      <c r="I929" s="124"/>
      <c r="J929" s="124"/>
      <c r="K929" s="124"/>
      <c r="L929" s="124"/>
      <c r="M929" s="124"/>
    </row>
    <row r="930" spans="4:13">
      <c r="D930" s="124"/>
      <c r="E930" s="153"/>
      <c r="F930" s="154"/>
      <c r="G930" s="124"/>
      <c r="H930" s="124"/>
      <c r="I930" s="124"/>
      <c r="J930" s="124"/>
      <c r="K930" s="124"/>
      <c r="L930" s="124"/>
      <c r="M930" s="124"/>
    </row>
    <row r="931" spans="4:13">
      <c r="D931" s="124"/>
      <c r="E931" s="153"/>
      <c r="F931" s="154"/>
      <c r="G931" s="124"/>
      <c r="H931" s="124"/>
      <c r="I931" s="124"/>
      <c r="J931" s="124"/>
      <c r="K931" s="124"/>
      <c r="L931" s="124"/>
      <c r="M931" s="124"/>
    </row>
    <row r="932" spans="4:13">
      <c r="D932" s="124"/>
      <c r="E932" s="153"/>
      <c r="F932" s="154"/>
      <c r="G932" s="124"/>
      <c r="H932" s="124"/>
      <c r="I932" s="124"/>
      <c r="J932" s="124"/>
      <c r="K932" s="124"/>
      <c r="L932" s="124"/>
      <c r="M932" s="124"/>
    </row>
    <row r="933" spans="4:13">
      <c r="D933" s="124"/>
      <c r="E933" s="153"/>
      <c r="F933" s="154"/>
      <c r="G933" s="124"/>
      <c r="H933" s="124"/>
      <c r="I933" s="124"/>
      <c r="J933" s="124"/>
      <c r="K933" s="124"/>
      <c r="L933" s="124"/>
      <c r="M933" s="124"/>
    </row>
    <row r="934" spans="4:13">
      <c r="D934" s="124"/>
      <c r="E934" s="153"/>
      <c r="F934" s="154"/>
      <c r="G934" s="124"/>
      <c r="H934" s="124"/>
      <c r="I934" s="124"/>
      <c r="J934" s="124"/>
      <c r="K934" s="124"/>
      <c r="L934" s="124"/>
      <c r="M934" s="124"/>
    </row>
    <row r="935" spans="4:13">
      <c r="D935" s="124"/>
      <c r="E935" s="153"/>
      <c r="F935" s="154"/>
      <c r="G935" s="124"/>
      <c r="H935" s="124"/>
      <c r="I935" s="124"/>
      <c r="J935" s="124"/>
      <c r="K935" s="124"/>
      <c r="L935" s="124"/>
      <c r="M935" s="124"/>
    </row>
    <row r="936" spans="4:13">
      <c r="D936" s="124"/>
      <c r="E936" s="153"/>
      <c r="F936" s="154"/>
      <c r="G936" s="124"/>
      <c r="H936" s="124"/>
      <c r="I936" s="124"/>
      <c r="J936" s="124"/>
      <c r="K936" s="124"/>
      <c r="L936" s="124"/>
      <c r="M936" s="124"/>
    </row>
    <row r="937" spans="4:13">
      <c r="D937" s="124"/>
      <c r="E937" s="153"/>
      <c r="F937" s="154"/>
      <c r="G937" s="124"/>
      <c r="H937" s="124"/>
      <c r="I937" s="124"/>
      <c r="J937" s="124"/>
      <c r="K937" s="124"/>
      <c r="L937" s="124"/>
      <c r="M937" s="124"/>
    </row>
    <row r="938" spans="4:13">
      <c r="D938" s="124"/>
      <c r="E938" s="153"/>
      <c r="F938" s="154"/>
      <c r="G938" s="124"/>
      <c r="H938" s="124"/>
      <c r="I938" s="124"/>
      <c r="J938" s="124"/>
      <c r="K938" s="124"/>
      <c r="L938" s="124"/>
      <c r="M938" s="124"/>
    </row>
    <row r="939" spans="4:13">
      <c r="D939" s="124"/>
      <c r="E939" s="153"/>
      <c r="F939" s="154"/>
      <c r="G939" s="124"/>
      <c r="H939" s="124"/>
      <c r="I939" s="124"/>
      <c r="J939" s="124"/>
      <c r="K939" s="124"/>
      <c r="L939" s="124"/>
      <c r="M939" s="124"/>
    </row>
    <row r="940" spans="4:13">
      <c r="D940" s="124"/>
      <c r="E940" s="153"/>
      <c r="F940" s="154"/>
      <c r="G940" s="124"/>
      <c r="H940" s="124"/>
      <c r="I940" s="124"/>
      <c r="J940" s="124"/>
      <c r="K940" s="124"/>
      <c r="L940" s="124"/>
      <c r="M940" s="124"/>
    </row>
    <row r="941" spans="4:13">
      <c r="D941" s="124"/>
      <c r="E941" s="153"/>
      <c r="F941" s="154"/>
      <c r="G941" s="124"/>
      <c r="H941" s="124"/>
      <c r="I941" s="124"/>
      <c r="J941" s="124"/>
      <c r="K941" s="124"/>
      <c r="L941" s="124"/>
      <c r="M941" s="124"/>
    </row>
    <row r="942" spans="4:13">
      <c r="D942" s="124"/>
      <c r="E942" s="153"/>
      <c r="F942" s="154"/>
      <c r="G942" s="124"/>
      <c r="H942" s="124"/>
      <c r="I942" s="124"/>
      <c r="J942" s="124"/>
      <c r="K942" s="124"/>
      <c r="L942" s="124"/>
      <c r="M942" s="124"/>
    </row>
    <row r="943" spans="4:13">
      <c r="D943" s="124"/>
      <c r="E943" s="153"/>
      <c r="F943" s="154"/>
      <c r="G943" s="124"/>
      <c r="H943" s="124"/>
      <c r="I943" s="124"/>
      <c r="J943" s="124"/>
      <c r="K943" s="124"/>
      <c r="L943" s="124"/>
      <c r="M943" s="124"/>
    </row>
    <row r="944" spans="4:13">
      <c r="D944" s="124"/>
      <c r="E944" s="153"/>
      <c r="F944" s="154"/>
      <c r="G944" s="124"/>
      <c r="H944" s="124"/>
      <c r="I944" s="124"/>
      <c r="J944" s="124"/>
      <c r="K944" s="124"/>
      <c r="L944" s="124"/>
      <c r="M944" s="124"/>
    </row>
    <row r="945" spans="4:13">
      <c r="D945" s="124"/>
      <c r="E945" s="153"/>
      <c r="F945" s="154"/>
      <c r="G945" s="124"/>
      <c r="H945" s="124"/>
      <c r="I945" s="124"/>
      <c r="J945" s="124"/>
      <c r="K945" s="124"/>
      <c r="L945" s="124"/>
      <c r="M945" s="124"/>
    </row>
    <row r="946" spans="4:13">
      <c r="D946" s="124"/>
      <c r="E946" s="153"/>
      <c r="F946" s="154"/>
      <c r="G946" s="124"/>
      <c r="H946" s="124"/>
      <c r="I946" s="124"/>
      <c r="J946" s="124"/>
      <c r="K946" s="124"/>
      <c r="L946" s="124"/>
      <c r="M946" s="124"/>
    </row>
    <row r="947" spans="4:13">
      <c r="D947" s="124"/>
      <c r="E947" s="153"/>
      <c r="F947" s="154"/>
      <c r="G947" s="124"/>
      <c r="H947" s="124"/>
      <c r="I947" s="124"/>
      <c r="J947" s="124"/>
      <c r="K947" s="124"/>
      <c r="L947" s="124"/>
      <c r="M947" s="124"/>
    </row>
    <row r="948" spans="4:13">
      <c r="D948" s="124"/>
      <c r="E948" s="153"/>
      <c r="F948" s="154"/>
      <c r="G948" s="124"/>
      <c r="H948" s="124"/>
      <c r="I948" s="124"/>
      <c r="J948" s="124"/>
      <c r="K948" s="124"/>
      <c r="L948" s="124"/>
      <c r="M948" s="124"/>
    </row>
    <row r="949" spans="4:13">
      <c r="D949" s="124"/>
      <c r="E949" s="153"/>
      <c r="F949" s="154"/>
      <c r="G949" s="124"/>
      <c r="H949" s="124"/>
      <c r="I949" s="124"/>
      <c r="J949" s="124"/>
      <c r="K949" s="124"/>
      <c r="L949" s="124"/>
      <c r="M949" s="124"/>
    </row>
    <row r="950" spans="4:13">
      <c r="D950" s="124"/>
      <c r="E950" s="153"/>
      <c r="F950" s="154"/>
      <c r="G950" s="124"/>
      <c r="H950" s="124"/>
      <c r="I950" s="124"/>
      <c r="J950" s="124"/>
      <c r="K950" s="124"/>
      <c r="L950" s="124"/>
      <c r="M950" s="124"/>
    </row>
    <row r="951" spans="4:13">
      <c r="D951" s="124"/>
      <c r="E951" s="153"/>
      <c r="F951" s="154"/>
      <c r="G951" s="124"/>
      <c r="H951" s="124"/>
      <c r="I951" s="124"/>
      <c r="J951" s="124"/>
      <c r="K951" s="124"/>
      <c r="L951" s="124"/>
      <c r="M951" s="124"/>
    </row>
    <row r="952" spans="4:13">
      <c r="D952" s="124"/>
      <c r="E952" s="153"/>
      <c r="F952" s="154"/>
      <c r="G952" s="124"/>
      <c r="H952" s="124"/>
      <c r="I952" s="124"/>
      <c r="J952" s="124"/>
      <c r="K952" s="124"/>
      <c r="L952" s="124"/>
      <c r="M952" s="124"/>
    </row>
    <row r="953" spans="4:13">
      <c r="D953" s="124"/>
      <c r="E953" s="153"/>
      <c r="F953" s="154"/>
      <c r="G953" s="124"/>
      <c r="H953" s="124"/>
      <c r="I953" s="124"/>
      <c r="J953" s="124"/>
      <c r="K953" s="124"/>
      <c r="L953" s="124"/>
      <c r="M953" s="124"/>
    </row>
    <row r="954" spans="4:13">
      <c r="D954" s="124"/>
      <c r="E954" s="153"/>
      <c r="F954" s="154"/>
      <c r="G954" s="124"/>
      <c r="H954" s="124"/>
      <c r="I954" s="124"/>
      <c r="J954" s="124"/>
      <c r="K954" s="124"/>
      <c r="L954" s="124"/>
      <c r="M954" s="124"/>
    </row>
    <row r="955" spans="4:13">
      <c r="D955" s="124"/>
      <c r="E955" s="153"/>
      <c r="F955" s="154"/>
      <c r="G955" s="124"/>
      <c r="H955" s="124"/>
      <c r="I955" s="124"/>
      <c r="J955" s="124"/>
      <c r="K955" s="124"/>
      <c r="L955" s="124"/>
      <c r="M955" s="124"/>
    </row>
    <row r="956" spans="4:13">
      <c r="D956" s="124"/>
      <c r="E956" s="153"/>
      <c r="F956" s="154"/>
      <c r="G956" s="124"/>
      <c r="H956" s="124"/>
      <c r="I956" s="124"/>
      <c r="J956" s="124"/>
      <c r="K956" s="124"/>
      <c r="L956" s="124"/>
      <c r="M956" s="124"/>
    </row>
    <row r="957" spans="4:13">
      <c r="D957" s="124"/>
      <c r="E957" s="153"/>
      <c r="F957" s="154"/>
      <c r="G957" s="124"/>
      <c r="H957" s="124"/>
      <c r="I957" s="124"/>
      <c r="J957" s="124"/>
      <c r="K957" s="124"/>
      <c r="L957" s="124"/>
      <c r="M957" s="124"/>
    </row>
    <row r="958" spans="4:13">
      <c r="D958" s="124"/>
      <c r="E958" s="153"/>
      <c r="F958" s="154"/>
      <c r="G958" s="124"/>
      <c r="H958" s="124"/>
      <c r="I958" s="124"/>
      <c r="J958" s="124"/>
      <c r="K958" s="124"/>
      <c r="L958" s="124"/>
      <c r="M958" s="124"/>
    </row>
    <row r="959" spans="4:13">
      <c r="D959" s="124"/>
      <c r="E959" s="153"/>
      <c r="F959" s="154"/>
      <c r="G959" s="124"/>
      <c r="H959" s="124"/>
      <c r="I959" s="124"/>
      <c r="J959" s="124"/>
      <c r="K959" s="124"/>
      <c r="L959" s="124"/>
      <c r="M959" s="124"/>
    </row>
    <row r="960" spans="4:13">
      <c r="D960" s="124"/>
      <c r="E960" s="153"/>
      <c r="F960" s="154"/>
      <c r="G960" s="124"/>
      <c r="H960" s="124"/>
      <c r="I960" s="124"/>
      <c r="J960" s="124"/>
      <c r="K960" s="124"/>
      <c r="L960" s="124"/>
      <c r="M960" s="124"/>
    </row>
    <row r="961" spans="4:13">
      <c r="D961" s="124"/>
      <c r="E961" s="153"/>
      <c r="F961" s="154"/>
      <c r="G961" s="124"/>
      <c r="H961" s="124"/>
      <c r="I961" s="124"/>
      <c r="J961" s="124"/>
      <c r="K961" s="124"/>
      <c r="L961" s="124"/>
      <c r="M961" s="124"/>
    </row>
    <row r="962" spans="4:13">
      <c r="D962" s="124"/>
      <c r="E962" s="153"/>
      <c r="F962" s="154"/>
      <c r="G962" s="124"/>
      <c r="H962" s="124"/>
      <c r="I962" s="124"/>
      <c r="J962" s="124"/>
      <c r="K962" s="124"/>
      <c r="L962" s="124"/>
      <c r="M962" s="124"/>
    </row>
    <row r="963" spans="4:13">
      <c r="D963" s="124"/>
      <c r="E963" s="153"/>
      <c r="F963" s="154"/>
      <c r="G963" s="124"/>
      <c r="H963" s="124"/>
      <c r="I963" s="124"/>
      <c r="J963" s="124"/>
      <c r="K963" s="124"/>
      <c r="L963" s="124"/>
      <c r="M963" s="124"/>
    </row>
    <row r="964" spans="4:13">
      <c r="D964" s="124"/>
      <c r="E964" s="153"/>
      <c r="F964" s="154"/>
      <c r="G964" s="124"/>
      <c r="H964" s="124"/>
      <c r="I964" s="124"/>
      <c r="J964" s="124"/>
      <c r="K964" s="124"/>
      <c r="L964" s="124"/>
      <c r="M964" s="124"/>
    </row>
    <row r="965" spans="4:13">
      <c r="D965" s="124"/>
      <c r="E965" s="153"/>
      <c r="F965" s="154"/>
      <c r="G965" s="124"/>
      <c r="H965" s="124"/>
      <c r="I965" s="124"/>
      <c r="J965" s="124"/>
      <c r="K965" s="124"/>
      <c r="L965" s="124"/>
      <c r="M965" s="124"/>
    </row>
    <row r="966" spans="4:13">
      <c r="D966" s="124"/>
      <c r="E966" s="153"/>
      <c r="F966" s="154"/>
      <c r="G966" s="124"/>
      <c r="H966" s="124"/>
      <c r="I966" s="124"/>
      <c r="J966" s="124"/>
      <c r="K966" s="124"/>
      <c r="L966" s="124"/>
      <c r="M966" s="124"/>
    </row>
    <row r="967" spans="4:13">
      <c r="D967" s="124"/>
      <c r="E967" s="153"/>
      <c r="F967" s="154"/>
      <c r="G967" s="124"/>
      <c r="H967" s="124"/>
      <c r="I967" s="124"/>
      <c r="J967" s="124"/>
      <c r="K967" s="124"/>
      <c r="L967" s="124"/>
      <c r="M967" s="124"/>
    </row>
    <row r="968" spans="4:13">
      <c r="D968" s="124"/>
      <c r="E968" s="153"/>
      <c r="F968" s="154"/>
      <c r="G968" s="124"/>
      <c r="H968" s="124"/>
      <c r="I968" s="124"/>
      <c r="J968" s="124"/>
      <c r="K968" s="124"/>
      <c r="L968" s="124"/>
      <c r="M968" s="124"/>
    </row>
    <row r="969" spans="4:13">
      <c r="D969" s="124"/>
      <c r="E969" s="153"/>
      <c r="F969" s="154"/>
      <c r="G969" s="124"/>
      <c r="H969" s="124"/>
      <c r="I969" s="124"/>
      <c r="J969" s="124"/>
      <c r="K969" s="124"/>
      <c r="L969" s="124"/>
      <c r="M969" s="124"/>
    </row>
    <row r="970" spans="4:13">
      <c r="D970" s="124"/>
      <c r="E970" s="153"/>
      <c r="F970" s="154"/>
      <c r="G970" s="124"/>
      <c r="H970" s="124"/>
      <c r="I970" s="124"/>
      <c r="J970" s="124"/>
      <c r="K970" s="124"/>
      <c r="L970" s="124"/>
      <c r="M970" s="124"/>
    </row>
    <row r="971" spans="4:13">
      <c r="D971" s="124"/>
      <c r="E971" s="153"/>
      <c r="F971" s="154"/>
      <c r="G971" s="124"/>
      <c r="H971" s="124"/>
      <c r="I971" s="124"/>
      <c r="J971" s="124"/>
      <c r="K971" s="124"/>
      <c r="L971" s="124"/>
      <c r="M971" s="124"/>
    </row>
    <row r="972" spans="4:13">
      <c r="D972" s="124"/>
      <c r="E972" s="153"/>
      <c r="F972" s="154"/>
      <c r="G972" s="124"/>
      <c r="H972" s="124"/>
      <c r="I972" s="124"/>
      <c r="J972" s="124"/>
      <c r="K972" s="124"/>
      <c r="L972" s="124"/>
      <c r="M972" s="124"/>
    </row>
    <row r="973" spans="4:13">
      <c r="D973" s="124"/>
      <c r="E973" s="153"/>
      <c r="F973" s="154"/>
      <c r="G973" s="124"/>
      <c r="H973" s="124"/>
      <c r="I973" s="124"/>
      <c r="J973" s="124"/>
      <c r="K973" s="124"/>
      <c r="L973" s="124"/>
      <c r="M973" s="124"/>
    </row>
    <row r="974" spans="4:13">
      <c r="D974" s="124"/>
      <c r="E974" s="153"/>
      <c r="F974" s="154"/>
      <c r="G974" s="124"/>
      <c r="H974" s="124"/>
      <c r="I974" s="124"/>
      <c r="J974" s="124"/>
      <c r="K974" s="124"/>
      <c r="L974" s="124"/>
      <c r="M974" s="124"/>
    </row>
    <row r="975" spans="4:13">
      <c r="D975" s="124"/>
      <c r="E975" s="153"/>
      <c r="F975" s="154"/>
      <c r="G975" s="124"/>
      <c r="H975" s="124"/>
      <c r="I975" s="124"/>
      <c r="J975" s="124"/>
      <c r="K975" s="124"/>
      <c r="L975" s="124"/>
      <c r="M975" s="124"/>
    </row>
    <row r="976" spans="4:13">
      <c r="D976" s="124"/>
      <c r="E976" s="153"/>
      <c r="F976" s="154"/>
      <c r="G976" s="124"/>
      <c r="H976" s="124"/>
      <c r="I976" s="124"/>
      <c r="J976" s="124"/>
      <c r="K976" s="124"/>
      <c r="L976" s="124"/>
      <c r="M976" s="124"/>
    </row>
    <row r="977" spans="4:13">
      <c r="D977" s="124"/>
      <c r="E977" s="153"/>
      <c r="F977" s="154"/>
      <c r="G977" s="124"/>
      <c r="H977" s="124"/>
      <c r="I977" s="124"/>
      <c r="J977" s="124"/>
      <c r="K977" s="124"/>
      <c r="L977" s="124"/>
      <c r="M977" s="124"/>
    </row>
    <row r="978" spans="4:13">
      <c r="D978" s="124"/>
      <c r="E978" s="153"/>
      <c r="F978" s="154"/>
      <c r="G978" s="124"/>
      <c r="H978" s="124"/>
      <c r="I978" s="124"/>
      <c r="J978" s="124"/>
      <c r="K978" s="124"/>
      <c r="L978" s="124"/>
      <c r="M978" s="124"/>
    </row>
    <row r="979" spans="4:13">
      <c r="D979" s="124"/>
      <c r="E979" s="153"/>
      <c r="F979" s="154"/>
      <c r="G979" s="124"/>
      <c r="H979" s="124"/>
      <c r="I979" s="124"/>
      <c r="J979" s="124"/>
      <c r="K979" s="124"/>
      <c r="L979" s="124"/>
      <c r="M979" s="124"/>
    </row>
    <row r="980" spans="4:13">
      <c r="D980" s="124"/>
      <c r="E980" s="153"/>
      <c r="F980" s="154"/>
      <c r="G980" s="124"/>
      <c r="H980" s="124"/>
      <c r="I980" s="124"/>
      <c r="J980" s="124"/>
      <c r="K980" s="124"/>
      <c r="L980" s="124"/>
      <c r="M980" s="124"/>
    </row>
    <row r="981" spans="4:13">
      <c r="D981" s="124"/>
      <c r="E981" s="153"/>
      <c r="F981" s="154"/>
      <c r="G981" s="124"/>
      <c r="H981" s="124"/>
      <c r="I981" s="124"/>
      <c r="J981" s="124"/>
      <c r="K981" s="124"/>
      <c r="L981" s="124"/>
      <c r="M981" s="124"/>
    </row>
    <row r="982" spans="4:13">
      <c r="D982" s="124"/>
      <c r="E982" s="153"/>
      <c r="F982" s="154"/>
      <c r="G982" s="124"/>
      <c r="H982" s="124"/>
      <c r="I982" s="124"/>
      <c r="J982" s="124"/>
      <c r="K982" s="124"/>
      <c r="L982" s="124"/>
      <c r="M982" s="124"/>
    </row>
    <row r="983" spans="4:13">
      <c r="D983" s="124"/>
      <c r="E983" s="153"/>
      <c r="F983" s="154"/>
      <c r="G983" s="124"/>
      <c r="H983" s="124"/>
      <c r="I983" s="124"/>
      <c r="J983" s="124"/>
      <c r="K983" s="124"/>
      <c r="L983" s="124"/>
      <c r="M983" s="124"/>
    </row>
    <row r="984" spans="4:13">
      <c r="D984" s="124"/>
      <c r="E984" s="153"/>
      <c r="F984" s="154"/>
      <c r="G984" s="124"/>
      <c r="H984" s="124"/>
      <c r="I984" s="124"/>
      <c r="J984" s="124"/>
      <c r="K984" s="124"/>
      <c r="L984" s="124"/>
      <c r="M984" s="124"/>
    </row>
    <row r="985" spans="4:13">
      <c r="D985" s="124"/>
      <c r="E985" s="153"/>
      <c r="F985" s="154"/>
      <c r="G985" s="124"/>
      <c r="H985" s="124"/>
      <c r="I985" s="124"/>
      <c r="J985" s="124"/>
      <c r="K985" s="124"/>
      <c r="L985" s="124"/>
      <c r="M985" s="124"/>
    </row>
    <row r="986" spans="4:13">
      <c r="D986" s="124"/>
      <c r="E986" s="153"/>
      <c r="F986" s="154"/>
      <c r="G986" s="124"/>
      <c r="H986" s="124"/>
      <c r="I986" s="124"/>
      <c r="J986" s="124"/>
      <c r="K986" s="124"/>
      <c r="L986" s="124"/>
      <c r="M986" s="124"/>
    </row>
    <row r="987" spans="4:13">
      <c r="D987" s="124"/>
      <c r="E987" s="153"/>
      <c r="F987" s="154"/>
      <c r="G987" s="124"/>
      <c r="H987" s="124"/>
      <c r="I987" s="124"/>
      <c r="J987" s="124"/>
      <c r="K987" s="124"/>
      <c r="L987" s="124"/>
      <c r="M987" s="124"/>
    </row>
    <row r="988" spans="4:13">
      <c r="D988" s="124"/>
      <c r="E988" s="153"/>
      <c r="F988" s="154"/>
      <c r="G988" s="124"/>
      <c r="H988" s="124"/>
      <c r="I988" s="124"/>
      <c r="J988" s="124"/>
      <c r="K988" s="124"/>
      <c r="L988" s="124"/>
      <c r="M988" s="124"/>
    </row>
    <row r="989" spans="4:13">
      <c r="D989" s="124"/>
      <c r="E989" s="153"/>
      <c r="F989" s="154"/>
      <c r="G989" s="124"/>
      <c r="H989" s="124"/>
      <c r="I989" s="124"/>
      <c r="J989" s="124"/>
      <c r="K989" s="124"/>
      <c r="L989" s="124"/>
      <c r="M989" s="124"/>
    </row>
    <row r="990" spans="4:13">
      <c r="D990" s="124"/>
      <c r="E990" s="153"/>
      <c r="F990" s="154"/>
      <c r="G990" s="124"/>
      <c r="H990" s="124"/>
      <c r="I990" s="124"/>
      <c r="J990" s="124"/>
      <c r="K990" s="124"/>
      <c r="L990" s="124"/>
      <c r="M990" s="124"/>
    </row>
    <row r="991" spans="4:13">
      <c r="D991" s="124"/>
      <c r="E991" s="153"/>
      <c r="F991" s="154"/>
      <c r="G991" s="124"/>
      <c r="H991" s="124"/>
      <c r="I991" s="124"/>
      <c r="J991" s="124"/>
      <c r="K991" s="124"/>
      <c r="L991" s="124"/>
      <c r="M991" s="124"/>
    </row>
    <row r="992" spans="4:13">
      <c r="D992" s="124"/>
      <c r="E992" s="153"/>
      <c r="F992" s="154"/>
      <c r="G992" s="124"/>
      <c r="H992" s="124"/>
      <c r="I992" s="124"/>
      <c r="J992" s="124"/>
      <c r="K992" s="124"/>
      <c r="L992" s="124"/>
      <c r="M992" s="124"/>
    </row>
    <row r="993" spans="4:13">
      <c r="D993" s="124"/>
      <c r="E993" s="153"/>
      <c r="F993" s="154"/>
      <c r="G993" s="124"/>
      <c r="H993" s="124"/>
      <c r="I993" s="124"/>
      <c r="J993" s="124"/>
      <c r="K993" s="124"/>
      <c r="L993" s="124"/>
      <c r="M993" s="124"/>
    </row>
    <row r="994" spans="4:13">
      <c r="D994" s="124"/>
      <c r="E994" s="153"/>
      <c r="F994" s="154"/>
      <c r="G994" s="124"/>
      <c r="H994" s="124"/>
      <c r="I994" s="124"/>
      <c r="J994" s="124"/>
      <c r="K994" s="124"/>
      <c r="L994" s="124"/>
      <c r="M994" s="124"/>
    </row>
    <row r="995" spans="4:13">
      <c r="D995" s="124"/>
      <c r="E995" s="153"/>
      <c r="F995" s="154"/>
      <c r="G995" s="124"/>
      <c r="H995" s="124"/>
      <c r="I995" s="124"/>
      <c r="J995" s="124"/>
      <c r="K995" s="124"/>
      <c r="L995" s="124"/>
      <c r="M995" s="124"/>
    </row>
    <row r="996" spans="4:13">
      <c r="D996" s="124"/>
      <c r="E996" s="153"/>
      <c r="F996" s="154"/>
      <c r="G996" s="124"/>
      <c r="H996" s="124"/>
      <c r="I996" s="124"/>
      <c r="J996" s="124"/>
      <c r="K996" s="124"/>
      <c r="L996" s="124"/>
      <c r="M996" s="124"/>
    </row>
    <row r="997" spans="4:13">
      <c r="D997" s="124"/>
      <c r="E997" s="153"/>
      <c r="F997" s="154"/>
      <c r="G997" s="124"/>
      <c r="H997" s="124"/>
      <c r="I997" s="124"/>
      <c r="J997" s="124"/>
      <c r="K997" s="124"/>
      <c r="L997" s="124"/>
      <c r="M997" s="124"/>
    </row>
    <row r="998" spans="4:13">
      <c r="D998" s="124"/>
      <c r="E998" s="153"/>
      <c r="F998" s="154"/>
      <c r="G998" s="124"/>
      <c r="H998" s="124"/>
      <c r="I998" s="124"/>
      <c r="J998" s="124"/>
      <c r="K998" s="124"/>
      <c r="L998" s="124"/>
      <c r="M998" s="124"/>
    </row>
    <row r="999" spans="4:13">
      <c r="D999" s="124"/>
      <c r="E999" s="153"/>
      <c r="F999" s="154"/>
      <c r="G999" s="124"/>
      <c r="H999" s="124"/>
      <c r="I999" s="124"/>
      <c r="J999" s="124"/>
      <c r="K999" s="124"/>
      <c r="L999" s="124"/>
      <c r="M999" s="124"/>
    </row>
    <row r="1000" spans="4:13">
      <c r="D1000" s="124"/>
      <c r="E1000" s="153"/>
      <c r="F1000" s="154"/>
      <c r="G1000" s="124"/>
      <c r="H1000" s="124"/>
      <c r="I1000" s="124"/>
      <c r="J1000" s="124"/>
      <c r="K1000" s="124"/>
      <c r="L1000" s="124"/>
      <c r="M1000" s="124"/>
    </row>
    <row r="1001" spans="4:13">
      <c r="D1001" s="124"/>
      <c r="E1001" s="153"/>
      <c r="F1001" s="154"/>
      <c r="G1001" s="124"/>
      <c r="H1001" s="124"/>
      <c r="I1001" s="124"/>
      <c r="J1001" s="124"/>
      <c r="K1001" s="124"/>
      <c r="L1001" s="124"/>
      <c r="M1001" s="124"/>
    </row>
    <row r="1002" spans="4:13">
      <c r="D1002" s="124"/>
      <c r="E1002" s="153"/>
      <c r="F1002" s="154"/>
      <c r="G1002" s="124"/>
      <c r="H1002" s="124"/>
      <c r="I1002" s="124"/>
      <c r="J1002" s="124"/>
      <c r="K1002" s="124"/>
      <c r="L1002" s="124"/>
      <c r="M1002" s="124"/>
    </row>
    <row r="1003" spans="4:13">
      <c r="D1003" s="124"/>
      <c r="E1003" s="153"/>
      <c r="F1003" s="154"/>
      <c r="G1003" s="124"/>
      <c r="H1003" s="124"/>
      <c r="I1003" s="124"/>
      <c r="J1003" s="124"/>
      <c r="K1003" s="124"/>
      <c r="L1003" s="124"/>
      <c r="M1003" s="124"/>
    </row>
    <row r="1004" spans="4:13">
      <c r="D1004" s="124"/>
      <c r="E1004" s="153"/>
      <c r="F1004" s="154"/>
      <c r="G1004" s="124"/>
      <c r="H1004" s="124"/>
      <c r="I1004" s="124"/>
      <c r="J1004" s="124"/>
      <c r="K1004" s="124"/>
      <c r="L1004" s="124"/>
      <c r="M1004" s="124"/>
    </row>
    <row r="1005" spans="4:13">
      <c r="D1005" s="124"/>
      <c r="E1005" s="153"/>
      <c r="F1005" s="154"/>
      <c r="G1005" s="124"/>
      <c r="H1005" s="124"/>
      <c r="I1005" s="124"/>
      <c r="J1005" s="124"/>
      <c r="K1005" s="124"/>
      <c r="L1005" s="124"/>
      <c r="M1005" s="124"/>
    </row>
    <row r="1006" spans="4:13">
      <c r="D1006" s="124"/>
      <c r="E1006" s="153"/>
      <c r="F1006" s="154"/>
      <c r="G1006" s="124"/>
      <c r="H1006" s="124"/>
      <c r="I1006" s="124"/>
      <c r="J1006" s="124"/>
      <c r="K1006" s="124"/>
      <c r="L1006" s="124"/>
      <c r="M1006" s="124"/>
    </row>
    <row r="1007" spans="4:13">
      <c r="D1007" s="124"/>
      <c r="E1007" s="153"/>
      <c r="F1007" s="154"/>
      <c r="G1007" s="124"/>
      <c r="H1007" s="124"/>
      <c r="I1007" s="124"/>
      <c r="J1007" s="124"/>
      <c r="K1007" s="124"/>
      <c r="L1007" s="124"/>
      <c r="M1007" s="124"/>
    </row>
    <row r="1008" spans="4:13">
      <c r="D1008" s="124"/>
      <c r="E1008" s="153"/>
      <c r="F1008" s="154"/>
      <c r="G1008" s="124"/>
      <c r="H1008" s="124"/>
      <c r="I1008" s="124"/>
      <c r="J1008" s="124"/>
      <c r="K1008" s="124"/>
      <c r="L1008" s="124"/>
      <c r="M1008" s="124"/>
    </row>
    <row r="1009" spans="4:13">
      <c r="D1009" s="124"/>
      <c r="E1009" s="153"/>
      <c r="F1009" s="154"/>
      <c r="G1009" s="124"/>
      <c r="H1009" s="124"/>
      <c r="I1009" s="124"/>
      <c r="J1009" s="124"/>
      <c r="K1009" s="124"/>
      <c r="L1009" s="124"/>
      <c r="M1009" s="124"/>
    </row>
    <row r="1010" spans="4:13">
      <c r="D1010" s="124"/>
      <c r="E1010" s="153"/>
      <c r="F1010" s="154"/>
      <c r="G1010" s="124"/>
      <c r="H1010" s="124"/>
      <c r="I1010" s="124"/>
      <c r="J1010" s="124"/>
      <c r="K1010" s="124"/>
      <c r="L1010" s="124"/>
      <c r="M1010" s="124"/>
    </row>
    <row r="1011" spans="4:13">
      <c r="D1011" s="124"/>
      <c r="E1011" s="153"/>
      <c r="F1011" s="154"/>
      <c r="G1011" s="124"/>
      <c r="H1011" s="124"/>
      <c r="I1011" s="124"/>
      <c r="J1011" s="124"/>
      <c r="K1011" s="124"/>
      <c r="L1011" s="124"/>
      <c r="M1011" s="124"/>
    </row>
    <row r="1012" spans="4:13">
      <c r="D1012" s="124"/>
      <c r="E1012" s="153"/>
      <c r="F1012" s="154"/>
      <c r="G1012" s="124"/>
      <c r="H1012" s="124"/>
      <c r="I1012" s="124"/>
      <c r="J1012" s="124"/>
      <c r="K1012" s="124"/>
      <c r="L1012" s="124"/>
      <c r="M1012" s="124"/>
    </row>
    <row r="1013" spans="4:13">
      <c r="D1013" s="124"/>
      <c r="E1013" s="153"/>
      <c r="F1013" s="154"/>
      <c r="G1013" s="124"/>
      <c r="H1013" s="124"/>
      <c r="I1013" s="124"/>
      <c r="J1013" s="124"/>
      <c r="K1013" s="124"/>
      <c r="L1013" s="124"/>
      <c r="M1013" s="124"/>
    </row>
    <row r="1014" spans="4:13">
      <c r="D1014" s="124"/>
      <c r="E1014" s="153"/>
      <c r="F1014" s="154"/>
      <c r="G1014" s="124"/>
      <c r="H1014" s="124"/>
      <c r="I1014" s="124"/>
      <c r="J1014" s="124"/>
      <c r="K1014" s="124"/>
      <c r="L1014" s="124"/>
      <c r="M1014" s="124"/>
    </row>
    <row r="1015" spans="4:13">
      <c r="D1015" s="124"/>
      <c r="E1015" s="153"/>
      <c r="F1015" s="154"/>
      <c r="G1015" s="124"/>
      <c r="H1015" s="124"/>
      <c r="I1015" s="124"/>
      <c r="J1015" s="124"/>
      <c r="K1015" s="124"/>
      <c r="L1015" s="124"/>
      <c r="M1015" s="124"/>
    </row>
    <row r="1016" spans="4:13">
      <c r="D1016" s="124"/>
      <c r="E1016" s="153"/>
      <c r="F1016" s="154"/>
      <c r="G1016" s="124"/>
      <c r="H1016" s="124"/>
      <c r="I1016" s="124"/>
      <c r="J1016" s="124"/>
      <c r="K1016" s="124"/>
      <c r="L1016" s="124"/>
      <c r="M1016" s="124"/>
    </row>
    <row r="1017" spans="4:13">
      <c r="D1017" s="124"/>
      <c r="E1017" s="153"/>
      <c r="F1017" s="154"/>
      <c r="G1017" s="124"/>
      <c r="H1017" s="124"/>
      <c r="I1017" s="124"/>
      <c r="J1017" s="124"/>
      <c r="K1017" s="124"/>
      <c r="L1017" s="124"/>
      <c r="M1017" s="124"/>
    </row>
    <row r="1018" spans="4:13">
      <c r="D1018" s="124"/>
      <c r="E1018" s="153"/>
      <c r="F1018" s="154"/>
      <c r="G1018" s="124"/>
      <c r="H1018" s="124"/>
      <c r="I1018" s="124"/>
      <c r="J1018" s="124"/>
      <c r="K1018" s="124"/>
      <c r="L1018" s="124"/>
      <c r="M1018" s="124"/>
    </row>
    <row r="1019" spans="4:13">
      <c r="D1019" s="124"/>
      <c r="E1019" s="153"/>
      <c r="F1019" s="154"/>
      <c r="G1019" s="124"/>
      <c r="H1019" s="124"/>
      <c r="I1019" s="124"/>
      <c r="J1019" s="124"/>
      <c r="K1019" s="124"/>
      <c r="L1019" s="124"/>
      <c r="M1019" s="124"/>
    </row>
    <row r="1020" spans="4:13">
      <c r="D1020" s="124"/>
      <c r="E1020" s="153"/>
      <c r="F1020" s="154"/>
      <c r="G1020" s="124"/>
      <c r="H1020" s="124"/>
      <c r="I1020" s="124"/>
      <c r="J1020" s="124"/>
      <c r="K1020" s="124"/>
      <c r="L1020" s="124"/>
      <c r="M1020" s="124"/>
    </row>
    <row r="1021" spans="4:13">
      <c r="D1021" s="124"/>
      <c r="E1021" s="153"/>
      <c r="F1021" s="154"/>
      <c r="G1021" s="124"/>
      <c r="H1021" s="124"/>
      <c r="I1021" s="124"/>
      <c r="J1021" s="124"/>
      <c r="K1021" s="124"/>
      <c r="L1021" s="124"/>
      <c r="M1021" s="124"/>
    </row>
    <row r="1022" spans="4:13">
      <c r="D1022" s="124"/>
      <c r="E1022" s="153"/>
      <c r="F1022" s="154"/>
      <c r="G1022" s="124"/>
      <c r="H1022" s="124"/>
      <c r="I1022" s="124"/>
      <c r="J1022" s="124"/>
      <c r="K1022" s="124"/>
      <c r="L1022" s="124"/>
      <c r="M1022" s="124"/>
    </row>
    <row r="1023" spans="4:13">
      <c r="D1023" s="124"/>
      <c r="E1023" s="153"/>
      <c r="F1023" s="154"/>
      <c r="G1023" s="124"/>
      <c r="H1023" s="124"/>
      <c r="I1023" s="124"/>
      <c r="J1023" s="124"/>
      <c r="K1023" s="124"/>
      <c r="L1023" s="124"/>
      <c r="M1023" s="124"/>
    </row>
    <row r="1024" spans="4:13">
      <c r="D1024" s="124"/>
      <c r="E1024" s="153"/>
      <c r="F1024" s="154"/>
      <c r="G1024" s="124"/>
      <c r="H1024" s="124"/>
      <c r="I1024" s="124"/>
      <c r="J1024" s="124"/>
      <c r="K1024" s="124"/>
      <c r="L1024" s="124"/>
      <c r="M1024" s="124"/>
    </row>
    <row r="1025" spans="4:13">
      <c r="D1025" s="124"/>
      <c r="E1025" s="153"/>
      <c r="F1025" s="154"/>
      <c r="G1025" s="124"/>
      <c r="H1025" s="124"/>
      <c r="I1025" s="124"/>
      <c r="J1025" s="124"/>
      <c r="K1025" s="124"/>
      <c r="L1025" s="124"/>
      <c r="M1025" s="124"/>
    </row>
    <row r="1026" spans="4:13">
      <c r="D1026" s="124"/>
      <c r="E1026" s="153"/>
      <c r="F1026" s="154"/>
      <c r="G1026" s="124"/>
      <c r="H1026" s="124"/>
      <c r="I1026" s="124"/>
      <c r="J1026" s="124"/>
      <c r="K1026" s="124"/>
      <c r="L1026" s="124"/>
      <c r="M1026" s="124"/>
    </row>
    <row r="1027" spans="4:13">
      <c r="D1027" s="124"/>
      <c r="E1027" s="153"/>
      <c r="F1027" s="154"/>
      <c r="G1027" s="124"/>
      <c r="H1027" s="124"/>
      <c r="I1027" s="124"/>
      <c r="J1027" s="124"/>
      <c r="K1027" s="124"/>
      <c r="L1027" s="124"/>
      <c r="M1027" s="124"/>
    </row>
    <row r="1028" spans="4:13">
      <c r="D1028" s="124"/>
      <c r="E1028" s="153"/>
      <c r="F1028" s="154"/>
      <c r="G1028" s="124"/>
      <c r="H1028" s="124"/>
      <c r="I1028" s="124"/>
      <c r="J1028" s="124"/>
      <c r="K1028" s="124"/>
      <c r="L1028" s="124"/>
      <c r="M1028" s="124"/>
    </row>
    <row r="1029" spans="4:13">
      <c r="D1029" s="124"/>
      <c r="E1029" s="153"/>
      <c r="F1029" s="154"/>
      <c r="G1029" s="124"/>
      <c r="H1029" s="124"/>
      <c r="I1029" s="124"/>
      <c r="J1029" s="124"/>
      <c r="K1029" s="124"/>
      <c r="L1029" s="124"/>
      <c r="M1029" s="124"/>
    </row>
    <row r="1030" spans="4:13">
      <c r="D1030" s="124"/>
      <c r="E1030" s="153"/>
      <c r="F1030" s="154"/>
      <c r="G1030" s="124"/>
      <c r="H1030" s="124"/>
      <c r="I1030" s="124"/>
      <c r="J1030" s="124"/>
      <c r="K1030" s="124"/>
      <c r="L1030" s="124"/>
      <c r="M1030" s="124"/>
    </row>
    <row r="1031" spans="4:13">
      <c r="D1031" s="124"/>
      <c r="E1031" s="153"/>
      <c r="F1031" s="154"/>
      <c r="G1031" s="124"/>
      <c r="H1031" s="124"/>
      <c r="I1031" s="124"/>
      <c r="J1031" s="124"/>
      <c r="K1031" s="124"/>
      <c r="L1031" s="124"/>
      <c r="M1031" s="124"/>
    </row>
    <row r="1032" spans="4:13">
      <c r="D1032" s="124"/>
      <c r="E1032" s="153"/>
      <c r="F1032" s="154"/>
      <c r="G1032" s="124"/>
      <c r="H1032" s="124"/>
      <c r="I1032" s="124"/>
      <c r="J1032" s="124"/>
      <c r="K1032" s="124"/>
      <c r="L1032" s="124"/>
      <c r="M1032" s="124"/>
    </row>
    <row r="1033" spans="4:13">
      <c r="D1033" s="124"/>
      <c r="E1033" s="153"/>
      <c r="F1033" s="154"/>
      <c r="G1033" s="124"/>
      <c r="H1033" s="124"/>
      <c r="I1033" s="124"/>
      <c r="J1033" s="124"/>
      <c r="K1033" s="124"/>
      <c r="L1033" s="124"/>
      <c r="M1033" s="124"/>
    </row>
    <row r="1034" spans="4:13">
      <c r="D1034" s="124"/>
      <c r="E1034" s="153"/>
      <c r="F1034" s="154"/>
      <c r="G1034" s="124"/>
      <c r="H1034" s="124"/>
      <c r="I1034" s="124"/>
      <c r="J1034" s="124"/>
      <c r="K1034" s="124"/>
      <c r="L1034" s="124"/>
      <c r="M1034" s="124"/>
    </row>
    <row r="1035" spans="4:13">
      <c r="D1035" s="124"/>
      <c r="E1035" s="153"/>
      <c r="F1035" s="154"/>
      <c r="G1035" s="124"/>
      <c r="H1035" s="124"/>
      <c r="I1035" s="124"/>
      <c r="J1035" s="124"/>
      <c r="K1035" s="124"/>
      <c r="L1035" s="124"/>
      <c r="M1035" s="124"/>
    </row>
    <row r="1036" spans="4:13">
      <c r="D1036" s="124"/>
      <c r="E1036" s="153"/>
      <c r="F1036" s="154"/>
      <c r="G1036" s="124"/>
      <c r="H1036" s="124"/>
      <c r="I1036" s="124"/>
      <c r="J1036" s="124"/>
      <c r="K1036" s="124"/>
      <c r="L1036" s="124"/>
      <c r="M1036" s="124"/>
    </row>
    <row r="1037" spans="4:13">
      <c r="D1037" s="124"/>
      <c r="E1037" s="153"/>
      <c r="F1037" s="154"/>
      <c r="G1037" s="124"/>
      <c r="H1037" s="124"/>
      <c r="I1037" s="124"/>
      <c r="J1037" s="124"/>
      <c r="K1037" s="124"/>
      <c r="L1037" s="124"/>
      <c r="M1037" s="124"/>
    </row>
    <row r="1038" spans="4:13">
      <c r="D1038" s="124"/>
      <c r="E1038" s="153"/>
      <c r="F1038" s="154"/>
      <c r="G1038" s="124"/>
      <c r="H1038" s="124"/>
      <c r="I1038" s="124"/>
      <c r="J1038" s="124"/>
      <c r="K1038" s="124"/>
      <c r="L1038" s="124"/>
      <c r="M1038" s="124"/>
    </row>
  </sheetData>
  <autoFilter ref="A2:O76" xr:uid="{00000000-0009-0000-0000-000008000000}">
    <filterColumn colId="0">
      <filters>
        <filter val="ALBATROZ"/>
      </filters>
    </filterColumn>
  </autoFilter>
  <mergeCells count="1">
    <mergeCell ref="A1:M1"/>
  </mergeCells>
  <conditionalFormatting sqref="A13:A19">
    <cfRule type="expression" dxfId="4927" priority="2008">
      <formula>AND($L13="EM ATRASO",ISBLANK($M13)=TRUE())</formula>
    </cfRule>
    <cfRule type="expression" dxfId="4926" priority="2009">
      <formula>AND($L13="SIM",ISBLANK($M13)=TRUE())</formula>
    </cfRule>
  </conditionalFormatting>
  <conditionalFormatting sqref="A13:A20">
    <cfRule type="expression" dxfId="4925" priority="1197">
      <formula>AND($L13="SIM",ISBLANK($M13)=TRUE())</formula>
    </cfRule>
    <cfRule type="expression" dxfId="4924" priority="1196">
      <formula>AND($L13="EM ATRASO",ISBLANK($M13)=TRUE())</formula>
    </cfRule>
  </conditionalFormatting>
  <conditionalFormatting sqref="A14:A24">
    <cfRule type="expression" dxfId="4923" priority="2170">
      <formula>AND($L14="EM ATRASO",ISBLANK($M14)=TRUE())</formula>
    </cfRule>
    <cfRule type="expression" dxfId="4922" priority="2171">
      <formula>AND($L14="SIM",ISBLANK($M14)=TRUE())</formula>
    </cfRule>
  </conditionalFormatting>
  <conditionalFormatting sqref="A17:A20">
    <cfRule type="expression" dxfId="4921" priority="2007">
      <formula>AND($L17="SIM",ISBLANK($M17)=TRUE())</formula>
    </cfRule>
    <cfRule type="expression" dxfId="4920" priority="2006">
      <formula>AND($L17="EM ATRASO",ISBLANK($M17)=TRUE())</formula>
    </cfRule>
  </conditionalFormatting>
  <conditionalFormatting sqref="A23">
    <cfRule type="expression" dxfId="4919" priority="1962">
      <formula>AND($L23="EM ATRASO",ISBLANK($M23)=TRUE())</formula>
    </cfRule>
    <cfRule type="expression" dxfId="4918" priority="1963">
      <formula>AND($L23="SIM",ISBLANK($M23)=TRUE())</formula>
    </cfRule>
  </conditionalFormatting>
  <conditionalFormatting sqref="A23:A24">
    <cfRule type="expression" dxfId="4917" priority="1130">
      <formula>AND($L23="EM ATRASO",ISBLANK($M23)=TRUE())</formula>
    </cfRule>
    <cfRule type="expression" dxfId="4916" priority="1131">
      <formula>AND($L23="SIM",ISBLANK($M23)=TRUE())</formula>
    </cfRule>
  </conditionalFormatting>
  <conditionalFormatting sqref="A23:A38">
    <cfRule type="expression" dxfId="4915" priority="1030">
      <formula>AND($L23="EM ATRASO",ISBLANK($M23)=TRUE())</formula>
    </cfRule>
    <cfRule type="expression" dxfId="4914" priority="1031">
      <formula>AND($L23="SIM",ISBLANK($M23)=TRUE())</formula>
    </cfRule>
  </conditionalFormatting>
  <conditionalFormatting sqref="A25:A29">
    <cfRule type="expression" dxfId="4913" priority="1958">
      <formula>AND($L25="EM ATRASO",ISBLANK($M25)=TRUE())</formula>
    </cfRule>
    <cfRule type="expression" dxfId="4912" priority="1959">
      <formula>AND($L25="SIM",ISBLANK($M25)=TRUE())</formula>
    </cfRule>
  </conditionalFormatting>
  <conditionalFormatting sqref="A27:A29">
    <cfRule type="expression" dxfId="4911" priority="1932">
      <formula>AND($L27="EM ATRASO",ISBLANK($M27)=TRUE())</formula>
    </cfRule>
    <cfRule type="expression" dxfId="4910" priority="1933">
      <formula>AND($L27="SIM",ISBLANK($M27)=TRUE())</formula>
    </cfRule>
  </conditionalFormatting>
  <conditionalFormatting sqref="A28:A29">
    <cfRule type="expression" dxfId="4909" priority="1128">
      <formula>AND($L28="EM ATRASO",ISBLANK($M28)=TRUE())</formula>
    </cfRule>
    <cfRule type="expression" dxfId="4908" priority="1129">
      <formula>AND($L28="SIM",ISBLANK($M28)=TRUE())</formula>
    </cfRule>
  </conditionalFormatting>
  <conditionalFormatting sqref="A29">
    <cfRule type="expression" dxfId="4907" priority="1928">
      <formula>AND($L29="EM ATRASO",ISBLANK($M29)=TRUE())</formula>
    </cfRule>
    <cfRule type="expression" dxfId="4906" priority="1929">
      <formula>AND($L29="SIM",ISBLANK($M29)=TRUE())</formula>
    </cfRule>
  </conditionalFormatting>
  <conditionalFormatting sqref="A30:A34">
    <cfRule type="expression" dxfId="4905" priority="1016">
      <formula>AND($L30="EM ATRASO",ISBLANK($M30)=TRUE())</formula>
    </cfRule>
    <cfRule type="expression" dxfId="4904" priority="1017">
      <formula>AND($L30="SIM",ISBLANK($M30)=TRUE())</formula>
    </cfRule>
  </conditionalFormatting>
  <conditionalFormatting sqref="A36:A38">
    <cfRule type="expression" dxfId="4903" priority="1912">
      <formula>AND($L36="EM ATRASO",ISBLANK($M36)=TRUE())</formula>
    </cfRule>
    <cfRule type="expression" dxfId="4902" priority="1913">
      <formula>AND($L36="SIM",ISBLANK($M36)=TRUE())</formula>
    </cfRule>
  </conditionalFormatting>
  <conditionalFormatting sqref="A36:A42">
    <cfRule type="expression" dxfId="4901" priority="2126">
      <formula>AND($L36="EM ATRASO",ISBLANK($M36)=TRUE())</formula>
    </cfRule>
    <cfRule type="expression" dxfId="4900" priority="2127">
      <formula>AND($L36="SIM",ISBLANK($M36)=TRUE())</formula>
    </cfRule>
  </conditionalFormatting>
  <conditionalFormatting sqref="A36:A45">
    <cfRule type="expression" dxfId="4899" priority="1000">
      <formula>AND($L36="EM ATRASO",ISBLANK($M36)=TRUE())</formula>
    </cfRule>
    <cfRule type="expression" dxfId="4898" priority="1001">
      <formula>AND($L36="SIM",ISBLANK($M36)=TRUE())</formula>
    </cfRule>
  </conditionalFormatting>
  <conditionalFormatting sqref="A41:A53">
    <cfRule type="expression" dxfId="4897" priority="2121">
      <formula>AND($L41="SIM",ISBLANK($M41)=TRUE())</formula>
    </cfRule>
    <cfRule type="expression" dxfId="4896" priority="2120">
      <formula>AND($L41="EM ATRASO",ISBLANK($M41)=TRUE())</formula>
    </cfRule>
  </conditionalFormatting>
  <conditionalFormatting sqref="A43:A48">
    <cfRule type="expression" dxfId="4895" priority="1860">
      <formula>AND($L43="EM ATRASO",ISBLANK($M43)=TRUE())</formula>
    </cfRule>
    <cfRule type="expression" dxfId="4894" priority="1861">
      <formula>AND($L43="SIM",ISBLANK($M43)=TRUE())</formula>
    </cfRule>
  </conditionalFormatting>
  <conditionalFormatting sqref="A43:A49">
    <cfRule type="expression" dxfId="4893" priority="1856">
      <formula>AND($L43="EM ATRASO",ISBLANK($M43)=TRUE())</formula>
    </cfRule>
    <cfRule type="expression" dxfId="4892" priority="1858">
      <formula>AND($L43="EM ATRASO",ISBLANK($M43)=TRUE())</formula>
    </cfRule>
    <cfRule type="expression" dxfId="4891" priority="1859">
      <formula>AND($L43="SIM",ISBLANK($M43)=TRUE())</formula>
    </cfRule>
    <cfRule type="expression" dxfId="4890" priority="1857">
      <formula>AND($L43="SIM",ISBLANK($M43)=TRUE())</formula>
    </cfRule>
  </conditionalFormatting>
  <conditionalFormatting sqref="A47:A49">
    <cfRule type="expression" dxfId="4889" priority="678">
      <formula>AND($L47="EM ATRASO",ISBLANK($M47)=TRUE())</formula>
    </cfRule>
    <cfRule type="expression" dxfId="4888" priority="679">
      <formula>AND($L47="SIM",ISBLANK($M47)=TRUE())</formula>
    </cfRule>
  </conditionalFormatting>
  <conditionalFormatting sqref="A47:A54">
    <cfRule type="expression" dxfId="4887" priority="670">
      <formula>AND($L47="EM ATRASO",ISBLANK($M47)=TRUE())</formula>
    </cfRule>
    <cfRule type="expression" dxfId="4886" priority="671">
      <formula>AND($L47="SIM",ISBLANK($M47)=TRUE())</formula>
    </cfRule>
  </conditionalFormatting>
  <conditionalFormatting sqref="A49">
    <cfRule type="expression" dxfId="4885" priority="1806">
      <formula>AND($L49="EM ATRASO",ISBLANK($M49)=TRUE())</formula>
    </cfRule>
    <cfRule type="expression" dxfId="4884" priority="1807">
      <formula>AND($L49="SIM",ISBLANK($M49)=TRUE())</formula>
    </cfRule>
  </conditionalFormatting>
  <conditionalFormatting sqref="A49:A57">
    <cfRule type="expression" dxfId="4883" priority="1795">
      <formula>AND($L49="SIM",ISBLANK($M49)=TRUE())</formula>
    </cfRule>
    <cfRule type="expression" dxfId="4882" priority="1794">
      <formula>AND($L49="EM ATRASO",ISBLANK($M49)=TRUE())</formula>
    </cfRule>
  </conditionalFormatting>
  <conditionalFormatting sqref="A50">
    <cfRule type="expression" dxfId="4881" priority="601">
      <formula>AND($L50="EM ATRASO",ISBLANK($M50)=TRUE())</formula>
    </cfRule>
    <cfRule type="expression" dxfId="4880" priority="600">
      <formula>AND($L50="SIM",ISBLANK($M50)=TRUE())</formula>
    </cfRule>
    <cfRule type="expression" dxfId="4879" priority="662">
      <formula>AND($L50="EM ATRASO",ISBLANK($M50)=TRUE())</formula>
    </cfRule>
    <cfRule type="expression" dxfId="4878" priority="595">
      <formula>AND($L50="EM ATRASO",ISBLANK($M50)=TRUE())</formula>
    </cfRule>
    <cfRule type="expression" dxfId="4877" priority="596">
      <formula>AND($L50="SIM",ISBLANK($M50)=TRUE())</formula>
    </cfRule>
    <cfRule type="expression" dxfId="4876" priority="660">
      <formula>AND($L50="EM ATRASO",ISBLANK($M50)=TRUE())</formula>
    </cfRule>
    <cfRule type="expression" dxfId="4875" priority="661">
      <formula>AND($L50="SIM",ISBLANK($M50)=TRUE())</formula>
    </cfRule>
    <cfRule type="expression" dxfId="4874" priority="663">
      <formula>AND($L50="SIM",ISBLANK($M50)=TRUE())</formula>
    </cfRule>
    <cfRule type="expression" dxfId="4873" priority="597">
      <formula>AND($L50="EM ATRASO",ISBLANK($M50)=TRUE())</formula>
    </cfRule>
    <cfRule type="expression" dxfId="4872" priority="598">
      <formula>AND($L50="SIM",ISBLANK($M50)=TRUE())</formula>
    </cfRule>
    <cfRule type="expression" dxfId="4871" priority="602">
      <formula>AND($L50="SIM",ISBLANK($M50)=TRUE())</formula>
    </cfRule>
    <cfRule type="expression" dxfId="4870" priority="599">
      <formula>AND($L50="EM ATRASO",ISBLANK($M50)=TRUE())</formula>
    </cfRule>
  </conditionalFormatting>
  <conditionalFormatting sqref="A50:A51">
    <cfRule type="expression" dxfId="4869" priority="591">
      <formula>AND($L50="EM ATRASO",ISBLANK($M50)=TRUE())</formula>
    </cfRule>
    <cfRule type="expression" dxfId="4868" priority="592">
      <formula>AND($L50="SIM",ISBLANK($M50)=TRUE())</formula>
    </cfRule>
  </conditionalFormatting>
  <conditionalFormatting sqref="A50:A53">
    <cfRule type="expression" dxfId="4867" priority="624">
      <formula>AND($L50="EM ATRASO",ISBLANK($M50)=TRUE())</formula>
    </cfRule>
    <cfRule type="expression" dxfId="4866" priority="625">
      <formula>AND($L50="SIM",ISBLANK($M50)=TRUE())</formula>
    </cfRule>
  </conditionalFormatting>
  <conditionalFormatting sqref="A50:A57">
    <cfRule type="expression" dxfId="4865" priority="651">
      <formula>AND($L50="SIM",ISBLANK($M50)=TRUE())</formula>
    </cfRule>
    <cfRule type="expression" dxfId="4864" priority="650">
      <formula>AND($L50="EM ATRASO",ISBLANK($M50)=TRUE())</formula>
    </cfRule>
  </conditionalFormatting>
  <conditionalFormatting sqref="A50:A59">
    <cfRule type="expression" dxfId="4863" priority="603">
      <formula>AND($L50="EM ATRASO",ISBLANK($M50)=TRUE())</formula>
    </cfRule>
    <cfRule type="expression" dxfId="4862" priority="604">
      <formula>AND($L50="SIM",ISBLANK($M50)=TRUE())</formula>
    </cfRule>
  </conditionalFormatting>
  <conditionalFormatting sqref="A51">
    <cfRule type="expression" dxfId="4861" priority="579">
      <formula>AND($L51="EM ATRASO",ISBLANK($M51)=TRUE())</formula>
    </cfRule>
    <cfRule type="expression" dxfId="4860" priority="577">
      <formula>AND($L51="EM ATRASO",ISBLANK($M51)=TRUE())</formula>
    </cfRule>
    <cfRule type="expression" dxfId="4859" priority="576">
      <formula>AND($L51="SIM",ISBLANK($M51)=TRUE())</formula>
    </cfRule>
    <cfRule type="expression" dxfId="4858" priority="575">
      <formula>AND($L51="EM ATRASO",ISBLANK($M51)=TRUE())</formula>
    </cfRule>
    <cfRule type="expression" dxfId="4857" priority="586">
      <formula>AND($L51="SIM",ISBLANK($M51)=TRUE())</formula>
    </cfRule>
    <cfRule type="expression" dxfId="4856" priority="585">
      <formula>AND($L51="EM ATRASO",ISBLANK($M51)=TRUE())</formula>
    </cfRule>
    <cfRule type="expression" dxfId="4855" priority="587">
      <formula>AND($L51="EM ATRASO",ISBLANK($M51)=TRUE())</formula>
    </cfRule>
    <cfRule type="expression" dxfId="4854" priority="588">
      <formula>AND($L51="SIM",ISBLANK($M51)=TRUE())</formula>
    </cfRule>
    <cfRule type="expression" dxfId="4853" priority="584">
      <formula>AND($L51="SIM",ISBLANK($M51)=TRUE())</formula>
    </cfRule>
    <cfRule type="expression" dxfId="4852" priority="581">
      <formula>AND($L51="EM ATRASO",ISBLANK($M51)=TRUE())</formula>
    </cfRule>
    <cfRule type="expression" dxfId="4851" priority="580">
      <formula>AND($L51="SIM",ISBLANK($M51)=TRUE())</formula>
    </cfRule>
    <cfRule type="expression" dxfId="4850" priority="583">
      <formula>AND($L51="EM ATRASO",ISBLANK($M51)=TRUE())</formula>
    </cfRule>
    <cfRule type="expression" dxfId="4849" priority="589">
      <formula>AND($L51="EM ATRASO",ISBLANK($M51)=TRUE())</formula>
    </cfRule>
    <cfRule type="expression" dxfId="4848" priority="590">
      <formula>AND($L51="SIM",ISBLANK($M51)=TRUE())</formula>
    </cfRule>
    <cfRule type="expression" dxfId="4847" priority="582">
      <formula>AND($L51="SIM",ISBLANK($M51)=TRUE())</formula>
    </cfRule>
    <cfRule type="expression" dxfId="4846" priority="578">
      <formula>AND($L51="SIM",ISBLANK($M51)=TRUE())</formula>
    </cfRule>
  </conditionalFormatting>
  <conditionalFormatting sqref="A51:A53">
    <cfRule type="expression" dxfId="4845" priority="636">
      <formula>AND($L51="EM ATRASO",ISBLANK($M51)=TRUE())</formula>
    </cfRule>
    <cfRule type="expression" dxfId="4844" priority="637">
      <formula>AND($L51="SIM",ISBLANK($M51)=TRUE())</formula>
    </cfRule>
  </conditionalFormatting>
  <conditionalFormatting sqref="A51:A56">
    <cfRule type="expression" dxfId="4843" priority="503">
      <formula>AND($L51="EM ATRASO",ISBLANK($M51)=TRUE())</formula>
    </cfRule>
    <cfRule type="expression" dxfId="4842" priority="504">
      <formula>AND($L51="SIM",ISBLANK($M51)=TRUE())</formula>
    </cfRule>
  </conditionalFormatting>
  <conditionalFormatting sqref="A51:A57">
    <cfRule type="expression" dxfId="4841" priority="644">
      <formula>AND($L51="EM ATRASO",ISBLANK($M51)=TRUE())</formula>
    </cfRule>
    <cfRule type="expression" dxfId="4840" priority="645">
      <formula>AND($L51="SIM",ISBLANK($M51)=TRUE())</formula>
    </cfRule>
  </conditionalFormatting>
  <conditionalFormatting sqref="A52">
    <cfRule type="expression" dxfId="4839" priority="501">
      <formula>AND($L52="EM ATRASO",ISBLANK($M52)=TRUE())</formula>
    </cfRule>
    <cfRule type="expression" dxfId="4838" priority="502">
      <formula>AND($L52="SIM",ISBLANK($M52)=TRUE())</formula>
    </cfRule>
  </conditionalFormatting>
  <conditionalFormatting sqref="A52:A57">
    <cfRule type="expression" dxfId="4837" priority="1787">
      <formula>AND($L52="SIM",ISBLANK($M52)=TRUE())</formula>
    </cfRule>
    <cfRule type="expression" dxfId="4836" priority="1786">
      <formula>AND($L52="EM ATRASO",ISBLANK($M52)=TRUE())</formula>
    </cfRule>
    <cfRule type="expression" dxfId="4835" priority="1784">
      <formula>AND($L52="EM ATRASO",ISBLANK($M52)=TRUE())</formula>
    </cfRule>
    <cfRule type="expression" dxfId="4834" priority="1785">
      <formula>AND($L52="SIM",ISBLANK($M52)=TRUE())</formula>
    </cfRule>
  </conditionalFormatting>
  <conditionalFormatting sqref="A52:A58">
    <cfRule type="expression" dxfId="4833" priority="1781">
      <formula>AND($L52="SIM",ISBLANK($M52)=TRUE())</formula>
    </cfRule>
    <cfRule type="expression" dxfId="4832" priority="1780">
      <formula>AND($L52="EM ATRASO",ISBLANK($M52)=TRUE())</formula>
    </cfRule>
  </conditionalFormatting>
  <conditionalFormatting sqref="A53:A57">
    <cfRule type="expression" dxfId="4831" priority="664">
      <formula>AND($L53="EM ATRASO",ISBLANK($M53)=TRUE())</formula>
    </cfRule>
    <cfRule type="expression" dxfId="4830" priority="665">
      <formula>AND($L53="SIM",ISBLANK($M53)=TRUE())</formula>
    </cfRule>
  </conditionalFormatting>
  <conditionalFormatting sqref="A54:A56">
    <cfRule type="expression" dxfId="4829" priority="516">
      <formula>AND($L54="SIM",ISBLANK($M54)=TRUE())</formula>
    </cfRule>
    <cfRule type="expression" dxfId="4828" priority="515">
      <formula>AND($L54="EM ATRASO",ISBLANK($M54)=TRUE())</formula>
    </cfRule>
  </conditionalFormatting>
  <conditionalFormatting sqref="A54:A60">
    <cfRule type="expression" dxfId="4827" priority="524">
      <formula>AND($L54="SIM",ISBLANK($M54)=TRUE())</formula>
    </cfRule>
    <cfRule type="expression" dxfId="4826" priority="523">
      <formula>AND($L54="EM ATRASO",ISBLANK($M54)=TRUE())</formula>
    </cfRule>
  </conditionalFormatting>
  <conditionalFormatting sqref="A54:A66">
    <cfRule type="expression" dxfId="4825" priority="477">
      <formula>AND($L54="EM ATRASO",ISBLANK($M54)=TRUE())</formula>
    </cfRule>
    <cfRule type="expression" dxfId="4824" priority="478">
      <formula>AND($L54="SIM",ISBLANK($M54)=TRUE())</formula>
    </cfRule>
  </conditionalFormatting>
  <conditionalFormatting sqref="A55:A57">
    <cfRule type="expression" dxfId="4823" priority="654">
      <formula>AND($L55="EM ATRASO",ISBLANK($M55)=TRUE())</formula>
    </cfRule>
    <cfRule type="expression" dxfId="4822" priority="655">
      <formula>AND($L55="SIM",ISBLANK($M55)=TRUE())</formula>
    </cfRule>
    <cfRule type="expression" dxfId="4821" priority="653">
      <formula>AND($L55="SIM",ISBLANK($M55)=TRUE())</formula>
    </cfRule>
    <cfRule type="expression" dxfId="4820" priority="652">
      <formula>AND($L55="EM ATRASO",ISBLANK($M55)=TRUE())</formula>
    </cfRule>
  </conditionalFormatting>
  <conditionalFormatting sqref="A56:A57">
    <cfRule type="expression" dxfId="4819" priority="657">
      <formula>AND($L56="SIM",ISBLANK($M56)=TRUE())</formula>
    </cfRule>
    <cfRule type="expression" dxfId="4818" priority="656">
      <formula>AND($L56="EM ATRASO",ISBLANK($M56)=TRUE())</formula>
    </cfRule>
  </conditionalFormatting>
  <conditionalFormatting sqref="A56:A59">
    <cfRule type="expression" dxfId="4817" priority="638">
      <formula>AND($L56="EM ATRASO",ISBLANK($M56)=TRUE())</formula>
    </cfRule>
    <cfRule type="expression" dxfId="4816" priority="639">
      <formula>AND($L56="SIM",ISBLANK($M56)=TRUE())</formula>
    </cfRule>
  </conditionalFormatting>
  <conditionalFormatting sqref="A58">
    <cfRule type="expression" dxfId="4815" priority="1779">
      <formula>AND($L58="SIM",ISBLANK($M58)=TRUE())</formula>
    </cfRule>
    <cfRule type="expression" dxfId="4814" priority="1778">
      <formula>AND($L58="EM ATRASO",ISBLANK($M58)=TRUE())</formula>
    </cfRule>
    <cfRule type="expression" dxfId="4813" priority="1777">
      <formula>AND($L58="SIM",ISBLANK($M58)=TRUE())</formula>
    </cfRule>
    <cfRule type="expression" dxfId="4812" priority="1776">
      <formula>AND($L58="EM ATRASO",ISBLANK($M58)=TRUE())</formula>
    </cfRule>
  </conditionalFormatting>
  <conditionalFormatting sqref="A58:A59">
    <cfRule type="expression" dxfId="4811" priority="631">
      <formula>AND($L58="SIM",ISBLANK($M58)=TRUE())</formula>
    </cfRule>
    <cfRule type="expression" dxfId="4810" priority="630">
      <formula>AND($L58="EM ATRASO",ISBLANK($M58)=TRUE())</formula>
    </cfRule>
    <cfRule type="expression" dxfId="4809" priority="629">
      <formula>AND($L58="SIM",ISBLANK($M58)=TRUE())</formula>
    </cfRule>
    <cfRule type="expression" dxfId="4808" priority="628">
      <formula>AND($L58="EM ATRASO",ISBLANK($M58)=TRUE())</formula>
    </cfRule>
    <cfRule type="expression" dxfId="4807" priority="627">
      <formula>AND($L58="SIM",ISBLANK($M58)=TRUE())</formula>
    </cfRule>
    <cfRule type="expression" dxfId="4806" priority="626">
      <formula>AND($L58="EM ATRASO",ISBLANK($M58)=TRUE())</formula>
    </cfRule>
  </conditionalFormatting>
  <conditionalFormatting sqref="A58:A61">
    <cfRule type="expression" dxfId="4805" priority="1755">
      <formula>AND($L58="SIM",ISBLANK($M58)=TRUE())</formula>
    </cfRule>
    <cfRule type="expression" dxfId="4804" priority="1754">
      <formula>AND($L58="EM ATRASO",ISBLANK($M58)=TRUE())</formula>
    </cfRule>
  </conditionalFormatting>
  <conditionalFormatting sqref="A59:A61">
    <cfRule type="expression" dxfId="4803" priority="1750">
      <formula>AND($L59="EM ATRASO",ISBLANK($M59)=TRUE())</formula>
    </cfRule>
    <cfRule type="expression" dxfId="4802" priority="1748">
      <formula>AND($L59="EM ATRASO",ISBLANK($M59)=TRUE())</formula>
    </cfRule>
    <cfRule type="expression" dxfId="4801" priority="1749">
      <formula>AND($L59="SIM",ISBLANK($M59)=TRUE())</formula>
    </cfRule>
    <cfRule type="expression" dxfId="4800" priority="1751">
      <formula>AND($L59="SIM",ISBLANK($M59)=TRUE())</formula>
    </cfRule>
  </conditionalFormatting>
  <conditionalFormatting sqref="A59:A62">
    <cfRule type="expression" dxfId="4799" priority="1744">
      <formula>AND($L59="EM ATRASO",ISBLANK($M59)=TRUE())</formula>
    </cfRule>
    <cfRule type="expression" dxfId="4798" priority="1745">
      <formula>AND($L59="SIM",ISBLANK($M59)=TRUE())</formula>
    </cfRule>
  </conditionalFormatting>
  <conditionalFormatting sqref="A59:A63">
    <cfRule type="expression" dxfId="4797" priority="518">
      <formula>AND($L59="SIM",ISBLANK($M59)=TRUE())</formula>
    </cfRule>
    <cfRule type="expression" dxfId="4796" priority="517">
      <formula>AND($L59="EM ATRASO",ISBLANK($M59)=TRUE())</formula>
    </cfRule>
  </conditionalFormatting>
  <conditionalFormatting sqref="A61:A63">
    <cfRule type="expression" dxfId="4795" priority="505">
      <formula>AND($L61="EM ATRASO",ISBLANK($M61)=TRUE())</formula>
    </cfRule>
    <cfRule type="expression" dxfId="4794" priority="506">
      <formula>AND($L61="SIM",ISBLANK($M61)=TRUE())</formula>
    </cfRule>
    <cfRule type="expression" dxfId="4793" priority="507">
      <formula>AND($L61="EM ATRASO",ISBLANK($M61)=TRUE())</formula>
    </cfRule>
    <cfRule type="expression" dxfId="4792" priority="508">
      <formula>AND($L61="SIM",ISBLANK($M61)=TRUE())</formula>
    </cfRule>
    <cfRule type="expression" dxfId="4791" priority="509">
      <formula>AND($L61="EM ATRASO",ISBLANK($M61)=TRUE())</formula>
    </cfRule>
    <cfRule type="expression" dxfId="4790" priority="510">
      <formula>AND($L61="SIM",ISBLANK($M61)=TRUE())</formula>
    </cfRule>
  </conditionalFormatting>
  <conditionalFormatting sqref="A62">
    <cfRule type="expression" dxfId="4789" priority="1741">
      <formula>AND($L62="SIM",ISBLANK($M62)=TRUE())</formula>
    </cfRule>
    <cfRule type="expression" dxfId="4788" priority="1740">
      <formula>AND($L62="EM ATRASO",ISBLANK($M62)=TRUE())</formula>
    </cfRule>
  </conditionalFormatting>
  <conditionalFormatting sqref="A62:A64">
    <cfRule type="expression" dxfId="4787" priority="1565">
      <formula>AND($L62="SIM",ISBLANK($M62)=TRUE())</formula>
    </cfRule>
    <cfRule type="expression" dxfId="4786" priority="1564">
      <formula>AND($L62="EM ATRASO",ISBLANK($M62)=TRUE())</formula>
    </cfRule>
  </conditionalFormatting>
  <conditionalFormatting sqref="A63:A64">
    <cfRule type="expression" dxfId="4785" priority="1562">
      <formula>AND($L63="EM ATRASO",ISBLANK($M63)=TRUE())</formula>
    </cfRule>
    <cfRule type="expression" dxfId="4784" priority="1563">
      <formula>AND($L63="SIM",ISBLANK($M63)=TRUE())</formula>
    </cfRule>
    <cfRule type="expression" dxfId="4783" priority="1560">
      <formula>AND($L63="EM ATRASO",ISBLANK($M63)=TRUE())</formula>
    </cfRule>
    <cfRule type="expression" dxfId="4782" priority="1561">
      <formula>AND($L63="SIM",ISBLANK($M63)=TRUE())</formula>
    </cfRule>
  </conditionalFormatting>
  <conditionalFormatting sqref="A63:A65">
    <cfRule type="expression" dxfId="4781" priority="1557">
      <formula>AND($L63="SIM",ISBLANK($M63)=TRUE())</formula>
    </cfRule>
    <cfRule type="expression" dxfId="4780" priority="1556">
      <formula>AND($L63="EM ATRASO",ISBLANK($M63)=TRUE())</formula>
    </cfRule>
  </conditionalFormatting>
  <conditionalFormatting sqref="A64">
    <cfRule type="expression" dxfId="4779" priority="476">
      <formula>AND($L64="SIM",ISBLANK($M64)=TRUE())</formula>
    </cfRule>
    <cfRule type="expression" dxfId="4778" priority="475">
      <formula>AND($L64="EM ATRASO",ISBLANK($M64)=TRUE())</formula>
    </cfRule>
    <cfRule type="expression" dxfId="4777" priority="474">
      <formula>AND($L64="SIM",ISBLANK($M64)=TRUE())</formula>
    </cfRule>
    <cfRule type="expression" dxfId="4776" priority="473">
      <formula>AND($L64="EM ATRASO",ISBLANK($M64)=TRUE())</formula>
    </cfRule>
    <cfRule type="expression" dxfId="4775" priority="472">
      <formula>AND($L64="SIM",ISBLANK($M64)=TRUE())</formula>
    </cfRule>
    <cfRule type="expression" dxfId="4774" priority="471">
      <formula>AND($L64="EM ATRASO",ISBLANK($M64)=TRUE())</formula>
    </cfRule>
    <cfRule type="expression" dxfId="4773" priority="466">
      <formula>AND($L64="SIM",ISBLANK($M64)=TRUE())</formula>
    </cfRule>
    <cfRule type="expression" dxfId="4772" priority="465">
      <formula>AND($L64="EM ATRASO",ISBLANK($M64)=TRUE())</formula>
    </cfRule>
  </conditionalFormatting>
  <conditionalFormatting sqref="A64:A66">
    <cfRule type="expression" dxfId="4771" priority="468">
      <formula>AND($L64="SIM",ISBLANK($M64)=TRUE())</formula>
    </cfRule>
    <cfRule type="expression" dxfId="4770" priority="467">
      <formula>AND($L64="EM ATRASO",ISBLANK($M64)=TRUE())</formula>
    </cfRule>
    <cfRule type="expression" dxfId="4769" priority="460">
      <formula>AND($L64="SIM",ISBLANK($M64)=TRUE())</formula>
    </cfRule>
    <cfRule type="expression" dxfId="4768" priority="459">
      <formula>AND($L64="EM ATRASO",ISBLANK($M64)=TRUE())</formula>
    </cfRule>
  </conditionalFormatting>
  <conditionalFormatting sqref="A65">
    <cfRule type="expression" dxfId="4767" priority="1554">
      <formula>AND($L65="EM ATRASO",ISBLANK($M65)=TRUE())</formula>
    </cfRule>
    <cfRule type="expression" dxfId="4766" priority="1553">
      <formula>AND($L65="SIM",ISBLANK($M65)=TRUE())</formula>
    </cfRule>
    <cfRule type="expression" dxfId="4765" priority="1552">
      <formula>AND($L65="EM ATRASO",ISBLANK($M65)=TRUE())</formula>
    </cfRule>
    <cfRule type="expression" dxfId="4764" priority="439">
      <formula>AND($L65="EM ATRASO",ISBLANK($M65)=TRUE())</formula>
    </cfRule>
    <cfRule type="expression" dxfId="4763" priority="438">
      <formula>AND($L65="SIM",ISBLANK($M65)=TRUE())</formula>
    </cfRule>
    <cfRule type="expression" dxfId="4762" priority="437">
      <formula>AND($L65="EM ATRASO",ISBLANK($M65)=TRUE())</formula>
    </cfRule>
    <cfRule type="expression" dxfId="4761" priority="436">
      <formula>AND($L65="SIM",ISBLANK($M65)=TRUE())</formula>
    </cfRule>
    <cfRule type="expression" dxfId="4760" priority="435">
      <formula>AND($L65="EM ATRASO",ISBLANK($M65)=TRUE())</formula>
    </cfRule>
    <cfRule type="expression" dxfId="4759" priority="434">
      <formula>AND($L65="SIM",ISBLANK($M65)=TRUE())</formula>
    </cfRule>
    <cfRule type="expression" dxfId="4758" priority="440">
      <formula>AND($L65="SIM",ISBLANK($M65)=TRUE())</formula>
    </cfRule>
    <cfRule type="expression" dxfId="4757" priority="455">
      <formula>AND($L65="EM ATRASO",ISBLANK($M65)=TRUE())</formula>
    </cfRule>
    <cfRule type="expression" dxfId="4756" priority="456">
      <formula>AND($L65="SIM",ISBLANK($M65)=TRUE())</formula>
    </cfRule>
    <cfRule type="expression" dxfId="4755" priority="457">
      <formula>AND($L65="EM ATRASO",ISBLANK($M65)=TRUE())</formula>
    </cfRule>
    <cfRule type="expression" dxfId="4754" priority="458">
      <formula>AND($L65="SIM",ISBLANK($M65)=TRUE())</formula>
    </cfRule>
    <cfRule type="expression" dxfId="4753" priority="1555">
      <formula>AND($L65="SIM",ISBLANK($M65)=TRUE())</formula>
    </cfRule>
    <cfRule type="expression" dxfId="4752" priority="433">
      <formula>AND($L65="EM ATRASO",ISBLANK($M65)=TRUE())</formula>
    </cfRule>
  </conditionalFormatting>
  <conditionalFormatting sqref="A65:A66">
    <cfRule type="expression" dxfId="4751" priority="454">
      <formula>AND($L65="SIM",ISBLANK($M65)=TRUE())</formula>
    </cfRule>
    <cfRule type="expression" dxfId="4750" priority="441">
      <formula>AND($L65="EM ATRASO",ISBLANK($M65)=TRUE())</formula>
    </cfRule>
    <cfRule type="expression" dxfId="4749" priority="430">
      <formula>AND($L65="SIM",ISBLANK($M65)=TRUE())</formula>
    </cfRule>
    <cfRule type="expression" dxfId="4748" priority="429">
      <formula>AND($L65="EM ATRASO",ISBLANK($M65)=TRUE())</formula>
    </cfRule>
    <cfRule type="expression" dxfId="4747" priority="442">
      <formula>AND($L65="SIM",ISBLANK($M65)=TRUE())</formula>
    </cfRule>
    <cfRule type="expression" dxfId="4746" priority="445">
      <formula>AND($L65="EM ATRASO",ISBLANK($M65)=TRUE())</formula>
    </cfRule>
    <cfRule type="expression" dxfId="4745" priority="446">
      <formula>AND($L65="SIM",ISBLANK($M65)=TRUE())</formula>
    </cfRule>
    <cfRule type="expression" dxfId="4744" priority="453">
      <formula>AND($L65="EM ATRASO",ISBLANK($M65)=TRUE())</formula>
    </cfRule>
  </conditionalFormatting>
  <conditionalFormatting sqref="A65:A68">
    <cfRule type="expression" dxfId="4743" priority="1547">
      <formula>AND($L65="SIM",ISBLANK($M65)=TRUE())</formula>
    </cfRule>
    <cfRule type="expression" dxfId="4742" priority="1546">
      <formula>AND($L65="EM ATRASO",ISBLANK($M65)=TRUE())</formula>
    </cfRule>
  </conditionalFormatting>
  <conditionalFormatting sqref="A66">
    <cfRule type="expression" dxfId="4741" priority="413">
      <formula>AND($L66="EM ATRASO",ISBLANK($M66)=TRUE())</formula>
    </cfRule>
    <cfRule type="expression" dxfId="4740" priority="415">
      <formula>AND($L66="EM ATRASO",ISBLANK($M66)=TRUE())</formula>
    </cfRule>
    <cfRule type="expression" dxfId="4739" priority="416">
      <formula>AND($L66="SIM",ISBLANK($M66)=TRUE())</formula>
    </cfRule>
    <cfRule type="expression" dxfId="4738" priority="420">
      <formula>AND($L66="SIM",ISBLANK($M66)=TRUE())</formula>
    </cfRule>
    <cfRule type="expression" dxfId="4737" priority="417">
      <formula>AND($L66="EM ATRASO",ISBLANK($M66)=TRUE())</formula>
    </cfRule>
    <cfRule type="expression" dxfId="4736" priority="418">
      <formula>AND($L66="SIM",ISBLANK($M66)=TRUE())</formula>
    </cfRule>
    <cfRule type="expression" dxfId="4735" priority="419">
      <formula>AND($L66="EM ATRASO",ISBLANK($M66)=TRUE())</formula>
    </cfRule>
    <cfRule type="expression" dxfId="4734" priority="451">
      <formula>AND($L66="EM ATRASO",ISBLANK($M66)=TRUE())</formula>
    </cfRule>
    <cfRule type="expression" dxfId="4733" priority="421">
      <formula>AND($L66="EM ATRASO",ISBLANK($M66)=TRUE())</formula>
    </cfRule>
    <cfRule type="expression" dxfId="4732" priority="422">
      <formula>AND($L66="SIM",ISBLANK($M66)=TRUE())</formula>
    </cfRule>
    <cfRule type="expression" dxfId="4731" priority="423">
      <formula>AND($L66="EM ATRASO",ISBLANK($M66)=TRUE())</formula>
    </cfRule>
    <cfRule type="expression" dxfId="4730" priority="424">
      <formula>AND($L66="SIM",ISBLANK($M66)=TRUE())</formula>
    </cfRule>
    <cfRule type="expression" dxfId="4729" priority="426">
      <formula>AND($L66="SIM",ISBLANK($M66)=TRUE())</formula>
    </cfRule>
    <cfRule type="expression" dxfId="4728" priority="427">
      <formula>AND($L66="EM ATRASO",ISBLANK($M66)=TRUE())</formula>
    </cfRule>
    <cfRule type="expression" dxfId="4727" priority="428">
      <formula>AND($L66="SIM",ISBLANK($M66)=TRUE())</formula>
    </cfRule>
    <cfRule type="expression" dxfId="4726" priority="414">
      <formula>AND($L66="SIM",ISBLANK($M66)=TRUE())</formula>
    </cfRule>
    <cfRule type="expression" dxfId="4725" priority="425">
      <formula>AND($L66="EM ATRASO",ISBLANK($M66)=TRUE())</formula>
    </cfRule>
    <cfRule type="expression" dxfId="4724" priority="452">
      <formula>AND($L66="SIM",ISBLANK($M66)=TRUE())</formula>
    </cfRule>
    <cfRule type="expression" dxfId="4723" priority="411">
      <formula>AND($L66="EM ATRASO",ISBLANK($M66)=TRUE())</formula>
    </cfRule>
    <cfRule type="expression" dxfId="4722" priority="412">
      <formula>AND($L66="SIM",ISBLANK($M66)=TRUE())</formula>
    </cfRule>
    <cfRule type="expression" dxfId="4721" priority="449">
      <formula>AND($L66="EM ATRASO",ISBLANK($M66)=TRUE())</formula>
    </cfRule>
    <cfRule type="expression" dxfId="4720" priority="450">
      <formula>AND($L66="SIM",ISBLANK($M66)=TRUE())</formula>
    </cfRule>
  </conditionalFormatting>
  <conditionalFormatting sqref="A66:A68">
    <cfRule type="expression" dxfId="4719" priority="1543">
      <formula>AND($L66="SIM",ISBLANK($M66)=TRUE())</formula>
    </cfRule>
  </conditionalFormatting>
  <conditionalFormatting sqref="A66:A70">
    <cfRule type="expression" dxfId="4718" priority="1538">
      <formula>AND($L66="EM ATRASO",ISBLANK($M66)=TRUE())</formula>
    </cfRule>
    <cfRule type="expression" dxfId="4717" priority="1539">
      <formula>AND($L66="SIM",ISBLANK($M66)=TRUE())</formula>
    </cfRule>
    <cfRule type="expression" dxfId="4716" priority="1540">
      <formula>AND($L66="EM ATRASO",ISBLANK($M66)=TRUE())</formula>
    </cfRule>
    <cfRule type="expression" dxfId="4715" priority="1541">
      <formula>AND($L66="SIM",ISBLANK($M66)=TRUE())</formula>
    </cfRule>
  </conditionalFormatting>
  <conditionalFormatting sqref="A68:A70">
    <cfRule type="expression" dxfId="4714" priority="196">
      <formula>AND($L68="SIM",ISBLANK($M68)=TRUE())</formula>
    </cfRule>
    <cfRule type="expression" dxfId="4713" priority="195">
      <formula>AND($L68="EM ATRASO",ISBLANK($M68)=TRUE())</formula>
    </cfRule>
    <cfRule type="expression" dxfId="4712" priority="185">
      <formula>AND($L68="EM ATRASO",ISBLANK($M68)=TRUE())</formula>
    </cfRule>
    <cfRule type="expression" dxfId="4711" priority="187">
      <formula>AND($L68="EM ATRASO",ISBLANK($M68)=TRUE())</formula>
    </cfRule>
    <cfRule type="expression" dxfId="4710" priority="194">
      <formula>AND($L68="SIM",ISBLANK($M68)=TRUE())</formula>
    </cfRule>
    <cfRule type="expression" dxfId="4709" priority="193">
      <formula>AND($L68="EM ATRASO",ISBLANK($M68)=TRUE())</formula>
    </cfRule>
    <cfRule type="expression" dxfId="4708" priority="184">
      <formula>AND($L68="SIM",ISBLANK($M68)=TRUE())</formula>
    </cfRule>
    <cfRule type="expression" dxfId="4707" priority="183">
      <formula>AND($L68="EM ATRASO",ISBLANK($M68)=TRUE())</formula>
    </cfRule>
    <cfRule type="expression" dxfId="4706" priority="182">
      <formula>AND($L68="SIM",ISBLANK($M68)=TRUE())</formula>
    </cfRule>
    <cfRule type="expression" dxfId="4705" priority="181">
      <formula>AND($L68="EM ATRASO",ISBLANK($M68)=TRUE())</formula>
    </cfRule>
    <cfRule type="expression" dxfId="4704" priority="180">
      <formula>AND($L68="SIM",ISBLANK($M68)=TRUE())</formula>
    </cfRule>
    <cfRule type="expression" dxfId="4703" priority="179">
      <formula>AND($L68="EM ATRASO",ISBLANK($M68)=TRUE())</formula>
    </cfRule>
    <cfRule type="expression" dxfId="4702" priority="178">
      <formula>AND($L68="SIM",ISBLANK($M68)=TRUE())</formula>
    </cfRule>
    <cfRule type="expression" dxfId="4701" priority="177">
      <formula>AND($L68="EM ATRASO",ISBLANK($M68)=TRUE())</formula>
    </cfRule>
    <cfRule type="expression" dxfId="4700" priority="176">
      <formula>AND($L68="SIM",ISBLANK($M68)=TRUE())</formula>
    </cfRule>
    <cfRule type="expression" dxfId="4699" priority="175">
      <formula>AND($L68="EM ATRASO",ISBLANK($M68)=TRUE())</formula>
    </cfRule>
    <cfRule type="expression" dxfId="4698" priority="174">
      <formula>AND($L68="SIM",ISBLANK($M68)=TRUE())</formula>
    </cfRule>
    <cfRule type="expression" dxfId="4697" priority="173">
      <formula>AND($L68="EM ATRASO",ISBLANK($M68)=TRUE())</formula>
    </cfRule>
    <cfRule type="expression" dxfId="4696" priority="172">
      <formula>AND($L68="SIM",ISBLANK($M68)=TRUE())</formula>
    </cfRule>
    <cfRule type="expression" dxfId="4695" priority="170">
      <formula>AND($L68="SIM",ISBLANK($M68)=TRUE())</formula>
    </cfRule>
    <cfRule type="expression" dxfId="4694" priority="168">
      <formula>AND($L68="SIM",ISBLANK($M68)=TRUE())</formula>
    </cfRule>
    <cfRule type="expression" dxfId="4693" priority="167">
      <formula>AND($L68="EM ATRASO",ISBLANK($M68)=TRUE())</formula>
    </cfRule>
    <cfRule type="expression" dxfId="4692" priority="166">
      <formula>AND($L68="SIM",ISBLANK($M68)=TRUE())</formula>
    </cfRule>
    <cfRule type="expression" dxfId="4691" priority="192">
      <formula>AND($L68="SIM",ISBLANK($M68)=TRUE())</formula>
    </cfRule>
    <cfRule type="expression" dxfId="4690" priority="165">
      <formula>AND($L68="EM ATRASO",ISBLANK($M68)=TRUE())</formula>
    </cfRule>
    <cfRule type="expression" dxfId="4689" priority="164">
      <formula>AND($L68="SIM",ISBLANK($M68)=TRUE())</formula>
    </cfRule>
    <cfRule type="expression" dxfId="4688" priority="169">
      <formula>AND($L68="EM ATRASO",ISBLANK($M68)=TRUE())</formula>
    </cfRule>
    <cfRule type="expression" dxfId="4687" priority="162">
      <formula>AND($L68="SIM",ISBLANK($M68)=TRUE())</formula>
    </cfRule>
    <cfRule type="expression" dxfId="4686" priority="161">
      <formula>AND($L68="EM ATRASO",ISBLANK($M68)=TRUE())</formula>
    </cfRule>
    <cfRule type="expression" dxfId="4685" priority="160">
      <formula>AND($L68="SIM",ISBLANK($M68)=TRUE())</formula>
    </cfRule>
    <cfRule type="expression" dxfId="4684" priority="159">
      <formula>AND($L68="EM ATRASO",ISBLANK($M68)=TRUE())</formula>
    </cfRule>
    <cfRule type="expression" dxfId="4683" priority="158">
      <formula>AND($L68="SIM",ISBLANK($M68)=TRUE())</formula>
    </cfRule>
    <cfRule type="expression" dxfId="4682" priority="157">
      <formula>AND($L68="EM ATRASO",ISBLANK($M68)=TRUE())</formula>
    </cfRule>
    <cfRule type="expression" dxfId="4681" priority="163">
      <formula>AND($L68="EM ATRASO",ISBLANK($M68)=TRUE())</formula>
    </cfRule>
    <cfRule type="expression" dxfId="4680" priority="191">
      <formula>AND($L68="EM ATRASO",ISBLANK($M68)=TRUE())</formula>
    </cfRule>
    <cfRule type="expression" dxfId="4679" priority="190">
      <formula>AND($L68="SIM",ISBLANK($M68)=TRUE())</formula>
    </cfRule>
    <cfRule type="expression" dxfId="4678" priority="189">
      <formula>AND($L68="EM ATRASO",ISBLANK($M68)=TRUE())</formula>
    </cfRule>
    <cfRule type="expression" dxfId="4677" priority="188">
      <formula>AND($L68="SIM",ISBLANK($M68)=TRUE())</formula>
    </cfRule>
    <cfRule type="expression" dxfId="4676" priority="186">
      <formula>AND($L68="SIM",ISBLANK($M68)=TRUE())</formula>
    </cfRule>
    <cfRule type="expression" dxfId="4675" priority="171">
      <formula>AND($L68="EM ATRASO",ISBLANK($M68)=TRUE())</formula>
    </cfRule>
  </conditionalFormatting>
  <conditionalFormatting sqref="A69">
    <cfRule type="expression" dxfId="4674" priority="1537">
      <formula>AND($L69="SIM",ISBLANK($M69)=TRUE())</formula>
    </cfRule>
    <cfRule type="expression" dxfId="4673" priority="1535">
      <formula>AND($L69="SIM",ISBLANK($M69)=TRUE())</formula>
    </cfRule>
    <cfRule type="expression" dxfId="4672" priority="1534">
      <formula>AND($L69="EM ATRASO",ISBLANK($M69)=TRUE())</formula>
    </cfRule>
    <cfRule type="expression" dxfId="4671" priority="1533">
      <formula>AND($L69="SIM",ISBLANK($M69)=TRUE())</formula>
    </cfRule>
    <cfRule type="expression" dxfId="4670" priority="1532">
      <formula>AND($L69="EM ATRASO",ISBLANK($M69)=TRUE())</formula>
    </cfRule>
    <cfRule type="expression" dxfId="4669" priority="1531">
      <formula>AND($L69="SIM",ISBLANK($M69)=TRUE())</formula>
    </cfRule>
    <cfRule type="expression" dxfId="4668" priority="1530">
      <formula>AND($L69="EM ATRASO",ISBLANK($M69)=TRUE())</formula>
    </cfRule>
    <cfRule type="expression" dxfId="4667" priority="1536">
      <formula>AND($L69="EM ATRASO",ISBLANK($M69)=TRUE())</formula>
    </cfRule>
  </conditionalFormatting>
  <conditionalFormatting sqref="A3:B11">
    <cfRule type="expression" dxfId="4666" priority="1201">
      <formula>AND($L3="SIM",ISBLANK($M3)=TRUE())</formula>
    </cfRule>
    <cfRule type="expression" dxfId="4665" priority="1200">
      <formula>AND($L3="EM ATRASO",ISBLANK($M3)=TRUE())</formula>
    </cfRule>
  </conditionalFormatting>
  <conditionalFormatting sqref="A13:E13">
    <cfRule type="expression" dxfId="4664" priority="2199">
      <formula>AND($L13="SIM",ISBLANK($M13)=TRUE())</formula>
    </cfRule>
    <cfRule type="expression" dxfId="4663" priority="2198">
      <formula>AND($L13="EM ATRASO",ISBLANK($M13)=TRUE())</formula>
    </cfRule>
  </conditionalFormatting>
  <conditionalFormatting sqref="A55:E55">
    <cfRule type="expression" dxfId="4662" priority="658">
      <formula>AND($L55="EM ATRASO",ISBLANK($M55)=TRUE())</formula>
    </cfRule>
    <cfRule type="expression" dxfId="4661" priority="659">
      <formula>AND($L55="SIM",ISBLANK($M55)=TRUE())</formula>
    </cfRule>
  </conditionalFormatting>
  <conditionalFormatting sqref="A62:E62">
    <cfRule type="expression" dxfId="4660" priority="1743">
      <formula>AND($L62="SIM",ISBLANK($M62)=TRUE())</formula>
    </cfRule>
    <cfRule type="expression" dxfId="4659" priority="1742">
      <formula>AND($L62="EM ATRASO",ISBLANK($M62)=TRUE())</formula>
    </cfRule>
  </conditionalFormatting>
  <conditionalFormatting sqref="A66:E68">
    <cfRule type="expression" dxfId="4658" priority="1542">
      <formula>AND($L66="EM ATRASO",ISBLANK($M66)=TRUE())</formula>
    </cfRule>
  </conditionalFormatting>
  <conditionalFormatting sqref="A3:G11 A12:E29 K52:O63 G12:N22 J23:O23 G30:O30 G49:I51 J4:N11 G26:I26 G36:J37 J38 J39:L40 G41:L42 J43:L43 J44:O44 J45:L45 G46:O48 L35:O35 L24:O29 N33:O34 N36:O43 G55:I57 G60:I63 K49:O49 L50:O51 J3:O3 B30:E31 G38:G40 G43:G45 N45:O45 G52:G54 G58:G59">
    <cfRule type="expression" dxfId="4657" priority="2340">
      <formula>AND($L3="EM ATRASO",ISBLANK($M3)=TRUE())</formula>
    </cfRule>
  </conditionalFormatting>
  <conditionalFormatting sqref="B1:B1048576">
    <cfRule type="duplicateValues" dxfId="4656" priority="619"/>
  </conditionalFormatting>
  <conditionalFormatting sqref="B3:B11">
    <cfRule type="expression" dxfId="4655" priority="1199">
      <formula>AND($L3="SIM",ISBLANK($M3)=TRUE())</formula>
    </cfRule>
    <cfRule type="expression" dxfId="4654" priority="1198">
      <formula>AND($L3="EM ATRASO",ISBLANK($M3)=TRUE())</formula>
    </cfRule>
  </conditionalFormatting>
  <conditionalFormatting sqref="B10:B11">
    <cfRule type="expression" dxfId="4653" priority="2335">
      <formula>AND($L10="SIM",ISBLANK($M10)=TRUE())</formula>
    </cfRule>
    <cfRule type="expression" dxfId="4652" priority="2334">
      <formula>AND($L10="EM ATRASO",ISBLANK($M10)=TRUE())</formula>
    </cfRule>
  </conditionalFormatting>
  <conditionalFormatting sqref="B55">
    <cfRule type="expression" dxfId="4651" priority="2263">
      <formula>AND($L55="SIM",ISBLANK($M55)=TRUE())</formula>
    </cfRule>
    <cfRule type="expression" dxfId="4650" priority="2262">
      <formula>AND($L55="EM ATRASO",ISBLANK($M55)=TRUE())</formula>
    </cfRule>
  </conditionalFormatting>
  <conditionalFormatting sqref="B19:C20">
    <cfRule type="expression" dxfId="4649" priority="2185">
      <formula>AND($L19="SIM",ISBLANK($M19)=TRUE())</formula>
    </cfRule>
    <cfRule type="expression" dxfId="4648" priority="2184">
      <formula>AND($L19="EM ATRASO",ISBLANK($M19)=TRUE())</formula>
    </cfRule>
  </conditionalFormatting>
  <conditionalFormatting sqref="B3:E7 F3:G9 C8:E9">
    <cfRule type="expression" dxfId="4647" priority="2038">
      <formula>AND($L3="EM ATRASO",ISBLANK($M3)=TRUE())</formula>
    </cfRule>
    <cfRule type="expression" dxfId="4646" priority="2039">
      <formula>AND($L3="SIM",ISBLANK($M3)=TRUE())</formula>
    </cfRule>
  </conditionalFormatting>
  <conditionalFormatting sqref="B27:E27">
    <cfRule type="expression" dxfId="4645" priority="2322">
      <formula>AND($L27="EM ATRASO",ISBLANK($M27)=TRUE())</formula>
    </cfRule>
    <cfRule type="expression" dxfId="4644" priority="2323">
      <formula>AND($L27="SIM",ISBLANK($M27)=TRUE())</formula>
    </cfRule>
  </conditionalFormatting>
  <conditionalFormatting sqref="B32:E32 N31:O32 L31:L34 G31:G35">
    <cfRule type="expression" dxfId="4643" priority="1656">
      <formula>AND($L31="EM ATRASO",ISBLANK($M31)=TRUE())</formula>
    </cfRule>
  </conditionalFormatting>
  <conditionalFormatting sqref="B32:E35">
    <cfRule type="expression" dxfId="4642" priority="1658">
      <formula>AND($L32="EM ATRASO",ISBLANK($M32)=TRUE())</formula>
    </cfRule>
    <cfRule type="expression" dxfId="4641" priority="1659">
      <formula>AND($L32="SIM",ISBLANK($M32)=TRUE())</formula>
    </cfRule>
  </conditionalFormatting>
  <conditionalFormatting sqref="B66:E68 D68:D70">
    <cfRule type="expression" dxfId="4640" priority="2331">
      <formula>AND($L66="SIM",ISBLANK($M66)=TRUE())</formula>
    </cfRule>
  </conditionalFormatting>
  <conditionalFormatting sqref="C63">
    <cfRule type="expression" dxfId="4639" priority="2253">
      <formula>AND($L63="SIM",ISBLANK($M63)=TRUE())</formula>
    </cfRule>
    <cfRule type="expression" dxfId="4638" priority="2252">
      <formula>AND($L63="EM ATRASO",ISBLANK($M63)=TRUE())</formula>
    </cfRule>
  </conditionalFormatting>
  <conditionalFormatting sqref="D15:D31">
    <cfRule type="expression" dxfId="4637" priority="1922">
      <formula>AND($L15="EM ATRASO",ISBLANK($M15)=TRUE())</formula>
    </cfRule>
    <cfRule type="expression" dxfId="4636" priority="1923">
      <formula>AND($L15="SIM",ISBLANK($M15)=TRUE())</formula>
    </cfRule>
  </conditionalFormatting>
  <conditionalFormatting sqref="D21:D22">
    <cfRule type="expression" dxfId="4635" priority="1139">
      <formula>AND($L21="SIM",ISBLANK($M21)=TRUE())</formula>
    </cfRule>
    <cfRule type="expression" dxfId="4634" priority="1138">
      <formula>AND($L21="EM ATRASO",ISBLANK($M21)=TRUE())</formula>
    </cfRule>
  </conditionalFormatting>
  <conditionalFormatting sqref="D28:D32">
    <cfRule type="expression" dxfId="4633" priority="1634">
      <formula>AND($L28="EM ATRASO",ISBLANK($M28)=TRUE())</formula>
    </cfRule>
    <cfRule type="expression" dxfId="4632" priority="1635">
      <formula>AND($L28="SIM",ISBLANK($M28)=TRUE())</formula>
    </cfRule>
  </conditionalFormatting>
  <conditionalFormatting sqref="D32">
    <cfRule type="expression" dxfId="4631" priority="1633">
      <formula>AND($L32="SIM",ISBLANK($M32)=TRUE())</formula>
    </cfRule>
    <cfRule type="expression" dxfId="4630" priority="1632">
      <formula>AND($L32="EM ATRASO",ISBLANK($M32)=TRUE())</formula>
    </cfRule>
  </conditionalFormatting>
  <conditionalFormatting sqref="D68:D70">
    <cfRule type="expression" dxfId="4629" priority="2330">
      <formula>AND($L68="EM ATRASO",ISBLANK($M68)=TRUE())</formula>
    </cfRule>
  </conditionalFormatting>
  <conditionalFormatting sqref="E19">
    <cfRule type="expression" dxfId="4628" priority="2296">
      <formula>AND($L19="EM ATRASO",ISBLANK($M19)=TRUE())</formula>
    </cfRule>
    <cfRule type="expression" dxfId="4627" priority="2297">
      <formula>AND($L19="SIM",ISBLANK($M19)=TRUE())</formula>
    </cfRule>
  </conditionalFormatting>
  <conditionalFormatting sqref="E59">
    <cfRule type="expression" dxfId="4626" priority="620">
      <formula>AND($L59="EM ATRASO",ISBLANK($M59)=TRUE())</formula>
    </cfRule>
    <cfRule type="expression" dxfId="4625" priority="621">
      <formula>AND($L59="SIM",ISBLANK($M59)=TRUE())</formula>
    </cfRule>
  </conditionalFormatting>
  <conditionalFormatting sqref="G23:H25">
    <cfRule type="expression" dxfId="4624" priority="1120">
      <formula>AND($L23="EM ATRASO",ISBLANK($M23)=TRUE())</formula>
    </cfRule>
    <cfRule type="expression" dxfId="4623" priority="1121">
      <formula>AND($L23="SIM",ISBLANK($M23)=TRUE())</formula>
    </cfRule>
  </conditionalFormatting>
  <conditionalFormatting sqref="G27:I29">
    <cfRule type="expression" dxfId="4622" priority="1097">
      <formula>AND($L27="SIM",ISBLANK($M27)=TRUE())</formula>
    </cfRule>
    <cfRule type="expression" dxfId="4621" priority="1096">
      <formula>AND($L27="EM ATRASO",ISBLANK($M27)=TRUE())</formula>
    </cfRule>
  </conditionalFormatting>
  <conditionalFormatting sqref="H3:H11">
    <cfRule type="expression" dxfId="4620" priority="1154">
      <formula>AND($L3="EM ATRASO",ISBLANK($M3)=TRUE())</formula>
    </cfRule>
    <cfRule type="expression" dxfId="4619" priority="1155">
      <formula>AND($L3="SIM",ISBLANK($M3)=TRUE())</formula>
    </cfRule>
  </conditionalFormatting>
  <conditionalFormatting sqref="H13:H14">
    <cfRule type="expression" dxfId="4618" priority="1193">
      <formula>AND($L13="SIM",ISBLANK($M13)=TRUE())</formula>
    </cfRule>
    <cfRule type="expression" dxfId="4617" priority="1192">
      <formula>AND($L13="EM ATRASO",ISBLANK($M13)=TRUE())</formula>
    </cfRule>
  </conditionalFormatting>
  <conditionalFormatting sqref="H16">
    <cfRule type="expression" dxfId="4616" priority="1187">
      <formula>AND($L16="SIM",ISBLANK($M16)=TRUE())</formula>
    </cfRule>
    <cfRule type="expression" dxfId="4615" priority="1189">
      <formula>AND($L16="SIM",ISBLANK($M16)=TRUE())</formula>
    </cfRule>
    <cfRule type="expression" dxfId="4614" priority="1186">
      <formula>AND($L16="EM ATRASO",ISBLANK($M16)=TRUE())</formula>
    </cfRule>
    <cfRule type="expression" dxfId="4613" priority="1188">
      <formula>AND($L16="EM ATRASO",ISBLANK($M16)=TRUE())</formula>
    </cfRule>
    <cfRule type="expression" dxfId="4612" priority="1191">
      <formula>AND($L16="SIM",ISBLANK($M16)=TRUE())</formula>
    </cfRule>
    <cfRule type="expression" dxfId="4611" priority="1190">
      <formula>AND($L16="EM ATRASO",ISBLANK($M16)=TRUE())</formula>
    </cfRule>
  </conditionalFormatting>
  <conditionalFormatting sqref="H17:H18">
    <cfRule type="expression" dxfId="4610" priority="1969">
      <formula>AND($L17="SIM",ISBLANK($M17)=TRUE())</formula>
    </cfRule>
    <cfRule type="expression" dxfId="4609" priority="1968">
      <formula>AND($L17="EM ATRASO",ISBLANK($M17)=TRUE())</formula>
    </cfRule>
  </conditionalFormatting>
  <conditionalFormatting sqref="H18:H19">
    <cfRule type="expression" dxfId="4608" priority="1183">
      <formula>AND($L18="SIM",ISBLANK($M18)=TRUE())</formula>
    </cfRule>
    <cfRule type="expression" dxfId="4607" priority="1184">
      <formula>AND($L18="EM ATRASO",ISBLANK($M18)=TRUE())</formula>
    </cfRule>
    <cfRule type="expression" dxfId="4606" priority="1182">
      <formula>AND($L18="EM ATRASO",ISBLANK($M18)=TRUE())</formula>
    </cfRule>
    <cfRule type="expression" dxfId="4605" priority="1185">
      <formula>AND($L18="SIM",ISBLANK($M18)=TRUE())</formula>
    </cfRule>
  </conditionalFormatting>
  <conditionalFormatting sqref="H18:H20">
    <cfRule type="expression" dxfId="4604" priority="1178">
      <formula>AND($L18="EM ATRASO",ISBLANK($M18)=TRUE())</formula>
    </cfRule>
    <cfRule type="expression" dxfId="4603" priority="1179">
      <formula>AND($L18="SIM",ISBLANK($M18)=TRUE())</formula>
    </cfRule>
  </conditionalFormatting>
  <conditionalFormatting sqref="H20">
    <cfRule type="expression" dxfId="4602" priority="1177">
      <formula>AND($L20="SIM",ISBLANK($M20)=TRUE())</formula>
    </cfRule>
    <cfRule type="expression" dxfId="4601" priority="1176">
      <formula>AND($L20="EM ATRASO",ISBLANK($M20)=TRUE())</formula>
    </cfRule>
    <cfRule type="expression" dxfId="4600" priority="1175">
      <formula>AND($L20="SIM",ISBLANK($M20)=TRUE())</formula>
    </cfRule>
    <cfRule type="expression" dxfId="4599" priority="1174">
      <formula>AND($L20="EM ATRASO",ISBLANK($M20)=TRUE())</formula>
    </cfRule>
  </conditionalFormatting>
  <conditionalFormatting sqref="H23:H25">
    <cfRule type="expression" dxfId="4598" priority="1112">
      <formula>AND($L23="EM ATRASO",ISBLANK($M23)=TRUE())</formula>
    </cfRule>
    <cfRule type="expression" dxfId="4597" priority="1113">
      <formula>AND($L23="SIM",ISBLANK($M23)=TRUE())</formula>
    </cfRule>
  </conditionalFormatting>
  <conditionalFormatting sqref="H27:H29">
    <cfRule type="expression" dxfId="4596" priority="1084">
      <formula>AND($L27="EM ATRASO",ISBLANK($M27)=TRUE())</formula>
    </cfRule>
    <cfRule type="expression" dxfId="4595" priority="1085">
      <formula>AND($L27="SIM",ISBLANK($M27)=TRUE())</formula>
    </cfRule>
    <cfRule type="expression" dxfId="4594" priority="1092">
      <formula>AND($L27="EM ATRASO",ISBLANK($M27)=TRUE())</formula>
    </cfRule>
    <cfRule type="expression" dxfId="4593" priority="1093">
      <formula>AND($L27="SIM",ISBLANK($M27)=TRUE())</formula>
    </cfRule>
  </conditionalFormatting>
  <conditionalFormatting sqref="H31">
    <cfRule type="expression" dxfId="4592" priority="983">
      <formula>AND($L31="SIM",ISBLANK($M31)=TRUE())</formula>
    </cfRule>
    <cfRule type="expression" dxfId="4591" priority="982">
      <formula>AND($L31="EM ATRASO",ISBLANK($M31)=TRUE())</formula>
    </cfRule>
  </conditionalFormatting>
  <conditionalFormatting sqref="H32">
    <cfRule type="expression" dxfId="4590" priority="954">
      <formula>AND($L32="EM ATRASO",ISBLANK($M32)=TRUE())</formula>
    </cfRule>
    <cfRule type="expression" dxfId="4589" priority="955">
      <formula>AND($L32="SIM",ISBLANK($M32)=TRUE())</formula>
    </cfRule>
  </conditionalFormatting>
  <conditionalFormatting sqref="H33">
    <cfRule type="expression" dxfId="4588" priority="927">
      <formula>AND($L33="SIM",ISBLANK($M33)=TRUE())</formula>
    </cfRule>
    <cfRule type="expression" dxfId="4587" priority="926">
      <formula>AND($L33="EM ATRASO",ISBLANK($M33)=TRUE())</formula>
    </cfRule>
  </conditionalFormatting>
  <conditionalFormatting sqref="H34">
    <cfRule type="expression" dxfId="4586" priority="899">
      <formula>AND($L34="SIM",ISBLANK($M34)=TRUE())</formula>
    </cfRule>
    <cfRule type="expression" dxfId="4585" priority="898">
      <formula>AND($L34="EM ATRASO",ISBLANK($M34)=TRUE())</formula>
    </cfRule>
  </conditionalFormatting>
  <conditionalFormatting sqref="H35">
    <cfRule type="expression" dxfId="4584" priority="871">
      <formula>AND($L35="SIM",ISBLANK($M35)=TRUE())</formula>
    </cfRule>
    <cfRule type="expression" dxfId="4583" priority="870">
      <formula>AND($L35="EM ATRASO",ISBLANK($M35)=TRUE())</formula>
    </cfRule>
  </conditionalFormatting>
  <conditionalFormatting sqref="H38">
    <cfRule type="expression" dxfId="4582" priority="835">
      <formula>AND($L38="SIM",ISBLANK($M38)=TRUE())</formula>
    </cfRule>
    <cfRule type="expression" dxfId="4581" priority="834">
      <formula>AND($L38="EM ATRASO",ISBLANK($M38)=TRUE())</formula>
    </cfRule>
    <cfRule type="expression" dxfId="4580" priority="843">
      <formula>AND($L38="SIM",ISBLANK($M38)=TRUE())</formula>
    </cfRule>
    <cfRule type="expression" dxfId="4579" priority="842">
      <formula>AND($L38="EM ATRASO",ISBLANK($M38)=TRUE())</formula>
    </cfRule>
  </conditionalFormatting>
  <conditionalFormatting sqref="H39">
    <cfRule type="expression" dxfId="4578" priority="807">
      <formula>AND($L39="SIM",ISBLANK($M39)=TRUE())</formula>
    </cfRule>
    <cfRule type="expression" dxfId="4577" priority="806">
      <formula>AND($L39="EM ATRASO",ISBLANK($M39)=TRUE())</formula>
    </cfRule>
  </conditionalFormatting>
  <conditionalFormatting sqref="H40">
    <cfRule type="expression" dxfId="4576" priority="778">
      <formula>AND($L40="EM ATRASO",ISBLANK($M40)=TRUE())</formula>
    </cfRule>
    <cfRule type="expression" dxfId="4575" priority="779">
      <formula>AND($L40="SIM",ISBLANK($M40)=TRUE())</formula>
    </cfRule>
  </conditionalFormatting>
  <conditionalFormatting sqref="H43">
    <cfRule type="expression" dxfId="4574" priority="751">
      <formula>AND($L43="SIM",ISBLANK($M43)=TRUE())</formula>
    </cfRule>
    <cfRule type="expression" dxfId="4573" priority="750">
      <formula>AND($L43="EM ATRASO",ISBLANK($M43)=TRUE())</formula>
    </cfRule>
  </conditionalFormatting>
  <conditionalFormatting sqref="H44">
    <cfRule type="expression" dxfId="4572" priority="722">
      <formula>AND($L44="EM ATRASO",ISBLANK($M44)=TRUE())</formula>
    </cfRule>
    <cfRule type="expression" dxfId="4571" priority="723">
      <formula>AND($L44="SIM",ISBLANK($M44)=TRUE())</formula>
    </cfRule>
  </conditionalFormatting>
  <conditionalFormatting sqref="H45">
    <cfRule type="expression" dxfId="4570" priority="694">
      <formula>AND($L45="EM ATRASO",ISBLANK($M45)=TRUE())</formula>
    </cfRule>
    <cfRule type="expression" dxfId="4569" priority="695">
      <formula>AND($L45="SIM",ISBLANK($M45)=TRUE())</formula>
    </cfRule>
  </conditionalFormatting>
  <conditionalFormatting sqref="H47">
    <cfRule type="expression" dxfId="4568" priority="618">
      <formula>AND($L47="SIM",ISBLANK($M47)=TRUE())</formula>
    </cfRule>
    <cfRule type="expression" dxfId="4567" priority="617">
      <formula>AND($L47="EM ATRASO",ISBLANK($M47)=TRUE())</formula>
    </cfRule>
  </conditionalFormatting>
  <conditionalFormatting sqref="H47:H48">
    <cfRule type="expression" dxfId="4566" priority="1839">
      <formula>AND($L47="SIM",ISBLANK($M47)=TRUE())</formula>
    </cfRule>
    <cfRule type="expression" dxfId="4565" priority="1838">
      <formula>AND($L47="EM ATRASO",ISBLANK($M47)=TRUE())</formula>
    </cfRule>
    <cfRule type="expression" dxfId="4564" priority="613">
      <formula>AND($L47="EM ATRASO",ISBLANK($M47)=TRUE())</formula>
    </cfRule>
    <cfRule type="expression" dxfId="4563" priority="614">
      <formula>AND($L47="SIM",ISBLANK($M47)=TRUE())</formula>
    </cfRule>
  </conditionalFormatting>
  <conditionalFormatting sqref="H48">
    <cfRule type="expression" dxfId="4562" priority="611">
      <formula>AND($L48="EM ATRASO",ISBLANK($M48)=TRUE())</formula>
    </cfRule>
    <cfRule type="expression" dxfId="4561" priority="612">
      <formula>AND($L48="SIM",ISBLANK($M48)=TRUE())</formula>
    </cfRule>
  </conditionalFormatting>
  <conditionalFormatting sqref="H52:H53">
    <cfRule type="expression" dxfId="4560" priority="387">
      <formula>AND($L52="EM ATRASO",ISBLANK($M52)=TRUE())</formula>
    </cfRule>
    <cfRule type="expression" dxfId="4559" priority="379">
      <formula>AND($L52="EM ATRASO",ISBLANK($M52)=TRUE())</formula>
    </cfRule>
    <cfRule type="expression" dxfId="4558" priority="380">
      <formula>AND($L52="SIM",ISBLANK($M52)=TRUE())</formula>
    </cfRule>
    <cfRule type="expression" dxfId="4557" priority="388">
      <formula>AND($L52="SIM",ISBLANK($M52)=TRUE())</formula>
    </cfRule>
  </conditionalFormatting>
  <conditionalFormatting sqref="H54">
    <cfRule type="expression" dxfId="4556" priority="323">
      <formula>AND($L54="EM ATRASO",ISBLANK($M54)=TRUE())</formula>
    </cfRule>
    <cfRule type="expression" dxfId="4555" priority="324">
      <formula>AND($L54="SIM",ISBLANK($M54)=TRUE())</formula>
    </cfRule>
  </conditionalFormatting>
  <conditionalFormatting sqref="H56">
    <cfRule type="expression" dxfId="4554" priority="2074">
      <formula>AND($L56="EM ATRASO",ISBLANK($M56)=TRUE())</formula>
    </cfRule>
    <cfRule type="expression" dxfId="4553" priority="2075">
      <formula>AND($L56="SIM",ISBLANK($M56)=TRUE())</formula>
    </cfRule>
  </conditionalFormatting>
  <conditionalFormatting sqref="H57">
    <cfRule type="expression" dxfId="4552" priority="305">
      <formula>AND($L57="EM ATRASO",ISBLANK($M57)=TRUE())</formula>
    </cfRule>
    <cfRule type="expression" dxfId="4551" priority="306">
      <formula>AND($L57="SIM",ISBLANK($M57)=TRUE())</formula>
    </cfRule>
  </conditionalFormatting>
  <conditionalFormatting sqref="H58">
    <cfRule type="expression" dxfId="4550" priority="352">
      <formula>AND($L58="SIM",ISBLANK($M58)=TRUE())</formula>
    </cfRule>
    <cfRule type="expression" dxfId="4549" priority="351">
      <formula>AND($L58="EM ATRASO",ISBLANK($M58)=TRUE())</formula>
    </cfRule>
  </conditionalFormatting>
  <conditionalFormatting sqref="H59">
    <cfRule type="expression" dxfId="4548" priority="278">
      <formula>AND($L59="SIM",ISBLANK($M59)=TRUE())</formula>
    </cfRule>
    <cfRule type="expression" dxfId="4547" priority="277">
      <formula>AND($L59="EM ATRASO",ISBLANK($M59)=TRUE())</formula>
    </cfRule>
  </conditionalFormatting>
  <conditionalFormatting sqref="H60">
    <cfRule type="expression" dxfId="4546" priority="1719">
      <formula>AND($L60="SIM",ISBLANK($M60)=TRUE())</formula>
    </cfRule>
    <cfRule type="expression" dxfId="4545" priority="1718">
      <formula>AND($L60="EM ATRASO",ISBLANK($M60)=TRUE())</formula>
    </cfRule>
  </conditionalFormatting>
  <conditionalFormatting sqref="H60:H61">
    <cfRule type="expression" dxfId="4544" priority="2073">
      <formula>AND($L60="SIM",ISBLANK($M60)=TRUE())</formula>
    </cfRule>
    <cfRule type="expression" dxfId="4543" priority="2072">
      <formula>AND($L60="EM ATRASO",ISBLANK($M60)=TRUE())</formula>
    </cfRule>
  </conditionalFormatting>
  <conditionalFormatting sqref="H61">
    <cfRule type="expression" dxfId="4542" priority="1678">
      <formula>AND($L61="EM ATRASO",ISBLANK($M61)=TRUE())</formula>
    </cfRule>
    <cfRule type="expression" dxfId="4541" priority="260">
      <formula>AND($L61="SIM",ISBLANK($M61)=TRUE())</formula>
    </cfRule>
    <cfRule type="expression" dxfId="4540" priority="259">
      <formula>AND($L61="EM ATRASO",ISBLANK($M61)=TRUE())</formula>
    </cfRule>
    <cfRule type="expression" dxfId="4539" priority="261">
      <formula>AND($L61="EM ATRASO",ISBLANK($M61)=TRUE())</formula>
    </cfRule>
    <cfRule type="expression" dxfId="4538" priority="262">
      <formula>AND($L61="SIM",ISBLANK($M61)=TRUE())</formula>
    </cfRule>
    <cfRule type="expression" dxfId="4537" priority="1679">
      <formula>AND($L61="SIM",ISBLANK($M61)=TRUE())</formula>
    </cfRule>
  </conditionalFormatting>
  <conditionalFormatting sqref="H62">
    <cfRule type="expression" dxfId="4536" priority="1700">
      <formula>AND($L62="EM ATRASO",ISBLANK($M62)=TRUE())</formula>
    </cfRule>
    <cfRule type="expression" dxfId="4535" priority="1701">
      <formula>AND($L62="SIM",ISBLANK($M62)=TRUE())</formula>
    </cfRule>
  </conditionalFormatting>
  <conditionalFormatting sqref="H63">
    <cfRule type="expression" dxfId="4534" priority="1421">
      <formula>AND($L63="SIM",ISBLANK($M63)=TRUE())</formula>
    </cfRule>
    <cfRule type="expression" dxfId="4533" priority="240">
      <formula>AND($L63="SIM",ISBLANK($M63)=TRUE())</formula>
    </cfRule>
    <cfRule type="expression" dxfId="4532" priority="241">
      <formula>AND($L63="EM ATRASO",ISBLANK($M63)=TRUE())</formula>
    </cfRule>
    <cfRule type="expression" dxfId="4531" priority="242">
      <formula>AND($L63="SIM",ISBLANK($M63)=TRUE())</formula>
    </cfRule>
    <cfRule type="expression" dxfId="4530" priority="243">
      <formula>AND($L63="EM ATRASO",ISBLANK($M63)=TRUE())</formula>
    </cfRule>
    <cfRule type="expression" dxfId="4529" priority="1420">
      <formula>AND($L63="EM ATRASO",ISBLANK($M63)=TRUE())</formula>
    </cfRule>
    <cfRule type="expression" dxfId="4528" priority="232">
      <formula>AND($L63="SIM",ISBLANK($M63)=TRUE())</formula>
    </cfRule>
    <cfRule type="expression" dxfId="4527" priority="231">
      <formula>AND($L63="EM ATRASO",ISBLANK($M63)=TRUE())</formula>
    </cfRule>
    <cfRule type="expression" dxfId="4526" priority="233">
      <formula>AND($L63="EM ATRASO",ISBLANK($M63)=TRUE())</formula>
    </cfRule>
    <cfRule type="expression" dxfId="4525" priority="234">
      <formula>AND($L63="SIM",ISBLANK($M63)=TRUE())</formula>
    </cfRule>
    <cfRule type="expression" dxfId="4524" priority="244">
      <formula>AND($L63="SIM",ISBLANK($M63)=TRUE())</formula>
    </cfRule>
    <cfRule type="expression" dxfId="4523" priority="235">
      <formula>AND($L63="EM ATRASO",ISBLANK($M63)=TRUE())</formula>
    </cfRule>
    <cfRule type="expression" dxfId="4522" priority="236">
      <formula>AND($L63="SIM",ISBLANK($M63)=TRUE())</formula>
    </cfRule>
    <cfRule type="expression" dxfId="4521" priority="237">
      <formula>AND($L63="EM ATRASO",ISBLANK($M63)=TRUE())</formula>
    </cfRule>
    <cfRule type="expression" dxfId="4520" priority="238">
      <formula>AND($L63="SIM",ISBLANK($M63)=TRUE())</formula>
    </cfRule>
    <cfRule type="expression" dxfId="4519" priority="239">
      <formula>AND($L63="EM ATRASO",ISBLANK($M63)=TRUE())</formula>
    </cfRule>
  </conditionalFormatting>
  <conditionalFormatting sqref="H64">
    <cfRule type="expression" dxfId="4518" priority="1475">
      <formula>AND($L64="SIM",ISBLANK($M64)=TRUE())</formula>
    </cfRule>
    <cfRule type="expression" dxfId="4517" priority="1474">
      <formula>AND($L64="EM ATRASO",ISBLANK($M64)=TRUE())</formula>
    </cfRule>
  </conditionalFormatting>
  <conditionalFormatting sqref="H64:H69">
    <cfRule type="expression" dxfId="4516" priority="2057">
      <formula>AND($L64="SIM",ISBLANK($M64)=TRUE())</formula>
    </cfRule>
    <cfRule type="expression" dxfId="4515" priority="2056">
      <formula>AND($L64="EM ATRASO",ISBLANK($M64)=TRUE())</formula>
    </cfRule>
  </conditionalFormatting>
  <conditionalFormatting sqref="H65">
    <cfRule type="expression" dxfId="4514" priority="1456">
      <formula>AND($L65="EM ATRASO",ISBLANK($M65)=TRUE())</formula>
    </cfRule>
    <cfRule type="expression" dxfId="4513" priority="1457">
      <formula>AND($L65="SIM",ISBLANK($M65)=TRUE())</formula>
    </cfRule>
    <cfRule type="expression" dxfId="4512" priority="1458">
      <formula>AND($L65="EM ATRASO",ISBLANK($M65)=TRUE())</formula>
    </cfRule>
    <cfRule type="expression" dxfId="4511" priority="1459">
      <formula>AND($L65="SIM",ISBLANK($M65)=TRUE())</formula>
    </cfRule>
    <cfRule type="expression" dxfId="4510" priority="1448">
      <formula>AND($L65="EM ATRASO",ISBLANK($M65)=TRUE())</formula>
    </cfRule>
    <cfRule type="expression" dxfId="4509" priority="1452">
      <formula>AND($L65="EM ATRASO",ISBLANK($M65)=TRUE())</formula>
    </cfRule>
    <cfRule type="expression" dxfId="4508" priority="1451">
      <formula>AND($L65="SIM",ISBLANK($M65)=TRUE())</formula>
    </cfRule>
    <cfRule type="expression" dxfId="4507" priority="1455">
      <formula>AND($L65="SIM",ISBLANK($M65)=TRUE())</formula>
    </cfRule>
    <cfRule type="expression" dxfId="4506" priority="1453">
      <formula>AND($L65="SIM",ISBLANK($M65)=TRUE())</formula>
    </cfRule>
    <cfRule type="expression" dxfId="4505" priority="1454">
      <formula>AND($L65="EM ATRASO",ISBLANK($M65)=TRUE())</formula>
    </cfRule>
    <cfRule type="expression" dxfId="4504" priority="1449">
      <formula>AND($L65="SIM",ISBLANK($M65)=TRUE())</formula>
    </cfRule>
    <cfRule type="expression" dxfId="4503" priority="1450">
      <formula>AND($L65="EM ATRASO",ISBLANK($M65)=TRUE())</formula>
    </cfRule>
  </conditionalFormatting>
  <conditionalFormatting sqref="H66">
    <cfRule type="expression" dxfId="4502" priority="1395">
      <formula>AND($L66="SIM",ISBLANK($M66)=TRUE())</formula>
    </cfRule>
    <cfRule type="expression" dxfId="4501" priority="1402">
      <formula>AND($L66="EM ATRASO",ISBLANK($M66)=TRUE())</formula>
    </cfRule>
    <cfRule type="expression" dxfId="4500" priority="1403">
      <formula>AND($L66="SIM",ISBLANK($M66)=TRUE())</formula>
    </cfRule>
    <cfRule type="expression" dxfId="4499" priority="1394">
      <formula>AND($L66="EM ATRASO",ISBLANK($M66)=TRUE())</formula>
    </cfRule>
  </conditionalFormatting>
  <conditionalFormatting sqref="H66:H69">
    <cfRule type="expression" dxfId="4498" priority="1509">
      <formula>AND($L66="SIM",ISBLANK($M66)=TRUE())</formula>
    </cfRule>
    <cfRule type="expression" dxfId="4497" priority="1523">
      <formula>AND($L66="SIM",ISBLANK($M66)=TRUE())</formula>
    </cfRule>
    <cfRule type="expression" dxfId="4496" priority="1528">
      <formula>AND($L66="EM ATRASO",ISBLANK($M66)=TRUE())</formula>
    </cfRule>
    <cfRule type="expression" dxfId="4495" priority="1529">
      <formula>AND($L66="SIM",ISBLANK($M66)=TRUE())</formula>
    </cfRule>
    <cfRule type="expression" dxfId="4494" priority="1522">
      <formula>AND($L66="EM ATRASO",ISBLANK($M66)=TRUE())</formula>
    </cfRule>
    <cfRule type="expression" dxfId="4493" priority="1508">
      <formula>AND($L66="EM ATRASO",ISBLANK($M66)=TRUE())</formula>
    </cfRule>
    <cfRule type="expression" dxfId="4492" priority="1519">
      <formula>AND($L66="SIM",ISBLANK($M66)=TRUE())</formula>
    </cfRule>
    <cfRule type="expression" dxfId="4491" priority="1518">
      <formula>AND($L66="EM ATRASO",ISBLANK($M66)=TRUE())</formula>
    </cfRule>
    <cfRule type="expression" dxfId="4490" priority="1512">
      <formula>AND($L66="EM ATRASO",ISBLANK($M66)=TRUE())</formula>
    </cfRule>
    <cfRule type="expression" dxfId="4489" priority="1513">
      <formula>AND($L66="SIM",ISBLANK($M66)=TRUE())</formula>
    </cfRule>
  </conditionalFormatting>
  <conditionalFormatting sqref="H67">
    <cfRule type="expression" dxfId="4488" priority="215">
      <formula>AND($L67="EM ATRASO",ISBLANK($M67)=TRUE())</formula>
    </cfRule>
    <cfRule type="expression" dxfId="4487" priority="201">
      <formula>AND($L67="EM ATRASO",ISBLANK($M67)=TRUE())</formula>
    </cfRule>
    <cfRule type="expression" dxfId="4486" priority="214">
      <formula>AND($L67="SIM",ISBLANK($M67)=TRUE())</formula>
    </cfRule>
    <cfRule type="expression" dxfId="4485" priority="213">
      <formula>AND($L67="EM ATRASO",ISBLANK($M67)=TRUE())</formula>
    </cfRule>
    <cfRule type="expression" dxfId="4484" priority="208">
      <formula>AND($L67="SIM",ISBLANK($M67)=TRUE())</formula>
    </cfRule>
    <cfRule type="expression" dxfId="4483" priority="221">
      <formula>AND($L67="EM ATRASO",ISBLANK($M67)=TRUE())</formula>
    </cfRule>
    <cfRule type="expression" dxfId="4482" priority="210">
      <formula>AND($L67="SIM",ISBLANK($M67)=TRUE())</formula>
    </cfRule>
    <cfRule type="expression" dxfId="4481" priority="209">
      <formula>AND($L67="EM ATRASO",ISBLANK($M67)=TRUE())</formula>
    </cfRule>
    <cfRule type="expression" dxfId="4480" priority="212">
      <formula>AND($L67="SIM",ISBLANK($M67)=TRUE())</formula>
    </cfRule>
    <cfRule type="expression" dxfId="4479" priority="207">
      <formula>AND($L67="EM ATRASO",ISBLANK($M67)=TRUE())</formula>
    </cfRule>
    <cfRule type="expression" dxfId="4478" priority="206">
      <formula>AND($L67="SIM",ISBLANK($M67)=TRUE())</formula>
    </cfRule>
    <cfRule type="expression" dxfId="4477" priority="205">
      <formula>AND($L67="EM ATRASO",ISBLANK($M67)=TRUE())</formula>
    </cfRule>
    <cfRule type="expression" dxfId="4476" priority="204">
      <formula>AND($L67="SIM",ISBLANK($M67)=TRUE())</formula>
    </cfRule>
    <cfRule type="expression" dxfId="4475" priority="211">
      <formula>AND($L67="EM ATRASO",ISBLANK($M67)=TRUE())</formula>
    </cfRule>
    <cfRule type="expression" dxfId="4474" priority="203">
      <formula>AND($L67="EM ATRASO",ISBLANK($M67)=TRUE())</formula>
    </cfRule>
    <cfRule type="expression" dxfId="4473" priority="222">
      <formula>AND($L67="SIM",ISBLANK($M67)=TRUE())</formula>
    </cfRule>
    <cfRule type="expression" dxfId="4472" priority="202">
      <formula>AND($L67="SIM",ISBLANK($M67)=TRUE())</formula>
    </cfRule>
    <cfRule type="expression" dxfId="4471" priority="216">
      <formula>AND($L67="SIM",ISBLANK($M67)=TRUE())</formula>
    </cfRule>
    <cfRule type="expression" dxfId="4470" priority="220">
      <formula>AND($L67="SIM",ISBLANK($M67)=TRUE())</formula>
    </cfRule>
    <cfRule type="expression" dxfId="4469" priority="219">
      <formula>AND($L67="EM ATRASO",ISBLANK($M67)=TRUE())</formula>
    </cfRule>
    <cfRule type="expression" dxfId="4468" priority="218">
      <formula>AND($L67="SIM",ISBLANK($M67)=TRUE())</formula>
    </cfRule>
    <cfRule type="expression" dxfId="4467" priority="217">
      <formula>AND($L67="EM ATRASO",ISBLANK($M67)=TRUE())</formula>
    </cfRule>
  </conditionalFormatting>
  <conditionalFormatting sqref="H68">
    <cfRule type="expression" dxfId="4466" priority="1500">
      <formula>AND($L68="EM ATRASO",ISBLANK($M68)=TRUE())</formula>
    </cfRule>
    <cfRule type="expression" dxfId="4465" priority="1501">
      <formula>AND($L68="SIM",ISBLANK($M68)=TRUE())</formula>
    </cfRule>
  </conditionalFormatting>
  <conditionalFormatting sqref="H69">
    <cfRule type="expression" dxfId="4464" priority="156">
      <formula>AND($L69="SIM",ISBLANK($M69)=TRUE())</formula>
    </cfRule>
    <cfRule type="expression" dxfId="4463" priority="155">
      <formula>AND($L69="EM ATRASO",ISBLANK($M69)=TRUE())</formula>
    </cfRule>
    <cfRule type="expression" dxfId="4462" priority="144">
      <formula>AND($L69="SIM",ISBLANK($M69)=TRUE())</formula>
    </cfRule>
    <cfRule type="expression" dxfId="4461" priority="154">
      <formula>AND($L69="SIM",ISBLANK($M69)=TRUE())</formula>
    </cfRule>
    <cfRule type="expression" dxfId="4460" priority="145">
      <formula>AND($L69="EM ATRASO",ISBLANK($M69)=TRUE())</formula>
    </cfRule>
    <cfRule type="expression" dxfId="4459" priority="143">
      <formula>AND($L69="EM ATRASO",ISBLANK($M69)=TRUE())</formula>
    </cfRule>
    <cfRule type="expression" dxfId="4458" priority="146">
      <formula>AND($L69="SIM",ISBLANK($M69)=TRUE())</formula>
    </cfRule>
    <cfRule type="expression" dxfId="4457" priority="147">
      <formula>AND($L69="EM ATRASO",ISBLANK($M69)=TRUE())</formula>
    </cfRule>
    <cfRule type="expression" dxfId="4456" priority="148">
      <formula>AND($L69="SIM",ISBLANK($M69)=TRUE())</formula>
    </cfRule>
    <cfRule type="expression" dxfId="4455" priority="149">
      <formula>AND($L69="EM ATRASO",ISBLANK($M69)=TRUE())</formula>
    </cfRule>
    <cfRule type="expression" dxfId="4454" priority="150">
      <formula>AND($L69="SIM",ISBLANK($M69)=TRUE())</formula>
    </cfRule>
    <cfRule type="expression" dxfId="4453" priority="151">
      <formula>AND($L69="EM ATRASO",ISBLANK($M69)=TRUE())</formula>
    </cfRule>
    <cfRule type="expression" dxfId="4452" priority="152">
      <formula>AND($L69="SIM",ISBLANK($M69)=TRUE())</formula>
    </cfRule>
    <cfRule type="expression" dxfId="4451" priority="153">
      <formula>AND($L69="EM ATRASO",ISBLANK($M69)=TRUE())</formula>
    </cfRule>
  </conditionalFormatting>
  <conditionalFormatting sqref="H69:H70">
    <cfRule type="expression" dxfId="4450" priority="139">
      <formula>AND($L69="EM ATRASO",ISBLANK($M69)=TRUE())</formula>
    </cfRule>
    <cfRule type="expression" dxfId="4449" priority="140">
      <formula>AND($L69="SIM",ISBLANK($M69)=TRUE())</formula>
    </cfRule>
  </conditionalFormatting>
  <conditionalFormatting sqref="H70">
    <cfRule type="expression" dxfId="4448" priority="131">
      <formula>AND($L70="EM ATRASO",ISBLANK($M70)=TRUE())</formula>
    </cfRule>
    <cfRule type="expression" dxfId="4447" priority="130">
      <formula>AND($L70="SIM",ISBLANK($M70)=TRUE())</formula>
    </cfRule>
    <cfRule type="expression" dxfId="4446" priority="129">
      <formula>AND($L70="EM ATRASO",ISBLANK($M70)=TRUE())</formula>
    </cfRule>
    <cfRule type="expression" dxfId="4445" priority="128">
      <formula>AND($L70="SIM",ISBLANK($M70)=TRUE())</formula>
    </cfRule>
    <cfRule type="expression" dxfId="4444" priority="127">
      <formula>AND($L70="EM ATRASO",ISBLANK($M70)=TRUE())</formula>
    </cfRule>
    <cfRule type="expression" dxfId="4443" priority="123">
      <formula>AND($L70="EM ATRASO",ISBLANK($M70)=TRUE())</formula>
    </cfRule>
    <cfRule type="expression" dxfId="4442" priority="122">
      <formula>AND($L70="SIM",ISBLANK($M70)=TRUE())</formula>
    </cfRule>
    <cfRule type="expression" dxfId="4441" priority="121">
      <formula>AND($L70="EM ATRASO",ISBLANK($M70)=TRUE())</formula>
    </cfRule>
    <cfRule type="expression" dxfId="4440" priority="120">
      <formula>AND($L70="SIM",ISBLANK($M70)=TRUE())</formula>
    </cfRule>
    <cfRule type="expression" dxfId="4439" priority="119">
      <formula>AND($L70="EM ATRASO",ISBLANK($M70)=TRUE())</formula>
    </cfRule>
    <cfRule type="expression" dxfId="4438" priority="118">
      <formula>AND($L70="SIM",ISBLANK($M70)=TRUE())</formula>
    </cfRule>
    <cfRule type="expression" dxfId="4437" priority="117">
      <formula>AND($L70="EM ATRASO",ISBLANK($M70)=TRUE())</formula>
    </cfRule>
    <cfRule type="expression" dxfId="4436" priority="116">
      <formula>AND($L70="SIM",ISBLANK($M70)=TRUE())</formula>
    </cfRule>
    <cfRule type="expression" dxfId="4435" priority="115">
      <formula>AND($L70="EM ATRASO",ISBLANK($M70)=TRUE())</formula>
    </cfRule>
    <cfRule type="expression" dxfId="4434" priority="114">
      <formula>AND($L70="SIM",ISBLANK($M70)=TRUE())</formula>
    </cfRule>
    <cfRule type="expression" dxfId="4433" priority="113">
      <formula>AND($L70="EM ATRASO",ISBLANK($M70)=TRUE())</formula>
    </cfRule>
    <cfRule type="expression" dxfId="4432" priority="112">
      <formula>AND($L70="SIM",ISBLANK($M70)=TRUE())</formula>
    </cfRule>
    <cfRule type="expression" dxfId="4431" priority="111">
      <formula>AND($L70="EM ATRASO",ISBLANK($M70)=TRUE())</formula>
    </cfRule>
    <cfRule type="expression" dxfId="4430" priority="126">
      <formula>AND($L70="SIM",ISBLANK($M70)=TRUE())</formula>
    </cfRule>
    <cfRule type="expression" dxfId="4429" priority="124">
      <formula>AND($L70="SIM",ISBLANK($M70)=TRUE())</formula>
    </cfRule>
    <cfRule type="expression" dxfId="4428" priority="125">
      <formula>AND($L70="EM ATRASO",ISBLANK($M70)=TRUE())</formula>
    </cfRule>
    <cfRule type="expression" dxfId="4427" priority="138">
      <formula>AND($L70="SIM",ISBLANK($M70)=TRUE())</formula>
    </cfRule>
    <cfRule type="expression" dxfId="4426" priority="137">
      <formula>AND($L70="EM ATRASO",ISBLANK($M70)=TRUE())</formula>
    </cfRule>
    <cfRule type="expression" dxfId="4425" priority="136">
      <formula>AND($L70="SIM",ISBLANK($M70)=TRUE())</formula>
    </cfRule>
    <cfRule type="expression" dxfId="4424" priority="135">
      <formula>AND($L70="EM ATRASO",ISBLANK($M70)=TRUE())</formula>
    </cfRule>
    <cfRule type="expression" dxfId="4423" priority="134">
      <formula>AND($L70="SIM",ISBLANK($M70)=TRUE())</formula>
    </cfRule>
    <cfRule type="expression" dxfId="4422" priority="133">
      <formula>AND($L70="EM ATRASO",ISBLANK($M70)=TRUE())</formula>
    </cfRule>
    <cfRule type="expression" dxfId="4421" priority="132">
      <formula>AND($L70="SIM",ISBLANK($M70)=TRUE())</formula>
    </cfRule>
  </conditionalFormatting>
  <conditionalFormatting sqref="H73">
    <cfRule type="expression" dxfId="4420" priority="1367">
      <formula>AND($L73="SIM",ISBLANK($M73)=TRUE())</formula>
    </cfRule>
    <cfRule type="expression" dxfId="4419" priority="1366">
      <formula>AND($L73="EM ATRASO",ISBLANK($M73)=TRUE())</formula>
    </cfRule>
  </conditionalFormatting>
  <conditionalFormatting sqref="H73:H76">
    <cfRule type="expression" dxfId="4418" priority="1374">
      <formula>AND($L73="EM ATRASO",ISBLANK($M73)=TRUE())</formula>
    </cfRule>
    <cfRule type="expression" dxfId="4417" priority="1375">
      <formula>AND($L73="SIM",ISBLANK($M73)=TRUE())</formula>
    </cfRule>
  </conditionalFormatting>
  <conditionalFormatting sqref="H74">
    <cfRule type="expression" dxfId="4416" priority="48">
      <formula>AND($L74="SIM",ISBLANK($M74)=TRUE())</formula>
    </cfRule>
    <cfRule type="expression" dxfId="4415" priority="35">
      <formula>AND($L74="EM ATRASO",ISBLANK($M74)=TRUE())</formula>
    </cfRule>
    <cfRule type="expression" dxfId="4414" priority="36">
      <formula>AND($L74="SIM",ISBLANK($M74)=TRUE())</formula>
    </cfRule>
    <cfRule type="expression" dxfId="4413" priority="37">
      <formula>AND($L74="EM ATRASO",ISBLANK($M74)=TRUE())</formula>
    </cfRule>
    <cfRule type="expression" dxfId="4412" priority="39">
      <formula>AND($L74="EM ATRASO",ISBLANK($M74)=TRUE())</formula>
    </cfRule>
    <cfRule type="expression" dxfId="4411" priority="40">
      <formula>AND($L74="SIM",ISBLANK($M74)=TRUE())</formula>
    </cfRule>
    <cfRule type="expression" dxfId="4410" priority="43">
      <formula>AND($L74="EM ATRASO",ISBLANK($M74)=TRUE())</formula>
    </cfRule>
    <cfRule type="expression" dxfId="4409" priority="44">
      <formula>AND($L74="SIM",ISBLANK($M74)=TRUE())</formula>
    </cfRule>
    <cfRule type="expression" dxfId="4408" priority="38">
      <formula>AND($L74="SIM",ISBLANK($M74)=TRUE())</formula>
    </cfRule>
    <cfRule type="expression" dxfId="4407" priority="41">
      <formula>AND($L74="EM ATRASO",ISBLANK($M74)=TRUE())</formula>
    </cfRule>
    <cfRule type="expression" dxfId="4406" priority="42">
      <formula>AND($L74="SIM",ISBLANK($M74)=TRUE())</formula>
    </cfRule>
    <cfRule type="expression" dxfId="4405" priority="45">
      <formula>AND($L74="EM ATRASO",ISBLANK($M74)=TRUE())</formula>
    </cfRule>
    <cfRule type="expression" dxfId="4404" priority="46">
      <formula>AND($L74="SIM",ISBLANK($M74)=TRUE())</formula>
    </cfRule>
    <cfRule type="expression" dxfId="4403" priority="47">
      <formula>AND($L74="EM ATRASO",ISBLANK($M74)=TRUE())</formula>
    </cfRule>
  </conditionalFormatting>
  <conditionalFormatting sqref="H74:H75">
    <cfRule type="expression" dxfId="4402" priority="32">
      <formula>AND($L74="SIM",ISBLANK($M74)=TRUE())</formula>
    </cfRule>
    <cfRule type="expression" dxfId="4401" priority="31">
      <formula>AND($L74="EM ATRASO",ISBLANK($M74)=TRUE())</formula>
    </cfRule>
  </conditionalFormatting>
  <conditionalFormatting sqref="H75">
    <cfRule type="expression" dxfId="4400" priority="24">
      <formula>AND($L75="SIM",ISBLANK($M75)=TRUE())</formula>
    </cfRule>
    <cfRule type="expression" dxfId="4399" priority="26">
      <formula>AND($L75="SIM",ISBLANK($M75)=TRUE())</formula>
    </cfRule>
    <cfRule type="expression" dxfId="4398" priority="30">
      <formula>AND($L75="SIM",ISBLANK($M75)=TRUE())</formula>
    </cfRule>
    <cfRule type="expression" dxfId="4397" priority="17">
      <formula>AND($L75="EM ATRASO",ISBLANK($M75)=TRUE())</formula>
    </cfRule>
    <cfRule type="expression" dxfId="4396" priority="18">
      <formula>AND($L75="SIM",ISBLANK($M75)=TRUE())</formula>
    </cfRule>
    <cfRule type="expression" dxfId="4395" priority="19">
      <formula>AND($L75="EM ATRASO",ISBLANK($M75)=TRUE())</formula>
    </cfRule>
    <cfRule type="expression" dxfId="4394" priority="20">
      <formula>AND($L75="SIM",ISBLANK($M75)=TRUE())</formula>
    </cfRule>
    <cfRule type="expression" dxfId="4393" priority="21">
      <formula>AND($L75="EM ATRASO",ISBLANK($M75)=TRUE())</formula>
    </cfRule>
    <cfRule type="expression" dxfId="4392" priority="22">
      <formula>AND($L75="SIM",ISBLANK($M75)=TRUE())</formula>
    </cfRule>
    <cfRule type="expression" dxfId="4391" priority="29">
      <formula>AND($L75="EM ATRASO",ISBLANK($M75)=TRUE())</formula>
    </cfRule>
    <cfRule type="expression" dxfId="4390" priority="28">
      <formula>AND($L75="SIM",ISBLANK($M75)=TRUE())</formula>
    </cfRule>
    <cfRule type="expression" dxfId="4389" priority="27">
      <formula>AND($L75="EM ATRASO",ISBLANK($M75)=TRUE())</formula>
    </cfRule>
    <cfRule type="expression" dxfId="4388" priority="25">
      <formula>AND($L75="EM ATRASO",ISBLANK($M75)=TRUE())</formula>
    </cfRule>
    <cfRule type="expression" dxfId="4387" priority="23">
      <formula>AND($L75="EM ATRASO",ISBLANK($M75)=TRUE())</formula>
    </cfRule>
  </conditionalFormatting>
  <conditionalFormatting sqref="H75:H76">
    <cfRule type="expression" dxfId="4386" priority="1317">
      <formula>AND($L75="SIM",ISBLANK($M75)=TRUE())</formula>
    </cfRule>
    <cfRule type="expression" dxfId="4385" priority="1316">
      <formula>AND($L75="EM ATRASO",ISBLANK($M75)=TRUE())</formula>
    </cfRule>
  </conditionalFormatting>
  <conditionalFormatting sqref="H76">
    <cfRule type="expression" dxfId="4384" priority="1309">
      <formula>AND($L76="SIM",ISBLANK($M76)=TRUE())</formula>
    </cfRule>
    <cfRule type="expression" dxfId="4383" priority="1308">
      <formula>AND($L76="EM ATRASO",ISBLANK($M76)=TRUE())</formula>
    </cfRule>
  </conditionalFormatting>
  <conditionalFormatting sqref="H3:I11">
    <cfRule type="expression" dxfId="4382" priority="1148">
      <formula>AND($L3="EM ATRASO",ISBLANK($M3)=TRUE())</formula>
    </cfRule>
    <cfRule type="expression" dxfId="4381" priority="1149">
      <formula>AND($L3="SIM",ISBLANK($M3)=TRUE())</formula>
    </cfRule>
    <cfRule type="expression" dxfId="4380" priority="1152">
      <formula>AND($L3="EM ATRASO",ISBLANK($M3)=TRUE())</formula>
    </cfRule>
    <cfRule type="expression" dxfId="4379" priority="1153">
      <formula>AND($L3="SIM",ISBLANK($M3)=TRUE())</formula>
    </cfRule>
    <cfRule type="expression" dxfId="4378" priority="1156">
      <formula>AND($L3="EM ATRASO",ISBLANK($M3)=TRUE())</formula>
    </cfRule>
    <cfRule type="expression" dxfId="4377" priority="1162">
      <formula>AND($L3="EM ATRASO",ISBLANK($M3)=TRUE())</formula>
    </cfRule>
    <cfRule type="expression" dxfId="4376" priority="1163">
      <formula>AND($L3="SIM",ISBLANK($M3)=TRUE())</formula>
    </cfRule>
    <cfRule type="expression" dxfId="4375" priority="1157">
      <formula>AND($L3="SIM",ISBLANK($M3)=TRUE())</formula>
    </cfRule>
    <cfRule type="expression" dxfId="4374" priority="1166">
      <formula>AND($L3="EM ATRASO",ISBLANK($M3)=TRUE())</formula>
    </cfRule>
    <cfRule type="expression" dxfId="4373" priority="1167">
      <formula>AND($L3="SIM",ISBLANK($M3)=TRUE())</formula>
    </cfRule>
    <cfRule type="expression" dxfId="4372" priority="1140">
      <formula>AND($L3="EM ATRASO",ISBLANK($M3)=TRUE())</formula>
    </cfRule>
    <cfRule type="expression" dxfId="4371" priority="1145">
      <formula>AND($L3="SIM",ISBLANK($M3)=TRUE())</formula>
    </cfRule>
    <cfRule type="expression" dxfId="4370" priority="1144">
      <formula>AND($L3="EM ATRASO",ISBLANK($M3)=TRUE())</formula>
    </cfRule>
    <cfRule type="expression" dxfId="4369" priority="1141">
      <formula>AND($L3="SIM",ISBLANK($M3)=TRUE())</formula>
    </cfRule>
    <cfRule type="expression" dxfId="4368" priority="1159">
      <formula>AND($L3="SIM",ISBLANK($M3)=TRUE())</formula>
    </cfRule>
    <cfRule type="expression" dxfId="4367" priority="1158">
      <formula>AND($L3="EM ATRASO",ISBLANK($M3)=TRUE())</formula>
    </cfRule>
  </conditionalFormatting>
  <conditionalFormatting sqref="H12:I14">
    <cfRule type="expression" dxfId="4366" priority="2016">
      <formula>AND($L12="EM ATRASO",ISBLANK($M12)=TRUE())</formula>
    </cfRule>
    <cfRule type="expression" dxfId="4365" priority="2017">
      <formula>AND($L12="SIM",ISBLANK($M12)=TRUE())</formula>
    </cfRule>
  </conditionalFormatting>
  <conditionalFormatting sqref="H13:I16">
    <cfRule type="expression" dxfId="4364" priority="1983">
      <formula>AND($L13="SIM",ISBLANK($M13)=TRUE())</formula>
    </cfRule>
    <cfRule type="expression" dxfId="4363" priority="1982">
      <formula>AND($L13="EM ATRASO",ISBLANK($M13)=TRUE())</formula>
    </cfRule>
  </conditionalFormatting>
  <conditionalFormatting sqref="H15:I15">
    <cfRule type="expression" dxfId="4362" priority="1979">
      <formula>AND($L15="SIM",ISBLANK($M15)=TRUE())</formula>
    </cfRule>
    <cfRule type="expression" dxfId="4361" priority="1978">
      <formula>AND($L15="EM ATRASO",ISBLANK($M15)=TRUE())</formula>
    </cfRule>
  </conditionalFormatting>
  <conditionalFormatting sqref="H16:I16">
    <cfRule type="expression" dxfId="4360" priority="1999">
      <formula>AND($L16="SIM",ISBLANK($M16)=TRUE())</formula>
    </cfRule>
    <cfRule type="expression" dxfId="4359" priority="1998">
      <formula>AND($L16="EM ATRASO",ISBLANK($M16)=TRUE())</formula>
    </cfRule>
  </conditionalFormatting>
  <conditionalFormatting sqref="H17:I17">
    <cfRule type="expression" dxfId="4358" priority="1974">
      <formula>AND($L17="EM ATRASO",ISBLANK($M17)=TRUE())</formula>
    </cfRule>
    <cfRule type="expression" dxfId="4357" priority="1975">
      <formula>AND($L17="SIM",ISBLANK($M17)=TRUE())</formula>
    </cfRule>
  </conditionalFormatting>
  <conditionalFormatting sqref="H18:I20">
    <cfRule type="expression" dxfId="4356" priority="1964">
      <formula>AND($L18="EM ATRASO",ISBLANK($M18)=TRUE())</formula>
    </cfRule>
    <cfRule type="expression" dxfId="4355" priority="1965">
      <formula>AND($L18="SIM",ISBLANK($M18)=TRUE())</formula>
    </cfRule>
  </conditionalFormatting>
  <conditionalFormatting sqref="H19:I20">
    <cfRule type="expression" dxfId="4354" priority="1990">
      <formula>AND($L19="EM ATRASO",ISBLANK($M19)=TRUE())</formula>
    </cfRule>
    <cfRule type="expression" dxfId="4353" priority="1991">
      <formula>AND($L19="SIM",ISBLANK($M19)=TRUE())</formula>
    </cfRule>
  </conditionalFormatting>
  <conditionalFormatting sqref="H23:I25">
    <cfRule type="expression" dxfId="4352" priority="1098">
      <formula>AND($L23="EM ATRASO",ISBLANK($M23)=TRUE())</formula>
    </cfRule>
    <cfRule type="expression" dxfId="4351" priority="1099">
      <formula>AND($L23="SIM",ISBLANK($M23)=TRUE())</formula>
    </cfRule>
    <cfRule type="expression" dxfId="4350" priority="1103">
      <formula>AND($L23="SIM",ISBLANK($M23)=TRUE())</formula>
    </cfRule>
    <cfRule type="expression" dxfId="4349" priority="1106">
      <formula>AND($L23="EM ATRASO",ISBLANK($M23)=TRUE())</formula>
    </cfRule>
    <cfRule type="expression" dxfId="4348" priority="1102">
      <formula>AND($L23="EM ATRASO",ISBLANK($M23)=TRUE())</formula>
    </cfRule>
    <cfRule type="expression" dxfId="4347" priority="1116">
      <formula>AND($L23="EM ATRASO",ISBLANK($M23)=TRUE())</formula>
    </cfRule>
    <cfRule type="expression" dxfId="4346" priority="1115">
      <formula>AND($L23="SIM",ISBLANK($M23)=TRUE())</formula>
    </cfRule>
    <cfRule type="expression" dxfId="4345" priority="1114">
      <formula>AND($L23="EM ATRASO",ISBLANK($M23)=TRUE())</formula>
    </cfRule>
    <cfRule type="expression" dxfId="4344" priority="1111">
      <formula>AND($L23="SIM",ISBLANK($M23)=TRUE())</formula>
    </cfRule>
    <cfRule type="expression" dxfId="4343" priority="1110">
      <formula>AND($L23="EM ATRASO",ISBLANK($M23)=TRUE())</formula>
    </cfRule>
    <cfRule type="expression" dxfId="4342" priority="1107">
      <formula>AND($L23="SIM",ISBLANK($M23)=TRUE())</formula>
    </cfRule>
    <cfRule type="expression" dxfId="4341" priority="1117">
      <formula>AND($L23="SIM",ISBLANK($M23)=TRUE())</formula>
    </cfRule>
  </conditionalFormatting>
  <conditionalFormatting sqref="H23:I26">
    <cfRule type="expression" dxfId="4340" priority="1125">
      <formula>AND($L23="SIM",ISBLANK($M23)=TRUE())</formula>
    </cfRule>
    <cfRule type="expression" dxfId="4339" priority="1124">
      <formula>AND($L23="EM ATRASO",ISBLANK($M23)=TRUE())</formula>
    </cfRule>
  </conditionalFormatting>
  <conditionalFormatting sqref="H26:I26">
    <cfRule type="expression" dxfId="4338" priority="2176">
      <formula>AND($L26="EM ATRASO",ISBLANK($M26)=TRUE())</formula>
    </cfRule>
    <cfRule type="expression" dxfId="4337" priority="2177">
      <formula>AND($L26="SIM",ISBLANK($M26)=TRUE())</formula>
    </cfRule>
  </conditionalFormatting>
  <conditionalFormatting sqref="H27:I29">
    <cfRule type="expression" dxfId="4336" priority="1088">
      <formula>AND($L27="EM ATRASO",ISBLANK($M27)=TRUE())</formula>
    </cfRule>
    <cfRule type="expression" dxfId="4335" priority="1071">
      <formula>AND($L27="SIM",ISBLANK($M27)=TRUE())</formula>
    </cfRule>
    <cfRule type="expression" dxfId="4334" priority="1087">
      <formula>AND($L27="SIM",ISBLANK($M27)=TRUE())</formula>
    </cfRule>
    <cfRule type="expression" dxfId="4333" priority="1086">
      <formula>AND($L27="EM ATRASO",ISBLANK($M27)=TRUE())</formula>
    </cfRule>
    <cfRule type="expression" dxfId="4332" priority="1083">
      <formula>AND($L27="SIM",ISBLANK($M27)=TRUE())</formula>
    </cfRule>
    <cfRule type="expression" dxfId="4331" priority="1082">
      <formula>AND($L27="EM ATRASO",ISBLANK($M27)=TRUE())</formula>
    </cfRule>
    <cfRule type="expression" dxfId="4330" priority="1074">
      <formula>AND($L27="EM ATRASO",ISBLANK($M27)=TRUE())</formula>
    </cfRule>
    <cfRule type="expression" dxfId="4329" priority="1075">
      <formula>AND($L27="SIM",ISBLANK($M27)=TRUE())</formula>
    </cfRule>
    <cfRule type="expression" dxfId="4328" priority="1070">
      <formula>AND($L27="EM ATRASO",ISBLANK($M27)=TRUE())</formula>
    </cfRule>
    <cfRule type="expression" dxfId="4327" priority="1078">
      <formula>AND($L27="EM ATRASO",ISBLANK($M27)=TRUE())</formula>
    </cfRule>
    <cfRule type="expression" dxfId="4326" priority="1079">
      <formula>AND($L27="SIM",ISBLANK($M27)=TRUE())</formula>
    </cfRule>
    <cfRule type="expression" dxfId="4325" priority="1089">
      <formula>AND($L27="SIM",ISBLANK($M27)=TRUE())</formula>
    </cfRule>
  </conditionalFormatting>
  <conditionalFormatting sqref="H30:I30">
    <cfRule type="expression" dxfId="4324" priority="1916">
      <formula>AND($L30="EM ATRASO",ISBLANK($M30)=TRUE())</formula>
    </cfRule>
    <cfRule type="expression" dxfId="4323" priority="1917">
      <formula>AND($L30="SIM",ISBLANK($M30)=TRUE())</formula>
    </cfRule>
  </conditionalFormatting>
  <conditionalFormatting sqref="H31:I31">
    <cfRule type="expression" dxfId="4322" priority="995">
      <formula>AND($L31="SIM",ISBLANK($M31)=TRUE())</formula>
    </cfRule>
    <cfRule type="expression" dxfId="4321" priority="976">
      <formula>AND($L31="EM ATRASO",ISBLANK($M31)=TRUE())</formula>
    </cfRule>
    <cfRule type="expression" dxfId="4320" priority="984">
      <formula>AND($L31="EM ATRASO",ISBLANK($M31)=TRUE())</formula>
    </cfRule>
    <cfRule type="expression" dxfId="4319" priority="985">
      <formula>AND($L31="SIM",ISBLANK($M31)=TRUE())</formula>
    </cfRule>
    <cfRule type="expression" dxfId="4318" priority="980">
      <formula>AND($L31="EM ATRASO",ISBLANK($M31)=TRUE())</formula>
    </cfRule>
    <cfRule type="expression" dxfId="4317" priority="977">
      <formula>AND($L31="SIM",ISBLANK($M31)=TRUE())</formula>
    </cfRule>
    <cfRule type="expression" dxfId="4316" priority="987">
      <formula>AND($L31="SIM",ISBLANK($M31)=TRUE())</formula>
    </cfRule>
    <cfRule type="expression" dxfId="4315" priority="994">
      <formula>AND($L31="EM ATRASO",ISBLANK($M31)=TRUE())</formula>
    </cfRule>
    <cfRule type="expression" dxfId="4314" priority="973">
      <formula>AND($L31="SIM",ISBLANK($M31)=TRUE())</formula>
    </cfRule>
    <cfRule type="expression" dxfId="4313" priority="981">
      <formula>AND($L31="SIM",ISBLANK($M31)=TRUE())</formula>
    </cfRule>
    <cfRule type="expression" dxfId="4312" priority="990">
      <formula>AND($L31="EM ATRASO",ISBLANK($M31)=TRUE())</formula>
    </cfRule>
    <cfRule type="expression" dxfId="4311" priority="991">
      <formula>AND($L31="SIM",ISBLANK($M31)=TRUE())</formula>
    </cfRule>
    <cfRule type="expression" dxfId="4310" priority="986">
      <formula>AND($L31="EM ATRASO",ISBLANK($M31)=TRUE())</formula>
    </cfRule>
    <cfRule type="expression" dxfId="4309" priority="972">
      <formula>AND($L31="EM ATRASO",ISBLANK($M31)=TRUE())</formula>
    </cfRule>
  </conditionalFormatting>
  <conditionalFormatting sqref="H31:I32">
    <cfRule type="expression" dxfId="4308" priority="967">
      <formula>AND($L31="SIM",ISBLANK($M31)=TRUE())</formula>
    </cfRule>
    <cfRule type="expression" dxfId="4307" priority="966">
      <formula>AND($L31="EM ATRASO",ISBLANK($M31)=TRUE())</formula>
    </cfRule>
  </conditionalFormatting>
  <conditionalFormatting sqref="H32:I32">
    <cfRule type="expression" dxfId="4306" priority="957">
      <formula>AND($L32="SIM",ISBLANK($M32)=TRUE())</formula>
    </cfRule>
    <cfRule type="expression" dxfId="4305" priority="956">
      <formula>AND($L32="EM ATRASO",ISBLANK($M32)=TRUE())</formula>
    </cfRule>
    <cfRule type="expression" dxfId="4304" priority="953">
      <formula>AND($L32="SIM",ISBLANK($M32)=TRUE())</formula>
    </cfRule>
    <cfRule type="expression" dxfId="4303" priority="952">
      <formula>AND($L32="EM ATRASO",ISBLANK($M32)=TRUE())</formula>
    </cfRule>
    <cfRule type="expression" dxfId="4302" priority="949">
      <formula>AND($L32="SIM",ISBLANK($M32)=TRUE())</formula>
    </cfRule>
    <cfRule type="expression" dxfId="4301" priority="945">
      <formula>AND($L32="SIM",ISBLANK($M32)=TRUE())</formula>
    </cfRule>
    <cfRule type="expression" dxfId="4300" priority="944">
      <formula>AND($L32="EM ATRASO",ISBLANK($M32)=TRUE())</formula>
    </cfRule>
    <cfRule type="expression" dxfId="4299" priority="963">
      <formula>AND($L32="SIM",ISBLANK($M32)=TRUE())</formula>
    </cfRule>
    <cfRule type="expression" dxfId="4298" priority="948">
      <formula>AND($L32="EM ATRASO",ISBLANK($M32)=TRUE())</formula>
    </cfRule>
    <cfRule type="expression" dxfId="4297" priority="962">
      <formula>AND($L32="EM ATRASO",ISBLANK($M32)=TRUE())</formula>
    </cfRule>
    <cfRule type="expression" dxfId="4296" priority="959">
      <formula>AND($L32="SIM",ISBLANK($M32)=TRUE())</formula>
    </cfRule>
    <cfRule type="expression" dxfId="4295" priority="958">
      <formula>AND($L32="EM ATRASO",ISBLANK($M32)=TRUE())</formula>
    </cfRule>
  </conditionalFormatting>
  <conditionalFormatting sqref="H32:I33">
    <cfRule type="expression" dxfId="4294" priority="938">
      <formula>AND($L32="EM ATRASO",ISBLANK($M32)=TRUE())</formula>
    </cfRule>
    <cfRule type="expression" dxfId="4293" priority="939">
      <formula>AND($L32="SIM",ISBLANK($M32)=TRUE())</formula>
    </cfRule>
  </conditionalFormatting>
  <conditionalFormatting sqref="H33:I33">
    <cfRule type="expression" dxfId="4292" priority="920">
      <formula>AND($L33="EM ATRASO",ISBLANK($M33)=TRUE())</formula>
    </cfRule>
    <cfRule type="expression" dxfId="4291" priority="921">
      <formula>AND($L33="SIM",ISBLANK($M33)=TRUE())</formula>
    </cfRule>
    <cfRule type="expression" dxfId="4290" priority="924">
      <formula>AND($L33="EM ATRASO",ISBLANK($M33)=TRUE())</formula>
    </cfRule>
    <cfRule type="expression" dxfId="4289" priority="925">
      <formula>AND($L33="SIM",ISBLANK($M33)=TRUE())</formula>
    </cfRule>
    <cfRule type="expression" dxfId="4288" priority="928">
      <formula>AND($L33="EM ATRASO",ISBLANK($M33)=TRUE())</formula>
    </cfRule>
    <cfRule type="expression" dxfId="4287" priority="929">
      <formula>AND($L33="SIM",ISBLANK($M33)=TRUE())</formula>
    </cfRule>
    <cfRule type="expression" dxfId="4286" priority="930">
      <formula>AND($L33="EM ATRASO",ISBLANK($M33)=TRUE())</formula>
    </cfRule>
    <cfRule type="expression" dxfId="4285" priority="931">
      <formula>AND($L33="SIM",ISBLANK($M33)=TRUE())</formula>
    </cfRule>
    <cfRule type="expression" dxfId="4284" priority="934">
      <formula>AND($L33="EM ATRASO",ISBLANK($M33)=TRUE())</formula>
    </cfRule>
    <cfRule type="expression" dxfId="4283" priority="935">
      <formula>AND($L33="SIM",ISBLANK($M33)=TRUE())</formula>
    </cfRule>
    <cfRule type="expression" dxfId="4282" priority="916">
      <formula>AND($L33="EM ATRASO",ISBLANK($M33)=TRUE())</formula>
    </cfRule>
    <cfRule type="expression" dxfId="4281" priority="917">
      <formula>AND($L33="SIM",ISBLANK($M33)=TRUE())</formula>
    </cfRule>
  </conditionalFormatting>
  <conditionalFormatting sqref="H33:I34">
    <cfRule type="expression" dxfId="4280" priority="911">
      <formula>AND($L33="SIM",ISBLANK($M33)=TRUE())</formula>
    </cfRule>
    <cfRule type="expression" dxfId="4279" priority="910">
      <formula>AND($L33="EM ATRASO",ISBLANK($M33)=TRUE())</formula>
    </cfRule>
  </conditionalFormatting>
  <conditionalFormatting sqref="H34:I34">
    <cfRule type="expression" dxfId="4278" priority="893">
      <formula>AND($L34="SIM",ISBLANK($M34)=TRUE())</formula>
    </cfRule>
    <cfRule type="expression" dxfId="4277" priority="892">
      <formula>AND($L34="EM ATRASO",ISBLANK($M34)=TRUE())</formula>
    </cfRule>
    <cfRule type="expression" dxfId="4276" priority="897">
      <formula>AND($L34="SIM",ISBLANK($M34)=TRUE())</formula>
    </cfRule>
    <cfRule type="expression" dxfId="4275" priority="900">
      <formula>AND($L34="EM ATRASO",ISBLANK($M34)=TRUE())</formula>
    </cfRule>
    <cfRule type="expression" dxfId="4274" priority="889">
      <formula>AND($L34="SIM",ISBLANK($M34)=TRUE())</formula>
    </cfRule>
    <cfRule type="expression" dxfId="4273" priority="888">
      <formula>AND($L34="EM ATRASO",ISBLANK($M34)=TRUE())</formula>
    </cfRule>
    <cfRule type="expression" dxfId="4272" priority="907">
      <formula>AND($L34="SIM",ISBLANK($M34)=TRUE())</formula>
    </cfRule>
    <cfRule type="expression" dxfId="4271" priority="901">
      <formula>AND($L34="SIM",ISBLANK($M34)=TRUE())</formula>
    </cfRule>
    <cfRule type="expression" dxfId="4270" priority="902">
      <formula>AND($L34="EM ATRASO",ISBLANK($M34)=TRUE())</formula>
    </cfRule>
    <cfRule type="expression" dxfId="4269" priority="896">
      <formula>AND($L34="EM ATRASO",ISBLANK($M34)=TRUE())</formula>
    </cfRule>
    <cfRule type="expression" dxfId="4268" priority="903">
      <formula>AND($L34="SIM",ISBLANK($M34)=TRUE())</formula>
    </cfRule>
    <cfRule type="expression" dxfId="4267" priority="906">
      <formula>AND($L34="EM ATRASO",ISBLANK($M34)=TRUE())</formula>
    </cfRule>
  </conditionalFormatting>
  <conditionalFormatting sqref="H34:I37">
    <cfRule type="expression" dxfId="4266" priority="883">
      <formula>AND($L34="SIM",ISBLANK($M34)=TRUE())</formula>
    </cfRule>
    <cfRule type="expression" dxfId="4265" priority="882">
      <formula>AND($L34="EM ATRASO",ISBLANK($M34)=TRUE())</formula>
    </cfRule>
  </conditionalFormatting>
  <conditionalFormatting sqref="H35:I35">
    <cfRule type="expression" dxfId="4264" priority="872">
      <formula>AND($L35="EM ATRASO",ISBLANK($M35)=TRUE())</formula>
    </cfRule>
    <cfRule type="expression" dxfId="4263" priority="873">
      <formula>AND($L35="SIM",ISBLANK($M35)=TRUE())</formula>
    </cfRule>
    <cfRule type="expression" dxfId="4262" priority="874">
      <formula>AND($L35="EM ATRASO",ISBLANK($M35)=TRUE())</formula>
    </cfRule>
    <cfRule type="expression" dxfId="4261" priority="875">
      <formula>AND($L35="SIM",ISBLANK($M35)=TRUE())</formula>
    </cfRule>
    <cfRule type="expression" dxfId="4260" priority="878">
      <formula>AND($L35="EM ATRASO",ISBLANK($M35)=TRUE())</formula>
    </cfRule>
    <cfRule type="expression" dxfId="4259" priority="879">
      <formula>AND($L35="SIM",ISBLANK($M35)=TRUE())</formula>
    </cfRule>
    <cfRule type="expression" dxfId="4258" priority="856">
      <formula>AND($L35="EM ATRASO",ISBLANK($M35)=TRUE())</formula>
    </cfRule>
    <cfRule type="expression" dxfId="4257" priority="857">
      <formula>AND($L35="SIM",ISBLANK($M35)=TRUE())</formula>
    </cfRule>
    <cfRule type="expression" dxfId="4256" priority="860">
      <formula>AND($L35="EM ATRASO",ISBLANK($M35)=TRUE())</formula>
    </cfRule>
    <cfRule type="expression" dxfId="4255" priority="861">
      <formula>AND($L35="SIM",ISBLANK($M35)=TRUE())</formula>
    </cfRule>
    <cfRule type="expression" dxfId="4254" priority="864">
      <formula>AND($L35="EM ATRASO",ISBLANK($M35)=TRUE())</formula>
    </cfRule>
    <cfRule type="expression" dxfId="4253" priority="865">
      <formula>AND($L35="SIM",ISBLANK($M35)=TRUE())</formula>
    </cfRule>
    <cfRule type="expression" dxfId="4252" priority="868">
      <formula>AND($L35="EM ATRASO",ISBLANK($M35)=TRUE())</formula>
    </cfRule>
    <cfRule type="expression" dxfId="4251" priority="869">
      <formula>AND($L35="SIM",ISBLANK($M35)=TRUE())</formula>
    </cfRule>
  </conditionalFormatting>
  <conditionalFormatting sqref="H36:I37">
    <cfRule type="expression" dxfId="4250" priority="2118">
      <formula>AND($L36="EM ATRASO",ISBLANK($M36)=TRUE())</formula>
    </cfRule>
    <cfRule type="expression" dxfId="4249" priority="2119">
      <formula>AND($L36="SIM",ISBLANK($M36)=TRUE())</formula>
    </cfRule>
    <cfRule type="expression" dxfId="4248" priority="1907">
      <formula>AND($L36="SIM",ISBLANK($M36)=TRUE())</formula>
    </cfRule>
    <cfRule type="expression" dxfId="4247" priority="1906">
      <formula>AND($L36="EM ATRASO",ISBLANK($M36)=TRUE())</formula>
    </cfRule>
    <cfRule type="expression" dxfId="4246" priority="1903">
      <formula>AND($L36="SIM",ISBLANK($M36)=TRUE())</formula>
    </cfRule>
    <cfRule type="expression" dxfId="4245" priority="1902">
      <formula>AND($L36="EM ATRASO",ISBLANK($M36)=TRUE())</formula>
    </cfRule>
  </conditionalFormatting>
  <conditionalFormatting sqref="H37:I37">
    <cfRule type="expression" dxfId="4244" priority="854">
      <formula>AND($L37="EM ATRASO",ISBLANK($M37)=TRUE())</formula>
    </cfRule>
    <cfRule type="expression" dxfId="4243" priority="855">
      <formula>AND($L37="SIM",ISBLANK($M37)=TRUE())</formula>
    </cfRule>
  </conditionalFormatting>
  <conditionalFormatting sqref="H37:I38">
    <cfRule type="expression" dxfId="4242" priority="846">
      <formula>AND($L37="EM ATRASO",ISBLANK($M37)=TRUE())</formula>
    </cfRule>
    <cfRule type="expression" dxfId="4241" priority="847">
      <formula>AND($L37="SIM",ISBLANK($M37)=TRUE())</formula>
    </cfRule>
  </conditionalFormatting>
  <conditionalFormatting sqref="H38:I38">
    <cfRule type="expression" dxfId="4240" priority="832">
      <formula>AND($L38="EM ATRASO",ISBLANK($M38)=TRUE())</formula>
    </cfRule>
    <cfRule type="expression" dxfId="4239" priority="833">
      <formula>AND($L38="SIM",ISBLANK($M38)=TRUE())</formula>
    </cfRule>
    <cfRule type="expression" dxfId="4238" priority="836">
      <formula>AND($L38="EM ATRASO",ISBLANK($M38)=TRUE())</formula>
    </cfRule>
    <cfRule type="expression" dxfId="4237" priority="837">
      <formula>AND($L38="SIM",ISBLANK($M38)=TRUE())</formula>
    </cfRule>
    <cfRule type="expression" dxfId="4236" priority="838">
      <formula>AND($L38="EM ATRASO",ISBLANK($M38)=TRUE())</formula>
    </cfRule>
    <cfRule type="expression" dxfId="4235" priority="839">
      <formula>AND($L38="SIM",ISBLANK($M38)=TRUE())</formula>
    </cfRule>
    <cfRule type="expression" dxfId="4234" priority="824">
      <formula>AND($L38="EM ATRASO",ISBLANK($M38)=TRUE())</formula>
    </cfRule>
    <cfRule type="expression" dxfId="4233" priority="825">
      <formula>AND($L38="SIM",ISBLANK($M38)=TRUE())</formula>
    </cfRule>
    <cfRule type="expression" dxfId="4232" priority="828">
      <formula>AND($L38="EM ATRASO",ISBLANK($M38)=TRUE())</formula>
    </cfRule>
    <cfRule type="expression" dxfId="4231" priority="829">
      <formula>AND($L38="SIM",ISBLANK($M38)=TRUE())</formula>
    </cfRule>
  </conditionalFormatting>
  <conditionalFormatting sqref="H38:I39">
    <cfRule type="expression" dxfId="4230" priority="819">
      <formula>AND($L38="SIM",ISBLANK($M38)=TRUE())</formula>
    </cfRule>
    <cfRule type="expression" dxfId="4229" priority="818">
      <formula>AND($L38="EM ATRASO",ISBLANK($M38)=TRUE())</formula>
    </cfRule>
  </conditionalFormatting>
  <conditionalFormatting sqref="H39:I39">
    <cfRule type="expression" dxfId="4228" priority="815">
      <formula>AND($L39="SIM",ISBLANK($M39)=TRUE())</formula>
    </cfRule>
    <cfRule type="expression" dxfId="4227" priority="797">
      <formula>AND($L39="SIM",ISBLANK($M39)=TRUE())</formula>
    </cfRule>
    <cfRule type="expression" dxfId="4226" priority="800">
      <formula>AND($L39="EM ATRASO",ISBLANK($M39)=TRUE())</formula>
    </cfRule>
    <cfRule type="expression" dxfId="4225" priority="801">
      <formula>AND($L39="SIM",ISBLANK($M39)=TRUE())</formula>
    </cfRule>
    <cfRule type="expression" dxfId="4224" priority="804">
      <formula>AND($L39="EM ATRASO",ISBLANK($M39)=TRUE())</formula>
    </cfRule>
    <cfRule type="expression" dxfId="4223" priority="805">
      <formula>AND($L39="SIM",ISBLANK($M39)=TRUE())</formula>
    </cfRule>
    <cfRule type="expression" dxfId="4222" priority="796">
      <formula>AND($L39="EM ATRASO",ISBLANK($M39)=TRUE())</formula>
    </cfRule>
    <cfRule type="expression" dxfId="4221" priority="808">
      <formula>AND($L39="EM ATRASO",ISBLANK($M39)=TRUE())</formula>
    </cfRule>
    <cfRule type="expression" dxfId="4220" priority="809">
      <formula>AND($L39="SIM",ISBLANK($M39)=TRUE())</formula>
    </cfRule>
    <cfRule type="expression" dxfId="4219" priority="810">
      <formula>AND($L39="EM ATRASO",ISBLANK($M39)=TRUE())</formula>
    </cfRule>
    <cfRule type="expression" dxfId="4218" priority="811">
      <formula>AND($L39="SIM",ISBLANK($M39)=TRUE())</formula>
    </cfRule>
    <cfRule type="expression" dxfId="4217" priority="814">
      <formula>AND($L39="EM ATRASO",ISBLANK($M39)=TRUE())</formula>
    </cfRule>
  </conditionalFormatting>
  <conditionalFormatting sqref="H39:I42">
    <cfRule type="expression" dxfId="4216" priority="791">
      <formula>AND($L39="SIM",ISBLANK($M39)=TRUE())</formula>
    </cfRule>
    <cfRule type="expression" dxfId="4215" priority="790">
      <formula>AND($L39="EM ATRASO",ISBLANK($M39)=TRUE())</formula>
    </cfRule>
  </conditionalFormatting>
  <conditionalFormatting sqref="H40:I40">
    <cfRule type="expression" dxfId="4214" priority="781">
      <formula>AND($L40="SIM",ISBLANK($M40)=TRUE())</formula>
    </cfRule>
    <cfRule type="expression" dxfId="4213" priority="780">
      <formula>AND($L40="EM ATRASO",ISBLANK($M40)=TRUE())</formula>
    </cfRule>
    <cfRule type="expression" dxfId="4212" priority="777">
      <formula>AND($L40="SIM",ISBLANK($M40)=TRUE())</formula>
    </cfRule>
    <cfRule type="expression" dxfId="4211" priority="776">
      <formula>AND($L40="EM ATRASO",ISBLANK($M40)=TRUE())</formula>
    </cfRule>
    <cfRule type="expression" dxfId="4210" priority="773">
      <formula>AND($L40="SIM",ISBLANK($M40)=TRUE())</formula>
    </cfRule>
    <cfRule type="expression" dxfId="4209" priority="772">
      <formula>AND($L40="EM ATRASO",ISBLANK($M40)=TRUE())</formula>
    </cfRule>
    <cfRule type="expression" dxfId="4208" priority="769">
      <formula>AND($L40="SIM",ISBLANK($M40)=TRUE())</formula>
    </cfRule>
    <cfRule type="expression" dxfId="4207" priority="765">
      <formula>AND($L40="SIM",ISBLANK($M40)=TRUE())</formula>
    </cfRule>
    <cfRule type="expression" dxfId="4206" priority="764">
      <formula>AND($L40="EM ATRASO",ISBLANK($M40)=TRUE())</formula>
    </cfRule>
    <cfRule type="expression" dxfId="4205" priority="783">
      <formula>AND($L40="SIM",ISBLANK($M40)=TRUE())</formula>
    </cfRule>
    <cfRule type="expression" dxfId="4204" priority="768">
      <formula>AND($L40="EM ATRASO",ISBLANK($M40)=TRUE())</formula>
    </cfRule>
    <cfRule type="expression" dxfId="4203" priority="786">
      <formula>AND($L40="EM ATRASO",ISBLANK($M40)=TRUE())</formula>
    </cfRule>
    <cfRule type="expression" dxfId="4202" priority="787">
      <formula>AND($L40="SIM",ISBLANK($M40)=TRUE())</formula>
    </cfRule>
    <cfRule type="expression" dxfId="4201" priority="782">
      <formula>AND($L40="EM ATRASO",ISBLANK($M40)=TRUE())</formula>
    </cfRule>
  </conditionalFormatting>
  <conditionalFormatting sqref="H43:I43">
    <cfRule type="expression" dxfId="4200" priority="762">
      <formula>AND($L43="EM ATRASO",ISBLANK($M43)=TRUE())</formula>
    </cfRule>
    <cfRule type="expression" dxfId="4199" priority="759">
      <formula>AND($L43="SIM",ISBLANK($M43)=TRUE())</formula>
    </cfRule>
    <cfRule type="expression" dxfId="4198" priority="758">
      <formula>AND($L43="EM ATRASO",ISBLANK($M43)=TRUE())</formula>
    </cfRule>
    <cfRule type="expression" dxfId="4197" priority="755">
      <formula>AND($L43="SIM",ISBLANK($M43)=TRUE())</formula>
    </cfRule>
    <cfRule type="expression" dxfId="4196" priority="754">
      <formula>AND($L43="EM ATRASO",ISBLANK($M43)=TRUE())</formula>
    </cfRule>
    <cfRule type="expression" dxfId="4195" priority="740">
      <formula>AND($L43="EM ATRASO",ISBLANK($M43)=TRUE())</formula>
    </cfRule>
    <cfRule type="expression" dxfId="4194" priority="741">
      <formula>AND($L43="SIM",ISBLANK($M43)=TRUE())</formula>
    </cfRule>
    <cfRule type="expression" dxfId="4193" priority="744">
      <formula>AND($L43="EM ATRASO",ISBLANK($M43)=TRUE())</formula>
    </cfRule>
    <cfRule type="expression" dxfId="4192" priority="763">
      <formula>AND($L43="SIM",ISBLANK($M43)=TRUE())</formula>
    </cfRule>
    <cfRule type="expression" dxfId="4191" priority="745">
      <formula>AND($L43="SIM",ISBLANK($M43)=TRUE())</formula>
    </cfRule>
    <cfRule type="expression" dxfId="4190" priority="748">
      <formula>AND($L43="EM ATRASO",ISBLANK($M43)=TRUE())</formula>
    </cfRule>
    <cfRule type="expression" dxfId="4189" priority="749">
      <formula>AND($L43="SIM",ISBLANK($M43)=TRUE())</formula>
    </cfRule>
    <cfRule type="expression" dxfId="4188" priority="752">
      <formula>AND($L43="EM ATRASO",ISBLANK($M43)=TRUE())</formula>
    </cfRule>
    <cfRule type="expression" dxfId="4187" priority="753">
      <formula>AND($L43="SIM",ISBLANK($M43)=TRUE())</formula>
    </cfRule>
  </conditionalFormatting>
  <conditionalFormatting sqref="H43:I44">
    <cfRule type="expression" dxfId="4186" priority="734">
      <formula>AND($L43="EM ATRASO",ISBLANK($M43)=TRUE())</formula>
    </cfRule>
    <cfRule type="expression" dxfId="4185" priority="735">
      <formula>AND($L43="SIM",ISBLANK($M43)=TRUE())</formula>
    </cfRule>
  </conditionalFormatting>
  <conditionalFormatting sqref="H44:I44">
    <cfRule type="expression" dxfId="4184" priority="713">
      <formula>AND($L44="SIM",ISBLANK($M44)=TRUE())</formula>
    </cfRule>
    <cfRule type="expression" dxfId="4183" priority="725">
      <formula>AND($L44="SIM",ISBLANK($M44)=TRUE())</formula>
    </cfRule>
    <cfRule type="expression" dxfId="4182" priority="721">
      <formula>AND($L44="SIM",ISBLANK($M44)=TRUE())</formula>
    </cfRule>
    <cfRule type="expression" dxfId="4181" priority="717">
      <formula>AND($L44="SIM",ISBLANK($M44)=TRUE())</formula>
    </cfRule>
    <cfRule type="expression" dxfId="4180" priority="724">
      <formula>AND($L44="EM ATRASO",ISBLANK($M44)=TRUE())</formula>
    </cfRule>
    <cfRule type="expression" dxfId="4179" priority="726">
      <formula>AND($L44="EM ATRASO",ISBLANK($M44)=TRUE())</formula>
    </cfRule>
    <cfRule type="expression" dxfId="4178" priority="727">
      <formula>AND($L44="SIM",ISBLANK($M44)=TRUE())</formula>
    </cfRule>
    <cfRule type="expression" dxfId="4177" priority="730">
      <formula>AND($L44="EM ATRASO",ISBLANK($M44)=TRUE())</formula>
    </cfRule>
    <cfRule type="expression" dxfId="4176" priority="731">
      <formula>AND($L44="SIM",ISBLANK($M44)=TRUE())</formula>
    </cfRule>
    <cfRule type="expression" dxfId="4175" priority="716">
      <formula>AND($L44="EM ATRASO",ISBLANK($M44)=TRUE())</formula>
    </cfRule>
    <cfRule type="expression" dxfId="4174" priority="712">
      <formula>AND($L44="EM ATRASO",ISBLANK($M44)=TRUE())</formula>
    </cfRule>
    <cfRule type="expression" dxfId="4173" priority="720">
      <formula>AND($L44="EM ATRASO",ISBLANK($M44)=TRUE())</formula>
    </cfRule>
  </conditionalFormatting>
  <conditionalFormatting sqref="H44:I45">
    <cfRule type="expression" dxfId="4172" priority="707">
      <formula>AND($L44="SIM",ISBLANK($M44)=TRUE())</formula>
    </cfRule>
    <cfRule type="expression" dxfId="4171" priority="706">
      <formula>AND($L44="EM ATRASO",ISBLANK($M44)=TRUE())</formula>
    </cfRule>
  </conditionalFormatting>
  <conditionalFormatting sqref="H45:I45">
    <cfRule type="expression" dxfId="4170" priority="685">
      <formula>AND($L45="SIM",ISBLANK($M45)=TRUE())</formula>
    </cfRule>
    <cfRule type="expression" dxfId="4169" priority="684">
      <formula>AND($L45="EM ATRASO",ISBLANK($M45)=TRUE())</formula>
    </cfRule>
    <cfRule type="expression" dxfId="4168" priority="680">
      <formula>AND($L45="EM ATRASO",ISBLANK($M45)=TRUE())</formula>
    </cfRule>
    <cfRule type="expression" dxfId="4167" priority="681">
      <formula>AND($L45="SIM",ISBLANK($M45)=TRUE())</formula>
    </cfRule>
    <cfRule type="expression" dxfId="4166" priority="703">
      <formula>AND($L45="SIM",ISBLANK($M45)=TRUE())</formula>
    </cfRule>
    <cfRule type="expression" dxfId="4165" priority="702">
      <formula>AND($L45="EM ATRASO",ISBLANK($M45)=TRUE())</formula>
    </cfRule>
    <cfRule type="expression" dxfId="4164" priority="699">
      <formula>AND($L45="SIM",ISBLANK($M45)=TRUE())</formula>
    </cfRule>
    <cfRule type="expression" dxfId="4163" priority="698">
      <formula>AND($L45="EM ATRASO",ISBLANK($M45)=TRUE())</formula>
    </cfRule>
    <cfRule type="expression" dxfId="4162" priority="697">
      <formula>AND($L45="SIM",ISBLANK($M45)=TRUE())</formula>
    </cfRule>
    <cfRule type="expression" dxfId="4161" priority="696">
      <formula>AND($L45="EM ATRASO",ISBLANK($M45)=TRUE())</formula>
    </cfRule>
    <cfRule type="expression" dxfId="4160" priority="693">
      <formula>AND($L45="SIM",ISBLANK($M45)=TRUE())</formula>
    </cfRule>
    <cfRule type="expression" dxfId="4159" priority="692">
      <formula>AND($L45="EM ATRASO",ISBLANK($M45)=TRUE())</formula>
    </cfRule>
    <cfRule type="expression" dxfId="4158" priority="689">
      <formula>AND($L45="SIM",ISBLANK($M45)=TRUE())</formula>
    </cfRule>
    <cfRule type="expression" dxfId="4157" priority="688">
      <formula>AND($L45="EM ATRASO",ISBLANK($M45)=TRUE())</formula>
    </cfRule>
  </conditionalFormatting>
  <conditionalFormatting sqref="H46:I47">
    <cfRule type="expression" dxfId="4156" priority="1840">
      <formula>AND($L46="EM ATRASO",ISBLANK($M46)=TRUE())</formula>
    </cfRule>
    <cfRule type="expression" dxfId="4155" priority="1841">
      <formula>AND($L46="SIM",ISBLANK($M46)=TRUE())</formula>
    </cfRule>
  </conditionalFormatting>
  <conditionalFormatting sqref="H46:I51">
    <cfRule type="expression" dxfId="4154" priority="1824">
      <formula>AND($L46="EM ATRASO",ISBLANK($M46)=TRUE())</formula>
    </cfRule>
    <cfRule type="expression" dxfId="4153" priority="1825">
      <formula>AND($L46="SIM",ISBLANK($M46)=TRUE())</formula>
    </cfRule>
  </conditionalFormatting>
  <conditionalFormatting sqref="H47:I47">
    <cfRule type="expression" dxfId="4152" priority="1832">
      <formula>AND($L47="EM ATRASO",ISBLANK($M47)=TRUE())</formula>
    </cfRule>
    <cfRule type="expression" dxfId="4151" priority="1833">
      <formula>AND($L47="SIM",ISBLANK($M47)=TRUE())</formula>
    </cfRule>
  </conditionalFormatting>
  <conditionalFormatting sqref="H48:I48">
    <cfRule type="expression" dxfId="4150" priority="1816">
      <formula>AND($L48="EM ATRASO",ISBLANK($M48)=TRUE())</formula>
    </cfRule>
    <cfRule type="expression" dxfId="4149" priority="1812">
      <formula>AND($L48="EM ATRASO",ISBLANK($M48)=TRUE())</formula>
    </cfRule>
    <cfRule type="expression" dxfId="4148" priority="1813">
      <formula>AND($L48="SIM",ISBLANK($M48)=TRUE())</formula>
    </cfRule>
    <cfRule type="expression" dxfId="4147" priority="1817">
      <formula>AND($L48="SIM",ISBLANK($M48)=TRUE())</formula>
    </cfRule>
    <cfRule type="expression" dxfId="4146" priority="1820">
      <formula>AND($L48="EM ATRASO",ISBLANK($M48)=TRUE())</formula>
    </cfRule>
    <cfRule type="expression" dxfId="4145" priority="1821">
      <formula>AND($L48="SIM",ISBLANK($M48)=TRUE())</formula>
    </cfRule>
  </conditionalFormatting>
  <conditionalFormatting sqref="H49:I49">
    <cfRule type="expression" dxfId="4144" priority="609">
      <formula>AND($L49="EM ATRASO",ISBLANK($M49)=TRUE())</formula>
    </cfRule>
    <cfRule type="expression" dxfId="4143" priority="610">
      <formula>AND($L49="SIM",ISBLANK($M49)=TRUE())</formula>
    </cfRule>
  </conditionalFormatting>
  <conditionalFormatting sqref="H49:I51">
    <cfRule type="expression" dxfId="4142" priority="571">
      <formula>AND($L49="EM ATRASO",ISBLANK($M49)=TRUE())</formula>
    </cfRule>
    <cfRule type="expression" dxfId="4141" priority="572">
      <formula>AND($L49="SIM",ISBLANK($M49)=TRUE())</formula>
    </cfRule>
  </conditionalFormatting>
  <conditionalFormatting sqref="H50:I51">
    <cfRule type="expression" dxfId="4140" priority="570">
      <formula>AND($L50="SIM",ISBLANK($M50)=TRUE())</formula>
    </cfRule>
    <cfRule type="expression" dxfId="4139" priority="569">
      <formula>AND($L50="EM ATRASO",ISBLANK($M50)=TRUE())</formula>
    </cfRule>
  </conditionalFormatting>
  <conditionalFormatting sqref="H52:I53">
    <cfRule type="expression" dxfId="4138" priority="377">
      <formula>AND($L52="EM ATRASO",ISBLANK($M52)=TRUE())</formula>
    </cfRule>
    <cfRule type="expression" dxfId="4137" priority="384">
      <formula>AND($L52="SIM",ISBLANK($M52)=TRUE())</formula>
    </cfRule>
    <cfRule type="expression" dxfId="4136" priority="369">
      <formula>AND($L52="EM ATRASO",ISBLANK($M52)=TRUE())</formula>
    </cfRule>
    <cfRule type="expression" dxfId="4135" priority="383">
      <formula>AND($L52="EM ATRASO",ISBLANK($M52)=TRUE())</formula>
    </cfRule>
    <cfRule type="expression" dxfId="4134" priority="370">
      <formula>AND($L52="SIM",ISBLANK($M52)=TRUE())</formula>
    </cfRule>
    <cfRule type="expression" dxfId="4133" priority="373">
      <formula>AND($L52="EM ATRASO",ISBLANK($M52)=TRUE())</formula>
    </cfRule>
    <cfRule type="expression" dxfId="4132" priority="374">
      <formula>AND($L52="SIM",ISBLANK($M52)=TRUE())</formula>
    </cfRule>
    <cfRule type="expression" dxfId="4131" priority="382">
      <formula>AND($L52="SIM",ISBLANK($M52)=TRUE())</formula>
    </cfRule>
    <cfRule type="expression" dxfId="4130" priority="381">
      <formula>AND($L52="EM ATRASO",ISBLANK($M52)=TRUE())</formula>
    </cfRule>
    <cfRule type="expression" dxfId="4129" priority="378">
      <formula>AND($L52="SIM",ISBLANK($M52)=TRUE())</formula>
    </cfRule>
    <cfRule type="expression" dxfId="4128" priority="392">
      <formula>AND($L52="SIM",ISBLANK($M52)=TRUE())</formula>
    </cfRule>
    <cfRule type="expression" dxfId="4127" priority="391">
      <formula>AND($L52="EM ATRASO",ISBLANK($M52)=TRUE())</formula>
    </cfRule>
  </conditionalFormatting>
  <conditionalFormatting sqref="H52:I56">
    <cfRule type="expression" dxfId="4126" priority="335">
      <formula>AND($L52="EM ATRASO",ISBLANK($M52)=TRUE())</formula>
    </cfRule>
    <cfRule type="expression" dxfId="4125" priority="336">
      <formula>AND($L52="SIM",ISBLANK($M52)=TRUE())</formula>
    </cfRule>
  </conditionalFormatting>
  <conditionalFormatting sqref="H54:I54">
    <cfRule type="expression" dxfId="4124" priority="314">
      <formula>AND($L54="SIM",ISBLANK($M54)=TRUE())</formula>
    </cfRule>
    <cfRule type="expression" dxfId="4123" priority="313">
      <formula>AND($L54="EM ATRASO",ISBLANK($M54)=TRUE())</formula>
    </cfRule>
    <cfRule type="expression" dxfId="4122" priority="310">
      <formula>AND($L54="SIM",ISBLANK($M54)=TRUE())</formula>
    </cfRule>
    <cfRule type="expression" dxfId="4121" priority="309">
      <formula>AND($L54="EM ATRASO",ISBLANK($M54)=TRUE())</formula>
    </cfRule>
    <cfRule type="expression" dxfId="4120" priority="332">
      <formula>AND($L54="SIM",ISBLANK($M54)=TRUE())</formula>
    </cfRule>
    <cfRule type="expression" dxfId="4119" priority="321">
      <formula>AND($L54="EM ATRASO",ISBLANK($M54)=TRUE())</formula>
    </cfRule>
    <cfRule type="expression" dxfId="4118" priority="322">
      <formula>AND($L54="SIM",ISBLANK($M54)=TRUE())</formula>
    </cfRule>
    <cfRule type="expression" dxfId="4117" priority="325">
      <formula>AND($L54="EM ATRASO",ISBLANK($M54)=TRUE())</formula>
    </cfRule>
    <cfRule type="expression" dxfId="4116" priority="326">
      <formula>AND($L54="SIM",ISBLANK($M54)=TRUE())</formula>
    </cfRule>
    <cfRule type="expression" dxfId="4115" priority="327">
      <formula>AND($L54="EM ATRASO",ISBLANK($M54)=TRUE())</formula>
    </cfRule>
    <cfRule type="expression" dxfId="4114" priority="328">
      <formula>AND($L54="SIM",ISBLANK($M54)=TRUE())</formula>
    </cfRule>
    <cfRule type="expression" dxfId="4113" priority="331">
      <formula>AND($L54="EM ATRASO",ISBLANK($M54)=TRUE())</formula>
    </cfRule>
    <cfRule type="expression" dxfId="4112" priority="318">
      <formula>AND($L54="SIM",ISBLANK($M54)=TRUE())</formula>
    </cfRule>
    <cfRule type="expression" dxfId="4111" priority="317">
      <formula>AND($L54="EM ATRASO",ISBLANK($M54)=TRUE())</formula>
    </cfRule>
  </conditionalFormatting>
  <conditionalFormatting sqref="H55:I55">
    <cfRule type="expression" dxfId="4110" priority="2076">
      <formula>AND($L55="EM ATRASO",ISBLANK($M55)=TRUE())</formula>
    </cfRule>
    <cfRule type="expression" dxfId="4109" priority="2077">
      <formula>AND($L55="SIM",ISBLANK($M55)=TRUE())</formula>
    </cfRule>
  </conditionalFormatting>
  <conditionalFormatting sqref="H55:I56">
    <cfRule type="expression" dxfId="4108" priority="1768">
      <formula>AND($L55="EM ATRASO",ISBLANK($M55)=TRUE())</formula>
    </cfRule>
    <cfRule type="expression" dxfId="4107" priority="1769">
      <formula>AND($L55="SIM",ISBLANK($M55)=TRUE())</formula>
    </cfRule>
    <cfRule type="expression" dxfId="4106" priority="1765">
      <formula>AND($L55="SIM",ISBLANK($M55)=TRUE())</formula>
    </cfRule>
    <cfRule type="expression" dxfId="4105" priority="1764">
      <formula>AND($L55="EM ATRASO",ISBLANK($M55)=TRUE())</formula>
    </cfRule>
  </conditionalFormatting>
  <conditionalFormatting sqref="H55:I57">
    <cfRule type="expression" dxfId="4104" priority="1773">
      <formula>AND($L55="SIM",ISBLANK($M55)=TRUE())</formula>
    </cfRule>
    <cfRule type="expression" dxfId="4103" priority="1772">
      <formula>AND($L55="EM ATRASO",ISBLANK($M55)=TRUE())</formula>
    </cfRule>
  </conditionalFormatting>
  <conditionalFormatting sqref="H57:I57">
    <cfRule type="expression" dxfId="4102" priority="299">
      <formula>AND($L57="EM ATRASO",ISBLANK($M57)=TRUE())</formula>
    </cfRule>
    <cfRule type="expression" dxfId="4101" priority="296">
      <formula>AND($L57="SIM",ISBLANK($M57)=TRUE())</formula>
    </cfRule>
    <cfRule type="expression" dxfId="4100" priority="295">
      <formula>AND($L57="EM ATRASO",ISBLANK($M57)=TRUE())</formula>
    </cfRule>
    <cfRule type="expression" dxfId="4099" priority="291">
      <formula>AND($L57="EM ATRASO",ISBLANK($M57)=TRUE())</formula>
    </cfRule>
    <cfRule type="expression" dxfId="4098" priority="292">
      <formula>AND($L57="SIM",ISBLANK($M57)=TRUE())</formula>
    </cfRule>
    <cfRule type="expression" dxfId="4097" priority="303">
      <formula>AND($L57="EM ATRASO",ISBLANK($M57)=TRUE())</formula>
    </cfRule>
    <cfRule type="expression" dxfId="4096" priority="300">
      <formula>AND($L57="SIM",ISBLANK($M57)=TRUE())</formula>
    </cfRule>
    <cfRule type="expression" dxfId="4095" priority="304">
      <formula>AND($L57="SIM",ISBLANK($M57)=TRUE())</formula>
    </cfRule>
  </conditionalFormatting>
  <conditionalFormatting sqref="H57:I58">
    <cfRule type="expression" dxfId="4094" priority="307">
      <formula>AND($L57="EM ATRASO",ISBLANK($M57)=TRUE())</formula>
    </cfRule>
    <cfRule type="expression" dxfId="4093" priority="308">
      <formula>AND($L57="SIM",ISBLANK($M57)=TRUE())</formula>
    </cfRule>
  </conditionalFormatting>
  <conditionalFormatting sqref="H58:I58">
    <cfRule type="expression" dxfId="4092" priority="346">
      <formula>AND($L58="SIM",ISBLANK($M58)=TRUE())</formula>
    </cfRule>
    <cfRule type="expression" dxfId="4091" priority="341">
      <formula>AND($L58="EM ATRASO",ISBLANK($M58)=TRUE())</formula>
    </cfRule>
    <cfRule type="expression" dxfId="4090" priority="342">
      <formula>AND($L58="SIM",ISBLANK($M58)=TRUE())</formula>
    </cfRule>
    <cfRule type="expression" dxfId="4089" priority="345">
      <formula>AND($L58="EM ATRASO",ISBLANK($M58)=TRUE())</formula>
    </cfRule>
    <cfRule type="expression" dxfId="4088" priority="349">
      <formula>AND($L58="EM ATRASO",ISBLANK($M58)=TRUE())</formula>
    </cfRule>
    <cfRule type="expression" dxfId="4087" priority="364">
      <formula>AND($L58="SIM",ISBLANK($M58)=TRUE())</formula>
    </cfRule>
    <cfRule type="expression" dxfId="4086" priority="363">
      <formula>AND($L58="EM ATRASO",ISBLANK($M58)=TRUE())</formula>
    </cfRule>
    <cfRule type="expression" dxfId="4085" priority="360">
      <formula>AND($L58="SIM",ISBLANK($M58)=TRUE())</formula>
    </cfRule>
    <cfRule type="expression" dxfId="4084" priority="353">
      <formula>AND($L58="EM ATRASO",ISBLANK($M58)=TRUE())</formula>
    </cfRule>
    <cfRule type="expression" dxfId="4083" priority="350">
      <formula>AND($L58="SIM",ISBLANK($M58)=TRUE())</formula>
    </cfRule>
    <cfRule type="expression" dxfId="4082" priority="359">
      <formula>AND($L58="EM ATRASO",ISBLANK($M58)=TRUE())</formula>
    </cfRule>
    <cfRule type="expression" dxfId="4081" priority="356">
      <formula>AND($L58="SIM",ISBLANK($M58)=TRUE())</formula>
    </cfRule>
    <cfRule type="expression" dxfId="4080" priority="355">
      <formula>AND($L58="EM ATRASO",ISBLANK($M58)=TRUE())</formula>
    </cfRule>
    <cfRule type="expression" dxfId="4079" priority="354">
      <formula>AND($L58="SIM",ISBLANK($M58)=TRUE())</formula>
    </cfRule>
  </conditionalFormatting>
  <conditionalFormatting sqref="H59:I59">
    <cfRule type="expression" dxfId="4078" priority="285">
      <formula>AND($L59="EM ATRASO",ISBLANK($M59)=TRUE())</formula>
    </cfRule>
    <cfRule type="expression" dxfId="4077" priority="290">
      <formula>AND($L59="SIM",ISBLANK($M59)=TRUE())</formula>
    </cfRule>
    <cfRule type="expression" dxfId="4076" priority="271">
      <formula>AND($L59="EM ATRASO",ISBLANK($M59)=TRUE())</formula>
    </cfRule>
    <cfRule type="expression" dxfId="4075" priority="268">
      <formula>AND($L59="SIM",ISBLANK($M59)=TRUE())</formula>
    </cfRule>
    <cfRule type="expression" dxfId="4074" priority="282">
      <formula>AND($L59="SIM",ISBLANK($M59)=TRUE())</formula>
    </cfRule>
    <cfRule type="expression" dxfId="4073" priority="272">
      <formula>AND($L59="SIM",ISBLANK($M59)=TRUE())</formula>
    </cfRule>
    <cfRule type="expression" dxfId="4072" priority="289">
      <formula>AND($L59="EM ATRASO",ISBLANK($M59)=TRUE())</formula>
    </cfRule>
    <cfRule type="expression" dxfId="4071" priority="286">
      <formula>AND($L59="SIM",ISBLANK($M59)=TRUE())</formula>
    </cfRule>
    <cfRule type="expression" dxfId="4070" priority="275">
      <formula>AND($L59="EM ATRASO",ISBLANK($M59)=TRUE())</formula>
    </cfRule>
    <cfRule type="expression" dxfId="4069" priority="276">
      <formula>AND($L59="SIM",ISBLANK($M59)=TRUE())</formula>
    </cfRule>
    <cfRule type="expression" dxfId="4068" priority="279">
      <formula>AND($L59="EM ATRASO",ISBLANK($M59)=TRUE())</formula>
    </cfRule>
    <cfRule type="expression" dxfId="4067" priority="280">
      <formula>AND($L59="SIM",ISBLANK($M59)=TRUE())</formula>
    </cfRule>
    <cfRule type="expression" dxfId="4066" priority="281">
      <formula>AND($L59="EM ATRASO",ISBLANK($M59)=TRUE())</formula>
    </cfRule>
    <cfRule type="expression" dxfId="4065" priority="263">
      <formula>AND($L59="EM ATRASO",ISBLANK($M59)=TRUE())</formula>
    </cfRule>
    <cfRule type="expression" dxfId="4064" priority="264">
      <formula>AND($L59="SIM",ISBLANK($M59)=TRUE())</formula>
    </cfRule>
    <cfRule type="expression" dxfId="4063" priority="267">
      <formula>AND($L59="EM ATRASO",ISBLANK($M59)=TRUE())</formula>
    </cfRule>
  </conditionalFormatting>
  <conditionalFormatting sqref="H60:I60">
    <cfRule type="expression" dxfId="4062" priority="1708">
      <formula>AND($L60="EM ATRASO",ISBLANK($M60)=TRUE())</formula>
    </cfRule>
    <cfRule type="expression" dxfId="4061" priority="1717">
      <formula>AND($L60="SIM",ISBLANK($M60)=TRUE())</formula>
    </cfRule>
    <cfRule type="expression" dxfId="4060" priority="1716">
      <formula>AND($L60="EM ATRASO",ISBLANK($M60)=TRUE())</formula>
    </cfRule>
    <cfRule type="expression" dxfId="4059" priority="1713">
      <formula>AND($L60="SIM",ISBLANK($M60)=TRUE())</formula>
    </cfRule>
    <cfRule type="expression" dxfId="4058" priority="1712">
      <formula>AND($L60="EM ATRASO",ISBLANK($M60)=TRUE())</formula>
    </cfRule>
    <cfRule type="expression" dxfId="4057" priority="1709">
      <formula>AND($L60="SIM",ISBLANK($M60)=TRUE())</formula>
    </cfRule>
  </conditionalFormatting>
  <conditionalFormatting sqref="H60:I62">
    <cfRule type="expression" dxfId="4056" priority="1682">
      <formula>AND($L60="EM ATRASO",ISBLANK($M60)=TRUE())</formula>
    </cfRule>
    <cfRule type="expression" dxfId="4055" priority="1683">
      <formula>AND($L60="SIM",ISBLANK($M60)=TRUE())</formula>
    </cfRule>
  </conditionalFormatting>
  <conditionalFormatting sqref="H61:I61">
    <cfRule type="expression" dxfId="4054" priority="1680">
      <formula>AND($L61="EM ATRASO",ISBLANK($M61)=TRUE())</formula>
    </cfRule>
    <cfRule type="expression" dxfId="4053" priority="246">
      <formula>AND($L61="SIM",ISBLANK($M61)=TRUE())</formula>
    </cfRule>
    <cfRule type="expression" dxfId="4052" priority="254">
      <formula>AND($L61="SIM",ISBLANK($M61)=TRUE())</formula>
    </cfRule>
    <cfRule type="expression" dxfId="4051" priority="258">
      <formula>AND($L61="SIM",ISBLANK($M61)=TRUE())</formula>
    </cfRule>
    <cfRule type="expression" dxfId="4050" priority="257">
      <formula>AND($L61="EM ATRASO",ISBLANK($M61)=TRUE())</formula>
    </cfRule>
    <cfRule type="expression" dxfId="4049" priority="1665">
      <formula>AND($L61="SIM",ISBLANK($M61)=TRUE())</formula>
    </cfRule>
    <cfRule type="expression" dxfId="4048" priority="253">
      <formula>AND($L61="EM ATRASO",ISBLANK($M61)=TRUE())</formula>
    </cfRule>
    <cfRule type="expression" dxfId="4047" priority="250">
      <formula>AND($L61="SIM",ISBLANK($M61)=TRUE())</formula>
    </cfRule>
    <cfRule type="expression" dxfId="4046" priority="249">
      <formula>AND($L61="EM ATRASO",ISBLANK($M61)=TRUE())</formula>
    </cfRule>
    <cfRule type="expression" dxfId="4045" priority="245">
      <formula>AND($L61="EM ATRASO",ISBLANK($M61)=TRUE())</formula>
    </cfRule>
    <cfRule type="expression" dxfId="4044" priority="1664">
      <formula>AND($L61="EM ATRASO",ISBLANK($M61)=TRUE())</formula>
    </cfRule>
    <cfRule type="expression" dxfId="4043" priority="1668">
      <formula>AND($L61="EM ATRASO",ISBLANK($M61)=TRUE())</formula>
    </cfRule>
    <cfRule type="expression" dxfId="4042" priority="1669">
      <formula>AND($L61="SIM",ISBLANK($M61)=TRUE())</formula>
    </cfRule>
    <cfRule type="expression" dxfId="4041" priority="1672">
      <formula>AND($L61="EM ATRASO",ISBLANK($M61)=TRUE())</formula>
    </cfRule>
    <cfRule type="expression" dxfId="4040" priority="1673">
      <formula>AND($L61="SIM",ISBLANK($M61)=TRUE())</formula>
    </cfRule>
    <cfRule type="expression" dxfId="4039" priority="1681">
      <formula>AND($L61="SIM",ISBLANK($M61)=TRUE())</formula>
    </cfRule>
    <cfRule type="expression" dxfId="4038" priority="1676">
      <formula>AND($L61="EM ATRASO",ISBLANK($M61)=TRUE())</formula>
    </cfRule>
    <cfRule type="expression" dxfId="4037" priority="1677">
      <formula>AND($L61="SIM",ISBLANK($M61)=TRUE())</formula>
    </cfRule>
  </conditionalFormatting>
  <conditionalFormatting sqref="H62:I62">
    <cfRule type="expression" dxfId="4036" priority="1690">
      <formula>AND($L62="EM ATRASO",ISBLANK($M62)=TRUE())</formula>
    </cfRule>
    <cfRule type="expression" dxfId="4035" priority="1691">
      <formula>AND($L62="SIM",ISBLANK($M62)=TRUE())</formula>
    </cfRule>
    <cfRule type="expression" dxfId="4034" priority="1703">
      <formula>AND($L62="SIM",ISBLANK($M62)=TRUE())</formula>
    </cfRule>
    <cfRule type="expression" dxfId="4033" priority="1702">
      <formula>AND($L62="EM ATRASO",ISBLANK($M62)=TRUE())</formula>
    </cfRule>
    <cfRule type="expression" dxfId="4032" priority="1694">
      <formula>AND($L62="EM ATRASO",ISBLANK($M62)=TRUE())</formula>
    </cfRule>
    <cfRule type="expression" dxfId="4031" priority="1695">
      <formula>AND($L62="SIM",ISBLANK($M62)=TRUE())</formula>
    </cfRule>
    <cfRule type="expression" dxfId="4030" priority="1699">
      <formula>AND($L62="SIM",ISBLANK($M62)=TRUE())</formula>
    </cfRule>
    <cfRule type="expression" dxfId="4029" priority="1698">
      <formula>AND($L62="EM ATRASO",ISBLANK($M62)=TRUE())</formula>
    </cfRule>
  </conditionalFormatting>
  <conditionalFormatting sqref="H62:I63">
    <cfRule type="expression" dxfId="4028" priority="2067">
      <formula>AND($L62="SIM",ISBLANK($M62)=TRUE())</formula>
    </cfRule>
    <cfRule type="expression" dxfId="4027" priority="2066">
      <formula>AND($L62="EM ATRASO",ISBLANK($M62)=TRUE())</formula>
    </cfRule>
  </conditionalFormatting>
  <conditionalFormatting sqref="H63:I63">
    <cfRule type="expression" dxfId="4026" priority="1411">
      <formula>AND($L63="SIM",ISBLANK($M63)=TRUE())</formula>
    </cfRule>
    <cfRule type="expression" dxfId="4025" priority="1414">
      <formula>AND($L63="EM ATRASO",ISBLANK($M63)=TRUE())</formula>
    </cfRule>
    <cfRule type="expression" dxfId="4024" priority="1415">
      <formula>AND($L63="SIM",ISBLANK($M63)=TRUE())</formula>
    </cfRule>
    <cfRule type="expression" dxfId="4023" priority="1418">
      <formula>AND($L63="EM ATRASO",ISBLANK($M63)=TRUE())</formula>
    </cfRule>
    <cfRule type="expression" dxfId="4022" priority="1419">
      <formula>AND($L63="SIM",ISBLANK($M63)=TRUE())</formula>
    </cfRule>
    <cfRule type="expression" dxfId="4021" priority="1422">
      <formula>AND($L63="EM ATRASO",ISBLANK($M63)=TRUE())</formula>
    </cfRule>
    <cfRule type="expression" dxfId="4020" priority="1423">
      <formula>AND($L63="SIM",ISBLANK($M63)=TRUE())</formula>
    </cfRule>
    <cfRule type="expression" dxfId="4019" priority="1424">
      <formula>AND($L63="EM ATRASO",ISBLANK($M63)=TRUE())</formula>
    </cfRule>
    <cfRule type="expression" dxfId="4018" priority="1425">
      <formula>AND($L63="SIM",ISBLANK($M63)=TRUE())</formula>
    </cfRule>
    <cfRule type="expression" dxfId="4017" priority="1428">
      <formula>AND($L63="EM ATRASO",ISBLANK($M63)=TRUE())</formula>
    </cfRule>
    <cfRule type="expression" dxfId="4016" priority="1429">
      <formula>AND($L63="SIM",ISBLANK($M63)=TRUE())</formula>
    </cfRule>
    <cfRule type="expression" dxfId="4015" priority="1410">
      <formula>AND($L63="EM ATRASO",ISBLANK($M63)=TRUE())</formula>
    </cfRule>
  </conditionalFormatting>
  <conditionalFormatting sqref="H63:I66">
    <cfRule type="expression" dxfId="4014" priority="408">
      <formula>AND($L63="SIM",ISBLANK($M63)=TRUE())</formula>
    </cfRule>
    <cfRule type="expression" dxfId="4013" priority="407">
      <formula>AND($L63="EM ATRASO",ISBLANK($M63)=TRUE())</formula>
    </cfRule>
  </conditionalFormatting>
  <conditionalFormatting sqref="H64:I64">
    <cfRule type="expression" dxfId="4012" priority="1465">
      <formula>AND($L64="SIM",ISBLANK($M64)=TRUE())</formula>
    </cfRule>
    <cfRule type="expression" dxfId="4011" priority="1479">
      <formula>AND($L64="SIM",ISBLANK($M64)=TRUE())</formula>
    </cfRule>
    <cfRule type="expression" dxfId="4010" priority="1478">
      <formula>AND($L64="EM ATRASO",ISBLANK($M64)=TRUE())</formula>
    </cfRule>
    <cfRule type="expression" dxfId="4009" priority="1477">
      <formula>AND($L64="SIM",ISBLANK($M64)=TRUE())</formula>
    </cfRule>
    <cfRule type="expression" dxfId="4008" priority="1476">
      <formula>AND($L64="EM ATRASO",ISBLANK($M64)=TRUE())</formula>
    </cfRule>
    <cfRule type="expression" dxfId="4007" priority="1473">
      <formula>AND($L64="SIM",ISBLANK($M64)=TRUE())</formula>
    </cfRule>
    <cfRule type="expression" dxfId="4006" priority="1472">
      <formula>AND($L64="EM ATRASO",ISBLANK($M64)=TRUE())</formula>
    </cfRule>
    <cfRule type="expression" dxfId="4005" priority="1469">
      <formula>AND($L64="SIM",ISBLANK($M64)=TRUE())</formula>
    </cfRule>
    <cfRule type="expression" dxfId="4004" priority="1468">
      <formula>AND($L64="EM ATRASO",ISBLANK($M64)=TRUE())</formula>
    </cfRule>
    <cfRule type="expression" dxfId="4003" priority="1464">
      <formula>AND($L64="EM ATRASO",ISBLANK($M64)=TRUE())</formula>
    </cfRule>
  </conditionalFormatting>
  <conditionalFormatting sqref="H64:I65">
    <cfRule type="expression" dxfId="4002" priority="1445">
      <formula>AND($L64="SIM",ISBLANK($M64)=TRUE())</formula>
    </cfRule>
    <cfRule type="expression" dxfId="4001" priority="1444">
      <formula>AND($L64="EM ATRASO",ISBLANK($M64)=TRUE())</formula>
    </cfRule>
  </conditionalFormatting>
  <conditionalFormatting sqref="H64:I66">
    <cfRule type="expression" dxfId="4000" priority="406">
      <formula>AND($L64="SIM",ISBLANK($M64)=TRUE())</formula>
    </cfRule>
    <cfRule type="expression" dxfId="3999" priority="403">
      <formula>AND($L64="EM ATRASO",ISBLANK($M64)=TRUE())</formula>
    </cfRule>
    <cfRule type="expression" dxfId="3998" priority="404">
      <formula>AND($L64="SIM",ISBLANK($M64)=TRUE())</formula>
    </cfRule>
    <cfRule type="expression" dxfId="3997" priority="405">
      <formula>AND($L64="EM ATRASO",ISBLANK($M64)=TRUE())</formula>
    </cfRule>
  </conditionalFormatting>
  <conditionalFormatting sqref="H66:I66">
    <cfRule type="expression" dxfId="3996" priority="1398">
      <formula>AND($L66="EM ATRASO",ISBLANK($M66)=TRUE())</formula>
    </cfRule>
    <cfRule type="expression" dxfId="3995" priority="1399">
      <formula>AND($L66="SIM",ISBLANK($M66)=TRUE())</formula>
    </cfRule>
    <cfRule type="expression" dxfId="3994" priority="1385">
      <formula>AND($L66="SIM",ISBLANK($M66)=TRUE())</formula>
    </cfRule>
    <cfRule type="expression" dxfId="3993" priority="1380">
      <formula>AND($L66="EM ATRASO",ISBLANK($M66)=TRUE())</formula>
    </cfRule>
    <cfRule type="expression" dxfId="3992" priority="1381">
      <formula>AND($L66="SIM",ISBLANK($M66)=TRUE())</formula>
    </cfRule>
    <cfRule type="expression" dxfId="3991" priority="1388">
      <formula>AND($L66="EM ATRASO",ISBLANK($M66)=TRUE())</formula>
    </cfRule>
    <cfRule type="expression" dxfId="3990" priority="1389">
      <formula>AND($L66="SIM",ISBLANK($M66)=TRUE())</formula>
    </cfRule>
    <cfRule type="expression" dxfId="3989" priority="1392">
      <formula>AND($L66="EM ATRASO",ISBLANK($M66)=TRUE())</formula>
    </cfRule>
    <cfRule type="expression" dxfId="3988" priority="1393">
      <formula>AND($L66="SIM",ISBLANK($M66)=TRUE())</formula>
    </cfRule>
    <cfRule type="expression" dxfId="3987" priority="1384">
      <formula>AND($L66="EM ATRASO",ISBLANK($M66)=TRUE())</formula>
    </cfRule>
    <cfRule type="expression" dxfId="3986" priority="1396">
      <formula>AND($L66="EM ATRASO",ISBLANK($M66)=TRUE())</formula>
    </cfRule>
    <cfRule type="expression" dxfId="3985" priority="1397">
      <formula>AND($L66="SIM",ISBLANK($M66)=TRUE())</formula>
    </cfRule>
  </conditionalFormatting>
  <conditionalFormatting sqref="H66:I69 I69:I70">
    <cfRule type="expression" dxfId="3984" priority="1521">
      <formula>AND($L66="SIM",ISBLANK($M66)=TRUE())</formula>
    </cfRule>
    <cfRule type="expression" dxfId="3983" priority="1520">
      <formula>AND($L66="EM ATRASO",ISBLANK($M66)=TRUE())</formula>
    </cfRule>
    <cfRule type="expression" dxfId="3982" priority="1525">
      <formula>AND($L66="SIM",ISBLANK($M66)=TRUE())</formula>
    </cfRule>
    <cfRule type="expression" dxfId="3981" priority="1524">
      <formula>AND($L66="EM ATRASO",ISBLANK($M66)=TRUE())</formula>
    </cfRule>
  </conditionalFormatting>
  <conditionalFormatting sqref="H68:I68">
    <cfRule type="expression" dxfId="3980" priority="1486">
      <formula>AND($L68="EM ATRASO",ISBLANK($M68)=TRUE())</formula>
    </cfRule>
    <cfRule type="expression" dxfId="3979" priority="1499">
      <formula>AND($L68="SIM",ISBLANK($M68)=TRUE())</formula>
    </cfRule>
    <cfRule type="expression" dxfId="3978" priority="1487">
      <formula>AND($L68="SIM",ISBLANK($M68)=TRUE())</formula>
    </cfRule>
    <cfRule type="expression" dxfId="3977" priority="1505">
      <formula>AND($L68="SIM",ISBLANK($M68)=TRUE())</formula>
    </cfRule>
    <cfRule type="expression" dxfId="3976" priority="1504">
      <formula>AND($L68="EM ATRASO",ISBLANK($M68)=TRUE())</formula>
    </cfRule>
    <cfRule type="expression" dxfId="3975" priority="1503">
      <formula>AND($L68="SIM",ISBLANK($M68)=TRUE())</formula>
    </cfRule>
    <cfRule type="expression" dxfId="3974" priority="1494">
      <formula>AND($L68="EM ATRASO",ISBLANK($M68)=TRUE())</formula>
    </cfRule>
    <cfRule type="expression" dxfId="3973" priority="1502">
      <formula>AND($L68="EM ATRASO",ISBLANK($M68)=TRUE())</formula>
    </cfRule>
    <cfRule type="expression" dxfId="3972" priority="1498">
      <formula>AND($L68="EM ATRASO",ISBLANK($M68)=TRUE())</formula>
    </cfRule>
    <cfRule type="expression" dxfId="3971" priority="1495">
      <formula>AND($L68="SIM",ISBLANK($M68)=TRUE())</formula>
    </cfRule>
    <cfRule type="expression" dxfId="3970" priority="1491">
      <formula>AND($L68="SIM",ISBLANK($M68)=TRUE())</formula>
    </cfRule>
    <cfRule type="expression" dxfId="3969" priority="1490">
      <formula>AND($L68="EM ATRASO",ISBLANK($M68)=TRUE())</formula>
    </cfRule>
  </conditionalFormatting>
  <conditionalFormatting sqref="H73:I73">
    <cfRule type="expression" dxfId="3968" priority="1373">
      <formula>AND($L73="SIM",ISBLANK($M73)=TRUE())</formula>
    </cfRule>
    <cfRule type="expression" dxfId="3967" priority="1352">
      <formula>AND($L73="EM ATRASO",ISBLANK($M73)=TRUE())</formula>
    </cfRule>
    <cfRule type="expression" dxfId="3966" priority="1353">
      <formula>AND($L73="SIM",ISBLANK($M73)=TRUE())</formula>
    </cfRule>
    <cfRule type="expression" dxfId="3965" priority="1356">
      <formula>AND($L73="EM ATRASO",ISBLANK($M73)=TRUE())</formula>
    </cfRule>
    <cfRule type="expression" dxfId="3964" priority="1364">
      <formula>AND($L73="EM ATRASO",ISBLANK($M73)=TRUE())</formula>
    </cfRule>
    <cfRule type="expression" dxfId="3963" priority="1365">
      <formula>AND($L73="SIM",ISBLANK($M73)=TRUE())</formula>
    </cfRule>
    <cfRule type="expression" dxfId="3962" priority="1368">
      <formula>AND($L73="EM ATRASO",ISBLANK($M73)=TRUE())</formula>
    </cfRule>
    <cfRule type="expression" dxfId="3961" priority="1369">
      <formula>AND($L73="SIM",ISBLANK($M73)=TRUE())</formula>
    </cfRule>
    <cfRule type="expression" dxfId="3960" priority="1361">
      <formula>AND($L73="SIM",ISBLANK($M73)=TRUE())</formula>
    </cfRule>
    <cfRule type="expression" dxfId="3959" priority="1372">
      <formula>AND($L73="EM ATRASO",ISBLANK($M73)=TRUE())</formula>
    </cfRule>
    <cfRule type="expression" dxfId="3958" priority="1360">
      <formula>AND($L73="EM ATRASO",ISBLANK($M73)=TRUE())</formula>
    </cfRule>
    <cfRule type="expression" dxfId="3957" priority="1357">
      <formula>AND($L73="SIM",ISBLANK($M73)=TRUE())</formula>
    </cfRule>
  </conditionalFormatting>
  <conditionalFormatting sqref="H76:I76">
    <cfRule type="expression" dxfId="3956" priority="1303">
      <formula>AND($L76="SIM",ISBLANK($M76)=TRUE())</formula>
    </cfRule>
    <cfRule type="expression" dxfId="3955" priority="1298">
      <formula>AND($L76="EM ATRASO",ISBLANK($M76)=TRUE())</formula>
    </cfRule>
    <cfRule type="expression" dxfId="3954" priority="1314">
      <formula>AND($L76="EM ATRASO",ISBLANK($M76)=TRUE())</formula>
    </cfRule>
    <cfRule type="expression" dxfId="3953" priority="1302">
      <formula>AND($L76="EM ATRASO",ISBLANK($M76)=TRUE())</formula>
    </cfRule>
    <cfRule type="expression" dxfId="3952" priority="1299">
      <formula>AND($L76="SIM",ISBLANK($M76)=TRUE())</formula>
    </cfRule>
    <cfRule type="expression" dxfId="3951" priority="1311">
      <formula>AND($L76="SIM",ISBLANK($M76)=TRUE())</formula>
    </cfRule>
    <cfRule type="expression" dxfId="3950" priority="1306">
      <formula>AND($L76="EM ATRASO",ISBLANK($M76)=TRUE())</formula>
    </cfRule>
    <cfRule type="expression" dxfId="3949" priority="1295">
      <formula>AND($L76="SIM",ISBLANK($M76)=TRUE())</formula>
    </cfRule>
    <cfRule type="expression" dxfId="3948" priority="1307">
      <formula>AND($L76="SIM",ISBLANK($M76)=TRUE())</formula>
    </cfRule>
    <cfRule type="expression" dxfId="3947" priority="1310">
      <formula>AND($L76="EM ATRASO",ISBLANK($M76)=TRUE())</formula>
    </cfRule>
    <cfRule type="expression" dxfId="3946" priority="1315">
      <formula>AND($L76="SIM",ISBLANK($M76)=TRUE())</formula>
    </cfRule>
    <cfRule type="expression" dxfId="3945" priority="1294">
      <formula>AND($L76="EM ATRASO",ISBLANK($M76)=TRUE())</formula>
    </cfRule>
  </conditionalFormatting>
  <conditionalFormatting sqref="H15:J22">
    <cfRule type="expression" dxfId="3944" priority="2174">
      <formula>AND($L15="EM ATRASO",ISBLANK($M15)=TRUE())</formula>
    </cfRule>
    <cfRule type="expression" dxfId="3943" priority="2175">
      <formula>AND($L15="SIM",ISBLANK($M15)=TRUE())</formula>
    </cfRule>
  </conditionalFormatting>
  <conditionalFormatting sqref="H30:K30">
    <cfRule type="expression" dxfId="3942" priority="2155">
      <formula>AND($L30="SIM",ISBLANK($M30)=TRUE())</formula>
    </cfRule>
    <cfRule type="expression" dxfId="3941" priority="2154">
      <formula>AND($L30="EM ATRASO",ISBLANK($M30)=TRUE())</formula>
    </cfRule>
  </conditionalFormatting>
  <conditionalFormatting sqref="I13:I22">
    <cfRule type="expression" dxfId="3940" priority="1137">
      <formula>AND($L13="SIM",ISBLANK($M13)=TRUE())</formula>
    </cfRule>
    <cfRule type="expression" dxfId="3939" priority="1136">
      <formula>AND($L13="EM ATRASO",ISBLANK($M13)=TRUE())</formula>
    </cfRule>
  </conditionalFormatting>
  <conditionalFormatting sqref="I18">
    <cfRule type="expression" dxfId="3938" priority="1970">
      <formula>AND($L18="EM ATRASO",ISBLANK($M18)=TRUE())</formula>
    </cfRule>
    <cfRule type="expression" dxfId="3937" priority="1971">
      <formula>AND($L18="SIM",ISBLANK($M18)=TRUE())</formula>
    </cfRule>
  </conditionalFormatting>
  <conditionalFormatting sqref="I21:I22">
    <cfRule type="expression" dxfId="3936" priority="1134">
      <formula>AND($L21="EM ATRASO",ISBLANK($M21)=TRUE())</formula>
    </cfRule>
    <cfRule type="expression" dxfId="3935" priority="1135">
      <formula>AND($L21="SIM",ISBLANK($M21)=TRUE())</formula>
    </cfRule>
  </conditionalFormatting>
  <conditionalFormatting sqref="I21:I25">
    <cfRule type="expression" dxfId="3934" priority="1123">
      <formula>AND($L21="SIM",ISBLANK($M21)=TRUE())</formula>
    </cfRule>
    <cfRule type="expression" dxfId="3933" priority="1122">
      <formula>AND($L21="EM ATRASO",ISBLANK($M21)=TRUE())</formula>
    </cfRule>
  </conditionalFormatting>
  <conditionalFormatting sqref="I27:I30">
    <cfRule type="expression" dxfId="3932" priority="1094">
      <formula>AND($L27="EM ATRASO",ISBLANK($M27)=TRUE())</formula>
    </cfRule>
    <cfRule type="expression" dxfId="3931" priority="1095">
      <formula>AND($L27="SIM",ISBLANK($M27)=TRUE())</formula>
    </cfRule>
  </conditionalFormatting>
  <conditionalFormatting sqref="I47">
    <cfRule type="expression" dxfId="3930" priority="1836">
      <formula>AND($L47="EM ATRASO",ISBLANK($M47)=TRUE())</formula>
    </cfRule>
    <cfRule type="expression" dxfId="3929" priority="1837">
      <formula>AND($L47="SIM",ISBLANK($M47)=TRUE())</formula>
    </cfRule>
  </conditionalFormatting>
  <conditionalFormatting sqref="I49:I51">
    <cfRule type="expression" dxfId="3928" priority="2267">
      <formula>AND($L49="SIM",ISBLANK($M49)=TRUE())</formula>
    </cfRule>
    <cfRule type="expression" dxfId="3927" priority="491">
      <formula>AND($L49="EM ATRASO",ISBLANK($M49)=TRUE())</formula>
    </cfRule>
    <cfRule type="expression" dxfId="3926" priority="498">
      <formula>AND($L49="SIM",ISBLANK($M49)=TRUE())</formula>
    </cfRule>
    <cfRule type="expression" dxfId="3925" priority="497">
      <formula>AND($L49="EM ATRASO",ISBLANK($M49)=TRUE())</formula>
    </cfRule>
    <cfRule type="expression" dxfId="3924" priority="495">
      <formula>AND($L49="EM ATRASO",ISBLANK($M49)=TRUE())</formula>
    </cfRule>
    <cfRule type="expression" dxfId="3923" priority="492">
      <formula>AND($L49="SIM",ISBLANK($M49)=TRUE())</formula>
    </cfRule>
    <cfRule type="expression" dxfId="3922" priority="2266">
      <formula>AND($L49="EM ATRASO",ISBLANK($M49)=TRUE())</formula>
    </cfRule>
    <cfRule type="expression" dxfId="3921" priority="494">
      <formula>AND($L49="SIM",ISBLANK($M49)=TRUE())</formula>
    </cfRule>
    <cfRule type="expression" dxfId="3920" priority="493">
      <formula>AND($L49="EM ATRASO",ISBLANK($M49)=TRUE())</formula>
    </cfRule>
    <cfRule type="expression" dxfId="3919" priority="496">
      <formula>AND($L49="SIM",ISBLANK($M49)=TRUE())</formula>
    </cfRule>
  </conditionalFormatting>
  <conditionalFormatting sqref="I49:I53">
    <cfRule type="expression" dxfId="3918" priority="389">
      <formula>AND($L49="EM ATRASO",ISBLANK($M49)=TRUE())</formula>
    </cfRule>
    <cfRule type="expression" dxfId="3917" priority="390">
      <formula>AND($L49="SIM",ISBLANK($M49)=TRUE())</formula>
    </cfRule>
  </conditionalFormatting>
  <conditionalFormatting sqref="I64:I66">
    <cfRule type="expression" dxfId="3916" priority="398">
      <formula>AND($L64="SIM",ISBLANK($M64)=TRUE())</formula>
    </cfRule>
    <cfRule type="expression" dxfId="3915" priority="409">
      <formula>AND($L64="EM ATRASO",ISBLANK($M64)=TRUE())</formula>
    </cfRule>
    <cfRule type="expression" dxfId="3914" priority="402">
      <formula>AND($L64="SIM",ISBLANK($M64)=TRUE())</formula>
    </cfRule>
    <cfRule type="expression" dxfId="3913" priority="400">
      <formula>AND($L64="SIM",ISBLANK($M64)=TRUE())</formula>
    </cfRule>
    <cfRule type="expression" dxfId="3912" priority="399">
      <formula>AND($L64="EM ATRASO",ISBLANK($M64)=TRUE())</formula>
    </cfRule>
    <cfRule type="expression" dxfId="3911" priority="410">
      <formula>AND($L64="SIM",ISBLANK($M64)=TRUE())</formula>
    </cfRule>
    <cfRule type="expression" dxfId="3910" priority="397">
      <formula>AND($L64="EM ATRASO",ISBLANK($M64)=TRUE())</formula>
    </cfRule>
    <cfRule type="expression" dxfId="3909" priority="396">
      <formula>AND($L64="SIM",ISBLANK($M64)=TRUE())</formula>
    </cfRule>
    <cfRule type="expression" dxfId="3908" priority="394">
      <formula>AND($L64="SIM",ISBLANK($M64)=TRUE())</formula>
    </cfRule>
    <cfRule type="expression" dxfId="3907" priority="395">
      <formula>AND($L64="EM ATRASO",ISBLANK($M64)=TRUE())</formula>
    </cfRule>
    <cfRule type="expression" dxfId="3906" priority="401">
      <formula>AND($L64="EM ATRASO",ISBLANK($M64)=TRUE())</formula>
    </cfRule>
    <cfRule type="expression" dxfId="3905" priority="393">
      <formula>AND($L64="EM ATRASO",ISBLANK($M64)=TRUE())</formula>
    </cfRule>
  </conditionalFormatting>
  <conditionalFormatting sqref="I65">
    <cfRule type="expression" dxfId="3904" priority="1442">
      <formula>AND($L65="EM ATRASO",ISBLANK($M65)=TRUE())</formula>
    </cfRule>
    <cfRule type="expression" dxfId="3903" priority="1437">
      <formula>AND($L65="SIM",ISBLANK($M65)=TRUE())</formula>
    </cfRule>
    <cfRule type="expression" dxfId="3902" priority="1438">
      <formula>AND($L65="EM ATRASO",ISBLANK($M65)=TRUE())</formula>
    </cfRule>
    <cfRule type="expression" dxfId="3901" priority="1436">
      <formula>AND($L65="EM ATRASO",ISBLANK($M65)=TRUE())</formula>
    </cfRule>
    <cfRule type="expression" dxfId="3900" priority="1440">
      <formula>AND($L65="EM ATRASO",ISBLANK($M65)=TRUE())</formula>
    </cfRule>
    <cfRule type="expression" dxfId="3899" priority="1435">
      <formula>AND($L65="SIM",ISBLANK($M65)=TRUE())</formula>
    </cfRule>
    <cfRule type="expression" dxfId="3898" priority="1441">
      <formula>AND($L65="SIM",ISBLANK($M65)=TRUE())</formula>
    </cfRule>
    <cfRule type="expression" dxfId="3897" priority="1439">
      <formula>AND($L65="SIM",ISBLANK($M65)=TRUE())</formula>
    </cfRule>
    <cfRule type="expression" dxfId="3896" priority="1443">
      <formula>AND($L65="SIM",ISBLANK($M65)=TRUE())</formula>
    </cfRule>
    <cfRule type="expression" dxfId="3895" priority="1434">
      <formula>AND($L65="EM ATRASO",ISBLANK($M65)=TRUE())</formula>
    </cfRule>
  </conditionalFormatting>
  <conditionalFormatting sqref="I65:I66">
    <cfRule type="expression" dxfId="3894" priority="1405">
      <formula>AND($L65="SIM",ISBLANK($M65)=TRUE())</formula>
    </cfRule>
    <cfRule type="expression" dxfId="3893" priority="1404">
      <formula>AND($L65="EM ATRASO",ISBLANK($M65)=TRUE())</formula>
    </cfRule>
  </conditionalFormatting>
  <conditionalFormatting sqref="I65:I69">
    <cfRule type="expression" dxfId="3892" priority="2058">
      <formula>AND($L65="EM ATRASO",ISBLANK($M65)=TRUE())</formula>
    </cfRule>
    <cfRule type="expression" dxfId="3891" priority="2059">
      <formula>AND($L65="SIM",ISBLANK($M65)=TRUE())</formula>
    </cfRule>
  </conditionalFormatting>
  <conditionalFormatting sqref="I66:I70">
    <cfRule type="expression" dxfId="3890" priority="1511">
      <formula>AND($L66="SIM",ISBLANK($M66)=TRUE())</formula>
    </cfRule>
    <cfRule type="expression" dxfId="3889" priority="1516">
      <formula>AND($L66="EM ATRASO",ISBLANK($M66)=TRUE())</formula>
    </cfRule>
    <cfRule type="expression" dxfId="3888" priority="1526">
      <formula>AND($L66="EM ATRASO",ISBLANK($M66)=TRUE())</formula>
    </cfRule>
    <cfRule type="expression" dxfId="3887" priority="1527">
      <formula>AND($L66="SIM",ISBLANK($M66)=TRUE())</formula>
    </cfRule>
    <cfRule type="expression" dxfId="3886" priority="1517">
      <formula>AND($L66="SIM",ISBLANK($M66)=TRUE())</formula>
    </cfRule>
    <cfRule type="expression" dxfId="3885" priority="1514">
      <formula>AND($L66="EM ATRASO",ISBLANK($M66)=TRUE())</formula>
    </cfRule>
    <cfRule type="expression" dxfId="3884" priority="1510">
      <formula>AND($L66="EM ATRASO",ISBLANK($M66)=TRUE())</formula>
    </cfRule>
    <cfRule type="expression" dxfId="3883" priority="1515">
      <formula>AND($L66="SIM",ISBLANK($M66)=TRUE())</formula>
    </cfRule>
  </conditionalFormatting>
  <conditionalFormatting sqref="I69:I70">
    <cfRule type="expression" dxfId="3882" priority="104">
      <formula>AND($L69="SIM",ISBLANK($M69)=TRUE())</formula>
    </cfRule>
    <cfRule type="expression" dxfId="3881" priority="94">
      <formula>AND($L69="SIM",ISBLANK($M69)=TRUE())</formula>
    </cfRule>
    <cfRule type="expression" dxfId="3880" priority="95">
      <formula>AND($L69="EM ATRASO",ISBLANK($M69)=TRUE())</formula>
    </cfRule>
    <cfRule type="expression" dxfId="3879" priority="96">
      <formula>AND($L69="SIM",ISBLANK($M69)=TRUE())</formula>
    </cfRule>
    <cfRule type="expression" dxfId="3878" priority="92">
      <formula>AND($L69="SIM",ISBLANK($M69)=TRUE())</formula>
    </cfRule>
    <cfRule type="expression" dxfId="3877" priority="97">
      <formula>AND($L69="EM ATRASO",ISBLANK($M69)=TRUE())</formula>
    </cfRule>
    <cfRule type="expression" dxfId="3876" priority="98">
      <formula>AND($L69="SIM",ISBLANK($M69)=TRUE())</formula>
    </cfRule>
    <cfRule type="expression" dxfId="3875" priority="99">
      <formula>AND($L69="EM ATRASO",ISBLANK($M69)=TRUE())</formula>
    </cfRule>
    <cfRule type="expression" dxfId="3874" priority="100">
      <formula>AND($L69="SIM",ISBLANK($M69)=TRUE())</formula>
    </cfRule>
    <cfRule type="expression" dxfId="3873" priority="101">
      <formula>AND($L69="EM ATRASO",ISBLANK($M69)=TRUE())</formula>
    </cfRule>
    <cfRule type="expression" dxfId="3872" priority="102">
      <formula>AND($L69="SIM",ISBLANK($M69)=TRUE())</formula>
    </cfRule>
    <cfRule type="expression" dxfId="3871" priority="93">
      <formula>AND($L69="EM ATRASO",ISBLANK($M69)=TRUE())</formula>
    </cfRule>
    <cfRule type="expression" dxfId="3870" priority="108">
      <formula>AND($L69="SIM",ISBLANK($M69)=TRUE())</formula>
    </cfRule>
    <cfRule type="expression" dxfId="3869" priority="91">
      <formula>AND($L69="EM ATRASO",ISBLANK($M69)=TRUE())</formula>
    </cfRule>
    <cfRule type="expression" dxfId="3868" priority="103">
      <formula>AND($L69="EM ATRASO",ISBLANK($M69)=TRUE())</formula>
    </cfRule>
    <cfRule type="expression" dxfId="3867" priority="110">
      <formula>AND($L69="SIM",ISBLANK($M69)=TRUE())</formula>
    </cfRule>
    <cfRule type="expression" dxfId="3866" priority="90">
      <formula>AND($L69="SIM",ISBLANK($M69)=TRUE())</formula>
    </cfRule>
    <cfRule type="expression" dxfId="3865" priority="89">
      <formula>AND($L69="EM ATRASO",ISBLANK($M69)=TRUE())</formula>
    </cfRule>
    <cfRule type="expression" dxfId="3864" priority="87">
      <formula>AND($L69="EM ATRASO",ISBLANK($M69)=TRUE())</formula>
    </cfRule>
    <cfRule type="expression" dxfId="3863" priority="86">
      <formula>AND($L69="SIM",ISBLANK($M69)=TRUE())</formula>
    </cfRule>
    <cfRule type="expression" dxfId="3862" priority="85">
      <formula>AND($L69="EM ATRASO",ISBLANK($M69)=TRUE())</formula>
    </cfRule>
    <cfRule type="expression" dxfId="3861" priority="84">
      <formula>AND($L69="SIM",ISBLANK($M69)=TRUE())</formula>
    </cfRule>
    <cfRule type="expression" dxfId="3860" priority="109">
      <formula>AND($L69="EM ATRASO",ISBLANK($M69)=TRUE())</formula>
    </cfRule>
    <cfRule type="expression" dxfId="3859" priority="83">
      <formula>AND($L69="EM ATRASO",ISBLANK($M69)=TRUE())</formula>
    </cfRule>
    <cfRule type="expression" dxfId="3858" priority="82">
      <formula>AND($L69="SIM",ISBLANK($M69)=TRUE())</formula>
    </cfRule>
    <cfRule type="expression" dxfId="3857" priority="81">
      <formula>AND($L69="EM ATRASO",ISBLANK($M69)=TRUE())</formula>
    </cfRule>
    <cfRule type="expression" dxfId="3856" priority="107">
      <formula>AND($L69="EM ATRASO",ISBLANK($M69)=TRUE())</formula>
    </cfRule>
    <cfRule type="expression" dxfId="3855" priority="106">
      <formula>AND($L69="SIM",ISBLANK($M69)=TRUE())</formula>
    </cfRule>
    <cfRule type="expression" dxfId="3854" priority="105">
      <formula>AND($L69="EM ATRASO",ISBLANK($M69)=TRUE())</formula>
    </cfRule>
    <cfRule type="expression" dxfId="3853" priority="79">
      <formula>AND($L69="EM ATRASO",ISBLANK($M69)=TRUE())</formula>
    </cfRule>
    <cfRule type="expression" dxfId="3852" priority="80">
      <formula>AND($L69="SIM",ISBLANK($M69)=TRUE())</formula>
    </cfRule>
    <cfRule type="expression" dxfId="3851" priority="88">
      <formula>AND($L69="SIM",ISBLANK($M69)=TRUE())</formula>
    </cfRule>
  </conditionalFormatting>
  <conditionalFormatting sqref="I72:I76">
    <cfRule type="expression" dxfId="3850" priority="2052">
      <formula>AND($L72="EM ATRASO",ISBLANK($M72)=TRUE())</formula>
    </cfRule>
    <cfRule type="expression" dxfId="3849" priority="2053">
      <formula>AND($L72="SIM",ISBLANK($M72)=TRUE())</formula>
    </cfRule>
  </conditionalFormatting>
  <conditionalFormatting sqref="I73">
    <cfRule type="expression" dxfId="3848" priority="1370">
      <formula>AND($L73="EM ATRASO",ISBLANK($M73)=TRUE())</formula>
    </cfRule>
    <cfRule type="expression" dxfId="3847" priority="1371">
      <formula>AND($L73="SIM",ISBLANK($M73)=TRUE())</formula>
    </cfRule>
  </conditionalFormatting>
  <conditionalFormatting sqref="I74:I76">
    <cfRule type="expression" dxfId="3846" priority="8">
      <formula>AND($L74="SIM",ISBLANK($M74)=TRUE())</formula>
    </cfRule>
    <cfRule type="expression" dxfId="3845" priority="9">
      <formula>AND($L74="EM ATRASO",ISBLANK($M74)=TRUE())</formula>
    </cfRule>
    <cfRule type="expression" dxfId="3844" priority="14">
      <formula>AND($L74="SIM",ISBLANK($M74)=TRUE())</formula>
    </cfRule>
    <cfRule type="expression" dxfId="3843" priority="10">
      <formula>AND($L74="SIM",ISBLANK($M74)=TRUE())</formula>
    </cfRule>
    <cfRule type="expression" dxfId="3842" priority="15">
      <formula>AND($L74="EM ATRASO",ISBLANK($M74)=TRUE())</formula>
    </cfRule>
    <cfRule type="expression" dxfId="3841" priority="11">
      <formula>AND($L74="EM ATRASO",ISBLANK($M74)=TRUE())</formula>
    </cfRule>
    <cfRule type="expression" dxfId="3840" priority="12">
      <formula>AND($L74="SIM",ISBLANK($M74)=TRUE())</formula>
    </cfRule>
    <cfRule type="expression" dxfId="3839" priority="7">
      <formula>AND($L74="EM ATRASO",ISBLANK($M74)=TRUE())</formula>
    </cfRule>
    <cfRule type="expression" dxfId="3838" priority="13">
      <formula>AND($L74="EM ATRASO",ISBLANK($M74)=TRUE())</formula>
    </cfRule>
    <cfRule type="expression" dxfId="3837" priority="6">
      <formula>AND($L74="SIM",ISBLANK($M74)=TRUE())</formula>
    </cfRule>
    <cfRule type="expression" dxfId="3836" priority="16">
      <formula>AND($L74="SIM",ISBLANK($M74)=TRUE())</formula>
    </cfRule>
    <cfRule type="expression" dxfId="3835" priority="5">
      <formula>AND($L74="EM ATRASO",ISBLANK($M74)=TRUE())</formula>
    </cfRule>
    <cfRule type="expression" dxfId="3834" priority="4">
      <formula>AND($L74="SIM",ISBLANK($M74)=TRUE())</formula>
    </cfRule>
    <cfRule type="expression" dxfId="3833" priority="3">
      <formula>AND($L74="EM ATRASO",ISBLANK($M74)=TRUE())</formula>
    </cfRule>
  </conditionalFormatting>
  <conditionalFormatting sqref="I76">
    <cfRule type="expression" dxfId="3832" priority="1320">
      <formula>AND($L76="EM ATRASO",ISBLANK($M76)=TRUE())</formula>
    </cfRule>
    <cfRule type="expression" dxfId="3831" priority="1313">
      <formula>AND($L76="SIM",ISBLANK($M76)=TRUE())</formula>
    </cfRule>
    <cfRule type="expression" dxfId="3830" priority="1312">
      <formula>AND($L76="EM ATRASO",ISBLANK($M76)=TRUE())</formula>
    </cfRule>
    <cfRule type="expression" dxfId="3829" priority="1321">
      <formula>AND($L76="SIM",ISBLANK($M76)=TRUE())</formula>
    </cfRule>
  </conditionalFormatting>
  <conditionalFormatting sqref="I37:J38">
    <cfRule type="expression" dxfId="3828" priority="844">
      <formula>AND($L37="EM ATRASO",ISBLANK($M37)=TRUE())</formula>
    </cfRule>
    <cfRule type="expression" dxfId="3827" priority="845">
      <formula>AND($L37="SIM",ISBLANK($M37)=TRUE())</formula>
    </cfRule>
  </conditionalFormatting>
  <conditionalFormatting sqref="I69:J70">
    <cfRule type="expression" dxfId="3826" priority="73">
      <formula>AND($L69="EM ATRASO",ISBLANK($M69)=TRUE())</formula>
    </cfRule>
    <cfRule type="expression" dxfId="3825" priority="74">
      <formula>AND($L69="SIM",ISBLANK($M69)=TRUE())</formula>
    </cfRule>
  </conditionalFormatting>
  <conditionalFormatting sqref="J30">
    <cfRule type="expression" dxfId="3824" priority="2280">
      <formula>AND($L30="EM ATRASO",ISBLANK($M30)=TRUE())</formula>
    </cfRule>
    <cfRule type="expression" dxfId="3823" priority="2281">
      <formula>AND($L30="SIM",ISBLANK($M30)=TRUE())</formula>
    </cfRule>
  </conditionalFormatting>
  <conditionalFormatting sqref="J31:J35">
    <cfRule type="expression" dxfId="3822" priority="1011">
      <formula>AND($L31="SIM",ISBLANK($M31)=TRUE())</formula>
    </cfRule>
    <cfRule type="expression" dxfId="3821" priority="1010">
      <formula>AND($L31="EM ATRASO",ISBLANK($M31)=TRUE())</formula>
    </cfRule>
    <cfRule type="expression" dxfId="3820" priority="1009">
      <formula>AND($L31="SIM",ISBLANK($M31)=TRUE())</formula>
    </cfRule>
    <cfRule type="expression" dxfId="3819" priority="1008">
      <formula>AND($L31="EM ATRASO",ISBLANK($M31)=TRUE())</formula>
    </cfRule>
  </conditionalFormatting>
  <conditionalFormatting sqref="J37:J48">
    <cfRule type="expression" dxfId="3818" priority="2117">
      <formula>AND($L37="SIM",ISBLANK($M37)=TRUE())</formula>
    </cfRule>
    <cfRule type="expression" dxfId="3817" priority="2116">
      <formula>AND($L37="EM ATRASO",ISBLANK($M37)=TRUE())</formula>
    </cfRule>
  </conditionalFormatting>
  <conditionalFormatting sqref="J49:J52">
    <cfRule type="expression" dxfId="3816" priority="557">
      <formula>AND($L49="EM ATRASO",ISBLANK($M49)=TRUE())</formula>
    </cfRule>
    <cfRule type="expression" dxfId="3815" priority="560">
      <formula>AND($L49="SIM",ISBLANK($M49)=TRUE())</formula>
    </cfRule>
    <cfRule type="expression" dxfId="3814" priority="559">
      <formula>AND($L49="EM ATRASO",ISBLANK($M49)=TRUE())</formula>
    </cfRule>
    <cfRule type="expression" dxfId="3813" priority="558">
      <formula>AND($L49="SIM",ISBLANK($M49)=TRUE())</formula>
    </cfRule>
  </conditionalFormatting>
  <conditionalFormatting sqref="J49:J63">
    <cfRule type="expression" dxfId="3812" priority="488">
      <formula>AND($L49="SIM",ISBLANK($M49)=TRUE())</formula>
    </cfRule>
    <cfRule type="expression" dxfId="3811" priority="487">
      <formula>AND($L49="EM ATRASO",ISBLANK($M49)=TRUE())</formula>
    </cfRule>
  </conditionalFormatting>
  <conditionalFormatting sqref="J53:J63">
    <cfRule type="expression" dxfId="3810" priority="486">
      <formula>AND($L53="SIM",ISBLANK($M53)=TRUE())</formula>
    </cfRule>
    <cfRule type="expression" dxfId="3809" priority="483">
      <formula>AND($L53="EM ATRASO",ISBLANK($M53)=TRUE())</formula>
    </cfRule>
    <cfRule type="expression" dxfId="3808" priority="485">
      <formula>AND($L53="EM ATRASO",ISBLANK($M53)=TRUE())</formula>
    </cfRule>
    <cfRule type="expression" dxfId="3807" priority="484">
      <formula>AND($L53="SIM",ISBLANK($M53)=TRUE())</formula>
    </cfRule>
  </conditionalFormatting>
  <conditionalFormatting sqref="J69:J75">
    <cfRule type="expression" dxfId="3806" priority="2236">
      <formula>AND($L69="EM ATRASO",ISBLANK($M69)=TRUE())</formula>
    </cfRule>
    <cfRule type="expression" dxfId="3805" priority="2237">
      <formula>AND($L69="SIM",ISBLANK($M69)=TRUE())</formula>
    </cfRule>
  </conditionalFormatting>
  <conditionalFormatting sqref="J70">
    <cfRule type="expression" dxfId="3804" priority="71">
      <formula>AND($L70="EM ATRASO",ISBLANK($M70)=TRUE())</formula>
    </cfRule>
    <cfRule type="expression" dxfId="3803" priority="72">
      <formula>AND($L70="SIM",ISBLANK($M70)=TRUE())</formula>
    </cfRule>
  </conditionalFormatting>
  <conditionalFormatting sqref="J76">
    <cfRule type="expression" dxfId="3802" priority="2">
      <formula>AND($L76="SIM",ISBLANK($M76)=TRUE())</formula>
    </cfRule>
    <cfRule type="expression" dxfId="3801" priority="1">
      <formula>AND($L76="EM ATRASO",ISBLANK($M76)=TRUE())</formula>
    </cfRule>
  </conditionalFormatting>
  <conditionalFormatting sqref="J3:K9">
    <cfRule type="expression" dxfId="3800" priority="2030">
      <formula>AND($L3="EM ATRASO",ISBLANK($M3)=TRUE())</formula>
    </cfRule>
    <cfRule type="expression" dxfId="3799" priority="2031">
      <formula>AND($L3="SIM",ISBLANK($M3)=TRUE())</formula>
    </cfRule>
  </conditionalFormatting>
  <conditionalFormatting sqref="J4:K11">
    <cfRule type="expression" dxfId="3798" priority="1169">
      <formula>AND($L4="SIM",ISBLANK($M4)=TRUE())</formula>
    </cfRule>
    <cfRule type="expression" dxfId="3797" priority="1168">
      <formula>AND($L4="EM ATRASO",ISBLANK($M4)=TRUE())</formula>
    </cfRule>
  </conditionalFormatting>
  <conditionalFormatting sqref="J10:K20">
    <cfRule type="expression" dxfId="3796" priority="2192">
      <formula>AND($L10="EM ATRASO",ISBLANK($M10)=TRUE())</formula>
    </cfRule>
    <cfRule type="expression" dxfId="3795" priority="2193">
      <formula>AND($L10="SIM",ISBLANK($M10)=TRUE())</formula>
    </cfRule>
  </conditionalFormatting>
  <conditionalFormatting sqref="J23:K23">
    <cfRule type="expression" dxfId="3794" priority="2292">
      <formula>AND($L23="EM ATRASO",ISBLANK($M23)=TRUE())</formula>
    </cfRule>
    <cfRule type="expression" dxfId="3793" priority="2293">
      <formula>AND($L23="SIM",ISBLANK($M23)=TRUE())</formula>
    </cfRule>
  </conditionalFormatting>
  <conditionalFormatting sqref="J23:K29">
    <cfRule type="expression" dxfId="3792" priority="1068">
      <formula>AND($L23="EM ATRASO",ISBLANK($M23)=TRUE())</formula>
    </cfRule>
    <cfRule type="expression" dxfId="3791" priority="1069">
      <formula>AND($L23="SIM",ISBLANK($M23)=TRUE())</formula>
    </cfRule>
  </conditionalFormatting>
  <conditionalFormatting sqref="J24:K29">
    <cfRule type="expression" dxfId="3790" priority="1064">
      <formula>AND($L24="EM ATRASO",ISBLANK($M24)=TRUE())</formula>
    </cfRule>
    <cfRule type="expression" dxfId="3789" priority="1059">
      <formula>AND($L24="SIM",ISBLANK($M24)=TRUE())</formula>
    </cfRule>
    <cfRule type="expression" dxfId="3788" priority="1058">
      <formula>AND($L24="EM ATRASO",ISBLANK($M24)=TRUE())</formula>
    </cfRule>
    <cfRule type="expression" dxfId="3787" priority="1065">
      <formula>AND($L24="SIM",ISBLANK($M24)=TRUE())</formula>
    </cfRule>
  </conditionalFormatting>
  <conditionalFormatting sqref="J31:K35">
    <cfRule type="expression" dxfId="3786" priority="1005">
      <formula>AND($L31="SIM",ISBLANK($M31)=TRUE())</formula>
    </cfRule>
    <cfRule type="expression" dxfId="3785" priority="1004">
      <formula>AND($L31="EM ATRASO",ISBLANK($M31)=TRUE())</formula>
    </cfRule>
  </conditionalFormatting>
  <conditionalFormatting sqref="J64:K69">
    <cfRule type="expression" dxfId="3784" priority="1483">
      <formula>AND($L64="SIM",ISBLANK($M64)=TRUE())</formula>
    </cfRule>
    <cfRule type="expression" dxfId="3783" priority="1482">
      <formula>AND($L64="EM ATRASO",ISBLANK($M64)=TRUE())</formula>
    </cfRule>
  </conditionalFormatting>
  <conditionalFormatting sqref="J3:O3 A3:G11 J4:N11 G12:N22 A12:E29 J23:O23 L24:O29 G26:I26 G30:O30 B30:E31 N33:O34 L35:O35 G36:J37 N36:O43 J38 G38:G40 J39:L40 G41:L42 J43:L43 G43:G45 J44:O44 J45:L45 N45:O45 G46:O48 K49:O49 G49:I51 L50:O51 G52:G54 K52:O63 G55:I57 G58:G59 G60:I63">
    <cfRule type="expression" dxfId="3782" priority="2341">
      <formula>AND($L3="SIM",ISBLANK($M3)=TRUE())</formula>
    </cfRule>
  </conditionalFormatting>
  <conditionalFormatting sqref="K15:K17">
    <cfRule type="expression" dxfId="3781" priority="2298">
      <formula>AND($L15="EM ATRASO",ISBLANK($M15)=TRUE())</formula>
    </cfRule>
    <cfRule type="expression" dxfId="3780" priority="2299">
      <formula>AND($L15="SIM",ISBLANK($M15)=TRUE())</formula>
    </cfRule>
  </conditionalFormatting>
  <conditionalFormatting sqref="K18:K22">
    <cfRule type="expression" dxfId="3779" priority="2070">
      <formula>AND($L18="EM ATRASO",ISBLANK($M18)=TRUE())</formula>
    </cfRule>
    <cfRule type="expression" dxfId="3778" priority="2071">
      <formula>AND($L18="SIM",ISBLANK($M18)=TRUE())</formula>
    </cfRule>
  </conditionalFormatting>
  <conditionalFormatting sqref="K22:K23">
    <cfRule type="expression" dxfId="3777" priority="1950">
      <formula>AND($L22="EM ATRASO",ISBLANK($M22)=TRUE())</formula>
    </cfRule>
    <cfRule type="expression" dxfId="3776" priority="1951">
      <formula>AND($L22="SIM",ISBLANK($M22)=TRUE())</formula>
    </cfRule>
  </conditionalFormatting>
  <conditionalFormatting sqref="K24:K29">
    <cfRule type="expression" dxfId="3775" priority="1063">
      <formula>AND($L24="SIM",ISBLANK($M24)=TRUE())</formula>
    </cfRule>
    <cfRule type="expression" dxfId="3774" priority="1062">
      <formula>AND($L24="EM ATRASO",ISBLANK($M24)=TRUE())</formula>
    </cfRule>
  </conditionalFormatting>
  <conditionalFormatting sqref="K31:K38">
    <cfRule type="expression" dxfId="3773" priority="999">
      <formula>AND($L31="SIM",ISBLANK($M31)=TRUE())</formula>
    </cfRule>
    <cfRule type="expression" dxfId="3772" priority="998">
      <formula>AND($L31="EM ATRASO",ISBLANK($M31)=TRUE())</formula>
    </cfRule>
  </conditionalFormatting>
  <conditionalFormatting sqref="K44">
    <cfRule type="expression" dxfId="3771" priority="2060">
      <formula>AND($L44="EM ATRASO",ISBLANK($M44)=TRUE())</formula>
    </cfRule>
    <cfRule type="expression" dxfId="3770" priority="2061">
      <formula>AND($L44="SIM",ISBLANK($M44)=TRUE())</formula>
    </cfRule>
  </conditionalFormatting>
  <conditionalFormatting sqref="K50:K51">
    <cfRule type="expression" dxfId="3769" priority="565">
      <formula>AND($L50="EM ATRASO",ISBLANK($M50)=TRUE())</formula>
    </cfRule>
    <cfRule type="expression" dxfId="3768" priority="566">
      <formula>AND($L50="SIM",ISBLANK($M50)=TRUE())</formula>
    </cfRule>
    <cfRule type="expression" dxfId="3767" priority="568">
      <formula>AND($L50="SIM",ISBLANK($M50)=TRUE())</formula>
    </cfRule>
    <cfRule type="expression" dxfId="3766" priority="567">
      <formula>AND($L50="EM ATRASO",ISBLANK($M50)=TRUE())</formula>
    </cfRule>
  </conditionalFormatting>
  <conditionalFormatting sqref="K60:K61">
    <cfRule type="expression" dxfId="3765" priority="482">
      <formula>AND($L60="SIM",ISBLANK($M60)=TRUE())</formula>
    </cfRule>
    <cfRule type="expression" dxfId="3764" priority="481">
      <formula>AND($L60="EM ATRASO",ISBLANK($M60)=TRUE())</formula>
    </cfRule>
  </conditionalFormatting>
  <conditionalFormatting sqref="K60:K62">
    <cfRule type="expression" dxfId="3763" priority="1661">
      <formula>AND($L60="SIM",ISBLANK($M60)=TRUE())</formula>
    </cfRule>
    <cfRule type="expression" dxfId="3762" priority="1660">
      <formula>AND($L60="EM ATRASO",ISBLANK($M60)=TRUE())</formula>
    </cfRule>
  </conditionalFormatting>
  <conditionalFormatting sqref="K60:K63">
    <cfRule type="expression" dxfId="3761" priority="230">
      <formula>AND($L60="SIM",ISBLANK($M60)=TRUE())</formula>
    </cfRule>
    <cfRule type="expression" dxfId="3760" priority="229">
      <formula>AND($L60="EM ATRASO",ISBLANK($M60)=TRUE())</formula>
    </cfRule>
  </conditionalFormatting>
  <conditionalFormatting sqref="K60:K75">
    <cfRule type="expression" dxfId="3759" priority="2040">
      <formula>AND($L60="EM ATRASO",ISBLANK($M60)=TRUE())</formula>
    </cfRule>
    <cfRule type="expression" dxfId="3758" priority="2041">
      <formula>AND($L60="SIM",ISBLANK($M60)=TRUE())</formula>
    </cfRule>
  </conditionalFormatting>
  <conditionalFormatting sqref="K73">
    <cfRule type="expression" dxfId="3757" priority="1378">
      <formula>AND($L73="EM ATRASO",ISBLANK($M73)=TRUE())</formula>
    </cfRule>
    <cfRule type="expression" dxfId="3756" priority="1379">
      <formula>AND($L73="SIM",ISBLANK($M73)=TRUE())</formula>
    </cfRule>
  </conditionalFormatting>
  <conditionalFormatting sqref="K36:L38">
    <cfRule type="expression" dxfId="3755" priority="996">
      <formula>AND($L36="EM ATRASO",ISBLANK($M36)=TRUE())</formula>
    </cfRule>
    <cfRule type="expression" dxfId="3754" priority="997">
      <formula>AND($L36="SIM",ISBLANK($M36)=TRUE())</formula>
    </cfRule>
  </conditionalFormatting>
  <conditionalFormatting sqref="M4:M10">
    <cfRule type="expression" dxfId="3753" priority="1040">
      <formula>AND($L4="EM ATRASO",ISBLANK($M4)=TRUE())</formula>
    </cfRule>
    <cfRule type="expression" dxfId="3752" priority="1041">
      <formula>AND($L4="SIM",ISBLANK($M4)=TRUE())</formula>
    </cfRule>
  </conditionalFormatting>
  <conditionalFormatting sqref="M6:M11">
    <cfRule type="expression" dxfId="3751" priority="2167">
      <formula>AND($L6="SIM",ISBLANK($M6)=TRUE())</formula>
    </cfRule>
    <cfRule type="expression" dxfId="3750" priority="2166">
      <formula>AND($L6="EM ATRASO",ISBLANK($M6)=TRUE())</formula>
    </cfRule>
  </conditionalFormatting>
  <conditionalFormatting sqref="M13:M14">
    <cfRule type="expression" dxfId="3749" priority="1617">
      <formula>AND($L13="SIM",ISBLANK($M13)=TRUE())</formula>
    </cfRule>
    <cfRule type="expression" dxfId="3748" priority="1616">
      <formula>AND($L13="EM ATRASO",ISBLANK($M13)=TRUE())</formula>
    </cfRule>
  </conditionalFormatting>
  <conditionalFormatting sqref="M14">
    <cfRule type="expression" dxfId="3747" priority="551">
      <formula>AND($L14="EM ATRASO",ISBLANK($M14)=TRUE())</formula>
    </cfRule>
    <cfRule type="expression" dxfId="3746" priority="550">
      <formula>AND($L14="SIM",ISBLANK($M14)=TRUE())</formula>
    </cfRule>
    <cfRule type="expression" dxfId="3745" priority="552">
      <formula>AND($L14="SIM",ISBLANK($M14)=TRUE())</formula>
    </cfRule>
    <cfRule type="expression" dxfId="3744" priority="549">
      <formula>AND($L14="EM ATRASO",ISBLANK($M14)=TRUE())</formula>
    </cfRule>
    <cfRule type="expression" dxfId="3743" priority="554">
      <formula>AND($L14="SIM",ISBLANK($M14)=TRUE())</formula>
    </cfRule>
    <cfRule type="expression" dxfId="3742" priority="553">
      <formula>AND($L14="EM ATRASO",ISBLANK($M14)=TRUE())</formula>
    </cfRule>
    <cfRule type="expression" dxfId="3741" priority="1614">
      <formula>AND($L14="EM ATRASO",ISBLANK($M14)=TRUE())</formula>
    </cfRule>
    <cfRule type="expression" dxfId="3740" priority="1615">
      <formula>AND($L14="SIM",ISBLANK($M14)=TRUE())</formula>
    </cfRule>
  </conditionalFormatting>
  <conditionalFormatting sqref="M14:M17">
    <cfRule type="expression" dxfId="3739" priority="2136">
      <formula>AND($L14="EM ATRASO",ISBLANK($M14)=TRUE())</formula>
    </cfRule>
    <cfRule type="expression" dxfId="3738" priority="2137">
      <formula>AND($L14="SIM",ISBLANK($M14)=TRUE())</formula>
    </cfRule>
  </conditionalFormatting>
  <conditionalFormatting sqref="M16">
    <cfRule type="expression" dxfId="3737" priority="1610">
      <formula>AND($L16="EM ATRASO",ISBLANK($M16)=TRUE())</formula>
    </cfRule>
    <cfRule type="expression" dxfId="3736" priority="1611">
      <formula>AND($L16="SIM",ISBLANK($M16)=TRUE())</formula>
    </cfRule>
  </conditionalFormatting>
  <conditionalFormatting sqref="M16:M17">
    <cfRule type="expression" dxfId="3735" priority="1613">
      <formula>AND($L16="SIM",ISBLANK($M16)=TRUE())</formula>
    </cfRule>
    <cfRule type="expression" dxfId="3734" priority="1612">
      <formula>AND($L16="EM ATRASO",ISBLANK($M16)=TRUE())</formula>
    </cfRule>
  </conditionalFormatting>
  <conditionalFormatting sqref="M18">
    <cfRule type="expression" dxfId="3733" priority="1607">
      <formula>AND($L18="SIM",ISBLANK($M18)=TRUE())</formula>
    </cfRule>
    <cfRule type="expression" dxfId="3732" priority="1606">
      <formula>AND($L18="EM ATRASO",ISBLANK($M18)=TRUE())</formula>
    </cfRule>
  </conditionalFormatting>
  <conditionalFormatting sqref="M18:M19">
    <cfRule type="expression" dxfId="3731" priority="1609">
      <formula>AND($L18="SIM",ISBLANK($M18)=TRUE())</formula>
    </cfRule>
    <cfRule type="expression" dxfId="3730" priority="1608">
      <formula>AND($L18="EM ATRASO",ISBLANK($M18)=TRUE())</formula>
    </cfRule>
  </conditionalFormatting>
  <conditionalFormatting sqref="M20">
    <cfRule type="expression" dxfId="3729" priority="532">
      <formula>AND($L20="SIM",ISBLANK($M20)=TRUE())</formula>
    </cfRule>
    <cfRule type="expression" dxfId="3728" priority="531">
      <formula>AND($L20="EM ATRASO",ISBLANK($M20)=TRUE())</formula>
    </cfRule>
    <cfRule type="expression" dxfId="3727" priority="1602">
      <formula>AND($L20="EM ATRASO",ISBLANK($M20)=TRUE())</formula>
    </cfRule>
    <cfRule type="expression" dxfId="3726" priority="1603">
      <formula>AND($L20="SIM",ISBLANK($M20)=TRUE())</formula>
    </cfRule>
  </conditionalFormatting>
  <conditionalFormatting sqref="M20:M21">
    <cfRule type="expression" dxfId="3725" priority="1605">
      <formula>AND($L20="SIM",ISBLANK($M20)=TRUE())</formula>
    </cfRule>
    <cfRule type="expression" dxfId="3724" priority="1604">
      <formula>AND($L20="EM ATRASO",ISBLANK($M20)=TRUE())</formula>
    </cfRule>
  </conditionalFormatting>
  <conditionalFormatting sqref="M24:M25">
    <cfRule type="expression" dxfId="3723" priority="1057">
      <formula>AND($L24="SIM",ISBLANK($M24)=TRUE())</formula>
    </cfRule>
    <cfRule type="expression" dxfId="3722" priority="1056">
      <formula>AND($L24="EM ATRASO",ISBLANK($M24)=TRUE())</formula>
    </cfRule>
  </conditionalFormatting>
  <conditionalFormatting sqref="M25:M26">
    <cfRule type="expression" dxfId="3721" priority="1044">
      <formula>AND($L25="EM ATRASO",ISBLANK($M25)=TRUE())</formula>
    </cfRule>
    <cfRule type="expression" dxfId="3720" priority="1045">
      <formula>AND($L25="SIM",ISBLANK($M25)=TRUE())</formula>
    </cfRule>
  </conditionalFormatting>
  <conditionalFormatting sqref="M26">
    <cfRule type="expression" dxfId="3719" priority="1042">
      <formula>AND($L26="EM ATRASO",ISBLANK($M26)=TRUE())</formula>
    </cfRule>
    <cfRule type="expression" dxfId="3718" priority="1043">
      <formula>AND($L26="SIM",ISBLANK($M26)=TRUE())</formula>
    </cfRule>
  </conditionalFormatting>
  <conditionalFormatting sqref="M27">
    <cfRule type="expression" dxfId="3717" priority="1053">
      <formula>AND($L27="SIM",ISBLANK($M27)=TRUE())</formula>
    </cfRule>
    <cfRule type="expression" dxfId="3716" priority="1052">
      <formula>AND($L27="EM ATRASO",ISBLANK($M27)=TRUE())</formula>
    </cfRule>
  </conditionalFormatting>
  <conditionalFormatting sqref="M27:M28">
    <cfRule type="expression" dxfId="3715" priority="1049">
      <formula>AND($L27="SIM",ISBLANK($M27)=TRUE())</formula>
    </cfRule>
    <cfRule type="expression" dxfId="3714" priority="1048">
      <formula>AND($L27="EM ATRASO",ISBLANK($M27)=TRUE())</formula>
    </cfRule>
  </conditionalFormatting>
  <conditionalFormatting sqref="M28">
    <cfRule type="expression" dxfId="3713" priority="1046">
      <formula>AND($L28="EM ATRASO",ISBLANK($M28)=TRUE())</formula>
    </cfRule>
    <cfRule type="expression" dxfId="3712" priority="1047">
      <formula>AND($L28="SIM",ISBLANK($M28)=TRUE())</formula>
    </cfRule>
  </conditionalFormatting>
  <conditionalFormatting sqref="M31:M41">
    <cfRule type="expression" dxfId="3711" priority="57">
      <formula>AND($L31="EM ATRASO",ISBLANK($M31)=TRUE())</formula>
    </cfRule>
    <cfRule type="expression" dxfId="3710" priority="58">
      <formula>AND($L31="SIM",ISBLANK($M31)=TRUE())</formula>
    </cfRule>
  </conditionalFormatting>
  <conditionalFormatting sqref="M35">
    <cfRule type="expression" dxfId="3709" priority="2094">
      <formula>AND($L35="EM ATRASO",ISBLANK($M35)=TRUE())</formula>
    </cfRule>
    <cfRule type="expression" dxfId="3708" priority="2095">
      <formula>AND($L35="SIM",ISBLANK($M35)=TRUE())</formula>
    </cfRule>
    <cfRule type="expression" dxfId="3707" priority="1592">
      <formula>AND($L35="EM ATRASO",ISBLANK($M35)=TRUE())</formula>
    </cfRule>
    <cfRule type="expression" dxfId="3706" priority="1593">
      <formula>AND($L35="SIM",ISBLANK($M35)=TRUE())</formula>
    </cfRule>
  </conditionalFormatting>
  <conditionalFormatting sqref="M41">
    <cfRule type="expression" dxfId="3705" priority="56">
      <formula>AND($L41="SIM",ISBLANK($M41)=TRUE())</formula>
    </cfRule>
    <cfRule type="expression" dxfId="3704" priority="55">
      <formula>AND($L41="EM ATRASO",ISBLANK($M41)=TRUE())</formula>
    </cfRule>
  </conditionalFormatting>
  <conditionalFormatting sqref="M42:M45">
    <cfRule type="expression" dxfId="3703" priority="536">
      <formula>AND($L42="SIM",ISBLANK($M42)=TRUE())</formula>
    </cfRule>
    <cfRule type="expression" dxfId="3702" priority="535">
      <formula>AND($L42="EM ATRASO",ISBLANK($M42)=TRUE())</formula>
    </cfRule>
  </conditionalFormatting>
  <conditionalFormatting sqref="M44">
    <cfRule type="expression" dxfId="3701" priority="226">
      <formula>AND($L44="SIM",ISBLANK($M44)=TRUE())</formula>
    </cfRule>
    <cfRule type="expression" dxfId="3700" priority="224">
      <formula>AND($L44="SIM",ISBLANK($M44)=TRUE())</formula>
    </cfRule>
    <cfRule type="expression" dxfId="3699" priority="223">
      <formula>AND($L44="EM ATRASO",ISBLANK($M44)=TRUE())</formula>
    </cfRule>
    <cfRule type="expression" dxfId="3698" priority="1577">
      <formula>AND($L44="SIM",ISBLANK($M44)=TRUE())</formula>
    </cfRule>
    <cfRule type="expression" dxfId="3697" priority="1576">
      <formula>AND($L44="EM ATRASO",ISBLANK($M44)=TRUE())</formula>
    </cfRule>
    <cfRule type="expression" dxfId="3696" priority="228">
      <formula>AND($L44="SIM",ISBLANK($M44)=TRUE())</formula>
    </cfRule>
    <cfRule type="expression" dxfId="3695" priority="227">
      <formula>AND($L44="EM ATRASO",ISBLANK($M44)=TRUE())</formula>
    </cfRule>
    <cfRule type="expression" dxfId="3694" priority="225">
      <formula>AND($L44="EM ATRASO",ISBLANK($M44)=TRUE())</formula>
    </cfRule>
  </conditionalFormatting>
  <conditionalFormatting sqref="M47">
    <cfRule type="expression" dxfId="3693" priority="1570">
      <formula>AND($L47="EM ATRASO",ISBLANK($M47)=TRUE())</formula>
    </cfRule>
    <cfRule type="expression" dxfId="3692" priority="1572">
      <formula>AND($L47="EM ATRASO",ISBLANK($M47)=TRUE())</formula>
    </cfRule>
    <cfRule type="expression" dxfId="3691" priority="1571">
      <formula>AND($L47="SIM",ISBLANK($M47)=TRUE())</formula>
    </cfRule>
    <cfRule type="expression" dxfId="3690" priority="1573">
      <formula>AND($L47="SIM",ISBLANK($M47)=TRUE())</formula>
    </cfRule>
  </conditionalFormatting>
  <conditionalFormatting sqref="M47:M54">
    <cfRule type="expression" dxfId="3689" priority="2068">
      <formula>AND($L47="EM ATRASO",ISBLANK($M47)=TRUE())</formula>
    </cfRule>
    <cfRule type="expression" dxfId="3688" priority="2069">
      <formula>AND($L47="SIM",ISBLANK($M47)=TRUE())</formula>
    </cfRule>
  </conditionalFormatting>
  <conditionalFormatting sqref="M55:M58">
    <cfRule type="expression" dxfId="3687" priority="68">
      <formula>AND($L55="SIM",ISBLANK($M55)=TRUE())</formula>
    </cfRule>
    <cfRule type="expression" dxfId="3686" priority="67">
      <formula>AND($L55="EM ATRASO",ISBLANK($M55)=TRUE())</formula>
    </cfRule>
  </conditionalFormatting>
  <conditionalFormatting sqref="M57">
    <cfRule type="expression" dxfId="3685" priority="66">
      <formula>AND($L57="SIM",ISBLANK($M57)=TRUE())</formula>
    </cfRule>
    <cfRule type="expression" dxfId="3684" priority="65">
      <formula>AND($L57="EM ATRASO",ISBLANK($M57)=TRUE())</formula>
    </cfRule>
  </conditionalFormatting>
  <conditionalFormatting sqref="M59:M63">
    <cfRule type="expression" dxfId="3683" priority="61">
      <formula>AND($L59="EM ATRASO",ISBLANK($M59)=TRUE())</formula>
    </cfRule>
    <cfRule type="expression" dxfId="3682" priority="62">
      <formula>AND($L59="SIM",ISBLANK($M59)=TRUE())</formula>
    </cfRule>
  </conditionalFormatting>
  <conditionalFormatting sqref="M63">
    <cfRule type="expression" dxfId="3681" priority="59">
      <formula>AND($L63="EM ATRASO",ISBLANK($M63)=TRUE())</formula>
    </cfRule>
    <cfRule type="expression" dxfId="3680" priority="60">
      <formula>AND($L63="SIM",ISBLANK($M63)=TRUE())</formula>
    </cfRule>
  </conditionalFormatting>
  <conditionalFormatting sqref="M71">
    <cfRule type="expression" dxfId="3679" priority="53">
      <formula>AND($L71="EM ATRASO",ISBLANK($M71)=TRUE())</formula>
    </cfRule>
    <cfRule type="expression" dxfId="3678" priority="54">
      <formula>AND($L71="SIM",ISBLANK($M71)=TRUE())</formula>
    </cfRule>
  </conditionalFormatting>
  <conditionalFormatting sqref="M13:N13">
    <cfRule type="expression" dxfId="3677" priority="1620">
      <formula>AND($L13="EM ATRASO",ISBLANK($M13)=TRUE())</formula>
    </cfRule>
    <cfRule type="expression" dxfId="3676" priority="1621">
      <formula>AND($L13="SIM",ISBLANK($M13)=TRUE())</formula>
    </cfRule>
  </conditionalFormatting>
  <conditionalFormatting sqref="M66:N68">
    <cfRule type="expression" dxfId="3675" priority="2205">
      <formula>AND($L66="SIM",ISBLANK($M66)=TRUE())</formula>
    </cfRule>
    <cfRule type="expression" dxfId="3674" priority="2204">
      <formula>AND($L66="EM ATRASO",ISBLANK($M66)=TRUE())</formula>
    </cfRule>
  </conditionalFormatting>
  <conditionalFormatting sqref="M3:O3 M4:N11 F4:F76 C10:E11 A10:A12 B12:E12 N12 M12:M13 D13:D20 B14:E14 N14 B15:C18 E15:E18 B20:C22 E20:E22 B23:E24 A25:E26 B28:B31 C29:E31 A30:A76 B33:E38 J36:J45 A36:E76 K39:K45 J45:K46 H47:K48 K49 K52:K59 H55:I56 H60 I60:I61 H61:I61 G64:O76">
    <cfRule type="expression" dxfId="3673" priority="2343">
      <formula>AND($L3="SIM",ISBLANK($M3)=TRUE())</formula>
    </cfRule>
  </conditionalFormatting>
  <conditionalFormatting sqref="M3:O3 M4:N11 F4:F76 C10:E11 A10:A12 B12:E12 N12 M12:M13 D13:D20 B14:E14 N14 B15:C18 E15:E18 B20:C22 E20:E22 B23:E24 A25:E26 B28:B31 C29:E31 J36:J45 K39:K45 J45:K46 H47:K48 K49 K52:K59 H55:I56 H60 I60:I61 H61:I61 A36:E76 G64:O76 A30:A76 B33:E38">
    <cfRule type="expression" dxfId="3672" priority="2342">
      <formula>AND($L3="EM ATRASO",ISBLANK($M3)=TRUE())</formula>
    </cfRule>
  </conditionalFormatting>
  <conditionalFormatting sqref="M62:O62">
    <cfRule type="expression" dxfId="3671" priority="2310">
      <formula>AND($L62="EM ATRASO",ISBLANK($M62)=TRUE())</formula>
    </cfRule>
    <cfRule type="expression" dxfId="3670" priority="2311">
      <formula>AND($L62="SIM",ISBLANK($M62)=TRUE())</formula>
    </cfRule>
  </conditionalFormatting>
  <conditionalFormatting sqref="N31:O32 L31:L34 G31:G35 B32:E32">
    <cfRule type="expression" dxfId="3669" priority="1657">
      <formula>AND($L31="SIM",ISBLANK($M31)=TRUE())</formula>
    </cfRule>
  </conditionalFormatting>
  <conditionalFormatting sqref="O4:O22">
    <cfRule type="expression" dxfId="3668" priority="51">
      <formula>AND($L4="EM ATRASO",ISBLANK($M4)=TRUE())</formula>
    </cfRule>
    <cfRule type="expression" dxfId="3667" priority="52">
      <formula>AND($L4="SIM",ISBLANK($M4)=TRUE())</formula>
    </cfRule>
    <cfRule type="expression" dxfId="3666" priority="50">
      <formula>AND($L4="SIM",ISBLANK($M4)=TRUE())</formula>
    </cfRule>
    <cfRule type="expression" dxfId="3665" priority="49">
      <formula>AND($L4="EM ATRASO",ISBLANK($M4)=TRUE())</formula>
    </cfRule>
  </conditionalFormatting>
  <conditionalFormatting sqref="O25:O30 O33:O43">
    <cfRule type="expression" dxfId="3664" priority="2093">
      <formula>AND($L25="SIM",ISBLANK($M25)=TRUE())</formula>
    </cfRule>
    <cfRule type="expression" dxfId="3663" priority="2092">
      <formula>AND($L25="EM ATRASO",ISBLANK($M25)=TRUE())</formula>
    </cfRule>
  </conditionalFormatting>
  <conditionalFormatting sqref="O65:O68">
    <cfRule type="expression" dxfId="3662" priority="2315">
      <formula>AND($L65="SIM",ISBLANK($M65)=TRUE())</formula>
    </cfRule>
    <cfRule type="expression" dxfId="3661" priority="2314">
      <formula>AND($L65="EM ATRASO",ISBLANK($M65)=TRUE())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C13:C15 C21:C22 C26 C37 C17:C20 C47:C49 C51 C66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1019"/>
  <sheetViews>
    <sheetView zoomScale="70" zoomScaleNormal="70" workbookViewId="0">
      <selection activeCell="A838" sqref="A838"/>
    </sheetView>
  </sheetViews>
  <sheetFormatPr defaultRowHeight="15"/>
  <cols>
    <col min="1" max="1" width="16.125" style="124" customWidth="1"/>
    <col min="2" max="2" width="18" style="124" bestFit="1" customWidth="1"/>
    <col min="3" max="3" width="27.75" style="152" bestFit="1" customWidth="1"/>
    <col min="4" max="4" width="12.875" style="152" customWidth="1"/>
    <col min="5" max="5" width="9.875" style="157" customWidth="1"/>
    <col min="6" max="6" width="14" style="158" bestFit="1" customWidth="1"/>
    <col min="7" max="7" width="12.875" style="159" bestFit="1" customWidth="1"/>
    <col min="8" max="8" width="20.625" style="159" bestFit="1" customWidth="1"/>
    <col min="9" max="9" width="8.625" style="159" customWidth="1"/>
    <col min="10" max="10" width="12.5" style="159" bestFit="1" customWidth="1"/>
    <col min="11" max="11" width="13.875" style="155" customWidth="1"/>
    <col min="12" max="12" width="11.5" style="156" bestFit="1" customWidth="1"/>
    <col min="13" max="13" width="15.25" style="156" customWidth="1"/>
    <col min="14" max="14" width="19.125" style="124" customWidth="1"/>
    <col min="15" max="15" width="14.5" style="124" bestFit="1" customWidth="1"/>
    <col min="16" max="16" width="13.25" style="123" customWidth="1"/>
    <col min="17" max="17" width="43.75" style="123" bestFit="1" customWidth="1"/>
    <col min="18" max="18" width="63.125" style="123" bestFit="1" customWidth="1"/>
    <col min="19" max="34" width="8" style="123" customWidth="1"/>
    <col min="35" max="193" width="8" style="124" customWidth="1"/>
    <col min="194" max="944" width="10.75" style="124" customWidth="1"/>
    <col min="945" max="945" width="9" style="124" customWidth="1"/>
    <col min="946" max="16384" width="9" style="124"/>
  </cols>
  <sheetData>
    <row r="1" spans="1:34" ht="75.599999999999994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121" t="s">
        <v>510</v>
      </c>
      <c r="O1" s="122" t="s">
        <v>2</v>
      </c>
    </row>
    <row r="2" spans="1:34" s="180" customFormat="1">
      <c r="A2" s="169" t="s">
        <v>3</v>
      </c>
      <c r="B2" s="169" t="s">
        <v>4</v>
      </c>
      <c r="C2" s="170" t="s">
        <v>5</v>
      </c>
      <c r="D2" s="171" t="s">
        <v>6</v>
      </c>
      <c r="E2" s="172" t="s">
        <v>34</v>
      </c>
      <c r="F2" s="173"/>
      <c r="G2" s="173" t="s">
        <v>8</v>
      </c>
      <c r="H2" s="174" t="s">
        <v>9</v>
      </c>
      <c r="I2" s="174" t="s">
        <v>35</v>
      </c>
      <c r="J2" s="175" t="s">
        <v>10</v>
      </c>
      <c r="K2" s="176" t="s">
        <v>11</v>
      </c>
      <c r="L2" s="176" t="s">
        <v>243</v>
      </c>
      <c r="M2" s="175" t="s">
        <v>13</v>
      </c>
      <c r="N2" s="177" t="s">
        <v>68</v>
      </c>
      <c r="O2" s="59" t="s">
        <v>2561</v>
      </c>
      <c r="P2" s="178"/>
      <c r="Q2" s="179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</row>
    <row r="3" spans="1:34" ht="15" customHeight="1">
      <c r="A3" s="119" t="s">
        <v>74</v>
      </c>
      <c r="B3" s="126">
        <v>251924</v>
      </c>
      <c r="C3" s="119" t="s">
        <v>276</v>
      </c>
      <c r="D3" s="127" t="s">
        <v>43</v>
      </c>
      <c r="E3" s="128">
        <v>27</v>
      </c>
      <c r="F3" s="117">
        <v>135.57</v>
      </c>
      <c r="G3" s="118">
        <f t="shared" ref="G3:G62" si="0">F3*E3</f>
        <v>3660.39</v>
      </c>
      <c r="H3" s="114" t="s">
        <v>17</v>
      </c>
      <c r="I3" s="115">
        <v>0</v>
      </c>
      <c r="J3" s="113">
        <v>44470</v>
      </c>
      <c r="K3" s="131">
        <v>44475</v>
      </c>
      <c r="L3" s="125" t="str">
        <f t="shared" ref="L3:L62" ca="1" si="1">IF(AND(K3=TODAY(),ISBLANK(M3)=TRUE()),"SIM",IF(AND(K3&lt;TODAY(),ISBLANK(M3)=TRUE()),IF(ISBLANK(K3),"-","EM ATRASO"),"-"))</f>
        <v>-</v>
      </c>
      <c r="M3" s="131">
        <v>44477</v>
      </c>
      <c r="N3" s="132"/>
      <c r="O3" s="133" t="s">
        <v>78</v>
      </c>
    </row>
    <row r="4" spans="1:34" ht="15" customHeight="1">
      <c r="A4" s="119" t="s">
        <v>36</v>
      </c>
      <c r="B4" s="126">
        <v>251785</v>
      </c>
      <c r="C4" s="119" t="s">
        <v>252</v>
      </c>
      <c r="D4" s="127">
        <v>24</v>
      </c>
      <c r="E4" s="128">
        <v>20</v>
      </c>
      <c r="F4" s="117">
        <v>6.5</v>
      </c>
      <c r="G4" s="118">
        <f t="shared" si="0"/>
        <v>130</v>
      </c>
      <c r="H4" s="114" t="s">
        <v>45</v>
      </c>
      <c r="I4" s="115">
        <v>1</v>
      </c>
      <c r="J4" s="113">
        <v>44473</v>
      </c>
      <c r="K4" s="131">
        <v>44480</v>
      </c>
      <c r="L4" s="125" t="str">
        <f t="shared" ca="1" si="1"/>
        <v>-</v>
      </c>
      <c r="M4" s="131">
        <v>44488</v>
      </c>
      <c r="N4" s="132"/>
      <c r="O4" s="133" t="s">
        <v>78</v>
      </c>
    </row>
    <row r="5" spans="1:34" ht="15" customHeight="1">
      <c r="A5" s="119" t="s">
        <v>36</v>
      </c>
      <c r="B5" s="126">
        <v>251178</v>
      </c>
      <c r="C5" s="119" t="s">
        <v>612</v>
      </c>
      <c r="D5" s="127">
        <v>24</v>
      </c>
      <c r="E5" s="128">
        <v>44</v>
      </c>
      <c r="F5" s="117">
        <v>6.5</v>
      </c>
      <c r="G5" s="118">
        <f t="shared" si="0"/>
        <v>286</v>
      </c>
      <c r="H5" s="114" t="s">
        <v>45</v>
      </c>
      <c r="I5" s="115">
        <v>1</v>
      </c>
      <c r="J5" s="113">
        <v>44473</v>
      </c>
      <c r="K5" s="131">
        <v>44477</v>
      </c>
      <c r="L5" s="125" t="str">
        <f t="shared" ca="1" si="1"/>
        <v>-</v>
      </c>
      <c r="M5" s="131">
        <v>44476</v>
      </c>
      <c r="N5" s="132"/>
      <c r="O5" s="133" t="s">
        <v>78</v>
      </c>
    </row>
    <row r="6" spans="1:34" ht="15" customHeight="1">
      <c r="A6" s="119" t="s">
        <v>36</v>
      </c>
      <c r="B6" s="126">
        <v>252319</v>
      </c>
      <c r="C6" s="142" t="s">
        <v>469</v>
      </c>
      <c r="D6" s="127">
        <v>19</v>
      </c>
      <c r="E6" s="128">
        <v>10</v>
      </c>
      <c r="F6" s="117">
        <v>8.1999999999999993</v>
      </c>
      <c r="G6" s="118">
        <f t="shared" si="0"/>
        <v>82</v>
      </c>
      <c r="H6" s="114" t="s">
        <v>45</v>
      </c>
      <c r="I6" s="115">
        <v>1</v>
      </c>
      <c r="J6" s="113">
        <v>44473</v>
      </c>
      <c r="K6" s="131">
        <v>44480</v>
      </c>
      <c r="L6" s="125" t="str">
        <f t="shared" ca="1" si="1"/>
        <v>-</v>
      </c>
      <c r="M6" s="131">
        <v>44488</v>
      </c>
      <c r="N6" s="132"/>
      <c r="O6" s="133" t="s">
        <v>78</v>
      </c>
    </row>
    <row r="7" spans="1:34" ht="15" customHeight="1">
      <c r="A7" s="119" t="s">
        <v>36</v>
      </c>
      <c r="B7" s="126">
        <v>252427</v>
      </c>
      <c r="C7" s="144" t="s">
        <v>613</v>
      </c>
      <c r="D7" s="127">
        <v>14</v>
      </c>
      <c r="E7" s="128">
        <v>50</v>
      </c>
      <c r="F7" s="117">
        <v>6.2999999999999989</v>
      </c>
      <c r="G7" s="118">
        <f t="shared" si="0"/>
        <v>314.99999999999994</v>
      </c>
      <c r="H7" s="114" t="s">
        <v>45</v>
      </c>
      <c r="I7" s="115">
        <v>1</v>
      </c>
      <c r="J7" s="113">
        <v>44473</v>
      </c>
      <c r="K7" s="131">
        <v>44480</v>
      </c>
      <c r="L7" s="125" t="str">
        <f t="shared" ca="1" si="1"/>
        <v>-</v>
      </c>
      <c r="M7" s="131">
        <v>44484</v>
      </c>
      <c r="N7" s="132"/>
      <c r="O7" s="133" t="s">
        <v>78</v>
      </c>
    </row>
    <row r="8" spans="1:34" ht="15" customHeight="1">
      <c r="A8" s="119" t="s">
        <v>36</v>
      </c>
      <c r="B8" s="126">
        <v>252430</v>
      </c>
      <c r="C8" s="144" t="s">
        <v>614</v>
      </c>
      <c r="D8" s="127">
        <v>28</v>
      </c>
      <c r="E8" s="128">
        <v>50</v>
      </c>
      <c r="F8" s="117">
        <v>6.5</v>
      </c>
      <c r="G8" s="118">
        <f t="shared" si="0"/>
        <v>325</v>
      </c>
      <c r="H8" s="114" t="s">
        <v>45</v>
      </c>
      <c r="I8" s="115">
        <v>1</v>
      </c>
      <c r="J8" s="113">
        <v>44473</v>
      </c>
      <c r="K8" s="131">
        <v>44480</v>
      </c>
      <c r="L8" s="125" t="str">
        <f t="shared" ca="1" si="1"/>
        <v>-</v>
      </c>
      <c r="M8" s="131">
        <v>44476</v>
      </c>
      <c r="N8" s="137"/>
      <c r="O8" s="133" t="s">
        <v>78</v>
      </c>
    </row>
    <row r="9" spans="1:34" ht="15" customHeight="1">
      <c r="A9" s="119" t="s">
        <v>36</v>
      </c>
      <c r="B9" s="126">
        <v>252610</v>
      </c>
      <c r="C9" s="144" t="s">
        <v>165</v>
      </c>
      <c r="D9" s="127">
        <v>16</v>
      </c>
      <c r="E9" s="128">
        <v>50</v>
      </c>
      <c r="F9" s="117">
        <v>6.2999999999999989</v>
      </c>
      <c r="G9" s="118">
        <f t="shared" si="0"/>
        <v>314.99999999999994</v>
      </c>
      <c r="H9" s="114" t="s">
        <v>45</v>
      </c>
      <c r="I9" s="115">
        <v>1</v>
      </c>
      <c r="J9" s="113">
        <v>44473</v>
      </c>
      <c r="K9" s="131">
        <v>44480</v>
      </c>
      <c r="L9" s="125" t="str">
        <f t="shared" ca="1" si="1"/>
        <v>-</v>
      </c>
      <c r="M9" s="131">
        <v>44484</v>
      </c>
      <c r="N9" s="137"/>
      <c r="O9" s="133" t="s">
        <v>78</v>
      </c>
    </row>
    <row r="10" spans="1:34" ht="15" customHeight="1">
      <c r="A10" s="119" t="s">
        <v>36</v>
      </c>
      <c r="B10" s="126">
        <v>250807</v>
      </c>
      <c r="C10" s="119" t="s">
        <v>93</v>
      </c>
      <c r="D10" s="134">
        <v>28</v>
      </c>
      <c r="E10" s="136">
        <v>100</v>
      </c>
      <c r="F10" s="117">
        <v>7.3999999999999995</v>
      </c>
      <c r="G10" s="118">
        <f t="shared" si="0"/>
        <v>740</v>
      </c>
      <c r="H10" s="114" t="s">
        <v>55</v>
      </c>
      <c r="I10" s="115">
        <v>2</v>
      </c>
      <c r="J10" s="113">
        <v>44473</v>
      </c>
      <c r="K10" s="131">
        <v>44480</v>
      </c>
      <c r="L10" s="125" t="str">
        <f t="shared" ca="1" si="1"/>
        <v>-</v>
      </c>
      <c r="M10" s="131">
        <v>44476</v>
      </c>
      <c r="N10" s="137"/>
      <c r="O10" s="133" t="s">
        <v>78</v>
      </c>
    </row>
    <row r="11" spans="1:34" ht="15" customHeight="1">
      <c r="A11" s="119" t="s">
        <v>36</v>
      </c>
      <c r="B11" s="126">
        <v>251812</v>
      </c>
      <c r="C11" s="119" t="s">
        <v>615</v>
      </c>
      <c r="D11" s="134">
        <v>19</v>
      </c>
      <c r="E11" s="128">
        <v>100</v>
      </c>
      <c r="F11" s="117">
        <v>4.9000000000000004</v>
      </c>
      <c r="G11" s="118">
        <f t="shared" si="0"/>
        <v>490.00000000000006</v>
      </c>
      <c r="H11" s="114" t="s">
        <v>45</v>
      </c>
      <c r="I11" s="115">
        <v>1</v>
      </c>
      <c r="J11" s="113">
        <v>44473</v>
      </c>
      <c r="K11" s="131">
        <v>44480</v>
      </c>
      <c r="L11" s="125" t="str">
        <f t="shared" ca="1" si="1"/>
        <v>-</v>
      </c>
      <c r="M11" s="131">
        <v>44476</v>
      </c>
      <c r="N11" s="137"/>
      <c r="O11" s="133" t="s">
        <v>78</v>
      </c>
    </row>
    <row r="12" spans="1:34" ht="15" customHeight="1">
      <c r="A12" s="119" t="s">
        <v>46</v>
      </c>
      <c r="B12" s="126">
        <v>253335</v>
      </c>
      <c r="C12" s="119" t="s">
        <v>77</v>
      </c>
      <c r="D12" s="127" t="s">
        <v>43</v>
      </c>
      <c r="E12" s="128">
        <v>5</v>
      </c>
      <c r="F12" s="117">
        <v>772.8</v>
      </c>
      <c r="G12" s="118">
        <f t="shared" si="0"/>
        <v>3864</v>
      </c>
      <c r="H12" s="114" t="s">
        <v>47</v>
      </c>
      <c r="I12" s="115">
        <v>0</v>
      </c>
      <c r="J12" s="129" t="s">
        <v>2552</v>
      </c>
      <c r="K12" s="130">
        <v>44523</v>
      </c>
      <c r="L12" s="125" t="str">
        <f t="shared" ca="1" si="1"/>
        <v>-</v>
      </c>
      <c r="M12" s="131">
        <v>44524</v>
      </c>
      <c r="N12" s="137"/>
      <c r="O12" s="133" t="s">
        <v>78</v>
      </c>
    </row>
    <row r="13" spans="1:34" s="123" customFormat="1" ht="15" customHeight="1">
      <c r="A13" s="119" t="s">
        <v>46</v>
      </c>
      <c r="B13" s="126">
        <v>253328</v>
      </c>
      <c r="C13" s="119" t="s">
        <v>505</v>
      </c>
      <c r="D13" s="127" t="s">
        <v>43</v>
      </c>
      <c r="E13" s="136">
        <v>9</v>
      </c>
      <c r="F13" s="117">
        <v>330</v>
      </c>
      <c r="G13" s="118">
        <f t="shared" si="0"/>
        <v>2970</v>
      </c>
      <c r="H13" s="114" t="s">
        <v>47</v>
      </c>
      <c r="I13" s="115">
        <v>0</v>
      </c>
      <c r="J13" s="129">
        <v>44476</v>
      </c>
      <c r="K13" s="130">
        <v>44507</v>
      </c>
      <c r="L13" s="125" t="str">
        <f t="shared" ca="1" si="1"/>
        <v>-</v>
      </c>
      <c r="M13" s="131">
        <v>44498</v>
      </c>
      <c r="N13" s="137"/>
      <c r="O13" s="133" t="s">
        <v>78</v>
      </c>
    </row>
    <row r="14" spans="1:34" ht="15" customHeight="1">
      <c r="A14" s="119" t="s">
        <v>46</v>
      </c>
      <c r="B14" s="126">
        <v>253057</v>
      </c>
      <c r="C14" s="119" t="s">
        <v>505</v>
      </c>
      <c r="D14" s="127" t="s">
        <v>43</v>
      </c>
      <c r="E14" s="128">
        <v>16</v>
      </c>
      <c r="F14" s="117">
        <v>200</v>
      </c>
      <c r="G14" s="118">
        <f t="shared" si="0"/>
        <v>3200</v>
      </c>
      <c r="H14" s="114" t="s">
        <v>402</v>
      </c>
      <c r="I14" s="115">
        <v>0</v>
      </c>
      <c r="J14" s="129">
        <v>44476</v>
      </c>
      <c r="K14" s="130">
        <v>44507</v>
      </c>
      <c r="L14" s="125" t="str">
        <f t="shared" ca="1" si="1"/>
        <v>-</v>
      </c>
      <c r="M14" s="131">
        <v>44498</v>
      </c>
      <c r="N14" s="137"/>
      <c r="O14" s="133" t="s">
        <v>78</v>
      </c>
    </row>
    <row r="15" spans="1:34" ht="15" customHeight="1">
      <c r="A15" s="119" t="s">
        <v>46</v>
      </c>
      <c r="B15" s="126">
        <v>252183</v>
      </c>
      <c r="C15" s="119" t="s">
        <v>66</v>
      </c>
      <c r="D15" s="127" t="s">
        <v>43</v>
      </c>
      <c r="E15" s="128">
        <v>5</v>
      </c>
      <c r="F15" s="117">
        <v>517</v>
      </c>
      <c r="G15" s="118">
        <f t="shared" si="0"/>
        <v>2585</v>
      </c>
      <c r="H15" s="114" t="s">
        <v>47</v>
      </c>
      <c r="I15" s="115">
        <v>0</v>
      </c>
      <c r="J15" s="129">
        <v>44476</v>
      </c>
      <c r="K15" s="130">
        <v>44503</v>
      </c>
      <c r="L15" s="125" t="str">
        <f t="shared" ca="1" si="1"/>
        <v>-</v>
      </c>
      <c r="M15" s="131">
        <v>44498</v>
      </c>
      <c r="N15" s="137"/>
      <c r="O15" s="133" t="s">
        <v>78</v>
      </c>
    </row>
    <row r="16" spans="1:34" ht="15" customHeight="1">
      <c r="A16" s="119" t="s">
        <v>46</v>
      </c>
      <c r="B16" s="126">
        <v>252537</v>
      </c>
      <c r="C16" s="119" t="s">
        <v>467</v>
      </c>
      <c r="D16" s="127" t="s">
        <v>43</v>
      </c>
      <c r="E16" s="128">
        <v>2</v>
      </c>
      <c r="F16" s="117">
        <v>517</v>
      </c>
      <c r="G16" s="118">
        <f t="shared" si="0"/>
        <v>1034</v>
      </c>
      <c r="H16" s="114" t="s">
        <v>47</v>
      </c>
      <c r="I16" s="115">
        <v>0</v>
      </c>
      <c r="J16" s="129">
        <v>44476</v>
      </c>
      <c r="K16" s="130">
        <v>44503</v>
      </c>
      <c r="L16" s="125" t="str">
        <f t="shared" ca="1" si="1"/>
        <v>-</v>
      </c>
      <c r="M16" s="131">
        <v>44498</v>
      </c>
      <c r="N16" s="137"/>
      <c r="O16" s="133" t="s">
        <v>78</v>
      </c>
    </row>
    <row r="17" spans="1:15" ht="15" customHeight="1">
      <c r="A17" s="119" t="s">
        <v>46</v>
      </c>
      <c r="B17" s="126">
        <v>252588</v>
      </c>
      <c r="C17" s="119" t="s">
        <v>426</v>
      </c>
      <c r="D17" s="127" t="s">
        <v>43</v>
      </c>
      <c r="E17" s="128">
        <v>1</v>
      </c>
      <c r="F17" s="117">
        <v>418</v>
      </c>
      <c r="G17" s="118">
        <f t="shared" si="0"/>
        <v>418</v>
      </c>
      <c r="H17" s="114" t="s">
        <v>47</v>
      </c>
      <c r="I17" s="115">
        <v>0</v>
      </c>
      <c r="J17" s="129">
        <v>44476</v>
      </c>
      <c r="K17" s="130">
        <v>44510</v>
      </c>
      <c r="L17" s="125" t="str">
        <f t="shared" ca="1" si="1"/>
        <v>-</v>
      </c>
      <c r="M17" s="131">
        <v>44498</v>
      </c>
      <c r="N17" s="137"/>
      <c r="O17" s="133" t="s">
        <v>78</v>
      </c>
    </row>
    <row r="18" spans="1:15" ht="15" customHeight="1">
      <c r="A18" s="119" t="s">
        <v>36</v>
      </c>
      <c r="B18" s="126">
        <v>252359</v>
      </c>
      <c r="C18" s="119" t="s">
        <v>837</v>
      </c>
      <c r="D18" s="127">
        <v>14</v>
      </c>
      <c r="E18" s="128">
        <v>50</v>
      </c>
      <c r="F18" s="117">
        <v>8.1</v>
      </c>
      <c r="G18" s="118">
        <f t="shared" si="0"/>
        <v>405</v>
      </c>
      <c r="H18" s="114" t="s">
        <v>55</v>
      </c>
      <c r="I18" s="115">
        <v>1</v>
      </c>
      <c r="J18" s="129">
        <v>44476</v>
      </c>
      <c r="K18" s="130">
        <v>44486</v>
      </c>
      <c r="L18" s="125" t="str">
        <f t="shared" ca="1" si="1"/>
        <v>-</v>
      </c>
      <c r="M18" s="131">
        <v>44484</v>
      </c>
      <c r="N18" s="137"/>
      <c r="O18" s="133" t="s">
        <v>78</v>
      </c>
    </row>
    <row r="19" spans="1:15" ht="15" customHeight="1">
      <c r="A19" s="119" t="s">
        <v>36</v>
      </c>
      <c r="B19" s="126">
        <v>252318</v>
      </c>
      <c r="C19" s="119" t="s">
        <v>285</v>
      </c>
      <c r="D19" s="127">
        <v>19</v>
      </c>
      <c r="E19" s="128">
        <v>100</v>
      </c>
      <c r="F19" s="117">
        <v>4.9000000000000004</v>
      </c>
      <c r="G19" s="118">
        <f t="shared" si="0"/>
        <v>490.00000000000006</v>
      </c>
      <c r="H19" s="114" t="s">
        <v>45</v>
      </c>
      <c r="I19" s="115">
        <v>1</v>
      </c>
      <c r="J19" s="129">
        <v>44476</v>
      </c>
      <c r="K19" s="130">
        <v>44486</v>
      </c>
      <c r="L19" s="125" t="str">
        <f t="shared" ca="1" si="1"/>
        <v>-</v>
      </c>
      <c r="M19" s="131">
        <v>44488</v>
      </c>
      <c r="N19" s="137"/>
      <c r="O19" s="133" t="s">
        <v>78</v>
      </c>
    </row>
    <row r="20" spans="1:15" ht="15" customHeight="1">
      <c r="A20" s="119" t="s">
        <v>36</v>
      </c>
      <c r="B20" s="126">
        <v>252429</v>
      </c>
      <c r="C20" s="119" t="s">
        <v>362</v>
      </c>
      <c r="D20" s="127">
        <v>24</v>
      </c>
      <c r="E20" s="128">
        <v>50</v>
      </c>
      <c r="F20" s="117">
        <v>6.5</v>
      </c>
      <c r="G20" s="118">
        <f t="shared" si="0"/>
        <v>325</v>
      </c>
      <c r="H20" s="114" t="s">
        <v>45</v>
      </c>
      <c r="I20" s="115">
        <v>1</v>
      </c>
      <c r="J20" s="129">
        <v>44476</v>
      </c>
      <c r="K20" s="130">
        <v>44486</v>
      </c>
      <c r="L20" s="125" t="str">
        <f t="shared" ca="1" si="1"/>
        <v>-</v>
      </c>
      <c r="M20" s="131">
        <v>44484</v>
      </c>
      <c r="N20" s="137"/>
      <c r="O20" s="133" t="s">
        <v>78</v>
      </c>
    </row>
    <row r="21" spans="1:15" ht="15" customHeight="1">
      <c r="A21" s="125" t="s">
        <v>445</v>
      </c>
      <c r="B21" s="126">
        <v>253336</v>
      </c>
      <c r="C21" s="119" t="s">
        <v>77</v>
      </c>
      <c r="D21" s="127" t="s">
        <v>43</v>
      </c>
      <c r="E21" s="128">
        <v>5</v>
      </c>
      <c r="F21" s="117">
        <v>700</v>
      </c>
      <c r="G21" s="118">
        <f t="shared" si="0"/>
        <v>3500</v>
      </c>
      <c r="H21" s="114" t="s">
        <v>47</v>
      </c>
      <c r="I21" s="115">
        <v>0</v>
      </c>
      <c r="J21" s="129">
        <v>44517</v>
      </c>
      <c r="K21" s="130">
        <v>44525</v>
      </c>
      <c r="L21" s="125" t="str">
        <f t="shared" ca="1" si="1"/>
        <v>-</v>
      </c>
      <c r="M21" s="131">
        <v>44525</v>
      </c>
      <c r="N21" s="137"/>
      <c r="O21" s="133" t="s">
        <v>78</v>
      </c>
    </row>
    <row r="22" spans="1:15" ht="15" customHeight="1">
      <c r="A22" s="119" t="s">
        <v>36</v>
      </c>
      <c r="B22" s="126" t="s">
        <v>2553</v>
      </c>
      <c r="C22" s="119" t="s">
        <v>1745</v>
      </c>
      <c r="D22" s="127">
        <v>19</v>
      </c>
      <c r="E22" s="128">
        <v>40</v>
      </c>
      <c r="F22" s="117">
        <v>6.2999999999999989</v>
      </c>
      <c r="G22" s="118">
        <f t="shared" si="0"/>
        <v>251.99999999999994</v>
      </c>
      <c r="H22" s="114" t="s">
        <v>45</v>
      </c>
      <c r="I22" s="115">
        <v>1</v>
      </c>
      <c r="J22" s="129">
        <v>44482</v>
      </c>
      <c r="K22" s="131">
        <v>44489</v>
      </c>
      <c r="L22" s="125" t="str">
        <f t="shared" ca="1" si="1"/>
        <v>-</v>
      </c>
      <c r="M22" s="131">
        <v>44488</v>
      </c>
      <c r="N22" s="137"/>
      <c r="O22" s="133" t="s">
        <v>78</v>
      </c>
    </row>
    <row r="23" spans="1:15" ht="15" customHeight="1">
      <c r="A23" s="119" t="s">
        <v>36</v>
      </c>
      <c r="B23" s="126" t="s">
        <v>2554</v>
      </c>
      <c r="C23" s="119" t="s">
        <v>81</v>
      </c>
      <c r="D23" s="127">
        <v>28</v>
      </c>
      <c r="E23" s="128">
        <v>40</v>
      </c>
      <c r="F23" s="117">
        <v>6.5</v>
      </c>
      <c r="G23" s="118">
        <f t="shared" si="0"/>
        <v>260</v>
      </c>
      <c r="H23" s="114" t="s">
        <v>45</v>
      </c>
      <c r="I23" s="115">
        <v>1</v>
      </c>
      <c r="J23" s="129">
        <v>44482</v>
      </c>
      <c r="K23" s="131">
        <v>44489</v>
      </c>
      <c r="L23" s="125" t="str">
        <f t="shared" ca="1" si="1"/>
        <v>-</v>
      </c>
      <c r="M23" s="131">
        <v>44488</v>
      </c>
      <c r="N23" s="137"/>
      <c r="O23" s="133" t="s">
        <v>78</v>
      </c>
    </row>
    <row r="24" spans="1:15" ht="15" customHeight="1">
      <c r="A24" s="119" t="s">
        <v>36</v>
      </c>
      <c r="B24" s="126" t="s">
        <v>2555</v>
      </c>
      <c r="C24" s="119" t="s">
        <v>255</v>
      </c>
      <c r="D24" s="127">
        <v>12.71</v>
      </c>
      <c r="E24" s="128">
        <v>30</v>
      </c>
      <c r="F24" s="117">
        <v>4</v>
      </c>
      <c r="G24" s="118">
        <f t="shared" si="0"/>
        <v>120</v>
      </c>
      <c r="H24" s="114" t="s">
        <v>257</v>
      </c>
      <c r="I24" s="115">
        <v>1</v>
      </c>
      <c r="J24" s="129">
        <v>44482</v>
      </c>
      <c r="K24" s="131">
        <v>44489</v>
      </c>
      <c r="L24" s="125" t="str">
        <f t="shared" ca="1" si="1"/>
        <v>-</v>
      </c>
      <c r="M24" s="131">
        <v>44489</v>
      </c>
      <c r="N24" s="137"/>
      <c r="O24" s="133" t="s">
        <v>78</v>
      </c>
    </row>
    <row r="25" spans="1:15" ht="15" customHeight="1">
      <c r="A25" s="119" t="s">
        <v>36</v>
      </c>
      <c r="B25" s="126" t="s">
        <v>2556</v>
      </c>
      <c r="C25" s="119" t="s">
        <v>201</v>
      </c>
      <c r="D25" s="127">
        <v>19.05</v>
      </c>
      <c r="E25" s="128">
        <v>100</v>
      </c>
      <c r="F25" s="117">
        <v>4.9000000000000004</v>
      </c>
      <c r="G25" s="118">
        <f t="shared" si="0"/>
        <v>490.00000000000006</v>
      </c>
      <c r="H25" s="114" t="s">
        <v>45</v>
      </c>
      <c r="I25" s="115">
        <v>1</v>
      </c>
      <c r="J25" s="129">
        <v>44482</v>
      </c>
      <c r="K25" s="131">
        <v>44489</v>
      </c>
      <c r="L25" s="125" t="str">
        <f t="shared" ca="1" si="1"/>
        <v>-</v>
      </c>
      <c r="M25" s="131">
        <v>44489</v>
      </c>
      <c r="N25" s="137"/>
      <c r="O25" s="133" t="s">
        <v>78</v>
      </c>
    </row>
    <row r="26" spans="1:15" ht="15" customHeight="1">
      <c r="A26" s="119" t="s">
        <v>36</v>
      </c>
      <c r="B26" s="126" t="s">
        <v>2557</v>
      </c>
      <c r="C26" s="119" t="s">
        <v>72</v>
      </c>
      <c r="D26" s="127">
        <v>19</v>
      </c>
      <c r="E26" s="128">
        <v>50</v>
      </c>
      <c r="F26" s="117">
        <v>8.1</v>
      </c>
      <c r="G26" s="118">
        <f t="shared" si="0"/>
        <v>405</v>
      </c>
      <c r="H26" s="114" t="s">
        <v>55</v>
      </c>
      <c r="I26" s="115">
        <v>1</v>
      </c>
      <c r="J26" s="129">
        <v>44482</v>
      </c>
      <c r="K26" s="131">
        <v>44489</v>
      </c>
      <c r="L26" s="125" t="str">
        <f t="shared" ca="1" si="1"/>
        <v>-</v>
      </c>
      <c r="M26" s="131">
        <v>44489</v>
      </c>
      <c r="N26" s="137"/>
      <c r="O26" s="133" t="s">
        <v>78</v>
      </c>
    </row>
    <row r="27" spans="1:15" ht="15" customHeight="1">
      <c r="A27" s="119" t="s">
        <v>36</v>
      </c>
      <c r="B27" s="126" t="s">
        <v>2558</v>
      </c>
      <c r="C27" s="119" t="s">
        <v>1398</v>
      </c>
      <c r="D27" s="127">
        <v>28</v>
      </c>
      <c r="E27" s="128">
        <v>16</v>
      </c>
      <c r="F27" s="117">
        <v>4.9000000000000004</v>
      </c>
      <c r="G27" s="118">
        <f t="shared" si="0"/>
        <v>78.400000000000006</v>
      </c>
      <c r="H27" s="114" t="s">
        <v>44</v>
      </c>
      <c r="I27" s="115">
        <v>0</v>
      </c>
      <c r="J27" s="129">
        <v>44482</v>
      </c>
      <c r="K27" s="131">
        <v>44489</v>
      </c>
      <c r="L27" s="125" t="str">
        <f t="shared" ca="1" si="1"/>
        <v>-</v>
      </c>
      <c r="M27" s="131">
        <v>44488</v>
      </c>
      <c r="N27" s="137"/>
      <c r="O27" s="133" t="s">
        <v>78</v>
      </c>
    </row>
    <row r="28" spans="1:15" ht="15" customHeight="1">
      <c r="A28" s="119" t="s">
        <v>36</v>
      </c>
      <c r="B28" s="126" t="s">
        <v>2559</v>
      </c>
      <c r="C28" s="119" t="s">
        <v>363</v>
      </c>
      <c r="D28" s="127">
        <v>19.05</v>
      </c>
      <c r="E28" s="128">
        <v>30</v>
      </c>
      <c r="F28" s="117">
        <v>6.2999999999999989</v>
      </c>
      <c r="G28" s="118">
        <f t="shared" si="0"/>
        <v>188.99999999999997</v>
      </c>
      <c r="H28" s="114" t="s">
        <v>45</v>
      </c>
      <c r="I28" s="115">
        <v>1</v>
      </c>
      <c r="J28" s="129">
        <v>44482</v>
      </c>
      <c r="K28" s="131">
        <v>44489</v>
      </c>
      <c r="L28" s="125" t="str">
        <f t="shared" ca="1" si="1"/>
        <v>-</v>
      </c>
      <c r="M28" s="131">
        <v>44489</v>
      </c>
      <c r="N28" s="137"/>
      <c r="O28" s="133" t="s">
        <v>78</v>
      </c>
    </row>
    <row r="29" spans="1:15" ht="15" customHeight="1">
      <c r="A29" s="119" t="s">
        <v>36</v>
      </c>
      <c r="B29" s="126" t="s">
        <v>2560</v>
      </c>
      <c r="C29" s="119" t="s">
        <v>1897</v>
      </c>
      <c r="D29" s="127">
        <v>19.04</v>
      </c>
      <c r="E29" s="128">
        <v>50</v>
      </c>
      <c r="F29" s="117">
        <v>6.2999999999999989</v>
      </c>
      <c r="G29" s="118">
        <f t="shared" si="0"/>
        <v>314.99999999999994</v>
      </c>
      <c r="H29" s="114" t="s">
        <v>45</v>
      </c>
      <c r="I29" s="115">
        <v>1</v>
      </c>
      <c r="J29" s="129">
        <v>44482</v>
      </c>
      <c r="K29" s="131">
        <v>44489</v>
      </c>
      <c r="L29" s="125" t="str">
        <f t="shared" ca="1" si="1"/>
        <v>-</v>
      </c>
      <c r="M29" s="131">
        <v>44488</v>
      </c>
      <c r="N29" s="137"/>
      <c r="O29" s="133" t="s">
        <v>78</v>
      </c>
    </row>
    <row r="30" spans="1:15" ht="15" customHeight="1">
      <c r="A30" s="119" t="s">
        <v>74</v>
      </c>
      <c r="B30" s="126">
        <v>252187</v>
      </c>
      <c r="C30" s="119" t="s">
        <v>1884</v>
      </c>
      <c r="D30" s="127" t="s">
        <v>43</v>
      </c>
      <c r="E30" s="128">
        <v>4</v>
      </c>
      <c r="F30" s="117">
        <v>333.62</v>
      </c>
      <c r="G30" s="118">
        <f t="shared" si="0"/>
        <v>1334.48</v>
      </c>
      <c r="H30" s="114" t="s">
        <v>47</v>
      </c>
      <c r="I30" s="115">
        <v>0</v>
      </c>
      <c r="J30" s="181">
        <v>44477</v>
      </c>
      <c r="K30" s="131">
        <v>44515</v>
      </c>
      <c r="L30" s="125" t="str">
        <f t="shared" ca="1" si="1"/>
        <v>-</v>
      </c>
      <c r="M30" s="131">
        <v>44522</v>
      </c>
      <c r="N30" s="137"/>
      <c r="O30" s="133" t="s">
        <v>78</v>
      </c>
    </row>
    <row r="31" spans="1:15" ht="15" customHeight="1">
      <c r="A31" s="119" t="s">
        <v>36</v>
      </c>
      <c r="B31" s="126">
        <v>253080</v>
      </c>
      <c r="C31" s="119" t="s">
        <v>171</v>
      </c>
      <c r="D31" s="127">
        <v>31.75</v>
      </c>
      <c r="E31" s="128">
        <v>30</v>
      </c>
      <c r="F31" s="117">
        <v>5.0999999999999996</v>
      </c>
      <c r="G31" s="118">
        <f t="shared" si="0"/>
        <v>153</v>
      </c>
      <c r="H31" s="114" t="s">
        <v>257</v>
      </c>
      <c r="I31" s="115">
        <v>1</v>
      </c>
      <c r="J31" s="181">
        <v>44484</v>
      </c>
      <c r="K31" s="131">
        <v>44491</v>
      </c>
      <c r="L31" s="125" t="str">
        <f t="shared" ca="1" si="1"/>
        <v>-</v>
      </c>
      <c r="M31" s="131">
        <v>44489</v>
      </c>
      <c r="N31" s="137"/>
      <c r="O31" s="133" t="s">
        <v>78</v>
      </c>
    </row>
    <row r="32" spans="1:15" ht="15" customHeight="1">
      <c r="A32" s="119" t="s">
        <v>36</v>
      </c>
      <c r="B32" s="126">
        <v>252428</v>
      </c>
      <c r="C32" s="119" t="s">
        <v>1820</v>
      </c>
      <c r="D32" s="127">
        <v>19.05</v>
      </c>
      <c r="E32" s="128">
        <v>50</v>
      </c>
      <c r="F32" s="117">
        <v>6.2999999999999989</v>
      </c>
      <c r="G32" s="118">
        <f t="shared" si="0"/>
        <v>314.99999999999994</v>
      </c>
      <c r="H32" s="114" t="s">
        <v>45</v>
      </c>
      <c r="I32" s="115">
        <v>1</v>
      </c>
      <c r="J32" s="181">
        <v>44484</v>
      </c>
      <c r="K32" s="131">
        <v>44491</v>
      </c>
      <c r="L32" s="125" t="str">
        <f t="shared" ca="1" si="1"/>
        <v>-</v>
      </c>
      <c r="M32" s="131">
        <v>44488</v>
      </c>
      <c r="N32" s="137"/>
      <c r="O32" s="133" t="s">
        <v>78</v>
      </c>
    </row>
    <row r="33" spans="1:15" ht="15" customHeight="1">
      <c r="A33" s="119" t="s">
        <v>36</v>
      </c>
      <c r="B33" s="126">
        <v>252653</v>
      </c>
      <c r="C33" s="119" t="s">
        <v>660</v>
      </c>
      <c r="D33" s="127">
        <v>24</v>
      </c>
      <c r="E33" s="128">
        <v>50</v>
      </c>
      <c r="F33" s="117">
        <v>4.9000000000000004</v>
      </c>
      <c r="G33" s="118">
        <f t="shared" si="0"/>
        <v>245.00000000000003</v>
      </c>
      <c r="H33" s="114" t="s">
        <v>44</v>
      </c>
      <c r="I33" s="115">
        <v>0</v>
      </c>
      <c r="J33" s="181">
        <v>44484</v>
      </c>
      <c r="K33" s="131">
        <v>44491</v>
      </c>
      <c r="L33" s="125" t="str">
        <f t="shared" ca="1" si="1"/>
        <v>-</v>
      </c>
      <c r="M33" s="131">
        <v>44489</v>
      </c>
      <c r="N33" s="137"/>
      <c r="O33" s="133" t="s">
        <v>78</v>
      </c>
    </row>
    <row r="34" spans="1:15" ht="15" customHeight="1">
      <c r="A34" s="119" t="s">
        <v>36</v>
      </c>
      <c r="B34" s="126">
        <v>252431</v>
      </c>
      <c r="C34" s="119" t="s">
        <v>1826</v>
      </c>
      <c r="D34" s="127">
        <v>28</v>
      </c>
      <c r="E34" s="128">
        <v>50</v>
      </c>
      <c r="F34" s="117">
        <v>6.5</v>
      </c>
      <c r="G34" s="118">
        <f t="shared" si="0"/>
        <v>325</v>
      </c>
      <c r="H34" s="114" t="s">
        <v>45</v>
      </c>
      <c r="I34" s="115">
        <v>1</v>
      </c>
      <c r="J34" s="181">
        <v>44484</v>
      </c>
      <c r="K34" s="131">
        <v>44491</v>
      </c>
      <c r="L34" s="125" t="str">
        <f t="shared" ca="1" si="1"/>
        <v>-</v>
      </c>
      <c r="M34" s="131">
        <v>44488</v>
      </c>
      <c r="N34" s="137"/>
      <c r="O34" s="133" t="s">
        <v>78</v>
      </c>
    </row>
    <row r="35" spans="1:15" ht="15" customHeight="1">
      <c r="A35" s="119" t="s">
        <v>74</v>
      </c>
      <c r="B35" s="126">
        <v>250625</v>
      </c>
      <c r="C35" s="119" t="s">
        <v>312</v>
      </c>
      <c r="D35" s="127" t="s">
        <v>43</v>
      </c>
      <c r="E35" s="128">
        <v>2</v>
      </c>
      <c r="F35" s="117">
        <v>216.4</v>
      </c>
      <c r="G35" s="118">
        <f t="shared" si="0"/>
        <v>432.8</v>
      </c>
      <c r="H35" s="114" t="s">
        <v>402</v>
      </c>
      <c r="I35" s="115">
        <v>0</v>
      </c>
      <c r="J35" s="181">
        <v>44484</v>
      </c>
      <c r="K35" s="131">
        <v>44498</v>
      </c>
      <c r="L35" s="125" t="str">
        <f t="shared" ca="1" si="1"/>
        <v>-</v>
      </c>
      <c r="M35" s="131">
        <v>44498</v>
      </c>
      <c r="N35" s="137"/>
      <c r="O35" s="133" t="s">
        <v>78</v>
      </c>
    </row>
    <row r="36" spans="1:15" ht="15" customHeight="1">
      <c r="A36" s="119" t="s">
        <v>74</v>
      </c>
      <c r="B36" s="126">
        <v>252362</v>
      </c>
      <c r="C36" s="119" t="s">
        <v>593</v>
      </c>
      <c r="D36" s="127" t="s">
        <v>43</v>
      </c>
      <c r="E36" s="128">
        <v>1</v>
      </c>
      <c r="F36" s="117">
        <v>216.4</v>
      </c>
      <c r="G36" s="118">
        <f t="shared" si="0"/>
        <v>216.4</v>
      </c>
      <c r="H36" s="114" t="s">
        <v>402</v>
      </c>
      <c r="I36" s="115">
        <v>0</v>
      </c>
      <c r="J36" s="181">
        <v>44484</v>
      </c>
      <c r="K36" s="131">
        <v>44498</v>
      </c>
      <c r="L36" s="125" t="str">
        <f t="shared" ca="1" si="1"/>
        <v>-</v>
      </c>
      <c r="M36" s="131">
        <v>44498</v>
      </c>
      <c r="N36" s="137"/>
      <c r="O36" s="133" t="s">
        <v>78</v>
      </c>
    </row>
    <row r="37" spans="1:15" ht="15" customHeight="1">
      <c r="A37" s="119" t="s">
        <v>36</v>
      </c>
      <c r="B37" s="126">
        <v>253498</v>
      </c>
      <c r="C37" s="119" t="s">
        <v>158</v>
      </c>
      <c r="D37" s="127">
        <v>19</v>
      </c>
      <c r="E37" s="128">
        <v>50</v>
      </c>
      <c r="F37" s="117">
        <v>6.3</v>
      </c>
      <c r="G37" s="118">
        <f t="shared" si="0"/>
        <v>315</v>
      </c>
      <c r="H37" s="114" t="s">
        <v>45</v>
      </c>
      <c r="I37" s="115">
        <v>1</v>
      </c>
      <c r="J37" s="138">
        <v>44489</v>
      </c>
      <c r="K37" s="131">
        <v>44496</v>
      </c>
      <c r="L37" s="125" t="str">
        <f t="shared" ca="1" si="1"/>
        <v>-</v>
      </c>
      <c r="M37" s="131">
        <v>44498</v>
      </c>
      <c r="N37" s="137"/>
      <c r="O37" s="133" t="s">
        <v>78</v>
      </c>
    </row>
    <row r="38" spans="1:15" ht="15" customHeight="1">
      <c r="A38" s="119" t="s">
        <v>36</v>
      </c>
      <c r="B38" s="126">
        <v>253300</v>
      </c>
      <c r="C38" s="119" t="s">
        <v>555</v>
      </c>
      <c r="D38" s="127">
        <v>19</v>
      </c>
      <c r="E38" s="128">
        <v>50</v>
      </c>
      <c r="F38" s="117">
        <v>6.2999999999999989</v>
      </c>
      <c r="G38" s="118">
        <f t="shared" si="0"/>
        <v>314.99999999999994</v>
      </c>
      <c r="H38" s="114" t="s">
        <v>45</v>
      </c>
      <c r="I38" s="115">
        <v>1</v>
      </c>
      <c r="J38" s="138">
        <v>44489</v>
      </c>
      <c r="K38" s="131">
        <v>44496</v>
      </c>
      <c r="L38" s="125" t="str">
        <f t="shared" ca="1" si="1"/>
        <v>-</v>
      </c>
      <c r="M38" s="131">
        <v>44498</v>
      </c>
      <c r="N38" s="137"/>
      <c r="O38" s="133" t="s">
        <v>78</v>
      </c>
    </row>
    <row r="39" spans="1:15" ht="15" customHeight="1">
      <c r="A39" s="119" t="s">
        <v>36</v>
      </c>
      <c r="B39" s="126">
        <v>253435</v>
      </c>
      <c r="C39" s="119" t="s">
        <v>370</v>
      </c>
      <c r="D39" s="127">
        <v>28</v>
      </c>
      <c r="E39" s="128">
        <v>40</v>
      </c>
      <c r="F39" s="117">
        <v>6.5</v>
      </c>
      <c r="G39" s="118">
        <f t="shared" si="0"/>
        <v>260</v>
      </c>
      <c r="H39" s="114" t="s">
        <v>45</v>
      </c>
      <c r="I39" s="115">
        <v>1</v>
      </c>
      <c r="J39" s="138">
        <v>44489</v>
      </c>
      <c r="K39" s="131">
        <v>44496</v>
      </c>
      <c r="L39" s="125" t="str">
        <f t="shared" ca="1" si="1"/>
        <v>-</v>
      </c>
      <c r="M39" s="131">
        <v>44503</v>
      </c>
      <c r="N39" s="137"/>
      <c r="O39" s="133" t="s">
        <v>78</v>
      </c>
    </row>
    <row r="40" spans="1:15" ht="15" customHeight="1">
      <c r="A40" s="119" t="s">
        <v>36</v>
      </c>
      <c r="B40" s="126">
        <v>253399</v>
      </c>
      <c r="C40" s="119" t="s">
        <v>497</v>
      </c>
      <c r="D40" s="127">
        <v>24</v>
      </c>
      <c r="E40" s="128">
        <v>50</v>
      </c>
      <c r="F40" s="117">
        <v>6.5</v>
      </c>
      <c r="G40" s="118">
        <f t="shared" si="0"/>
        <v>325</v>
      </c>
      <c r="H40" s="114" t="s">
        <v>45</v>
      </c>
      <c r="I40" s="115">
        <v>1</v>
      </c>
      <c r="J40" s="138">
        <v>44489</v>
      </c>
      <c r="K40" s="131">
        <v>44496</v>
      </c>
      <c r="L40" s="125" t="str">
        <f t="shared" ca="1" si="1"/>
        <v>-</v>
      </c>
      <c r="M40" s="131">
        <v>44498</v>
      </c>
      <c r="N40" s="137"/>
      <c r="O40" s="133" t="s">
        <v>78</v>
      </c>
    </row>
    <row r="41" spans="1:15" ht="15" customHeight="1">
      <c r="A41" s="119" t="s">
        <v>36</v>
      </c>
      <c r="B41" s="126">
        <v>252194</v>
      </c>
      <c r="C41" s="119" t="s">
        <v>57</v>
      </c>
      <c r="D41" s="127">
        <v>19.05</v>
      </c>
      <c r="E41" s="128">
        <v>30</v>
      </c>
      <c r="F41" s="117">
        <v>6.2999999999999989</v>
      </c>
      <c r="G41" s="118">
        <f t="shared" si="0"/>
        <v>188.99999999999997</v>
      </c>
      <c r="H41" s="114" t="s">
        <v>45</v>
      </c>
      <c r="I41" s="115">
        <v>1</v>
      </c>
      <c r="J41" s="138">
        <v>44489</v>
      </c>
      <c r="K41" s="131">
        <v>44496</v>
      </c>
      <c r="L41" s="125" t="str">
        <f t="shared" ca="1" si="1"/>
        <v>-</v>
      </c>
      <c r="M41" s="131">
        <v>44503</v>
      </c>
      <c r="N41" s="137"/>
      <c r="O41" s="133" t="s">
        <v>78</v>
      </c>
    </row>
    <row r="42" spans="1:15" ht="15" customHeight="1">
      <c r="A42" s="119" t="s">
        <v>36</v>
      </c>
      <c r="B42" s="126">
        <v>253166</v>
      </c>
      <c r="C42" s="119" t="s">
        <v>189</v>
      </c>
      <c r="D42" s="127">
        <v>24</v>
      </c>
      <c r="E42" s="128">
        <v>100</v>
      </c>
      <c r="F42" s="117">
        <v>5</v>
      </c>
      <c r="G42" s="118">
        <f t="shared" si="0"/>
        <v>500</v>
      </c>
      <c r="H42" s="114" t="s">
        <v>192</v>
      </c>
      <c r="I42" s="115">
        <v>0</v>
      </c>
      <c r="J42" s="138">
        <v>44489</v>
      </c>
      <c r="K42" s="131">
        <v>44496</v>
      </c>
      <c r="L42" s="125" t="str">
        <f t="shared" ca="1" si="1"/>
        <v>-</v>
      </c>
      <c r="M42" s="131">
        <v>44498</v>
      </c>
      <c r="N42" s="137"/>
      <c r="O42" s="133" t="s">
        <v>78</v>
      </c>
    </row>
    <row r="43" spans="1:15" ht="15" customHeight="1">
      <c r="A43" s="119" t="s">
        <v>36</v>
      </c>
      <c r="B43" s="126">
        <v>253112</v>
      </c>
      <c r="C43" s="119" t="s">
        <v>1153</v>
      </c>
      <c r="D43" s="127">
        <v>19.05</v>
      </c>
      <c r="E43" s="128">
        <v>50</v>
      </c>
      <c r="F43" s="117">
        <v>6.2999999999999989</v>
      </c>
      <c r="G43" s="118">
        <f t="shared" si="0"/>
        <v>314.99999999999994</v>
      </c>
      <c r="H43" s="114" t="s">
        <v>45</v>
      </c>
      <c r="I43" s="115">
        <v>2</v>
      </c>
      <c r="J43" s="138">
        <v>44489</v>
      </c>
      <c r="K43" s="131">
        <v>44496</v>
      </c>
      <c r="L43" s="125" t="str">
        <f t="shared" ca="1" si="1"/>
        <v>-</v>
      </c>
      <c r="M43" s="131">
        <v>44498</v>
      </c>
      <c r="N43" s="137"/>
      <c r="O43" s="133" t="s">
        <v>78</v>
      </c>
    </row>
    <row r="44" spans="1:15" ht="15" customHeight="1">
      <c r="A44" s="119" t="s">
        <v>36</v>
      </c>
      <c r="B44" s="126">
        <v>253450</v>
      </c>
      <c r="C44" s="119" t="s">
        <v>520</v>
      </c>
      <c r="D44" s="127">
        <v>24</v>
      </c>
      <c r="E44" s="128">
        <v>12</v>
      </c>
      <c r="F44" s="117">
        <v>6.5</v>
      </c>
      <c r="G44" s="118">
        <f t="shared" si="0"/>
        <v>78</v>
      </c>
      <c r="H44" s="114" t="s">
        <v>45</v>
      </c>
      <c r="I44" s="115">
        <v>1</v>
      </c>
      <c r="J44" s="138">
        <v>44489</v>
      </c>
      <c r="K44" s="131">
        <v>44496</v>
      </c>
      <c r="L44" s="125" t="str">
        <f t="shared" ca="1" si="1"/>
        <v>-</v>
      </c>
      <c r="M44" s="131">
        <v>44498</v>
      </c>
      <c r="N44" s="137"/>
      <c r="O44" s="133" t="s">
        <v>78</v>
      </c>
    </row>
    <row r="45" spans="1:15" ht="15" customHeight="1">
      <c r="A45" s="119" t="s">
        <v>36</v>
      </c>
      <c r="B45" s="126">
        <v>253339</v>
      </c>
      <c r="C45" s="119" t="s">
        <v>995</v>
      </c>
      <c r="D45" s="127">
        <v>19</v>
      </c>
      <c r="E45" s="128">
        <v>55</v>
      </c>
      <c r="F45" s="117">
        <v>8.1</v>
      </c>
      <c r="G45" s="118">
        <f t="shared" si="0"/>
        <v>445.5</v>
      </c>
      <c r="H45" s="114" t="s">
        <v>55</v>
      </c>
      <c r="I45" s="115">
        <v>1</v>
      </c>
      <c r="J45" s="138">
        <v>44489</v>
      </c>
      <c r="K45" s="131">
        <v>44496</v>
      </c>
      <c r="L45" s="125" t="str">
        <f t="shared" ca="1" si="1"/>
        <v>-</v>
      </c>
      <c r="M45" s="131">
        <v>44495</v>
      </c>
      <c r="N45" s="137"/>
      <c r="O45" s="133" t="s">
        <v>78</v>
      </c>
    </row>
    <row r="46" spans="1:15" ht="15" customHeight="1">
      <c r="A46" s="119" t="s">
        <v>46</v>
      </c>
      <c r="B46" s="126">
        <v>253471</v>
      </c>
      <c r="C46" s="119" t="s">
        <v>556</v>
      </c>
      <c r="D46" s="127" t="s">
        <v>43</v>
      </c>
      <c r="E46" s="128">
        <v>1</v>
      </c>
      <c r="F46" s="117">
        <v>418</v>
      </c>
      <c r="G46" s="118">
        <f t="shared" si="0"/>
        <v>418</v>
      </c>
      <c r="H46" s="114" t="s">
        <v>47</v>
      </c>
      <c r="I46" s="115">
        <v>0</v>
      </c>
      <c r="J46" s="138">
        <v>44491</v>
      </c>
      <c r="K46" s="139">
        <v>44519</v>
      </c>
      <c r="L46" s="125" t="str">
        <f t="shared" ca="1" si="1"/>
        <v>-</v>
      </c>
      <c r="M46" s="131">
        <v>44523</v>
      </c>
      <c r="N46" s="137"/>
      <c r="O46" s="133" t="s">
        <v>78</v>
      </c>
    </row>
    <row r="47" spans="1:15" ht="15" customHeight="1">
      <c r="A47" s="119" t="s">
        <v>46</v>
      </c>
      <c r="B47" s="126">
        <v>253553</v>
      </c>
      <c r="C47" s="119" t="s">
        <v>2562</v>
      </c>
      <c r="D47" s="127" t="s">
        <v>43</v>
      </c>
      <c r="E47" s="128">
        <v>2</v>
      </c>
      <c r="F47" s="117">
        <v>418</v>
      </c>
      <c r="G47" s="118">
        <f t="shared" si="0"/>
        <v>836</v>
      </c>
      <c r="H47" s="114" t="s">
        <v>47</v>
      </c>
      <c r="I47" s="115">
        <v>0</v>
      </c>
      <c r="J47" s="138">
        <v>44491</v>
      </c>
      <c r="K47" s="139">
        <v>44519</v>
      </c>
      <c r="L47" s="125" t="str">
        <f t="shared" ca="1" si="1"/>
        <v>-</v>
      </c>
      <c r="M47" s="131">
        <v>44523</v>
      </c>
      <c r="N47" s="137"/>
      <c r="O47" s="133" t="s">
        <v>78</v>
      </c>
    </row>
    <row r="48" spans="1:15" ht="15" customHeight="1">
      <c r="A48" s="119" t="s">
        <v>445</v>
      </c>
      <c r="B48" s="126">
        <v>252261</v>
      </c>
      <c r="C48" s="119" t="s">
        <v>365</v>
      </c>
      <c r="D48" s="127" t="s">
        <v>43</v>
      </c>
      <c r="E48" s="128">
        <v>1</v>
      </c>
      <c r="F48" s="117">
        <v>1600</v>
      </c>
      <c r="G48" s="118">
        <f t="shared" si="0"/>
        <v>1600</v>
      </c>
      <c r="H48" s="114" t="s">
        <v>47</v>
      </c>
      <c r="I48" s="115">
        <v>0</v>
      </c>
      <c r="J48" s="138">
        <v>44494</v>
      </c>
      <c r="K48" s="139">
        <v>44502</v>
      </c>
      <c r="L48" s="125" t="str">
        <f t="shared" ca="1" si="1"/>
        <v>-</v>
      </c>
      <c r="M48" s="131">
        <v>44503</v>
      </c>
      <c r="N48" s="137"/>
      <c r="O48" s="133" t="s">
        <v>78</v>
      </c>
    </row>
    <row r="49" spans="1:15" ht="15" customHeight="1">
      <c r="A49" s="119" t="s">
        <v>36</v>
      </c>
      <c r="B49" s="126">
        <v>253405</v>
      </c>
      <c r="C49" s="119" t="s">
        <v>80</v>
      </c>
      <c r="D49" s="127">
        <v>19</v>
      </c>
      <c r="E49" s="135">
        <v>80</v>
      </c>
      <c r="F49" s="117">
        <v>5.35</v>
      </c>
      <c r="G49" s="118">
        <f t="shared" si="0"/>
        <v>428</v>
      </c>
      <c r="H49" s="114" t="s">
        <v>45</v>
      </c>
      <c r="I49" s="115">
        <v>1</v>
      </c>
      <c r="J49" s="138">
        <v>44495</v>
      </c>
      <c r="K49" s="139">
        <v>44498</v>
      </c>
      <c r="L49" s="125" t="str">
        <f t="shared" ca="1" si="1"/>
        <v>-</v>
      </c>
      <c r="M49" s="131">
        <v>44498</v>
      </c>
      <c r="N49" s="137"/>
      <c r="O49" s="133" t="s">
        <v>78</v>
      </c>
    </row>
    <row r="50" spans="1:15" ht="15" customHeight="1">
      <c r="A50" s="119" t="s">
        <v>36</v>
      </c>
      <c r="B50" s="126">
        <v>253581</v>
      </c>
      <c r="C50" s="119" t="s">
        <v>1829</v>
      </c>
      <c r="D50" s="134">
        <v>19</v>
      </c>
      <c r="E50" s="128">
        <v>49</v>
      </c>
      <c r="F50" s="117">
        <v>6.2999999999999989</v>
      </c>
      <c r="G50" s="118">
        <f t="shared" si="0"/>
        <v>308.69999999999993</v>
      </c>
      <c r="H50" s="114" t="s">
        <v>45</v>
      </c>
      <c r="I50" s="115">
        <v>1</v>
      </c>
      <c r="J50" s="138">
        <v>44495</v>
      </c>
      <c r="K50" s="131">
        <v>44503</v>
      </c>
      <c r="L50" s="125" t="str">
        <f t="shared" ca="1" si="1"/>
        <v>-</v>
      </c>
      <c r="M50" s="131">
        <v>44503</v>
      </c>
      <c r="N50" s="137"/>
      <c r="O50" s="133" t="s">
        <v>78</v>
      </c>
    </row>
    <row r="51" spans="1:15" ht="15" customHeight="1">
      <c r="A51" s="119" t="s">
        <v>36</v>
      </c>
      <c r="B51" s="126">
        <v>253579</v>
      </c>
      <c r="C51" s="119" t="s">
        <v>161</v>
      </c>
      <c r="D51" s="134">
        <v>24</v>
      </c>
      <c r="E51" s="128">
        <v>50</v>
      </c>
      <c r="F51" s="117">
        <v>6.5</v>
      </c>
      <c r="G51" s="118">
        <f t="shared" si="0"/>
        <v>325</v>
      </c>
      <c r="H51" s="114" t="s">
        <v>45</v>
      </c>
      <c r="I51" s="115">
        <v>1</v>
      </c>
      <c r="J51" s="138">
        <v>44495</v>
      </c>
      <c r="K51" s="131">
        <v>44503</v>
      </c>
      <c r="L51" s="125" t="str">
        <f t="shared" ca="1" si="1"/>
        <v>-</v>
      </c>
      <c r="M51" s="131">
        <v>44503</v>
      </c>
      <c r="N51" s="137"/>
      <c r="O51" s="133" t="s">
        <v>78</v>
      </c>
    </row>
    <row r="52" spans="1:15" ht="15" customHeight="1">
      <c r="A52" s="119" t="s">
        <v>74</v>
      </c>
      <c r="B52" s="126">
        <v>253157</v>
      </c>
      <c r="C52" s="119" t="s">
        <v>223</v>
      </c>
      <c r="D52" s="134"/>
      <c r="E52" s="128">
        <v>2</v>
      </c>
      <c r="F52" s="117">
        <v>170.21</v>
      </c>
      <c r="G52" s="118">
        <f t="shared" si="0"/>
        <v>340.42</v>
      </c>
      <c r="H52" s="114" t="s">
        <v>47</v>
      </c>
      <c r="I52" s="115">
        <v>0</v>
      </c>
      <c r="J52" s="138">
        <v>44495</v>
      </c>
      <c r="K52" s="131">
        <v>44522</v>
      </c>
      <c r="L52" s="125" t="str">
        <f t="shared" ca="1" si="1"/>
        <v>-</v>
      </c>
      <c r="M52" s="131">
        <v>44529</v>
      </c>
      <c r="N52" s="137"/>
      <c r="O52" s="133" t="s">
        <v>78</v>
      </c>
    </row>
    <row r="53" spans="1:15">
      <c r="A53" s="119" t="s">
        <v>36</v>
      </c>
      <c r="B53" s="126">
        <v>252575</v>
      </c>
      <c r="C53" s="119" t="s">
        <v>246</v>
      </c>
      <c r="D53" s="127" t="s">
        <v>43</v>
      </c>
      <c r="E53" s="135">
        <v>886</v>
      </c>
      <c r="F53" s="117">
        <v>1.1499999999999999</v>
      </c>
      <c r="G53" s="118">
        <f t="shared" si="0"/>
        <v>1018.9</v>
      </c>
      <c r="H53" s="114" t="s">
        <v>47</v>
      </c>
      <c r="I53" s="115">
        <v>0</v>
      </c>
      <c r="J53" s="138">
        <v>44496</v>
      </c>
      <c r="K53" s="131">
        <v>44503</v>
      </c>
      <c r="L53" s="125" t="str">
        <f t="shared" ca="1" si="1"/>
        <v>-</v>
      </c>
      <c r="M53" s="131">
        <v>44508</v>
      </c>
      <c r="N53" s="137"/>
      <c r="O53" s="133" t="s">
        <v>78</v>
      </c>
    </row>
    <row r="54" spans="1:15" ht="15" customHeight="1">
      <c r="A54" s="119" t="s">
        <v>36</v>
      </c>
      <c r="B54" s="126">
        <v>253094</v>
      </c>
      <c r="C54" s="119" t="s">
        <v>255</v>
      </c>
      <c r="D54" s="127">
        <v>12.7</v>
      </c>
      <c r="E54" s="135">
        <v>30</v>
      </c>
      <c r="F54" s="117">
        <v>4</v>
      </c>
      <c r="G54" s="118">
        <f t="shared" si="0"/>
        <v>120</v>
      </c>
      <c r="H54" s="114" t="s">
        <v>257</v>
      </c>
      <c r="I54" s="115">
        <v>1</v>
      </c>
      <c r="J54" s="138">
        <v>44496</v>
      </c>
      <c r="K54" s="131">
        <v>44503</v>
      </c>
      <c r="L54" s="125" t="str">
        <f t="shared" ca="1" si="1"/>
        <v>-</v>
      </c>
      <c r="M54" s="131">
        <v>44504</v>
      </c>
      <c r="N54" s="137"/>
      <c r="O54" s="133" t="s">
        <v>78</v>
      </c>
    </row>
    <row r="55" spans="1:15" ht="15" customHeight="1">
      <c r="A55" s="119" t="s">
        <v>36</v>
      </c>
      <c r="B55" s="126">
        <v>253406</v>
      </c>
      <c r="C55" s="119" t="s">
        <v>1819</v>
      </c>
      <c r="D55" s="127">
        <v>28</v>
      </c>
      <c r="E55" s="135">
        <v>80</v>
      </c>
      <c r="F55" s="117">
        <v>5.35</v>
      </c>
      <c r="G55" s="118">
        <f t="shared" si="0"/>
        <v>428</v>
      </c>
      <c r="H55" s="114" t="s">
        <v>45</v>
      </c>
      <c r="I55" s="115">
        <v>1</v>
      </c>
      <c r="J55" s="138">
        <v>44496</v>
      </c>
      <c r="K55" s="131">
        <v>44503</v>
      </c>
      <c r="L55" s="125" t="str">
        <f t="shared" ca="1" si="1"/>
        <v>-</v>
      </c>
      <c r="M55" s="131">
        <v>44503</v>
      </c>
      <c r="N55" s="137"/>
      <c r="O55" s="133" t="s">
        <v>78</v>
      </c>
    </row>
    <row r="56" spans="1:15" ht="15" customHeight="1">
      <c r="A56" s="119" t="s">
        <v>36</v>
      </c>
      <c r="B56" s="141">
        <v>253404</v>
      </c>
      <c r="C56" s="119" t="s">
        <v>283</v>
      </c>
      <c r="D56" s="127">
        <v>19</v>
      </c>
      <c r="E56" s="135">
        <v>77</v>
      </c>
      <c r="F56" s="117">
        <v>5.35</v>
      </c>
      <c r="G56" s="118">
        <f t="shared" si="0"/>
        <v>411.95</v>
      </c>
      <c r="H56" s="114" t="s">
        <v>45</v>
      </c>
      <c r="I56" s="115">
        <v>1</v>
      </c>
      <c r="J56" s="138">
        <v>44496</v>
      </c>
      <c r="K56" s="131">
        <v>44503</v>
      </c>
      <c r="L56" s="125" t="str">
        <f t="shared" ca="1" si="1"/>
        <v>-</v>
      </c>
      <c r="M56" s="131">
        <v>44503</v>
      </c>
      <c r="N56" s="137"/>
      <c r="O56" s="133" t="s">
        <v>78</v>
      </c>
    </row>
    <row r="57" spans="1:15" ht="15" customHeight="1">
      <c r="A57" s="119" t="s">
        <v>36</v>
      </c>
      <c r="B57" s="141">
        <v>253854</v>
      </c>
      <c r="C57" s="119" t="s">
        <v>1823</v>
      </c>
      <c r="D57" s="127">
        <v>19.05</v>
      </c>
      <c r="E57" s="128">
        <v>50</v>
      </c>
      <c r="F57" s="117">
        <v>6.3</v>
      </c>
      <c r="G57" s="118">
        <f t="shared" si="0"/>
        <v>315</v>
      </c>
      <c r="H57" s="114" t="s">
        <v>45</v>
      </c>
      <c r="I57" s="115">
        <v>1</v>
      </c>
      <c r="J57" s="138">
        <v>44496</v>
      </c>
      <c r="K57" s="131">
        <v>44503</v>
      </c>
      <c r="L57" s="125" t="str">
        <f t="shared" ca="1" si="1"/>
        <v>-</v>
      </c>
      <c r="M57" s="131">
        <v>44498</v>
      </c>
      <c r="N57" s="137"/>
      <c r="O57" s="133" t="s">
        <v>78</v>
      </c>
    </row>
    <row r="58" spans="1:15">
      <c r="A58" s="119" t="s">
        <v>36</v>
      </c>
      <c r="B58" s="141">
        <v>253401</v>
      </c>
      <c r="C58" s="119" t="s">
        <v>59</v>
      </c>
      <c r="D58" s="127">
        <v>19.05</v>
      </c>
      <c r="E58" s="128">
        <v>80</v>
      </c>
      <c r="F58" s="117">
        <v>5.35</v>
      </c>
      <c r="G58" s="118">
        <f t="shared" si="0"/>
        <v>428</v>
      </c>
      <c r="H58" s="114" t="s">
        <v>45</v>
      </c>
      <c r="I58" s="115">
        <v>1</v>
      </c>
      <c r="J58" s="138">
        <v>44496</v>
      </c>
      <c r="K58" s="131">
        <v>44503</v>
      </c>
      <c r="L58" s="125" t="str">
        <f t="shared" ca="1" si="1"/>
        <v>-</v>
      </c>
      <c r="M58" s="131">
        <v>44498</v>
      </c>
      <c r="N58" s="137"/>
      <c r="O58" s="133" t="s">
        <v>78</v>
      </c>
    </row>
    <row r="59" spans="1:15">
      <c r="A59" s="119" t="s">
        <v>46</v>
      </c>
      <c r="B59" s="141">
        <v>253448</v>
      </c>
      <c r="C59" s="119" t="s">
        <v>466</v>
      </c>
      <c r="D59" s="127" t="s">
        <v>43</v>
      </c>
      <c r="E59" s="128">
        <v>2</v>
      </c>
      <c r="F59" s="117">
        <v>2058.5</v>
      </c>
      <c r="G59" s="118">
        <f t="shared" si="0"/>
        <v>4117</v>
      </c>
      <c r="H59" s="114" t="s">
        <v>47</v>
      </c>
      <c r="I59" s="115">
        <v>0</v>
      </c>
      <c r="J59" s="138">
        <v>44503</v>
      </c>
      <c r="K59" s="131">
        <v>44511</v>
      </c>
      <c r="L59" s="125" t="str">
        <f t="shared" ca="1" si="1"/>
        <v>-</v>
      </c>
      <c r="M59" s="131">
        <v>44512</v>
      </c>
      <c r="N59" s="137"/>
      <c r="O59" s="133" t="s">
        <v>78</v>
      </c>
    </row>
    <row r="60" spans="1:15">
      <c r="A60" s="119" t="s">
        <v>36</v>
      </c>
      <c r="B60" s="141">
        <v>253580</v>
      </c>
      <c r="C60" s="119" t="s">
        <v>615</v>
      </c>
      <c r="D60" s="127">
        <v>19</v>
      </c>
      <c r="E60" s="128">
        <v>200</v>
      </c>
      <c r="F60" s="117">
        <v>4.9000000000000004</v>
      </c>
      <c r="G60" s="118">
        <f t="shared" si="0"/>
        <v>980.00000000000011</v>
      </c>
      <c r="H60" s="114" t="s">
        <v>45</v>
      </c>
      <c r="I60" s="115">
        <v>1</v>
      </c>
      <c r="J60" s="138">
        <v>44503</v>
      </c>
      <c r="K60" s="131">
        <v>44510</v>
      </c>
      <c r="L60" s="125" t="str">
        <f t="shared" ca="1" si="1"/>
        <v>-</v>
      </c>
      <c r="M60" s="131">
        <v>44510</v>
      </c>
      <c r="N60" s="137"/>
      <c r="O60" s="133" t="s">
        <v>78</v>
      </c>
    </row>
    <row r="61" spans="1:15">
      <c r="A61" s="119" t="s">
        <v>36</v>
      </c>
      <c r="B61" s="141">
        <v>254108</v>
      </c>
      <c r="C61" s="119" t="s">
        <v>256</v>
      </c>
      <c r="D61" s="127">
        <v>18</v>
      </c>
      <c r="E61" s="128">
        <v>100</v>
      </c>
      <c r="F61" s="117">
        <v>4.9000000000000004</v>
      </c>
      <c r="G61" s="118">
        <f t="shared" si="0"/>
        <v>490.00000000000006</v>
      </c>
      <c r="H61" s="114" t="s">
        <v>45</v>
      </c>
      <c r="I61" s="115">
        <v>1</v>
      </c>
      <c r="J61" s="138">
        <v>44503</v>
      </c>
      <c r="K61" s="131">
        <v>44510</v>
      </c>
      <c r="L61" s="125" t="str">
        <f t="shared" ca="1" si="1"/>
        <v>-</v>
      </c>
      <c r="M61" s="131">
        <v>44517</v>
      </c>
      <c r="N61" s="137"/>
      <c r="O61" s="133" t="s">
        <v>78</v>
      </c>
    </row>
    <row r="62" spans="1:15" ht="15" customHeight="1">
      <c r="A62" s="119" t="s">
        <v>36</v>
      </c>
      <c r="B62" s="141">
        <v>254097</v>
      </c>
      <c r="C62" s="119" t="s">
        <v>207</v>
      </c>
      <c r="D62" s="127">
        <v>38.1</v>
      </c>
      <c r="E62" s="128">
        <v>60</v>
      </c>
      <c r="F62" s="117">
        <v>7.25</v>
      </c>
      <c r="G62" s="118">
        <f t="shared" si="0"/>
        <v>435</v>
      </c>
      <c r="H62" s="114" t="s">
        <v>45</v>
      </c>
      <c r="I62" s="115">
        <v>1</v>
      </c>
      <c r="J62" s="138">
        <v>44503</v>
      </c>
      <c r="K62" s="131">
        <v>44510</v>
      </c>
      <c r="L62" s="125" t="str">
        <f t="shared" ca="1" si="1"/>
        <v>-</v>
      </c>
      <c r="M62" s="131">
        <v>44510</v>
      </c>
      <c r="N62" s="137"/>
      <c r="O62" s="133" t="s">
        <v>78</v>
      </c>
    </row>
    <row r="63" spans="1:15" ht="15" customHeight="1">
      <c r="A63" s="123"/>
      <c r="B63" s="123"/>
      <c r="C63" s="147"/>
      <c r="D63" s="147"/>
      <c r="E63" s="148"/>
      <c r="F63" s="149"/>
      <c r="G63" s="123"/>
      <c r="H63" s="123"/>
      <c r="I63" s="123"/>
      <c r="J63" s="123"/>
      <c r="K63" s="150"/>
      <c r="L63" s="151"/>
      <c r="M63" s="151"/>
      <c r="N63" s="123"/>
      <c r="O63" s="123"/>
    </row>
    <row r="64" spans="1:15" ht="15" customHeight="1">
      <c r="A64" s="123"/>
      <c r="B64" s="123"/>
      <c r="C64" s="147"/>
      <c r="D64" s="147"/>
      <c r="E64" s="148"/>
      <c r="F64" s="149"/>
      <c r="G64" s="123"/>
      <c r="H64" s="123"/>
      <c r="I64" s="123"/>
      <c r="J64" s="123"/>
      <c r="K64" s="150"/>
      <c r="L64" s="151"/>
      <c r="M64" s="151"/>
      <c r="N64" s="123"/>
      <c r="O64" s="123"/>
    </row>
    <row r="65" spans="1:15">
      <c r="A65" s="123"/>
      <c r="B65" s="123"/>
      <c r="C65" s="147"/>
      <c r="D65" s="147"/>
      <c r="E65" s="148"/>
      <c r="F65" s="149"/>
      <c r="G65" s="123"/>
      <c r="H65" s="123"/>
      <c r="I65" s="123"/>
      <c r="J65" s="123"/>
      <c r="K65" s="150"/>
      <c r="L65" s="151"/>
      <c r="M65" s="151"/>
      <c r="N65" s="123"/>
      <c r="O65" s="123"/>
    </row>
    <row r="66" spans="1:15" ht="15" customHeight="1">
      <c r="A66" s="123"/>
      <c r="B66" s="123"/>
      <c r="C66" s="147"/>
      <c r="D66" s="147"/>
      <c r="E66" s="148"/>
      <c r="F66" s="149"/>
      <c r="G66" s="123"/>
      <c r="H66" s="123"/>
      <c r="I66" s="123"/>
      <c r="J66" s="123"/>
      <c r="K66" s="150"/>
      <c r="L66" s="151"/>
      <c r="M66" s="151"/>
      <c r="N66" s="123"/>
      <c r="O66" s="123"/>
    </row>
    <row r="67" spans="1:15" ht="15" customHeight="1">
      <c r="A67" s="123"/>
      <c r="B67" s="123"/>
      <c r="C67" s="147"/>
      <c r="D67" s="147"/>
      <c r="E67" s="148"/>
      <c r="F67" s="149"/>
      <c r="G67" s="123"/>
      <c r="H67" s="123"/>
      <c r="I67" s="123"/>
      <c r="J67" s="123"/>
      <c r="K67" s="150"/>
      <c r="L67" s="151"/>
      <c r="M67" s="151"/>
      <c r="N67" s="123"/>
      <c r="O67" s="123"/>
    </row>
    <row r="68" spans="1:15" ht="15" customHeight="1">
      <c r="A68" s="123"/>
      <c r="B68" s="123"/>
      <c r="C68" s="147"/>
      <c r="D68" s="147"/>
      <c r="E68" s="148"/>
      <c r="F68" s="149"/>
      <c r="G68" s="123"/>
      <c r="H68" s="123"/>
      <c r="I68" s="123"/>
      <c r="J68" s="123"/>
      <c r="K68" s="150"/>
      <c r="L68" s="151"/>
      <c r="M68" s="151"/>
      <c r="N68" s="123"/>
      <c r="O68" s="123"/>
    </row>
    <row r="69" spans="1:15" ht="15" customHeight="1">
      <c r="A69" s="123"/>
      <c r="B69" s="123"/>
      <c r="C69" s="147"/>
      <c r="D69" s="147"/>
      <c r="E69" s="148"/>
      <c r="F69" s="149"/>
      <c r="G69" s="123"/>
      <c r="H69" s="123"/>
      <c r="I69" s="123"/>
      <c r="J69" s="123"/>
      <c r="K69" s="150"/>
      <c r="L69" s="151"/>
      <c r="M69" s="151"/>
      <c r="N69" s="123"/>
      <c r="O69" s="123"/>
    </row>
    <row r="70" spans="1:15" ht="15" customHeight="1">
      <c r="A70" s="123"/>
      <c r="B70" s="123"/>
      <c r="C70" s="147"/>
      <c r="D70" s="147"/>
      <c r="E70" s="148"/>
      <c r="F70" s="149"/>
      <c r="G70" s="123"/>
      <c r="H70" s="123"/>
      <c r="I70" s="123"/>
      <c r="J70" s="123"/>
      <c r="K70" s="150"/>
      <c r="L70" s="151"/>
      <c r="M70" s="151"/>
      <c r="N70" s="123"/>
      <c r="O70" s="123"/>
    </row>
    <row r="71" spans="1:15" ht="15" customHeight="1">
      <c r="A71" s="123"/>
      <c r="B71" s="123"/>
      <c r="C71" s="147"/>
      <c r="D71" s="147"/>
      <c r="E71" s="148"/>
      <c r="F71" s="149"/>
      <c r="G71" s="123"/>
      <c r="H71" s="123"/>
      <c r="I71" s="123"/>
      <c r="J71" s="123"/>
      <c r="K71" s="150"/>
      <c r="L71" s="151"/>
      <c r="M71" s="151"/>
      <c r="N71" s="123"/>
      <c r="O71" s="123"/>
    </row>
    <row r="72" spans="1:15" ht="15" customHeight="1">
      <c r="A72" s="123"/>
      <c r="B72" s="123"/>
      <c r="C72" s="147"/>
      <c r="D72" s="147"/>
      <c r="E72" s="148"/>
      <c r="F72" s="149"/>
      <c r="G72" s="123"/>
      <c r="H72" s="123"/>
      <c r="I72" s="123"/>
      <c r="J72" s="123"/>
      <c r="K72" s="150"/>
      <c r="L72" s="151"/>
      <c r="M72" s="151"/>
      <c r="N72" s="123"/>
      <c r="O72" s="123"/>
    </row>
    <row r="73" spans="1:15" ht="15" customHeight="1">
      <c r="A73" s="123"/>
      <c r="B73" s="123"/>
      <c r="C73" s="147"/>
      <c r="D73" s="147"/>
      <c r="E73" s="148"/>
      <c r="F73" s="149"/>
      <c r="G73" s="123"/>
      <c r="H73" s="123"/>
      <c r="I73" s="123"/>
      <c r="J73" s="123"/>
      <c r="K73" s="150"/>
      <c r="L73" s="151"/>
      <c r="M73" s="151"/>
      <c r="N73" s="123"/>
      <c r="O73" s="123"/>
    </row>
    <row r="74" spans="1:15" ht="15" customHeight="1">
      <c r="A74" s="123"/>
      <c r="B74" s="123"/>
      <c r="C74" s="147"/>
      <c r="D74" s="147"/>
      <c r="E74" s="148"/>
      <c r="F74" s="149"/>
      <c r="G74" s="123"/>
      <c r="H74" s="123"/>
      <c r="I74" s="123"/>
      <c r="J74" s="123"/>
      <c r="K74" s="150"/>
      <c r="L74" s="151"/>
      <c r="M74" s="151"/>
      <c r="N74" s="123"/>
      <c r="O74" s="123"/>
    </row>
    <row r="75" spans="1:15" ht="15" customHeight="1">
      <c r="A75" s="123"/>
      <c r="B75" s="123"/>
      <c r="C75" s="147"/>
      <c r="D75" s="147"/>
      <c r="E75" s="148"/>
      <c r="F75" s="149"/>
      <c r="G75" s="123"/>
      <c r="H75" s="123"/>
      <c r="I75" s="123"/>
      <c r="J75" s="123"/>
      <c r="K75" s="150"/>
      <c r="L75" s="151"/>
      <c r="M75" s="151"/>
      <c r="N75" s="123"/>
      <c r="O75" s="123"/>
    </row>
    <row r="76" spans="1:15" ht="15" customHeight="1">
      <c r="A76" s="123"/>
      <c r="B76" s="123"/>
      <c r="C76" s="147"/>
      <c r="D76" s="147"/>
      <c r="E76" s="148"/>
      <c r="F76" s="149"/>
      <c r="G76" s="123"/>
      <c r="H76" s="123"/>
      <c r="I76" s="123"/>
      <c r="J76" s="123"/>
      <c r="K76" s="150"/>
      <c r="L76" s="151"/>
      <c r="M76" s="151"/>
      <c r="N76" s="123"/>
      <c r="O76" s="123"/>
    </row>
    <row r="77" spans="1:15" ht="15" customHeight="1">
      <c r="A77" s="123"/>
      <c r="B77" s="123"/>
      <c r="C77" s="147"/>
      <c r="D77" s="147"/>
      <c r="E77" s="148"/>
      <c r="F77" s="149"/>
      <c r="G77" s="123"/>
      <c r="H77" s="123"/>
      <c r="I77" s="123"/>
      <c r="J77" s="123"/>
      <c r="K77" s="150"/>
      <c r="L77" s="151"/>
      <c r="M77" s="151"/>
      <c r="N77" s="123"/>
      <c r="O77" s="123"/>
    </row>
    <row r="78" spans="1:15" ht="15" customHeight="1">
      <c r="A78" s="123"/>
      <c r="B78" s="123"/>
      <c r="C78" s="147"/>
      <c r="D78" s="147"/>
      <c r="E78" s="148"/>
      <c r="F78" s="149"/>
      <c r="G78" s="123"/>
      <c r="H78" s="123"/>
      <c r="I78" s="123"/>
      <c r="J78" s="123"/>
      <c r="K78" s="150"/>
      <c r="L78" s="151"/>
      <c r="M78" s="151"/>
      <c r="N78" s="123"/>
      <c r="O78" s="123"/>
    </row>
    <row r="79" spans="1:15" ht="15" customHeight="1">
      <c r="A79" s="123"/>
      <c r="B79" s="123"/>
      <c r="C79" s="147"/>
      <c r="D79" s="147"/>
      <c r="E79" s="148"/>
      <c r="F79" s="149"/>
      <c r="G79" s="123"/>
      <c r="H79" s="123"/>
      <c r="I79" s="123"/>
      <c r="J79" s="123"/>
      <c r="K79" s="150"/>
      <c r="L79" s="151"/>
      <c r="M79" s="151"/>
      <c r="N79" s="123"/>
      <c r="O79" s="123"/>
    </row>
    <row r="80" spans="1:15" ht="15" customHeight="1">
      <c r="A80" s="123"/>
      <c r="B80" s="123"/>
      <c r="C80" s="147"/>
      <c r="D80" s="147"/>
      <c r="E80" s="148"/>
      <c r="F80" s="149"/>
      <c r="G80" s="123"/>
      <c r="H80" s="123"/>
      <c r="I80" s="123"/>
      <c r="J80" s="123"/>
      <c r="K80" s="150"/>
      <c r="L80" s="151"/>
      <c r="M80" s="151"/>
      <c r="N80" s="123"/>
      <c r="O80" s="123"/>
    </row>
    <row r="81" spans="1:15" ht="15" customHeight="1">
      <c r="A81" s="123"/>
      <c r="B81" s="123"/>
      <c r="C81" s="147"/>
      <c r="D81" s="147"/>
      <c r="E81" s="148"/>
      <c r="F81" s="149"/>
      <c r="G81" s="123"/>
      <c r="H81" s="123"/>
      <c r="I81" s="123"/>
      <c r="J81" s="123"/>
      <c r="K81" s="150"/>
      <c r="L81" s="151"/>
      <c r="M81" s="151"/>
      <c r="N81" s="123"/>
      <c r="O81" s="123"/>
    </row>
    <row r="82" spans="1:15" ht="15" customHeight="1">
      <c r="A82" s="123"/>
      <c r="B82" s="123"/>
      <c r="C82" s="147"/>
      <c r="D82" s="147"/>
      <c r="E82" s="148"/>
      <c r="F82" s="149"/>
      <c r="G82" s="123"/>
      <c r="H82" s="123"/>
      <c r="I82" s="123"/>
      <c r="J82" s="123"/>
      <c r="K82" s="150"/>
      <c r="L82" s="151"/>
      <c r="M82" s="151"/>
      <c r="N82" s="123"/>
      <c r="O82" s="123"/>
    </row>
    <row r="83" spans="1:15" ht="15" customHeight="1">
      <c r="A83" s="123"/>
      <c r="B83" s="123"/>
      <c r="C83" s="147"/>
      <c r="D83" s="147"/>
      <c r="E83" s="148"/>
      <c r="F83" s="149"/>
      <c r="G83" s="123"/>
      <c r="H83" s="123"/>
      <c r="I83" s="123"/>
      <c r="J83" s="123"/>
      <c r="K83" s="150"/>
      <c r="L83" s="151"/>
      <c r="M83" s="151"/>
      <c r="N83" s="123"/>
      <c r="O83" s="123"/>
    </row>
    <row r="84" spans="1:15" ht="15" customHeight="1">
      <c r="A84" s="123"/>
      <c r="B84" s="123"/>
      <c r="C84" s="147"/>
      <c r="D84" s="147"/>
      <c r="E84" s="148"/>
      <c r="F84" s="149"/>
      <c r="G84" s="123"/>
      <c r="H84" s="123"/>
      <c r="I84" s="123"/>
      <c r="J84" s="123"/>
      <c r="K84" s="150"/>
      <c r="L84" s="151"/>
      <c r="M84" s="151"/>
      <c r="N84" s="123"/>
      <c r="O84" s="123"/>
    </row>
    <row r="85" spans="1:15" ht="15" customHeight="1">
      <c r="A85" s="123"/>
      <c r="B85" s="123"/>
      <c r="C85" s="147"/>
      <c r="D85" s="147"/>
      <c r="E85" s="148"/>
      <c r="F85" s="149"/>
      <c r="G85" s="123"/>
      <c r="H85" s="123"/>
      <c r="I85" s="123"/>
      <c r="J85" s="123"/>
      <c r="K85" s="150"/>
      <c r="L85" s="151"/>
      <c r="M85" s="151"/>
      <c r="N85" s="123"/>
      <c r="O85" s="123"/>
    </row>
    <row r="86" spans="1:15" s="123" customFormat="1">
      <c r="C86" s="147"/>
      <c r="D86" s="147"/>
      <c r="E86" s="148"/>
      <c r="F86" s="149"/>
      <c r="K86" s="150"/>
      <c r="L86" s="151"/>
      <c r="M86" s="151"/>
    </row>
    <row r="87" spans="1:15" s="123" customFormat="1">
      <c r="C87" s="147"/>
      <c r="D87" s="147"/>
      <c r="E87" s="148"/>
      <c r="F87" s="149"/>
      <c r="K87" s="150"/>
      <c r="L87" s="151"/>
      <c r="M87" s="151"/>
    </row>
    <row r="88" spans="1:15" s="123" customFormat="1">
      <c r="C88" s="147"/>
      <c r="D88" s="147"/>
      <c r="E88" s="148"/>
      <c r="F88" s="149"/>
      <c r="K88" s="150"/>
      <c r="L88" s="151"/>
      <c r="M88" s="151"/>
    </row>
    <row r="89" spans="1:15" s="123" customFormat="1">
      <c r="C89" s="147"/>
      <c r="D89" s="147"/>
      <c r="E89" s="148"/>
      <c r="F89" s="149"/>
      <c r="K89" s="150"/>
      <c r="L89" s="151"/>
      <c r="M89" s="151"/>
    </row>
    <row r="90" spans="1:15" s="123" customFormat="1">
      <c r="C90" s="147"/>
      <c r="D90" s="147"/>
      <c r="E90" s="148"/>
      <c r="F90" s="149"/>
      <c r="K90" s="150"/>
      <c r="L90" s="151"/>
      <c r="M90" s="151"/>
    </row>
    <row r="91" spans="1:15" s="123" customFormat="1">
      <c r="C91" s="147"/>
      <c r="D91" s="147"/>
      <c r="E91" s="148"/>
      <c r="F91" s="149"/>
      <c r="K91" s="150"/>
      <c r="L91" s="151"/>
      <c r="M91" s="151"/>
    </row>
    <row r="92" spans="1:15" s="123" customFormat="1">
      <c r="C92" s="147"/>
      <c r="D92" s="147"/>
      <c r="E92" s="148"/>
      <c r="F92" s="149"/>
      <c r="K92" s="150"/>
      <c r="L92" s="151"/>
      <c r="M92" s="151"/>
    </row>
    <row r="93" spans="1:15" s="123" customFormat="1">
      <c r="C93" s="147"/>
      <c r="D93" s="147"/>
      <c r="E93" s="148"/>
      <c r="F93" s="149"/>
      <c r="K93" s="150"/>
      <c r="L93" s="151"/>
      <c r="M93" s="151"/>
    </row>
    <row r="94" spans="1:15" s="123" customFormat="1">
      <c r="C94" s="147"/>
      <c r="D94" s="147"/>
      <c r="E94" s="148"/>
      <c r="F94" s="149"/>
      <c r="K94" s="150"/>
      <c r="L94" s="151"/>
      <c r="M94" s="151"/>
    </row>
    <row r="95" spans="1:15" s="123" customFormat="1">
      <c r="C95" s="147"/>
      <c r="D95" s="147"/>
      <c r="E95" s="148"/>
      <c r="F95" s="149"/>
      <c r="K95" s="150"/>
      <c r="L95" s="151"/>
      <c r="M95" s="151"/>
    </row>
    <row r="96" spans="1:15" s="123" customFormat="1">
      <c r="C96" s="147"/>
      <c r="D96" s="147"/>
      <c r="E96" s="148"/>
      <c r="F96" s="149"/>
      <c r="K96" s="150"/>
      <c r="L96" s="151"/>
      <c r="M96" s="151"/>
    </row>
    <row r="97" spans="3:13" s="123" customFormat="1">
      <c r="C97" s="147"/>
      <c r="D97" s="147"/>
      <c r="E97" s="148"/>
      <c r="F97" s="149"/>
      <c r="K97" s="150"/>
      <c r="L97" s="151"/>
      <c r="M97" s="151"/>
    </row>
    <row r="98" spans="3:13" s="123" customFormat="1">
      <c r="C98" s="147"/>
      <c r="D98" s="147"/>
      <c r="E98" s="148"/>
      <c r="F98" s="149"/>
      <c r="K98" s="150"/>
      <c r="L98" s="151"/>
      <c r="M98" s="151"/>
    </row>
    <row r="99" spans="3:13" s="123" customFormat="1">
      <c r="C99" s="147"/>
      <c r="D99" s="147"/>
      <c r="E99" s="148"/>
      <c r="F99" s="149"/>
      <c r="K99" s="150"/>
      <c r="L99" s="151"/>
      <c r="M99" s="151"/>
    </row>
    <row r="100" spans="3:13" s="123" customFormat="1">
      <c r="C100" s="147"/>
      <c r="D100" s="147"/>
      <c r="E100" s="148"/>
      <c r="F100" s="149"/>
      <c r="K100" s="150"/>
      <c r="L100" s="151"/>
      <c r="M100" s="151"/>
    </row>
    <row r="101" spans="3:13" s="123" customFormat="1">
      <c r="C101" s="147"/>
      <c r="D101" s="147"/>
      <c r="E101" s="148"/>
      <c r="F101" s="149"/>
      <c r="K101" s="150"/>
      <c r="L101" s="151"/>
      <c r="M101" s="151"/>
    </row>
    <row r="102" spans="3:13" s="123" customFormat="1">
      <c r="C102" s="147"/>
      <c r="D102" s="147"/>
      <c r="E102" s="148"/>
      <c r="F102" s="149"/>
      <c r="K102" s="150"/>
      <c r="L102" s="151"/>
      <c r="M102" s="151"/>
    </row>
    <row r="103" spans="3:13" s="123" customFormat="1">
      <c r="C103" s="147"/>
      <c r="D103" s="147"/>
      <c r="E103" s="148"/>
      <c r="F103" s="149"/>
      <c r="K103" s="150"/>
      <c r="L103" s="151"/>
      <c r="M103" s="151"/>
    </row>
    <row r="104" spans="3:13" s="123" customFormat="1">
      <c r="C104" s="147"/>
      <c r="D104" s="147"/>
      <c r="E104" s="148"/>
      <c r="F104" s="149"/>
      <c r="K104" s="150"/>
      <c r="L104" s="151"/>
      <c r="M104" s="151"/>
    </row>
    <row r="105" spans="3:13" s="123" customFormat="1">
      <c r="C105" s="147"/>
      <c r="D105" s="147"/>
      <c r="E105" s="148"/>
      <c r="F105" s="149"/>
      <c r="K105" s="150"/>
      <c r="L105" s="151"/>
      <c r="M105" s="151"/>
    </row>
    <row r="106" spans="3:13" s="123" customFormat="1">
      <c r="C106" s="147"/>
      <c r="D106" s="147"/>
      <c r="E106" s="148"/>
      <c r="F106" s="149"/>
      <c r="K106" s="150"/>
      <c r="L106" s="151"/>
      <c r="M106" s="151"/>
    </row>
    <row r="107" spans="3:13" s="123" customFormat="1">
      <c r="C107" s="147"/>
      <c r="D107" s="147"/>
      <c r="E107" s="148"/>
      <c r="F107" s="149"/>
      <c r="K107" s="150"/>
      <c r="L107" s="151"/>
      <c r="M107" s="151"/>
    </row>
    <row r="108" spans="3:13" s="123" customFormat="1">
      <c r="C108" s="147"/>
      <c r="D108" s="147"/>
      <c r="E108" s="148"/>
      <c r="F108" s="149"/>
      <c r="K108" s="150"/>
      <c r="L108" s="151"/>
      <c r="M108" s="151"/>
    </row>
    <row r="109" spans="3:13" s="123" customFormat="1">
      <c r="C109" s="147"/>
      <c r="D109" s="147"/>
      <c r="E109" s="148"/>
      <c r="F109" s="149"/>
      <c r="K109" s="150"/>
      <c r="L109" s="151"/>
      <c r="M109" s="151"/>
    </row>
    <row r="110" spans="3:13" s="123" customFormat="1">
      <c r="C110" s="147"/>
      <c r="D110" s="147"/>
      <c r="E110" s="148"/>
      <c r="F110" s="149"/>
      <c r="K110" s="150"/>
      <c r="L110" s="151"/>
      <c r="M110" s="151"/>
    </row>
    <row r="111" spans="3:13" s="123" customFormat="1">
      <c r="C111" s="147"/>
      <c r="D111" s="147"/>
      <c r="E111" s="148"/>
      <c r="F111" s="149"/>
      <c r="K111" s="150"/>
      <c r="L111" s="151"/>
      <c r="M111" s="151"/>
    </row>
    <row r="112" spans="3:13" s="123" customFormat="1">
      <c r="C112" s="147"/>
      <c r="D112" s="147"/>
      <c r="E112" s="148"/>
      <c r="F112" s="149"/>
      <c r="K112" s="150"/>
      <c r="L112" s="151"/>
      <c r="M112" s="151"/>
    </row>
    <row r="113" spans="3:13" s="123" customFormat="1">
      <c r="C113" s="147"/>
      <c r="D113" s="147"/>
      <c r="E113" s="148"/>
      <c r="F113" s="149"/>
      <c r="K113" s="150"/>
      <c r="L113" s="151"/>
      <c r="M113" s="151"/>
    </row>
    <row r="114" spans="3:13" s="123" customFormat="1">
      <c r="C114" s="147"/>
      <c r="D114" s="147"/>
      <c r="E114" s="148"/>
      <c r="F114" s="149"/>
      <c r="K114" s="150"/>
      <c r="L114" s="151"/>
      <c r="M114" s="151"/>
    </row>
    <row r="115" spans="3:13" s="123" customFormat="1">
      <c r="C115" s="147"/>
      <c r="D115" s="147"/>
      <c r="E115" s="148"/>
      <c r="F115" s="149"/>
      <c r="K115" s="150"/>
      <c r="L115" s="151"/>
      <c r="M115" s="151"/>
    </row>
    <row r="116" spans="3:13" s="123" customFormat="1">
      <c r="C116" s="147"/>
      <c r="D116" s="147"/>
      <c r="E116" s="148"/>
      <c r="F116" s="149"/>
      <c r="K116" s="150"/>
      <c r="L116" s="151"/>
      <c r="M116" s="151"/>
    </row>
    <row r="117" spans="3:13" s="123" customFormat="1">
      <c r="C117" s="147"/>
      <c r="D117" s="147"/>
      <c r="E117" s="148"/>
      <c r="F117" s="149"/>
      <c r="K117" s="150"/>
      <c r="L117" s="151"/>
      <c r="M117" s="151"/>
    </row>
    <row r="118" spans="3:13" s="123" customFormat="1">
      <c r="C118" s="147"/>
      <c r="D118" s="147"/>
      <c r="E118" s="148"/>
      <c r="F118" s="149"/>
      <c r="K118" s="150"/>
      <c r="L118" s="151"/>
      <c r="M118" s="151"/>
    </row>
    <row r="119" spans="3:13" s="123" customFormat="1">
      <c r="C119" s="147"/>
      <c r="D119" s="147"/>
      <c r="E119" s="148"/>
      <c r="F119" s="149"/>
      <c r="K119" s="150"/>
      <c r="L119" s="151"/>
      <c r="M119" s="151"/>
    </row>
    <row r="120" spans="3:13" s="123" customFormat="1">
      <c r="C120" s="147"/>
      <c r="D120" s="147"/>
      <c r="E120" s="148"/>
      <c r="F120" s="149"/>
      <c r="K120" s="150"/>
      <c r="L120" s="151"/>
      <c r="M120" s="151"/>
    </row>
    <row r="121" spans="3:13" s="123" customFormat="1">
      <c r="C121" s="147"/>
      <c r="D121" s="147"/>
      <c r="E121" s="148"/>
      <c r="F121" s="149"/>
      <c r="K121" s="150"/>
      <c r="L121" s="151"/>
      <c r="M121" s="151"/>
    </row>
    <row r="122" spans="3:13" s="123" customFormat="1">
      <c r="C122" s="147"/>
      <c r="D122" s="147"/>
      <c r="E122" s="148"/>
      <c r="F122" s="149"/>
      <c r="K122" s="150"/>
      <c r="L122" s="151"/>
      <c r="M122" s="151"/>
    </row>
    <row r="123" spans="3:13" s="123" customFormat="1">
      <c r="C123" s="147"/>
      <c r="D123" s="147"/>
      <c r="E123" s="148"/>
      <c r="F123" s="149"/>
      <c r="K123" s="150"/>
      <c r="L123" s="151"/>
      <c r="M123" s="151"/>
    </row>
    <row r="124" spans="3:13" s="123" customFormat="1">
      <c r="C124" s="147"/>
      <c r="D124" s="147"/>
      <c r="E124" s="148"/>
      <c r="F124" s="149"/>
      <c r="K124" s="150"/>
      <c r="L124" s="151"/>
      <c r="M124" s="151"/>
    </row>
    <row r="125" spans="3:13" s="123" customFormat="1">
      <c r="C125" s="147"/>
      <c r="D125" s="147"/>
      <c r="E125" s="148"/>
      <c r="F125" s="149"/>
      <c r="K125" s="150"/>
      <c r="L125" s="151"/>
      <c r="M125" s="151"/>
    </row>
    <row r="126" spans="3:13" s="123" customFormat="1">
      <c r="C126" s="147"/>
      <c r="D126" s="147"/>
      <c r="E126" s="148"/>
      <c r="F126" s="149"/>
      <c r="K126" s="150"/>
      <c r="L126" s="151"/>
      <c r="M126" s="151"/>
    </row>
    <row r="127" spans="3:13" s="123" customFormat="1">
      <c r="C127" s="147"/>
      <c r="D127" s="147"/>
      <c r="E127" s="148"/>
      <c r="F127" s="149"/>
      <c r="K127" s="150"/>
      <c r="L127" s="151"/>
      <c r="M127" s="151"/>
    </row>
    <row r="128" spans="3:13" s="123" customFormat="1">
      <c r="C128" s="147"/>
      <c r="D128" s="147"/>
      <c r="E128" s="148"/>
      <c r="F128" s="149"/>
      <c r="K128" s="150"/>
      <c r="L128" s="151"/>
      <c r="M128" s="151"/>
    </row>
    <row r="129" spans="3:13" s="123" customFormat="1">
      <c r="C129" s="147"/>
      <c r="D129" s="147"/>
      <c r="E129" s="148"/>
      <c r="F129" s="149"/>
      <c r="K129" s="150"/>
      <c r="L129" s="151"/>
      <c r="M129" s="151"/>
    </row>
    <row r="130" spans="3:13" s="123" customFormat="1">
      <c r="C130" s="147"/>
      <c r="D130" s="147"/>
      <c r="E130" s="148"/>
      <c r="F130" s="149"/>
      <c r="K130" s="150"/>
      <c r="L130" s="151"/>
      <c r="M130" s="151"/>
    </row>
    <row r="131" spans="3:13" s="123" customFormat="1">
      <c r="C131" s="147"/>
      <c r="D131" s="147"/>
      <c r="E131" s="148"/>
      <c r="F131" s="149"/>
      <c r="K131" s="150"/>
      <c r="L131" s="151"/>
      <c r="M131" s="151"/>
    </row>
    <row r="132" spans="3:13" s="123" customFormat="1">
      <c r="C132" s="147"/>
      <c r="D132" s="147"/>
      <c r="E132" s="148"/>
      <c r="F132" s="149"/>
      <c r="K132" s="150"/>
      <c r="L132" s="151"/>
      <c r="M132" s="151"/>
    </row>
    <row r="133" spans="3:13" s="123" customFormat="1">
      <c r="C133" s="147"/>
      <c r="D133" s="147"/>
      <c r="E133" s="148"/>
      <c r="F133" s="149"/>
      <c r="K133" s="150"/>
      <c r="L133" s="151"/>
      <c r="M133" s="151"/>
    </row>
    <row r="134" spans="3:13" s="123" customFormat="1">
      <c r="C134" s="147"/>
      <c r="D134" s="147"/>
      <c r="E134" s="148"/>
      <c r="F134" s="149"/>
      <c r="K134" s="150"/>
      <c r="L134" s="151"/>
      <c r="M134" s="151"/>
    </row>
    <row r="135" spans="3:13" s="123" customFormat="1">
      <c r="C135" s="147"/>
      <c r="D135" s="147"/>
      <c r="E135" s="148"/>
      <c r="F135" s="149"/>
      <c r="K135" s="150"/>
      <c r="L135" s="151"/>
      <c r="M135" s="151"/>
    </row>
    <row r="136" spans="3:13" s="123" customFormat="1">
      <c r="C136" s="147"/>
      <c r="D136" s="147"/>
      <c r="E136" s="148"/>
      <c r="F136" s="149"/>
      <c r="K136" s="150"/>
      <c r="L136" s="151"/>
      <c r="M136" s="151"/>
    </row>
    <row r="137" spans="3:13" s="123" customFormat="1">
      <c r="C137" s="147"/>
      <c r="D137" s="147"/>
      <c r="E137" s="148"/>
      <c r="F137" s="149"/>
      <c r="K137" s="150"/>
      <c r="L137" s="151"/>
      <c r="M137" s="151"/>
    </row>
    <row r="138" spans="3:13" s="123" customFormat="1">
      <c r="C138" s="147"/>
      <c r="D138" s="147"/>
      <c r="E138" s="148"/>
      <c r="F138" s="149"/>
      <c r="K138" s="150"/>
      <c r="L138" s="151"/>
      <c r="M138" s="151"/>
    </row>
    <row r="139" spans="3:13" s="123" customFormat="1">
      <c r="C139" s="147"/>
      <c r="D139" s="147"/>
      <c r="E139" s="148"/>
      <c r="F139" s="149"/>
      <c r="K139" s="150"/>
      <c r="L139" s="151"/>
      <c r="M139" s="151"/>
    </row>
    <row r="140" spans="3:13" s="123" customFormat="1">
      <c r="C140" s="147"/>
      <c r="D140" s="147"/>
      <c r="E140" s="148"/>
      <c r="F140" s="149"/>
      <c r="K140" s="150"/>
      <c r="L140" s="151"/>
      <c r="M140" s="151"/>
    </row>
    <row r="141" spans="3:13" s="123" customFormat="1">
      <c r="C141" s="147"/>
      <c r="D141" s="147"/>
      <c r="E141" s="148"/>
      <c r="F141" s="149"/>
      <c r="K141" s="150"/>
      <c r="L141" s="151"/>
      <c r="M141" s="151"/>
    </row>
    <row r="142" spans="3:13" s="123" customFormat="1">
      <c r="C142" s="147"/>
      <c r="D142" s="147"/>
      <c r="E142" s="148"/>
      <c r="F142" s="149"/>
      <c r="K142" s="150"/>
      <c r="L142" s="151"/>
      <c r="M142" s="151"/>
    </row>
    <row r="143" spans="3:13" s="123" customFormat="1">
      <c r="C143" s="147"/>
      <c r="D143" s="147"/>
      <c r="E143" s="148"/>
      <c r="F143" s="149"/>
      <c r="K143" s="150"/>
      <c r="L143" s="151"/>
      <c r="M143" s="151"/>
    </row>
    <row r="144" spans="3:13" s="123" customFormat="1">
      <c r="C144" s="147"/>
      <c r="D144" s="147"/>
      <c r="E144" s="148"/>
      <c r="F144" s="149"/>
      <c r="K144" s="150"/>
      <c r="L144" s="151"/>
      <c r="M144" s="151"/>
    </row>
    <row r="145" spans="3:13" s="123" customFormat="1">
      <c r="C145" s="147"/>
      <c r="D145" s="147"/>
      <c r="E145" s="148"/>
      <c r="F145" s="149"/>
      <c r="K145" s="150"/>
      <c r="L145" s="151"/>
      <c r="M145" s="151"/>
    </row>
    <row r="146" spans="3:13" s="123" customFormat="1">
      <c r="C146" s="147"/>
      <c r="D146" s="147"/>
      <c r="E146" s="148"/>
      <c r="F146" s="149"/>
      <c r="K146" s="150"/>
      <c r="L146" s="151"/>
      <c r="M146" s="151"/>
    </row>
    <row r="147" spans="3:13" s="123" customFormat="1">
      <c r="C147" s="147"/>
      <c r="D147" s="147"/>
      <c r="E147" s="148"/>
      <c r="F147" s="149"/>
      <c r="K147" s="150"/>
      <c r="L147" s="151"/>
      <c r="M147" s="151"/>
    </row>
    <row r="148" spans="3:13" s="123" customFormat="1">
      <c r="C148" s="147"/>
      <c r="D148" s="147"/>
      <c r="E148" s="148"/>
      <c r="F148" s="149"/>
      <c r="K148" s="150"/>
      <c r="L148" s="151"/>
      <c r="M148" s="151"/>
    </row>
    <row r="149" spans="3:13" s="123" customFormat="1">
      <c r="C149" s="147"/>
      <c r="D149" s="147"/>
      <c r="E149" s="148"/>
      <c r="F149" s="149"/>
      <c r="K149" s="150"/>
      <c r="L149" s="151"/>
      <c r="M149" s="151"/>
    </row>
    <row r="150" spans="3:13" s="123" customFormat="1">
      <c r="C150" s="147"/>
      <c r="D150" s="147"/>
      <c r="E150" s="148"/>
      <c r="F150" s="149"/>
      <c r="K150" s="150"/>
      <c r="L150" s="151"/>
      <c r="M150" s="151"/>
    </row>
    <row r="151" spans="3:13" s="123" customFormat="1">
      <c r="C151" s="147"/>
      <c r="D151" s="147"/>
      <c r="E151" s="148"/>
      <c r="F151" s="149"/>
      <c r="K151" s="150"/>
      <c r="L151" s="151"/>
      <c r="M151" s="151"/>
    </row>
    <row r="152" spans="3:13" s="123" customFormat="1">
      <c r="C152" s="147"/>
      <c r="D152" s="147"/>
      <c r="E152" s="148"/>
      <c r="F152" s="149"/>
      <c r="K152" s="150"/>
      <c r="L152" s="151"/>
      <c r="M152" s="151"/>
    </row>
    <row r="153" spans="3:13" s="123" customFormat="1">
      <c r="C153" s="147"/>
      <c r="D153" s="147"/>
      <c r="E153" s="148"/>
      <c r="F153" s="149"/>
      <c r="K153" s="150"/>
      <c r="L153" s="151"/>
      <c r="M153" s="151"/>
    </row>
    <row r="154" spans="3:13" s="123" customFormat="1">
      <c r="C154" s="147"/>
      <c r="D154" s="147"/>
      <c r="E154" s="148"/>
      <c r="F154" s="149"/>
      <c r="K154" s="150"/>
      <c r="L154" s="151"/>
      <c r="M154" s="151"/>
    </row>
    <row r="155" spans="3:13" s="123" customFormat="1">
      <c r="C155" s="147"/>
      <c r="D155" s="147"/>
      <c r="E155" s="148"/>
      <c r="F155" s="149"/>
      <c r="K155" s="150"/>
      <c r="L155" s="151"/>
      <c r="M155" s="151"/>
    </row>
    <row r="156" spans="3:13" s="123" customFormat="1">
      <c r="C156" s="147"/>
      <c r="D156" s="147"/>
      <c r="E156" s="148"/>
      <c r="F156" s="149"/>
      <c r="K156" s="150"/>
      <c r="L156" s="151"/>
      <c r="M156" s="151"/>
    </row>
    <row r="157" spans="3:13" s="123" customFormat="1">
      <c r="C157" s="147"/>
      <c r="D157" s="147"/>
      <c r="E157" s="148"/>
      <c r="F157" s="149"/>
      <c r="K157" s="150"/>
      <c r="L157" s="151"/>
      <c r="M157" s="151"/>
    </row>
    <row r="158" spans="3:13" s="123" customFormat="1">
      <c r="C158" s="147"/>
      <c r="D158" s="147"/>
      <c r="E158" s="148"/>
      <c r="F158" s="149"/>
      <c r="K158" s="150"/>
      <c r="L158" s="151"/>
      <c r="M158" s="151"/>
    </row>
    <row r="159" spans="3:13" s="123" customFormat="1">
      <c r="C159" s="147"/>
      <c r="D159" s="147"/>
      <c r="E159" s="148"/>
      <c r="F159" s="149"/>
      <c r="K159" s="150"/>
      <c r="L159" s="151"/>
      <c r="M159" s="151"/>
    </row>
    <row r="160" spans="3:13" s="123" customFormat="1">
      <c r="C160" s="147"/>
      <c r="D160" s="147"/>
      <c r="E160" s="148"/>
      <c r="F160" s="149"/>
      <c r="K160" s="150"/>
      <c r="L160" s="151"/>
      <c r="M160" s="151"/>
    </row>
    <row r="161" spans="3:13" s="123" customFormat="1">
      <c r="C161" s="147"/>
      <c r="D161" s="147"/>
      <c r="E161" s="148"/>
      <c r="F161" s="149"/>
      <c r="K161" s="150"/>
      <c r="L161" s="151"/>
      <c r="M161" s="151"/>
    </row>
    <row r="162" spans="3:13" s="123" customFormat="1">
      <c r="C162" s="147"/>
      <c r="D162" s="147"/>
      <c r="E162" s="148"/>
      <c r="F162" s="149"/>
      <c r="K162" s="150"/>
      <c r="L162" s="151"/>
      <c r="M162" s="151"/>
    </row>
    <row r="163" spans="3:13" s="123" customFormat="1">
      <c r="C163" s="147"/>
      <c r="D163" s="147"/>
      <c r="E163" s="148"/>
      <c r="F163" s="149"/>
      <c r="K163" s="150"/>
      <c r="L163" s="151"/>
      <c r="M163" s="151"/>
    </row>
    <row r="164" spans="3:13" s="123" customFormat="1">
      <c r="C164" s="147"/>
      <c r="D164" s="147"/>
      <c r="E164" s="148"/>
      <c r="F164" s="149"/>
      <c r="K164" s="150"/>
      <c r="L164" s="151"/>
      <c r="M164" s="151"/>
    </row>
    <row r="165" spans="3:13" s="123" customFormat="1">
      <c r="C165" s="147"/>
      <c r="D165" s="147"/>
      <c r="E165" s="148"/>
      <c r="F165" s="149"/>
      <c r="K165" s="150"/>
      <c r="L165" s="151"/>
      <c r="M165" s="151"/>
    </row>
    <row r="166" spans="3:13" s="123" customFormat="1">
      <c r="C166" s="147"/>
      <c r="D166" s="147"/>
      <c r="E166" s="148"/>
      <c r="F166" s="149"/>
      <c r="K166" s="150"/>
      <c r="L166" s="151"/>
      <c r="M166" s="151"/>
    </row>
    <row r="167" spans="3:13" s="123" customFormat="1">
      <c r="C167" s="147"/>
      <c r="D167" s="147"/>
      <c r="E167" s="148"/>
      <c r="F167" s="149"/>
      <c r="K167" s="150"/>
      <c r="L167" s="151"/>
      <c r="M167" s="151"/>
    </row>
    <row r="168" spans="3:13" s="123" customFormat="1">
      <c r="C168" s="147"/>
      <c r="D168" s="147"/>
      <c r="E168" s="148"/>
      <c r="F168" s="149"/>
      <c r="K168" s="150"/>
      <c r="L168" s="151"/>
      <c r="M168" s="151"/>
    </row>
    <row r="169" spans="3:13" s="123" customFormat="1">
      <c r="C169" s="147"/>
      <c r="D169" s="147"/>
      <c r="E169" s="148"/>
      <c r="F169" s="149"/>
      <c r="K169" s="150"/>
      <c r="L169" s="151"/>
      <c r="M169" s="151"/>
    </row>
    <row r="170" spans="3:13" s="123" customFormat="1">
      <c r="C170" s="147"/>
      <c r="D170" s="147"/>
      <c r="E170" s="148"/>
      <c r="F170" s="149"/>
      <c r="K170" s="150"/>
      <c r="L170" s="151"/>
      <c r="M170" s="151"/>
    </row>
    <row r="171" spans="3:13" s="123" customFormat="1">
      <c r="C171" s="147"/>
      <c r="D171" s="147"/>
      <c r="E171" s="148"/>
      <c r="F171" s="149"/>
      <c r="K171" s="150"/>
      <c r="L171" s="151"/>
      <c r="M171" s="151"/>
    </row>
    <row r="172" spans="3:13" s="123" customFormat="1">
      <c r="C172" s="147"/>
      <c r="D172" s="147"/>
      <c r="E172" s="148"/>
      <c r="F172" s="149"/>
      <c r="K172" s="150"/>
      <c r="L172" s="151"/>
      <c r="M172" s="151"/>
    </row>
    <row r="173" spans="3:13" s="123" customFormat="1">
      <c r="C173" s="147"/>
      <c r="D173" s="147"/>
      <c r="E173" s="148"/>
      <c r="F173" s="149"/>
      <c r="K173" s="150"/>
      <c r="L173" s="151"/>
      <c r="M173" s="151"/>
    </row>
    <row r="174" spans="3:13" s="123" customFormat="1">
      <c r="C174" s="147"/>
      <c r="D174" s="147"/>
      <c r="E174" s="148"/>
      <c r="F174" s="149"/>
      <c r="K174" s="150"/>
      <c r="L174" s="151"/>
      <c r="M174" s="151"/>
    </row>
    <row r="175" spans="3:13" s="123" customFormat="1">
      <c r="C175" s="147"/>
      <c r="D175" s="147"/>
      <c r="E175" s="148"/>
      <c r="F175" s="149"/>
      <c r="K175" s="150"/>
      <c r="L175" s="151"/>
      <c r="M175" s="151"/>
    </row>
    <row r="176" spans="3:13" s="123" customFormat="1">
      <c r="C176" s="147"/>
      <c r="D176" s="147"/>
      <c r="E176" s="148"/>
      <c r="F176" s="149"/>
      <c r="K176" s="150"/>
      <c r="L176" s="151"/>
      <c r="M176" s="151"/>
    </row>
    <row r="177" spans="3:13" s="123" customFormat="1">
      <c r="C177" s="147"/>
      <c r="D177" s="147"/>
      <c r="E177" s="148"/>
      <c r="F177" s="149"/>
      <c r="K177" s="150"/>
      <c r="L177" s="151"/>
      <c r="M177" s="151"/>
    </row>
    <row r="178" spans="3:13" s="123" customFormat="1">
      <c r="C178" s="147"/>
      <c r="D178" s="147"/>
      <c r="E178" s="148"/>
      <c r="F178" s="149"/>
      <c r="K178" s="150"/>
      <c r="L178" s="151"/>
      <c r="M178" s="151"/>
    </row>
    <row r="179" spans="3:13" s="123" customFormat="1">
      <c r="C179" s="147"/>
      <c r="D179" s="147"/>
      <c r="E179" s="148"/>
      <c r="F179" s="149"/>
      <c r="K179" s="150"/>
      <c r="L179" s="151"/>
      <c r="M179" s="151"/>
    </row>
    <row r="180" spans="3:13" s="123" customFormat="1">
      <c r="C180" s="147"/>
      <c r="D180" s="147"/>
      <c r="E180" s="148"/>
      <c r="F180" s="149"/>
      <c r="K180" s="150"/>
      <c r="L180" s="151"/>
      <c r="M180" s="151"/>
    </row>
    <row r="181" spans="3:13" s="123" customFormat="1">
      <c r="C181" s="147"/>
      <c r="D181" s="147"/>
      <c r="E181" s="148"/>
      <c r="F181" s="149"/>
      <c r="K181" s="150"/>
      <c r="L181" s="151"/>
      <c r="M181" s="151"/>
    </row>
    <row r="182" spans="3:13" s="123" customFormat="1">
      <c r="C182" s="147"/>
      <c r="D182" s="147"/>
      <c r="E182" s="148"/>
      <c r="F182" s="149"/>
      <c r="K182" s="150"/>
      <c r="L182" s="151"/>
      <c r="M182" s="151"/>
    </row>
    <row r="183" spans="3:13" s="123" customFormat="1">
      <c r="C183" s="147"/>
      <c r="D183" s="147"/>
      <c r="E183" s="148"/>
      <c r="F183" s="149"/>
      <c r="K183" s="150"/>
      <c r="L183" s="151"/>
      <c r="M183" s="151"/>
    </row>
    <row r="184" spans="3:13" s="123" customFormat="1">
      <c r="C184" s="147"/>
      <c r="D184" s="147"/>
      <c r="E184" s="148"/>
      <c r="F184" s="149"/>
      <c r="K184" s="150"/>
      <c r="L184" s="151"/>
      <c r="M184" s="151"/>
    </row>
    <row r="185" spans="3:13" s="123" customFormat="1">
      <c r="C185" s="147"/>
      <c r="D185" s="147"/>
      <c r="E185" s="148"/>
      <c r="F185" s="149"/>
      <c r="K185" s="150"/>
      <c r="L185" s="151"/>
      <c r="M185" s="151"/>
    </row>
    <row r="186" spans="3:13" s="123" customFormat="1">
      <c r="C186" s="147"/>
      <c r="D186" s="147"/>
      <c r="E186" s="148"/>
      <c r="F186" s="149"/>
      <c r="K186" s="150"/>
      <c r="L186" s="151"/>
      <c r="M186" s="151"/>
    </row>
    <row r="187" spans="3:13" s="123" customFormat="1">
      <c r="C187" s="147"/>
      <c r="D187" s="147"/>
      <c r="E187" s="148"/>
      <c r="F187" s="149"/>
      <c r="K187" s="150"/>
      <c r="L187" s="151"/>
      <c r="M187" s="151"/>
    </row>
    <row r="188" spans="3:13" s="123" customFormat="1">
      <c r="C188" s="147"/>
      <c r="D188" s="147"/>
      <c r="E188" s="148"/>
      <c r="F188" s="149"/>
      <c r="K188" s="150"/>
      <c r="L188" s="151"/>
      <c r="M188" s="151"/>
    </row>
    <row r="189" spans="3:13" s="123" customFormat="1">
      <c r="C189" s="147"/>
      <c r="D189" s="147"/>
      <c r="E189" s="148"/>
      <c r="F189" s="149"/>
      <c r="K189" s="150"/>
      <c r="L189" s="151"/>
      <c r="M189" s="151"/>
    </row>
    <row r="190" spans="3:13" s="123" customFormat="1">
      <c r="C190" s="147"/>
      <c r="D190" s="147"/>
      <c r="E190" s="148"/>
      <c r="F190" s="149"/>
      <c r="K190" s="150"/>
      <c r="L190" s="151"/>
      <c r="M190" s="151"/>
    </row>
    <row r="191" spans="3:13" s="123" customFormat="1">
      <c r="C191" s="147"/>
      <c r="D191" s="147"/>
      <c r="E191" s="148"/>
      <c r="F191" s="149"/>
      <c r="K191" s="150"/>
      <c r="L191" s="151"/>
      <c r="M191" s="151"/>
    </row>
    <row r="192" spans="3:13" s="123" customFormat="1">
      <c r="C192" s="147"/>
      <c r="D192" s="147"/>
      <c r="E192" s="148"/>
      <c r="F192" s="149"/>
      <c r="K192" s="150"/>
      <c r="L192" s="151"/>
      <c r="M192" s="151"/>
    </row>
    <row r="193" spans="1:15" s="123" customFormat="1">
      <c r="C193" s="147"/>
      <c r="D193" s="147"/>
      <c r="E193" s="148"/>
      <c r="F193" s="149"/>
      <c r="K193" s="150"/>
      <c r="L193" s="151"/>
      <c r="M193" s="151"/>
    </row>
    <row r="194" spans="1:15" s="123" customFormat="1">
      <c r="C194" s="147"/>
      <c r="D194" s="147"/>
      <c r="E194" s="148"/>
      <c r="F194" s="149"/>
      <c r="K194" s="150"/>
      <c r="L194" s="151"/>
      <c r="M194" s="151"/>
    </row>
    <row r="195" spans="1:15" s="123" customFormat="1">
      <c r="C195" s="147"/>
      <c r="D195" s="147"/>
      <c r="E195" s="148"/>
      <c r="F195" s="149"/>
      <c r="K195" s="150"/>
      <c r="L195" s="151"/>
      <c r="M195" s="151"/>
    </row>
    <row r="196" spans="1:15" s="123" customFormat="1">
      <c r="C196" s="147"/>
      <c r="D196" s="147"/>
      <c r="E196" s="148"/>
      <c r="F196" s="149"/>
      <c r="K196" s="150"/>
      <c r="L196" s="151"/>
      <c r="M196" s="151"/>
    </row>
    <row r="197" spans="1:15" s="123" customFormat="1">
      <c r="C197" s="147"/>
      <c r="D197" s="147"/>
      <c r="E197" s="148"/>
      <c r="F197" s="149"/>
      <c r="K197" s="150"/>
      <c r="L197" s="151"/>
      <c r="M197" s="151"/>
    </row>
    <row r="198" spans="1:15" s="123" customFormat="1">
      <c r="C198" s="147"/>
      <c r="D198" s="147"/>
      <c r="E198" s="148"/>
      <c r="F198" s="149"/>
      <c r="K198" s="150"/>
      <c r="L198" s="151"/>
      <c r="M198" s="151"/>
    </row>
    <row r="199" spans="1:15" s="123" customFormat="1">
      <c r="C199" s="147"/>
      <c r="D199" s="147"/>
      <c r="E199" s="148"/>
      <c r="F199" s="149"/>
      <c r="K199" s="150"/>
      <c r="L199" s="151"/>
      <c r="M199" s="151"/>
    </row>
    <row r="200" spans="1:15" s="123" customFormat="1">
      <c r="C200" s="147"/>
      <c r="D200" s="147"/>
      <c r="E200" s="148"/>
      <c r="F200" s="149"/>
      <c r="K200" s="150"/>
      <c r="L200" s="151"/>
      <c r="M200" s="151"/>
    </row>
    <row r="201" spans="1:15" s="123" customFormat="1">
      <c r="C201" s="147"/>
      <c r="D201" s="147"/>
      <c r="E201" s="148"/>
      <c r="F201" s="149"/>
      <c r="K201" s="150"/>
      <c r="L201" s="151"/>
      <c r="M201" s="151"/>
    </row>
    <row r="202" spans="1:15" s="123" customFormat="1">
      <c r="C202" s="147"/>
      <c r="D202" s="147"/>
      <c r="E202" s="148"/>
      <c r="F202" s="149"/>
      <c r="K202" s="150"/>
      <c r="L202" s="151"/>
      <c r="M202" s="151"/>
    </row>
    <row r="203" spans="1:15" s="123" customFormat="1">
      <c r="A203" s="124"/>
      <c r="B203" s="124"/>
      <c r="C203" s="152"/>
      <c r="D203" s="152"/>
      <c r="E203" s="153"/>
      <c r="F203" s="154"/>
      <c r="G203" s="124"/>
      <c r="H203" s="124"/>
      <c r="I203" s="124"/>
      <c r="J203" s="124"/>
      <c r="K203" s="155"/>
      <c r="L203" s="156"/>
      <c r="M203" s="156"/>
      <c r="N203" s="124"/>
      <c r="O203" s="124"/>
    </row>
    <row r="204" spans="1:15" s="123" customFormat="1">
      <c r="A204" s="124"/>
      <c r="B204" s="124"/>
      <c r="C204" s="152"/>
      <c r="D204" s="152"/>
      <c r="E204" s="153"/>
      <c r="F204" s="154"/>
      <c r="G204" s="124"/>
      <c r="H204" s="124"/>
      <c r="I204" s="124"/>
      <c r="J204" s="124"/>
      <c r="K204" s="155"/>
      <c r="L204" s="156"/>
      <c r="M204" s="156"/>
      <c r="N204" s="124"/>
      <c r="O204" s="124"/>
    </row>
    <row r="205" spans="1:15" s="123" customFormat="1">
      <c r="A205" s="124"/>
      <c r="B205" s="124"/>
      <c r="C205" s="152"/>
      <c r="D205" s="152"/>
      <c r="E205" s="153"/>
      <c r="F205" s="154"/>
      <c r="G205" s="124"/>
      <c r="H205" s="124"/>
      <c r="I205" s="124"/>
      <c r="J205" s="124"/>
      <c r="K205" s="155"/>
      <c r="L205" s="156"/>
      <c r="M205" s="156"/>
      <c r="N205" s="124"/>
      <c r="O205" s="124"/>
    </row>
    <row r="206" spans="1:15" s="123" customFormat="1">
      <c r="A206" s="124"/>
      <c r="B206" s="124"/>
      <c r="C206" s="152"/>
      <c r="D206" s="152"/>
      <c r="E206" s="153"/>
      <c r="F206" s="154"/>
      <c r="G206" s="124"/>
      <c r="H206" s="124"/>
      <c r="I206" s="124"/>
      <c r="J206" s="124"/>
      <c r="K206" s="155"/>
      <c r="L206" s="156"/>
      <c r="M206" s="156"/>
      <c r="N206" s="124"/>
      <c r="O206" s="124"/>
    </row>
    <row r="207" spans="1:15" s="123" customFormat="1">
      <c r="A207" s="124"/>
      <c r="B207" s="124"/>
      <c r="C207" s="152"/>
      <c r="D207" s="152"/>
      <c r="E207" s="153"/>
      <c r="F207" s="154"/>
      <c r="G207" s="124"/>
      <c r="H207" s="124"/>
      <c r="I207" s="124"/>
      <c r="J207" s="124"/>
      <c r="K207" s="155"/>
      <c r="L207" s="156"/>
      <c r="M207" s="156"/>
      <c r="N207" s="124"/>
      <c r="O207" s="124"/>
    </row>
    <row r="208" spans="1:15" s="123" customFormat="1">
      <c r="A208" s="124"/>
      <c r="B208" s="124"/>
      <c r="C208" s="152"/>
      <c r="D208" s="124"/>
      <c r="E208" s="153"/>
      <c r="F208" s="154"/>
      <c r="G208" s="124"/>
      <c r="H208" s="124"/>
      <c r="I208" s="124"/>
      <c r="J208" s="124"/>
      <c r="K208" s="124"/>
      <c r="L208" s="124"/>
      <c r="M208" s="124"/>
      <c r="N208" s="124"/>
      <c r="O208" s="124"/>
    </row>
    <row r="209" spans="1:15" s="123" customFormat="1">
      <c r="A209" s="124"/>
      <c r="B209" s="124"/>
      <c r="C209" s="152"/>
      <c r="D209" s="124"/>
      <c r="E209" s="153"/>
      <c r="F209" s="154"/>
      <c r="G209" s="124"/>
      <c r="H209" s="124"/>
      <c r="I209" s="124"/>
      <c r="J209" s="124"/>
      <c r="K209" s="124"/>
      <c r="L209" s="124"/>
      <c r="M209" s="124"/>
      <c r="N209" s="124"/>
      <c r="O209" s="124"/>
    </row>
    <row r="210" spans="1:15" s="123" customFormat="1">
      <c r="A210" s="124"/>
      <c r="B210" s="124"/>
      <c r="C210" s="152"/>
      <c r="D210" s="124"/>
      <c r="E210" s="153"/>
      <c r="F210" s="154"/>
      <c r="G210" s="124"/>
      <c r="H210" s="124"/>
      <c r="I210" s="124"/>
      <c r="J210" s="124"/>
      <c r="K210" s="124"/>
      <c r="L210" s="124"/>
      <c r="M210" s="124"/>
      <c r="N210" s="124"/>
      <c r="O210" s="124"/>
    </row>
    <row r="211" spans="1:15" s="123" customFormat="1">
      <c r="A211" s="124"/>
      <c r="B211" s="124"/>
      <c r="C211" s="152"/>
      <c r="D211" s="124"/>
      <c r="E211" s="153"/>
      <c r="F211" s="154"/>
      <c r="G211" s="124"/>
      <c r="H211" s="124"/>
      <c r="I211" s="124"/>
      <c r="J211" s="124"/>
      <c r="K211" s="124"/>
      <c r="L211" s="124"/>
      <c r="M211" s="124"/>
      <c r="N211" s="124"/>
      <c r="O211" s="124"/>
    </row>
    <row r="212" spans="1:15" s="123" customFormat="1">
      <c r="A212" s="124"/>
      <c r="B212" s="124"/>
      <c r="C212" s="152"/>
      <c r="D212" s="124"/>
      <c r="E212" s="153"/>
      <c r="F212" s="154"/>
      <c r="G212" s="124"/>
      <c r="H212" s="124"/>
      <c r="I212" s="124"/>
      <c r="J212" s="124"/>
      <c r="K212" s="124"/>
      <c r="L212" s="124"/>
      <c r="M212" s="124"/>
      <c r="N212" s="124"/>
      <c r="O212" s="124"/>
    </row>
    <row r="213" spans="1:15" s="123" customFormat="1">
      <c r="A213" s="124"/>
      <c r="B213" s="124"/>
      <c r="C213" s="152"/>
      <c r="D213" s="124"/>
      <c r="E213" s="153"/>
      <c r="F213" s="154"/>
      <c r="G213" s="124"/>
      <c r="H213" s="124"/>
      <c r="I213" s="124"/>
      <c r="J213" s="124"/>
      <c r="K213" s="124"/>
      <c r="L213" s="124"/>
      <c r="M213" s="124"/>
      <c r="N213" s="124"/>
      <c r="O213" s="124"/>
    </row>
    <row r="214" spans="1:15" s="123" customFormat="1">
      <c r="A214" s="124"/>
      <c r="B214" s="124"/>
      <c r="C214" s="152"/>
      <c r="D214" s="124"/>
      <c r="E214" s="153"/>
      <c r="F214" s="154"/>
      <c r="G214" s="124"/>
      <c r="H214" s="124"/>
      <c r="I214" s="124"/>
      <c r="J214" s="124"/>
      <c r="K214" s="124"/>
      <c r="L214" s="124"/>
      <c r="M214" s="124"/>
      <c r="N214" s="124"/>
      <c r="O214" s="124"/>
    </row>
    <row r="215" spans="1:15" s="123" customFormat="1">
      <c r="A215" s="124"/>
      <c r="B215" s="124"/>
      <c r="C215" s="152"/>
      <c r="D215" s="124"/>
      <c r="E215" s="153"/>
      <c r="F215" s="154"/>
      <c r="G215" s="124"/>
      <c r="H215" s="124"/>
      <c r="I215" s="124"/>
      <c r="J215" s="124"/>
      <c r="K215" s="124"/>
      <c r="L215" s="124"/>
      <c r="M215" s="124"/>
      <c r="N215" s="124"/>
      <c r="O215" s="124"/>
    </row>
    <row r="216" spans="1:15" s="123" customFormat="1">
      <c r="A216" s="124"/>
      <c r="B216" s="124"/>
      <c r="C216" s="152"/>
      <c r="D216" s="124"/>
      <c r="E216" s="153"/>
      <c r="F216" s="154"/>
      <c r="G216" s="124"/>
      <c r="H216" s="124"/>
      <c r="I216" s="124"/>
      <c r="J216" s="124"/>
      <c r="K216" s="124"/>
      <c r="L216" s="124"/>
      <c r="M216" s="124"/>
      <c r="N216" s="124"/>
      <c r="O216" s="124"/>
    </row>
    <row r="217" spans="1:15" s="123" customFormat="1">
      <c r="A217" s="124"/>
      <c r="B217" s="124"/>
      <c r="C217" s="152"/>
      <c r="D217" s="124"/>
      <c r="E217" s="153"/>
      <c r="F217" s="154"/>
      <c r="G217" s="124"/>
      <c r="H217" s="124"/>
      <c r="I217" s="124"/>
      <c r="J217" s="124"/>
      <c r="K217" s="124"/>
      <c r="L217" s="124"/>
      <c r="M217" s="124"/>
      <c r="N217" s="124"/>
      <c r="O217" s="124"/>
    </row>
    <row r="218" spans="1:15" s="123" customFormat="1">
      <c r="A218" s="124"/>
      <c r="B218" s="124"/>
      <c r="C218" s="152"/>
      <c r="D218" s="124"/>
      <c r="E218" s="153"/>
      <c r="F218" s="154"/>
      <c r="G218" s="124"/>
      <c r="H218" s="124"/>
      <c r="I218" s="124"/>
      <c r="J218" s="124"/>
      <c r="K218" s="124"/>
      <c r="L218" s="124"/>
      <c r="M218" s="124"/>
      <c r="N218" s="124"/>
      <c r="O218" s="124"/>
    </row>
    <row r="219" spans="1:15" s="123" customFormat="1">
      <c r="A219" s="124"/>
      <c r="B219" s="124"/>
      <c r="C219" s="152"/>
      <c r="D219" s="124"/>
      <c r="E219" s="153"/>
      <c r="F219" s="154"/>
      <c r="G219" s="124"/>
      <c r="H219" s="124"/>
      <c r="I219" s="124"/>
      <c r="J219" s="124"/>
      <c r="K219" s="124"/>
      <c r="L219" s="124"/>
      <c r="M219" s="124"/>
      <c r="N219" s="124"/>
      <c r="O219" s="124"/>
    </row>
    <row r="220" spans="1:15" s="123" customFormat="1">
      <c r="A220" s="124"/>
      <c r="B220" s="124"/>
      <c r="C220" s="152"/>
      <c r="D220" s="124"/>
      <c r="E220" s="153"/>
      <c r="F220" s="154"/>
      <c r="G220" s="124"/>
      <c r="H220" s="124"/>
      <c r="I220" s="124"/>
      <c r="J220" s="124"/>
      <c r="K220" s="124"/>
      <c r="L220" s="124"/>
      <c r="M220" s="124"/>
      <c r="N220" s="124"/>
      <c r="O220" s="124"/>
    </row>
    <row r="221" spans="1:15" s="123" customFormat="1">
      <c r="A221" s="124"/>
      <c r="B221" s="124"/>
      <c r="C221" s="152"/>
      <c r="D221" s="124"/>
      <c r="E221" s="153"/>
      <c r="F221" s="154"/>
      <c r="G221" s="124"/>
      <c r="H221" s="124"/>
      <c r="I221" s="124"/>
      <c r="J221" s="124"/>
      <c r="K221" s="124"/>
      <c r="L221" s="124"/>
      <c r="M221" s="124"/>
      <c r="N221" s="124"/>
      <c r="O221" s="124"/>
    </row>
    <row r="222" spans="1:15" s="123" customFormat="1">
      <c r="A222" s="124"/>
      <c r="B222" s="124"/>
      <c r="C222" s="152"/>
      <c r="D222" s="124"/>
      <c r="E222" s="153"/>
      <c r="F222" s="154"/>
      <c r="G222" s="124"/>
      <c r="H222" s="124"/>
      <c r="I222" s="124"/>
      <c r="J222" s="124"/>
      <c r="K222" s="124"/>
      <c r="L222" s="124"/>
      <c r="M222" s="124"/>
      <c r="N222" s="124"/>
      <c r="O222" s="124"/>
    </row>
    <row r="223" spans="1:15" s="123" customFormat="1">
      <c r="A223" s="124"/>
      <c r="B223" s="124"/>
      <c r="C223" s="152"/>
      <c r="D223" s="124"/>
      <c r="E223" s="153"/>
      <c r="F223" s="154"/>
      <c r="G223" s="124"/>
      <c r="H223" s="124"/>
      <c r="I223" s="124"/>
      <c r="J223" s="124"/>
      <c r="K223" s="124"/>
      <c r="L223" s="124"/>
      <c r="M223" s="124"/>
      <c r="N223" s="124"/>
      <c r="O223" s="124"/>
    </row>
    <row r="224" spans="1:15" s="123" customFormat="1">
      <c r="A224" s="124"/>
      <c r="B224" s="124"/>
      <c r="C224" s="152"/>
      <c r="D224" s="124"/>
      <c r="E224" s="153"/>
      <c r="F224" s="154"/>
      <c r="G224" s="124"/>
      <c r="H224" s="124"/>
      <c r="I224" s="124"/>
      <c r="J224" s="124"/>
      <c r="K224" s="124"/>
      <c r="L224" s="124"/>
      <c r="M224" s="124"/>
      <c r="N224" s="124"/>
      <c r="O224" s="124"/>
    </row>
    <row r="225" spans="1:15" s="123" customFormat="1">
      <c r="A225" s="124"/>
      <c r="B225" s="124"/>
      <c r="C225" s="152"/>
      <c r="D225" s="124"/>
      <c r="E225" s="153"/>
      <c r="F225" s="154"/>
      <c r="G225" s="124"/>
      <c r="H225" s="124"/>
      <c r="I225" s="124"/>
      <c r="J225" s="124"/>
      <c r="K225" s="124"/>
      <c r="L225" s="124"/>
      <c r="M225" s="124"/>
      <c r="N225" s="124"/>
      <c r="O225" s="124"/>
    </row>
    <row r="226" spans="1:15" s="123" customFormat="1">
      <c r="A226" s="124"/>
      <c r="B226" s="124"/>
      <c r="C226" s="152"/>
      <c r="D226" s="124"/>
      <c r="E226" s="153"/>
      <c r="F226" s="154"/>
      <c r="G226" s="124"/>
      <c r="H226" s="124"/>
      <c r="I226" s="124"/>
      <c r="J226" s="124"/>
      <c r="K226" s="124"/>
      <c r="L226" s="124"/>
      <c r="M226" s="124"/>
      <c r="N226" s="124"/>
      <c r="O226" s="124"/>
    </row>
    <row r="227" spans="1:15" s="123" customFormat="1">
      <c r="A227" s="124"/>
      <c r="B227" s="124"/>
      <c r="C227" s="152"/>
      <c r="D227" s="124"/>
      <c r="E227" s="153"/>
      <c r="F227" s="154"/>
      <c r="G227" s="124"/>
      <c r="H227" s="124"/>
      <c r="I227" s="124"/>
      <c r="J227" s="124"/>
      <c r="K227" s="124"/>
      <c r="L227" s="124"/>
      <c r="M227" s="124"/>
      <c r="N227" s="124"/>
      <c r="O227" s="124"/>
    </row>
    <row r="228" spans="1:15" s="123" customFormat="1">
      <c r="A228" s="124"/>
      <c r="B228" s="124"/>
      <c r="C228" s="152"/>
      <c r="D228" s="124"/>
      <c r="E228" s="153"/>
      <c r="F228" s="154"/>
      <c r="G228" s="124"/>
      <c r="H228" s="124"/>
      <c r="I228" s="124"/>
      <c r="J228" s="124"/>
      <c r="K228" s="124"/>
      <c r="L228" s="124"/>
      <c r="M228" s="124"/>
      <c r="N228" s="124"/>
      <c r="O228" s="124"/>
    </row>
    <row r="229" spans="1:15" s="123" customFormat="1">
      <c r="A229" s="124"/>
      <c r="B229" s="124"/>
      <c r="C229" s="152"/>
      <c r="D229" s="124"/>
      <c r="E229" s="153"/>
      <c r="F229" s="154"/>
      <c r="G229" s="124"/>
      <c r="H229" s="124"/>
      <c r="I229" s="124"/>
      <c r="J229" s="124"/>
      <c r="K229" s="124"/>
      <c r="L229" s="124"/>
      <c r="M229" s="124"/>
      <c r="N229" s="124"/>
      <c r="O229" s="124"/>
    </row>
    <row r="230" spans="1:15" s="123" customFormat="1">
      <c r="A230" s="124"/>
      <c r="B230" s="124"/>
      <c r="C230" s="152"/>
      <c r="D230" s="124"/>
      <c r="E230" s="153"/>
      <c r="F230" s="154"/>
      <c r="G230" s="124"/>
      <c r="H230" s="124"/>
      <c r="I230" s="124"/>
      <c r="J230" s="124"/>
      <c r="K230" s="124"/>
      <c r="L230" s="124"/>
      <c r="M230" s="124"/>
      <c r="N230" s="124"/>
      <c r="O230" s="124"/>
    </row>
    <row r="231" spans="1:15" s="123" customFormat="1">
      <c r="A231" s="124"/>
      <c r="B231" s="124"/>
      <c r="C231" s="152"/>
      <c r="D231" s="124"/>
      <c r="E231" s="153"/>
      <c r="F231" s="154"/>
      <c r="G231" s="124"/>
      <c r="H231" s="124"/>
      <c r="I231" s="124"/>
      <c r="J231" s="124"/>
      <c r="K231" s="124"/>
      <c r="L231" s="124"/>
      <c r="M231" s="124"/>
      <c r="N231" s="124"/>
      <c r="O231" s="124"/>
    </row>
    <row r="232" spans="1:15">
      <c r="D232" s="124"/>
      <c r="E232" s="153"/>
      <c r="F232" s="154"/>
      <c r="G232" s="124"/>
      <c r="H232" s="124"/>
      <c r="I232" s="124"/>
      <c r="J232" s="124"/>
      <c r="K232" s="124"/>
      <c r="L232" s="124"/>
      <c r="M232" s="124"/>
    </row>
    <row r="233" spans="1:15">
      <c r="D233" s="124"/>
      <c r="E233" s="153"/>
      <c r="F233" s="154"/>
      <c r="G233" s="124"/>
      <c r="H233" s="124"/>
      <c r="I233" s="124"/>
      <c r="J233" s="124"/>
      <c r="K233" s="124"/>
      <c r="L233" s="124"/>
      <c r="M233" s="124"/>
    </row>
    <row r="234" spans="1:15">
      <c r="D234" s="124"/>
      <c r="E234" s="153"/>
      <c r="F234" s="154"/>
      <c r="G234" s="124"/>
      <c r="H234" s="124"/>
      <c r="I234" s="124"/>
      <c r="J234" s="124"/>
      <c r="K234" s="124"/>
      <c r="L234" s="124"/>
      <c r="M234" s="124"/>
    </row>
    <row r="235" spans="1:15">
      <c r="D235" s="124"/>
      <c r="E235" s="153"/>
      <c r="F235" s="154"/>
      <c r="G235" s="124"/>
      <c r="H235" s="124"/>
      <c r="I235" s="124"/>
      <c r="J235" s="124"/>
      <c r="K235" s="124"/>
      <c r="L235" s="124"/>
      <c r="M235" s="124"/>
    </row>
    <row r="236" spans="1:15">
      <c r="D236" s="124"/>
      <c r="E236" s="153"/>
      <c r="F236" s="154"/>
      <c r="G236" s="124"/>
      <c r="H236" s="124"/>
      <c r="I236" s="124"/>
      <c r="J236" s="124"/>
      <c r="K236" s="124"/>
      <c r="L236" s="124"/>
      <c r="M236" s="124"/>
    </row>
    <row r="237" spans="1:15">
      <c r="D237" s="124"/>
      <c r="E237" s="153"/>
      <c r="F237" s="154"/>
      <c r="G237" s="124"/>
      <c r="H237" s="124"/>
      <c r="I237" s="124"/>
      <c r="J237" s="124"/>
      <c r="K237" s="124"/>
      <c r="L237" s="124"/>
      <c r="M237" s="124"/>
    </row>
    <row r="238" spans="1:15">
      <c r="D238" s="124"/>
      <c r="E238" s="153"/>
      <c r="F238" s="154"/>
      <c r="G238" s="124"/>
      <c r="H238" s="124"/>
      <c r="I238" s="124"/>
      <c r="J238" s="124"/>
      <c r="K238" s="124"/>
      <c r="L238" s="124"/>
      <c r="M238" s="124"/>
    </row>
    <row r="239" spans="1:15">
      <c r="D239" s="124"/>
      <c r="E239" s="153"/>
      <c r="F239" s="154"/>
      <c r="G239" s="124"/>
      <c r="H239" s="124"/>
      <c r="I239" s="124"/>
      <c r="J239" s="124"/>
      <c r="K239" s="124"/>
      <c r="L239" s="124"/>
      <c r="M239" s="124"/>
    </row>
    <row r="240" spans="1:15">
      <c r="D240" s="124"/>
      <c r="E240" s="153"/>
      <c r="F240" s="154"/>
      <c r="G240" s="124"/>
      <c r="H240" s="124"/>
      <c r="I240" s="124"/>
      <c r="J240" s="124"/>
      <c r="K240" s="124"/>
      <c r="L240" s="124"/>
      <c r="M240" s="124"/>
    </row>
    <row r="241" spans="4:13">
      <c r="D241" s="124"/>
      <c r="E241" s="153"/>
      <c r="F241" s="154"/>
      <c r="G241" s="124"/>
      <c r="H241" s="124"/>
      <c r="I241" s="124"/>
      <c r="J241" s="124"/>
      <c r="K241" s="124"/>
      <c r="L241" s="124"/>
      <c r="M241" s="124"/>
    </row>
    <row r="242" spans="4:13">
      <c r="D242" s="124"/>
      <c r="E242" s="153"/>
      <c r="F242" s="154"/>
      <c r="G242" s="124"/>
      <c r="H242" s="124"/>
      <c r="I242" s="124"/>
      <c r="J242" s="124"/>
      <c r="K242" s="124"/>
      <c r="L242" s="124"/>
      <c r="M242" s="124"/>
    </row>
    <row r="243" spans="4:13">
      <c r="D243" s="124"/>
      <c r="E243" s="153"/>
      <c r="F243" s="154"/>
      <c r="G243" s="124"/>
      <c r="H243" s="124"/>
      <c r="I243" s="124"/>
      <c r="J243" s="124"/>
      <c r="K243" s="124"/>
      <c r="L243" s="124"/>
      <c r="M243" s="124"/>
    </row>
    <row r="244" spans="4:13">
      <c r="D244" s="124"/>
      <c r="E244" s="153"/>
      <c r="F244" s="154"/>
      <c r="G244" s="124"/>
      <c r="H244" s="124"/>
      <c r="I244" s="124"/>
      <c r="J244" s="124"/>
      <c r="K244" s="124"/>
      <c r="L244" s="124"/>
      <c r="M244" s="124"/>
    </row>
    <row r="245" spans="4:13">
      <c r="D245" s="124"/>
      <c r="E245" s="153"/>
      <c r="F245" s="154"/>
      <c r="G245" s="124"/>
      <c r="H245" s="124"/>
      <c r="I245" s="124"/>
      <c r="J245" s="124"/>
      <c r="K245" s="124"/>
      <c r="L245" s="124"/>
      <c r="M245" s="124"/>
    </row>
    <row r="246" spans="4:13">
      <c r="D246" s="124"/>
      <c r="E246" s="153"/>
      <c r="F246" s="154"/>
      <c r="G246" s="124"/>
      <c r="H246" s="124"/>
      <c r="I246" s="124"/>
      <c r="J246" s="124"/>
      <c r="K246" s="124"/>
      <c r="L246" s="124"/>
      <c r="M246" s="124"/>
    </row>
    <row r="247" spans="4:13">
      <c r="D247" s="124"/>
      <c r="E247" s="153"/>
      <c r="F247" s="154"/>
      <c r="G247" s="124"/>
      <c r="H247" s="124"/>
      <c r="I247" s="124"/>
      <c r="J247" s="124"/>
      <c r="K247" s="124"/>
      <c r="L247" s="124"/>
      <c r="M247" s="124"/>
    </row>
    <row r="248" spans="4:13">
      <c r="D248" s="124"/>
      <c r="E248" s="153"/>
      <c r="F248" s="154"/>
      <c r="G248" s="124"/>
      <c r="H248" s="124"/>
      <c r="I248" s="124"/>
      <c r="J248" s="124"/>
      <c r="K248" s="124"/>
      <c r="L248" s="124"/>
      <c r="M248" s="124"/>
    </row>
    <row r="249" spans="4:13">
      <c r="D249" s="124"/>
      <c r="E249" s="153"/>
      <c r="F249" s="154"/>
      <c r="G249" s="124"/>
      <c r="H249" s="124"/>
      <c r="I249" s="124"/>
      <c r="J249" s="124"/>
      <c r="K249" s="124"/>
      <c r="L249" s="124"/>
      <c r="M249" s="124"/>
    </row>
    <row r="250" spans="4:13">
      <c r="D250" s="124"/>
      <c r="E250" s="153"/>
      <c r="F250" s="154"/>
      <c r="G250" s="124"/>
      <c r="H250" s="124"/>
      <c r="I250" s="124"/>
      <c r="J250" s="124"/>
      <c r="K250" s="124"/>
      <c r="L250" s="124"/>
      <c r="M250" s="124"/>
    </row>
    <row r="251" spans="4:13">
      <c r="D251" s="124"/>
      <c r="E251" s="153"/>
      <c r="F251" s="154"/>
      <c r="G251" s="124"/>
      <c r="H251" s="124"/>
      <c r="I251" s="124"/>
      <c r="J251" s="124"/>
      <c r="K251" s="124"/>
      <c r="L251" s="124"/>
      <c r="M251" s="124"/>
    </row>
    <row r="252" spans="4:13">
      <c r="D252" s="124"/>
      <c r="E252" s="153"/>
      <c r="F252" s="154"/>
      <c r="G252" s="124"/>
      <c r="H252" s="124"/>
      <c r="I252" s="124"/>
      <c r="J252" s="124"/>
      <c r="K252" s="124"/>
      <c r="L252" s="124"/>
      <c r="M252" s="124"/>
    </row>
    <row r="253" spans="4:13">
      <c r="D253" s="124"/>
      <c r="E253" s="153"/>
      <c r="F253" s="154"/>
      <c r="G253" s="124"/>
      <c r="H253" s="124"/>
      <c r="I253" s="124"/>
      <c r="J253" s="124"/>
      <c r="K253" s="124"/>
      <c r="L253" s="124"/>
      <c r="M253" s="124"/>
    </row>
    <row r="254" spans="4:13">
      <c r="D254" s="124"/>
      <c r="E254" s="153"/>
      <c r="F254" s="154"/>
      <c r="G254" s="124"/>
      <c r="H254" s="124"/>
      <c r="I254" s="124"/>
      <c r="J254" s="124"/>
      <c r="K254" s="124"/>
      <c r="L254" s="124"/>
      <c r="M254" s="124"/>
    </row>
    <row r="255" spans="4:13">
      <c r="D255" s="124"/>
      <c r="E255" s="153"/>
      <c r="F255" s="154"/>
      <c r="G255" s="124"/>
      <c r="H255" s="124"/>
      <c r="I255" s="124"/>
      <c r="J255" s="124"/>
      <c r="K255" s="124"/>
      <c r="L255" s="124"/>
      <c r="M255" s="124"/>
    </row>
    <row r="256" spans="4:13">
      <c r="D256" s="124"/>
      <c r="E256" s="153"/>
      <c r="F256" s="154"/>
      <c r="G256" s="124"/>
      <c r="H256" s="124"/>
      <c r="I256" s="124"/>
      <c r="J256" s="124"/>
      <c r="K256" s="124"/>
      <c r="L256" s="124"/>
      <c r="M256" s="124"/>
    </row>
    <row r="257" spans="4:13">
      <c r="D257" s="124"/>
      <c r="E257" s="153"/>
      <c r="F257" s="154"/>
      <c r="G257" s="124"/>
      <c r="H257" s="124"/>
      <c r="I257" s="124"/>
      <c r="J257" s="124"/>
      <c r="K257" s="124"/>
      <c r="L257" s="124"/>
      <c r="M257" s="124"/>
    </row>
    <row r="258" spans="4:13">
      <c r="D258" s="124"/>
      <c r="E258" s="153"/>
      <c r="F258" s="154"/>
      <c r="G258" s="124"/>
      <c r="H258" s="124"/>
      <c r="I258" s="124"/>
      <c r="J258" s="124"/>
      <c r="K258" s="124"/>
      <c r="L258" s="124"/>
      <c r="M258" s="124"/>
    </row>
    <row r="259" spans="4:13">
      <c r="D259" s="124"/>
      <c r="E259" s="153"/>
      <c r="F259" s="154"/>
      <c r="G259" s="124"/>
      <c r="H259" s="124"/>
      <c r="I259" s="124"/>
      <c r="J259" s="124"/>
      <c r="K259" s="124"/>
      <c r="L259" s="124"/>
      <c r="M259" s="124"/>
    </row>
    <row r="260" spans="4:13">
      <c r="D260" s="124"/>
      <c r="E260" s="153"/>
      <c r="F260" s="154"/>
      <c r="G260" s="124"/>
      <c r="H260" s="124"/>
      <c r="I260" s="124"/>
      <c r="J260" s="124"/>
      <c r="K260" s="124"/>
      <c r="L260" s="124"/>
      <c r="M260" s="124"/>
    </row>
    <row r="261" spans="4:13">
      <c r="D261" s="124"/>
      <c r="E261" s="153"/>
      <c r="F261" s="154"/>
      <c r="G261" s="124"/>
      <c r="H261" s="124"/>
      <c r="I261" s="124"/>
      <c r="J261" s="124"/>
      <c r="K261" s="124"/>
      <c r="L261" s="124"/>
      <c r="M261" s="124"/>
    </row>
    <row r="262" spans="4:13">
      <c r="D262" s="124"/>
      <c r="E262" s="153"/>
      <c r="F262" s="154"/>
      <c r="G262" s="124"/>
      <c r="H262" s="124"/>
      <c r="I262" s="124"/>
      <c r="J262" s="124"/>
      <c r="K262" s="124"/>
      <c r="L262" s="124"/>
      <c r="M262" s="124"/>
    </row>
    <row r="263" spans="4:13">
      <c r="D263" s="124"/>
      <c r="E263" s="153"/>
      <c r="F263" s="154"/>
      <c r="G263" s="124"/>
      <c r="H263" s="124"/>
      <c r="I263" s="124"/>
      <c r="J263" s="124"/>
      <c r="K263" s="124"/>
      <c r="L263" s="124"/>
      <c r="M263" s="124"/>
    </row>
    <row r="264" spans="4:13">
      <c r="D264" s="124"/>
      <c r="E264" s="153"/>
      <c r="F264" s="154"/>
      <c r="G264" s="124"/>
      <c r="H264" s="124"/>
      <c r="I264" s="124"/>
      <c r="J264" s="124"/>
      <c r="K264" s="124"/>
      <c r="L264" s="124"/>
      <c r="M264" s="124"/>
    </row>
    <row r="265" spans="4:13">
      <c r="D265" s="124"/>
      <c r="E265" s="153"/>
      <c r="F265" s="154"/>
      <c r="G265" s="124"/>
      <c r="H265" s="124"/>
      <c r="I265" s="124"/>
      <c r="J265" s="124"/>
      <c r="K265" s="124"/>
      <c r="L265" s="124"/>
      <c r="M265" s="124"/>
    </row>
    <row r="266" spans="4:13">
      <c r="D266" s="124"/>
      <c r="E266" s="153"/>
      <c r="F266" s="154"/>
      <c r="G266" s="124"/>
      <c r="H266" s="124"/>
      <c r="I266" s="124"/>
      <c r="J266" s="124"/>
      <c r="K266" s="124"/>
      <c r="L266" s="124"/>
      <c r="M266" s="124"/>
    </row>
    <row r="267" spans="4:13">
      <c r="D267" s="124"/>
      <c r="E267" s="153"/>
      <c r="F267" s="154"/>
      <c r="G267" s="124"/>
      <c r="H267" s="124"/>
      <c r="I267" s="124"/>
      <c r="J267" s="124"/>
      <c r="K267" s="124"/>
      <c r="L267" s="124"/>
      <c r="M267" s="124"/>
    </row>
    <row r="268" spans="4:13">
      <c r="D268" s="124"/>
      <c r="E268" s="153"/>
      <c r="F268" s="154"/>
      <c r="G268" s="124"/>
      <c r="H268" s="124"/>
      <c r="I268" s="124"/>
      <c r="J268" s="124"/>
      <c r="K268" s="124"/>
      <c r="L268" s="124"/>
      <c r="M268" s="124"/>
    </row>
    <row r="269" spans="4:13">
      <c r="D269" s="124"/>
      <c r="E269" s="153"/>
      <c r="F269" s="154"/>
      <c r="G269" s="124"/>
      <c r="H269" s="124"/>
      <c r="I269" s="124"/>
      <c r="J269" s="124"/>
      <c r="K269" s="124"/>
      <c r="L269" s="124"/>
      <c r="M269" s="124"/>
    </row>
    <row r="270" spans="4:13">
      <c r="D270" s="124"/>
      <c r="E270" s="153"/>
      <c r="F270" s="154"/>
      <c r="G270" s="124"/>
      <c r="H270" s="124"/>
      <c r="I270" s="124"/>
      <c r="J270" s="124"/>
      <c r="K270" s="124"/>
      <c r="L270" s="124"/>
      <c r="M270" s="124"/>
    </row>
    <row r="271" spans="4:13">
      <c r="D271" s="124"/>
      <c r="E271" s="153"/>
      <c r="F271" s="154"/>
      <c r="G271" s="124"/>
      <c r="H271" s="124"/>
      <c r="I271" s="124"/>
      <c r="J271" s="124"/>
      <c r="K271" s="124"/>
      <c r="L271" s="124"/>
      <c r="M271" s="124"/>
    </row>
    <row r="272" spans="4:13">
      <c r="D272" s="124"/>
      <c r="E272" s="153"/>
      <c r="F272" s="154"/>
      <c r="G272" s="124"/>
      <c r="H272" s="124"/>
      <c r="I272" s="124"/>
      <c r="J272" s="124"/>
      <c r="K272" s="124"/>
      <c r="L272" s="124"/>
      <c r="M272" s="124"/>
    </row>
    <row r="273" spans="4:13">
      <c r="D273" s="124"/>
      <c r="E273" s="153"/>
      <c r="F273" s="154"/>
      <c r="G273" s="124"/>
      <c r="H273" s="124"/>
      <c r="I273" s="124"/>
      <c r="J273" s="124"/>
      <c r="K273" s="124"/>
      <c r="L273" s="124"/>
      <c r="M273" s="124"/>
    </row>
    <row r="274" spans="4:13">
      <c r="D274" s="124"/>
      <c r="E274" s="153"/>
      <c r="F274" s="154"/>
      <c r="G274" s="124"/>
      <c r="H274" s="124"/>
      <c r="I274" s="124"/>
      <c r="J274" s="124"/>
      <c r="K274" s="124"/>
      <c r="L274" s="124"/>
      <c r="M274" s="124"/>
    </row>
    <row r="275" spans="4:13">
      <c r="D275" s="124"/>
      <c r="E275" s="153"/>
      <c r="F275" s="154"/>
      <c r="G275" s="124"/>
      <c r="H275" s="124"/>
      <c r="I275" s="124"/>
      <c r="J275" s="124"/>
      <c r="K275" s="124"/>
      <c r="L275" s="124"/>
      <c r="M275" s="124"/>
    </row>
    <row r="276" spans="4:13">
      <c r="D276" s="124"/>
      <c r="E276" s="153"/>
      <c r="F276" s="154"/>
      <c r="G276" s="124"/>
      <c r="H276" s="124"/>
      <c r="I276" s="124"/>
      <c r="J276" s="124"/>
      <c r="K276" s="124"/>
      <c r="L276" s="124"/>
      <c r="M276" s="124"/>
    </row>
    <row r="277" spans="4:13">
      <c r="D277" s="124"/>
      <c r="E277" s="153"/>
      <c r="F277" s="154"/>
      <c r="G277" s="124"/>
      <c r="H277" s="124"/>
      <c r="I277" s="124"/>
      <c r="J277" s="124"/>
      <c r="K277" s="124"/>
      <c r="L277" s="124"/>
      <c r="M277" s="124"/>
    </row>
    <row r="278" spans="4:13">
      <c r="D278" s="124"/>
      <c r="E278" s="153"/>
      <c r="F278" s="154"/>
      <c r="G278" s="124"/>
      <c r="H278" s="124"/>
      <c r="I278" s="124"/>
      <c r="J278" s="124"/>
      <c r="K278" s="124"/>
      <c r="L278" s="124"/>
      <c r="M278" s="124"/>
    </row>
    <row r="279" spans="4:13">
      <c r="D279" s="124"/>
      <c r="E279" s="153"/>
      <c r="F279" s="154"/>
      <c r="G279" s="124"/>
      <c r="H279" s="124"/>
      <c r="I279" s="124"/>
      <c r="J279" s="124"/>
      <c r="K279" s="124"/>
      <c r="L279" s="124"/>
      <c r="M279" s="124"/>
    </row>
    <row r="280" spans="4:13">
      <c r="D280" s="124"/>
      <c r="E280" s="153"/>
      <c r="F280" s="154"/>
      <c r="G280" s="124"/>
      <c r="H280" s="124"/>
      <c r="I280" s="124"/>
      <c r="J280" s="124"/>
      <c r="K280" s="124"/>
      <c r="L280" s="124"/>
      <c r="M280" s="124"/>
    </row>
    <row r="281" spans="4:13">
      <c r="D281" s="124"/>
      <c r="E281" s="153"/>
      <c r="F281" s="154"/>
      <c r="G281" s="124"/>
      <c r="H281" s="124"/>
      <c r="I281" s="124"/>
      <c r="J281" s="124"/>
      <c r="K281" s="124"/>
      <c r="L281" s="124"/>
      <c r="M281" s="124"/>
    </row>
    <row r="282" spans="4:13">
      <c r="D282" s="124"/>
      <c r="E282" s="153"/>
      <c r="F282" s="154"/>
      <c r="G282" s="124"/>
      <c r="H282" s="124"/>
      <c r="I282" s="124"/>
      <c r="J282" s="124"/>
      <c r="K282" s="124"/>
      <c r="L282" s="124"/>
      <c r="M282" s="124"/>
    </row>
    <row r="283" spans="4:13">
      <c r="D283" s="124"/>
      <c r="E283" s="153"/>
      <c r="F283" s="154"/>
      <c r="G283" s="124"/>
      <c r="H283" s="124"/>
      <c r="I283" s="124"/>
      <c r="J283" s="124"/>
      <c r="K283" s="124"/>
      <c r="L283" s="124"/>
      <c r="M283" s="124"/>
    </row>
    <row r="284" spans="4:13">
      <c r="D284" s="124"/>
      <c r="E284" s="153"/>
      <c r="F284" s="154"/>
      <c r="G284" s="124"/>
      <c r="H284" s="124"/>
      <c r="I284" s="124"/>
      <c r="J284" s="124"/>
      <c r="K284" s="124"/>
      <c r="L284" s="124"/>
      <c r="M284" s="124"/>
    </row>
    <row r="285" spans="4:13">
      <c r="D285" s="124"/>
      <c r="E285" s="153"/>
      <c r="F285" s="154"/>
      <c r="G285" s="124"/>
      <c r="H285" s="124"/>
      <c r="I285" s="124"/>
      <c r="J285" s="124"/>
      <c r="K285" s="124"/>
      <c r="L285" s="124"/>
      <c r="M285" s="124"/>
    </row>
    <row r="286" spans="4:13">
      <c r="D286" s="124"/>
      <c r="E286" s="153"/>
      <c r="F286" s="154"/>
      <c r="G286" s="124"/>
      <c r="H286" s="124"/>
      <c r="I286" s="124"/>
      <c r="J286" s="124"/>
      <c r="K286" s="124"/>
      <c r="L286" s="124"/>
      <c r="M286" s="124"/>
    </row>
    <row r="287" spans="4:13">
      <c r="D287" s="124"/>
      <c r="E287" s="153"/>
      <c r="F287" s="154"/>
      <c r="G287" s="124"/>
      <c r="H287" s="124"/>
      <c r="I287" s="124"/>
      <c r="J287" s="124"/>
      <c r="K287" s="124"/>
      <c r="L287" s="124"/>
      <c r="M287" s="124"/>
    </row>
    <row r="288" spans="4:13">
      <c r="D288" s="124"/>
      <c r="E288" s="153"/>
      <c r="F288" s="154"/>
      <c r="G288" s="124"/>
      <c r="H288" s="124"/>
      <c r="I288" s="124"/>
      <c r="J288" s="124"/>
      <c r="K288" s="124"/>
      <c r="L288" s="124"/>
      <c r="M288" s="124"/>
    </row>
    <row r="289" spans="4:13">
      <c r="D289" s="124"/>
      <c r="E289" s="153"/>
      <c r="F289" s="154"/>
      <c r="G289" s="124"/>
      <c r="H289" s="124"/>
      <c r="I289" s="124"/>
      <c r="J289" s="124"/>
      <c r="K289" s="124"/>
      <c r="L289" s="124"/>
      <c r="M289" s="124"/>
    </row>
    <row r="290" spans="4:13">
      <c r="D290" s="124"/>
      <c r="E290" s="153"/>
      <c r="F290" s="154"/>
      <c r="G290" s="124"/>
      <c r="H290" s="124"/>
      <c r="I290" s="124"/>
      <c r="J290" s="124"/>
      <c r="K290" s="124"/>
      <c r="L290" s="124"/>
      <c r="M290" s="124"/>
    </row>
    <row r="291" spans="4:13">
      <c r="D291" s="124"/>
      <c r="E291" s="153"/>
      <c r="F291" s="154"/>
      <c r="G291" s="124"/>
      <c r="H291" s="124"/>
      <c r="I291" s="124"/>
      <c r="J291" s="124"/>
      <c r="K291" s="124"/>
      <c r="L291" s="124"/>
      <c r="M291" s="124"/>
    </row>
    <row r="292" spans="4:13">
      <c r="D292" s="124"/>
      <c r="E292" s="153"/>
      <c r="F292" s="154"/>
      <c r="G292" s="124"/>
      <c r="H292" s="124"/>
      <c r="I292" s="124"/>
      <c r="J292" s="124"/>
      <c r="K292" s="124"/>
      <c r="L292" s="124"/>
      <c r="M292" s="124"/>
    </row>
    <row r="293" spans="4:13">
      <c r="D293" s="124"/>
      <c r="E293" s="153"/>
      <c r="F293" s="154"/>
      <c r="G293" s="124"/>
      <c r="H293" s="124"/>
      <c r="I293" s="124"/>
      <c r="J293" s="124"/>
      <c r="K293" s="124"/>
      <c r="L293" s="124"/>
      <c r="M293" s="124"/>
    </row>
    <row r="294" spans="4:13">
      <c r="D294" s="124"/>
      <c r="E294" s="153"/>
      <c r="F294" s="154"/>
      <c r="G294" s="124"/>
      <c r="H294" s="124"/>
      <c r="I294" s="124"/>
      <c r="J294" s="124"/>
      <c r="K294" s="124"/>
      <c r="L294" s="124"/>
      <c r="M294" s="124"/>
    </row>
    <row r="295" spans="4:13">
      <c r="D295" s="124"/>
      <c r="E295" s="153"/>
      <c r="F295" s="154"/>
      <c r="G295" s="124"/>
      <c r="H295" s="124"/>
      <c r="I295" s="124"/>
      <c r="J295" s="124"/>
      <c r="K295" s="124"/>
      <c r="L295" s="124"/>
      <c r="M295" s="124"/>
    </row>
    <row r="296" spans="4:13">
      <c r="D296" s="124"/>
      <c r="E296" s="153"/>
      <c r="F296" s="154"/>
      <c r="G296" s="124"/>
      <c r="H296" s="124"/>
      <c r="I296" s="124"/>
      <c r="J296" s="124"/>
      <c r="K296" s="124"/>
      <c r="L296" s="124"/>
      <c r="M296" s="124"/>
    </row>
    <row r="297" spans="4:13">
      <c r="D297" s="124"/>
      <c r="E297" s="153"/>
      <c r="F297" s="154"/>
      <c r="G297" s="124"/>
      <c r="H297" s="124"/>
      <c r="I297" s="124"/>
      <c r="J297" s="124"/>
      <c r="K297" s="124"/>
      <c r="L297" s="124"/>
      <c r="M297" s="124"/>
    </row>
    <row r="298" spans="4:13">
      <c r="D298" s="124"/>
      <c r="E298" s="153"/>
      <c r="F298" s="154"/>
      <c r="G298" s="124"/>
      <c r="H298" s="124"/>
      <c r="I298" s="124"/>
      <c r="J298" s="124"/>
      <c r="K298" s="124"/>
      <c r="L298" s="124"/>
      <c r="M298" s="124"/>
    </row>
    <row r="299" spans="4:13">
      <c r="D299" s="124"/>
      <c r="E299" s="153"/>
      <c r="F299" s="154"/>
      <c r="G299" s="124"/>
      <c r="H299" s="124"/>
      <c r="I299" s="124"/>
      <c r="J299" s="124"/>
      <c r="K299" s="124"/>
      <c r="L299" s="124"/>
      <c r="M299" s="124"/>
    </row>
    <row r="300" spans="4:13">
      <c r="D300" s="124"/>
      <c r="E300" s="153"/>
      <c r="F300" s="154"/>
      <c r="G300" s="124"/>
      <c r="H300" s="124"/>
      <c r="I300" s="124"/>
      <c r="J300" s="124"/>
      <c r="K300" s="124"/>
      <c r="L300" s="124"/>
      <c r="M300" s="124"/>
    </row>
    <row r="301" spans="4:13">
      <c r="D301" s="124"/>
      <c r="E301" s="153"/>
      <c r="F301" s="154"/>
      <c r="G301" s="124"/>
      <c r="H301" s="124"/>
      <c r="I301" s="124"/>
      <c r="J301" s="124"/>
      <c r="K301" s="124"/>
      <c r="L301" s="124"/>
      <c r="M301" s="124"/>
    </row>
    <row r="302" spans="4:13">
      <c r="D302" s="124"/>
      <c r="E302" s="153"/>
      <c r="F302" s="154"/>
      <c r="G302" s="124"/>
      <c r="H302" s="124"/>
      <c r="I302" s="124"/>
      <c r="J302" s="124"/>
      <c r="K302" s="124"/>
      <c r="L302" s="124"/>
      <c r="M302" s="124"/>
    </row>
    <row r="303" spans="4:13">
      <c r="D303" s="124"/>
      <c r="E303" s="153"/>
      <c r="F303" s="154"/>
      <c r="G303" s="124"/>
      <c r="H303" s="124"/>
      <c r="I303" s="124"/>
      <c r="J303" s="124"/>
      <c r="K303" s="124"/>
      <c r="L303" s="124"/>
      <c r="M303" s="124"/>
    </row>
    <row r="304" spans="4:13">
      <c r="D304" s="124"/>
      <c r="E304" s="153"/>
      <c r="F304" s="154"/>
      <c r="G304" s="124"/>
      <c r="H304" s="124"/>
      <c r="I304" s="124"/>
      <c r="J304" s="124"/>
      <c r="K304" s="124"/>
      <c r="L304" s="124"/>
      <c r="M304" s="124"/>
    </row>
    <row r="305" spans="4:13">
      <c r="D305" s="124"/>
      <c r="E305" s="153"/>
      <c r="F305" s="154"/>
      <c r="G305" s="124"/>
      <c r="H305" s="124"/>
      <c r="I305" s="124"/>
      <c r="J305" s="124"/>
      <c r="K305" s="124"/>
      <c r="L305" s="124"/>
      <c r="M305" s="124"/>
    </row>
    <row r="306" spans="4:13">
      <c r="D306" s="124"/>
      <c r="E306" s="153"/>
      <c r="F306" s="154"/>
      <c r="G306" s="124"/>
      <c r="H306" s="124"/>
      <c r="I306" s="124"/>
      <c r="J306" s="124"/>
      <c r="K306" s="124"/>
      <c r="L306" s="124"/>
      <c r="M306" s="124"/>
    </row>
    <row r="307" spans="4:13">
      <c r="D307" s="124"/>
      <c r="E307" s="153"/>
      <c r="F307" s="154"/>
      <c r="G307" s="124"/>
      <c r="H307" s="124"/>
      <c r="I307" s="124"/>
      <c r="J307" s="124"/>
      <c r="K307" s="124"/>
      <c r="L307" s="124"/>
      <c r="M307" s="124"/>
    </row>
    <row r="308" spans="4:13">
      <c r="D308" s="124"/>
      <c r="E308" s="153"/>
      <c r="F308" s="154"/>
      <c r="G308" s="124"/>
      <c r="H308" s="124"/>
      <c r="I308" s="124"/>
      <c r="J308" s="124"/>
      <c r="K308" s="124"/>
      <c r="L308" s="124"/>
      <c r="M308" s="124"/>
    </row>
    <row r="309" spans="4:13">
      <c r="D309" s="124"/>
      <c r="E309" s="153"/>
      <c r="F309" s="154"/>
      <c r="G309" s="124"/>
      <c r="H309" s="124"/>
      <c r="I309" s="124"/>
      <c r="J309" s="124"/>
      <c r="K309" s="124"/>
      <c r="L309" s="124"/>
      <c r="M309" s="124"/>
    </row>
    <row r="310" spans="4:13">
      <c r="D310" s="124"/>
      <c r="E310" s="153"/>
      <c r="F310" s="154"/>
      <c r="G310" s="124"/>
      <c r="H310" s="124"/>
      <c r="I310" s="124"/>
      <c r="J310" s="124"/>
      <c r="K310" s="124"/>
      <c r="L310" s="124"/>
      <c r="M310" s="124"/>
    </row>
    <row r="311" spans="4:13">
      <c r="D311" s="124"/>
      <c r="E311" s="153"/>
      <c r="F311" s="154"/>
      <c r="G311" s="124"/>
      <c r="H311" s="124"/>
      <c r="I311" s="124"/>
      <c r="J311" s="124"/>
      <c r="K311" s="124"/>
      <c r="L311" s="124"/>
      <c r="M311" s="124"/>
    </row>
    <row r="312" spans="4:13">
      <c r="D312" s="124"/>
      <c r="E312" s="153"/>
      <c r="F312" s="154"/>
      <c r="G312" s="124"/>
      <c r="H312" s="124"/>
      <c r="I312" s="124"/>
      <c r="J312" s="124"/>
      <c r="K312" s="124"/>
      <c r="L312" s="124"/>
      <c r="M312" s="124"/>
    </row>
    <row r="313" spans="4:13">
      <c r="D313" s="124"/>
      <c r="E313" s="153"/>
      <c r="F313" s="154"/>
      <c r="G313" s="124"/>
      <c r="H313" s="124"/>
      <c r="I313" s="124"/>
      <c r="J313" s="124"/>
      <c r="K313" s="124"/>
      <c r="L313" s="124"/>
      <c r="M313" s="124"/>
    </row>
    <row r="314" spans="4:13">
      <c r="D314" s="124"/>
      <c r="E314" s="153"/>
      <c r="F314" s="154"/>
      <c r="G314" s="124"/>
      <c r="H314" s="124"/>
      <c r="I314" s="124"/>
      <c r="J314" s="124"/>
      <c r="K314" s="124"/>
      <c r="L314" s="124"/>
      <c r="M314" s="124"/>
    </row>
    <row r="315" spans="4:13">
      <c r="D315" s="124"/>
      <c r="E315" s="153"/>
      <c r="F315" s="154"/>
      <c r="G315" s="124"/>
      <c r="H315" s="124"/>
      <c r="I315" s="124"/>
      <c r="J315" s="124"/>
      <c r="K315" s="124"/>
      <c r="L315" s="124"/>
      <c r="M315" s="124"/>
    </row>
    <row r="316" spans="4:13">
      <c r="D316" s="124"/>
      <c r="E316" s="153"/>
      <c r="F316" s="154"/>
      <c r="G316" s="124"/>
      <c r="H316" s="124"/>
      <c r="I316" s="124"/>
      <c r="J316" s="124"/>
      <c r="K316" s="124"/>
      <c r="L316" s="124"/>
      <c r="M316" s="124"/>
    </row>
    <row r="317" spans="4:13">
      <c r="D317" s="124"/>
      <c r="E317" s="153"/>
      <c r="F317" s="154"/>
      <c r="G317" s="124"/>
      <c r="H317" s="124"/>
      <c r="I317" s="124"/>
      <c r="J317" s="124"/>
      <c r="K317" s="124"/>
      <c r="L317" s="124"/>
      <c r="M317" s="124"/>
    </row>
    <row r="318" spans="4:13">
      <c r="D318" s="124"/>
      <c r="E318" s="153"/>
      <c r="F318" s="154"/>
      <c r="G318" s="124"/>
      <c r="H318" s="124"/>
      <c r="I318" s="124"/>
      <c r="J318" s="124"/>
      <c r="K318" s="124"/>
      <c r="L318" s="124"/>
      <c r="M318" s="124"/>
    </row>
    <row r="319" spans="4:13">
      <c r="D319" s="124"/>
      <c r="E319" s="153"/>
      <c r="F319" s="154"/>
      <c r="G319" s="124"/>
      <c r="H319" s="124"/>
      <c r="I319" s="124"/>
      <c r="J319" s="124"/>
      <c r="K319" s="124"/>
      <c r="L319" s="124"/>
      <c r="M319" s="124"/>
    </row>
    <row r="320" spans="4:13">
      <c r="D320" s="124"/>
      <c r="E320" s="153"/>
      <c r="F320" s="154"/>
      <c r="G320" s="124"/>
      <c r="H320" s="124"/>
      <c r="I320" s="124"/>
      <c r="J320" s="124"/>
      <c r="K320" s="124"/>
      <c r="L320" s="124"/>
      <c r="M320" s="124"/>
    </row>
    <row r="321" spans="4:13">
      <c r="D321" s="124"/>
      <c r="E321" s="153"/>
      <c r="F321" s="154"/>
      <c r="G321" s="124"/>
      <c r="H321" s="124"/>
      <c r="I321" s="124"/>
      <c r="J321" s="124"/>
      <c r="K321" s="124"/>
      <c r="L321" s="124"/>
      <c r="M321" s="124"/>
    </row>
    <row r="322" spans="4:13">
      <c r="D322" s="124"/>
      <c r="E322" s="153"/>
      <c r="F322" s="154"/>
      <c r="G322" s="124"/>
      <c r="H322" s="124"/>
      <c r="I322" s="124"/>
      <c r="J322" s="124"/>
      <c r="K322" s="124"/>
      <c r="L322" s="124"/>
      <c r="M322" s="124"/>
    </row>
    <row r="323" spans="4:13">
      <c r="D323" s="124"/>
      <c r="E323" s="153"/>
      <c r="F323" s="154"/>
      <c r="G323" s="124"/>
      <c r="H323" s="124"/>
      <c r="I323" s="124"/>
      <c r="J323" s="124"/>
      <c r="K323" s="124"/>
      <c r="L323" s="124"/>
      <c r="M323" s="124"/>
    </row>
    <row r="324" spans="4:13">
      <c r="D324" s="124"/>
      <c r="E324" s="153"/>
      <c r="F324" s="154"/>
      <c r="G324" s="124"/>
      <c r="H324" s="124"/>
      <c r="I324" s="124"/>
      <c r="J324" s="124"/>
      <c r="K324" s="124"/>
      <c r="L324" s="124"/>
      <c r="M324" s="124"/>
    </row>
    <row r="325" spans="4:13">
      <c r="D325" s="124"/>
      <c r="E325" s="153"/>
      <c r="F325" s="154"/>
      <c r="G325" s="124"/>
      <c r="H325" s="124"/>
      <c r="I325" s="124"/>
      <c r="J325" s="124"/>
      <c r="K325" s="124"/>
      <c r="L325" s="124"/>
      <c r="M325" s="124"/>
    </row>
    <row r="326" spans="4:13">
      <c r="D326" s="124"/>
      <c r="E326" s="153"/>
      <c r="F326" s="154"/>
      <c r="G326" s="124"/>
      <c r="H326" s="124"/>
      <c r="I326" s="124"/>
      <c r="J326" s="124"/>
      <c r="K326" s="124"/>
      <c r="L326" s="124"/>
      <c r="M326" s="124"/>
    </row>
    <row r="327" spans="4:13">
      <c r="D327" s="124"/>
      <c r="E327" s="153"/>
      <c r="F327" s="154"/>
      <c r="G327" s="124"/>
      <c r="H327" s="124"/>
      <c r="I327" s="124"/>
      <c r="J327" s="124"/>
      <c r="K327" s="124"/>
      <c r="L327" s="124"/>
      <c r="M327" s="124"/>
    </row>
    <row r="328" spans="4:13">
      <c r="D328" s="124"/>
      <c r="E328" s="153"/>
      <c r="F328" s="154"/>
      <c r="G328" s="124"/>
      <c r="H328" s="124"/>
      <c r="I328" s="124"/>
      <c r="J328" s="124"/>
      <c r="K328" s="124"/>
      <c r="L328" s="124"/>
      <c r="M328" s="124"/>
    </row>
    <row r="329" spans="4:13">
      <c r="D329" s="124"/>
      <c r="E329" s="153"/>
      <c r="F329" s="154"/>
      <c r="G329" s="124"/>
      <c r="H329" s="124"/>
      <c r="I329" s="124"/>
      <c r="J329" s="124"/>
      <c r="K329" s="124"/>
      <c r="L329" s="124"/>
      <c r="M329" s="124"/>
    </row>
    <row r="330" spans="4:13">
      <c r="D330" s="124"/>
      <c r="E330" s="153"/>
      <c r="F330" s="154"/>
      <c r="G330" s="124"/>
      <c r="H330" s="124"/>
      <c r="I330" s="124"/>
      <c r="J330" s="124"/>
      <c r="K330" s="124"/>
      <c r="L330" s="124"/>
      <c r="M330" s="124"/>
    </row>
    <row r="331" spans="4:13">
      <c r="D331" s="124"/>
      <c r="E331" s="153"/>
      <c r="F331" s="154"/>
      <c r="G331" s="124"/>
      <c r="H331" s="124"/>
      <c r="I331" s="124"/>
      <c r="J331" s="124"/>
      <c r="K331" s="124"/>
      <c r="L331" s="124"/>
      <c r="M331" s="124"/>
    </row>
    <row r="332" spans="4:13">
      <c r="D332" s="124"/>
      <c r="E332" s="153"/>
      <c r="F332" s="154"/>
      <c r="G332" s="124"/>
      <c r="H332" s="124"/>
      <c r="I332" s="124"/>
      <c r="J332" s="124"/>
      <c r="K332" s="124"/>
      <c r="L332" s="124"/>
      <c r="M332" s="124"/>
    </row>
    <row r="333" spans="4:13">
      <c r="D333" s="124"/>
      <c r="E333" s="153"/>
      <c r="F333" s="154"/>
      <c r="G333" s="124"/>
      <c r="H333" s="124"/>
      <c r="I333" s="124"/>
      <c r="J333" s="124"/>
      <c r="K333" s="124"/>
      <c r="L333" s="124"/>
      <c r="M333" s="124"/>
    </row>
    <row r="334" spans="4:13">
      <c r="D334" s="124"/>
      <c r="E334" s="153"/>
      <c r="F334" s="154"/>
      <c r="G334" s="124"/>
      <c r="H334" s="124"/>
      <c r="I334" s="124"/>
      <c r="J334" s="124"/>
      <c r="K334" s="124"/>
      <c r="L334" s="124"/>
      <c r="M334" s="124"/>
    </row>
    <row r="335" spans="4:13">
      <c r="D335" s="124"/>
      <c r="E335" s="153"/>
      <c r="F335" s="154"/>
      <c r="G335" s="124"/>
      <c r="H335" s="124"/>
      <c r="I335" s="124"/>
      <c r="J335" s="124"/>
      <c r="K335" s="124"/>
      <c r="L335" s="124"/>
      <c r="M335" s="124"/>
    </row>
    <row r="336" spans="4:13">
      <c r="D336" s="124"/>
      <c r="E336" s="153"/>
      <c r="F336" s="154"/>
      <c r="G336" s="124"/>
      <c r="H336" s="124"/>
      <c r="I336" s="124"/>
      <c r="J336" s="124"/>
      <c r="K336" s="124"/>
      <c r="L336" s="124"/>
      <c r="M336" s="124"/>
    </row>
    <row r="337" spans="4:13">
      <c r="D337" s="124"/>
      <c r="E337" s="153"/>
      <c r="F337" s="154"/>
      <c r="G337" s="124"/>
      <c r="H337" s="124"/>
      <c r="I337" s="124"/>
      <c r="J337" s="124"/>
      <c r="K337" s="124"/>
      <c r="L337" s="124"/>
      <c r="M337" s="124"/>
    </row>
    <row r="338" spans="4:13">
      <c r="D338" s="124"/>
      <c r="E338" s="153"/>
      <c r="F338" s="154"/>
      <c r="G338" s="124"/>
      <c r="H338" s="124"/>
      <c r="I338" s="124"/>
      <c r="J338" s="124"/>
      <c r="K338" s="124"/>
      <c r="L338" s="124"/>
      <c r="M338" s="124"/>
    </row>
    <row r="339" spans="4:13">
      <c r="D339" s="124"/>
      <c r="E339" s="153"/>
      <c r="F339" s="154"/>
      <c r="G339" s="124"/>
      <c r="H339" s="124"/>
      <c r="I339" s="124"/>
      <c r="J339" s="124"/>
      <c r="K339" s="124"/>
      <c r="L339" s="124"/>
      <c r="M339" s="124"/>
    </row>
    <row r="340" spans="4:13">
      <c r="D340" s="124"/>
      <c r="E340" s="153"/>
      <c r="F340" s="154"/>
      <c r="G340" s="124"/>
      <c r="H340" s="124"/>
      <c r="I340" s="124"/>
      <c r="J340" s="124"/>
      <c r="K340" s="124"/>
      <c r="L340" s="124"/>
      <c r="M340" s="124"/>
    </row>
    <row r="341" spans="4:13">
      <c r="D341" s="124"/>
      <c r="E341" s="153"/>
      <c r="F341" s="154"/>
      <c r="G341" s="124"/>
      <c r="H341" s="124"/>
      <c r="I341" s="124"/>
      <c r="J341" s="124"/>
      <c r="K341" s="124"/>
      <c r="L341" s="124"/>
      <c r="M341" s="124"/>
    </row>
    <row r="342" spans="4:13">
      <c r="D342" s="124"/>
      <c r="E342" s="153"/>
      <c r="F342" s="154"/>
      <c r="G342" s="124"/>
      <c r="H342" s="124"/>
      <c r="I342" s="124"/>
      <c r="J342" s="124"/>
      <c r="K342" s="124"/>
      <c r="L342" s="124"/>
      <c r="M342" s="124"/>
    </row>
    <row r="343" spans="4:13">
      <c r="D343" s="124"/>
      <c r="E343" s="153"/>
      <c r="F343" s="154"/>
      <c r="G343" s="124"/>
      <c r="H343" s="124"/>
      <c r="I343" s="124"/>
      <c r="J343" s="124"/>
      <c r="K343" s="124"/>
      <c r="L343" s="124"/>
      <c r="M343" s="124"/>
    </row>
    <row r="344" spans="4:13">
      <c r="D344" s="124"/>
      <c r="E344" s="153"/>
      <c r="F344" s="154"/>
      <c r="G344" s="124"/>
      <c r="H344" s="124"/>
      <c r="I344" s="124"/>
      <c r="J344" s="124"/>
      <c r="K344" s="124"/>
      <c r="L344" s="124"/>
      <c r="M344" s="124"/>
    </row>
    <row r="345" spans="4:13">
      <c r="D345" s="124"/>
      <c r="E345" s="153"/>
      <c r="F345" s="154"/>
      <c r="G345" s="124"/>
      <c r="H345" s="124"/>
      <c r="I345" s="124"/>
      <c r="J345" s="124"/>
      <c r="K345" s="124"/>
      <c r="L345" s="124"/>
      <c r="M345" s="124"/>
    </row>
    <row r="346" spans="4:13">
      <c r="D346" s="124"/>
      <c r="E346" s="153"/>
      <c r="F346" s="154"/>
      <c r="G346" s="124"/>
      <c r="H346" s="124"/>
      <c r="I346" s="124"/>
      <c r="J346" s="124"/>
      <c r="K346" s="124"/>
      <c r="L346" s="124"/>
      <c r="M346" s="124"/>
    </row>
    <row r="347" spans="4:13">
      <c r="D347" s="124"/>
      <c r="E347" s="153"/>
      <c r="F347" s="154"/>
      <c r="G347" s="124"/>
      <c r="H347" s="124"/>
      <c r="I347" s="124"/>
      <c r="J347" s="124"/>
      <c r="K347" s="124"/>
      <c r="L347" s="124"/>
      <c r="M347" s="124"/>
    </row>
    <row r="348" spans="4:13">
      <c r="D348" s="124"/>
      <c r="E348" s="153"/>
      <c r="F348" s="154"/>
      <c r="G348" s="124"/>
      <c r="H348" s="124"/>
      <c r="I348" s="124"/>
      <c r="J348" s="124"/>
      <c r="K348" s="124"/>
      <c r="L348" s="124"/>
      <c r="M348" s="124"/>
    </row>
    <row r="349" spans="4:13">
      <c r="D349" s="124"/>
      <c r="E349" s="153"/>
      <c r="F349" s="154"/>
      <c r="G349" s="124"/>
      <c r="H349" s="124"/>
      <c r="I349" s="124"/>
      <c r="J349" s="124"/>
      <c r="K349" s="124"/>
      <c r="L349" s="124"/>
      <c r="M349" s="124"/>
    </row>
    <row r="350" spans="4:13">
      <c r="D350" s="124"/>
      <c r="E350" s="153"/>
      <c r="F350" s="154"/>
      <c r="G350" s="124"/>
      <c r="H350" s="124"/>
      <c r="I350" s="124"/>
      <c r="J350" s="124"/>
      <c r="K350" s="124"/>
      <c r="L350" s="124"/>
      <c r="M350" s="124"/>
    </row>
    <row r="351" spans="4:13">
      <c r="D351" s="124"/>
      <c r="E351" s="153"/>
      <c r="F351" s="154"/>
      <c r="G351" s="124"/>
      <c r="H351" s="124"/>
      <c r="I351" s="124"/>
      <c r="J351" s="124"/>
      <c r="K351" s="124"/>
      <c r="L351" s="124"/>
      <c r="M351" s="124"/>
    </row>
    <row r="352" spans="4:13">
      <c r="D352" s="124"/>
      <c r="E352" s="153"/>
      <c r="F352" s="154"/>
      <c r="G352" s="124"/>
      <c r="H352" s="124"/>
      <c r="I352" s="124"/>
      <c r="J352" s="124"/>
      <c r="K352" s="124"/>
      <c r="L352" s="124"/>
      <c r="M352" s="124"/>
    </row>
    <row r="353" spans="4:13">
      <c r="D353" s="124"/>
      <c r="E353" s="153"/>
      <c r="F353" s="154"/>
      <c r="G353" s="124"/>
      <c r="H353" s="124"/>
      <c r="I353" s="124"/>
      <c r="J353" s="124"/>
      <c r="K353" s="124"/>
      <c r="L353" s="124"/>
      <c r="M353" s="124"/>
    </row>
    <row r="354" spans="4:13">
      <c r="D354" s="124"/>
      <c r="E354" s="153"/>
      <c r="F354" s="154"/>
      <c r="G354" s="124"/>
      <c r="H354" s="124"/>
      <c r="I354" s="124"/>
      <c r="J354" s="124"/>
      <c r="K354" s="124"/>
      <c r="L354" s="124"/>
      <c r="M354" s="124"/>
    </row>
    <row r="355" spans="4:13">
      <c r="D355" s="124"/>
      <c r="E355" s="153"/>
      <c r="F355" s="154"/>
      <c r="G355" s="124"/>
      <c r="H355" s="124"/>
      <c r="I355" s="124"/>
      <c r="J355" s="124"/>
      <c r="K355" s="124"/>
      <c r="L355" s="124"/>
      <c r="M355" s="124"/>
    </row>
    <row r="356" spans="4:13">
      <c r="D356" s="124"/>
      <c r="E356" s="153"/>
      <c r="F356" s="154"/>
      <c r="G356" s="124"/>
      <c r="H356" s="124"/>
      <c r="I356" s="124"/>
      <c r="J356" s="124"/>
      <c r="K356" s="124"/>
      <c r="L356" s="124"/>
      <c r="M356" s="124"/>
    </row>
    <row r="357" spans="4:13">
      <c r="D357" s="124"/>
      <c r="E357" s="153"/>
      <c r="F357" s="154"/>
      <c r="G357" s="124"/>
      <c r="H357" s="124"/>
      <c r="I357" s="124"/>
      <c r="J357" s="124"/>
      <c r="K357" s="124"/>
      <c r="L357" s="124"/>
      <c r="M357" s="124"/>
    </row>
    <row r="358" spans="4:13">
      <c r="D358" s="124"/>
      <c r="E358" s="153"/>
      <c r="F358" s="154"/>
      <c r="G358" s="124"/>
      <c r="H358" s="124"/>
      <c r="I358" s="124"/>
      <c r="J358" s="124"/>
      <c r="K358" s="124"/>
      <c r="L358" s="124"/>
      <c r="M358" s="124"/>
    </row>
    <row r="359" spans="4:13">
      <c r="D359" s="124"/>
      <c r="E359" s="153"/>
      <c r="F359" s="154"/>
      <c r="G359" s="124"/>
      <c r="H359" s="124"/>
      <c r="I359" s="124"/>
      <c r="J359" s="124"/>
      <c r="K359" s="124"/>
      <c r="L359" s="124"/>
      <c r="M359" s="124"/>
    </row>
    <row r="360" spans="4:13">
      <c r="D360" s="124"/>
      <c r="E360" s="153"/>
      <c r="F360" s="154"/>
      <c r="G360" s="124"/>
      <c r="H360" s="124"/>
      <c r="I360" s="124"/>
      <c r="J360" s="124"/>
      <c r="K360" s="124"/>
      <c r="L360" s="124"/>
      <c r="M360" s="124"/>
    </row>
    <row r="361" spans="4:13">
      <c r="D361" s="124"/>
      <c r="E361" s="153"/>
      <c r="F361" s="154"/>
      <c r="G361" s="124"/>
      <c r="H361" s="124"/>
      <c r="I361" s="124"/>
      <c r="J361" s="124"/>
      <c r="K361" s="124"/>
      <c r="L361" s="124"/>
      <c r="M361" s="124"/>
    </row>
    <row r="362" spans="4:13">
      <c r="D362" s="124"/>
      <c r="E362" s="153"/>
      <c r="F362" s="154"/>
      <c r="G362" s="124"/>
      <c r="H362" s="124"/>
      <c r="I362" s="124"/>
      <c r="J362" s="124"/>
      <c r="K362" s="124"/>
      <c r="L362" s="124"/>
      <c r="M362" s="124"/>
    </row>
    <row r="363" spans="4:13">
      <c r="D363" s="124"/>
      <c r="E363" s="153"/>
      <c r="F363" s="154"/>
      <c r="G363" s="124"/>
      <c r="H363" s="124"/>
      <c r="I363" s="124"/>
      <c r="J363" s="124"/>
      <c r="K363" s="124"/>
      <c r="L363" s="124"/>
      <c r="M363" s="124"/>
    </row>
    <row r="364" spans="4:13">
      <c r="D364" s="124"/>
      <c r="E364" s="153"/>
      <c r="F364" s="154"/>
      <c r="G364" s="124"/>
      <c r="H364" s="124"/>
      <c r="I364" s="124"/>
      <c r="J364" s="124"/>
      <c r="K364" s="124"/>
      <c r="L364" s="124"/>
      <c r="M364" s="124"/>
    </row>
    <row r="365" spans="4:13">
      <c r="D365" s="124"/>
      <c r="E365" s="153"/>
      <c r="F365" s="154"/>
      <c r="G365" s="124"/>
      <c r="H365" s="124"/>
      <c r="I365" s="124"/>
      <c r="J365" s="124"/>
      <c r="K365" s="124"/>
      <c r="L365" s="124"/>
      <c r="M365" s="124"/>
    </row>
    <row r="366" spans="4:13">
      <c r="D366" s="124"/>
      <c r="E366" s="153"/>
      <c r="F366" s="154"/>
      <c r="G366" s="124"/>
      <c r="H366" s="124"/>
      <c r="I366" s="124"/>
      <c r="J366" s="124"/>
      <c r="K366" s="124"/>
      <c r="L366" s="124"/>
      <c r="M366" s="124"/>
    </row>
    <row r="367" spans="4:13">
      <c r="D367" s="124"/>
      <c r="E367" s="153"/>
      <c r="F367" s="154"/>
      <c r="G367" s="124"/>
      <c r="H367" s="124"/>
      <c r="I367" s="124"/>
      <c r="J367" s="124"/>
      <c r="K367" s="124"/>
      <c r="L367" s="124"/>
      <c r="M367" s="124"/>
    </row>
    <row r="368" spans="4:13">
      <c r="D368" s="124"/>
      <c r="E368" s="153"/>
      <c r="F368" s="154"/>
      <c r="G368" s="124"/>
      <c r="H368" s="124"/>
      <c r="I368" s="124"/>
      <c r="J368" s="124"/>
      <c r="K368" s="124"/>
      <c r="L368" s="124"/>
      <c r="M368" s="124"/>
    </row>
    <row r="369" spans="4:13">
      <c r="D369" s="124"/>
      <c r="E369" s="153"/>
      <c r="F369" s="154"/>
      <c r="G369" s="124"/>
      <c r="H369" s="124"/>
      <c r="I369" s="124"/>
      <c r="J369" s="124"/>
      <c r="K369" s="124"/>
      <c r="L369" s="124"/>
      <c r="M369" s="124"/>
    </row>
    <row r="370" spans="4:13">
      <c r="D370" s="124"/>
      <c r="E370" s="153"/>
      <c r="F370" s="154"/>
      <c r="G370" s="124"/>
      <c r="H370" s="124"/>
      <c r="I370" s="124"/>
      <c r="J370" s="124"/>
      <c r="K370" s="124"/>
      <c r="L370" s="124"/>
      <c r="M370" s="124"/>
    </row>
    <row r="371" spans="4:13">
      <c r="D371" s="124"/>
      <c r="E371" s="153"/>
      <c r="F371" s="154"/>
      <c r="G371" s="124"/>
      <c r="H371" s="124"/>
      <c r="I371" s="124"/>
      <c r="J371" s="124"/>
      <c r="K371" s="124"/>
      <c r="L371" s="124"/>
      <c r="M371" s="124"/>
    </row>
    <row r="372" spans="4:13">
      <c r="D372" s="124"/>
      <c r="E372" s="153"/>
      <c r="F372" s="154"/>
      <c r="G372" s="124"/>
      <c r="H372" s="124"/>
      <c r="I372" s="124"/>
      <c r="J372" s="124"/>
      <c r="K372" s="124"/>
      <c r="L372" s="124"/>
      <c r="M372" s="124"/>
    </row>
    <row r="373" spans="4:13">
      <c r="D373" s="124"/>
      <c r="E373" s="153"/>
      <c r="F373" s="154"/>
      <c r="G373" s="124"/>
      <c r="H373" s="124"/>
      <c r="I373" s="124"/>
      <c r="J373" s="124"/>
      <c r="K373" s="124"/>
      <c r="L373" s="124"/>
      <c r="M373" s="124"/>
    </row>
    <row r="374" spans="4:13">
      <c r="D374" s="124"/>
      <c r="E374" s="153"/>
      <c r="F374" s="154"/>
      <c r="G374" s="124"/>
      <c r="H374" s="124"/>
      <c r="I374" s="124"/>
      <c r="J374" s="124"/>
      <c r="K374" s="124"/>
      <c r="L374" s="124"/>
      <c r="M374" s="124"/>
    </row>
    <row r="375" spans="4:13">
      <c r="D375" s="124"/>
      <c r="E375" s="153"/>
      <c r="F375" s="154"/>
      <c r="G375" s="124"/>
      <c r="H375" s="124"/>
      <c r="I375" s="124"/>
      <c r="J375" s="124"/>
      <c r="K375" s="124"/>
      <c r="L375" s="124"/>
      <c r="M375" s="124"/>
    </row>
    <row r="376" spans="4:13">
      <c r="D376" s="124"/>
      <c r="E376" s="153"/>
      <c r="F376" s="154"/>
      <c r="G376" s="124"/>
      <c r="H376" s="124"/>
      <c r="I376" s="124"/>
      <c r="J376" s="124"/>
      <c r="K376" s="124"/>
      <c r="L376" s="124"/>
      <c r="M376" s="124"/>
    </row>
    <row r="377" spans="4:13">
      <c r="D377" s="124"/>
      <c r="E377" s="153"/>
      <c r="F377" s="154"/>
      <c r="G377" s="124"/>
      <c r="H377" s="124"/>
      <c r="I377" s="124"/>
      <c r="J377" s="124"/>
      <c r="K377" s="124"/>
      <c r="L377" s="124"/>
      <c r="M377" s="124"/>
    </row>
    <row r="378" spans="4:13">
      <c r="D378" s="124"/>
      <c r="E378" s="153"/>
      <c r="F378" s="154"/>
      <c r="G378" s="124"/>
      <c r="H378" s="124"/>
      <c r="I378" s="124"/>
      <c r="J378" s="124"/>
      <c r="K378" s="124"/>
      <c r="L378" s="124"/>
      <c r="M378" s="124"/>
    </row>
    <row r="379" spans="4:13">
      <c r="D379" s="124"/>
      <c r="E379" s="153"/>
      <c r="F379" s="154"/>
      <c r="G379" s="124"/>
      <c r="H379" s="124"/>
      <c r="I379" s="124"/>
      <c r="J379" s="124"/>
      <c r="K379" s="124"/>
      <c r="L379" s="124"/>
      <c r="M379" s="124"/>
    </row>
    <row r="380" spans="4:13">
      <c r="D380" s="124"/>
      <c r="E380" s="153"/>
      <c r="F380" s="154"/>
      <c r="G380" s="124"/>
      <c r="H380" s="124"/>
      <c r="I380" s="124"/>
      <c r="J380" s="124"/>
      <c r="K380" s="124"/>
      <c r="L380" s="124"/>
      <c r="M380" s="124"/>
    </row>
    <row r="381" spans="4:13">
      <c r="D381" s="124"/>
      <c r="E381" s="153"/>
      <c r="F381" s="154"/>
      <c r="G381" s="124"/>
      <c r="H381" s="124"/>
      <c r="I381" s="124"/>
      <c r="J381" s="124"/>
      <c r="K381" s="124"/>
      <c r="L381" s="124"/>
      <c r="M381" s="124"/>
    </row>
    <row r="382" spans="4:13">
      <c r="D382" s="124"/>
      <c r="E382" s="153"/>
      <c r="F382" s="154"/>
      <c r="G382" s="124"/>
      <c r="H382" s="124"/>
      <c r="I382" s="124"/>
      <c r="J382" s="124"/>
      <c r="K382" s="124"/>
      <c r="L382" s="124"/>
      <c r="M382" s="124"/>
    </row>
    <row r="383" spans="4:13">
      <c r="D383" s="124"/>
      <c r="E383" s="153"/>
      <c r="F383" s="154"/>
      <c r="G383" s="124"/>
      <c r="H383" s="124"/>
      <c r="I383" s="124"/>
      <c r="J383" s="124"/>
      <c r="K383" s="124"/>
      <c r="L383" s="124"/>
      <c r="M383" s="124"/>
    </row>
    <row r="384" spans="4:13">
      <c r="D384" s="124"/>
      <c r="E384" s="153"/>
      <c r="F384" s="154"/>
      <c r="G384" s="124"/>
      <c r="H384" s="124"/>
      <c r="I384" s="124"/>
      <c r="J384" s="124"/>
      <c r="K384" s="124"/>
      <c r="L384" s="124"/>
      <c r="M384" s="124"/>
    </row>
    <row r="385" spans="4:13">
      <c r="D385" s="124"/>
      <c r="E385" s="153"/>
      <c r="F385" s="154"/>
      <c r="G385" s="124"/>
      <c r="H385" s="124"/>
      <c r="I385" s="124"/>
      <c r="J385" s="124"/>
      <c r="K385" s="124"/>
      <c r="L385" s="124"/>
      <c r="M385" s="124"/>
    </row>
    <row r="386" spans="4:13">
      <c r="D386" s="124"/>
      <c r="E386" s="153"/>
      <c r="F386" s="154"/>
      <c r="G386" s="124"/>
      <c r="H386" s="124"/>
      <c r="I386" s="124"/>
      <c r="J386" s="124"/>
      <c r="K386" s="124"/>
      <c r="L386" s="124"/>
      <c r="M386" s="124"/>
    </row>
    <row r="387" spans="4:13">
      <c r="D387" s="124"/>
      <c r="E387" s="153"/>
      <c r="F387" s="154"/>
      <c r="G387" s="124"/>
      <c r="H387" s="124"/>
      <c r="I387" s="124"/>
      <c r="J387" s="124"/>
      <c r="K387" s="124"/>
      <c r="L387" s="124"/>
      <c r="M387" s="124"/>
    </row>
    <row r="388" spans="4:13">
      <c r="D388" s="124"/>
      <c r="E388" s="153"/>
      <c r="F388" s="154"/>
      <c r="G388" s="124"/>
      <c r="H388" s="124"/>
      <c r="I388" s="124"/>
      <c r="J388" s="124"/>
      <c r="K388" s="124"/>
      <c r="L388" s="124"/>
      <c r="M388" s="124"/>
    </row>
    <row r="389" spans="4:13">
      <c r="D389" s="124"/>
      <c r="E389" s="153"/>
      <c r="F389" s="154"/>
      <c r="G389" s="124"/>
      <c r="H389" s="124"/>
      <c r="I389" s="124"/>
      <c r="J389" s="124"/>
      <c r="K389" s="124"/>
      <c r="L389" s="124"/>
      <c r="M389" s="124"/>
    </row>
    <row r="390" spans="4:13">
      <c r="D390" s="124"/>
      <c r="E390" s="153"/>
      <c r="F390" s="154"/>
      <c r="G390" s="124"/>
      <c r="H390" s="124"/>
      <c r="I390" s="124"/>
      <c r="J390" s="124"/>
      <c r="K390" s="124"/>
      <c r="L390" s="124"/>
      <c r="M390" s="124"/>
    </row>
    <row r="391" spans="4:13">
      <c r="D391" s="124"/>
      <c r="E391" s="153"/>
      <c r="F391" s="154"/>
      <c r="G391" s="124"/>
      <c r="H391" s="124"/>
      <c r="I391" s="124"/>
      <c r="J391" s="124"/>
      <c r="K391" s="124"/>
      <c r="L391" s="124"/>
      <c r="M391" s="124"/>
    </row>
    <row r="392" spans="4:13">
      <c r="D392" s="124"/>
      <c r="E392" s="153"/>
      <c r="F392" s="154"/>
      <c r="G392" s="124"/>
      <c r="H392" s="124"/>
      <c r="I392" s="124"/>
      <c r="J392" s="124"/>
      <c r="K392" s="124"/>
      <c r="L392" s="124"/>
      <c r="M392" s="124"/>
    </row>
    <row r="393" spans="4:13">
      <c r="D393" s="124"/>
      <c r="E393" s="153"/>
      <c r="F393" s="154"/>
      <c r="G393" s="124"/>
      <c r="H393" s="124"/>
      <c r="I393" s="124"/>
      <c r="J393" s="124"/>
      <c r="K393" s="124"/>
      <c r="L393" s="124"/>
      <c r="M393" s="124"/>
    </row>
    <row r="394" spans="4:13">
      <c r="D394" s="124"/>
      <c r="E394" s="153"/>
      <c r="F394" s="154"/>
      <c r="G394" s="124"/>
      <c r="H394" s="124"/>
      <c r="I394" s="124"/>
      <c r="J394" s="124"/>
      <c r="K394" s="124"/>
      <c r="L394" s="124"/>
      <c r="M394" s="124"/>
    </row>
    <row r="395" spans="4:13">
      <c r="D395" s="124"/>
      <c r="E395" s="153"/>
      <c r="F395" s="154"/>
      <c r="G395" s="124"/>
      <c r="H395" s="124"/>
      <c r="I395" s="124"/>
      <c r="J395" s="124"/>
      <c r="K395" s="124"/>
      <c r="L395" s="124"/>
      <c r="M395" s="124"/>
    </row>
    <row r="396" spans="4:13">
      <c r="D396" s="124"/>
      <c r="E396" s="153"/>
      <c r="F396" s="154"/>
      <c r="G396" s="124"/>
      <c r="H396" s="124"/>
      <c r="I396" s="124"/>
      <c r="J396" s="124"/>
      <c r="K396" s="124"/>
      <c r="L396" s="124"/>
      <c r="M396" s="124"/>
    </row>
    <row r="397" spans="4:13">
      <c r="D397" s="124"/>
      <c r="E397" s="153"/>
      <c r="F397" s="154"/>
      <c r="G397" s="124"/>
      <c r="H397" s="124"/>
      <c r="I397" s="124"/>
      <c r="J397" s="124"/>
      <c r="K397" s="124"/>
      <c r="L397" s="124"/>
      <c r="M397" s="124"/>
    </row>
    <row r="398" spans="4:13">
      <c r="D398" s="124"/>
      <c r="E398" s="153"/>
      <c r="F398" s="154"/>
      <c r="G398" s="124"/>
      <c r="H398" s="124"/>
      <c r="I398" s="124"/>
      <c r="J398" s="124"/>
      <c r="K398" s="124"/>
      <c r="L398" s="124"/>
      <c r="M398" s="124"/>
    </row>
    <row r="399" spans="4:13">
      <c r="D399" s="124"/>
      <c r="E399" s="153"/>
      <c r="F399" s="154"/>
      <c r="G399" s="124"/>
      <c r="H399" s="124"/>
      <c r="I399" s="124"/>
      <c r="J399" s="124"/>
      <c r="K399" s="124"/>
      <c r="L399" s="124"/>
      <c r="M399" s="124"/>
    </row>
    <row r="400" spans="4:13">
      <c r="D400" s="124"/>
      <c r="E400" s="153"/>
      <c r="F400" s="154"/>
      <c r="G400" s="124"/>
      <c r="H400" s="124"/>
      <c r="I400" s="124"/>
      <c r="J400" s="124"/>
      <c r="K400" s="124"/>
      <c r="L400" s="124"/>
      <c r="M400" s="124"/>
    </row>
    <row r="401" spans="4:13">
      <c r="D401" s="124"/>
      <c r="E401" s="153"/>
      <c r="F401" s="154"/>
      <c r="G401" s="124"/>
      <c r="H401" s="124"/>
      <c r="I401" s="124"/>
      <c r="J401" s="124"/>
      <c r="K401" s="124"/>
      <c r="L401" s="124"/>
      <c r="M401" s="124"/>
    </row>
    <row r="402" spans="4:13">
      <c r="D402" s="124"/>
      <c r="E402" s="153"/>
      <c r="F402" s="154"/>
      <c r="G402" s="124"/>
      <c r="H402" s="124"/>
      <c r="I402" s="124"/>
      <c r="J402" s="124"/>
      <c r="K402" s="124"/>
      <c r="L402" s="124"/>
      <c r="M402" s="124"/>
    </row>
    <row r="403" spans="4:13">
      <c r="D403" s="124"/>
      <c r="E403" s="153"/>
      <c r="F403" s="154"/>
      <c r="G403" s="124"/>
      <c r="H403" s="124"/>
      <c r="I403" s="124"/>
      <c r="J403" s="124"/>
      <c r="K403" s="124"/>
      <c r="L403" s="124"/>
      <c r="M403" s="124"/>
    </row>
    <row r="404" spans="4:13">
      <c r="D404" s="124"/>
      <c r="E404" s="153"/>
      <c r="F404" s="154"/>
      <c r="G404" s="124"/>
      <c r="H404" s="124"/>
      <c r="I404" s="124"/>
      <c r="J404" s="124"/>
      <c r="K404" s="124"/>
      <c r="L404" s="124"/>
      <c r="M404" s="124"/>
    </row>
    <row r="405" spans="4:13">
      <c r="D405" s="124"/>
      <c r="E405" s="153"/>
      <c r="F405" s="154"/>
      <c r="G405" s="124"/>
      <c r="H405" s="124"/>
      <c r="I405" s="124"/>
      <c r="J405" s="124"/>
      <c r="K405" s="124"/>
      <c r="L405" s="124"/>
      <c r="M405" s="124"/>
    </row>
    <row r="406" spans="4:13">
      <c r="D406" s="124"/>
      <c r="E406" s="153"/>
      <c r="F406" s="154"/>
      <c r="G406" s="124"/>
      <c r="H406" s="124"/>
      <c r="I406" s="124"/>
      <c r="J406" s="124"/>
      <c r="K406" s="124"/>
      <c r="L406" s="124"/>
      <c r="M406" s="124"/>
    </row>
    <row r="407" spans="4:13">
      <c r="D407" s="124"/>
      <c r="E407" s="153"/>
      <c r="F407" s="154"/>
      <c r="G407" s="124"/>
      <c r="H407" s="124"/>
      <c r="I407" s="124"/>
      <c r="J407" s="124"/>
      <c r="K407" s="124"/>
      <c r="L407" s="124"/>
      <c r="M407" s="124"/>
    </row>
    <row r="408" spans="4:13">
      <c r="D408" s="124"/>
      <c r="E408" s="153"/>
      <c r="F408" s="154"/>
      <c r="G408" s="124"/>
      <c r="H408" s="124"/>
      <c r="I408" s="124"/>
      <c r="J408" s="124"/>
      <c r="K408" s="124"/>
      <c r="L408" s="124"/>
      <c r="M408" s="124"/>
    </row>
    <row r="409" spans="4:13">
      <c r="D409" s="124"/>
      <c r="E409" s="153"/>
      <c r="F409" s="154"/>
      <c r="G409" s="124"/>
      <c r="H409" s="124"/>
      <c r="I409" s="124"/>
      <c r="J409" s="124"/>
      <c r="K409" s="124"/>
      <c r="L409" s="124"/>
      <c r="M409" s="124"/>
    </row>
    <row r="410" spans="4:13">
      <c r="D410" s="124"/>
      <c r="E410" s="153"/>
      <c r="F410" s="154"/>
      <c r="G410" s="124"/>
      <c r="H410" s="124"/>
      <c r="I410" s="124"/>
      <c r="J410" s="124"/>
      <c r="K410" s="124"/>
      <c r="L410" s="124"/>
      <c r="M410" s="124"/>
    </row>
    <row r="411" spans="4:13">
      <c r="D411" s="124"/>
      <c r="E411" s="153"/>
      <c r="F411" s="154"/>
      <c r="G411" s="124"/>
      <c r="H411" s="124"/>
      <c r="I411" s="124"/>
      <c r="J411" s="124"/>
      <c r="K411" s="124"/>
      <c r="L411" s="124"/>
      <c r="M411" s="124"/>
    </row>
    <row r="412" spans="4:13">
      <c r="D412" s="124"/>
      <c r="E412" s="153"/>
      <c r="F412" s="154"/>
      <c r="G412" s="124"/>
      <c r="H412" s="124"/>
      <c r="I412" s="124"/>
      <c r="J412" s="124"/>
      <c r="K412" s="124"/>
      <c r="L412" s="124"/>
      <c r="M412" s="124"/>
    </row>
    <row r="413" spans="4:13">
      <c r="D413" s="124"/>
      <c r="E413" s="153"/>
      <c r="F413" s="154"/>
      <c r="G413" s="124"/>
      <c r="H413" s="124"/>
      <c r="I413" s="124"/>
      <c r="J413" s="124"/>
      <c r="K413" s="124"/>
      <c r="L413" s="124"/>
      <c r="M413" s="124"/>
    </row>
    <row r="414" spans="4:13">
      <c r="D414" s="124"/>
      <c r="E414" s="153"/>
      <c r="F414" s="154"/>
      <c r="G414" s="124"/>
      <c r="H414" s="124"/>
      <c r="I414" s="124"/>
      <c r="J414" s="124"/>
      <c r="K414" s="124"/>
      <c r="L414" s="124"/>
      <c r="M414" s="124"/>
    </row>
    <row r="415" spans="4:13">
      <c r="D415" s="124"/>
      <c r="E415" s="153"/>
      <c r="F415" s="154"/>
      <c r="G415" s="124"/>
      <c r="H415" s="124"/>
      <c r="I415" s="124"/>
      <c r="J415" s="124"/>
      <c r="K415" s="124"/>
      <c r="L415" s="124"/>
      <c r="M415" s="124"/>
    </row>
    <row r="416" spans="4:13">
      <c r="D416" s="124"/>
      <c r="E416" s="153"/>
      <c r="F416" s="154"/>
      <c r="G416" s="124"/>
      <c r="H416" s="124"/>
      <c r="I416" s="124"/>
      <c r="J416" s="124"/>
      <c r="K416" s="124"/>
      <c r="L416" s="124"/>
      <c r="M416" s="124"/>
    </row>
    <row r="417" spans="4:13">
      <c r="D417" s="124"/>
      <c r="E417" s="153"/>
      <c r="F417" s="154"/>
      <c r="G417" s="124"/>
      <c r="H417" s="124"/>
      <c r="I417" s="124"/>
      <c r="J417" s="124"/>
      <c r="K417" s="124"/>
      <c r="L417" s="124"/>
      <c r="M417" s="124"/>
    </row>
    <row r="418" spans="4:13">
      <c r="D418" s="124"/>
      <c r="E418" s="153"/>
      <c r="F418" s="154"/>
      <c r="G418" s="124"/>
      <c r="H418" s="124"/>
      <c r="I418" s="124"/>
      <c r="J418" s="124"/>
      <c r="K418" s="124"/>
      <c r="L418" s="124"/>
      <c r="M418" s="124"/>
    </row>
    <row r="419" spans="4:13">
      <c r="D419" s="124"/>
      <c r="E419" s="153"/>
      <c r="F419" s="154"/>
      <c r="G419" s="124"/>
      <c r="H419" s="124"/>
      <c r="I419" s="124"/>
      <c r="J419" s="124"/>
      <c r="K419" s="124"/>
      <c r="L419" s="124"/>
      <c r="M419" s="124"/>
    </row>
    <row r="420" spans="4:13">
      <c r="D420" s="124"/>
      <c r="E420" s="153"/>
      <c r="F420" s="154"/>
      <c r="G420" s="124"/>
      <c r="H420" s="124"/>
      <c r="I420" s="124"/>
      <c r="J420" s="124"/>
      <c r="K420" s="124"/>
      <c r="L420" s="124"/>
      <c r="M420" s="124"/>
    </row>
    <row r="421" spans="4:13">
      <c r="D421" s="124"/>
      <c r="E421" s="153"/>
      <c r="F421" s="154"/>
      <c r="G421" s="124"/>
      <c r="H421" s="124"/>
      <c r="I421" s="124"/>
      <c r="J421" s="124"/>
      <c r="K421" s="124"/>
      <c r="L421" s="124"/>
      <c r="M421" s="124"/>
    </row>
    <row r="422" spans="4:13">
      <c r="D422" s="124"/>
      <c r="E422" s="153"/>
      <c r="F422" s="154"/>
      <c r="G422" s="124"/>
      <c r="H422" s="124"/>
      <c r="I422" s="124"/>
      <c r="J422" s="124"/>
      <c r="K422" s="124"/>
      <c r="L422" s="124"/>
      <c r="M422" s="124"/>
    </row>
    <row r="423" spans="4:13">
      <c r="D423" s="124"/>
      <c r="E423" s="153"/>
      <c r="F423" s="154"/>
      <c r="G423" s="124"/>
      <c r="H423" s="124"/>
      <c r="I423" s="124"/>
      <c r="J423" s="124"/>
      <c r="K423" s="124"/>
      <c r="L423" s="124"/>
      <c r="M423" s="124"/>
    </row>
    <row r="424" spans="4:13">
      <c r="D424" s="124"/>
      <c r="E424" s="153"/>
      <c r="F424" s="154"/>
      <c r="G424" s="124"/>
      <c r="H424" s="124"/>
      <c r="I424" s="124"/>
      <c r="J424" s="124"/>
      <c r="K424" s="124"/>
      <c r="L424" s="124"/>
      <c r="M424" s="124"/>
    </row>
    <row r="425" spans="4:13">
      <c r="D425" s="124"/>
      <c r="E425" s="153"/>
      <c r="F425" s="154"/>
      <c r="G425" s="124"/>
      <c r="H425" s="124"/>
      <c r="I425" s="124"/>
      <c r="J425" s="124"/>
      <c r="K425" s="124"/>
      <c r="L425" s="124"/>
      <c r="M425" s="124"/>
    </row>
    <row r="426" spans="4:13">
      <c r="D426" s="124"/>
      <c r="E426" s="153"/>
      <c r="F426" s="154"/>
      <c r="G426" s="124"/>
      <c r="H426" s="124"/>
      <c r="I426" s="124"/>
      <c r="J426" s="124"/>
      <c r="K426" s="124"/>
      <c r="L426" s="124"/>
      <c r="M426" s="124"/>
    </row>
    <row r="427" spans="4:13">
      <c r="D427" s="124"/>
      <c r="E427" s="153"/>
      <c r="F427" s="154"/>
      <c r="G427" s="124"/>
      <c r="H427" s="124"/>
      <c r="I427" s="124"/>
      <c r="J427" s="124"/>
      <c r="K427" s="124"/>
      <c r="L427" s="124"/>
      <c r="M427" s="124"/>
    </row>
    <row r="428" spans="4:13">
      <c r="D428" s="124"/>
      <c r="E428" s="153"/>
      <c r="F428" s="154"/>
      <c r="G428" s="124"/>
      <c r="H428" s="124"/>
      <c r="I428" s="124"/>
      <c r="J428" s="124"/>
      <c r="K428" s="124"/>
      <c r="L428" s="124"/>
      <c r="M428" s="124"/>
    </row>
    <row r="429" spans="4:13">
      <c r="D429" s="124"/>
      <c r="E429" s="153"/>
      <c r="F429" s="154"/>
      <c r="G429" s="124"/>
      <c r="H429" s="124"/>
      <c r="I429" s="124"/>
      <c r="J429" s="124"/>
      <c r="K429" s="124"/>
      <c r="L429" s="124"/>
      <c r="M429" s="124"/>
    </row>
    <row r="430" spans="4:13">
      <c r="D430" s="124"/>
      <c r="E430" s="153"/>
      <c r="F430" s="154"/>
      <c r="G430" s="124"/>
      <c r="H430" s="124"/>
      <c r="I430" s="124"/>
      <c r="J430" s="124"/>
      <c r="K430" s="124"/>
      <c r="L430" s="124"/>
      <c r="M430" s="124"/>
    </row>
    <row r="431" spans="4:13">
      <c r="D431" s="124"/>
      <c r="E431" s="153"/>
      <c r="F431" s="154"/>
      <c r="G431" s="124"/>
      <c r="H431" s="124"/>
      <c r="I431" s="124"/>
      <c r="J431" s="124"/>
      <c r="K431" s="124"/>
      <c r="L431" s="124"/>
      <c r="M431" s="124"/>
    </row>
    <row r="432" spans="4:13">
      <c r="D432" s="124"/>
      <c r="E432" s="153"/>
      <c r="F432" s="154"/>
      <c r="G432" s="124"/>
      <c r="H432" s="124"/>
      <c r="I432" s="124"/>
      <c r="J432" s="124"/>
      <c r="K432" s="124"/>
      <c r="L432" s="124"/>
      <c r="M432" s="124"/>
    </row>
    <row r="433" spans="4:13">
      <c r="D433" s="124"/>
      <c r="E433" s="153"/>
      <c r="F433" s="154"/>
      <c r="G433" s="124"/>
      <c r="H433" s="124"/>
      <c r="I433" s="124"/>
      <c r="J433" s="124"/>
      <c r="K433" s="124"/>
      <c r="L433" s="124"/>
      <c r="M433" s="124"/>
    </row>
    <row r="434" spans="4:13">
      <c r="D434" s="124"/>
      <c r="E434" s="153"/>
      <c r="F434" s="154"/>
      <c r="G434" s="124"/>
      <c r="H434" s="124"/>
      <c r="I434" s="124"/>
      <c r="J434" s="124"/>
      <c r="K434" s="124"/>
      <c r="L434" s="124"/>
      <c r="M434" s="124"/>
    </row>
    <row r="435" spans="4:13">
      <c r="D435" s="124"/>
      <c r="E435" s="153"/>
      <c r="F435" s="154"/>
      <c r="G435" s="124"/>
      <c r="H435" s="124"/>
      <c r="I435" s="124"/>
      <c r="J435" s="124"/>
      <c r="K435" s="124"/>
      <c r="L435" s="124"/>
      <c r="M435" s="124"/>
    </row>
    <row r="436" spans="4:13">
      <c r="D436" s="124"/>
      <c r="E436" s="153"/>
      <c r="F436" s="154"/>
      <c r="G436" s="124"/>
      <c r="H436" s="124"/>
      <c r="I436" s="124"/>
      <c r="J436" s="124"/>
      <c r="K436" s="124"/>
      <c r="L436" s="124"/>
      <c r="M436" s="124"/>
    </row>
    <row r="437" spans="4:13">
      <c r="D437" s="124"/>
      <c r="E437" s="153"/>
      <c r="F437" s="154"/>
      <c r="G437" s="124"/>
      <c r="H437" s="124"/>
      <c r="I437" s="124"/>
      <c r="J437" s="124"/>
      <c r="K437" s="124"/>
      <c r="L437" s="124"/>
      <c r="M437" s="124"/>
    </row>
    <row r="438" spans="4:13">
      <c r="D438" s="124"/>
      <c r="E438" s="153"/>
      <c r="F438" s="154"/>
      <c r="G438" s="124"/>
      <c r="H438" s="124"/>
      <c r="I438" s="124"/>
      <c r="J438" s="124"/>
      <c r="K438" s="124"/>
      <c r="L438" s="124"/>
      <c r="M438" s="124"/>
    </row>
    <row r="439" spans="4:13">
      <c r="D439" s="124"/>
      <c r="E439" s="153"/>
      <c r="F439" s="154"/>
      <c r="G439" s="124"/>
      <c r="H439" s="124"/>
      <c r="I439" s="124"/>
      <c r="J439" s="124"/>
      <c r="K439" s="124"/>
      <c r="L439" s="124"/>
      <c r="M439" s="124"/>
    </row>
    <row r="440" spans="4:13">
      <c r="D440" s="124"/>
      <c r="E440" s="153"/>
      <c r="F440" s="154"/>
      <c r="G440" s="124"/>
      <c r="H440" s="124"/>
      <c r="I440" s="124"/>
      <c r="J440" s="124"/>
      <c r="K440" s="124"/>
      <c r="L440" s="124"/>
      <c r="M440" s="124"/>
    </row>
    <row r="441" spans="4:13">
      <c r="D441" s="124"/>
      <c r="E441" s="153"/>
      <c r="F441" s="154"/>
      <c r="G441" s="124"/>
      <c r="H441" s="124"/>
      <c r="I441" s="124"/>
      <c r="J441" s="124"/>
      <c r="K441" s="124"/>
      <c r="L441" s="124"/>
      <c r="M441" s="124"/>
    </row>
    <row r="442" spans="4:13">
      <c r="D442" s="124"/>
      <c r="E442" s="153"/>
      <c r="F442" s="154"/>
      <c r="G442" s="124"/>
      <c r="H442" s="124"/>
      <c r="I442" s="124"/>
      <c r="J442" s="124"/>
      <c r="K442" s="124"/>
      <c r="L442" s="124"/>
      <c r="M442" s="124"/>
    </row>
    <row r="443" spans="4:13">
      <c r="D443" s="124"/>
      <c r="E443" s="153"/>
      <c r="F443" s="154"/>
      <c r="G443" s="124"/>
      <c r="H443" s="124"/>
      <c r="I443" s="124"/>
      <c r="J443" s="124"/>
      <c r="K443" s="124"/>
      <c r="L443" s="124"/>
      <c r="M443" s="124"/>
    </row>
    <row r="444" spans="4:13">
      <c r="D444" s="124"/>
      <c r="E444" s="153"/>
      <c r="F444" s="154"/>
      <c r="G444" s="124"/>
      <c r="H444" s="124"/>
      <c r="I444" s="124"/>
      <c r="J444" s="124"/>
      <c r="K444" s="124"/>
      <c r="L444" s="124"/>
      <c r="M444" s="124"/>
    </row>
    <row r="445" spans="4:13">
      <c r="D445" s="124"/>
      <c r="E445" s="153"/>
      <c r="F445" s="154"/>
      <c r="G445" s="124"/>
      <c r="H445" s="124"/>
      <c r="I445" s="124"/>
      <c r="J445" s="124"/>
      <c r="K445" s="124"/>
      <c r="L445" s="124"/>
      <c r="M445" s="124"/>
    </row>
    <row r="446" spans="4:13">
      <c r="D446" s="124"/>
      <c r="E446" s="153"/>
      <c r="F446" s="154"/>
      <c r="G446" s="124"/>
      <c r="H446" s="124"/>
      <c r="I446" s="124"/>
      <c r="J446" s="124"/>
      <c r="K446" s="124"/>
      <c r="L446" s="124"/>
      <c r="M446" s="124"/>
    </row>
    <row r="447" spans="4:13">
      <c r="D447" s="124"/>
      <c r="E447" s="153"/>
      <c r="F447" s="154"/>
      <c r="G447" s="124"/>
      <c r="H447" s="124"/>
      <c r="I447" s="124"/>
      <c r="J447" s="124"/>
      <c r="K447" s="124"/>
      <c r="L447" s="124"/>
      <c r="M447" s="124"/>
    </row>
    <row r="448" spans="4:13">
      <c r="D448" s="124"/>
      <c r="E448" s="153"/>
      <c r="F448" s="154"/>
      <c r="G448" s="124"/>
      <c r="H448" s="124"/>
      <c r="I448" s="124"/>
      <c r="J448" s="124"/>
      <c r="K448" s="124"/>
      <c r="L448" s="124"/>
      <c r="M448" s="124"/>
    </row>
    <row r="449" spans="4:13">
      <c r="D449" s="124"/>
      <c r="E449" s="153"/>
      <c r="F449" s="154"/>
      <c r="G449" s="124"/>
      <c r="H449" s="124"/>
      <c r="I449" s="124"/>
      <c r="J449" s="124"/>
      <c r="K449" s="124"/>
      <c r="L449" s="124"/>
      <c r="M449" s="124"/>
    </row>
    <row r="450" spans="4:13">
      <c r="D450" s="124"/>
      <c r="E450" s="153"/>
      <c r="F450" s="154"/>
      <c r="G450" s="124"/>
      <c r="H450" s="124"/>
      <c r="I450" s="124"/>
      <c r="J450" s="124"/>
      <c r="K450" s="124"/>
      <c r="L450" s="124"/>
      <c r="M450" s="124"/>
    </row>
    <row r="451" spans="4:13">
      <c r="D451" s="124"/>
      <c r="E451" s="153"/>
      <c r="F451" s="154"/>
      <c r="G451" s="124"/>
      <c r="H451" s="124"/>
      <c r="I451" s="124"/>
      <c r="J451" s="124"/>
      <c r="K451" s="124"/>
      <c r="L451" s="124"/>
      <c r="M451" s="124"/>
    </row>
    <row r="452" spans="4:13">
      <c r="D452" s="124"/>
      <c r="E452" s="153"/>
      <c r="F452" s="154"/>
      <c r="G452" s="124"/>
      <c r="H452" s="124"/>
      <c r="I452" s="124"/>
      <c r="J452" s="124"/>
      <c r="K452" s="124"/>
      <c r="L452" s="124"/>
      <c r="M452" s="124"/>
    </row>
    <row r="453" spans="4:13">
      <c r="D453" s="124"/>
      <c r="E453" s="153"/>
      <c r="F453" s="154"/>
      <c r="G453" s="124"/>
      <c r="H453" s="124"/>
      <c r="I453" s="124"/>
      <c r="J453" s="124"/>
      <c r="K453" s="124"/>
      <c r="L453" s="124"/>
      <c r="M453" s="124"/>
    </row>
    <row r="454" spans="4:13">
      <c r="D454" s="124"/>
      <c r="E454" s="153"/>
      <c r="F454" s="154"/>
      <c r="G454" s="124"/>
      <c r="H454" s="124"/>
      <c r="I454" s="124"/>
      <c r="J454" s="124"/>
      <c r="K454" s="124"/>
      <c r="L454" s="124"/>
      <c r="M454" s="124"/>
    </row>
    <row r="455" spans="4:13">
      <c r="D455" s="124"/>
      <c r="E455" s="153"/>
      <c r="F455" s="154"/>
      <c r="G455" s="124"/>
      <c r="H455" s="124"/>
      <c r="I455" s="124"/>
      <c r="J455" s="124"/>
      <c r="K455" s="124"/>
      <c r="L455" s="124"/>
      <c r="M455" s="124"/>
    </row>
    <row r="456" spans="4:13">
      <c r="D456" s="124"/>
      <c r="E456" s="153"/>
      <c r="F456" s="154"/>
      <c r="G456" s="124"/>
      <c r="H456" s="124"/>
      <c r="I456" s="124"/>
      <c r="J456" s="124"/>
      <c r="K456" s="124"/>
      <c r="L456" s="124"/>
      <c r="M456" s="124"/>
    </row>
    <row r="457" spans="4:13">
      <c r="D457" s="124"/>
      <c r="E457" s="153"/>
      <c r="F457" s="154"/>
      <c r="G457" s="124"/>
      <c r="H457" s="124"/>
      <c r="I457" s="124"/>
      <c r="J457" s="124"/>
      <c r="K457" s="124"/>
      <c r="L457" s="124"/>
      <c r="M457" s="124"/>
    </row>
    <row r="458" spans="4:13">
      <c r="D458" s="124"/>
      <c r="E458" s="153"/>
      <c r="F458" s="154"/>
      <c r="G458" s="124"/>
      <c r="H458" s="124"/>
      <c r="I458" s="124"/>
      <c r="J458" s="124"/>
      <c r="K458" s="124"/>
      <c r="L458" s="124"/>
      <c r="M458" s="124"/>
    </row>
    <row r="459" spans="4:13">
      <c r="D459" s="124"/>
      <c r="E459" s="153"/>
      <c r="F459" s="154"/>
      <c r="G459" s="124"/>
      <c r="H459" s="124"/>
      <c r="I459" s="124"/>
      <c r="J459" s="124"/>
      <c r="K459" s="124"/>
      <c r="L459" s="124"/>
      <c r="M459" s="124"/>
    </row>
    <row r="460" spans="4:13">
      <c r="D460" s="124"/>
      <c r="E460" s="153"/>
      <c r="F460" s="154"/>
      <c r="G460" s="124"/>
      <c r="H460" s="124"/>
      <c r="I460" s="124"/>
      <c r="J460" s="124"/>
      <c r="K460" s="124"/>
      <c r="L460" s="124"/>
      <c r="M460" s="124"/>
    </row>
    <row r="461" spans="4:13">
      <c r="D461" s="124"/>
      <c r="E461" s="153"/>
      <c r="F461" s="154"/>
      <c r="G461" s="124"/>
      <c r="H461" s="124"/>
      <c r="I461" s="124"/>
      <c r="J461" s="124"/>
      <c r="K461" s="124"/>
      <c r="L461" s="124"/>
      <c r="M461" s="124"/>
    </row>
    <row r="462" spans="4:13">
      <c r="D462" s="124"/>
      <c r="E462" s="153"/>
      <c r="F462" s="154"/>
      <c r="G462" s="124"/>
      <c r="H462" s="124"/>
      <c r="I462" s="124"/>
      <c r="J462" s="124"/>
      <c r="K462" s="124"/>
      <c r="L462" s="124"/>
      <c r="M462" s="124"/>
    </row>
    <row r="463" spans="4:13">
      <c r="D463" s="124"/>
      <c r="E463" s="153"/>
      <c r="F463" s="154"/>
      <c r="G463" s="124"/>
      <c r="H463" s="124"/>
      <c r="I463" s="124"/>
      <c r="J463" s="124"/>
      <c r="K463" s="124"/>
      <c r="L463" s="124"/>
      <c r="M463" s="124"/>
    </row>
    <row r="464" spans="4:13">
      <c r="D464" s="124"/>
      <c r="E464" s="153"/>
      <c r="F464" s="154"/>
      <c r="G464" s="124"/>
      <c r="H464" s="124"/>
      <c r="I464" s="124"/>
      <c r="J464" s="124"/>
      <c r="K464" s="124"/>
      <c r="L464" s="124"/>
      <c r="M464" s="124"/>
    </row>
    <row r="465" spans="4:13">
      <c r="D465" s="124"/>
      <c r="E465" s="153"/>
      <c r="F465" s="154"/>
      <c r="G465" s="124"/>
      <c r="H465" s="124"/>
      <c r="I465" s="124"/>
      <c r="J465" s="124"/>
      <c r="K465" s="124"/>
      <c r="L465" s="124"/>
      <c r="M465" s="124"/>
    </row>
    <row r="466" spans="4:13">
      <c r="D466" s="124"/>
      <c r="E466" s="153"/>
      <c r="F466" s="154"/>
      <c r="G466" s="124"/>
      <c r="H466" s="124"/>
      <c r="I466" s="124"/>
      <c r="J466" s="124"/>
      <c r="K466" s="124"/>
      <c r="L466" s="124"/>
      <c r="M466" s="124"/>
    </row>
    <row r="467" spans="4:13">
      <c r="D467" s="124"/>
      <c r="E467" s="153"/>
      <c r="F467" s="154"/>
      <c r="G467" s="124"/>
      <c r="H467" s="124"/>
      <c r="I467" s="124"/>
      <c r="J467" s="124"/>
      <c r="K467" s="124"/>
      <c r="L467" s="124"/>
      <c r="M467" s="124"/>
    </row>
    <row r="468" spans="4:13">
      <c r="D468" s="124"/>
      <c r="E468" s="153"/>
      <c r="F468" s="154"/>
      <c r="G468" s="124"/>
      <c r="H468" s="124"/>
      <c r="I468" s="124"/>
      <c r="J468" s="124"/>
      <c r="K468" s="124"/>
      <c r="L468" s="124"/>
      <c r="M468" s="124"/>
    </row>
    <row r="469" spans="4:13">
      <c r="D469" s="124"/>
      <c r="E469" s="153"/>
      <c r="F469" s="154"/>
      <c r="G469" s="124"/>
      <c r="H469" s="124"/>
      <c r="I469" s="124"/>
      <c r="J469" s="124"/>
      <c r="K469" s="124"/>
      <c r="L469" s="124"/>
      <c r="M469" s="124"/>
    </row>
    <row r="470" spans="4:13">
      <c r="D470" s="124"/>
      <c r="E470" s="153"/>
      <c r="F470" s="154"/>
      <c r="G470" s="124"/>
      <c r="H470" s="124"/>
      <c r="I470" s="124"/>
      <c r="J470" s="124"/>
      <c r="K470" s="124"/>
      <c r="L470" s="124"/>
      <c r="M470" s="124"/>
    </row>
    <row r="471" spans="4:13">
      <c r="D471" s="124"/>
      <c r="E471" s="153"/>
      <c r="F471" s="154"/>
      <c r="G471" s="124"/>
      <c r="H471" s="124"/>
      <c r="I471" s="124"/>
      <c r="J471" s="124"/>
      <c r="K471" s="124"/>
      <c r="L471" s="124"/>
      <c r="M471" s="124"/>
    </row>
    <row r="472" spans="4:13">
      <c r="D472" s="124"/>
      <c r="E472" s="153"/>
      <c r="F472" s="154"/>
      <c r="G472" s="124"/>
      <c r="H472" s="124"/>
      <c r="I472" s="124"/>
      <c r="J472" s="124"/>
      <c r="K472" s="124"/>
      <c r="L472" s="124"/>
      <c r="M472" s="124"/>
    </row>
    <row r="473" spans="4:13">
      <c r="D473" s="124"/>
      <c r="E473" s="153"/>
      <c r="F473" s="154"/>
      <c r="G473" s="124"/>
      <c r="H473" s="124"/>
      <c r="I473" s="124"/>
      <c r="J473" s="124"/>
      <c r="K473" s="124"/>
      <c r="L473" s="124"/>
      <c r="M473" s="124"/>
    </row>
    <row r="474" spans="4:13">
      <c r="D474" s="124"/>
      <c r="E474" s="153"/>
      <c r="F474" s="154"/>
      <c r="G474" s="124"/>
      <c r="H474" s="124"/>
      <c r="I474" s="124"/>
      <c r="J474" s="124"/>
      <c r="K474" s="124"/>
      <c r="L474" s="124"/>
      <c r="M474" s="124"/>
    </row>
    <row r="475" spans="4:13">
      <c r="D475" s="124"/>
      <c r="E475" s="153"/>
      <c r="F475" s="154"/>
      <c r="G475" s="124"/>
      <c r="H475" s="124"/>
      <c r="I475" s="124"/>
      <c r="J475" s="124"/>
      <c r="K475" s="124"/>
      <c r="L475" s="124"/>
      <c r="M475" s="124"/>
    </row>
    <row r="476" spans="4:13">
      <c r="D476" s="124"/>
      <c r="E476" s="153"/>
      <c r="F476" s="154"/>
      <c r="G476" s="124"/>
      <c r="H476" s="124"/>
      <c r="I476" s="124"/>
      <c r="J476" s="124"/>
      <c r="K476" s="124"/>
      <c r="L476" s="124"/>
      <c r="M476" s="124"/>
    </row>
    <row r="477" spans="4:13">
      <c r="D477" s="124"/>
      <c r="E477" s="153"/>
      <c r="F477" s="154"/>
      <c r="G477" s="124"/>
      <c r="H477" s="124"/>
      <c r="I477" s="124"/>
      <c r="J477" s="124"/>
      <c r="K477" s="124"/>
      <c r="L477" s="124"/>
      <c r="M477" s="124"/>
    </row>
    <row r="478" spans="4:13">
      <c r="D478" s="124"/>
      <c r="E478" s="153"/>
      <c r="F478" s="154"/>
      <c r="G478" s="124"/>
      <c r="H478" s="124"/>
      <c r="I478" s="124"/>
      <c r="J478" s="124"/>
      <c r="K478" s="124"/>
      <c r="L478" s="124"/>
      <c r="M478" s="124"/>
    </row>
    <row r="479" spans="4:13">
      <c r="D479" s="124"/>
      <c r="E479" s="153"/>
      <c r="F479" s="154"/>
      <c r="G479" s="124"/>
      <c r="H479" s="124"/>
      <c r="I479" s="124"/>
      <c r="J479" s="124"/>
      <c r="K479" s="124"/>
      <c r="L479" s="124"/>
      <c r="M479" s="124"/>
    </row>
    <row r="480" spans="4:13">
      <c r="D480" s="124"/>
      <c r="E480" s="153"/>
      <c r="F480" s="154"/>
      <c r="G480" s="124"/>
      <c r="H480" s="124"/>
      <c r="I480" s="124"/>
      <c r="J480" s="124"/>
      <c r="K480" s="124"/>
      <c r="L480" s="124"/>
      <c r="M480" s="124"/>
    </row>
    <row r="481" spans="4:13">
      <c r="D481" s="124"/>
      <c r="E481" s="153"/>
      <c r="F481" s="154"/>
      <c r="G481" s="124"/>
      <c r="H481" s="124"/>
      <c r="I481" s="124"/>
      <c r="J481" s="124"/>
      <c r="K481" s="124"/>
      <c r="L481" s="124"/>
      <c r="M481" s="124"/>
    </row>
    <row r="482" spans="4:13">
      <c r="D482" s="124"/>
      <c r="E482" s="153"/>
      <c r="F482" s="154"/>
      <c r="G482" s="124"/>
      <c r="H482" s="124"/>
      <c r="I482" s="124"/>
      <c r="J482" s="124"/>
      <c r="K482" s="124"/>
      <c r="L482" s="124"/>
      <c r="M482" s="124"/>
    </row>
    <row r="483" spans="4:13">
      <c r="D483" s="124"/>
      <c r="E483" s="153"/>
      <c r="F483" s="154"/>
      <c r="G483" s="124"/>
      <c r="H483" s="124"/>
      <c r="I483" s="124"/>
      <c r="J483" s="124"/>
      <c r="K483" s="124"/>
      <c r="L483" s="124"/>
      <c r="M483" s="124"/>
    </row>
    <row r="484" spans="4:13">
      <c r="D484" s="124"/>
      <c r="E484" s="153"/>
      <c r="F484" s="154"/>
      <c r="G484" s="124"/>
      <c r="H484" s="124"/>
      <c r="I484" s="124"/>
      <c r="J484" s="124"/>
      <c r="K484" s="124"/>
      <c r="L484" s="124"/>
      <c r="M484" s="124"/>
    </row>
    <row r="485" spans="4:13">
      <c r="D485" s="124"/>
      <c r="E485" s="153"/>
      <c r="F485" s="154"/>
      <c r="G485" s="124"/>
      <c r="H485" s="124"/>
      <c r="I485" s="124"/>
      <c r="J485" s="124"/>
      <c r="K485" s="124"/>
      <c r="L485" s="124"/>
      <c r="M485" s="124"/>
    </row>
    <row r="486" spans="4:13">
      <c r="D486" s="124"/>
      <c r="E486" s="153"/>
      <c r="F486" s="154"/>
      <c r="G486" s="124"/>
      <c r="H486" s="124"/>
      <c r="I486" s="124"/>
      <c r="J486" s="124"/>
      <c r="K486" s="124"/>
      <c r="L486" s="124"/>
      <c r="M486" s="124"/>
    </row>
    <row r="487" spans="4:13">
      <c r="D487" s="124"/>
      <c r="E487" s="153"/>
      <c r="F487" s="154"/>
      <c r="G487" s="124"/>
      <c r="H487" s="124"/>
      <c r="I487" s="124"/>
      <c r="J487" s="124"/>
      <c r="K487" s="124"/>
      <c r="L487" s="124"/>
      <c r="M487" s="124"/>
    </row>
    <row r="488" spans="4:13">
      <c r="D488" s="124"/>
      <c r="E488" s="153"/>
      <c r="F488" s="154"/>
      <c r="G488" s="124"/>
      <c r="H488" s="124"/>
      <c r="I488" s="124"/>
      <c r="J488" s="124"/>
      <c r="K488" s="124"/>
      <c r="L488" s="124"/>
      <c r="M488" s="124"/>
    </row>
    <row r="489" spans="4:13">
      <c r="D489" s="124"/>
      <c r="E489" s="153"/>
      <c r="F489" s="154"/>
      <c r="G489" s="124"/>
      <c r="H489" s="124"/>
      <c r="I489" s="124"/>
      <c r="J489" s="124"/>
      <c r="K489" s="124"/>
      <c r="L489" s="124"/>
      <c r="M489" s="124"/>
    </row>
    <row r="490" spans="4:13">
      <c r="D490" s="124"/>
      <c r="E490" s="153"/>
      <c r="F490" s="154"/>
      <c r="G490" s="124"/>
      <c r="H490" s="124"/>
      <c r="I490" s="124"/>
      <c r="J490" s="124"/>
      <c r="K490" s="124"/>
      <c r="L490" s="124"/>
      <c r="M490" s="124"/>
    </row>
    <row r="491" spans="4:13">
      <c r="D491" s="124"/>
      <c r="E491" s="153"/>
      <c r="F491" s="154"/>
      <c r="G491" s="124"/>
      <c r="H491" s="124"/>
      <c r="I491" s="124"/>
      <c r="J491" s="124"/>
      <c r="K491" s="124"/>
      <c r="L491" s="124"/>
      <c r="M491" s="124"/>
    </row>
    <row r="492" spans="4:13">
      <c r="D492" s="124"/>
      <c r="E492" s="153"/>
      <c r="F492" s="154"/>
      <c r="G492" s="124"/>
      <c r="H492" s="124"/>
      <c r="I492" s="124"/>
      <c r="J492" s="124"/>
      <c r="K492" s="124"/>
      <c r="L492" s="124"/>
      <c r="M492" s="124"/>
    </row>
    <row r="493" spans="4:13">
      <c r="D493" s="124"/>
      <c r="E493" s="153"/>
      <c r="F493" s="154"/>
      <c r="G493" s="124"/>
      <c r="H493" s="124"/>
      <c r="I493" s="124"/>
      <c r="J493" s="124"/>
      <c r="K493" s="124"/>
      <c r="L493" s="124"/>
      <c r="M493" s="124"/>
    </row>
    <row r="494" spans="4:13">
      <c r="D494" s="124"/>
      <c r="E494" s="153"/>
      <c r="F494" s="154"/>
      <c r="G494" s="124"/>
      <c r="H494" s="124"/>
      <c r="I494" s="124"/>
      <c r="J494" s="124"/>
      <c r="K494" s="124"/>
      <c r="L494" s="124"/>
      <c r="M494" s="124"/>
    </row>
    <row r="495" spans="4:13">
      <c r="D495" s="124"/>
      <c r="E495" s="153"/>
      <c r="F495" s="154"/>
      <c r="G495" s="124"/>
      <c r="H495" s="124"/>
      <c r="I495" s="124"/>
      <c r="J495" s="124"/>
      <c r="K495" s="124"/>
      <c r="L495" s="124"/>
      <c r="M495" s="124"/>
    </row>
    <row r="496" spans="4:13">
      <c r="D496" s="124"/>
      <c r="E496" s="153"/>
      <c r="F496" s="154"/>
      <c r="G496" s="124"/>
      <c r="H496" s="124"/>
      <c r="I496" s="124"/>
      <c r="J496" s="124"/>
      <c r="K496" s="124"/>
      <c r="L496" s="124"/>
      <c r="M496" s="124"/>
    </row>
    <row r="497" spans="4:13">
      <c r="D497" s="124"/>
      <c r="E497" s="153"/>
      <c r="F497" s="154"/>
      <c r="G497" s="124"/>
      <c r="H497" s="124"/>
      <c r="I497" s="124"/>
      <c r="J497" s="124"/>
      <c r="K497" s="124"/>
      <c r="L497" s="124"/>
      <c r="M497" s="124"/>
    </row>
    <row r="498" spans="4:13">
      <c r="D498" s="124"/>
      <c r="E498" s="153"/>
      <c r="F498" s="154"/>
      <c r="G498" s="124"/>
      <c r="H498" s="124"/>
      <c r="I498" s="124"/>
      <c r="J498" s="124"/>
      <c r="K498" s="124"/>
      <c r="L498" s="124"/>
      <c r="M498" s="124"/>
    </row>
    <row r="499" spans="4:13">
      <c r="D499" s="124"/>
      <c r="E499" s="153"/>
      <c r="F499" s="154"/>
      <c r="G499" s="124"/>
      <c r="H499" s="124"/>
      <c r="I499" s="124"/>
      <c r="J499" s="124"/>
      <c r="K499" s="124"/>
      <c r="L499" s="124"/>
      <c r="M499" s="124"/>
    </row>
    <row r="500" spans="4:13">
      <c r="D500" s="124"/>
      <c r="E500" s="153"/>
      <c r="F500" s="154"/>
      <c r="G500" s="124"/>
      <c r="H500" s="124"/>
      <c r="I500" s="124"/>
      <c r="J500" s="124"/>
      <c r="K500" s="124"/>
      <c r="L500" s="124"/>
      <c r="M500" s="124"/>
    </row>
    <row r="501" spans="4:13">
      <c r="D501" s="124"/>
      <c r="E501" s="153"/>
      <c r="F501" s="154"/>
      <c r="G501" s="124"/>
      <c r="H501" s="124"/>
      <c r="I501" s="124"/>
      <c r="J501" s="124"/>
      <c r="K501" s="124"/>
      <c r="L501" s="124"/>
      <c r="M501" s="124"/>
    </row>
    <row r="502" spans="4:13">
      <c r="D502" s="124"/>
      <c r="E502" s="153"/>
      <c r="F502" s="154"/>
      <c r="G502" s="124"/>
      <c r="H502" s="124"/>
      <c r="I502" s="124"/>
      <c r="J502" s="124"/>
      <c r="K502" s="124"/>
      <c r="L502" s="124"/>
      <c r="M502" s="124"/>
    </row>
    <row r="503" spans="4:13">
      <c r="D503" s="124"/>
      <c r="E503" s="153"/>
      <c r="F503" s="154"/>
      <c r="G503" s="124"/>
      <c r="H503" s="124"/>
      <c r="I503" s="124"/>
      <c r="J503" s="124"/>
      <c r="K503" s="124"/>
      <c r="L503" s="124"/>
      <c r="M503" s="124"/>
    </row>
    <row r="504" spans="4:13">
      <c r="D504" s="124"/>
      <c r="E504" s="153"/>
      <c r="F504" s="154"/>
      <c r="G504" s="124"/>
      <c r="H504" s="124"/>
      <c r="I504" s="124"/>
      <c r="J504" s="124"/>
      <c r="K504" s="124"/>
      <c r="L504" s="124"/>
      <c r="M504" s="124"/>
    </row>
    <row r="505" spans="4:13">
      <c r="D505" s="124"/>
      <c r="E505" s="153"/>
      <c r="F505" s="154"/>
      <c r="G505" s="124"/>
      <c r="H505" s="124"/>
      <c r="I505" s="124"/>
      <c r="J505" s="124"/>
      <c r="K505" s="124"/>
      <c r="L505" s="124"/>
      <c r="M505" s="124"/>
    </row>
    <row r="506" spans="4:13">
      <c r="D506" s="124"/>
      <c r="E506" s="153"/>
      <c r="F506" s="154"/>
      <c r="G506" s="124"/>
      <c r="H506" s="124"/>
      <c r="I506" s="124"/>
      <c r="J506" s="124"/>
      <c r="K506" s="124"/>
      <c r="L506" s="124"/>
      <c r="M506" s="124"/>
    </row>
    <row r="507" spans="4:13">
      <c r="D507" s="124"/>
      <c r="E507" s="153"/>
      <c r="F507" s="154"/>
      <c r="G507" s="124"/>
      <c r="H507" s="124"/>
      <c r="I507" s="124"/>
      <c r="J507" s="124"/>
      <c r="K507" s="124"/>
      <c r="L507" s="124"/>
      <c r="M507" s="124"/>
    </row>
    <row r="508" spans="4:13">
      <c r="D508" s="124"/>
      <c r="E508" s="153"/>
      <c r="F508" s="154"/>
      <c r="G508" s="124"/>
      <c r="H508" s="124"/>
      <c r="I508" s="124"/>
      <c r="J508" s="124"/>
      <c r="K508" s="124"/>
      <c r="L508" s="124"/>
      <c r="M508" s="124"/>
    </row>
    <row r="509" spans="4:13">
      <c r="D509" s="124"/>
      <c r="E509" s="153"/>
      <c r="F509" s="154"/>
      <c r="G509" s="124"/>
      <c r="H509" s="124"/>
      <c r="I509" s="124"/>
      <c r="J509" s="124"/>
      <c r="K509" s="124"/>
      <c r="L509" s="124"/>
      <c r="M509" s="124"/>
    </row>
    <row r="510" spans="4:13">
      <c r="D510" s="124"/>
      <c r="E510" s="153"/>
      <c r="F510" s="154"/>
      <c r="G510" s="124"/>
      <c r="H510" s="124"/>
      <c r="I510" s="124"/>
      <c r="J510" s="124"/>
      <c r="K510" s="124"/>
      <c r="L510" s="124"/>
      <c r="M510" s="124"/>
    </row>
    <row r="511" spans="4:13">
      <c r="D511" s="124"/>
      <c r="E511" s="153"/>
      <c r="F511" s="154"/>
      <c r="G511" s="124"/>
      <c r="H511" s="124"/>
      <c r="I511" s="124"/>
      <c r="J511" s="124"/>
      <c r="K511" s="124"/>
      <c r="L511" s="124"/>
      <c r="M511" s="124"/>
    </row>
    <row r="512" spans="4:13">
      <c r="D512" s="124"/>
      <c r="E512" s="153"/>
      <c r="F512" s="154"/>
      <c r="G512" s="124"/>
      <c r="H512" s="124"/>
      <c r="I512" s="124"/>
      <c r="J512" s="124"/>
      <c r="K512" s="124"/>
      <c r="L512" s="124"/>
      <c r="M512" s="124"/>
    </row>
    <row r="513" spans="4:13">
      <c r="D513" s="124"/>
      <c r="E513" s="153"/>
      <c r="F513" s="154"/>
      <c r="G513" s="124"/>
      <c r="H513" s="124"/>
      <c r="I513" s="124"/>
      <c r="J513" s="124"/>
      <c r="K513" s="124"/>
      <c r="L513" s="124"/>
      <c r="M513" s="124"/>
    </row>
    <row r="514" spans="4:13">
      <c r="D514" s="124"/>
      <c r="E514" s="153"/>
      <c r="F514" s="154"/>
      <c r="G514" s="124"/>
      <c r="H514" s="124"/>
      <c r="I514" s="124"/>
      <c r="J514" s="124"/>
      <c r="K514" s="124"/>
      <c r="L514" s="124"/>
      <c r="M514" s="124"/>
    </row>
    <row r="515" spans="4:13">
      <c r="D515" s="124"/>
      <c r="E515" s="153"/>
      <c r="F515" s="154"/>
      <c r="G515" s="124"/>
      <c r="H515" s="124"/>
      <c r="I515" s="124"/>
      <c r="J515" s="124"/>
      <c r="K515" s="124"/>
      <c r="L515" s="124"/>
      <c r="M515" s="124"/>
    </row>
    <row r="516" spans="4:13">
      <c r="D516" s="124"/>
      <c r="E516" s="153"/>
      <c r="F516" s="154"/>
      <c r="G516" s="124"/>
      <c r="H516" s="124"/>
      <c r="I516" s="124"/>
      <c r="J516" s="124"/>
      <c r="K516" s="124"/>
      <c r="L516" s="124"/>
      <c r="M516" s="124"/>
    </row>
    <row r="517" spans="4:13">
      <c r="D517" s="124"/>
      <c r="E517" s="153"/>
      <c r="F517" s="154"/>
      <c r="G517" s="124"/>
      <c r="H517" s="124"/>
      <c r="I517" s="124"/>
      <c r="J517" s="124"/>
      <c r="K517" s="124"/>
      <c r="L517" s="124"/>
      <c r="M517" s="124"/>
    </row>
    <row r="518" spans="4:13">
      <c r="D518" s="124"/>
      <c r="E518" s="153"/>
      <c r="F518" s="154"/>
      <c r="G518" s="124"/>
      <c r="H518" s="124"/>
      <c r="I518" s="124"/>
      <c r="J518" s="124"/>
      <c r="K518" s="124"/>
      <c r="L518" s="124"/>
      <c r="M518" s="124"/>
    </row>
    <row r="519" spans="4:13">
      <c r="D519" s="124"/>
      <c r="E519" s="153"/>
      <c r="F519" s="154"/>
      <c r="G519" s="124"/>
      <c r="H519" s="124"/>
      <c r="I519" s="124"/>
      <c r="J519" s="124"/>
      <c r="K519" s="124"/>
      <c r="L519" s="124"/>
      <c r="M519" s="124"/>
    </row>
    <row r="520" spans="4:13">
      <c r="D520" s="124"/>
      <c r="E520" s="153"/>
      <c r="F520" s="154"/>
      <c r="G520" s="124"/>
      <c r="H520" s="124"/>
      <c r="I520" s="124"/>
      <c r="J520" s="124"/>
      <c r="K520" s="124"/>
      <c r="L520" s="124"/>
      <c r="M520" s="124"/>
    </row>
    <row r="521" spans="4:13">
      <c r="D521" s="124"/>
      <c r="E521" s="153"/>
      <c r="F521" s="154"/>
      <c r="G521" s="124"/>
      <c r="H521" s="124"/>
      <c r="I521" s="124"/>
      <c r="J521" s="124"/>
      <c r="K521" s="124"/>
      <c r="L521" s="124"/>
      <c r="M521" s="124"/>
    </row>
    <row r="522" spans="4:13">
      <c r="D522" s="124"/>
      <c r="E522" s="153"/>
      <c r="F522" s="154"/>
      <c r="G522" s="124"/>
      <c r="H522" s="124"/>
      <c r="I522" s="124"/>
      <c r="J522" s="124"/>
      <c r="K522" s="124"/>
      <c r="L522" s="124"/>
      <c r="M522" s="124"/>
    </row>
    <row r="523" spans="4:13">
      <c r="D523" s="124"/>
      <c r="E523" s="153"/>
      <c r="F523" s="154"/>
      <c r="G523" s="124"/>
      <c r="H523" s="124"/>
      <c r="I523" s="124"/>
      <c r="J523" s="124"/>
      <c r="K523" s="124"/>
      <c r="L523" s="124"/>
      <c r="M523" s="124"/>
    </row>
    <row r="524" spans="4:13">
      <c r="D524" s="124"/>
      <c r="E524" s="153"/>
      <c r="F524" s="154"/>
      <c r="G524" s="124"/>
      <c r="H524" s="124"/>
      <c r="I524" s="124"/>
      <c r="J524" s="124"/>
      <c r="K524" s="124"/>
      <c r="L524" s="124"/>
      <c r="M524" s="124"/>
    </row>
    <row r="525" spans="4:13">
      <c r="D525" s="124"/>
      <c r="E525" s="153"/>
      <c r="F525" s="154"/>
      <c r="G525" s="124"/>
      <c r="H525" s="124"/>
      <c r="I525" s="124"/>
      <c r="J525" s="124"/>
      <c r="K525" s="124"/>
      <c r="L525" s="124"/>
      <c r="M525" s="124"/>
    </row>
    <row r="526" spans="4:13">
      <c r="D526" s="124"/>
      <c r="E526" s="153"/>
      <c r="F526" s="154"/>
      <c r="G526" s="124"/>
      <c r="H526" s="124"/>
      <c r="I526" s="124"/>
      <c r="J526" s="124"/>
      <c r="K526" s="124"/>
      <c r="L526" s="124"/>
      <c r="M526" s="124"/>
    </row>
    <row r="527" spans="4:13">
      <c r="D527" s="124"/>
      <c r="E527" s="153"/>
      <c r="F527" s="154"/>
      <c r="G527" s="124"/>
      <c r="H527" s="124"/>
      <c r="I527" s="124"/>
      <c r="J527" s="124"/>
      <c r="K527" s="124"/>
      <c r="L527" s="124"/>
      <c r="M527" s="124"/>
    </row>
    <row r="528" spans="4:13">
      <c r="D528" s="124"/>
      <c r="E528" s="153"/>
      <c r="F528" s="154"/>
      <c r="G528" s="124"/>
      <c r="H528" s="124"/>
      <c r="I528" s="124"/>
      <c r="J528" s="124"/>
      <c r="K528" s="124"/>
      <c r="L528" s="124"/>
      <c r="M528" s="124"/>
    </row>
    <row r="529" spans="4:13">
      <c r="D529" s="124"/>
      <c r="E529" s="153"/>
      <c r="F529" s="154"/>
      <c r="G529" s="124"/>
      <c r="H529" s="124"/>
      <c r="I529" s="124"/>
      <c r="J529" s="124"/>
      <c r="K529" s="124"/>
      <c r="L529" s="124"/>
      <c r="M529" s="124"/>
    </row>
    <row r="530" spans="4:13">
      <c r="D530" s="124"/>
      <c r="E530" s="153"/>
      <c r="F530" s="154"/>
      <c r="G530" s="124"/>
      <c r="H530" s="124"/>
      <c r="I530" s="124"/>
      <c r="J530" s="124"/>
      <c r="K530" s="124"/>
      <c r="L530" s="124"/>
      <c r="M530" s="124"/>
    </row>
    <row r="531" spans="4:13">
      <c r="D531" s="124"/>
      <c r="E531" s="153"/>
      <c r="F531" s="154"/>
      <c r="G531" s="124"/>
      <c r="H531" s="124"/>
      <c r="I531" s="124"/>
      <c r="J531" s="124"/>
      <c r="K531" s="124"/>
      <c r="L531" s="124"/>
      <c r="M531" s="124"/>
    </row>
    <row r="532" spans="4:13">
      <c r="D532" s="124"/>
      <c r="E532" s="153"/>
      <c r="F532" s="154"/>
      <c r="G532" s="124"/>
      <c r="H532" s="124"/>
      <c r="I532" s="124"/>
      <c r="J532" s="124"/>
      <c r="K532" s="124"/>
      <c r="L532" s="124"/>
      <c r="M532" s="124"/>
    </row>
    <row r="533" spans="4:13">
      <c r="D533" s="124"/>
      <c r="E533" s="153"/>
      <c r="F533" s="154"/>
      <c r="G533" s="124"/>
      <c r="H533" s="124"/>
      <c r="I533" s="124"/>
      <c r="J533" s="124"/>
      <c r="K533" s="124"/>
      <c r="L533" s="124"/>
      <c r="M533" s="124"/>
    </row>
    <row r="534" spans="4:13">
      <c r="D534" s="124"/>
      <c r="E534" s="153"/>
      <c r="F534" s="154"/>
      <c r="G534" s="124"/>
      <c r="H534" s="124"/>
      <c r="I534" s="124"/>
      <c r="J534" s="124"/>
      <c r="K534" s="124"/>
      <c r="L534" s="124"/>
      <c r="M534" s="124"/>
    </row>
    <row r="535" spans="4:13">
      <c r="D535" s="124"/>
      <c r="E535" s="153"/>
      <c r="F535" s="154"/>
      <c r="G535" s="124"/>
      <c r="H535" s="124"/>
      <c r="I535" s="124"/>
      <c r="J535" s="124"/>
      <c r="K535" s="124"/>
      <c r="L535" s="124"/>
      <c r="M535" s="124"/>
    </row>
    <row r="536" spans="4:13">
      <c r="D536" s="124"/>
      <c r="E536" s="153"/>
      <c r="F536" s="154"/>
      <c r="G536" s="124"/>
      <c r="H536" s="124"/>
      <c r="I536" s="124"/>
      <c r="J536" s="124"/>
      <c r="K536" s="124"/>
      <c r="L536" s="124"/>
      <c r="M536" s="124"/>
    </row>
    <row r="537" spans="4:13">
      <c r="D537" s="124"/>
      <c r="E537" s="153"/>
      <c r="F537" s="154"/>
      <c r="G537" s="124"/>
      <c r="H537" s="124"/>
      <c r="I537" s="124"/>
      <c r="J537" s="124"/>
      <c r="K537" s="124"/>
      <c r="L537" s="124"/>
      <c r="M537" s="124"/>
    </row>
    <row r="538" spans="4:13">
      <c r="D538" s="124"/>
      <c r="E538" s="153"/>
      <c r="F538" s="154"/>
      <c r="G538" s="124"/>
      <c r="H538" s="124"/>
      <c r="I538" s="124"/>
      <c r="J538" s="124"/>
      <c r="K538" s="124"/>
      <c r="L538" s="124"/>
      <c r="M538" s="124"/>
    </row>
    <row r="539" spans="4:13">
      <c r="D539" s="124"/>
      <c r="E539" s="153"/>
      <c r="F539" s="154"/>
      <c r="G539" s="124"/>
      <c r="H539" s="124"/>
      <c r="I539" s="124"/>
      <c r="J539" s="124"/>
      <c r="K539" s="124"/>
      <c r="L539" s="124"/>
      <c r="M539" s="124"/>
    </row>
    <row r="540" spans="4:13">
      <c r="D540" s="124"/>
      <c r="E540" s="153"/>
      <c r="F540" s="154"/>
      <c r="G540" s="124"/>
      <c r="H540" s="124"/>
      <c r="I540" s="124"/>
      <c r="J540" s="124"/>
      <c r="K540" s="124"/>
      <c r="L540" s="124"/>
      <c r="M540" s="124"/>
    </row>
    <row r="541" spans="4:13">
      <c r="D541" s="124"/>
      <c r="E541" s="153"/>
      <c r="F541" s="154"/>
      <c r="G541" s="124"/>
      <c r="H541" s="124"/>
      <c r="I541" s="124"/>
      <c r="J541" s="124"/>
      <c r="K541" s="124"/>
      <c r="L541" s="124"/>
      <c r="M541" s="124"/>
    </row>
    <row r="542" spans="4:13">
      <c r="D542" s="124"/>
      <c r="E542" s="153"/>
      <c r="F542" s="154"/>
      <c r="G542" s="124"/>
      <c r="H542" s="124"/>
      <c r="I542" s="124"/>
      <c r="J542" s="124"/>
      <c r="K542" s="124"/>
      <c r="L542" s="124"/>
      <c r="M542" s="124"/>
    </row>
    <row r="543" spans="4:13">
      <c r="D543" s="124"/>
      <c r="E543" s="153"/>
      <c r="F543" s="154"/>
      <c r="G543" s="124"/>
      <c r="H543" s="124"/>
      <c r="I543" s="124"/>
      <c r="J543" s="124"/>
      <c r="K543" s="124"/>
      <c r="L543" s="124"/>
      <c r="M543" s="124"/>
    </row>
    <row r="544" spans="4:13">
      <c r="D544" s="124"/>
      <c r="E544" s="153"/>
      <c r="F544" s="154"/>
      <c r="G544" s="124"/>
      <c r="H544" s="124"/>
      <c r="I544" s="124"/>
      <c r="J544" s="124"/>
      <c r="K544" s="124"/>
      <c r="L544" s="124"/>
      <c r="M544" s="124"/>
    </row>
    <row r="545" spans="4:13">
      <c r="D545" s="124"/>
      <c r="E545" s="153"/>
      <c r="F545" s="154"/>
      <c r="G545" s="124"/>
      <c r="H545" s="124"/>
      <c r="I545" s="124"/>
      <c r="J545" s="124"/>
      <c r="K545" s="124"/>
      <c r="L545" s="124"/>
      <c r="M545" s="124"/>
    </row>
    <row r="546" spans="4:13">
      <c r="D546" s="124"/>
      <c r="E546" s="153"/>
      <c r="F546" s="154"/>
      <c r="G546" s="124"/>
      <c r="H546" s="124"/>
      <c r="I546" s="124"/>
      <c r="J546" s="124"/>
      <c r="K546" s="124"/>
      <c r="L546" s="124"/>
      <c r="M546" s="124"/>
    </row>
    <row r="547" spans="4:13">
      <c r="D547" s="124"/>
      <c r="E547" s="153"/>
      <c r="F547" s="154"/>
      <c r="G547" s="124"/>
      <c r="H547" s="124"/>
      <c r="I547" s="124"/>
      <c r="J547" s="124"/>
      <c r="K547" s="124"/>
      <c r="L547" s="124"/>
      <c r="M547" s="124"/>
    </row>
    <row r="548" spans="4:13">
      <c r="D548" s="124"/>
      <c r="E548" s="153"/>
      <c r="F548" s="154"/>
      <c r="G548" s="124"/>
      <c r="H548" s="124"/>
      <c r="I548" s="124"/>
      <c r="J548" s="124"/>
      <c r="K548" s="124"/>
      <c r="L548" s="124"/>
      <c r="M548" s="124"/>
    </row>
    <row r="549" spans="4:13">
      <c r="D549" s="124"/>
      <c r="E549" s="153"/>
      <c r="F549" s="154"/>
      <c r="G549" s="124"/>
      <c r="H549" s="124"/>
      <c r="I549" s="124"/>
      <c r="J549" s="124"/>
      <c r="K549" s="124"/>
      <c r="L549" s="124"/>
      <c r="M549" s="124"/>
    </row>
    <row r="550" spans="4:13">
      <c r="D550" s="124"/>
      <c r="E550" s="153"/>
      <c r="F550" s="154"/>
      <c r="G550" s="124"/>
      <c r="H550" s="124"/>
      <c r="I550" s="124"/>
      <c r="J550" s="124"/>
      <c r="K550" s="124"/>
      <c r="L550" s="124"/>
      <c r="M550" s="124"/>
    </row>
    <row r="551" spans="4:13">
      <c r="D551" s="124"/>
      <c r="E551" s="153"/>
      <c r="F551" s="154"/>
      <c r="G551" s="124"/>
      <c r="H551" s="124"/>
      <c r="I551" s="124"/>
      <c r="J551" s="124"/>
      <c r="K551" s="124"/>
      <c r="L551" s="124"/>
      <c r="M551" s="124"/>
    </row>
    <row r="552" spans="4:13">
      <c r="D552" s="124"/>
      <c r="E552" s="153"/>
      <c r="F552" s="154"/>
      <c r="G552" s="124"/>
      <c r="H552" s="124"/>
      <c r="I552" s="124"/>
      <c r="J552" s="124"/>
      <c r="K552" s="124"/>
      <c r="L552" s="124"/>
      <c r="M552" s="124"/>
    </row>
    <row r="553" spans="4:13">
      <c r="D553" s="124"/>
      <c r="E553" s="153"/>
      <c r="F553" s="154"/>
      <c r="G553" s="124"/>
      <c r="H553" s="124"/>
      <c r="I553" s="124"/>
      <c r="J553" s="124"/>
      <c r="K553" s="124"/>
      <c r="L553" s="124"/>
      <c r="M553" s="124"/>
    </row>
    <row r="554" spans="4:13">
      <c r="D554" s="124"/>
      <c r="E554" s="153"/>
      <c r="F554" s="154"/>
      <c r="G554" s="124"/>
      <c r="H554" s="124"/>
      <c r="I554" s="124"/>
      <c r="J554" s="124"/>
      <c r="K554" s="124"/>
      <c r="L554" s="124"/>
      <c r="M554" s="124"/>
    </row>
    <row r="555" spans="4:13">
      <c r="D555" s="124"/>
      <c r="E555" s="153"/>
      <c r="F555" s="154"/>
      <c r="G555" s="124"/>
      <c r="H555" s="124"/>
      <c r="I555" s="124"/>
      <c r="J555" s="124"/>
      <c r="K555" s="124"/>
      <c r="L555" s="124"/>
      <c r="M555" s="124"/>
    </row>
    <row r="556" spans="4:13">
      <c r="D556" s="124"/>
      <c r="E556" s="153"/>
      <c r="F556" s="154"/>
      <c r="G556" s="124"/>
      <c r="H556" s="124"/>
      <c r="I556" s="124"/>
      <c r="J556" s="124"/>
      <c r="K556" s="124"/>
      <c r="L556" s="124"/>
      <c r="M556" s="124"/>
    </row>
    <row r="557" spans="4:13">
      <c r="D557" s="124"/>
      <c r="E557" s="153"/>
      <c r="F557" s="154"/>
      <c r="G557" s="124"/>
      <c r="H557" s="124"/>
      <c r="I557" s="124"/>
      <c r="J557" s="124"/>
      <c r="K557" s="124"/>
      <c r="L557" s="124"/>
      <c r="M557" s="124"/>
    </row>
    <row r="558" spans="4:13">
      <c r="D558" s="124"/>
      <c r="E558" s="153"/>
      <c r="F558" s="154"/>
      <c r="G558" s="124"/>
      <c r="H558" s="124"/>
      <c r="I558" s="124"/>
      <c r="J558" s="124"/>
      <c r="K558" s="124"/>
      <c r="L558" s="124"/>
      <c r="M558" s="124"/>
    </row>
    <row r="559" spans="4:13">
      <c r="D559" s="124"/>
      <c r="E559" s="153"/>
      <c r="F559" s="154"/>
      <c r="G559" s="124"/>
      <c r="H559" s="124"/>
      <c r="I559" s="124"/>
      <c r="J559" s="124"/>
      <c r="K559" s="124"/>
      <c r="L559" s="124"/>
      <c r="M559" s="124"/>
    </row>
    <row r="560" spans="4:13">
      <c r="D560" s="124"/>
      <c r="E560" s="153"/>
      <c r="F560" s="154"/>
      <c r="G560" s="124"/>
      <c r="H560" s="124"/>
      <c r="I560" s="124"/>
      <c r="J560" s="124"/>
      <c r="K560" s="124"/>
      <c r="L560" s="124"/>
      <c r="M560" s="124"/>
    </row>
    <row r="561" spans="4:13">
      <c r="D561" s="124"/>
      <c r="E561" s="153"/>
      <c r="F561" s="154"/>
      <c r="G561" s="124"/>
      <c r="H561" s="124"/>
      <c r="I561" s="124"/>
      <c r="J561" s="124"/>
      <c r="K561" s="124"/>
      <c r="L561" s="124"/>
      <c r="M561" s="124"/>
    </row>
    <row r="562" spans="4:13">
      <c r="D562" s="124"/>
      <c r="E562" s="153"/>
      <c r="F562" s="154"/>
      <c r="G562" s="124"/>
      <c r="H562" s="124"/>
      <c r="I562" s="124"/>
      <c r="J562" s="124"/>
      <c r="K562" s="124"/>
      <c r="L562" s="124"/>
      <c r="M562" s="124"/>
    </row>
    <row r="563" spans="4:13">
      <c r="D563" s="124"/>
      <c r="E563" s="153"/>
      <c r="F563" s="154"/>
      <c r="G563" s="124"/>
      <c r="H563" s="124"/>
      <c r="I563" s="124"/>
      <c r="J563" s="124"/>
      <c r="K563" s="124"/>
      <c r="L563" s="124"/>
      <c r="M563" s="124"/>
    </row>
    <row r="564" spans="4:13">
      <c r="D564" s="124"/>
      <c r="E564" s="153"/>
      <c r="F564" s="154"/>
      <c r="G564" s="124"/>
      <c r="H564" s="124"/>
      <c r="I564" s="124"/>
      <c r="J564" s="124"/>
      <c r="K564" s="124"/>
      <c r="L564" s="124"/>
      <c r="M564" s="124"/>
    </row>
    <row r="565" spans="4:13">
      <c r="D565" s="124"/>
      <c r="E565" s="153"/>
      <c r="F565" s="154"/>
      <c r="G565" s="124"/>
      <c r="H565" s="124"/>
      <c r="I565" s="124"/>
      <c r="J565" s="124"/>
      <c r="K565" s="124"/>
      <c r="L565" s="124"/>
      <c r="M565" s="124"/>
    </row>
    <row r="566" spans="4:13">
      <c r="D566" s="124"/>
      <c r="E566" s="153"/>
      <c r="F566" s="154"/>
      <c r="G566" s="124"/>
      <c r="H566" s="124"/>
      <c r="I566" s="124"/>
      <c r="J566" s="124"/>
      <c r="K566" s="124"/>
      <c r="L566" s="124"/>
      <c r="M566" s="124"/>
    </row>
    <row r="567" spans="4:13">
      <c r="D567" s="124"/>
      <c r="E567" s="153"/>
      <c r="F567" s="154"/>
      <c r="G567" s="124"/>
      <c r="H567" s="124"/>
      <c r="I567" s="124"/>
      <c r="J567" s="124"/>
      <c r="K567" s="124"/>
      <c r="L567" s="124"/>
      <c r="M567" s="124"/>
    </row>
    <row r="568" spans="4:13">
      <c r="D568" s="124"/>
      <c r="E568" s="153"/>
      <c r="F568" s="154"/>
      <c r="G568" s="124"/>
      <c r="H568" s="124"/>
      <c r="I568" s="124"/>
      <c r="J568" s="124"/>
      <c r="K568" s="124"/>
      <c r="L568" s="124"/>
      <c r="M568" s="124"/>
    </row>
    <row r="569" spans="4:13">
      <c r="D569" s="124"/>
      <c r="E569" s="153"/>
      <c r="F569" s="154"/>
      <c r="G569" s="124"/>
      <c r="H569" s="124"/>
      <c r="I569" s="124"/>
      <c r="J569" s="124"/>
      <c r="K569" s="124"/>
      <c r="L569" s="124"/>
      <c r="M569" s="124"/>
    </row>
    <row r="570" spans="4:13">
      <c r="D570" s="124"/>
      <c r="E570" s="153"/>
      <c r="F570" s="154"/>
      <c r="G570" s="124"/>
      <c r="H570" s="124"/>
      <c r="I570" s="124"/>
      <c r="J570" s="124"/>
      <c r="K570" s="124"/>
      <c r="L570" s="124"/>
      <c r="M570" s="124"/>
    </row>
    <row r="571" spans="4:13">
      <c r="D571" s="124"/>
      <c r="E571" s="153"/>
      <c r="F571" s="154"/>
      <c r="G571" s="124"/>
      <c r="H571" s="124"/>
      <c r="I571" s="124"/>
      <c r="J571" s="124"/>
      <c r="K571" s="124"/>
      <c r="L571" s="124"/>
      <c r="M571" s="124"/>
    </row>
    <row r="572" spans="4:13">
      <c r="D572" s="124"/>
      <c r="E572" s="153"/>
      <c r="F572" s="154"/>
      <c r="G572" s="124"/>
      <c r="H572" s="124"/>
      <c r="I572" s="124"/>
      <c r="J572" s="124"/>
      <c r="K572" s="124"/>
      <c r="L572" s="124"/>
      <c r="M572" s="124"/>
    </row>
    <row r="573" spans="4:13">
      <c r="D573" s="124"/>
      <c r="E573" s="153"/>
      <c r="F573" s="154"/>
      <c r="G573" s="124"/>
      <c r="H573" s="124"/>
      <c r="I573" s="124"/>
      <c r="J573" s="124"/>
      <c r="K573" s="124"/>
      <c r="L573" s="124"/>
      <c r="M573" s="124"/>
    </row>
    <row r="574" spans="4:13">
      <c r="D574" s="124"/>
      <c r="E574" s="153"/>
      <c r="F574" s="154"/>
      <c r="G574" s="124"/>
      <c r="H574" s="124"/>
      <c r="I574" s="124"/>
      <c r="J574" s="124"/>
      <c r="K574" s="124"/>
      <c r="L574" s="124"/>
      <c r="M574" s="124"/>
    </row>
    <row r="575" spans="4:13">
      <c r="D575" s="124"/>
      <c r="E575" s="153"/>
      <c r="F575" s="154"/>
      <c r="G575" s="124"/>
      <c r="H575" s="124"/>
      <c r="I575" s="124"/>
      <c r="J575" s="124"/>
      <c r="K575" s="124"/>
      <c r="L575" s="124"/>
      <c r="M575" s="124"/>
    </row>
    <row r="576" spans="4:13">
      <c r="D576" s="124"/>
      <c r="E576" s="153"/>
      <c r="F576" s="154"/>
      <c r="G576" s="124"/>
      <c r="H576" s="124"/>
      <c r="I576" s="124"/>
      <c r="J576" s="124"/>
      <c r="K576" s="124"/>
      <c r="L576" s="124"/>
      <c r="M576" s="124"/>
    </row>
    <row r="577" spans="4:13">
      <c r="D577" s="124"/>
      <c r="E577" s="153"/>
      <c r="F577" s="154"/>
      <c r="G577" s="124"/>
      <c r="H577" s="124"/>
      <c r="I577" s="124"/>
      <c r="J577" s="124"/>
      <c r="K577" s="124"/>
      <c r="L577" s="124"/>
      <c r="M577" s="124"/>
    </row>
    <row r="578" spans="4:13">
      <c r="D578" s="124"/>
      <c r="E578" s="153"/>
      <c r="F578" s="154"/>
      <c r="G578" s="124"/>
      <c r="H578" s="124"/>
      <c r="I578" s="124"/>
      <c r="J578" s="124"/>
      <c r="K578" s="124"/>
      <c r="L578" s="124"/>
      <c r="M578" s="124"/>
    </row>
    <row r="579" spans="4:13">
      <c r="D579" s="124"/>
      <c r="E579" s="153"/>
      <c r="F579" s="154"/>
      <c r="G579" s="124"/>
      <c r="H579" s="124"/>
      <c r="I579" s="124"/>
      <c r="J579" s="124"/>
      <c r="K579" s="124"/>
      <c r="L579" s="124"/>
      <c r="M579" s="124"/>
    </row>
    <row r="580" spans="4:13">
      <c r="D580" s="124"/>
      <c r="E580" s="153"/>
      <c r="F580" s="154"/>
      <c r="G580" s="124"/>
      <c r="H580" s="124"/>
      <c r="I580" s="124"/>
      <c r="J580" s="124"/>
      <c r="K580" s="124"/>
      <c r="L580" s="124"/>
      <c r="M580" s="124"/>
    </row>
    <row r="581" spans="4:13">
      <c r="D581" s="124"/>
      <c r="E581" s="153"/>
      <c r="F581" s="154"/>
      <c r="G581" s="124"/>
      <c r="H581" s="124"/>
      <c r="I581" s="124"/>
      <c r="J581" s="124"/>
      <c r="K581" s="124"/>
      <c r="L581" s="124"/>
      <c r="M581" s="124"/>
    </row>
    <row r="582" spans="4:13">
      <c r="D582" s="124"/>
      <c r="E582" s="153"/>
      <c r="F582" s="154"/>
      <c r="G582" s="124"/>
      <c r="H582" s="124"/>
      <c r="I582" s="124"/>
      <c r="J582" s="124"/>
      <c r="K582" s="124"/>
      <c r="L582" s="124"/>
      <c r="M582" s="124"/>
    </row>
    <row r="583" spans="4:13">
      <c r="D583" s="124"/>
      <c r="E583" s="153"/>
      <c r="F583" s="154"/>
      <c r="G583" s="124"/>
      <c r="H583" s="124"/>
      <c r="I583" s="124"/>
      <c r="J583" s="124"/>
      <c r="K583" s="124"/>
      <c r="L583" s="124"/>
      <c r="M583" s="124"/>
    </row>
    <row r="584" spans="4:13">
      <c r="D584" s="124"/>
      <c r="E584" s="153"/>
      <c r="F584" s="154"/>
      <c r="G584" s="124"/>
      <c r="H584" s="124"/>
      <c r="I584" s="124"/>
      <c r="J584" s="124"/>
      <c r="K584" s="124"/>
      <c r="L584" s="124"/>
      <c r="M584" s="124"/>
    </row>
    <row r="585" spans="4:13">
      <c r="D585" s="124"/>
      <c r="E585" s="153"/>
      <c r="F585" s="154"/>
      <c r="G585" s="124"/>
      <c r="H585" s="124"/>
      <c r="I585" s="124"/>
      <c r="J585" s="124"/>
      <c r="K585" s="124"/>
      <c r="L585" s="124"/>
      <c r="M585" s="124"/>
    </row>
    <row r="586" spans="4:13">
      <c r="D586" s="124"/>
      <c r="E586" s="153"/>
      <c r="F586" s="154"/>
      <c r="G586" s="124"/>
      <c r="H586" s="124"/>
      <c r="I586" s="124"/>
      <c r="J586" s="124"/>
      <c r="K586" s="124"/>
      <c r="L586" s="124"/>
      <c r="M586" s="124"/>
    </row>
    <row r="587" spans="4:13">
      <c r="D587" s="124"/>
      <c r="E587" s="153"/>
      <c r="F587" s="154"/>
      <c r="G587" s="124"/>
      <c r="H587" s="124"/>
      <c r="I587" s="124"/>
      <c r="J587" s="124"/>
      <c r="K587" s="124"/>
      <c r="L587" s="124"/>
      <c r="M587" s="124"/>
    </row>
    <row r="588" spans="4:13">
      <c r="D588" s="124"/>
      <c r="E588" s="153"/>
      <c r="F588" s="154"/>
      <c r="G588" s="124"/>
      <c r="H588" s="124"/>
      <c r="I588" s="124"/>
      <c r="J588" s="124"/>
      <c r="K588" s="124"/>
      <c r="L588" s="124"/>
      <c r="M588" s="124"/>
    </row>
    <row r="589" spans="4:13">
      <c r="D589" s="124"/>
      <c r="E589" s="153"/>
      <c r="F589" s="154"/>
      <c r="G589" s="124"/>
      <c r="H589" s="124"/>
      <c r="I589" s="124"/>
      <c r="J589" s="124"/>
      <c r="K589" s="124"/>
      <c r="L589" s="124"/>
      <c r="M589" s="124"/>
    </row>
    <row r="590" spans="4:13">
      <c r="D590" s="124"/>
      <c r="E590" s="153"/>
      <c r="F590" s="154"/>
      <c r="G590" s="124"/>
      <c r="H590" s="124"/>
      <c r="I590" s="124"/>
      <c r="J590" s="124"/>
      <c r="K590" s="124"/>
      <c r="L590" s="124"/>
      <c r="M590" s="124"/>
    </row>
    <row r="591" spans="4:13">
      <c r="D591" s="124"/>
      <c r="E591" s="153"/>
      <c r="F591" s="154"/>
      <c r="G591" s="124"/>
      <c r="H591" s="124"/>
      <c r="I591" s="124"/>
      <c r="J591" s="124"/>
      <c r="K591" s="124"/>
      <c r="L591" s="124"/>
      <c r="M591" s="124"/>
    </row>
    <row r="592" spans="4:13">
      <c r="D592" s="124"/>
      <c r="E592" s="153"/>
      <c r="F592" s="154"/>
      <c r="G592" s="124"/>
      <c r="H592" s="124"/>
      <c r="I592" s="124"/>
      <c r="J592" s="124"/>
      <c r="K592" s="124"/>
      <c r="L592" s="124"/>
      <c r="M592" s="124"/>
    </row>
    <row r="593" spans="4:13">
      <c r="D593" s="124"/>
      <c r="E593" s="153"/>
      <c r="F593" s="154"/>
      <c r="G593" s="124"/>
      <c r="H593" s="124"/>
      <c r="I593" s="124"/>
      <c r="J593" s="124"/>
      <c r="K593" s="124"/>
      <c r="L593" s="124"/>
      <c r="M593" s="124"/>
    </row>
    <row r="594" spans="4:13">
      <c r="D594" s="124"/>
      <c r="E594" s="153"/>
      <c r="F594" s="154"/>
      <c r="G594" s="124"/>
      <c r="H594" s="124"/>
      <c r="I594" s="124"/>
      <c r="J594" s="124"/>
      <c r="K594" s="124"/>
      <c r="L594" s="124"/>
      <c r="M594" s="124"/>
    </row>
    <row r="595" spans="4:13">
      <c r="D595" s="124"/>
      <c r="E595" s="153"/>
      <c r="F595" s="154"/>
      <c r="G595" s="124"/>
      <c r="H595" s="124"/>
      <c r="I595" s="124"/>
      <c r="J595" s="124"/>
      <c r="K595" s="124"/>
      <c r="L595" s="124"/>
      <c r="M595" s="124"/>
    </row>
    <row r="596" spans="4:13">
      <c r="D596" s="124"/>
      <c r="E596" s="153"/>
      <c r="F596" s="154"/>
      <c r="G596" s="124"/>
      <c r="H596" s="124"/>
      <c r="I596" s="124"/>
      <c r="J596" s="124"/>
      <c r="K596" s="124"/>
      <c r="L596" s="124"/>
      <c r="M596" s="124"/>
    </row>
    <row r="597" spans="4:13">
      <c r="D597" s="124"/>
      <c r="E597" s="153"/>
      <c r="F597" s="154"/>
      <c r="G597" s="124"/>
      <c r="H597" s="124"/>
      <c r="I597" s="124"/>
      <c r="J597" s="124"/>
      <c r="K597" s="124"/>
      <c r="L597" s="124"/>
      <c r="M597" s="124"/>
    </row>
    <row r="598" spans="4:13">
      <c r="D598" s="124"/>
      <c r="E598" s="153"/>
      <c r="F598" s="154"/>
      <c r="G598" s="124"/>
      <c r="H598" s="124"/>
      <c r="I598" s="124"/>
      <c r="J598" s="124"/>
      <c r="K598" s="124"/>
      <c r="L598" s="124"/>
      <c r="M598" s="124"/>
    </row>
    <row r="599" spans="4:13">
      <c r="D599" s="124"/>
      <c r="E599" s="153"/>
      <c r="F599" s="154"/>
      <c r="G599" s="124"/>
      <c r="H599" s="124"/>
      <c r="I599" s="124"/>
      <c r="J599" s="124"/>
      <c r="K599" s="124"/>
      <c r="L599" s="124"/>
      <c r="M599" s="124"/>
    </row>
    <row r="600" spans="4:13">
      <c r="D600" s="124"/>
      <c r="E600" s="153"/>
      <c r="F600" s="154"/>
      <c r="G600" s="124"/>
      <c r="H600" s="124"/>
      <c r="I600" s="124"/>
      <c r="J600" s="124"/>
      <c r="K600" s="124"/>
      <c r="L600" s="124"/>
      <c r="M600" s="124"/>
    </row>
    <row r="601" spans="4:13">
      <c r="D601" s="124"/>
      <c r="E601" s="153"/>
      <c r="F601" s="154"/>
      <c r="G601" s="124"/>
      <c r="H601" s="124"/>
      <c r="I601" s="124"/>
      <c r="J601" s="124"/>
      <c r="K601" s="124"/>
      <c r="L601" s="124"/>
      <c r="M601" s="124"/>
    </row>
    <row r="602" spans="4:13">
      <c r="D602" s="124"/>
      <c r="E602" s="153"/>
      <c r="F602" s="154"/>
      <c r="G602" s="124"/>
      <c r="H602" s="124"/>
      <c r="I602" s="124"/>
      <c r="J602" s="124"/>
      <c r="K602" s="124"/>
      <c r="L602" s="124"/>
      <c r="M602" s="124"/>
    </row>
    <row r="603" spans="4:13">
      <c r="D603" s="124"/>
      <c r="E603" s="153"/>
      <c r="F603" s="154"/>
      <c r="G603" s="124"/>
      <c r="H603" s="124"/>
      <c r="I603" s="124"/>
      <c r="J603" s="124"/>
      <c r="K603" s="124"/>
      <c r="L603" s="124"/>
      <c r="M603" s="124"/>
    </row>
    <row r="604" spans="4:13">
      <c r="D604" s="124"/>
      <c r="E604" s="153"/>
      <c r="F604" s="154"/>
      <c r="G604" s="124"/>
      <c r="H604" s="124"/>
      <c r="I604" s="124"/>
      <c r="J604" s="124"/>
      <c r="K604" s="124"/>
      <c r="L604" s="124"/>
      <c r="M604" s="124"/>
    </row>
    <row r="605" spans="4:13">
      <c r="D605" s="124"/>
      <c r="E605" s="153"/>
      <c r="F605" s="154"/>
      <c r="G605" s="124"/>
      <c r="H605" s="124"/>
      <c r="I605" s="124"/>
      <c r="J605" s="124"/>
      <c r="K605" s="124"/>
      <c r="L605" s="124"/>
      <c r="M605" s="124"/>
    </row>
    <row r="606" spans="4:13">
      <c r="D606" s="124"/>
      <c r="E606" s="153"/>
      <c r="F606" s="154"/>
      <c r="G606" s="124"/>
      <c r="H606" s="124"/>
      <c r="I606" s="124"/>
      <c r="J606" s="124"/>
      <c r="K606" s="124"/>
      <c r="L606" s="124"/>
      <c r="M606" s="124"/>
    </row>
    <row r="607" spans="4:13">
      <c r="D607" s="124"/>
      <c r="E607" s="153"/>
      <c r="F607" s="154"/>
      <c r="G607" s="124"/>
      <c r="H607" s="124"/>
      <c r="I607" s="124"/>
      <c r="J607" s="124"/>
      <c r="K607" s="124"/>
      <c r="L607" s="124"/>
      <c r="M607" s="124"/>
    </row>
    <row r="608" spans="4:13">
      <c r="D608" s="124"/>
      <c r="E608" s="153"/>
      <c r="F608" s="154"/>
      <c r="G608" s="124"/>
      <c r="H608" s="124"/>
      <c r="I608" s="124"/>
      <c r="J608" s="124"/>
      <c r="K608" s="124"/>
      <c r="L608" s="124"/>
      <c r="M608" s="124"/>
    </row>
    <row r="609" spans="4:13">
      <c r="D609" s="124"/>
      <c r="E609" s="153"/>
      <c r="F609" s="154"/>
      <c r="G609" s="124"/>
      <c r="H609" s="124"/>
      <c r="I609" s="124"/>
      <c r="J609" s="124"/>
      <c r="K609" s="124"/>
      <c r="L609" s="124"/>
      <c r="M609" s="124"/>
    </row>
    <row r="610" spans="4:13">
      <c r="D610" s="124"/>
      <c r="E610" s="153"/>
      <c r="F610" s="154"/>
      <c r="G610" s="124"/>
      <c r="H610" s="124"/>
      <c r="I610" s="124"/>
      <c r="J610" s="124"/>
      <c r="K610" s="124"/>
      <c r="L610" s="124"/>
      <c r="M610" s="124"/>
    </row>
    <row r="611" spans="4:13">
      <c r="D611" s="124"/>
      <c r="E611" s="153"/>
      <c r="F611" s="154"/>
      <c r="G611" s="124"/>
      <c r="H611" s="124"/>
      <c r="I611" s="124"/>
      <c r="J611" s="124"/>
      <c r="K611" s="124"/>
      <c r="L611" s="124"/>
      <c r="M611" s="124"/>
    </row>
    <row r="612" spans="4:13">
      <c r="D612" s="124"/>
      <c r="E612" s="153"/>
      <c r="F612" s="154"/>
      <c r="G612" s="124"/>
      <c r="H612" s="124"/>
      <c r="I612" s="124"/>
      <c r="J612" s="124"/>
      <c r="K612" s="124"/>
      <c r="L612" s="124"/>
      <c r="M612" s="124"/>
    </row>
    <row r="613" spans="4:13">
      <c r="D613" s="124"/>
      <c r="E613" s="153"/>
      <c r="F613" s="154"/>
      <c r="G613" s="124"/>
      <c r="H613" s="124"/>
      <c r="I613" s="124"/>
      <c r="J613" s="124"/>
      <c r="K613" s="124"/>
      <c r="L613" s="124"/>
      <c r="M613" s="124"/>
    </row>
    <row r="614" spans="4:13">
      <c r="D614" s="124"/>
      <c r="E614" s="153"/>
      <c r="F614" s="154"/>
      <c r="G614" s="124"/>
      <c r="H614" s="124"/>
      <c r="I614" s="124"/>
      <c r="J614" s="124"/>
      <c r="K614" s="124"/>
      <c r="L614" s="124"/>
      <c r="M614" s="124"/>
    </row>
    <row r="615" spans="4:13">
      <c r="D615" s="124"/>
      <c r="E615" s="153"/>
      <c r="F615" s="154"/>
      <c r="G615" s="124"/>
      <c r="H615" s="124"/>
      <c r="I615" s="124"/>
      <c r="J615" s="124"/>
      <c r="K615" s="124"/>
      <c r="L615" s="124"/>
      <c r="M615" s="124"/>
    </row>
    <row r="616" spans="4:13">
      <c r="D616" s="124"/>
      <c r="E616" s="153"/>
      <c r="F616" s="154"/>
      <c r="G616" s="124"/>
      <c r="H616" s="124"/>
      <c r="I616" s="124"/>
      <c r="J616" s="124"/>
      <c r="K616" s="124"/>
      <c r="L616" s="124"/>
      <c r="M616" s="124"/>
    </row>
    <row r="617" spans="4:13">
      <c r="D617" s="124"/>
      <c r="E617" s="153"/>
      <c r="F617" s="154"/>
      <c r="G617" s="124"/>
      <c r="H617" s="124"/>
      <c r="I617" s="124"/>
      <c r="J617" s="124"/>
      <c r="K617" s="124"/>
      <c r="L617" s="124"/>
      <c r="M617" s="124"/>
    </row>
    <row r="618" spans="4:13">
      <c r="D618" s="124"/>
      <c r="E618" s="153"/>
      <c r="F618" s="154"/>
      <c r="G618" s="124"/>
      <c r="H618" s="124"/>
      <c r="I618" s="124"/>
      <c r="J618" s="124"/>
      <c r="K618" s="124"/>
      <c r="L618" s="124"/>
      <c r="M618" s="124"/>
    </row>
    <row r="619" spans="4:13">
      <c r="D619" s="124"/>
      <c r="E619" s="153"/>
      <c r="F619" s="154"/>
      <c r="G619" s="124"/>
      <c r="H619" s="124"/>
      <c r="I619" s="124"/>
      <c r="J619" s="124"/>
      <c r="K619" s="124"/>
      <c r="L619" s="124"/>
      <c r="M619" s="124"/>
    </row>
    <row r="620" spans="4:13">
      <c r="D620" s="124"/>
      <c r="E620" s="153"/>
      <c r="F620" s="154"/>
      <c r="G620" s="124"/>
      <c r="H620" s="124"/>
      <c r="I620" s="124"/>
      <c r="J620" s="124"/>
      <c r="K620" s="124"/>
      <c r="L620" s="124"/>
      <c r="M620" s="124"/>
    </row>
    <row r="621" spans="4:13">
      <c r="D621" s="124"/>
      <c r="E621" s="153"/>
      <c r="F621" s="154"/>
      <c r="G621" s="124"/>
      <c r="H621" s="124"/>
      <c r="I621" s="124"/>
      <c r="J621" s="124"/>
      <c r="K621" s="124"/>
      <c r="L621" s="124"/>
      <c r="M621" s="124"/>
    </row>
    <row r="622" spans="4:13">
      <c r="D622" s="124"/>
      <c r="E622" s="153"/>
      <c r="F622" s="154"/>
      <c r="G622" s="124"/>
      <c r="H622" s="124"/>
      <c r="I622" s="124"/>
      <c r="J622" s="124"/>
      <c r="K622" s="124"/>
      <c r="L622" s="124"/>
      <c r="M622" s="124"/>
    </row>
    <row r="623" spans="4:13">
      <c r="D623" s="124"/>
      <c r="E623" s="153"/>
      <c r="F623" s="154"/>
      <c r="G623" s="124"/>
      <c r="H623" s="124"/>
      <c r="I623" s="124"/>
      <c r="J623" s="124"/>
      <c r="K623" s="124"/>
      <c r="L623" s="124"/>
      <c r="M623" s="124"/>
    </row>
    <row r="624" spans="4:13">
      <c r="D624" s="124"/>
      <c r="E624" s="153"/>
      <c r="F624" s="154"/>
      <c r="G624" s="124"/>
      <c r="H624" s="124"/>
      <c r="I624" s="124"/>
      <c r="J624" s="124"/>
      <c r="K624" s="124"/>
      <c r="L624" s="124"/>
      <c r="M624" s="124"/>
    </row>
    <row r="625" spans="4:13">
      <c r="D625" s="124"/>
      <c r="E625" s="153"/>
      <c r="F625" s="154"/>
      <c r="G625" s="124"/>
      <c r="H625" s="124"/>
      <c r="I625" s="124"/>
      <c r="J625" s="124"/>
      <c r="K625" s="124"/>
      <c r="L625" s="124"/>
      <c r="M625" s="124"/>
    </row>
    <row r="626" spans="4:13">
      <c r="D626" s="124"/>
      <c r="E626" s="153"/>
      <c r="F626" s="154"/>
      <c r="G626" s="124"/>
      <c r="H626" s="124"/>
      <c r="I626" s="124"/>
      <c r="J626" s="124"/>
      <c r="K626" s="124"/>
      <c r="L626" s="124"/>
      <c r="M626" s="124"/>
    </row>
    <row r="627" spans="4:13">
      <c r="D627" s="124"/>
      <c r="E627" s="153"/>
      <c r="F627" s="154"/>
      <c r="G627" s="124"/>
      <c r="H627" s="124"/>
      <c r="I627" s="124"/>
      <c r="J627" s="124"/>
      <c r="K627" s="124"/>
      <c r="L627" s="124"/>
      <c r="M627" s="124"/>
    </row>
    <row r="628" spans="4:13">
      <c r="D628" s="124"/>
      <c r="E628" s="153"/>
      <c r="F628" s="154"/>
      <c r="G628" s="124"/>
      <c r="H628" s="124"/>
      <c r="I628" s="124"/>
      <c r="J628" s="124"/>
      <c r="K628" s="124"/>
      <c r="L628" s="124"/>
      <c r="M628" s="124"/>
    </row>
    <row r="629" spans="4:13">
      <c r="D629" s="124"/>
      <c r="E629" s="153"/>
      <c r="F629" s="154"/>
      <c r="G629" s="124"/>
      <c r="H629" s="124"/>
      <c r="I629" s="124"/>
      <c r="J629" s="124"/>
      <c r="K629" s="124"/>
      <c r="L629" s="124"/>
      <c r="M629" s="124"/>
    </row>
    <row r="630" spans="4:13">
      <c r="D630" s="124"/>
      <c r="E630" s="153"/>
      <c r="F630" s="154"/>
      <c r="G630" s="124"/>
      <c r="H630" s="124"/>
      <c r="I630" s="124"/>
      <c r="J630" s="124"/>
      <c r="K630" s="124"/>
      <c r="L630" s="124"/>
      <c r="M630" s="124"/>
    </row>
    <row r="631" spans="4:13">
      <c r="D631" s="124"/>
      <c r="E631" s="153"/>
      <c r="F631" s="154"/>
      <c r="G631" s="124"/>
      <c r="H631" s="124"/>
      <c r="I631" s="124"/>
      <c r="J631" s="124"/>
      <c r="K631" s="124"/>
      <c r="L631" s="124"/>
      <c r="M631" s="124"/>
    </row>
    <row r="632" spans="4:13">
      <c r="D632" s="124"/>
      <c r="E632" s="153"/>
      <c r="F632" s="154"/>
      <c r="G632" s="124"/>
      <c r="H632" s="124"/>
      <c r="I632" s="124"/>
      <c r="J632" s="124"/>
      <c r="K632" s="124"/>
      <c r="L632" s="124"/>
      <c r="M632" s="124"/>
    </row>
    <row r="633" spans="4:13">
      <c r="D633" s="124"/>
      <c r="E633" s="153"/>
      <c r="F633" s="154"/>
      <c r="G633" s="124"/>
      <c r="H633" s="124"/>
      <c r="I633" s="124"/>
      <c r="J633" s="124"/>
      <c r="K633" s="124"/>
      <c r="L633" s="124"/>
      <c r="M633" s="124"/>
    </row>
    <row r="634" spans="4:13">
      <c r="D634" s="124"/>
      <c r="E634" s="153"/>
      <c r="F634" s="154"/>
      <c r="G634" s="124"/>
      <c r="H634" s="124"/>
      <c r="I634" s="124"/>
      <c r="J634" s="124"/>
      <c r="K634" s="124"/>
      <c r="L634" s="124"/>
      <c r="M634" s="124"/>
    </row>
    <row r="635" spans="4:13">
      <c r="D635" s="124"/>
      <c r="E635" s="153"/>
      <c r="F635" s="154"/>
      <c r="G635" s="124"/>
      <c r="H635" s="124"/>
      <c r="I635" s="124"/>
      <c r="J635" s="124"/>
      <c r="K635" s="124"/>
      <c r="L635" s="124"/>
      <c r="M635" s="124"/>
    </row>
    <row r="636" spans="4:13">
      <c r="D636" s="124"/>
      <c r="E636" s="153"/>
      <c r="F636" s="154"/>
      <c r="G636" s="124"/>
      <c r="H636" s="124"/>
      <c r="I636" s="124"/>
      <c r="J636" s="124"/>
      <c r="K636" s="124"/>
      <c r="L636" s="124"/>
      <c r="M636" s="124"/>
    </row>
    <row r="637" spans="4:13">
      <c r="D637" s="124"/>
      <c r="E637" s="153"/>
      <c r="F637" s="154"/>
      <c r="G637" s="124"/>
      <c r="H637" s="124"/>
      <c r="I637" s="124"/>
      <c r="J637" s="124"/>
      <c r="K637" s="124"/>
      <c r="L637" s="124"/>
      <c r="M637" s="124"/>
    </row>
    <row r="638" spans="4:13">
      <c r="D638" s="124"/>
      <c r="E638" s="153"/>
      <c r="F638" s="154"/>
      <c r="G638" s="124"/>
      <c r="H638" s="124"/>
      <c r="I638" s="124"/>
      <c r="J638" s="124"/>
      <c r="K638" s="124"/>
      <c r="L638" s="124"/>
      <c r="M638" s="124"/>
    </row>
    <row r="639" spans="4:13">
      <c r="D639" s="124"/>
      <c r="E639" s="153"/>
      <c r="F639" s="154"/>
      <c r="G639" s="124"/>
      <c r="H639" s="124"/>
      <c r="I639" s="124"/>
      <c r="J639" s="124"/>
      <c r="K639" s="124"/>
      <c r="L639" s="124"/>
      <c r="M639" s="124"/>
    </row>
    <row r="640" spans="4:13">
      <c r="D640" s="124"/>
      <c r="E640" s="153"/>
      <c r="F640" s="154"/>
      <c r="G640" s="124"/>
      <c r="H640" s="124"/>
      <c r="I640" s="124"/>
      <c r="J640" s="124"/>
      <c r="K640" s="124"/>
      <c r="L640" s="124"/>
      <c r="M640" s="124"/>
    </row>
    <row r="641" spans="4:13">
      <c r="D641" s="124"/>
      <c r="E641" s="153"/>
      <c r="F641" s="154"/>
      <c r="G641" s="124"/>
      <c r="H641" s="124"/>
      <c r="I641" s="124"/>
      <c r="J641" s="124"/>
      <c r="K641" s="124"/>
      <c r="L641" s="124"/>
      <c r="M641" s="124"/>
    </row>
    <row r="642" spans="4:13">
      <c r="D642" s="124"/>
      <c r="E642" s="153"/>
      <c r="F642" s="154"/>
      <c r="G642" s="124"/>
      <c r="H642" s="124"/>
      <c r="I642" s="124"/>
      <c r="J642" s="124"/>
      <c r="K642" s="124"/>
      <c r="L642" s="124"/>
      <c r="M642" s="124"/>
    </row>
    <row r="643" spans="4:13">
      <c r="D643" s="124"/>
      <c r="E643" s="153"/>
      <c r="F643" s="154"/>
      <c r="G643" s="124"/>
      <c r="H643" s="124"/>
      <c r="I643" s="124"/>
      <c r="J643" s="124"/>
      <c r="K643" s="124"/>
      <c r="L643" s="124"/>
      <c r="M643" s="124"/>
    </row>
    <row r="644" spans="4:13">
      <c r="D644" s="124"/>
      <c r="E644" s="153"/>
      <c r="F644" s="154"/>
      <c r="G644" s="124"/>
      <c r="H644" s="124"/>
      <c r="I644" s="124"/>
      <c r="J644" s="124"/>
      <c r="K644" s="124"/>
      <c r="L644" s="124"/>
      <c r="M644" s="124"/>
    </row>
    <row r="645" spans="4:13">
      <c r="D645" s="124"/>
      <c r="E645" s="153"/>
      <c r="F645" s="154"/>
      <c r="G645" s="124"/>
      <c r="H645" s="124"/>
      <c r="I645" s="124"/>
      <c r="J645" s="124"/>
      <c r="K645" s="124"/>
      <c r="L645" s="124"/>
      <c r="M645" s="124"/>
    </row>
    <row r="646" spans="4:13">
      <c r="D646" s="124"/>
      <c r="E646" s="153"/>
      <c r="F646" s="154"/>
      <c r="G646" s="124"/>
      <c r="H646" s="124"/>
      <c r="I646" s="124"/>
      <c r="J646" s="124"/>
      <c r="K646" s="124"/>
      <c r="L646" s="124"/>
      <c r="M646" s="124"/>
    </row>
    <row r="647" spans="4:13">
      <c r="D647" s="124"/>
      <c r="E647" s="153"/>
      <c r="F647" s="154"/>
      <c r="G647" s="124"/>
      <c r="H647" s="124"/>
      <c r="I647" s="124"/>
      <c r="J647" s="124"/>
      <c r="K647" s="124"/>
      <c r="L647" s="124"/>
      <c r="M647" s="124"/>
    </row>
    <row r="648" spans="4:13">
      <c r="D648" s="124"/>
      <c r="E648" s="153"/>
      <c r="F648" s="154"/>
      <c r="G648" s="124"/>
      <c r="H648" s="124"/>
      <c r="I648" s="124"/>
      <c r="J648" s="124"/>
      <c r="K648" s="124"/>
      <c r="L648" s="124"/>
      <c r="M648" s="124"/>
    </row>
    <row r="649" spans="4:13">
      <c r="D649" s="124"/>
      <c r="E649" s="153"/>
      <c r="F649" s="154"/>
      <c r="G649" s="124"/>
      <c r="H649" s="124"/>
      <c r="I649" s="124"/>
      <c r="J649" s="124"/>
      <c r="K649" s="124"/>
      <c r="L649" s="124"/>
      <c r="M649" s="124"/>
    </row>
    <row r="650" spans="4:13">
      <c r="D650" s="124"/>
      <c r="E650" s="153"/>
      <c r="F650" s="154"/>
      <c r="G650" s="124"/>
      <c r="H650" s="124"/>
      <c r="I650" s="124"/>
      <c r="J650" s="124"/>
      <c r="K650" s="124"/>
      <c r="L650" s="124"/>
      <c r="M650" s="124"/>
    </row>
    <row r="651" spans="4:13">
      <c r="D651" s="124"/>
      <c r="E651" s="153"/>
      <c r="F651" s="154"/>
      <c r="G651" s="124"/>
      <c r="H651" s="124"/>
      <c r="I651" s="124"/>
      <c r="J651" s="124"/>
      <c r="K651" s="124"/>
      <c r="L651" s="124"/>
      <c r="M651" s="124"/>
    </row>
    <row r="652" spans="4:13">
      <c r="D652" s="124"/>
      <c r="E652" s="153"/>
      <c r="F652" s="154"/>
      <c r="G652" s="124"/>
      <c r="H652" s="124"/>
      <c r="I652" s="124"/>
      <c r="J652" s="124"/>
      <c r="K652" s="124"/>
      <c r="L652" s="124"/>
      <c r="M652" s="124"/>
    </row>
    <row r="653" spans="4:13">
      <c r="D653" s="124"/>
      <c r="E653" s="153"/>
      <c r="F653" s="154"/>
      <c r="G653" s="124"/>
      <c r="H653" s="124"/>
      <c r="I653" s="124"/>
      <c r="J653" s="124"/>
      <c r="K653" s="124"/>
      <c r="L653" s="124"/>
      <c r="M653" s="124"/>
    </row>
    <row r="654" spans="4:13">
      <c r="D654" s="124"/>
      <c r="E654" s="153"/>
      <c r="F654" s="154"/>
      <c r="G654" s="124"/>
      <c r="H654" s="124"/>
      <c r="I654" s="124"/>
      <c r="J654" s="124"/>
      <c r="K654" s="124"/>
      <c r="L654" s="124"/>
      <c r="M654" s="124"/>
    </row>
    <row r="655" spans="4:13">
      <c r="D655" s="124"/>
      <c r="E655" s="153"/>
      <c r="F655" s="154"/>
      <c r="G655" s="124"/>
      <c r="H655" s="124"/>
      <c r="I655" s="124"/>
      <c r="J655" s="124"/>
      <c r="K655" s="124"/>
      <c r="L655" s="124"/>
      <c r="M655" s="124"/>
    </row>
    <row r="656" spans="4:13">
      <c r="D656" s="124"/>
      <c r="E656" s="153"/>
      <c r="F656" s="154"/>
      <c r="G656" s="124"/>
      <c r="H656" s="124"/>
      <c r="I656" s="124"/>
      <c r="J656" s="124"/>
      <c r="K656" s="124"/>
      <c r="L656" s="124"/>
      <c r="M656" s="124"/>
    </row>
    <row r="657" spans="4:13">
      <c r="D657" s="124"/>
      <c r="E657" s="153"/>
      <c r="F657" s="154"/>
      <c r="G657" s="124"/>
      <c r="H657" s="124"/>
      <c r="I657" s="124"/>
      <c r="J657" s="124"/>
      <c r="K657" s="124"/>
      <c r="L657" s="124"/>
      <c r="M657" s="124"/>
    </row>
    <row r="658" spans="4:13">
      <c r="D658" s="124"/>
      <c r="E658" s="153"/>
      <c r="F658" s="154"/>
      <c r="G658" s="124"/>
      <c r="H658" s="124"/>
      <c r="I658" s="124"/>
      <c r="J658" s="124"/>
      <c r="K658" s="124"/>
      <c r="L658" s="124"/>
      <c r="M658" s="124"/>
    </row>
    <row r="659" spans="4:13">
      <c r="D659" s="124"/>
      <c r="E659" s="153"/>
      <c r="F659" s="154"/>
      <c r="G659" s="124"/>
      <c r="H659" s="124"/>
      <c r="I659" s="124"/>
      <c r="J659" s="124"/>
      <c r="K659" s="124"/>
      <c r="L659" s="124"/>
      <c r="M659" s="124"/>
    </row>
    <row r="660" spans="4:13">
      <c r="D660" s="124"/>
      <c r="E660" s="153"/>
      <c r="F660" s="154"/>
      <c r="G660" s="124"/>
      <c r="H660" s="124"/>
      <c r="I660" s="124"/>
      <c r="J660" s="124"/>
      <c r="K660" s="124"/>
      <c r="L660" s="124"/>
      <c r="M660" s="124"/>
    </row>
    <row r="661" spans="4:13">
      <c r="D661" s="124"/>
      <c r="E661" s="153"/>
      <c r="F661" s="154"/>
      <c r="G661" s="124"/>
      <c r="H661" s="124"/>
      <c r="I661" s="124"/>
      <c r="J661" s="124"/>
      <c r="K661" s="124"/>
      <c r="L661" s="124"/>
      <c r="M661" s="124"/>
    </row>
    <row r="662" spans="4:13">
      <c r="D662" s="124"/>
      <c r="E662" s="153"/>
      <c r="F662" s="154"/>
      <c r="G662" s="124"/>
      <c r="H662" s="124"/>
      <c r="I662" s="124"/>
      <c r="J662" s="124"/>
      <c r="K662" s="124"/>
      <c r="L662" s="124"/>
      <c r="M662" s="124"/>
    </row>
    <row r="663" spans="4:13">
      <c r="D663" s="124"/>
      <c r="E663" s="153"/>
      <c r="F663" s="154"/>
      <c r="G663" s="124"/>
      <c r="H663" s="124"/>
      <c r="I663" s="124"/>
      <c r="J663" s="124"/>
      <c r="K663" s="124"/>
      <c r="L663" s="124"/>
      <c r="M663" s="124"/>
    </row>
    <row r="664" spans="4:13">
      <c r="D664" s="124"/>
      <c r="E664" s="153"/>
      <c r="F664" s="154"/>
      <c r="G664" s="124"/>
      <c r="H664" s="124"/>
      <c r="I664" s="124"/>
      <c r="J664" s="124"/>
      <c r="K664" s="124"/>
      <c r="L664" s="124"/>
      <c r="M664" s="124"/>
    </row>
    <row r="665" spans="4:13">
      <c r="D665" s="124"/>
      <c r="E665" s="153"/>
      <c r="F665" s="154"/>
      <c r="G665" s="124"/>
      <c r="H665" s="124"/>
      <c r="I665" s="124"/>
      <c r="J665" s="124"/>
      <c r="K665" s="124"/>
      <c r="L665" s="124"/>
      <c r="M665" s="124"/>
    </row>
    <row r="666" spans="4:13">
      <c r="D666" s="124"/>
      <c r="E666" s="153"/>
      <c r="F666" s="154"/>
      <c r="G666" s="124"/>
      <c r="H666" s="124"/>
      <c r="I666" s="124"/>
      <c r="J666" s="124"/>
      <c r="K666" s="124"/>
      <c r="L666" s="124"/>
      <c r="M666" s="124"/>
    </row>
    <row r="667" spans="4:13">
      <c r="D667" s="124"/>
      <c r="E667" s="153"/>
      <c r="F667" s="154"/>
      <c r="G667" s="124"/>
      <c r="H667" s="124"/>
      <c r="I667" s="124"/>
      <c r="J667" s="124"/>
      <c r="K667" s="124"/>
      <c r="L667" s="124"/>
      <c r="M667" s="124"/>
    </row>
    <row r="668" spans="4:13">
      <c r="D668" s="124"/>
      <c r="E668" s="153"/>
      <c r="F668" s="154"/>
      <c r="G668" s="124"/>
      <c r="H668" s="124"/>
      <c r="I668" s="124"/>
      <c r="J668" s="124"/>
      <c r="K668" s="124"/>
      <c r="L668" s="124"/>
      <c r="M668" s="124"/>
    </row>
    <row r="669" spans="4:13">
      <c r="D669" s="124"/>
      <c r="E669" s="153"/>
      <c r="F669" s="154"/>
      <c r="G669" s="124"/>
      <c r="H669" s="124"/>
      <c r="I669" s="124"/>
      <c r="J669" s="124"/>
      <c r="K669" s="124"/>
      <c r="L669" s="124"/>
      <c r="M669" s="124"/>
    </row>
    <row r="670" spans="4:13">
      <c r="D670" s="124"/>
      <c r="E670" s="153"/>
      <c r="F670" s="154"/>
      <c r="G670" s="124"/>
      <c r="H670" s="124"/>
      <c r="I670" s="124"/>
      <c r="J670" s="124"/>
      <c r="K670" s="124"/>
      <c r="L670" s="124"/>
      <c r="M670" s="124"/>
    </row>
    <row r="671" spans="4:13">
      <c r="D671" s="124"/>
      <c r="E671" s="153"/>
      <c r="F671" s="154"/>
      <c r="G671" s="124"/>
      <c r="H671" s="124"/>
      <c r="I671" s="124"/>
      <c r="J671" s="124"/>
      <c r="K671" s="124"/>
      <c r="L671" s="124"/>
      <c r="M671" s="124"/>
    </row>
    <row r="672" spans="4:13">
      <c r="D672" s="124"/>
      <c r="E672" s="153"/>
      <c r="F672" s="154"/>
      <c r="G672" s="124"/>
      <c r="H672" s="124"/>
      <c r="I672" s="124"/>
      <c r="J672" s="124"/>
      <c r="K672" s="124"/>
      <c r="L672" s="124"/>
      <c r="M672" s="124"/>
    </row>
    <row r="673" spans="4:13">
      <c r="D673" s="124"/>
      <c r="E673" s="153"/>
      <c r="F673" s="154"/>
      <c r="G673" s="124"/>
      <c r="H673" s="124"/>
      <c r="I673" s="124"/>
      <c r="J673" s="124"/>
      <c r="K673" s="124"/>
      <c r="L673" s="124"/>
      <c r="M673" s="124"/>
    </row>
    <row r="674" spans="4:13">
      <c r="D674" s="124"/>
      <c r="E674" s="153"/>
      <c r="F674" s="154"/>
      <c r="G674" s="124"/>
      <c r="H674" s="124"/>
      <c r="I674" s="124"/>
      <c r="J674" s="124"/>
      <c r="K674" s="124"/>
      <c r="L674" s="124"/>
      <c r="M674" s="124"/>
    </row>
    <row r="675" spans="4:13">
      <c r="D675" s="124"/>
      <c r="E675" s="153"/>
      <c r="F675" s="154"/>
      <c r="G675" s="124"/>
      <c r="H675" s="124"/>
      <c r="I675" s="124"/>
      <c r="J675" s="124"/>
      <c r="K675" s="124"/>
      <c r="L675" s="124"/>
      <c r="M675" s="124"/>
    </row>
    <row r="676" spans="4:13">
      <c r="D676" s="124"/>
      <c r="E676" s="153"/>
      <c r="F676" s="154"/>
      <c r="G676" s="124"/>
      <c r="H676" s="124"/>
      <c r="I676" s="124"/>
      <c r="J676" s="124"/>
      <c r="K676" s="124"/>
      <c r="L676" s="124"/>
      <c r="M676" s="124"/>
    </row>
    <row r="677" spans="4:13">
      <c r="D677" s="124"/>
      <c r="E677" s="153"/>
      <c r="F677" s="154"/>
      <c r="G677" s="124"/>
      <c r="H677" s="124"/>
      <c r="I677" s="124"/>
      <c r="J677" s="124"/>
      <c r="K677" s="124"/>
      <c r="L677" s="124"/>
      <c r="M677" s="124"/>
    </row>
    <row r="678" spans="4:13">
      <c r="D678" s="124"/>
      <c r="E678" s="153"/>
      <c r="F678" s="154"/>
      <c r="G678" s="124"/>
      <c r="H678" s="124"/>
      <c r="I678" s="124"/>
      <c r="J678" s="124"/>
      <c r="K678" s="124"/>
      <c r="L678" s="124"/>
      <c r="M678" s="124"/>
    </row>
    <row r="679" spans="4:13">
      <c r="D679" s="124"/>
      <c r="E679" s="153"/>
      <c r="F679" s="154"/>
      <c r="G679" s="124"/>
      <c r="H679" s="124"/>
      <c r="I679" s="124"/>
      <c r="J679" s="124"/>
      <c r="K679" s="124"/>
      <c r="L679" s="124"/>
      <c r="M679" s="124"/>
    </row>
    <row r="680" spans="4:13">
      <c r="D680" s="124"/>
      <c r="E680" s="153"/>
      <c r="F680" s="154"/>
      <c r="G680" s="124"/>
      <c r="H680" s="124"/>
      <c r="I680" s="124"/>
      <c r="J680" s="124"/>
      <c r="K680" s="124"/>
      <c r="L680" s="124"/>
      <c r="M680" s="124"/>
    </row>
    <row r="681" spans="4:13">
      <c r="D681" s="124"/>
      <c r="E681" s="153"/>
      <c r="F681" s="154"/>
      <c r="G681" s="124"/>
      <c r="H681" s="124"/>
      <c r="I681" s="124"/>
      <c r="J681" s="124"/>
      <c r="K681" s="124"/>
      <c r="L681" s="124"/>
      <c r="M681" s="124"/>
    </row>
    <row r="682" spans="4:13">
      <c r="D682" s="124"/>
      <c r="E682" s="153"/>
      <c r="F682" s="154"/>
      <c r="G682" s="124"/>
      <c r="H682" s="124"/>
      <c r="I682" s="124"/>
      <c r="J682" s="124"/>
      <c r="K682" s="124"/>
      <c r="L682" s="124"/>
      <c r="M682" s="124"/>
    </row>
    <row r="683" spans="4:13">
      <c r="D683" s="124"/>
      <c r="E683" s="153"/>
      <c r="F683" s="154"/>
      <c r="G683" s="124"/>
      <c r="H683" s="124"/>
      <c r="I683" s="124"/>
      <c r="J683" s="124"/>
      <c r="K683" s="124"/>
      <c r="L683" s="124"/>
      <c r="M683" s="124"/>
    </row>
    <row r="684" spans="4:13">
      <c r="D684" s="124"/>
      <c r="E684" s="153"/>
      <c r="F684" s="154"/>
      <c r="G684" s="124"/>
      <c r="H684" s="124"/>
      <c r="I684" s="124"/>
      <c r="J684" s="124"/>
      <c r="K684" s="124"/>
      <c r="L684" s="124"/>
      <c r="M684" s="124"/>
    </row>
    <row r="685" spans="4:13">
      <c r="D685" s="124"/>
      <c r="E685" s="153"/>
      <c r="F685" s="154"/>
      <c r="G685" s="124"/>
      <c r="H685" s="124"/>
      <c r="I685" s="124"/>
      <c r="J685" s="124"/>
      <c r="K685" s="124"/>
      <c r="L685" s="124"/>
      <c r="M685" s="124"/>
    </row>
    <row r="686" spans="4:13">
      <c r="D686" s="124"/>
      <c r="E686" s="153"/>
      <c r="F686" s="154"/>
      <c r="G686" s="124"/>
      <c r="H686" s="124"/>
      <c r="I686" s="124"/>
      <c r="J686" s="124"/>
      <c r="K686" s="124"/>
      <c r="L686" s="124"/>
      <c r="M686" s="124"/>
    </row>
    <row r="687" spans="4:13">
      <c r="D687" s="124"/>
      <c r="E687" s="153"/>
      <c r="F687" s="154"/>
      <c r="G687" s="124"/>
      <c r="H687" s="124"/>
      <c r="I687" s="124"/>
      <c r="J687" s="124"/>
      <c r="K687" s="124"/>
      <c r="L687" s="124"/>
      <c r="M687" s="124"/>
    </row>
    <row r="688" spans="4:13">
      <c r="D688" s="124"/>
      <c r="E688" s="153"/>
      <c r="F688" s="154"/>
      <c r="G688" s="124"/>
      <c r="H688" s="124"/>
      <c r="I688" s="124"/>
      <c r="J688" s="124"/>
      <c r="K688" s="124"/>
      <c r="L688" s="124"/>
      <c r="M688" s="124"/>
    </row>
    <row r="689" spans="4:13">
      <c r="D689" s="124"/>
      <c r="E689" s="153"/>
      <c r="F689" s="154"/>
      <c r="G689" s="124"/>
      <c r="H689" s="124"/>
      <c r="I689" s="124"/>
      <c r="J689" s="124"/>
      <c r="K689" s="124"/>
      <c r="L689" s="124"/>
      <c r="M689" s="124"/>
    </row>
    <row r="690" spans="4:13">
      <c r="D690" s="124"/>
      <c r="E690" s="153"/>
      <c r="F690" s="154"/>
      <c r="G690" s="124"/>
      <c r="H690" s="124"/>
      <c r="I690" s="124"/>
      <c r="J690" s="124"/>
      <c r="K690" s="124"/>
      <c r="L690" s="124"/>
      <c r="M690" s="124"/>
    </row>
    <row r="691" spans="4:13">
      <c r="D691" s="124"/>
      <c r="E691" s="153"/>
      <c r="F691" s="154"/>
      <c r="G691" s="124"/>
      <c r="H691" s="124"/>
      <c r="I691" s="124"/>
      <c r="J691" s="124"/>
      <c r="K691" s="124"/>
      <c r="L691" s="124"/>
      <c r="M691" s="124"/>
    </row>
    <row r="692" spans="4:13">
      <c r="D692" s="124"/>
      <c r="E692" s="153"/>
      <c r="F692" s="154"/>
      <c r="G692" s="124"/>
      <c r="H692" s="124"/>
      <c r="I692" s="124"/>
      <c r="J692" s="124"/>
      <c r="K692" s="124"/>
      <c r="L692" s="124"/>
      <c r="M692" s="124"/>
    </row>
    <row r="693" spans="4:13">
      <c r="D693" s="124"/>
      <c r="E693" s="153"/>
      <c r="F693" s="154"/>
      <c r="G693" s="124"/>
      <c r="H693" s="124"/>
      <c r="I693" s="124"/>
      <c r="J693" s="124"/>
      <c r="K693" s="124"/>
      <c r="L693" s="124"/>
      <c r="M693" s="124"/>
    </row>
    <row r="694" spans="4:13">
      <c r="D694" s="124"/>
      <c r="E694" s="153"/>
      <c r="F694" s="154"/>
      <c r="G694" s="124"/>
      <c r="H694" s="124"/>
      <c r="I694" s="124"/>
      <c r="J694" s="124"/>
      <c r="K694" s="124"/>
      <c r="L694" s="124"/>
      <c r="M694" s="124"/>
    </row>
    <row r="695" spans="4:13">
      <c r="D695" s="124"/>
      <c r="E695" s="153"/>
      <c r="F695" s="154"/>
      <c r="G695" s="124"/>
      <c r="H695" s="124"/>
      <c r="I695" s="124"/>
      <c r="J695" s="124"/>
      <c r="K695" s="124"/>
      <c r="L695" s="124"/>
      <c r="M695" s="124"/>
    </row>
    <row r="696" spans="4:13">
      <c r="D696" s="124"/>
      <c r="E696" s="153"/>
      <c r="F696" s="154"/>
      <c r="G696" s="124"/>
      <c r="H696" s="124"/>
      <c r="I696" s="124"/>
      <c r="J696" s="124"/>
      <c r="K696" s="124"/>
      <c r="L696" s="124"/>
      <c r="M696" s="124"/>
    </row>
    <row r="697" spans="4:13">
      <c r="D697" s="124"/>
      <c r="E697" s="153"/>
      <c r="F697" s="154"/>
      <c r="G697" s="124"/>
      <c r="H697" s="124"/>
      <c r="I697" s="124"/>
      <c r="J697" s="124"/>
      <c r="K697" s="124"/>
      <c r="L697" s="124"/>
      <c r="M697" s="124"/>
    </row>
    <row r="698" spans="4:13">
      <c r="D698" s="124"/>
      <c r="E698" s="153"/>
      <c r="F698" s="154"/>
      <c r="G698" s="124"/>
      <c r="H698" s="124"/>
      <c r="I698" s="124"/>
      <c r="J698" s="124"/>
      <c r="K698" s="124"/>
      <c r="L698" s="124"/>
      <c r="M698" s="124"/>
    </row>
    <row r="699" spans="4:13">
      <c r="D699" s="124"/>
      <c r="E699" s="153"/>
      <c r="F699" s="154"/>
      <c r="G699" s="124"/>
      <c r="H699" s="124"/>
      <c r="I699" s="124"/>
      <c r="J699" s="124"/>
      <c r="K699" s="124"/>
      <c r="L699" s="124"/>
      <c r="M699" s="124"/>
    </row>
    <row r="700" spans="4:13">
      <c r="D700" s="124"/>
      <c r="E700" s="153"/>
      <c r="F700" s="154"/>
      <c r="G700" s="124"/>
      <c r="H700" s="124"/>
      <c r="I700" s="124"/>
      <c r="J700" s="124"/>
      <c r="K700" s="124"/>
      <c r="L700" s="124"/>
      <c r="M700" s="124"/>
    </row>
    <row r="701" spans="4:13">
      <c r="D701" s="124"/>
      <c r="E701" s="153"/>
      <c r="F701" s="154"/>
      <c r="G701" s="124"/>
      <c r="H701" s="124"/>
      <c r="I701" s="124"/>
      <c r="J701" s="124"/>
      <c r="K701" s="124"/>
      <c r="L701" s="124"/>
      <c r="M701" s="124"/>
    </row>
    <row r="702" spans="4:13">
      <c r="D702" s="124"/>
      <c r="E702" s="153"/>
      <c r="F702" s="154"/>
      <c r="G702" s="124"/>
      <c r="H702" s="124"/>
      <c r="I702" s="124"/>
      <c r="J702" s="124"/>
      <c r="K702" s="124"/>
      <c r="L702" s="124"/>
      <c r="M702" s="124"/>
    </row>
    <row r="703" spans="4:13">
      <c r="D703" s="124"/>
      <c r="E703" s="153"/>
      <c r="F703" s="154"/>
      <c r="G703" s="124"/>
      <c r="H703" s="124"/>
      <c r="I703" s="124"/>
      <c r="J703" s="124"/>
      <c r="K703" s="124"/>
      <c r="L703" s="124"/>
      <c r="M703" s="124"/>
    </row>
    <row r="704" spans="4:13">
      <c r="D704" s="124"/>
      <c r="E704" s="153"/>
      <c r="F704" s="154"/>
      <c r="G704" s="124"/>
      <c r="H704" s="124"/>
      <c r="I704" s="124"/>
      <c r="J704" s="124"/>
      <c r="K704" s="124"/>
      <c r="L704" s="124"/>
      <c r="M704" s="124"/>
    </row>
    <row r="705" spans="4:13">
      <c r="D705" s="124"/>
      <c r="E705" s="153"/>
      <c r="F705" s="154"/>
      <c r="G705" s="124"/>
      <c r="H705" s="124"/>
      <c r="I705" s="124"/>
      <c r="J705" s="124"/>
      <c r="K705" s="124"/>
      <c r="L705" s="124"/>
      <c r="M705" s="124"/>
    </row>
    <row r="706" spans="4:13">
      <c r="D706" s="124"/>
      <c r="E706" s="153"/>
      <c r="F706" s="154"/>
      <c r="G706" s="124"/>
      <c r="H706" s="124"/>
      <c r="I706" s="124"/>
      <c r="J706" s="124"/>
      <c r="K706" s="124"/>
      <c r="L706" s="124"/>
      <c r="M706" s="124"/>
    </row>
    <row r="707" spans="4:13">
      <c r="D707" s="124"/>
      <c r="E707" s="153"/>
      <c r="F707" s="154"/>
      <c r="G707" s="124"/>
      <c r="H707" s="124"/>
      <c r="I707" s="124"/>
      <c r="J707" s="124"/>
      <c r="K707" s="124"/>
      <c r="L707" s="124"/>
      <c r="M707" s="124"/>
    </row>
    <row r="708" spans="4:13">
      <c r="D708" s="124"/>
      <c r="E708" s="153"/>
      <c r="F708" s="154"/>
      <c r="G708" s="124"/>
      <c r="H708" s="124"/>
      <c r="I708" s="124"/>
      <c r="J708" s="124"/>
      <c r="K708" s="124"/>
      <c r="L708" s="124"/>
      <c r="M708" s="124"/>
    </row>
    <row r="709" spans="4:13">
      <c r="D709" s="124"/>
      <c r="E709" s="153"/>
      <c r="F709" s="154"/>
      <c r="G709" s="124"/>
      <c r="H709" s="124"/>
      <c r="I709" s="124"/>
      <c r="J709" s="124"/>
      <c r="K709" s="124"/>
      <c r="L709" s="124"/>
      <c r="M709" s="124"/>
    </row>
    <row r="710" spans="4:13">
      <c r="D710" s="124"/>
      <c r="E710" s="153"/>
      <c r="F710" s="154"/>
      <c r="G710" s="124"/>
      <c r="H710" s="124"/>
      <c r="I710" s="124"/>
      <c r="J710" s="124"/>
      <c r="K710" s="124"/>
      <c r="L710" s="124"/>
      <c r="M710" s="124"/>
    </row>
    <row r="711" spans="4:13">
      <c r="D711" s="124"/>
      <c r="E711" s="153"/>
      <c r="F711" s="154"/>
      <c r="G711" s="124"/>
      <c r="H711" s="124"/>
      <c r="I711" s="124"/>
      <c r="J711" s="124"/>
      <c r="K711" s="124"/>
      <c r="L711" s="124"/>
      <c r="M711" s="124"/>
    </row>
    <row r="712" spans="4:13">
      <c r="D712" s="124"/>
      <c r="E712" s="153"/>
      <c r="F712" s="154"/>
      <c r="G712" s="124"/>
      <c r="H712" s="124"/>
      <c r="I712" s="124"/>
      <c r="J712" s="124"/>
      <c r="K712" s="124"/>
      <c r="L712" s="124"/>
      <c r="M712" s="124"/>
    </row>
    <row r="713" spans="4:13">
      <c r="D713" s="124"/>
      <c r="E713" s="153"/>
      <c r="F713" s="154"/>
      <c r="G713" s="124"/>
      <c r="H713" s="124"/>
      <c r="I713" s="124"/>
      <c r="J713" s="124"/>
      <c r="K713" s="124"/>
      <c r="L713" s="124"/>
      <c r="M713" s="124"/>
    </row>
    <row r="714" spans="4:13">
      <c r="D714" s="124"/>
      <c r="E714" s="153"/>
      <c r="F714" s="154"/>
      <c r="G714" s="124"/>
      <c r="H714" s="124"/>
      <c r="I714" s="124"/>
      <c r="J714" s="124"/>
      <c r="K714" s="124"/>
      <c r="L714" s="124"/>
      <c r="M714" s="124"/>
    </row>
    <row r="715" spans="4:13">
      <c r="D715" s="124"/>
      <c r="E715" s="153"/>
      <c r="F715" s="154"/>
      <c r="G715" s="124"/>
      <c r="H715" s="124"/>
      <c r="I715" s="124"/>
      <c r="J715" s="124"/>
      <c r="K715" s="124"/>
      <c r="L715" s="124"/>
      <c r="M715" s="124"/>
    </row>
    <row r="716" spans="4:13">
      <c r="D716" s="124"/>
      <c r="E716" s="153"/>
      <c r="F716" s="154"/>
      <c r="G716" s="124"/>
      <c r="H716" s="124"/>
      <c r="I716" s="124"/>
      <c r="J716" s="124"/>
      <c r="K716" s="124"/>
      <c r="L716" s="124"/>
      <c r="M716" s="124"/>
    </row>
    <row r="717" spans="4:13">
      <c r="D717" s="124"/>
      <c r="E717" s="153"/>
      <c r="F717" s="154"/>
      <c r="G717" s="124"/>
      <c r="H717" s="124"/>
      <c r="I717" s="124"/>
      <c r="J717" s="124"/>
      <c r="K717" s="124"/>
      <c r="L717" s="124"/>
      <c r="M717" s="124"/>
    </row>
    <row r="718" spans="4:13">
      <c r="D718" s="124"/>
      <c r="E718" s="153"/>
      <c r="F718" s="154"/>
      <c r="G718" s="124"/>
      <c r="H718" s="124"/>
      <c r="I718" s="124"/>
      <c r="J718" s="124"/>
      <c r="K718" s="124"/>
      <c r="L718" s="124"/>
      <c r="M718" s="124"/>
    </row>
    <row r="719" spans="4:13">
      <c r="D719" s="124"/>
      <c r="E719" s="153"/>
      <c r="F719" s="154"/>
      <c r="G719" s="124"/>
      <c r="H719" s="124"/>
      <c r="I719" s="124"/>
      <c r="J719" s="124"/>
      <c r="K719" s="124"/>
      <c r="L719" s="124"/>
      <c r="M719" s="124"/>
    </row>
    <row r="720" spans="4:13">
      <c r="D720" s="124"/>
      <c r="E720" s="153"/>
      <c r="F720" s="154"/>
      <c r="G720" s="124"/>
      <c r="H720" s="124"/>
      <c r="I720" s="124"/>
      <c r="J720" s="124"/>
      <c r="K720" s="124"/>
      <c r="L720" s="124"/>
      <c r="M720" s="124"/>
    </row>
    <row r="721" spans="4:13">
      <c r="D721" s="124"/>
      <c r="E721" s="153"/>
      <c r="F721" s="154"/>
      <c r="G721" s="124"/>
      <c r="H721" s="124"/>
      <c r="I721" s="124"/>
      <c r="J721" s="124"/>
      <c r="K721" s="124"/>
      <c r="L721" s="124"/>
      <c r="M721" s="124"/>
    </row>
    <row r="722" spans="4:13">
      <c r="D722" s="124"/>
      <c r="E722" s="153"/>
      <c r="F722" s="154"/>
      <c r="G722" s="124"/>
      <c r="H722" s="124"/>
      <c r="I722" s="124"/>
      <c r="J722" s="124"/>
      <c r="K722" s="124"/>
      <c r="L722" s="124"/>
      <c r="M722" s="124"/>
    </row>
    <row r="723" spans="4:13">
      <c r="D723" s="124"/>
      <c r="E723" s="153"/>
      <c r="F723" s="154"/>
      <c r="G723" s="124"/>
      <c r="H723" s="124"/>
      <c r="I723" s="124"/>
      <c r="J723" s="124"/>
      <c r="K723" s="124"/>
      <c r="L723" s="124"/>
      <c r="M723" s="124"/>
    </row>
    <row r="724" spans="4:13">
      <c r="D724" s="124"/>
      <c r="E724" s="153"/>
      <c r="F724" s="154"/>
      <c r="G724" s="124"/>
      <c r="H724" s="124"/>
      <c r="I724" s="124"/>
      <c r="J724" s="124"/>
      <c r="K724" s="124"/>
      <c r="L724" s="124"/>
      <c r="M724" s="124"/>
    </row>
    <row r="725" spans="4:13">
      <c r="D725" s="124"/>
      <c r="E725" s="153"/>
      <c r="F725" s="154"/>
      <c r="G725" s="124"/>
      <c r="H725" s="124"/>
      <c r="I725" s="124"/>
      <c r="J725" s="124"/>
      <c r="K725" s="124"/>
      <c r="L725" s="124"/>
      <c r="M725" s="124"/>
    </row>
    <row r="726" spans="4:13">
      <c r="D726" s="124"/>
      <c r="E726" s="153"/>
      <c r="F726" s="154"/>
      <c r="G726" s="124"/>
      <c r="H726" s="124"/>
      <c r="I726" s="124"/>
      <c r="J726" s="124"/>
      <c r="K726" s="124"/>
      <c r="L726" s="124"/>
      <c r="M726" s="124"/>
    </row>
    <row r="727" spans="4:13">
      <c r="D727" s="124"/>
      <c r="E727" s="153"/>
      <c r="F727" s="154"/>
      <c r="G727" s="124"/>
      <c r="H727" s="124"/>
      <c r="I727" s="124"/>
      <c r="J727" s="124"/>
      <c r="K727" s="124"/>
      <c r="L727" s="124"/>
      <c r="M727" s="124"/>
    </row>
    <row r="728" spans="4:13">
      <c r="D728" s="124"/>
      <c r="E728" s="153"/>
      <c r="F728" s="154"/>
      <c r="G728" s="124"/>
      <c r="H728" s="124"/>
      <c r="I728" s="124"/>
      <c r="J728" s="124"/>
      <c r="K728" s="124"/>
      <c r="L728" s="124"/>
      <c r="M728" s="124"/>
    </row>
    <row r="729" spans="4:13">
      <c r="D729" s="124"/>
      <c r="E729" s="153"/>
      <c r="F729" s="154"/>
      <c r="G729" s="124"/>
      <c r="H729" s="124"/>
      <c r="I729" s="124"/>
      <c r="J729" s="124"/>
      <c r="K729" s="124"/>
      <c r="L729" s="124"/>
      <c r="M729" s="124"/>
    </row>
    <row r="730" spans="4:13">
      <c r="D730" s="124"/>
      <c r="E730" s="153"/>
      <c r="F730" s="154"/>
      <c r="G730" s="124"/>
      <c r="H730" s="124"/>
      <c r="I730" s="124"/>
      <c r="J730" s="124"/>
      <c r="K730" s="124"/>
      <c r="L730" s="124"/>
      <c r="M730" s="124"/>
    </row>
    <row r="731" spans="4:13">
      <c r="D731" s="124"/>
      <c r="E731" s="153"/>
      <c r="F731" s="154"/>
      <c r="G731" s="124"/>
      <c r="H731" s="124"/>
      <c r="I731" s="124"/>
      <c r="J731" s="124"/>
      <c r="K731" s="124"/>
      <c r="L731" s="124"/>
      <c r="M731" s="124"/>
    </row>
    <row r="732" spans="4:13">
      <c r="D732" s="124"/>
      <c r="E732" s="153"/>
      <c r="F732" s="154"/>
      <c r="G732" s="124"/>
      <c r="H732" s="124"/>
      <c r="I732" s="124"/>
      <c r="J732" s="124"/>
      <c r="K732" s="124"/>
      <c r="L732" s="124"/>
      <c r="M732" s="124"/>
    </row>
    <row r="733" spans="4:13">
      <c r="D733" s="124"/>
      <c r="E733" s="153"/>
      <c r="F733" s="154"/>
      <c r="G733" s="124"/>
      <c r="H733" s="124"/>
      <c r="I733" s="124"/>
      <c r="J733" s="124"/>
      <c r="K733" s="124"/>
      <c r="L733" s="124"/>
      <c r="M733" s="124"/>
    </row>
    <row r="734" spans="4:13">
      <c r="D734" s="124"/>
      <c r="E734" s="153"/>
      <c r="F734" s="154"/>
      <c r="G734" s="124"/>
      <c r="H734" s="124"/>
      <c r="I734" s="124"/>
      <c r="J734" s="124"/>
      <c r="K734" s="124"/>
      <c r="L734" s="124"/>
      <c r="M734" s="124"/>
    </row>
    <row r="735" spans="4:13">
      <c r="D735" s="124"/>
      <c r="E735" s="153"/>
      <c r="F735" s="154"/>
      <c r="G735" s="124"/>
      <c r="H735" s="124"/>
      <c r="I735" s="124"/>
      <c r="J735" s="124"/>
      <c r="K735" s="124"/>
      <c r="L735" s="124"/>
      <c r="M735" s="124"/>
    </row>
    <row r="736" spans="4:13">
      <c r="D736" s="124"/>
      <c r="E736" s="153"/>
      <c r="F736" s="154"/>
      <c r="G736" s="124"/>
      <c r="H736" s="124"/>
      <c r="I736" s="124"/>
      <c r="J736" s="124"/>
      <c r="K736" s="124"/>
      <c r="L736" s="124"/>
      <c r="M736" s="124"/>
    </row>
    <row r="737" spans="4:13">
      <c r="D737" s="124"/>
      <c r="E737" s="153"/>
      <c r="F737" s="154"/>
      <c r="G737" s="124"/>
      <c r="H737" s="124"/>
      <c r="I737" s="124"/>
      <c r="J737" s="124"/>
      <c r="K737" s="124"/>
      <c r="L737" s="124"/>
      <c r="M737" s="124"/>
    </row>
    <row r="738" spans="4:13">
      <c r="D738" s="124"/>
      <c r="E738" s="153"/>
      <c r="F738" s="154"/>
      <c r="G738" s="124"/>
      <c r="H738" s="124"/>
      <c r="I738" s="124"/>
      <c r="J738" s="124"/>
      <c r="K738" s="124"/>
      <c r="L738" s="124"/>
      <c r="M738" s="124"/>
    </row>
    <row r="739" spans="4:13">
      <c r="D739" s="124"/>
      <c r="E739" s="153"/>
      <c r="F739" s="154"/>
      <c r="G739" s="124"/>
      <c r="H739" s="124"/>
      <c r="I739" s="124"/>
      <c r="J739" s="124"/>
      <c r="K739" s="124"/>
      <c r="L739" s="124"/>
      <c r="M739" s="124"/>
    </row>
    <row r="740" spans="4:13">
      <c r="D740" s="124"/>
      <c r="E740" s="153"/>
      <c r="F740" s="154"/>
      <c r="G740" s="124"/>
      <c r="H740" s="124"/>
      <c r="I740" s="124"/>
      <c r="J740" s="124"/>
      <c r="K740" s="124"/>
      <c r="L740" s="124"/>
      <c r="M740" s="124"/>
    </row>
    <row r="741" spans="4:13">
      <c r="D741" s="124"/>
      <c r="E741" s="153"/>
      <c r="F741" s="154"/>
      <c r="G741" s="124"/>
      <c r="H741" s="124"/>
      <c r="I741" s="124"/>
      <c r="J741" s="124"/>
      <c r="K741" s="124"/>
      <c r="L741" s="124"/>
      <c r="M741" s="124"/>
    </row>
    <row r="742" spans="4:13">
      <c r="D742" s="124"/>
      <c r="E742" s="153"/>
      <c r="F742" s="154"/>
      <c r="G742" s="124"/>
      <c r="H742" s="124"/>
      <c r="I742" s="124"/>
      <c r="J742" s="124"/>
      <c r="K742" s="124"/>
      <c r="L742" s="124"/>
      <c r="M742" s="124"/>
    </row>
    <row r="743" spans="4:13">
      <c r="D743" s="124"/>
      <c r="E743" s="153"/>
      <c r="F743" s="154"/>
      <c r="G743" s="124"/>
      <c r="H743" s="124"/>
      <c r="I743" s="124"/>
      <c r="J743" s="124"/>
      <c r="K743" s="124"/>
      <c r="L743" s="124"/>
      <c r="M743" s="124"/>
    </row>
    <row r="744" spans="4:13">
      <c r="D744" s="124"/>
      <c r="E744" s="153"/>
      <c r="F744" s="154"/>
      <c r="G744" s="124"/>
      <c r="H744" s="124"/>
      <c r="I744" s="124"/>
      <c r="J744" s="124"/>
      <c r="K744" s="124"/>
      <c r="L744" s="124"/>
      <c r="M744" s="124"/>
    </row>
    <row r="745" spans="4:13">
      <c r="D745" s="124"/>
      <c r="E745" s="153"/>
      <c r="F745" s="154"/>
      <c r="G745" s="124"/>
      <c r="H745" s="124"/>
      <c r="I745" s="124"/>
      <c r="J745" s="124"/>
      <c r="K745" s="124"/>
      <c r="L745" s="124"/>
      <c r="M745" s="124"/>
    </row>
    <row r="746" spans="4:13">
      <c r="D746" s="124"/>
      <c r="E746" s="153"/>
      <c r="F746" s="154"/>
      <c r="G746" s="124"/>
      <c r="H746" s="124"/>
      <c r="I746" s="124"/>
      <c r="J746" s="124"/>
      <c r="K746" s="124"/>
      <c r="L746" s="124"/>
      <c r="M746" s="124"/>
    </row>
    <row r="747" spans="4:13">
      <c r="D747" s="124"/>
      <c r="E747" s="153"/>
      <c r="F747" s="154"/>
      <c r="G747" s="124"/>
      <c r="H747" s="124"/>
      <c r="I747" s="124"/>
      <c r="J747" s="124"/>
      <c r="K747" s="124"/>
      <c r="L747" s="124"/>
      <c r="M747" s="124"/>
    </row>
    <row r="748" spans="4:13">
      <c r="D748" s="124"/>
      <c r="E748" s="153"/>
      <c r="F748" s="154"/>
      <c r="G748" s="124"/>
      <c r="H748" s="124"/>
      <c r="I748" s="124"/>
      <c r="J748" s="124"/>
      <c r="K748" s="124"/>
      <c r="L748" s="124"/>
      <c r="M748" s="124"/>
    </row>
    <row r="749" spans="4:13">
      <c r="D749" s="124"/>
      <c r="E749" s="153"/>
      <c r="F749" s="154"/>
      <c r="G749" s="124"/>
      <c r="H749" s="124"/>
      <c r="I749" s="124"/>
      <c r="J749" s="124"/>
      <c r="K749" s="124"/>
      <c r="L749" s="124"/>
      <c r="M749" s="124"/>
    </row>
    <row r="750" spans="4:13">
      <c r="D750" s="124"/>
      <c r="E750" s="153"/>
      <c r="F750" s="154"/>
      <c r="G750" s="124"/>
      <c r="H750" s="124"/>
      <c r="I750" s="124"/>
      <c r="J750" s="124"/>
      <c r="K750" s="124"/>
      <c r="L750" s="124"/>
      <c r="M750" s="124"/>
    </row>
    <row r="751" spans="4:13">
      <c r="D751" s="124"/>
      <c r="E751" s="153"/>
      <c r="F751" s="154"/>
      <c r="G751" s="124"/>
      <c r="H751" s="124"/>
      <c r="I751" s="124"/>
      <c r="J751" s="124"/>
      <c r="K751" s="124"/>
      <c r="L751" s="124"/>
      <c r="M751" s="124"/>
    </row>
    <row r="752" spans="4:13">
      <c r="D752" s="124"/>
      <c r="E752" s="153"/>
      <c r="F752" s="154"/>
      <c r="G752" s="124"/>
      <c r="H752" s="124"/>
      <c r="I752" s="124"/>
      <c r="J752" s="124"/>
      <c r="K752" s="124"/>
      <c r="L752" s="124"/>
      <c r="M752" s="124"/>
    </row>
    <row r="753" spans="4:13">
      <c r="D753" s="124"/>
      <c r="E753" s="153"/>
      <c r="F753" s="154"/>
      <c r="G753" s="124"/>
      <c r="H753" s="124"/>
      <c r="I753" s="124"/>
      <c r="J753" s="124"/>
      <c r="K753" s="124"/>
      <c r="L753" s="124"/>
      <c r="M753" s="124"/>
    </row>
    <row r="754" spans="4:13">
      <c r="D754" s="124"/>
      <c r="E754" s="153"/>
      <c r="F754" s="154"/>
      <c r="G754" s="124"/>
      <c r="H754" s="124"/>
      <c r="I754" s="124"/>
      <c r="J754" s="124"/>
      <c r="K754" s="124"/>
      <c r="L754" s="124"/>
      <c r="M754" s="124"/>
    </row>
    <row r="755" spans="4:13">
      <c r="D755" s="124"/>
      <c r="E755" s="153"/>
      <c r="F755" s="154"/>
      <c r="G755" s="124"/>
      <c r="H755" s="124"/>
      <c r="I755" s="124"/>
      <c r="J755" s="124"/>
      <c r="K755" s="124"/>
      <c r="L755" s="124"/>
      <c r="M755" s="124"/>
    </row>
    <row r="756" spans="4:13">
      <c r="D756" s="124"/>
      <c r="E756" s="153"/>
      <c r="F756" s="154"/>
      <c r="G756" s="124"/>
      <c r="H756" s="124"/>
      <c r="I756" s="124"/>
      <c r="J756" s="124"/>
      <c r="K756" s="124"/>
      <c r="L756" s="124"/>
      <c r="M756" s="124"/>
    </row>
    <row r="757" spans="4:13">
      <c r="D757" s="124"/>
      <c r="E757" s="153"/>
      <c r="F757" s="154"/>
      <c r="G757" s="124"/>
      <c r="H757" s="124"/>
      <c r="I757" s="124"/>
      <c r="J757" s="124"/>
      <c r="K757" s="124"/>
      <c r="L757" s="124"/>
      <c r="M757" s="124"/>
    </row>
    <row r="758" spans="4:13">
      <c r="D758" s="124"/>
      <c r="E758" s="153"/>
      <c r="F758" s="154"/>
      <c r="G758" s="124"/>
      <c r="H758" s="124"/>
      <c r="I758" s="124"/>
      <c r="J758" s="124"/>
      <c r="K758" s="124"/>
      <c r="L758" s="124"/>
      <c r="M758" s="124"/>
    </row>
    <row r="759" spans="4:13">
      <c r="D759" s="124"/>
      <c r="E759" s="153"/>
      <c r="F759" s="154"/>
      <c r="G759" s="124"/>
      <c r="H759" s="124"/>
      <c r="I759" s="124"/>
      <c r="J759" s="124"/>
      <c r="K759" s="124"/>
      <c r="L759" s="124"/>
      <c r="M759" s="124"/>
    </row>
    <row r="760" spans="4:13">
      <c r="D760" s="124"/>
      <c r="E760" s="153"/>
      <c r="F760" s="154"/>
      <c r="G760" s="124"/>
      <c r="H760" s="124"/>
      <c r="I760" s="124"/>
      <c r="J760" s="124"/>
      <c r="K760" s="124"/>
      <c r="L760" s="124"/>
      <c r="M760" s="124"/>
    </row>
    <row r="761" spans="4:13">
      <c r="D761" s="124"/>
      <c r="E761" s="153"/>
      <c r="F761" s="154"/>
      <c r="G761" s="124"/>
      <c r="H761" s="124"/>
      <c r="I761" s="124"/>
      <c r="J761" s="124"/>
      <c r="K761" s="124"/>
      <c r="L761" s="124"/>
      <c r="M761" s="124"/>
    </row>
    <row r="762" spans="4:13">
      <c r="D762" s="124"/>
      <c r="E762" s="153"/>
      <c r="F762" s="154"/>
      <c r="G762" s="124"/>
      <c r="H762" s="124"/>
      <c r="I762" s="124"/>
      <c r="J762" s="124"/>
      <c r="K762" s="124"/>
      <c r="L762" s="124"/>
      <c r="M762" s="124"/>
    </row>
    <row r="763" spans="4:13">
      <c r="D763" s="124"/>
      <c r="E763" s="153"/>
      <c r="F763" s="154"/>
      <c r="G763" s="124"/>
      <c r="H763" s="124"/>
      <c r="I763" s="124"/>
      <c r="J763" s="124"/>
      <c r="K763" s="124"/>
      <c r="L763" s="124"/>
      <c r="M763" s="124"/>
    </row>
    <row r="764" spans="4:13">
      <c r="D764" s="124"/>
      <c r="E764" s="153"/>
      <c r="F764" s="154"/>
      <c r="G764" s="124"/>
      <c r="H764" s="124"/>
      <c r="I764" s="124"/>
      <c r="J764" s="124"/>
      <c r="K764" s="124"/>
      <c r="L764" s="124"/>
      <c r="M764" s="124"/>
    </row>
    <row r="765" spans="4:13">
      <c r="D765" s="124"/>
      <c r="E765" s="153"/>
      <c r="F765" s="154"/>
      <c r="G765" s="124"/>
      <c r="H765" s="124"/>
      <c r="I765" s="124"/>
      <c r="J765" s="124"/>
      <c r="K765" s="124"/>
      <c r="L765" s="124"/>
      <c r="M765" s="124"/>
    </row>
    <row r="766" spans="4:13">
      <c r="D766" s="124"/>
      <c r="E766" s="153"/>
      <c r="F766" s="154"/>
      <c r="G766" s="124"/>
      <c r="H766" s="124"/>
      <c r="I766" s="124"/>
      <c r="J766" s="124"/>
      <c r="K766" s="124"/>
      <c r="L766" s="124"/>
      <c r="M766" s="124"/>
    </row>
    <row r="767" spans="4:13">
      <c r="D767" s="124"/>
      <c r="E767" s="153"/>
      <c r="F767" s="154"/>
      <c r="G767" s="124"/>
      <c r="H767" s="124"/>
      <c r="I767" s="124"/>
      <c r="J767" s="124"/>
      <c r="K767" s="124"/>
      <c r="L767" s="124"/>
      <c r="M767" s="124"/>
    </row>
    <row r="768" spans="4:13">
      <c r="D768" s="124"/>
      <c r="E768" s="153"/>
      <c r="F768" s="154"/>
      <c r="G768" s="124"/>
      <c r="H768" s="124"/>
      <c r="I768" s="124"/>
      <c r="J768" s="124"/>
      <c r="K768" s="124"/>
      <c r="L768" s="124"/>
      <c r="M768" s="124"/>
    </row>
    <row r="769" spans="4:13">
      <c r="D769" s="124"/>
      <c r="E769" s="153"/>
      <c r="F769" s="154"/>
      <c r="G769" s="124"/>
      <c r="H769" s="124"/>
      <c r="I769" s="124"/>
      <c r="J769" s="124"/>
      <c r="K769" s="124"/>
      <c r="L769" s="124"/>
      <c r="M769" s="124"/>
    </row>
    <row r="770" spans="4:13">
      <c r="D770" s="124"/>
      <c r="E770" s="153"/>
      <c r="F770" s="154"/>
      <c r="G770" s="124"/>
      <c r="H770" s="124"/>
      <c r="I770" s="124"/>
      <c r="J770" s="124"/>
      <c r="K770" s="124"/>
      <c r="L770" s="124"/>
      <c r="M770" s="124"/>
    </row>
    <row r="771" spans="4:13">
      <c r="D771" s="124"/>
      <c r="E771" s="153"/>
      <c r="F771" s="154"/>
      <c r="G771" s="124"/>
      <c r="H771" s="124"/>
      <c r="I771" s="124"/>
      <c r="J771" s="124"/>
      <c r="K771" s="124"/>
      <c r="L771" s="124"/>
      <c r="M771" s="124"/>
    </row>
    <row r="772" spans="4:13">
      <c r="D772" s="124"/>
      <c r="E772" s="153"/>
      <c r="F772" s="154"/>
      <c r="G772" s="124"/>
      <c r="H772" s="124"/>
      <c r="I772" s="124"/>
      <c r="J772" s="124"/>
      <c r="K772" s="124"/>
      <c r="L772" s="124"/>
      <c r="M772" s="124"/>
    </row>
    <row r="773" spans="4:13">
      <c r="D773" s="124"/>
      <c r="E773" s="153"/>
      <c r="F773" s="154"/>
      <c r="G773" s="124"/>
      <c r="H773" s="124"/>
      <c r="I773" s="124"/>
      <c r="J773" s="124"/>
      <c r="K773" s="124"/>
      <c r="L773" s="124"/>
      <c r="M773" s="124"/>
    </row>
    <row r="774" spans="4:13">
      <c r="D774" s="124"/>
      <c r="E774" s="153"/>
      <c r="F774" s="154"/>
      <c r="G774" s="124"/>
      <c r="H774" s="124"/>
      <c r="I774" s="124"/>
      <c r="J774" s="124"/>
      <c r="K774" s="124"/>
      <c r="L774" s="124"/>
      <c r="M774" s="124"/>
    </row>
    <row r="775" spans="4:13">
      <c r="D775" s="124"/>
      <c r="E775" s="153"/>
      <c r="F775" s="154"/>
      <c r="G775" s="124"/>
      <c r="H775" s="124"/>
      <c r="I775" s="124"/>
      <c r="J775" s="124"/>
      <c r="K775" s="124"/>
      <c r="L775" s="124"/>
      <c r="M775" s="124"/>
    </row>
    <row r="776" spans="4:13">
      <c r="D776" s="124"/>
      <c r="E776" s="153"/>
      <c r="F776" s="154"/>
      <c r="G776" s="124"/>
      <c r="H776" s="124"/>
      <c r="I776" s="124"/>
      <c r="J776" s="124"/>
      <c r="K776" s="124"/>
      <c r="L776" s="124"/>
      <c r="M776" s="124"/>
    </row>
    <row r="777" spans="4:13">
      <c r="D777" s="124"/>
      <c r="E777" s="153"/>
      <c r="F777" s="154"/>
      <c r="G777" s="124"/>
      <c r="H777" s="124"/>
      <c r="I777" s="124"/>
      <c r="J777" s="124"/>
      <c r="K777" s="124"/>
      <c r="L777" s="124"/>
      <c r="M777" s="124"/>
    </row>
    <row r="778" spans="4:13">
      <c r="D778" s="124"/>
      <c r="E778" s="153"/>
      <c r="F778" s="154"/>
      <c r="G778" s="124"/>
      <c r="H778" s="124"/>
      <c r="I778" s="124"/>
      <c r="J778" s="124"/>
      <c r="K778" s="124"/>
      <c r="L778" s="124"/>
      <c r="M778" s="124"/>
    </row>
    <row r="779" spans="4:13">
      <c r="D779" s="124"/>
      <c r="E779" s="153"/>
      <c r="F779" s="154"/>
      <c r="G779" s="124"/>
      <c r="H779" s="124"/>
      <c r="I779" s="124"/>
      <c r="J779" s="124"/>
      <c r="K779" s="124"/>
      <c r="L779" s="124"/>
      <c r="M779" s="124"/>
    </row>
    <row r="780" spans="4:13">
      <c r="D780" s="124"/>
      <c r="E780" s="153"/>
      <c r="F780" s="154"/>
      <c r="G780" s="124"/>
      <c r="H780" s="124"/>
      <c r="I780" s="124"/>
      <c r="J780" s="124"/>
      <c r="K780" s="124"/>
      <c r="L780" s="124"/>
      <c r="M780" s="124"/>
    </row>
    <row r="781" spans="4:13">
      <c r="D781" s="124"/>
      <c r="E781" s="153"/>
      <c r="F781" s="154"/>
      <c r="G781" s="124"/>
      <c r="H781" s="124"/>
      <c r="I781" s="124"/>
      <c r="J781" s="124"/>
      <c r="K781" s="124"/>
      <c r="L781" s="124"/>
      <c r="M781" s="124"/>
    </row>
    <row r="782" spans="4:13">
      <c r="D782" s="124"/>
      <c r="E782" s="153"/>
      <c r="F782" s="154"/>
      <c r="G782" s="124"/>
      <c r="H782" s="124"/>
      <c r="I782" s="124"/>
      <c r="J782" s="124"/>
      <c r="K782" s="124"/>
      <c r="L782" s="124"/>
      <c r="M782" s="124"/>
    </row>
    <row r="783" spans="4:13">
      <c r="D783" s="124"/>
      <c r="E783" s="153"/>
      <c r="F783" s="154"/>
      <c r="G783" s="124"/>
      <c r="H783" s="124"/>
      <c r="I783" s="124"/>
      <c r="J783" s="124"/>
      <c r="K783" s="124"/>
      <c r="L783" s="124"/>
      <c r="M783" s="124"/>
    </row>
    <row r="784" spans="4:13">
      <c r="D784" s="124"/>
      <c r="E784" s="153"/>
      <c r="F784" s="154"/>
      <c r="G784" s="124"/>
      <c r="H784" s="124"/>
      <c r="I784" s="124"/>
      <c r="J784" s="124"/>
      <c r="K784" s="124"/>
      <c r="L784" s="124"/>
      <c r="M784" s="124"/>
    </row>
    <row r="785" spans="4:13">
      <c r="D785" s="124"/>
      <c r="E785" s="153"/>
      <c r="F785" s="154"/>
      <c r="G785" s="124"/>
      <c r="H785" s="124"/>
      <c r="I785" s="124"/>
      <c r="J785" s="124"/>
      <c r="K785" s="124"/>
      <c r="L785" s="124"/>
      <c r="M785" s="124"/>
    </row>
    <row r="786" spans="4:13">
      <c r="D786" s="124"/>
      <c r="E786" s="153"/>
      <c r="F786" s="154"/>
      <c r="G786" s="124"/>
      <c r="H786" s="124"/>
      <c r="I786" s="124"/>
      <c r="J786" s="124"/>
      <c r="K786" s="124"/>
      <c r="L786" s="124"/>
      <c r="M786" s="124"/>
    </row>
    <row r="787" spans="4:13">
      <c r="D787" s="124"/>
      <c r="E787" s="153"/>
      <c r="F787" s="154"/>
      <c r="G787" s="124"/>
      <c r="H787" s="124"/>
      <c r="I787" s="124"/>
      <c r="J787" s="124"/>
      <c r="K787" s="124"/>
      <c r="L787" s="124"/>
      <c r="M787" s="124"/>
    </row>
    <row r="788" spans="4:13">
      <c r="D788" s="124"/>
      <c r="E788" s="153"/>
      <c r="F788" s="154"/>
      <c r="G788" s="124"/>
      <c r="H788" s="124"/>
      <c r="I788" s="124"/>
      <c r="J788" s="124"/>
      <c r="K788" s="124"/>
      <c r="L788" s="124"/>
      <c r="M788" s="124"/>
    </row>
    <row r="789" spans="4:13">
      <c r="D789" s="124"/>
      <c r="E789" s="153"/>
      <c r="F789" s="154"/>
      <c r="G789" s="124"/>
      <c r="H789" s="124"/>
      <c r="I789" s="124"/>
      <c r="J789" s="124"/>
      <c r="K789" s="124"/>
      <c r="L789" s="124"/>
      <c r="M789" s="124"/>
    </row>
    <row r="790" spans="4:13">
      <c r="D790" s="124"/>
      <c r="E790" s="153"/>
      <c r="F790" s="154"/>
      <c r="G790" s="124"/>
      <c r="H790" s="124"/>
      <c r="I790" s="124"/>
      <c r="J790" s="124"/>
      <c r="K790" s="124"/>
      <c r="L790" s="124"/>
      <c r="M790" s="124"/>
    </row>
    <row r="791" spans="4:13">
      <c r="D791" s="124"/>
      <c r="E791" s="153"/>
      <c r="F791" s="154"/>
      <c r="G791" s="124"/>
      <c r="H791" s="124"/>
      <c r="I791" s="124"/>
      <c r="J791" s="124"/>
      <c r="K791" s="124"/>
      <c r="L791" s="124"/>
      <c r="M791" s="124"/>
    </row>
    <row r="792" spans="4:13">
      <c r="D792" s="124"/>
      <c r="E792" s="153"/>
      <c r="F792" s="154"/>
      <c r="G792" s="124"/>
      <c r="H792" s="124"/>
      <c r="I792" s="124"/>
      <c r="J792" s="124"/>
      <c r="K792" s="124"/>
      <c r="L792" s="124"/>
      <c r="M792" s="124"/>
    </row>
    <row r="793" spans="4:13">
      <c r="D793" s="124"/>
      <c r="E793" s="153"/>
      <c r="F793" s="154"/>
      <c r="G793" s="124"/>
      <c r="H793" s="124"/>
      <c r="I793" s="124"/>
      <c r="J793" s="124"/>
      <c r="K793" s="124"/>
      <c r="L793" s="124"/>
      <c r="M793" s="124"/>
    </row>
    <row r="794" spans="4:13">
      <c r="D794" s="124"/>
      <c r="E794" s="153"/>
      <c r="F794" s="154"/>
      <c r="G794" s="124"/>
      <c r="H794" s="124"/>
      <c r="I794" s="124"/>
      <c r="J794" s="124"/>
      <c r="K794" s="124"/>
      <c r="L794" s="124"/>
      <c r="M794" s="124"/>
    </row>
    <row r="795" spans="4:13">
      <c r="D795" s="124"/>
      <c r="E795" s="153"/>
      <c r="F795" s="154"/>
      <c r="G795" s="124"/>
      <c r="H795" s="124"/>
      <c r="I795" s="124"/>
      <c r="J795" s="124"/>
      <c r="K795" s="124"/>
      <c r="L795" s="124"/>
      <c r="M795" s="124"/>
    </row>
    <row r="796" spans="4:13">
      <c r="D796" s="124"/>
      <c r="E796" s="153"/>
      <c r="F796" s="154"/>
      <c r="G796" s="124"/>
      <c r="H796" s="124"/>
      <c r="I796" s="124"/>
      <c r="J796" s="124"/>
      <c r="K796" s="124"/>
      <c r="L796" s="124"/>
      <c r="M796" s="124"/>
    </row>
    <row r="797" spans="4:13">
      <c r="D797" s="124"/>
      <c r="E797" s="153"/>
      <c r="F797" s="154"/>
      <c r="G797" s="124"/>
      <c r="H797" s="124"/>
      <c r="I797" s="124"/>
      <c r="J797" s="124"/>
      <c r="K797" s="124"/>
      <c r="L797" s="124"/>
      <c r="M797" s="124"/>
    </row>
    <row r="798" spans="4:13">
      <c r="D798" s="124"/>
      <c r="E798" s="153"/>
      <c r="F798" s="154"/>
      <c r="G798" s="124"/>
      <c r="H798" s="124"/>
      <c r="I798" s="124"/>
      <c r="J798" s="124"/>
      <c r="K798" s="124"/>
      <c r="L798" s="124"/>
      <c r="M798" s="124"/>
    </row>
    <row r="799" spans="4:13">
      <c r="D799" s="124"/>
      <c r="E799" s="153"/>
      <c r="F799" s="154"/>
      <c r="G799" s="124"/>
      <c r="H799" s="124"/>
      <c r="I799" s="124"/>
      <c r="J799" s="124"/>
      <c r="K799" s="124"/>
      <c r="L799" s="124"/>
      <c r="M799" s="124"/>
    </row>
    <row r="800" spans="4:13">
      <c r="D800" s="124"/>
      <c r="E800" s="153"/>
      <c r="F800" s="154"/>
      <c r="G800" s="124"/>
      <c r="H800" s="124"/>
      <c r="I800" s="124"/>
      <c r="J800" s="124"/>
      <c r="K800" s="124"/>
      <c r="L800" s="124"/>
      <c r="M800" s="124"/>
    </row>
    <row r="801" spans="4:13">
      <c r="D801" s="124"/>
      <c r="E801" s="153"/>
      <c r="F801" s="154"/>
      <c r="G801" s="124"/>
      <c r="H801" s="124"/>
      <c r="I801" s="124"/>
      <c r="J801" s="124"/>
      <c r="K801" s="124"/>
      <c r="L801" s="124"/>
      <c r="M801" s="124"/>
    </row>
    <row r="802" spans="4:13">
      <c r="D802" s="124"/>
      <c r="E802" s="153"/>
      <c r="F802" s="154"/>
      <c r="G802" s="124"/>
      <c r="H802" s="124"/>
      <c r="I802" s="124"/>
      <c r="J802" s="124"/>
      <c r="K802" s="124"/>
      <c r="L802" s="124"/>
      <c r="M802" s="124"/>
    </row>
    <row r="803" spans="4:13">
      <c r="D803" s="124"/>
      <c r="E803" s="153"/>
      <c r="F803" s="154"/>
      <c r="G803" s="124"/>
      <c r="H803" s="124"/>
      <c r="I803" s="124"/>
      <c r="J803" s="124"/>
      <c r="K803" s="124"/>
      <c r="L803" s="124"/>
      <c r="M803" s="124"/>
    </row>
    <row r="804" spans="4:13">
      <c r="D804" s="124"/>
      <c r="E804" s="153"/>
      <c r="F804" s="154"/>
      <c r="G804" s="124"/>
      <c r="H804" s="124"/>
      <c r="I804" s="124"/>
      <c r="J804" s="124"/>
      <c r="K804" s="124"/>
      <c r="L804" s="124"/>
      <c r="M804" s="124"/>
    </row>
    <row r="805" spans="4:13">
      <c r="D805" s="124"/>
      <c r="E805" s="153"/>
      <c r="F805" s="154"/>
      <c r="G805" s="124"/>
      <c r="H805" s="124"/>
      <c r="I805" s="124"/>
      <c r="J805" s="124"/>
      <c r="K805" s="124"/>
      <c r="L805" s="124"/>
      <c r="M805" s="124"/>
    </row>
    <row r="806" spans="4:13">
      <c r="D806" s="124"/>
      <c r="E806" s="153"/>
      <c r="F806" s="154"/>
      <c r="G806" s="124"/>
      <c r="H806" s="124"/>
      <c r="I806" s="124"/>
      <c r="J806" s="124"/>
      <c r="K806" s="124"/>
      <c r="L806" s="124"/>
      <c r="M806" s="124"/>
    </row>
    <row r="807" spans="4:13">
      <c r="D807" s="124"/>
      <c r="E807" s="153"/>
      <c r="F807" s="154"/>
      <c r="G807" s="124"/>
      <c r="H807" s="124"/>
      <c r="I807" s="124"/>
      <c r="J807" s="124"/>
      <c r="K807" s="124"/>
      <c r="L807" s="124"/>
      <c r="M807" s="124"/>
    </row>
    <row r="808" spans="4:13">
      <c r="D808" s="124"/>
      <c r="E808" s="153"/>
      <c r="F808" s="154"/>
      <c r="G808" s="124"/>
      <c r="H808" s="124"/>
      <c r="I808" s="124"/>
      <c r="J808" s="124"/>
      <c r="K808" s="124"/>
      <c r="L808" s="124"/>
      <c r="M808" s="124"/>
    </row>
    <row r="809" spans="4:13">
      <c r="D809" s="124"/>
      <c r="E809" s="153"/>
      <c r="F809" s="154"/>
      <c r="G809" s="124"/>
      <c r="H809" s="124"/>
      <c r="I809" s="124"/>
      <c r="J809" s="124"/>
      <c r="K809" s="124"/>
      <c r="L809" s="124"/>
      <c r="M809" s="124"/>
    </row>
    <row r="810" spans="4:13">
      <c r="D810" s="124"/>
      <c r="E810" s="153"/>
      <c r="F810" s="154"/>
      <c r="G810" s="124"/>
      <c r="H810" s="124"/>
      <c r="I810" s="124"/>
      <c r="J810" s="124"/>
      <c r="K810" s="124"/>
      <c r="L810" s="124"/>
      <c r="M810" s="124"/>
    </row>
    <row r="811" spans="4:13">
      <c r="D811" s="124"/>
      <c r="E811" s="153"/>
      <c r="F811" s="154"/>
      <c r="G811" s="124"/>
      <c r="H811" s="124"/>
      <c r="I811" s="124"/>
      <c r="J811" s="124"/>
      <c r="K811" s="124"/>
      <c r="L811" s="124"/>
      <c r="M811" s="124"/>
    </row>
    <row r="812" spans="4:13">
      <c r="D812" s="124"/>
      <c r="E812" s="153"/>
      <c r="F812" s="154"/>
      <c r="G812" s="124"/>
      <c r="H812" s="124"/>
      <c r="I812" s="124"/>
      <c r="J812" s="124"/>
      <c r="K812" s="124"/>
      <c r="L812" s="124"/>
      <c r="M812" s="124"/>
    </row>
    <row r="813" spans="4:13">
      <c r="D813" s="124"/>
      <c r="E813" s="153"/>
      <c r="F813" s="154"/>
      <c r="G813" s="124"/>
      <c r="H813" s="124"/>
      <c r="I813" s="124"/>
      <c r="J813" s="124"/>
      <c r="K813" s="124"/>
      <c r="L813" s="124"/>
      <c r="M813" s="124"/>
    </row>
    <row r="814" spans="4:13">
      <c r="D814" s="124"/>
      <c r="E814" s="153"/>
      <c r="F814" s="154"/>
      <c r="G814" s="124"/>
      <c r="H814" s="124"/>
      <c r="I814" s="124"/>
      <c r="J814" s="124"/>
      <c r="K814" s="124"/>
      <c r="L814" s="124"/>
      <c r="M814" s="124"/>
    </row>
    <row r="815" spans="4:13">
      <c r="D815" s="124"/>
      <c r="E815" s="153"/>
      <c r="F815" s="154"/>
      <c r="G815" s="124"/>
      <c r="H815" s="124"/>
      <c r="I815" s="124"/>
      <c r="J815" s="124"/>
      <c r="K815" s="124"/>
      <c r="L815" s="124"/>
      <c r="M815" s="124"/>
    </row>
    <row r="816" spans="4:13">
      <c r="D816" s="124"/>
      <c r="E816" s="153"/>
      <c r="F816" s="154"/>
      <c r="G816" s="124"/>
      <c r="H816" s="124"/>
      <c r="I816" s="124"/>
      <c r="J816" s="124"/>
      <c r="K816" s="124"/>
      <c r="L816" s="124"/>
      <c r="M816" s="124"/>
    </row>
    <row r="817" spans="4:13">
      <c r="D817" s="124"/>
      <c r="E817" s="153"/>
      <c r="F817" s="154"/>
      <c r="G817" s="124"/>
      <c r="H817" s="124"/>
      <c r="I817" s="124"/>
      <c r="J817" s="124"/>
      <c r="K817" s="124"/>
      <c r="L817" s="124"/>
      <c r="M817" s="124"/>
    </row>
    <row r="818" spans="4:13">
      <c r="D818" s="124"/>
      <c r="E818" s="153"/>
      <c r="F818" s="154"/>
      <c r="G818" s="124"/>
      <c r="H818" s="124"/>
      <c r="I818" s="124"/>
      <c r="J818" s="124"/>
      <c r="K818" s="124"/>
      <c r="L818" s="124"/>
      <c r="M818" s="124"/>
    </row>
    <row r="819" spans="4:13">
      <c r="D819" s="124"/>
      <c r="E819" s="153"/>
      <c r="F819" s="154"/>
      <c r="G819" s="124"/>
      <c r="H819" s="124"/>
      <c r="I819" s="124"/>
      <c r="J819" s="124"/>
      <c r="K819" s="124"/>
      <c r="L819" s="124"/>
      <c r="M819" s="124"/>
    </row>
    <row r="820" spans="4:13">
      <c r="D820" s="124"/>
      <c r="E820" s="153"/>
      <c r="F820" s="154"/>
      <c r="G820" s="124"/>
      <c r="H820" s="124"/>
      <c r="I820" s="124"/>
      <c r="J820" s="124"/>
      <c r="K820" s="124"/>
      <c r="L820" s="124"/>
      <c r="M820" s="124"/>
    </row>
    <row r="821" spans="4:13">
      <c r="D821" s="124"/>
      <c r="E821" s="153"/>
      <c r="F821" s="154"/>
      <c r="G821" s="124"/>
      <c r="H821" s="124"/>
      <c r="I821" s="124"/>
      <c r="J821" s="124"/>
      <c r="K821" s="124"/>
      <c r="L821" s="124"/>
      <c r="M821" s="124"/>
    </row>
    <row r="822" spans="4:13">
      <c r="D822" s="124"/>
      <c r="E822" s="153"/>
      <c r="F822" s="154"/>
      <c r="G822" s="124"/>
      <c r="H822" s="124"/>
      <c r="I822" s="124"/>
      <c r="J822" s="124"/>
      <c r="K822" s="124"/>
      <c r="L822" s="124"/>
      <c r="M822" s="124"/>
    </row>
    <row r="823" spans="4:13">
      <c r="D823" s="124"/>
      <c r="E823" s="153"/>
      <c r="F823" s="154"/>
      <c r="G823" s="124"/>
      <c r="H823" s="124"/>
      <c r="I823" s="124"/>
      <c r="J823" s="124"/>
      <c r="K823" s="124"/>
      <c r="L823" s="124"/>
      <c r="M823" s="124"/>
    </row>
    <row r="824" spans="4:13">
      <c r="D824" s="124"/>
      <c r="E824" s="153"/>
      <c r="F824" s="154"/>
      <c r="G824" s="124"/>
      <c r="H824" s="124"/>
      <c r="I824" s="124"/>
      <c r="J824" s="124"/>
      <c r="K824" s="124"/>
      <c r="L824" s="124"/>
      <c r="M824" s="124"/>
    </row>
    <row r="825" spans="4:13">
      <c r="D825" s="124"/>
      <c r="E825" s="153"/>
      <c r="F825" s="154"/>
      <c r="G825" s="124"/>
      <c r="H825" s="124"/>
      <c r="I825" s="124"/>
      <c r="J825" s="124"/>
      <c r="K825" s="124"/>
      <c r="L825" s="124"/>
      <c r="M825" s="124"/>
    </row>
    <row r="826" spans="4:13">
      <c r="D826" s="124"/>
      <c r="E826" s="153"/>
      <c r="F826" s="154"/>
      <c r="G826" s="124"/>
      <c r="H826" s="124"/>
      <c r="I826" s="124"/>
      <c r="J826" s="124"/>
      <c r="K826" s="124"/>
      <c r="L826" s="124"/>
      <c r="M826" s="124"/>
    </row>
    <row r="827" spans="4:13">
      <c r="D827" s="124"/>
      <c r="E827" s="153"/>
      <c r="F827" s="154"/>
      <c r="G827" s="124"/>
      <c r="H827" s="124"/>
      <c r="I827" s="124"/>
      <c r="J827" s="124"/>
      <c r="K827" s="124"/>
      <c r="L827" s="124"/>
      <c r="M827" s="124"/>
    </row>
    <row r="828" spans="4:13">
      <c r="D828" s="124"/>
      <c r="E828" s="153"/>
      <c r="F828" s="154"/>
      <c r="G828" s="124"/>
      <c r="H828" s="124"/>
      <c r="I828" s="124"/>
      <c r="J828" s="124"/>
      <c r="K828" s="124"/>
      <c r="L828" s="124"/>
      <c r="M828" s="124"/>
    </row>
    <row r="829" spans="4:13">
      <c r="D829" s="124"/>
      <c r="E829" s="153"/>
      <c r="F829" s="154"/>
      <c r="G829" s="124"/>
      <c r="H829" s="124"/>
      <c r="I829" s="124"/>
      <c r="J829" s="124"/>
      <c r="K829" s="124"/>
      <c r="L829" s="124"/>
      <c r="M829" s="124"/>
    </row>
    <row r="830" spans="4:13">
      <c r="D830" s="124"/>
      <c r="E830" s="153"/>
      <c r="F830" s="154"/>
      <c r="G830" s="124"/>
      <c r="H830" s="124"/>
      <c r="I830" s="124"/>
      <c r="J830" s="124"/>
      <c r="K830" s="124"/>
      <c r="L830" s="124"/>
      <c r="M830" s="124"/>
    </row>
    <row r="831" spans="4:13">
      <c r="D831" s="124"/>
      <c r="E831" s="153"/>
      <c r="F831" s="154"/>
      <c r="G831" s="124"/>
      <c r="H831" s="124"/>
      <c r="I831" s="124"/>
      <c r="J831" s="124"/>
      <c r="K831" s="124"/>
      <c r="L831" s="124"/>
      <c r="M831" s="124"/>
    </row>
    <row r="832" spans="4:13">
      <c r="D832" s="124"/>
      <c r="E832" s="153"/>
      <c r="F832" s="154"/>
      <c r="G832" s="124"/>
      <c r="H832" s="124"/>
      <c r="I832" s="124"/>
      <c r="J832" s="124"/>
      <c r="K832" s="124"/>
      <c r="L832" s="124"/>
      <c r="M832" s="124"/>
    </row>
    <row r="833" spans="4:13">
      <c r="D833" s="124"/>
      <c r="E833" s="153"/>
      <c r="F833" s="154"/>
      <c r="G833" s="124"/>
      <c r="H833" s="124"/>
      <c r="I833" s="124"/>
      <c r="J833" s="124"/>
      <c r="K833" s="124"/>
      <c r="L833" s="124"/>
      <c r="M833" s="124"/>
    </row>
    <row r="834" spans="4:13">
      <c r="D834" s="124"/>
      <c r="E834" s="153"/>
      <c r="F834" s="154"/>
      <c r="G834" s="124"/>
      <c r="H834" s="124"/>
      <c r="I834" s="124"/>
      <c r="J834" s="124"/>
      <c r="K834" s="124"/>
      <c r="L834" s="124"/>
      <c r="M834" s="124"/>
    </row>
    <row r="835" spans="4:13">
      <c r="D835" s="124"/>
      <c r="E835" s="153"/>
      <c r="F835" s="154"/>
      <c r="G835" s="124"/>
      <c r="H835" s="124"/>
      <c r="I835" s="124"/>
      <c r="J835" s="124"/>
      <c r="K835" s="124"/>
      <c r="L835" s="124"/>
      <c r="M835" s="124"/>
    </row>
    <row r="836" spans="4:13">
      <c r="D836" s="124"/>
      <c r="E836" s="153"/>
      <c r="F836" s="154"/>
      <c r="G836" s="124"/>
      <c r="H836" s="124"/>
      <c r="I836" s="124"/>
      <c r="J836" s="124"/>
      <c r="K836" s="124"/>
      <c r="L836" s="124"/>
      <c r="M836" s="124"/>
    </row>
    <row r="837" spans="4:13">
      <c r="D837" s="124"/>
      <c r="E837" s="153"/>
      <c r="F837" s="154"/>
      <c r="G837" s="124"/>
      <c r="H837" s="124"/>
      <c r="I837" s="124"/>
      <c r="J837" s="124"/>
      <c r="K837" s="124"/>
      <c r="L837" s="124"/>
      <c r="M837" s="124"/>
    </row>
    <row r="838" spans="4:13">
      <c r="D838" s="124"/>
      <c r="E838" s="153"/>
      <c r="F838" s="154"/>
      <c r="G838" s="124"/>
      <c r="H838" s="124"/>
      <c r="I838" s="124"/>
      <c r="J838" s="124"/>
      <c r="K838" s="124"/>
      <c r="L838" s="124"/>
      <c r="M838" s="124"/>
    </row>
    <row r="839" spans="4:13">
      <c r="D839" s="124"/>
      <c r="E839" s="153"/>
      <c r="F839" s="154"/>
      <c r="G839" s="124"/>
      <c r="H839" s="124"/>
      <c r="I839" s="124"/>
      <c r="J839" s="124"/>
      <c r="K839" s="124"/>
      <c r="L839" s="124"/>
      <c r="M839" s="124"/>
    </row>
    <row r="840" spans="4:13">
      <c r="D840" s="124"/>
      <c r="E840" s="153"/>
      <c r="F840" s="154"/>
      <c r="G840" s="124"/>
      <c r="H840" s="124"/>
      <c r="I840" s="124"/>
      <c r="J840" s="124"/>
      <c r="K840" s="124"/>
      <c r="L840" s="124"/>
      <c r="M840" s="124"/>
    </row>
    <row r="841" spans="4:13">
      <c r="D841" s="124"/>
      <c r="E841" s="153"/>
      <c r="F841" s="154"/>
      <c r="G841" s="124"/>
      <c r="H841" s="124"/>
      <c r="I841" s="124"/>
      <c r="J841" s="124"/>
      <c r="K841" s="124"/>
      <c r="L841" s="124"/>
      <c r="M841" s="124"/>
    </row>
    <row r="842" spans="4:13">
      <c r="D842" s="124"/>
      <c r="E842" s="153"/>
      <c r="F842" s="154"/>
      <c r="G842" s="124"/>
      <c r="H842" s="124"/>
      <c r="I842" s="124"/>
      <c r="J842" s="124"/>
      <c r="K842" s="124"/>
      <c r="L842" s="124"/>
      <c r="M842" s="124"/>
    </row>
    <row r="843" spans="4:13">
      <c r="D843" s="124"/>
      <c r="E843" s="153"/>
      <c r="F843" s="154"/>
      <c r="G843" s="124"/>
      <c r="H843" s="124"/>
      <c r="I843" s="124"/>
      <c r="J843" s="124"/>
      <c r="K843" s="124"/>
      <c r="L843" s="124"/>
      <c r="M843" s="124"/>
    </row>
    <row r="844" spans="4:13">
      <c r="D844" s="124"/>
      <c r="E844" s="153"/>
      <c r="F844" s="154"/>
      <c r="G844" s="124"/>
      <c r="H844" s="124"/>
      <c r="I844" s="124"/>
      <c r="J844" s="124"/>
      <c r="K844" s="124"/>
      <c r="L844" s="124"/>
      <c r="M844" s="124"/>
    </row>
    <row r="845" spans="4:13">
      <c r="D845" s="124"/>
      <c r="E845" s="153"/>
      <c r="F845" s="154"/>
      <c r="G845" s="124"/>
      <c r="H845" s="124"/>
      <c r="I845" s="124"/>
      <c r="J845" s="124"/>
      <c r="K845" s="124"/>
      <c r="L845" s="124"/>
      <c r="M845" s="124"/>
    </row>
    <row r="846" spans="4:13">
      <c r="D846" s="124"/>
      <c r="E846" s="153"/>
      <c r="F846" s="154"/>
      <c r="G846" s="124"/>
      <c r="H846" s="124"/>
      <c r="I846" s="124"/>
      <c r="J846" s="124"/>
      <c r="K846" s="124"/>
      <c r="L846" s="124"/>
      <c r="M846" s="124"/>
    </row>
    <row r="847" spans="4:13">
      <c r="D847" s="124"/>
      <c r="E847" s="153"/>
      <c r="F847" s="154"/>
      <c r="G847" s="124"/>
      <c r="H847" s="124"/>
      <c r="I847" s="124"/>
      <c r="J847" s="124"/>
      <c r="K847" s="124"/>
      <c r="L847" s="124"/>
      <c r="M847" s="124"/>
    </row>
    <row r="848" spans="4:13">
      <c r="D848" s="124"/>
      <c r="E848" s="153"/>
      <c r="F848" s="154"/>
      <c r="G848" s="124"/>
      <c r="H848" s="124"/>
      <c r="I848" s="124"/>
      <c r="J848" s="124"/>
      <c r="K848" s="124"/>
      <c r="L848" s="124"/>
      <c r="M848" s="124"/>
    </row>
    <row r="849" spans="4:13">
      <c r="D849" s="124"/>
      <c r="E849" s="153"/>
      <c r="F849" s="154"/>
      <c r="G849" s="124"/>
      <c r="H849" s="124"/>
      <c r="I849" s="124"/>
      <c r="J849" s="124"/>
      <c r="K849" s="124"/>
      <c r="L849" s="124"/>
      <c r="M849" s="124"/>
    </row>
    <row r="850" spans="4:13">
      <c r="D850" s="124"/>
      <c r="E850" s="153"/>
      <c r="F850" s="154"/>
      <c r="G850" s="124"/>
      <c r="H850" s="124"/>
      <c r="I850" s="124"/>
      <c r="J850" s="124"/>
      <c r="K850" s="124"/>
      <c r="L850" s="124"/>
      <c r="M850" s="124"/>
    </row>
    <row r="851" spans="4:13">
      <c r="D851" s="124"/>
      <c r="E851" s="153"/>
      <c r="F851" s="154"/>
      <c r="G851" s="124"/>
      <c r="H851" s="124"/>
      <c r="I851" s="124"/>
      <c r="J851" s="124"/>
      <c r="K851" s="124"/>
      <c r="L851" s="124"/>
      <c r="M851" s="124"/>
    </row>
    <row r="852" spans="4:13">
      <c r="D852" s="124"/>
      <c r="E852" s="153"/>
      <c r="F852" s="154"/>
      <c r="G852" s="124"/>
      <c r="H852" s="124"/>
      <c r="I852" s="124"/>
      <c r="J852" s="124"/>
      <c r="K852" s="124"/>
      <c r="L852" s="124"/>
      <c r="M852" s="124"/>
    </row>
    <row r="853" spans="4:13">
      <c r="D853" s="124"/>
      <c r="E853" s="153"/>
      <c r="F853" s="154"/>
      <c r="G853" s="124"/>
      <c r="H853" s="124"/>
      <c r="I853" s="124"/>
      <c r="J853" s="124"/>
      <c r="K853" s="124"/>
      <c r="L853" s="124"/>
      <c r="M853" s="124"/>
    </row>
    <row r="854" spans="4:13">
      <c r="D854" s="124"/>
      <c r="E854" s="153"/>
      <c r="F854" s="154"/>
      <c r="G854" s="124"/>
      <c r="H854" s="124"/>
      <c r="I854" s="124"/>
      <c r="J854" s="124"/>
      <c r="K854" s="124"/>
      <c r="L854" s="124"/>
      <c r="M854" s="124"/>
    </row>
    <row r="855" spans="4:13">
      <c r="D855" s="124"/>
      <c r="E855" s="153"/>
      <c r="F855" s="154"/>
      <c r="G855" s="124"/>
      <c r="H855" s="124"/>
      <c r="I855" s="124"/>
      <c r="J855" s="124"/>
      <c r="K855" s="124"/>
      <c r="L855" s="124"/>
      <c r="M855" s="124"/>
    </row>
    <row r="856" spans="4:13">
      <c r="D856" s="124"/>
      <c r="E856" s="153"/>
      <c r="F856" s="154"/>
      <c r="G856" s="124"/>
      <c r="H856" s="124"/>
      <c r="I856" s="124"/>
      <c r="J856" s="124"/>
      <c r="K856" s="124"/>
      <c r="L856" s="124"/>
      <c r="M856" s="124"/>
    </row>
    <row r="857" spans="4:13">
      <c r="D857" s="124"/>
      <c r="E857" s="153"/>
      <c r="F857" s="154"/>
      <c r="G857" s="124"/>
      <c r="H857" s="124"/>
      <c r="I857" s="124"/>
      <c r="J857" s="124"/>
      <c r="K857" s="124"/>
      <c r="L857" s="124"/>
      <c r="M857" s="124"/>
    </row>
    <row r="858" spans="4:13">
      <c r="D858" s="124"/>
      <c r="E858" s="153"/>
      <c r="F858" s="154"/>
      <c r="G858" s="124"/>
      <c r="H858" s="124"/>
      <c r="I858" s="124"/>
      <c r="J858" s="124"/>
      <c r="K858" s="124"/>
      <c r="L858" s="124"/>
      <c r="M858" s="124"/>
    </row>
    <row r="859" spans="4:13">
      <c r="D859" s="124"/>
      <c r="E859" s="153"/>
      <c r="F859" s="154"/>
      <c r="G859" s="124"/>
      <c r="H859" s="124"/>
      <c r="I859" s="124"/>
      <c r="J859" s="124"/>
      <c r="K859" s="124"/>
      <c r="L859" s="124"/>
      <c r="M859" s="124"/>
    </row>
    <row r="860" spans="4:13">
      <c r="D860" s="124"/>
      <c r="E860" s="153"/>
      <c r="F860" s="154"/>
      <c r="G860" s="124"/>
      <c r="H860" s="124"/>
      <c r="I860" s="124"/>
      <c r="J860" s="124"/>
      <c r="K860" s="124"/>
      <c r="L860" s="124"/>
      <c r="M860" s="124"/>
    </row>
    <row r="861" spans="4:13">
      <c r="D861" s="124"/>
      <c r="E861" s="153"/>
      <c r="F861" s="154"/>
      <c r="G861" s="124"/>
      <c r="H861" s="124"/>
      <c r="I861" s="124"/>
      <c r="J861" s="124"/>
      <c r="K861" s="124"/>
      <c r="L861" s="124"/>
      <c r="M861" s="124"/>
    </row>
    <row r="862" spans="4:13">
      <c r="D862" s="124"/>
      <c r="E862" s="153"/>
      <c r="F862" s="154"/>
      <c r="G862" s="124"/>
      <c r="H862" s="124"/>
      <c r="I862" s="124"/>
      <c r="J862" s="124"/>
      <c r="K862" s="124"/>
      <c r="L862" s="124"/>
      <c r="M862" s="124"/>
    </row>
    <row r="863" spans="4:13">
      <c r="D863" s="124"/>
      <c r="E863" s="153"/>
      <c r="F863" s="154"/>
      <c r="G863" s="124"/>
      <c r="H863" s="124"/>
      <c r="I863" s="124"/>
      <c r="J863" s="124"/>
      <c r="K863" s="124"/>
      <c r="L863" s="124"/>
      <c r="M863" s="124"/>
    </row>
    <row r="864" spans="4:13">
      <c r="D864" s="124"/>
      <c r="E864" s="153"/>
      <c r="F864" s="154"/>
      <c r="G864" s="124"/>
      <c r="H864" s="124"/>
      <c r="I864" s="124"/>
      <c r="J864" s="124"/>
      <c r="K864" s="124"/>
      <c r="L864" s="124"/>
      <c r="M864" s="124"/>
    </row>
    <row r="865" spans="4:13">
      <c r="D865" s="124"/>
      <c r="E865" s="153"/>
      <c r="F865" s="154"/>
      <c r="G865" s="124"/>
      <c r="H865" s="124"/>
      <c r="I865" s="124"/>
      <c r="J865" s="124"/>
      <c r="K865" s="124"/>
      <c r="L865" s="124"/>
      <c r="M865" s="124"/>
    </row>
    <row r="866" spans="4:13">
      <c r="D866" s="124"/>
      <c r="E866" s="153"/>
      <c r="F866" s="154"/>
      <c r="G866" s="124"/>
      <c r="H866" s="124"/>
      <c r="I866" s="124"/>
      <c r="J866" s="124"/>
      <c r="K866" s="124"/>
      <c r="L866" s="124"/>
      <c r="M866" s="124"/>
    </row>
    <row r="867" spans="4:13">
      <c r="D867" s="124"/>
      <c r="E867" s="153"/>
      <c r="F867" s="154"/>
      <c r="G867" s="124"/>
      <c r="H867" s="124"/>
      <c r="I867" s="124"/>
      <c r="J867" s="124"/>
      <c r="K867" s="124"/>
      <c r="L867" s="124"/>
      <c r="M867" s="124"/>
    </row>
    <row r="868" spans="4:13">
      <c r="D868" s="124"/>
      <c r="E868" s="153"/>
      <c r="F868" s="154"/>
      <c r="G868" s="124"/>
      <c r="H868" s="124"/>
      <c r="I868" s="124"/>
      <c r="J868" s="124"/>
      <c r="K868" s="124"/>
      <c r="L868" s="124"/>
      <c r="M868" s="124"/>
    </row>
    <row r="869" spans="4:13">
      <c r="D869" s="124"/>
      <c r="E869" s="153"/>
      <c r="F869" s="154"/>
      <c r="G869" s="124"/>
      <c r="H869" s="124"/>
      <c r="I869" s="124"/>
      <c r="J869" s="124"/>
      <c r="K869" s="124"/>
      <c r="L869" s="124"/>
      <c r="M869" s="124"/>
    </row>
    <row r="870" spans="4:13">
      <c r="D870" s="124"/>
      <c r="E870" s="153"/>
      <c r="F870" s="154"/>
      <c r="G870" s="124"/>
      <c r="H870" s="124"/>
      <c r="I870" s="124"/>
      <c r="J870" s="124"/>
      <c r="K870" s="124"/>
      <c r="L870" s="124"/>
      <c r="M870" s="124"/>
    </row>
    <row r="871" spans="4:13">
      <c r="D871" s="124"/>
      <c r="E871" s="153"/>
      <c r="F871" s="154"/>
      <c r="G871" s="124"/>
      <c r="H871" s="124"/>
      <c r="I871" s="124"/>
      <c r="J871" s="124"/>
      <c r="K871" s="124"/>
      <c r="L871" s="124"/>
      <c r="M871" s="124"/>
    </row>
    <row r="872" spans="4:13">
      <c r="D872" s="124"/>
      <c r="E872" s="153"/>
      <c r="F872" s="154"/>
      <c r="G872" s="124"/>
      <c r="H872" s="124"/>
      <c r="I872" s="124"/>
      <c r="J872" s="124"/>
      <c r="K872" s="124"/>
      <c r="L872" s="124"/>
      <c r="M872" s="124"/>
    </row>
    <row r="873" spans="4:13">
      <c r="D873" s="124"/>
      <c r="E873" s="153"/>
      <c r="F873" s="154"/>
      <c r="G873" s="124"/>
      <c r="H873" s="124"/>
      <c r="I873" s="124"/>
      <c r="J873" s="124"/>
      <c r="K873" s="124"/>
      <c r="L873" s="124"/>
      <c r="M873" s="124"/>
    </row>
    <row r="874" spans="4:13">
      <c r="D874" s="124"/>
      <c r="E874" s="153"/>
      <c r="F874" s="154"/>
      <c r="G874" s="124"/>
      <c r="H874" s="124"/>
      <c r="I874" s="124"/>
      <c r="J874" s="124"/>
      <c r="K874" s="124"/>
      <c r="L874" s="124"/>
      <c r="M874" s="124"/>
    </row>
    <row r="875" spans="4:13">
      <c r="D875" s="124"/>
      <c r="E875" s="153"/>
      <c r="F875" s="154"/>
      <c r="G875" s="124"/>
      <c r="H875" s="124"/>
      <c r="I875" s="124"/>
      <c r="J875" s="124"/>
      <c r="K875" s="124"/>
      <c r="L875" s="124"/>
      <c r="M875" s="124"/>
    </row>
    <row r="876" spans="4:13">
      <c r="D876" s="124"/>
      <c r="E876" s="153"/>
      <c r="F876" s="154"/>
      <c r="G876" s="124"/>
      <c r="H876" s="124"/>
      <c r="I876" s="124"/>
      <c r="J876" s="124"/>
      <c r="K876" s="124"/>
      <c r="L876" s="124"/>
      <c r="M876" s="124"/>
    </row>
    <row r="877" spans="4:13">
      <c r="D877" s="124"/>
      <c r="E877" s="153"/>
      <c r="F877" s="154"/>
      <c r="G877" s="124"/>
      <c r="H877" s="124"/>
      <c r="I877" s="124"/>
      <c r="J877" s="124"/>
      <c r="K877" s="124"/>
      <c r="L877" s="124"/>
      <c r="M877" s="124"/>
    </row>
    <row r="878" spans="4:13">
      <c r="D878" s="124"/>
      <c r="E878" s="153"/>
      <c r="F878" s="154"/>
      <c r="G878" s="124"/>
      <c r="H878" s="124"/>
      <c r="I878" s="124"/>
      <c r="J878" s="124"/>
      <c r="K878" s="124"/>
      <c r="L878" s="124"/>
      <c r="M878" s="124"/>
    </row>
    <row r="879" spans="4:13">
      <c r="D879" s="124"/>
      <c r="E879" s="153"/>
      <c r="F879" s="154"/>
      <c r="G879" s="124"/>
      <c r="H879" s="124"/>
      <c r="I879" s="124"/>
      <c r="J879" s="124"/>
      <c r="K879" s="124"/>
      <c r="L879" s="124"/>
      <c r="M879" s="124"/>
    </row>
    <row r="880" spans="4:13">
      <c r="D880" s="124"/>
      <c r="E880" s="153"/>
      <c r="F880" s="154"/>
      <c r="G880" s="124"/>
      <c r="H880" s="124"/>
      <c r="I880" s="124"/>
      <c r="J880" s="124"/>
      <c r="K880" s="124"/>
      <c r="L880" s="124"/>
      <c r="M880" s="124"/>
    </row>
    <row r="881" spans="4:13">
      <c r="D881" s="124"/>
      <c r="E881" s="153"/>
      <c r="F881" s="154"/>
      <c r="G881" s="124"/>
      <c r="H881" s="124"/>
      <c r="I881" s="124"/>
      <c r="J881" s="124"/>
      <c r="K881" s="124"/>
      <c r="L881" s="124"/>
      <c r="M881" s="124"/>
    </row>
    <row r="882" spans="4:13">
      <c r="D882" s="124"/>
      <c r="E882" s="153"/>
      <c r="F882" s="154"/>
      <c r="G882" s="124"/>
      <c r="H882" s="124"/>
      <c r="I882" s="124"/>
      <c r="J882" s="124"/>
      <c r="K882" s="124"/>
      <c r="L882" s="124"/>
      <c r="M882" s="124"/>
    </row>
    <row r="883" spans="4:13">
      <c r="D883" s="124"/>
      <c r="E883" s="153"/>
      <c r="F883" s="154"/>
      <c r="G883" s="124"/>
      <c r="H883" s="124"/>
      <c r="I883" s="124"/>
      <c r="J883" s="124"/>
      <c r="K883" s="124"/>
      <c r="L883" s="124"/>
      <c r="M883" s="124"/>
    </row>
    <row r="884" spans="4:13">
      <c r="D884" s="124"/>
      <c r="E884" s="153"/>
      <c r="F884" s="154"/>
      <c r="G884" s="124"/>
      <c r="H884" s="124"/>
      <c r="I884" s="124"/>
      <c r="J884" s="124"/>
      <c r="K884" s="124"/>
      <c r="L884" s="124"/>
      <c r="M884" s="124"/>
    </row>
    <row r="885" spans="4:13">
      <c r="D885" s="124"/>
      <c r="E885" s="153"/>
      <c r="F885" s="154"/>
      <c r="G885" s="124"/>
      <c r="H885" s="124"/>
      <c r="I885" s="124"/>
      <c r="J885" s="124"/>
      <c r="K885" s="124"/>
      <c r="L885" s="124"/>
      <c r="M885" s="124"/>
    </row>
    <row r="886" spans="4:13">
      <c r="D886" s="124"/>
      <c r="E886" s="153"/>
      <c r="F886" s="154"/>
      <c r="G886" s="124"/>
      <c r="H886" s="124"/>
      <c r="I886" s="124"/>
      <c r="J886" s="124"/>
      <c r="K886" s="124"/>
      <c r="L886" s="124"/>
      <c r="M886" s="124"/>
    </row>
    <row r="887" spans="4:13">
      <c r="D887" s="124"/>
      <c r="E887" s="153"/>
      <c r="F887" s="154"/>
      <c r="G887" s="124"/>
      <c r="H887" s="124"/>
      <c r="I887" s="124"/>
      <c r="J887" s="124"/>
      <c r="K887" s="124"/>
      <c r="L887" s="124"/>
      <c r="M887" s="124"/>
    </row>
    <row r="888" spans="4:13">
      <c r="D888" s="124"/>
      <c r="E888" s="153"/>
      <c r="F888" s="154"/>
      <c r="G888" s="124"/>
      <c r="H888" s="124"/>
      <c r="I888" s="124"/>
      <c r="J888" s="124"/>
      <c r="K888" s="124"/>
      <c r="L888" s="124"/>
      <c r="M888" s="124"/>
    </row>
    <row r="889" spans="4:13">
      <c r="D889" s="124"/>
      <c r="E889" s="153"/>
      <c r="F889" s="154"/>
      <c r="G889" s="124"/>
      <c r="H889" s="124"/>
      <c r="I889" s="124"/>
      <c r="J889" s="124"/>
      <c r="K889" s="124"/>
      <c r="L889" s="124"/>
      <c r="M889" s="124"/>
    </row>
    <row r="890" spans="4:13">
      <c r="D890" s="124"/>
      <c r="E890" s="153"/>
      <c r="F890" s="154"/>
      <c r="G890" s="124"/>
      <c r="H890" s="124"/>
      <c r="I890" s="124"/>
      <c r="J890" s="124"/>
      <c r="K890" s="124"/>
      <c r="L890" s="124"/>
      <c r="M890" s="124"/>
    </row>
    <row r="891" spans="4:13">
      <c r="D891" s="124"/>
      <c r="E891" s="153"/>
      <c r="F891" s="154"/>
      <c r="G891" s="124"/>
      <c r="H891" s="124"/>
      <c r="I891" s="124"/>
      <c r="J891" s="124"/>
      <c r="K891" s="124"/>
      <c r="L891" s="124"/>
      <c r="M891" s="124"/>
    </row>
    <row r="892" spans="4:13">
      <c r="D892" s="124"/>
      <c r="E892" s="153"/>
      <c r="F892" s="154"/>
      <c r="G892" s="124"/>
      <c r="H892" s="124"/>
      <c r="I892" s="124"/>
      <c r="J892" s="124"/>
      <c r="K892" s="124"/>
      <c r="L892" s="124"/>
      <c r="M892" s="124"/>
    </row>
    <row r="893" spans="4:13">
      <c r="D893" s="124"/>
      <c r="E893" s="153"/>
      <c r="F893" s="154"/>
      <c r="G893" s="124"/>
      <c r="H893" s="124"/>
      <c r="I893" s="124"/>
      <c r="J893" s="124"/>
      <c r="K893" s="124"/>
      <c r="L893" s="124"/>
      <c r="M893" s="124"/>
    </row>
    <row r="894" spans="4:13">
      <c r="D894" s="124"/>
      <c r="E894" s="153"/>
      <c r="F894" s="154"/>
      <c r="G894" s="124"/>
      <c r="H894" s="124"/>
      <c r="I894" s="124"/>
      <c r="J894" s="124"/>
      <c r="K894" s="124"/>
      <c r="L894" s="124"/>
      <c r="M894" s="124"/>
    </row>
    <row r="895" spans="4:13">
      <c r="D895" s="124"/>
      <c r="E895" s="153"/>
      <c r="F895" s="154"/>
      <c r="G895" s="124"/>
      <c r="H895" s="124"/>
      <c r="I895" s="124"/>
      <c r="J895" s="124"/>
      <c r="K895" s="124"/>
      <c r="L895" s="124"/>
      <c r="M895" s="124"/>
    </row>
    <row r="896" spans="4:13">
      <c r="D896" s="124"/>
      <c r="E896" s="153"/>
      <c r="F896" s="154"/>
      <c r="G896" s="124"/>
      <c r="H896" s="124"/>
      <c r="I896" s="124"/>
      <c r="J896" s="124"/>
      <c r="K896" s="124"/>
      <c r="L896" s="124"/>
      <c r="M896" s="124"/>
    </row>
    <row r="897" spans="4:13">
      <c r="D897" s="124"/>
      <c r="E897" s="153"/>
      <c r="F897" s="154"/>
      <c r="G897" s="124"/>
      <c r="H897" s="124"/>
      <c r="I897" s="124"/>
      <c r="J897" s="124"/>
      <c r="K897" s="124"/>
      <c r="L897" s="124"/>
      <c r="M897" s="124"/>
    </row>
    <row r="898" spans="4:13">
      <c r="D898" s="124"/>
      <c r="E898" s="153"/>
      <c r="F898" s="154"/>
      <c r="G898" s="124"/>
      <c r="H898" s="124"/>
      <c r="I898" s="124"/>
      <c r="J898" s="124"/>
      <c r="K898" s="124"/>
      <c r="L898" s="124"/>
      <c r="M898" s="124"/>
    </row>
    <row r="899" spans="4:13">
      <c r="D899" s="124"/>
      <c r="E899" s="153"/>
      <c r="F899" s="154"/>
      <c r="G899" s="124"/>
      <c r="H899" s="124"/>
      <c r="I899" s="124"/>
      <c r="J899" s="124"/>
      <c r="K899" s="124"/>
      <c r="L899" s="124"/>
      <c r="M899" s="124"/>
    </row>
    <row r="900" spans="4:13">
      <c r="D900" s="124"/>
      <c r="E900" s="153"/>
      <c r="F900" s="154"/>
      <c r="G900" s="124"/>
      <c r="H900" s="124"/>
      <c r="I900" s="124"/>
      <c r="J900" s="124"/>
      <c r="K900" s="124"/>
      <c r="L900" s="124"/>
      <c r="M900" s="124"/>
    </row>
    <row r="901" spans="4:13">
      <c r="D901" s="124"/>
      <c r="E901" s="153"/>
      <c r="F901" s="154"/>
      <c r="G901" s="124"/>
      <c r="H901" s="124"/>
      <c r="I901" s="124"/>
      <c r="J901" s="124"/>
      <c r="K901" s="124"/>
      <c r="L901" s="124"/>
      <c r="M901" s="124"/>
    </row>
    <row r="902" spans="4:13">
      <c r="D902" s="124"/>
      <c r="E902" s="153"/>
      <c r="F902" s="154"/>
      <c r="G902" s="124"/>
      <c r="H902" s="124"/>
      <c r="I902" s="124"/>
      <c r="J902" s="124"/>
      <c r="K902" s="124"/>
      <c r="L902" s="124"/>
      <c r="M902" s="124"/>
    </row>
    <row r="903" spans="4:13">
      <c r="D903" s="124"/>
      <c r="E903" s="153"/>
      <c r="F903" s="154"/>
      <c r="G903" s="124"/>
      <c r="H903" s="124"/>
      <c r="I903" s="124"/>
      <c r="J903" s="124"/>
      <c r="K903" s="124"/>
      <c r="L903" s="124"/>
      <c r="M903" s="124"/>
    </row>
    <row r="904" spans="4:13">
      <c r="D904" s="124"/>
      <c r="E904" s="153"/>
      <c r="F904" s="154"/>
      <c r="G904" s="124"/>
      <c r="H904" s="124"/>
      <c r="I904" s="124"/>
      <c r="J904" s="124"/>
      <c r="K904" s="124"/>
      <c r="L904" s="124"/>
      <c r="M904" s="124"/>
    </row>
    <row r="905" spans="4:13">
      <c r="D905" s="124"/>
      <c r="E905" s="153"/>
      <c r="F905" s="154"/>
      <c r="G905" s="124"/>
      <c r="H905" s="124"/>
      <c r="I905" s="124"/>
      <c r="J905" s="124"/>
      <c r="K905" s="124"/>
      <c r="L905" s="124"/>
      <c r="M905" s="124"/>
    </row>
    <row r="906" spans="4:13">
      <c r="D906" s="124"/>
      <c r="E906" s="153"/>
      <c r="F906" s="154"/>
      <c r="G906" s="124"/>
      <c r="H906" s="124"/>
      <c r="I906" s="124"/>
      <c r="J906" s="124"/>
      <c r="K906" s="124"/>
      <c r="L906" s="124"/>
      <c r="M906" s="124"/>
    </row>
    <row r="907" spans="4:13">
      <c r="D907" s="124"/>
      <c r="E907" s="153"/>
      <c r="F907" s="154"/>
      <c r="G907" s="124"/>
      <c r="H907" s="124"/>
      <c r="I907" s="124"/>
      <c r="J907" s="124"/>
      <c r="K907" s="124"/>
      <c r="L907" s="124"/>
      <c r="M907" s="124"/>
    </row>
    <row r="908" spans="4:13">
      <c r="D908" s="124"/>
      <c r="E908" s="153"/>
      <c r="F908" s="154"/>
      <c r="G908" s="124"/>
      <c r="H908" s="124"/>
      <c r="I908" s="124"/>
      <c r="J908" s="124"/>
      <c r="K908" s="124"/>
      <c r="L908" s="124"/>
      <c r="M908" s="124"/>
    </row>
    <row r="909" spans="4:13">
      <c r="D909" s="124"/>
      <c r="E909" s="153"/>
      <c r="F909" s="154"/>
      <c r="G909" s="124"/>
      <c r="H909" s="124"/>
      <c r="I909" s="124"/>
      <c r="J909" s="124"/>
      <c r="K909" s="124"/>
      <c r="L909" s="124"/>
      <c r="M909" s="124"/>
    </row>
    <row r="910" spans="4:13">
      <c r="D910" s="124"/>
      <c r="E910" s="153"/>
      <c r="F910" s="154"/>
      <c r="G910" s="124"/>
      <c r="H910" s="124"/>
      <c r="I910" s="124"/>
      <c r="J910" s="124"/>
      <c r="K910" s="124"/>
      <c r="L910" s="124"/>
      <c r="M910" s="124"/>
    </row>
    <row r="911" spans="4:13">
      <c r="D911" s="124"/>
      <c r="E911" s="153"/>
      <c r="F911" s="154"/>
      <c r="G911" s="124"/>
      <c r="H911" s="124"/>
      <c r="I911" s="124"/>
      <c r="J911" s="124"/>
      <c r="K911" s="124"/>
      <c r="L911" s="124"/>
      <c r="M911" s="124"/>
    </row>
    <row r="912" spans="4:13">
      <c r="D912" s="124"/>
      <c r="E912" s="153"/>
      <c r="F912" s="154"/>
      <c r="G912" s="124"/>
      <c r="H912" s="124"/>
      <c r="I912" s="124"/>
      <c r="J912" s="124"/>
      <c r="K912" s="124"/>
      <c r="L912" s="124"/>
      <c r="M912" s="124"/>
    </row>
    <row r="913" spans="4:13">
      <c r="D913" s="124"/>
      <c r="E913" s="153"/>
      <c r="F913" s="154"/>
      <c r="G913" s="124"/>
      <c r="H913" s="124"/>
      <c r="I913" s="124"/>
      <c r="J913" s="124"/>
      <c r="K913" s="124"/>
      <c r="L913" s="124"/>
      <c r="M913" s="124"/>
    </row>
    <row r="914" spans="4:13">
      <c r="D914" s="124"/>
      <c r="E914" s="153"/>
      <c r="F914" s="154"/>
      <c r="G914" s="124"/>
      <c r="H914" s="124"/>
      <c r="I914" s="124"/>
      <c r="J914" s="124"/>
      <c r="K914" s="124"/>
      <c r="L914" s="124"/>
      <c r="M914" s="124"/>
    </row>
    <row r="915" spans="4:13">
      <c r="D915" s="124"/>
      <c r="E915" s="153"/>
      <c r="F915" s="154"/>
      <c r="G915" s="124"/>
      <c r="H915" s="124"/>
      <c r="I915" s="124"/>
      <c r="J915" s="124"/>
      <c r="K915" s="124"/>
      <c r="L915" s="124"/>
      <c r="M915" s="124"/>
    </row>
    <row r="916" spans="4:13">
      <c r="D916" s="124"/>
      <c r="E916" s="153"/>
      <c r="F916" s="154"/>
      <c r="G916" s="124"/>
      <c r="H916" s="124"/>
      <c r="I916" s="124"/>
      <c r="J916" s="124"/>
      <c r="K916" s="124"/>
      <c r="L916" s="124"/>
      <c r="M916" s="124"/>
    </row>
    <row r="917" spans="4:13">
      <c r="D917" s="124"/>
      <c r="E917" s="153"/>
      <c r="F917" s="154"/>
      <c r="G917" s="124"/>
      <c r="H917" s="124"/>
      <c r="I917" s="124"/>
      <c r="J917" s="124"/>
      <c r="K917" s="124"/>
      <c r="L917" s="124"/>
      <c r="M917" s="124"/>
    </row>
    <row r="918" spans="4:13">
      <c r="D918" s="124"/>
      <c r="E918" s="153"/>
      <c r="F918" s="154"/>
      <c r="G918" s="124"/>
      <c r="H918" s="124"/>
      <c r="I918" s="124"/>
      <c r="J918" s="124"/>
      <c r="K918" s="124"/>
      <c r="L918" s="124"/>
      <c r="M918" s="124"/>
    </row>
    <row r="919" spans="4:13">
      <c r="D919" s="124"/>
      <c r="E919" s="153"/>
      <c r="F919" s="154"/>
      <c r="G919" s="124"/>
      <c r="H919" s="124"/>
      <c r="I919" s="124"/>
      <c r="J919" s="124"/>
      <c r="K919" s="124"/>
      <c r="L919" s="124"/>
      <c r="M919" s="124"/>
    </row>
    <row r="920" spans="4:13">
      <c r="D920" s="124"/>
      <c r="E920" s="153"/>
      <c r="F920" s="154"/>
      <c r="G920" s="124"/>
      <c r="H920" s="124"/>
      <c r="I920" s="124"/>
      <c r="J920" s="124"/>
      <c r="K920" s="124"/>
      <c r="L920" s="124"/>
      <c r="M920" s="124"/>
    </row>
    <row r="921" spans="4:13">
      <c r="D921" s="124"/>
      <c r="E921" s="153"/>
      <c r="F921" s="154"/>
      <c r="G921" s="124"/>
      <c r="H921" s="124"/>
      <c r="I921" s="124"/>
      <c r="J921" s="124"/>
      <c r="K921" s="124"/>
      <c r="L921" s="124"/>
      <c r="M921" s="124"/>
    </row>
    <row r="922" spans="4:13">
      <c r="D922" s="124"/>
      <c r="E922" s="153"/>
      <c r="F922" s="154"/>
      <c r="G922" s="124"/>
      <c r="H922" s="124"/>
      <c r="I922" s="124"/>
      <c r="J922" s="124"/>
      <c r="K922" s="124"/>
      <c r="L922" s="124"/>
      <c r="M922" s="124"/>
    </row>
    <row r="923" spans="4:13">
      <c r="D923" s="124"/>
      <c r="E923" s="153"/>
      <c r="F923" s="154"/>
      <c r="G923" s="124"/>
      <c r="H923" s="124"/>
      <c r="I923" s="124"/>
      <c r="J923" s="124"/>
      <c r="K923" s="124"/>
      <c r="L923" s="124"/>
      <c r="M923" s="124"/>
    </row>
    <row r="924" spans="4:13">
      <c r="D924" s="124"/>
      <c r="E924" s="153"/>
      <c r="F924" s="154"/>
      <c r="G924" s="124"/>
      <c r="H924" s="124"/>
      <c r="I924" s="124"/>
      <c r="J924" s="124"/>
      <c r="K924" s="124"/>
      <c r="L924" s="124"/>
      <c r="M924" s="124"/>
    </row>
    <row r="925" spans="4:13">
      <c r="D925" s="124"/>
      <c r="E925" s="153"/>
      <c r="F925" s="154"/>
      <c r="G925" s="124"/>
      <c r="H925" s="124"/>
      <c r="I925" s="124"/>
      <c r="J925" s="124"/>
      <c r="K925" s="124"/>
      <c r="L925" s="124"/>
      <c r="M925" s="124"/>
    </row>
    <row r="926" spans="4:13">
      <c r="D926" s="124"/>
      <c r="E926" s="153"/>
      <c r="F926" s="154"/>
      <c r="G926" s="124"/>
      <c r="H926" s="124"/>
      <c r="I926" s="124"/>
      <c r="J926" s="124"/>
      <c r="K926" s="124"/>
      <c r="L926" s="124"/>
      <c r="M926" s="124"/>
    </row>
    <row r="927" spans="4:13">
      <c r="D927" s="124"/>
      <c r="E927" s="153"/>
      <c r="F927" s="154"/>
      <c r="G927" s="124"/>
      <c r="H927" s="124"/>
      <c r="I927" s="124"/>
      <c r="J927" s="124"/>
      <c r="K927" s="124"/>
      <c r="L927" s="124"/>
      <c r="M927" s="124"/>
    </row>
    <row r="928" spans="4:13">
      <c r="D928" s="124"/>
      <c r="E928" s="153"/>
      <c r="F928" s="154"/>
      <c r="G928" s="124"/>
      <c r="H928" s="124"/>
      <c r="I928" s="124"/>
      <c r="J928" s="124"/>
      <c r="K928" s="124"/>
      <c r="L928" s="124"/>
      <c r="M928" s="124"/>
    </row>
    <row r="929" spans="4:13">
      <c r="D929" s="124"/>
      <c r="E929" s="153"/>
      <c r="F929" s="154"/>
      <c r="G929" s="124"/>
      <c r="H929" s="124"/>
      <c r="I929" s="124"/>
      <c r="J929" s="124"/>
      <c r="K929" s="124"/>
      <c r="L929" s="124"/>
      <c r="M929" s="124"/>
    </row>
    <row r="930" spans="4:13">
      <c r="D930" s="124"/>
      <c r="E930" s="153"/>
      <c r="F930" s="154"/>
      <c r="G930" s="124"/>
      <c r="H930" s="124"/>
      <c r="I930" s="124"/>
      <c r="J930" s="124"/>
      <c r="K930" s="124"/>
      <c r="L930" s="124"/>
      <c r="M930" s="124"/>
    </row>
    <row r="931" spans="4:13">
      <c r="D931" s="124"/>
      <c r="E931" s="153"/>
      <c r="F931" s="154"/>
      <c r="G931" s="124"/>
      <c r="H931" s="124"/>
      <c r="I931" s="124"/>
      <c r="J931" s="124"/>
      <c r="K931" s="124"/>
      <c r="L931" s="124"/>
      <c r="M931" s="124"/>
    </row>
    <row r="932" spans="4:13">
      <c r="D932" s="124"/>
      <c r="E932" s="153"/>
      <c r="F932" s="154"/>
      <c r="G932" s="124"/>
      <c r="H932" s="124"/>
      <c r="I932" s="124"/>
      <c r="J932" s="124"/>
      <c r="K932" s="124"/>
      <c r="L932" s="124"/>
      <c r="M932" s="124"/>
    </row>
    <row r="933" spans="4:13">
      <c r="D933" s="124"/>
      <c r="E933" s="153"/>
      <c r="F933" s="154"/>
      <c r="G933" s="124"/>
      <c r="H933" s="124"/>
      <c r="I933" s="124"/>
      <c r="J933" s="124"/>
      <c r="K933" s="124"/>
      <c r="L933" s="124"/>
      <c r="M933" s="124"/>
    </row>
    <row r="934" spans="4:13">
      <c r="D934" s="124"/>
      <c r="E934" s="153"/>
      <c r="F934" s="154"/>
      <c r="G934" s="124"/>
      <c r="H934" s="124"/>
      <c r="I934" s="124"/>
      <c r="J934" s="124"/>
      <c r="K934" s="124"/>
      <c r="L934" s="124"/>
      <c r="M934" s="124"/>
    </row>
    <row r="935" spans="4:13">
      <c r="D935" s="124"/>
      <c r="E935" s="153"/>
      <c r="F935" s="154"/>
      <c r="G935" s="124"/>
      <c r="H935" s="124"/>
      <c r="I935" s="124"/>
      <c r="J935" s="124"/>
      <c r="K935" s="124"/>
      <c r="L935" s="124"/>
      <c r="M935" s="124"/>
    </row>
    <row r="936" spans="4:13">
      <c r="D936" s="124"/>
      <c r="E936" s="153"/>
      <c r="F936" s="154"/>
      <c r="G936" s="124"/>
      <c r="H936" s="124"/>
      <c r="I936" s="124"/>
      <c r="J936" s="124"/>
      <c r="K936" s="124"/>
      <c r="L936" s="124"/>
      <c r="M936" s="124"/>
    </row>
    <row r="937" spans="4:13">
      <c r="D937" s="124"/>
      <c r="E937" s="153"/>
      <c r="F937" s="154"/>
      <c r="G937" s="124"/>
      <c r="H937" s="124"/>
      <c r="I937" s="124"/>
      <c r="J937" s="124"/>
      <c r="K937" s="124"/>
      <c r="L937" s="124"/>
      <c r="M937" s="124"/>
    </row>
    <row r="938" spans="4:13">
      <c r="D938" s="124"/>
      <c r="E938" s="153"/>
      <c r="F938" s="154"/>
      <c r="G938" s="124"/>
      <c r="H938" s="124"/>
      <c r="I938" s="124"/>
      <c r="J938" s="124"/>
      <c r="K938" s="124"/>
      <c r="L938" s="124"/>
      <c r="M938" s="124"/>
    </row>
    <row r="939" spans="4:13">
      <c r="D939" s="124"/>
      <c r="E939" s="153"/>
      <c r="F939" s="154"/>
      <c r="G939" s="124"/>
      <c r="H939" s="124"/>
      <c r="I939" s="124"/>
      <c r="J939" s="124"/>
      <c r="K939" s="124"/>
      <c r="L939" s="124"/>
      <c r="M939" s="124"/>
    </row>
    <row r="940" spans="4:13">
      <c r="D940" s="124"/>
      <c r="E940" s="153"/>
      <c r="F940" s="154"/>
      <c r="G940" s="124"/>
      <c r="H940" s="124"/>
      <c r="I940" s="124"/>
      <c r="J940" s="124"/>
      <c r="K940" s="124"/>
      <c r="L940" s="124"/>
      <c r="M940" s="124"/>
    </row>
    <row r="941" spans="4:13">
      <c r="D941" s="124"/>
      <c r="E941" s="153"/>
      <c r="F941" s="154"/>
      <c r="G941" s="124"/>
      <c r="H941" s="124"/>
      <c r="I941" s="124"/>
      <c r="J941" s="124"/>
      <c r="K941" s="124"/>
      <c r="L941" s="124"/>
      <c r="M941" s="124"/>
    </row>
    <row r="942" spans="4:13">
      <c r="D942" s="124"/>
      <c r="E942" s="153"/>
      <c r="F942" s="154"/>
      <c r="G942" s="124"/>
      <c r="H942" s="124"/>
      <c r="I942" s="124"/>
      <c r="J942" s="124"/>
      <c r="K942" s="124"/>
      <c r="L942" s="124"/>
      <c r="M942" s="124"/>
    </row>
    <row r="943" spans="4:13">
      <c r="D943" s="124"/>
      <c r="E943" s="153"/>
      <c r="F943" s="154"/>
      <c r="G943" s="124"/>
      <c r="H943" s="124"/>
      <c r="I943" s="124"/>
      <c r="J943" s="124"/>
      <c r="K943" s="124"/>
      <c r="L943" s="124"/>
      <c r="M943" s="124"/>
    </row>
    <row r="944" spans="4:13">
      <c r="D944" s="124"/>
      <c r="E944" s="153"/>
      <c r="F944" s="154"/>
      <c r="G944" s="124"/>
      <c r="H944" s="124"/>
      <c r="I944" s="124"/>
      <c r="J944" s="124"/>
      <c r="K944" s="124"/>
      <c r="L944" s="124"/>
      <c r="M944" s="124"/>
    </row>
    <row r="945" spans="4:13">
      <c r="D945" s="124"/>
      <c r="E945" s="153"/>
      <c r="F945" s="154"/>
      <c r="G945" s="124"/>
      <c r="H945" s="124"/>
      <c r="I945" s="124"/>
      <c r="J945" s="124"/>
      <c r="K945" s="124"/>
      <c r="L945" s="124"/>
      <c r="M945" s="124"/>
    </row>
    <row r="946" spans="4:13">
      <c r="D946" s="124"/>
      <c r="E946" s="153"/>
      <c r="F946" s="154"/>
      <c r="G946" s="124"/>
      <c r="H946" s="124"/>
      <c r="I946" s="124"/>
      <c r="J946" s="124"/>
      <c r="K946" s="124"/>
      <c r="L946" s="124"/>
      <c r="M946" s="124"/>
    </row>
    <row r="947" spans="4:13">
      <c r="D947" s="124"/>
      <c r="E947" s="153"/>
      <c r="F947" s="154"/>
      <c r="G947" s="124"/>
      <c r="H947" s="124"/>
      <c r="I947" s="124"/>
      <c r="J947" s="124"/>
      <c r="K947" s="124"/>
      <c r="L947" s="124"/>
      <c r="M947" s="124"/>
    </row>
    <row r="948" spans="4:13">
      <c r="D948" s="124"/>
      <c r="E948" s="153"/>
      <c r="F948" s="154"/>
      <c r="G948" s="124"/>
      <c r="H948" s="124"/>
      <c r="I948" s="124"/>
      <c r="J948" s="124"/>
      <c r="K948" s="124"/>
      <c r="L948" s="124"/>
      <c r="M948" s="124"/>
    </row>
    <row r="949" spans="4:13">
      <c r="D949" s="124"/>
      <c r="E949" s="153"/>
      <c r="F949" s="154"/>
      <c r="G949" s="124"/>
      <c r="H949" s="124"/>
      <c r="I949" s="124"/>
      <c r="J949" s="124"/>
      <c r="K949" s="124"/>
      <c r="L949" s="124"/>
      <c r="M949" s="124"/>
    </row>
    <row r="950" spans="4:13">
      <c r="D950" s="124"/>
      <c r="E950" s="153"/>
      <c r="F950" s="154"/>
      <c r="G950" s="124"/>
      <c r="H950" s="124"/>
      <c r="I950" s="124"/>
      <c r="J950" s="124"/>
      <c r="K950" s="124"/>
      <c r="L950" s="124"/>
      <c r="M950" s="124"/>
    </row>
    <row r="951" spans="4:13">
      <c r="D951" s="124"/>
      <c r="E951" s="153"/>
      <c r="F951" s="154"/>
      <c r="G951" s="124"/>
      <c r="H951" s="124"/>
      <c r="I951" s="124"/>
      <c r="J951" s="124"/>
      <c r="K951" s="124"/>
      <c r="L951" s="124"/>
      <c r="M951" s="124"/>
    </row>
    <row r="952" spans="4:13">
      <c r="D952" s="124"/>
      <c r="E952" s="153"/>
      <c r="F952" s="154"/>
      <c r="G952" s="124"/>
      <c r="H952" s="124"/>
      <c r="I952" s="124"/>
      <c r="J952" s="124"/>
      <c r="K952" s="124"/>
      <c r="L952" s="124"/>
      <c r="M952" s="124"/>
    </row>
    <row r="953" spans="4:13">
      <c r="D953" s="124"/>
      <c r="E953" s="153"/>
      <c r="F953" s="154"/>
      <c r="G953" s="124"/>
      <c r="H953" s="124"/>
      <c r="I953" s="124"/>
      <c r="J953" s="124"/>
      <c r="K953" s="124"/>
      <c r="L953" s="124"/>
      <c r="M953" s="124"/>
    </row>
    <row r="954" spans="4:13">
      <c r="D954" s="124"/>
      <c r="E954" s="153"/>
      <c r="F954" s="154"/>
      <c r="G954" s="124"/>
      <c r="H954" s="124"/>
      <c r="I954" s="124"/>
      <c r="J954" s="124"/>
      <c r="K954" s="124"/>
      <c r="L954" s="124"/>
      <c r="M954" s="124"/>
    </row>
    <row r="955" spans="4:13">
      <c r="D955" s="124"/>
      <c r="E955" s="153"/>
      <c r="F955" s="154"/>
      <c r="G955" s="124"/>
      <c r="H955" s="124"/>
      <c r="I955" s="124"/>
      <c r="J955" s="124"/>
      <c r="K955" s="124"/>
      <c r="L955" s="124"/>
      <c r="M955" s="124"/>
    </row>
    <row r="956" spans="4:13">
      <c r="D956" s="124"/>
      <c r="E956" s="153"/>
      <c r="F956" s="154"/>
      <c r="G956" s="124"/>
      <c r="H956" s="124"/>
      <c r="I956" s="124"/>
      <c r="J956" s="124"/>
      <c r="K956" s="124"/>
      <c r="L956" s="124"/>
      <c r="M956" s="124"/>
    </row>
    <row r="957" spans="4:13">
      <c r="D957" s="124"/>
      <c r="E957" s="153"/>
      <c r="F957" s="154"/>
      <c r="G957" s="124"/>
      <c r="H957" s="124"/>
      <c r="I957" s="124"/>
      <c r="J957" s="124"/>
      <c r="K957" s="124"/>
      <c r="L957" s="124"/>
      <c r="M957" s="124"/>
    </row>
    <row r="958" spans="4:13">
      <c r="D958" s="124"/>
      <c r="E958" s="153"/>
      <c r="F958" s="154"/>
      <c r="G958" s="124"/>
      <c r="H958" s="124"/>
      <c r="I958" s="124"/>
      <c r="J958" s="124"/>
      <c r="K958" s="124"/>
      <c r="L958" s="124"/>
      <c r="M958" s="124"/>
    </row>
    <row r="959" spans="4:13">
      <c r="D959" s="124"/>
      <c r="E959" s="153"/>
      <c r="F959" s="154"/>
      <c r="G959" s="124"/>
      <c r="H959" s="124"/>
      <c r="I959" s="124"/>
      <c r="J959" s="124"/>
      <c r="K959" s="124"/>
      <c r="L959" s="124"/>
      <c r="M959" s="124"/>
    </row>
    <row r="960" spans="4:13">
      <c r="D960" s="124"/>
      <c r="E960" s="153"/>
      <c r="F960" s="154"/>
      <c r="G960" s="124"/>
      <c r="H960" s="124"/>
      <c r="I960" s="124"/>
      <c r="J960" s="124"/>
      <c r="K960" s="124"/>
      <c r="L960" s="124"/>
      <c r="M960" s="124"/>
    </row>
    <row r="961" spans="4:13">
      <c r="D961" s="124"/>
      <c r="E961" s="153"/>
      <c r="F961" s="154"/>
      <c r="G961" s="124"/>
      <c r="H961" s="124"/>
      <c r="I961" s="124"/>
      <c r="J961" s="124"/>
      <c r="K961" s="124"/>
      <c r="L961" s="124"/>
      <c r="M961" s="124"/>
    </row>
    <row r="962" spans="4:13">
      <c r="D962" s="124"/>
      <c r="E962" s="153"/>
      <c r="F962" s="154"/>
      <c r="G962" s="124"/>
      <c r="H962" s="124"/>
      <c r="I962" s="124"/>
      <c r="J962" s="124"/>
      <c r="K962" s="124"/>
      <c r="L962" s="124"/>
      <c r="M962" s="124"/>
    </row>
    <row r="963" spans="4:13">
      <c r="D963" s="124"/>
      <c r="E963" s="153"/>
      <c r="F963" s="154"/>
      <c r="G963" s="124"/>
      <c r="H963" s="124"/>
      <c r="I963" s="124"/>
      <c r="J963" s="124"/>
      <c r="K963" s="124"/>
      <c r="L963" s="124"/>
      <c r="M963" s="124"/>
    </row>
    <row r="964" spans="4:13">
      <c r="D964" s="124"/>
      <c r="E964" s="153"/>
      <c r="F964" s="154"/>
      <c r="G964" s="124"/>
      <c r="H964" s="124"/>
      <c r="I964" s="124"/>
      <c r="J964" s="124"/>
      <c r="K964" s="124"/>
      <c r="L964" s="124"/>
      <c r="M964" s="124"/>
    </row>
    <row r="965" spans="4:13">
      <c r="D965" s="124"/>
      <c r="E965" s="153"/>
      <c r="F965" s="154"/>
      <c r="G965" s="124"/>
      <c r="H965" s="124"/>
      <c r="I965" s="124"/>
      <c r="J965" s="124"/>
      <c r="K965" s="124"/>
      <c r="L965" s="124"/>
      <c r="M965" s="124"/>
    </row>
    <row r="966" spans="4:13">
      <c r="D966" s="124"/>
      <c r="E966" s="153"/>
      <c r="F966" s="154"/>
      <c r="G966" s="124"/>
      <c r="H966" s="124"/>
      <c r="I966" s="124"/>
      <c r="J966" s="124"/>
      <c r="K966" s="124"/>
      <c r="L966" s="124"/>
      <c r="M966" s="124"/>
    </row>
    <row r="967" spans="4:13">
      <c r="D967" s="124"/>
      <c r="E967" s="153"/>
      <c r="F967" s="154"/>
      <c r="G967" s="124"/>
      <c r="H967" s="124"/>
      <c r="I967" s="124"/>
      <c r="J967" s="124"/>
      <c r="K967" s="124"/>
      <c r="L967" s="124"/>
      <c r="M967" s="124"/>
    </row>
    <row r="968" spans="4:13">
      <c r="D968" s="124"/>
      <c r="E968" s="153"/>
      <c r="F968" s="154"/>
      <c r="G968" s="124"/>
      <c r="H968" s="124"/>
      <c r="I968" s="124"/>
      <c r="J968" s="124"/>
      <c r="K968" s="124"/>
      <c r="L968" s="124"/>
      <c r="M968" s="124"/>
    </row>
    <row r="969" spans="4:13">
      <c r="D969" s="124"/>
      <c r="E969" s="153"/>
      <c r="F969" s="154"/>
      <c r="G969" s="124"/>
      <c r="H969" s="124"/>
      <c r="I969" s="124"/>
      <c r="J969" s="124"/>
      <c r="K969" s="124"/>
      <c r="L969" s="124"/>
      <c r="M969" s="124"/>
    </row>
    <row r="970" spans="4:13">
      <c r="D970" s="124"/>
      <c r="E970" s="153"/>
      <c r="F970" s="154"/>
      <c r="G970" s="124"/>
      <c r="H970" s="124"/>
      <c r="I970" s="124"/>
      <c r="J970" s="124"/>
      <c r="K970" s="124"/>
      <c r="L970" s="124"/>
      <c r="M970" s="124"/>
    </row>
    <row r="971" spans="4:13">
      <c r="D971" s="124"/>
      <c r="E971" s="153"/>
      <c r="F971" s="154"/>
      <c r="G971" s="124"/>
      <c r="H971" s="124"/>
      <c r="I971" s="124"/>
      <c r="J971" s="124"/>
      <c r="K971" s="124"/>
      <c r="L971" s="124"/>
      <c r="M971" s="124"/>
    </row>
    <row r="972" spans="4:13">
      <c r="D972" s="124"/>
      <c r="E972" s="153"/>
      <c r="F972" s="154"/>
      <c r="G972" s="124"/>
      <c r="H972" s="124"/>
      <c r="I972" s="124"/>
      <c r="J972" s="124"/>
      <c r="K972" s="124"/>
      <c r="L972" s="124"/>
      <c r="M972" s="124"/>
    </row>
    <row r="973" spans="4:13">
      <c r="D973" s="124"/>
      <c r="E973" s="153"/>
      <c r="F973" s="154"/>
      <c r="G973" s="124"/>
      <c r="H973" s="124"/>
      <c r="I973" s="124"/>
      <c r="J973" s="124"/>
      <c r="K973" s="124"/>
      <c r="L973" s="124"/>
      <c r="M973" s="124"/>
    </row>
    <row r="974" spans="4:13">
      <c r="D974" s="124"/>
      <c r="E974" s="153"/>
      <c r="F974" s="154"/>
      <c r="G974" s="124"/>
      <c r="H974" s="124"/>
      <c r="I974" s="124"/>
      <c r="J974" s="124"/>
      <c r="K974" s="124"/>
      <c r="L974" s="124"/>
      <c r="M974" s="124"/>
    </row>
    <row r="975" spans="4:13">
      <c r="D975" s="124"/>
      <c r="E975" s="153"/>
      <c r="F975" s="154"/>
      <c r="G975" s="124"/>
      <c r="H975" s="124"/>
      <c r="I975" s="124"/>
      <c r="J975" s="124"/>
      <c r="K975" s="124"/>
      <c r="L975" s="124"/>
      <c r="M975" s="124"/>
    </row>
    <row r="976" spans="4:13">
      <c r="D976" s="124"/>
      <c r="E976" s="153"/>
      <c r="F976" s="154"/>
      <c r="G976" s="124"/>
      <c r="H976" s="124"/>
      <c r="I976" s="124"/>
      <c r="J976" s="124"/>
      <c r="K976" s="124"/>
      <c r="L976" s="124"/>
      <c r="M976" s="124"/>
    </row>
    <row r="977" spans="4:13">
      <c r="D977" s="124"/>
      <c r="E977" s="153"/>
      <c r="F977" s="154"/>
      <c r="G977" s="124"/>
      <c r="H977" s="124"/>
      <c r="I977" s="124"/>
      <c r="J977" s="124"/>
      <c r="K977" s="124"/>
      <c r="L977" s="124"/>
      <c r="M977" s="124"/>
    </row>
    <row r="978" spans="4:13">
      <c r="D978" s="124"/>
      <c r="E978" s="153"/>
      <c r="F978" s="154"/>
      <c r="G978" s="124"/>
      <c r="H978" s="124"/>
      <c r="I978" s="124"/>
      <c r="J978" s="124"/>
      <c r="K978" s="124"/>
      <c r="L978" s="124"/>
      <c r="M978" s="124"/>
    </row>
    <row r="979" spans="4:13">
      <c r="D979" s="124"/>
      <c r="E979" s="153"/>
      <c r="F979" s="154"/>
      <c r="G979" s="124"/>
      <c r="H979" s="124"/>
      <c r="I979" s="124"/>
      <c r="J979" s="124"/>
      <c r="K979" s="124"/>
      <c r="L979" s="124"/>
      <c r="M979" s="124"/>
    </row>
    <row r="980" spans="4:13">
      <c r="D980" s="124"/>
      <c r="E980" s="153"/>
      <c r="F980" s="154"/>
      <c r="G980" s="124"/>
      <c r="H980" s="124"/>
      <c r="I980" s="124"/>
      <c r="J980" s="124"/>
      <c r="K980" s="124"/>
      <c r="L980" s="124"/>
      <c r="M980" s="124"/>
    </row>
    <row r="981" spans="4:13">
      <c r="D981" s="124"/>
      <c r="E981" s="153"/>
      <c r="F981" s="154"/>
      <c r="G981" s="124"/>
      <c r="H981" s="124"/>
      <c r="I981" s="124"/>
      <c r="J981" s="124"/>
      <c r="K981" s="124"/>
      <c r="L981" s="124"/>
      <c r="M981" s="124"/>
    </row>
    <row r="982" spans="4:13">
      <c r="D982" s="124"/>
      <c r="E982" s="153"/>
      <c r="F982" s="154"/>
      <c r="G982" s="124"/>
      <c r="H982" s="124"/>
      <c r="I982" s="124"/>
      <c r="J982" s="124"/>
      <c r="K982" s="124"/>
      <c r="L982" s="124"/>
      <c r="M982" s="124"/>
    </row>
    <row r="983" spans="4:13">
      <c r="D983" s="124"/>
      <c r="E983" s="153"/>
      <c r="F983" s="154"/>
      <c r="G983" s="124"/>
      <c r="H983" s="124"/>
      <c r="I983" s="124"/>
      <c r="J983" s="124"/>
      <c r="K983" s="124"/>
      <c r="L983" s="124"/>
      <c r="M983" s="124"/>
    </row>
    <row r="984" spans="4:13">
      <c r="D984" s="124"/>
      <c r="E984" s="153"/>
      <c r="F984" s="154"/>
      <c r="G984" s="124"/>
      <c r="H984" s="124"/>
      <c r="I984" s="124"/>
      <c r="J984" s="124"/>
      <c r="K984" s="124"/>
      <c r="L984" s="124"/>
      <c r="M984" s="124"/>
    </row>
    <row r="985" spans="4:13">
      <c r="D985" s="124"/>
      <c r="E985" s="153"/>
      <c r="F985" s="154"/>
      <c r="G985" s="124"/>
      <c r="H985" s="124"/>
      <c r="I985" s="124"/>
      <c r="J985" s="124"/>
      <c r="K985" s="124"/>
      <c r="L985" s="124"/>
      <c r="M985" s="124"/>
    </row>
    <row r="986" spans="4:13">
      <c r="D986" s="124"/>
      <c r="E986" s="153"/>
      <c r="F986" s="154"/>
      <c r="G986" s="124"/>
      <c r="H986" s="124"/>
      <c r="I986" s="124"/>
      <c r="J986" s="124"/>
      <c r="K986" s="124"/>
      <c r="L986" s="124"/>
      <c r="M986" s="124"/>
    </row>
    <row r="987" spans="4:13">
      <c r="D987" s="124"/>
      <c r="E987" s="153"/>
      <c r="F987" s="154"/>
      <c r="G987" s="124"/>
      <c r="H987" s="124"/>
      <c r="I987" s="124"/>
      <c r="J987" s="124"/>
      <c r="K987" s="124"/>
      <c r="L987" s="124"/>
      <c r="M987" s="124"/>
    </row>
    <row r="988" spans="4:13">
      <c r="D988" s="124"/>
      <c r="E988" s="153"/>
      <c r="F988" s="154"/>
      <c r="G988" s="124"/>
      <c r="H988" s="124"/>
      <c r="I988" s="124"/>
      <c r="J988" s="124"/>
      <c r="K988" s="124"/>
      <c r="L988" s="124"/>
      <c r="M988" s="124"/>
    </row>
    <row r="989" spans="4:13">
      <c r="D989" s="124"/>
      <c r="E989" s="153"/>
      <c r="F989" s="154"/>
      <c r="G989" s="124"/>
      <c r="H989" s="124"/>
      <c r="I989" s="124"/>
      <c r="J989" s="124"/>
      <c r="K989" s="124"/>
      <c r="L989" s="124"/>
      <c r="M989" s="124"/>
    </row>
    <row r="990" spans="4:13">
      <c r="D990" s="124"/>
      <c r="E990" s="153"/>
      <c r="F990" s="154"/>
      <c r="G990" s="124"/>
      <c r="H990" s="124"/>
      <c r="I990" s="124"/>
      <c r="J990" s="124"/>
      <c r="K990" s="124"/>
      <c r="L990" s="124"/>
      <c r="M990" s="124"/>
    </row>
    <row r="991" spans="4:13">
      <c r="D991" s="124"/>
      <c r="E991" s="153"/>
      <c r="F991" s="154"/>
      <c r="G991" s="124"/>
      <c r="H991" s="124"/>
      <c r="I991" s="124"/>
      <c r="J991" s="124"/>
      <c r="K991" s="124"/>
      <c r="L991" s="124"/>
      <c r="M991" s="124"/>
    </row>
    <row r="992" spans="4:13">
      <c r="D992" s="124"/>
      <c r="E992" s="153"/>
      <c r="F992" s="154"/>
      <c r="G992" s="124"/>
      <c r="H992" s="124"/>
      <c r="I992" s="124"/>
      <c r="J992" s="124"/>
      <c r="K992" s="124"/>
      <c r="L992" s="124"/>
      <c r="M992" s="124"/>
    </row>
    <row r="993" spans="4:13">
      <c r="D993" s="124"/>
      <c r="E993" s="153"/>
      <c r="F993" s="154"/>
      <c r="G993" s="124"/>
      <c r="H993" s="124"/>
      <c r="I993" s="124"/>
      <c r="J993" s="124"/>
      <c r="K993" s="124"/>
      <c r="L993" s="124"/>
      <c r="M993" s="124"/>
    </row>
    <row r="994" spans="4:13">
      <c r="D994" s="124"/>
      <c r="E994" s="153"/>
      <c r="F994" s="154"/>
      <c r="G994" s="124"/>
      <c r="H994" s="124"/>
      <c r="I994" s="124"/>
      <c r="J994" s="124"/>
      <c r="K994" s="124"/>
      <c r="L994" s="124"/>
      <c r="M994" s="124"/>
    </row>
    <row r="995" spans="4:13">
      <c r="D995" s="124"/>
      <c r="E995" s="153"/>
      <c r="F995" s="154"/>
      <c r="G995" s="124"/>
      <c r="H995" s="124"/>
      <c r="I995" s="124"/>
      <c r="J995" s="124"/>
      <c r="K995" s="124"/>
      <c r="L995" s="124"/>
      <c r="M995" s="124"/>
    </row>
    <row r="996" spans="4:13">
      <c r="D996" s="124"/>
      <c r="E996" s="153"/>
      <c r="F996" s="154"/>
      <c r="G996" s="124"/>
      <c r="H996" s="124"/>
      <c r="I996" s="124"/>
      <c r="J996" s="124"/>
      <c r="K996" s="124"/>
      <c r="L996" s="124"/>
      <c r="M996" s="124"/>
    </row>
    <row r="997" spans="4:13">
      <c r="D997" s="124"/>
      <c r="E997" s="153"/>
      <c r="F997" s="154"/>
      <c r="G997" s="124"/>
      <c r="H997" s="124"/>
      <c r="I997" s="124"/>
      <c r="J997" s="124"/>
      <c r="K997" s="124"/>
      <c r="L997" s="124"/>
      <c r="M997" s="124"/>
    </row>
    <row r="998" spans="4:13">
      <c r="D998" s="124"/>
      <c r="E998" s="153"/>
      <c r="F998" s="154"/>
      <c r="G998" s="124"/>
      <c r="H998" s="124"/>
      <c r="I998" s="124"/>
      <c r="J998" s="124"/>
      <c r="K998" s="124"/>
      <c r="L998" s="124"/>
      <c r="M998" s="124"/>
    </row>
    <row r="999" spans="4:13">
      <c r="D999" s="124"/>
      <c r="E999" s="153"/>
      <c r="F999" s="154"/>
      <c r="G999" s="124"/>
      <c r="H999" s="124"/>
      <c r="I999" s="124"/>
      <c r="J999" s="124"/>
      <c r="K999" s="124"/>
      <c r="L999" s="124"/>
      <c r="M999" s="124"/>
    </row>
    <row r="1000" spans="4:13">
      <c r="D1000" s="124"/>
      <c r="E1000" s="153"/>
      <c r="F1000" s="154"/>
      <c r="G1000" s="124"/>
      <c r="H1000" s="124"/>
      <c r="I1000" s="124"/>
      <c r="J1000" s="124"/>
      <c r="K1000" s="124"/>
      <c r="L1000" s="124"/>
      <c r="M1000" s="124"/>
    </row>
    <row r="1001" spans="4:13">
      <c r="D1001" s="124"/>
      <c r="E1001" s="153"/>
      <c r="F1001" s="154"/>
      <c r="G1001" s="124"/>
      <c r="H1001" s="124"/>
      <c r="I1001" s="124"/>
      <c r="J1001" s="124"/>
      <c r="K1001" s="124"/>
      <c r="L1001" s="124"/>
      <c r="M1001" s="124"/>
    </row>
    <row r="1002" spans="4:13">
      <c r="D1002" s="124"/>
      <c r="E1002" s="153"/>
      <c r="F1002" s="154"/>
      <c r="G1002" s="124"/>
      <c r="H1002" s="124"/>
      <c r="I1002" s="124"/>
      <c r="J1002" s="124"/>
      <c r="K1002" s="124"/>
      <c r="L1002" s="124"/>
      <c r="M1002" s="124"/>
    </row>
    <row r="1003" spans="4:13">
      <c r="D1003" s="124"/>
      <c r="E1003" s="153"/>
      <c r="F1003" s="154"/>
      <c r="G1003" s="124"/>
      <c r="H1003" s="124"/>
      <c r="I1003" s="124"/>
      <c r="J1003" s="124"/>
      <c r="K1003" s="124"/>
      <c r="L1003" s="124"/>
      <c r="M1003" s="124"/>
    </row>
    <row r="1004" spans="4:13">
      <c r="D1004" s="124"/>
      <c r="E1004" s="153"/>
      <c r="F1004" s="154"/>
      <c r="G1004" s="124"/>
      <c r="H1004" s="124"/>
      <c r="I1004" s="124"/>
      <c r="J1004" s="124"/>
      <c r="K1004" s="124"/>
      <c r="L1004" s="124"/>
      <c r="M1004" s="124"/>
    </row>
    <row r="1005" spans="4:13">
      <c r="D1005" s="124"/>
      <c r="E1005" s="153"/>
      <c r="F1005" s="154"/>
      <c r="G1005" s="124"/>
      <c r="H1005" s="124"/>
      <c r="I1005" s="124"/>
      <c r="J1005" s="124"/>
      <c r="K1005" s="124"/>
      <c r="L1005" s="124"/>
      <c r="M1005" s="124"/>
    </row>
    <row r="1006" spans="4:13">
      <c r="D1006" s="124"/>
      <c r="E1006" s="153"/>
      <c r="F1006" s="154"/>
      <c r="G1006" s="124"/>
      <c r="H1006" s="124"/>
      <c r="I1006" s="124"/>
      <c r="J1006" s="124"/>
      <c r="K1006" s="124"/>
      <c r="L1006" s="124"/>
      <c r="M1006" s="124"/>
    </row>
    <row r="1007" spans="4:13">
      <c r="D1007" s="124"/>
      <c r="E1007" s="153"/>
      <c r="F1007" s="154"/>
      <c r="G1007" s="124"/>
      <c r="H1007" s="124"/>
      <c r="I1007" s="124"/>
      <c r="J1007" s="124"/>
      <c r="K1007" s="124"/>
      <c r="L1007" s="124"/>
      <c r="M1007" s="124"/>
    </row>
    <row r="1008" spans="4:13">
      <c r="D1008" s="124"/>
      <c r="E1008" s="153"/>
      <c r="F1008" s="154"/>
      <c r="G1008" s="124"/>
      <c r="H1008" s="124"/>
      <c r="I1008" s="124"/>
      <c r="J1008" s="124"/>
      <c r="K1008" s="124"/>
      <c r="L1008" s="124"/>
      <c r="M1008" s="124"/>
    </row>
    <row r="1009" spans="4:13">
      <c r="D1009" s="124"/>
      <c r="E1009" s="153"/>
      <c r="F1009" s="154"/>
      <c r="G1009" s="124"/>
      <c r="H1009" s="124"/>
      <c r="I1009" s="124"/>
      <c r="J1009" s="124"/>
      <c r="K1009" s="124"/>
      <c r="L1009" s="124"/>
      <c r="M1009" s="124"/>
    </row>
    <row r="1010" spans="4:13">
      <c r="D1010" s="124"/>
      <c r="E1010" s="153"/>
      <c r="F1010" s="154"/>
      <c r="G1010" s="124"/>
      <c r="H1010" s="124"/>
      <c r="I1010" s="124"/>
      <c r="J1010" s="124"/>
      <c r="K1010" s="124"/>
      <c r="L1010" s="124"/>
      <c r="M1010" s="124"/>
    </row>
    <row r="1011" spans="4:13">
      <c r="D1011" s="124"/>
      <c r="E1011" s="153"/>
      <c r="F1011" s="154"/>
      <c r="G1011" s="124"/>
      <c r="H1011" s="124"/>
      <c r="I1011" s="124"/>
      <c r="J1011" s="124"/>
      <c r="K1011" s="124"/>
      <c r="L1011" s="124"/>
      <c r="M1011" s="124"/>
    </row>
    <row r="1012" spans="4:13">
      <c r="D1012" s="124"/>
      <c r="E1012" s="153"/>
      <c r="F1012" s="154"/>
      <c r="G1012" s="124"/>
      <c r="H1012" s="124"/>
      <c r="I1012" s="124"/>
      <c r="J1012" s="124"/>
      <c r="K1012" s="124"/>
      <c r="L1012" s="124"/>
      <c r="M1012" s="124"/>
    </row>
    <row r="1013" spans="4:13">
      <c r="D1013" s="124"/>
      <c r="E1013" s="153"/>
      <c r="F1013" s="154"/>
      <c r="G1013" s="124"/>
      <c r="H1013" s="124"/>
      <c r="I1013" s="124"/>
      <c r="J1013" s="124"/>
      <c r="K1013" s="124"/>
      <c r="L1013" s="124"/>
      <c r="M1013" s="124"/>
    </row>
    <row r="1014" spans="4:13">
      <c r="D1014" s="124"/>
      <c r="E1014" s="153"/>
      <c r="F1014" s="154"/>
      <c r="G1014" s="124"/>
      <c r="H1014" s="124"/>
      <c r="I1014" s="124"/>
      <c r="J1014" s="124"/>
      <c r="K1014" s="124"/>
      <c r="L1014" s="124"/>
      <c r="M1014" s="124"/>
    </row>
    <row r="1015" spans="4:13">
      <c r="D1015" s="124"/>
      <c r="E1015" s="153"/>
      <c r="F1015" s="154"/>
      <c r="G1015" s="124"/>
      <c r="H1015" s="124"/>
      <c r="I1015" s="124"/>
      <c r="J1015" s="124"/>
      <c r="K1015" s="124"/>
      <c r="L1015" s="124"/>
      <c r="M1015" s="124"/>
    </row>
    <row r="1016" spans="4:13">
      <c r="D1016" s="124"/>
      <c r="E1016" s="153"/>
      <c r="F1016" s="154"/>
      <c r="G1016" s="124"/>
      <c r="H1016" s="124"/>
      <c r="I1016" s="124"/>
      <c r="J1016" s="124"/>
      <c r="K1016" s="124"/>
      <c r="L1016" s="124"/>
      <c r="M1016" s="124"/>
    </row>
    <row r="1017" spans="4:13">
      <c r="D1017" s="124"/>
      <c r="E1017" s="153"/>
      <c r="F1017" s="154"/>
      <c r="G1017" s="124"/>
      <c r="H1017" s="124"/>
      <c r="I1017" s="124"/>
      <c r="J1017" s="124"/>
      <c r="K1017" s="124"/>
      <c r="L1017" s="124"/>
      <c r="M1017" s="124"/>
    </row>
    <row r="1018" spans="4:13">
      <c r="D1018" s="124"/>
      <c r="E1018" s="153"/>
      <c r="F1018" s="154"/>
      <c r="G1018" s="124"/>
      <c r="H1018" s="124"/>
      <c r="I1018" s="124"/>
      <c r="J1018" s="124"/>
      <c r="K1018" s="124"/>
      <c r="L1018" s="124"/>
      <c r="M1018" s="124"/>
    </row>
    <row r="1019" spans="4:13">
      <c r="D1019" s="124"/>
      <c r="E1019" s="153"/>
      <c r="F1019" s="154"/>
      <c r="G1019" s="124"/>
      <c r="H1019" s="124"/>
      <c r="I1019" s="124"/>
      <c r="J1019" s="124"/>
      <c r="K1019" s="124"/>
      <c r="L1019" s="124"/>
      <c r="M1019" s="124"/>
    </row>
  </sheetData>
  <autoFilter ref="A2:O62" xr:uid="{00000000-0009-0000-0000-000009000000}"/>
  <mergeCells count="1">
    <mergeCell ref="A1:M1"/>
  </mergeCells>
  <conditionalFormatting sqref="A12:A20">
    <cfRule type="expression" dxfId="3660" priority="1075">
      <formula>AND($L12="EM ATRASO",ISBLANK($M12)=TRUE())</formula>
    </cfRule>
    <cfRule type="expression" dxfId="3659" priority="1076">
      <formula>AND($L12="SIM",ISBLANK($M12)=TRUE())</formula>
    </cfRule>
  </conditionalFormatting>
  <conditionalFormatting sqref="A13:A17">
    <cfRule type="expression" dxfId="3658" priority="848">
      <formula>AND($L13="SIM",ISBLANK($M13)=TRUE())</formula>
    </cfRule>
    <cfRule type="expression" dxfId="3657" priority="847">
      <formula>AND($L13="EM ATRASO",ISBLANK($M13)=TRUE())</formula>
    </cfRule>
  </conditionalFormatting>
  <conditionalFormatting sqref="A13:A18">
    <cfRule type="expression" dxfId="3656" priority="844">
      <formula>AND($L13="SIM",ISBLANK($M13)=TRUE())</formula>
    </cfRule>
    <cfRule type="expression" dxfId="3655" priority="843">
      <formula>AND($L13="EM ATRASO",ISBLANK($M13)=TRUE())</formula>
    </cfRule>
  </conditionalFormatting>
  <conditionalFormatting sqref="A13:A19">
    <cfRule type="expression" dxfId="3654" priority="2905">
      <formula>AND($L13="SIM",ISBLANK($M13)=TRUE())</formula>
    </cfRule>
    <cfRule type="expression" dxfId="3653" priority="2904">
      <formula>AND($L13="EM ATRASO",ISBLANK($M13)=TRUE())</formula>
    </cfRule>
  </conditionalFormatting>
  <conditionalFormatting sqref="A14:A24">
    <cfRule type="expression" dxfId="3652" priority="3011">
      <formula>AND($L14="SIM",ISBLANK($M14)=TRUE())</formula>
    </cfRule>
    <cfRule type="expression" dxfId="3651" priority="3010">
      <formula>AND($L14="EM ATRASO",ISBLANK($M14)=TRUE())</formula>
    </cfRule>
  </conditionalFormatting>
  <conditionalFormatting sqref="A17:A20">
    <cfRule type="expression" dxfId="3650" priority="2903">
      <formula>AND($L17="SIM",ISBLANK($M17)=TRUE())</formula>
    </cfRule>
    <cfRule type="expression" dxfId="3649" priority="2902">
      <formula>AND($L17="EM ATRASO",ISBLANK($M17)=TRUE())</formula>
    </cfRule>
  </conditionalFormatting>
  <conditionalFormatting sqref="A18:A20">
    <cfRule type="expression" dxfId="3648" priority="724">
      <formula>AND($L18="SIM",ISBLANK($M18)=TRUE())</formula>
    </cfRule>
    <cfRule type="expression" dxfId="3647" priority="723">
      <formula>AND($L18="EM ATRASO",ISBLANK($M18)=TRUE())</formula>
    </cfRule>
    <cfRule type="expression" dxfId="3646" priority="726">
      <formula>AND($L18="SIM",ISBLANK($M18)=TRUE())</formula>
    </cfRule>
    <cfRule type="expression" dxfId="3645" priority="725">
      <formula>AND($L18="EM ATRASO",ISBLANK($M18)=TRUE())</formula>
    </cfRule>
  </conditionalFormatting>
  <conditionalFormatting sqref="A22:A29">
    <cfRule type="expression" dxfId="3644" priority="648">
      <formula>AND($L22="SIM",ISBLANK($M22)=TRUE())</formula>
    </cfRule>
    <cfRule type="expression" dxfId="3643" priority="647">
      <formula>AND($L22="EM ATRASO",ISBLANK($M22)=TRUE())</formula>
    </cfRule>
    <cfRule type="expression" dxfId="3642" priority="651">
      <formula>AND($L22="EM ATRASO",ISBLANK($M22)=TRUE())</formula>
    </cfRule>
    <cfRule type="expression" dxfId="3641" priority="654">
      <formula>AND($L22="SIM",ISBLANK($M22)=TRUE())</formula>
    </cfRule>
    <cfRule type="expression" dxfId="3640" priority="653">
      <formula>AND($L22="EM ATRASO",ISBLANK($M22)=TRUE())</formula>
    </cfRule>
    <cfRule type="expression" dxfId="3639" priority="652">
      <formula>AND($L22="SIM",ISBLANK($M22)=TRUE())</formula>
    </cfRule>
    <cfRule type="expression" dxfId="3638" priority="650">
      <formula>AND($L22="SIM",ISBLANK($M22)=TRUE())</formula>
    </cfRule>
    <cfRule type="expression" dxfId="3637" priority="649">
      <formula>AND($L22="EM ATRASO",ISBLANK($M22)=TRUE())</formula>
    </cfRule>
  </conditionalFormatting>
  <conditionalFormatting sqref="A22:A30">
    <cfRule type="expression" dxfId="3636" priority="655">
      <formula>AND($L22="EM ATRASO",ISBLANK($M22)=TRUE())</formula>
    </cfRule>
    <cfRule type="expression" dxfId="3635" priority="656">
      <formula>AND($L22="SIM",ISBLANK($M22)=TRUE())</formula>
    </cfRule>
  </conditionalFormatting>
  <conditionalFormatting sqref="A23">
    <cfRule type="expression" dxfId="3634" priority="2859">
      <formula>AND($L23="SIM",ISBLANK($M23)=TRUE())</formula>
    </cfRule>
    <cfRule type="expression" dxfId="3633" priority="2858">
      <formula>AND($L23="EM ATRASO",ISBLANK($M23)=TRUE())</formula>
    </cfRule>
  </conditionalFormatting>
  <conditionalFormatting sqref="A23:A24">
    <cfRule type="expression" dxfId="3632" priority="2151">
      <formula>AND($L23="SIM",ISBLANK($M23)=TRUE())</formula>
    </cfRule>
    <cfRule type="expression" dxfId="3631" priority="2150">
      <formula>AND($L23="EM ATRASO",ISBLANK($M23)=TRUE())</formula>
    </cfRule>
  </conditionalFormatting>
  <conditionalFormatting sqref="A23:A30">
    <cfRule type="expression" dxfId="3630" priority="2057">
      <formula>AND($L23="SIM",ISBLANK($M23)=TRUE())</formula>
    </cfRule>
    <cfRule type="expression" dxfId="3629" priority="2056">
      <formula>AND($L23="EM ATRASO",ISBLANK($M23)=TRUE())</formula>
    </cfRule>
  </conditionalFormatting>
  <conditionalFormatting sqref="A25:A29">
    <cfRule type="expression" dxfId="3628" priority="2855">
      <formula>AND($L25="SIM",ISBLANK($M25)=TRUE())</formula>
    </cfRule>
    <cfRule type="expression" dxfId="3627" priority="2854">
      <formula>AND($L25="EM ATRASO",ISBLANK($M25)=TRUE())</formula>
    </cfRule>
  </conditionalFormatting>
  <conditionalFormatting sqref="A27:A29">
    <cfRule type="expression" dxfId="3626" priority="2840">
      <formula>AND($L27="EM ATRASO",ISBLANK($M27)=TRUE())</formula>
    </cfRule>
    <cfRule type="expression" dxfId="3625" priority="2841">
      <formula>AND($L27="SIM",ISBLANK($M27)=TRUE())</formula>
    </cfRule>
  </conditionalFormatting>
  <conditionalFormatting sqref="A28:A29">
    <cfRule type="expression" dxfId="3624" priority="2148">
      <formula>AND($L28="EM ATRASO",ISBLANK($M28)=TRUE())</formula>
    </cfRule>
    <cfRule type="expression" dxfId="3623" priority="2149">
      <formula>AND($L28="SIM",ISBLANK($M28)=TRUE())</formula>
    </cfRule>
  </conditionalFormatting>
  <conditionalFormatting sqref="A29">
    <cfRule type="expression" dxfId="3622" priority="2838">
      <formula>AND($L29="EM ATRASO",ISBLANK($M29)=TRUE())</formula>
    </cfRule>
    <cfRule type="expression" dxfId="3621" priority="2839">
      <formula>AND($L29="SIM",ISBLANK($M29)=TRUE())</formula>
    </cfRule>
  </conditionalFormatting>
  <conditionalFormatting sqref="A30">
    <cfRule type="expression" dxfId="3620" priority="2036">
      <formula>AND($L30="EM ATRASO",ISBLANK($M30)=TRUE())</formula>
    </cfRule>
    <cfRule type="expression" dxfId="3619" priority="2037">
      <formula>AND($L30="SIM",ISBLANK($M30)=TRUE())</formula>
    </cfRule>
    <cfRule type="expression" dxfId="3618" priority="2055">
      <formula>AND($L30="SIM",ISBLANK($M30)=TRUE())</formula>
    </cfRule>
    <cfRule type="expression" dxfId="3617" priority="2054">
      <formula>AND($L30="EM ATRASO",ISBLANK($M30)=TRUE())</formula>
    </cfRule>
  </conditionalFormatting>
  <conditionalFormatting sqref="A31">
    <cfRule type="expression" dxfId="3616" priority="442">
      <formula>AND($L31="SIM",ISBLANK($M31)=TRUE())</formula>
    </cfRule>
    <cfRule type="expression" dxfId="3615" priority="441">
      <formula>AND($L31="EM ATRASO",ISBLANK($M31)=TRUE())</formula>
    </cfRule>
  </conditionalFormatting>
  <conditionalFormatting sqref="A31:A34">
    <cfRule type="expression" dxfId="3614" priority="418">
      <formula>AND($L31="SIM",ISBLANK($M31)=TRUE())</formula>
    </cfRule>
    <cfRule type="expression" dxfId="3613" priority="419">
      <formula>AND($L31="EM ATRASO",ISBLANK($M31)=TRUE())</formula>
    </cfRule>
    <cfRule type="expression" dxfId="3612" priority="420">
      <formula>AND($L31="SIM",ISBLANK($M31)=TRUE())</formula>
    </cfRule>
    <cfRule type="expression" dxfId="3611" priority="421">
      <formula>AND($L31="EM ATRASO",ISBLANK($M31)=TRUE())</formula>
    </cfRule>
    <cfRule type="expression" dxfId="3610" priority="433">
      <formula>AND($L31="EM ATRASO",ISBLANK($M31)=TRUE())</formula>
    </cfRule>
    <cfRule type="expression" dxfId="3609" priority="422">
      <formula>AND($L31="SIM",ISBLANK($M31)=TRUE())</formula>
    </cfRule>
    <cfRule type="expression" dxfId="3608" priority="417">
      <formula>AND($L31="EM ATRASO",ISBLANK($M31)=TRUE())</formula>
    </cfRule>
    <cfRule type="expression" dxfId="3607" priority="434">
      <formula>AND($L31="SIM",ISBLANK($M31)=TRUE())</formula>
    </cfRule>
    <cfRule type="expression" dxfId="3606" priority="416">
      <formula>AND($L31="SIM",ISBLANK($M31)=TRUE())</formula>
    </cfRule>
    <cfRule type="expression" dxfId="3605" priority="415">
      <formula>AND($L31="EM ATRASO",ISBLANK($M31)=TRUE())</formula>
    </cfRule>
    <cfRule type="expression" dxfId="3604" priority="414">
      <formula>AND($L31="SIM",ISBLANK($M31)=TRUE())</formula>
    </cfRule>
    <cfRule type="expression" dxfId="3603" priority="413">
      <formula>AND($L31="EM ATRASO",ISBLANK($M31)=TRUE())</formula>
    </cfRule>
  </conditionalFormatting>
  <conditionalFormatting sqref="A31:A40">
    <cfRule type="expression" dxfId="3602" priority="440">
      <formula>AND($L31="SIM",ISBLANK($M31)=TRUE())</formula>
    </cfRule>
    <cfRule type="expression" dxfId="3601" priority="439">
      <formula>AND($L31="EM ATRASO",ISBLANK($M31)=TRUE())</formula>
    </cfRule>
  </conditionalFormatting>
  <conditionalFormatting sqref="A31:A45">
    <cfRule type="expression" dxfId="3600" priority="354">
      <formula>AND($L31="SIM",ISBLANK($M31)=TRUE())</formula>
    </cfRule>
    <cfRule type="expression" dxfId="3599" priority="353">
      <formula>AND($L31="EM ATRASO",ISBLANK($M31)=TRUE())</formula>
    </cfRule>
  </conditionalFormatting>
  <conditionalFormatting sqref="A32:A34">
    <cfRule type="expression" dxfId="3598" priority="427">
      <formula>AND($L32="EM ATRASO",ISBLANK($M32)=TRUE())</formula>
    </cfRule>
    <cfRule type="expression" dxfId="3597" priority="428">
      <formula>AND($L32="SIM",ISBLANK($M32)=TRUE())</formula>
    </cfRule>
  </conditionalFormatting>
  <conditionalFormatting sqref="A33:A34">
    <cfRule type="expression" dxfId="3596" priority="423">
      <formula>AND($L33="EM ATRASO",ISBLANK($M33)=TRUE())</formula>
    </cfRule>
    <cfRule type="expression" dxfId="3595" priority="424">
      <formula>AND($L33="SIM",ISBLANK($M33)=TRUE())</formula>
    </cfRule>
  </conditionalFormatting>
  <conditionalFormatting sqref="A34">
    <cfRule type="expression" dxfId="3594" priority="425">
      <formula>AND($L34="EM ATRASO",ISBLANK($M34)=TRUE())</formula>
    </cfRule>
    <cfRule type="expression" dxfId="3593" priority="426">
      <formula>AND($L34="SIM",ISBLANK($M34)=TRUE())</formula>
    </cfRule>
  </conditionalFormatting>
  <conditionalFormatting sqref="A35:A36">
    <cfRule type="expression" dxfId="3592" priority="349">
      <formula>AND($L35="EM ATRASO",ISBLANK($M35)=TRUE())</formula>
    </cfRule>
    <cfRule type="expression" dxfId="3591" priority="350">
      <formula>AND($L35="SIM",ISBLANK($M35)=TRUE())</formula>
    </cfRule>
  </conditionalFormatting>
  <conditionalFormatting sqref="A36">
    <cfRule type="expression" dxfId="3590" priority="347">
      <formula>AND($L36="EM ATRASO",ISBLANK($M36)=TRUE())</formula>
    </cfRule>
    <cfRule type="expression" dxfId="3589" priority="348">
      <formula>AND($L36="SIM",ISBLANK($M36)=TRUE())</formula>
    </cfRule>
  </conditionalFormatting>
  <conditionalFormatting sqref="A36:A40">
    <cfRule type="expression" dxfId="3588" priority="2990">
      <formula>AND($L36="EM ATRASO",ISBLANK($M36)=TRUE())</formula>
    </cfRule>
    <cfRule type="expression" dxfId="3587" priority="2991">
      <formula>AND($L36="SIM",ISBLANK($M36)=TRUE())</formula>
    </cfRule>
    <cfRule type="expression" dxfId="3586" priority="2827">
      <formula>AND($L36="SIM",ISBLANK($M36)=TRUE())</formula>
    </cfRule>
    <cfRule type="expression" dxfId="3585" priority="2826">
      <formula>AND($L36="EM ATRASO",ISBLANK($M36)=TRUE())</formula>
    </cfRule>
  </conditionalFormatting>
  <conditionalFormatting sqref="A38:A40">
    <cfRule type="expression" dxfId="3584" priority="2988">
      <formula>AND($L38="EM ATRASO",ISBLANK($M38)=TRUE())</formula>
    </cfRule>
    <cfRule type="expression" dxfId="3583" priority="2989">
      <formula>AND($L38="SIM",ISBLANK($M38)=TRUE())</formula>
    </cfRule>
  </conditionalFormatting>
  <conditionalFormatting sqref="A39:A45">
    <cfRule type="expression" dxfId="3582" priority="2986">
      <formula>AND($L39="EM ATRASO",ISBLANK($M39)=TRUE())</formula>
    </cfRule>
    <cfRule type="expression" dxfId="3581" priority="2987">
      <formula>AND($L39="SIM",ISBLANK($M39)=TRUE())</formula>
    </cfRule>
  </conditionalFormatting>
  <conditionalFormatting sqref="A41:A45">
    <cfRule type="expression" dxfId="3580" priority="2984">
      <formula>AND($L41="EM ATRASO",ISBLANK($M41)=TRUE())</formula>
    </cfRule>
    <cfRule type="expression" dxfId="3579" priority="2985">
      <formula>AND($L41="SIM",ISBLANK($M41)=TRUE())</formula>
    </cfRule>
  </conditionalFormatting>
  <conditionalFormatting sqref="A42:A45">
    <cfRule type="expression" dxfId="3578" priority="2983">
      <formula>AND($L42="SIM",ISBLANK($M42)=TRUE())</formula>
    </cfRule>
    <cfRule type="expression" dxfId="3577" priority="2982">
      <formula>AND($L42="EM ATRASO",ISBLANK($M42)=TRUE())</formula>
    </cfRule>
  </conditionalFormatting>
  <conditionalFormatting sqref="A43:A45">
    <cfRule type="expression" dxfId="3576" priority="2805">
      <formula>AND($L43="SIM",ISBLANK($M43)=TRUE())</formula>
    </cfRule>
    <cfRule type="expression" dxfId="3575" priority="2804">
      <formula>AND($L43="EM ATRASO",ISBLANK($M43)=TRUE())</formula>
    </cfRule>
  </conditionalFormatting>
  <conditionalFormatting sqref="A43:A51">
    <cfRule type="expression" dxfId="3574" priority="2795">
      <formula>AND($L43="SIM",ISBLANK($M43)=TRUE())</formula>
    </cfRule>
    <cfRule type="expression" dxfId="3573" priority="2794">
      <formula>AND($L43="EM ATRASO",ISBLANK($M43)=TRUE())</formula>
    </cfRule>
    <cfRule type="expression" dxfId="3572" priority="2796">
      <formula>AND($L43="EM ATRASO",ISBLANK($M43)=TRUE())</formula>
    </cfRule>
    <cfRule type="expression" dxfId="3571" priority="2797">
      <formula>AND($L43="SIM",ISBLANK($M43)=TRUE())</formula>
    </cfRule>
  </conditionalFormatting>
  <conditionalFormatting sqref="A44:A45">
    <cfRule type="expression" dxfId="3570" priority="2980">
      <formula>AND($L44="EM ATRASO",ISBLANK($M44)=TRUE())</formula>
    </cfRule>
    <cfRule type="expression" dxfId="3569" priority="2981">
      <formula>AND($L44="SIM",ISBLANK($M44)=TRUE())</formula>
    </cfRule>
  </conditionalFormatting>
  <conditionalFormatting sqref="A44:A48">
    <cfRule type="expression" dxfId="3568" priority="2799">
      <formula>AND($L44="SIM",ISBLANK($M44)=TRUE())</formula>
    </cfRule>
    <cfRule type="expression" dxfId="3567" priority="2798">
      <formula>AND($L44="EM ATRASO",ISBLANK($M44)=TRUE())</formula>
    </cfRule>
  </conditionalFormatting>
  <conditionalFormatting sqref="A45:A54">
    <cfRule type="expression" dxfId="3566" priority="3103">
      <formula>AND($L45="SIM",ISBLANK($M45)=TRUE())</formula>
    </cfRule>
    <cfRule type="expression" dxfId="3565" priority="3102">
      <formula>AND($L45="EM ATRASO",ISBLANK($M45)=TRUE())</formula>
    </cfRule>
  </conditionalFormatting>
  <conditionalFormatting sqref="A47">
    <cfRule type="expression" dxfId="3564" priority="192">
      <formula>AND($L47="SIM",ISBLANK($M47)=TRUE())</formula>
    </cfRule>
    <cfRule type="expression" dxfId="3563" priority="191">
      <formula>AND($L47="EM ATRASO",ISBLANK($M47)=TRUE())</formula>
    </cfRule>
    <cfRule type="expression" dxfId="3562" priority="190">
      <formula>AND($L47="SIM",ISBLANK($M47)=TRUE())</formula>
    </cfRule>
    <cfRule type="expression" dxfId="3561" priority="189">
      <formula>AND($L47="EM ATRASO",ISBLANK($M47)=TRUE())</formula>
    </cfRule>
  </conditionalFormatting>
  <conditionalFormatting sqref="A47:A51">
    <cfRule type="expression" dxfId="3560" priority="1696">
      <formula>AND($L47="EM ATRASO",ISBLANK($M47)=TRUE())</formula>
    </cfRule>
    <cfRule type="expression" dxfId="3559" priority="1697">
      <formula>AND($L47="SIM",ISBLANK($M47)=TRUE())</formula>
    </cfRule>
    <cfRule type="expression" dxfId="3558" priority="1698">
      <formula>AND($L47="EM ATRASO",ISBLANK($M47)=TRUE())</formula>
    </cfRule>
    <cfRule type="expression" dxfId="3557" priority="1699">
      <formula>AND($L47="SIM",ISBLANK($M47)=TRUE())</formula>
    </cfRule>
  </conditionalFormatting>
  <conditionalFormatting sqref="A49:A51">
    <cfRule type="expression" dxfId="3556" priority="2758">
      <formula>AND($L49="EM ATRASO",ISBLANK($M49)=TRUE())</formula>
    </cfRule>
    <cfRule type="expression" dxfId="3555" priority="2757">
      <formula>AND($L49="SIM",ISBLANK($M49)=TRUE())</formula>
    </cfRule>
    <cfRule type="expression" dxfId="3554" priority="2756">
      <formula>AND($L49="EM ATRASO",ISBLANK($M49)=TRUE())</formula>
    </cfRule>
    <cfRule type="expression" dxfId="3553" priority="2759">
      <formula>AND($L49="SIM",ISBLANK($M49)=TRUE())</formula>
    </cfRule>
  </conditionalFormatting>
  <conditionalFormatting sqref="A50:A51">
    <cfRule type="expression" dxfId="3552" priority="1618">
      <formula>AND($L50="SIM",ISBLANK($M50)=TRUE())</formula>
    </cfRule>
    <cfRule type="expression" dxfId="3551" priority="1617">
      <formula>AND($L50="EM ATRASO",ISBLANK($M50)=TRUE())</formula>
    </cfRule>
    <cfRule type="expression" dxfId="3550" priority="1616">
      <formula>AND($L50="SIM",ISBLANK($M50)=TRUE())</formula>
    </cfRule>
    <cfRule type="expression" dxfId="3549" priority="1615">
      <formula>AND($L50="EM ATRASO",ISBLANK($M50)=TRUE())</formula>
    </cfRule>
    <cfRule type="expression" dxfId="3548" priority="1681">
      <formula>AND($L50="SIM",ISBLANK($M50)=TRUE())</formula>
    </cfRule>
    <cfRule type="expression" dxfId="3547" priority="1644">
      <formula>AND($L50="EM ATRASO",ISBLANK($M50)=TRUE())</formula>
    </cfRule>
    <cfRule type="expression" dxfId="3546" priority="1626">
      <formula>AND($L50="SIM",ISBLANK($M50)=TRUE())</formula>
    </cfRule>
    <cfRule type="expression" dxfId="3545" priority="1625">
      <formula>AND($L50="EM ATRASO",ISBLANK($M50)=TRUE())</formula>
    </cfRule>
    <cfRule type="expression" dxfId="3544" priority="1624">
      <formula>AND($L50="SIM",ISBLANK($M50)=TRUE())</formula>
    </cfRule>
    <cfRule type="expression" dxfId="3543" priority="1623">
      <formula>AND($L50="EM ATRASO",ISBLANK($M50)=TRUE())</formula>
    </cfRule>
    <cfRule type="expression" dxfId="3542" priority="1692">
      <formula>AND($L50="EM ATRASO",ISBLANK($M50)=TRUE())</formula>
    </cfRule>
    <cfRule type="expression" dxfId="3541" priority="1693">
      <formula>AND($L50="SIM",ISBLANK($M50)=TRUE())</formula>
    </cfRule>
    <cfRule type="expression" dxfId="3540" priority="1622">
      <formula>AND($L50="SIM",ISBLANK($M50)=TRUE())</formula>
    </cfRule>
    <cfRule type="expression" dxfId="3539" priority="1621">
      <formula>AND($L50="EM ATRASO",ISBLANK($M50)=TRUE())</formula>
    </cfRule>
    <cfRule type="expression" dxfId="3538" priority="1620">
      <formula>AND($L50="SIM",ISBLANK($M50)=TRUE())</formula>
    </cfRule>
    <cfRule type="expression" dxfId="3537" priority="1645">
      <formula>AND($L50="SIM",ISBLANK($M50)=TRUE())</formula>
    </cfRule>
    <cfRule type="expression" dxfId="3536" priority="1683">
      <formula>AND($L50="SIM",ISBLANK($M50)=TRUE())</formula>
    </cfRule>
    <cfRule type="expression" dxfId="3535" priority="1619">
      <formula>AND($L50="EM ATRASO",ISBLANK($M50)=TRUE())</formula>
    </cfRule>
    <cfRule type="expression" dxfId="3534" priority="1682">
      <formula>AND($L50="EM ATRASO",ISBLANK($M50)=TRUE())</formula>
    </cfRule>
    <cfRule type="expression" dxfId="3533" priority="1680">
      <formula>AND($L50="EM ATRASO",ISBLANK($M50)=TRUE())</formula>
    </cfRule>
  </conditionalFormatting>
  <conditionalFormatting sqref="A50:A54">
    <cfRule type="expression" dxfId="3532" priority="2747">
      <formula>AND($L50="SIM",ISBLANK($M50)=TRUE())</formula>
    </cfRule>
    <cfRule type="expression" dxfId="3531" priority="2746">
      <formula>AND($L50="EM ATRASO",ISBLANK($M50)=TRUE())</formula>
    </cfRule>
  </conditionalFormatting>
  <conditionalFormatting sqref="A50:A58">
    <cfRule type="expression" dxfId="3530" priority="1671">
      <formula>AND($L50="SIM",ISBLANK($M50)=TRUE())</formula>
    </cfRule>
    <cfRule type="expression" dxfId="3529" priority="1670">
      <formula>AND($L50="EM ATRASO",ISBLANK($M50)=TRUE())</formula>
    </cfRule>
  </conditionalFormatting>
  <conditionalFormatting sqref="A51">
    <cfRule type="expression" dxfId="3528" priority="1614">
      <formula>AND($L51="SIM",ISBLANK($M51)=TRUE())</formula>
    </cfRule>
    <cfRule type="expression" dxfId="3527" priority="1607">
      <formula>AND($L51="EM ATRASO",ISBLANK($M51)=TRUE())</formula>
    </cfRule>
    <cfRule type="expression" dxfId="3526" priority="1604">
      <formula>AND($L51="SIM",ISBLANK($M51)=TRUE())</formula>
    </cfRule>
    <cfRule type="expression" dxfId="3525" priority="1603">
      <formula>AND($L51="EM ATRASO",ISBLANK($M51)=TRUE())</formula>
    </cfRule>
    <cfRule type="expression" dxfId="3524" priority="1599">
      <formula>AND($L51="EM ATRASO",ISBLANK($M51)=TRUE())</formula>
    </cfRule>
    <cfRule type="expression" dxfId="3523" priority="1605">
      <formula>AND($L51="EM ATRASO",ISBLANK($M51)=TRUE())</formula>
    </cfRule>
    <cfRule type="expression" dxfId="3522" priority="1606">
      <formula>AND($L51="SIM",ISBLANK($M51)=TRUE())</formula>
    </cfRule>
    <cfRule type="expression" dxfId="3521" priority="1601">
      <formula>AND($L51="EM ATRASO",ISBLANK($M51)=TRUE())</formula>
    </cfRule>
    <cfRule type="expression" dxfId="3520" priority="1613">
      <formula>AND($L51="EM ATRASO",ISBLANK($M51)=TRUE())</formula>
    </cfRule>
    <cfRule type="expression" dxfId="3519" priority="1602">
      <formula>AND($L51="SIM",ISBLANK($M51)=TRUE())</formula>
    </cfRule>
    <cfRule type="expression" dxfId="3518" priority="1600">
      <formula>AND($L51="SIM",ISBLANK($M51)=TRUE())</formula>
    </cfRule>
    <cfRule type="expression" dxfId="3517" priority="1608">
      <formula>AND($L51="SIM",ISBLANK($M51)=TRUE())</formula>
    </cfRule>
    <cfRule type="expression" dxfId="3516" priority="1609">
      <formula>AND($L51="EM ATRASO",ISBLANK($M51)=TRUE())</formula>
    </cfRule>
    <cfRule type="expression" dxfId="3515" priority="1610">
      <formula>AND($L51="SIM",ISBLANK($M51)=TRUE())</formula>
    </cfRule>
    <cfRule type="expression" dxfId="3514" priority="1611">
      <formula>AND($L51="EM ATRASO",ISBLANK($M51)=TRUE())</formula>
    </cfRule>
    <cfRule type="expression" dxfId="3513" priority="1612">
      <formula>AND($L51="SIM",ISBLANK($M51)=TRUE())</formula>
    </cfRule>
    <cfRule type="expression" dxfId="3512" priority="1598">
      <formula>AND($L51="SIM",ISBLANK($M51)=TRUE())</formula>
    </cfRule>
    <cfRule type="expression" dxfId="3511" priority="1597">
      <formula>AND($L51="EM ATRASO",ISBLANK($M51)=TRUE())</formula>
    </cfRule>
  </conditionalFormatting>
  <conditionalFormatting sqref="A51:A54">
    <cfRule type="expression" dxfId="3510" priority="1691">
      <formula>AND($L51="SIM",ISBLANK($M51)=TRUE())</formula>
    </cfRule>
    <cfRule type="expression" dxfId="3509" priority="1690">
      <formula>AND($L51="EM ATRASO",ISBLANK($M51)=TRUE())</formula>
    </cfRule>
    <cfRule type="expression" dxfId="3508" priority="1532">
      <formula>AND($L51="SIM",ISBLANK($M51)=TRUE())</formula>
    </cfRule>
    <cfRule type="expression" dxfId="3507" priority="1531">
      <formula>AND($L51="EM ATRASO",ISBLANK($M51)=TRUE())</formula>
    </cfRule>
    <cfRule type="expression" dxfId="3506" priority="1654">
      <formula>AND($L51="EM ATRASO",ISBLANK($M51)=TRUE())</formula>
    </cfRule>
    <cfRule type="expression" dxfId="3505" priority="1655">
      <formula>AND($L51="SIM",ISBLANK($M51)=TRUE())</formula>
    </cfRule>
    <cfRule type="expression" dxfId="3504" priority="1656">
      <formula>AND($L51="EM ATRASO",ISBLANK($M51)=TRUE())</formula>
    </cfRule>
    <cfRule type="expression" dxfId="3503" priority="1657">
      <formula>AND($L51="SIM",ISBLANK($M51)=TRUE())</formula>
    </cfRule>
    <cfRule type="expression" dxfId="3502" priority="1666">
      <formula>AND($L51="EM ATRASO",ISBLANK($M51)=TRUE())</formula>
    </cfRule>
    <cfRule type="expression" dxfId="3501" priority="1667">
      <formula>AND($L51="SIM",ISBLANK($M51)=TRUE())</formula>
    </cfRule>
  </conditionalFormatting>
  <conditionalFormatting sqref="A51:A59">
    <cfRule type="expression" dxfId="3500" priority="1642">
      <formula>AND($L51="EM ATRASO",ISBLANK($M51)=TRUE())</formula>
    </cfRule>
    <cfRule type="expression" dxfId="3499" priority="1643">
      <formula>AND($L51="SIM",ISBLANK($M51)=TRUE())</formula>
    </cfRule>
  </conditionalFormatting>
  <conditionalFormatting sqref="A52:A54">
    <cfRule type="expression" dxfId="3498" priority="170">
      <formula>AND($L52="SIM",ISBLANK($M52)=TRUE())</formula>
    </cfRule>
    <cfRule type="expression" dxfId="3497" priority="169">
      <formula>AND($L52="EM ATRASO",ISBLANK($M52)=TRUE())</formula>
    </cfRule>
  </conditionalFormatting>
  <conditionalFormatting sqref="A52:A58">
    <cfRule type="expression" dxfId="3496" priority="2734">
      <formula>AND($L52="EM ATRASO",ISBLANK($M52)=TRUE())</formula>
    </cfRule>
    <cfRule type="expression" dxfId="3495" priority="2737">
      <formula>AND($L52="SIM",ISBLANK($M52)=TRUE())</formula>
    </cfRule>
    <cfRule type="expression" dxfId="3494" priority="2741">
      <formula>AND($L52="SIM",ISBLANK($M52)=TRUE())</formula>
    </cfRule>
    <cfRule type="expression" dxfId="3493" priority="2740">
      <formula>AND($L52="EM ATRASO",ISBLANK($M52)=TRUE())</formula>
    </cfRule>
    <cfRule type="expression" dxfId="3492" priority="2736">
      <formula>AND($L52="EM ATRASO",ISBLANK($M52)=TRUE())</formula>
    </cfRule>
    <cfRule type="expression" dxfId="3491" priority="2735">
      <formula>AND($L52="SIM",ISBLANK($M52)=TRUE())</formula>
    </cfRule>
  </conditionalFormatting>
  <conditionalFormatting sqref="A53:A54">
    <cfRule type="expression" dxfId="3490" priority="167">
      <formula>AND($L53="EM ATRASO",ISBLANK($M53)=TRUE())</formula>
    </cfRule>
    <cfRule type="expression" dxfId="3489" priority="168">
      <formula>AND($L53="SIM",ISBLANK($M53)=TRUE())</formula>
    </cfRule>
    <cfRule type="expression" dxfId="3488" priority="154">
      <formula>AND($L53="SIM",ISBLANK($M53)=TRUE())</formula>
    </cfRule>
    <cfRule type="expression" dxfId="3487" priority="135">
      <formula>AND($L53="EM ATRASO",ISBLANK($M53)=TRUE())</formula>
    </cfRule>
    <cfRule type="expression" dxfId="3486" priority="134">
      <formula>AND($L53="SIM",ISBLANK($M53)=TRUE())</formula>
    </cfRule>
    <cfRule type="expression" dxfId="3485" priority="133">
      <formula>AND($L53="EM ATRASO",ISBLANK($M53)=TRUE())</formula>
    </cfRule>
    <cfRule type="expression" dxfId="3484" priority="132">
      <formula>AND($L53="SIM",ISBLANK($M53)=TRUE())</formula>
    </cfRule>
    <cfRule type="expression" dxfId="3483" priority="131">
      <formula>AND($L53="EM ATRASO",ISBLANK($M53)=TRUE())</formula>
    </cfRule>
    <cfRule type="expression" dxfId="3482" priority="130">
      <formula>AND($L53="SIM",ISBLANK($M53)=TRUE())</formula>
    </cfRule>
    <cfRule type="expression" dxfId="3481" priority="129">
      <formula>AND($L53="EM ATRASO",ISBLANK($M53)=TRUE())</formula>
    </cfRule>
    <cfRule type="expression" dxfId="3480" priority="128">
      <formula>AND($L53="SIM",ISBLANK($M53)=TRUE())</formula>
    </cfRule>
    <cfRule type="expression" dxfId="3479" priority="127">
      <formula>AND($L53="EM ATRASO",ISBLANK($M53)=TRUE())</formula>
    </cfRule>
    <cfRule type="expression" dxfId="3478" priority="1689">
      <formula>AND($L53="SIM",ISBLANK($M53)=TRUE())</formula>
    </cfRule>
    <cfRule type="expression" dxfId="3477" priority="1688">
      <formula>AND($L53="EM ATRASO",ISBLANK($M53)=TRUE())</formula>
    </cfRule>
    <cfRule type="expression" dxfId="3476" priority="125">
      <formula>AND($L53="EM ATRASO",ISBLANK($M53)=TRUE())</formula>
    </cfRule>
    <cfRule type="expression" dxfId="3475" priority="124">
      <formula>AND($L53="SIM",ISBLANK($M53)=TRUE())</formula>
    </cfRule>
    <cfRule type="expression" dxfId="3474" priority="123">
      <formula>AND($L53="EM ATRASO",ISBLANK($M53)=TRUE())</formula>
    </cfRule>
    <cfRule type="expression" dxfId="3473" priority="122">
      <formula>AND($L53="SIM",ISBLANK($M53)=TRUE())</formula>
    </cfRule>
    <cfRule type="expression" dxfId="3472" priority="121">
      <formula>AND($L53="EM ATRASO",ISBLANK($M53)=TRUE())</formula>
    </cfRule>
    <cfRule type="expression" dxfId="3471" priority="120">
      <formula>AND($L53="SIM",ISBLANK($M53)=TRUE())</formula>
    </cfRule>
    <cfRule type="expression" dxfId="3470" priority="119">
      <formula>AND($L53="EM ATRASO",ISBLANK($M53)=TRUE())</formula>
    </cfRule>
    <cfRule type="expression" dxfId="3469" priority="118">
      <formula>AND($L53="SIM",ISBLANK($M53)=TRUE())</formula>
    </cfRule>
    <cfRule type="expression" dxfId="3468" priority="117">
      <formula>AND($L53="EM ATRASO",ISBLANK($M53)=TRUE())</formula>
    </cfRule>
    <cfRule type="expression" dxfId="3467" priority="116">
      <formula>AND($L53="SIM",ISBLANK($M53)=TRUE())</formula>
    </cfRule>
    <cfRule type="expression" dxfId="3466" priority="115">
      <formula>AND($L53="EM ATRASO",ISBLANK($M53)=TRUE())</formula>
    </cfRule>
    <cfRule type="expression" dxfId="3465" priority="139">
      <formula>AND($L53="EM ATRASO",ISBLANK($M53)=TRUE())</formula>
    </cfRule>
    <cfRule type="expression" dxfId="3464" priority="140">
      <formula>AND($L53="SIM",ISBLANK($M53)=TRUE())</formula>
    </cfRule>
    <cfRule type="expression" dxfId="3463" priority="141">
      <formula>AND($L53="EM ATRASO",ISBLANK($M53)=TRUE())</formula>
    </cfRule>
    <cfRule type="expression" dxfId="3462" priority="142">
      <formula>AND($L53="SIM",ISBLANK($M53)=TRUE())</formula>
    </cfRule>
    <cfRule type="expression" dxfId="3461" priority="143">
      <formula>AND($L53="EM ATRASO",ISBLANK($M53)=TRUE())</formula>
    </cfRule>
    <cfRule type="expression" dxfId="3460" priority="144">
      <formula>AND($L53="SIM",ISBLANK($M53)=TRUE())</formula>
    </cfRule>
    <cfRule type="expression" dxfId="3459" priority="145">
      <formula>AND($L53="EM ATRASO",ISBLANK($M53)=TRUE())</formula>
    </cfRule>
    <cfRule type="expression" dxfId="3458" priority="146">
      <formula>AND($L53="SIM",ISBLANK($M53)=TRUE())</formula>
    </cfRule>
    <cfRule type="expression" dxfId="3457" priority="147">
      <formula>AND($L53="EM ATRASO",ISBLANK($M53)=TRUE())</formula>
    </cfRule>
    <cfRule type="expression" dxfId="3456" priority="148">
      <formula>AND($L53="SIM",ISBLANK($M53)=TRUE())</formula>
    </cfRule>
    <cfRule type="expression" dxfId="3455" priority="149">
      <formula>AND($L53="EM ATRASO",ISBLANK($M53)=TRUE())</formula>
    </cfRule>
    <cfRule type="expression" dxfId="3454" priority="150">
      <formula>AND($L53="SIM",ISBLANK($M53)=TRUE())</formula>
    </cfRule>
    <cfRule type="expression" dxfId="3453" priority="151">
      <formula>AND($L53="EM ATRASO",ISBLANK($M53)=TRUE())</formula>
    </cfRule>
    <cfRule type="expression" dxfId="3452" priority="152">
      <formula>AND($L53="SIM",ISBLANK($M53)=TRUE())</formula>
    </cfRule>
    <cfRule type="expression" dxfId="3451" priority="153">
      <formula>AND($L53="EM ATRASO",ISBLANK($M53)=TRUE())</formula>
    </cfRule>
    <cfRule type="expression" dxfId="3450" priority="155">
      <formula>AND($L53="EM ATRASO",ISBLANK($M53)=TRUE())</formula>
    </cfRule>
    <cfRule type="expression" dxfId="3449" priority="136">
      <formula>AND($L53="SIM",ISBLANK($M53)=TRUE())</formula>
    </cfRule>
    <cfRule type="expression" dxfId="3448" priority="156">
      <formula>AND($L53="SIM",ISBLANK($M53)=TRUE())</formula>
    </cfRule>
    <cfRule type="expression" dxfId="3447" priority="157">
      <formula>AND($L53="EM ATRASO",ISBLANK($M53)=TRUE())</formula>
    </cfRule>
    <cfRule type="expression" dxfId="3446" priority="158">
      <formula>AND($L53="SIM",ISBLANK($M53)=TRUE())</formula>
    </cfRule>
    <cfRule type="expression" dxfId="3445" priority="159">
      <formula>AND($L53="EM ATRASO",ISBLANK($M53)=TRUE())</formula>
    </cfRule>
    <cfRule type="expression" dxfId="3444" priority="160">
      <formula>AND($L53="SIM",ISBLANK($M53)=TRUE())</formula>
    </cfRule>
    <cfRule type="expression" dxfId="3443" priority="161">
      <formula>AND($L53="EM ATRASO",ISBLANK($M53)=TRUE())</formula>
    </cfRule>
    <cfRule type="expression" dxfId="3442" priority="126">
      <formula>AND($L53="SIM",ISBLANK($M53)=TRUE())</formula>
    </cfRule>
    <cfRule type="expression" dxfId="3441" priority="162">
      <formula>AND($L53="SIM",ISBLANK($M53)=TRUE())</formula>
    </cfRule>
    <cfRule type="expression" dxfId="3440" priority="163">
      <formula>AND($L53="EM ATRASO",ISBLANK($M53)=TRUE())</formula>
    </cfRule>
    <cfRule type="expression" dxfId="3439" priority="137">
      <formula>AND($L53="EM ATRASO",ISBLANK($M53)=TRUE())</formula>
    </cfRule>
    <cfRule type="expression" dxfId="3438" priority="164">
      <formula>AND($L53="SIM",ISBLANK($M53)=TRUE())</formula>
    </cfRule>
    <cfRule type="expression" dxfId="3437" priority="138">
      <formula>AND($L53="SIM",ISBLANK($M53)=TRUE())</formula>
    </cfRule>
    <cfRule type="expression" dxfId="3436" priority="165">
      <formula>AND($L53="EM ATRASO",ISBLANK($M53)=TRUE())</formula>
    </cfRule>
    <cfRule type="expression" dxfId="3435" priority="166">
      <formula>AND($L53="SIM",ISBLANK($M53)=TRUE())</formula>
    </cfRule>
  </conditionalFormatting>
  <conditionalFormatting sqref="A54:A58">
    <cfRule type="expression" dxfId="3434" priority="1542">
      <formula>AND($L54="SIM",ISBLANK($M54)=TRUE())</formula>
    </cfRule>
    <cfRule type="expression" dxfId="3433" priority="1541">
      <formula>AND($L54="EM ATRASO",ISBLANK($M54)=TRUE())</formula>
    </cfRule>
    <cfRule type="expression" dxfId="3432" priority="1686">
      <formula>AND($L54="EM ATRASO",ISBLANK($M54)=TRUE())</formula>
    </cfRule>
    <cfRule type="expression" dxfId="3431" priority="1664">
      <formula>AND($L54="EM ATRASO",ISBLANK($M54)=TRUE())</formula>
    </cfRule>
    <cfRule type="expression" dxfId="3430" priority="1687">
      <formula>AND($L54="SIM",ISBLANK($M54)=TRUE())</formula>
    </cfRule>
    <cfRule type="expression" dxfId="3429" priority="1665">
      <formula>AND($L54="SIM",ISBLANK($M54)=TRUE())</formula>
    </cfRule>
    <cfRule type="expression" dxfId="3428" priority="1556">
      <formula>AND($L54="SIM",ISBLANK($M54)=TRUE())</formula>
    </cfRule>
    <cfRule type="expression" dxfId="3427" priority="2753">
      <formula>AND($L54="SIM",ISBLANK($M54)=TRUE())</formula>
    </cfRule>
    <cfRule type="expression" dxfId="3426" priority="2752">
      <formula>AND($L54="EM ATRASO",ISBLANK($M54)=TRUE())</formula>
    </cfRule>
    <cfRule type="expression" dxfId="3425" priority="1555">
      <formula>AND($L54="EM ATRASO",ISBLANK($M54)=TRUE())</formula>
    </cfRule>
  </conditionalFormatting>
  <conditionalFormatting sqref="A54:A61">
    <cfRule type="expression" dxfId="3424" priority="1544">
      <formula>AND($L54="SIM",ISBLANK($M54)=TRUE())</formula>
    </cfRule>
    <cfRule type="expression" dxfId="3423" priority="1543">
      <formula>AND($L54="EM ATRASO",ISBLANK($M54)=TRUE())</formula>
    </cfRule>
  </conditionalFormatting>
  <conditionalFormatting sqref="A55:A58">
    <cfRule type="expression" dxfId="3422" priority="1673">
      <formula>AND($L55="SIM",ISBLANK($M55)=TRUE())</formula>
    </cfRule>
    <cfRule type="expression" dxfId="3421" priority="1672">
      <formula>AND($L55="EM ATRASO",ISBLANK($M55)=TRUE())</formula>
    </cfRule>
    <cfRule type="expression" dxfId="3420" priority="1679">
      <formula>AND($L55="SIM",ISBLANK($M55)=TRUE())</formula>
    </cfRule>
    <cfRule type="expression" dxfId="3419" priority="1678">
      <formula>AND($L55="EM ATRASO",ISBLANK($M55)=TRUE())</formula>
    </cfRule>
    <cfRule type="expression" dxfId="3418" priority="1675">
      <formula>AND($L55="SIM",ISBLANK($M55)=TRUE())</formula>
    </cfRule>
    <cfRule type="expression" dxfId="3417" priority="1674">
      <formula>AND($L55="EM ATRASO",ISBLANK($M55)=TRUE())</formula>
    </cfRule>
  </conditionalFormatting>
  <conditionalFormatting sqref="A56:A58">
    <cfRule type="expression" dxfId="3416" priority="2750">
      <formula>AND($L56="EM ATRASO",ISBLANK($M56)=TRUE())</formula>
    </cfRule>
    <cfRule type="expression" dxfId="3415" priority="1554">
      <formula>AND($L56="SIM",ISBLANK($M56)=TRUE())</formula>
    </cfRule>
    <cfRule type="expression" dxfId="3414" priority="1553">
      <formula>AND($L56="EM ATRASO",ISBLANK($M56)=TRUE())</formula>
    </cfRule>
    <cfRule type="expression" dxfId="3413" priority="1662">
      <formula>AND($L56="EM ATRASO",ISBLANK($M56)=TRUE())</formula>
    </cfRule>
    <cfRule type="expression" dxfId="3412" priority="1685">
      <formula>AND($L56="SIM",ISBLANK($M56)=TRUE())</formula>
    </cfRule>
    <cfRule type="expression" dxfId="3411" priority="1684">
      <formula>AND($L56="EM ATRASO",ISBLANK($M56)=TRUE())</formula>
    </cfRule>
    <cfRule type="expression" dxfId="3410" priority="2739">
      <formula>AND($L56="SIM",ISBLANK($M56)=TRUE())</formula>
    </cfRule>
    <cfRule type="expression" dxfId="3409" priority="1663">
      <formula>AND($L56="SIM",ISBLANK($M56)=TRUE())</formula>
    </cfRule>
    <cfRule type="expression" dxfId="3408" priority="1677">
      <formula>AND($L56="SIM",ISBLANK($M56)=TRUE())</formula>
    </cfRule>
    <cfRule type="expression" dxfId="3407" priority="1676">
      <formula>AND($L56="EM ATRASO",ISBLANK($M56)=TRUE())</formula>
    </cfRule>
    <cfRule type="expression" dxfId="3406" priority="2751">
      <formula>AND($L56="SIM",ISBLANK($M56)=TRUE())</formula>
    </cfRule>
    <cfRule type="expression" dxfId="3405" priority="2738">
      <formula>AND($L56="EM ATRASO",ISBLANK($M56)=TRUE())</formula>
    </cfRule>
  </conditionalFormatting>
  <conditionalFormatting sqref="A57:A59">
    <cfRule type="expression" dxfId="3404" priority="1658">
      <formula>AND($L57="EM ATRASO",ISBLANK($M57)=TRUE())</formula>
    </cfRule>
    <cfRule type="expression" dxfId="3403" priority="1659">
      <formula>AND($L57="SIM",ISBLANK($M57)=TRUE())</formula>
    </cfRule>
  </conditionalFormatting>
  <conditionalFormatting sqref="A57:A61">
    <cfRule type="expression" dxfId="3402" priority="1552">
      <formula>AND($L57="SIM",ISBLANK($M57)=TRUE())</formula>
    </cfRule>
    <cfRule type="expression" dxfId="3401" priority="1695">
      <formula>AND($L57="SIM",ISBLANK($M57)=TRUE())</formula>
    </cfRule>
    <cfRule type="expression" dxfId="3400" priority="1694">
      <formula>AND($L57="EM ATRASO",ISBLANK($M57)=TRUE())</formula>
    </cfRule>
    <cfRule type="expression" dxfId="3399" priority="1551">
      <formula>AND($L57="EM ATRASO",ISBLANK($M57)=TRUE())</formula>
    </cfRule>
  </conditionalFormatting>
  <conditionalFormatting sqref="A58">
    <cfRule type="expression" dxfId="3398" priority="2728">
      <formula>AND($L58="EM ATRASO",ISBLANK($M58)=TRUE())</formula>
    </cfRule>
    <cfRule type="expression" dxfId="3397" priority="2729">
      <formula>AND($L58="SIM",ISBLANK($M58)=TRUE())</formula>
    </cfRule>
    <cfRule type="expression" dxfId="3396" priority="2730">
      <formula>AND($L58="EM ATRASO",ISBLANK($M58)=TRUE())</formula>
    </cfRule>
    <cfRule type="expression" dxfId="3395" priority="2731">
      <formula>AND($L58="SIM",ISBLANK($M58)=TRUE())</formula>
    </cfRule>
    <cfRule type="expression" dxfId="3394" priority="2732">
      <formula>AND($L58="EM ATRASO",ISBLANK($M58)=TRUE())</formula>
    </cfRule>
    <cfRule type="expression" dxfId="3393" priority="2733">
      <formula>AND($L58="SIM",ISBLANK($M58)=TRUE())</formula>
    </cfRule>
  </conditionalFormatting>
  <conditionalFormatting sqref="A58:A59">
    <cfRule type="expression" dxfId="3392" priority="1648">
      <formula>AND($L58="EM ATRASO",ISBLANK($M58)=TRUE())</formula>
    </cfRule>
    <cfRule type="expression" dxfId="3391" priority="1651">
      <formula>AND($L58="SIM",ISBLANK($M58)=TRUE())</formula>
    </cfRule>
    <cfRule type="expression" dxfId="3390" priority="1650">
      <formula>AND($L58="EM ATRASO",ISBLANK($M58)=TRUE())</formula>
    </cfRule>
    <cfRule type="expression" dxfId="3389" priority="1649">
      <formula>AND($L58="SIM",ISBLANK($M58)=TRUE())</formula>
    </cfRule>
    <cfRule type="expression" dxfId="3388" priority="1646">
      <formula>AND($L58="EM ATRASO",ISBLANK($M58)=TRUE())</formula>
    </cfRule>
    <cfRule type="expression" dxfId="3387" priority="1647">
      <formula>AND($L58="SIM",ISBLANK($M58)=TRUE())</formula>
    </cfRule>
  </conditionalFormatting>
  <conditionalFormatting sqref="A58:A61">
    <cfRule type="expression" dxfId="3386" priority="2708">
      <formula>AND($L58="EM ATRASO",ISBLANK($M58)=TRUE())</formula>
    </cfRule>
    <cfRule type="expression" dxfId="3385" priority="2709">
      <formula>AND($L58="SIM",ISBLANK($M58)=TRUE())</formula>
    </cfRule>
  </conditionalFormatting>
  <conditionalFormatting sqref="A59">
    <cfRule type="expression" dxfId="3384" priority="91">
      <formula>AND($L59="EM ATRASO",ISBLANK($M59)=TRUE())</formula>
    </cfRule>
    <cfRule type="expression" dxfId="3383" priority="88">
      <formula>AND($L59="SIM",ISBLANK($M59)=TRUE())</formula>
    </cfRule>
    <cfRule type="expression" dxfId="3382" priority="90">
      <formula>AND($L59="SIM",ISBLANK($M59)=TRUE())</formula>
    </cfRule>
    <cfRule type="expression" dxfId="3381" priority="89">
      <formula>AND($L59="EM ATRASO",ISBLANK($M59)=TRUE())</formula>
    </cfRule>
    <cfRule type="expression" dxfId="3380" priority="79">
      <formula>AND($L59="EM ATRASO",ISBLANK($M59)=TRUE())</formula>
    </cfRule>
    <cfRule type="expression" dxfId="3379" priority="80">
      <formula>AND($L59="SIM",ISBLANK($M59)=TRUE())</formula>
    </cfRule>
    <cfRule type="expression" dxfId="3378" priority="81">
      <formula>AND($L59="EM ATRASO",ISBLANK($M59)=TRUE())</formula>
    </cfRule>
    <cfRule type="expression" dxfId="3377" priority="83">
      <formula>AND($L59="EM ATRASO",ISBLANK($M59)=TRUE())</formula>
    </cfRule>
    <cfRule type="expression" dxfId="3376" priority="84">
      <formula>AND($L59="SIM",ISBLANK($M59)=TRUE())</formula>
    </cfRule>
    <cfRule type="expression" dxfId="3375" priority="85">
      <formula>AND($L59="EM ATRASO",ISBLANK($M59)=TRUE())</formula>
    </cfRule>
    <cfRule type="expression" dxfId="3374" priority="86">
      <formula>AND($L59="SIM",ISBLANK($M59)=TRUE())</formula>
    </cfRule>
    <cfRule type="expression" dxfId="3373" priority="94">
      <formula>AND($L59="SIM",ISBLANK($M59)=TRUE())</formula>
    </cfRule>
    <cfRule type="expression" dxfId="3372" priority="93">
      <formula>AND($L59="EM ATRASO",ISBLANK($M59)=TRUE())</formula>
    </cfRule>
    <cfRule type="expression" dxfId="3371" priority="82">
      <formula>AND($L59="SIM",ISBLANK($M59)=TRUE())</formula>
    </cfRule>
    <cfRule type="expression" dxfId="3370" priority="92">
      <formula>AND($L59="SIM",ISBLANK($M59)=TRUE())</formula>
    </cfRule>
    <cfRule type="expression" dxfId="3369" priority="87">
      <formula>AND($L59="EM ATRASO",ISBLANK($M59)=TRUE())</formula>
    </cfRule>
  </conditionalFormatting>
  <conditionalFormatting sqref="A59:A61">
    <cfRule type="expression" dxfId="3368" priority="2703">
      <formula>AND($L59="SIM",ISBLANK($M59)=TRUE())</formula>
    </cfRule>
    <cfRule type="expression" dxfId="3367" priority="2705">
      <formula>AND($L59="SIM",ISBLANK($M59)=TRUE())</formula>
    </cfRule>
    <cfRule type="expression" dxfId="3366" priority="2702">
      <formula>AND($L59="EM ATRASO",ISBLANK($M59)=TRUE())</formula>
    </cfRule>
    <cfRule type="expression" dxfId="3365" priority="2704">
      <formula>AND($L59="EM ATRASO",ISBLANK($M59)=TRUE())</formula>
    </cfRule>
  </conditionalFormatting>
  <conditionalFormatting sqref="A61">
    <cfRule type="expression" dxfId="3364" priority="1539">
      <formula>AND($L61="EM ATRASO",ISBLANK($M61)=TRUE())</formula>
    </cfRule>
    <cfRule type="expression" dxfId="3363" priority="1540">
      <formula>AND($L61="SIM",ISBLANK($M61)=TRUE())</formula>
    </cfRule>
  </conditionalFormatting>
  <conditionalFormatting sqref="A3:B11">
    <cfRule type="expression" dxfId="3362" priority="2220">
      <formula>AND($L3="EM ATRASO",ISBLANK($M3)=TRUE())</formula>
    </cfRule>
    <cfRule type="expression" dxfId="3361" priority="2221">
      <formula>AND($L3="SIM",ISBLANK($M3)=TRUE())</formula>
    </cfRule>
  </conditionalFormatting>
  <conditionalFormatting sqref="A13:E13">
    <cfRule type="expression" dxfId="3360" priority="3039">
      <formula>AND($L13="SIM",ISBLANK($M13)=TRUE())</formula>
    </cfRule>
    <cfRule type="expression" dxfId="3359" priority="3038">
      <formula>AND($L13="EM ATRASO",ISBLANK($M13)=TRUE())</formula>
    </cfRule>
  </conditionalFormatting>
  <conditionalFormatting sqref="A3:G11 G57:I57 M4:N17 A12:E29 J19:N20 G12:L17 G30:O30 I49:I51 J4:L11 G18:N18 G21:N21 G26:I26 J22:N22 L23:O29 I36 J37:J41 I42:J42 J43:J45 G46:O48 L35:O35 N33:O34 N36:O43 H58 K49:O49 L50:O51 J3:O3 B30:E31 L44:O44 L31:O31 M33 G22:G25 G27:G29 L36:L43 L45 N45:O45 G49:G56 G58:G59">
    <cfRule type="expression" dxfId="3358" priority="3154">
      <formula>AND($L3="EM ATRASO",ISBLANK($M3)=TRUE())</formula>
    </cfRule>
  </conditionalFormatting>
  <conditionalFormatting sqref="B1:B1048576">
    <cfRule type="duplicateValues" dxfId="3357" priority="1639"/>
  </conditionalFormatting>
  <conditionalFormatting sqref="B3:B11">
    <cfRule type="expression" dxfId="3356" priority="2218">
      <formula>AND($L3="EM ATRASO",ISBLANK($M3)=TRUE())</formula>
    </cfRule>
    <cfRule type="expression" dxfId="3355" priority="2219">
      <formula>AND($L3="SIM",ISBLANK($M3)=TRUE())</formula>
    </cfRule>
  </conditionalFormatting>
  <conditionalFormatting sqref="B10:B11">
    <cfRule type="expression" dxfId="3354" priority="3152">
      <formula>AND($L10="EM ATRASO",ISBLANK($M10)=TRUE())</formula>
    </cfRule>
    <cfRule type="expression" dxfId="3353" priority="3153">
      <formula>AND($L10="SIM",ISBLANK($M10)=TRUE())</formula>
    </cfRule>
  </conditionalFormatting>
  <conditionalFormatting sqref="B55">
    <cfRule type="expression" dxfId="3352" priority="3096">
      <formula>AND($L55="EM ATRASO",ISBLANK($M55)=TRUE())</formula>
    </cfRule>
    <cfRule type="expression" dxfId="3351" priority="3097">
      <formula>AND($L55="SIM",ISBLANK($M55)=TRUE())</formula>
    </cfRule>
  </conditionalFormatting>
  <conditionalFormatting sqref="B19:C20">
    <cfRule type="expression" dxfId="3350" priority="3024">
      <formula>AND($L19="EM ATRASO",ISBLANK($M19)=TRUE())</formula>
    </cfRule>
    <cfRule type="expression" dxfId="3349" priority="3025">
      <formula>AND($L19="SIM",ISBLANK($M19)=TRUE())</formula>
    </cfRule>
  </conditionalFormatting>
  <conditionalFormatting sqref="B3:E7 F3:G9 J4:K9 J5:J11 K6:K10 C8:E9">
    <cfRule type="expression" dxfId="3348" priority="2921">
      <formula>AND($L3="SIM",ISBLANK($M3)=TRUE())</formula>
    </cfRule>
  </conditionalFormatting>
  <conditionalFormatting sqref="B3:E7 J5:J11 K6:K10 F3:G9 C8:E9">
    <cfRule type="expression" dxfId="3347" priority="2920">
      <formula>AND($L3="EM ATRASO",ISBLANK($M3)=TRUE())</formula>
    </cfRule>
  </conditionalFormatting>
  <conditionalFormatting sqref="B27:E27">
    <cfRule type="expression" dxfId="3346" priority="3140">
      <formula>AND($L27="EM ATRASO",ISBLANK($M27)=TRUE())</formula>
    </cfRule>
    <cfRule type="expression" dxfId="3345" priority="3141">
      <formula>AND($L27="SIM",ISBLANK($M27)=TRUE())</formula>
    </cfRule>
  </conditionalFormatting>
  <conditionalFormatting sqref="B32:E32 G31:G45 N32:O32 L32:L34">
    <cfRule type="expression" dxfId="3344" priority="2630">
      <formula>AND($L31="EM ATRASO",ISBLANK($M31)=TRUE())</formula>
    </cfRule>
  </conditionalFormatting>
  <conditionalFormatting sqref="B32:E35">
    <cfRule type="expression" dxfId="3343" priority="2632">
      <formula>AND($L32="EM ATRASO",ISBLANK($M32)=TRUE())</formula>
    </cfRule>
    <cfRule type="expression" dxfId="3342" priority="2633">
      <formula>AND($L32="SIM",ISBLANK($M32)=TRUE())</formula>
    </cfRule>
  </conditionalFormatting>
  <conditionalFormatting sqref="B55:E55">
    <cfRule type="expression" dxfId="3341" priority="3095">
      <formula>AND($L55="SIM",ISBLANK($M55)=TRUE())</formula>
    </cfRule>
    <cfRule type="expression" dxfId="3340" priority="3094">
      <formula>AND($L55="EM ATRASO",ISBLANK($M55)=TRUE())</formula>
    </cfRule>
  </conditionalFormatting>
  <conditionalFormatting sqref="B62:E62">
    <cfRule type="expression" dxfId="3339" priority="3133">
      <formula>AND($L62="SIM",ISBLANK($M62)=TRUE())</formula>
    </cfRule>
    <cfRule type="expression" dxfId="3338" priority="3132">
      <formula>AND($L62="EM ATRASO",ISBLANK($M62)=TRUE())</formula>
    </cfRule>
  </conditionalFormatting>
  <conditionalFormatting sqref="D15:D31">
    <cfRule type="expression" dxfId="3337" priority="2837">
      <formula>AND($L15="SIM",ISBLANK($M15)=TRUE())</formula>
    </cfRule>
    <cfRule type="expression" dxfId="3336" priority="2836">
      <formula>AND($L15="EM ATRASO",ISBLANK($M15)=TRUE())</formula>
    </cfRule>
  </conditionalFormatting>
  <conditionalFormatting sqref="D21:D22">
    <cfRule type="expression" dxfId="3335" priority="2158">
      <formula>AND($L21="EM ATRASO",ISBLANK($M21)=TRUE())</formula>
    </cfRule>
    <cfRule type="expression" dxfId="3334" priority="2159">
      <formula>AND($L21="SIM",ISBLANK($M21)=TRUE())</formula>
    </cfRule>
  </conditionalFormatting>
  <conditionalFormatting sqref="D28:D32">
    <cfRule type="expression" dxfId="3333" priority="2628">
      <formula>AND($L28="EM ATRASO",ISBLANK($M28)=TRUE())</formula>
    </cfRule>
    <cfRule type="expression" dxfId="3332" priority="2629">
      <formula>AND($L28="SIM",ISBLANK($M28)=TRUE())</formula>
    </cfRule>
  </conditionalFormatting>
  <conditionalFormatting sqref="D32">
    <cfRule type="expression" dxfId="3331" priority="2627">
      <formula>AND($L32="SIM",ISBLANK($M32)=TRUE())</formula>
    </cfRule>
    <cfRule type="expression" dxfId="3330" priority="2626">
      <formula>AND($L32="EM ATRASO",ISBLANK($M32)=TRUE())</formula>
    </cfRule>
  </conditionalFormatting>
  <conditionalFormatting sqref="D62:E62">
    <cfRule type="expression" dxfId="3329" priority="73">
      <formula>AND($L62="EM ATRASO",ISBLANK($M62)=TRUE())</formula>
    </cfRule>
    <cfRule type="expression" dxfId="3328" priority="74">
      <formula>AND($L62="SIM",ISBLANK($M62)=TRUE())</formula>
    </cfRule>
  </conditionalFormatting>
  <conditionalFormatting sqref="E19">
    <cfRule type="expression" dxfId="3327" priority="3119">
      <formula>AND($L19="SIM",ISBLANK($M19)=TRUE())</formula>
    </cfRule>
    <cfRule type="expression" dxfId="3326" priority="3118">
      <formula>AND($L19="EM ATRASO",ISBLANK($M19)=TRUE())</formula>
    </cfRule>
  </conditionalFormatting>
  <conditionalFormatting sqref="E59">
    <cfRule type="expression" dxfId="3325" priority="1640">
      <formula>AND($L59="EM ATRASO",ISBLANK($M59)=TRUE())</formula>
    </cfRule>
    <cfRule type="expression" dxfId="3324" priority="1641">
      <formula>AND($L59="SIM",ISBLANK($M59)=TRUE())</formula>
    </cfRule>
  </conditionalFormatting>
  <conditionalFormatting sqref="G31:G45 B32:E32 N32:O32 L32:L34">
    <cfRule type="expression" dxfId="3323" priority="2631">
      <formula>AND($L31="SIM",ISBLANK($M31)=TRUE())</formula>
    </cfRule>
  </conditionalFormatting>
  <conditionalFormatting sqref="G19:I20">
    <cfRule type="expression" dxfId="3322" priority="687">
      <formula>AND($L19="EM ATRASO",ISBLANK($M19)=TRUE())</formula>
    </cfRule>
    <cfRule type="expression" dxfId="3321" priority="688">
      <formula>AND($L19="SIM",ISBLANK($M19)=TRUE())</formula>
    </cfRule>
  </conditionalFormatting>
  <conditionalFormatting sqref="H3">
    <cfRule type="expression" dxfId="3320" priority="2175">
      <formula>AND($L3="SIM",ISBLANK($M3)=TRUE())</formula>
    </cfRule>
    <cfRule type="expression" dxfId="3319" priority="2174">
      <formula>AND($L3="EM ATRASO",ISBLANK($M3)=TRUE())</formula>
    </cfRule>
  </conditionalFormatting>
  <conditionalFormatting sqref="H4">
    <cfRule type="expression" dxfId="3318" priority="1062">
      <formula>AND($L4="SIM",ISBLANK($M4)=TRUE())</formula>
    </cfRule>
    <cfRule type="expression" dxfId="3317" priority="1061">
      <formula>AND($L4="EM ATRASO",ISBLANK($M4)=TRUE())</formula>
    </cfRule>
  </conditionalFormatting>
  <conditionalFormatting sqref="H5">
    <cfRule type="expression" dxfId="3316" priority="919">
      <formula>AND($L5="EM ATRASO",ISBLANK($M5)=TRUE())</formula>
    </cfRule>
    <cfRule type="expression" dxfId="3315" priority="920">
      <formula>AND($L5="SIM",ISBLANK($M5)=TRUE())</formula>
    </cfRule>
  </conditionalFormatting>
  <conditionalFormatting sqref="H6">
    <cfRule type="expression" dxfId="3314" priority="1034">
      <formula>AND($L6="SIM",ISBLANK($M6)=TRUE())</formula>
    </cfRule>
    <cfRule type="expression" dxfId="3313" priority="1033">
      <formula>AND($L6="EM ATRASO",ISBLANK($M6)=TRUE())</formula>
    </cfRule>
  </conditionalFormatting>
  <conditionalFormatting sqref="H7">
    <cfRule type="expression" dxfId="3312" priority="1005">
      <formula>AND($L7="EM ATRASO",ISBLANK($M7)=TRUE())</formula>
    </cfRule>
    <cfRule type="expression" dxfId="3311" priority="1006">
      <formula>AND($L7="SIM",ISBLANK($M7)=TRUE())</formula>
    </cfRule>
  </conditionalFormatting>
  <conditionalFormatting sqref="H8">
    <cfRule type="expression" dxfId="3310" priority="978">
      <formula>AND($L8="SIM",ISBLANK($M8)=TRUE())</formula>
    </cfRule>
    <cfRule type="expression" dxfId="3309" priority="977">
      <formula>AND($L8="EM ATRASO",ISBLANK($M8)=TRUE())</formula>
    </cfRule>
  </conditionalFormatting>
  <conditionalFormatting sqref="H9">
    <cfRule type="expression" dxfId="3308" priority="891">
      <formula>AND($L9="EM ATRASO",ISBLANK($M9)=TRUE())</formula>
    </cfRule>
    <cfRule type="expression" dxfId="3307" priority="892">
      <formula>AND($L9="SIM",ISBLANK($M9)=TRUE())</formula>
    </cfRule>
  </conditionalFormatting>
  <conditionalFormatting sqref="H10">
    <cfRule type="expression" dxfId="3306" priority="864">
      <formula>AND($L10="SIM",ISBLANK($M10)=TRUE())</formula>
    </cfRule>
    <cfRule type="expression" dxfId="3305" priority="863">
      <formula>AND($L10="EM ATRASO",ISBLANK($M10)=TRUE())</formula>
    </cfRule>
  </conditionalFormatting>
  <conditionalFormatting sqref="H11">
    <cfRule type="expression" dxfId="3304" priority="949">
      <formula>AND($L11="EM ATRASO",ISBLANK($M11)=TRUE())</formula>
    </cfRule>
    <cfRule type="expression" dxfId="3303" priority="950">
      <formula>AND($L11="SIM",ISBLANK($M11)=TRUE())</formula>
    </cfRule>
  </conditionalFormatting>
  <conditionalFormatting sqref="H13:H14">
    <cfRule type="expression" dxfId="3302" priority="2213">
      <formula>AND($L13="SIM",ISBLANK($M13)=TRUE())</formula>
    </cfRule>
    <cfRule type="expression" dxfId="3301" priority="2212">
      <formula>AND($L13="EM ATRASO",ISBLANK($M13)=TRUE())</formula>
    </cfRule>
  </conditionalFormatting>
  <conditionalFormatting sqref="H13:H16">
    <cfRule type="expression" dxfId="3300" priority="836">
      <formula>AND($L13="SIM",ISBLANK($M13)=TRUE())</formula>
    </cfRule>
    <cfRule type="expression" dxfId="3299" priority="835">
      <formula>AND($L13="EM ATRASO",ISBLANK($M13)=TRUE())</formula>
    </cfRule>
  </conditionalFormatting>
  <conditionalFormatting sqref="H15">
    <cfRule type="expression" dxfId="3298" priority="833">
      <formula>AND($L15="EM ATRASO",ISBLANK($M15)=TRUE())</formula>
    </cfRule>
    <cfRule type="expression" dxfId="3297" priority="832">
      <formula>AND($L15="SIM",ISBLANK($M15)=TRUE())</formula>
    </cfRule>
    <cfRule type="expression" dxfId="3296" priority="834">
      <formula>AND($L15="SIM",ISBLANK($M15)=TRUE())</formula>
    </cfRule>
    <cfRule type="expression" dxfId="3295" priority="831">
      <formula>AND($L15="EM ATRASO",ISBLANK($M15)=TRUE())</formula>
    </cfRule>
  </conditionalFormatting>
  <conditionalFormatting sqref="H15:H16">
    <cfRule type="expression" dxfId="3294" priority="828">
      <formula>AND($L15="SIM",ISBLANK($M15)=TRUE())</formula>
    </cfRule>
    <cfRule type="expression" dxfId="3293" priority="827">
      <formula>AND($L15="EM ATRASO",ISBLANK($M15)=TRUE())</formula>
    </cfRule>
  </conditionalFormatting>
  <conditionalFormatting sqref="H16">
    <cfRule type="expression" dxfId="3292" priority="826">
      <formula>AND($L16="SIM",ISBLANK($M16)=TRUE())</formula>
    </cfRule>
    <cfRule type="expression" dxfId="3291" priority="825">
      <formula>AND($L16="EM ATRASO",ISBLANK($M16)=TRUE())</formula>
    </cfRule>
    <cfRule type="expression" dxfId="3290" priority="824">
      <formula>AND($L16="SIM",ISBLANK($M16)=TRUE())</formula>
    </cfRule>
    <cfRule type="expression" dxfId="3289" priority="2208">
      <formula>AND($L16="EM ATRASO",ISBLANK($M16)=TRUE())</formula>
    </cfRule>
    <cfRule type="expression" dxfId="3288" priority="2209">
      <formula>AND($L16="SIM",ISBLANK($M16)=TRUE())</formula>
    </cfRule>
    <cfRule type="expression" dxfId="3287" priority="2210">
      <formula>AND($L16="EM ATRASO",ISBLANK($M16)=TRUE())</formula>
    </cfRule>
    <cfRule type="expression" dxfId="3286" priority="2211">
      <formula>AND($L16="SIM",ISBLANK($M16)=TRUE())</formula>
    </cfRule>
    <cfRule type="expression" dxfId="3285" priority="823">
      <formula>AND($L16="EM ATRASO",ISBLANK($M16)=TRUE())</formula>
    </cfRule>
  </conditionalFormatting>
  <conditionalFormatting sqref="H16:H18">
    <cfRule type="expression" dxfId="3284" priority="820">
      <formula>AND($L16="SIM",ISBLANK($M16)=TRUE())</formula>
    </cfRule>
    <cfRule type="expression" dxfId="3283" priority="819">
      <formula>AND($L16="EM ATRASO",ISBLANK($M16)=TRUE())</formula>
    </cfRule>
  </conditionalFormatting>
  <conditionalFormatting sqref="H17">
    <cfRule type="expression" dxfId="3282" priority="815">
      <formula>AND($L17="EM ATRASO",ISBLANK($M17)=TRUE())</formula>
    </cfRule>
    <cfRule type="expression" dxfId="3281" priority="814">
      <formula>AND($L17="SIM",ISBLANK($M17)=TRUE())</formula>
    </cfRule>
    <cfRule type="expression" dxfId="3280" priority="813">
      <formula>AND($L17="EM ATRASO",ISBLANK($M17)=TRUE())</formula>
    </cfRule>
    <cfRule type="expression" dxfId="3279" priority="818">
      <formula>AND($L17="SIM",ISBLANK($M17)=TRUE())</formula>
    </cfRule>
    <cfRule type="expression" dxfId="3278" priority="817">
      <formula>AND($L17="EM ATRASO",ISBLANK($M17)=TRUE())</formula>
    </cfRule>
    <cfRule type="expression" dxfId="3277" priority="816">
      <formula>AND($L17="SIM",ISBLANK($M17)=TRUE())</formula>
    </cfRule>
  </conditionalFormatting>
  <conditionalFormatting sqref="H17:H18">
    <cfRule type="expression" dxfId="3276" priority="2865">
      <formula>AND($L17="SIM",ISBLANK($M17)=TRUE())</formula>
    </cfRule>
    <cfRule type="expression" dxfId="3275" priority="2864">
      <formula>AND($L17="EM ATRASO",ISBLANK($M17)=TRUE())</formula>
    </cfRule>
  </conditionalFormatting>
  <conditionalFormatting sqref="H18">
    <cfRule type="expression" dxfId="3274" priority="2202">
      <formula>AND($L18="EM ATRASO",ISBLANK($M18)=TRUE())</formula>
    </cfRule>
    <cfRule type="expression" dxfId="3273" priority="2203">
      <formula>AND($L18="SIM",ISBLANK($M18)=TRUE())</formula>
    </cfRule>
    <cfRule type="expression" dxfId="3272" priority="2204">
      <formula>AND($L18="EM ATRASO",ISBLANK($M18)=TRUE())</formula>
    </cfRule>
    <cfRule type="expression" dxfId="3271" priority="2205">
      <formula>AND($L18="SIM",ISBLANK($M18)=TRUE())</formula>
    </cfRule>
  </conditionalFormatting>
  <conditionalFormatting sqref="H19">
    <cfRule type="expression" dxfId="3270" priority="703">
      <formula>AND($L19="EM ATRASO",ISBLANK($M19)=TRUE())</formula>
    </cfRule>
    <cfRule type="expression" dxfId="3269" priority="704">
      <formula>AND($L19="SIM",ISBLANK($M19)=TRUE())</formula>
    </cfRule>
  </conditionalFormatting>
  <conditionalFormatting sqref="H20">
    <cfRule type="expression" dxfId="3268" priority="683">
      <formula>AND($L20="EM ATRASO",ISBLANK($M20)=TRUE())</formula>
    </cfRule>
    <cfRule type="expression" dxfId="3267" priority="675">
      <formula>AND($L20="EM ATRASO",ISBLANK($M20)=TRUE())</formula>
    </cfRule>
    <cfRule type="expression" dxfId="3266" priority="676">
      <formula>AND($L20="SIM",ISBLANK($M20)=TRUE())</formula>
    </cfRule>
    <cfRule type="expression" dxfId="3265" priority="684">
      <formula>AND($L20="SIM",ISBLANK($M20)=TRUE())</formula>
    </cfRule>
  </conditionalFormatting>
  <conditionalFormatting sqref="H22">
    <cfRule type="expression" dxfId="3264" priority="596">
      <formula>AND($L22="SIM",ISBLANK($M22)=TRUE())</formula>
    </cfRule>
    <cfRule type="expression" dxfId="3263" priority="595">
      <formula>AND($L22="EM ATRASO",ISBLANK($M22)=TRUE())</formula>
    </cfRule>
  </conditionalFormatting>
  <conditionalFormatting sqref="H23">
    <cfRule type="expression" dxfId="3262" priority="624">
      <formula>AND($L23="SIM",ISBLANK($M23)=TRUE())</formula>
    </cfRule>
    <cfRule type="expression" dxfId="3261" priority="623">
      <formula>AND($L23="EM ATRASO",ISBLANK($M23)=TRUE())</formula>
    </cfRule>
  </conditionalFormatting>
  <conditionalFormatting sqref="H24">
    <cfRule type="expression" dxfId="3260" priority="568">
      <formula>AND($L24="SIM",ISBLANK($M24)=TRUE())</formula>
    </cfRule>
    <cfRule type="expression" dxfId="3259" priority="567">
      <formula>AND($L24="EM ATRASO",ISBLANK($M24)=TRUE())</formula>
    </cfRule>
  </conditionalFormatting>
  <conditionalFormatting sqref="H25">
    <cfRule type="expression" dxfId="3258" priority="539">
      <formula>AND($L25="EM ATRASO",ISBLANK($M25)=TRUE())</formula>
    </cfRule>
    <cfRule type="expression" dxfId="3257" priority="540">
      <formula>AND($L25="SIM",ISBLANK($M25)=TRUE())</formula>
    </cfRule>
  </conditionalFormatting>
  <conditionalFormatting sqref="H26">
    <cfRule type="expression" dxfId="3256" priority="513">
      <formula>AND($L26="EM ATRASO",ISBLANK($M26)=TRUE())</formula>
    </cfRule>
    <cfRule type="expression" dxfId="3255" priority="516">
      <formula>AND($L26="SIM",ISBLANK($M26)=TRUE())</formula>
    </cfRule>
    <cfRule type="expression" dxfId="3254" priority="515">
      <formula>AND($L26="EM ATRASO",ISBLANK($M26)=TRUE())</formula>
    </cfRule>
    <cfRule type="expression" dxfId="3253" priority="514">
      <formula>AND($L26="SIM",ISBLANK($M26)=TRUE())</formula>
    </cfRule>
  </conditionalFormatting>
  <conditionalFormatting sqref="H27">
    <cfRule type="expression" dxfId="3252" priority="2105">
      <formula>AND($L27="SIM",ISBLANK($M27)=TRUE())</formula>
    </cfRule>
    <cfRule type="expression" dxfId="3251" priority="2104">
      <formula>AND($L27="EM ATRASO",ISBLANK($M27)=TRUE())</formula>
    </cfRule>
  </conditionalFormatting>
  <conditionalFormatting sqref="H28">
    <cfRule type="expression" dxfId="3250" priority="496">
      <formula>AND($L28="SIM",ISBLANK($M28)=TRUE())</formula>
    </cfRule>
    <cfRule type="expression" dxfId="3249" priority="495">
      <formula>AND($L28="EM ATRASO",ISBLANK($M28)=TRUE())</formula>
    </cfRule>
  </conditionalFormatting>
  <conditionalFormatting sqref="H29">
    <cfRule type="expression" dxfId="3248" priority="467">
      <formula>AND($L29="EM ATRASO",ISBLANK($M29)=TRUE())</formula>
    </cfRule>
    <cfRule type="expression" dxfId="3247" priority="468">
      <formula>AND($L29="SIM",ISBLANK($M29)=TRUE())</formula>
    </cfRule>
  </conditionalFormatting>
  <conditionalFormatting sqref="H31">
    <cfRule type="expression" dxfId="3246" priority="2010">
      <formula>AND($L31="EM ATRASO",ISBLANK($M31)=TRUE())</formula>
    </cfRule>
    <cfRule type="expression" dxfId="3245" priority="2003">
      <formula>AND($L31="SIM",ISBLANK($M31)=TRUE())</formula>
    </cfRule>
    <cfRule type="expression" dxfId="3244" priority="2011">
      <formula>AND($L31="SIM",ISBLANK($M31)=TRUE())</formula>
    </cfRule>
    <cfRule type="expression" dxfId="3243" priority="2002">
      <formula>AND($L31="EM ATRASO",ISBLANK($M31)=TRUE())</formula>
    </cfRule>
  </conditionalFormatting>
  <conditionalFormatting sqref="H32">
    <cfRule type="expression" dxfId="3242" priority="398">
      <formula>AND($L32="SIM",ISBLANK($M32)=TRUE())</formula>
    </cfRule>
    <cfRule type="expression" dxfId="3241" priority="397">
      <formula>AND($L32="EM ATRASO",ISBLANK($M32)=TRUE())</formula>
    </cfRule>
  </conditionalFormatting>
  <conditionalFormatting sqref="H33">
    <cfRule type="expression" dxfId="3240" priority="1946">
      <formula>AND($L33="EM ATRASO",ISBLANK($M33)=TRUE())</formula>
    </cfRule>
    <cfRule type="expression" dxfId="3239" priority="1947">
      <formula>AND($L33="SIM",ISBLANK($M33)=TRUE())</formula>
    </cfRule>
  </conditionalFormatting>
  <conditionalFormatting sqref="H34">
    <cfRule type="expression" dxfId="3238" priority="370">
      <formula>AND($L34="SIM",ISBLANK($M34)=TRUE())</formula>
    </cfRule>
    <cfRule type="expression" dxfId="3237" priority="369">
      <formula>AND($L34="EM ATRASO",ISBLANK($M34)=TRUE())</formula>
    </cfRule>
  </conditionalFormatting>
  <conditionalFormatting sqref="H35">
    <cfRule type="expression" dxfId="3236" priority="1890">
      <formula>AND($L35="EM ATRASO",ISBLANK($M35)=TRUE())</formula>
    </cfRule>
    <cfRule type="expression" dxfId="3235" priority="1891">
      <formula>AND($L35="SIM",ISBLANK($M35)=TRUE())</formula>
    </cfRule>
    <cfRule type="expression" dxfId="3234" priority="1898">
      <formula>AND($L35="EM ATRASO",ISBLANK($M35)=TRUE())</formula>
    </cfRule>
    <cfRule type="expression" dxfId="3233" priority="1899">
      <formula>AND($L35="SIM",ISBLANK($M35)=TRUE())</formula>
    </cfRule>
  </conditionalFormatting>
  <conditionalFormatting sqref="H36">
    <cfRule type="expression" dxfId="3232" priority="338">
      <formula>AND($L36="SIM",ISBLANK($M36)=TRUE())</formula>
    </cfRule>
    <cfRule type="expression" dxfId="3231" priority="346">
      <formula>AND($L36="SIM",ISBLANK($M36)=TRUE())</formula>
    </cfRule>
    <cfRule type="expression" dxfId="3230" priority="334">
      <formula>AND($L36="SIM",ISBLANK($M36)=TRUE())</formula>
    </cfRule>
    <cfRule type="expression" dxfId="3229" priority="340">
      <formula>AND($L36="SIM",ISBLANK($M36)=TRUE())</formula>
    </cfRule>
    <cfRule type="expression" dxfId="3228" priority="331">
      <formula>AND($L36="EM ATRASO",ISBLANK($M36)=TRUE())</formula>
    </cfRule>
    <cfRule type="expression" dxfId="3227" priority="332">
      <formula>AND($L36="SIM",ISBLANK($M36)=TRUE())</formula>
    </cfRule>
    <cfRule type="expression" dxfId="3226" priority="333">
      <formula>AND($L36="EM ATRASO",ISBLANK($M36)=TRUE())</formula>
    </cfRule>
    <cfRule type="expression" dxfId="3225" priority="335">
      <formula>AND($L36="EM ATRASO",ISBLANK($M36)=TRUE())</formula>
    </cfRule>
    <cfRule type="expression" dxfId="3224" priority="336">
      <formula>AND($L36="SIM",ISBLANK($M36)=TRUE())</formula>
    </cfRule>
    <cfRule type="expression" dxfId="3223" priority="337">
      <formula>AND($L36="EM ATRASO",ISBLANK($M36)=TRUE())</formula>
    </cfRule>
    <cfRule type="expression" dxfId="3222" priority="339">
      <formula>AND($L36="EM ATRASO",ISBLANK($M36)=TRUE())</formula>
    </cfRule>
    <cfRule type="expression" dxfId="3221" priority="341">
      <formula>AND($L36="EM ATRASO",ISBLANK($M36)=TRUE())</formula>
    </cfRule>
    <cfRule type="expression" dxfId="3220" priority="342">
      <formula>AND($L36="SIM",ISBLANK($M36)=TRUE())</formula>
    </cfRule>
    <cfRule type="expression" dxfId="3219" priority="343">
      <formula>AND($L36="EM ATRASO",ISBLANK($M36)=TRUE())</formula>
    </cfRule>
    <cfRule type="expression" dxfId="3218" priority="344">
      <formula>AND($L36="SIM",ISBLANK($M36)=TRUE())</formula>
    </cfRule>
    <cfRule type="expression" dxfId="3217" priority="345">
      <formula>AND($L36="EM ATRASO",ISBLANK($M36)=TRUE())</formula>
    </cfRule>
  </conditionalFormatting>
  <conditionalFormatting sqref="H36:H37">
    <cfRule type="expression" dxfId="3216" priority="313">
      <formula>AND($L36="EM ATRASO",ISBLANK($M36)=TRUE())</formula>
    </cfRule>
    <cfRule type="expression" dxfId="3215" priority="314">
      <formula>AND($L36="SIM",ISBLANK($M36)=TRUE())</formula>
    </cfRule>
  </conditionalFormatting>
  <conditionalFormatting sqref="H37">
    <cfRule type="expression" dxfId="3214" priority="305">
      <formula>AND($L37="EM ATRASO",ISBLANK($M37)=TRUE())</formula>
    </cfRule>
    <cfRule type="expression" dxfId="3213" priority="306">
      <formula>AND($L37="SIM",ISBLANK($M37)=TRUE())</formula>
    </cfRule>
  </conditionalFormatting>
  <conditionalFormatting sqref="H38:H40">
    <cfRule type="expression" dxfId="3212" priority="256">
      <formula>AND($L38="SIM",ISBLANK($M38)=TRUE())</formula>
    </cfRule>
    <cfRule type="expression" dxfId="3211" priority="257">
      <formula>AND($L38="EM ATRASO",ISBLANK($M38)=TRUE())</formula>
    </cfRule>
    <cfRule type="expression" dxfId="3210" priority="258">
      <formula>AND($L38="SIM",ISBLANK($M38)=TRUE())</formula>
    </cfRule>
    <cfRule type="expression" dxfId="3209" priority="259">
      <formula>AND($L38="EM ATRASO",ISBLANK($M38)=TRUE())</formula>
    </cfRule>
    <cfRule type="expression" dxfId="3208" priority="261">
      <formula>AND($L38="EM ATRASO",ISBLANK($M38)=TRUE())</formula>
    </cfRule>
    <cfRule type="expression" dxfId="3207" priority="262">
      <formula>AND($L38="SIM",ISBLANK($M38)=TRUE())</formula>
    </cfRule>
    <cfRule type="expression" dxfId="3206" priority="253">
      <formula>AND($L38="EM ATRASO",ISBLANK($M38)=TRUE())</formula>
    </cfRule>
    <cfRule type="expression" dxfId="3205" priority="246">
      <formula>AND($L38="SIM",ISBLANK($M38)=TRUE())</formula>
    </cfRule>
    <cfRule type="expression" dxfId="3204" priority="247">
      <formula>AND($L38="EM ATRASO",ISBLANK($M38)=TRUE())</formula>
    </cfRule>
    <cfRule type="expression" dxfId="3203" priority="248">
      <formula>AND($L38="SIM",ISBLANK($M38)=TRUE())</formula>
    </cfRule>
    <cfRule type="expression" dxfId="3202" priority="249">
      <formula>AND($L38="EM ATRASO",ISBLANK($M38)=TRUE())</formula>
    </cfRule>
    <cfRule type="expression" dxfId="3201" priority="250">
      <formula>AND($L38="SIM",ISBLANK($M38)=TRUE())</formula>
    </cfRule>
    <cfRule type="expression" dxfId="3200" priority="251">
      <formula>AND($L38="EM ATRASO",ISBLANK($M38)=TRUE())</formula>
    </cfRule>
    <cfRule type="expression" dxfId="3199" priority="252">
      <formula>AND($L38="SIM",ISBLANK($M38)=TRUE())</formula>
    </cfRule>
    <cfRule type="expression" dxfId="3198" priority="260">
      <formula>AND($L38="SIM",ISBLANK($M38)=TRUE())</formula>
    </cfRule>
    <cfRule type="expression" dxfId="3197" priority="254">
      <formula>AND($L38="SIM",ISBLANK($M38)=TRUE())</formula>
    </cfRule>
    <cfRule type="expression" dxfId="3196" priority="245">
      <formula>AND($L38="EM ATRASO",ISBLANK($M38)=TRUE())</formula>
    </cfRule>
    <cfRule type="expression" dxfId="3195" priority="255">
      <formula>AND($L38="EM ATRASO",ISBLANK($M38)=TRUE())</formula>
    </cfRule>
  </conditionalFormatting>
  <conditionalFormatting sqref="H41">
    <cfRule type="expression" dxfId="3194" priority="277">
      <formula>AND($L41="EM ATRASO",ISBLANK($M41)=TRUE())</formula>
    </cfRule>
    <cfRule type="expression" dxfId="3193" priority="285">
      <formula>AND($L41="EM ATRASO",ISBLANK($M41)=TRUE())</formula>
    </cfRule>
    <cfRule type="expression" dxfId="3192" priority="286">
      <formula>AND($L41="SIM",ISBLANK($M41)=TRUE())</formula>
    </cfRule>
    <cfRule type="expression" dxfId="3191" priority="278">
      <formula>AND($L41="SIM",ISBLANK($M41)=TRUE())</formula>
    </cfRule>
  </conditionalFormatting>
  <conditionalFormatting sqref="H42">
    <cfRule type="expression" dxfId="3190" priority="193">
      <formula>AND($L42="EM ATRASO",ISBLANK($M42)=TRUE())</formula>
    </cfRule>
    <cfRule type="expression" dxfId="3189" priority="204">
      <formula>AND($L42="SIM",ISBLANK($M42)=TRUE())</formula>
    </cfRule>
    <cfRule type="expression" dxfId="3188" priority="197">
      <formula>AND($L42="EM ATRASO",ISBLANK($M42)=TRUE())</formula>
    </cfRule>
    <cfRule type="expression" dxfId="3187" priority="203">
      <formula>AND($L42="EM ATRASO",ISBLANK($M42)=TRUE())</formula>
    </cfRule>
    <cfRule type="expression" dxfId="3186" priority="202">
      <formula>AND($L42="SIM",ISBLANK($M42)=TRUE())</formula>
    </cfRule>
    <cfRule type="expression" dxfId="3185" priority="199">
      <formula>AND($L42="EM ATRASO",ISBLANK($M42)=TRUE())</formula>
    </cfRule>
    <cfRule type="expression" dxfId="3184" priority="201">
      <formula>AND($L42="EM ATRASO",ISBLANK($M42)=TRUE())</formula>
    </cfRule>
    <cfRule type="expression" dxfId="3183" priority="198">
      <formula>AND($L42="SIM",ISBLANK($M42)=TRUE())</formula>
    </cfRule>
    <cfRule type="expression" dxfId="3182" priority="200">
      <formula>AND($L42="SIM",ISBLANK($M42)=TRUE())</formula>
    </cfRule>
    <cfRule type="expression" dxfId="3181" priority="205">
      <formula>AND($L42="EM ATRASO",ISBLANK($M42)=TRUE())</formula>
    </cfRule>
    <cfRule type="expression" dxfId="3180" priority="195">
      <formula>AND($L42="EM ATRASO",ISBLANK($M42)=TRUE())</formula>
    </cfRule>
    <cfRule type="expression" dxfId="3179" priority="194">
      <formula>AND($L42="SIM",ISBLANK($M42)=TRUE())</formula>
    </cfRule>
    <cfRule type="expression" dxfId="3178" priority="196">
      <formula>AND($L42="SIM",ISBLANK($M42)=TRUE())</formula>
    </cfRule>
    <cfRule type="expression" dxfId="3177" priority="206">
      <formula>AND($L42="SIM",ISBLANK($M42)=TRUE())</formula>
    </cfRule>
  </conditionalFormatting>
  <conditionalFormatting sqref="H42:H43">
    <cfRule type="expression" dxfId="3176" priority="207">
      <formula>AND($L42="EM ATRASO",ISBLANK($M42)=TRUE())</formula>
    </cfRule>
    <cfRule type="expression" dxfId="3175" priority="208">
      <formula>AND($L42="SIM",ISBLANK($M42)=TRUE())</formula>
    </cfRule>
  </conditionalFormatting>
  <conditionalFormatting sqref="H43">
    <cfRule type="expression" dxfId="3174" priority="214">
      <formula>AND($L43="SIM",ISBLANK($M43)=TRUE())</formula>
    </cfRule>
    <cfRule type="expression" dxfId="3173" priority="213">
      <formula>AND($L43="EM ATRASO",ISBLANK($M43)=TRUE())</formula>
    </cfRule>
    <cfRule type="expression" dxfId="3172" priority="215">
      <formula>AND($L43="EM ATRASO",ISBLANK($M43)=TRUE())</formula>
    </cfRule>
    <cfRule type="expression" dxfId="3171" priority="223">
      <formula>AND($L43="EM ATRASO",ISBLANK($M43)=TRUE())</formula>
    </cfRule>
    <cfRule type="expression" dxfId="3170" priority="224">
      <formula>AND($L43="SIM",ISBLANK($M43)=TRUE())</formula>
    </cfRule>
    <cfRule type="expression" dxfId="3169" priority="225">
      <formula>AND($L43="EM ATRASO",ISBLANK($M43)=TRUE())</formula>
    </cfRule>
    <cfRule type="expression" dxfId="3168" priority="226">
      <formula>AND($L43="SIM",ISBLANK($M43)=TRUE())</formula>
    </cfRule>
    <cfRule type="expression" dxfId="3167" priority="219">
      <formula>AND($L43="EM ATRASO",ISBLANK($M43)=TRUE())</formula>
    </cfRule>
    <cfRule type="expression" dxfId="3166" priority="220">
      <formula>AND($L43="SIM",ISBLANK($M43)=TRUE())</formula>
    </cfRule>
    <cfRule type="expression" dxfId="3165" priority="221">
      <formula>AND($L43="EM ATRASO",ISBLANK($M43)=TRUE())</formula>
    </cfRule>
    <cfRule type="expression" dxfId="3164" priority="216">
      <formula>AND($L43="SIM",ISBLANK($M43)=TRUE())</formula>
    </cfRule>
    <cfRule type="expression" dxfId="3163" priority="218">
      <formula>AND($L43="SIM",ISBLANK($M43)=TRUE())</formula>
    </cfRule>
    <cfRule type="expression" dxfId="3162" priority="211">
      <formula>AND($L43="EM ATRASO",ISBLANK($M43)=TRUE())</formula>
    </cfRule>
    <cfRule type="expression" dxfId="3161" priority="217">
      <formula>AND($L43="EM ATRASO",ISBLANK($M43)=TRUE())</formula>
    </cfRule>
    <cfRule type="expression" dxfId="3160" priority="212">
      <formula>AND($L43="SIM",ISBLANK($M43)=TRUE())</formula>
    </cfRule>
    <cfRule type="expression" dxfId="3159" priority="222">
      <formula>AND($L43="SIM",ISBLANK($M43)=TRUE())</formula>
    </cfRule>
  </conditionalFormatting>
  <conditionalFormatting sqref="H44">
    <cfRule type="expression" dxfId="3158" priority="1751">
      <formula>AND($L44="SIM",ISBLANK($M44)=TRUE())</formula>
    </cfRule>
    <cfRule type="expression" dxfId="3157" priority="1750">
      <formula>AND($L44="EM ATRASO",ISBLANK($M44)=TRUE())</formula>
    </cfRule>
    <cfRule type="expression" dxfId="3156" priority="1742">
      <formula>AND($L44="EM ATRASO",ISBLANK($M44)=TRUE())</formula>
    </cfRule>
    <cfRule type="expression" dxfId="3155" priority="1743">
      <formula>AND($L44="SIM",ISBLANK($M44)=TRUE())</formula>
    </cfRule>
  </conditionalFormatting>
  <conditionalFormatting sqref="H45">
    <cfRule type="expression" dxfId="3154" priority="1715">
      <formula>AND($L45="SIM",ISBLANK($M45)=TRUE())</formula>
    </cfRule>
    <cfRule type="expression" dxfId="3153" priority="1714">
      <formula>AND($L45="EM ATRASO",ISBLANK($M45)=TRUE())</formula>
    </cfRule>
  </conditionalFormatting>
  <conditionalFormatting sqref="H47:H48">
    <cfRule type="expression" dxfId="3152" priority="1637">
      <formula>AND($L47="EM ATRASO",ISBLANK($M47)=TRUE())</formula>
    </cfRule>
    <cfRule type="expression" dxfId="3151" priority="2790">
      <formula>AND($L47="EM ATRASO",ISBLANK($M47)=TRUE())</formula>
    </cfRule>
    <cfRule type="expression" dxfId="3150" priority="2791">
      <formula>AND($L47="SIM",ISBLANK($M47)=TRUE())</formula>
    </cfRule>
    <cfRule type="expression" dxfId="3149" priority="1634">
      <formula>AND($L47="SIM",ISBLANK($M47)=TRUE())</formula>
    </cfRule>
    <cfRule type="expression" dxfId="3148" priority="1633">
      <formula>AND($L47="EM ATRASO",ISBLANK($M47)=TRUE())</formula>
    </cfRule>
    <cfRule type="expression" dxfId="3147" priority="1638">
      <formula>AND($L47="SIM",ISBLANK($M47)=TRUE())</formula>
    </cfRule>
  </conditionalFormatting>
  <conditionalFormatting sqref="H48:H51">
    <cfRule type="expression" dxfId="3146" priority="187">
      <formula>AND($L48="EM ATRASO",ISBLANK($M48)=TRUE())</formula>
    </cfRule>
    <cfRule type="expression" dxfId="3145" priority="188">
      <formula>AND($L48="SIM",ISBLANK($M48)=TRUE())</formula>
    </cfRule>
  </conditionalFormatting>
  <conditionalFormatting sqref="H49:H51">
    <cfRule type="expression" dxfId="3144" priority="178">
      <formula>AND($L49="SIM",ISBLANK($M49)=TRUE())</formula>
    </cfRule>
    <cfRule type="expression" dxfId="3143" priority="177">
      <formula>AND($L49="EM ATRASO",ISBLANK($M49)=TRUE())</formula>
    </cfRule>
    <cfRule type="expression" dxfId="3142" priority="176">
      <formula>AND($L49="SIM",ISBLANK($M49)=TRUE())</formula>
    </cfRule>
    <cfRule type="expression" dxfId="3141" priority="175">
      <formula>AND($L49="EM ATRASO",ISBLANK($M49)=TRUE())</formula>
    </cfRule>
    <cfRule type="expression" dxfId="3140" priority="174">
      <formula>AND($L49="SIM",ISBLANK($M49)=TRUE())</formula>
    </cfRule>
    <cfRule type="expression" dxfId="3139" priority="180">
      <formula>AND($L49="SIM",ISBLANK($M49)=TRUE())</formula>
    </cfRule>
    <cfRule type="expression" dxfId="3138" priority="181">
      <formula>AND($L49="EM ATRASO",ISBLANK($M49)=TRUE())</formula>
    </cfRule>
    <cfRule type="expression" dxfId="3137" priority="182">
      <formula>AND($L49="SIM",ISBLANK($M49)=TRUE())</formula>
    </cfRule>
    <cfRule type="expression" dxfId="3136" priority="183">
      <formula>AND($L49="EM ATRASO",ISBLANK($M49)=TRUE())</formula>
    </cfRule>
    <cfRule type="expression" dxfId="3135" priority="184">
      <formula>AND($L49="SIM",ISBLANK($M49)=TRUE())</formula>
    </cfRule>
    <cfRule type="expression" dxfId="3134" priority="185">
      <formula>AND($L49="EM ATRASO",ISBLANK($M49)=TRUE())</formula>
    </cfRule>
    <cfRule type="expression" dxfId="3133" priority="186">
      <formula>AND($L49="SIM",ISBLANK($M49)=TRUE())</formula>
    </cfRule>
    <cfRule type="expression" dxfId="3132" priority="173">
      <formula>AND($L49="EM ATRASO",ISBLANK($M49)=TRUE())</formula>
    </cfRule>
    <cfRule type="expression" dxfId="3131" priority="172">
      <formula>AND($L49="SIM",ISBLANK($M49)=TRUE())</formula>
    </cfRule>
    <cfRule type="expression" dxfId="3130" priority="171">
      <formula>AND($L49="EM ATRASO",ISBLANK($M49)=TRUE())</formula>
    </cfRule>
    <cfRule type="expression" dxfId="3129" priority="179">
      <formula>AND($L49="EM ATRASO",ISBLANK($M49)=TRUE())</formula>
    </cfRule>
  </conditionalFormatting>
  <conditionalFormatting sqref="H52:H53">
    <cfRule type="expression" dxfId="3128" priority="1416">
      <formula>AND($L52="SIM",ISBLANK($M52)=TRUE())</formula>
    </cfRule>
    <cfRule type="expression" dxfId="3127" priority="1415">
      <formula>AND($L52="EM ATRASO",ISBLANK($M52)=TRUE())</formula>
    </cfRule>
    <cfRule type="expression" dxfId="3126" priority="1408">
      <formula>AND($L52="SIM",ISBLANK($M52)=TRUE())</formula>
    </cfRule>
    <cfRule type="expression" dxfId="3125" priority="1407">
      <formula>AND($L52="EM ATRASO",ISBLANK($M52)=TRUE())</formula>
    </cfRule>
  </conditionalFormatting>
  <conditionalFormatting sqref="H54">
    <cfRule type="expression" dxfId="3124" priority="1352">
      <formula>AND($L54="SIM",ISBLANK($M54)=TRUE())</formula>
    </cfRule>
    <cfRule type="expression" dxfId="3123" priority="1359">
      <formula>AND($L54="EM ATRASO",ISBLANK($M54)=TRUE())</formula>
    </cfRule>
    <cfRule type="expression" dxfId="3122" priority="1360">
      <formula>AND($L54="SIM",ISBLANK($M54)=TRUE())</formula>
    </cfRule>
    <cfRule type="expression" dxfId="3121" priority="1351">
      <formula>AND($L54="EM ATRASO",ISBLANK($M54)=TRUE())</formula>
    </cfRule>
  </conditionalFormatting>
  <conditionalFormatting sqref="H55:H56">
    <cfRule type="expression" dxfId="3120" priority="112">
      <formula>AND($L55="SIM",ISBLANK($M55)=TRUE())</formula>
    </cfRule>
    <cfRule type="expression" dxfId="3119" priority="111">
      <formula>AND($L55="EM ATRASO",ISBLANK($M55)=TRUE())</formula>
    </cfRule>
  </conditionalFormatting>
  <conditionalFormatting sqref="H55:H58">
    <cfRule type="expression" dxfId="3118" priority="99">
      <formula>AND($L55="EM ATRASO",ISBLANK($M55)=TRUE())</formula>
    </cfRule>
    <cfRule type="expression" dxfId="3117" priority="114">
      <formula>AND($L55="SIM",ISBLANK($M55)=TRUE())</formula>
    </cfRule>
    <cfRule type="expression" dxfId="3116" priority="113">
      <formula>AND($L55="EM ATRASO",ISBLANK($M55)=TRUE())</formula>
    </cfRule>
    <cfRule type="expression" dxfId="3115" priority="110">
      <formula>AND($L55="SIM",ISBLANK($M55)=TRUE())</formula>
    </cfRule>
    <cfRule type="expression" dxfId="3114" priority="109">
      <formula>AND($L55="EM ATRASO",ISBLANK($M55)=TRUE())</formula>
    </cfRule>
    <cfRule type="expression" dxfId="3113" priority="108">
      <formula>AND($L55="SIM",ISBLANK($M55)=TRUE())</formula>
    </cfRule>
    <cfRule type="expression" dxfId="3112" priority="107">
      <formula>AND($L55="EM ATRASO",ISBLANK($M55)=TRUE())</formula>
    </cfRule>
    <cfRule type="expression" dxfId="3111" priority="106">
      <formula>AND($L55="SIM",ISBLANK($M55)=TRUE())</formula>
    </cfRule>
    <cfRule type="expression" dxfId="3110" priority="105">
      <formula>AND($L55="EM ATRASO",ISBLANK($M55)=TRUE())</formula>
    </cfRule>
    <cfRule type="expression" dxfId="3109" priority="104">
      <formula>AND($L55="SIM",ISBLANK($M55)=TRUE())</formula>
    </cfRule>
    <cfRule type="expression" dxfId="3108" priority="103">
      <formula>AND($L55="EM ATRASO",ISBLANK($M55)=TRUE())</formula>
    </cfRule>
    <cfRule type="expression" dxfId="3107" priority="102">
      <formula>AND($L55="SIM",ISBLANK($M55)=TRUE())</formula>
    </cfRule>
    <cfRule type="expression" dxfId="3106" priority="101">
      <formula>AND($L55="EM ATRASO",ISBLANK($M55)=TRUE())</formula>
    </cfRule>
    <cfRule type="expression" dxfId="3105" priority="100">
      <formula>AND($L55="SIM",ISBLANK($M55)=TRUE())</formula>
    </cfRule>
    <cfRule type="expression" dxfId="3104" priority="98">
      <formula>AND($L55="SIM",ISBLANK($M55)=TRUE())</formula>
    </cfRule>
    <cfRule type="expression" dxfId="3103" priority="97">
      <formula>AND($L55="EM ATRASO",ISBLANK($M55)=TRUE())</formula>
    </cfRule>
  </conditionalFormatting>
  <conditionalFormatting sqref="H57:H58">
    <cfRule type="expression" dxfId="3102" priority="96">
      <formula>AND($L57="SIM",ISBLANK($M57)=TRUE())</formula>
    </cfRule>
    <cfRule type="expression" dxfId="3101" priority="1333">
      <formula>AND($L57="EM ATRASO",ISBLANK($M57)=TRUE())</formula>
    </cfRule>
    <cfRule type="expression" dxfId="3100" priority="1334">
      <formula>AND($L57="SIM",ISBLANK($M57)=TRUE())</formula>
    </cfRule>
    <cfRule type="expression" dxfId="3099" priority="1324">
      <formula>AND($L57="SIM",ISBLANK($M57)=TRUE())</formula>
    </cfRule>
    <cfRule type="expression" dxfId="3098" priority="1323">
      <formula>AND($L57="EM ATRASO",ISBLANK($M57)=TRUE())</formula>
    </cfRule>
    <cfRule type="expression" dxfId="3097" priority="95">
      <formula>AND($L57="EM ATRASO",ISBLANK($M57)=TRUE())</formula>
    </cfRule>
    <cfRule type="expression" dxfId="3096" priority="2960">
      <formula>AND($L57="EM ATRASO",ISBLANK($M57)=TRUE())</formula>
    </cfRule>
    <cfRule type="expression" dxfId="3095" priority="2961">
      <formula>AND($L57="SIM",ISBLANK($M57)=TRUE())</formula>
    </cfRule>
    <cfRule type="expression" dxfId="3094" priority="1329">
      <formula>AND($L57="EM ATRASO",ISBLANK($M57)=TRUE())</formula>
    </cfRule>
    <cfRule type="expression" dxfId="3093" priority="1330">
      <formula>AND($L57="SIM",ISBLANK($M57)=TRUE())</formula>
    </cfRule>
  </conditionalFormatting>
  <conditionalFormatting sqref="H57:H59">
    <cfRule type="expression" dxfId="3092" priority="1314">
      <formula>AND($L57="SIM",ISBLANK($M57)=TRUE())</formula>
    </cfRule>
    <cfRule type="expression" dxfId="3091" priority="1313">
      <formula>AND($L57="EM ATRASO",ISBLANK($M57)=TRUE())</formula>
    </cfRule>
  </conditionalFormatting>
  <conditionalFormatting sqref="H59">
    <cfRule type="expression" dxfId="3090" priority="1306">
      <formula>AND($L59="SIM",ISBLANK($M59)=TRUE())</formula>
    </cfRule>
    <cfRule type="expression" dxfId="3089" priority="1305">
      <formula>AND($L59="EM ATRASO",ISBLANK($M59)=TRUE())</formula>
    </cfRule>
  </conditionalFormatting>
  <conditionalFormatting sqref="H60:H62">
    <cfRule type="expression" dxfId="3088" priority="2">
      <formula>AND($L60="SIM",ISBLANK($M60)=TRUE())</formula>
    </cfRule>
    <cfRule type="expression" dxfId="3087" priority="3">
      <formula>AND($L60="EM ATRASO",ISBLANK($M60)=TRUE())</formula>
    </cfRule>
    <cfRule type="expression" dxfId="3086" priority="4">
      <formula>AND($L60="SIM",ISBLANK($M60)=TRUE())</formula>
    </cfRule>
    <cfRule type="expression" dxfId="3085" priority="5">
      <formula>AND($L60="EM ATRASO",ISBLANK($M60)=TRUE())</formula>
    </cfRule>
    <cfRule type="expression" dxfId="3084" priority="6">
      <formula>AND($L60="SIM",ISBLANK($M60)=TRUE())</formula>
    </cfRule>
    <cfRule type="expression" dxfId="3083" priority="7">
      <formula>AND($L60="EM ATRASO",ISBLANK($M60)=TRUE())</formula>
    </cfRule>
    <cfRule type="expression" dxfId="3082" priority="8">
      <formula>AND($L60="SIM",ISBLANK($M60)=TRUE())</formula>
    </cfRule>
    <cfRule type="expression" dxfId="3081" priority="9">
      <formula>AND($L60="EM ATRASO",ISBLANK($M60)=TRUE())</formula>
    </cfRule>
    <cfRule type="expression" dxfId="3080" priority="2676">
      <formula>AND($L60="EM ATRASO",ISBLANK($M60)=TRUE())</formula>
    </cfRule>
    <cfRule type="expression" dxfId="3079" priority="3138">
      <formula>AND($L60="EM ATRASO",ISBLANK($M60)=TRUE())</formula>
    </cfRule>
    <cfRule type="expression" dxfId="3078" priority="2690">
      <formula>AND($L60="EM ATRASO",ISBLANK($M60)=TRUE())</formula>
    </cfRule>
    <cfRule type="expression" dxfId="3077" priority="1">
      <formula>AND($L60="EM ATRASO",ISBLANK($M60)=TRUE())</formula>
    </cfRule>
    <cfRule type="expression" dxfId="3076" priority="2681">
      <formula>AND($L60="SIM",ISBLANK($M60)=TRUE())</formula>
    </cfRule>
    <cfRule type="expression" dxfId="3075" priority="3139">
      <formula>AND($L60="SIM",ISBLANK($M60)=TRUE())</formula>
    </cfRule>
    <cfRule type="expression" dxfId="3074" priority="2691">
      <formula>AND($L60="SIM",ISBLANK($M60)=TRUE())</formula>
    </cfRule>
    <cfRule type="expression" dxfId="3073" priority="2677">
      <formula>AND($L60="SIM",ISBLANK($M60)=TRUE())</formula>
    </cfRule>
    <cfRule type="expression" dxfId="3072" priority="27">
      <formula>AND($L60="EM ATRASO",ISBLANK($M60)=TRUE())</formula>
    </cfRule>
    <cfRule type="expression" dxfId="3071" priority="2687">
      <formula>AND($L60="SIM",ISBLANK($M60)=TRUE())</formula>
    </cfRule>
    <cfRule type="expression" dxfId="3070" priority="26">
      <formula>AND($L60="SIM",ISBLANK($M60)=TRUE())</formula>
    </cfRule>
    <cfRule type="expression" dxfId="3069" priority="25">
      <formula>AND($L60="EM ATRASO",ISBLANK($M60)=TRUE())</formula>
    </cfRule>
    <cfRule type="expression" dxfId="3068" priority="24">
      <formula>AND($L60="SIM",ISBLANK($M60)=TRUE())</formula>
    </cfRule>
    <cfRule type="expression" dxfId="3067" priority="23">
      <formula>AND($L60="EM ATRASO",ISBLANK($M60)=TRUE())</formula>
    </cfRule>
    <cfRule type="expression" dxfId="3066" priority="22">
      <formula>AND($L60="SIM",ISBLANK($M60)=TRUE())</formula>
    </cfRule>
    <cfRule type="expression" dxfId="3065" priority="21">
      <formula>AND($L60="EM ATRASO",ISBLANK($M60)=TRUE())</formula>
    </cfRule>
    <cfRule type="expression" dxfId="3064" priority="20">
      <formula>AND($L60="SIM",ISBLANK($M60)=TRUE())</formula>
    </cfRule>
    <cfRule type="expression" dxfId="3063" priority="19">
      <formula>AND($L60="EM ATRASO",ISBLANK($M60)=TRUE())</formula>
    </cfRule>
    <cfRule type="expression" dxfId="3062" priority="18">
      <formula>AND($L60="SIM",ISBLANK($M60)=TRUE())</formula>
    </cfRule>
    <cfRule type="expression" dxfId="3061" priority="17">
      <formula>AND($L60="EM ATRASO",ISBLANK($M60)=TRUE())</formula>
    </cfRule>
    <cfRule type="expression" dxfId="3060" priority="16">
      <formula>AND($L60="SIM",ISBLANK($M60)=TRUE())</formula>
    </cfRule>
    <cfRule type="expression" dxfId="3059" priority="14">
      <formula>AND($L60="SIM",ISBLANK($M60)=TRUE())</formula>
    </cfRule>
    <cfRule type="expression" dxfId="3058" priority="2680">
      <formula>AND($L60="EM ATRASO",ISBLANK($M60)=TRUE())</formula>
    </cfRule>
    <cfRule type="expression" dxfId="3057" priority="15">
      <formula>AND($L60="EM ATRASO",ISBLANK($M60)=TRUE())</formula>
    </cfRule>
    <cfRule type="expression" dxfId="3056" priority="11">
      <formula>AND($L60="EM ATRASO",ISBLANK($M60)=TRUE())</formula>
    </cfRule>
    <cfRule type="expression" dxfId="3055" priority="2686">
      <formula>AND($L60="EM ATRASO",ISBLANK($M60)=TRUE())</formula>
    </cfRule>
    <cfRule type="expression" dxfId="3054" priority="13">
      <formula>AND($L60="EM ATRASO",ISBLANK($M60)=TRUE())</formula>
    </cfRule>
    <cfRule type="expression" dxfId="3053" priority="12">
      <formula>AND($L60="SIM",ISBLANK($M60)=TRUE())</formula>
    </cfRule>
    <cfRule type="expression" dxfId="3052" priority="32">
      <formula>AND($L60="SIM",ISBLANK($M60)=TRUE())</formula>
    </cfRule>
    <cfRule type="expression" dxfId="3051" priority="31">
      <formula>AND($L60="EM ATRASO",ISBLANK($M60)=TRUE())</formula>
    </cfRule>
    <cfRule type="expression" dxfId="3050" priority="30">
      <formula>AND($L60="SIM",ISBLANK($M60)=TRUE())</formula>
    </cfRule>
    <cfRule type="expression" dxfId="3049" priority="29">
      <formula>AND($L60="EM ATRASO",ISBLANK($M60)=TRUE())</formula>
    </cfRule>
    <cfRule type="expression" dxfId="3048" priority="28">
      <formula>AND($L60="SIM",ISBLANK($M60)=TRUE())</formula>
    </cfRule>
    <cfRule type="expression" dxfId="3047" priority="10">
      <formula>AND($L60="SIM",ISBLANK($M60)=TRUE())</formula>
    </cfRule>
  </conditionalFormatting>
  <conditionalFormatting sqref="H61:H62">
    <cfRule type="expression" dxfId="3046" priority="2651">
      <formula>AND($L61="SIM",ISBLANK($M61)=TRUE())</formula>
    </cfRule>
    <cfRule type="expression" dxfId="3045" priority="2650">
      <formula>AND($L61="EM ATRASO",ISBLANK($M61)=TRUE())</formula>
    </cfRule>
    <cfRule type="expression" dxfId="3044" priority="2955">
      <formula>AND($L61="SIM",ISBLANK($M61)=TRUE())</formula>
    </cfRule>
    <cfRule type="expression" dxfId="3043" priority="2954">
      <formula>AND($L61="EM ATRASO",ISBLANK($M61)=TRUE())</formula>
    </cfRule>
    <cfRule type="expression" dxfId="3042" priority="1278">
      <formula>AND($L61="SIM",ISBLANK($M61)=TRUE())</formula>
    </cfRule>
    <cfRule type="expression" dxfId="3041" priority="2647">
      <formula>AND($L61="SIM",ISBLANK($M61)=TRUE())</formula>
    </cfRule>
    <cfRule type="expression" dxfId="3040" priority="1277">
      <formula>AND($L61="EM ATRASO",ISBLANK($M61)=TRUE())</formula>
    </cfRule>
    <cfRule type="expression" dxfId="3039" priority="1283">
      <formula>AND($L61="EM ATRASO",ISBLANK($M61)=TRUE())</formula>
    </cfRule>
    <cfRule type="expression" dxfId="3038" priority="1284">
      <formula>AND($L61="SIM",ISBLANK($M61)=TRUE())</formula>
    </cfRule>
    <cfRule type="expression" dxfId="3037" priority="1287">
      <formula>AND($L61="EM ATRASO",ISBLANK($M61)=TRUE())</formula>
    </cfRule>
    <cfRule type="expression" dxfId="3036" priority="1288">
      <formula>AND($L61="SIM",ISBLANK($M61)=TRUE())</formula>
    </cfRule>
    <cfRule type="expression" dxfId="3035" priority="1289">
      <formula>AND($L61="EM ATRASO",ISBLANK($M61)=TRUE())</formula>
    </cfRule>
    <cfRule type="expression" dxfId="3034" priority="1290">
      <formula>AND($L61="SIM",ISBLANK($M61)=TRUE())</formula>
    </cfRule>
    <cfRule type="expression" dxfId="3033" priority="2636">
      <formula>AND($L61="EM ATRASO",ISBLANK($M61)=TRUE())</formula>
    </cfRule>
    <cfRule type="expression" dxfId="3032" priority="2637">
      <formula>AND($L61="SIM",ISBLANK($M61)=TRUE())</formula>
    </cfRule>
    <cfRule type="expression" dxfId="3031" priority="2640">
      <formula>AND($L61="EM ATRASO",ISBLANK($M61)=TRUE())</formula>
    </cfRule>
    <cfRule type="expression" dxfId="3030" priority="2641">
      <formula>AND($L61="SIM",ISBLANK($M61)=TRUE())</formula>
    </cfRule>
    <cfRule type="expression" dxfId="3029" priority="2646">
      <formula>AND($L61="EM ATRASO",ISBLANK($M61)=TRUE())</formula>
    </cfRule>
    <cfRule type="expression" dxfId="3028" priority="2657">
      <formula>AND($L61="SIM",ISBLANK($M61)=TRUE())</formula>
    </cfRule>
    <cfRule type="expression" dxfId="3027" priority="2656">
      <formula>AND($L61="EM ATRASO",ISBLANK($M61)=TRUE())</formula>
    </cfRule>
  </conditionalFormatting>
  <conditionalFormatting sqref="H62">
    <cfRule type="expression" dxfId="3026" priority="33">
      <formula>AND($L62="EM ATRASO",ISBLANK($M62)=TRUE())</formula>
    </cfRule>
    <cfRule type="expression" dxfId="3025" priority="34">
      <formula>AND($L62="SIM",ISBLANK($M62)=TRUE())</formula>
    </cfRule>
    <cfRule type="expression" dxfId="3024" priority="35">
      <formula>AND($L62="EM ATRASO",ISBLANK($M62)=TRUE())</formula>
    </cfRule>
    <cfRule type="expression" dxfId="3023" priority="36">
      <formula>AND($L62="SIM",ISBLANK($M62)=TRUE())</formula>
    </cfRule>
    <cfRule type="expression" dxfId="3022" priority="37">
      <formula>AND($L62="EM ATRASO",ISBLANK($M62)=TRUE())</formula>
    </cfRule>
    <cfRule type="expression" dxfId="3021" priority="38">
      <formula>AND($L62="SIM",ISBLANK($M62)=TRUE())</formula>
    </cfRule>
    <cfRule type="expression" dxfId="3020" priority="39">
      <formula>AND($L62="EM ATRASO",ISBLANK($M62)=TRUE())</formula>
    </cfRule>
    <cfRule type="expression" dxfId="3019" priority="40">
      <formula>AND($L62="SIM",ISBLANK($M62)=TRUE())</formula>
    </cfRule>
    <cfRule type="expression" dxfId="3018" priority="41">
      <formula>AND($L62="EM ATRASO",ISBLANK($M62)=TRUE())</formula>
    </cfRule>
    <cfRule type="expression" dxfId="3017" priority="42">
      <formula>AND($L62="SIM",ISBLANK($M62)=TRUE())</formula>
    </cfRule>
    <cfRule type="expression" dxfId="3016" priority="43">
      <formula>AND($L62="EM ATRASO",ISBLANK($M62)=TRUE())</formula>
    </cfRule>
    <cfRule type="expression" dxfId="3015" priority="44">
      <formula>AND($L62="SIM",ISBLANK($M62)=TRUE())</formula>
    </cfRule>
    <cfRule type="expression" dxfId="3014" priority="45">
      <formula>AND($L62="EM ATRASO",ISBLANK($M62)=TRUE())</formula>
    </cfRule>
    <cfRule type="expression" dxfId="3013" priority="46">
      <formula>AND($L62="SIM",ISBLANK($M62)=TRUE())</formula>
    </cfRule>
    <cfRule type="expression" dxfId="3012" priority="47">
      <formula>AND($L62="EM ATRASO",ISBLANK($M62)=TRUE())</formula>
    </cfRule>
    <cfRule type="expression" dxfId="3011" priority="48">
      <formula>AND($L62="SIM",ISBLANK($M62)=TRUE())</formula>
    </cfRule>
    <cfRule type="expression" dxfId="3010" priority="49">
      <formula>AND($L62="EM ATRASO",ISBLANK($M62)=TRUE())</formula>
    </cfRule>
    <cfRule type="expression" dxfId="3009" priority="50">
      <formula>AND($L62="SIM",ISBLANK($M62)=TRUE())</formula>
    </cfRule>
    <cfRule type="expression" dxfId="3008" priority="69">
      <formula>AND($L62="EM ATRASO",ISBLANK($M62)=TRUE())</formula>
    </cfRule>
    <cfRule type="expression" dxfId="3007" priority="66">
      <formula>AND($L62="SIM",ISBLANK($M62)=TRUE())</formula>
    </cfRule>
    <cfRule type="expression" dxfId="3006" priority="2673">
      <formula>AND($L62="SIM",ISBLANK($M62)=TRUE())</formula>
    </cfRule>
    <cfRule type="expression" dxfId="3005" priority="65">
      <formula>AND($L62="EM ATRASO",ISBLANK($M62)=TRUE())</formula>
    </cfRule>
    <cfRule type="expression" dxfId="3004" priority="2672">
      <formula>AND($L62="EM ATRASO",ISBLANK($M62)=TRUE())</formula>
    </cfRule>
    <cfRule type="expression" dxfId="3003" priority="70">
      <formula>AND($L62="SIM",ISBLANK($M62)=TRUE())</formula>
    </cfRule>
  </conditionalFormatting>
  <conditionalFormatting sqref="H3:I3">
    <cfRule type="expression" dxfId="3002" priority="2168">
      <formula>AND($L3="EM ATRASO",ISBLANK($M3)=TRUE())</formula>
    </cfRule>
    <cfRule type="expression" dxfId="3001" priority="2165">
      <formula>AND($L3="SIM",ISBLANK($M3)=TRUE())</formula>
    </cfRule>
    <cfRule type="expression" dxfId="3000" priority="2164">
      <formula>AND($L3="EM ATRASO",ISBLANK($M3)=TRUE())</formula>
    </cfRule>
    <cfRule type="expression" dxfId="2999" priority="2183">
      <formula>AND($L3="SIM",ISBLANK($M3)=TRUE())</formula>
    </cfRule>
    <cfRule type="expression" dxfId="2998" priority="2187">
      <formula>AND($L3="SIM",ISBLANK($M3)=TRUE())</formula>
    </cfRule>
    <cfRule type="expression" dxfId="2997" priority="2186">
      <formula>AND($L3="EM ATRASO",ISBLANK($M3)=TRUE())</formula>
    </cfRule>
    <cfRule type="expression" dxfId="2996" priority="2182">
      <formula>AND($L3="EM ATRASO",ISBLANK($M3)=TRUE())</formula>
    </cfRule>
    <cfRule type="expression" dxfId="2995" priority="2179">
      <formula>AND($L3="SIM",ISBLANK($M3)=TRUE())</formula>
    </cfRule>
    <cfRule type="expression" dxfId="2994" priority="2178">
      <formula>AND($L3="EM ATRASO",ISBLANK($M3)=TRUE())</formula>
    </cfRule>
    <cfRule type="expression" dxfId="2993" priority="2177">
      <formula>AND($L3="SIM",ISBLANK($M3)=TRUE())</formula>
    </cfRule>
    <cfRule type="expression" dxfId="2992" priority="2176">
      <formula>AND($L3="EM ATRASO",ISBLANK($M3)=TRUE())</formula>
    </cfRule>
    <cfRule type="expression" dxfId="2991" priority="2173">
      <formula>AND($L3="SIM",ISBLANK($M3)=TRUE())</formula>
    </cfRule>
    <cfRule type="expression" dxfId="2990" priority="2172">
      <formula>AND($L3="EM ATRASO",ISBLANK($M3)=TRUE())</formula>
    </cfRule>
    <cfRule type="expression" dxfId="2989" priority="2169">
      <formula>AND($L3="SIM",ISBLANK($M3)=TRUE())</formula>
    </cfRule>
  </conditionalFormatting>
  <conditionalFormatting sqref="H3:I4">
    <cfRule type="expression" dxfId="2988" priority="1074">
      <formula>AND($L3="SIM",ISBLANK($M3)=TRUE())</formula>
    </cfRule>
    <cfRule type="expression" dxfId="2987" priority="1073">
      <formula>AND($L3="EM ATRASO",ISBLANK($M3)=TRUE())</formula>
    </cfRule>
  </conditionalFormatting>
  <conditionalFormatting sqref="H4:I4">
    <cfRule type="expression" dxfId="2986" priority="1064">
      <formula>AND($L4="SIM",ISBLANK($M4)=TRUE())</formula>
    </cfRule>
    <cfRule type="expression" dxfId="2985" priority="1065">
      <formula>AND($L4="EM ATRASO",ISBLANK($M4)=TRUE())</formula>
    </cfRule>
    <cfRule type="expression" dxfId="2984" priority="1066">
      <formula>AND($L4="SIM",ISBLANK($M4)=TRUE())</formula>
    </cfRule>
    <cfRule type="expression" dxfId="2983" priority="1069">
      <formula>AND($L4="EM ATRASO",ISBLANK($M4)=TRUE())</formula>
    </cfRule>
    <cfRule type="expression" dxfId="2982" priority="1070">
      <formula>AND($L4="SIM",ISBLANK($M4)=TRUE())</formula>
    </cfRule>
    <cfRule type="expression" dxfId="2981" priority="1051">
      <formula>AND($L4="EM ATRASO",ISBLANK($M4)=TRUE())</formula>
    </cfRule>
    <cfRule type="expression" dxfId="2980" priority="1052">
      <formula>AND($L4="SIM",ISBLANK($M4)=TRUE())</formula>
    </cfRule>
    <cfRule type="expression" dxfId="2979" priority="1055">
      <formula>AND($L4="EM ATRASO",ISBLANK($M4)=TRUE())</formula>
    </cfRule>
    <cfRule type="expression" dxfId="2978" priority="1056">
      <formula>AND($L4="SIM",ISBLANK($M4)=TRUE())</formula>
    </cfRule>
    <cfRule type="expression" dxfId="2977" priority="1059">
      <formula>AND($L4="EM ATRASO",ISBLANK($M4)=TRUE())</formula>
    </cfRule>
    <cfRule type="expression" dxfId="2976" priority="1060">
      <formula>AND($L4="SIM",ISBLANK($M4)=TRUE())</formula>
    </cfRule>
    <cfRule type="expression" dxfId="2975" priority="1063">
      <formula>AND($L4="EM ATRASO",ISBLANK($M4)=TRUE())</formula>
    </cfRule>
  </conditionalFormatting>
  <conditionalFormatting sqref="H4:I5">
    <cfRule type="expression" dxfId="2974" priority="931">
      <formula>AND($L4="EM ATRASO",ISBLANK($M4)=TRUE())</formula>
    </cfRule>
    <cfRule type="expression" dxfId="2973" priority="932">
      <formula>AND($L4="SIM",ISBLANK($M4)=TRUE())</formula>
    </cfRule>
  </conditionalFormatting>
  <conditionalFormatting sqref="H5:I5">
    <cfRule type="expression" dxfId="2972" priority="906">
      <formula>AND($L5="SIM",ISBLANK($M5)=TRUE())</formula>
    </cfRule>
    <cfRule type="expression" dxfId="2971" priority="924">
      <formula>AND($L5="SIM",ISBLANK($M5)=TRUE())</formula>
    </cfRule>
    <cfRule type="expression" dxfId="2970" priority="923">
      <formula>AND($L5="EM ATRASO",ISBLANK($M5)=TRUE())</formula>
    </cfRule>
    <cfRule type="expression" dxfId="2969" priority="922">
      <formula>AND($L5="SIM",ISBLANK($M5)=TRUE())</formula>
    </cfRule>
    <cfRule type="expression" dxfId="2968" priority="921">
      <formula>AND($L5="EM ATRASO",ISBLANK($M5)=TRUE())</formula>
    </cfRule>
    <cfRule type="expression" dxfId="2967" priority="905">
      <formula>AND($L5="EM ATRASO",ISBLANK($M5)=TRUE())</formula>
    </cfRule>
    <cfRule type="expression" dxfId="2966" priority="914">
      <formula>AND($L5="SIM",ISBLANK($M5)=TRUE())</formula>
    </cfRule>
    <cfRule type="expression" dxfId="2965" priority="917">
      <formula>AND($L5="EM ATRASO",ISBLANK($M5)=TRUE())</formula>
    </cfRule>
    <cfRule type="expression" dxfId="2964" priority="918">
      <formula>AND($L5="SIM",ISBLANK($M5)=TRUE())</formula>
    </cfRule>
    <cfRule type="expression" dxfId="2963" priority="910">
      <formula>AND($L5="SIM",ISBLANK($M5)=TRUE())</formula>
    </cfRule>
    <cfRule type="expression" dxfId="2962" priority="913">
      <formula>AND($L5="EM ATRASO",ISBLANK($M5)=TRUE())</formula>
    </cfRule>
    <cfRule type="expression" dxfId="2961" priority="928">
      <formula>AND($L5="SIM",ISBLANK($M5)=TRUE())</formula>
    </cfRule>
    <cfRule type="expression" dxfId="2960" priority="909">
      <formula>AND($L5="EM ATRASO",ISBLANK($M5)=TRUE())</formula>
    </cfRule>
    <cfRule type="expression" dxfId="2959" priority="927">
      <formula>AND($L5="EM ATRASO",ISBLANK($M5)=TRUE())</formula>
    </cfRule>
  </conditionalFormatting>
  <conditionalFormatting sqref="H6:I6">
    <cfRule type="expression" dxfId="2958" priority="1024">
      <formula>AND($L6="SIM",ISBLANK($M6)=TRUE())</formula>
    </cfRule>
    <cfRule type="expression" dxfId="2957" priority="1046">
      <formula>AND($L6="SIM",ISBLANK($M6)=TRUE())</formula>
    </cfRule>
    <cfRule type="expression" dxfId="2956" priority="1045">
      <formula>AND($L6="EM ATRASO",ISBLANK($M6)=TRUE())</formula>
    </cfRule>
    <cfRule type="expression" dxfId="2955" priority="1042">
      <formula>AND($L6="SIM",ISBLANK($M6)=TRUE())</formula>
    </cfRule>
    <cfRule type="expression" dxfId="2954" priority="1041">
      <formula>AND($L6="EM ATRASO",ISBLANK($M6)=TRUE())</formula>
    </cfRule>
    <cfRule type="expression" dxfId="2953" priority="1038">
      <formula>AND($L6="SIM",ISBLANK($M6)=TRUE())</formula>
    </cfRule>
    <cfRule type="expression" dxfId="2952" priority="1037">
      <formula>AND($L6="EM ATRASO",ISBLANK($M6)=TRUE())</formula>
    </cfRule>
    <cfRule type="expression" dxfId="2951" priority="1035">
      <formula>AND($L6="EM ATRASO",ISBLANK($M6)=TRUE())</formula>
    </cfRule>
    <cfRule type="expression" dxfId="2950" priority="1032">
      <formula>AND($L6="SIM",ISBLANK($M6)=TRUE())</formula>
    </cfRule>
    <cfRule type="expression" dxfId="2949" priority="1031">
      <formula>AND($L6="EM ATRASO",ISBLANK($M6)=TRUE())</formula>
    </cfRule>
    <cfRule type="expression" dxfId="2948" priority="1028">
      <formula>AND($L6="SIM",ISBLANK($M6)=TRUE())</formula>
    </cfRule>
    <cfRule type="expression" dxfId="2947" priority="1027">
      <formula>AND($L6="EM ATRASO",ISBLANK($M6)=TRUE())</formula>
    </cfRule>
    <cfRule type="expression" dxfId="2946" priority="1023">
      <formula>AND($L6="EM ATRASO",ISBLANK($M6)=TRUE())</formula>
    </cfRule>
    <cfRule type="expression" dxfId="2945" priority="1036">
      <formula>AND($L6="SIM",ISBLANK($M6)=TRUE())</formula>
    </cfRule>
  </conditionalFormatting>
  <conditionalFormatting sqref="H6:I7">
    <cfRule type="expression" dxfId="2944" priority="1018">
      <formula>AND($L6="SIM",ISBLANK($M6)=TRUE())</formula>
    </cfRule>
    <cfRule type="expression" dxfId="2943" priority="1017">
      <formula>AND($L6="EM ATRASO",ISBLANK($M6)=TRUE())</formula>
    </cfRule>
  </conditionalFormatting>
  <conditionalFormatting sqref="H7:I7">
    <cfRule type="expression" dxfId="2942" priority="995">
      <formula>AND($L7="EM ATRASO",ISBLANK($M7)=TRUE())</formula>
    </cfRule>
    <cfRule type="expression" dxfId="2941" priority="996">
      <formula>AND($L7="SIM",ISBLANK($M7)=TRUE())</formula>
    </cfRule>
    <cfRule type="expression" dxfId="2940" priority="999">
      <formula>AND($L7="EM ATRASO",ISBLANK($M7)=TRUE())</formula>
    </cfRule>
    <cfRule type="expression" dxfId="2939" priority="1000">
      <formula>AND($L7="SIM",ISBLANK($M7)=TRUE())</formula>
    </cfRule>
    <cfRule type="expression" dxfId="2938" priority="1003">
      <formula>AND($L7="EM ATRASO",ISBLANK($M7)=TRUE())</formula>
    </cfRule>
    <cfRule type="expression" dxfId="2937" priority="1004">
      <formula>AND($L7="SIM",ISBLANK($M7)=TRUE())</formula>
    </cfRule>
    <cfRule type="expression" dxfId="2936" priority="1007">
      <formula>AND($L7="EM ATRASO",ISBLANK($M7)=TRUE())</formula>
    </cfRule>
    <cfRule type="expression" dxfId="2935" priority="1008">
      <formula>AND($L7="SIM",ISBLANK($M7)=TRUE())</formula>
    </cfRule>
    <cfRule type="expression" dxfId="2934" priority="1014">
      <formula>AND($L7="SIM",ISBLANK($M7)=TRUE())</formula>
    </cfRule>
    <cfRule type="expression" dxfId="2933" priority="1013">
      <formula>AND($L7="EM ATRASO",ISBLANK($M7)=TRUE())</formula>
    </cfRule>
    <cfRule type="expression" dxfId="2932" priority="1010">
      <formula>AND($L7="SIM",ISBLANK($M7)=TRUE())</formula>
    </cfRule>
    <cfRule type="expression" dxfId="2931" priority="1009">
      <formula>AND($L7="EM ATRASO",ISBLANK($M7)=TRUE())</formula>
    </cfRule>
  </conditionalFormatting>
  <conditionalFormatting sqref="H7:I8">
    <cfRule type="expression" dxfId="2930" priority="990">
      <formula>AND($L7="SIM",ISBLANK($M7)=TRUE())</formula>
    </cfRule>
    <cfRule type="expression" dxfId="2929" priority="989">
      <formula>AND($L7="EM ATRASO",ISBLANK($M7)=TRUE())</formula>
    </cfRule>
  </conditionalFormatting>
  <conditionalFormatting sqref="H8:I8">
    <cfRule type="expression" dxfId="2928" priority="980">
      <formula>AND($L8="SIM",ISBLANK($M8)=TRUE())</formula>
    </cfRule>
    <cfRule type="expression" dxfId="2927" priority="981">
      <formula>AND($L8="EM ATRASO",ISBLANK($M8)=TRUE())</formula>
    </cfRule>
    <cfRule type="expression" dxfId="2926" priority="982">
      <formula>AND($L8="SIM",ISBLANK($M8)=TRUE())</formula>
    </cfRule>
    <cfRule type="expression" dxfId="2925" priority="985">
      <formula>AND($L8="EM ATRASO",ISBLANK($M8)=TRUE())</formula>
    </cfRule>
    <cfRule type="expression" dxfId="2924" priority="986">
      <formula>AND($L8="SIM",ISBLANK($M8)=TRUE())</formula>
    </cfRule>
    <cfRule type="expression" dxfId="2923" priority="968">
      <formula>AND($L8="SIM",ISBLANK($M8)=TRUE())</formula>
    </cfRule>
    <cfRule type="expression" dxfId="2922" priority="971">
      <formula>AND($L8="EM ATRASO",ISBLANK($M8)=TRUE())</formula>
    </cfRule>
    <cfRule type="expression" dxfId="2921" priority="967">
      <formula>AND($L8="EM ATRASO",ISBLANK($M8)=TRUE())</formula>
    </cfRule>
    <cfRule type="expression" dxfId="2920" priority="972">
      <formula>AND($L8="SIM",ISBLANK($M8)=TRUE())</formula>
    </cfRule>
    <cfRule type="expression" dxfId="2919" priority="975">
      <formula>AND($L8="EM ATRASO",ISBLANK($M8)=TRUE())</formula>
    </cfRule>
    <cfRule type="expression" dxfId="2918" priority="976">
      <formula>AND($L8="SIM",ISBLANK($M8)=TRUE())</formula>
    </cfRule>
    <cfRule type="expression" dxfId="2917" priority="979">
      <formula>AND($L8="EM ATRASO",ISBLANK($M8)=TRUE())</formula>
    </cfRule>
  </conditionalFormatting>
  <conditionalFormatting sqref="H8:I9">
    <cfRule type="expression" dxfId="2916" priority="903">
      <formula>AND($L8="EM ATRASO",ISBLANK($M8)=TRUE())</formula>
    </cfRule>
    <cfRule type="expression" dxfId="2915" priority="904">
      <formula>AND($L8="SIM",ISBLANK($M8)=TRUE())</formula>
    </cfRule>
  </conditionalFormatting>
  <conditionalFormatting sqref="H9:I9">
    <cfRule type="expression" dxfId="2914" priority="896">
      <formula>AND($L9="SIM",ISBLANK($M9)=TRUE())</formula>
    </cfRule>
    <cfRule type="expression" dxfId="2913" priority="895">
      <formula>AND($L9="EM ATRASO",ISBLANK($M9)=TRUE())</formula>
    </cfRule>
    <cfRule type="expression" dxfId="2912" priority="882">
      <formula>AND($L9="SIM",ISBLANK($M9)=TRUE())</formula>
    </cfRule>
    <cfRule type="expression" dxfId="2911" priority="900">
      <formula>AND($L9="SIM",ISBLANK($M9)=TRUE())</formula>
    </cfRule>
    <cfRule type="expression" dxfId="2910" priority="881">
      <formula>AND($L9="EM ATRASO",ISBLANK($M9)=TRUE())</formula>
    </cfRule>
    <cfRule type="expression" dxfId="2909" priority="894">
      <formula>AND($L9="SIM",ISBLANK($M9)=TRUE())</formula>
    </cfRule>
    <cfRule type="expression" dxfId="2908" priority="886">
      <formula>AND($L9="SIM",ISBLANK($M9)=TRUE())</formula>
    </cfRule>
    <cfRule type="expression" dxfId="2907" priority="899">
      <formula>AND($L9="EM ATRASO",ISBLANK($M9)=TRUE())</formula>
    </cfRule>
    <cfRule type="expression" dxfId="2906" priority="893">
      <formula>AND($L9="EM ATRASO",ISBLANK($M9)=TRUE())</formula>
    </cfRule>
    <cfRule type="expression" dxfId="2905" priority="890">
      <formula>AND($L9="SIM",ISBLANK($M9)=TRUE())</formula>
    </cfRule>
    <cfRule type="expression" dxfId="2904" priority="885">
      <formula>AND($L9="EM ATRASO",ISBLANK($M9)=TRUE())</formula>
    </cfRule>
    <cfRule type="expression" dxfId="2903" priority="889">
      <formula>AND($L9="EM ATRASO",ISBLANK($M9)=TRUE())</formula>
    </cfRule>
  </conditionalFormatting>
  <conditionalFormatting sqref="H9:I11">
    <cfRule type="expression" dxfId="2902" priority="876">
      <formula>AND($L9="SIM",ISBLANK($M9)=TRUE())</formula>
    </cfRule>
    <cfRule type="expression" dxfId="2901" priority="875">
      <formula>AND($L9="EM ATRASO",ISBLANK($M9)=TRUE())</formula>
    </cfRule>
  </conditionalFormatting>
  <conditionalFormatting sqref="H10:I10">
    <cfRule type="expression" dxfId="2900" priority="858">
      <formula>AND($L10="SIM",ISBLANK($M10)=TRUE())</formula>
    </cfRule>
    <cfRule type="expression" dxfId="2899" priority="861">
      <formula>AND($L10="EM ATRASO",ISBLANK($M10)=TRUE())</formula>
    </cfRule>
    <cfRule type="expression" dxfId="2898" priority="862">
      <formula>AND($L10="SIM",ISBLANK($M10)=TRUE())</formula>
    </cfRule>
    <cfRule type="expression" dxfId="2897" priority="865">
      <formula>AND($L10="EM ATRASO",ISBLANK($M10)=TRUE())</formula>
    </cfRule>
    <cfRule type="expression" dxfId="2896" priority="866">
      <formula>AND($L10="SIM",ISBLANK($M10)=TRUE())</formula>
    </cfRule>
    <cfRule type="expression" dxfId="2895" priority="867">
      <formula>AND($L10="EM ATRASO",ISBLANK($M10)=TRUE())</formula>
    </cfRule>
    <cfRule type="expression" dxfId="2894" priority="868">
      <formula>AND($L10="SIM",ISBLANK($M10)=TRUE())</formula>
    </cfRule>
    <cfRule type="expression" dxfId="2893" priority="871">
      <formula>AND($L10="EM ATRASO",ISBLANK($M10)=TRUE())</formula>
    </cfRule>
    <cfRule type="expression" dxfId="2892" priority="872">
      <formula>AND($L10="SIM",ISBLANK($M10)=TRUE())</formula>
    </cfRule>
    <cfRule type="expression" dxfId="2891" priority="849">
      <formula>AND($L10="EM ATRASO",ISBLANK($M10)=TRUE())</formula>
    </cfRule>
    <cfRule type="expression" dxfId="2890" priority="850">
      <formula>AND($L10="SIM",ISBLANK($M10)=TRUE())</formula>
    </cfRule>
    <cfRule type="expression" dxfId="2889" priority="853">
      <formula>AND($L10="EM ATRASO",ISBLANK($M10)=TRUE())</formula>
    </cfRule>
    <cfRule type="expression" dxfId="2888" priority="854">
      <formula>AND($L10="SIM",ISBLANK($M10)=TRUE())</formula>
    </cfRule>
    <cfRule type="expression" dxfId="2887" priority="857">
      <formula>AND($L10="EM ATRASO",ISBLANK($M10)=TRUE())</formula>
    </cfRule>
  </conditionalFormatting>
  <conditionalFormatting sqref="H11:I11">
    <cfRule type="expression" dxfId="2886" priority="944">
      <formula>AND($L11="SIM",ISBLANK($M11)=TRUE())</formula>
    </cfRule>
    <cfRule type="expression" dxfId="2885" priority="943">
      <formula>AND($L11="EM ATRASO",ISBLANK($M11)=TRUE())</formula>
    </cfRule>
    <cfRule type="expression" dxfId="2884" priority="939">
      <formula>AND($L11="EM ATRASO",ISBLANK($M11)=TRUE())</formula>
    </cfRule>
    <cfRule type="expression" dxfId="2883" priority="948">
      <formula>AND($L11="SIM",ISBLANK($M11)=TRUE())</formula>
    </cfRule>
    <cfRule type="expression" dxfId="2882" priority="951">
      <formula>AND($L11="EM ATRASO",ISBLANK($M11)=TRUE())</formula>
    </cfRule>
    <cfRule type="expression" dxfId="2881" priority="952">
      <formula>AND($L11="SIM",ISBLANK($M11)=TRUE())</formula>
    </cfRule>
    <cfRule type="expression" dxfId="2880" priority="953">
      <formula>AND($L11="EM ATRASO",ISBLANK($M11)=TRUE())</formula>
    </cfRule>
    <cfRule type="expression" dxfId="2879" priority="954">
      <formula>AND($L11="SIM",ISBLANK($M11)=TRUE())</formula>
    </cfRule>
    <cfRule type="expression" dxfId="2878" priority="957">
      <formula>AND($L11="EM ATRASO",ISBLANK($M11)=TRUE())</formula>
    </cfRule>
    <cfRule type="expression" dxfId="2877" priority="958">
      <formula>AND($L11="SIM",ISBLANK($M11)=TRUE())</formula>
    </cfRule>
    <cfRule type="expression" dxfId="2876" priority="947">
      <formula>AND($L11="EM ATRASO",ISBLANK($M11)=TRUE())</formula>
    </cfRule>
    <cfRule type="expression" dxfId="2875" priority="961">
      <formula>AND($L11="EM ATRASO",ISBLANK($M11)=TRUE())</formula>
    </cfRule>
    <cfRule type="expression" dxfId="2874" priority="962">
      <formula>AND($L11="SIM",ISBLANK($M11)=TRUE())</formula>
    </cfRule>
    <cfRule type="expression" dxfId="2873" priority="940">
      <formula>AND($L11="SIM",ISBLANK($M11)=TRUE())</formula>
    </cfRule>
  </conditionalFormatting>
  <conditionalFormatting sqref="H12:I18">
    <cfRule type="expression" dxfId="2872" priority="2913">
      <formula>AND($L12="SIM",ISBLANK($M12)=TRUE())</formula>
    </cfRule>
    <cfRule type="expression" dxfId="2871" priority="2912">
      <formula>AND($L12="EM ATRASO",ISBLANK($M12)=TRUE())</formula>
    </cfRule>
  </conditionalFormatting>
  <conditionalFormatting sqref="H13:I16">
    <cfRule type="expression" dxfId="2870" priority="2879">
      <formula>AND($L13="SIM",ISBLANK($M13)=TRUE())</formula>
    </cfRule>
    <cfRule type="expression" dxfId="2869" priority="2878">
      <formula>AND($L13="EM ATRASO",ISBLANK($M13)=TRUE())</formula>
    </cfRule>
  </conditionalFormatting>
  <conditionalFormatting sqref="H15:I15">
    <cfRule type="expression" dxfId="2868" priority="2874">
      <formula>AND($L15="EM ATRASO",ISBLANK($M15)=TRUE())</formula>
    </cfRule>
    <cfRule type="expression" dxfId="2867" priority="2875">
      <formula>AND($L15="SIM",ISBLANK($M15)=TRUE())</formula>
    </cfRule>
  </conditionalFormatting>
  <conditionalFormatting sqref="H16:I16">
    <cfRule type="expression" dxfId="2866" priority="2895">
      <formula>AND($L16="SIM",ISBLANK($M16)=TRUE())</formula>
    </cfRule>
    <cfRule type="expression" dxfId="2865" priority="2894">
      <formula>AND($L16="EM ATRASO",ISBLANK($M16)=TRUE())</formula>
    </cfRule>
  </conditionalFormatting>
  <conditionalFormatting sqref="H17:I17">
    <cfRule type="expression" dxfId="2864" priority="2871">
      <formula>AND($L17="SIM",ISBLANK($M17)=TRUE())</formula>
    </cfRule>
    <cfRule type="expression" dxfId="2863" priority="2870">
      <formula>AND($L17="EM ATRASO",ISBLANK($M17)=TRUE())</formula>
    </cfRule>
  </conditionalFormatting>
  <conditionalFormatting sqref="H18:I18">
    <cfRule type="expression" dxfId="2862" priority="2861">
      <formula>AND($L18="SIM",ISBLANK($M18)=TRUE())</formula>
    </cfRule>
    <cfRule type="expression" dxfId="2861" priority="2860">
      <formula>AND($L18="EM ATRASO",ISBLANK($M18)=TRUE())</formula>
    </cfRule>
  </conditionalFormatting>
  <conditionalFormatting sqref="H19:I19">
    <cfRule type="expression" dxfId="2860" priority="702">
      <formula>AND($L19="SIM",ISBLANK($M19)=TRUE())</formula>
    </cfRule>
    <cfRule type="expression" dxfId="2859" priority="705">
      <formula>AND($L19="EM ATRASO",ISBLANK($M19)=TRUE())</formula>
    </cfRule>
    <cfRule type="expression" dxfId="2858" priority="693">
      <formula>AND($L19="EM ATRASO",ISBLANK($M19)=TRUE())</formula>
    </cfRule>
    <cfRule type="expression" dxfId="2857" priority="716">
      <formula>AND($L19="SIM",ISBLANK($M19)=TRUE())</formula>
    </cfRule>
    <cfRule type="expression" dxfId="2856" priority="694">
      <formula>AND($L19="SIM",ISBLANK($M19)=TRUE())</formula>
    </cfRule>
    <cfRule type="expression" dxfId="2855" priority="715">
      <formula>AND($L19="EM ATRASO",ISBLANK($M19)=TRUE())</formula>
    </cfRule>
    <cfRule type="expression" dxfId="2854" priority="712">
      <formula>AND($L19="SIM",ISBLANK($M19)=TRUE())</formula>
    </cfRule>
    <cfRule type="expression" dxfId="2853" priority="711">
      <formula>AND($L19="EM ATRASO",ISBLANK($M19)=TRUE())</formula>
    </cfRule>
    <cfRule type="expression" dxfId="2852" priority="698">
      <formula>AND($L19="SIM",ISBLANK($M19)=TRUE())</formula>
    </cfRule>
    <cfRule type="expression" dxfId="2851" priority="697">
      <formula>AND($L19="EM ATRASO",ISBLANK($M19)=TRUE())</formula>
    </cfRule>
    <cfRule type="expression" dxfId="2850" priority="708">
      <formula>AND($L19="SIM",ISBLANK($M19)=TRUE())</formula>
    </cfRule>
    <cfRule type="expression" dxfId="2849" priority="707">
      <formula>AND($L19="EM ATRASO",ISBLANK($M19)=TRUE())</formula>
    </cfRule>
    <cfRule type="expression" dxfId="2848" priority="706">
      <formula>AND($L19="SIM",ISBLANK($M19)=TRUE())</formula>
    </cfRule>
    <cfRule type="expression" dxfId="2847" priority="701">
      <formula>AND($L19="EM ATRASO",ISBLANK($M19)=TRUE())</formula>
    </cfRule>
  </conditionalFormatting>
  <conditionalFormatting sqref="H20:I20">
    <cfRule type="expression" dxfId="2846" priority="661">
      <formula>AND($L20="EM ATRASO",ISBLANK($M20)=TRUE())</formula>
    </cfRule>
    <cfRule type="expression" dxfId="2845" priority="662">
      <formula>AND($L20="SIM",ISBLANK($M20)=TRUE())</formula>
    </cfRule>
    <cfRule type="expression" dxfId="2844" priority="677">
      <formula>AND($L20="EM ATRASO",ISBLANK($M20)=TRUE())</formula>
    </cfRule>
    <cfRule type="expression" dxfId="2843" priority="665">
      <formula>AND($L20="EM ATRASO",ISBLANK($M20)=TRUE())</formula>
    </cfRule>
    <cfRule type="expression" dxfId="2842" priority="678">
      <formula>AND($L20="SIM",ISBLANK($M20)=TRUE())</formula>
    </cfRule>
    <cfRule type="expression" dxfId="2841" priority="666">
      <formula>AND($L20="SIM",ISBLANK($M20)=TRUE())</formula>
    </cfRule>
    <cfRule type="expression" dxfId="2840" priority="679">
      <formula>AND($L20="EM ATRASO",ISBLANK($M20)=TRUE())</formula>
    </cfRule>
    <cfRule type="expression" dxfId="2839" priority="680">
      <formula>AND($L20="SIM",ISBLANK($M20)=TRUE())</formula>
    </cfRule>
    <cfRule type="expression" dxfId="2838" priority="674">
      <formula>AND($L20="SIM",ISBLANK($M20)=TRUE())</formula>
    </cfRule>
    <cfRule type="expression" dxfId="2837" priority="673">
      <formula>AND($L20="EM ATRASO",ISBLANK($M20)=TRUE())</formula>
    </cfRule>
    <cfRule type="expression" dxfId="2836" priority="669">
      <formula>AND($L20="EM ATRASO",ISBLANK($M20)=TRUE())</formula>
    </cfRule>
    <cfRule type="expression" dxfId="2835" priority="670">
      <formula>AND($L20="SIM",ISBLANK($M20)=TRUE())</formula>
    </cfRule>
  </conditionalFormatting>
  <conditionalFormatting sqref="H21:I21 H26:I26">
    <cfRule type="expression" dxfId="2834" priority="3017">
      <formula>AND($L21="SIM",ISBLANK($M21)=TRUE())</formula>
    </cfRule>
    <cfRule type="expression" dxfId="2833" priority="3016">
      <formula>AND($L21="EM ATRASO",ISBLANK($M21)=TRUE())</formula>
    </cfRule>
  </conditionalFormatting>
  <conditionalFormatting sqref="H22:I22">
    <cfRule type="expression" dxfId="2832" priority="582">
      <formula>AND($L22="SIM",ISBLANK($M22)=TRUE())</formula>
    </cfRule>
    <cfRule type="expression" dxfId="2831" priority="586">
      <formula>AND($L22="SIM",ISBLANK($M22)=TRUE())</formula>
    </cfRule>
    <cfRule type="expression" dxfId="2830" priority="589">
      <formula>AND($L22="EM ATRASO",ISBLANK($M22)=TRUE())</formula>
    </cfRule>
    <cfRule type="expression" dxfId="2829" priority="585">
      <formula>AND($L22="EM ATRASO",ISBLANK($M22)=TRUE())</formula>
    </cfRule>
    <cfRule type="expression" dxfId="2828" priority="590">
      <formula>AND($L22="SIM",ISBLANK($M22)=TRUE())</formula>
    </cfRule>
    <cfRule type="expression" dxfId="2827" priority="593">
      <formula>AND($L22="EM ATRASO",ISBLANK($M22)=TRUE())</formula>
    </cfRule>
    <cfRule type="expression" dxfId="2826" priority="594">
      <formula>AND($L22="SIM",ISBLANK($M22)=TRUE())</formula>
    </cfRule>
    <cfRule type="expression" dxfId="2825" priority="597">
      <formula>AND($L22="EM ATRASO",ISBLANK($M22)=TRUE())</formula>
    </cfRule>
    <cfRule type="expression" dxfId="2824" priority="598">
      <formula>AND($L22="SIM",ISBLANK($M22)=TRUE())</formula>
    </cfRule>
    <cfRule type="expression" dxfId="2823" priority="599">
      <formula>AND($L22="EM ATRASO",ISBLANK($M22)=TRUE())</formula>
    </cfRule>
    <cfRule type="expression" dxfId="2822" priority="603">
      <formula>AND($L22="EM ATRASO",ISBLANK($M22)=TRUE())</formula>
    </cfRule>
    <cfRule type="expression" dxfId="2821" priority="604">
      <formula>AND($L22="SIM",ISBLANK($M22)=TRUE())</formula>
    </cfRule>
    <cfRule type="expression" dxfId="2820" priority="600">
      <formula>AND($L22="SIM",ISBLANK($M22)=TRUE())</formula>
    </cfRule>
    <cfRule type="expression" dxfId="2819" priority="581">
      <formula>AND($L22="EM ATRASO",ISBLANK($M22)=TRUE())</formula>
    </cfRule>
  </conditionalFormatting>
  <conditionalFormatting sqref="H22:I23">
    <cfRule type="expression" dxfId="2818" priority="608">
      <formula>AND($L22="SIM",ISBLANK($M22)=TRUE())</formula>
    </cfRule>
    <cfRule type="expression" dxfId="2817" priority="607">
      <formula>AND($L22="EM ATRASO",ISBLANK($M22)=TRUE())</formula>
    </cfRule>
  </conditionalFormatting>
  <conditionalFormatting sqref="H23:I23">
    <cfRule type="expression" dxfId="2816" priority="617">
      <formula>AND($L23="EM ATRASO",ISBLANK($M23)=TRUE())</formula>
    </cfRule>
    <cfRule type="expression" dxfId="2815" priority="621">
      <formula>AND($L23="EM ATRASO",ISBLANK($M23)=TRUE())</formula>
    </cfRule>
    <cfRule type="expression" dxfId="2814" priority="618">
      <formula>AND($L23="SIM",ISBLANK($M23)=TRUE())</formula>
    </cfRule>
    <cfRule type="expression" dxfId="2813" priority="622">
      <formula>AND($L23="SIM",ISBLANK($M23)=TRUE())</formula>
    </cfRule>
    <cfRule type="expression" dxfId="2812" priority="636">
      <formula>AND($L23="SIM",ISBLANK($M23)=TRUE())</formula>
    </cfRule>
    <cfRule type="expression" dxfId="2811" priority="635">
      <formula>AND($L23="EM ATRASO",ISBLANK($M23)=TRUE())</formula>
    </cfRule>
    <cfRule type="expression" dxfId="2810" priority="632">
      <formula>AND($L23="SIM",ISBLANK($M23)=TRUE())</formula>
    </cfRule>
    <cfRule type="expression" dxfId="2809" priority="614">
      <formula>AND($L23="SIM",ISBLANK($M23)=TRUE())</formula>
    </cfRule>
    <cfRule type="expression" dxfId="2808" priority="613">
      <formula>AND($L23="EM ATRASO",ISBLANK($M23)=TRUE())</formula>
    </cfRule>
    <cfRule type="expression" dxfId="2807" priority="631">
      <formula>AND($L23="EM ATRASO",ISBLANK($M23)=TRUE())</formula>
    </cfRule>
    <cfRule type="expression" dxfId="2806" priority="625">
      <formula>AND($L23="EM ATRASO",ISBLANK($M23)=TRUE())</formula>
    </cfRule>
    <cfRule type="expression" dxfId="2805" priority="626">
      <formula>AND($L23="SIM",ISBLANK($M23)=TRUE())</formula>
    </cfRule>
    <cfRule type="expression" dxfId="2804" priority="627">
      <formula>AND($L23="EM ATRASO",ISBLANK($M23)=TRUE())</formula>
    </cfRule>
    <cfRule type="expression" dxfId="2803" priority="628">
      <formula>AND($L23="SIM",ISBLANK($M23)=TRUE())</formula>
    </cfRule>
  </conditionalFormatting>
  <conditionalFormatting sqref="H24:I24">
    <cfRule type="expression" dxfId="2802" priority="571">
      <formula>AND($L24="EM ATRASO",ISBLANK($M24)=TRUE())</formula>
    </cfRule>
    <cfRule type="expression" dxfId="2801" priority="572">
      <formula>AND($L24="SIM",ISBLANK($M24)=TRUE())</formula>
    </cfRule>
    <cfRule type="expression" dxfId="2800" priority="558">
      <formula>AND($L24="SIM",ISBLANK($M24)=TRUE())</formula>
    </cfRule>
    <cfRule type="expression" dxfId="2799" priority="570">
      <formula>AND($L24="SIM",ISBLANK($M24)=TRUE())</formula>
    </cfRule>
    <cfRule type="expression" dxfId="2798" priority="561">
      <formula>AND($L24="EM ATRASO",ISBLANK($M24)=TRUE())</formula>
    </cfRule>
    <cfRule type="expression" dxfId="2797" priority="575">
      <formula>AND($L24="EM ATRASO",ISBLANK($M24)=TRUE())</formula>
    </cfRule>
    <cfRule type="expression" dxfId="2796" priority="580">
      <formula>AND($L24="SIM",ISBLANK($M24)=TRUE())</formula>
    </cfRule>
    <cfRule type="expression" dxfId="2795" priority="565">
      <formula>AND($L24="EM ATRASO",ISBLANK($M24)=TRUE())</formula>
    </cfRule>
    <cfRule type="expression" dxfId="2794" priority="566">
      <formula>AND($L24="SIM",ISBLANK($M24)=TRUE())</formula>
    </cfRule>
    <cfRule type="expression" dxfId="2793" priority="557">
      <formula>AND($L24="EM ATRASO",ISBLANK($M24)=TRUE())</formula>
    </cfRule>
    <cfRule type="expression" dxfId="2792" priority="562">
      <formula>AND($L24="SIM",ISBLANK($M24)=TRUE())</formula>
    </cfRule>
    <cfRule type="expression" dxfId="2791" priority="569">
      <formula>AND($L24="EM ATRASO",ISBLANK($M24)=TRUE())</formula>
    </cfRule>
    <cfRule type="expression" dxfId="2790" priority="576">
      <formula>AND($L24="SIM",ISBLANK($M24)=TRUE())</formula>
    </cfRule>
    <cfRule type="expression" dxfId="2789" priority="579">
      <formula>AND($L24="EM ATRASO",ISBLANK($M24)=TRUE())</formula>
    </cfRule>
  </conditionalFormatting>
  <conditionalFormatting sqref="H24:I25">
    <cfRule type="expression" dxfId="2788" priority="551">
      <formula>AND($L24="EM ATRASO",ISBLANK($M24)=TRUE())</formula>
    </cfRule>
    <cfRule type="expression" dxfId="2787" priority="552">
      <formula>AND($L24="SIM",ISBLANK($M24)=TRUE())</formula>
    </cfRule>
  </conditionalFormatting>
  <conditionalFormatting sqref="H25:I25">
    <cfRule type="expression" dxfId="2786" priority="530">
      <formula>AND($L25="SIM",ISBLANK($M25)=TRUE())</formula>
    </cfRule>
    <cfRule type="expression" dxfId="2785" priority="533">
      <formula>AND($L25="EM ATRASO",ISBLANK($M25)=TRUE())</formula>
    </cfRule>
    <cfRule type="expression" dxfId="2784" priority="534">
      <formula>AND($L25="SIM",ISBLANK($M25)=TRUE())</formula>
    </cfRule>
    <cfRule type="expression" dxfId="2783" priority="537">
      <formula>AND($L25="EM ATRASO",ISBLANK($M25)=TRUE())</formula>
    </cfRule>
    <cfRule type="expression" dxfId="2782" priority="542">
      <formula>AND($L25="SIM",ISBLANK($M25)=TRUE())</formula>
    </cfRule>
    <cfRule type="expression" dxfId="2781" priority="538">
      <formula>AND($L25="SIM",ISBLANK($M25)=TRUE())</formula>
    </cfRule>
    <cfRule type="expression" dxfId="2780" priority="547">
      <formula>AND($L25="EM ATRASO",ISBLANK($M25)=TRUE())</formula>
    </cfRule>
    <cfRule type="expression" dxfId="2779" priority="529">
      <formula>AND($L25="EM ATRASO",ISBLANK($M25)=TRUE())</formula>
    </cfRule>
    <cfRule type="expression" dxfId="2778" priority="543">
      <formula>AND($L25="EM ATRASO",ISBLANK($M25)=TRUE())</formula>
    </cfRule>
    <cfRule type="expression" dxfId="2777" priority="548">
      <formula>AND($L25="SIM",ISBLANK($M25)=TRUE())</formula>
    </cfRule>
    <cfRule type="expression" dxfId="2776" priority="541">
      <formula>AND($L25="EM ATRASO",ISBLANK($M25)=TRUE())</formula>
    </cfRule>
    <cfRule type="expression" dxfId="2775" priority="544">
      <formula>AND($L25="SIM",ISBLANK($M25)=TRUE())</formula>
    </cfRule>
  </conditionalFormatting>
  <conditionalFormatting sqref="H25:I27">
    <cfRule type="expression" dxfId="2774" priority="522">
      <formula>AND($L25="SIM",ISBLANK($M25)=TRUE())</formula>
    </cfRule>
    <cfRule type="expression" dxfId="2773" priority="521">
      <formula>AND($L25="EM ATRASO",ISBLANK($M25)=TRUE())</formula>
    </cfRule>
  </conditionalFormatting>
  <conditionalFormatting sqref="H26:I26">
    <cfRule type="expression" dxfId="2772" priority="518">
      <formula>AND($L26="SIM",ISBLANK($M26)=TRUE())</formula>
    </cfRule>
    <cfRule type="expression" dxfId="2771" priority="517">
      <formula>AND($L26="EM ATRASO",ISBLANK($M26)=TRUE())</formula>
    </cfRule>
    <cfRule type="expression" dxfId="2770" priority="510">
      <formula>AND($L26="SIM",ISBLANK($M26)=TRUE())</formula>
    </cfRule>
    <cfRule type="expression" dxfId="2769" priority="509">
      <formula>AND($L26="EM ATRASO",ISBLANK($M26)=TRUE())</formula>
    </cfRule>
  </conditionalFormatting>
  <conditionalFormatting sqref="H26:I27">
    <cfRule type="expression" dxfId="2768" priority="2117">
      <formula>AND($L26="SIM",ISBLANK($M26)=TRUE())</formula>
    </cfRule>
    <cfRule type="expression" dxfId="2767" priority="2116">
      <formula>AND($L26="EM ATRASO",ISBLANK($M26)=TRUE())</formula>
    </cfRule>
  </conditionalFormatting>
  <conditionalFormatting sqref="H27:I27">
    <cfRule type="expression" dxfId="2766" priority="2113">
      <formula>AND($L27="SIM",ISBLANK($M27)=TRUE())</formula>
    </cfRule>
    <cfRule type="expression" dxfId="2765" priority="2095">
      <formula>AND($L27="SIM",ISBLANK($M27)=TRUE())</formula>
    </cfRule>
    <cfRule type="expression" dxfId="2764" priority="2098">
      <formula>AND($L27="EM ATRASO",ISBLANK($M27)=TRUE())</formula>
    </cfRule>
    <cfRule type="expression" dxfId="2763" priority="2099">
      <formula>AND($L27="SIM",ISBLANK($M27)=TRUE())</formula>
    </cfRule>
    <cfRule type="expression" dxfId="2762" priority="2107">
      <formula>AND($L27="SIM",ISBLANK($M27)=TRUE())</formula>
    </cfRule>
    <cfRule type="expression" dxfId="2761" priority="2106">
      <formula>AND($L27="EM ATRASO",ISBLANK($M27)=TRUE())</formula>
    </cfRule>
    <cfRule type="expression" dxfId="2760" priority="2109">
      <formula>AND($L27="SIM",ISBLANK($M27)=TRUE())</formula>
    </cfRule>
    <cfRule type="expression" dxfId="2759" priority="2094">
      <formula>AND($L27="EM ATRASO",ISBLANK($M27)=TRUE())</formula>
    </cfRule>
    <cfRule type="expression" dxfId="2758" priority="2103">
      <formula>AND($L27="SIM",ISBLANK($M27)=TRUE())</formula>
    </cfRule>
    <cfRule type="expression" dxfId="2757" priority="2112">
      <formula>AND($L27="EM ATRASO",ISBLANK($M27)=TRUE())</formula>
    </cfRule>
    <cfRule type="expression" dxfId="2756" priority="2102">
      <formula>AND($L27="EM ATRASO",ISBLANK($M27)=TRUE())</formula>
    </cfRule>
    <cfRule type="expression" dxfId="2755" priority="2108">
      <formula>AND($L27="EM ATRASO",ISBLANK($M27)=TRUE())</formula>
    </cfRule>
  </conditionalFormatting>
  <conditionalFormatting sqref="H28:I28">
    <cfRule type="expression" dxfId="2754" priority="489">
      <formula>AND($L28="EM ATRASO",ISBLANK($M28)=TRUE())</formula>
    </cfRule>
    <cfRule type="expression" dxfId="2753" priority="508">
      <formula>AND($L28="SIM",ISBLANK($M28)=TRUE())</formula>
    </cfRule>
    <cfRule type="expression" dxfId="2752" priority="507">
      <formula>AND($L28="EM ATRASO",ISBLANK($M28)=TRUE())</formula>
    </cfRule>
    <cfRule type="expression" dxfId="2751" priority="504">
      <formula>AND($L28="SIM",ISBLANK($M28)=TRUE())</formula>
    </cfRule>
    <cfRule type="expression" dxfId="2750" priority="503">
      <formula>AND($L28="EM ATRASO",ISBLANK($M28)=TRUE())</formula>
    </cfRule>
    <cfRule type="expression" dxfId="2749" priority="500">
      <formula>AND($L28="SIM",ISBLANK($M28)=TRUE())</formula>
    </cfRule>
    <cfRule type="expression" dxfId="2748" priority="499">
      <formula>AND($L28="EM ATRASO",ISBLANK($M28)=TRUE())</formula>
    </cfRule>
    <cfRule type="expression" dxfId="2747" priority="498">
      <formula>AND($L28="SIM",ISBLANK($M28)=TRUE())</formula>
    </cfRule>
    <cfRule type="expression" dxfId="2746" priority="486">
      <formula>AND($L28="SIM",ISBLANK($M28)=TRUE())</formula>
    </cfRule>
    <cfRule type="expression" dxfId="2745" priority="485">
      <formula>AND($L28="EM ATRASO",ISBLANK($M28)=TRUE())</formula>
    </cfRule>
    <cfRule type="expression" dxfId="2744" priority="497">
      <formula>AND($L28="EM ATRASO",ISBLANK($M28)=TRUE())</formula>
    </cfRule>
    <cfRule type="expression" dxfId="2743" priority="494">
      <formula>AND($L28="SIM",ISBLANK($M28)=TRUE())</formula>
    </cfRule>
    <cfRule type="expression" dxfId="2742" priority="493">
      <formula>AND($L28="EM ATRASO",ISBLANK($M28)=TRUE())</formula>
    </cfRule>
    <cfRule type="expression" dxfId="2741" priority="490">
      <formula>AND($L28="SIM",ISBLANK($M28)=TRUE())</formula>
    </cfRule>
  </conditionalFormatting>
  <conditionalFormatting sqref="H28:I29">
    <cfRule type="expression" dxfId="2740" priority="480">
      <formula>AND($L28="SIM",ISBLANK($M28)=TRUE())</formula>
    </cfRule>
    <cfRule type="expression" dxfId="2739" priority="479">
      <formula>AND($L28="EM ATRASO",ISBLANK($M28)=TRUE())</formula>
    </cfRule>
  </conditionalFormatting>
  <conditionalFormatting sqref="H29:I29">
    <cfRule type="expression" dxfId="2738" priority="472">
      <formula>AND($L29="SIM",ISBLANK($M29)=TRUE())</formula>
    </cfRule>
    <cfRule type="expression" dxfId="2737" priority="453">
      <formula>AND($L29="EM ATRASO",ISBLANK($M29)=TRUE())</formula>
    </cfRule>
    <cfRule type="expression" dxfId="2736" priority="461">
      <formula>AND($L29="EM ATRASO",ISBLANK($M29)=TRUE())</formula>
    </cfRule>
    <cfRule type="expression" dxfId="2735" priority="476">
      <formula>AND($L29="SIM",ISBLANK($M29)=TRUE())</formula>
    </cfRule>
    <cfRule type="expression" dxfId="2734" priority="475">
      <formula>AND($L29="EM ATRASO",ISBLANK($M29)=TRUE())</formula>
    </cfRule>
    <cfRule type="expression" dxfId="2733" priority="454">
      <formula>AND($L29="SIM",ISBLANK($M29)=TRUE())</formula>
    </cfRule>
    <cfRule type="expression" dxfId="2732" priority="471">
      <formula>AND($L29="EM ATRASO",ISBLANK($M29)=TRUE())</formula>
    </cfRule>
    <cfRule type="expression" dxfId="2731" priority="470">
      <formula>AND($L29="SIM",ISBLANK($M29)=TRUE())</formula>
    </cfRule>
    <cfRule type="expression" dxfId="2730" priority="469">
      <formula>AND($L29="EM ATRASO",ISBLANK($M29)=TRUE())</formula>
    </cfRule>
    <cfRule type="expression" dxfId="2729" priority="466">
      <formula>AND($L29="SIM",ISBLANK($M29)=TRUE())</formula>
    </cfRule>
    <cfRule type="expression" dxfId="2728" priority="462">
      <formula>AND($L29="SIM",ISBLANK($M29)=TRUE())</formula>
    </cfRule>
    <cfRule type="expression" dxfId="2727" priority="465">
      <formula>AND($L29="EM ATRASO",ISBLANK($M29)=TRUE())</formula>
    </cfRule>
    <cfRule type="expression" dxfId="2726" priority="458">
      <formula>AND($L29="SIM",ISBLANK($M29)=TRUE())</formula>
    </cfRule>
    <cfRule type="expression" dxfId="2725" priority="457">
      <formula>AND($L29="EM ATRASO",ISBLANK($M29)=TRUE())</formula>
    </cfRule>
  </conditionalFormatting>
  <conditionalFormatting sqref="H30:I31">
    <cfRule type="expression" dxfId="2724" priority="2015">
      <formula>AND($L30="SIM",ISBLANK($M30)=TRUE())</formula>
    </cfRule>
    <cfRule type="expression" dxfId="2723" priority="2014">
      <formula>AND($L30="EM ATRASO",ISBLANK($M30)=TRUE())</formula>
    </cfRule>
  </conditionalFormatting>
  <conditionalFormatting sqref="H31:I31">
    <cfRule type="expression" dxfId="2722" priority="1996">
      <formula>AND($L31="EM ATRASO",ISBLANK($M31)=TRUE())</formula>
    </cfRule>
    <cfRule type="expression" dxfId="2721" priority="2001">
      <formula>AND($L31="SIM",ISBLANK($M31)=TRUE())</formula>
    </cfRule>
    <cfRule type="expression" dxfId="2720" priority="2000">
      <formula>AND($L31="EM ATRASO",ISBLANK($M31)=TRUE())</formula>
    </cfRule>
    <cfRule type="expression" dxfId="2719" priority="1997">
      <formula>AND($L31="SIM",ISBLANK($M31)=TRUE())</formula>
    </cfRule>
    <cfRule type="expression" dxfId="2718" priority="1993">
      <formula>AND($L31="SIM",ISBLANK($M31)=TRUE())</formula>
    </cfRule>
    <cfRule type="expression" dxfId="2717" priority="2005">
      <formula>AND($L31="SIM",ISBLANK($M31)=TRUE())</formula>
    </cfRule>
    <cfRule type="expression" dxfId="2716" priority="2004">
      <formula>AND($L31="EM ATRASO",ISBLANK($M31)=TRUE())</formula>
    </cfRule>
    <cfRule type="expression" dxfId="2715" priority="1992">
      <formula>AND($L31="EM ATRASO",ISBLANK($M31)=TRUE())</formula>
    </cfRule>
    <cfRule type="expression" dxfId="2714" priority="2006">
      <formula>AND($L31="EM ATRASO",ISBLANK($M31)=TRUE())</formula>
    </cfRule>
    <cfRule type="expression" dxfId="2713" priority="2007">
      <formula>AND($L31="SIM",ISBLANK($M31)=TRUE())</formula>
    </cfRule>
  </conditionalFormatting>
  <conditionalFormatting sqref="H31:I33">
    <cfRule type="expression" dxfId="2712" priority="410">
      <formula>AND($L31="SIM",ISBLANK($M31)=TRUE())</formula>
    </cfRule>
    <cfRule type="expression" dxfId="2711" priority="409">
      <formula>AND($L31="EM ATRASO",ISBLANK($M31)=TRUE())</formula>
    </cfRule>
  </conditionalFormatting>
  <conditionalFormatting sqref="H32:I32">
    <cfRule type="expression" dxfId="2710" priority="387">
      <formula>AND($L32="EM ATRASO",ISBLANK($M32)=TRUE())</formula>
    </cfRule>
    <cfRule type="expression" dxfId="2709" priority="388">
      <formula>AND($L32="SIM",ISBLANK($M32)=TRUE())</formula>
    </cfRule>
    <cfRule type="expression" dxfId="2708" priority="391">
      <formula>AND($L32="EM ATRASO",ISBLANK($M32)=TRUE())</formula>
    </cfRule>
    <cfRule type="expression" dxfId="2707" priority="392">
      <formula>AND($L32="SIM",ISBLANK($M32)=TRUE())</formula>
    </cfRule>
    <cfRule type="expression" dxfId="2706" priority="395">
      <formula>AND($L32="EM ATRASO",ISBLANK($M32)=TRUE())</formula>
    </cfRule>
    <cfRule type="expression" dxfId="2705" priority="396">
      <formula>AND($L32="SIM",ISBLANK($M32)=TRUE())</formula>
    </cfRule>
    <cfRule type="expression" dxfId="2704" priority="399">
      <formula>AND($L32="EM ATRASO",ISBLANK($M32)=TRUE())</formula>
    </cfRule>
    <cfRule type="expression" dxfId="2703" priority="401">
      <formula>AND($L32="EM ATRASO",ISBLANK($M32)=TRUE())</formula>
    </cfRule>
    <cfRule type="expression" dxfId="2702" priority="402">
      <formula>AND($L32="SIM",ISBLANK($M32)=TRUE())</formula>
    </cfRule>
    <cfRule type="expression" dxfId="2701" priority="400">
      <formula>AND($L32="SIM",ISBLANK($M32)=TRUE())</formula>
    </cfRule>
    <cfRule type="expression" dxfId="2700" priority="406">
      <formula>AND($L32="SIM",ISBLANK($M32)=TRUE())</formula>
    </cfRule>
    <cfRule type="expression" dxfId="2699" priority="405">
      <formula>AND($L32="EM ATRASO",ISBLANK($M32)=TRUE())</formula>
    </cfRule>
    <cfRule type="expression" dxfId="2698" priority="383">
      <formula>AND($L32="EM ATRASO",ISBLANK($M32)=TRUE())</formula>
    </cfRule>
    <cfRule type="expression" dxfId="2697" priority="384">
      <formula>AND($L32="SIM",ISBLANK($M32)=TRUE())</formula>
    </cfRule>
  </conditionalFormatting>
  <conditionalFormatting sqref="H33:I33">
    <cfRule type="expression" dxfId="2696" priority="1949">
      <formula>AND($L33="SIM",ISBLANK($M33)=TRUE())</formula>
    </cfRule>
    <cfRule type="expression" dxfId="2695" priority="1950">
      <formula>AND($L33="EM ATRASO",ISBLANK($M33)=TRUE())</formula>
    </cfRule>
    <cfRule type="expression" dxfId="2694" priority="1951">
      <formula>AND($L33="SIM",ISBLANK($M33)=TRUE())</formula>
    </cfRule>
    <cfRule type="expression" dxfId="2693" priority="1954">
      <formula>AND($L33="EM ATRASO",ISBLANK($M33)=TRUE())</formula>
    </cfRule>
    <cfRule type="expression" dxfId="2692" priority="1955">
      <formula>AND($L33="SIM",ISBLANK($M33)=TRUE())</formula>
    </cfRule>
    <cfRule type="expression" dxfId="2691" priority="1958">
      <formula>AND($L33="EM ATRASO",ISBLANK($M33)=TRUE())</formula>
    </cfRule>
    <cfRule type="expression" dxfId="2690" priority="1944">
      <formula>AND($L33="EM ATRASO",ISBLANK($M33)=TRUE())</formula>
    </cfRule>
    <cfRule type="expression" dxfId="2689" priority="1940">
      <formula>AND($L33="EM ATRASO",ISBLANK($M33)=TRUE())</formula>
    </cfRule>
    <cfRule type="expression" dxfId="2688" priority="1945">
      <formula>AND($L33="SIM",ISBLANK($M33)=TRUE())</formula>
    </cfRule>
    <cfRule type="expression" dxfId="2687" priority="1937">
      <formula>AND($L33="SIM",ISBLANK($M33)=TRUE())</formula>
    </cfRule>
    <cfRule type="expression" dxfId="2686" priority="1959">
      <formula>AND($L33="SIM",ISBLANK($M33)=TRUE())</formula>
    </cfRule>
    <cfRule type="expression" dxfId="2685" priority="1941">
      <formula>AND($L33="SIM",ISBLANK($M33)=TRUE())</formula>
    </cfRule>
    <cfRule type="expression" dxfId="2684" priority="1936">
      <formula>AND($L33="EM ATRASO",ISBLANK($M33)=TRUE())</formula>
    </cfRule>
    <cfRule type="expression" dxfId="2683" priority="1948">
      <formula>AND($L33="EM ATRASO",ISBLANK($M33)=TRUE())</formula>
    </cfRule>
  </conditionalFormatting>
  <conditionalFormatting sqref="H34:I34">
    <cfRule type="expression" dxfId="2682" priority="363">
      <formula>AND($L34="EM ATRASO",ISBLANK($M34)=TRUE())</formula>
    </cfRule>
    <cfRule type="expression" dxfId="2681" priority="364">
      <formula>AND($L34="SIM",ISBLANK($M34)=TRUE())</formula>
    </cfRule>
    <cfRule type="expression" dxfId="2680" priority="367">
      <formula>AND($L34="EM ATRASO",ISBLANK($M34)=TRUE())</formula>
    </cfRule>
    <cfRule type="expression" dxfId="2679" priority="378">
      <formula>AND($L34="SIM",ISBLANK($M34)=TRUE())</formula>
    </cfRule>
    <cfRule type="expression" dxfId="2678" priority="371">
      <formula>AND($L34="EM ATRASO",ISBLANK($M34)=TRUE())</formula>
    </cfRule>
    <cfRule type="expression" dxfId="2677" priority="356">
      <formula>AND($L34="SIM",ISBLANK($M34)=TRUE())</formula>
    </cfRule>
    <cfRule type="expression" dxfId="2676" priority="377">
      <formula>AND($L34="EM ATRASO",ISBLANK($M34)=TRUE())</formula>
    </cfRule>
    <cfRule type="expression" dxfId="2675" priority="374">
      <formula>AND($L34="SIM",ISBLANK($M34)=TRUE())</formula>
    </cfRule>
    <cfRule type="expression" dxfId="2674" priority="373">
      <formula>AND($L34="EM ATRASO",ISBLANK($M34)=TRUE())</formula>
    </cfRule>
    <cfRule type="expression" dxfId="2673" priority="372">
      <formula>AND($L34="SIM",ISBLANK($M34)=TRUE())</formula>
    </cfRule>
    <cfRule type="expression" dxfId="2672" priority="355">
      <formula>AND($L34="EM ATRASO",ISBLANK($M34)=TRUE())</formula>
    </cfRule>
    <cfRule type="expression" dxfId="2671" priority="368">
      <formula>AND($L34="SIM",ISBLANK($M34)=TRUE())</formula>
    </cfRule>
    <cfRule type="expression" dxfId="2670" priority="359">
      <formula>AND($L34="EM ATRASO",ISBLANK($M34)=TRUE())</formula>
    </cfRule>
    <cfRule type="expression" dxfId="2669" priority="360">
      <formula>AND($L34="SIM",ISBLANK($M34)=TRUE())</formula>
    </cfRule>
  </conditionalFormatting>
  <conditionalFormatting sqref="H34:I35">
    <cfRule type="expression" dxfId="2668" priority="381">
      <formula>AND($L34="EM ATRASO",ISBLANK($M34)=TRUE())</formula>
    </cfRule>
    <cfRule type="expression" dxfId="2667" priority="382">
      <formula>AND($L34="SIM",ISBLANK($M34)=TRUE())</formula>
    </cfRule>
  </conditionalFormatting>
  <conditionalFormatting sqref="H35:I35">
    <cfRule type="expression" dxfId="2666" priority="1880">
      <formula>AND($L35="EM ATRASO",ISBLANK($M35)=TRUE())</formula>
    </cfRule>
    <cfRule type="expression" dxfId="2665" priority="1902">
      <formula>AND($L35="EM ATRASO",ISBLANK($M35)=TRUE())</formula>
    </cfRule>
    <cfRule type="expression" dxfId="2664" priority="1892">
      <formula>AND($L35="EM ATRASO",ISBLANK($M35)=TRUE())</formula>
    </cfRule>
    <cfRule type="expression" dxfId="2663" priority="1894">
      <formula>AND($L35="EM ATRASO",ISBLANK($M35)=TRUE())</formula>
    </cfRule>
    <cfRule type="expression" dxfId="2662" priority="1895">
      <formula>AND($L35="SIM",ISBLANK($M35)=TRUE())</formula>
    </cfRule>
    <cfRule type="expression" dxfId="2661" priority="1903">
      <formula>AND($L35="SIM",ISBLANK($M35)=TRUE())</formula>
    </cfRule>
    <cfRule type="expression" dxfId="2660" priority="1893">
      <formula>AND($L35="SIM",ISBLANK($M35)=TRUE())</formula>
    </cfRule>
    <cfRule type="expression" dxfId="2659" priority="1889">
      <formula>AND($L35="SIM",ISBLANK($M35)=TRUE())</formula>
    </cfRule>
    <cfRule type="expression" dxfId="2658" priority="1884">
      <formula>AND($L35="EM ATRASO",ISBLANK($M35)=TRUE())</formula>
    </cfRule>
    <cfRule type="expression" dxfId="2657" priority="1881">
      <formula>AND($L35="SIM",ISBLANK($M35)=TRUE())</formula>
    </cfRule>
    <cfRule type="expression" dxfId="2656" priority="1885">
      <formula>AND($L35="SIM",ISBLANK($M35)=TRUE())</formula>
    </cfRule>
    <cfRule type="expression" dxfId="2655" priority="1888">
      <formula>AND($L35="EM ATRASO",ISBLANK($M35)=TRUE())</formula>
    </cfRule>
  </conditionalFormatting>
  <conditionalFormatting sqref="H37:I37">
    <cfRule type="expression" dxfId="2654" priority="307">
      <formula>AND($L37="EM ATRASO",ISBLANK($M37)=TRUE())</formula>
    </cfRule>
    <cfRule type="expression" dxfId="2653" priority="299">
      <formula>AND($L37="EM ATRASO",ISBLANK($M37)=TRUE())</formula>
    </cfRule>
    <cfRule type="expression" dxfId="2652" priority="296">
      <formula>AND($L37="SIM",ISBLANK($M37)=TRUE())</formula>
    </cfRule>
    <cfRule type="expression" dxfId="2651" priority="295">
      <formula>AND($L37="EM ATRASO",ISBLANK($M37)=TRUE())</formula>
    </cfRule>
    <cfRule type="expression" dxfId="2650" priority="292">
      <formula>AND($L37="SIM",ISBLANK($M37)=TRUE())</formula>
    </cfRule>
    <cfRule type="expression" dxfId="2649" priority="291">
      <formula>AND($L37="EM ATRASO",ISBLANK($M37)=TRUE())</formula>
    </cfRule>
    <cfRule type="expression" dxfId="2648" priority="304">
      <formula>AND($L37="SIM",ISBLANK($M37)=TRUE())</formula>
    </cfRule>
    <cfRule type="expression" dxfId="2647" priority="303">
      <formula>AND($L37="EM ATRASO",ISBLANK($M37)=TRUE())</formula>
    </cfRule>
    <cfRule type="expression" dxfId="2646" priority="311">
      <formula>AND($L37="EM ATRASO",ISBLANK($M37)=TRUE())</formula>
    </cfRule>
    <cfRule type="expression" dxfId="2645" priority="308">
      <formula>AND($L37="SIM",ISBLANK($M37)=TRUE())</formula>
    </cfRule>
    <cfRule type="expression" dxfId="2644" priority="318">
      <formula>AND($L37="SIM",ISBLANK($M37)=TRUE())</formula>
    </cfRule>
    <cfRule type="expression" dxfId="2643" priority="317">
      <formula>AND($L37="EM ATRASO",ISBLANK($M37)=TRUE())</formula>
    </cfRule>
    <cfRule type="expression" dxfId="2642" priority="312">
      <formula>AND($L37="SIM",ISBLANK($M37)=TRUE())</formula>
    </cfRule>
    <cfRule type="expression" dxfId="2641" priority="300">
      <formula>AND($L37="SIM",ISBLANK($M37)=TRUE())</formula>
    </cfRule>
  </conditionalFormatting>
  <conditionalFormatting sqref="H41:I41">
    <cfRule type="expression" dxfId="2640" priority="290">
      <formula>AND($L41="SIM",ISBLANK($M41)=TRUE())</formula>
    </cfRule>
    <cfRule type="expression" dxfId="2639" priority="281">
      <formula>AND($L41="EM ATRASO",ISBLANK($M41)=TRUE())</formula>
    </cfRule>
    <cfRule type="expression" dxfId="2638" priority="263">
      <formula>AND($L41="EM ATRASO",ISBLANK($M41)=TRUE())</formula>
    </cfRule>
    <cfRule type="expression" dxfId="2637" priority="264">
      <formula>AND($L41="SIM",ISBLANK($M41)=TRUE())</formula>
    </cfRule>
    <cfRule type="expression" dxfId="2636" priority="267">
      <formula>AND($L41="EM ATRASO",ISBLANK($M41)=TRUE())</formula>
    </cfRule>
    <cfRule type="expression" dxfId="2635" priority="268">
      <formula>AND($L41="SIM",ISBLANK($M41)=TRUE())</formula>
    </cfRule>
    <cfRule type="expression" dxfId="2634" priority="271">
      <formula>AND($L41="EM ATRASO",ISBLANK($M41)=TRUE())</formula>
    </cfRule>
    <cfRule type="expression" dxfId="2633" priority="272">
      <formula>AND($L41="SIM",ISBLANK($M41)=TRUE())</formula>
    </cfRule>
    <cfRule type="expression" dxfId="2632" priority="275">
      <formula>AND($L41="EM ATRASO",ISBLANK($M41)=TRUE())</formula>
    </cfRule>
    <cfRule type="expression" dxfId="2631" priority="276">
      <formula>AND($L41="SIM",ISBLANK($M41)=TRUE())</formula>
    </cfRule>
    <cfRule type="expression" dxfId="2630" priority="279">
      <formula>AND($L41="EM ATRASO",ISBLANK($M41)=TRUE())</formula>
    </cfRule>
    <cfRule type="expression" dxfId="2629" priority="280">
      <formula>AND($L41="SIM",ISBLANK($M41)=TRUE())</formula>
    </cfRule>
    <cfRule type="expression" dxfId="2628" priority="282">
      <formula>AND($L41="SIM",ISBLANK($M41)=TRUE())</formula>
    </cfRule>
    <cfRule type="expression" dxfId="2627" priority="289">
      <formula>AND($L41="EM ATRASO",ISBLANK($M41)=TRUE())</formula>
    </cfRule>
  </conditionalFormatting>
  <conditionalFormatting sqref="H44:I44">
    <cfRule type="expression" dxfId="2626" priority="1733">
      <formula>AND($L44="SIM",ISBLANK($M44)=TRUE())</formula>
    </cfRule>
    <cfRule type="expression" dxfId="2625" priority="1737">
      <formula>AND($L44="SIM",ISBLANK($M44)=TRUE())</formula>
    </cfRule>
    <cfRule type="expression" dxfId="2624" priority="1741">
      <formula>AND($L44="SIM",ISBLANK($M44)=TRUE())</formula>
    </cfRule>
    <cfRule type="expression" dxfId="2623" priority="1746">
      <formula>AND($L44="EM ATRASO",ISBLANK($M44)=TRUE())</formula>
    </cfRule>
    <cfRule type="expression" dxfId="2622" priority="1755">
      <formula>AND($L44="SIM",ISBLANK($M44)=TRUE())</formula>
    </cfRule>
    <cfRule type="expression" dxfId="2621" priority="1754">
      <formula>AND($L44="EM ATRASO",ISBLANK($M44)=TRUE())</formula>
    </cfRule>
    <cfRule type="expression" dxfId="2620" priority="1740">
      <formula>AND($L44="EM ATRASO",ISBLANK($M44)=TRUE())</formula>
    </cfRule>
    <cfRule type="expression" dxfId="2619" priority="1732">
      <formula>AND($L44="EM ATRASO",ISBLANK($M44)=TRUE())</formula>
    </cfRule>
    <cfRule type="expression" dxfId="2618" priority="1736">
      <formula>AND($L44="EM ATRASO",ISBLANK($M44)=TRUE())</formula>
    </cfRule>
    <cfRule type="expression" dxfId="2617" priority="1744">
      <formula>AND($L44="EM ATRASO",ISBLANK($M44)=TRUE())</formula>
    </cfRule>
    <cfRule type="expression" dxfId="2616" priority="1745">
      <formula>AND($L44="SIM",ISBLANK($M44)=TRUE())</formula>
    </cfRule>
    <cfRule type="expression" dxfId="2615" priority="1747">
      <formula>AND($L44="SIM",ISBLANK($M44)=TRUE())</formula>
    </cfRule>
  </conditionalFormatting>
  <conditionalFormatting sqref="H44:I45">
    <cfRule type="expression" dxfId="2614" priority="1727">
      <formula>AND($L44="SIM",ISBLANK($M44)=TRUE())</formula>
    </cfRule>
    <cfRule type="expression" dxfId="2613" priority="1726">
      <formula>AND($L44="EM ATRASO",ISBLANK($M44)=TRUE())</formula>
    </cfRule>
  </conditionalFormatting>
  <conditionalFormatting sqref="H45:I45">
    <cfRule type="expression" dxfId="2612" priority="1708">
      <formula>AND($L45="EM ATRASO",ISBLANK($M45)=TRUE())</formula>
    </cfRule>
    <cfRule type="expression" dxfId="2611" priority="1700">
      <formula>AND($L45="EM ATRASO",ISBLANK($M45)=TRUE())</formula>
    </cfRule>
    <cfRule type="expression" dxfId="2610" priority="1716">
      <formula>AND($L45="EM ATRASO",ISBLANK($M45)=TRUE())</formula>
    </cfRule>
    <cfRule type="expression" dxfId="2609" priority="1723">
      <formula>AND($L45="SIM",ISBLANK($M45)=TRUE())</formula>
    </cfRule>
    <cfRule type="expression" dxfId="2608" priority="1722">
      <formula>AND($L45="EM ATRASO",ISBLANK($M45)=TRUE())</formula>
    </cfRule>
    <cfRule type="expression" dxfId="2607" priority="1719">
      <formula>AND($L45="SIM",ISBLANK($M45)=TRUE())</formula>
    </cfRule>
    <cfRule type="expression" dxfId="2606" priority="1718">
      <formula>AND($L45="EM ATRASO",ISBLANK($M45)=TRUE())</formula>
    </cfRule>
    <cfRule type="expression" dxfId="2605" priority="1717">
      <formula>AND($L45="SIM",ISBLANK($M45)=TRUE())</formula>
    </cfRule>
    <cfRule type="expression" dxfId="2604" priority="1713">
      <formula>AND($L45="SIM",ISBLANK($M45)=TRUE())</formula>
    </cfRule>
    <cfRule type="expression" dxfId="2603" priority="1712">
      <formula>AND($L45="EM ATRASO",ISBLANK($M45)=TRUE())</formula>
    </cfRule>
    <cfRule type="expression" dxfId="2602" priority="1709">
      <formula>AND($L45="SIM",ISBLANK($M45)=TRUE())</formula>
    </cfRule>
    <cfRule type="expression" dxfId="2601" priority="1705">
      <formula>AND($L45="SIM",ISBLANK($M45)=TRUE())</formula>
    </cfRule>
    <cfRule type="expression" dxfId="2600" priority="1704">
      <formula>AND($L45="EM ATRASO",ISBLANK($M45)=TRUE())</formula>
    </cfRule>
    <cfRule type="expression" dxfId="2599" priority="1701">
      <formula>AND($L45="SIM",ISBLANK($M45)=TRUE())</formula>
    </cfRule>
  </conditionalFormatting>
  <conditionalFormatting sqref="H46:I47">
    <cfRule type="expression" dxfId="2598" priority="2793">
      <formula>AND($L46="SIM",ISBLANK($M46)=TRUE())</formula>
    </cfRule>
    <cfRule type="expression" dxfId="2597" priority="2792">
      <formula>AND($L46="EM ATRASO",ISBLANK($M46)=TRUE())</formula>
    </cfRule>
  </conditionalFormatting>
  <conditionalFormatting sqref="H46:I48">
    <cfRule type="expression" dxfId="2596" priority="2777">
      <formula>AND($L46="SIM",ISBLANK($M46)=TRUE())</formula>
    </cfRule>
    <cfRule type="expression" dxfId="2595" priority="2776">
      <formula>AND($L46="EM ATRASO",ISBLANK($M46)=TRUE())</formula>
    </cfRule>
  </conditionalFormatting>
  <conditionalFormatting sqref="H47:I47">
    <cfRule type="expression" dxfId="2594" priority="2784">
      <formula>AND($L47="EM ATRASO",ISBLANK($M47)=TRUE())</formula>
    </cfRule>
    <cfRule type="expression" dxfId="2593" priority="2785">
      <formula>AND($L47="SIM",ISBLANK($M47)=TRUE())</formula>
    </cfRule>
  </conditionalFormatting>
  <conditionalFormatting sqref="H48:I48">
    <cfRule type="expression" dxfId="2592" priority="2770">
      <formula>AND($L48="EM ATRASO",ISBLANK($M48)=TRUE())</formula>
    </cfRule>
    <cfRule type="expression" dxfId="2591" priority="2771">
      <formula>AND($L48="SIM",ISBLANK($M48)=TRUE())</formula>
    </cfRule>
    <cfRule type="expression" dxfId="2590" priority="2766">
      <formula>AND($L48="EM ATRASO",ISBLANK($M48)=TRUE())</formula>
    </cfRule>
    <cfRule type="expression" dxfId="2589" priority="2767">
      <formula>AND($L48="SIM",ISBLANK($M48)=TRUE())</formula>
    </cfRule>
  </conditionalFormatting>
  <conditionalFormatting sqref="H52:I53">
    <cfRule type="expression" dxfId="2588" priority="1402">
      <formula>AND($L52="SIM",ISBLANK($M52)=TRUE())</formula>
    </cfRule>
    <cfRule type="expression" dxfId="2587" priority="1405">
      <formula>AND($L52="EM ATRASO",ISBLANK($M52)=TRUE())</formula>
    </cfRule>
    <cfRule type="expression" dxfId="2586" priority="1406">
      <formula>AND($L52="SIM",ISBLANK($M52)=TRUE())</formula>
    </cfRule>
    <cfRule type="expression" dxfId="2585" priority="1409">
      <formula>AND($L52="EM ATRASO",ISBLANK($M52)=TRUE())</formula>
    </cfRule>
    <cfRule type="expression" dxfId="2584" priority="1411">
      <formula>AND($L52="EM ATRASO",ISBLANK($M52)=TRUE())</formula>
    </cfRule>
    <cfRule type="expression" dxfId="2583" priority="1412">
      <formula>AND($L52="SIM",ISBLANK($M52)=TRUE())</formula>
    </cfRule>
    <cfRule type="expression" dxfId="2582" priority="1419">
      <formula>AND($L52="EM ATRASO",ISBLANK($M52)=TRUE())</formula>
    </cfRule>
    <cfRule type="expression" dxfId="2581" priority="1420">
      <formula>AND($L52="SIM",ISBLANK($M52)=TRUE())</formula>
    </cfRule>
    <cfRule type="expression" dxfId="2580" priority="1410">
      <formula>AND($L52="SIM",ISBLANK($M52)=TRUE())</formula>
    </cfRule>
    <cfRule type="expression" dxfId="2579" priority="1397">
      <formula>AND($L52="EM ATRASO",ISBLANK($M52)=TRUE())</formula>
    </cfRule>
    <cfRule type="expression" dxfId="2578" priority="1398">
      <formula>AND($L52="SIM",ISBLANK($M52)=TRUE())</formula>
    </cfRule>
    <cfRule type="expression" dxfId="2577" priority="1401">
      <formula>AND($L52="EM ATRASO",ISBLANK($M52)=TRUE())</formula>
    </cfRule>
  </conditionalFormatting>
  <conditionalFormatting sqref="H52:I54">
    <cfRule type="expression" dxfId="2576" priority="1363">
      <formula>AND($L52="EM ATRASO",ISBLANK($M52)=TRUE())</formula>
    </cfRule>
    <cfRule type="expression" dxfId="2575" priority="1364">
      <formula>AND($L52="SIM",ISBLANK($M52)=TRUE())</formula>
    </cfRule>
  </conditionalFormatting>
  <conditionalFormatting sqref="H54:I54">
    <cfRule type="expression" dxfId="2574" priority="1337">
      <formula>AND($L54="EM ATRASO",ISBLANK($M54)=TRUE())</formula>
    </cfRule>
    <cfRule type="expression" dxfId="2573" priority="1341">
      <formula>AND($L54="EM ATRASO",ISBLANK($M54)=TRUE())</formula>
    </cfRule>
    <cfRule type="expression" dxfId="2572" priority="1354">
      <formula>AND($L54="SIM",ISBLANK($M54)=TRUE())</formula>
    </cfRule>
    <cfRule type="expression" dxfId="2571" priority="1355">
      <formula>AND($L54="EM ATRASO",ISBLANK($M54)=TRUE())</formula>
    </cfRule>
    <cfRule type="expression" dxfId="2570" priority="1338">
      <formula>AND($L54="SIM",ISBLANK($M54)=TRUE())</formula>
    </cfRule>
    <cfRule type="expression" dxfId="2569" priority="1356">
      <formula>AND($L54="SIM",ISBLANK($M54)=TRUE())</formula>
    </cfRule>
    <cfRule type="expression" dxfId="2568" priority="1346">
      <formula>AND($L54="SIM",ISBLANK($M54)=TRUE())</formula>
    </cfRule>
    <cfRule type="expression" dxfId="2567" priority="1353">
      <formula>AND($L54="EM ATRASO",ISBLANK($M54)=TRUE())</formula>
    </cfRule>
    <cfRule type="expression" dxfId="2566" priority="1350">
      <formula>AND($L54="SIM",ISBLANK($M54)=TRUE())</formula>
    </cfRule>
    <cfRule type="expression" dxfId="2565" priority="1349">
      <formula>AND($L54="EM ATRASO",ISBLANK($M54)=TRUE())</formula>
    </cfRule>
    <cfRule type="expression" dxfId="2564" priority="1345">
      <formula>AND($L54="EM ATRASO",ISBLANK($M54)=TRUE())</formula>
    </cfRule>
    <cfRule type="expression" dxfId="2563" priority="1342">
      <formula>AND($L54="SIM",ISBLANK($M54)=TRUE())</formula>
    </cfRule>
  </conditionalFormatting>
  <conditionalFormatting sqref="H57:I57 H58">
    <cfRule type="expression" dxfId="2562" priority="1332">
      <formula>AND($L57="SIM",ISBLANK($M57)=TRUE())</formula>
    </cfRule>
    <cfRule type="expression" dxfId="2561" priority="1331">
      <formula>AND($L57="EM ATRASO",ISBLANK($M57)=TRUE())</formula>
    </cfRule>
  </conditionalFormatting>
  <conditionalFormatting sqref="H57:I58">
    <cfRule type="expression" dxfId="2560" priority="1336">
      <formula>AND($L57="SIM",ISBLANK($M57)=TRUE())</formula>
    </cfRule>
    <cfRule type="expression" dxfId="2559" priority="1335">
      <formula>AND($L57="EM ATRASO",ISBLANK($M57)=TRUE())</formula>
    </cfRule>
  </conditionalFormatting>
  <conditionalFormatting sqref="H59:I59">
    <cfRule type="expression" dxfId="2558" priority="1318">
      <formula>AND($L59="SIM",ISBLANK($M59)=TRUE())</formula>
    </cfRule>
    <cfRule type="expression" dxfId="2557" priority="1317">
      <formula>AND($L59="EM ATRASO",ISBLANK($M59)=TRUE())</formula>
    </cfRule>
    <cfRule type="expression" dxfId="2556" priority="1312">
      <formula>AND($L59="SIM",ISBLANK($M59)=TRUE())</formula>
    </cfRule>
    <cfRule type="expression" dxfId="2555" priority="1311">
      <formula>AND($L59="EM ATRASO",ISBLANK($M59)=TRUE())</formula>
    </cfRule>
    <cfRule type="expression" dxfId="2554" priority="1299">
      <formula>AND($L59="EM ATRASO",ISBLANK($M59)=TRUE())</formula>
    </cfRule>
    <cfRule type="expression" dxfId="2553" priority="1296">
      <formula>AND($L59="SIM",ISBLANK($M59)=TRUE())</formula>
    </cfRule>
    <cfRule type="expression" dxfId="2552" priority="1303">
      <formula>AND($L59="EM ATRASO",ISBLANK($M59)=TRUE())</formula>
    </cfRule>
    <cfRule type="expression" dxfId="2551" priority="1304">
      <formula>AND($L59="SIM",ISBLANK($M59)=TRUE())</formula>
    </cfRule>
    <cfRule type="expression" dxfId="2550" priority="1308">
      <formula>AND($L59="SIM",ISBLANK($M59)=TRUE())</formula>
    </cfRule>
    <cfRule type="expression" dxfId="2549" priority="1292">
      <formula>AND($L59="SIM",ISBLANK($M59)=TRUE())</formula>
    </cfRule>
    <cfRule type="expression" dxfId="2548" priority="1300">
      <formula>AND($L59="SIM",ISBLANK($M59)=TRUE())</formula>
    </cfRule>
    <cfRule type="expression" dxfId="2547" priority="1295">
      <formula>AND($L59="EM ATRASO",ISBLANK($M59)=TRUE())</formula>
    </cfRule>
    <cfRule type="expression" dxfId="2546" priority="1291">
      <formula>AND($L59="EM ATRASO",ISBLANK($M59)=TRUE())</formula>
    </cfRule>
    <cfRule type="expression" dxfId="2545" priority="1307">
      <formula>AND($L59="EM ATRASO",ISBLANK($M59)=TRUE())</formula>
    </cfRule>
  </conditionalFormatting>
  <conditionalFormatting sqref="H60:I60 H61:H62">
    <cfRule type="expression" dxfId="2544" priority="2689">
      <formula>AND($L60="SIM",ISBLANK($M60)=TRUE())</formula>
    </cfRule>
    <cfRule type="expression" dxfId="2543" priority="2688">
      <formula>AND($L60="EM ATRASO",ISBLANK($M60)=TRUE())</formula>
    </cfRule>
  </conditionalFormatting>
  <conditionalFormatting sqref="H61:I61 H62">
    <cfRule type="expression" dxfId="2542" priority="1285">
      <formula>AND($L61="EM ATRASO",ISBLANK($M61)=TRUE())</formula>
    </cfRule>
    <cfRule type="expression" dxfId="2541" priority="1286">
      <formula>AND($L61="SIM",ISBLANK($M61)=TRUE())</formula>
    </cfRule>
    <cfRule type="expression" dxfId="2540" priority="2648">
      <formula>AND($L61="EM ATRASO",ISBLANK($M61)=TRUE())</formula>
    </cfRule>
    <cfRule type="expression" dxfId="2539" priority="2649">
      <formula>AND($L61="SIM",ISBLANK($M61)=TRUE())</formula>
    </cfRule>
    <cfRule type="expression" dxfId="2538" priority="2652">
      <formula>AND($L61="EM ATRASO",ISBLANK($M61)=TRUE())</formula>
    </cfRule>
    <cfRule type="expression" dxfId="2537" priority="2653">
      <formula>AND($L61="SIM",ISBLANK($M61)=TRUE())</formula>
    </cfRule>
  </conditionalFormatting>
  <conditionalFormatting sqref="H61:I62">
    <cfRule type="expression" dxfId="2536" priority="72">
      <formula>AND($L61="SIM",ISBLANK($M61)=TRUE())</formula>
    </cfRule>
    <cfRule type="expression" dxfId="2535" priority="71">
      <formula>AND($L61="EM ATRASO",ISBLANK($M61)=TRUE())</formula>
    </cfRule>
  </conditionalFormatting>
  <conditionalFormatting sqref="H62:I62">
    <cfRule type="expression" dxfId="2534" priority="59">
      <formula>AND($L62="EM ATRASO",ISBLANK($M62)=TRUE())</formula>
    </cfRule>
    <cfRule type="expression" dxfId="2533" priority="60">
      <formula>AND($L62="SIM",ISBLANK($M62)=TRUE())</formula>
    </cfRule>
    <cfRule type="expression" dxfId="2532" priority="63">
      <formula>AND($L62="EM ATRASO",ISBLANK($M62)=TRUE())</formula>
    </cfRule>
    <cfRule type="expression" dxfId="2531" priority="64">
      <formula>AND($L62="SIM",ISBLANK($M62)=TRUE())</formula>
    </cfRule>
    <cfRule type="expression" dxfId="2530" priority="67">
      <formula>AND($L62="EM ATRASO",ISBLANK($M62)=TRUE())</formula>
    </cfRule>
    <cfRule type="expression" dxfId="2529" priority="2671">
      <formula>AND($L62="SIM",ISBLANK($M62)=TRUE())</formula>
    </cfRule>
    <cfRule type="expression" dxfId="2528" priority="2670">
      <formula>AND($L62="EM ATRASO",ISBLANK($M62)=TRUE())</formula>
    </cfRule>
    <cfRule type="expression" dxfId="2527" priority="2658">
      <formula>AND($L62="EM ATRASO",ISBLANK($M62)=TRUE())</formula>
    </cfRule>
    <cfRule type="expression" dxfId="2526" priority="2659">
      <formula>AND($L62="SIM",ISBLANK($M62)=TRUE())</formula>
    </cfRule>
    <cfRule type="expression" dxfId="2525" priority="2662">
      <formula>AND($L62="EM ATRASO",ISBLANK($M62)=TRUE())</formula>
    </cfRule>
    <cfRule type="expression" dxfId="2524" priority="68">
      <formula>AND($L62="SIM",ISBLANK($M62)=TRUE())</formula>
    </cfRule>
    <cfRule type="expression" dxfId="2523" priority="2663">
      <formula>AND($L62="SIM",ISBLANK($M62)=TRUE())</formula>
    </cfRule>
    <cfRule type="expression" dxfId="2522" priority="2666">
      <formula>AND($L62="EM ATRASO",ISBLANK($M62)=TRUE())</formula>
    </cfRule>
    <cfRule type="expression" dxfId="2521" priority="2667">
      <formula>AND($L62="SIM",ISBLANK($M62)=TRUE())</formula>
    </cfRule>
    <cfRule type="expression" dxfId="2520" priority="3087">
      <formula>AND($L62="SIM",ISBLANK($M62)=TRUE())</formula>
    </cfRule>
    <cfRule type="expression" dxfId="2519" priority="3086">
      <formula>AND($L62="EM ATRASO",ISBLANK($M62)=TRUE())</formula>
    </cfRule>
    <cfRule type="expression" dxfId="2518" priority="2675">
      <formula>AND($L62="SIM",ISBLANK($M62)=TRUE())</formula>
    </cfRule>
    <cfRule type="expression" dxfId="2517" priority="2674">
      <formula>AND($L62="EM ATRASO",ISBLANK($M62)=TRUE())</formula>
    </cfRule>
    <cfRule type="expression" dxfId="2516" priority="51">
      <formula>AND($L62="EM ATRASO",ISBLANK($M62)=TRUE())</formula>
    </cfRule>
    <cfRule type="expression" dxfId="2515" priority="52">
      <formula>AND($L62="SIM",ISBLANK($M62)=TRUE())</formula>
    </cfRule>
    <cfRule type="expression" dxfId="2514" priority="55">
      <formula>AND($L62="EM ATRASO",ISBLANK($M62)=TRUE())</formula>
    </cfRule>
    <cfRule type="expression" dxfId="2513" priority="56">
      <formula>AND($L62="SIM",ISBLANK($M62)=TRUE())</formula>
    </cfRule>
  </conditionalFormatting>
  <conditionalFormatting sqref="H21:K21">
    <cfRule type="expression" dxfId="2512" priority="720">
      <formula>AND($L21="SIM",ISBLANK($M21)=TRUE())</formula>
    </cfRule>
    <cfRule type="expression" dxfId="2511" priority="719">
      <formula>AND($L21="EM ATRASO",ISBLANK($M21)=TRUE())</formula>
    </cfRule>
  </conditionalFormatting>
  <conditionalFormatting sqref="H30:K30">
    <cfRule type="expression" dxfId="2510" priority="3000">
      <formula>AND($L30="EM ATRASO",ISBLANK($M30)=TRUE())</formula>
    </cfRule>
    <cfRule type="expression" dxfId="2509" priority="3001">
      <formula>AND($L30="SIM",ISBLANK($M30)=TRUE())</formula>
    </cfRule>
  </conditionalFormatting>
  <conditionalFormatting sqref="I13:I17">
    <cfRule type="expression" dxfId="2508" priority="812">
      <formula>AND($L13="SIM",ISBLANK($M13)=TRUE())</formula>
    </cfRule>
    <cfRule type="expression" dxfId="2507" priority="811">
      <formula>AND($L13="EM ATRASO",ISBLANK($M13)=TRUE())</formula>
    </cfRule>
  </conditionalFormatting>
  <conditionalFormatting sqref="I13:I18">
    <cfRule type="expression" dxfId="2506" priority="2192">
      <formula>AND($L13="EM ATRASO",ISBLANK($M13)=TRUE())</formula>
    </cfRule>
    <cfRule type="expression" dxfId="2505" priority="2193">
      <formula>AND($L13="SIM",ISBLANK($M13)=TRUE())</formula>
    </cfRule>
  </conditionalFormatting>
  <conditionalFormatting sqref="I18">
    <cfRule type="expression" dxfId="2504" priority="2867">
      <formula>AND($L18="SIM",ISBLANK($M18)=TRUE())</formula>
    </cfRule>
    <cfRule type="expression" dxfId="2503" priority="2866">
      <formula>AND($L18="EM ATRASO",ISBLANK($M18)=TRUE())</formula>
    </cfRule>
  </conditionalFormatting>
  <conditionalFormatting sqref="I20:I21">
    <cfRule type="expression" dxfId="2502" priority="686">
      <formula>AND($L20="SIM",ISBLANK($M20)=TRUE())</formula>
    </cfRule>
    <cfRule type="expression" dxfId="2501" priority="685">
      <formula>AND($L20="EM ATRASO",ISBLANK($M20)=TRUE())</formula>
    </cfRule>
  </conditionalFormatting>
  <conditionalFormatting sqref="I21">
    <cfRule type="expression" dxfId="2500" priority="2155">
      <formula>AND($L21="SIM",ISBLANK($M21)=TRUE())</formula>
    </cfRule>
    <cfRule type="expression" dxfId="2499" priority="2156">
      <formula>AND($L21="EM ATRASO",ISBLANK($M21)=TRUE())</formula>
    </cfRule>
    <cfRule type="expression" dxfId="2498" priority="2157">
      <formula>AND($L21="SIM",ISBLANK($M21)=TRUE())</formula>
    </cfRule>
    <cfRule type="expression" dxfId="2497" priority="2154">
      <formula>AND($L21="EM ATRASO",ISBLANK($M21)=TRUE())</formula>
    </cfRule>
  </conditionalFormatting>
  <conditionalFormatting sqref="I30:I31">
    <cfRule type="expression" dxfId="2496" priority="2013">
      <formula>AND($L30="SIM",ISBLANK($M30)=TRUE())</formula>
    </cfRule>
    <cfRule type="expression" dxfId="2495" priority="2012">
      <formula>AND($L30="EM ATRASO",ISBLANK($M30)=TRUE())</formula>
    </cfRule>
  </conditionalFormatting>
  <conditionalFormatting sqref="I35:I36">
    <cfRule type="expression" dxfId="2494" priority="1900">
      <formula>AND($L35="EM ATRASO",ISBLANK($M35)=TRUE())</formula>
    </cfRule>
    <cfRule type="expression" dxfId="2493" priority="1901">
      <formula>AND($L35="SIM",ISBLANK($M35)=TRUE())</formula>
    </cfRule>
  </conditionalFormatting>
  <conditionalFormatting sqref="I36">
    <cfRule type="expression" dxfId="2492" priority="2821">
      <formula>AND($L36="SIM",ISBLANK($M36)=TRUE())</formula>
    </cfRule>
    <cfRule type="expression" dxfId="2491" priority="2978">
      <formula>AND($L36="EM ATRASO",ISBLANK($M36)=TRUE())</formula>
    </cfRule>
    <cfRule type="expression" dxfId="2490" priority="2979">
      <formula>AND($L36="SIM",ISBLANK($M36)=TRUE())</formula>
    </cfRule>
    <cfRule type="expression" dxfId="2489" priority="2820">
      <formula>AND($L36="EM ATRASO",ISBLANK($M36)=TRUE())</formula>
    </cfRule>
    <cfRule type="expression" dxfId="2488" priority="2819">
      <formula>AND($L36="SIM",ISBLANK($M36)=TRUE())</formula>
    </cfRule>
    <cfRule type="expression" dxfId="2487" priority="2818">
      <formula>AND($L36="EM ATRASO",ISBLANK($M36)=TRUE())</formula>
    </cfRule>
  </conditionalFormatting>
  <conditionalFormatting sqref="I37">
    <cfRule type="expression" dxfId="2486" priority="310">
      <formula>AND($L37="SIM",ISBLANK($M37)=TRUE())</formula>
    </cfRule>
    <cfRule type="expression" dxfId="2485" priority="309">
      <formula>AND($L37="EM ATRASO",ISBLANK($M37)=TRUE())</formula>
    </cfRule>
  </conditionalFormatting>
  <conditionalFormatting sqref="I38">
    <cfRule type="expression" dxfId="2484" priority="1856">
      <formula>AND($L38="EM ATRASO",ISBLANK($M38)=TRUE())</formula>
    </cfRule>
    <cfRule type="expression" dxfId="2483" priority="1867">
      <formula>AND($L38="SIM",ISBLANK($M38)=TRUE())</formula>
    </cfRule>
    <cfRule type="expression" dxfId="2482" priority="1846">
      <formula>AND($L38="EM ATRASO",ISBLANK($M38)=TRUE())</formula>
    </cfRule>
    <cfRule type="expression" dxfId="2481" priority="1847">
      <formula>AND($L38="SIM",ISBLANK($M38)=TRUE())</formula>
    </cfRule>
    <cfRule type="expression" dxfId="2480" priority="1848">
      <formula>AND($L38="EM ATRASO",ISBLANK($M38)=TRUE())</formula>
    </cfRule>
    <cfRule type="expression" dxfId="2479" priority="1857">
      <formula>AND($L38="SIM",ISBLANK($M38)=TRUE())</formula>
    </cfRule>
    <cfRule type="expression" dxfId="2478" priority="1858">
      <formula>AND($L38="EM ATRASO",ISBLANK($M38)=TRUE())</formula>
    </cfRule>
    <cfRule type="expression" dxfId="2477" priority="1864">
      <formula>AND($L38="EM ATRASO",ISBLANK($M38)=TRUE())</formula>
    </cfRule>
    <cfRule type="expression" dxfId="2476" priority="1865">
      <formula>AND($L38="SIM",ISBLANK($M38)=TRUE())</formula>
    </cfRule>
    <cfRule type="expression" dxfId="2475" priority="1866">
      <formula>AND($L38="EM ATRASO",ISBLANK($M38)=TRUE())</formula>
    </cfRule>
    <cfRule type="expression" dxfId="2474" priority="1849">
      <formula>AND($L38="SIM",ISBLANK($M38)=TRUE())</formula>
    </cfRule>
    <cfRule type="expression" dxfId="2473" priority="1852">
      <formula>AND($L38="EM ATRASO",ISBLANK($M38)=TRUE())</formula>
    </cfRule>
    <cfRule type="expression" dxfId="2472" priority="1853">
      <formula>AND($L38="SIM",ISBLANK($M38)=TRUE())</formula>
    </cfRule>
    <cfRule type="expression" dxfId="2471" priority="1859">
      <formula>AND($L38="SIM",ISBLANK($M38)=TRUE())</formula>
    </cfRule>
  </conditionalFormatting>
  <conditionalFormatting sqref="I38:I39">
    <cfRule type="expression" dxfId="2470" priority="1839">
      <formula>AND($L38="SIM",ISBLANK($M38)=TRUE())</formula>
    </cfRule>
    <cfRule type="expression" dxfId="2469" priority="1838">
      <formula>AND($L38="EM ATRASO",ISBLANK($M38)=TRUE())</formula>
    </cfRule>
  </conditionalFormatting>
  <conditionalFormatting sqref="I39">
    <cfRule type="expression" dxfId="2468" priority="1830">
      <formula>AND($L39="EM ATRASO",ISBLANK($M39)=TRUE())</formula>
    </cfRule>
    <cfRule type="expression" dxfId="2467" priority="1829">
      <formula>AND($L39="SIM",ISBLANK($M39)=TRUE())</formula>
    </cfRule>
    <cfRule type="expression" dxfId="2466" priority="1825">
      <formula>AND($L39="SIM",ISBLANK($M39)=TRUE())</formula>
    </cfRule>
    <cfRule type="expression" dxfId="2465" priority="1824">
      <formula>AND($L39="EM ATRASO",ISBLANK($M39)=TRUE())</formula>
    </cfRule>
    <cfRule type="expression" dxfId="2464" priority="1828">
      <formula>AND($L39="EM ATRASO",ISBLANK($M39)=TRUE())</formula>
    </cfRule>
    <cfRule type="expression" dxfId="2463" priority="1821">
      <formula>AND($L39="SIM",ISBLANK($M39)=TRUE())</formula>
    </cfRule>
    <cfRule type="expression" dxfId="2462" priority="1820">
      <formula>AND($L39="EM ATRASO",ISBLANK($M39)=TRUE())</formula>
    </cfRule>
    <cfRule type="expression" dxfId="2461" priority="1818">
      <formula>AND($L39="EM ATRASO",ISBLANK($M39)=TRUE())</formula>
    </cfRule>
    <cfRule type="expression" dxfId="2460" priority="1831">
      <formula>AND($L39="SIM",ISBLANK($M39)=TRUE())</formula>
    </cfRule>
    <cfRule type="expression" dxfId="2459" priority="1836">
      <formula>AND($L39="EM ATRASO",ISBLANK($M39)=TRUE())</formula>
    </cfRule>
    <cfRule type="expression" dxfId="2458" priority="1837">
      <formula>AND($L39="SIM",ISBLANK($M39)=TRUE())</formula>
    </cfRule>
    <cfRule type="expression" dxfId="2457" priority="1819">
      <formula>AND($L39="SIM",ISBLANK($M39)=TRUE())</formula>
    </cfRule>
  </conditionalFormatting>
  <conditionalFormatting sqref="I39:I40">
    <cfRule type="expression" dxfId="2456" priority="1810">
      <formula>AND($L39="EM ATRASO",ISBLANK($M39)=TRUE())</formula>
    </cfRule>
    <cfRule type="expression" dxfId="2455" priority="1811">
      <formula>AND($L39="SIM",ISBLANK($M39)=TRUE())</formula>
    </cfRule>
  </conditionalFormatting>
  <conditionalFormatting sqref="I40">
    <cfRule type="expression" dxfId="2454" priority="1800">
      <formula>AND($L40="EM ATRASO",ISBLANK($M40)=TRUE())</formula>
    </cfRule>
    <cfRule type="expression" dxfId="2453" priority="1809">
      <formula>AND($L40="SIM",ISBLANK($M40)=TRUE())</formula>
    </cfRule>
    <cfRule type="expression" dxfId="2452" priority="1802">
      <formula>AND($L40="EM ATRASO",ISBLANK($M40)=TRUE())</formula>
    </cfRule>
    <cfRule type="expression" dxfId="2451" priority="1801">
      <formula>AND($L40="SIM",ISBLANK($M40)=TRUE())</formula>
    </cfRule>
    <cfRule type="expression" dxfId="2450" priority="1797">
      <formula>AND($L40="SIM",ISBLANK($M40)=TRUE())</formula>
    </cfRule>
    <cfRule type="expression" dxfId="2449" priority="1803">
      <formula>AND($L40="SIM",ISBLANK($M40)=TRUE())</formula>
    </cfRule>
    <cfRule type="expression" dxfId="2448" priority="1796">
      <formula>AND($L40="EM ATRASO",ISBLANK($M40)=TRUE())</formula>
    </cfRule>
    <cfRule type="expression" dxfId="2447" priority="1793">
      <formula>AND($L40="SIM",ISBLANK($M40)=TRUE())</formula>
    </cfRule>
    <cfRule type="expression" dxfId="2446" priority="1792">
      <formula>AND($L40="EM ATRASO",ISBLANK($M40)=TRUE())</formula>
    </cfRule>
    <cfRule type="expression" dxfId="2445" priority="1790">
      <formula>AND($L40="EM ATRASO",ISBLANK($M40)=TRUE())</formula>
    </cfRule>
    <cfRule type="expression" dxfId="2444" priority="1791">
      <formula>AND($L40="SIM",ISBLANK($M40)=TRUE())</formula>
    </cfRule>
    <cfRule type="expression" dxfId="2443" priority="1808">
      <formula>AND($L40="EM ATRASO",ISBLANK($M40)=TRUE())</formula>
    </cfRule>
  </conditionalFormatting>
  <conditionalFormatting sqref="I40:I41">
    <cfRule type="expression" dxfId="2442" priority="287">
      <formula>AND($L40="EM ATRASO",ISBLANK($M40)=TRUE())</formula>
    </cfRule>
    <cfRule type="expression" dxfId="2441" priority="288">
      <formula>AND($L40="SIM",ISBLANK($M40)=TRUE())</formula>
    </cfRule>
  </conditionalFormatting>
  <conditionalFormatting sqref="I42:I43">
    <cfRule type="expression" dxfId="2440" priority="1782">
      <formula>AND($L42="EM ATRASO",ISBLANK($M42)=TRUE())</formula>
    </cfRule>
    <cfRule type="expression" dxfId="2439" priority="1783">
      <formula>AND($L42="SIM",ISBLANK($M42)=TRUE())</formula>
    </cfRule>
  </conditionalFormatting>
  <conditionalFormatting sqref="I43">
    <cfRule type="expression" dxfId="2438" priority="1780">
      <formula>AND($L43="EM ATRASO",ISBLANK($M43)=TRUE())</formula>
    </cfRule>
    <cfRule type="expression" dxfId="2437" priority="1762">
      <formula>AND($L43="EM ATRASO",ISBLANK($M43)=TRUE())</formula>
    </cfRule>
    <cfRule type="expression" dxfId="2436" priority="1781">
      <formula>AND($L43="SIM",ISBLANK($M43)=TRUE())</formula>
    </cfRule>
    <cfRule type="expression" dxfId="2435" priority="1773">
      <formula>AND($L43="SIM",ISBLANK($M43)=TRUE())</formula>
    </cfRule>
    <cfRule type="expression" dxfId="2434" priority="1772">
      <formula>AND($L43="EM ATRASO",ISBLANK($M43)=TRUE())</formula>
    </cfRule>
    <cfRule type="expression" dxfId="2433" priority="1769">
      <formula>AND($L43="SIM",ISBLANK($M43)=TRUE())</formula>
    </cfRule>
    <cfRule type="expression" dxfId="2432" priority="1768">
      <formula>AND($L43="EM ATRASO",ISBLANK($M43)=TRUE())</formula>
    </cfRule>
    <cfRule type="expression" dxfId="2431" priority="1763">
      <formula>AND($L43="SIM",ISBLANK($M43)=TRUE())</formula>
    </cfRule>
    <cfRule type="expression" dxfId="2430" priority="1765">
      <formula>AND($L43="SIM",ISBLANK($M43)=TRUE())</formula>
    </cfRule>
    <cfRule type="expression" dxfId="2429" priority="1764">
      <formula>AND($L43="EM ATRASO",ISBLANK($M43)=TRUE())</formula>
    </cfRule>
    <cfRule type="expression" dxfId="2428" priority="1775">
      <formula>AND($L43="SIM",ISBLANK($M43)=TRUE())</formula>
    </cfRule>
    <cfRule type="expression" dxfId="2427" priority="1774">
      <formula>AND($L43="EM ATRASO",ISBLANK($M43)=TRUE())</formula>
    </cfRule>
  </conditionalFormatting>
  <conditionalFormatting sqref="I43:I44">
    <cfRule type="expression" dxfId="2426" priority="1752">
      <formula>AND($L43="EM ATRASO",ISBLANK($M43)=TRUE())</formula>
    </cfRule>
    <cfRule type="expression" dxfId="2425" priority="1753">
      <formula>AND($L43="SIM",ISBLANK($M43)=TRUE())</formula>
    </cfRule>
  </conditionalFormatting>
  <conditionalFormatting sqref="I47">
    <cfRule type="expression" dxfId="2424" priority="2788">
      <formula>AND($L47="EM ATRASO",ISBLANK($M47)=TRUE())</formula>
    </cfRule>
    <cfRule type="expression" dxfId="2423" priority="2789">
      <formula>AND($L47="SIM",ISBLANK($M47)=TRUE())</formula>
    </cfRule>
  </conditionalFormatting>
  <conditionalFormatting sqref="I48:I51">
    <cfRule type="expression" dxfId="2422" priority="2773">
      <formula>AND($L48="SIM",ISBLANK($M48)=TRUE())</formula>
    </cfRule>
    <cfRule type="expression" dxfId="2421" priority="2772">
      <formula>AND($L48="EM ATRASO",ISBLANK($M48)=TRUE())</formula>
    </cfRule>
  </conditionalFormatting>
  <conditionalFormatting sqref="I49">
    <cfRule type="expression" dxfId="2420" priority="1629">
      <formula>AND($L49="EM ATRASO",ISBLANK($M49)=TRUE())</formula>
    </cfRule>
    <cfRule type="expression" dxfId="2419" priority="1630">
      <formula>AND($L49="SIM",ISBLANK($M49)=TRUE())</formula>
    </cfRule>
  </conditionalFormatting>
  <conditionalFormatting sqref="I49:I51">
    <cfRule type="expression" dxfId="2418" priority="1593">
      <formula>AND($L49="EM ATRASO",ISBLANK($M49)=TRUE())</formula>
    </cfRule>
    <cfRule type="expression" dxfId="2417" priority="1526">
      <formula>AND($L49="SIM",ISBLANK($M49)=TRUE())</formula>
    </cfRule>
    <cfRule type="expression" dxfId="2416" priority="1525">
      <formula>AND($L49="EM ATRASO",ISBLANK($M49)=TRUE())</formula>
    </cfRule>
    <cfRule type="expression" dxfId="2415" priority="1524">
      <formula>AND($L49="SIM",ISBLANK($M49)=TRUE())</formula>
    </cfRule>
    <cfRule type="expression" dxfId="2414" priority="1523">
      <formula>AND($L49="EM ATRASO",ISBLANK($M49)=TRUE())</formula>
    </cfRule>
    <cfRule type="expression" dxfId="2413" priority="1522">
      <formula>AND($L49="SIM",ISBLANK($M49)=TRUE())</formula>
    </cfRule>
    <cfRule type="expression" dxfId="2412" priority="1520">
      <formula>AND($L49="SIM",ISBLANK($M49)=TRUE())</formula>
    </cfRule>
    <cfRule type="expression" dxfId="2411" priority="1519">
      <formula>AND($L49="EM ATRASO",ISBLANK($M49)=TRUE())</formula>
    </cfRule>
    <cfRule type="expression" dxfId="2410" priority="1521">
      <formula>AND($L49="EM ATRASO",ISBLANK($M49)=TRUE())</formula>
    </cfRule>
    <cfRule type="expression" dxfId="2409" priority="3100">
      <formula>AND($L49="EM ATRASO",ISBLANK($M49)=TRUE())</formula>
    </cfRule>
    <cfRule type="expression" dxfId="2408" priority="3101">
      <formula>AND($L49="SIM",ISBLANK($M49)=TRUE())</formula>
    </cfRule>
    <cfRule type="expression" dxfId="2407" priority="1594">
      <formula>AND($L49="SIM",ISBLANK($M49)=TRUE())</formula>
    </cfRule>
  </conditionalFormatting>
  <conditionalFormatting sqref="I49:I53">
    <cfRule type="expression" dxfId="2406" priority="1418">
      <formula>AND($L49="SIM",ISBLANK($M49)=TRUE())</formula>
    </cfRule>
    <cfRule type="expression" dxfId="2405" priority="1417">
      <formula>AND($L49="EM ATRASO",ISBLANK($M49)=TRUE())</formula>
    </cfRule>
  </conditionalFormatting>
  <conditionalFormatting sqref="I50:I51">
    <cfRule type="expression" dxfId="2404" priority="1591">
      <formula>AND($L50="EM ATRASO",ISBLANK($M50)=TRUE())</formula>
    </cfRule>
    <cfRule type="expression" dxfId="2403" priority="1592">
      <formula>AND($L50="SIM",ISBLANK($M50)=TRUE())</formula>
    </cfRule>
  </conditionalFormatting>
  <conditionalFormatting sqref="I54:I56">
    <cfRule type="expression" dxfId="2402" priority="1362">
      <formula>AND($L54="SIM",ISBLANK($M54)=TRUE())</formula>
    </cfRule>
    <cfRule type="expression" dxfId="2401" priority="1361">
      <formula>AND($L54="EM ATRASO",ISBLANK($M54)=TRUE())</formula>
    </cfRule>
  </conditionalFormatting>
  <conditionalFormatting sqref="I55">
    <cfRule type="expression" dxfId="2400" priority="3092">
      <formula>AND($L55="EM ATRASO",ISBLANK($M55)=TRUE())</formula>
    </cfRule>
    <cfRule type="expression" dxfId="2399" priority="3093">
      <formula>AND($L55="SIM",ISBLANK($M55)=TRUE())</formula>
    </cfRule>
  </conditionalFormatting>
  <conditionalFormatting sqref="I55:I56">
    <cfRule type="expression" dxfId="2398" priority="2718">
      <formula>AND($L55="EM ATRASO",ISBLANK($M55)=TRUE())</formula>
    </cfRule>
    <cfRule type="expression" dxfId="2397" priority="2721">
      <formula>AND($L55="SIM",ISBLANK($M55)=TRUE())</formula>
    </cfRule>
    <cfRule type="expression" dxfId="2396" priority="2719">
      <formula>AND($L55="SIM",ISBLANK($M55)=TRUE())</formula>
    </cfRule>
    <cfRule type="expression" dxfId="2395" priority="2720">
      <formula>AND($L55="EM ATRASO",ISBLANK($M55)=TRUE())</formula>
    </cfRule>
    <cfRule type="expression" dxfId="2394" priority="2724">
      <formula>AND($L55="EM ATRASO",ISBLANK($M55)=TRUE())</formula>
    </cfRule>
    <cfRule type="expression" dxfId="2393" priority="2725">
      <formula>AND($L55="SIM",ISBLANK($M55)=TRUE())</formula>
    </cfRule>
  </conditionalFormatting>
  <conditionalFormatting sqref="I55:I57">
    <cfRule type="expression" dxfId="2392" priority="3151">
      <formula>AND($L55="SIM",ISBLANK($M55)=TRUE())</formula>
    </cfRule>
    <cfRule type="expression" dxfId="2391" priority="3150">
      <formula>AND($L55="EM ATRASO",ISBLANK($M55)=TRUE())</formula>
    </cfRule>
  </conditionalFormatting>
  <conditionalFormatting sqref="I57">
    <cfRule type="expression" dxfId="2390" priority="1325">
      <formula>AND($L57="EM ATRASO",ISBLANK($M57)=TRUE())</formula>
    </cfRule>
    <cfRule type="expression" dxfId="2389" priority="1328">
      <formula>AND($L57="SIM",ISBLANK($M57)=TRUE())</formula>
    </cfRule>
    <cfRule type="expression" dxfId="2388" priority="1322">
      <formula>AND($L57="SIM",ISBLANK($M57)=TRUE())</formula>
    </cfRule>
    <cfRule type="expression" dxfId="2387" priority="1326">
      <formula>AND($L57="SIM",ISBLANK($M57)=TRUE())</formula>
    </cfRule>
    <cfRule type="expression" dxfId="2386" priority="1321">
      <formula>AND($L57="EM ATRASO",ISBLANK($M57)=TRUE())</formula>
    </cfRule>
    <cfRule type="expression" dxfId="2385" priority="1327">
      <formula>AND($L57="EM ATRASO",ISBLANK($M57)=TRUE())</formula>
    </cfRule>
  </conditionalFormatting>
  <conditionalFormatting sqref="I58">
    <cfRule type="expression" dxfId="2384" priority="1384">
      <formula>AND($L58="SIM",ISBLANK($M58)=TRUE())</formula>
    </cfRule>
    <cfRule type="expression" dxfId="2383" priority="1389">
      <formula>AND($L58="EM ATRASO",ISBLANK($M58)=TRUE())</formula>
    </cfRule>
    <cfRule type="expression" dxfId="2382" priority="1390">
      <formula>AND($L58="SIM",ISBLANK($M58)=TRUE())</formula>
    </cfRule>
    <cfRule type="expression" dxfId="2381" priority="1391">
      <formula>AND($L58="EM ATRASO",ISBLANK($M58)=TRUE())</formula>
    </cfRule>
    <cfRule type="expression" dxfId="2380" priority="1382">
      <formula>AND($L58="SIM",ISBLANK($M58)=TRUE())</formula>
    </cfRule>
    <cfRule type="expression" dxfId="2379" priority="1381">
      <formula>AND($L58="EM ATRASO",ISBLANK($M58)=TRUE())</formula>
    </cfRule>
    <cfRule type="expression" dxfId="2378" priority="1373">
      <formula>AND($L58="EM ATRASO",ISBLANK($M58)=TRUE())</formula>
    </cfRule>
    <cfRule type="expression" dxfId="2377" priority="1372">
      <formula>AND($L58="SIM",ISBLANK($M58)=TRUE())</formula>
    </cfRule>
    <cfRule type="expression" dxfId="2376" priority="1392">
      <formula>AND($L58="SIM",ISBLANK($M58)=TRUE())</formula>
    </cfRule>
    <cfRule type="expression" dxfId="2375" priority="1378">
      <formula>AND($L58="SIM",ISBLANK($M58)=TRUE())</formula>
    </cfRule>
    <cfRule type="expression" dxfId="2374" priority="1377">
      <formula>AND($L58="EM ATRASO",ISBLANK($M58)=TRUE())</formula>
    </cfRule>
    <cfRule type="expression" dxfId="2373" priority="1374">
      <formula>AND($L58="SIM",ISBLANK($M58)=TRUE())</formula>
    </cfRule>
    <cfRule type="expression" dxfId="2372" priority="1371">
      <formula>AND($L58="EM ATRASO",ISBLANK($M58)=TRUE())</formula>
    </cfRule>
    <cfRule type="expression" dxfId="2371" priority="1383">
      <formula>AND($L58="EM ATRASO",ISBLANK($M58)=TRUE())</formula>
    </cfRule>
  </conditionalFormatting>
  <conditionalFormatting sqref="I59">
    <cfRule type="expression" dxfId="2370" priority="1310">
      <formula>AND($L59="SIM",ISBLANK($M59)=TRUE())</formula>
    </cfRule>
    <cfRule type="expression" dxfId="2369" priority="1309">
      <formula>AND($L59="EM ATRASO",ISBLANK($M59)=TRUE())</formula>
    </cfRule>
  </conditionalFormatting>
  <conditionalFormatting sqref="I60">
    <cfRule type="expression" dxfId="2368" priority="2682">
      <formula>AND($L60="EM ATRASO",ISBLANK($M60)=TRUE())</formula>
    </cfRule>
    <cfRule type="expression" dxfId="2367" priority="2683">
      <formula>AND($L60="SIM",ISBLANK($M60)=TRUE())</formula>
    </cfRule>
    <cfRule type="expression" dxfId="2366" priority="2684">
      <formula>AND($L60="EM ATRASO",ISBLANK($M60)=TRUE())</formula>
    </cfRule>
    <cfRule type="expression" dxfId="2365" priority="2685">
      <formula>AND($L60="SIM",ISBLANK($M60)=TRUE())</formula>
    </cfRule>
  </conditionalFormatting>
  <conditionalFormatting sqref="I60:I61">
    <cfRule type="expression" dxfId="2364" priority="2654">
      <formula>AND($L60="EM ATRASO",ISBLANK($M60)=TRUE())</formula>
    </cfRule>
    <cfRule type="expression" dxfId="2363" priority="2655">
      <formula>AND($L60="SIM",ISBLANK($M60)=TRUE())</formula>
    </cfRule>
  </conditionalFormatting>
  <conditionalFormatting sqref="I61">
    <cfRule type="expression" dxfId="2362" priority="2639">
      <formula>AND($L61="SIM",ISBLANK($M61)=TRUE())</formula>
    </cfRule>
    <cfRule type="expression" dxfId="2361" priority="2638">
      <formula>AND($L61="EM ATRASO",ISBLANK($M61)=TRUE())</formula>
    </cfRule>
    <cfRule type="expression" dxfId="2360" priority="1282">
      <formula>AND($L61="SIM",ISBLANK($M61)=TRUE())</formula>
    </cfRule>
    <cfRule type="expression" dxfId="2359" priority="1280">
      <formula>AND($L61="SIM",ISBLANK($M61)=TRUE())</formula>
    </cfRule>
    <cfRule type="expression" dxfId="2358" priority="2645">
      <formula>AND($L61="SIM",ISBLANK($M61)=TRUE())</formula>
    </cfRule>
    <cfRule type="expression" dxfId="2357" priority="2644">
      <formula>AND($L61="EM ATRASO",ISBLANK($M61)=TRUE())</formula>
    </cfRule>
    <cfRule type="expression" dxfId="2356" priority="1279">
      <formula>AND($L61="EM ATRASO",ISBLANK($M61)=TRUE())</formula>
    </cfRule>
    <cfRule type="expression" dxfId="2355" priority="1281">
      <formula>AND($L61="EM ATRASO",ISBLANK($M61)=TRUE())</formula>
    </cfRule>
    <cfRule type="expression" dxfId="2354" priority="2642">
      <formula>AND($L61="EM ATRASO",ISBLANK($M61)=TRUE())</formula>
    </cfRule>
    <cfRule type="expression" dxfId="2353" priority="2643">
      <formula>AND($L61="SIM",ISBLANK($M61)=TRUE())</formula>
    </cfRule>
  </conditionalFormatting>
  <conditionalFormatting sqref="J15:J22">
    <cfRule type="expression" dxfId="2352" priority="3015">
      <formula>AND($L15="SIM",ISBLANK($M15)=TRUE())</formula>
    </cfRule>
    <cfRule type="expression" dxfId="2351" priority="3014">
      <formula>AND($L15="EM ATRASO",ISBLANK($M15)=TRUE())</formula>
    </cfRule>
  </conditionalFormatting>
  <conditionalFormatting sqref="J21">
    <cfRule type="expression" dxfId="2350" priority="659">
      <formula>AND($L21="EM ATRASO",ISBLANK($M21)=TRUE())</formula>
    </cfRule>
    <cfRule type="expression" dxfId="2349" priority="660">
      <formula>AND($L21="SIM",ISBLANK($M21)=TRUE())</formula>
    </cfRule>
  </conditionalFormatting>
  <conditionalFormatting sqref="J23:J29">
    <cfRule type="expression" dxfId="2348" priority="452">
      <formula>AND($L23="SIM",ISBLANK($M23)=TRUE())</formula>
    </cfRule>
    <cfRule type="expression" dxfId="2347" priority="451">
      <formula>AND($L23="EM ATRASO",ISBLANK($M23)=TRUE())</formula>
    </cfRule>
  </conditionalFormatting>
  <conditionalFormatting sqref="J30">
    <cfRule type="expression" dxfId="2346" priority="3111">
      <formula>AND($L30="SIM",ISBLANK($M30)=TRUE())</formula>
    </cfRule>
    <cfRule type="expression" dxfId="2345" priority="3110">
      <formula>AND($L30="EM ATRASO",ISBLANK($M30)=TRUE())</formula>
    </cfRule>
  </conditionalFormatting>
  <conditionalFormatting sqref="J31:J34">
    <cfRule type="expression" dxfId="2344" priority="2028">
      <formula>AND($L31="EM ATRASO",ISBLANK($M31)=TRUE())</formula>
    </cfRule>
    <cfRule type="expression" dxfId="2343" priority="2029">
      <formula>AND($L31="SIM",ISBLANK($M31)=TRUE())</formula>
    </cfRule>
    <cfRule type="expression" dxfId="2342" priority="2030">
      <formula>AND($L31="EM ATRASO",ISBLANK($M31)=TRUE())</formula>
    </cfRule>
    <cfRule type="expression" dxfId="2341" priority="2031">
      <formula>AND($L31="SIM",ISBLANK($M31)=TRUE())</formula>
    </cfRule>
  </conditionalFormatting>
  <conditionalFormatting sqref="J31:J36">
    <cfRule type="expression" dxfId="2340" priority="327">
      <formula>AND($L31="EM ATRASO",ISBLANK($M31)=TRUE())</formula>
    </cfRule>
    <cfRule type="expression" dxfId="2339" priority="328">
      <formula>AND($L31="SIM",ISBLANK($M31)=TRUE())</formula>
    </cfRule>
  </conditionalFormatting>
  <conditionalFormatting sqref="J35:J36">
    <cfRule type="expression" dxfId="2338" priority="326">
      <formula>AND($L35="SIM",ISBLANK($M35)=TRUE())</formula>
    </cfRule>
    <cfRule type="expression" dxfId="2337" priority="325">
      <formula>AND($L35="EM ATRASO",ISBLANK($M35)=TRUE())</formula>
    </cfRule>
    <cfRule type="expression" dxfId="2336" priority="324">
      <formula>AND($L35="SIM",ISBLANK($M35)=TRUE())</formula>
    </cfRule>
    <cfRule type="expression" dxfId="2335" priority="323">
      <formula>AND($L35="EM ATRASO",ISBLANK($M35)=TRUE())</formula>
    </cfRule>
  </conditionalFormatting>
  <conditionalFormatting sqref="J37:J48">
    <cfRule type="expression" dxfId="2334" priority="2976">
      <formula>AND($L37="EM ATRASO",ISBLANK($M37)=TRUE())</formula>
    </cfRule>
    <cfRule type="expression" dxfId="2333" priority="2977">
      <formula>AND($L37="SIM",ISBLANK($M37)=TRUE())</formula>
    </cfRule>
  </conditionalFormatting>
  <conditionalFormatting sqref="J49:J52">
    <cfRule type="expression" dxfId="2332" priority="1584">
      <formula>AND($L49="SIM",ISBLANK($M49)=TRUE())</formula>
    </cfRule>
    <cfRule type="expression" dxfId="2331" priority="1583">
      <formula>AND($L49="EM ATRASO",ISBLANK($M49)=TRUE())</formula>
    </cfRule>
    <cfRule type="expression" dxfId="2330" priority="1582">
      <formula>AND($L49="SIM",ISBLANK($M49)=TRUE())</formula>
    </cfRule>
    <cfRule type="expression" dxfId="2329" priority="1581">
      <formula>AND($L49="EM ATRASO",ISBLANK($M49)=TRUE())</formula>
    </cfRule>
  </conditionalFormatting>
  <conditionalFormatting sqref="J49:J62">
    <cfRule type="expression" dxfId="2328" priority="1586">
      <formula>AND($L49="SIM",ISBLANK($M49)=TRUE())</formula>
    </cfRule>
    <cfRule type="expression" dxfId="2327" priority="1585">
      <formula>AND($L49="EM ATRASO",ISBLANK($M49)=TRUE())</formula>
    </cfRule>
  </conditionalFormatting>
  <conditionalFormatting sqref="J3:K3">
    <cfRule type="expression" dxfId="2326" priority="2915">
      <formula>AND($L3="SIM",ISBLANK($M3)=TRUE())</formula>
    </cfRule>
  </conditionalFormatting>
  <conditionalFormatting sqref="J3:K9">
    <cfRule type="expression" dxfId="2325" priority="2914">
      <formula>AND($L3="EM ATRASO",ISBLANK($M3)=TRUE())</formula>
    </cfRule>
  </conditionalFormatting>
  <conditionalFormatting sqref="J4:K11">
    <cfRule type="expression" dxfId="2324" priority="2189">
      <formula>AND($L4="SIM",ISBLANK($M4)=TRUE())</formula>
    </cfRule>
    <cfRule type="expression" dxfId="2323" priority="2188">
      <formula>AND($L4="EM ATRASO",ISBLANK($M4)=TRUE())</formula>
    </cfRule>
  </conditionalFormatting>
  <conditionalFormatting sqref="J10:K20">
    <cfRule type="expression" dxfId="2322" priority="3033">
      <formula>AND($L10="SIM",ISBLANK($M10)=TRUE())</formula>
    </cfRule>
    <cfRule type="expression" dxfId="2321" priority="3032">
      <formula>AND($L10="EM ATRASO",ISBLANK($M10)=TRUE())</formula>
    </cfRule>
  </conditionalFormatting>
  <conditionalFormatting sqref="J23:K29">
    <cfRule type="expression" dxfId="2320" priority="445">
      <formula>AND($L23="EM ATRASO",ISBLANK($M23)=TRUE())</formula>
    </cfRule>
    <cfRule type="expression" dxfId="2319" priority="446">
      <formula>AND($L23="SIM",ISBLANK($M23)=TRUE())</formula>
    </cfRule>
  </conditionalFormatting>
  <conditionalFormatting sqref="J37:K45">
    <cfRule type="expression" dxfId="2318" priority="2018">
      <formula>AND($L37="EM ATRASO",ISBLANK($M37)=TRUE())</formula>
    </cfRule>
    <cfRule type="expression" dxfId="2317" priority="2019">
      <formula>AND($L37="SIM",ISBLANK($M37)=TRUE())</formula>
    </cfRule>
  </conditionalFormatting>
  <conditionalFormatting sqref="J3:O3 A3:G11 J4:L11 M4:N17 G12:L17 A12:E29 G18:N18 J19:N20 G21:N21 J22:N22 G22:G25 L23:O29 G26:I26 G27:G29 G30:O30 B30:E31 L31:O31 M33 N33:O34 L35:O35 I36 L36:L43 N36:O43 J37:J41 I42:J42 J43:J45 L44:O44 L45 N45:O45 G46:O48 K49:O49 I49:I51 G49:G56 L50:O51 G57:I57 H58 G58:G59">
    <cfRule type="expression" dxfId="2316" priority="3155">
      <formula>AND($L3="SIM",ISBLANK($M3)=TRUE())</formula>
    </cfRule>
  </conditionalFormatting>
  <conditionalFormatting sqref="K11">
    <cfRule type="expression" dxfId="2315" priority="933">
      <formula>AND($L11="EM ATRASO",ISBLANK($M11)=TRUE())</formula>
    </cfRule>
    <cfRule type="expression" dxfId="2314" priority="934">
      <formula>AND($L11="SIM",ISBLANK($M11)=TRUE())</formula>
    </cfRule>
  </conditionalFormatting>
  <conditionalFormatting sqref="K15:K17">
    <cfRule type="expression" dxfId="2313" priority="3121">
      <formula>AND($L15="SIM",ISBLANK($M15)=TRUE())</formula>
    </cfRule>
    <cfRule type="expression" dxfId="2312" priority="3120">
      <formula>AND($L15="EM ATRASO",ISBLANK($M15)=TRUE())</formula>
    </cfRule>
  </conditionalFormatting>
  <conditionalFormatting sqref="K18:K22">
    <cfRule type="expression" dxfId="2311" priority="2952">
      <formula>AND($L18="EM ATRASO",ISBLANK($M18)=TRUE())</formula>
    </cfRule>
    <cfRule type="expression" dxfId="2310" priority="2953">
      <formula>AND($L18="SIM",ISBLANK($M18)=TRUE())</formula>
    </cfRule>
  </conditionalFormatting>
  <conditionalFormatting sqref="K19">
    <cfRule type="expression" dxfId="2309" priority="320">
      <formula>AND($L19="SIM",ISBLANK($M19)=TRUE())</formula>
    </cfRule>
    <cfRule type="expression" dxfId="2308" priority="319">
      <formula>AND($L19="EM ATRASO",ISBLANK($M19)=TRUE())</formula>
    </cfRule>
  </conditionalFormatting>
  <conditionalFormatting sqref="K19:K20">
    <cfRule type="expression" dxfId="2307" priority="321">
      <formula>AND($L19="EM ATRASO",ISBLANK($M19)=TRUE())</formula>
    </cfRule>
    <cfRule type="expression" dxfId="2306" priority="322">
      <formula>AND($L19="SIM",ISBLANK($M19)=TRUE())</formula>
    </cfRule>
  </conditionalFormatting>
  <conditionalFormatting sqref="K22:K29">
    <cfRule type="expression" dxfId="2305" priority="447">
      <formula>AND($L22="EM ATRASO",ISBLANK($M22)=TRUE())</formula>
    </cfRule>
    <cfRule type="expression" dxfId="2304" priority="448">
      <formula>AND($L22="SIM",ISBLANK($M22)=TRUE())</formula>
    </cfRule>
  </conditionalFormatting>
  <conditionalFormatting sqref="K23:K29">
    <cfRule type="expression" dxfId="2303" priority="443">
      <formula>AND($L23="EM ATRASO",ISBLANK($M23)=TRUE())</formula>
    </cfRule>
    <cfRule type="expression" dxfId="2302" priority="444">
      <formula>AND($L23="SIM",ISBLANK($M23)=TRUE())</formula>
    </cfRule>
  </conditionalFormatting>
  <conditionalFormatting sqref="K31:K35">
    <cfRule type="expression" dxfId="2301" priority="2025">
      <formula>AND($L31="SIM",ISBLANK($M31)=TRUE())</formula>
    </cfRule>
    <cfRule type="expression" dxfId="2300" priority="2024">
      <formula>AND($L31="EM ATRASO",ISBLANK($M31)=TRUE())</formula>
    </cfRule>
  </conditionalFormatting>
  <conditionalFormatting sqref="K31:K45">
    <cfRule type="expression" dxfId="2299" priority="77">
      <formula>AND($L31="EM ATRASO",ISBLANK($M31)=TRUE())</formula>
    </cfRule>
    <cfRule type="expression" dxfId="2298" priority="78">
      <formula>AND($L31="SIM",ISBLANK($M31)=TRUE())</formula>
    </cfRule>
  </conditionalFormatting>
  <conditionalFormatting sqref="K36">
    <cfRule type="expression" dxfId="2297" priority="76">
      <formula>AND($L36="SIM",ISBLANK($M36)=TRUE())</formula>
    </cfRule>
    <cfRule type="expression" dxfId="2296" priority="75">
      <formula>AND($L36="EM ATRASO",ISBLANK($M36)=TRUE())</formula>
    </cfRule>
  </conditionalFormatting>
  <conditionalFormatting sqref="K50:K51">
    <cfRule type="expression" dxfId="2295" priority="1589">
      <formula>AND($L50="EM ATRASO",ISBLANK($M50)=TRUE())</formula>
    </cfRule>
    <cfRule type="expression" dxfId="2294" priority="1587">
      <formula>AND($L50="EM ATRASO",ISBLANK($M50)=TRUE())</formula>
    </cfRule>
    <cfRule type="expression" dxfId="2293" priority="1590">
      <formula>AND($L50="SIM",ISBLANK($M50)=TRUE())</formula>
    </cfRule>
    <cfRule type="expression" dxfId="2292" priority="1588">
      <formula>AND($L50="SIM",ISBLANK($M50)=TRUE())</formula>
    </cfRule>
  </conditionalFormatting>
  <conditionalFormatting sqref="K60:K62">
    <cfRule type="expression" dxfId="2291" priority="1507">
      <formula>AND($L60="EM ATRASO",ISBLANK($M60)=TRUE())</formula>
    </cfRule>
    <cfRule type="expression" dxfId="2290" priority="1509">
      <formula>AND($L60="EM ATRASO",ISBLANK($M60)=TRUE())</formula>
    </cfRule>
    <cfRule type="expression" dxfId="2289" priority="1508">
      <formula>AND($L60="SIM",ISBLANK($M60)=TRUE())</formula>
    </cfRule>
    <cfRule type="expression" dxfId="2288" priority="1510">
      <formula>AND($L60="SIM",ISBLANK($M60)=TRUE())</formula>
    </cfRule>
    <cfRule type="expression" dxfId="2287" priority="2635">
      <formula>AND($L60="SIM",ISBLANK($M60)=TRUE())</formula>
    </cfRule>
    <cfRule type="expression" dxfId="2286" priority="2634">
      <formula>AND($L60="EM ATRASO",ISBLANK($M60)=TRUE())</formula>
    </cfRule>
    <cfRule type="expression" dxfId="2285" priority="3136">
      <formula>AND($L60="EM ATRASO",ISBLANK($M60)=TRUE())</formula>
    </cfRule>
    <cfRule type="expression" dxfId="2284" priority="3137">
      <formula>AND($L60="SIM",ISBLANK($M60)=TRUE())</formula>
    </cfRule>
  </conditionalFormatting>
  <conditionalFormatting sqref="M18:M19">
    <cfRule type="expression" dxfId="2283" priority="2609">
      <formula>AND($L18="SIM",ISBLANK($M18)=TRUE())</formula>
    </cfRule>
    <cfRule type="expression" dxfId="2282" priority="2608">
      <formula>AND($L18="EM ATRASO",ISBLANK($M18)=TRUE())</formula>
    </cfRule>
  </conditionalFormatting>
  <conditionalFormatting sqref="M18:M21">
    <cfRule type="expression" dxfId="2281" priority="2604">
      <formula>AND($L18="EM ATRASO",ISBLANK($M18)=TRUE())</formula>
    </cfRule>
    <cfRule type="expression" dxfId="2280" priority="2605">
      <formula>AND($L18="SIM",ISBLANK($M18)=TRUE())</formula>
    </cfRule>
  </conditionalFormatting>
  <conditionalFormatting sqref="M19">
    <cfRule type="expression" dxfId="2279" priority="3128">
      <formula>AND($L19="EM ATRASO",ISBLANK($M19)=TRUE())</formula>
    </cfRule>
    <cfRule type="expression" dxfId="2278" priority="3129">
      <formula>AND($L19="SIM",ISBLANK($M19)=TRUE())</formula>
    </cfRule>
  </conditionalFormatting>
  <conditionalFormatting sqref="M20">
    <cfRule type="expression" dxfId="2277" priority="1559">
      <formula>AND($L20="EM ATRASO",ISBLANK($M20)=TRUE())</formula>
    </cfRule>
    <cfRule type="expression" dxfId="2276" priority="1560">
      <formula>AND($L20="SIM",ISBLANK($M20)=TRUE())</formula>
    </cfRule>
    <cfRule type="expression" dxfId="2275" priority="2603">
      <formula>AND($L20="SIM",ISBLANK($M20)=TRUE())</formula>
    </cfRule>
    <cfRule type="expression" dxfId="2274" priority="2602">
      <formula>AND($L20="EM ATRASO",ISBLANK($M20)=TRUE())</formula>
    </cfRule>
  </conditionalFormatting>
  <conditionalFormatting sqref="M24:M26">
    <cfRule type="expression" dxfId="2273" priority="2994">
      <formula>AND($L24="EM ATRASO",ISBLANK($M24)=TRUE())</formula>
    </cfRule>
    <cfRule type="expression" dxfId="2272" priority="2995">
      <formula>AND($L24="SIM",ISBLANK($M24)=TRUE())</formula>
    </cfRule>
  </conditionalFormatting>
  <conditionalFormatting sqref="M25">
    <cfRule type="expression" dxfId="2271" priority="2076">
      <formula>AND($L25="EM ATRASO",ISBLANK($M25)=TRUE())</formula>
    </cfRule>
    <cfRule type="expression" dxfId="2270" priority="2077">
      <formula>AND($L25="SIM",ISBLANK($M25)=TRUE())</formula>
    </cfRule>
  </conditionalFormatting>
  <conditionalFormatting sqref="M25:M26">
    <cfRule type="expression" dxfId="2269" priority="2065">
      <formula>AND($L25="SIM",ISBLANK($M25)=TRUE())</formula>
    </cfRule>
    <cfRule type="expression" dxfId="2268" priority="2064">
      <formula>AND($L25="EM ATRASO",ISBLANK($M25)=TRUE())</formula>
    </cfRule>
  </conditionalFormatting>
  <conditionalFormatting sqref="M26">
    <cfRule type="expression" dxfId="2267" priority="2063">
      <formula>AND($L26="SIM",ISBLANK($M26)=TRUE())</formula>
    </cfRule>
    <cfRule type="expression" dxfId="2266" priority="2062">
      <formula>AND($L26="EM ATRASO",ISBLANK($M26)=TRUE())</formula>
    </cfRule>
  </conditionalFormatting>
  <conditionalFormatting sqref="M27:M28">
    <cfRule type="expression" dxfId="2265" priority="2073">
      <formula>AND($L27="SIM",ISBLANK($M27)=TRUE())</formula>
    </cfRule>
    <cfRule type="expression" dxfId="2264" priority="2069">
      <formula>AND($L27="SIM",ISBLANK($M27)=TRUE())</formula>
    </cfRule>
    <cfRule type="expression" dxfId="2263" priority="2072">
      <formula>AND($L27="EM ATRASO",ISBLANK($M27)=TRUE())</formula>
    </cfRule>
    <cfRule type="expression" dxfId="2262" priority="2068">
      <formula>AND($L27="EM ATRASO",ISBLANK($M27)=TRUE())</formula>
    </cfRule>
  </conditionalFormatting>
  <conditionalFormatting sqref="M28">
    <cfRule type="expression" dxfId="2261" priority="2066">
      <formula>AND($L28="EM ATRASO",ISBLANK($M28)=TRUE())</formula>
    </cfRule>
    <cfRule type="expression" dxfId="2260" priority="2067">
      <formula>AND($L28="SIM",ISBLANK($M28)=TRUE())</formula>
    </cfRule>
  </conditionalFormatting>
  <conditionalFormatting sqref="M31:M41">
    <cfRule type="expression" dxfId="2259" priority="1086">
      <formula>AND($L31="SIM",ISBLANK($M31)=TRUE())</formula>
    </cfRule>
    <cfRule type="expression" dxfId="2258" priority="1085">
      <formula>AND($L31="EM ATRASO",ISBLANK($M31)=TRUE())</formula>
    </cfRule>
  </conditionalFormatting>
  <conditionalFormatting sqref="M35">
    <cfRule type="expression" dxfId="2257" priority="2601">
      <formula>AND($L35="SIM",ISBLANK($M35)=TRUE())</formula>
    </cfRule>
    <cfRule type="expression" dxfId="2256" priority="2969">
      <formula>AND($L35="SIM",ISBLANK($M35)=TRUE())</formula>
    </cfRule>
    <cfRule type="expression" dxfId="2255" priority="2968">
      <formula>AND($L35="EM ATRASO",ISBLANK($M35)=TRUE())</formula>
    </cfRule>
    <cfRule type="expression" dxfId="2254" priority="2600">
      <formula>AND($L35="EM ATRASO",ISBLANK($M35)=TRUE())</formula>
    </cfRule>
  </conditionalFormatting>
  <conditionalFormatting sqref="M41">
    <cfRule type="expression" dxfId="2253" priority="1083">
      <formula>AND($L41="EM ATRASO",ISBLANK($M41)=TRUE())</formula>
    </cfRule>
    <cfRule type="expression" dxfId="2252" priority="1084">
      <formula>AND($L41="SIM",ISBLANK($M41)=TRUE())</formula>
    </cfRule>
  </conditionalFormatting>
  <conditionalFormatting sqref="M42:M45">
    <cfRule type="expression" dxfId="2251" priority="1564">
      <formula>AND($L42="SIM",ISBLANK($M42)=TRUE())</formula>
    </cfRule>
    <cfRule type="expression" dxfId="2250" priority="1563">
      <formula>AND($L42="EM ATRASO",ISBLANK($M42)=TRUE())</formula>
    </cfRule>
  </conditionalFormatting>
  <conditionalFormatting sqref="M44">
    <cfRule type="expression" dxfId="2249" priority="1252">
      <formula>AND($L44="SIM",ISBLANK($M44)=TRUE())</formula>
    </cfRule>
    <cfRule type="expression" dxfId="2248" priority="1255">
      <formula>AND($L44="EM ATRASO",ISBLANK($M44)=TRUE())</formula>
    </cfRule>
    <cfRule type="expression" dxfId="2247" priority="1256">
      <formula>AND($L44="SIM",ISBLANK($M44)=TRUE())</formula>
    </cfRule>
    <cfRule type="expression" dxfId="2246" priority="2596">
      <formula>AND($L44="EM ATRASO",ISBLANK($M44)=TRUE())</formula>
    </cfRule>
    <cfRule type="expression" dxfId="2245" priority="1254">
      <formula>AND($L44="SIM",ISBLANK($M44)=TRUE())</formula>
    </cfRule>
    <cfRule type="expression" dxfId="2244" priority="1251">
      <formula>AND($L44="EM ATRASO",ISBLANK($M44)=TRUE())</formula>
    </cfRule>
    <cfRule type="expression" dxfId="2243" priority="2597">
      <formula>AND($L44="SIM",ISBLANK($M44)=TRUE())</formula>
    </cfRule>
    <cfRule type="expression" dxfId="2242" priority="1253">
      <formula>AND($L44="EM ATRASO",ISBLANK($M44)=TRUE())</formula>
    </cfRule>
  </conditionalFormatting>
  <conditionalFormatting sqref="M47">
    <cfRule type="expression" dxfId="2241" priority="2592">
      <formula>AND($L47="EM ATRASO",ISBLANK($M47)=TRUE())</formula>
    </cfRule>
    <cfRule type="expression" dxfId="2240" priority="2593">
      <formula>AND($L47="SIM",ISBLANK($M47)=TRUE())</formula>
    </cfRule>
    <cfRule type="expression" dxfId="2239" priority="2591">
      <formula>AND($L47="SIM",ISBLANK($M47)=TRUE())</formula>
    </cfRule>
    <cfRule type="expression" dxfId="2238" priority="2590">
      <formula>AND($L47="EM ATRASO",ISBLANK($M47)=TRUE())</formula>
    </cfRule>
  </conditionalFormatting>
  <conditionalFormatting sqref="M47:M54">
    <cfRule type="expression" dxfId="2237" priority="2950">
      <formula>AND($L47="EM ATRASO",ISBLANK($M47)=TRUE())</formula>
    </cfRule>
    <cfRule type="expression" dxfId="2236" priority="2951">
      <formula>AND($L47="SIM",ISBLANK($M47)=TRUE())</formula>
    </cfRule>
  </conditionalFormatting>
  <conditionalFormatting sqref="M55:M58">
    <cfRule type="expression" dxfId="2235" priority="1095">
      <formula>AND($L55="EM ATRASO",ISBLANK($M55)=TRUE())</formula>
    </cfRule>
    <cfRule type="expression" dxfId="2234" priority="1096">
      <formula>AND($L55="SIM",ISBLANK($M55)=TRUE())</formula>
    </cfRule>
  </conditionalFormatting>
  <conditionalFormatting sqref="M57">
    <cfRule type="expression" dxfId="2233" priority="1093">
      <formula>AND($L57="EM ATRASO",ISBLANK($M57)=TRUE())</formula>
    </cfRule>
    <cfRule type="expression" dxfId="2232" priority="1094">
      <formula>AND($L57="SIM",ISBLANK($M57)=TRUE())</formula>
    </cfRule>
  </conditionalFormatting>
  <conditionalFormatting sqref="M59:M62">
    <cfRule type="expression" dxfId="2231" priority="1089">
      <formula>AND($L59="EM ATRASO",ISBLANK($M59)=TRUE())</formula>
    </cfRule>
    <cfRule type="expression" dxfId="2230" priority="1090">
      <formula>AND($L59="SIM",ISBLANK($M59)=TRUE())</formula>
    </cfRule>
  </conditionalFormatting>
  <conditionalFormatting sqref="M3:O3 F3:F62 M4:N17 C10:E11 A10:A12 B12:E12 D13:D20 B14:E14 B15:C18 E15:E18 B20:C22 E20:E22 C21:E21 B23:E24 A25:E26 B28:B31 C29:E31 B33:E38 A35:A62 A36:E62 J37:J45 J46:K46 H47:K48 K49 K52:O62 I55:I56 G60:I62">
    <cfRule type="expression" dxfId="2229" priority="3157">
      <formula>AND($L3="SIM",ISBLANK($M3)=TRUE())</formula>
    </cfRule>
  </conditionalFormatting>
  <conditionalFormatting sqref="M3:O3 F3:F62 M4:N17 C10:E11 A10:A12 B12:E12 D13:D20 B14:E14 B15:C18 E15:E18 B20:C22 E20:E22 C21:E21 B23:E24 A25:E26 B28:B31 C29:E31 J37:J45 J46:K46 H47:K48 K49 I55:I56 G60:I62 K52:O62 A36:E62 A35:A62 B33:E38">
    <cfRule type="expression" dxfId="2228" priority="3156">
      <formula>AND($L3="EM ATRASO",ISBLANK($M3)=TRUE())</formula>
    </cfRule>
  </conditionalFormatting>
  <conditionalFormatting sqref="M62:O62">
    <cfRule type="expression" dxfId="2227" priority="3130">
      <formula>AND($L62="EM ATRASO",ISBLANK($M62)=TRUE())</formula>
    </cfRule>
    <cfRule type="expression" dxfId="2226" priority="3131">
      <formula>AND($L62="SIM",ISBLANK($M62)=TRUE())</formula>
    </cfRule>
  </conditionalFormatting>
  <conditionalFormatting sqref="N13">
    <cfRule type="expression" dxfId="2225" priority="3146">
      <formula>AND($L13="EM ATRASO",ISBLANK($M13)=TRUE())</formula>
    </cfRule>
    <cfRule type="expression" dxfId="2224" priority="3147">
      <formula>AND($L13="SIM",ISBLANK($M13)=TRUE())</formula>
    </cfRule>
  </conditionalFormatting>
  <conditionalFormatting sqref="O4:O22">
    <cfRule type="expression" dxfId="2223" priority="1080">
      <formula>AND($L4="SIM",ISBLANK($M4)=TRUE())</formula>
    </cfRule>
    <cfRule type="expression" dxfId="2222" priority="1079">
      <formula>AND($L4="EM ATRASO",ISBLANK($M4)=TRUE())</formula>
    </cfRule>
    <cfRule type="expression" dxfId="2221" priority="1078">
      <formula>AND($L4="SIM",ISBLANK($M4)=TRUE())</formula>
    </cfRule>
    <cfRule type="expression" dxfId="2220" priority="1077">
      <formula>AND($L4="EM ATRASO",ISBLANK($M4)=TRUE())</formula>
    </cfRule>
  </conditionalFormatting>
  <conditionalFormatting sqref="O25:O30 O33:O43">
    <cfRule type="expression" dxfId="2219" priority="2967">
      <formula>AND($L25="SIM",ISBLANK($M25)=TRUE())</formula>
    </cfRule>
    <cfRule type="expression" dxfId="2218" priority="2966">
      <formula>AND($L25="EM ATRASO",ISBLANK($M25)=TRUE())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C15:C17 C62 B22:B29 C29:C31 C47:C48" numberStoredAsText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1026"/>
  <sheetViews>
    <sheetView zoomScale="70" zoomScaleNormal="70" workbookViewId="0">
      <selection activeCell="A838" sqref="A838"/>
    </sheetView>
  </sheetViews>
  <sheetFormatPr defaultRowHeight="15"/>
  <cols>
    <col min="1" max="1" width="16.125" style="124" customWidth="1"/>
    <col min="2" max="2" width="18" style="124" bestFit="1" customWidth="1"/>
    <col min="3" max="3" width="27.75" style="152" bestFit="1" customWidth="1"/>
    <col min="4" max="4" width="12.875" style="152" customWidth="1"/>
    <col min="5" max="5" width="9.875" style="157" customWidth="1"/>
    <col min="6" max="6" width="14" style="158" bestFit="1" customWidth="1"/>
    <col min="7" max="7" width="12.875" style="159" bestFit="1" customWidth="1"/>
    <col min="8" max="8" width="20.625" style="159" bestFit="1" customWidth="1"/>
    <col min="9" max="9" width="8.625" style="159" customWidth="1"/>
    <col min="10" max="10" width="12.5" style="159" bestFit="1" customWidth="1"/>
    <col min="11" max="11" width="13.875" style="155" customWidth="1"/>
    <col min="12" max="12" width="11.5" style="156" bestFit="1" customWidth="1"/>
    <col min="13" max="13" width="15.25" style="156" customWidth="1"/>
    <col min="14" max="14" width="19.125" style="124" customWidth="1"/>
    <col min="15" max="15" width="14.5" style="124" bestFit="1" customWidth="1"/>
    <col min="16" max="16" width="13.25" style="123" customWidth="1"/>
    <col min="17" max="17" width="43.75" style="123" bestFit="1" customWidth="1"/>
    <col min="18" max="18" width="63.125" style="123" bestFit="1" customWidth="1"/>
    <col min="19" max="34" width="8" style="123" customWidth="1"/>
    <col min="35" max="193" width="8" style="124" customWidth="1"/>
    <col min="194" max="944" width="10.75" style="124" customWidth="1"/>
    <col min="945" max="945" width="9" style="124" customWidth="1"/>
    <col min="946" max="16384" width="9" style="124"/>
  </cols>
  <sheetData>
    <row r="1" spans="1:34" ht="75.599999999999994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121" t="s">
        <v>510</v>
      </c>
      <c r="O1" s="122" t="s">
        <v>2</v>
      </c>
    </row>
    <row r="2" spans="1:34" s="180" customFormat="1">
      <c r="A2" s="169" t="s">
        <v>3</v>
      </c>
      <c r="B2" s="169" t="s">
        <v>4</v>
      </c>
      <c r="C2" s="170" t="s">
        <v>5</v>
      </c>
      <c r="D2" s="171" t="s">
        <v>6</v>
      </c>
      <c r="E2" s="172" t="s">
        <v>34</v>
      </c>
      <c r="F2" s="173" t="s">
        <v>7</v>
      </c>
      <c r="G2" s="173" t="s">
        <v>8</v>
      </c>
      <c r="H2" s="174" t="s">
        <v>9</v>
      </c>
      <c r="I2" s="174" t="s">
        <v>35</v>
      </c>
      <c r="J2" s="175" t="s">
        <v>10</v>
      </c>
      <c r="K2" s="176" t="s">
        <v>11</v>
      </c>
      <c r="L2" s="176" t="s">
        <v>243</v>
      </c>
      <c r="M2" s="175" t="s">
        <v>13</v>
      </c>
      <c r="N2" s="177" t="s">
        <v>68</v>
      </c>
      <c r="O2" s="59" t="s">
        <v>2561</v>
      </c>
      <c r="P2" s="178"/>
      <c r="Q2" s="179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</row>
    <row r="3" spans="1:34" ht="15" customHeight="1">
      <c r="A3" s="119" t="s">
        <v>36</v>
      </c>
      <c r="B3" s="126">
        <v>253109</v>
      </c>
      <c r="C3" s="119" t="s">
        <v>893</v>
      </c>
      <c r="D3" s="127">
        <v>38.1</v>
      </c>
      <c r="E3" s="128">
        <v>70</v>
      </c>
      <c r="F3" s="117">
        <v>20</v>
      </c>
      <c r="G3" s="118">
        <f t="shared" ref="G3:G66" si="0">F3*E3</f>
        <v>1400</v>
      </c>
      <c r="H3" s="114" t="s">
        <v>44</v>
      </c>
      <c r="I3" s="115">
        <v>0</v>
      </c>
      <c r="J3" s="113">
        <v>44504</v>
      </c>
      <c r="K3" s="195">
        <v>44510</v>
      </c>
      <c r="L3" s="125" t="str">
        <f t="shared" ref="L3:L66" ca="1" si="1">IF(AND(K3=TODAY(),ISBLANK(M3)=TRUE()),"SIM",IF(AND(K3&lt;TODAY(),ISBLANK(M3)=TRUE()),IF(ISBLANK(K3),"-","EM ATRASO"),"-"))</f>
        <v>-</v>
      </c>
      <c r="M3" s="131">
        <v>44510</v>
      </c>
      <c r="N3" s="132"/>
      <c r="O3" s="133" t="s">
        <v>78</v>
      </c>
    </row>
    <row r="4" spans="1:34" ht="15" customHeight="1">
      <c r="A4" s="119" t="s">
        <v>74</v>
      </c>
      <c r="B4" s="126">
        <v>253647</v>
      </c>
      <c r="C4" s="119" t="s">
        <v>450</v>
      </c>
      <c r="D4" s="127" t="s">
        <v>43</v>
      </c>
      <c r="E4" s="128">
        <v>2</v>
      </c>
      <c r="F4" s="117">
        <v>186.4</v>
      </c>
      <c r="G4" s="118">
        <f t="shared" si="0"/>
        <v>372.8</v>
      </c>
      <c r="H4" s="114" t="s">
        <v>87</v>
      </c>
      <c r="I4" s="115">
        <v>2</v>
      </c>
      <c r="J4" s="113">
        <v>44504</v>
      </c>
      <c r="K4" s="131">
        <v>44504</v>
      </c>
      <c r="L4" s="125" t="str">
        <f t="shared" ca="1" si="1"/>
        <v>-</v>
      </c>
      <c r="M4" s="131">
        <v>44504</v>
      </c>
      <c r="N4" s="132"/>
      <c r="O4" s="133" t="s">
        <v>78</v>
      </c>
    </row>
    <row r="5" spans="1:34" ht="15" customHeight="1">
      <c r="A5" s="119" t="s">
        <v>36</v>
      </c>
      <c r="B5" s="126">
        <v>254242</v>
      </c>
      <c r="C5" s="119" t="s">
        <v>205</v>
      </c>
      <c r="D5" s="127">
        <v>28</v>
      </c>
      <c r="E5" s="128">
        <v>30</v>
      </c>
      <c r="F5" s="117">
        <v>6.5</v>
      </c>
      <c r="G5" s="118">
        <f t="shared" si="0"/>
        <v>195</v>
      </c>
      <c r="H5" s="114" t="s">
        <v>45</v>
      </c>
      <c r="I5" s="115">
        <v>1</v>
      </c>
      <c r="J5" s="113">
        <v>44508</v>
      </c>
      <c r="K5" s="131">
        <v>44516</v>
      </c>
      <c r="L5" s="125" t="str">
        <f t="shared" ca="1" si="1"/>
        <v>-</v>
      </c>
      <c r="M5" s="131">
        <v>44517</v>
      </c>
      <c r="N5" s="132"/>
      <c r="O5" s="133" t="s">
        <v>78</v>
      </c>
    </row>
    <row r="6" spans="1:34" ht="15" customHeight="1">
      <c r="A6" s="119" t="s">
        <v>36</v>
      </c>
      <c r="B6" s="126">
        <v>254243</v>
      </c>
      <c r="C6" s="142" t="s">
        <v>352</v>
      </c>
      <c r="D6" s="127">
        <v>14</v>
      </c>
      <c r="E6" s="128">
        <v>60</v>
      </c>
      <c r="F6" s="117">
        <v>5.35</v>
      </c>
      <c r="G6" s="118">
        <f t="shared" si="0"/>
        <v>321</v>
      </c>
      <c r="H6" s="114" t="s">
        <v>192</v>
      </c>
      <c r="I6" s="115">
        <v>0</v>
      </c>
      <c r="J6" s="113">
        <v>44508</v>
      </c>
      <c r="K6" s="131">
        <v>44516</v>
      </c>
      <c r="L6" s="125" t="str">
        <f t="shared" ca="1" si="1"/>
        <v>-</v>
      </c>
      <c r="M6" s="131">
        <v>44517</v>
      </c>
      <c r="N6" s="132"/>
      <c r="O6" s="133" t="s">
        <v>78</v>
      </c>
    </row>
    <row r="7" spans="1:34" ht="15" customHeight="1">
      <c r="A7" s="119" t="s">
        <v>36</v>
      </c>
      <c r="B7" s="126">
        <v>253093</v>
      </c>
      <c r="C7" s="144" t="s">
        <v>363</v>
      </c>
      <c r="D7" s="127">
        <v>19.05</v>
      </c>
      <c r="E7" s="128">
        <v>30</v>
      </c>
      <c r="F7" s="117">
        <v>6.2999999999999989</v>
      </c>
      <c r="G7" s="118">
        <f t="shared" si="0"/>
        <v>188.99999999999997</v>
      </c>
      <c r="H7" s="114" t="s">
        <v>45</v>
      </c>
      <c r="I7" s="115">
        <v>1</v>
      </c>
      <c r="J7" s="113">
        <v>44508</v>
      </c>
      <c r="K7" s="131">
        <v>44516</v>
      </c>
      <c r="L7" s="125" t="str">
        <f t="shared" ca="1" si="1"/>
        <v>-</v>
      </c>
      <c r="M7" s="131">
        <v>44517</v>
      </c>
      <c r="N7" s="132"/>
      <c r="O7" s="133" t="s">
        <v>78</v>
      </c>
    </row>
    <row r="8" spans="1:34" ht="15" customHeight="1">
      <c r="A8" s="119" t="s">
        <v>74</v>
      </c>
      <c r="B8" s="141">
        <v>253527</v>
      </c>
      <c r="C8" s="119" t="s">
        <v>595</v>
      </c>
      <c r="D8" s="127" t="s">
        <v>43</v>
      </c>
      <c r="E8" s="128">
        <v>3</v>
      </c>
      <c r="F8" s="117">
        <v>338.92</v>
      </c>
      <c r="G8" s="118">
        <f t="shared" si="0"/>
        <v>1016.76</v>
      </c>
      <c r="H8" s="114" t="s">
        <v>47</v>
      </c>
      <c r="I8" s="115">
        <v>0</v>
      </c>
      <c r="J8" s="129">
        <v>44509</v>
      </c>
      <c r="K8" s="131">
        <v>44537</v>
      </c>
      <c r="L8" s="125" t="str">
        <f t="shared" ca="1" si="1"/>
        <v>-</v>
      </c>
      <c r="M8" s="131">
        <v>44537</v>
      </c>
      <c r="N8" s="137"/>
      <c r="O8" s="133" t="s">
        <v>78</v>
      </c>
    </row>
    <row r="9" spans="1:34" ht="15" customHeight="1">
      <c r="A9" s="125" t="s">
        <v>74</v>
      </c>
      <c r="B9" s="126">
        <v>253658</v>
      </c>
      <c r="C9" s="119" t="s">
        <v>503</v>
      </c>
      <c r="D9" s="127" t="s">
        <v>43</v>
      </c>
      <c r="E9" s="128">
        <v>2</v>
      </c>
      <c r="F9" s="117">
        <v>508.38</v>
      </c>
      <c r="G9" s="118">
        <f t="shared" si="0"/>
        <v>1016.76</v>
      </c>
      <c r="H9" s="114" t="s">
        <v>47</v>
      </c>
      <c r="I9" s="115">
        <v>0</v>
      </c>
      <c r="J9" s="129">
        <v>44509</v>
      </c>
      <c r="K9" s="130">
        <v>44533</v>
      </c>
      <c r="L9" s="125" t="str">
        <f t="shared" ca="1" si="1"/>
        <v>-</v>
      </c>
      <c r="M9" s="131">
        <v>44533</v>
      </c>
      <c r="N9" s="137"/>
      <c r="O9" s="133" t="s">
        <v>78</v>
      </c>
    </row>
    <row r="10" spans="1:34" ht="15" customHeight="1">
      <c r="A10" s="119" t="s">
        <v>36</v>
      </c>
      <c r="B10" s="126">
        <v>253403</v>
      </c>
      <c r="C10" s="119" t="s">
        <v>420</v>
      </c>
      <c r="D10" s="192">
        <v>19.05</v>
      </c>
      <c r="E10" s="136">
        <v>80</v>
      </c>
      <c r="F10" s="117">
        <v>5.35</v>
      </c>
      <c r="G10" s="118">
        <f t="shared" si="0"/>
        <v>428</v>
      </c>
      <c r="H10" s="114" t="s">
        <v>45</v>
      </c>
      <c r="I10" s="115">
        <v>1</v>
      </c>
      <c r="J10" s="113">
        <v>44510</v>
      </c>
      <c r="K10" s="131">
        <v>44517</v>
      </c>
      <c r="L10" s="125" t="str">
        <f t="shared" ca="1" si="1"/>
        <v>-</v>
      </c>
      <c r="M10" s="131">
        <v>44517</v>
      </c>
      <c r="N10" s="137"/>
      <c r="O10" s="133" t="s">
        <v>78</v>
      </c>
    </row>
    <row r="11" spans="1:34" ht="15" customHeight="1">
      <c r="A11" s="119" t="s">
        <v>36</v>
      </c>
      <c r="B11" s="126">
        <v>253400</v>
      </c>
      <c r="C11" s="119" t="s">
        <v>228</v>
      </c>
      <c r="D11" s="134">
        <v>24</v>
      </c>
      <c r="E11" s="128">
        <v>50</v>
      </c>
      <c r="F11" s="117">
        <v>6.5</v>
      </c>
      <c r="G11" s="118">
        <f t="shared" si="0"/>
        <v>325</v>
      </c>
      <c r="H11" s="114" t="s">
        <v>45</v>
      </c>
      <c r="I11" s="115">
        <v>1</v>
      </c>
      <c r="J11" s="113">
        <v>44510</v>
      </c>
      <c r="K11" s="131">
        <v>44517</v>
      </c>
      <c r="L11" s="125" t="str">
        <f t="shared" ca="1" si="1"/>
        <v>-</v>
      </c>
      <c r="M11" s="131">
        <v>44517</v>
      </c>
      <c r="N11" s="137"/>
      <c r="O11" s="133" t="s">
        <v>78</v>
      </c>
    </row>
    <row r="12" spans="1:34" ht="15" customHeight="1">
      <c r="A12" s="119" t="s">
        <v>36</v>
      </c>
      <c r="B12" s="126">
        <v>254220</v>
      </c>
      <c r="C12" s="119" t="s">
        <v>189</v>
      </c>
      <c r="D12" s="127">
        <v>24</v>
      </c>
      <c r="E12" s="128">
        <v>100</v>
      </c>
      <c r="F12" s="117">
        <v>5</v>
      </c>
      <c r="G12" s="118">
        <f t="shared" si="0"/>
        <v>500</v>
      </c>
      <c r="H12" s="114" t="s">
        <v>192</v>
      </c>
      <c r="I12" s="115">
        <v>0</v>
      </c>
      <c r="J12" s="113">
        <v>44510</v>
      </c>
      <c r="K12" s="131">
        <v>44517</v>
      </c>
      <c r="L12" s="125" t="str">
        <f t="shared" ca="1" si="1"/>
        <v>-</v>
      </c>
      <c r="M12" s="131">
        <v>44517</v>
      </c>
      <c r="N12" s="137"/>
      <c r="O12" s="133" t="s">
        <v>78</v>
      </c>
    </row>
    <row r="13" spans="1:34" s="123" customFormat="1" ht="15" customHeight="1">
      <c r="A13" s="119" t="s">
        <v>36</v>
      </c>
      <c r="B13" s="126">
        <v>254246</v>
      </c>
      <c r="C13" s="119" t="s">
        <v>496</v>
      </c>
      <c r="D13" s="127">
        <v>24</v>
      </c>
      <c r="E13" s="136">
        <v>50</v>
      </c>
      <c r="F13" s="117">
        <v>6.5</v>
      </c>
      <c r="G13" s="118">
        <f t="shared" si="0"/>
        <v>325</v>
      </c>
      <c r="H13" s="114" t="s">
        <v>45</v>
      </c>
      <c r="I13" s="115">
        <v>1</v>
      </c>
      <c r="J13" s="113">
        <v>44510</v>
      </c>
      <c r="K13" s="131">
        <v>44517</v>
      </c>
      <c r="L13" s="125" t="str">
        <f t="shared" ca="1" si="1"/>
        <v>-</v>
      </c>
      <c r="M13" s="131">
        <v>44517</v>
      </c>
      <c r="N13" s="137"/>
      <c r="O13" s="133" t="s">
        <v>78</v>
      </c>
    </row>
    <row r="14" spans="1:34" ht="15" customHeight="1">
      <c r="A14" s="119" t="s">
        <v>36</v>
      </c>
      <c r="B14" s="126">
        <v>254043</v>
      </c>
      <c r="C14" s="119" t="s">
        <v>201</v>
      </c>
      <c r="D14" s="127">
        <v>19.05</v>
      </c>
      <c r="E14" s="128">
        <v>100</v>
      </c>
      <c r="F14" s="117">
        <v>4.9000000000000004</v>
      </c>
      <c r="G14" s="118">
        <f t="shared" si="0"/>
        <v>490.00000000000006</v>
      </c>
      <c r="H14" s="114" t="s">
        <v>45</v>
      </c>
      <c r="I14" s="115">
        <v>1</v>
      </c>
      <c r="J14" s="129">
        <v>44512</v>
      </c>
      <c r="K14" s="130">
        <v>44518</v>
      </c>
      <c r="L14" s="125" t="str">
        <f t="shared" ca="1" si="1"/>
        <v>-</v>
      </c>
      <c r="M14" s="131">
        <v>44522</v>
      </c>
      <c r="N14" s="137"/>
      <c r="O14" s="133" t="s">
        <v>78</v>
      </c>
    </row>
    <row r="15" spans="1:34" ht="15" customHeight="1">
      <c r="A15" s="119" t="s">
        <v>36</v>
      </c>
      <c r="B15" s="126">
        <v>254694</v>
      </c>
      <c r="C15" s="119" t="s">
        <v>1712</v>
      </c>
      <c r="D15" s="127">
        <v>19.05</v>
      </c>
      <c r="E15" s="128">
        <v>10</v>
      </c>
      <c r="F15" s="117">
        <v>8.1999999999999993</v>
      </c>
      <c r="G15" s="118">
        <f t="shared" si="0"/>
        <v>82</v>
      </c>
      <c r="H15" s="114" t="s">
        <v>45</v>
      </c>
      <c r="I15" s="115">
        <v>1</v>
      </c>
      <c r="J15" s="129">
        <v>44512</v>
      </c>
      <c r="K15" s="130">
        <v>44518</v>
      </c>
      <c r="L15" s="125" t="str">
        <f t="shared" ca="1" si="1"/>
        <v>-</v>
      </c>
      <c r="M15" s="131">
        <v>44523</v>
      </c>
      <c r="N15" s="137"/>
      <c r="O15" s="133" t="s">
        <v>78</v>
      </c>
    </row>
    <row r="16" spans="1:34" ht="15" customHeight="1">
      <c r="A16" s="119" t="s">
        <v>36</v>
      </c>
      <c r="B16" s="126">
        <v>254257</v>
      </c>
      <c r="C16" s="119" t="s">
        <v>915</v>
      </c>
      <c r="D16" s="127">
        <v>35</v>
      </c>
      <c r="E16" s="128">
        <v>60</v>
      </c>
      <c r="F16" s="117">
        <v>7.25</v>
      </c>
      <c r="G16" s="118">
        <f t="shared" si="0"/>
        <v>435</v>
      </c>
      <c r="H16" s="114" t="s">
        <v>192</v>
      </c>
      <c r="I16" s="115">
        <v>0</v>
      </c>
      <c r="J16" s="129">
        <v>44512</v>
      </c>
      <c r="K16" s="130">
        <v>44518</v>
      </c>
      <c r="L16" s="125" t="str">
        <f t="shared" ca="1" si="1"/>
        <v>-</v>
      </c>
      <c r="M16" s="131">
        <v>44522</v>
      </c>
      <c r="N16" s="137"/>
      <c r="O16" s="133" t="s">
        <v>78</v>
      </c>
    </row>
    <row r="17" spans="1:15" ht="15" customHeight="1">
      <c r="A17" s="119" t="s">
        <v>74</v>
      </c>
      <c r="B17" s="126">
        <v>254849</v>
      </c>
      <c r="C17" s="119" t="s">
        <v>504</v>
      </c>
      <c r="D17" s="127" t="s">
        <v>43</v>
      </c>
      <c r="E17" s="128">
        <v>3</v>
      </c>
      <c r="F17" s="117">
        <v>216.4</v>
      </c>
      <c r="G17" s="118">
        <f t="shared" si="0"/>
        <v>649.20000000000005</v>
      </c>
      <c r="H17" s="114" t="s">
        <v>402</v>
      </c>
      <c r="I17" s="115">
        <v>0</v>
      </c>
      <c r="J17" s="129">
        <v>44512</v>
      </c>
      <c r="K17" s="130">
        <v>44529</v>
      </c>
      <c r="L17" s="125" t="str">
        <f t="shared" ca="1" si="1"/>
        <v>-</v>
      </c>
      <c r="M17" s="131">
        <v>44531</v>
      </c>
      <c r="N17" s="137"/>
      <c r="O17" s="133" t="s">
        <v>78</v>
      </c>
    </row>
    <row r="18" spans="1:15" ht="15" customHeight="1">
      <c r="A18" s="119" t="s">
        <v>36</v>
      </c>
      <c r="B18" s="126">
        <v>254919</v>
      </c>
      <c r="C18" s="119" t="s">
        <v>1563</v>
      </c>
      <c r="D18" s="127">
        <v>19.05</v>
      </c>
      <c r="E18" s="128">
        <v>20</v>
      </c>
      <c r="F18" s="117">
        <v>6.2999999999999989</v>
      </c>
      <c r="G18" s="118">
        <f t="shared" si="0"/>
        <v>125.99999999999997</v>
      </c>
      <c r="H18" s="114" t="s">
        <v>45</v>
      </c>
      <c r="I18" s="115">
        <v>1</v>
      </c>
      <c r="J18" s="129">
        <v>44516</v>
      </c>
      <c r="K18" s="130">
        <v>44519</v>
      </c>
      <c r="L18" s="125" t="str">
        <f t="shared" ca="1" si="1"/>
        <v>-</v>
      </c>
      <c r="M18" s="131">
        <v>44522</v>
      </c>
      <c r="N18" s="137"/>
      <c r="O18" s="133" t="s">
        <v>78</v>
      </c>
    </row>
    <row r="19" spans="1:15" ht="15" customHeight="1">
      <c r="A19" s="119" t="s">
        <v>36</v>
      </c>
      <c r="B19" s="126">
        <v>254258</v>
      </c>
      <c r="C19" s="119" t="s">
        <v>916</v>
      </c>
      <c r="D19" s="127">
        <v>65</v>
      </c>
      <c r="E19" s="128">
        <v>30</v>
      </c>
      <c r="F19" s="117">
        <v>21.7</v>
      </c>
      <c r="G19" s="118">
        <f t="shared" si="0"/>
        <v>651</v>
      </c>
      <c r="H19" s="114" t="s">
        <v>192</v>
      </c>
      <c r="I19" s="115">
        <v>0</v>
      </c>
      <c r="J19" s="129">
        <v>44516</v>
      </c>
      <c r="K19" s="130">
        <v>44522</v>
      </c>
      <c r="L19" s="125" t="str">
        <f t="shared" ca="1" si="1"/>
        <v>-</v>
      </c>
      <c r="M19" s="131">
        <v>44522</v>
      </c>
      <c r="N19" s="137"/>
      <c r="O19" s="133" t="s">
        <v>78</v>
      </c>
    </row>
    <row r="20" spans="1:15" ht="15" customHeight="1">
      <c r="A20" s="119" t="s">
        <v>36</v>
      </c>
      <c r="B20" s="126">
        <v>254224</v>
      </c>
      <c r="C20" s="119" t="s">
        <v>564</v>
      </c>
      <c r="D20" s="127">
        <v>44.45</v>
      </c>
      <c r="E20" s="128">
        <v>30</v>
      </c>
      <c r="F20" s="117">
        <v>12</v>
      </c>
      <c r="G20" s="118">
        <f t="shared" si="0"/>
        <v>360</v>
      </c>
      <c r="H20" s="114" t="s">
        <v>45</v>
      </c>
      <c r="I20" s="115">
        <v>1</v>
      </c>
      <c r="J20" s="129">
        <v>44516</v>
      </c>
      <c r="K20" s="130">
        <v>44524</v>
      </c>
      <c r="L20" s="125" t="str">
        <f t="shared" ca="1" si="1"/>
        <v>-</v>
      </c>
      <c r="M20" s="131">
        <v>44524</v>
      </c>
      <c r="N20" s="137"/>
      <c r="O20" s="133" t="s">
        <v>78</v>
      </c>
    </row>
    <row r="21" spans="1:15" ht="15" customHeight="1">
      <c r="A21" s="119" t="s">
        <v>36</v>
      </c>
      <c r="B21" s="126">
        <v>254225</v>
      </c>
      <c r="C21" s="119" t="s">
        <v>171</v>
      </c>
      <c r="D21" s="127">
        <v>31.75</v>
      </c>
      <c r="E21" s="128">
        <v>30</v>
      </c>
      <c r="F21" s="117">
        <v>5.0999999999999996</v>
      </c>
      <c r="G21" s="118">
        <f t="shared" si="0"/>
        <v>153</v>
      </c>
      <c r="H21" s="114" t="s">
        <v>257</v>
      </c>
      <c r="I21" s="115">
        <v>1</v>
      </c>
      <c r="J21" s="129">
        <v>44516</v>
      </c>
      <c r="K21" s="130">
        <v>44524</v>
      </c>
      <c r="L21" s="125" t="str">
        <f t="shared" ca="1" si="1"/>
        <v>-</v>
      </c>
      <c r="M21" s="131">
        <v>44522</v>
      </c>
      <c r="N21" s="137"/>
      <c r="O21" s="133" t="s">
        <v>78</v>
      </c>
    </row>
    <row r="22" spans="1:15" ht="15" customHeight="1">
      <c r="A22" s="119" t="s">
        <v>36</v>
      </c>
      <c r="B22" s="126">
        <v>254634</v>
      </c>
      <c r="C22" s="119" t="s">
        <v>1789</v>
      </c>
      <c r="D22" s="127">
        <v>28</v>
      </c>
      <c r="E22" s="128">
        <v>40</v>
      </c>
      <c r="F22" s="117">
        <v>6.5</v>
      </c>
      <c r="G22" s="118">
        <f t="shared" si="0"/>
        <v>260</v>
      </c>
      <c r="H22" s="114" t="s">
        <v>45</v>
      </c>
      <c r="I22" s="115">
        <v>1</v>
      </c>
      <c r="J22" s="129">
        <v>44516</v>
      </c>
      <c r="K22" s="130">
        <v>44524</v>
      </c>
      <c r="L22" s="125" t="str">
        <f t="shared" ca="1" si="1"/>
        <v>-</v>
      </c>
      <c r="M22" s="131">
        <v>44518</v>
      </c>
      <c r="N22" s="137"/>
      <c r="O22" s="133" t="s">
        <v>78</v>
      </c>
    </row>
    <row r="23" spans="1:15" ht="15" customHeight="1">
      <c r="A23" s="119" t="s">
        <v>36</v>
      </c>
      <c r="B23" s="126">
        <v>254635</v>
      </c>
      <c r="C23" s="119" t="s">
        <v>1791</v>
      </c>
      <c r="D23" s="127">
        <v>24</v>
      </c>
      <c r="E23" s="128">
        <v>40</v>
      </c>
      <c r="F23" s="117">
        <v>6.5</v>
      </c>
      <c r="G23" s="118">
        <f t="shared" si="0"/>
        <v>260</v>
      </c>
      <c r="H23" s="114" t="s">
        <v>45</v>
      </c>
      <c r="I23" s="115">
        <v>1</v>
      </c>
      <c r="J23" s="129">
        <v>44516</v>
      </c>
      <c r="K23" s="130">
        <v>44524</v>
      </c>
      <c r="L23" s="125" t="str">
        <f t="shared" ca="1" si="1"/>
        <v>-</v>
      </c>
      <c r="M23" s="131">
        <v>44518</v>
      </c>
      <c r="N23" s="137"/>
      <c r="O23" s="133" t="s">
        <v>78</v>
      </c>
    </row>
    <row r="24" spans="1:15" ht="15" customHeight="1">
      <c r="A24" s="119" t="s">
        <v>36</v>
      </c>
      <c r="B24" s="126">
        <v>254766</v>
      </c>
      <c r="C24" s="119" t="s">
        <v>2564</v>
      </c>
      <c r="D24" s="127">
        <v>19.05</v>
      </c>
      <c r="E24" s="128">
        <v>50</v>
      </c>
      <c r="F24" s="117">
        <v>6.2999999999999989</v>
      </c>
      <c r="G24" s="118">
        <f t="shared" si="0"/>
        <v>314.99999999999994</v>
      </c>
      <c r="H24" s="114" t="s">
        <v>45</v>
      </c>
      <c r="I24" s="115">
        <v>1</v>
      </c>
      <c r="J24" s="129">
        <v>44517</v>
      </c>
      <c r="K24" s="131">
        <v>44525</v>
      </c>
      <c r="L24" s="125" t="str">
        <f t="shared" ca="1" si="1"/>
        <v>-</v>
      </c>
      <c r="M24" s="131">
        <v>44523</v>
      </c>
      <c r="N24" s="137"/>
      <c r="O24" s="133" t="s">
        <v>78</v>
      </c>
    </row>
    <row r="25" spans="1:15" ht="15" customHeight="1">
      <c r="A25" s="119" t="s">
        <v>36</v>
      </c>
      <c r="B25" s="126">
        <v>254278</v>
      </c>
      <c r="C25" s="119" t="s">
        <v>73</v>
      </c>
      <c r="D25" s="127">
        <v>16</v>
      </c>
      <c r="E25" s="128">
        <v>240</v>
      </c>
      <c r="F25" s="117">
        <f>IF(ISERR(SEARCH("FP",H25))=FALSE,PREÇOS!CN25,0)+IF(ISERR(SEARCH("CH",H25))=FALSE,PREÇOS!CO25,0)+IF(ISERR(SEARCH("FF",H25))=FALSE,(I25*PREÇOS!CP25),0)+IF(ISERR(SEARCH("FC",H25))=FALSE,PREÇOS!CQ25,0)</f>
        <v>6.2</v>
      </c>
      <c r="G25" s="118">
        <f t="shared" si="0"/>
        <v>1488</v>
      </c>
      <c r="H25" s="114" t="s">
        <v>55</v>
      </c>
      <c r="I25" s="115">
        <v>1</v>
      </c>
      <c r="J25" s="129">
        <v>44517</v>
      </c>
      <c r="K25" s="131">
        <v>44526</v>
      </c>
      <c r="L25" s="125" t="str">
        <f t="shared" ca="1" si="1"/>
        <v>-</v>
      </c>
      <c r="M25" s="131">
        <v>44526</v>
      </c>
      <c r="N25" s="137"/>
      <c r="O25" s="133" t="s">
        <v>78</v>
      </c>
    </row>
    <row r="26" spans="1:15" ht="15" customHeight="1">
      <c r="A26" s="119" t="s">
        <v>36</v>
      </c>
      <c r="B26" s="126">
        <v>254735</v>
      </c>
      <c r="C26" s="119" t="s">
        <v>2565</v>
      </c>
      <c r="D26" s="127">
        <v>24</v>
      </c>
      <c r="E26" s="128">
        <v>100</v>
      </c>
      <c r="F26" s="117">
        <v>4.9000000000000004</v>
      </c>
      <c r="G26" s="118">
        <f t="shared" si="0"/>
        <v>490.00000000000006</v>
      </c>
      <c r="H26" s="114" t="s">
        <v>45</v>
      </c>
      <c r="I26" s="115">
        <v>1</v>
      </c>
      <c r="J26" s="129">
        <v>44517</v>
      </c>
      <c r="K26" s="131">
        <v>44526</v>
      </c>
      <c r="L26" s="125" t="str">
        <f t="shared" ca="1" si="1"/>
        <v>-</v>
      </c>
      <c r="M26" s="131">
        <v>44523</v>
      </c>
      <c r="N26" s="137"/>
      <c r="O26" s="133" t="s">
        <v>78</v>
      </c>
    </row>
    <row r="27" spans="1:15" ht="15" customHeight="1">
      <c r="A27" s="119" t="s">
        <v>36</v>
      </c>
      <c r="B27" s="126">
        <v>253577</v>
      </c>
      <c r="C27" s="119" t="s">
        <v>252</v>
      </c>
      <c r="D27" s="127">
        <v>24</v>
      </c>
      <c r="E27" s="128">
        <v>50</v>
      </c>
      <c r="F27" s="117">
        <v>6.5</v>
      </c>
      <c r="G27" s="118">
        <f t="shared" si="0"/>
        <v>325</v>
      </c>
      <c r="H27" s="114" t="s">
        <v>45</v>
      </c>
      <c r="I27" s="115">
        <v>1</v>
      </c>
      <c r="J27" s="129">
        <v>44517</v>
      </c>
      <c r="K27" s="131">
        <v>44523</v>
      </c>
      <c r="L27" s="125" t="str">
        <f t="shared" ca="1" si="1"/>
        <v>-</v>
      </c>
      <c r="M27" s="131">
        <v>44526</v>
      </c>
      <c r="N27" s="137"/>
      <c r="O27" s="133" t="s">
        <v>78</v>
      </c>
    </row>
    <row r="28" spans="1:15" ht="15" customHeight="1">
      <c r="A28" s="119" t="s">
        <v>36</v>
      </c>
      <c r="B28" s="126">
        <v>252875</v>
      </c>
      <c r="C28" s="119" t="s">
        <v>1230</v>
      </c>
      <c r="D28" s="127">
        <v>25.4</v>
      </c>
      <c r="E28" s="128">
        <v>27</v>
      </c>
      <c r="F28" s="117">
        <v>6.5</v>
      </c>
      <c r="G28" s="118">
        <f t="shared" si="0"/>
        <v>175.5</v>
      </c>
      <c r="H28" s="114" t="s">
        <v>45</v>
      </c>
      <c r="I28" s="115">
        <v>1</v>
      </c>
      <c r="J28" s="129">
        <v>44517</v>
      </c>
      <c r="K28" s="131">
        <v>44523</v>
      </c>
      <c r="L28" s="125" t="str">
        <f t="shared" ca="1" si="1"/>
        <v>-</v>
      </c>
      <c r="M28" s="131">
        <v>44524</v>
      </c>
      <c r="N28" s="137"/>
      <c r="O28" s="133" t="s">
        <v>78</v>
      </c>
    </row>
    <row r="29" spans="1:15" ht="15" customHeight="1">
      <c r="A29" s="119" t="s">
        <v>36</v>
      </c>
      <c r="B29" s="126">
        <v>254832</v>
      </c>
      <c r="C29" s="119" t="s">
        <v>315</v>
      </c>
      <c r="D29" s="127" t="s">
        <v>43</v>
      </c>
      <c r="E29" s="128">
        <v>976</v>
      </c>
      <c r="F29" s="117">
        <v>1.31</v>
      </c>
      <c r="G29" s="118">
        <f t="shared" si="0"/>
        <v>1278.56</v>
      </c>
      <c r="H29" s="114" t="s">
        <v>47</v>
      </c>
      <c r="I29" s="115">
        <v>0</v>
      </c>
      <c r="J29" s="129">
        <v>44517</v>
      </c>
      <c r="K29" s="131">
        <v>44524</v>
      </c>
      <c r="L29" s="125" t="str">
        <f t="shared" ca="1" si="1"/>
        <v>-</v>
      </c>
      <c r="M29" s="131">
        <v>44524</v>
      </c>
      <c r="N29" s="137"/>
      <c r="O29" s="133" t="s">
        <v>78</v>
      </c>
    </row>
    <row r="30" spans="1:15" ht="15" customHeight="1">
      <c r="A30" s="119" t="s">
        <v>36</v>
      </c>
      <c r="B30" s="126">
        <v>254285</v>
      </c>
      <c r="C30" s="119" t="s">
        <v>54</v>
      </c>
      <c r="D30" s="127">
        <v>14</v>
      </c>
      <c r="E30" s="128">
        <v>100</v>
      </c>
      <c r="F30" s="117">
        <v>6.2</v>
      </c>
      <c r="G30" s="118">
        <f t="shared" si="0"/>
        <v>620</v>
      </c>
      <c r="H30" s="114" t="s">
        <v>55</v>
      </c>
      <c r="I30" s="115">
        <v>1</v>
      </c>
      <c r="J30" s="181">
        <v>44518</v>
      </c>
      <c r="K30" s="131">
        <v>44525</v>
      </c>
      <c r="L30" s="125" t="str">
        <f t="shared" ca="1" si="1"/>
        <v>-</v>
      </c>
      <c r="M30" s="131">
        <v>44526</v>
      </c>
      <c r="N30" s="137"/>
      <c r="O30" s="133" t="s">
        <v>78</v>
      </c>
    </row>
    <row r="31" spans="1:15" ht="15" customHeight="1">
      <c r="A31" s="119" t="s">
        <v>36</v>
      </c>
      <c r="B31" s="126">
        <v>254260</v>
      </c>
      <c r="C31" s="119" t="s">
        <v>2566</v>
      </c>
      <c r="D31" s="127">
        <v>48</v>
      </c>
      <c r="E31" s="128">
        <v>10</v>
      </c>
      <c r="F31" s="117">
        <v>18.7</v>
      </c>
      <c r="G31" s="118">
        <f t="shared" si="0"/>
        <v>187</v>
      </c>
      <c r="H31" s="114" t="s">
        <v>44</v>
      </c>
      <c r="I31" s="115">
        <v>0</v>
      </c>
      <c r="J31" s="181">
        <v>44518</v>
      </c>
      <c r="K31" s="131">
        <v>44525</v>
      </c>
      <c r="L31" s="125" t="str">
        <f t="shared" ca="1" si="1"/>
        <v>-</v>
      </c>
      <c r="M31" s="131">
        <v>44526</v>
      </c>
      <c r="N31" s="137"/>
      <c r="O31" s="133" t="s">
        <v>78</v>
      </c>
    </row>
    <row r="32" spans="1:15" ht="15" customHeight="1">
      <c r="A32" s="119" t="s">
        <v>36</v>
      </c>
      <c r="B32" s="126">
        <v>254791</v>
      </c>
      <c r="C32" s="119" t="s">
        <v>515</v>
      </c>
      <c r="D32" s="127">
        <v>19.05</v>
      </c>
      <c r="E32" s="128">
        <v>50</v>
      </c>
      <c r="F32" s="117">
        <v>6.2999999999999989</v>
      </c>
      <c r="G32" s="118">
        <f t="shared" si="0"/>
        <v>314.99999999999994</v>
      </c>
      <c r="H32" s="114" t="s">
        <v>45</v>
      </c>
      <c r="I32" s="115">
        <v>1</v>
      </c>
      <c r="J32" s="181">
        <v>44518</v>
      </c>
      <c r="K32" s="131">
        <v>44525</v>
      </c>
      <c r="L32" s="125" t="str">
        <f t="shared" ca="1" si="1"/>
        <v>-</v>
      </c>
      <c r="M32" s="131">
        <v>44523</v>
      </c>
      <c r="N32" s="137"/>
      <c r="O32" s="133" t="s">
        <v>78</v>
      </c>
    </row>
    <row r="33" spans="1:15" ht="15" customHeight="1">
      <c r="A33" s="119" t="s">
        <v>137</v>
      </c>
      <c r="B33" s="126">
        <v>253095</v>
      </c>
      <c r="C33" s="119" t="s">
        <v>201</v>
      </c>
      <c r="D33" s="127">
        <v>19.05</v>
      </c>
      <c r="E33" s="128">
        <v>100</v>
      </c>
      <c r="F33" s="117">
        <v>4.9000000000000004</v>
      </c>
      <c r="G33" s="118">
        <f t="shared" si="0"/>
        <v>490.00000000000006</v>
      </c>
      <c r="H33" s="114" t="s">
        <v>45</v>
      </c>
      <c r="I33" s="115">
        <v>1</v>
      </c>
      <c r="J33" s="181">
        <v>44518</v>
      </c>
      <c r="K33" s="131">
        <v>44525</v>
      </c>
      <c r="L33" s="125" t="str">
        <f t="shared" ca="1" si="1"/>
        <v>-</v>
      </c>
      <c r="M33" s="131">
        <v>44524</v>
      </c>
      <c r="N33" s="137"/>
      <c r="O33" s="133" t="s">
        <v>78</v>
      </c>
    </row>
    <row r="34" spans="1:15" ht="15" customHeight="1">
      <c r="A34" s="119" t="s">
        <v>137</v>
      </c>
      <c r="B34" s="126">
        <v>254279</v>
      </c>
      <c r="C34" s="119" t="s">
        <v>306</v>
      </c>
      <c r="D34" s="127">
        <v>15.875</v>
      </c>
      <c r="E34" s="128">
        <v>240</v>
      </c>
      <c r="F34" s="117">
        <v>4.9000000000000004</v>
      </c>
      <c r="G34" s="118">
        <f t="shared" si="0"/>
        <v>1176</v>
      </c>
      <c r="H34" s="114" t="s">
        <v>45</v>
      </c>
      <c r="I34" s="115">
        <v>1</v>
      </c>
      <c r="J34" s="181">
        <v>44518</v>
      </c>
      <c r="K34" s="131">
        <v>44525</v>
      </c>
      <c r="L34" s="125" t="str">
        <f t="shared" ca="1" si="1"/>
        <v>-</v>
      </c>
      <c r="M34" s="131">
        <v>44526</v>
      </c>
      <c r="N34" s="137"/>
      <c r="O34" s="133" t="s">
        <v>78</v>
      </c>
    </row>
    <row r="35" spans="1:15" ht="15" customHeight="1">
      <c r="A35" s="119" t="s">
        <v>137</v>
      </c>
      <c r="B35" s="126">
        <v>254792</v>
      </c>
      <c r="C35" s="119" t="s">
        <v>375</v>
      </c>
      <c r="D35" s="127">
        <v>19.05</v>
      </c>
      <c r="E35" s="128">
        <v>100</v>
      </c>
      <c r="F35" s="117">
        <v>4.9000000000000004</v>
      </c>
      <c r="G35" s="118">
        <f t="shared" si="0"/>
        <v>490.00000000000006</v>
      </c>
      <c r="H35" s="114" t="s">
        <v>45</v>
      </c>
      <c r="I35" s="115">
        <v>1</v>
      </c>
      <c r="J35" s="181">
        <v>44518</v>
      </c>
      <c r="K35" s="131">
        <v>44525</v>
      </c>
      <c r="L35" s="125" t="str">
        <f t="shared" ca="1" si="1"/>
        <v>-</v>
      </c>
      <c r="M35" s="131">
        <v>44526</v>
      </c>
      <c r="N35" s="137"/>
      <c r="O35" s="133" t="s">
        <v>78</v>
      </c>
    </row>
    <row r="36" spans="1:15" ht="15" customHeight="1">
      <c r="A36" s="119" t="s">
        <v>74</v>
      </c>
      <c r="B36" s="126">
        <v>253663</v>
      </c>
      <c r="C36" s="119" t="s">
        <v>2567</v>
      </c>
      <c r="D36" s="127" t="s">
        <v>43</v>
      </c>
      <c r="E36" s="128">
        <v>1</v>
      </c>
      <c r="F36" s="117">
        <v>780</v>
      </c>
      <c r="G36" s="118">
        <f t="shared" si="0"/>
        <v>780</v>
      </c>
      <c r="H36" s="114" t="s">
        <v>47</v>
      </c>
      <c r="I36" s="115">
        <v>0</v>
      </c>
      <c r="J36" s="181">
        <v>44519</v>
      </c>
      <c r="K36" s="131">
        <v>44540</v>
      </c>
      <c r="L36" s="125" t="str">
        <f t="shared" ca="1" si="1"/>
        <v>-</v>
      </c>
      <c r="M36" s="131">
        <v>44538</v>
      </c>
      <c r="N36" s="137"/>
      <c r="O36" s="133" t="s">
        <v>78</v>
      </c>
    </row>
    <row r="37" spans="1:15" ht="15" customHeight="1">
      <c r="A37" s="119" t="s">
        <v>36</v>
      </c>
      <c r="B37" s="126">
        <v>255001</v>
      </c>
      <c r="C37" s="119" t="s">
        <v>2568</v>
      </c>
      <c r="D37" s="127">
        <v>19</v>
      </c>
      <c r="E37" s="128">
        <v>20</v>
      </c>
      <c r="F37" s="117">
        <v>4.6999999999999993</v>
      </c>
      <c r="G37" s="118">
        <f t="shared" si="0"/>
        <v>93.999999999999986</v>
      </c>
      <c r="H37" s="114" t="s">
        <v>44</v>
      </c>
      <c r="I37" s="115">
        <v>0</v>
      </c>
      <c r="J37" s="138">
        <v>44522</v>
      </c>
      <c r="K37" s="131">
        <v>44526</v>
      </c>
      <c r="L37" s="125" t="str">
        <f t="shared" ca="1" si="1"/>
        <v>-</v>
      </c>
      <c r="M37" s="131">
        <v>44526</v>
      </c>
      <c r="N37" s="137"/>
      <c r="O37" s="133" t="s">
        <v>78</v>
      </c>
    </row>
    <row r="38" spans="1:15" ht="15" customHeight="1">
      <c r="A38" s="119" t="s">
        <v>36</v>
      </c>
      <c r="B38" s="126">
        <v>254996</v>
      </c>
      <c r="C38" s="119" t="s">
        <v>154</v>
      </c>
      <c r="D38" s="127">
        <v>14</v>
      </c>
      <c r="E38" s="128">
        <v>20</v>
      </c>
      <c r="F38" s="117">
        <v>4.6999999999999993</v>
      </c>
      <c r="G38" s="118">
        <f t="shared" si="0"/>
        <v>93.999999999999986</v>
      </c>
      <c r="H38" s="114" t="s">
        <v>44</v>
      </c>
      <c r="I38" s="115">
        <v>0</v>
      </c>
      <c r="J38" s="138">
        <v>44522</v>
      </c>
      <c r="K38" s="131">
        <v>44526</v>
      </c>
      <c r="L38" s="125" t="str">
        <f t="shared" ca="1" si="1"/>
        <v>-</v>
      </c>
      <c r="M38" s="131">
        <v>44526</v>
      </c>
      <c r="N38" s="137"/>
      <c r="O38" s="133" t="s">
        <v>78</v>
      </c>
    </row>
    <row r="39" spans="1:15" ht="15" customHeight="1">
      <c r="A39" s="119" t="s">
        <v>36</v>
      </c>
      <c r="B39" s="126">
        <v>255211</v>
      </c>
      <c r="C39" s="119" t="s">
        <v>1232</v>
      </c>
      <c r="D39" s="127">
        <v>19.05</v>
      </c>
      <c r="E39" s="128">
        <v>30</v>
      </c>
      <c r="F39" s="117">
        <v>6.2999999999999989</v>
      </c>
      <c r="G39" s="118">
        <f t="shared" si="0"/>
        <v>188.99999999999997</v>
      </c>
      <c r="H39" s="114" t="s">
        <v>45</v>
      </c>
      <c r="I39" s="115">
        <v>1</v>
      </c>
      <c r="J39" s="138">
        <v>44522</v>
      </c>
      <c r="K39" s="131">
        <v>44524</v>
      </c>
      <c r="L39" s="125" t="str">
        <f t="shared" ca="1" si="1"/>
        <v>-</v>
      </c>
      <c r="M39" s="131">
        <v>44526</v>
      </c>
      <c r="N39" s="137"/>
      <c r="O39" s="133" t="s">
        <v>78</v>
      </c>
    </row>
    <row r="40" spans="1:15" ht="15" customHeight="1">
      <c r="A40" s="119" t="s">
        <v>36</v>
      </c>
      <c r="B40" s="126">
        <v>254036</v>
      </c>
      <c r="C40" s="119" t="s">
        <v>339</v>
      </c>
      <c r="D40" s="127">
        <v>20</v>
      </c>
      <c r="E40" s="128">
        <v>60</v>
      </c>
      <c r="F40" s="117">
        <v>5.35</v>
      </c>
      <c r="G40" s="118">
        <f t="shared" si="0"/>
        <v>321</v>
      </c>
      <c r="H40" s="114" t="s">
        <v>45</v>
      </c>
      <c r="I40" s="115">
        <v>1</v>
      </c>
      <c r="J40" s="138">
        <v>44522</v>
      </c>
      <c r="K40" s="131">
        <v>44525</v>
      </c>
      <c r="L40" s="125" t="str">
        <f t="shared" ca="1" si="1"/>
        <v>-</v>
      </c>
      <c r="M40" s="131">
        <v>44530</v>
      </c>
      <c r="N40" s="137"/>
      <c r="O40" s="133" t="s">
        <v>78</v>
      </c>
    </row>
    <row r="41" spans="1:15" ht="15" customHeight="1">
      <c r="A41" s="119" t="s">
        <v>137</v>
      </c>
      <c r="B41" s="126">
        <v>254007</v>
      </c>
      <c r="C41" s="119" t="s">
        <v>138</v>
      </c>
      <c r="D41" s="127" t="s">
        <v>43</v>
      </c>
      <c r="E41" s="128">
        <v>972</v>
      </c>
      <c r="F41" s="117">
        <v>1.19</v>
      </c>
      <c r="G41" s="118">
        <f t="shared" si="0"/>
        <v>1156.6799999999998</v>
      </c>
      <c r="H41" s="114" t="s">
        <v>47</v>
      </c>
      <c r="I41" s="115">
        <v>0</v>
      </c>
      <c r="J41" s="138">
        <v>44522</v>
      </c>
      <c r="K41" s="131">
        <v>44526</v>
      </c>
      <c r="L41" s="125" t="str">
        <f t="shared" ca="1" si="1"/>
        <v>-</v>
      </c>
      <c r="M41" s="131">
        <v>44529</v>
      </c>
      <c r="N41" s="137"/>
      <c r="O41" s="133" t="s">
        <v>78</v>
      </c>
    </row>
    <row r="42" spans="1:15" ht="15" customHeight="1">
      <c r="A42" s="119" t="s">
        <v>36</v>
      </c>
      <c r="B42" s="126">
        <v>254997</v>
      </c>
      <c r="C42" s="119" t="s">
        <v>155</v>
      </c>
      <c r="D42" s="127">
        <v>28</v>
      </c>
      <c r="E42" s="128">
        <v>40</v>
      </c>
      <c r="F42" s="117">
        <v>4.9000000000000004</v>
      </c>
      <c r="G42" s="118">
        <f t="shared" si="0"/>
        <v>196</v>
      </c>
      <c r="H42" s="114" t="s">
        <v>44</v>
      </c>
      <c r="I42" s="115">
        <v>0</v>
      </c>
      <c r="J42" s="138">
        <v>44523</v>
      </c>
      <c r="K42" s="131">
        <v>44526</v>
      </c>
      <c r="L42" s="125" t="str">
        <f t="shared" ca="1" si="1"/>
        <v>-</v>
      </c>
      <c r="M42" s="131">
        <v>44529</v>
      </c>
      <c r="N42" s="137"/>
      <c r="O42" s="133" t="s">
        <v>78</v>
      </c>
    </row>
    <row r="43" spans="1:15" ht="15" customHeight="1">
      <c r="A43" s="119" t="s">
        <v>36</v>
      </c>
      <c r="B43" s="126">
        <v>254754</v>
      </c>
      <c r="C43" s="119" t="s">
        <v>339</v>
      </c>
      <c r="D43" s="127">
        <v>20</v>
      </c>
      <c r="E43" s="128">
        <v>60</v>
      </c>
      <c r="F43" s="117">
        <v>5.35</v>
      </c>
      <c r="G43" s="118">
        <f t="shared" si="0"/>
        <v>321</v>
      </c>
      <c r="H43" s="114" t="s">
        <v>45</v>
      </c>
      <c r="I43" s="115">
        <v>1</v>
      </c>
      <c r="J43" s="138">
        <v>44523</v>
      </c>
      <c r="K43" s="131">
        <v>44530</v>
      </c>
      <c r="L43" s="125" t="str">
        <f t="shared" ca="1" si="1"/>
        <v>-</v>
      </c>
      <c r="M43" s="131">
        <v>44530</v>
      </c>
      <c r="N43" s="137"/>
      <c r="O43" s="133" t="s">
        <v>78</v>
      </c>
    </row>
    <row r="44" spans="1:15" ht="15" customHeight="1">
      <c r="A44" s="119" t="s">
        <v>36</v>
      </c>
      <c r="B44" s="126">
        <v>254991</v>
      </c>
      <c r="C44" s="119" t="s">
        <v>1790</v>
      </c>
      <c r="D44" s="127">
        <v>19.05</v>
      </c>
      <c r="E44" s="128">
        <v>50</v>
      </c>
      <c r="F44" s="117">
        <v>6.2999999999999989</v>
      </c>
      <c r="G44" s="118">
        <f t="shared" si="0"/>
        <v>314.99999999999994</v>
      </c>
      <c r="H44" s="114" t="s">
        <v>45</v>
      </c>
      <c r="I44" s="115">
        <v>1</v>
      </c>
      <c r="J44" s="138">
        <v>44523</v>
      </c>
      <c r="K44" s="131">
        <v>44530</v>
      </c>
      <c r="L44" s="125" t="str">
        <f t="shared" ca="1" si="1"/>
        <v>-</v>
      </c>
      <c r="M44" s="131">
        <v>44530</v>
      </c>
      <c r="N44" s="137"/>
      <c r="O44" s="133" t="s">
        <v>78</v>
      </c>
    </row>
    <row r="45" spans="1:15" ht="15" customHeight="1">
      <c r="A45" s="119" t="s">
        <v>74</v>
      </c>
      <c r="B45" s="126">
        <v>251578</v>
      </c>
      <c r="C45" s="119" t="s">
        <v>1220</v>
      </c>
      <c r="D45" s="127" t="s">
        <v>43</v>
      </c>
      <c r="E45" s="128">
        <v>1</v>
      </c>
      <c r="F45" s="117">
        <v>141</v>
      </c>
      <c r="G45" s="118">
        <f t="shared" si="0"/>
        <v>141</v>
      </c>
      <c r="H45" s="114" t="s">
        <v>47</v>
      </c>
      <c r="I45" s="115">
        <v>0</v>
      </c>
      <c r="J45" s="138">
        <v>44518</v>
      </c>
      <c r="K45" s="131">
        <v>44525</v>
      </c>
      <c r="L45" s="125" t="str">
        <f t="shared" ca="1" si="1"/>
        <v>-</v>
      </c>
      <c r="M45" s="131">
        <v>44525</v>
      </c>
      <c r="N45" s="137"/>
      <c r="O45" s="133" t="s">
        <v>78</v>
      </c>
    </row>
    <row r="46" spans="1:15" ht="15" customHeight="1">
      <c r="A46" s="119" t="s">
        <v>36</v>
      </c>
      <c r="B46" s="126">
        <v>254993</v>
      </c>
      <c r="C46" s="119" t="s">
        <v>58</v>
      </c>
      <c r="D46" s="127">
        <v>19.05</v>
      </c>
      <c r="E46" s="128">
        <v>150</v>
      </c>
      <c r="F46" s="117">
        <v>4.9000000000000004</v>
      </c>
      <c r="G46" s="118">
        <f t="shared" si="0"/>
        <v>735</v>
      </c>
      <c r="H46" s="114" t="s">
        <v>45</v>
      </c>
      <c r="I46" s="115">
        <v>1</v>
      </c>
      <c r="J46" s="138">
        <v>44524</v>
      </c>
      <c r="K46" s="139">
        <v>44531</v>
      </c>
      <c r="L46" s="125" t="str">
        <f t="shared" ca="1" si="1"/>
        <v>-</v>
      </c>
      <c r="M46" s="131">
        <v>44533</v>
      </c>
      <c r="N46" s="137"/>
      <c r="O46" s="133" t="s">
        <v>78</v>
      </c>
    </row>
    <row r="47" spans="1:15" ht="15" customHeight="1">
      <c r="A47" s="119" t="s">
        <v>36</v>
      </c>
      <c r="B47" s="126">
        <v>254994</v>
      </c>
      <c r="C47" s="119" t="s">
        <v>428</v>
      </c>
      <c r="D47" s="127">
        <v>19.05</v>
      </c>
      <c r="E47" s="128">
        <v>125</v>
      </c>
      <c r="F47" s="117">
        <v>4.9000000000000004</v>
      </c>
      <c r="G47" s="118">
        <f t="shared" si="0"/>
        <v>612.5</v>
      </c>
      <c r="H47" s="114" t="s">
        <v>45</v>
      </c>
      <c r="I47" s="115">
        <v>1</v>
      </c>
      <c r="J47" s="138">
        <v>44524</v>
      </c>
      <c r="K47" s="139">
        <v>44531</v>
      </c>
      <c r="L47" s="125" t="str">
        <f t="shared" ca="1" si="1"/>
        <v>-</v>
      </c>
      <c r="M47" s="131">
        <v>44533</v>
      </c>
      <c r="N47" s="137"/>
      <c r="O47" s="133" t="s">
        <v>78</v>
      </c>
    </row>
    <row r="48" spans="1:15" ht="15" customHeight="1">
      <c r="A48" s="119" t="s">
        <v>36</v>
      </c>
      <c r="B48" s="126">
        <v>254992</v>
      </c>
      <c r="C48" s="119" t="s">
        <v>285</v>
      </c>
      <c r="D48" s="127">
        <v>19</v>
      </c>
      <c r="E48" s="128">
        <v>100</v>
      </c>
      <c r="F48" s="117">
        <v>4.9000000000000004</v>
      </c>
      <c r="G48" s="118">
        <f t="shared" si="0"/>
        <v>490.00000000000006</v>
      </c>
      <c r="H48" s="114" t="s">
        <v>45</v>
      </c>
      <c r="I48" s="115">
        <v>1</v>
      </c>
      <c r="J48" s="138">
        <v>44524</v>
      </c>
      <c r="K48" s="139">
        <v>44531</v>
      </c>
      <c r="L48" s="125" t="str">
        <f t="shared" ca="1" si="1"/>
        <v>-</v>
      </c>
      <c r="M48" s="131">
        <v>44533</v>
      </c>
      <c r="N48" s="137"/>
      <c r="O48" s="133" t="s">
        <v>78</v>
      </c>
    </row>
    <row r="49" spans="1:15" ht="15" customHeight="1">
      <c r="A49" s="119" t="s">
        <v>36</v>
      </c>
      <c r="B49" s="126">
        <v>255231</v>
      </c>
      <c r="C49" s="119" t="s">
        <v>191</v>
      </c>
      <c r="D49" s="127">
        <v>31.75</v>
      </c>
      <c r="E49" s="135">
        <v>40</v>
      </c>
      <c r="F49" s="117">
        <v>8.3000000000000007</v>
      </c>
      <c r="G49" s="118">
        <f t="shared" si="0"/>
        <v>332</v>
      </c>
      <c r="H49" s="114" t="s">
        <v>45</v>
      </c>
      <c r="I49" s="115">
        <v>1</v>
      </c>
      <c r="J49" s="138">
        <v>44526</v>
      </c>
      <c r="K49" s="139">
        <v>44533</v>
      </c>
      <c r="L49" s="125" t="str">
        <f t="shared" ca="1" si="1"/>
        <v>-</v>
      </c>
      <c r="M49" s="131">
        <v>44533</v>
      </c>
      <c r="N49" s="137"/>
      <c r="O49" s="133" t="s">
        <v>78</v>
      </c>
    </row>
    <row r="50" spans="1:15" ht="15" customHeight="1">
      <c r="A50" s="119" t="s">
        <v>36</v>
      </c>
      <c r="B50" s="126">
        <v>255103</v>
      </c>
      <c r="C50" s="119" t="s">
        <v>523</v>
      </c>
      <c r="D50" s="134">
        <v>28</v>
      </c>
      <c r="E50" s="128">
        <v>51</v>
      </c>
      <c r="F50" s="117">
        <v>6.5</v>
      </c>
      <c r="G50" s="118">
        <f t="shared" si="0"/>
        <v>331.5</v>
      </c>
      <c r="H50" s="114" t="s">
        <v>45</v>
      </c>
      <c r="I50" s="115">
        <v>1</v>
      </c>
      <c r="J50" s="138">
        <v>44526</v>
      </c>
      <c r="K50" s="139">
        <v>44533</v>
      </c>
      <c r="L50" s="125" t="str">
        <f t="shared" ca="1" si="1"/>
        <v>-</v>
      </c>
      <c r="M50" s="131">
        <v>44530</v>
      </c>
      <c r="N50" s="137"/>
      <c r="O50" s="133" t="s">
        <v>78</v>
      </c>
    </row>
    <row r="51" spans="1:15" ht="15" customHeight="1">
      <c r="A51" s="119" t="s">
        <v>36</v>
      </c>
      <c r="B51" s="126">
        <v>255102</v>
      </c>
      <c r="C51" s="119" t="s">
        <v>597</v>
      </c>
      <c r="D51" s="134">
        <v>19.05</v>
      </c>
      <c r="E51" s="128">
        <v>51</v>
      </c>
      <c r="F51" s="117">
        <v>6.2999999999999989</v>
      </c>
      <c r="G51" s="118">
        <f t="shared" si="0"/>
        <v>321.29999999999995</v>
      </c>
      <c r="H51" s="114" t="s">
        <v>45</v>
      </c>
      <c r="I51" s="115">
        <v>1</v>
      </c>
      <c r="J51" s="138">
        <v>44526</v>
      </c>
      <c r="K51" s="139">
        <v>44533</v>
      </c>
      <c r="L51" s="125" t="str">
        <f t="shared" ca="1" si="1"/>
        <v>-</v>
      </c>
      <c r="M51" s="131">
        <v>44533</v>
      </c>
      <c r="N51" s="137"/>
      <c r="O51" s="133" t="s">
        <v>78</v>
      </c>
    </row>
    <row r="52" spans="1:15" ht="15" customHeight="1">
      <c r="A52" s="119" t="s">
        <v>74</v>
      </c>
      <c r="B52" s="126">
        <v>253528</v>
      </c>
      <c r="C52" s="119" t="s">
        <v>261</v>
      </c>
      <c r="D52" s="127" t="s">
        <v>43</v>
      </c>
      <c r="E52" s="128">
        <v>1</v>
      </c>
      <c r="F52" s="27">
        <v>758.45</v>
      </c>
      <c r="G52" s="118">
        <f t="shared" si="0"/>
        <v>758.45</v>
      </c>
      <c r="H52" s="114" t="s">
        <v>47</v>
      </c>
      <c r="I52" s="115">
        <v>0</v>
      </c>
      <c r="J52" s="138">
        <v>44529</v>
      </c>
      <c r="K52" s="139">
        <v>44602</v>
      </c>
      <c r="L52" s="125" t="str">
        <f t="shared" ca="1" si="1"/>
        <v>-</v>
      </c>
      <c r="M52" s="131">
        <v>44602</v>
      </c>
      <c r="N52" s="137"/>
      <c r="O52" s="133" t="s">
        <v>78</v>
      </c>
    </row>
    <row r="53" spans="1:15">
      <c r="A53" s="119" t="s">
        <v>74</v>
      </c>
      <c r="B53" s="126">
        <v>255518</v>
      </c>
      <c r="C53" s="119" t="s">
        <v>521</v>
      </c>
      <c r="D53" s="127" t="s">
        <v>43</v>
      </c>
      <c r="E53" s="135">
        <v>1</v>
      </c>
      <c r="F53" s="117">
        <v>338.92</v>
      </c>
      <c r="G53" s="118">
        <f t="shared" si="0"/>
        <v>338.92</v>
      </c>
      <c r="H53" s="114" t="s">
        <v>47</v>
      </c>
      <c r="I53" s="115">
        <v>0</v>
      </c>
      <c r="J53" s="138">
        <v>44530</v>
      </c>
      <c r="K53" s="139">
        <v>44586</v>
      </c>
      <c r="L53" s="125" t="str">
        <f t="shared" ca="1" si="1"/>
        <v>-</v>
      </c>
      <c r="M53" s="131">
        <v>44588</v>
      </c>
      <c r="N53" s="137"/>
      <c r="O53" s="133" t="s">
        <v>78</v>
      </c>
    </row>
    <row r="54" spans="1:15" ht="15" customHeight="1">
      <c r="A54" s="119" t="s">
        <v>36</v>
      </c>
      <c r="B54" s="126">
        <v>254215</v>
      </c>
      <c r="C54" s="119" t="s">
        <v>298</v>
      </c>
      <c r="D54" s="127">
        <v>22.1</v>
      </c>
      <c r="E54" s="135">
        <v>100</v>
      </c>
      <c r="F54" s="117">
        <v>5</v>
      </c>
      <c r="G54" s="118">
        <f t="shared" si="0"/>
        <v>500</v>
      </c>
      <c r="H54" s="114" t="s">
        <v>192</v>
      </c>
      <c r="I54" s="115">
        <v>0</v>
      </c>
      <c r="J54" s="138">
        <v>44530</v>
      </c>
      <c r="K54" s="139">
        <v>44536</v>
      </c>
      <c r="L54" s="125" t="str">
        <f t="shared" ca="1" si="1"/>
        <v>-</v>
      </c>
      <c r="M54" s="131">
        <v>44537</v>
      </c>
      <c r="N54" s="137"/>
      <c r="O54" s="133" t="s">
        <v>78</v>
      </c>
    </row>
    <row r="55" spans="1:15" ht="15" customHeight="1">
      <c r="A55" s="119" t="s">
        <v>36</v>
      </c>
      <c r="B55" s="126">
        <v>254217</v>
      </c>
      <c r="C55" s="119" t="s">
        <v>560</v>
      </c>
      <c r="D55" s="127">
        <v>18.100000000000001</v>
      </c>
      <c r="E55" s="135">
        <v>40</v>
      </c>
      <c r="F55" s="117">
        <v>6.4999999999999991</v>
      </c>
      <c r="G55" s="118">
        <f t="shared" si="0"/>
        <v>259.99999999999994</v>
      </c>
      <c r="H55" s="114" t="s">
        <v>192</v>
      </c>
      <c r="I55" s="115">
        <v>0</v>
      </c>
      <c r="J55" s="138">
        <v>44530</v>
      </c>
      <c r="K55" s="139">
        <v>44536</v>
      </c>
      <c r="L55" s="125" t="str">
        <f t="shared" ca="1" si="1"/>
        <v>-</v>
      </c>
      <c r="M55" s="131">
        <v>44537</v>
      </c>
      <c r="N55" s="137"/>
      <c r="O55" s="133" t="s">
        <v>78</v>
      </c>
    </row>
    <row r="56" spans="1:15" ht="15" customHeight="1">
      <c r="A56" s="119" t="s">
        <v>46</v>
      </c>
      <c r="B56" s="141">
        <v>255230</v>
      </c>
      <c r="C56" s="193" t="s">
        <v>806</v>
      </c>
      <c r="D56" s="127" t="s">
        <v>43</v>
      </c>
      <c r="E56" s="135">
        <v>1</v>
      </c>
      <c r="F56" s="117">
        <v>2200</v>
      </c>
      <c r="G56" s="118">
        <f t="shared" si="0"/>
        <v>2200</v>
      </c>
      <c r="H56" s="114" t="s">
        <v>47</v>
      </c>
      <c r="I56" s="115">
        <v>0</v>
      </c>
      <c r="J56" s="138">
        <v>44545</v>
      </c>
      <c r="K56" s="139">
        <v>44575</v>
      </c>
      <c r="L56" s="125" t="str">
        <f t="shared" ca="1" si="1"/>
        <v>-</v>
      </c>
      <c r="M56" s="131">
        <v>44575</v>
      </c>
      <c r="N56" s="137"/>
      <c r="O56" s="133" t="s">
        <v>78</v>
      </c>
    </row>
    <row r="57" spans="1:15" ht="15" customHeight="1">
      <c r="A57" s="119" t="s">
        <v>46</v>
      </c>
      <c r="B57" s="141">
        <v>255507</v>
      </c>
      <c r="C57" s="194" t="s">
        <v>2569</v>
      </c>
      <c r="D57" s="127" t="s">
        <v>43</v>
      </c>
      <c r="E57" s="128">
        <v>1</v>
      </c>
      <c r="F57" s="117">
        <v>840</v>
      </c>
      <c r="G57" s="118">
        <f t="shared" si="0"/>
        <v>840</v>
      </c>
      <c r="H57" s="114" t="s">
        <v>47</v>
      </c>
      <c r="I57" s="115">
        <v>0</v>
      </c>
      <c r="J57" s="138">
        <v>44537</v>
      </c>
      <c r="K57" s="139">
        <v>44592</v>
      </c>
      <c r="L57" s="125" t="str">
        <f t="shared" ca="1" si="1"/>
        <v>-</v>
      </c>
      <c r="M57" s="131">
        <v>44588</v>
      </c>
      <c r="N57" s="137"/>
      <c r="O57" s="133" t="s">
        <v>78</v>
      </c>
    </row>
    <row r="58" spans="1:15">
      <c r="A58" s="119" t="s">
        <v>46</v>
      </c>
      <c r="B58" s="141">
        <v>255504</v>
      </c>
      <c r="C58" s="119" t="s">
        <v>427</v>
      </c>
      <c r="D58" s="127" t="s">
        <v>43</v>
      </c>
      <c r="E58" s="128">
        <v>2</v>
      </c>
      <c r="F58" s="117">
        <v>700</v>
      </c>
      <c r="G58" s="118">
        <f t="shared" si="0"/>
        <v>1400</v>
      </c>
      <c r="H58" s="114" t="s">
        <v>47</v>
      </c>
      <c r="I58" s="115">
        <v>0</v>
      </c>
      <c r="J58" s="138">
        <v>44537</v>
      </c>
      <c r="K58" s="139">
        <v>44592</v>
      </c>
      <c r="L58" s="125" t="str">
        <f t="shared" ca="1" si="1"/>
        <v>-</v>
      </c>
      <c r="M58" s="131">
        <v>44588</v>
      </c>
      <c r="N58" s="137"/>
      <c r="O58" s="133" t="s">
        <v>78</v>
      </c>
    </row>
    <row r="59" spans="1:15">
      <c r="A59" s="119" t="s">
        <v>445</v>
      </c>
      <c r="B59" s="141">
        <v>255385</v>
      </c>
      <c r="C59" s="200" t="s">
        <v>2578</v>
      </c>
      <c r="D59" s="127" t="s">
        <v>43</v>
      </c>
      <c r="E59" s="128">
        <v>3</v>
      </c>
      <c r="F59" s="117">
        <v>1850</v>
      </c>
      <c r="G59" s="118">
        <f t="shared" si="0"/>
        <v>5550</v>
      </c>
      <c r="H59" s="114" t="s">
        <v>47</v>
      </c>
      <c r="I59" s="115">
        <v>0</v>
      </c>
      <c r="J59" s="138">
        <v>44582</v>
      </c>
      <c r="K59" s="139">
        <v>44589</v>
      </c>
      <c r="L59" s="125" t="str">
        <f t="shared" ca="1" si="1"/>
        <v>-</v>
      </c>
      <c r="M59" s="131">
        <v>44592</v>
      </c>
      <c r="N59" s="209"/>
      <c r="O59" s="133" t="s">
        <v>78</v>
      </c>
    </row>
    <row r="60" spans="1:15">
      <c r="A60" s="119" t="s">
        <v>445</v>
      </c>
      <c r="B60" s="141">
        <v>255383</v>
      </c>
      <c r="C60" s="196" t="s">
        <v>556</v>
      </c>
      <c r="D60" s="127" t="s">
        <v>43</v>
      </c>
      <c r="E60" s="128">
        <v>3</v>
      </c>
      <c r="F60" s="117">
        <v>480</v>
      </c>
      <c r="G60" s="118">
        <f t="shared" si="0"/>
        <v>1440</v>
      </c>
      <c r="H60" s="114" t="s">
        <v>47</v>
      </c>
      <c r="I60" s="115">
        <v>0</v>
      </c>
      <c r="J60" s="138">
        <v>44574</v>
      </c>
      <c r="K60" s="139">
        <v>44589</v>
      </c>
      <c r="L60" s="125" t="str">
        <f t="shared" ca="1" si="1"/>
        <v>-</v>
      </c>
      <c r="M60" s="131">
        <v>44592</v>
      </c>
      <c r="N60" s="137"/>
      <c r="O60" s="133" t="s">
        <v>78</v>
      </c>
    </row>
    <row r="61" spans="1:15">
      <c r="A61" s="119" t="s">
        <v>445</v>
      </c>
      <c r="B61" s="141">
        <v>254249</v>
      </c>
      <c r="C61" s="196" t="s">
        <v>77</v>
      </c>
      <c r="D61" s="127" t="s">
        <v>43</v>
      </c>
      <c r="E61" s="128">
        <v>5</v>
      </c>
      <c r="F61" s="117">
        <v>700</v>
      </c>
      <c r="G61" s="118">
        <f t="shared" si="0"/>
        <v>3500</v>
      </c>
      <c r="H61" s="114" t="s">
        <v>47</v>
      </c>
      <c r="I61" s="115">
        <v>0</v>
      </c>
      <c r="J61" s="138">
        <v>44544</v>
      </c>
      <c r="K61" s="139">
        <v>44575</v>
      </c>
      <c r="L61" s="125" t="str">
        <f t="shared" ca="1" si="1"/>
        <v>-</v>
      </c>
      <c r="M61" s="131">
        <v>44578</v>
      </c>
      <c r="N61" s="137"/>
      <c r="O61" s="133" t="s">
        <v>78</v>
      </c>
    </row>
    <row r="62" spans="1:15" ht="15" customHeight="1">
      <c r="A62" s="119" t="s">
        <v>445</v>
      </c>
      <c r="B62" s="141">
        <v>254249</v>
      </c>
      <c r="C62" s="196" t="s">
        <v>77</v>
      </c>
      <c r="D62" s="127" t="s">
        <v>43</v>
      </c>
      <c r="E62" s="128">
        <v>5</v>
      </c>
      <c r="F62" s="117">
        <v>700</v>
      </c>
      <c r="G62" s="118">
        <f t="shared" si="0"/>
        <v>3500</v>
      </c>
      <c r="H62" s="114" t="s">
        <v>47</v>
      </c>
      <c r="I62" s="115">
        <v>0</v>
      </c>
      <c r="J62" s="138">
        <v>44572</v>
      </c>
      <c r="K62" s="139">
        <v>44578</v>
      </c>
      <c r="L62" s="125" t="str">
        <f t="shared" ca="1" si="1"/>
        <v>-</v>
      </c>
      <c r="M62" s="131">
        <v>44580</v>
      </c>
      <c r="N62" s="137"/>
      <c r="O62" s="133" t="s">
        <v>78</v>
      </c>
    </row>
    <row r="63" spans="1:15" ht="15" customHeight="1">
      <c r="A63" s="119" t="s">
        <v>74</v>
      </c>
      <c r="B63" s="141">
        <v>253819</v>
      </c>
      <c r="C63" s="119" t="s">
        <v>1212</v>
      </c>
      <c r="D63" s="127" t="s">
        <v>43</v>
      </c>
      <c r="E63" s="128">
        <v>14</v>
      </c>
      <c r="F63" s="117">
        <v>105</v>
      </c>
      <c r="G63" s="118">
        <f t="shared" si="0"/>
        <v>1470</v>
      </c>
      <c r="H63" s="114" t="s">
        <v>17</v>
      </c>
      <c r="I63" s="115">
        <v>0</v>
      </c>
      <c r="J63" s="138">
        <v>44531</v>
      </c>
      <c r="K63" s="131">
        <v>44536</v>
      </c>
      <c r="L63" s="125" t="str">
        <f t="shared" ca="1" si="1"/>
        <v>-</v>
      </c>
      <c r="M63" s="131">
        <v>44536</v>
      </c>
      <c r="N63" s="137"/>
      <c r="O63" s="133" t="s">
        <v>78</v>
      </c>
    </row>
    <row r="64" spans="1:15" ht="15" customHeight="1">
      <c r="A64" s="119" t="s">
        <v>36</v>
      </c>
      <c r="B64" s="141">
        <v>254027</v>
      </c>
      <c r="C64" s="119" t="s">
        <v>2570</v>
      </c>
      <c r="D64" s="127">
        <v>27</v>
      </c>
      <c r="E64" s="128">
        <v>104</v>
      </c>
      <c r="F64" s="117">
        <v>5</v>
      </c>
      <c r="G64" s="118">
        <f t="shared" si="0"/>
        <v>520</v>
      </c>
      <c r="H64" s="114" t="s">
        <v>192</v>
      </c>
      <c r="I64" s="115">
        <v>0</v>
      </c>
      <c r="J64" s="129">
        <v>44532</v>
      </c>
      <c r="K64" s="131">
        <v>44539</v>
      </c>
      <c r="L64" s="125" t="str">
        <f t="shared" ca="1" si="1"/>
        <v>-</v>
      </c>
      <c r="M64" s="131">
        <v>44551</v>
      </c>
      <c r="N64" s="137"/>
      <c r="O64" s="133" t="s">
        <v>78</v>
      </c>
    </row>
    <row r="65" spans="1:15">
      <c r="A65" s="119" t="s">
        <v>36</v>
      </c>
      <c r="B65" s="126">
        <v>254989</v>
      </c>
      <c r="C65" s="119" t="s">
        <v>42</v>
      </c>
      <c r="D65" s="134">
        <v>19</v>
      </c>
      <c r="E65" s="128">
        <v>100</v>
      </c>
      <c r="F65" s="117">
        <v>4.9000000000000004</v>
      </c>
      <c r="G65" s="118">
        <f t="shared" si="0"/>
        <v>490.00000000000006</v>
      </c>
      <c r="H65" s="114" t="s">
        <v>45</v>
      </c>
      <c r="I65" s="115">
        <v>1</v>
      </c>
      <c r="J65" s="129">
        <v>44532</v>
      </c>
      <c r="K65" s="131">
        <v>44539</v>
      </c>
      <c r="L65" s="125" t="str">
        <f t="shared" ca="1" si="1"/>
        <v>-</v>
      </c>
      <c r="M65" s="131">
        <v>44540</v>
      </c>
      <c r="N65" s="137"/>
      <c r="O65" s="133" t="s">
        <v>78</v>
      </c>
    </row>
    <row r="66" spans="1:15" ht="15" customHeight="1">
      <c r="A66" s="119" t="s">
        <v>36</v>
      </c>
      <c r="B66" s="141">
        <v>254990</v>
      </c>
      <c r="C66" s="119" t="s">
        <v>61</v>
      </c>
      <c r="D66" s="134">
        <v>19.05</v>
      </c>
      <c r="E66" s="128">
        <v>100</v>
      </c>
      <c r="F66" s="117">
        <v>4.9000000000000004</v>
      </c>
      <c r="G66" s="118">
        <f t="shared" si="0"/>
        <v>490.00000000000006</v>
      </c>
      <c r="H66" s="114" t="s">
        <v>45</v>
      </c>
      <c r="I66" s="115">
        <v>1</v>
      </c>
      <c r="J66" s="129">
        <v>44532</v>
      </c>
      <c r="K66" s="131">
        <v>44539</v>
      </c>
      <c r="L66" s="125" t="str">
        <f t="shared" ca="1" si="1"/>
        <v>-</v>
      </c>
      <c r="M66" s="131">
        <v>44540</v>
      </c>
      <c r="N66" s="137"/>
      <c r="O66" s="133" t="s">
        <v>78</v>
      </c>
    </row>
    <row r="67" spans="1:15" ht="15" customHeight="1">
      <c r="A67" s="119" t="s">
        <v>36</v>
      </c>
      <c r="B67" s="141">
        <v>255257</v>
      </c>
      <c r="C67" s="119" t="s">
        <v>568</v>
      </c>
      <c r="D67" s="127">
        <v>15.875</v>
      </c>
      <c r="E67" s="128">
        <v>50</v>
      </c>
      <c r="F67" s="117">
        <v>6.2999999999999989</v>
      </c>
      <c r="G67" s="118">
        <f>F67*E67</f>
        <v>314.99999999999994</v>
      </c>
      <c r="H67" s="114" t="s">
        <v>45</v>
      </c>
      <c r="I67" s="115">
        <v>1</v>
      </c>
      <c r="J67" s="129">
        <v>44532</v>
      </c>
      <c r="K67" s="131">
        <v>44539</v>
      </c>
      <c r="L67" s="125" t="str">
        <f ca="1">IF(AND(K67=TODAY(),ISBLANK(M67)=TRUE()),"SIM",IF(AND(K67&lt;TODAY(),ISBLANK(M67)=TRUE()),IF(ISBLANK(K67),"-","EM ATRASO"),"-"))</f>
        <v>-</v>
      </c>
      <c r="M67" s="131">
        <v>44540</v>
      </c>
      <c r="N67" s="137"/>
      <c r="O67" s="133" t="s">
        <v>78</v>
      </c>
    </row>
    <row r="68" spans="1:15" ht="15" customHeight="1">
      <c r="A68" s="123"/>
      <c r="B68" s="123"/>
      <c r="C68" s="147"/>
      <c r="D68" s="147"/>
      <c r="E68" s="148"/>
      <c r="F68" s="149"/>
      <c r="G68" s="123"/>
      <c r="H68" s="123"/>
      <c r="I68" s="123"/>
      <c r="J68" s="123"/>
      <c r="K68" s="150"/>
      <c r="L68" s="151"/>
      <c r="M68" s="151"/>
      <c r="N68" s="123"/>
      <c r="O68" s="123"/>
    </row>
    <row r="69" spans="1:15" ht="15" customHeight="1">
      <c r="A69" s="123"/>
      <c r="B69" s="123"/>
      <c r="C69" s="147"/>
      <c r="D69" s="147"/>
      <c r="E69" s="148"/>
      <c r="F69" s="149"/>
      <c r="G69" s="123"/>
      <c r="H69" s="123"/>
      <c r="I69" s="123"/>
      <c r="J69" s="123"/>
      <c r="K69" s="150"/>
      <c r="L69" s="151"/>
      <c r="M69" s="151"/>
      <c r="N69" s="123"/>
      <c r="O69" s="123"/>
    </row>
    <row r="70" spans="1:15" ht="15" customHeight="1">
      <c r="A70" s="123"/>
      <c r="B70" s="123"/>
      <c r="C70" s="147"/>
      <c r="D70" s="147"/>
      <c r="E70" s="148"/>
      <c r="F70" s="149"/>
      <c r="G70" s="123"/>
      <c r="H70" s="123"/>
      <c r="I70" s="123"/>
      <c r="J70" s="123"/>
      <c r="K70" s="150"/>
      <c r="L70" s="151"/>
      <c r="M70" s="151"/>
      <c r="N70" s="123"/>
      <c r="O70" s="123"/>
    </row>
    <row r="71" spans="1:15" ht="15" customHeight="1">
      <c r="A71" s="123"/>
      <c r="B71" s="123"/>
      <c r="C71" s="147"/>
      <c r="D71" s="147"/>
      <c r="E71" s="148"/>
      <c r="F71" s="149"/>
      <c r="G71" s="123"/>
      <c r="H71" s="123"/>
      <c r="I71" s="123"/>
      <c r="J71" s="123"/>
      <c r="K71" s="150"/>
      <c r="L71" s="151"/>
      <c r="M71" s="151"/>
      <c r="N71" s="123"/>
      <c r="O71" s="123"/>
    </row>
    <row r="72" spans="1:15" ht="15" customHeight="1">
      <c r="A72" s="123"/>
      <c r="B72" s="123"/>
      <c r="C72" s="147"/>
      <c r="D72" s="147"/>
      <c r="E72" s="148"/>
      <c r="F72" s="149"/>
      <c r="G72" s="123"/>
      <c r="H72" s="123"/>
      <c r="I72" s="123"/>
      <c r="J72" s="123"/>
      <c r="K72" s="150"/>
      <c r="L72" s="151"/>
      <c r="M72" s="151"/>
      <c r="N72" s="123"/>
      <c r="O72" s="123"/>
    </row>
    <row r="73" spans="1:15" ht="15" customHeight="1">
      <c r="A73" s="123"/>
      <c r="B73" s="123"/>
      <c r="C73" s="147"/>
      <c r="D73" s="147"/>
      <c r="E73" s="148"/>
      <c r="F73" s="149"/>
      <c r="G73" s="123"/>
      <c r="H73" s="123"/>
      <c r="I73" s="123"/>
      <c r="J73" s="123"/>
      <c r="K73" s="150"/>
      <c r="L73" s="151"/>
      <c r="M73" s="151"/>
      <c r="N73" s="123"/>
      <c r="O73" s="123"/>
    </row>
    <row r="74" spans="1:15" ht="15" customHeight="1">
      <c r="A74" s="123"/>
      <c r="B74" s="123"/>
      <c r="C74" s="147"/>
      <c r="D74" s="147"/>
      <c r="E74" s="148"/>
      <c r="F74" s="149"/>
      <c r="G74" s="123"/>
      <c r="H74" s="123"/>
      <c r="I74" s="123"/>
      <c r="J74" s="123"/>
      <c r="K74" s="150"/>
      <c r="L74" s="151"/>
      <c r="M74" s="151"/>
      <c r="N74" s="123"/>
      <c r="O74" s="123"/>
    </row>
    <row r="75" spans="1:15" ht="15" customHeight="1">
      <c r="A75" s="123"/>
      <c r="B75" s="123"/>
      <c r="C75" s="147"/>
      <c r="D75" s="147"/>
      <c r="E75" s="148"/>
      <c r="F75" s="149"/>
      <c r="G75" s="123"/>
      <c r="H75" s="123"/>
      <c r="I75" s="123"/>
      <c r="J75" s="123"/>
      <c r="K75" s="150"/>
      <c r="L75" s="151"/>
      <c r="M75" s="151"/>
      <c r="N75" s="123"/>
      <c r="O75" s="123"/>
    </row>
    <row r="76" spans="1:15" ht="15" customHeight="1">
      <c r="A76" s="123"/>
      <c r="B76" s="123"/>
      <c r="C76" s="147"/>
      <c r="D76" s="147"/>
      <c r="E76" s="148"/>
      <c r="F76" s="149"/>
      <c r="G76" s="123"/>
      <c r="H76" s="123"/>
      <c r="I76" s="123"/>
      <c r="J76" s="123"/>
      <c r="K76" s="150"/>
      <c r="L76" s="151"/>
      <c r="M76" s="151"/>
      <c r="N76" s="123"/>
      <c r="O76" s="123"/>
    </row>
    <row r="77" spans="1:15" ht="15" customHeight="1">
      <c r="A77" s="123"/>
      <c r="B77" s="123"/>
      <c r="C77" s="147"/>
      <c r="D77" s="147"/>
      <c r="E77" s="148"/>
      <c r="F77" s="149"/>
      <c r="G77" s="123"/>
      <c r="H77" s="123"/>
      <c r="I77" s="123"/>
      <c r="J77" s="123"/>
      <c r="K77" s="150"/>
      <c r="L77" s="151"/>
      <c r="M77" s="151"/>
      <c r="N77" s="123"/>
      <c r="O77" s="123"/>
    </row>
    <row r="78" spans="1:15" ht="15" customHeight="1">
      <c r="A78" s="123"/>
      <c r="B78" s="123"/>
      <c r="C78" s="147"/>
      <c r="D78" s="147"/>
      <c r="E78" s="148"/>
      <c r="F78" s="149"/>
      <c r="G78" s="123"/>
      <c r="H78" s="123"/>
      <c r="I78" s="123"/>
      <c r="J78" s="123"/>
      <c r="K78" s="150"/>
      <c r="L78" s="151"/>
      <c r="M78" s="151"/>
      <c r="N78" s="123"/>
      <c r="O78" s="123"/>
    </row>
    <row r="79" spans="1:15" ht="15" customHeight="1">
      <c r="A79" s="123"/>
      <c r="B79" s="123"/>
      <c r="C79" s="147"/>
      <c r="D79" s="147"/>
      <c r="E79" s="148"/>
      <c r="F79" s="149"/>
      <c r="G79" s="123"/>
      <c r="H79" s="123"/>
      <c r="I79" s="123"/>
      <c r="J79" s="123"/>
      <c r="K79" s="150"/>
      <c r="L79" s="151"/>
      <c r="M79" s="151"/>
      <c r="N79" s="123"/>
      <c r="O79" s="123"/>
    </row>
    <row r="80" spans="1:15" ht="15" customHeight="1">
      <c r="A80" s="123"/>
      <c r="B80" s="123"/>
      <c r="C80" s="147"/>
      <c r="D80" s="147"/>
      <c r="E80" s="148"/>
      <c r="F80" s="149"/>
      <c r="G80" s="123"/>
      <c r="H80" s="123"/>
      <c r="I80" s="123"/>
      <c r="J80" s="123"/>
      <c r="K80" s="150"/>
      <c r="L80" s="151"/>
      <c r="M80" s="151"/>
      <c r="N80" s="123"/>
      <c r="O80" s="123"/>
    </row>
    <row r="81" spans="1:15" ht="15" customHeight="1">
      <c r="A81" s="123"/>
      <c r="B81" s="123"/>
      <c r="C81" s="147"/>
      <c r="D81" s="147"/>
      <c r="E81" s="148"/>
      <c r="F81" s="149"/>
      <c r="G81" s="123"/>
      <c r="H81" s="123"/>
      <c r="I81" s="123"/>
      <c r="J81" s="123"/>
      <c r="K81" s="150"/>
      <c r="L81" s="151"/>
      <c r="M81" s="151"/>
      <c r="N81" s="123"/>
      <c r="O81" s="123"/>
    </row>
    <row r="82" spans="1:15" ht="15" customHeight="1">
      <c r="A82" s="123"/>
      <c r="B82" s="123"/>
      <c r="C82" s="147"/>
      <c r="D82" s="147"/>
      <c r="E82" s="148"/>
      <c r="F82" s="149"/>
      <c r="G82" s="123"/>
      <c r="H82" s="123"/>
      <c r="I82" s="123"/>
      <c r="J82" s="123"/>
      <c r="K82" s="150"/>
      <c r="L82" s="151"/>
      <c r="M82" s="151"/>
      <c r="N82" s="123"/>
      <c r="O82" s="123"/>
    </row>
    <row r="83" spans="1:15" ht="15" customHeight="1">
      <c r="A83" s="123"/>
      <c r="B83" s="123"/>
      <c r="C83" s="147"/>
      <c r="D83" s="147"/>
      <c r="E83" s="148"/>
      <c r="F83" s="149"/>
      <c r="G83" s="123"/>
      <c r="H83" s="123"/>
      <c r="I83" s="123"/>
      <c r="J83" s="123"/>
      <c r="K83" s="150"/>
      <c r="L83" s="151"/>
      <c r="M83" s="151"/>
      <c r="N83" s="123"/>
      <c r="O83" s="123"/>
    </row>
    <row r="84" spans="1:15" ht="15" customHeight="1">
      <c r="A84" s="123"/>
      <c r="B84" s="123"/>
      <c r="C84" s="147"/>
      <c r="D84" s="147"/>
      <c r="E84" s="148"/>
      <c r="F84" s="149"/>
      <c r="G84" s="123"/>
      <c r="H84" s="123"/>
      <c r="I84" s="123"/>
      <c r="J84" s="123"/>
      <c r="K84" s="150"/>
      <c r="L84" s="151"/>
      <c r="M84" s="151"/>
      <c r="N84" s="123"/>
      <c r="O84" s="123"/>
    </row>
    <row r="85" spans="1:15" ht="15" customHeight="1">
      <c r="A85" s="123"/>
      <c r="B85" s="123"/>
      <c r="C85" s="147"/>
      <c r="D85" s="147"/>
      <c r="E85" s="148"/>
      <c r="F85" s="149"/>
      <c r="G85" s="123"/>
      <c r="H85" s="123"/>
      <c r="I85" s="123"/>
      <c r="J85" s="123"/>
      <c r="K85" s="150"/>
      <c r="L85" s="151"/>
      <c r="M85" s="151"/>
      <c r="N85" s="123"/>
      <c r="O85" s="123"/>
    </row>
    <row r="86" spans="1:15" s="123" customFormat="1">
      <c r="C86" s="147"/>
      <c r="D86" s="147"/>
      <c r="E86" s="148"/>
      <c r="F86" s="149"/>
      <c r="K86" s="150"/>
      <c r="L86" s="151"/>
      <c r="M86" s="151"/>
    </row>
    <row r="87" spans="1:15" s="123" customFormat="1">
      <c r="C87" s="147"/>
      <c r="D87" s="147"/>
      <c r="E87" s="148"/>
      <c r="F87" s="149"/>
      <c r="K87" s="150"/>
      <c r="L87" s="151"/>
      <c r="M87" s="151"/>
    </row>
    <row r="88" spans="1:15" s="123" customFormat="1">
      <c r="C88" s="147"/>
      <c r="D88" s="147"/>
      <c r="E88" s="148"/>
      <c r="F88" s="149"/>
      <c r="K88" s="150"/>
      <c r="L88" s="151"/>
      <c r="M88" s="151"/>
    </row>
    <row r="89" spans="1:15" s="123" customFormat="1">
      <c r="C89" s="147"/>
      <c r="D89" s="147"/>
      <c r="E89" s="148"/>
      <c r="F89" s="149"/>
      <c r="K89" s="150"/>
      <c r="L89" s="151"/>
      <c r="M89" s="151"/>
    </row>
    <row r="90" spans="1:15" s="123" customFormat="1">
      <c r="C90" s="147"/>
      <c r="D90" s="147"/>
      <c r="E90" s="148"/>
      <c r="F90" s="149"/>
      <c r="K90" s="150"/>
      <c r="L90" s="151"/>
      <c r="M90" s="151"/>
    </row>
    <row r="91" spans="1:15" s="123" customFormat="1">
      <c r="C91" s="147"/>
      <c r="D91" s="147"/>
      <c r="E91" s="148"/>
      <c r="F91" s="149"/>
      <c r="K91" s="150"/>
      <c r="L91" s="151"/>
      <c r="M91" s="151"/>
    </row>
    <row r="92" spans="1:15" s="123" customFormat="1">
      <c r="C92" s="147"/>
      <c r="D92" s="147"/>
      <c r="E92" s="148"/>
      <c r="F92" s="149"/>
      <c r="K92" s="150"/>
      <c r="L92" s="151"/>
      <c r="M92" s="151"/>
    </row>
    <row r="93" spans="1:15" s="123" customFormat="1">
      <c r="C93" s="147"/>
      <c r="D93" s="147"/>
      <c r="E93" s="148"/>
      <c r="F93" s="149"/>
      <c r="K93" s="150"/>
      <c r="L93" s="151"/>
      <c r="M93" s="151"/>
    </row>
    <row r="94" spans="1:15" s="123" customFormat="1">
      <c r="C94" s="147"/>
      <c r="D94" s="147"/>
      <c r="E94" s="148"/>
      <c r="F94" s="149"/>
      <c r="K94" s="150"/>
      <c r="L94" s="151"/>
      <c r="M94" s="151"/>
    </row>
    <row r="95" spans="1:15" s="123" customFormat="1">
      <c r="C95" s="147"/>
      <c r="D95" s="147"/>
      <c r="E95" s="148"/>
      <c r="F95" s="149"/>
      <c r="K95" s="150"/>
      <c r="L95" s="151"/>
      <c r="M95" s="151"/>
    </row>
    <row r="96" spans="1:15" s="123" customFormat="1">
      <c r="C96" s="147"/>
      <c r="D96" s="147"/>
      <c r="E96" s="148"/>
      <c r="F96" s="149"/>
      <c r="K96" s="150"/>
      <c r="L96" s="151"/>
      <c r="M96" s="151"/>
    </row>
    <row r="97" spans="3:13" s="123" customFormat="1">
      <c r="C97" s="147"/>
      <c r="D97" s="147"/>
      <c r="E97" s="148"/>
      <c r="F97" s="149"/>
      <c r="K97" s="150"/>
      <c r="L97" s="151"/>
      <c r="M97" s="151"/>
    </row>
    <row r="98" spans="3:13" s="123" customFormat="1">
      <c r="C98" s="147"/>
      <c r="D98" s="147"/>
      <c r="E98" s="148"/>
      <c r="F98" s="149"/>
      <c r="K98" s="150"/>
      <c r="L98" s="151"/>
      <c r="M98" s="151"/>
    </row>
    <row r="99" spans="3:13" s="123" customFormat="1">
      <c r="C99" s="147"/>
      <c r="D99" s="147"/>
      <c r="E99" s="148"/>
      <c r="F99" s="149"/>
      <c r="K99" s="150"/>
      <c r="L99" s="151"/>
      <c r="M99" s="151"/>
    </row>
    <row r="100" spans="3:13" s="123" customFormat="1">
      <c r="C100" s="147"/>
      <c r="D100" s="147"/>
      <c r="E100" s="148"/>
      <c r="F100" s="149"/>
      <c r="K100" s="150"/>
      <c r="L100" s="151"/>
      <c r="M100" s="151"/>
    </row>
    <row r="101" spans="3:13" s="123" customFormat="1">
      <c r="C101" s="147"/>
      <c r="D101" s="147"/>
      <c r="E101" s="148"/>
      <c r="F101" s="149"/>
      <c r="K101" s="150"/>
      <c r="L101" s="151"/>
      <c r="M101" s="151"/>
    </row>
    <row r="102" spans="3:13" s="123" customFormat="1">
      <c r="C102" s="147"/>
      <c r="D102" s="147"/>
      <c r="E102" s="148"/>
      <c r="F102" s="149"/>
      <c r="K102" s="150"/>
      <c r="L102" s="151"/>
      <c r="M102" s="151"/>
    </row>
    <row r="103" spans="3:13" s="123" customFormat="1">
      <c r="C103" s="147"/>
      <c r="D103" s="147"/>
      <c r="E103" s="148"/>
      <c r="F103" s="149"/>
      <c r="K103" s="150"/>
      <c r="L103" s="151"/>
      <c r="M103" s="151"/>
    </row>
    <row r="104" spans="3:13" s="123" customFormat="1">
      <c r="C104" s="147"/>
      <c r="D104" s="147"/>
      <c r="E104" s="148"/>
      <c r="F104" s="149"/>
      <c r="K104" s="150"/>
      <c r="L104" s="151"/>
      <c r="M104" s="151"/>
    </row>
    <row r="105" spans="3:13" s="123" customFormat="1">
      <c r="C105" s="147"/>
      <c r="D105" s="147"/>
      <c r="E105" s="148"/>
      <c r="F105" s="149"/>
      <c r="K105" s="150"/>
      <c r="L105" s="151"/>
      <c r="M105" s="151"/>
    </row>
    <row r="106" spans="3:13" s="123" customFormat="1">
      <c r="C106" s="147"/>
      <c r="D106" s="147"/>
      <c r="E106" s="148"/>
      <c r="F106" s="149"/>
      <c r="K106" s="150"/>
      <c r="L106" s="151"/>
      <c r="M106" s="151"/>
    </row>
    <row r="107" spans="3:13" s="123" customFormat="1">
      <c r="C107" s="147"/>
      <c r="D107" s="147"/>
      <c r="E107" s="148"/>
      <c r="F107" s="149"/>
      <c r="K107" s="150"/>
      <c r="L107" s="151"/>
      <c r="M107" s="151"/>
    </row>
    <row r="108" spans="3:13" s="123" customFormat="1">
      <c r="C108" s="147"/>
      <c r="D108" s="147"/>
      <c r="E108" s="148"/>
      <c r="F108" s="149"/>
      <c r="K108" s="150"/>
      <c r="L108" s="151"/>
      <c r="M108" s="151"/>
    </row>
    <row r="109" spans="3:13" s="123" customFormat="1">
      <c r="C109" s="147"/>
      <c r="D109" s="147"/>
      <c r="E109" s="148"/>
      <c r="F109" s="149"/>
      <c r="K109" s="150"/>
      <c r="L109" s="151"/>
      <c r="M109" s="151"/>
    </row>
    <row r="110" spans="3:13" s="123" customFormat="1">
      <c r="C110" s="147"/>
      <c r="D110" s="147"/>
      <c r="E110" s="148"/>
      <c r="F110" s="149"/>
      <c r="K110" s="150"/>
      <c r="L110" s="151"/>
      <c r="M110" s="151"/>
    </row>
    <row r="111" spans="3:13" s="123" customFormat="1">
      <c r="C111" s="147"/>
      <c r="D111" s="147"/>
      <c r="E111" s="148"/>
      <c r="F111" s="149"/>
      <c r="K111" s="150"/>
      <c r="L111" s="151"/>
      <c r="M111" s="151"/>
    </row>
    <row r="112" spans="3:13" s="123" customFormat="1">
      <c r="C112" s="147"/>
      <c r="D112" s="147"/>
      <c r="E112" s="148"/>
      <c r="F112" s="149"/>
      <c r="K112" s="150"/>
      <c r="L112" s="151"/>
      <c r="M112" s="151"/>
    </row>
    <row r="113" spans="3:13" s="123" customFormat="1">
      <c r="C113" s="147"/>
      <c r="D113" s="147"/>
      <c r="E113" s="148"/>
      <c r="F113" s="149"/>
      <c r="K113" s="150"/>
      <c r="L113" s="151"/>
      <c r="M113" s="151"/>
    </row>
    <row r="114" spans="3:13" s="123" customFormat="1">
      <c r="C114" s="147"/>
      <c r="D114" s="147"/>
      <c r="E114" s="148"/>
      <c r="F114" s="149"/>
      <c r="K114" s="150"/>
      <c r="L114" s="151"/>
      <c r="M114" s="151"/>
    </row>
    <row r="115" spans="3:13" s="123" customFormat="1">
      <c r="C115" s="147"/>
      <c r="D115" s="147"/>
      <c r="E115" s="148"/>
      <c r="F115" s="149"/>
      <c r="K115" s="150"/>
      <c r="L115" s="151"/>
      <c r="M115" s="151"/>
    </row>
    <row r="116" spans="3:13" s="123" customFormat="1">
      <c r="C116" s="147"/>
      <c r="D116" s="147"/>
      <c r="E116" s="148"/>
      <c r="F116" s="149"/>
      <c r="K116" s="150"/>
      <c r="L116" s="151"/>
      <c r="M116" s="151"/>
    </row>
    <row r="117" spans="3:13" s="123" customFormat="1">
      <c r="C117" s="147"/>
      <c r="D117" s="147"/>
      <c r="E117" s="148"/>
      <c r="F117" s="149"/>
      <c r="K117" s="150"/>
      <c r="L117" s="151"/>
      <c r="M117" s="151"/>
    </row>
    <row r="118" spans="3:13" s="123" customFormat="1">
      <c r="C118" s="147"/>
      <c r="D118" s="147"/>
      <c r="E118" s="148"/>
      <c r="F118" s="149"/>
      <c r="K118" s="150"/>
      <c r="L118" s="151"/>
      <c r="M118" s="151"/>
    </row>
    <row r="119" spans="3:13" s="123" customFormat="1">
      <c r="C119" s="147"/>
      <c r="D119" s="147"/>
      <c r="E119" s="148"/>
      <c r="F119" s="149"/>
      <c r="K119" s="150"/>
      <c r="L119" s="151"/>
      <c r="M119" s="151"/>
    </row>
    <row r="120" spans="3:13" s="123" customFormat="1">
      <c r="C120" s="147"/>
      <c r="D120" s="147"/>
      <c r="E120" s="148"/>
      <c r="F120" s="149"/>
      <c r="K120" s="150"/>
      <c r="L120" s="151"/>
      <c r="M120" s="151"/>
    </row>
    <row r="121" spans="3:13" s="123" customFormat="1">
      <c r="C121" s="147"/>
      <c r="D121" s="147"/>
      <c r="E121" s="148"/>
      <c r="F121" s="149"/>
      <c r="K121" s="150"/>
      <c r="L121" s="151"/>
      <c r="M121" s="151"/>
    </row>
    <row r="122" spans="3:13" s="123" customFormat="1">
      <c r="C122" s="147"/>
      <c r="D122" s="147"/>
      <c r="E122" s="148"/>
      <c r="F122" s="149"/>
      <c r="K122" s="150"/>
      <c r="L122" s="151"/>
      <c r="M122" s="151"/>
    </row>
    <row r="123" spans="3:13" s="123" customFormat="1">
      <c r="C123" s="147"/>
      <c r="D123" s="147"/>
      <c r="E123" s="148"/>
      <c r="F123" s="149"/>
      <c r="K123" s="150"/>
      <c r="L123" s="151"/>
      <c r="M123" s="151"/>
    </row>
    <row r="124" spans="3:13" s="123" customFormat="1">
      <c r="C124" s="147"/>
      <c r="D124" s="147"/>
      <c r="E124" s="148"/>
      <c r="F124" s="149"/>
      <c r="K124" s="150"/>
      <c r="L124" s="151"/>
      <c r="M124" s="151"/>
    </row>
    <row r="125" spans="3:13" s="123" customFormat="1">
      <c r="C125" s="147"/>
      <c r="D125" s="147"/>
      <c r="E125" s="148"/>
      <c r="F125" s="149"/>
      <c r="K125" s="150"/>
      <c r="L125" s="151"/>
      <c r="M125" s="151"/>
    </row>
    <row r="126" spans="3:13" s="123" customFormat="1">
      <c r="C126" s="147"/>
      <c r="D126" s="147"/>
      <c r="E126" s="148"/>
      <c r="F126" s="149"/>
      <c r="K126" s="150"/>
      <c r="L126" s="151"/>
      <c r="M126" s="151"/>
    </row>
    <row r="127" spans="3:13" s="123" customFormat="1">
      <c r="C127" s="147"/>
      <c r="D127" s="147"/>
      <c r="E127" s="148"/>
      <c r="F127" s="149"/>
      <c r="K127" s="150"/>
      <c r="L127" s="151"/>
      <c r="M127" s="151"/>
    </row>
    <row r="128" spans="3:13" s="123" customFormat="1">
      <c r="C128" s="147"/>
      <c r="D128" s="147"/>
      <c r="E128" s="148"/>
      <c r="F128" s="149"/>
      <c r="K128" s="150"/>
      <c r="L128" s="151"/>
      <c r="M128" s="151"/>
    </row>
    <row r="129" spans="3:13" s="123" customFormat="1">
      <c r="C129" s="147"/>
      <c r="D129" s="147"/>
      <c r="E129" s="148"/>
      <c r="F129" s="149"/>
      <c r="K129" s="150"/>
      <c r="L129" s="151"/>
      <c r="M129" s="151"/>
    </row>
    <row r="130" spans="3:13" s="123" customFormat="1">
      <c r="C130" s="147"/>
      <c r="D130" s="147"/>
      <c r="E130" s="148"/>
      <c r="F130" s="149"/>
      <c r="K130" s="150"/>
      <c r="L130" s="151"/>
      <c r="M130" s="151"/>
    </row>
    <row r="131" spans="3:13" s="123" customFormat="1">
      <c r="C131" s="147"/>
      <c r="D131" s="147"/>
      <c r="E131" s="148"/>
      <c r="F131" s="149"/>
      <c r="K131" s="150"/>
      <c r="L131" s="151"/>
      <c r="M131" s="151"/>
    </row>
    <row r="132" spans="3:13" s="123" customFormat="1">
      <c r="C132" s="147"/>
      <c r="D132" s="147"/>
      <c r="E132" s="148"/>
      <c r="F132" s="149"/>
      <c r="K132" s="150"/>
      <c r="L132" s="151"/>
      <c r="M132" s="151"/>
    </row>
    <row r="133" spans="3:13" s="123" customFormat="1">
      <c r="C133" s="147"/>
      <c r="D133" s="147"/>
      <c r="E133" s="148"/>
      <c r="F133" s="149"/>
      <c r="K133" s="150"/>
      <c r="L133" s="151"/>
      <c r="M133" s="151"/>
    </row>
    <row r="134" spans="3:13" s="123" customFormat="1">
      <c r="C134" s="147"/>
      <c r="D134" s="147"/>
      <c r="E134" s="148"/>
      <c r="F134" s="149"/>
      <c r="K134" s="150"/>
      <c r="L134" s="151"/>
      <c r="M134" s="151"/>
    </row>
    <row r="135" spans="3:13" s="123" customFormat="1">
      <c r="C135" s="147"/>
      <c r="D135" s="147"/>
      <c r="E135" s="148"/>
      <c r="F135" s="149"/>
      <c r="K135" s="150"/>
      <c r="L135" s="151"/>
      <c r="M135" s="151"/>
    </row>
    <row r="136" spans="3:13" s="123" customFormat="1">
      <c r="C136" s="147"/>
      <c r="D136" s="147"/>
      <c r="E136" s="148"/>
      <c r="F136" s="149"/>
      <c r="K136" s="150"/>
      <c r="L136" s="151"/>
      <c r="M136" s="151"/>
    </row>
    <row r="137" spans="3:13" s="123" customFormat="1">
      <c r="C137" s="147"/>
      <c r="D137" s="147"/>
      <c r="E137" s="148"/>
      <c r="F137" s="149"/>
      <c r="K137" s="150"/>
      <c r="L137" s="151"/>
      <c r="M137" s="151"/>
    </row>
    <row r="138" spans="3:13" s="123" customFormat="1">
      <c r="C138" s="147"/>
      <c r="D138" s="147"/>
      <c r="E138" s="148"/>
      <c r="F138" s="149"/>
      <c r="K138" s="150"/>
      <c r="L138" s="151"/>
      <c r="M138" s="151"/>
    </row>
    <row r="139" spans="3:13" s="123" customFormat="1">
      <c r="C139" s="147"/>
      <c r="D139" s="147"/>
      <c r="E139" s="148"/>
      <c r="F139" s="149"/>
      <c r="K139" s="150"/>
      <c r="L139" s="151"/>
      <c r="M139" s="151"/>
    </row>
    <row r="140" spans="3:13" s="123" customFormat="1">
      <c r="C140" s="147"/>
      <c r="D140" s="147"/>
      <c r="E140" s="148"/>
      <c r="F140" s="149"/>
      <c r="K140" s="150"/>
      <c r="L140" s="151"/>
      <c r="M140" s="151"/>
    </row>
    <row r="141" spans="3:13" s="123" customFormat="1">
      <c r="C141" s="147"/>
      <c r="D141" s="147"/>
      <c r="E141" s="148"/>
      <c r="F141" s="149"/>
      <c r="K141" s="150"/>
      <c r="L141" s="151"/>
      <c r="M141" s="151"/>
    </row>
    <row r="142" spans="3:13" s="123" customFormat="1">
      <c r="C142" s="147"/>
      <c r="D142" s="147"/>
      <c r="E142" s="148"/>
      <c r="F142" s="149"/>
      <c r="K142" s="150"/>
      <c r="L142" s="151"/>
      <c r="M142" s="151"/>
    </row>
    <row r="143" spans="3:13" s="123" customFormat="1">
      <c r="C143" s="147"/>
      <c r="D143" s="147"/>
      <c r="E143" s="148"/>
      <c r="F143" s="149"/>
      <c r="K143" s="150"/>
      <c r="L143" s="151"/>
      <c r="M143" s="151"/>
    </row>
    <row r="144" spans="3:13" s="123" customFormat="1">
      <c r="C144" s="147"/>
      <c r="D144" s="147"/>
      <c r="E144" s="148"/>
      <c r="F144" s="149"/>
      <c r="K144" s="150"/>
      <c r="L144" s="151"/>
      <c r="M144" s="151"/>
    </row>
    <row r="145" spans="3:13" s="123" customFormat="1">
      <c r="C145" s="147"/>
      <c r="D145" s="147"/>
      <c r="E145" s="148"/>
      <c r="F145" s="149"/>
      <c r="K145" s="150"/>
      <c r="L145" s="151"/>
      <c r="M145" s="151"/>
    </row>
    <row r="146" spans="3:13" s="123" customFormat="1">
      <c r="C146" s="147"/>
      <c r="D146" s="147"/>
      <c r="E146" s="148"/>
      <c r="F146" s="149"/>
      <c r="K146" s="150"/>
      <c r="L146" s="151"/>
      <c r="M146" s="151"/>
    </row>
    <row r="147" spans="3:13" s="123" customFormat="1">
      <c r="C147" s="147"/>
      <c r="D147" s="147"/>
      <c r="E147" s="148"/>
      <c r="F147" s="149"/>
      <c r="K147" s="150"/>
      <c r="L147" s="151"/>
      <c r="M147" s="151"/>
    </row>
    <row r="148" spans="3:13" s="123" customFormat="1">
      <c r="C148" s="147"/>
      <c r="D148" s="147"/>
      <c r="E148" s="148"/>
      <c r="F148" s="149"/>
      <c r="K148" s="150"/>
      <c r="L148" s="151"/>
      <c r="M148" s="151"/>
    </row>
    <row r="149" spans="3:13" s="123" customFormat="1">
      <c r="C149" s="147"/>
      <c r="D149" s="147"/>
      <c r="E149" s="148"/>
      <c r="F149" s="149"/>
      <c r="K149" s="150"/>
      <c r="L149" s="151"/>
      <c r="M149" s="151"/>
    </row>
    <row r="150" spans="3:13" s="123" customFormat="1">
      <c r="C150" s="147"/>
      <c r="D150" s="147"/>
      <c r="E150" s="148"/>
      <c r="F150" s="149"/>
      <c r="K150" s="150"/>
      <c r="L150" s="151"/>
      <c r="M150" s="151"/>
    </row>
    <row r="151" spans="3:13" s="123" customFormat="1">
      <c r="C151" s="147"/>
      <c r="D151" s="147"/>
      <c r="E151" s="148"/>
      <c r="F151" s="149"/>
      <c r="K151" s="150"/>
      <c r="L151" s="151"/>
      <c r="M151" s="151"/>
    </row>
    <row r="152" spans="3:13" s="123" customFormat="1">
      <c r="C152" s="147"/>
      <c r="D152" s="147"/>
      <c r="E152" s="148"/>
      <c r="F152" s="149"/>
      <c r="K152" s="150"/>
      <c r="L152" s="151"/>
      <c r="M152" s="151"/>
    </row>
    <row r="153" spans="3:13" s="123" customFormat="1">
      <c r="C153" s="147"/>
      <c r="D153" s="147"/>
      <c r="E153" s="148"/>
      <c r="F153" s="149"/>
      <c r="K153" s="150"/>
      <c r="L153" s="151"/>
      <c r="M153" s="151"/>
    </row>
    <row r="154" spans="3:13" s="123" customFormat="1">
      <c r="C154" s="147"/>
      <c r="D154" s="147"/>
      <c r="E154" s="148"/>
      <c r="F154" s="149"/>
      <c r="K154" s="150"/>
      <c r="L154" s="151"/>
      <c r="M154" s="151"/>
    </row>
    <row r="155" spans="3:13" s="123" customFormat="1">
      <c r="C155" s="147"/>
      <c r="D155" s="147"/>
      <c r="E155" s="148"/>
      <c r="F155" s="149"/>
      <c r="K155" s="150"/>
      <c r="L155" s="151"/>
      <c r="M155" s="151"/>
    </row>
    <row r="156" spans="3:13" s="123" customFormat="1">
      <c r="C156" s="147"/>
      <c r="D156" s="147"/>
      <c r="E156" s="148"/>
      <c r="F156" s="149"/>
      <c r="K156" s="150"/>
      <c r="L156" s="151"/>
      <c r="M156" s="151"/>
    </row>
    <row r="157" spans="3:13" s="123" customFormat="1">
      <c r="C157" s="147"/>
      <c r="D157" s="147"/>
      <c r="E157" s="148"/>
      <c r="F157" s="149"/>
      <c r="K157" s="150"/>
      <c r="L157" s="151"/>
      <c r="M157" s="151"/>
    </row>
    <row r="158" spans="3:13" s="123" customFormat="1">
      <c r="C158" s="147"/>
      <c r="D158" s="147"/>
      <c r="E158" s="148"/>
      <c r="F158" s="149"/>
      <c r="K158" s="150"/>
      <c r="L158" s="151"/>
      <c r="M158" s="151"/>
    </row>
    <row r="159" spans="3:13" s="123" customFormat="1">
      <c r="C159" s="147"/>
      <c r="D159" s="147"/>
      <c r="E159" s="148"/>
      <c r="F159" s="149"/>
      <c r="K159" s="150"/>
      <c r="L159" s="151"/>
      <c r="M159" s="151"/>
    </row>
    <row r="160" spans="3:13" s="123" customFormat="1">
      <c r="C160" s="147"/>
      <c r="D160" s="147"/>
      <c r="E160" s="148"/>
      <c r="F160" s="149"/>
      <c r="K160" s="150"/>
      <c r="L160" s="151"/>
      <c r="M160" s="151"/>
    </row>
    <row r="161" spans="3:13" s="123" customFormat="1">
      <c r="C161" s="147"/>
      <c r="D161" s="147"/>
      <c r="E161" s="148"/>
      <c r="F161" s="149"/>
      <c r="K161" s="150"/>
      <c r="L161" s="151"/>
      <c r="M161" s="151"/>
    </row>
    <row r="162" spans="3:13" s="123" customFormat="1">
      <c r="C162" s="147"/>
      <c r="D162" s="147"/>
      <c r="E162" s="148"/>
      <c r="F162" s="149"/>
      <c r="K162" s="150"/>
      <c r="L162" s="151"/>
      <c r="M162" s="151"/>
    </row>
    <row r="163" spans="3:13" s="123" customFormat="1">
      <c r="C163" s="147"/>
      <c r="D163" s="147"/>
      <c r="E163" s="148"/>
      <c r="F163" s="149"/>
      <c r="K163" s="150"/>
      <c r="L163" s="151"/>
      <c r="M163" s="151"/>
    </row>
    <row r="164" spans="3:13" s="123" customFormat="1">
      <c r="C164" s="147"/>
      <c r="D164" s="147"/>
      <c r="E164" s="148"/>
      <c r="F164" s="149"/>
      <c r="K164" s="150"/>
      <c r="L164" s="151"/>
      <c r="M164" s="151"/>
    </row>
    <row r="165" spans="3:13" s="123" customFormat="1">
      <c r="C165" s="147"/>
      <c r="D165" s="147"/>
      <c r="E165" s="148"/>
      <c r="F165" s="149"/>
      <c r="K165" s="150"/>
      <c r="L165" s="151"/>
      <c r="M165" s="151"/>
    </row>
    <row r="166" spans="3:13" s="123" customFormat="1">
      <c r="C166" s="147"/>
      <c r="D166" s="147"/>
      <c r="E166" s="148"/>
      <c r="F166" s="149"/>
      <c r="K166" s="150"/>
      <c r="L166" s="151"/>
      <c r="M166" s="151"/>
    </row>
    <row r="167" spans="3:13" s="123" customFormat="1">
      <c r="C167" s="147"/>
      <c r="D167" s="147"/>
      <c r="E167" s="148"/>
      <c r="F167" s="149"/>
      <c r="K167" s="150"/>
      <c r="L167" s="151"/>
      <c r="M167" s="151"/>
    </row>
    <row r="168" spans="3:13" s="123" customFormat="1">
      <c r="C168" s="147"/>
      <c r="D168" s="147"/>
      <c r="E168" s="148"/>
      <c r="F168" s="149"/>
      <c r="K168" s="150"/>
      <c r="L168" s="151"/>
      <c r="M168" s="151"/>
    </row>
    <row r="169" spans="3:13" s="123" customFormat="1">
      <c r="C169" s="147"/>
      <c r="D169" s="147"/>
      <c r="E169" s="148"/>
      <c r="F169" s="149"/>
      <c r="K169" s="150"/>
      <c r="L169" s="151"/>
      <c r="M169" s="151"/>
    </row>
    <row r="170" spans="3:13" s="123" customFormat="1">
      <c r="C170" s="147"/>
      <c r="D170" s="147"/>
      <c r="E170" s="148"/>
      <c r="F170" s="149"/>
      <c r="K170" s="150"/>
      <c r="L170" s="151"/>
      <c r="M170" s="151"/>
    </row>
    <row r="171" spans="3:13" s="123" customFormat="1">
      <c r="C171" s="147"/>
      <c r="D171" s="147"/>
      <c r="E171" s="148"/>
      <c r="F171" s="149"/>
      <c r="K171" s="150"/>
      <c r="L171" s="151"/>
      <c r="M171" s="151"/>
    </row>
    <row r="172" spans="3:13" s="123" customFormat="1">
      <c r="C172" s="147"/>
      <c r="D172" s="147"/>
      <c r="E172" s="148"/>
      <c r="F172" s="149"/>
      <c r="K172" s="150"/>
      <c r="L172" s="151"/>
      <c r="M172" s="151"/>
    </row>
    <row r="173" spans="3:13" s="123" customFormat="1">
      <c r="C173" s="147"/>
      <c r="D173" s="147"/>
      <c r="E173" s="148"/>
      <c r="F173" s="149"/>
      <c r="K173" s="150"/>
      <c r="L173" s="151"/>
      <c r="M173" s="151"/>
    </row>
    <row r="174" spans="3:13" s="123" customFormat="1">
      <c r="C174" s="147"/>
      <c r="D174" s="147"/>
      <c r="E174" s="148"/>
      <c r="F174" s="149"/>
      <c r="K174" s="150"/>
      <c r="L174" s="151"/>
      <c r="M174" s="151"/>
    </row>
    <row r="175" spans="3:13" s="123" customFormat="1">
      <c r="C175" s="147"/>
      <c r="D175" s="147"/>
      <c r="E175" s="148"/>
      <c r="F175" s="149"/>
      <c r="K175" s="150"/>
      <c r="L175" s="151"/>
      <c r="M175" s="151"/>
    </row>
    <row r="176" spans="3:13" s="123" customFormat="1">
      <c r="C176" s="147"/>
      <c r="D176" s="147"/>
      <c r="E176" s="148"/>
      <c r="F176" s="149"/>
      <c r="K176" s="150"/>
      <c r="L176" s="151"/>
      <c r="M176" s="151"/>
    </row>
    <row r="177" spans="3:13" s="123" customFormat="1">
      <c r="C177" s="147"/>
      <c r="D177" s="147"/>
      <c r="E177" s="148"/>
      <c r="F177" s="149"/>
      <c r="K177" s="150"/>
      <c r="L177" s="151"/>
      <c r="M177" s="151"/>
    </row>
    <row r="178" spans="3:13" s="123" customFormat="1">
      <c r="C178" s="147"/>
      <c r="D178" s="147"/>
      <c r="E178" s="148"/>
      <c r="F178" s="149"/>
      <c r="K178" s="150"/>
      <c r="L178" s="151"/>
      <c r="M178" s="151"/>
    </row>
    <row r="179" spans="3:13" s="123" customFormat="1">
      <c r="C179" s="147"/>
      <c r="D179" s="147"/>
      <c r="E179" s="148"/>
      <c r="F179" s="149"/>
      <c r="K179" s="150"/>
      <c r="L179" s="151"/>
      <c r="M179" s="151"/>
    </row>
    <row r="180" spans="3:13" s="123" customFormat="1">
      <c r="C180" s="147"/>
      <c r="D180" s="147"/>
      <c r="E180" s="148"/>
      <c r="F180" s="149"/>
      <c r="K180" s="150"/>
      <c r="L180" s="151"/>
      <c r="M180" s="151"/>
    </row>
    <row r="181" spans="3:13" s="123" customFormat="1">
      <c r="C181" s="147"/>
      <c r="D181" s="147"/>
      <c r="E181" s="148"/>
      <c r="F181" s="149"/>
      <c r="K181" s="150"/>
      <c r="L181" s="151"/>
      <c r="M181" s="151"/>
    </row>
    <row r="182" spans="3:13" s="123" customFormat="1">
      <c r="C182" s="147"/>
      <c r="D182" s="147"/>
      <c r="E182" s="148"/>
      <c r="F182" s="149"/>
      <c r="K182" s="150"/>
      <c r="L182" s="151"/>
      <c r="M182" s="151"/>
    </row>
    <row r="183" spans="3:13" s="123" customFormat="1">
      <c r="C183" s="147"/>
      <c r="D183" s="147"/>
      <c r="E183" s="148"/>
      <c r="F183" s="149"/>
      <c r="K183" s="150"/>
      <c r="L183" s="151"/>
      <c r="M183" s="151"/>
    </row>
    <row r="184" spans="3:13" s="123" customFormat="1">
      <c r="C184" s="147"/>
      <c r="D184" s="147"/>
      <c r="E184" s="148"/>
      <c r="F184" s="149"/>
      <c r="K184" s="150"/>
      <c r="L184" s="151"/>
      <c r="M184" s="151"/>
    </row>
    <row r="185" spans="3:13" s="123" customFormat="1">
      <c r="C185" s="147"/>
      <c r="D185" s="147"/>
      <c r="E185" s="148"/>
      <c r="F185" s="149"/>
      <c r="K185" s="150"/>
      <c r="L185" s="151"/>
      <c r="M185" s="151"/>
    </row>
    <row r="186" spans="3:13" s="123" customFormat="1">
      <c r="C186" s="147"/>
      <c r="D186" s="147"/>
      <c r="E186" s="148"/>
      <c r="F186" s="149"/>
      <c r="K186" s="150"/>
      <c r="L186" s="151"/>
      <c r="M186" s="151"/>
    </row>
    <row r="187" spans="3:13" s="123" customFormat="1">
      <c r="C187" s="147"/>
      <c r="D187" s="147"/>
      <c r="E187" s="148"/>
      <c r="F187" s="149"/>
      <c r="K187" s="150"/>
      <c r="L187" s="151"/>
      <c r="M187" s="151"/>
    </row>
    <row r="188" spans="3:13" s="123" customFormat="1">
      <c r="C188" s="147"/>
      <c r="D188" s="147"/>
      <c r="E188" s="148"/>
      <c r="F188" s="149"/>
      <c r="K188" s="150"/>
      <c r="L188" s="151"/>
      <c r="M188" s="151"/>
    </row>
    <row r="189" spans="3:13" s="123" customFormat="1">
      <c r="C189" s="147"/>
      <c r="D189" s="147"/>
      <c r="E189" s="148"/>
      <c r="F189" s="149"/>
      <c r="K189" s="150"/>
      <c r="L189" s="151"/>
      <c r="M189" s="151"/>
    </row>
    <row r="190" spans="3:13" s="123" customFormat="1">
      <c r="C190" s="147"/>
      <c r="D190" s="147"/>
      <c r="E190" s="148"/>
      <c r="F190" s="149"/>
      <c r="K190" s="150"/>
      <c r="L190" s="151"/>
      <c r="M190" s="151"/>
    </row>
    <row r="191" spans="3:13" s="123" customFormat="1">
      <c r="C191" s="147"/>
      <c r="D191" s="147"/>
      <c r="E191" s="148"/>
      <c r="F191" s="149"/>
      <c r="K191" s="150"/>
      <c r="L191" s="151"/>
      <c r="M191" s="151"/>
    </row>
    <row r="192" spans="3:13" s="123" customFormat="1">
      <c r="C192" s="147"/>
      <c r="D192" s="147"/>
      <c r="E192" s="148"/>
      <c r="F192" s="149"/>
      <c r="K192" s="150"/>
      <c r="L192" s="151"/>
      <c r="M192" s="151"/>
    </row>
    <row r="193" spans="3:13" s="123" customFormat="1">
      <c r="C193" s="147"/>
      <c r="D193" s="147"/>
      <c r="E193" s="148"/>
      <c r="F193" s="149"/>
      <c r="K193" s="150"/>
      <c r="L193" s="151"/>
      <c r="M193" s="151"/>
    </row>
    <row r="194" spans="3:13" s="123" customFormat="1">
      <c r="C194" s="147"/>
      <c r="D194" s="147"/>
      <c r="E194" s="148"/>
      <c r="F194" s="149"/>
      <c r="K194" s="150"/>
      <c r="L194" s="151"/>
      <c r="M194" s="151"/>
    </row>
    <row r="195" spans="3:13" s="123" customFormat="1">
      <c r="C195" s="147"/>
      <c r="D195" s="147"/>
      <c r="E195" s="148"/>
      <c r="F195" s="149"/>
      <c r="K195" s="150"/>
      <c r="L195" s="151"/>
      <c r="M195" s="151"/>
    </row>
    <row r="196" spans="3:13" s="123" customFormat="1">
      <c r="C196" s="147"/>
      <c r="D196" s="147"/>
      <c r="E196" s="148"/>
      <c r="F196" s="149"/>
      <c r="K196" s="150"/>
      <c r="L196" s="151"/>
      <c r="M196" s="151"/>
    </row>
    <row r="197" spans="3:13" s="123" customFormat="1">
      <c r="C197" s="147"/>
      <c r="D197" s="147"/>
      <c r="E197" s="148"/>
      <c r="F197" s="149"/>
      <c r="K197" s="150"/>
      <c r="L197" s="151"/>
      <c r="M197" s="151"/>
    </row>
    <row r="198" spans="3:13" s="123" customFormat="1">
      <c r="C198" s="147"/>
      <c r="D198" s="147"/>
      <c r="E198" s="148"/>
      <c r="F198" s="149"/>
      <c r="K198" s="150"/>
      <c r="L198" s="151"/>
      <c r="M198" s="151"/>
    </row>
    <row r="199" spans="3:13" s="123" customFormat="1">
      <c r="C199" s="147"/>
      <c r="D199" s="147"/>
      <c r="E199" s="148"/>
      <c r="F199" s="149"/>
      <c r="K199" s="150"/>
      <c r="L199" s="151"/>
      <c r="M199" s="151"/>
    </row>
    <row r="200" spans="3:13" s="123" customFormat="1">
      <c r="C200" s="147"/>
      <c r="D200" s="147"/>
      <c r="E200" s="148"/>
      <c r="F200" s="149"/>
      <c r="K200" s="150"/>
      <c r="L200" s="151"/>
      <c r="M200" s="151"/>
    </row>
    <row r="201" spans="3:13" s="123" customFormat="1">
      <c r="C201" s="147"/>
      <c r="D201" s="147"/>
      <c r="E201" s="148"/>
      <c r="F201" s="149"/>
      <c r="K201" s="150"/>
      <c r="L201" s="151"/>
      <c r="M201" s="151"/>
    </row>
    <row r="202" spans="3:13" s="123" customFormat="1">
      <c r="C202" s="147"/>
      <c r="D202" s="147"/>
      <c r="E202" s="148"/>
      <c r="F202" s="149"/>
      <c r="K202" s="150"/>
      <c r="L202" s="151"/>
      <c r="M202" s="151"/>
    </row>
    <row r="203" spans="3:13" s="123" customFormat="1">
      <c r="C203" s="147"/>
      <c r="D203" s="147"/>
      <c r="E203" s="148"/>
      <c r="F203" s="149"/>
      <c r="K203" s="150"/>
      <c r="L203" s="151"/>
      <c r="M203" s="151"/>
    </row>
    <row r="204" spans="3:13" s="123" customFormat="1">
      <c r="C204" s="147"/>
      <c r="D204" s="147"/>
      <c r="E204" s="148"/>
      <c r="F204" s="149"/>
      <c r="K204" s="150"/>
      <c r="L204" s="151"/>
      <c r="M204" s="151"/>
    </row>
    <row r="205" spans="3:13" s="123" customFormat="1">
      <c r="C205" s="147"/>
      <c r="D205" s="147"/>
      <c r="E205" s="148"/>
      <c r="F205" s="149"/>
      <c r="K205" s="150"/>
      <c r="L205" s="151"/>
      <c r="M205" s="151"/>
    </row>
    <row r="206" spans="3:13" s="123" customFormat="1">
      <c r="C206" s="147"/>
      <c r="D206" s="147"/>
      <c r="E206" s="148"/>
      <c r="F206" s="149"/>
      <c r="K206" s="150"/>
      <c r="L206" s="151"/>
      <c r="M206" s="151"/>
    </row>
    <row r="207" spans="3:13" s="123" customFormat="1">
      <c r="C207" s="147"/>
      <c r="D207" s="147"/>
      <c r="E207" s="148"/>
      <c r="F207" s="149"/>
      <c r="K207" s="150"/>
      <c r="L207" s="151"/>
      <c r="M207" s="151"/>
    </row>
    <row r="208" spans="3:13" s="123" customFormat="1">
      <c r="C208" s="147"/>
      <c r="D208" s="147"/>
      <c r="E208" s="148"/>
      <c r="F208" s="149"/>
      <c r="K208" s="150"/>
      <c r="L208" s="151"/>
      <c r="M208" s="151"/>
    </row>
    <row r="209" spans="1:15" s="123" customFormat="1">
      <c r="C209" s="147"/>
      <c r="D209" s="147"/>
      <c r="E209" s="148"/>
      <c r="F209" s="149"/>
      <c r="K209" s="150"/>
      <c r="L209" s="151"/>
      <c r="M209" s="151"/>
    </row>
    <row r="210" spans="1:15" s="123" customFormat="1">
      <c r="A210" s="124"/>
      <c r="B210" s="124"/>
      <c r="C210" s="152"/>
      <c r="D210" s="152"/>
      <c r="E210" s="153"/>
      <c r="F210" s="154"/>
      <c r="G210" s="124"/>
      <c r="H210" s="124"/>
      <c r="I210" s="124"/>
      <c r="J210" s="124"/>
      <c r="K210" s="155"/>
      <c r="L210" s="156"/>
      <c r="M210" s="156"/>
      <c r="N210" s="124"/>
      <c r="O210" s="124"/>
    </row>
    <row r="211" spans="1:15" s="123" customFormat="1">
      <c r="A211" s="124"/>
      <c r="B211" s="124"/>
      <c r="C211" s="152"/>
      <c r="D211" s="152"/>
      <c r="E211" s="153"/>
      <c r="F211" s="154"/>
      <c r="G211" s="124"/>
      <c r="H211" s="124"/>
      <c r="I211" s="124"/>
      <c r="J211" s="124"/>
      <c r="K211" s="155"/>
      <c r="L211" s="156"/>
      <c r="M211" s="156"/>
      <c r="N211" s="124"/>
      <c r="O211" s="124"/>
    </row>
    <row r="212" spans="1:15" s="123" customFormat="1">
      <c r="A212" s="124"/>
      <c r="B212" s="124"/>
      <c r="C212" s="152"/>
      <c r="D212" s="152"/>
      <c r="E212" s="153"/>
      <c r="F212" s="154"/>
      <c r="G212" s="124"/>
      <c r="H212" s="124"/>
      <c r="I212" s="124"/>
      <c r="J212" s="124"/>
      <c r="K212" s="155"/>
      <c r="L212" s="156"/>
      <c r="M212" s="156"/>
      <c r="N212" s="124"/>
      <c r="O212" s="124"/>
    </row>
    <row r="213" spans="1:15" s="123" customFormat="1">
      <c r="A213" s="124"/>
      <c r="B213" s="124"/>
      <c r="C213" s="152"/>
      <c r="D213" s="152"/>
      <c r="E213" s="153"/>
      <c r="F213" s="154"/>
      <c r="G213" s="124"/>
      <c r="H213" s="124"/>
      <c r="I213" s="124"/>
      <c r="J213" s="124"/>
      <c r="K213" s="155"/>
      <c r="L213" s="156"/>
      <c r="M213" s="156"/>
      <c r="N213" s="124"/>
      <c r="O213" s="124"/>
    </row>
    <row r="214" spans="1:15" s="123" customFormat="1">
      <c r="A214" s="124"/>
      <c r="B214" s="124"/>
      <c r="C214" s="152"/>
      <c r="D214" s="152"/>
      <c r="E214" s="153"/>
      <c r="F214" s="154"/>
      <c r="G214" s="124"/>
      <c r="H214" s="124"/>
      <c r="I214" s="124"/>
      <c r="J214" s="124"/>
      <c r="K214" s="155"/>
      <c r="L214" s="156"/>
      <c r="M214" s="156"/>
      <c r="N214" s="124"/>
      <c r="O214" s="124"/>
    </row>
    <row r="215" spans="1:15" s="123" customFormat="1">
      <c r="A215" s="124"/>
      <c r="B215" s="124"/>
      <c r="C215" s="152"/>
      <c r="D215" s="124"/>
      <c r="E215" s="153"/>
      <c r="F215" s="154"/>
      <c r="G215" s="124"/>
      <c r="H215" s="124"/>
      <c r="I215" s="124"/>
      <c r="J215" s="124"/>
      <c r="K215" s="124"/>
      <c r="L215" s="124"/>
      <c r="M215" s="124"/>
      <c r="N215" s="124"/>
      <c r="O215" s="124"/>
    </row>
    <row r="216" spans="1:15" s="123" customFormat="1">
      <c r="A216" s="124"/>
      <c r="B216" s="124"/>
      <c r="C216" s="152"/>
      <c r="D216" s="124"/>
      <c r="E216" s="153"/>
      <c r="F216" s="154"/>
      <c r="G216" s="124"/>
      <c r="H216" s="124"/>
      <c r="I216" s="124"/>
      <c r="J216" s="124"/>
      <c r="K216" s="124"/>
      <c r="L216" s="124"/>
      <c r="M216" s="124"/>
      <c r="N216" s="124"/>
      <c r="O216" s="124"/>
    </row>
    <row r="217" spans="1:15" s="123" customFormat="1">
      <c r="A217" s="124"/>
      <c r="B217" s="124"/>
      <c r="C217" s="152"/>
      <c r="D217" s="124"/>
      <c r="E217" s="153"/>
      <c r="F217" s="154"/>
      <c r="G217" s="124"/>
      <c r="H217" s="124"/>
      <c r="I217" s="124"/>
      <c r="J217" s="124"/>
      <c r="K217" s="124"/>
      <c r="L217" s="124"/>
      <c r="M217" s="124"/>
      <c r="N217" s="124"/>
      <c r="O217" s="124"/>
    </row>
    <row r="218" spans="1:15" s="123" customFormat="1">
      <c r="A218" s="124"/>
      <c r="B218" s="124"/>
      <c r="C218" s="152"/>
      <c r="D218" s="124"/>
      <c r="E218" s="153"/>
      <c r="F218" s="154"/>
      <c r="G218" s="124"/>
      <c r="H218" s="124"/>
      <c r="I218" s="124"/>
      <c r="J218" s="124"/>
      <c r="K218" s="124"/>
      <c r="L218" s="124"/>
      <c r="M218" s="124"/>
      <c r="N218" s="124"/>
      <c r="O218" s="124"/>
    </row>
    <row r="219" spans="1:15" s="123" customFormat="1">
      <c r="A219" s="124"/>
      <c r="B219" s="124"/>
      <c r="C219" s="152"/>
      <c r="D219" s="124"/>
      <c r="E219" s="153"/>
      <c r="F219" s="154"/>
      <c r="G219" s="124"/>
      <c r="H219" s="124"/>
      <c r="I219" s="124"/>
      <c r="J219" s="124"/>
      <c r="K219" s="124"/>
      <c r="L219" s="124"/>
      <c r="M219" s="124"/>
      <c r="N219" s="124"/>
      <c r="O219" s="124"/>
    </row>
    <row r="220" spans="1:15" s="123" customFormat="1">
      <c r="A220" s="124"/>
      <c r="B220" s="124"/>
      <c r="C220" s="152"/>
      <c r="D220" s="124"/>
      <c r="E220" s="153"/>
      <c r="F220" s="154"/>
      <c r="G220" s="124"/>
      <c r="H220" s="124"/>
      <c r="I220" s="124"/>
      <c r="J220" s="124"/>
      <c r="K220" s="124"/>
      <c r="L220" s="124"/>
      <c r="M220" s="124"/>
      <c r="N220" s="124"/>
      <c r="O220" s="124"/>
    </row>
    <row r="221" spans="1:15" s="123" customFormat="1">
      <c r="A221" s="124"/>
      <c r="B221" s="124"/>
      <c r="C221" s="152"/>
      <c r="D221" s="124"/>
      <c r="E221" s="153"/>
      <c r="F221" s="154"/>
      <c r="G221" s="124"/>
      <c r="H221" s="124"/>
      <c r="I221" s="124"/>
      <c r="J221" s="124"/>
      <c r="K221" s="124"/>
      <c r="L221" s="124"/>
      <c r="M221" s="124"/>
      <c r="N221" s="124"/>
      <c r="O221" s="124"/>
    </row>
    <row r="222" spans="1:15" s="123" customFormat="1">
      <c r="A222" s="124"/>
      <c r="B222" s="124"/>
      <c r="C222" s="152"/>
      <c r="D222" s="124"/>
      <c r="E222" s="153"/>
      <c r="F222" s="154"/>
      <c r="G222" s="124"/>
      <c r="H222" s="124"/>
      <c r="I222" s="124"/>
      <c r="J222" s="124"/>
      <c r="K222" s="124"/>
      <c r="L222" s="124"/>
      <c r="M222" s="124"/>
      <c r="N222" s="124"/>
      <c r="O222" s="124"/>
    </row>
    <row r="223" spans="1:15" s="123" customFormat="1">
      <c r="A223" s="124"/>
      <c r="B223" s="124"/>
      <c r="C223" s="152"/>
      <c r="D223" s="124"/>
      <c r="E223" s="153"/>
      <c r="F223" s="154"/>
      <c r="G223" s="124"/>
      <c r="H223" s="124"/>
      <c r="I223" s="124"/>
      <c r="J223" s="124"/>
      <c r="K223" s="124"/>
      <c r="L223" s="124"/>
      <c r="M223" s="124"/>
      <c r="N223" s="124"/>
      <c r="O223" s="124"/>
    </row>
    <row r="224" spans="1:15" s="123" customFormat="1">
      <c r="A224" s="124"/>
      <c r="B224" s="124"/>
      <c r="C224" s="152"/>
      <c r="D224" s="124"/>
      <c r="E224" s="153"/>
      <c r="F224" s="154"/>
      <c r="G224" s="124"/>
      <c r="H224" s="124"/>
      <c r="I224" s="124"/>
      <c r="J224" s="124"/>
      <c r="K224" s="124"/>
      <c r="L224" s="124"/>
      <c r="M224" s="124"/>
      <c r="N224" s="124"/>
      <c r="O224" s="124"/>
    </row>
    <row r="225" spans="1:15" s="123" customFormat="1">
      <c r="A225" s="124"/>
      <c r="B225" s="124"/>
      <c r="C225" s="152"/>
      <c r="D225" s="124"/>
      <c r="E225" s="153"/>
      <c r="F225" s="154"/>
      <c r="G225" s="124"/>
      <c r="H225" s="124"/>
      <c r="I225" s="124"/>
      <c r="J225" s="124"/>
      <c r="K225" s="124"/>
      <c r="L225" s="124"/>
      <c r="M225" s="124"/>
      <c r="N225" s="124"/>
      <c r="O225" s="124"/>
    </row>
    <row r="226" spans="1:15" s="123" customFormat="1">
      <c r="A226" s="124"/>
      <c r="B226" s="124"/>
      <c r="C226" s="152"/>
      <c r="D226" s="124"/>
      <c r="E226" s="153"/>
      <c r="F226" s="154"/>
      <c r="G226" s="124"/>
      <c r="H226" s="124"/>
      <c r="I226" s="124"/>
      <c r="J226" s="124"/>
      <c r="K226" s="124"/>
      <c r="L226" s="124"/>
      <c r="M226" s="124"/>
      <c r="N226" s="124"/>
      <c r="O226" s="124"/>
    </row>
    <row r="227" spans="1:15" s="123" customFormat="1">
      <c r="A227" s="124"/>
      <c r="B227" s="124"/>
      <c r="C227" s="152"/>
      <c r="D227" s="124"/>
      <c r="E227" s="153"/>
      <c r="F227" s="154"/>
      <c r="G227" s="124"/>
      <c r="H227" s="124"/>
      <c r="I227" s="124"/>
      <c r="J227" s="124"/>
      <c r="K227" s="124"/>
      <c r="L227" s="124"/>
      <c r="M227" s="124"/>
      <c r="N227" s="124"/>
      <c r="O227" s="124"/>
    </row>
    <row r="228" spans="1:15" s="123" customFormat="1">
      <c r="A228" s="124"/>
      <c r="B228" s="124"/>
      <c r="C228" s="152"/>
      <c r="D228" s="124"/>
      <c r="E228" s="153"/>
      <c r="F228" s="154"/>
      <c r="G228" s="124"/>
      <c r="H228" s="124"/>
      <c r="I228" s="124"/>
      <c r="J228" s="124"/>
      <c r="K228" s="124"/>
      <c r="L228" s="124"/>
      <c r="M228" s="124"/>
      <c r="N228" s="124"/>
      <c r="O228" s="124"/>
    </row>
    <row r="229" spans="1:15" s="123" customFormat="1">
      <c r="A229" s="124"/>
      <c r="B229" s="124"/>
      <c r="C229" s="152"/>
      <c r="D229" s="124"/>
      <c r="E229" s="153"/>
      <c r="F229" s="154"/>
      <c r="G229" s="124"/>
      <c r="H229" s="124"/>
      <c r="I229" s="124"/>
      <c r="J229" s="124"/>
      <c r="K229" s="124"/>
      <c r="L229" s="124"/>
      <c r="M229" s="124"/>
      <c r="N229" s="124"/>
      <c r="O229" s="124"/>
    </row>
    <row r="230" spans="1:15" s="123" customFormat="1">
      <c r="A230" s="124"/>
      <c r="B230" s="124"/>
      <c r="C230" s="152"/>
      <c r="D230" s="124"/>
      <c r="E230" s="153"/>
      <c r="F230" s="154"/>
      <c r="G230" s="124"/>
      <c r="H230" s="124"/>
      <c r="I230" s="124"/>
      <c r="J230" s="124"/>
      <c r="K230" s="124"/>
      <c r="L230" s="124"/>
      <c r="M230" s="124"/>
      <c r="N230" s="124"/>
      <c r="O230" s="124"/>
    </row>
    <row r="231" spans="1:15" s="123" customFormat="1">
      <c r="A231" s="124"/>
      <c r="B231" s="124"/>
      <c r="C231" s="152"/>
      <c r="D231" s="124"/>
      <c r="E231" s="153"/>
      <c r="F231" s="154"/>
      <c r="G231" s="124"/>
      <c r="H231" s="124"/>
      <c r="I231" s="124"/>
      <c r="J231" s="124"/>
      <c r="K231" s="124"/>
      <c r="L231" s="124"/>
      <c r="M231" s="124"/>
      <c r="N231" s="124"/>
      <c r="O231" s="124"/>
    </row>
    <row r="232" spans="1:15">
      <c r="D232" s="124"/>
      <c r="E232" s="153"/>
      <c r="F232" s="154"/>
      <c r="G232" s="124"/>
      <c r="H232" s="124"/>
      <c r="I232" s="124"/>
      <c r="J232" s="124"/>
      <c r="K232" s="124"/>
      <c r="L232" s="124"/>
      <c r="M232" s="124"/>
    </row>
    <row r="233" spans="1:15">
      <c r="D233" s="124"/>
      <c r="E233" s="153"/>
      <c r="F233" s="154"/>
      <c r="G233" s="124"/>
      <c r="H233" s="124"/>
      <c r="I233" s="124"/>
      <c r="J233" s="124"/>
      <c r="K233" s="124"/>
      <c r="L233" s="124"/>
      <c r="M233" s="124"/>
    </row>
    <row r="234" spans="1:15">
      <c r="D234" s="124"/>
      <c r="E234" s="153"/>
      <c r="F234" s="154"/>
      <c r="G234" s="124"/>
      <c r="H234" s="124"/>
      <c r="I234" s="124"/>
      <c r="J234" s="124"/>
      <c r="K234" s="124"/>
      <c r="L234" s="124"/>
      <c r="M234" s="124"/>
    </row>
    <row r="235" spans="1:15">
      <c r="D235" s="124"/>
      <c r="E235" s="153"/>
      <c r="F235" s="154"/>
      <c r="G235" s="124"/>
      <c r="H235" s="124"/>
      <c r="I235" s="124"/>
      <c r="J235" s="124"/>
      <c r="K235" s="124"/>
      <c r="L235" s="124"/>
      <c r="M235" s="124"/>
    </row>
    <row r="236" spans="1:15">
      <c r="D236" s="124"/>
      <c r="E236" s="153"/>
      <c r="F236" s="154"/>
      <c r="G236" s="124"/>
      <c r="H236" s="124"/>
      <c r="I236" s="124"/>
      <c r="J236" s="124"/>
      <c r="K236" s="124"/>
      <c r="L236" s="124"/>
      <c r="M236" s="124"/>
    </row>
    <row r="237" spans="1:15">
      <c r="D237" s="124"/>
      <c r="E237" s="153"/>
      <c r="F237" s="154"/>
      <c r="G237" s="124"/>
      <c r="H237" s="124"/>
      <c r="I237" s="124"/>
      <c r="J237" s="124"/>
      <c r="K237" s="124"/>
      <c r="L237" s="124"/>
      <c r="M237" s="124"/>
    </row>
    <row r="238" spans="1:15">
      <c r="D238" s="124"/>
      <c r="E238" s="153"/>
      <c r="F238" s="154"/>
      <c r="G238" s="124"/>
      <c r="H238" s="124"/>
      <c r="I238" s="124"/>
      <c r="J238" s="124"/>
      <c r="K238" s="124"/>
      <c r="L238" s="124"/>
      <c r="M238" s="124"/>
    </row>
    <row r="239" spans="1:15">
      <c r="D239" s="124"/>
      <c r="E239" s="153"/>
      <c r="F239" s="154"/>
      <c r="G239" s="124"/>
      <c r="H239" s="124"/>
      <c r="I239" s="124"/>
      <c r="J239" s="124"/>
      <c r="K239" s="124"/>
      <c r="L239" s="124"/>
      <c r="M239" s="124"/>
    </row>
    <row r="240" spans="1:15">
      <c r="D240" s="124"/>
      <c r="E240" s="153"/>
      <c r="F240" s="154"/>
      <c r="G240" s="124"/>
      <c r="H240" s="124"/>
      <c r="I240" s="124"/>
      <c r="J240" s="124"/>
      <c r="K240" s="124"/>
      <c r="L240" s="124"/>
      <c r="M240" s="124"/>
    </row>
    <row r="241" spans="4:13">
      <c r="D241" s="124"/>
      <c r="E241" s="153"/>
      <c r="F241" s="154"/>
      <c r="G241" s="124"/>
      <c r="H241" s="124"/>
      <c r="I241" s="124"/>
      <c r="J241" s="124"/>
      <c r="K241" s="124"/>
      <c r="L241" s="124"/>
      <c r="M241" s="124"/>
    </row>
    <row r="242" spans="4:13">
      <c r="D242" s="124"/>
      <c r="E242" s="153"/>
      <c r="F242" s="154"/>
      <c r="G242" s="124"/>
      <c r="H242" s="124"/>
      <c r="I242" s="124"/>
      <c r="J242" s="124"/>
      <c r="K242" s="124"/>
      <c r="L242" s="124"/>
      <c r="M242" s="124"/>
    </row>
    <row r="243" spans="4:13">
      <c r="D243" s="124"/>
      <c r="E243" s="153"/>
      <c r="F243" s="154"/>
      <c r="G243" s="124"/>
      <c r="H243" s="124"/>
      <c r="I243" s="124"/>
      <c r="J243" s="124"/>
      <c r="K243" s="124"/>
      <c r="L243" s="124"/>
      <c r="M243" s="124"/>
    </row>
    <row r="244" spans="4:13">
      <c r="D244" s="124"/>
      <c r="E244" s="153"/>
      <c r="F244" s="154"/>
      <c r="G244" s="124"/>
      <c r="H244" s="124"/>
      <c r="I244" s="124"/>
      <c r="J244" s="124"/>
      <c r="K244" s="124"/>
      <c r="L244" s="124"/>
      <c r="M244" s="124"/>
    </row>
    <row r="245" spans="4:13">
      <c r="D245" s="124"/>
      <c r="E245" s="153"/>
      <c r="F245" s="154"/>
      <c r="G245" s="124"/>
      <c r="H245" s="124"/>
      <c r="I245" s="124"/>
      <c r="J245" s="124"/>
      <c r="K245" s="124"/>
      <c r="L245" s="124"/>
      <c r="M245" s="124"/>
    </row>
    <row r="246" spans="4:13">
      <c r="D246" s="124"/>
      <c r="E246" s="153"/>
      <c r="F246" s="154"/>
      <c r="G246" s="124"/>
      <c r="H246" s="124"/>
      <c r="I246" s="124"/>
      <c r="J246" s="124"/>
      <c r="K246" s="124"/>
      <c r="L246" s="124"/>
      <c r="M246" s="124"/>
    </row>
    <row r="247" spans="4:13">
      <c r="D247" s="124"/>
      <c r="E247" s="153"/>
      <c r="F247" s="154"/>
      <c r="G247" s="124"/>
      <c r="H247" s="124"/>
      <c r="I247" s="124"/>
      <c r="J247" s="124"/>
      <c r="K247" s="124"/>
      <c r="L247" s="124"/>
      <c r="M247" s="124"/>
    </row>
    <row r="248" spans="4:13">
      <c r="D248" s="124"/>
      <c r="E248" s="153"/>
      <c r="F248" s="154"/>
      <c r="G248" s="124"/>
      <c r="H248" s="124"/>
      <c r="I248" s="124"/>
      <c r="J248" s="124"/>
      <c r="K248" s="124"/>
      <c r="L248" s="124"/>
      <c r="M248" s="124"/>
    </row>
    <row r="249" spans="4:13">
      <c r="D249" s="124"/>
      <c r="E249" s="153"/>
      <c r="F249" s="154"/>
      <c r="G249" s="124"/>
      <c r="H249" s="124"/>
      <c r="I249" s="124"/>
      <c r="J249" s="124"/>
      <c r="K249" s="124"/>
      <c r="L249" s="124"/>
      <c r="M249" s="124"/>
    </row>
    <row r="250" spans="4:13">
      <c r="D250" s="124"/>
      <c r="E250" s="153"/>
      <c r="F250" s="154"/>
      <c r="G250" s="124"/>
      <c r="H250" s="124"/>
      <c r="I250" s="124"/>
      <c r="J250" s="124"/>
      <c r="K250" s="124"/>
      <c r="L250" s="124"/>
      <c r="M250" s="124"/>
    </row>
    <row r="251" spans="4:13">
      <c r="D251" s="124"/>
      <c r="E251" s="153"/>
      <c r="F251" s="154"/>
      <c r="G251" s="124"/>
      <c r="H251" s="124"/>
      <c r="I251" s="124"/>
      <c r="J251" s="124"/>
      <c r="K251" s="124"/>
      <c r="L251" s="124"/>
      <c r="M251" s="124"/>
    </row>
    <row r="252" spans="4:13">
      <c r="D252" s="124"/>
      <c r="E252" s="153"/>
      <c r="F252" s="154"/>
      <c r="G252" s="124"/>
      <c r="H252" s="124"/>
      <c r="I252" s="124"/>
      <c r="J252" s="124"/>
      <c r="K252" s="124"/>
      <c r="L252" s="124"/>
      <c r="M252" s="124"/>
    </row>
    <row r="253" spans="4:13">
      <c r="D253" s="124"/>
      <c r="E253" s="153"/>
      <c r="F253" s="154"/>
      <c r="G253" s="124"/>
      <c r="H253" s="124"/>
      <c r="I253" s="124"/>
      <c r="J253" s="124"/>
      <c r="K253" s="124"/>
      <c r="L253" s="124"/>
      <c r="M253" s="124"/>
    </row>
    <row r="254" spans="4:13">
      <c r="D254" s="124"/>
      <c r="E254" s="153"/>
      <c r="F254" s="154"/>
      <c r="G254" s="124"/>
      <c r="H254" s="124"/>
      <c r="I254" s="124"/>
      <c r="J254" s="124"/>
      <c r="K254" s="124"/>
      <c r="L254" s="124"/>
      <c r="M254" s="124"/>
    </row>
    <row r="255" spans="4:13">
      <c r="D255" s="124"/>
      <c r="E255" s="153"/>
      <c r="F255" s="154"/>
      <c r="G255" s="124"/>
      <c r="H255" s="124"/>
      <c r="I255" s="124"/>
      <c r="J255" s="124"/>
      <c r="K255" s="124"/>
      <c r="L255" s="124"/>
      <c r="M255" s="124"/>
    </row>
    <row r="256" spans="4:13">
      <c r="D256" s="124"/>
      <c r="E256" s="153"/>
      <c r="F256" s="154"/>
      <c r="G256" s="124"/>
      <c r="H256" s="124"/>
      <c r="I256" s="124"/>
      <c r="J256" s="124"/>
      <c r="K256" s="124"/>
      <c r="L256" s="124"/>
      <c r="M256" s="124"/>
    </row>
    <row r="257" spans="4:13">
      <c r="D257" s="124"/>
      <c r="E257" s="153"/>
      <c r="F257" s="154"/>
      <c r="G257" s="124"/>
      <c r="H257" s="124"/>
      <c r="I257" s="124"/>
      <c r="J257" s="124"/>
      <c r="K257" s="124"/>
      <c r="L257" s="124"/>
      <c r="M257" s="124"/>
    </row>
    <row r="258" spans="4:13">
      <c r="D258" s="124"/>
      <c r="E258" s="153"/>
      <c r="F258" s="154"/>
      <c r="G258" s="124"/>
      <c r="H258" s="124"/>
      <c r="I258" s="124"/>
      <c r="J258" s="124"/>
      <c r="K258" s="124"/>
      <c r="L258" s="124"/>
      <c r="M258" s="124"/>
    </row>
    <row r="259" spans="4:13">
      <c r="D259" s="124"/>
      <c r="E259" s="153"/>
      <c r="F259" s="154"/>
      <c r="G259" s="124"/>
      <c r="H259" s="124"/>
      <c r="I259" s="124"/>
      <c r="J259" s="124"/>
      <c r="K259" s="124"/>
      <c r="L259" s="124"/>
      <c r="M259" s="124"/>
    </row>
    <row r="260" spans="4:13">
      <c r="D260" s="124"/>
      <c r="E260" s="153"/>
      <c r="F260" s="154"/>
      <c r="G260" s="124"/>
      <c r="H260" s="124"/>
      <c r="I260" s="124"/>
      <c r="J260" s="124"/>
      <c r="K260" s="124"/>
      <c r="L260" s="124"/>
      <c r="M260" s="124"/>
    </row>
    <row r="261" spans="4:13">
      <c r="D261" s="124"/>
      <c r="E261" s="153"/>
      <c r="F261" s="154"/>
      <c r="G261" s="124"/>
      <c r="H261" s="124"/>
      <c r="I261" s="124"/>
      <c r="J261" s="124"/>
      <c r="K261" s="124"/>
      <c r="L261" s="124"/>
      <c r="M261" s="124"/>
    </row>
    <row r="262" spans="4:13">
      <c r="D262" s="124"/>
      <c r="E262" s="153"/>
      <c r="F262" s="154"/>
      <c r="G262" s="124"/>
      <c r="H262" s="124"/>
      <c r="I262" s="124"/>
      <c r="J262" s="124"/>
      <c r="K262" s="124"/>
      <c r="L262" s="124"/>
      <c r="M262" s="124"/>
    </row>
    <row r="263" spans="4:13">
      <c r="D263" s="124"/>
      <c r="E263" s="153"/>
      <c r="F263" s="154"/>
      <c r="G263" s="124"/>
      <c r="H263" s="124"/>
      <c r="I263" s="124"/>
      <c r="J263" s="124"/>
      <c r="K263" s="124"/>
      <c r="L263" s="124"/>
      <c r="M263" s="124"/>
    </row>
    <row r="264" spans="4:13">
      <c r="D264" s="124"/>
      <c r="E264" s="153"/>
      <c r="F264" s="154"/>
      <c r="G264" s="124"/>
      <c r="H264" s="124"/>
      <c r="I264" s="124"/>
      <c r="J264" s="124"/>
      <c r="K264" s="124"/>
      <c r="L264" s="124"/>
      <c r="M264" s="124"/>
    </row>
    <row r="265" spans="4:13">
      <c r="D265" s="124"/>
      <c r="E265" s="153"/>
      <c r="F265" s="154"/>
      <c r="G265" s="124"/>
      <c r="H265" s="124"/>
      <c r="I265" s="124"/>
      <c r="J265" s="124"/>
      <c r="K265" s="124"/>
      <c r="L265" s="124"/>
      <c r="M265" s="124"/>
    </row>
    <row r="266" spans="4:13">
      <c r="D266" s="124"/>
      <c r="E266" s="153"/>
      <c r="F266" s="154"/>
      <c r="G266" s="124"/>
      <c r="H266" s="124"/>
      <c r="I266" s="124"/>
      <c r="J266" s="124"/>
      <c r="K266" s="124"/>
      <c r="L266" s="124"/>
      <c r="M266" s="124"/>
    </row>
    <row r="267" spans="4:13">
      <c r="D267" s="124"/>
      <c r="E267" s="153"/>
      <c r="F267" s="154"/>
      <c r="G267" s="124"/>
      <c r="H267" s="124"/>
      <c r="I267" s="124"/>
      <c r="J267" s="124"/>
      <c r="K267" s="124"/>
      <c r="L267" s="124"/>
      <c r="M267" s="124"/>
    </row>
    <row r="268" spans="4:13">
      <c r="D268" s="124"/>
      <c r="E268" s="153"/>
      <c r="F268" s="154"/>
      <c r="G268" s="124"/>
      <c r="H268" s="124"/>
      <c r="I268" s="124"/>
      <c r="J268" s="124"/>
      <c r="K268" s="124"/>
      <c r="L268" s="124"/>
      <c r="M268" s="124"/>
    </row>
    <row r="269" spans="4:13">
      <c r="D269" s="124"/>
      <c r="E269" s="153"/>
      <c r="F269" s="154"/>
      <c r="G269" s="124"/>
      <c r="H269" s="124"/>
      <c r="I269" s="124"/>
      <c r="J269" s="124"/>
      <c r="K269" s="124"/>
      <c r="L269" s="124"/>
      <c r="M269" s="124"/>
    </row>
    <row r="270" spans="4:13">
      <c r="D270" s="124"/>
      <c r="E270" s="153"/>
      <c r="F270" s="154"/>
      <c r="G270" s="124"/>
      <c r="H270" s="124"/>
      <c r="I270" s="124"/>
      <c r="J270" s="124"/>
      <c r="K270" s="124"/>
      <c r="L270" s="124"/>
      <c r="M270" s="124"/>
    </row>
    <row r="271" spans="4:13">
      <c r="D271" s="124"/>
      <c r="E271" s="153"/>
      <c r="F271" s="154"/>
      <c r="G271" s="124"/>
      <c r="H271" s="124"/>
      <c r="I271" s="124"/>
      <c r="J271" s="124"/>
      <c r="K271" s="124"/>
      <c r="L271" s="124"/>
      <c r="M271" s="124"/>
    </row>
    <row r="272" spans="4:13">
      <c r="D272" s="124"/>
      <c r="E272" s="153"/>
      <c r="F272" s="154"/>
      <c r="G272" s="124"/>
      <c r="H272" s="124"/>
      <c r="I272" s="124"/>
      <c r="J272" s="124"/>
      <c r="K272" s="124"/>
      <c r="L272" s="124"/>
      <c r="M272" s="124"/>
    </row>
    <row r="273" spans="4:13">
      <c r="D273" s="124"/>
      <c r="E273" s="153"/>
      <c r="F273" s="154"/>
      <c r="G273" s="124"/>
      <c r="H273" s="124"/>
      <c r="I273" s="124"/>
      <c r="J273" s="124"/>
      <c r="K273" s="124"/>
      <c r="L273" s="124"/>
      <c r="M273" s="124"/>
    </row>
    <row r="274" spans="4:13">
      <c r="D274" s="124"/>
      <c r="E274" s="153"/>
      <c r="F274" s="154"/>
      <c r="G274" s="124"/>
      <c r="H274" s="124"/>
      <c r="I274" s="124"/>
      <c r="J274" s="124"/>
      <c r="K274" s="124"/>
      <c r="L274" s="124"/>
      <c r="M274" s="124"/>
    </row>
    <row r="275" spans="4:13">
      <c r="D275" s="124"/>
      <c r="E275" s="153"/>
      <c r="F275" s="154"/>
      <c r="G275" s="124"/>
      <c r="H275" s="124"/>
      <c r="I275" s="124"/>
      <c r="J275" s="124"/>
      <c r="K275" s="124"/>
      <c r="L275" s="124"/>
      <c r="M275" s="124"/>
    </row>
    <row r="276" spans="4:13">
      <c r="D276" s="124"/>
      <c r="E276" s="153"/>
      <c r="F276" s="154"/>
      <c r="G276" s="124"/>
      <c r="H276" s="124"/>
      <c r="I276" s="124"/>
      <c r="J276" s="124"/>
      <c r="K276" s="124"/>
      <c r="L276" s="124"/>
      <c r="M276" s="124"/>
    </row>
    <row r="277" spans="4:13">
      <c r="D277" s="124"/>
      <c r="E277" s="153"/>
      <c r="F277" s="154"/>
      <c r="G277" s="124"/>
      <c r="H277" s="124"/>
      <c r="I277" s="124"/>
      <c r="J277" s="124"/>
      <c r="K277" s="124"/>
      <c r="L277" s="124"/>
      <c r="M277" s="124"/>
    </row>
    <row r="278" spans="4:13">
      <c r="D278" s="124"/>
      <c r="E278" s="153"/>
      <c r="F278" s="154"/>
      <c r="G278" s="124"/>
      <c r="H278" s="124"/>
      <c r="I278" s="124"/>
      <c r="J278" s="124"/>
      <c r="K278" s="124"/>
      <c r="L278" s="124"/>
      <c r="M278" s="124"/>
    </row>
    <row r="279" spans="4:13">
      <c r="D279" s="124"/>
      <c r="E279" s="153"/>
      <c r="F279" s="154"/>
      <c r="G279" s="124"/>
      <c r="H279" s="124"/>
      <c r="I279" s="124"/>
      <c r="J279" s="124"/>
      <c r="K279" s="124"/>
      <c r="L279" s="124"/>
      <c r="M279" s="124"/>
    </row>
    <row r="280" spans="4:13">
      <c r="D280" s="124"/>
      <c r="E280" s="153"/>
      <c r="F280" s="154"/>
      <c r="G280" s="124"/>
      <c r="H280" s="124"/>
      <c r="I280" s="124"/>
      <c r="J280" s="124"/>
      <c r="K280" s="124"/>
      <c r="L280" s="124"/>
      <c r="M280" s="124"/>
    </row>
    <row r="281" spans="4:13">
      <c r="D281" s="124"/>
      <c r="E281" s="153"/>
      <c r="F281" s="154"/>
      <c r="G281" s="124"/>
      <c r="H281" s="124"/>
      <c r="I281" s="124"/>
      <c r="J281" s="124"/>
      <c r="K281" s="124"/>
      <c r="L281" s="124"/>
      <c r="M281" s="124"/>
    </row>
    <row r="282" spans="4:13">
      <c r="D282" s="124"/>
      <c r="E282" s="153"/>
      <c r="F282" s="154"/>
      <c r="G282" s="124"/>
      <c r="H282" s="124"/>
      <c r="I282" s="124"/>
      <c r="J282" s="124"/>
      <c r="K282" s="124"/>
      <c r="L282" s="124"/>
      <c r="M282" s="124"/>
    </row>
    <row r="283" spans="4:13">
      <c r="D283" s="124"/>
      <c r="E283" s="153"/>
      <c r="F283" s="154"/>
      <c r="G283" s="124"/>
      <c r="H283" s="124"/>
      <c r="I283" s="124"/>
      <c r="J283" s="124"/>
      <c r="K283" s="124"/>
      <c r="L283" s="124"/>
      <c r="M283" s="124"/>
    </row>
    <row r="284" spans="4:13">
      <c r="D284" s="124"/>
      <c r="E284" s="153"/>
      <c r="F284" s="154"/>
      <c r="G284" s="124"/>
      <c r="H284" s="124"/>
      <c r="I284" s="124"/>
      <c r="J284" s="124"/>
      <c r="K284" s="124"/>
      <c r="L284" s="124"/>
      <c r="M284" s="124"/>
    </row>
    <row r="285" spans="4:13">
      <c r="D285" s="124"/>
      <c r="E285" s="153"/>
      <c r="F285" s="154"/>
      <c r="G285" s="124"/>
      <c r="H285" s="124"/>
      <c r="I285" s="124"/>
      <c r="J285" s="124"/>
      <c r="K285" s="124"/>
      <c r="L285" s="124"/>
      <c r="M285" s="124"/>
    </row>
    <row r="286" spans="4:13">
      <c r="D286" s="124"/>
      <c r="E286" s="153"/>
      <c r="F286" s="154"/>
      <c r="G286" s="124"/>
      <c r="H286" s="124"/>
      <c r="I286" s="124"/>
      <c r="J286" s="124"/>
      <c r="K286" s="124"/>
      <c r="L286" s="124"/>
      <c r="M286" s="124"/>
    </row>
    <row r="287" spans="4:13">
      <c r="D287" s="124"/>
      <c r="E287" s="153"/>
      <c r="F287" s="154"/>
      <c r="G287" s="124"/>
      <c r="H287" s="124"/>
      <c r="I287" s="124"/>
      <c r="J287" s="124"/>
      <c r="K287" s="124"/>
      <c r="L287" s="124"/>
      <c r="M287" s="124"/>
    </row>
    <row r="288" spans="4:13">
      <c r="D288" s="124"/>
      <c r="E288" s="153"/>
      <c r="F288" s="154"/>
      <c r="G288" s="124"/>
      <c r="H288" s="124"/>
      <c r="I288" s="124"/>
      <c r="J288" s="124"/>
      <c r="K288" s="124"/>
      <c r="L288" s="124"/>
      <c r="M288" s="124"/>
    </row>
    <row r="289" spans="4:13">
      <c r="D289" s="124"/>
      <c r="E289" s="153"/>
      <c r="F289" s="154"/>
      <c r="G289" s="124"/>
      <c r="H289" s="124"/>
      <c r="I289" s="124"/>
      <c r="J289" s="124"/>
      <c r="K289" s="124"/>
      <c r="L289" s="124"/>
      <c r="M289" s="124"/>
    </row>
    <row r="290" spans="4:13">
      <c r="D290" s="124"/>
      <c r="E290" s="153"/>
      <c r="F290" s="154"/>
      <c r="G290" s="124"/>
      <c r="H290" s="124"/>
      <c r="I290" s="124"/>
      <c r="J290" s="124"/>
      <c r="K290" s="124"/>
      <c r="L290" s="124"/>
      <c r="M290" s="124"/>
    </row>
    <row r="291" spans="4:13">
      <c r="D291" s="124"/>
      <c r="E291" s="153"/>
      <c r="F291" s="154"/>
      <c r="G291" s="124"/>
      <c r="H291" s="124"/>
      <c r="I291" s="124"/>
      <c r="J291" s="124"/>
      <c r="K291" s="124"/>
      <c r="L291" s="124"/>
      <c r="M291" s="124"/>
    </row>
    <row r="292" spans="4:13">
      <c r="D292" s="124"/>
      <c r="E292" s="153"/>
      <c r="F292" s="154"/>
      <c r="G292" s="124"/>
      <c r="H292" s="124"/>
      <c r="I292" s="124"/>
      <c r="J292" s="124"/>
      <c r="K292" s="124"/>
      <c r="L292" s="124"/>
      <c r="M292" s="124"/>
    </row>
    <row r="293" spans="4:13">
      <c r="D293" s="124"/>
      <c r="E293" s="153"/>
      <c r="F293" s="154"/>
      <c r="G293" s="124"/>
      <c r="H293" s="124"/>
      <c r="I293" s="124"/>
      <c r="J293" s="124"/>
      <c r="K293" s="124"/>
      <c r="L293" s="124"/>
      <c r="M293" s="124"/>
    </row>
    <row r="294" spans="4:13">
      <c r="D294" s="124"/>
      <c r="E294" s="153"/>
      <c r="F294" s="154"/>
      <c r="G294" s="124"/>
      <c r="H294" s="124"/>
      <c r="I294" s="124"/>
      <c r="J294" s="124"/>
      <c r="K294" s="124"/>
      <c r="L294" s="124"/>
      <c r="M294" s="124"/>
    </row>
    <row r="295" spans="4:13">
      <c r="D295" s="124"/>
      <c r="E295" s="153"/>
      <c r="F295" s="154"/>
      <c r="G295" s="124"/>
      <c r="H295" s="124"/>
      <c r="I295" s="124"/>
      <c r="J295" s="124"/>
      <c r="K295" s="124"/>
      <c r="L295" s="124"/>
      <c r="M295" s="124"/>
    </row>
    <row r="296" spans="4:13">
      <c r="D296" s="124"/>
      <c r="E296" s="153"/>
      <c r="F296" s="154"/>
      <c r="G296" s="124"/>
      <c r="H296" s="124"/>
      <c r="I296" s="124"/>
      <c r="J296" s="124"/>
      <c r="K296" s="124"/>
      <c r="L296" s="124"/>
      <c r="M296" s="124"/>
    </row>
    <row r="297" spans="4:13">
      <c r="D297" s="124"/>
      <c r="E297" s="153"/>
      <c r="F297" s="154"/>
      <c r="G297" s="124"/>
      <c r="H297" s="124"/>
      <c r="I297" s="124"/>
      <c r="J297" s="124"/>
      <c r="K297" s="124"/>
      <c r="L297" s="124"/>
      <c r="M297" s="124"/>
    </row>
    <row r="298" spans="4:13">
      <c r="D298" s="124"/>
      <c r="E298" s="153"/>
      <c r="F298" s="154"/>
      <c r="G298" s="124"/>
      <c r="H298" s="124"/>
      <c r="I298" s="124"/>
      <c r="J298" s="124"/>
      <c r="K298" s="124"/>
      <c r="L298" s="124"/>
      <c r="M298" s="124"/>
    </row>
    <row r="299" spans="4:13">
      <c r="D299" s="124"/>
      <c r="E299" s="153"/>
      <c r="F299" s="154"/>
      <c r="G299" s="124"/>
      <c r="H299" s="124"/>
      <c r="I299" s="124"/>
      <c r="J299" s="124"/>
      <c r="K299" s="124"/>
      <c r="L299" s="124"/>
      <c r="M299" s="124"/>
    </row>
    <row r="300" spans="4:13">
      <c r="D300" s="124"/>
      <c r="E300" s="153"/>
      <c r="F300" s="154"/>
      <c r="G300" s="124"/>
      <c r="H300" s="124"/>
      <c r="I300" s="124"/>
      <c r="J300" s="124"/>
      <c r="K300" s="124"/>
      <c r="L300" s="124"/>
      <c r="M300" s="124"/>
    </row>
    <row r="301" spans="4:13">
      <c r="D301" s="124"/>
      <c r="E301" s="153"/>
      <c r="F301" s="154"/>
      <c r="G301" s="124"/>
      <c r="H301" s="124"/>
      <c r="I301" s="124"/>
      <c r="J301" s="124"/>
      <c r="K301" s="124"/>
      <c r="L301" s="124"/>
      <c r="M301" s="124"/>
    </row>
    <row r="302" spans="4:13">
      <c r="D302" s="124"/>
      <c r="E302" s="153"/>
      <c r="F302" s="154"/>
      <c r="G302" s="124"/>
      <c r="H302" s="124"/>
      <c r="I302" s="124"/>
      <c r="J302" s="124"/>
      <c r="K302" s="124"/>
      <c r="L302" s="124"/>
      <c r="M302" s="124"/>
    </row>
    <row r="303" spans="4:13">
      <c r="D303" s="124"/>
      <c r="E303" s="153"/>
      <c r="F303" s="154"/>
      <c r="G303" s="124"/>
      <c r="H303" s="124"/>
      <c r="I303" s="124"/>
      <c r="J303" s="124"/>
      <c r="K303" s="124"/>
      <c r="L303" s="124"/>
      <c r="M303" s="124"/>
    </row>
    <row r="304" spans="4:13">
      <c r="D304" s="124"/>
      <c r="E304" s="153"/>
      <c r="F304" s="154"/>
      <c r="G304" s="124"/>
      <c r="H304" s="124"/>
      <c r="I304" s="124"/>
      <c r="J304" s="124"/>
      <c r="K304" s="124"/>
      <c r="L304" s="124"/>
      <c r="M304" s="124"/>
    </row>
    <row r="305" spans="4:13">
      <c r="D305" s="124"/>
      <c r="E305" s="153"/>
      <c r="F305" s="154"/>
      <c r="G305" s="124"/>
      <c r="H305" s="124"/>
      <c r="I305" s="124"/>
      <c r="J305" s="124"/>
      <c r="K305" s="124"/>
      <c r="L305" s="124"/>
      <c r="M305" s="124"/>
    </row>
    <row r="306" spans="4:13">
      <c r="D306" s="124"/>
      <c r="E306" s="153"/>
      <c r="F306" s="154"/>
      <c r="G306" s="124"/>
      <c r="H306" s="124"/>
      <c r="I306" s="124"/>
      <c r="J306" s="124"/>
      <c r="K306" s="124"/>
      <c r="L306" s="124"/>
      <c r="M306" s="124"/>
    </row>
    <row r="307" spans="4:13">
      <c r="D307" s="124"/>
      <c r="E307" s="153"/>
      <c r="F307" s="154"/>
      <c r="G307" s="124"/>
      <c r="H307" s="124"/>
      <c r="I307" s="124"/>
      <c r="J307" s="124"/>
      <c r="K307" s="124"/>
      <c r="L307" s="124"/>
      <c r="M307" s="124"/>
    </row>
    <row r="308" spans="4:13">
      <c r="D308" s="124"/>
      <c r="E308" s="153"/>
      <c r="F308" s="154"/>
      <c r="G308" s="124"/>
      <c r="H308" s="124"/>
      <c r="I308" s="124"/>
      <c r="J308" s="124"/>
      <c r="K308" s="124"/>
      <c r="L308" s="124"/>
      <c r="M308" s="124"/>
    </row>
    <row r="309" spans="4:13">
      <c r="D309" s="124"/>
      <c r="E309" s="153"/>
      <c r="F309" s="154"/>
      <c r="G309" s="124"/>
      <c r="H309" s="124"/>
      <c r="I309" s="124"/>
      <c r="J309" s="124"/>
      <c r="K309" s="124"/>
      <c r="L309" s="124"/>
      <c r="M309" s="124"/>
    </row>
    <row r="310" spans="4:13">
      <c r="D310" s="124"/>
      <c r="E310" s="153"/>
      <c r="F310" s="154"/>
      <c r="G310" s="124"/>
      <c r="H310" s="124"/>
      <c r="I310" s="124"/>
      <c r="J310" s="124"/>
      <c r="K310" s="124"/>
      <c r="L310" s="124"/>
      <c r="M310" s="124"/>
    </row>
    <row r="311" spans="4:13">
      <c r="D311" s="124"/>
      <c r="E311" s="153"/>
      <c r="F311" s="154"/>
      <c r="G311" s="124"/>
      <c r="H311" s="124"/>
      <c r="I311" s="124"/>
      <c r="J311" s="124"/>
      <c r="K311" s="124"/>
      <c r="L311" s="124"/>
      <c r="M311" s="124"/>
    </row>
    <row r="312" spans="4:13">
      <c r="D312" s="124"/>
      <c r="E312" s="153"/>
      <c r="F312" s="154"/>
      <c r="G312" s="124"/>
      <c r="H312" s="124"/>
      <c r="I312" s="124"/>
      <c r="J312" s="124"/>
      <c r="K312" s="124"/>
      <c r="L312" s="124"/>
      <c r="M312" s="124"/>
    </row>
    <row r="313" spans="4:13">
      <c r="D313" s="124"/>
      <c r="E313" s="153"/>
      <c r="F313" s="154"/>
      <c r="G313" s="124"/>
      <c r="H313" s="124"/>
      <c r="I313" s="124"/>
      <c r="J313" s="124"/>
      <c r="K313" s="124"/>
      <c r="L313" s="124"/>
      <c r="M313" s="124"/>
    </row>
    <row r="314" spans="4:13">
      <c r="D314" s="124"/>
      <c r="E314" s="153"/>
      <c r="F314" s="154"/>
      <c r="G314" s="124"/>
      <c r="H314" s="124"/>
      <c r="I314" s="124"/>
      <c r="J314" s="124"/>
      <c r="K314" s="124"/>
      <c r="L314" s="124"/>
      <c r="M314" s="124"/>
    </row>
    <row r="315" spans="4:13">
      <c r="D315" s="124"/>
      <c r="E315" s="153"/>
      <c r="F315" s="154"/>
      <c r="G315" s="124"/>
      <c r="H315" s="124"/>
      <c r="I315" s="124"/>
      <c r="J315" s="124"/>
      <c r="K315" s="124"/>
      <c r="L315" s="124"/>
      <c r="M315" s="124"/>
    </row>
    <row r="316" spans="4:13">
      <c r="D316" s="124"/>
      <c r="E316" s="153"/>
      <c r="F316" s="154"/>
      <c r="G316" s="124"/>
      <c r="H316" s="124"/>
      <c r="I316" s="124"/>
      <c r="J316" s="124"/>
      <c r="K316" s="124"/>
      <c r="L316" s="124"/>
      <c r="M316" s="124"/>
    </row>
    <row r="317" spans="4:13">
      <c r="D317" s="124"/>
      <c r="E317" s="153"/>
      <c r="F317" s="154"/>
      <c r="G317" s="124"/>
      <c r="H317" s="124"/>
      <c r="I317" s="124"/>
      <c r="J317" s="124"/>
      <c r="K317" s="124"/>
      <c r="L317" s="124"/>
      <c r="M317" s="124"/>
    </row>
    <row r="318" spans="4:13">
      <c r="D318" s="124"/>
      <c r="E318" s="153"/>
      <c r="F318" s="154"/>
      <c r="G318" s="124"/>
      <c r="H318" s="124"/>
      <c r="I318" s="124"/>
      <c r="J318" s="124"/>
      <c r="K318" s="124"/>
      <c r="L318" s="124"/>
      <c r="M318" s="124"/>
    </row>
    <row r="319" spans="4:13">
      <c r="D319" s="124"/>
      <c r="E319" s="153"/>
      <c r="F319" s="154"/>
      <c r="G319" s="124"/>
      <c r="H319" s="124"/>
      <c r="I319" s="124"/>
      <c r="J319" s="124"/>
      <c r="K319" s="124"/>
      <c r="L319" s="124"/>
      <c r="M319" s="124"/>
    </row>
    <row r="320" spans="4:13">
      <c r="D320" s="124"/>
      <c r="E320" s="153"/>
      <c r="F320" s="154"/>
      <c r="G320" s="124"/>
      <c r="H320" s="124"/>
      <c r="I320" s="124"/>
      <c r="J320" s="124"/>
      <c r="K320" s="124"/>
      <c r="L320" s="124"/>
      <c r="M320" s="124"/>
    </row>
    <row r="321" spans="4:13">
      <c r="D321" s="124"/>
      <c r="E321" s="153"/>
      <c r="F321" s="154"/>
      <c r="G321" s="124"/>
      <c r="H321" s="124"/>
      <c r="I321" s="124"/>
      <c r="J321" s="124"/>
      <c r="K321" s="124"/>
      <c r="L321" s="124"/>
      <c r="M321" s="124"/>
    </row>
    <row r="322" spans="4:13">
      <c r="D322" s="124"/>
      <c r="E322" s="153"/>
      <c r="F322" s="154"/>
      <c r="G322" s="124"/>
      <c r="H322" s="124"/>
      <c r="I322" s="124"/>
      <c r="J322" s="124"/>
      <c r="K322" s="124"/>
      <c r="L322" s="124"/>
      <c r="M322" s="124"/>
    </row>
    <row r="323" spans="4:13">
      <c r="D323" s="124"/>
      <c r="E323" s="153"/>
      <c r="F323" s="154"/>
      <c r="G323" s="124"/>
      <c r="H323" s="124"/>
      <c r="I323" s="124"/>
      <c r="J323" s="124"/>
      <c r="K323" s="124"/>
      <c r="L323" s="124"/>
      <c r="M323" s="124"/>
    </row>
    <row r="324" spans="4:13">
      <c r="D324" s="124"/>
      <c r="E324" s="153"/>
      <c r="F324" s="154"/>
      <c r="G324" s="124"/>
      <c r="H324" s="124"/>
      <c r="I324" s="124"/>
      <c r="J324" s="124"/>
      <c r="K324" s="124"/>
      <c r="L324" s="124"/>
      <c r="M324" s="124"/>
    </row>
    <row r="325" spans="4:13">
      <c r="D325" s="124"/>
      <c r="E325" s="153"/>
      <c r="F325" s="154"/>
      <c r="G325" s="124"/>
      <c r="H325" s="124"/>
      <c r="I325" s="124"/>
      <c r="J325" s="124"/>
      <c r="K325" s="124"/>
      <c r="L325" s="124"/>
      <c r="M325" s="124"/>
    </row>
    <row r="326" spans="4:13">
      <c r="D326" s="124"/>
      <c r="E326" s="153"/>
      <c r="F326" s="154"/>
      <c r="G326" s="124"/>
      <c r="H326" s="124"/>
      <c r="I326" s="124"/>
      <c r="J326" s="124"/>
      <c r="K326" s="124"/>
      <c r="L326" s="124"/>
      <c r="M326" s="124"/>
    </row>
    <row r="327" spans="4:13">
      <c r="D327" s="124"/>
      <c r="E327" s="153"/>
      <c r="F327" s="154"/>
      <c r="G327" s="124"/>
      <c r="H327" s="124"/>
      <c r="I327" s="124"/>
      <c r="J327" s="124"/>
      <c r="K327" s="124"/>
      <c r="L327" s="124"/>
      <c r="M327" s="124"/>
    </row>
    <row r="328" spans="4:13">
      <c r="D328" s="124"/>
      <c r="E328" s="153"/>
      <c r="F328" s="154"/>
      <c r="G328" s="124"/>
      <c r="H328" s="124"/>
      <c r="I328" s="124"/>
      <c r="J328" s="124"/>
      <c r="K328" s="124"/>
      <c r="L328" s="124"/>
      <c r="M328" s="124"/>
    </row>
    <row r="329" spans="4:13">
      <c r="D329" s="124"/>
      <c r="E329" s="153"/>
      <c r="F329" s="154"/>
      <c r="G329" s="124"/>
      <c r="H329" s="124"/>
      <c r="I329" s="124"/>
      <c r="J329" s="124"/>
      <c r="K329" s="124"/>
      <c r="L329" s="124"/>
      <c r="M329" s="124"/>
    </row>
    <row r="330" spans="4:13">
      <c r="D330" s="124"/>
      <c r="E330" s="153"/>
      <c r="F330" s="154"/>
      <c r="G330" s="124"/>
      <c r="H330" s="124"/>
      <c r="I330" s="124"/>
      <c r="J330" s="124"/>
      <c r="K330" s="124"/>
      <c r="L330" s="124"/>
      <c r="M330" s="124"/>
    </row>
    <row r="331" spans="4:13">
      <c r="D331" s="124"/>
      <c r="E331" s="153"/>
      <c r="F331" s="154"/>
      <c r="G331" s="124"/>
      <c r="H331" s="124"/>
      <c r="I331" s="124"/>
      <c r="J331" s="124"/>
      <c r="K331" s="124"/>
      <c r="L331" s="124"/>
      <c r="M331" s="124"/>
    </row>
    <row r="332" spans="4:13">
      <c r="D332" s="124"/>
      <c r="E332" s="153"/>
      <c r="F332" s="154"/>
      <c r="G332" s="124"/>
      <c r="H332" s="124"/>
      <c r="I332" s="124"/>
      <c r="J332" s="124"/>
      <c r="K332" s="124"/>
      <c r="L332" s="124"/>
      <c r="M332" s="124"/>
    </row>
    <row r="333" spans="4:13">
      <c r="D333" s="124"/>
      <c r="E333" s="153"/>
      <c r="F333" s="154"/>
      <c r="G333" s="124"/>
      <c r="H333" s="124"/>
      <c r="I333" s="124"/>
      <c r="J333" s="124"/>
      <c r="K333" s="124"/>
      <c r="L333" s="124"/>
      <c r="M333" s="124"/>
    </row>
    <row r="334" spans="4:13">
      <c r="D334" s="124"/>
      <c r="E334" s="153"/>
      <c r="F334" s="154"/>
      <c r="G334" s="124"/>
      <c r="H334" s="124"/>
      <c r="I334" s="124"/>
      <c r="J334" s="124"/>
      <c r="K334" s="124"/>
      <c r="L334" s="124"/>
      <c r="M334" s="124"/>
    </row>
    <row r="335" spans="4:13">
      <c r="D335" s="124"/>
      <c r="E335" s="153"/>
      <c r="F335" s="154"/>
      <c r="G335" s="124"/>
      <c r="H335" s="124"/>
      <c r="I335" s="124"/>
      <c r="J335" s="124"/>
      <c r="K335" s="124"/>
      <c r="L335" s="124"/>
      <c r="M335" s="124"/>
    </row>
    <row r="336" spans="4:13">
      <c r="D336" s="124"/>
      <c r="E336" s="153"/>
      <c r="F336" s="154"/>
      <c r="G336" s="124"/>
      <c r="H336" s="124"/>
      <c r="I336" s="124"/>
      <c r="J336" s="124"/>
      <c r="K336" s="124"/>
      <c r="L336" s="124"/>
      <c r="M336" s="124"/>
    </row>
    <row r="337" spans="4:13">
      <c r="D337" s="124"/>
      <c r="E337" s="153"/>
      <c r="F337" s="154"/>
      <c r="G337" s="124"/>
      <c r="H337" s="124"/>
      <c r="I337" s="124"/>
      <c r="J337" s="124"/>
      <c r="K337" s="124"/>
      <c r="L337" s="124"/>
      <c r="M337" s="124"/>
    </row>
    <row r="338" spans="4:13">
      <c r="D338" s="124"/>
      <c r="E338" s="153"/>
      <c r="F338" s="154"/>
      <c r="G338" s="124"/>
      <c r="H338" s="124"/>
      <c r="I338" s="124"/>
      <c r="J338" s="124"/>
      <c r="K338" s="124"/>
      <c r="L338" s="124"/>
      <c r="M338" s="124"/>
    </row>
    <row r="339" spans="4:13">
      <c r="D339" s="124"/>
      <c r="E339" s="153"/>
      <c r="F339" s="154"/>
      <c r="G339" s="124"/>
      <c r="H339" s="124"/>
      <c r="I339" s="124"/>
      <c r="J339" s="124"/>
      <c r="K339" s="124"/>
      <c r="L339" s="124"/>
      <c r="M339" s="124"/>
    </row>
    <row r="340" spans="4:13">
      <c r="D340" s="124"/>
      <c r="E340" s="153"/>
      <c r="F340" s="154"/>
      <c r="G340" s="124"/>
      <c r="H340" s="124"/>
      <c r="I340" s="124"/>
      <c r="J340" s="124"/>
      <c r="K340" s="124"/>
      <c r="L340" s="124"/>
      <c r="M340" s="124"/>
    </row>
    <row r="341" spans="4:13">
      <c r="D341" s="124"/>
      <c r="E341" s="153"/>
      <c r="F341" s="154"/>
      <c r="G341" s="124"/>
      <c r="H341" s="124"/>
      <c r="I341" s="124"/>
      <c r="J341" s="124"/>
      <c r="K341" s="124"/>
      <c r="L341" s="124"/>
      <c r="M341" s="124"/>
    </row>
    <row r="342" spans="4:13">
      <c r="D342" s="124"/>
      <c r="E342" s="153"/>
      <c r="F342" s="154"/>
      <c r="G342" s="124"/>
      <c r="H342" s="124"/>
      <c r="I342" s="124"/>
      <c r="J342" s="124"/>
      <c r="K342" s="124"/>
      <c r="L342" s="124"/>
      <c r="M342" s="124"/>
    </row>
    <row r="343" spans="4:13">
      <c r="D343" s="124"/>
      <c r="E343" s="153"/>
      <c r="F343" s="154"/>
      <c r="G343" s="124"/>
      <c r="H343" s="124"/>
      <c r="I343" s="124"/>
      <c r="J343" s="124"/>
      <c r="K343" s="124"/>
      <c r="L343" s="124"/>
      <c r="M343" s="124"/>
    </row>
    <row r="344" spans="4:13">
      <c r="D344" s="124"/>
      <c r="E344" s="153"/>
      <c r="F344" s="154"/>
      <c r="G344" s="124"/>
      <c r="H344" s="124"/>
      <c r="I344" s="124"/>
      <c r="J344" s="124"/>
      <c r="K344" s="124"/>
      <c r="L344" s="124"/>
      <c r="M344" s="124"/>
    </row>
    <row r="345" spans="4:13">
      <c r="D345" s="124"/>
      <c r="E345" s="153"/>
      <c r="F345" s="154"/>
      <c r="G345" s="124"/>
      <c r="H345" s="124"/>
      <c r="I345" s="124"/>
      <c r="J345" s="124"/>
      <c r="K345" s="124"/>
      <c r="L345" s="124"/>
      <c r="M345" s="124"/>
    </row>
    <row r="346" spans="4:13">
      <c r="D346" s="124"/>
      <c r="E346" s="153"/>
      <c r="F346" s="154"/>
      <c r="G346" s="124"/>
      <c r="H346" s="124"/>
      <c r="I346" s="124"/>
      <c r="J346" s="124"/>
      <c r="K346" s="124"/>
      <c r="L346" s="124"/>
      <c r="M346" s="124"/>
    </row>
    <row r="347" spans="4:13">
      <c r="D347" s="124"/>
      <c r="E347" s="153"/>
      <c r="F347" s="154"/>
      <c r="G347" s="124"/>
      <c r="H347" s="124"/>
      <c r="I347" s="124"/>
      <c r="J347" s="124"/>
      <c r="K347" s="124"/>
      <c r="L347" s="124"/>
      <c r="M347" s="124"/>
    </row>
    <row r="348" spans="4:13">
      <c r="D348" s="124"/>
      <c r="E348" s="153"/>
      <c r="F348" s="154"/>
      <c r="G348" s="124"/>
      <c r="H348" s="124"/>
      <c r="I348" s="124"/>
      <c r="J348" s="124"/>
      <c r="K348" s="124"/>
      <c r="L348" s="124"/>
      <c r="M348" s="124"/>
    </row>
    <row r="349" spans="4:13">
      <c r="D349" s="124"/>
      <c r="E349" s="153"/>
      <c r="F349" s="154"/>
      <c r="G349" s="124"/>
      <c r="H349" s="124"/>
      <c r="I349" s="124"/>
      <c r="J349" s="124"/>
      <c r="K349" s="124"/>
      <c r="L349" s="124"/>
      <c r="M349" s="124"/>
    </row>
    <row r="350" spans="4:13">
      <c r="D350" s="124"/>
      <c r="E350" s="153"/>
      <c r="F350" s="154"/>
      <c r="G350" s="124"/>
      <c r="H350" s="124"/>
      <c r="I350" s="124"/>
      <c r="J350" s="124"/>
      <c r="K350" s="124"/>
      <c r="L350" s="124"/>
      <c r="M350" s="124"/>
    </row>
    <row r="351" spans="4:13">
      <c r="D351" s="124"/>
      <c r="E351" s="153"/>
      <c r="F351" s="154"/>
      <c r="G351" s="124"/>
      <c r="H351" s="124"/>
      <c r="I351" s="124"/>
      <c r="J351" s="124"/>
      <c r="K351" s="124"/>
      <c r="L351" s="124"/>
      <c r="M351" s="124"/>
    </row>
    <row r="352" spans="4:13">
      <c r="D352" s="124"/>
      <c r="E352" s="153"/>
      <c r="F352" s="154"/>
      <c r="G352" s="124"/>
      <c r="H352" s="124"/>
      <c r="I352" s="124"/>
      <c r="J352" s="124"/>
      <c r="K352" s="124"/>
      <c r="L352" s="124"/>
      <c r="M352" s="124"/>
    </row>
    <row r="353" spans="4:13">
      <c r="D353" s="124"/>
      <c r="E353" s="153"/>
      <c r="F353" s="154"/>
      <c r="G353" s="124"/>
      <c r="H353" s="124"/>
      <c r="I353" s="124"/>
      <c r="J353" s="124"/>
      <c r="K353" s="124"/>
      <c r="L353" s="124"/>
      <c r="M353" s="124"/>
    </row>
    <row r="354" spans="4:13">
      <c r="D354" s="124"/>
      <c r="E354" s="153"/>
      <c r="F354" s="154"/>
      <c r="G354" s="124"/>
      <c r="H354" s="124"/>
      <c r="I354" s="124"/>
      <c r="J354" s="124"/>
      <c r="K354" s="124"/>
      <c r="L354" s="124"/>
      <c r="M354" s="124"/>
    </row>
    <row r="355" spans="4:13">
      <c r="D355" s="124"/>
      <c r="E355" s="153"/>
      <c r="F355" s="154"/>
      <c r="G355" s="124"/>
      <c r="H355" s="124"/>
      <c r="I355" s="124"/>
      <c r="J355" s="124"/>
      <c r="K355" s="124"/>
      <c r="L355" s="124"/>
      <c r="M355" s="124"/>
    </row>
    <row r="356" spans="4:13">
      <c r="D356" s="124"/>
      <c r="E356" s="153"/>
      <c r="F356" s="154"/>
      <c r="G356" s="124"/>
      <c r="H356" s="124"/>
      <c r="I356" s="124"/>
      <c r="J356" s="124"/>
      <c r="K356" s="124"/>
      <c r="L356" s="124"/>
      <c r="M356" s="124"/>
    </row>
    <row r="357" spans="4:13">
      <c r="D357" s="124"/>
      <c r="E357" s="153"/>
      <c r="F357" s="154"/>
      <c r="G357" s="124"/>
      <c r="H357" s="124"/>
      <c r="I357" s="124"/>
      <c r="J357" s="124"/>
      <c r="K357" s="124"/>
      <c r="L357" s="124"/>
      <c r="M357" s="124"/>
    </row>
    <row r="358" spans="4:13">
      <c r="D358" s="124"/>
      <c r="E358" s="153"/>
      <c r="F358" s="154"/>
      <c r="G358" s="124"/>
      <c r="H358" s="124"/>
      <c r="I358" s="124"/>
      <c r="J358" s="124"/>
      <c r="K358" s="124"/>
      <c r="L358" s="124"/>
      <c r="M358" s="124"/>
    </row>
    <row r="359" spans="4:13">
      <c r="D359" s="124"/>
      <c r="E359" s="153"/>
      <c r="F359" s="154"/>
      <c r="G359" s="124"/>
      <c r="H359" s="124"/>
      <c r="I359" s="124"/>
      <c r="J359" s="124"/>
      <c r="K359" s="124"/>
      <c r="L359" s="124"/>
      <c r="M359" s="124"/>
    </row>
    <row r="360" spans="4:13">
      <c r="D360" s="124"/>
      <c r="E360" s="153"/>
      <c r="F360" s="154"/>
      <c r="G360" s="124"/>
      <c r="H360" s="124"/>
      <c r="I360" s="124"/>
      <c r="J360" s="124"/>
      <c r="K360" s="124"/>
      <c r="L360" s="124"/>
      <c r="M360" s="124"/>
    </row>
    <row r="361" spans="4:13">
      <c r="D361" s="124"/>
      <c r="E361" s="153"/>
      <c r="F361" s="154"/>
      <c r="G361" s="124"/>
      <c r="H361" s="124"/>
      <c r="I361" s="124"/>
      <c r="J361" s="124"/>
      <c r="K361" s="124"/>
      <c r="L361" s="124"/>
      <c r="M361" s="124"/>
    </row>
    <row r="362" spans="4:13">
      <c r="D362" s="124"/>
      <c r="E362" s="153"/>
      <c r="F362" s="154"/>
      <c r="G362" s="124"/>
      <c r="H362" s="124"/>
      <c r="I362" s="124"/>
      <c r="J362" s="124"/>
      <c r="K362" s="124"/>
      <c r="L362" s="124"/>
      <c r="M362" s="124"/>
    </row>
    <row r="363" spans="4:13">
      <c r="D363" s="124"/>
      <c r="E363" s="153"/>
      <c r="F363" s="154"/>
      <c r="G363" s="124"/>
      <c r="H363" s="124"/>
      <c r="I363" s="124"/>
      <c r="J363" s="124"/>
      <c r="K363" s="124"/>
      <c r="L363" s="124"/>
      <c r="M363" s="124"/>
    </row>
    <row r="364" spans="4:13">
      <c r="D364" s="124"/>
      <c r="E364" s="153"/>
      <c r="F364" s="154"/>
      <c r="G364" s="124"/>
      <c r="H364" s="124"/>
      <c r="I364" s="124"/>
      <c r="J364" s="124"/>
      <c r="K364" s="124"/>
      <c r="L364" s="124"/>
      <c r="M364" s="124"/>
    </row>
    <row r="365" spans="4:13">
      <c r="D365" s="124"/>
      <c r="E365" s="153"/>
      <c r="F365" s="154"/>
      <c r="G365" s="124"/>
      <c r="H365" s="124"/>
      <c r="I365" s="124"/>
      <c r="J365" s="124"/>
      <c r="K365" s="124"/>
      <c r="L365" s="124"/>
      <c r="M365" s="124"/>
    </row>
    <row r="366" spans="4:13">
      <c r="D366" s="124"/>
      <c r="E366" s="153"/>
      <c r="F366" s="154"/>
      <c r="G366" s="124"/>
      <c r="H366" s="124"/>
      <c r="I366" s="124"/>
      <c r="J366" s="124"/>
      <c r="K366" s="124"/>
      <c r="L366" s="124"/>
      <c r="M366" s="124"/>
    </row>
    <row r="367" spans="4:13">
      <c r="D367" s="124"/>
      <c r="E367" s="153"/>
      <c r="F367" s="154"/>
      <c r="G367" s="124"/>
      <c r="H367" s="124"/>
      <c r="I367" s="124"/>
      <c r="J367" s="124"/>
      <c r="K367" s="124"/>
      <c r="L367" s="124"/>
      <c r="M367" s="124"/>
    </row>
    <row r="368" spans="4:13">
      <c r="D368" s="124"/>
      <c r="E368" s="153"/>
      <c r="F368" s="154"/>
      <c r="G368" s="124"/>
      <c r="H368" s="124"/>
      <c r="I368" s="124"/>
      <c r="J368" s="124"/>
      <c r="K368" s="124"/>
      <c r="L368" s="124"/>
      <c r="M368" s="124"/>
    </row>
    <row r="369" spans="4:13">
      <c r="D369" s="124"/>
      <c r="E369" s="153"/>
      <c r="F369" s="154"/>
      <c r="G369" s="124"/>
      <c r="H369" s="124"/>
      <c r="I369" s="124"/>
      <c r="J369" s="124"/>
      <c r="K369" s="124"/>
      <c r="L369" s="124"/>
      <c r="M369" s="124"/>
    </row>
    <row r="370" spans="4:13">
      <c r="D370" s="124"/>
      <c r="E370" s="153"/>
      <c r="F370" s="154"/>
      <c r="G370" s="124"/>
      <c r="H370" s="124"/>
      <c r="I370" s="124"/>
      <c r="J370" s="124"/>
      <c r="K370" s="124"/>
      <c r="L370" s="124"/>
      <c r="M370" s="124"/>
    </row>
    <row r="371" spans="4:13">
      <c r="D371" s="124"/>
      <c r="E371" s="153"/>
      <c r="F371" s="154"/>
      <c r="G371" s="124"/>
      <c r="H371" s="124"/>
      <c r="I371" s="124"/>
      <c r="J371" s="124"/>
      <c r="K371" s="124"/>
      <c r="L371" s="124"/>
      <c r="M371" s="124"/>
    </row>
    <row r="372" spans="4:13">
      <c r="D372" s="124"/>
      <c r="E372" s="153"/>
      <c r="F372" s="154"/>
      <c r="G372" s="124"/>
      <c r="H372" s="124"/>
      <c r="I372" s="124"/>
      <c r="J372" s="124"/>
      <c r="K372" s="124"/>
      <c r="L372" s="124"/>
      <c r="M372" s="124"/>
    </row>
    <row r="373" spans="4:13">
      <c r="D373" s="124"/>
      <c r="E373" s="153"/>
      <c r="F373" s="154"/>
      <c r="G373" s="124"/>
      <c r="H373" s="124"/>
      <c r="I373" s="124"/>
      <c r="J373" s="124"/>
      <c r="K373" s="124"/>
      <c r="L373" s="124"/>
      <c r="M373" s="124"/>
    </row>
    <row r="374" spans="4:13">
      <c r="D374" s="124"/>
      <c r="E374" s="153"/>
      <c r="F374" s="154"/>
      <c r="G374" s="124"/>
      <c r="H374" s="124"/>
      <c r="I374" s="124"/>
      <c r="J374" s="124"/>
      <c r="K374" s="124"/>
      <c r="L374" s="124"/>
      <c r="M374" s="124"/>
    </row>
    <row r="375" spans="4:13">
      <c r="D375" s="124"/>
      <c r="E375" s="153"/>
      <c r="F375" s="154"/>
      <c r="G375" s="124"/>
      <c r="H375" s="124"/>
      <c r="I375" s="124"/>
      <c r="J375" s="124"/>
      <c r="K375" s="124"/>
      <c r="L375" s="124"/>
      <c r="M375" s="124"/>
    </row>
    <row r="376" spans="4:13">
      <c r="D376" s="124"/>
      <c r="E376" s="153"/>
      <c r="F376" s="154"/>
      <c r="G376" s="124"/>
      <c r="H376" s="124"/>
      <c r="I376" s="124"/>
      <c r="J376" s="124"/>
      <c r="K376" s="124"/>
      <c r="L376" s="124"/>
      <c r="M376" s="124"/>
    </row>
    <row r="377" spans="4:13">
      <c r="D377" s="124"/>
      <c r="E377" s="153"/>
      <c r="F377" s="154"/>
      <c r="G377" s="124"/>
      <c r="H377" s="124"/>
      <c r="I377" s="124"/>
      <c r="J377" s="124"/>
      <c r="K377" s="124"/>
      <c r="L377" s="124"/>
      <c r="M377" s="124"/>
    </row>
    <row r="378" spans="4:13">
      <c r="D378" s="124"/>
      <c r="E378" s="153"/>
      <c r="F378" s="154"/>
      <c r="G378" s="124"/>
      <c r="H378" s="124"/>
      <c r="I378" s="124"/>
      <c r="J378" s="124"/>
      <c r="K378" s="124"/>
      <c r="L378" s="124"/>
      <c r="M378" s="124"/>
    </row>
    <row r="379" spans="4:13">
      <c r="D379" s="124"/>
      <c r="E379" s="153"/>
      <c r="F379" s="154"/>
      <c r="G379" s="124"/>
      <c r="H379" s="124"/>
      <c r="I379" s="124"/>
      <c r="J379" s="124"/>
      <c r="K379" s="124"/>
      <c r="L379" s="124"/>
      <c r="M379" s="124"/>
    </row>
    <row r="380" spans="4:13">
      <c r="D380" s="124"/>
      <c r="E380" s="153"/>
      <c r="F380" s="154"/>
      <c r="G380" s="124"/>
      <c r="H380" s="124"/>
      <c r="I380" s="124"/>
      <c r="J380" s="124"/>
      <c r="K380" s="124"/>
      <c r="L380" s="124"/>
      <c r="M380" s="124"/>
    </row>
    <row r="381" spans="4:13">
      <c r="D381" s="124"/>
      <c r="E381" s="153"/>
      <c r="F381" s="154"/>
      <c r="G381" s="124"/>
      <c r="H381" s="124"/>
      <c r="I381" s="124"/>
      <c r="J381" s="124"/>
      <c r="K381" s="124"/>
      <c r="L381" s="124"/>
      <c r="M381" s="124"/>
    </row>
    <row r="382" spans="4:13">
      <c r="D382" s="124"/>
      <c r="E382" s="153"/>
      <c r="F382" s="154"/>
      <c r="G382" s="124"/>
      <c r="H382" s="124"/>
      <c r="I382" s="124"/>
      <c r="J382" s="124"/>
      <c r="K382" s="124"/>
      <c r="L382" s="124"/>
      <c r="M382" s="124"/>
    </row>
    <row r="383" spans="4:13">
      <c r="D383" s="124"/>
      <c r="E383" s="153"/>
      <c r="F383" s="154"/>
      <c r="G383" s="124"/>
      <c r="H383" s="124"/>
      <c r="I383" s="124"/>
      <c r="J383" s="124"/>
      <c r="K383" s="124"/>
      <c r="L383" s="124"/>
      <c r="M383" s="124"/>
    </row>
    <row r="384" spans="4:13">
      <c r="D384" s="124"/>
      <c r="E384" s="153"/>
      <c r="F384" s="154"/>
      <c r="G384" s="124"/>
      <c r="H384" s="124"/>
      <c r="I384" s="124"/>
      <c r="J384" s="124"/>
      <c r="K384" s="124"/>
      <c r="L384" s="124"/>
      <c r="M384" s="124"/>
    </row>
    <row r="385" spans="4:13">
      <c r="D385" s="124"/>
      <c r="E385" s="153"/>
      <c r="F385" s="154"/>
      <c r="G385" s="124"/>
      <c r="H385" s="124"/>
      <c r="I385" s="124"/>
      <c r="J385" s="124"/>
      <c r="K385" s="124"/>
      <c r="L385" s="124"/>
      <c r="M385" s="124"/>
    </row>
    <row r="386" spans="4:13">
      <c r="D386" s="124"/>
      <c r="E386" s="153"/>
      <c r="F386" s="154"/>
      <c r="G386" s="124"/>
      <c r="H386" s="124"/>
      <c r="I386" s="124"/>
      <c r="J386" s="124"/>
      <c r="K386" s="124"/>
      <c r="L386" s="124"/>
      <c r="M386" s="124"/>
    </row>
    <row r="387" spans="4:13">
      <c r="D387" s="124"/>
      <c r="E387" s="153"/>
      <c r="F387" s="154"/>
      <c r="G387" s="124"/>
      <c r="H387" s="124"/>
      <c r="I387" s="124"/>
      <c r="J387" s="124"/>
      <c r="K387" s="124"/>
      <c r="L387" s="124"/>
      <c r="M387" s="124"/>
    </row>
    <row r="388" spans="4:13">
      <c r="D388" s="124"/>
      <c r="E388" s="153"/>
      <c r="F388" s="154"/>
      <c r="G388" s="124"/>
      <c r="H388" s="124"/>
      <c r="I388" s="124"/>
      <c r="J388" s="124"/>
      <c r="K388" s="124"/>
      <c r="L388" s="124"/>
      <c r="M388" s="124"/>
    </row>
    <row r="389" spans="4:13">
      <c r="D389" s="124"/>
      <c r="E389" s="153"/>
      <c r="F389" s="154"/>
      <c r="G389" s="124"/>
      <c r="H389" s="124"/>
      <c r="I389" s="124"/>
      <c r="J389" s="124"/>
      <c r="K389" s="124"/>
      <c r="L389" s="124"/>
      <c r="M389" s="124"/>
    </row>
    <row r="390" spans="4:13">
      <c r="D390" s="124"/>
      <c r="E390" s="153"/>
      <c r="F390" s="154"/>
      <c r="G390" s="124"/>
      <c r="H390" s="124"/>
      <c r="I390" s="124"/>
      <c r="J390" s="124"/>
      <c r="K390" s="124"/>
      <c r="L390" s="124"/>
      <c r="M390" s="124"/>
    </row>
    <row r="391" spans="4:13">
      <c r="D391" s="124"/>
      <c r="E391" s="153"/>
      <c r="F391" s="154"/>
      <c r="G391" s="124"/>
      <c r="H391" s="124"/>
      <c r="I391" s="124"/>
      <c r="J391" s="124"/>
      <c r="K391" s="124"/>
      <c r="L391" s="124"/>
      <c r="M391" s="124"/>
    </row>
    <row r="392" spans="4:13">
      <c r="D392" s="124"/>
      <c r="E392" s="153"/>
      <c r="F392" s="154"/>
      <c r="G392" s="124"/>
      <c r="H392" s="124"/>
      <c r="I392" s="124"/>
      <c r="J392" s="124"/>
      <c r="K392" s="124"/>
      <c r="L392" s="124"/>
      <c r="M392" s="124"/>
    </row>
    <row r="393" spans="4:13">
      <c r="D393" s="124"/>
      <c r="E393" s="153"/>
      <c r="F393" s="154"/>
      <c r="G393" s="124"/>
      <c r="H393" s="124"/>
      <c r="I393" s="124"/>
      <c r="J393" s="124"/>
      <c r="K393" s="124"/>
      <c r="L393" s="124"/>
      <c r="M393" s="124"/>
    </row>
    <row r="394" spans="4:13">
      <c r="D394" s="124"/>
      <c r="E394" s="153"/>
      <c r="F394" s="154"/>
      <c r="G394" s="124"/>
      <c r="H394" s="124"/>
      <c r="I394" s="124"/>
      <c r="J394" s="124"/>
      <c r="K394" s="124"/>
      <c r="L394" s="124"/>
      <c r="M394" s="124"/>
    </row>
    <row r="395" spans="4:13">
      <c r="D395" s="124"/>
      <c r="E395" s="153"/>
      <c r="F395" s="154"/>
      <c r="G395" s="124"/>
      <c r="H395" s="124"/>
      <c r="I395" s="124"/>
      <c r="J395" s="124"/>
      <c r="K395" s="124"/>
      <c r="L395" s="124"/>
      <c r="M395" s="124"/>
    </row>
    <row r="396" spans="4:13">
      <c r="D396" s="124"/>
      <c r="E396" s="153"/>
      <c r="F396" s="154"/>
      <c r="G396" s="124"/>
      <c r="H396" s="124"/>
      <c r="I396" s="124"/>
      <c r="J396" s="124"/>
      <c r="K396" s="124"/>
      <c r="L396" s="124"/>
      <c r="M396" s="124"/>
    </row>
    <row r="397" spans="4:13">
      <c r="D397" s="124"/>
      <c r="E397" s="153"/>
      <c r="F397" s="154"/>
      <c r="G397" s="124"/>
      <c r="H397" s="124"/>
      <c r="I397" s="124"/>
      <c r="J397" s="124"/>
      <c r="K397" s="124"/>
      <c r="L397" s="124"/>
      <c r="M397" s="124"/>
    </row>
    <row r="398" spans="4:13">
      <c r="D398" s="124"/>
      <c r="E398" s="153"/>
      <c r="F398" s="154"/>
      <c r="G398" s="124"/>
      <c r="H398" s="124"/>
      <c r="I398" s="124"/>
      <c r="J398" s="124"/>
      <c r="K398" s="124"/>
      <c r="L398" s="124"/>
      <c r="M398" s="124"/>
    </row>
    <row r="399" spans="4:13">
      <c r="D399" s="124"/>
      <c r="E399" s="153"/>
      <c r="F399" s="154"/>
      <c r="G399" s="124"/>
      <c r="H399" s="124"/>
      <c r="I399" s="124"/>
      <c r="J399" s="124"/>
      <c r="K399" s="124"/>
      <c r="L399" s="124"/>
      <c r="M399" s="124"/>
    </row>
    <row r="400" spans="4:13">
      <c r="D400" s="124"/>
      <c r="E400" s="153"/>
      <c r="F400" s="154"/>
      <c r="G400" s="124"/>
      <c r="H400" s="124"/>
      <c r="I400" s="124"/>
      <c r="J400" s="124"/>
      <c r="K400" s="124"/>
      <c r="L400" s="124"/>
      <c r="M400" s="124"/>
    </row>
    <row r="401" spans="4:13">
      <c r="D401" s="124"/>
      <c r="E401" s="153"/>
      <c r="F401" s="154"/>
      <c r="G401" s="124"/>
      <c r="H401" s="124"/>
      <c r="I401" s="124"/>
      <c r="J401" s="124"/>
      <c r="K401" s="124"/>
      <c r="L401" s="124"/>
      <c r="M401" s="124"/>
    </row>
    <row r="402" spans="4:13">
      <c r="D402" s="124"/>
      <c r="E402" s="153"/>
      <c r="F402" s="154"/>
      <c r="G402" s="124"/>
      <c r="H402" s="124"/>
      <c r="I402" s="124"/>
      <c r="J402" s="124"/>
      <c r="K402" s="124"/>
      <c r="L402" s="124"/>
      <c r="M402" s="124"/>
    </row>
    <row r="403" spans="4:13">
      <c r="D403" s="124"/>
      <c r="E403" s="153"/>
      <c r="F403" s="154"/>
      <c r="G403" s="124"/>
      <c r="H403" s="124"/>
      <c r="I403" s="124"/>
      <c r="J403" s="124"/>
      <c r="K403" s="124"/>
      <c r="L403" s="124"/>
      <c r="M403" s="124"/>
    </row>
    <row r="404" spans="4:13">
      <c r="D404" s="124"/>
      <c r="E404" s="153"/>
      <c r="F404" s="154"/>
      <c r="G404" s="124"/>
      <c r="H404" s="124"/>
      <c r="I404" s="124"/>
      <c r="J404" s="124"/>
      <c r="K404" s="124"/>
      <c r="L404" s="124"/>
      <c r="M404" s="124"/>
    </row>
    <row r="405" spans="4:13">
      <c r="D405" s="124"/>
      <c r="E405" s="153"/>
      <c r="F405" s="154"/>
      <c r="G405" s="124"/>
      <c r="H405" s="124"/>
      <c r="I405" s="124"/>
      <c r="J405" s="124"/>
      <c r="K405" s="124"/>
      <c r="L405" s="124"/>
      <c r="M405" s="124"/>
    </row>
    <row r="406" spans="4:13">
      <c r="D406" s="124"/>
      <c r="E406" s="153"/>
      <c r="F406" s="154"/>
      <c r="G406" s="124"/>
      <c r="H406" s="124"/>
      <c r="I406" s="124"/>
      <c r="J406" s="124"/>
      <c r="K406" s="124"/>
      <c r="L406" s="124"/>
      <c r="M406" s="124"/>
    </row>
    <row r="407" spans="4:13">
      <c r="D407" s="124"/>
      <c r="E407" s="153"/>
      <c r="F407" s="154"/>
      <c r="G407" s="124"/>
      <c r="H407" s="124"/>
      <c r="I407" s="124"/>
      <c r="J407" s="124"/>
      <c r="K407" s="124"/>
      <c r="L407" s="124"/>
      <c r="M407" s="124"/>
    </row>
    <row r="408" spans="4:13">
      <c r="D408" s="124"/>
      <c r="E408" s="153"/>
      <c r="F408" s="154"/>
      <c r="G408" s="124"/>
      <c r="H408" s="124"/>
      <c r="I408" s="124"/>
      <c r="J408" s="124"/>
      <c r="K408" s="124"/>
      <c r="L408" s="124"/>
      <c r="M408" s="124"/>
    </row>
    <row r="409" spans="4:13">
      <c r="D409" s="124"/>
      <c r="E409" s="153"/>
      <c r="F409" s="154"/>
      <c r="G409" s="124"/>
      <c r="H409" s="124"/>
      <c r="I409" s="124"/>
      <c r="J409" s="124"/>
      <c r="K409" s="124"/>
      <c r="L409" s="124"/>
      <c r="M409" s="124"/>
    </row>
    <row r="410" spans="4:13">
      <c r="D410" s="124"/>
      <c r="E410" s="153"/>
      <c r="F410" s="154"/>
      <c r="G410" s="124"/>
      <c r="H410" s="124"/>
      <c r="I410" s="124"/>
      <c r="J410" s="124"/>
      <c r="K410" s="124"/>
      <c r="L410" s="124"/>
      <c r="M410" s="124"/>
    </row>
    <row r="411" spans="4:13">
      <c r="D411" s="124"/>
      <c r="E411" s="153"/>
      <c r="F411" s="154"/>
      <c r="G411" s="124"/>
      <c r="H411" s="124"/>
      <c r="I411" s="124"/>
      <c r="J411" s="124"/>
      <c r="K411" s="124"/>
      <c r="L411" s="124"/>
      <c r="M411" s="124"/>
    </row>
    <row r="412" spans="4:13">
      <c r="D412" s="124"/>
      <c r="E412" s="153"/>
      <c r="F412" s="154"/>
      <c r="G412" s="124"/>
      <c r="H412" s="124"/>
      <c r="I412" s="124"/>
      <c r="J412" s="124"/>
      <c r="K412" s="124"/>
      <c r="L412" s="124"/>
      <c r="M412" s="124"/>
    </row>
    <row r="413" spans="4:13">
      <c r="D413" s="124"/>
      <c r="E413" s="153"/>
      <c r="F413" s="154"/>
      <c r="G413" s="124"/>
      <c r="H413" s="124"/>
      <c r="I413" s="124"/>
      <c r="J413" s="124"/>
      <c r="K413" s="124"/>
      <c r="L413" s="124"/>
      <c r="M413" s="124"/>
    </row>
    <row r="414" spans="4:13">
      <c r="D414" s="124"/>
      <c r="E414" s="153"/>
      <c r="F414" s="154"/>
      <c r="G414" s="124"/>
      <c r="H414" s="124"/>
      <c r="I414" s="124"/>
      <c r="J414" s="124"/>
      <c r="K414" s="124"/>
      <c r="L414" s="124"/>
      <c r="M414" s="124"/>
    </row>
    <row r="415" spans="4:13">
      <c r="D415" s="124"/>
      <c r="E415" s="153"/>
      <c r="F415" s="154"/>
      <c r="G415" s="124"/>
      <c r="H415" s="124"/>
      <c r="I415" s="124"/>
      <c r="J415" s="124"/>
      <c r="K415" s="124"/>
      <c r="L415" s="124"/>
      <c r="M415" s="124"/>
    </row>
    <row r="416" spans="4:13">
      <c r="D416" s="124"/>
      <c r="E416" s="153"/>
      <c r="F416" s="154"/>
      <c r="G416" s="124"/>
      <c r="H416" s="124"/>
      <c r="I416" s="124"/>
      <c r="J416" s="124"/>
      <c r="K416" s="124"/>
      <c r="L416" s="124"/>
      <c r="M416" s="124"/>
    </row>
    <row r="417" spans="4:13">
      <c r="D417" s="124"/>
      <c r="E417" s="153"/>
      <c r="F417" s="154"/>
      <c r="G417" s="124"/>
      <c r="H417" s="124"/>
      <c r="I417" s="124"/>
      <c r="J417" s="124"/>
      <c r="K417" s="124"/>
      <c r="L417" s="124"/>
      <c r="M417" s="124"/>
    </row>
    <row r="418" spans="4:13">
      <c r="D418" s="124"/>
      <c r="E418" s="153"/>
      <c r="F418" s="154"/>
      <c r="G418" s="124"/>
      <c r="H418" s="124"/>
      <c r="I418" s="124"/>
      <c r="J418" s="124"/>
      <c r="K418" s="124"/>
      <c r="L418" s="124"/>
      <c r="M418" s="124"/>
    </row>
    <row r="419" spans="4:13">
      <c r="D419" s="124"/>
      <c r="E419" s="153"/>
      <c r="F419" s="154"/>
      <c r="G419" s="124"/>
      <c r="H419" s="124"/>
      <c r="I419" s="124"/>
      <c r="J419" s="124"/>
      <c r="K419" s="124"/>
      <c r="L419" s="124"/>
      <c r="M419" s="124"/>
    </row>
    <row r="420" spans="4:13">
      <c r="D420" s="124"/>
      <c r="E420" s="153"/>
      <c r="F420" s="154"/>
      <c r="G420" s="124"/>
      <c r="H420" s="124"/>
      <c r="I420" s="124"/>
      <c r="J420" s="124"/>
      <c r="K420" s="124"/>
      <c r="L420" s="124"/>
      <c r="M420" s="124"/>
    </row>
    <row r="421" spans="4:13">
      <c r="D421" s="124"/>
      <c r="E421" s="153"/>
      <c r="F421" s="154"/>
      <c r="G421" s="124"/>
      <c r="H421" s="124"/>
      <c r="I421" s="124"/>
      <c r="J421" s="124"/>
      <c r="K421" s="124"/>
      <c r="L421" s="124"/>
      <c r="M421" s="124"/>
    </row>
    <row r="422" spans="4:13">
      <c r="D422" s="124"/>
      <c r="E422" s="153"/>
      <c r="F422" s="154"/>
      <c r="G422" s="124"/>
      <c r="H422" s="124"/>
      <c r="I422" s="124"/>
      <c r="J422" s="124"/>
      <c r="K422" s="124"/>
      <c r="L422" s="124"/>
      <c r="M422" s="124"/>
    </row>
    <row r="423" spans="4:13">
      <c r="D423" s="124"/>
      <c r="E423" s="153"/>
      <c r="F423" s="154"/>
      <c r="G423" s="124"/>
      <c r="H423" s="124"/>
      <c r="I423" s="124"/>
      <c r="J423" s="124"/>
      <c r="K423" s="124"/>
      <c r="L423" s="124"/>
      <c r="M423" s="124"/>
    </row>
    <row r="424" spans="4:13">
      <c r="D424" s="124"/>
      <c r="E424" s="153"/>
      <c r="F424" s="154"/>
      <c r="G424" s="124"/>
      <c r="H424" s="124"/>
      <c r="I424" s="124"/>
      <c r="J424" s="124"/>
      <c r="K424" s="124"/>
      <c r="L424" s="124"/>
      <c r="M424" s="124"/>
    </row>
    <row r="425" spans="4:13">
      <c r="D425" s="124"/>
      <c r="E425" s="153"/>
      <c r="F425" s="154"/>
      <c r="G425" s="124"/>
      <c r="H425" s="124"/>
      <c r="I425" s="124"/>
      <c r="J425" s="124"/>
      <c r="K425" s="124"/>
      <c r="L425" s="124"/>
      <c r="M425" s="124"/>
    </row>
    <row r="426" spans="4:13">
      <c r="D426" s="124"/>
      <c r="E426" s="153"/>
      <c r="F426" s="154"/>
      <c r="G426" s="124"/>
      <c r="H426" s="124"/>
      <c r="I426" s="124"/>
      <c r="J426" s="124"/>
      <c r="K426" s="124"/>
      <c r="L426" s="124"/>
      <c r="M426" s="124"/>
    </row>
    <row r="427" spans="4:13">
      <c r="D427" s="124"/>
      <c r="E427" s="153"/>
      <c r="F427" s="154"/>
      <c r="G427" s="124"/>
      <c r="H427" s="124"/>
      <c r="I427" s="124"/>
      <c r="J427" s="124"/>
      <c r="K427" s="124"/>
      <c r="L427" s="124"/>
      <c r="M427" s="124"/>
    </row>
    <row r="428" spans="4:13">
      <c r="D428" s="124"/>
      <c r="E428" s="153"/>
      <c r="F428" s="154"/>
      <c r="G428" s="124"/>
      <c r="H428" s="124"/>
      <c r="I428" s="124"/>
      <c r="J428" s="124"/>
      <c r="K428" s="124"/>
      <c r="L428" s="124"/>
      <c r="M428" s="124"/>
    </row>
    <row r="429" spans="4:13">
      <c r="D429" s="124"/>
      <c r="E429" s="153"/>
      <c r="F429" s="154"/>
      <c r="G429" s="124"/>
      <c r="H429" s="124"/>
      <c r="I429" s="124"/>
      <c r="J429" s="124"/>
      <c r="K429" s="124"/>
      <c r="L429" s="124"/>
      <c r="M429" s="124"/>
    </row>
    <row r="430" spans="4:13">
      <c r="D430" s="124"/>
      <c r="E430" s="153"/>
      <c r="F430" s="154"/>
      <c r="G430" s="124"/>
      <c r="H430" s="124"/>
      <c r="I430" s="124"/>
      <c r="J430" s="124"/>
      <c r="K430" s="124"/>
      <c r="L430" s="124"/>
      <c r="M430" s="124"/>
    </row>
    <row r="431" spans="4:13">
      <c r="D431" s="124"/>
      <c r="E431" s="153"/>
      <c r="F431" s="154"/>
      <c r="G431" s="124"/>
      <c r="H431" s="124"/>
      <c r="I431" s="124"/>
      <c r="J431" s="124"/>
      <c r="K431" s="124"/>
      <c r="L431" s="124"/>
      <c r="M431" s="124"/>
    </row>
    <row r="432" spans="4:13">
      <c r="D432" s="124"/>
      <c r="E432" s="153"/>
      <c r="F432" s="154"/>
      <c r="G432" s="124"/>
      <c r="H432" s="124"/>
      <c r="I432" s="124"/>
      <c r="J432" s="124"/>
      <c r="K432" s="124"/>
      <c r="L432" s="124"/>
      <c r="M432" s="124"/>
    </row>
    <row r="433" spans="4:13">
      <c r="D433" s="124"/>
      <c r="E433" s="153"/>
      <c r="F433" s="154"/>
      <c r="G433" s="124"/>
      <c r="H433" s="124"/>
      <c r="I433" s="124"/>
      <c r="J433" s="124"/>
      <c r="K433" s="124"/>
      <c r="L433" s="124"/>
      <c r="M433" s="124"/>
    </row>
    <row r="434" spans="4:13">
      <c r="D434" s="124"/>
      <c r="E434" s="153"/>
      <c r="F434" s="154"/>
      <c r="G434" s="124"/>
      <c r="H434" s="124"/>
      <c r="I434" s="124"/>
      <c r="J434" s="124"/>
      <c r="K434" s="124"/>
      <c r="L434" s="124"/>
      <c r="M434" s="124"/>
    </row>
    <row r="435" spans="4:13">
      <c r="D435" s="124"/>
      <c r="E435" s="153"/>
      <c r="F435" s="154"/>
      <c r="G435" s="124"/>
      <c r="H435" s="124"/>
      <c r="I435" s="124"/>
      <c r="J435" s="124"/>
      <c r="K435" s="124"/>
      <c r="L435" s="124"/>
      <c r="M435" s="124"/>
    </row>
    <row r="436" spans="4:13">
      <c r="D436" s="124"/>
      <c r="E436" s="153"/>
      <c r="F436" s="154"/>
      <c r="G436" s="124"/>
      <c r="H436" s="124"/>
      <c r="I436" s="124"/>
      <c r="J436" s="124"/>
      <c r="K436" s="124"/>
      <c r="L436" s="124"/>
      <c r="M436" s="124"/>
    </row>
    <row r="437" spans="4:13">
      <c r="D437" s="124"/>
      <c r="E437" s="153"/>
      <c r="F437" s="154"/>
      <c r="G437" s="124"/>
      <c r="H437" s="124"/>
      <c r="I437" s="124"/>
      <c r="J437" s="124"/>
      <c r="K437" s="124"/>
      <c r="L437" s="124"/>
      <c r="M437" s="124"/>
    </row>
    <row r="438" spans="4:13">
      <c r="D438" s="124"/>
      <c r="E438" s="153"/>
      <c r="F438" s="154"/>
      <c r="G438" s="124"/>
      <c r="H438" s="124"/>
      <c r="I438" s="124"/>
      <c r="J438" s="124"/>
      <c r="K438" s="124"/>
      <c r="L438" s="124"/>
      <c r="M438" s="124"/>
    </row>
    <row r="439" spans="4:13">
      <c r="D439" s="124"/>
      <c r="E439" s="153"/>
      <c r="F439" s="154"/>
      <c r="G439" s="124"/>
      <c r="H439" s="124"/>
      <c r="I439" s="124"/>
      <c r="J439" s="124"/>
      <c r="K439" s="124"/>
      <c r="L439" s="124"/>
      <c r="M439" s="124"/>
    </row>
    <row r="440" spans="4:13">
      <c r="D440" s="124"/>
      <c r="E440" s="153"/>
      <c r="F440" s="154"/>
      <c r="G440" s="124"/>
      <c r="H440" s="124"/>
      <c r="I440" s="124"/>
      <c r="J440" s="124"/>
      <c r="K440" s="124"/>
      <c r="L440" s="124"/>
      <c r="M440" s="124"/>
    </row>
    <row r="441" spans="4:13">
      <c r="D441" s="124"/>
      <c r="E441" s="153"/>
      <c r="F441" s="154"/>
      <c r="G441" s="124"/>
      <c r="H441" s="124"/>
      <c r="I441" s="124"/>
      <c r="J441" s="124"/>
      <c r="K441" s="124"/>
      <c r="L441" s="124"/>
      <c r="M441" s="124"/>
    </row>
    <row r="442" spans="4:13">
      <c r="D442" s="124"/>
      <c r="E442" s="153"/>
      <c r="F442" s="154"/>
      <c r="G442" s="124"/>
      <c r="H442" s="124"/>
      <c r="I442" s="124"/>
      <c r="J442" s="124"/>
      <c r="K442" s="124"/>
      <c r="L442" s="124"/>
      <c r="M442" s="124"/>
    </row>
    <row r="443" spans="4:13">
      <c r="D443" s="124"/>
      <c r="E443" s="153"/>
      <c r="F443" s="154"/>
      <c r="G443" s="124"/>
      <c r="H443" s="124"/>
      <c r="I443" s="124"/>
      <c r="J443" s="124"/>
      <c r="K443" s="124"/>
      <c r="L443" s="124"/>
      <c r="M443" s="124"/>
    </row>
    <row r="444" spans="4:13">
      <c r="D444" s="124"/>
      <c r="E444" s="153"/>
      <c r="F444" s="154"/>
      <c r="G444" s="124"/>
      <c r="H444" s="124"/>
      <c r="I444" s="124"/>
      <c r="J444" s="124"/>
      <c r="K444" s="124"/>
      <c r="L444" s="124"/>
      <c r="M444" s="124"/>
    </row>
    <row r="445" spans="4:13">
      <c r="D445" s="124"/>
      <c r="E445" s="153"/>
      <c r="F445" s="154"/>
      <c r="G445" s="124"/>
      <c r="H445" s="124"/>
      <c r="I445" s="124"/>
      <c r="J445" s="124"/>
      <c r="K445" s="124"/>
      <c r="L445" s="124"/>
      <c r="M445" s="124"/>
    </row>
    <row r="446" spans="4:13">
      <c r="D446" s="124"/>
      <c r="E446" s="153"/>
      <c r="F446" s="154"/>
      <c r="G446" s="124"/>
      <c r="H446" s="124"/>
      <c r="I446" s="124"/>
      <c r="J446" s="124"/>
      <c r="K446" s="124"/>
      <c r="L446" s="124"/>
      <c r="M446" s="124"/>
    </row>
    <row r="447" spans="4:13">
      <c r="D447" s="124"/>
      <c r="E447" s="153"/>
      <c r="F447" s="154"/>
      <c r="G447" s="124"/>
      <c r="H447" s="124"/>
      <c r="I447" s="124"/>
      <c r="J447" s="124"/>
      <c r="K447" s="124"/>
      <c r="L447" s="124"/>
      <c r="M447" s="124"/>
    </row>
    <row r="448" spans="4:13">
      <c r="D448" s="124"/>
      <c r="E448" s="153"/>
      <c r="F448" s="154"/>
      <c r="G448" s="124"/>
      <c r="H448" s="124"/>
      <c r="I448" s="124"/>
      <c r="J448" s="124"/>
      <c r="K448" s="124"/>
      <c r="L448" s="124"/>
      <c r="M448" s="124"/>
    </row>
    <row r="449" spans="4:13">
      <c r="D449" s="124"/>
      <c r="E449" s="153"/>
      <c r="F449" s="154"/>
      <c r="G449" s="124"/>
      <c r="H449" s="124"/>
      <c r="I449" s="124"/>
      <c r="J449" s="124"/>
      <c r="K449" s="124"/>
      <c r="L449" s="124"/>
      <c r="M449" s="124"/>
    </row>
    <row r="450" spans="4:13">
      <c r="D450" s="124"/>
      <c r="E450" s="153"/>
      <c r="F450" s="154"/>
      <c r="G450" s="124"/>
      <c r="H450" s="124"/>
      <c r="I450" s="124"/>
      <c r="J450" s="124"/>
      <c r="K450" s="124"/>
      <c r="L450" s="124"/>
      <c r="M450" s="124"/>
    </row>
    <row r="451" spans="4:13">
      <c r="D451" s="124"/>
      <c r="E451" s="153"/>
      <c r="F451" s="154"/>
      <c r="G451" s="124"/>
      <c r="H451" s="124"/>
      <c r="I451" s="124"/>
      <c r="J451" s="124"/>
      <c r="K451" s="124"/>
      <c r="L451" s="124"/>
      <c r="M451" s="124"/>
    </row>
    <row r="452" spans="4:13">
      <c r="D452" s="124"/>
      <c r="E452" s="153"/>
      <c r="F452" s="154"/>
      <c r="G452" s="124"/>
      <c r="H452" s="124"/>
      <c r="I452" s="124"/>
      <c r="J452" s="124"/>
      <c r="K452" s="124"/>
      <c r="L452" s="124"/>
      <c r="M452" s="124"/>
    </row>
    <row r="453" spans="4:13">
      <c r="D453" s="124"/>
      <c r="E453" s="153"/>
      <c r="F453" s="154"/>
      <c r="G453" s="124"/>
      <c r="H453" s="124"/>
      <c r="I453" s="124"/>
      <c r="J453" s="124"/>
      <c r="K453" s="124"/>
      <c r="L453" s="124"/>
      <c r="M453" s="124"/>
    </row>
    <row r="454" spans="4:13">
      <c r="D454" s="124"/>
      <c r="E454" s="153"/>
      <c r="F454" s="154"/>
      <c r="G454" s="124"/>
      <c r="H454" s="124"/>
      <c r="I454" s="124"/>
      <c r="J454" s="124"/>
      <c r="K454" s="124"/>
      <c r="L454" s="124"/>
      <c r="M454" s="124"/>
    </row>
    <row r="455" spans="4:13">
      <c r="D455" s="124"/>
      <c r="E455" s="153"/>
      <c r="F455" s="154"/>
      <c r="G455" s="124"/>
      <c r="H455" s="124"/>
      <c r="I455" s="124"/>
      <c r="J455" s="124"/>
      <c r="K455" s="124"/>
      <c r="L455" s="124"/>
      <c r="M455" s="124"/>
    </row>
    <row r="456" spans="4:13">
      <c r="D456" s="124"/>
      <c r="E456" s="153"/>
      <c r="F456" s="154"/>
      <c r="G456" s="124"/>
      <c r="H456" s="124"/>
      <c r="I456" s="124"/>
      <c r="J456" s="124"/>
      <c r="K456" s="124"/>
      <c r="L456" s="124"/>
      <c r="M456" s="124"/>
    </row>
    <row r="457" spans="4:13">
      <c r="D457" s="124"/>
      <c r="E457" s="153"/>
      <c r="F457" s="154"/>
      <c r="G457" s="124"/>
      <c r="H457" s="124"/>
      <c r="I457" s="124"/>
      <c r="J457" s="124"/>
      <c r="K457" s="124"/>
      <c r="L457" s="124"/>
      <c r="M457" s="124"/>
    </row>
    <row r="458" spans="4:13">
      <c r="D458" s="124"/>
      <c r="E458" s="153"/>
      <c r="F458" s="154"/>
      <c r="G458" s="124"/>
      <c r="H458" s="124"/>
      <c r="I458" s="124"/>
      <c r="J458" s="124"/>
      <c r="K458" s="124"/>
      <c r="L458" s="124"/>
      <c r="M458" s="124"/>
    </row>
    <row r="459" spans="4:13">
      <c r="D459" s="124"/>
      <c r="E459" s="153"/>
      <c r="F459" s="154"/>
      <c r="G459" s="124"/>
      <c r="H459" s="124"/>
      <c r="I459" s="124"/>
      <c r="J459" s="124"/>
      <c r="K459" s="124"/>
      <c r="L459" s="124"/>
      <c r="M459" s="124"/>
    </row>
    <row r="460" spans="4:13">
      <c r="D460" s="124"/>
      <c r="E460" s="153"/>
      <c r="F460" s="154"/>
      <c r="G460" s="124"/>
      <c r="H460" s="124"/>
      <c r="I460" s="124"/>
      <c r="J460" s="124"/>
      <c r="K460" s="124"/>
      <c r="L460" s="124"/>
      <c r="M460" s="124"/>
    </row>
    <row r="461" spans="4:13">
      <c r="D461" s="124"/>
      <c r="E461" s="153"/>
      <c r="F461" s="154"/>
      <c r="G461" s="124"/>
      <c r="H461" s="124"/>
      <c r="I461" s="124"/>
      <c r="J461" s="124"/>
      <c r="K461" s="124"/>
      <c r="L461" s="124"/>
      <c r="M461" s="124"/>
    </row>
    <row r="462" spans="4:13">
      <c r="D462" s="124"/>
      <c r="E462" s="153"/>
      <c r="F462" s="154"/>
      <c r="G462" s="124"/>
      <c r="H462" s="124"/>
      <c r="I462" s="124"/>
      <c r="J462" s="124"/>
      <c r="K462" s="124"/>
      <c r="L462" s="124"/>
      <c r="M462" s="124"/>
    </row>
    <row r="463" spans="4:13">
      <c r="D463" s="124"/>
      <c r="E463" s="153"/>
      <c r="F463" s="154"/>
      <c r="G463" s="124"/>
      <c r="H463" s="124"/>
      <c r="I463" s="124"/>
      <c r="J463" s="124"/>
      <c r="K463" s="124"/>
      <c r="L463" s="124"/>
      <c r="M463" s="124"/>
    </row>
    <row r="464" spans="4:13">
      <c r="D464" s="124"/>
      <c r="E464" s="153"/>
      <c r="F464" s="154"/>
      <c r="G464" s="124"/>
      <c r="H464" s="124"/>
      <c r="I464" s="124"/>
      <c r="J464" s="124"/>
      <c r="K464" s="124"/>
      <c r="L464" s="124"/>
      <c r="M464" s="124"/>
    </row>
    <row r="465" spans="4:13">
      <c r="D465" s="124"/>
      <c r="E465" s="153"/>
      <c r="F465" s="154"/>
      <c r="G465" s="124"/>
      <c r="H465" s="124"/>
      <c r="I465" s="124"/>
      <c r="J465" s="124"/>
      <c r="K465" s="124"/>
      <c r="L465" s="124"/>
      <c r="M465" s="124"/>
    </row>
    <row r="466" spans="4:13">
      <c r="D466" s="124"/>
      <c r="E466" s="153"/>
      <c r="F466" s="154"/>
      <c r="G466" s="124"/>
      <c r="H466" s="124"/>
      <c r="I466" s="124"/>
      <c r="J466" s="124"/>
      <c r="K466" s="124"/>
      <c r="L466" s="124"/>
      <c r="M466" s="124"/>
    </row>
    <row r="467" spans="4:13">
      <c r="D467" s="124"/>
      <c r="E467" s="153"/>
      <c r="F467" s="154"/>
      <c r="G467" s="124"/>
      <c r="H467" s="124"/>
      <c r="I467" s="124"/>
      <c r="J467" s="124"/>
      <c r="K467" s="124"/>
      <c r="L467" s="124"/>
      <c r="M467" s="124"/>
    </row>
    <row r="468" spans="4:13">
      <c r="D468" s="124"/>
      <c r="E468" s="153"/>
      <c r="F468" s="154"/>
      <c r="G468" s="124"/>
      <c r="H468" s="124"/>
      <c r="I468" s="124"/>
      <c r="J468" s="124"/>
      <c r="K468" s="124"/>
      <c r="L468" s="124"/>
      <c r="M468" s="124"/>
    </row>
    <row r="469" spans="4:13">
      <c r="D469" s="124"/>
      <c r="E469" s="153"/>
      <c r="F469" s="154"/>
      <c r="G469" s="124"/>
      <c r="H469" s="124"/>
      <c r="I469" s="124"/>
      <c r="J469" s="124"/>
      <c r="K469" s="124"/>
      <c r="L469" s="124"/>
      <c r="M469" s="124"/>
    </row>
    <row r="470" spans="4:13">
      <c r="D470" s="124"/>
      <c r="E470" s="153"/>
      <c r="F470" s="154"/>
      <c r="G470" s="124"/>
      <c r="H470" s="124"/>
      <c r="I470" s="124"/>
      <c r="J470" s="124"/>
      <c r="K470" s="124"/>
      <c r="L470" s="124"/>
      <c r="M470" s="124"/>
    </row>
    <row r="471" spans="4:13">
      <c r="D471" s="124"/>
      <c r="E471" s="153"/>
      <c r="F471" s="154"/>
      <c r="G471" s="124"/>
      <c r="H471" s="124"/>
      <c r="I471" s="124"/>
      <c r="J471" s="124"/>
      <c r="K471" s="124"/>
      <c r="L471" s="124"/>
      <c r="M471" s="124"/>
    </row>
    <row r="472" spans="4:13">
      <c r="D472" s="124"/>
      <c r="E472" s="153"/>
      <c r="F472" s="154"/>
      <c r="G472" s="124"/>
      <c r="H472" s="124"/>
      <c r="I472" s="124"/>
      <c r="J472" s="124"/>
      <c r="K472" s="124"/>
      <c r="L472" s="124"/>
      <c r="M472" s="124"/>
    </row>
    <row r="473" spans="4:13">
      <c r="D473" s="124"/>
      <c r="E473" s="153"/>
      <c r="F473" s="154"/>
      <c r="G473" s="124"/>
      <c r="H473" s="124"/>
      <c r="I473" s="124"/>
      <c r="J473" s="124"/>
      <c r="K473" s="124"/>
      <c r="L473" s="124"/>
      <c r="M473" s="124"/>
    </row>
    <row r="474" spans="4:13">
      <c r="D474" s="124"/>
      <c r="E474" s="153"/>
      <c r="F474" s="154"/>
      <c r="G474" s="124"/>
      <c r="H474" s="124"/>
      <c r="I474" s="124"/>
      <c r="J474" s="124"/>
      <c r="K474" s="124"/>
      <c r="L474" s="124"/>
      <c r="M474" s="124"/>
    </row>
    <row r="475" spans="4:13">
      <c r="D475" s="124"/>
      <c r="E475" s="153"/>
      <c r="F475" s="154"/>
      <c r="G475" s="124"/>
      <c r="H475" s="124"/>
      <c r="I475" s="124"/>
      <c r="J475" s="124"/>
      <c r="K475" s="124"/>
      <c r="L475" s="124"/>
      <c r="M475" s="124"/>
    </row>
    <row r="476" spans="4:13">
      <c r="D476" s="124"/>
      <c r="E476" s="153"/>
      <c r="F476" s="154"/>
      <c r="G476" s="124"/>
      <c r="H476" s="124"/>
      <c r="I476" s="124"/>
      <c r="J476" s="124"/>
      <c r="K476" s="124"/>
      <c r="L476" s="124"/>
      <c r="M476" s="124"/>
    </row>
    <row r="477" spans="4:13">
      <c r="D477" s="124"/>
      <c r="E477" s="153"/>
      <c r="F477" s="154"/>
      <c r="G477" s="124"/>
      <c r="H477" s="124"/>
      <c r="I477" s="124"/>
      <c r="J477" s="124"/>
      <c r="K477" s="124"/>
      <c r="L477" s="124"/>
      <c r="M477" s="124"/>
    </row>
    <row r="478" spans="4:13">
      <c r="D478" s="124"/>
      <c r="E478" s="153"/>
      <c r="F478" s="154"/>
      <c r="G478" s="124"/>
      <c r="H478" s="124"/>
      <c r="I478" s="124"/>
      <c r="J478" s="124"/>
      <c r="K478" s="124"/>
      <c r="L478" s="124"/>
      <c r="M478" s="124"/>
    </row>
    <row r="479" spans="4:13">
      <c r="D479" s="124"/>
      <c r="E479" s="153"/>
      <c r="F479" s="154"/>
      <c r="G479" s="124"/>
      <c r="H479" s="124"/>
      <c r="I479" s="124"/>
      <c r="J479" s="124"/>
      <c r="K479" s="124"/>
      <c r="L479" s="124"/>
      <c r="M479" s="124"/>
    </row>
    <row r="480" spans="4:13">
      <c r="D480" s="124"/>
      <c r="E480" s="153"/>
      <c r="F480" s="154"/>
      <c r="G480" s="124"/>
      <c r="H480" s="124"/>
      <c r="I480" s="124"/>
      <c r="J480" s="124"/>
      <c r="K480" s="124"/>
      <c r="L480" s="124"/>
      <c r="M480" s="124"/>
    </row>
    <row r="481" spans="4:13">
      <c r="D481" s="124"/>
      <c r="E481" s="153"/>
      <c r="F481" s="154"/>
      <c r="G481" s="124"/>
      <c r="H481" s="124"/>
      <c r="I481" s="124"/>
      <c r="J481" s="124"/>
      <c r="K481" s="124"/>
      <c r="L481" s="124"/>
      <c r="M481" s="124"/>
    </row>
    <row r="482" spans="4:13">
      <c r="D482" s="124"/>
      <c r="E482" s="153"/>
      <c r="F482" s="154"/>
      <c r="G482" s="124"/>
      <c r="H482" s="124"/>
      <c r="I482" s="124"/>
      <c r="J482" s="124"/>
      <c r="K482" s="124"/>
      <c r="L482" s="124"/>
      <c r="M482" s="124"/>
    </row>
    <row r="483" spans="4:13">
      <c r="D483" s="124"/>
      <c r="E483" s="153"/>
      <c r="F483" s="154"/>
      <c r="G483" s="124"/>
      <c r="H483" s="124"/>
      <c r="I483" s="124"/>
      <c r="J483" s="124"/>
      <c r="K483" s="124"/>
      <c r="L483" s="124"/>
      <c r="M483" s="124"/>
    </row>
    <row r="484" spans="4:13">
      <c r="D484" s="124"/>
      <c r="E484" s="153"/>
      <c r="F484" s="154"/>
      <c r="G484" s="124"/>
      <c r="H484" s="124"/>
      <c r="I484" s="124"/>
      <c r="J484" s="124"/>
      <c r="K484" s="124"/>
      <c r="L484" s="124"/>
      <c r="M484" s="124"/>
    </row>
    <row r="485" spans="4:13">
      <c r="D485" s="124"/>
      <c r="E485" s="153"/>
      <c r="F485" s="154"/>
      <c r="G485" s="124"/>
      <c r="H485" s="124"/>
      <c r="I485" s="124"/>
      <c r="J485" s="124"/>
      <c r="K485" s="124"/>
      <c r="L485" s="124"/>
      <c r="M485" s="124"/>
    </row>
    <row r="486" spans="4:13">
      <c r="D486" s="124"/>
      <c r="E486" s="153"/>
      <c r="F486" s="154"/>
      <c r="G486" s="124"/>
      <c r="H486" s="124"/>
      <c r="I486" s="124"/>
      <c r="J486" s="124"/>
      <c r="K486" s="124"/>
      <c r="L486" s="124"/>
      <c r="M486" s="124"/>
    </row>
    <row r="487" spans="4:13">
      <c r="D487" s="124"/>
      <c r="E487" s="153"/>
      <c r="F487" s="154"/>
      <c r="G487" s="124"/>
      <c r="H487" s="124"/>
      <c r="I487" s="124"/>
      <c r="J487" s="124"/>
      <c r="K487" s="124"/>
      <c r="L487" s="124"/>
      <c r="M487" s="124"/>
    </row>
    <row r="488" spans="4:13">
      <c r="D488" s="124"/>
      <c r="E488" s="153"/>
      <c r="F488" s="154"/>
      <c r="G488" s="124"/>
      <c r="H488" s="124"/>
      <c r="I488" s="124"/>
      <c r="J488" s="124"/>
      <c r="K488" s="124"/>
      <c r="L488" s="124"/>
      <c r="M488" s="124"/>
    </row>
    <row r="489" spans="4:13">
      <c r="D489" s="124"/>
      <c r="E489" s="153"/>
      <c r="F489" s="154"/>
      <c r="G489" s="124"/>
      <c r="H489" s="124"/>
      <c r="I489" s="124"/>
      <c r="J489" s="124"/>
      <c r="K489" s="124"/>
      <c r="L489" s="124"/>
      <c r="M489" s="124"/>
    </row>
    <row r="490" spans="4:13">
      <c r="D490" s="124"/>
      <c r="E490" s="153"/>
      <c r="F490" s="154"/>
      <c r="G490" s="124"/>
      <c r="H490" s="124"/>
      <c r="I490" s="124"/>
      <c r="J490" s="124"/>
      <c r="K490" s="124"/>
      <c r="L490" s="124"/>
      <c r="M490" s="124"/>
    </row>
    <row r="491" spans="4:13">
      <c r="D491" s="124"/>
      <c r="E491" s="153"/>
      <c r="F491" s="154"/>
      <c r="G491" s="124"/>
      <c r="H491" s="124"/>
      <c r="I491" s="124"/>
      <c r="J491" s="124"/>
      <c r="K491" s="124"/>
      <c r="L491" s="124"/>
      <c r="M491" s="124"/>
    </row>
    <row r="492" spans="4:13">
      <c r="D492" s="124"/>
      <c r="E492" s="153"/>
      <c r="F492" s="154"/>
      <c r="G492" s="124"/>
      <c r="H492" s="124"/>
      <c r="I492" s="124"/>
      <c r="J492" s="124"/>
      <c r="K492" s="124"/>
      <c r="L492" s="124"/>
      <c r="M492" s="124"/>
    </row>
    <row r="493" spans="4:13">
      <c r="D493" s="124"/>
      <c r="E493" s="153"/>
      <c r="F493" s="154"/>
      <c r="G493" s="124"/>
      <c r="H493" s="124"/>
      <c r="I493" s="124"/>
      <c r="J493" s="124"/>
      <c r="K493" s="124"/>
      <c r="L493" s="124"/>
      <c r="M493" s="124"/>
    </row>
    <row r="494" spans="4:13">
      <c r="D494" s="124"/>
      <c r="E494" s="153"/>
      <c r="F494" s="154"/>
      <c r="G494" s="124"/>
      <c r="H494" s="124"/>
      <c r="I494" s="124"/>
      <c r="J494" s="124"/>
      <c r="K494" s="124"/>
      <c r="L494" s="124"/>
      <c r="M494" s="124"/>
    </row>
    <row r="495" spans="4:13">
      <c r="D495" s="124"/>
      <c r="E495" s="153"/>
      <c r="F495" s="154"/>
      <c r="G495" s="124"/>
      <c r="H495" s="124"/>
      <c r="I495" s="124"/>
      <c r="J495" s="124"/>
      <c r="K495" s="124"/>
      <c r="L495" s="124"/>
      <c r="M495" s="124"/>
    </row>
    <row r="496" spans="4:13">
      <c r="D496" s="124"/>
      <c r="E496" s="153"/>
      <c r="F496" s="154"/>
      <c r="G496" s="124"/>
      <c r="H496" s="124"/>
      <c r="I496" s="124"/>
      <c r="J496" s="124"/>
      <c r="K496" s="124"/>
      <c r="L496" s="124"/>
      <c r="M496" s="124"/>
    </row>
    <row r="497" spans="4:13">
      <c r="D497" s="124"/>
      <c r="E497" s="153"/>
      <c r="F497" s="154"/>
      <c r="G497" s="124"/>
      <c r="H497" s="124"/>
      <c r="I497" s="124"/>
      <c r="J497" s="124"/>
      <c r="K497" s="124"/>
      <c r="L497" s="124"/>
      <c r="M497" s="124"/>
    </row>
    <row r="498" spans="4:13">
      <c r="D498" s="124"/>
      <c r="E498" s="153"/>
      <c r="F498" s="154"/>
      <c r="G498" s="124"/>
      <c r="H498" s="124"/>
      <c r="I498" s="124"/>
      <c r="J498" s="124"/>
      <c r="K498" s="124"/>
      <c r="L498" s="124"/>
      <c r="M498" s="124"/>
    </row>
    <row r="499" spans="4:13">
      <c r="D499" s="124"/>
      <c r="E499" s="153"/>
      <c r="F499" s="154"/>
      <c r="G499" s="124"/>
      <c r="H499" s="124"/>
      <c r="I499" s="124"/>
      <c r="J499" s="124"/>
      <c r="K499" s="124"/>
      <c r="L499" s="124"/>
      <c r="M499" s="124"/>
    </row>
    <row r="500" spans="4:13">
      <c r="D500" s="124"/>
      <c r="E500" s="153"/>
      <c r="F500" s="154"/>
      <c r="G500" s="124"/>
      <c r="H500" s="124"/>
      <c r="I500" s="124"/>
      <c r="J500" s="124"/>
      <c r="K500" s="124"/>
      <c r="L500" s="124"/>
      <c r="M500" s="124"/>
    </row>
    <row r="501" spans="4:13">
      <c r="D501" s="124"/>
      <c r="E501" s="153"/>
      <c r="F501" s="154"/>
      <c r="G501" s="124"/>
      <c r="H501" s="124"/>
      <c r="I501" s="124"/>
      <c r="J501" s="124"/>
      <c r="K501" s="124"/>
      <c r="L501" s="124"/>
      <c r="M501" s="124"/>
    </row>
    <row r="502" spans="4:13">
      <c r="D502" s="124"/>
      <c r="E502" s="153"/>
      <c r="F502" s="154"/>
      <c r="G502" s="124"/>
      <c r="H502" s="124"/>
      <c r="I502" s="124"/>
      <c r="J502" s="124"/>
      <c r="K502" s="124"/>
      <c r="L502" s="124"/>
      <c r="M502" s="124"/>
    </row>
    <row r="503" spans="4:13">
      <c r="D503" s="124"/>
      <c r="E503" s="153"/>
      <c r="F503" s="154"/>
      <c r="G503" s="124"/>
      <c r="H503" s="124"/>
      <c r="I503" s="124"/>
      <c r="J503" s="124"/>
      <c r="K503" s="124"/>
      <c r="L503" s="124"/>
      <c r="M503" s="124"/>
    </row>
    <row r="504" spans="4:13">
      <c r="D504" s="124"/>
      <c r="E504" s="153"/>
      <c r="F504" s="154"/>
      <c r="G504" s="124"/>
      <c r="H504" s="124"/>
      <c r="I504" s="124"/>
      <c r="J504" s="124"/>
      <c r="K504" s="124"/>
      <c r="L504" s="124"/>
      <c r="M504" s="124"/>
    </row>
    <row r="505" spans="4:13">
      <c r="D505" s="124"/>
      <c r="E505" s="153"/>
      <c r="F505" s="154"/>
      <c r="G505" s="124"/>
      <c r="H505" s="124"/>
      <c r="I505" s="124"/>
      <c r="J505" s="124"/>
      <c r="K505" s="124"/>
      <c r="L505" s="124"/>
      <c r="M505" s="124"/>
    </row>
    <row r="506" spans="4:13">
      <c r="D506" s="124"/>
      <c r="E506" s="153"/>
      <c r="F506" s="154"/>
      <c r="G506" s="124"/>
      <c r="H506" s="124"/>
      <c r="I506" s="124"/>
      <c r="J506" s="124"/>
      <c r="K506" s="124"/>
      <c r="L506" s="124"/>
      <c r="M506" s="124"/>
    </row>
    <row r="507" spans="4:13">
      <c r="D507" s="124"/>
      <c r="E507" s="153"/>
      <c r="F507" s="154"/>
      <c r="G507" s="124"/>
      <c r="H507" s="124"/>
      <c r="I507" s="124"/>
      <c r="J507" s="124"/>
      <c r="K507" s="124"/>
      <c r="L507" s="124"/>
      <c r="M507" s="124"/>
    </row>
    <row r="508" spans="4:13">
      <c r="D508" s="124"/>
      <c r="E508" s="153"/>
      <c r="F508" s="154"/>
      <c r="G508" s="124"/>
      <c r="H508" s="124"/>
      <c r="I508" s="124"/>
      <c r="J508" s="124"/>
      <c r="K508" s="124"/>
      <c r="L508" s="124"/>
      <c r="M508" s="124"/>
    </row>
    <row r="509" spans="4:13">
      <c r="D509" s="124"/>
      <c r="E509" s="153"/>
      <c r="F509" s="154"/>
      <c r="G509" s="124"/>
      <c r="H509" s="124"/>
      <c r="I509" s="124"/>
      <c r="J509" s="124"/>
      <c r="K509" s="124"/>
      <c r="L509" s="124"/>
      <c r="M509" s="124"/>
    </row>
    <row r="510" spans="4:13">
      <c r="D510" s="124"/>
      <c r="E510" s="153"/>
      <c r="F510" s="154"/>
      <c r="G510" s="124"/>
      <c r="H510" s="124"/>
      <c r="I510" s="124"/>
      <c r="J510" s="124"/>
      <c r="K510" s="124"/>
      <c r="L510" s="124"/>
      <c r="M510" s="124"/>
    </row>
    <row r="511" spans="4:13">
      <c r="D511" s="124"/>
      <c r="E511" s="153"/>
      <c r="F511" s="154"/>
      <c r="G511" s="124"/>
      <c r="H511" s="124"/>
      <c r="I511" s="124"/>
      <c r="J511" s="124"/>
      <c r="K511" s="124"/>
      <c r="L511" s="124"/>
      <c r="M511" s="124"/>
    </row>
    <row r="512" spans="4:13">
      <c r="D512" s="124"/>
      <c r="E512" s="153"/>
      <c r="F512" s="154"/>
      <c r="G512" s="124"/>
      <c r="H512" s="124"/>
      <c r="I512" s="124"/>
      <c r="J512" s="124"/>
      <c r="K512" s="124"/>
      <c r="L512" s="124"/>
      <c r="M512" s="124"/>
    </row>
    <row r="513" spans="4:13">
      <c r="D513" s="124"/>
      <c r="E513" s="153"/>
      <c r="F513" s="154"/>
      <c r="G513" s="124"/>
      <c r="H513" s="124"/>
      <c r="I513" s="124"/>
      <c r="J513" s="124"/>
      <c r="K513" s="124"/>
      <c r="L513" s="124"/>
      <c r="M513" s="124"/>
    </row>
    <row r="514" spans="4:13">
      <c r="D514" s="124"/>
      <c r="E514" s="153"/>
      <c r="F514" s="154"/>
      <c r="G514" s="124"/>
      <c r="H514" s="124"/>
      <c r="I514" s="124"/>
      <c r="J514" s="124"/>
      <c r="K514" s="124"/>
      <c r="L514" s="124"/>
      <c r="M514" s="124"/>
    </row>
    <row r="515" spans="4:13">
      <c r="D515" s="124"/>
      <c r="E515" s="153"/>
      <c r="F515" s="154"/>
      <c r="G515" s="124"/>
      <c r="H515" s="124"/>
      <c r="I515" s="124"/>
      <c r="J515" s="124"/>
      <c r="K515" s="124"/>
      <c r="L515" s="124"/>
      <c r="M515" s="124"/>
    </row>
    <row r="516" spans="4:13">
      <c r="D516" s="124"/>
      <c r="E516" s="153"/>
      <c r="F516" s="154"/>
      <c r="G516" s="124"/>
      <c r="H516" s="124"/>
      <c r="I516" s="124"/>
      <c r="J516" s="124"/>
      <c r="K516" s="124"/>
      <c r="L516" s="124"/>
      <c r="M516" s="124"/>
    </row>
    <row r="517" spans="4:13">
      <c r="D517" s="124"/>
      <c r="E517" s="153"/>
      <c r="F517" s="154"/>
      <c r="G517" s="124"/>
      <c r="H517" s="124"/>
      <c r="I517" s="124"/>
      <c r="J517" s="124"/>
      <c r="K517" s="124"/>
      <c r="L517" s="124"/>
      <c r="M517" s="124"/>
    </row>
    <row r="518" spans="4:13">
      <c r="D518" s="124"/>
      <c r="E518" s="153"/>
      <c r="F518" s="154"/>
      <c r="G518" s="124"/>
      <c r="H518" s="124"/>
      <c r="I518" s="124"/>
      <c r="J518" s="124"/>
      <c r="K518" s="124"/>
      <c r="L518" s="124"/>
      <c r="M518" s="124"/>
    </row>
    <row r="519" spans="4:13">
      <c r="D519" s="124"/>
      <c r="E519" s="153"/>
      <c r="F519" s="154"/>
      <c r="G519" s="124"/>
      <c r="H519" s="124"/>
      <c r="I519" s="124"/>
      <c r="J519" s="124"/>
      <c r="K519" s="124"/>
      <c r="L519" s="124"/>
      <c r="M519" s="124"/>
    </row>
    <row r="520" spans="4:13">
      <c r="D520" s="124"/>
      <c r="E520" s="153"/>
      <c r="F520" s="154"/>
      <c r="G520" s="124"/>
      <c r="H520" s="124"/>
      <c r="I520" s="124"/>
      <c r="J520" s="124"/>
      <c r="K520" s="124"/>
      <c r="L520" s="124"/>
      <c r="M520" s="124"/>
    </row>
    <row r="521" spans="4:13">
      <c r="D521" s="124"/>
      <c r="E521" s="153"/>
      <c r="F521" s="154"/>
      <c r="G521" s="124"/>
      <c r="H521" s="124"/>
      <c r="I521" s="124"/>
      <c r="J521" s="124"/>
      <c r="K521" s="124"/>
      <c r="L521" s="124"/>
      <c r="M521" s="124"/>
    </row>
    <row r="522" spans="4:13">
      <c r="D522" s="124"/>
      <c r="E522" s="153"/>
      <c r="F522" s="154"/>
      <c r="G522" s="124"/>
      <c r="H522" s="124"/>
      <c r="I522" s="124"/>
      <c r="J522" s="124"/>
      <c r="K522" s="124"/>
      <c r="L522" s="124"/>
      <c r="M522" s="124"/>
    </row>
    <row r="523" spans="4:13">
      <c r="D523" s="124"/>
      <c r="E523" s="153"/>
      <c r="F523" s="154"/>
      <c r="G523" s="124"/>
      <c r="H523" s="124"/>
      <c r="I523" s="124"/>
      <c r="J523" s="124"/>
      <c r="K523" s="124"/>
      <c r="L523" s="124"/>
      <c r="M523" s="124"/>
    </row>
    <row r="524" spans="4:13">
      <c r="D524" s="124"/>
      <c r="E524" s="153"/>
      <c r="F524" s="154"/>
      <c r="G524" s="124"/>
      <c r="H524" s="124"/>
      <c r="I524" s="124"/>
      <c r="J524" s="124"/>
      <c r="K524" s="124"/>
      <c r="L524" s="124"/>
      <c r="M524" s="124"/>
    </row>
    <row r="525" spans="4:13">
      <c r="D525" s="124"/>
      <c r="E525" s="153"/>
      <c r="F525" s="154"/>
      <c r="G525" s="124"/>
      <c r="H525" s="124"/>
      <c r="I525" s="124"/>
      <c r="J525" s="124"/>
      <c r="K525" s="124"/>
      <c r="L525" s="124"/>
      <c r="M525" s="124"/>
    </row>
    <row r="526" spans="4:13">
      <c r="D526" s="124"/>
      <c r="E526" s="153"/>
      <c r="F526" s="154"/>
      <c r="G526" s="124"/>
      <c r="H526" s="124"/>
      <c r="I526" s="124"/>
      <c r="J526" s="124"/>
      <c r="K526" s="124"/>
      <c r="L526" s="124"/>
      <c r="M526" s="124"/>
    </row>
    <row r="527" spans="4:13">
      <c r="D527" s="124"/>
      <c r="E527" s="153"/>
      <c r="F527" s="154"/>
      <c r="G527" s="124"/>
      <c r="H527" s="124"/>
      <c r="I527" s="124"/>
      <c r="J527" s="124"/>
      <c r="K527" s="124"/>
      <c r="L527" s="124"/>
      <c r="M527" s="124"/>
    </row>
    <row r="528" spans="4:13">
      <c r="D528" s="124"/>
      <c r="E528" s="153"/>
      <c r="F528" s="154"/>
      <c r="G528" s="124"/>
      <c r="H528" s="124"/>
      <c r="I528" s="124"/>
      <c r="J528" s="124"/>
      <c r="K528" s="124"/>
      <c r="L528" s="124"/>
      <c r="M528" s="124"/>
    </row>
    <row r="529" spans="4:13">
      <c r="D529" s="124"/>
      <c r="E529" s="153"/>
      <c r="F529" s="154"/>
      <c r="G529" s="124"/>
      <c r="H529" s="124"/>
      <c r="I529" s="124"/>
      <c r="J529" s="124"/>
      <c r="K529" s="124"/>
      <c r="L529" s="124"/>
      <c r="M529" s="124"/>
    </row>
    <row r="530" spans="4:13">
      <c r="D530" s="124"/>
      <c r="E530" s="153"/>
      <c r="F530" s="154"/>
      <c r="G530" s="124"/>
      <c r="H530" s="124"/>
      <c r="I530" s="124"/>
      <c r="J530" s="124"/>
      <c r="K530" s="124"/>
      <c r="L530" s="124"/>
      <c r="M530" s="124"/>
    </row>
    <row r="531" spans="4:13">
      <c r="D531" s="124"/>
      <c r="E531" s="153"/>
      <c r="F531" s="154"/>
      <c r="G531" s="124"/>
      <c r="H531" s="124"/>
      <c r="I531" s="124"/>
      <c r="J531" s="124"/>
      <c r="K531" s="124"/>
      <c r="L531" s="124"/>
      <c r="M531" s="124"/>
    </row>
    <row r="532" spans="4:13">
      <c r="D532" s="124"/>
      <c r="E532" s="153"/>
      <c r="F532" s="154"/>
      <c r="G532" s="124"/>
      <c r="H532" s="124"/>
      <c r="I532" s="124"/>
      <c r="J532" s="124"/>
      <c r="K532" s="124"/>
      <c r="L532" s="124"/>
      <c r="M532" s="124"/>
    </row>
    <row r="533" spans="4:13">
      <c r="D533" s="124"/>
      <c r="E533" s="153"/>
      <c r="F533" s="154"/>
      <c r="G533" s="124"/>
      <c r="H533" s="124"/>
      <c r="I533" s="124"/>
      <c r="J533" s="124"/>
      <c r="K533" s="124"/>
      <c r="L533" s="124"/>
      <c r="M533" s="124"/>
    </row>
    <row r="534" spans="4:13">
      <c r="D534" s="124"/>
      <c r="E534" s="153"/>
      <c r="F534" s="154"/>
      <c r="G534" s="124"/>
      <c r="H534" s="124"/>
      <c r="I534" s="124"/>
      <c r="J534" s="124"/>
      <c r="K534" s="124"/>
      <c r="L534" s="124"/>
      <c r="M534" s="124"/>
    </row>
    <row r="535" spans="4:13">
      <c r="D535" s="124"/>
      <c r="E535" s="153"/>
      <c r="F535" s="154"/>
      <c r="G535" s="124"/>
      <c r="H535" s="124"/>
      <c r="I535" s="124"/>
      <c r="J535" s="124"/>
      <c r="K535" s="124"/>
      <c r="L535" s="124"/>
      <c r="M535" s="124"/>
    </row>
    <row r="536" spans="4:13">
      <c r="D536" s="124"/>
      <c r="E536" s="153"/>
      <c r="F536" s="154"/>
      <c r="G536" s="124"/>
      <c r="H536" s="124"/>
      <c r="I536" s="124"/>
      <c r="J536" s="124"/>
      <c r="K536" s="124"/>
      <c r="L536" s="124"/>
      <c r="M536" s="124"/>
    </row>
    <row r="537" spans="4:13">
      <c r="D537" s="124"/>
      <c r="E537" s="153"/>
      <c r="F537" s="154"/>
      <c r="G537" s="124"/>
      <c r="H537" s="124"/>
      <c r="I537" s="124"/>
      <c r="J537" s="124"/>
      <c r="K537" s="124"/>
      <c r="L537" s="124"/>
      <c r="M537" s="124"/>
    </row>
    <row r="538" spans="4:13">
      <c r="D538" s="124"/>
      <c r="E538" s="153"/>
      <c r="F538" s="154"/>
      <c r="G538" s="124"/>
      <c r="H538" s="124"/>
      <c r="I538" s="124"/>
      <c r="J538" s="124"/>
      <c r="K538" s="124"/>
      <c r="L538" s="124"/>
      <c r="M538" s="124"/>
    </row>
    <row r="539" spans="4:13">
      <c r="D539" s="124"/>
      <c r="E539" s="153"/>
      <c r="F539" s="154"/>
      <c r="G539" s="124"/>
      <c r="H539" s="124"/>
      <c r="I539" s="124"/>
      <c r="J539" s="124"/>
      <c r="K539" s="124"/>
      <c r="L539" s="124"/>
      <c r="M539" s="124"/>
    </row>
    <row r="540" spans="4:13">
      <c r="D540" s="124"/>
      <c r="E540" s="153"/>
      <c r="F540" s="154"/>
      <c r="G540" s="124"/>
      <c r="H540" s="124"/>
      <c r="I540" s="124"/>
      <c r="J540" s="124"/>
      <c r="K540" s="124"/>
      <c r="L540" s="124"/>
      <c r="M540" s="124"/>
    </row>
    <row r="541" spans="4:13">
      <c r="D541" s="124"/>
      <c r="E541" s="153"/>
      <c r="F541" s="154"/>
      <c r="G541" s="124"/>
      <c r="H541" s="124"/>
      <c r="I541" s="124"/>
      <c r="J541" s="124"/>
      <c r="K541" s="124"/>
      <c r="L541" s="124"/>
      <c r="M541" s="124"/>
    </row>
    <row r="542" spans="4:13">
      <c r="D542" s="124"/>
      <c r="E542" s="153"/>
      <c r="F542" s="154"/>
      <c r="G542" s="124"/>
      <c r="H542" s="124"/>
      <c r="I542" s="124"/>
      <c r="J542" s="124"/>
      <c r="K542" s="124"/>
      <c r="L542" s="124"/>
      <c r="M542" s="124"/>
    </row>
    <row r="543" spans="4:13">
      <c r="D543" s="124"/>
      <c r="E543" s="153"/>
      <c r="F543" s="154"/>
      <c r="G543" s="124"/>
      <c r="H543" s="124"/>
      <c r="I543" s="124"/>
      <c r="J543" s="124"/>
      <c r="K543" s="124"/>
      <c r="L543" s="124"/>
      <c r="M543" s="124"/>
    </row>
    <row r="544" spans="4:13">
      <c r="D544" s="124"/>
      <c r="E544" s="153"/>
      <c r="F544" s="154"/>
      <c r="G544" s="124"/>
      <c r="H544" s="124"/>
      <c r="I544" s="124"/>
      <c r="J544" s="124"/>
      <c r="K544" s="124"/>
      <c r="L544" s="124"/>
      <c r="M544" s="124"/>
    </row>
    <row r="545" spans="4:13">
      <c r="D545" s="124"/>
      <c r="E545" s="153"/>
      <c r="F545" s="154"/>
      <c r="G545" s="124"/>
      <c r="H545" s="124"/>
      <c r="I545" s="124"/>
      <c r="J545" s="124"/>
      <c r="K545" s="124"/>
      <c r="L545" s="124"/>
      <c r="M545" s="124"/>
    </row>
    <row r="546" spans="4:13">
      <c r="D546" s="124"/>
      <c r="E546" s="153"/>
      <c r="F546" s="154"/>
      <c r="G546" s="124"/>
      <c r="H546" s="124"/>
      <c r="I546" s="124"/>
      <c r="J546" s="124"/>
      <c r="K546" s="124"/>
      <c r="L546" s="124"/>
      <c r="M546" s="124"/>
    </row>
    <row r="547" spans="4:13">
      <c r="D547" s="124"/>
      <c r="E547" s="153"/>
      <c r="F547" s="154"/>
      <c r="G547" s="124"/>
      <c r="H547" s="124"/>
      <c r="I547" s="124"/>
      <c r="J547" s="124"/>
      <c r="K547" s="124"/>
      <c r="L547" s="124"/>
      <c r="M547" s="124"/>
    </row>
    <row r="548" spans="4:13">
      <c r="D548" s="124"/>
      <c r="E548" s="153"/>
      <c r="F548" s="154"/>
      <c r="G548" s="124"/>
      <c r="H548" s="124"/>
      <c r="I548" s="124"/>
      <c r="J548" s="124"/>
      <c r="K548" s="124"/>
      <c r="L548" s="124"/>
      <c r="M548" s="124"/>
    </row>
    <row r="549" spans="4:13">
      <c r="D549" s="124"/>
      <c r="E549" s="153"/>
      <c r="F549" s="154"/>
      <c r="G549" s="124"/>
      <c r="H549" s="124"/>
      <c r="I549" s="124"/>
      <c r="J549" s="124"/>
      <c r="K549" s="124"/>
      <c r="L549" s="124"/>
      <c r="M549" s="124"/>
    </row>
    <row r="550" spans="4:13">
      <c r="D550" s="124"/>
      <c r="E550" s="153"/>
      <c r="F550" s="154"/>
      <c r="G550" s="124"/>
      <c r="H550" s="124"/>
      <c r="I550" s="124"/>
      <c r="J550" s="124"/>
      <c r="K550" s="124"/>
      <c r="L550" s="124"/>
      <c r="M550" s="124"/>
    </row>
    <row r="551" spans="4:13">
      <c r="D551" s="124"/>
      <c r="E551" s="153"/>
      <c r="F551" s="154"/>
      <c r="G551" s="124"/>
      <c r="H551" s="124"/>
      <c r="I551" s="124"/>
      <c r="J551" s="124"/>
      <c r="K551" s="124"/>
      <c r="L551" s="124"/>
      <c r="M551" s="124"/>
    </row>
    <row r="552" spans="4:13">
      <c r="D552" s="124"/>
      <c r="E552" s="153"/>
      <c r="F552" s="154"/>
      <c r="G552" s="124"/>
      <c r="H552" s="124"/>
      <c r="I552" s="124"/>
      <c r="J552" s="124"/>
      <c r="K552" s="124"/>
      <c r="L552" s="124"/>
      <c r="M552" s="124"/>
    </row>
    <row r="553" spans="4:13">
      <c r="D553" s="124"/>
      <c r="E553" s="153"/>
      <c r="F553" s="154"/>
      <c r="G553" s="124"/>
      <c r="H553" s="124"/>
      <c r="I553" s="124"/>
      <c r="J553" s="124"/>
      <c r="K553" s="124"/>
      <c r="L553" s="124"/>
      <c r="M553" s="124"/>
    </row>
    <row r="554" spans="4:13">
      <c r="D554" s="124"/>
      <c r="E554" s="153"/>
      <c r="F554" s="154"/>
      <c r="G554" s="124"/>
      <c r="H554" s="124"/>
      <c r="I554" s="124"/>
      <c r="J554" s="124"/>
      <c r="K554" s="124"/>
      <c r="L554" s="124"/>
      <c r="M554" s="124"/>
    </row>
    <row r="555" spans="4:13">
      <c r="D555" s="124"/>
      <c r="E555" s="153"/>
      <c r="F555" s="154"/>
      <c r="G555" s="124"/>
      <c r="H555" s="124"/>
      <c r="I555" s="124"/>
      <c r="J555" s="124"/>
      <c r="K555" s="124"/>
      <c r="L555" s="124"/>
      <c r="M555" s="124"/>
    </row>
    <row r="556" spans="4:13">
      <c r="D556" s="124"/>
      <c r="E556" s="153"/>
      <c r="F556" s="154"/>
      <c r="G556" s="124"/>
      <c r="H556" s="124"/>
      <c r="I556" s="124"/>
      <c r="J556" s="124"/>
      <c r="K556" s="124"/>
      <c r="L556" s="124"/>
      <c r="M556" s="124"/>
    </row>
    <row r="557" spans="4:13">
      <c r="D557" s="124"/>
      <c r="E557" s="153"/>
      <c r="F557" s="154"/>
      <c r="G557" s="124"/>
      <c r="H557" s="124"/>
      <c r="I557" s="124"/>
      <c r="J557" s="124"/>
      <c r="K557" s="124"/>
      <c r="L557" s="124"/>
      <c r="M557" s="124"/>
    </row>
    <row r="558" spans="4:13">
      <c r="D558" s="124"/>
      <c r="E558" s="153"/>
      <c r="F558" s="154"/>
      <c r="G558" s="124"/>
      <c r="H558" s="124"/>
      <c r="I558" s="124"/>
      <c r="J558" s="124"/>
      <c r="K558" s="124"/>
      <c r="L558" s="124"/>
      <c r="M558" s="124"/>
    </row>
    <row r="559" spans="4:13">
      <c r="D559" s="124"/>
      <c r="E559" s="153"/>
      <c r="F559" s="154"/>
      <c r="G559" s="124"/>
      <c r="H559" s="124"/>
      <c r="I559" s="124"/>
      <c r="J559" s="124"/>
      <c r="K559" s="124"/>
      <c r="L559" s="124"/>
      <c r="M559" s="124"/>
    </row>
    <row r="560" spans="4:13">
      <c r="D560" s="124"/>
      <c r="E560" s="153"/>
      <c r="F560" s="154"/>
      <c r="G560" s="124"/>
      <c r="H560" s="124"/>
      <c r="I560" s="124"/>
      <c r="J560" s="124"/>
      <c r="K560" s="124"/>
      <c r="L560" s="124"/>
      <c r="M560" s="124"/>
    </row>
    <row r="561" spans="4:13">
      <c r="D561" s="124"/>
      <c r="E561" s="153"/>
      <c r="F561" s="154"/>
      <c r="G561" s="124"/>
      <c r="H561" s="124"/>
      <c r="I561" s="124"/>
      <c r="J561" s="124"/>
      <c r="K561" s="124"/>
      <c r="L561" s="124"/>
      <c r="M561" s="124"/>
    </row>
    <row r="562" spans="4:13">
      <c r="D562" s="124"/>
      <c r="E562" s="153"/>
      <c r="F562" s="154"/>
      <c r="G562" s="124"/>
      <c r="H562" s="124"/>
      <c r="I562" s="124"/>
      <c r="J562" s="124"/>
      <c r="K562" s="124"/>
      <c r="L562" s="124"/>
      <c r="M562" s="124"/>
    </row>
    <row r="563" spans="4:13">
      <c r="D563" s="124"/>
      <c r="E563" s="153"/>
      <c r="F563" s="154"/>
      <c r="G563" s="124"/>
      <c r="H563" s="124"/>
      <c r="I563" s="124"/>
      <c r="J563" s="124"/>
      <c r="K563" s="124"/>
      <c r="L563" s="124"/>
      <c r="M563" s="124"/>
    </row>
    <row r="564" spans="4:13">
      <c r="D564" s="124"/>
      <c r="E564" s="153"/>
      <c r="F564" s="154"/>
      <c r="G564" s="124"/>
      <c r="H564" s="124"/>
      <c r="I564" s="124"/>
      <c r="J564" s="124"/>
      <c r="K564" s="124"/>
      <c r="L564" s="124"/>
      <c r="M564" s="124"/>
    </row>
    <row r="565" spans="4:13">
      <c r="D565" s="124"/>
      <c r="E565" s="153"/>
      <c r="F565" s="154"/>
      <c r="G565" s="124"/>
      <c r="H565" s="124"/>
      <c r="I565" s="124"/>
      <c r="J565" s="124"/>
      <c r="K565" s="124"/>
      <c r="L565" s="124"/>
      <c r="M565" s="124"/>
    </row>
    <row r="566" spans="4:13">
      <c r="D566" s="124"/>
      <c r="E566" s="153"/>
      <c r="F566" s="154"/>
      <c r="G566" s="124"/>
      <c r="H566" s="124"/>
      <c r="I566" s="124"/>
      <c r="J566" s="124"/>
      <c r="K566" s="124"/>
      <c r="L566" s="124"/>
      <c r="M566" s="124"/>
    </row>
    <row r="567" spans="4:13">
      <c r="D567" s="124"/>
      <c r="E567" s="153"/>
      <c r="F567" s="154"/>
      <c r="G567" s="124"/>
      <c r="H567" s="124"/>
      <c r="I567" s="124"/>
      <c r="J567" s="124"/>
      <c r="K567" s="124"/>
      <c r="L567" s="124"/>
      <c r="M567" s="124"/>
    </row>
    <row r="568" spans="4:13">
      <c r="D568" s="124"/>
      <c r="E568" s="153"/>
      <c r="F568" s="154"/>
      <c r="G568" s="124"/>
      <c r="H568" s="124"/>
      <c r="I568" s="124"/>
      <c r="J568" s="124"/>
      <c r="K568" s="124"/>
      <c r="L568" s="124"/>
      <c r="M568" s="124"/>
    </row>
    <row r="569" spans="4:13">
      <c r="D569" s="124"/>
      <c r="E569" s="153"/>
      <c r="F569" s="154"/>
      <c r="G569" s="124"/>
      <c r="H569" s="124"/>
      <c r="I569" s="124"/>
      <c r="J569" s="124"/>
      <c r="K569" s="124"/>
      <c r="L569" s="124"/>
      <c r="M569" s="124"/>
    </row>
    <row r="570" spans="4:13">
      <c r="D570" s="124"/>
      <c r="E570" s="153"/>
      <c r="F570" s="154"/>
      <c r="G570" s="124"/>
      <c r="H570" s="124"/>
      <c r="I570" s="124"/>
      <c r="J570" s="124"/>
      <c r="K570" s="124"/>
      <c r="L570" s="124"/>
      <c r="M570" s="124"/>
    </row>
    <row r="571" spans="4:13">
      <c r="D571" s="124"/>
      <c r="E571" s="153"/>
      <c r="F571" s="154"/>
      <c r="G571" s="124"/>
      <c r="H571" s="124"/>
      <c r="I571" s="124"/>
      <c r="J571" s="124"/>
      <c r="K571" s="124"/>
      <c r="L571" s="124"/>
      <c r="M571" s="124"/>
    </row>
    <row r="572" spans="4:13">
      <c r="D572" s="124"/>
      <c r="E572" s="153"/>
      <c r="F572" s="154"/>
      <c r="G572" s="124"/>
      <c r="H572" s="124"/>
      <c r="I572" s="124"/>
      <c r="J572" s="124"/>
      <c r="K572" s="124"/>
      <c r="L572" s="124"/>
      <c r="M572" s="124"/>
    </row>
    <row r="573" spans="4:13">
      <c r="D573" s="124"/>
      <c r="E573" s="153"/>
      <c r="F573" s="154"/>
      <c r="G573" s="124"/>
      <c r="H573" s="124"/>
      <c r="I573" s="124"/>
      <c r="J573" s="124"/>
      <c r="K573" s="124"/>
      <c r="L573" s="124"/>
      <c r="M573" s="124"/>
    </row>
    <row r="574" spans="4:13">
      <c r="D574" s="124"/>
      <c r="E574" s="153"/>
      <c r="F574" s="154"/>
      <c r="G574" s="124"/>
      <c r="H574" s="124"/>
      <c r="I574" s="124"/>
      <c r="J574" s="124"/>
      <c r="K574" s="124"/>
      <c r="L574" s="124"/>
      <c r="M574" s="124"/>
    </row>
    <row r="575" spans="4:13">
      <c r="D575" s="124"/>
      <c r="E575" s="153"/>
      <c r="F575" s="154"/>
      <c r="G575" s="124"/>
      <c r="H575" s="124"/>
      <c r="I575" s="124"/>
      <c r="J575" s="124"/>
      <c r="K575" s="124"/>
      <c r="L575" s="124"/>
      <c r="M575" s="124"/>
    </row>
    <row r="576" spans="4:13">
      <c r="D576" s="124"/>
      <c r="E576" s="153"/>
      <c r="F576" s="154"/>
      <c r="G576" s="124"/>
      <c r="H576" s="124"/>
      <c r="I576" s="124"/>
      <c r="J576" s="124"/>
      <c r="K576" s="124"/>
      <c r="L576" s="124"/>
      <c r="M576" s="124"/>
    </row>
    <row r="577" spans="4:13">
      <c r="D577" s="124"/>
      <c r="E577" s="153"/>
      <c r="F577" s="154"/>
      <c r="G577" s="124"/>
      <c r="H577" s="124"/>
      <c r="I577" s="124"/>
      <c r="J577" s="124"/>
      <c r="K577" s="124"/>
      <c r="L577" s="124"/>
      <c r="M577" s="124"/>
    </row>
    <row r="578" spans="4:13">
      <c r="D578" s="124"/>
      <c r="E578" s="153"/>
      <c r="F578" s="154"/>
      <c r="G578" s="124"/>
      <c r="H578" s="124"/>
      <c r="I578" s="124"/>
      <c r="J578" s="124"/>
      <c r="K578" s="124"/>
      <c r="L578" s="124"/>
      <c r="M578" s="124"/>
    </row>
    <row r="579" spans="4:13">
      <c r="D579" s="124"/>
      <c r="E579" s="153"/>
      <c r="F579" s="154"/>
      <c r="G579" s="124"/>
      <c r="H579" s="124"/>
      <c r="I579" s="124"/>
      <c r="J579" s="124"/>
      <c r="K579" s="124"/>
      <c r="L579" s="124"/>
      <c r="M579" s="124"/>
    </row>
    <row r="580" spans="4:13">
      <c r="D580" s="124"/>
      <c r="E580" s="153"/>
      <c r="F580" s="154"/>
      <c r="G580" s="124"/>
      <c r="H580" s="124"/>
      <c r="I580" s="124"/>
      <c r="J580" s="124"/>
      <c r="K580" s="124"/>
      <c r="L580" s="124"/>
      <c r="M580" s="124"/>
    </row>
    <row r="581" spans="4:13">
      <c r="D581" s="124"/>
      <c r="E581" s="153"/>
      <c r="F581" s="154"/>
      <c r="G581" s="124"/>
      <c r="H581" s="124"/>
      <c r="I581" s="124"/>
      <c r="J581" s="124"/>
      <c r="K581" s="124"/>
      <c r="L581" s="124"/>
      <c r="M581" s="124"/>
    </row>
    <row r="582" spans="4:13">
      <c r="D582" s="124"/>
      <c r="E582" s="153"/>
      <c r="F582" s="154"/>
      <c r="G582" s="124"/>
      <c r="H582" s="124"/>
      <c r="I582" s="124"/>
      <c r="J582" s="124"/>
      <c r="K582" s="124"/>
      <c r="L582" s="124"/>
      <c r="M582" s="124"/>
    </row>
    <row r="583" spans="4:13">
      <c r="D583" s="124"/>
      <c r="E583" s="153"/>
      <c r="F583" s="154"/>
      <c r="G583" s="124"/>
      <c r="H583" s="124"/>
      <c r="I583" s="124"/>
      <c r="J583" s="124"/>
      <c r="K583" s="124"/>
      <c r="L583" s="124"/>
      <c r="M583" s="124"/>
    </row>
    <row r="584" spans="4:13">
      <c r="D584" s="124"/>
      <c r="E584" s="153"/>
      <c r="F584" s="154"/>
      <c r="G584" s="124"/>
      <c r="H584" s="124"/>
      <c r="I584" s="124"/>
      <c r="J584" s="124"/>
      <c r="K584" s="124"/>
      <c r="L584" s="124"/>
      <c r="M584" s="124"/>
    </row>
    <row r="585" spans="4:13">
      <c r="D585" s="124"/>
      <c r="E585" s="153"/>
      <c r="F585" s="154"/>
      <c r="G585" s="124"/>
      <c r="H585" s="124"/>
      <c r="I585" s="124"/>
      <c r="J585" s="124"/>
      <c r="K585" s="124"/>
      <c r="L585" s="124"/>
      <c r="M585" s="124"/>
    </row>
    <row r="586" spans="4:13">
      <c r="D586" s="124"/>
      <c r="E586" s="153"/>
      <c r="F586" s="154"/>
      <c r="G586" s="124"/>
      <c r="H586" s="124"/>
      <c r="I586" s="124"/>
      <c r="J586" s="124"/>
      <c r="K586" s="124"/>
      <c r="L586" s="124"/>
      <c r="M586" s="124"/>
    </row>
    <row r="587" spans="4:13">
      <c r="D587" s="124"/>
      <c r="E587" s="153"/>
      <c r="F587" s="154"/>
      <c r="G587" s="124"/>
      <c r="H587" s="124"/>
      <c r="I587" s="124"/>
      <c r="J587" s="124"/>
      <c r="K587" s="124"/>
      <c r="L587" s="124"/>
      <c r="M587" s="124"/>
    </row>
    <row r="588" spans="4:13">
      <c r="D588" s="124"/>
      <c r="E588" s="153"/>
      <c r="F588" s="154"/>
      <c r="G588" s="124"/>
      <c r="H588" s="124"/>
      <c r="I588" s="124"/>
      <c r="J588" s="124"/>
      <c r="K588" s="124"/>
      <c r="L588" s="124"/>
      <c r="M588" s="124"/>
    </row>
    <row r="589" spans="4:13">
      <c r="D589" s="124"/>
      <c r="E589" s="153"/>
      <c r="F589" s="154"/>
      <c r="G589" s="124"/>
      <c r="H589" s="124"/>
      <c r="I589" s="124"/>
      <c r="J589" s="124"/>
      <c r="K589" s="124"/>
      <c r="L589" s="124"/>
      <c r="M589" s="124"/>
    </row>
    <row r="590" spans="4:13">
      <c r="D590" s="124"/>
      <c r="E590" s="153"/>
      <c r="F590" s="154"/>
      <c r="G590" s="124"/>
      <c r="H590" s="124"/>
      <c r="I590" s="124"/>
      <c r="J590" s="124"/>
      <c r="K590" s="124"/>
      <c r="L590" s="124"/>
      <c r="M590" s="124"/>
    </row>
    <row r="591" spans="4:13">
      <c r="D591" s="124"/>
      <c r="E591" s="153"/>
      <c r="F591" s="154"/>
      <c r="G591" s="124"/>
      <c r="H591" s="124"/>
      <c r="I591" s="124"/>
      <c r="J591" s="124"/>
      <c r="K591" s="124"/>
      <c r="L591" s="124"/>
      <c r="M591" s="124"/>
    </row>
    <row r="592" spans="4:13">
      <c r="D592" s="124"/>
      <c r="E592" s="153"/>
      <c r="F592" s="154"/>
      <c r="G592" s="124"/>
      <c r="H592" s="124"/>
      <c r="I592" s="124"/>
      <c r="J592" s="124"/>
      <c r="K592" s="124"/>
      <c r="L592" s="124"/>
      <c r="M592" s="124"/>
    </row>
    <row r="593" spans="4:13">
      <c r="D593" s="124"/>
      <c r="E593" s="153"/>
      <c r="F593" s="154"/>
      <c r="G593" s="124"/>
      <c r="H593" s="124"/>
      <c r="I593" s="124"/>
      <c r="J593" s="124"/>
      <c r="K593" s="124"/>
      <c r="L593" s="124"/>
      <c r="M593" s="124"/>
    </row>
    <row r="594" spans="4:13">
      <c r="D594" s="124"/>
      <c r="E594" s="153"/>
      <c r="F594" s="154"/>
      <c r="G594" s="124"/>
      <c r="H594" s="124"/>
      <c r="I594" s="124"/>
      <c r="J594" s="124"/>
      <c r="K594" s="124"/>
      <c r="L594" s="124"/>
      <c r="M594" s="124"/>
    </row>
    <row r="595" spans="4:13">
      <c r="D595" s="124"/>
      <c r="E595" s="153"/>
      <c r="F595" s="154"/>
      <c r="G595" s="124"/>
      <c r="H595" s="124"/>
      <c r="I595" s="124"/>
      <c r="J595" s="124"/>
      <c r="K595" s="124"/>
      <c r="L595" s="124"/>
      <c r="M595" s="124"/>
    </row>
    <row r="596" spans="4:13">
      <c r="D596" s="124"/>
      <c r="E596" s="153"/>
      <c r="F596" s="154"/>
      <c r="G596" s="124"/>
      <c r="H596" s="124"/>
      <c r="I596" s="124"/>
      <c r="J596" s="124"/>
      <c r="K596" s="124"/>
      <c r="L596" s="124"/>
      <c r="M596" s="124"/>
    </row>
    <row r="597" spans="4:13">
      <c r="D597" s="124"/>
      <c r="E597" s="153"/>
      <c r="F597" s="154"/>
      <c r="G597" s="124"/>
      <c r="H597" s="124"/>
      <c r="I597" s="124"/>
      <c r="J597" s="124"/>
      <c r="K597" s="124"/>
      <c r="L597" s="124"/>
      <c r="M597" s="124"/>
    </row>
    <row r="598" spans="4:13">
      <c r="D598" s="124"/>
      <c r="E598" s="153"/>
      <c r="F598" s="154"/>
      <c r="G598" s="124"/>
      <c r="H598" s="124"/>
      <c r="I598" s="124"/>
      <c r="J598" s="124"/>
      <c r="K598" s="124"/>
      <c r="L598" s="124"/>
      <c r="M598" s="124"/>
    </row>
    <row r="599" spans="4:13">
      <c r="D599" s="124"/>
      <c r="E599" s="153"/>
      <c r="F599" s="154"/>
      <c r="G599" s="124"/>
      <c r="H599" s="124"/>
      <c r="I599" s="124"/>
      <c r="J599" s="124"/>
      <c r="K599" s="124"/>
      <c r="L599" s="124"/>
      <c r="M599" s="124"/>
    </row>
    <row r="600" spans="4:13">
      <c r="D600" s="124"/>
      <c r="E600" s="153"/>
      <c r="F600" s="154"/>
      <c r="G600" s="124"/>
      <c r="H600" s="124"/>
      <c r="I600" s="124"/>
      <c r="J600" s="124"/>
      <c r="K600" s="124"/>
      <c r="L600" s="124"/>
      <c r="M600" s="124"/>
    </row>
    <row r="601" spans="4:13">
      <c r="D601" s="124"/>
      <c r="E601" s="153"/>
      <c r="F601" s="154"/>
      <c r="G601" s="124"/>
      <c r="H601" s="124"/>
      <c r="I601" s="124"/>
      <c r="J601" s="124"/>
      <c r="K601" s="124"/>
      <c r="L601" s="124"/>
      <c r="M601" s="124"/>
    </row>
    <row r="602" spans="4:13">
      <c r="D602" s="124"/>
      <c r="E602" s="153"/>
      <c r="F602" s="154"/>
      <c r="G602" s="124"/>
      <c r="H602" s="124"/>
      <c r="I602" s="124"/>
      <c r="J602" s="124"/>
      <c r="K602" s="124"/>
      <c r="L602" s="124"/>
      <c r="M602" s="124"/>
    </row>
    <row r="603" spans="4:13">
      <c r="D603" s="124"/>
      <c r="E603" s="153"/>
      <c r="F603" s="154"/>
      <c r="G603" s="124"/>
      <c r="H603" s="124"/>
      <c r="I603" s="124"/>
      <c r="J603" s="124"/>
      <c r="K603" s="124"/>
      <c r="L603" s="124"/>
      <c r="M603" s="124"/>
    </row>
    <row r="604" spans="4:13">
      <c r="D604" s="124"/>
      <c r="E604" s="153"/>
      <c r="F604" s="154"/>
      <c r="G604" s="124"/>
      <c r="H604" s="124"/>
      <c r="I604" s="124"/>
      <c r="J604" s="124"/>
      <c r="K604" s="124"/>
      <c r="L604" s="124"/>
      <c r="M604" s="124"/>
    </row>
    <row r="605" spans="4:13">
      <c r="D605" s="124"/>
      <c r="E605" s="153"/>
      <c r="F605" s="154"/>
      <c r="G605" s="124"/>
      <c r="H605" s="124"/>
      <c r="I605" s="124"/>
      <c r="J605" s="124"/>
      <c r="K605" s="124"/>
      <c r="L605" s="124"/>
      <c r="M605" s="124"/>
    </row>
    <row r="606" spans="4:13">
      <c r="D606" s="124"/>
      <c r="E606" s="153"/>
      <c r="F606" s="154"/>
      <c r="G606" s="124"/>
      <c r="H606" s="124"/>
      <c r="I606" s="124"/>
      <c r="J606" s="124"/>
      <c r="K606" s="124"/>
      <c r="L606" s="124"/>
      <c r="M606" s="124"/>
    </row>
    <row r="607" spans="4:13">
      <c r="D607" s="124"/>
      <c r="E607" s="153"/>
      <c r="F607" s="154"/>
      <c r="G607" s="124"/>
      <c r="H607" s="124"/>
      <c r="I607" s="124"/>
      <c r="J607" s="124"/>
      <c r="K607" s="124"/>
      <c r="L607" s="124"/>
      <c r="M607" s="124"/>
    </row>
    <row r="608" spans="4:13">
      <c r="D608" s="124"/>
      <c r="E608" s="153"/>
      <c r="F608" s="154"/>
      <c r="G608" s="124"/>
      <c r="H608" s="124"/>
      <c r="I608" s="124"/>
      <c r="J608" s="124"/>
      <c r="K608" s="124"/>
      <c r="L608" s="124"/>
      <c r="M608" s="124"/>
    </row>
    <row r="609" spans="4:13">
      <c r="D609" s="124"/>
      <c r="E609" s="153"/>
      <c r="F609" s="154"/>
      <c r="G609" s="124"/>
      <c r="H609" s="124"/>
      <c r="I609" s="124"/>
      <c r="J609" s="124"/>
      <c r="K609" s="124"/>
      <c r="L609" s="124"/>
      <c r="M609" s="124"/>
    </row>
    <row r="610" spans="4:13">
      <c r="D610" s="124"/>
      <c r="E610" s="153"/>
      <c r="F610" s="154"/>
      <c r="G610" s="124"/>
      <c r="H610" s="124"/>
      <c r="I610" s="124"/>
      <c r="J610" s="124"/>
      <c r="K610" s="124"/>
      <c r="L610" s="124"/>
      <c r="M610" s="124"/>
    </row>
    <row r="611" spans="4:13">
      <c r="D611" s="124"/>
      <c r="E611" s="153"/>
      <c r="F611" s="154"/>
      <c r="G611" s="124"/>
      <c r="H611" s="124"/>
      <c r="I611" s="124"/>
      <c r="J611" s="124"/>
      <c r="K611" s="124"/>
      <c r="L611" s="124"/>
      <c r="M611" s="124"/>
    </row>
    <row r="612" spans="4:13">
      <c r="D612" s="124"/>
      <c r="E612" s="153"/>
      <c r="F612" s="154"/>
      <c r="G612" s="124"/>
      <c r="H612" s="124"/>
      <c r="I612" s="124"/>
      <c r="J612" s="124"/>
      <c r="K612" s="124"/>
      <c r="L612" s="124"/>
      <c r="M612" s="124"/>
    </row>
    <row r="613" spans="4:13">
      <c r="D613" s="124"/>
      <c r="E613" s="153"/>
      <c r="F613" s="154"/>
      <c r="G613" s="124"/>
      <c r="H613" s="124"/>
      <c r="I613" s="124"/>
      <c r="J613" s="124"/>
      <c r="K613" s="124"/>
      <c r="L613" s="124"/>
      <c r="M613" s="124"/>
    </row>
    <row r="614" spans="4:13">
      <c r="D614" s="124"/>
      <c r="E614" s="153"/>
      <c r="F614" s="154"/>
      <c r="G614" s="124"/>
      <c r="H614" s="124"/>
      <c r="I614" s="124"/>
      <c r="J614" s="124"/>
      <c r="K614" s="124"/>
      <c r="L614" s="124"/>
      <c r="M614" s="124"/>
    </row>
    <row r="615" spans="4:13">
      <c r="D615" s="124"/>
      <c r="E615" s="153"/>
      <c r="F615" s="154"/>
      <c r="G615" s="124"/>
      <c r="H615" s="124"/>
      <c r="I615" s="124"/>
      <c r="J615" s="124"/>
      <c r="K615" s="124"/>
      <c r="L615" s="124"/>
      <c r="M615" s="124"/>
    </row>
    <row r="616" spans="4:13">
      <c r="D616" s="124"/>
      <c r="E616" s="153"/>
      <c r="F616" s="154"/>
      <c r="G616" s="124"/>
      <c r="H616" s="124"/>
      <c r="I616" s="124"/>
      <c r="J616" s="124"/>
      <c r="K616" s="124"/>
      <c r="L616" s="124"/>
      <c r="M616" s="124"/>
    </row>
    <row r="617" spans="4:13">
      <c r="D617" s="124"/>
      <c r="E617" s="153"/>
      <c r="F617" s="154"/>
      <c r="G617" s="124"/>
      <c r="H617" s="124"/>
      <c r="I617" s="124"/>
      <c r="J617" s="124"/>
      <c r="K617" s="124"/>
      <c r="L617" s="124"/>
      <c r="M617" s="124"/>
    </row>
    <row r="618" spans="4:13">
      <c r="D618" s="124"/>
      <c r="E618" s="153"/>
      <c r="F618" s="154"/>
      <c r="G618" s="124"/>
      <c r="H618" s="124"/>
      <c r="I618" s="124"/>
      <c r="J618" s="124"/>
      <c r="K618" s="124"/>
      <c r="L618" s="124"/>
      <c r="M618" s="124"/>
    </row>
    <row r="619" spans="4:13">
      <c r="D619" s="124"/>
      <c r="E619" s="153"/>
      <c r="F619" s="154"/>
      <c r="G619" s="124"/>
      <c r="H619" s="124"/>
      <c r="I619" s="124"/>
      <c r="J619" s="124"/>
      <c r="K619" s="124"/>
      <c r="L619" s="124"/>
      <c r="M619" s="124"/>
    </row>
    <row r="620" spans="4:13">
      <c r="D620" s="124"/>
      <c r="E620" s="153"/>
      <c r="F620" s="154"/>
      <c r="G620" s="124"/>
      <c r="H620" s="124"/>
      <c r="I620" s="124"/>
      <c r="J620" s="124"/>
      <c r="K620" s="124"/>
      <c r="L620" s="124"/>
      <c r="M620" s="124"/>
    </row>
    <row r="621" spans="4:13">
      <c r="D621" s="124"/>
      <c r="E621" s="153"/>
      <c r="F621" s="154"/>
      <c r="G621" s="124"/>
      <c r="H621" s="124"/>
      <c r="I621" s="124"/>
      <c r="J621" s="124"/>
      <c r="K621" s="124"/>
      <c r="L621" s="124"/>
      <c r="M621" s="124"/>
    </row>
    <row r="622" spans="4:13">
      <c r="D622" s="124"/>
      <c r="E622" s="153"/>
      <c r="F622" s="154"/>
      <c r="G622" s="124"/>
      <c r="H622" s="124"/>
      <c r="I622" s="124"/>
      <c r="J622" s="124"/>
      <c r="K622" s="124"/>
      <c r="L622" s="124"/>
      <c r="M622" s="124"/>
    </row>
    <row r="623" spans="4:13">
      <c r="D623" s="124"/>
      <c r="E623" s="153"/>
      <c r="F623" s="154"/>
      <c r="G623" s="124"/>
      <c r="H623" s="124"/>
      <c r="I623" s="124"/>
      <c r="J623" s="124"/>
      <c r="K623" s="124"/>
      <c r="L623" s="124"/>
      <c r="M623" s="124"/>
    </row>
    <row r="624" spans="4:13">
      <c r="D624" s="124"/>
      <c r="E624" s="153"/>
      <c r="F624" s="154"/>
      <c r="G624" s="124"/>
      <c r="H624" s="124"/>
      <c r="I624" s="124"/>
      <c r="J624" s="124"/>
      <c r="K624" s="124"/>
      <c r="L624" s="124"/>
      <c r="M624" s="124"/>
    </row>
    <row r="625" spans="4:13">
      <c r="D625" s="124"/>
      <c r="E625" s="153"/>
      <c r="F625" s="154"/>
      <c r="G625" s="124"/>
      <c r="H625" s="124"/>
      <c r="I625" s="124"/>
      <c r="J625" s="124"/>
      <c r="K625" s="124"/>
      <c r="L625" s="124"/>
      <c r="M625" s="124"/>
    </row>
    <row r="626" spans="4:13">
      <c r="D626" s="124"/>
      <c r="E626" s="153"/>
      <c r="F626" s="154"/>
      <c r="G626" s="124"/>
      <c r="H626" s="124"/>
      <c r="I626" s="124"/>
      <c r="J626" s="124"/>
      <c r="K626" s="124"/>
      <c r="L626" s="124"/>
      <c r="M626" s="124"/>
    </row>
    <row r="627" spans="4:13">
      <c r="D627" s="124"/>
      <c r="E627" s="153"/>
      <c r="F627" s="154"/>
      <c r="G627" s="124"/>
      <c r="H627" s="124"/>
      <c r="I627" s="124"/>
      <c r="J627" s="124"/>
      <c r="K627" s="124"/>
      <c r="L627" s="124"/>
      <c r="M627" s="124"/>
    </row>
    <row r="628" spans="4:13">
      <c r="D628" s="124"/>
      <c r="E628" s="153"/>
      <c r="F628" s="154"/>
      <c r="G628" s="124"/>
      <c r="H628" s="124"/>
      <c r="I628" s="124"/>
      <c r="J628" s="124"/>
      <c r="K628" s="124"/>
      <c r="L628" s="124"/>
      <c r="M628" s="124"/>
    </row>
    <row r="629" spans="4:13">
      <c r="D629" s="124"/>
      <c r="E629" s="153"/>
      <c r="F629" s="154"/>
      <c r="G629" s="124"/>
      <c r="H629" s="124"/>
      <c r="I629" s="124"/>
      <c r="J629" s="124"/>
      <c r="K629" s="124"/>
      <c r="L629" s="124"/>
      <c r="M629" s="124"/>
    </row>
    <row r="630" spans="4:13">
      <c r="D630" s="124"/>
      <c r="E630" s="153"/>
      <c r="F630" s="154"/>
      <c r="G630" s="124"/>
      <c r="H630" s="124"/>
      <c r="I630" s="124"/>
      <c r="J630" s="124"/>
      <c r="K630" s="124"/>
      <c r="L630" s="124"/>
      <c r="M630" s="124"/>
    </row>
    <row r="631" spans="4:13">
      <c r="D631" s="124"/>
      <c r="E631" s="153"/>
      <c r="F631" s="154"/>
      <c r="G631" s="124"/>
      <c r="H631" s="124"/>
      <c r="I631" s="124"/>
      <c r="J631" s="124"/>
      <c r="K631" s="124"/>
      <c r="L631" s="124"/>
      <c r="M631" s="124"/>
    </row>
    <row r="632" spans="4:13">
      <c r="D632" s="124"/>
      <c r="E632" s="153"/>
      <c r="F632" s="154"/>
      <c r="G632" s="124"/>
      <c r="H632" s="124"/>
      <c r="I632" s="124"/>
      <c r="J632" s="124"/>
      <c r="K632" s="124"/>
      <c r="L632" s="124"/>
      <c r="M632" s="124"/>
    </row>
    <row r="633" spans="4:13">
      <c r="D633" s="124"/>
      <c r="E633" s="153"/>
      <c r="F633" s="154"/>
      <c r="G633" s="124"/>
      <c r="H633" s="124"/>
      <c r="I633" s="124"/>
      <c r="J633" s="124"/>
      <c r="K633" s="124"/>
      <c r="L633" s="124"/>
      <c r="M633" s="124"/>
    </row>
    <row r="634" spans="4:13">
      <c r="D634" s="124"/>
      <c r="E634" s="153"/>
      <c r="F634" s="154"/>
      <c r="G634" s="124"/>
      <c r="H634" s="124"/>
      <c r="I634" s="124"/>
      <c r="J634" s="124"/>
      <c r="K634" s="124"/>
      <c r="L634" s="124"/>
      <c r="M634" s="124"/>
    </row>
    <row r="635" spans="4:13">
      <c r="D635" s="124"/>
      <c r="E635" s="153"/>
      <c r="F635" s="154"/>
      <c r="G635" s="124"/>
      <c r="H635" s="124"/>
      <c r="I635" s="124"/>
      <c r="J635" s="124"/>
      <c r="K635" s="124"/>
      <c r="L635" s="124"/>
      <c r="M635" s="124"/>
    </row>
    <row r="636" spans="4:13">
      <c r="D636" s="124"/>
      <c r="E636" s="153"/>
      <c r="F636" s="154"/>
      <c r="G636" s="124"/>
      <c r="H636" s="124"/>
      <c r="I636" s="124"/>
      <c r="J636" s="124"/>
      <c r="K636" s="124"/>
      <c r="L636" s="124"/>
      <c r="M636" s="124"/>
    </row>
    <row r="637" spans="4:13">
      <c r="D637" s="124"/>
      <c r="E637" s="153"/>
      <c r="F637" s="154"/>
      <c r="G637" s="124"/>
      <c r="H637" s="124"/>
      <c r="I637" s="124"/>
      <c r="J637" s="124"/>
      <c r="K637" s="124"/>
      <c r="L637" s="124"/>
      <c r="M637" s="124"/>
    </row>
    <row r="638" spans="4:13">
      <c r="D638" s="124"/>
      <c r="E638" s="153"/>
      <c r="F638" s="154"/>
      <c r="G638" s="124"/>
      <c r="H638" s="124"/>
      <c r="I638" s="124"/>
      <c r="J638" s="124"/>
      <c r="K638" s="124"/>
      <c r="L638" s="124"/>
      <c r="M638" s="124"/>
    </row>
    <row r="639" spans="4:13">
      <c r="D639" s="124"/>
      <c r="E639" s="153"/>
      <c r="F639" s="154"/>
      <c r="G639" s="124"/>
      <c r="H639" s="124"/>
      <c r="I639" s="124"/>
      <c r="J639" s="124"/>
      <c r="K639" s="124"/>
      <c r="L639" s="124"/>
      <c r="M639" s="124"/>
    </row>
    <row r="640" spans="4:13">
      <c r="D640" s="124"/>
      <c r="E640" s="153"/>
      <c r="F640" s="154"/>
      <c r="G640" s="124"/>
      <c r="H640" s="124"/>
      <c r="I640" s="124"/>
      <c r="J640" s="124"/>
      <c r="K640" s="124"/>
      <c r="L640" s="124"/>
      <c r="M640" s="124"/>
    </row>
    <row r="641" spans="4:13">
      <c r="D641" s="124"/>
      <c r="E641" s="153"/>
      <c r="F641" s="154"/>
      <c r="G641" s="124"/>
      <c r="H641" s="124"/>
      <c r="I641" s="124"/>
      <c r="J641" s="124"/>
      <c r="K641" s="124"/>
      <c r="L641" s="124"/>
      <c r="M641" s="124"/>
    </row>
    <row r="642" spans="4:13">
      <c r="D642" s="124"/>
      <c r="E642" s="153"/>
      <c r="F642" s="154"/>
      <c r="G642" s="124"/>
      <c r="H642" s="124"/>
      <c r="I642" s="124"/>
      <c r="J642" s="124"/>
      <c r="K642" s="124"/>
      <c r="L642" s="124"/>
      <c r="M642" s="124"/>
    </row>
    <row r="643" spans="4:13">
      <c r="D643" s="124"/>
      <c r="E643" s="153"/>
      <c r="F643" s="154"/>
      <c r="G643" s="124"/>
      <c r="H643" s="124"/>
      <c r="I643" s="124"/>
      <c r="J643" s="124"/>
      <c r="K643" s="124"/>
      <c r="L643" s="124"/>
      <c r="M643" s="124"/>
    </row>
    <row r="644" spans="4:13">
      <c r="D644" s="124"/>
      <c r="E644" s="153"/>
      <c r="F644" s="154"/>
      <c r="G644" s="124"/>
      <c r="H644" s="124"/>
      <c r="I644" s="124"/>
      <c r="J644" s="124"/>
      <c r="K644" s="124"/>
      <c r="L644" s="124"/>
      <c r="M644" s="124"/>
    </row>
    <row r="645" spans="4:13">
      <c r="D645" s="124"/>
      <c r="E645" s="153"/>
      <c r="F645" s="154"/>
      <c r="G645" s="124"/>
      <c r="H645" s="124"/>
      <c r="I645" s="124"/>
      <c r="J645" s="124"/>
      <c r="K645" s="124"/>
      <c r="L645" s="124"/>
      <c r="M645" s="124"/>
    </row>
    <row r="646" spans="4:13">
      <c r="D646" s="124"/>
      <c r="E646" s="153"/>
      <c r="F646" s="154"/>
      <c r="G646" s="124"/>
      <c r="H646" s="124"/>
      <c r="I646" s="124"/>
      <c r="J646" s="124"/>
      <c r="K646" s="124"/>
      <c r="L646" s="124"/>
      <c r="M646" s="124"/>
    </row>
    <row r="647" spans="4:13">
      <c r="D647" s="124"/>
      <c r="E647" s="153"/>
      <c r="F647" s="154"/>
      <c r="G647" s="124"/>
      <c r="H647" s="124"/>
      <c r="I647" s="124"/>
      <c r="J647" s="124"/>
      <c r="K647" s="124"/>
      <c r="L647" s="124"/>
      <c r="M647" s="124"/>
    </row>
    <row r="648" spans="4:13">
      <c r="D648" s="124"/>
      <c r="E648" s="153"/>
      <c r="F648" s="154"/>
      <c r="G648" s="124"/>
      <c r="H648" s="124"/>
      <c r="I648" s="124"/>
      <c r="J648" s="124"/>
      <c r="K648" s="124"/>
      <c r="L648" s="124"/>
      <c r="M648" s="124"/>
    </row>
    <row r="649" spans="4:13">
      <c r="D649" s="124"/>
      <c r="E649" s="153"/>
      <c r="F649" s="154"/>
      <c r="G649" s="124"/>
      <c r="H649" s="124"/>
      <c r="I649" s="124"/>
      <c r="J649" s="124"/>
      <c r="K649" s="124"/>
      <c r="L649" s="124"/>
      <c r="M649" s="124"/>
    </row>
    <row r="650" spans="4:13">
      <c r="D650" s="124"/>
      <c r="E650" s="153"/>
      <c r="F650" s="154"/>
      <c r="G650" s="124"/>
      <c r="H650" s="124"/>
      <c r="I650" s="124"/>
      <c r="J650" s="124"/>
      <c r="K650" s="124"/>
      <c r="L650" s="124"/>
      <c r="M650" s="124"/>
    </row>
    <row r="651" spans="4:13">
      <c r="D651" s="124"/>
      <c r="E651" s="153"/>
      <c r="F651" s="154"/>
      <c r="G651" s="124"/>
      <c r="H651" s="124"/>
      <c r="I651" s="124"/>
      <c r="J651" s="124"/>
      <c r="K651" s="124"/>
      <c r="L651" s="124"/>
      <c r="M651" s="124"/>
    </row>
    <row r="652" spans="4:13">
      <c r="D652" s="124"/>
      <c r="E652" s="153"/>
      <c r="F652" s="154"/>
      <c r="G652" s="124"/>
      <c r="H652" s="124"/>
      <c r="I652" s="124"/>
      <c r="J652" s="124"/>
      <c r="K652" s="124"/>
      <c r="L652" s="124"/>
      <c r="M652" s="124"/>
    </row>
    <row r="653" spans="4:13">
      <c r="D653" s="124"/>
      <c r="E653" s="153"/>
      <c r="F653" s="154"/>
      <c r="G653" s="124"/>
      <c r="H653" s="124"/>
      <c r="I653" s="124"/>
      <c r="J653" s="124"/>
      <c r="K653" s="124"/>
      <c r="L653" s="124"/>
      <c r="M653" s="124"/>
    </row>
    <row r="654" spans="4:13">
      <c r="D654" s="124"/>
      <c r="E654" s="153"/>
      <c r="F654" s="154"/>
      <c r="G654" s="124"/>
      <c r="H654" s="124"/>
      <c r="I654" s="124"/>
      <c r="J654" s="124"/>
      <c r="K654" s="124"/>
      <c r="L654" s="124"/>
      <c r="M654" s="124"/>
    </row>
    <row r="655" spans="4:13">
      <c r="D655" s="124"/>
      <c r="E655" s="153"/>
      <c r="F655" s="154"/>
      <c r="G655" s="124"/>
      <c r="H655" s="124"/>
      <c r="I655" s="124"/>
      <c r="J655" s="124"/>
      <c r="K655" s="124"/>
      <c r="L655" s="124"/>
      <c r="M655" s="124"/>
    </row>
    <row r="656" spans="4:13">
      <c r="D656" s="124"/>
      <c r="E656" s="153"/>
      <c r="F656" s="154"/>
      <c r="G656" s="124"/>
      <c r="H656" s="124"/>
      <c r="I656" s="124"/>
      <c r="J656" s="124"/>
      <c r="K656" s="124"/>
      <c r="L656" s="124"/>
      <c r="M656" s="124"/>
    </row>
    <row r="657" spans="4:13">
      <c r="D657" s="124"/>
      <c r="E657" s="153"/>
      <c r="F657" s="154"/>
      <c r="G657" s="124"/>
      <c r="H657" s="124"/>
      <c r="I657" s="124"/>
      <c r="J657" s="124"/>
      <c r="K657" s="124"/>
      <c r="L657" s="124"/>
      <c r="M657" s="124"/>
    </row>
    <row r="658" spans="4:13">
      <c r="D658" s="124"/>
      <c r="E658" s="153"/>
      <c r="F658" s="154"/>
      <c r="G658" s="124"/>
      <c r="H658" s="124"/>
      <c r="I658" s="124"/>
      <c r="J658" s="124"/>
      <c r="K658" s="124"/>
      <c r="L658" s="124"/>
      <c r="M658" s="124"/>
    </row>
    <row r="659" spans="4:13">
      <c r="D659" s="124"/>
      <c r="E659" s="153"/>
      <c r="F659" s="154"/>
      <c r="G659" s="124"/>
      <c r="H659" s="124"/>
      <c r="I659" s="124"/>
      <c r="J659" s="124"/>
      <c r="K659" s="124"/>
      <c r="L659" s="124"/>
      <c r="M659" s="124"/>
    </row>
    <row r="660" spans="4:13">
      <c r="D660" s="124"/>
      <c r="E660" s="153"/>
      <c r="F660" s="154"/>
      <c r="G660" s="124"/>
      <c r="H660" s="124"/>
      <c r="I660" s="124"/>
      <c r="J660" s="124"/>
      <c r="K660" s="124"/>
      <c r="L660" s="124"/>
      <c r="M660" s="124"/>
    </row>
    <row r="661" spans="4:13">
      <c r="D661" s="124"/>
      <c r="E661" s="153"/>
      <c r="F661" s="154"/>
      <c r="G661" s="124"/>
      <c r="H661" s="124"/>
      <c r="I661" s="124"/>
      <c r="J661" s="124"/>
      <c r="K661" s="124"/>
      <c r="L661" s="124"/>
      <c r="M661" s="124"/>
    </row>
    <row r="662" spans="4:13">
      <c r="D662" s="124"/>
      <c r="E662" s="153"/>
      <c r="F662" s="154"/>
      <c r="G662" s="124"/>
      <c r="H662" s="124"/>
      <c r="I662" s="124"/>
      <c r="J662" s="124"/>
      <c r="K662" s="124"/>
      <c r="L662" s="124"/>
      <c r="M662" s="124"/>
    </row>
    <row r="663" spans="4:13">
      <c r="D663" s="124"/>
      <c r="E663" s="153"/>
      <c r="F663" s="154"/>
      <c r="G663" s="124"/>
      <c r="H663" s="124"/>
      <c r="I663" s="124"/>
      <c r="J663" s="124"/>
      <c r="K663" s="124"/>
      <c r="L663" s="124"/>
      <c r="M663" s="124"/>
    </row>
    <row r="664" spans="4:13">
      <c r="D664" s="124"/>
      <c r="E664" s="153"/>
      <c r="F664" s="154"/>
      <c r="G664" s="124"/>
      <c r="H664" s="124"/>
      <c r="I664" s="124"/>
      <c r="J664" s="124"/>
      <c r="K664" s="124"/>
      <c r="L664" s="124"/>
      <c r="M664" s="124"/>
    </row>
    <row r="665" spans="4:13">
      <c r="D665" s="124"/>
      <c r="E665" s="153"/>
      <c r="F665" s="154"/>
      <c r="G665" s="124"/>
      <c r="H665" s="124"/>
      <c r="I665" s="124"/>
      <c r="J665" s="124"/>
      <c r="K665" s="124"/>
      <c r="L665" s="124"/>
      <c r="M665" s="124"/>
    </row>
    <row r="666" spans="4:13">
      <c r="D666" s="124"/>
      <c r="E666" s="153"/>
      <c r="F666" s="154"/>
      <c r="G666" s="124"/>
      <c r="H666" s="124"/>
      <c r="I666" s="124"/>
      <c r="J666" s="124"/>
      <c r="K666" s="124"/>
      <c r="L666" s="124"/>
      <c r="M666" s="124"/>
    </row>
    <row r="667" spans="4:13">
      <c r="D667" s="124"/>
      <c r="E667" s="153"/>
      <c r="F667" s="154"/>
      <c r="G667" s="124"/>
      <c r="H667" s="124"/>
      <c r="I667" s="124"/>
      <c r="J667" s="124"/>
      <c r="K667" s="124"/>
      <c r="L667" s="124"/>
      <c r="M667" s="124"/>
    </row>
    <row r="668" spans="4:13">
      <c r="D668" s="124"/>
      <c r="E668" s="153"/>
      <c r="F668" s="154"/>
      <c r="G668" s="124"/>
      <c r="H668" s="124"/>
      <c r="I668" s="124"/>
      <c r="J668" s="124"/>
      <c r="K668" s="124"/>
      <c r="L668" s="124"/>
      <c r="M668" s="124"/>
    </row>
    <row r="669" spans="4:13">
      <c r="D669" s="124"/>
      <c r="E669" s="153"/>
      <c r="F669" s="154"/>
      <c r="G669" s="124"/>
      <c r="H669" s="124"/>
      <c r="I669" s="124"/>
      <c r="J669" s="124"/>
      <c r="K669" s="124"/>
      <c r="L669" s="124"/>
      <c r="M669" s="124"/>
    </row>
    <row r="670" spans="4:13">
      <c r="D670" s="124"/>
      <c r="E670" s="153"/>
      <c r="F670" s="154"/>
      <c r="G670" s="124"/>
      <c r="H670" s="124"/>
      <c r="I670" s="124"/>
      <c r="J670" s="124"/>
      <c r="K670" s="124"/>
      <c r="L670" s="124"/>
      <c r="M670" s="124"/>
    </row>
    <row r="671" spans="4:13">
      <c r="D671" s="124"/>
      <c r="E671" s="153"/>
      <c r="F671" s="154"/>
      <c r="G671" s="124"/>
      <c r="H671" s="124"/>
      <c r="I671" s="124"/>
      <c r="J671" s="124"/>
      <c r="K671" s="124"/>
      <c r="L671" s="124"/>
      <c r="M671" s="124"/>
    </row>
    <row r="672" spans="4:13">
      <c r="D672" s="124"/>
      <c r="E672" s="153"/>
      <c r="F672" s="154"/>
      <c r="G672" s="124"/>
      <c r="H672" s="124"/>
      <c r="I672" s="124"/>
      <c r="J672" s="124"/>
      <c r="K672" s="124"/>
      <c r="L672" s="124"/>
      <c r="M672" s="124"/>
    </row>
    <row r="673" spans="4:13">
      <c r="D673" s="124"/>
      <c r="E673" s="153"/>
      <c r="F673" s="154"/>
      <c r="G673" s="124"/>
      <c r="H673" s="124"/>
      <c r="I673" s="124"/>
      <c r="J673" s="124"/>
      <c r="K673" s="124"/>
      <c r="L673" s="124"/>
      <c r="M673" s="124"/>
    </row>
    <row r="674" spans="4:13">
      <c r="D674" s="124"/>
      <c r="E674" s="153"/>
      <c r="F674" s="154"/>
      <c r="G674" s="124"/>
      <c r="H674" s="124"/>
      <c r="I674" s="124"/>
      <c r="J674" s="124"/>
      <c r="K674" s="124"/>
      <c r="L674" s="124"/>
      <c r="M674" s="124"/>
    </row>
    <row r="675" spans="4:13">
      <c r="D675" s="124"/>
      <c r="E675" s="153"/>
      <c r="F675" s="154"/>
      <c r="G675" s="124"/>
      <c r="H675" s="124"/>
      <c r="I675" s="124"/>
      <c r="J675" s="124"/>
      <c r="K675" s="124"/>
      <c r="L675" s="124"/>
      <c r="M675" s="124"/>
    </row>
    <row r="676" spans="4:13">
      <c r="D676" s="124"/>
      <c r="E676" s="153"/>
      <c r="F676" s="154"/>
      <c r="G676" s="124"/>
      <c r="H676" s="124"/>
      <c r="I676" s="124"/>
      <c r="J676" s="124"/>
      <c r="K676" s="124"/>
      <c r="L676" s="124"/>
      <c r="M676" s="124"/>
    </row>
    <row r="677" spans="4:13">
      <c r="D677" s="124"/>
      <c r="E677" s="153"/>
      <c r="F677" s="154"/>
      <c r="G677" s="124"/>
      <c r="H677" s="124"/>
      <c r="I677" s="124"/>
      <c r="J677" s="124"/>
      <c r="K677" s="124"/>
      <c r="L677" s="124"/>
      <c r="M677" s="124"/>
    </row>
    <row r="678" spans="4:13">
      <c r="D678" s="124"/>
      <c r="E678" s="153"/>
      <c r="F678" s="154"/>
      <c r="G678" s="124"/>
      <c r="H678" s="124"/>
      <c r="I678" s="124"/>
      <c r="J678" s="124"/>
      <c r="K678" s="124"/>
      <c r="L678" s="124"/>
      <c r="M678" s="124"/>
    </row>
    <row r="679" spans="4:13">
      <c r="D679" s="124"/>
      <c r="E679" s="153"/>
      <c r="F679" s="154"/>
      <c r="G679" s="124"/>
      <c r="H679" s="124"/>
      <c r="I679" s="124"/>
      <c r="J679" s="124"/>
      <c r="K679" s="124"/>
      <c r="L679" s="124"/>
      <c r="M679" s="124"/>
    </row>
    <row r="680" spans="4:13">
      <c r="D680" s="124"/>
      <c r="E680" s="153"/>
      <c r="F680" s="154"/>
      <c r="G680" s="124"/>
      <c r="H680" s="124"/>
      <c r="I680" s="124"/>
      <c r="J680" s="124"/>
      <c r="K680" s="124"/>
      <c r="L680" s="124"/>
      <c r="M680" s="124"/>
    </row>
    <row r="681" spans="4:13">
      <c r="D681" s="124"/>
      <c r="E681" s="153"/>
      <c r="F681" s="154"/>
      <c r="G681" s="124"/>
      <c r="H681" s="124"/>
      <c r="I681" s="124"/>
      <c r="J681" s="124"/>
      <c r="K681" s="124"/>
      <c r="L681" s="124"/>
      <c r="M681" s="124"/>
    </row>
    <row r="682" spans="4:13">
      <c r="D682" s="124"/>
      <c r="E682" s="153"/>
      <c r="F682" s="154"/>
      <c r="G682" s="124"/>
      <c r="H682" s="124"/>
      <c r="I682" s="124"/>
      <c r="J682" s="124"/>
      <c r="K682" s="124"/>
      <c r="L682" s="124"/>
      <c r="M682" s="124"/>
    </row>
    <row r="683" spans="4:13">
      <c r="D683" s="124"/>
      <c r="E683" s="153"/>
      <c r="F683" s="154"/>
      <c r="G683" s="124"/>
      <c r="H683" s="124"/>
      <c r="I683" s="124"/>
      <c r="J683" s="124"/>
      <c r="K683" s="124"/>
      <c r="L683" s="124"/>
      <c r="M683" s="124"/>
    </row>
    <row r="684" spans="4:13">
      <c r="D684" s="124"/>
      <c r="E684" s="153"/>
      <c r="F684" s="154"/>
      <c r="G684" s="124"/>
      <c r="H684" s="124"/>
      <c r="I684" s="124"/>
      <c r="J684" s="124"/>
      <c r="K684" s="124"/>
      <c r="L684" s="124"/>
      <c r="M684" s="124"/>
    </row>
    <row r="685" spans="4:13">
      <c r="D685" s="124"/>
      <c r="E685" s="153"/>
      <c r="F685" s="154"/>
      <c r="G685" s="124"/>
      <c r="H685" s="124"/>
      <c r="I685" s="124"/>
      <c r="J685" s="124"/>
      <c r="K685" s="124"/>
      <c r="L685" s="124"/>
      <c r="M685" s="124"/>
    </row>
    <row r="686" spans="4:13">
      <c r="D686" s="124"/>
      <c r="E686" s="153"/>
      <c r="F686" s="154"/>
      <c r="G686" s="124"/>
      <c r="H686" s="124"/>
      <c r="I686" s="124"/>
      <c r="J686" s="124"/>
      <c r="K686" s="124"/>
      <c r="L686" s="124"/>
      <c r="M686" s="124"/>
    </row>
    <row r="687" spans="4:13">
      <c r="D687" s="124"/>
      <c r="E687" s="153"/>
      <c r="F687" s="154"/>
      <c r="G687" s="124"/>
      <c r="H687" s="124"/>
      <c r="I687" s="124"/>
      <c r="J687" s="124"/>
      <c r="K687" s="124"/>
      <c r="L687" s="124"/>
      <c r="M687" s="124"/>
    </row>
    <row r="688" spans="4:13">
      <c r="D688" s="124"/>
      <c r="E688" s="153"/>
      <c r="F688" s="154"/>
      <c r="G688" s="124"/>
      <c r="H688" s="124"/>
      <c r="I688" s="124"/>
      <c r="J688" s="124"/>
      <c r="K688" s="124"/>
      <c r="L688" s="124"/>
      <c r="M688" s="124"/>
    </row>
    <row r="689" spans="4:13">
      <c r="D689" s="124"/>
      <c r="E689" s="153"/>
      <c r="F689" s="154"/>
      <c r="G689" s="124"/>
      <c r="H689" s="124"/>
      <c r="I689" s="124"/>
      <c r="J689" s="124"/>
      <c r="K689" s="124"/>
      <c r="L689" s="124"/>
      <c r="M689" s="124"/>
    </row>
    <row r="690" spans="4:13">
      <c r="D690" s="124"/>
      <c r="E690" s="153"/>
      <c r="F690" s="154"/>
      <c r="G690" s="124"/>
      <c r="H690" s="124"/>
      <c r="I690" s="124"/>
      <c r="J690" s="124"/>
      <c r="K690" s="124"/>
      <c r="L690" s="124"/>
      <c r="M690" s="124"/>
    </row>
    <row r="691" spans="4:13">
      <c r="D691" s="124"/>
      <c r="E691" s="153"/>
      <c r="F691" s="154"/>
      <c r="G691" s="124"/>
      <c r="H691" s="124"/>
      <c r="I691" s="124"/>
      <c r="J691" s="124"/>
      <c r="K691" s="124"/>
      <c r="L691" s="124"/>
      <c r="M691" s="124"/>
    </row>
    <row r="692" spans="4:13">
      <c r="D692" s="124"/>
      <c r="E692" s="153"/>
      <c r="F692" s="154"/>
      <c r="G692" s="124"/>
      <c r="H692" s="124"/>
      <c r="I692" s="124"/>
      <c r="J692" s="124"/>
      <c r="K692" s="124"/>
      <c r="L692" s="124"/>
      <c r="M692" s="124"/>
    </row>
    <row r="693" spans="4:13">
      <c r="D693" s="124"/>
      <c r="E693" s="153"/>
      <c r="F693" s="154"/>
      <c r="G693" s="124"/>
      <c r="H693" s="124"/>
      <c r="I693" s="124"/>
      <c r="J693" s="124"/>
      <c r="K693" s="124"/>
      <c r="L693" s="124"/>
      <c r="M693" s="124"/>
    </row>
    <row r="694" spans="4:13">
      <c r="D694" s="124"/>
      <c r="E694" s="153"/>
      <c r="F694" s="154"/>
      <c r="G694" s="124"/>
      <c r="H694" s="124"/>
      <c r="I694" s="124"/>
      <c r="J694" s="124"/>
      <c r="K694" s="124"/>
      <c r="L694" s="124"/>
      <c r="M694" s="124"/>
    </row>
    <row r="695" spans="4:13">
      <c r="D695" s="124"/>
      <c r="E695" s="153"/>
      <c r="F695" s="154"/>
      <c r="G695" s="124"/>
      <c r="H695" s="124"/>
      <c r="I695" s="124"/>
      <c r="J695" s="124"/>
      <c r="K695" s="124"/>
      <c r="L695" s="124"/>
      <c r="M695" s="124"/>
    </row>
    <row r="696" spans="4:13">
      <c r="D696" s="124"/>
      <c r="E696" s="153"/>
      <c r="F696" s="154"/>
      <c r="G696" s="124"/>
      <c r="H696" s="124"/>
      <c r="I696" s="124"/>
      <c r="J696" s="124"/>
      <c r="K696" s="124"/>
      <c r="L696" s="124"/>
      <c r="M696" s="124"/>
    </row>
    <row r="697" spans="4:13">
      <c r="D697" s="124"/>
      <c r="E697" s="153"/>
      <c r="F697" s="154"/>
      <c r="G697" s="124"/>
      <c r="H697" s="124"/>
      <c r="I697" s="124"/>
      <c r="J697" s="124"/>
      <c r="K697" s="124"/>
      <c r="L697" s="124"/>
      <c r="M697" s="124"/>
    </row>
    <row r="698" spans="4:13">
      <c r="D698" s="124"/>
      <c r="E698" s="153"/>
      <c r="F698" s="154"/>
      <c r="G698" s="124"/>
      <c r="H698" s="124"/>
      <c r="I698" s="124"/>
      <c r="J698" s="124"/>
      <c r="K698" s="124"/>
      <c r="L698" s="124"/>
      <c r="M698" s="124"/>
    </row>
    <row r="699" spans="4:13">
      <c r="D699" s="124"/>
      <c r="E699" s="153"/>
      <c r="F699" s="154"/>
      <c r="G699" s="124"/>
      <c r="H699" s="124"/>
      <c r="I699" s="124"/>
      <c r="J699" s="124"/>
      <c r="K699" s="124"/>
      <c r="L699" s="124"/>
      <c r="M699" s="124"/>
    </row>
    <row r="700" spans="4:13">
      <c r="D700" s="124"/>
      <c r="E700" s="153"/>
      <c r="F700" s="154"/>
      <c r="G700" s="124"/>
      <c r="H700" s="124"/>
      <c r="I700" s="124"/>
      <c r="J700" s="124"/>
      <c r="K700" s="124"/>
      <c r="L700" s="124"/>
      <c r="M700" s="124"/>
    </row>
    <row r="701" spans="4:13">
      <c r="D701" s="124"/>
      <c r="E701" s="153"/>
      <c r="F701" s="154"/>
      <c r="G701" s="124"/>
      <c r="H701" s="124"/>
      <c r="I701" s="124"/>
      <c r="J701" s="124"/>
      <c r="K701" s="124"/>
      <c r="L701" s="124"/>
      <c r="M701" s="124"/>
    </row>
    <row r="702" spans="4:13">
      <c r="D702" s="124"/>
      <c r="E702" s="153"/>
      <c r="F702" s="154"/>
      <c r="G702" s="124"/>
      <c r="H702" s="124"/>
      <c r="I702" s="124"/>
      <c r="J702" s="124"/>
      <c r="K702" s="124"/>
      <c r="L702" s="124"/>
      <c r="M702" s="124"/>
    </row>
    <row r="703" spans="4:13">
      <c r="D703" s="124"/>
      <c r="E703" s="153"/>
      <c r="F703" s="154"/>
      <c r="G703" s="124"/>
      <c r="H703" s="124"/>
      <c r="I703" s="124"/>
      <c r="J703" s="124"/>
      <c r="K703" s="124"/>
      <c r="L703" s="124"/>
      <c r="M703" s="124"/>
    </row>
    <row r="704" spans="4:13">
      <c r="D704" s="124"/>
      <c r="E704" s="153"/>
      <c r="F704" s="154"/>
      <c r="G704" s="124"/>
      <c r="H704" s="124"/>
      <c r="I704" s="124"/>
      <c r="J704" s="124"/>
      <c r="K704" s="124"/>
      <c r="L704" s="124"/>
      <c r="M704" s="124"/>
    </row>
    <row r="705" spans="4:13">
      <c r="D705" s="124"/>
      <c r="E705" s="153"/>
      <c r="F705" s="154"/>
      <c r="G705" s="124"/>
      <c r="H705" s="124"/>
      <c r="I705" s="124"/>
      <c r="J705" s="124"/>
      <c r="K705" s="124"/>
      <c r="L705" s="124"/>
      <c r="M705" s="124"/>
    </row>
    <row r="706" spans="4:13">
      <c r="D706" s="124"/>
      <c r="E706" s="153"/>
      <c r="F706" s="154"/>
      <c r="G706" s="124"/>
      <c r="H706" s="124"/>
      <c r="I706" s="124"/>
      <c r="J706" s="124"/>
      <c r="K706" s="124"/>
      <c r="L706" s="124"/>
      <c r="M706" s="124"/>
    </row>
    <row r="707" spans="4:13">
      <c r="D707" s="124"/>
      <c r="E707" s="153"/>
      <c r="F707" s="154"/>
      <c r="G707" s="124"/>
      <c r="H707" s="124"/>
      <c r="I707" s="124"/>
      <c r="J707" s="124"/>
      <c r="K707" s="124"/>
      <c r="L707" s="124"/>
      <c r="M707" s="124"/>
    </row>
    <row r="708" spans="4:13">
      <c r="D708" s="124"/>
      <c r="E708" s="153"/>
      <c r="F708" s="154"/>
      <c r="G708" s="124"/>
      <c r="H708" s="124"/>
      <c r="I708" s="124"/>
      <c r="J708" s="124"/>
      <c r="K708" s="124"/>
      <c r="L708" s="124"/>
      <c r="M708" s="124"/>
    </row>
    <row r="709" spans="4:13">
      <c r="D709" s="124"/>
      <c r="E709" s="153"/>
      <c r="F709" s="154"/>
      <c r="G709" s="124"/>
      <c r="H709" s="124"/>
      <c r="I709" s="124"/>
      <c r="J709" s="124"/>
      <c r="K709" s="124"/>
      <c r="L709" s="124"/>
      <c r="M709" s="124"/>
    </row>
    <row r="710" spans="4:13">
      <c r="D710" s="124"/>
      <c r="E710" s="153"/>
      <c r="F710" s="154"/>
      <c r="G710" s="124"/>
      <c r="H710" s="124"/>
      <c r="I710" s="124"/>
      <c r="J710" s="124"/>
      <c r="K710" s="124"/>
      <c r="L710" s="124"/>
      <c r="M710" s="124"/>
    </row>
    <row r="711" spans="4:13">
      <c r="D711" s="124"/>
      <c r="E711" s="153"/>
      <c r="F711" s="154"/>
      <c r="G711" s="124"/>
      <c r="H711" s="124"/>
      <c r="I711" s="124"/>
      <c r="J711" s="124"/>
      <c r="K711" s="124"/>
      <c r="L711" s="124"/>
      <c r="M711" s="124"/>
    </row>
    <row r="712" spans="4:13">
      <c r="D712" s="124"/>
      <c r="E712" s="153"/>
      <c r="F712" s="154"/>
      <c r="G712" s="124"/>
      <c r="H712" s="124"/>
      <c r="I712" s="124"/>
      <c r="J712" s="124"/>
      <c r="K712" s="124"/>
      <c r="L712" s="124"/>
      <c r="M712" s="124"/>
    </row>
    <row r="713" spans="4:13">
      <c r="D713" s="124"/>
      <c r="E713" s="153"/>
      <c r="F713" s="154"/>
      <c r="G713" s="124"/>
      <c r="H713" s="124"/>
      <c r="I713" s="124"/>
      <c r="J713" s="124"/>
      <c r="K713" s="124"/>
      <c r="L713" s="124"/>
      <c r="M713" s="124"/>
    </row>
    <row r="714" spans="4:13">
      <c r="D714" s="124"/>
      <c r="E714" s="153"/>
      <c r="F714" s="154"/>
      <c r="G714" s="124"/>
      <c r="H714" s="124"/>
      <c r="I714" s="124"/>
      <c r="J714" s="124"/>
      <c r="K714" s="124"/>
      <c r="L714" s="124"/>
      <c r="M714" s="124"/>
    </row>
    <row r="715" spans="4:13">
      <c r="D715" s="124"/>
      <c r="E715" s="153"/>
      <c r="F715" s="154"/>
      <c r="G715" s="124"/>
      <c r="H715" s="124"/>
      <c r="I715" s="124"/>
      <c r="J715" s="124"/>
      <c r="K715" s="124"/>
      <c r="L715" s="124"/>
      <c r="M715" s="124"/>
    </row>
    <row r="716" spans="4:13">
      <c r="D716" s="124"/>
      <c r="E716" s="153"/>
      <c r="F716" s="154"/>
      <c r="G716" s="124"/>
      <c r="H716" s="124"/>
      <c r="I716" s="124"/>
      <c r="J716" s="124"/>
      <c r="K716" s="124"/>
      <c r="L716" s="124"/>
      <c r="M716" s="124"/>
    </row>
    <row r="717" spans="4:13">
      <c r="D717" s="124"/>
      <c r="E717" s="153"/>
      <c r="F717" s="154"/>
      <c r="G717" s="124"/>
      <c r="H717" s="124"/>
      <c r="I717" s="124"/>
      <c r="J717" s="124"/>
      <c r="K717" s="124"/>
      <c r="L717" s="124"/>
      <c r="M717" s="124"/>
    </row>
    <row r="718" spans="4:13">
      <c r="D718" s="124"/>
      <c r="E718" s="153"/>
      <c r="F718" s="154"/>
      <c r="G718" s="124"/>
      <c r="H718" s="124"/>
      <c r="I718" s="124"/>
      <c r="J718" s="124"/>
      <c r="K718" s="124"/>
      <c r="L718" s="124"/>
      <c r="M718" s="124"/>
    </row>
    <row r="719" spans="4:13">
      <c r="D719" s="124"/>
      <c r="E719" s="153"/>
      <c r="F719" s="154"/>
      <c r="G719" s="124"/>
      <c r="H719" s="124"/>
      <c r="I719" s="124"/>
      <c r="J719" s="124"/>
      <c r="K719" s="124"/>
      <c r="L719" s="124"/>
      <c r="M719" s="124"/>
    </row>
    <row r="720" spans="4:13">
      <c r="D720" s="124"/>
      <c r="E720" s="153"/>
      <c r="F720" s="154"/>
      <c r="G720" s="124"/>
      <c r="H720" s="124"/>
      <c r="I720" s="124"/>
      <c r="J720" s="124"/>
      <c r="K720" s="124"/>
      <c r="L720" s="124"/>
      <c r="M720" s="124"/>
    </row>
    <row r="721" spans="4:13">
      <c r="D721" s="124"/>
      <c r="E721" s="153"/>
      <c r="F721" s="154"/>
      <c r="G721" s="124"/>
      <c r="H721" s="124"/>
      <c r="I721" s="124"/>
      <c r="J721" s="124"/>
      <c r="K721" s="124"/>
      <c r="L721" s="124"/>
      <c r="M721" s="124"/>
    </row>
    <row r="722" spans="4:13">
      <c r="D722" s="124"/>
      <c r="E722" s="153"/>
      <c r="F722" s="154"/>
      <c r="G722" s="124"/>
      <c r="H722" s="124"/>
      <c r="I722" s="124"/>
      <c r="J722" s="124"/>
      <c r="K722" s="124"/>
      <c r="L722" s="124"/>
      <c r="M722" s="124"/>
    </row>
    <row r="723" spans="4:13">
      <c r="D723" s="124"/>
      <c r="E723" s="153"/>
      <c r="F723" s="154"/>
      <c r="G723" s="124"/>
      <c r="H723" s="124"/>
      <c r="I723" s="124"/>
      <c r="J723" s="124"/>
      <c r="K723" s="124"/>
      <c r="L723" s="124"/>
      <c r="M723" s="124"/>
    </row>
    <row r="724" spans="4:13">
      <c r="D724" s="124"/>
      <c r="E724" s="153"/>
      <c r="F724" s="154"/>
      <c r="G724" s="124"/>
      <c r="H724" s="124"/>
      <c r="I724" s="124"/>
      <c r="J724" s="124"/>
      <c r="K724" s="124"/>
      <c r="L724" s="124"/>
      <c r="M724" s="124"/>
    </row>
    <row r="725" spans="4:13">
      <c r="D725" s="124"/>
      <c r="E725" s="153"/>
      <c r="F725" s="154"/>
      <c r="G725" s="124"/>
      <c r="H725" s="124"/>
      <c r="I725" s="124"/>
      <c r="J725" s="124"/>
      <c r="K725" s="124"/>
      <c r="L725" s="124"/>
      <c r="M725" s="124"/>
    </row>
    <row r="726" spans="4:13">
      <c r="D726" s="124"/>
      <c r="E726" s="153"/>
      <c r="F726" s="154"/>
      <c r="G726" s="124"/>
      <c r="H726" s="124"/>
      <c r="I726" s="124"/>
      <c r="J726" s="124"/>
      <c r="K726" s="124"/>
      <c r="L726" s="124"/>
      <c r="M726" s="124"/>
    </row>
    <row r="727" spans="4:13">
      <c r="D727" s="124"/>
      <c r="E727" s="153"/>
      <c r="F727" s="154"/>
      <c r="G727" s="124"/>
      <c r="H727" s="124"/>
      <c r="I727" s="124"/>
      <c r="J727" s="124"/>
      <c r="K727" s="124"/>
      <c r="L727" s="124"/>
      <c r="M727" s="124"/>
    </row>
    <row r="728" spans="4:13">
      <c r="D728" s="124"/>
      <c r="E728" s="153"/>
      <c r="F728" s="154"/>
      <c r="G728" s="124"/>
      <c r="H728" s="124"/>
      <c r="I728" s="124"/>
      <c r="J728" s="124"/>
      <c r="K728" s="124"/>
      <c r="L728" s="124"/>
      <c r="M728" s="124"/>
    </row>
    <row r="729" spans="4:13">
      <c r="D729" s="124"/>
      <c r="E729" s="153"/>
      <c r="F729" s="154"/>
      <c r="G729" s="124"/>
      <c r="H729" s="124"/>
      <c r="I729" s="124"/>
      <c r="J729" s="124"/>
      <c r="K729" s="124"/>
      <c r="L729" s="124"/>
      <c r="M729" s="124"/>
    </row>
    <row r="730" spans="4:13">
      <c r="D730" s="124"/>
      <c r="E730" s="153"/>
      <c r="F730" s="154"/>
      <c r="G730" s="124"/>
      <c r="H730" s="124"/>
      <c r="I730" s="124"/>
      <c r="J730" s="124"/>
      <c r="K730" s="124"/>
      <c r="L730" s="124"/>
      <c r="M730" s="124"/>
    </row>
    <row r="731" spans="4:13">
      <c r="D731" s="124"/>
      <c r="E731" s="153"/>
      <c r="F731" s="154"/>
      <c r="G731" s="124"/>
      <c r="H731" s="124"/>
      <c r="I731" s="124"/>
      <c r="J731" s="124"/>
      <c r="K731" s="124"/>
      <c r="L731" s="124"/>
      <c r="M731" s="124"/>
    </row>
    <row r="732" spans="4:13">
      <c r="D732" s="124"/>
      <c r="E732" s="153"/>
      <c r="F732" s="154"/>
      <c r="G732" s="124"/>
      <c r="H732" s="124"/>
      <c r="I732" s="124"/>
      <c r="J732" s="124"/>
      <c r="K732" s="124"/>
      <c r="L732" s="124"/>
      <c r="M732" s="124"/>
    </row>
    <row r="733" spans="4:13">
      <c r="D733" s="124"/>
      <c r="E733" s="153"/>
      <c r="F733" s="154"/>
      <c r="G733" s="124"/>
      <c r="H733" s="124"/>
      <c r="I733" s="124"/>
      <c r="J733" s="124"/>
      <c r="K733" s="124"/>
      <c r="L733" s="124"/>
      <c r="M733" s="124"/>
    </row>
    <row r="734" spans="4:13">
      <c r="D734" s="124"/>
      <c r="E734" s="153"/>
      <c r="F734" s="154"/>
      <c r="G734" s="124"/>
      <c r="H734" s="124"/>
      <c r="I734" s="124"/>
      <c r="J734" s="124"/>
      <c r="K734" s="124"/>
      <c r="L734" s="124"/>
      <c r="M734" s="124"/>
    </row>
    <row r="735" spans="4:13">
      <c r="D735" s="124"/>
      <c r="E735" s="153"/>
      <c r="F735" s="154"/>
      <c r="G735" s="124"/>
      <c r="H735" s="124"/>
      <c r="I735" s="124"/>
      <c r="J735" s="124"/>
      <c r="K735" s="124"/>
      <c r="L735" s="124"/>
      <c r="M735" s="124"/>
    </row>
    <row r="736" spans="4:13">
      <c r="D736" s="124"/>
      <c r="E736" s="153"/>
      <c r="F736" s="154"/>
      <c r="G736" s="124"/>
      <c r="H736" s="124"/>
      <c r="I736" s="124"/>
      <c r="J736" s="124"/>
      <c r="K736" s="124"/>
      <c r="L736" s="124"/>
      <c r="M736" s="124"/>
    </row>
    <row r="737" spans="4:13">
      <c r="D737" s="124"/>
      <c r="E737" s="153"/>
      <c r="F737" s="154"/>
      <c r="G737" s="124"/>
      <c r="H737" s="124"/>
      <c r="I737" s="124"/>
      <c r="J737" s="124"/>
      <c r="K737" s="124"/>
      <c r="L737" s="124"/>
      <c r="M737" s="124"/>
    </row>
    <row r="738" spans="4:13">
      <c r="D738" s="124"/>
      <c r="E738" s="153"/>
      <c r="F738" s="154"/>
      <c r="G738" s="124"/>
      <c r="H738" s="124"/>
      <c r="I738" s="124"/>
      <c r="J738" s="124"/>
      <c r="K738" s="124"/>
      <c r="L738" s="124"/>
      <c r="M738" s="124"/>
    </row>
    <row r="739" spans="4:13">
      <c r="D739" s="124"/>
      <c r="E739" s="153"/>
      <c r="F739" s="154"/>
      <c r="G739" s="124"/>
      <c r="H739" s="124"/>
      <c r="I739" s="124"/>
      <c r="J739" s="124"/>
      <c r="K739" s="124"/>
      <c r="L739" s="124"/>
      <c r="M739" s="124"/>
    </row>
    <row r="740" spans="4:13">
      <c r="D740" s="124"/>
      <c r="E740" s="153"/>
      <c r="F740" s="154"/>
      <c r="G740" s="124"/>
      <c r="H740" s="124"/>
      <c r="I740" s="124"/>
      <c r="J740" s="124"/>
      <c r="K740" s="124"/>
      <c r="L740" s="124"/>
      <c r="M740" s="124"/>
    </row>
    <row r="741" spans="4:13">
      <c r="D741" s="124"/>
      <c r="E741" s="153"/>
      <c r="F741" s="154"/>
      <c r="G741" s="124"/>
      <c r="H741" s="124"/>
      <c r="I741" s="124"/>
      <c r="J741" s="124"/>
      <c r="K741" s="124"/>
      <c r="L741" s="124"/>
      <c r="M741" s="124"/>
    </row>
    <row r="742" spans="4:13">
      <c r="D742" s="124"/>
      <c r="E742" s="153"/>
      <c r="F742" s="154"/>
      <c r="G742" s="124"/>
      <c r="H742" s="124"/>
      <c r="I742" s="124"/>
      <c r="J742" s="124"/>
      <c r="K742" s="124"/>
      <c r="L742" s="124"/>
      <c r="M742" s="124"/>
    </row>
    <row r="743" spans="4:13">
      <c r="D743" s="124"/>
      <c r="E743" s="153"/>
      <c r="F743" s="154"/>
      <c r="G743" s="124"/>
      <c r="H743" s="124"/>
      <c r="I743" s="124"/>
      <c r="J743" s="124"/>
      <c r="K743" s="124"/>
      <c r="L743" s="124"/>
      <c r="M743" s="124"/>
    </row>
    <row r="744" spans="4:13">
      <c r="D744" s="124"/>
      <c r="E744" s="153"/>
      <c r="F744" s="154"/>
      <c r="G744" s="124"/>
      <c r="H744" s="124"/>
      <c r="I744" s="124"/>
      <c r="J744" s="124"/>
      <c r="K744" s="124"/>
      <c r="L744" s="124"/>
      <c r="M744" s="124"/>
    </row>
    <row r="745" spans="4:13">
      <c r="D745" s="124"/>
      <c r="E745" s="153"/>
      <c r="F745" s="154"/>
      <c r="G745" s="124"/>
      <c r="H745" s="124"/>
      <c r="I745" s="124"/>
      <c r="J745" s="124"/>
      <c r="K745" s="124"/>
      <c r="L745" s="124"/>
      <c r="M745" s="124"/>
    </row>
    <row r="746" spans="4:13">
      <c r="D746" s="124"/>
      <c r="E746" s="153"/>
      <c r="F746" s="154"/>
      <c r="G746" s="124"/>
      <c r="H746" s="124"/>
      <c r="I746" s="124"/>
      <c r="J746" s="124"/>
      <c r="K746" s="124"/>
      <c r="L746" s="124"/>
      <c r="M746" s="124"/>
    </row>
    <row r="747" spans="4:13">
      <c r="D747" s="124"/>
      <c r="E747" s="153"/>
      <c r="F747" s="154"/>
      <c r="G747" s="124"/>
      <c r="H747" s="124"/>
      <c r="I747" s="124"/>
      <c r="J747" s="124"/>
      <c r="K747" s="124"/>
      <c r="L747" s="124"/>
      <c r="M747" s="124"/>
    </row>
    <row r="748" spans="4:13">
      <c r="D748" s="124"/>
      <c r="E748" s="153"/>
      <c r="F748" s="154"/>
      <c r="G748" s="124"/>
      <c r="H748" s="124"/>
      <c r="I748" s="124"/>
      <c r="J748" s="124"/>
      <c r="K748" s="124"/>
      <c r="L748" s="124"/>
      <c r="M748" s="124"/>
    </row>
    <row r="749" spans="4:13">
      <c r="D749" s="124"/>
      <c r="E749" s="153"/>
      <c r="F749" s="154"/>
      <c r="G749" s="124"/>
      <c r="H749" s="124"/>
      <c r="I749" s="124"/>
      <c r="J749" s="124"/>
      <c r="K749" s="124"/>
      <c r="L749" s="124"/>
      <c r="M749" s="124"/>
    </row>
    <row r="750" spans="4:13">
      <c r="D750" s="124"/>
      <c r="E750" s="153"/>
      <c r="F750" s="154"/>
      <c r="G750" s="124"/>
      <c r="H750" s="124"/>
      <c r="I750" s="124"/>
      <c r="J750" s="124"/>
      <c r="K750" s="124"/>
      <c r="L750" s="124"/>
      <c r="M750" s="124"/>
    </row>
    <row r="751" spans="4:13">
      <c r="D751" s="124"/>
      <c r="E751" s="153"/>
      <c r="F751" s="154"/>
      <c r="G751" s="124"/>
      <c r="H751" s="124"/>
      <c r="I751" s="124"/>
      <c r="J751" s="124"/>
      <c r="K751" s="124"/>
      <c r="L751" s="124"/>
      <c r="M751" s="124"/>
    </row>
    <row r="752" spans="4:13">
      <c r="D752" s="124"/>
      <c r="E752" s="153"/>
      <c r="F752" s="154"/>
      <c r="G752" s="124"/>
      <c r="H752" s="124"/>
      <c r="I752" s="124"/>
      <c r="J752" s="124"/>
      <c r="K752" s="124"/>
      <c r="L752" s="124"/>
      <c r="M752" s="124"/>
    </row>
    <row r="753" spans="4:13">
      <c r="D753" s="124"/>
      <c r="E753" s="153"/>
      <c r="F753" s="154"/>
      <c r="G753" s="124"/>
      <c r="H753" s="124"/>
      <c r="I753" s="124"/>
      <c r="J753" s="124"/>
      <c r="K753" s="124"/>
      <c r="L753" s="124"/>
      <c r="M753" s="124"/>
    </row>
    <row r="754" spans="4:13">
      <c r="D754" s="124"/>
      <c r="E754" s="153"/>
      <c r="F754" s="154"/>
      <c r="G754" s="124"/>
      <c r="H754" s="124"/>
      <c r="I754" s="124"/>
      <c r="J754" s="124"/>
      <c r="K754" s="124"/>
      <c r="L754" s="124"/>
      <c r="M754" s="124"/>
    </row>
    <row r="755" spans="4:13">
      <c r="D755" s="124"/>
      <c r="E755" s="153"/>
      <c r="F755" s="154"/>
      <c r="G755" s="124"/>
      <c r="H755" s="124"/>
      <c r="I755" s="124"/>
      <c r="J755" s="124"/>
      <c r="K755" s="124"/>
      <c r="L755" s="124"/>
      <c r="M755" s="124"/>
    </row>
    <row r="756" spans="4:13">
      <c r="D756" s="124"/>
      <c r="E756" s="153"/>
      <c r="F756" s="154"/>
      <c r="G756" s="124"/>
      <c r="H756" s="124"/>
      <c r="I756" s="124"/>
      <c r="J756" s="124"/>
      <c r="K756" s="124"/>
      <c r="L756" s="124"/>
      <c r="M756" s="124"/>
    </row>
    <row r="757" spans="4:13">
      <c r="D757" s="124"/>
      <c r="E757" s="153"/>
      <c r="F757" s="154"/>
      <c r="G757" s="124"/>
      <c r="H757" s="124"/>
      <c r="I757" s="124"/>
      <c r="J757" s="124"/>
      <c r="K757" s="124"/>
      <c r="L757" s="124"/>
      <c r="M757" s="124"/>
    </row>
    <row r="758" spans="4:13">
      <c r="D758" s="124"/>
      <c r="E758" s="153"/>
      <c r="F758" s="154"/>
      <c r="G758" s="124"/>
      <c r="H758" s="124"/>
      <c r="I758" s="124"/>
      <c r="J758" s="124"/>
      <c r="K758" s="124"/>
      <c r="L758" s="124"/>
      <c r="M758" s="124"/>
    </row>
    <row r="759" spans="4:13">
      <c r="D759" s="124"/>
      <c r="E759" s="153"/>
      <c r="F759" s="154"/>
      <c r="G759" s="124"/>
      <c r="H759" s="124"/>
      <c r="I759" s="124"/>
      <c r="J759" s="124"/>
      <c r="K759" s="124"/>
      <c r="L759" s="124"/>
      <c r="M759" s="124"/>
    </row>
    <row r="760" spans="4:13">
      <c r="D760" s="124"/>
      <c r="E760" s="153"/>
      <c r="F760" s="154"/>
      <c r="G760" s="124"/>
      <c r="H760" s="124"/>
      <c r="I760" s="124"/>
      <c r="J760" s="124"/>
      <c r="K760" s="124"/>
      <c r="L760" s="124"/>
      <c r="M760" s="124"/>
    </row>
    <row r="761" spans="4:13">
      <c r="D761" s="124"/>
      <c r="E761" s="153"/>
      <c r="F761" s="154"/>
      <c r="G761" s="124"/>
      <c r="H761" s="124"/>
      <c r="I761" s="124"/>
      <c r="J761" s="124"/>
      <c r="K761" s="124"/>
      <c r="L761" s="124"/>
      <c r="M761" s="124"/>
    </row>
    <row r="762" spans="4:13">
      <c r="D762" s="124"/>
      <c r="E762" s="153"/>
      <c r="F762" s="154"/>
      <c r="G762" s="124"/>
      <c r="H762" s="124"/>
      <c r="I762" s="124"/>
      <c r="J762" s="124"/>
      <c r="K762" s="124"/>
      <c r="L762" s="124"/>
      <c r="M762" s="124"/>
    </row>
    <row r="763" spans="4:13">
      <c r="D763" s="124"/>
      <c r="E763" s="153"/>
      <c r="F763" s="154"/>
      <c r="G763" s="124"/>
      <c r="H763" s="124"/>
      <c r="I763" s="124"/>
      <c r="J763" s="124"/>
      <c r="K763" s="124"/>
      <c r="L763" s="124"/>
      <c r="M763" s="124"/>
    </row>
    <row r="764" spans="4:13">
      <c r="D764" s="124"/>
      <c r="E764" s="153"/>
      <c r="F764" s="154"/>
      <c r="G764" s="124"/>
      <c r="H764" s="124"/>
      <c r="I764" s="124"/>
      <c r="J764" s="124"/>
      <c r="K764" s="124"/>
      <c r="L764" s="124"/>
      <c r="M764" s="124"/>
    </row>
    <row r="765" spans="4:13">
      <c r="D765" s="124"/>
      <c r="E765" s="153"/>
      <c r="F765" s="154"/>
      <c r="G765" s="124"/>
      <c r="H765" s="124"/>
      <c r="I765" s="124"/>
      <c r="J765" s="124"/>
      <c r="K765" s="124"/>
      <c r="L765" s="124"/>
      <c r="M765" s="124"/>
    </row>
    <row r="766" spans="4:13">
      <c r="D766" s="124"/>
      <c r="E766" s="153"/>
      <c r="F766" s="154"/>
      <c r="G766" s="124"/>
      <c r="H766" s="124"/>
      <c r="I766" s="124"/>
      <c r="J766" s="124"/>
      <c r="K766" s="124"/>
      <c r="L766" s="124"/>
      <c r="M766" s="124"/>
    </row>
    <row r="767" spans="4:13">
      <c r="D767" s="124"/>
      <c r="E767" s="153"/>
      <c r="F767" s="154"/>
      <c r="G767" s="124"/>
      <c r="H767" s="124"/>
      <c r="I767" s="124"/>
      <c r="J767" s="124"/>
      <c r="K767" s="124"/>
      <c r="L767" s="124"/>
      <c r="M767" s="124"/>
    </row>
    <row r="768" spans="4:13">
      <c r="D768" s="124"/>
      <c r="E768" s="153"/>
      <c r="F768" s="154"/>
      <c r="G768" s="124"/>
      <c r="H768" s="124"/>
      <c r="I768" s="124"/>
      <c r="J768" s="124"/>
      <c r="K768" s="124"/>
      <c r="L768" s="124"/>
      <c r="M768" s="124"/>
    </row>
    <row r="769" spans="4:13">
      <c r="D769" s="124"/>
      <c r="E769" s="153"/>
      <c r="F769" s="154"/>
      <c r="G769" s="124"/>
      <c r="H769" s="124"/>
      <c r="I769" s="124"/>
      <c r="J769" s="124"/>
      <c r="K769" s="124"/>
      <c r="L769" s="124"/>
      <c r="M769" s="124"/>
    </row>
    <row r="770" spans="4:13">
      <c r="D770" s="124"/>
      <c r="E770" s="153"/>
      <c r="F770" s="154"/>
      <c r="G770" s="124"/>
      <c r="H770" s="124"/>
      <c r="I770" s="124"/>
      <c r="J770" s="124"/>
      <c r="K770" s="124"/>
      <c r="L770" s="124"/>
      <c r="M770" s="124"/>
    </row>
    <row r="771" spans="4:13">
      <c r="D771" s="124"/>
      <c r="E771" s="153"/>
      <c r="F771" s="154"/>
      <c r="G771" s="124"/>
      <c r="H771" s="124"/>
      <c r="I771" s="124"/>
      <c r="J771" s="124"/>
      <c r="K771" s="124"/>
      <c r="L771" s="124"/>
      <c r="M771" s="124"/>
    </row>
    <row r="772" spans="4:13">
      <c r="D772" s="124"/>
      <c r="E772" s="153"/>
      <c r="F772" s="154"/>
      <c r="G772" s="124"/>
      <c r="H772" s="124"/>
      <c r="I772" s="124"/>
      <c r="J772" s="124"/>
      <c r="K772" s="124"/>
      <c r="L772" s="124"/>
      <c r="M772" s="124"/>
    </row>
    <row r="773" spans="4:13">
      <c r="D773" s="124"/>
      <c r="E773" s="153"/>
      <c r="F773" s="154"/>
      <c r="G773" s="124"/>
      <c r="H773" s="124"/>
      <c r="I773" s="124"/>
      <c r="J773" s="124"/>
      <c r="K773" s="124"/>
      <c r="L773" s="124"/>
      <c r="M773" s="124"/>
    </row>
    <row r="774" spans="4:13">
      <c r="D774" s="124"/>
      <c r="E774" s="153"/>
      <c r="F774" s="154"/>
      <c r="G774" s="124"/>
      <c r="H774" s="124"/>
      <c r="I774" s="124"/>
      <c r="J774" s="124"/>
      <c r="K774" s="124"/>
      <c r="L774" s="124"/>
      <c r="M774" s="124"/>
    </row>
    <row r="775" spans="4:13">
      <c r="D775" s="124"/>
      <c r="E775" s="153"/>
      <c r="F775" s="154"/>
      <c r="G775" s="124"/>
      <c r="H775" s="124"/>
      <c r="I775" s="124"/>
      <c r="J775" s="124"/>
      <c r="K775" s="124"/>
      <c r="L775" s="124"/>
      <c r="M775" s="124"/>
    </row>
    <row r="776" spans="4:13">
      <c r="D776" s="124"/>
      <c r="E776" s="153"/>
      <c r="F776" s="154"/>
      <c r="G776" s="124"/>
      <c r="H776" s="124"/>
      <c r="I776" s="124"/>
      <c r="J776" s="124"/>
      <c r="K776" s="124"/>
      <c r="L776" s="124"/>
      <c r="M776" s="124"/>
    </row>
    <row r="777" spans="4:13">
      <c r="D777" s="124"/>
      <c r="E777" s="153"/>
      <c r="F777" s="154"/>
      <c r="G777" s="124"/>
      <c r="H777" s="124"/>
      <c r="I777" s="124"/>
      <c r="J777" s="124"/>
      <c r="K777" s="124"/>
      <c r="L777" s="124"/>
      <c r="M777" s="124"/>
    </row>
    <row r="778" spans="4:13">
      <c r="D778" s="124"/>
      <c r="E778" s="153"/>
      <c r="F778" s="154"/>
      <c r="G778" s="124"/>
      <c r="H778" s="124"/>
      <c r="I778" s="124"/>
      <c r="J778" s="124"/>
      <c r="K778" s="124"/>
      <c r="L778" s="124"/>
      <c r="M778" s="124"/>
    </row>
    <row r="779" spans="4:13">
      <c r="D779" s="124"/>
      <c r="E779" s="153"/>
      <c r="F779" s="154"/>
      <c r="G779" s="124"/>
      <c r="H779" s="124"/>
      <c r="I779" s="124"/>
      <c r="J779" s="124"/>
      <c r="K779" s="124"/>
      <c r="L779" s="124"/>
      <c r="M779" s="124"/>
    </row>
    <row r="780" spans="4:13">
      <c r="D780" s="124"/>
      <c r="E780" s="153"/>
      <c r="F780" s="154"/>
      <c r="G780" s="124"/>
      <c r="H780" s="124"/>
      <c r="I780" s="124"/>
      <c r="J780" s="124"/>
      <c r="K780" s="124"/>
      <c r="L780" s="124"/>
      <c r="M780" s="124"/>
    </row>
    <row r="781" spans="4:13">
      <c r="D781" s="124"/>
      <c r="E781" s="153"/>
      <c r="F781" s="154"/>
      <c r="G781" s="124"/>
      <c r="H781" s="124"/>
      <c r="I781" s="124"/>
      <c r="J781" s="124"/>
      <c r="K781" s="124"/>
      <c r="L781" s="124"/>
      <c r="M781" s="124"/>
    </row>
    <row r="782" spans="4:13">
      <c r="D782" s="124"/>
      <c r="E782" s="153"/>
      <c r="F782" s="154"/>
      <c r="G782" s="124"/>
      <c r="H782" s="124"/>
      <c r="I782" s="124"/>
      <c r="J782" s="124"/>
      <c r="K782" s="124"/>
      <c r="L782" s="124"/>
      <c r="M782" s="124"/>
    </row>
    <row r="783" spans="4:13">
      <c r="D783" s="124"/>
      <c r="E783" s="153"/>
      <c r="F783" s="154"/>
      <c r="G783" s="124"/>
      <c r="H783" s="124"/>
      <c r="I783" s="124"/>
      <c r="J783" s="124"/>
      <c r="K783" s="124"/>
      <c r="L783" s="124"/>
      <c r="M783" s="124"/>
    </row>
    <row r="784" spans="4:13">
      <c r="D784" s="124"/>
      <c r="E784" s="153"/>
      <c r="F784" s="154"/>
      <c r="G784" s="124"/>
      <c r="H784" s="124"/>
      <c r="I784" s="124"/>
      <c r="J784" s="124"/>
      <c r="K784" s="124"/>
      <c r="L784" s="124"/>
      <c r="M784" s="124"/>
    </row>
    <row r="785" spans="4:13">
      <c r="D785" s="124"/>
      <c r="E785" s="153"/>
      <c r="F785" s="154"/>
      <c r="G785" s="124"/>
      <c r="H785" s="124"/>
      <c r="I785" s="124"/>
      <c r="J785" s="124"/>
      <c r="K785" s="124"/>
      <c r="L785" s="124"/>
      <c r="M785" s="124"/>
    </row>
    <row r="786" spans="4:13">
      <c r="D786" s="124"/>
      <c r="E786" s="153"/>
      <c r="F786" s="154"/>
      <c r="G786" s="124"/>
      <c r="H786" s="124"/>
      <c r="I786" s="124"/>
      <c r="J786" s="124"/>
      <c r="K786" s="124"/>
      <c r="L786" s="124"/>
      <c r="M786" s="124"/>
    </row>
    <row r="787" spans="4:13">
      <c r="D787" s="124"/>
      <c r="E787" s="153"/>
      <c r="F787" s="154"/>
      <c r="G787" s="124"/>
      <c r="H787" s="124"/>
      <c r="I787" s="124"/>
      <c r="J787" s="124"/>
      <c r="K787" s="124"/>
      <c r="L787" s="124"/>
      <c r="M787" s="124"/>
    </row>
    <row r="788" spans="4:13">
      <c r="D788" s="124"/>
      <c r="E788" s="153"/>
      <c r="F788" s="154"/>
      <c r="G788" s="124"/>
      <c r="H788" s="124"/>
      <c r="I788" s="124"/>
      <c r="J788" s="124"/>
      <c r="K788" s="124"/>
      <c r="L788" s="124"/>
      <c r="M788" s="124"/>
    </row>
    <row r="789" spans="4:13">
      <c r="D789" s="124"/>
      <c r="E789" s="153"/>
      <c r="F789" s="154"/>
      <c r="G789" s="124"/>
      <c r="H789" s="124"/>
      <c r="I789" s="124"/>
      <c r="J789" s="124"/>
      <c r="K789" s="124"/>
      <c r="L789" s="124"/>
      <c r="M789" s="124"/>
    </row>
    <row r="790" spans="4:13">
      <c r="D790" s="124"/>
      <c r="E790" s="153"/>
      <c r="F790" s="154"/>
      <c r="G790" s="124"/>
      <c r="H790" s="124"/>
      <c r="I790" s="124"/>
      <c r="J790" s="124"/>
      <c r="K790" s="124"/>
      <c r="L790" s="124"/>
      <c r="M790" s="124"/>
    </row>
    <row r="791" spans="4:13">
      <c r="D791" s="124"/>
      <c r="E791" s="153"/>
      <c r="F791" s="154"/>
      <c r="G791" s="124"/>
      <c r="H791" s="124"/>
      <c r="I791" s="124"/>
      <c r="J791" s="124"/>
      <c r="K791" s="124"/>
      <c r="L791" s="124"/>
      <c r="M791" s="124"/>
    </row>
    <row r="792" spans="4:13">
      <c r="D792" s="124"/>
      <c r="E792" s="153"/>
      <c r="F792" s="154"/>
      <c r="G792" s="124"/>
      <c r="H792" s="124"/>
      <c r="I792" s="124"/>
      <c r="J792" s="124"/>
      <c r="K792" s="124"/>
      <c r="L792" s="124"/>
      <c r="M792" s="124"/>
    </row>
    <row r="793" spans="4:13">
      <c r="D793" s="124"/>
      <c r="E793" s="153"/>
      <c r="F793" s="154"/>
      <c r="G793" s="124"/>
      <c r="H793" s="124"/>
      <c r="I793" s="124"/>
      <c r="J793" s="124"/>
      <c r="K793" s="124"/>
      <c r="L793" s="124"/>
      <c r="M793" s="124"/>
    </row>
    <row r="794" spans="4:13">
      <c r="D794" s="124"/>
      <c r="E794" s="153"/>
      <c r="F794" s="154"/>
      <c r="G794" s="124"/>
      <c r="H794" s="124"/>
      <c r="I794" s="124"/>
      <c r="J794" s="124"/>
      <c r="K794" s="124"/>
      <c r="L794" s="124"/>
      <c r="M794" s="124"/>
    </row>
    <row r="795" spans="4:13">
      <c r="D795" s="124"/>
      <c r="E795" s="153"/>
      <c r="F795" s="154"/>
      <c r="G795" s="124"/>
      <c r="H795" s="124"/>
      <c r="I795" s="124"/>
      <c r="J795" s="124"/>
      <c r="K795" s="124"/>
      <c r="L795" s="124"/>
      <c r="M795" s="124"/>
    </row>
    <row r="796" spans="4:13">
      <c r="D796" s="124"/>
      <c r="E796" s="153"/>
      <c r="F796" s="154"/>
      <c r="G796" s="124"/>
      <c r="H796" s="124"/>
      <c r="I796" s="124"/>
      <c r="J796" s="124"/>
      <c r="K796" s="124"/>
      <c r="L796" s="124"/>
      <c r="M796" s="124"/>
    </row>
    <row r="797" spans="4:13">
      <c r="D797" s="124"/>
      <c r="E797" s="153"/>
      <c r="F797" s="154"/>
      <c r="G797" s="124"/>
      <c r="H797" s="124"/>
      <c r="I797" s="124"/>
      <c r="J797" s="124"/>
      <c r="K797" s="124"/>
      <c r="L797" s="124"/>
      <c r="M797" s="124"/>
    </row>
    <row r="798" spans="4:13">
      <c r="D798" s="124"/>
      <c r="E798" s="153"/>
      <c r="F798" s="154"/>
      <c r="G798" s="124"/>
      <c r="H798" s="124"/>
      <c r="I798" s="124"/>
      <c r="J798" s="124"/>
      <c r="K798" s="124"/>
      <c r="L798" s="124"/>
      <c r="M798" s="124"/>
    </row>
    <row r="799" spans="4:13">
      <c r="D799" s="124"/>
      <c r="E799" s="153"/>
      <c r="F799" s="154"/>
      <c r="G799" s="124"/>
      <c r="H799" s="124"/>
      <c r="I799" s="124"/>
      <c r="J799" s="124"/>
      <c r="K799" s="124"/>
      <c r="L799" s="124"/>
      <c r="M799" s="124"/>
    </row>
    <row r="800" spans="4:13">
      <c r="D800" s="124"/>
      <c r="E800" s="153"/>
      <c r="F800" s="154"/>
      <c r="G800" s="124"/>
      <c r="H800" s="124"/>
      <c r="I800" s="124"/>
      <c r="J800" s="124"/>
      <c r="K800" s="124"/>
      <c r="L800" s="124"/>
      <c r="M800" s="124"/>
    </row>
    <row r="801" spans="4:13">
      <c r="D801" s="124"/>
      <c r="E801" s="153"/>
      <c r="F801" s="154"/>
      <c r="G801" s="124"/>
      <c r="H801" s="124"/>
      <c r="I801" s="124"/>
      <c r="J801" s="124"/>
      <c r="K801" s="124"/>
      <c r="L801" s="124"/>
      <c r="M801" s="124"/>
    </row>
    <row r="802" spans="4:13">
      <c r="D802" s="124"/>
      <c r="E802" s="153"/>
      <c r="F802" s="154"/>
      <c r="G802" s="124"/>
      <c r="H802" s="124"/>
      <c r="I802" s="124"/>
      <c r="J802" s="124"/>
      <c r="K802" s="124"/>
      <c r="L802" s="124"/>
      <c r="M802" s="124"/>
    </row>
    <row r="803" spans="4:13">
      <c r="D803" s="124"/>
      <c r="E803" s="153"/>
      <c r="F803" s="154"/>
      <c r="G803" s="124"/>
      <c r="H803" s="124"/>
      <c r="I803" s="124"/>
      <c r="J803" s="124"/>
      <c r="K803" s="124"/>
      <c r="L803" s="124"/>
      <c r="M803" s="124"/>
    </row>
    <row r="804" spans="4:13">
      <c r="D804" s="124"/>
      <c r="E804" s="153"/>
      <c r="F804" s="154"/>
      <c r="G804" s="124"/>
      <c r="H804" s="124"/>
      <c r="I804" s="124"/>
      <c r="J804" s="124"/>
      <c r="K804" s="124"/>
      <c r="L804" s="124"/>
      <c r="M804" s="124"/>
    </row>
    <row r="805" spans="4:13">
      <c r="D805" s="124"/>
      <c r="E805" s="153"/>
      <c r="F805" s="154"/>
      <c r="G805" s="124"/>
      <c r="H805" s="124"/>
      <c r="I805" s="124"/>
      <c r="J805" s="124"/>
      <c r="K805" s="124"/>
      <c r="L805" s="124"/>
      <c r="M805" s="124"/>
    </row>
    <row r="806" spans="4:13">
      <c r="D806" s="124"/>
      <c r="E806" s="153"/>
      <c r="F806" s="154"/>
      <c r="G806" s="124"/>
      <c r="H806" s="124"/>
      <c r="I806" s="124"/>
      <c r="J806" s="124"/>
      <c r="K806" s="124"/>
      <c r="L806" s="124"/>
      <c r="M806" s="124"/>
    </row>
    <row r="807" spans="4:13">
      <c r="D807" s="124"/>
      <c r="E807" s="153"/>
      <c r="F807" s="154"/>
      <c r="G807" s="124"/>
      <c r="H807" s="124"/>
      <c r="I807" s="124"/>
      <c r="J807" s="124"/>
      <c r="K807" s="124"/>
      <c r="L807" s="124"/>
      <c r="M807" s="124"/>
    </row>
    <row r="808" spans="4:13">
      <c r="D808" s="124"/>
      <c r="E808" s="153"/>
      <c r="F808" s="154"/>
      <c r="G808" s="124"/>
      <c r="H808" s="124"/>
      <c r="I808" s="124"/>
      <c r="J808" s="124"/>
      <c r="K808" s="124"/>
      <c r="L808" s="124"/>
      <c r="M808" s="124"/>
    </row>
    <row r="809" spans="4:13">
      <c r="D809" s="124"/>
      <c r="E809" s="153"/>
      <c r="F809" s="154"/>
      <c r="G809" s="124"/>
      <c r="H809" s="124"/>
      <c r="I809" s="124"/>
      <c r="J809" s="124"/>
      <c r="K809" s="124"/>
      <c r="L809" s="124"/>
      <c r="M809" s="124"/>
    </row>
    <row r="810" spans="4:13">
      <c r="D810" s="124"/>
      <c r="E810" s="153"/>
      <c r="F810" s="154"/>
      <c r="G810" s="124"/>
      <c r="H810" s="124"/>
      <c r="I810" s="124"/>
      <c r="J810" s="124"/>
      <c r="K810" s="124"/>
      <c r="L810" s="124"/>
      <c r="M810" s="124"/>
    </row>
    <row r="811" spans="4:13">
      <c r="D811" s="124"/>
      <c r="E811" s="153"/>
      <c r="F811" s="154"/>
      <c r="G811" s="124"/>
      <c r="H811" s="124"/>
      <c r="I811" s="124"/>
      <c r="J811" s="124"/>
      <c r="K811" s="124"/>
      <c r="L811" s="124"/>
      <c r="M811" s="124"/>
    </row>
    <row r="812" spans="4:13">
      <c r="D812" s="124"/>
      <c r="E812" s="153"/>
      <c r="F812" s="154"/>
      <c r="G812" s="124"/>
      <c r="H812" s="124"/>
      <c r="I812" s="124"/>
      <c r="J812" s="124"/>
      <c r="K812" s="124"/>
      <c r="L812" s="124"/>
      <c r="M812" s="124"/>
    </row>
    <row r="813" spans="4:13">
      <c r="D813" s="124"/>
      <c r="E813" s="153"/>
      <c r="F813" s="154"/>
      <c r="G813" s="124"/>
      <c r="H813" s="124"/>
      <c r="I813" s="124"/>
      <c r="J813" s="124"/>
      <c r="K813" s="124"/>
      <c r="L813" s="124"/>
      <c r="M813" s="124"/>
    </row>
    <row r="814" spans="4:13">
      <c r="D814" s="124"/>
      <c r="E814" s="153"/>
      <c r="F814" s="154"/>
      <c r="G814" s="124"/>
      <c r="H814" s="124"/>
      <c r="I814" s="124"/>
      <c r="J814" s="124"/>
      <c r="K814" s="124"/>
      <c r="L814" s="124"/>
      <c r="M814" s="124"/>
    </row>
    <row r="815" spans="4:13">
      <c r="D815" s="124"/>
      <c r="E815" s="153"/>
      <c r="F815" s="154"/>
      <c r="G815" s="124"/>
      <c r="H815" s="124"/>
      <c r="I815" s="124"/>
      <c r="J815" s="124"/>
      <c r="K815" s="124"/>
      <c r="L815" s="124"/>
      <c r="M815" s="124"/>
    </row>
    <row r="816" spans="4:13">
      <c r="D816" s="124"/>
      <c r="E816" s="153"/>
      <c r="F816" s="154"/>
      <c r="G816" s="124"/>
      <c r="H816" s="124"/>
      <c r="I816" s="124"/>
      <c r="J816" s="124"/>
      <c r="K816" s="124"/>
      <c r="L816" s="124"/>
      <c r="M816" s="124"/>
    </row>
    <row r="817" spans="4:13">
      <c r="D817" s="124"/>
      <c r="E817" s="153"/>
      <c r="F817" s="154"/>
      <c r="G817" s="124"/>
      <c r="H817" s="124"/>
      <c r="I817" s="124"/>
      <c r="J817" s="124"/>
      <c r="K817" s="124"/>
      <c r="L817" s="124"/>
      <c r="M817" s="124"/>
    </row>
    <row r="818" spans="4:13">
      <c r="D818" s="124"/>
      <c r="E818" s="153"/>
      <c r="F818" s="154"/>
      <c r="G818" s="124"/>
      <c r="H818" s="124"/>
      <c r="I818" s="124"/>
      <c r="J818" s="124"/>
      <c r="K818" s="124"/>
      <c r="L818" s="124"/>
      <c r="M818" s="124"/>
    </row>
    <row r="819" spans="4:13">
      <c r="D819" s="124"/>
      <c r="E819" s="153"/>
      <c r="F819" s="154"/>
      <c r="G819" s="124"/>
      <c r="H819" s="124"/>
      <c r="I819" s="124"/>
      <c r="J819" s="124"/>
      <c r="K819" s="124"/>
      <c r="L819" s="124"/>
      <c r="M819" s="124"/>
    </row>
    <row r="820" spans="4:13">
      <c r="D820" s="124"/>
      <c r="E820" s="153"/>
      <c r="F820" s="154"/>
      <c r="G820" s="124"/>
      <c r="H820" s="124"/>
      <c r="I820" s="124"/>
      <c r="J820" s="124"/>
      <c r="K820" s="124"/>
      <c r="L820" s="124"/>
      <c r="M820" s="124"/>
    </row>
    <row r="821" spans="4:13">
      <c r="D821" s="124"/>
      <c r="E821" s="153"/>
      <c r="F821" s="154"/>
      <c r="G821" s="124"/>
      <c r="H821" s="124"/>
      <c r="I821" s="124"/>
      <c r="J821" s="124"/>
      <c r="K821" s="124"/>
      <c r="L821" s="124"/>
      <c r="M821" s="124"/>
    </row>
    <row r="822" spans="4:13">
      <c r="D822" s="124"/>
      <c r="E822" s="153"/>
      <c r="F822" s="154"/>
      <c r="G822" s="124"/>
      <c r="H822" s="124"/>
      <c r="I822" s="124"/>
      <c r="J822" s="124"/>
      <c r="K822" s="124"/>
      <c r="L822" s="124"/>
      <c r="M822" s="124"/>
    </row>
    <row r="823" spans="4:13">
      <c r="D823" s="124"/>
      <c r="E823" s="153"/>
      <c r="F823" s="154"/>
      <c r="G823" s="124"/>
      <c r="H823" s="124"/>
      <c r="I823" s="124"/>
      <c r="J823" s="124"/>
      <c r="K823" s="124"/>
      <c r="L823" s="124"/>
      <c r="M823" s="124"/>
    </row>
    <row r="824" spans="4:13">
      <c r="D824" s="124"/>
      <c r="E824" s="153"/>
      <c r="F824" s="154"/>
      <c r="G824" s="124"/>
      <c r="H824" s="124"/>
      <c r="I824" s="124"/>
      <c r="J824" s="124"/>
      <c r="K824" s="124"/>
      <c r="L824" s="124"/>
      <c r="M824" s="124"/>
    </row>
    <row r="825" spans="4:13">
      <c r="D825" s="124"/>
      <c r="E825" s="153"/>
      <c r="F825" s="154"/>
      <c r="G825" s="124"/>
      <c r="H825" s="124"/>
      <c r="I825" s="124"/>
      <c r="J825" s="124"/>
      <c r="K825" s="124"/>
      <c r="L825" s="124"/>
      <c r="M825" s="124"/>
    </row>
    <row r="826" spans="4:13">
      <c r="D826" s="124"/>
      <c r="E826" s="153"/>
      <c r="F826" s="154"/>
      <c r="G826" s="124"/>
      <c r="H826" s="124"/>
      <c r="I826" s="124"/>
      <c r="J826" s="124"/>
      <c r="K826" s="124"/>
      <c r="L826" s="124"/>
      <c r="M826" s="124"/>
    </row>
    <row r="827" spans="4:13">
      <c r="D827" s="124"/>
      <c r="E827" s="153"/>
      <c r="F827" s="154"/>
      <c r="G827" s="124"/>
      <c r="H827" s="124"/>
      <c r="I827" s="124"/>
      <c r="J827" s="124"/>
      <c r="K827" s="124"/>
      <c r="L827" s="124"/>
      <c r="M827" s="124"/>
    </row>
    <row r="828" spans="4:13">
      <c r="D828" s="124"/>
      <c r="E828" s="153"/>
      <c r="F828" s="154"/>
      <c r="G828" s="124"/>
      <c r="H828" s="124"/>
      <c r="I828" s="124"/>
      <c r="J828" s="124"/>
      <c r="K828" s="124"/>
      <c r="L828" s="124"/>
      <c r="M828" s="124"/>
    </row>
    <row r="829" spans="4:13">
      <c r="D829" s="124"/>
      <c r="E829" s="153"/>
      <c r="F829" s="154"/>
      <c r="G829" s="124"/>
      <c r="H829" s="124"/>
      <c r="I829" s="124"/>
      <c r="J829" s="124"/>
      <c r="K829" s="124"/>
      <c r="L829" s="124"/>
      <c r="M829" s="124"/>
    </row>
    <row r="830" spans="4:13">
      <c r="D830" s="124"/>
      <c r="E830" s="153"/>
      <c r="F830" s="154"/>
      <c r="G830" s="124"/>
      <c r="H830" s="124"/>
      <c r="I830" s="124"/>
      <c r="J830" s="124"/>
      <c r="K830" s="124"/>
      <c r="L830" s="124"/>
      <c r="M830" s="124"/>
    </row>
    <row r="831" spans="4:13">
      <c r="D831" s="124"/>
      <c r="E831" s="153"/>
      <c r="F831" s="154"/>
      <c r="G831" s="124"/>
      <c r="H831" s="124"/>
      <c r="I831" s="124"/>
      <c r="J831" s="124"/>
      <c r="K831" s="124"/>
      <c r="L831" s="124"/>
      <c r="M831" s="124"/>
    </row>
    <row r="832" spans="4:13">
      <c r="D832" s="124"/>
      <c r="E832" s="153"/>
      <c r="F832" s="154"/>
      <c r="G832" s="124"/>
      <c r="H832" s="124"/>
      <c r="I832" s="124"/>
      <c r="J832" s="124"/>
      <c r="K832" s="124"/>
      <c r="L832" s="124"/>
      <c r="M832" s="124"/>
    </row>
    <row r="833" spans="4:13">
      <c r="D833" s="124"/>
      <c r="E833" s="153"/>
      <c r="F833" s="154"/>
      <c r="G833" s="124"/>
      <c r="H833" s="124"/>
      <c r="I833" s="124"/>
      <c r="J833" s="124"/>
      <c r="K833" s="124"/>
      <c r="L833" s="124"/>
      <c r="M833" s="124"/>
    </row>
    <row r="834" spans="4:13">
      <c r="D834" s="124"/>
      <c r="E834" s="153"/>
      <c r="F834" s="154"/>
      <c r="G834" s="124"/>
      <c r="H834" s="124"/>
      <c r="I834" s="124"/>
      <c r="J834" s="124"/>
      <c r="K834" s="124"/>
      <c r="L834" s="124"/>
      <c r="M834" s="124"/>
    </row>
    <row r="835" spans="4:13">
      <c r="D835" s="124"/>
      <c r="E835" s="153"/>
      <c r="F835" s="154"/>
      <c r="G835" s="124"/>
      <c r="H835" s="124"/>
      <c r="I835" s="124"/>
      <c r="J835" s="124"/>
      <c r="K835" s="124"/>
      <c r="L835" s="124"/>
      <c r="M835" s="124"/>
    </row>
    <row r="836" spans="4:13">
      <c r="D836" s="124"/>
      <c r="E836" s="153"/>
      <c r="F836" s="154"/>
      <c r="G836" s="124"/>
      <c r="H836" s="124"/>
      <c r="I836" s="124"/>
      <c r="J836" s="124"/>
      <c r="K836" s="124"/>
      <c r="L836" s="124"/>
      <c r="M836" s="124"/>
    </row>
    <row r="837" spans="4:13">
      <c r="D837" s="124"/>
      <c r="E837" s="153"/>
      <c r="F837" s="154"/>
      <c r="G837" s="124"/>
      <c r="H837" s="124"/>
      <c r="I837" s="124"/>
      <c r="J837" s="124"/>
      <c r="K837" s="124"/>
      <c r="L837" s="124"/>
      <c r="M837" s="124"/>
    </row>
    <row r="838" spans="4:13">
      <c r="D838" s="124"/>
      <c r="E838" s="153"/>
      <c r="F838" s="154"/>
      <c r="G838" s="124"/>
      <c r="H838" s="124"/>
      <c r="I838" s="124"/>
      <c r="J838" s="124"/>
      <c r="K838" s="124"/>
      <c r="L838" s="124"/>
      <c r="M838" s="124"/>
    </row>
    <row r="839" spans="4:13">
      <c r="D839" s="124"/>
      <c r="E839" s="153"/>
      <c r="F839" s="154"/>
      <c r="G839" s="124"/>
      <c r="H839" s="124"/>
      <c r="I839" s="124"/>
      <c r="J839" s="124"/>
      <c r="K839" s="124"/>
      <c r="L839" s="124"/>
      <c r="M839" s="124"/>
    </row>
    <row r="840" spans="4:13">
      <c r="D840" s="124"/>
      <c r="E840" s="153"/>
      <c r="F840" s="154"/>
      <c r="G840" s="124"/>
      <c r="H840" s="124"/>
      <c r="I840" s="124"/>
      <c r="J840" s="124"/>
      <c r="K840" s="124"/>
      <c r="L840" s="124"/>
      <c r="M840" s="124"/>
    </row>
    <row r="841" spans="4:13">
      <c r="D841" s="124"/>
      <c r="E841" s="153"/>
      <c r="F841" s="154"/>
      <c r="G841" s="124"/>
      <c r="H841" s="124"/>
      <c r="I841" s="124"/>
      <c r="J841" s="124"/>
      <c r="K841" s="124"/>
      <c r="L841" s="124"/>
      <c r="M841" s="124"/>
    </row>
    <row r="842" spans="4:13">
      <c r="D842" s="124"/>
      <c r="E842" s="153"/>
      <c r="F842" s="154"/>
      <c r="G842" s="124"/>
      <c r="H842" s="124"/>
      <c r="I842" s="124"/>
      <c r="J842" s="124"/>
      <c r="K842" s="124"/>
      <c r="L842" s="124"/>
      <c r="M842" s="124"/>
    </row>
    <row r="843" spans="4:13">
      <c r="D843" s="124"/>
      <c r="E843" s="153"/>
      <c r="F843" s="154"/>
      <c r="G843" s="124"/>
      <c r="H843" s="124"/>
      <c r="I843" s="124"/>
      <c r="J843" s="124"/>
      <c r="K843" s="124"/>
      <c r="L843" s="124"/>
      <c r="M843" s="124"/>
    </row>
    <row r="844" spans="4:13">
      <c r="D844" s="124"/>
      <c r="E844" s="153"/>
      <c r="F844" s="154"/>
      <c r="G844" s="124"/>
      <c r="H844" s="124"/>
      <c r="I844" s="124"/>
      <c r="J844" s="124"/>
      <c r="K844" s="124"/>
      <c r="L844" s="124"/>
      <c r="M844" s="124"/>
    </row>
    <row r="845" spans="4:13">
      <c r="D845" s="124"/>
      <c r="E845" s="153"/>
      <c r="F845" s="154"/>
      <c r="G845" s="124"/>
      <c r="H845" s="124"/>
      <c r="I845" s="124"/>
      <c r="J845" s="124"/>
      <c r="K845" s="124"/>
      <c r="L845" s="124"/>
      <c r="M845" s="124"/>
    </row>
    <row r="846" spans="4:13">
      <c r="D846" s="124"/>
      <c r="E846" s="153"/>
      <c r="F846" s="154"/>
      <c r="G846" s="124"/>
      <c r="H846" s="124"/>
      <c r="I846" s="124"/>
      <c r="J846" s="124"/>
      <c r="K846" s="124"/>
      <c r="L846" s="124"/>
      <c r="M846" s="124"/>
    </row>
    <row r="847" spans="4:13">
      <c r="D847" s="124"/>
      <c r="E847" s="153"/>
      <c r="F847" s="154"/>
      <c r="G847" s="124"/>
      <c r="H847" s="124"/>
      <c r="I847" s="124"/>
      <c r="J847" s="124"/>
      <c r="K847" s="124"/>
      <c r="L847" s="124"/>
      <c r="M847" s="124"/>
    </row>
    <row r="848" spans="4:13">
      <c r="D848" s="124"/>
      <c r="E848" s="153"/>
      <c r="F848" s="154"/>
      <c r="G848" s="124"/>
      <c r="H848" s="124"/>
      <c r="I848" s="124"/>
      <c r="J848" s="124"/>
      <c r="K848" s="124"/>
      <c r="L848" s="124"/>
      <c r="M848" s="124"/>
    </row>
    <row r="849" spans="4:13">
      <c r="D849" s="124"/>
      <c r="E849" s="153"/>
      <c r="F849" s="154"/>
      <c r="G849" s="124"/>
      <c r="H849" s="124"/>
      <c r="I849" s="124"/>
      <c r="J849" s="124"/>
      <c r="K849" s="124"/>
      <c r="L849" s="124"/>
      <c r="M849" s="124"/>
    </row>
    <row r="850" spans="4:13">
      <c r="D850" s="124"/>
      <c r="E850" s="153"/>
      <c r="F850" s="154"/>
      <c r="G850" s="124"/>
      <c r="H850" s="124"/>
      <c r="I850" s="124"/>
      <c r="J850" s="124"/>
      <c r="K850" s="124"/>
      <c r="L850" s="124"/>
      <c r="M850" s="124"/>
    </row>
    <row r="851" spans="4:13">
      <c r="D851" s="124"/>
      <c r="E851" s="153"/>
      <c r="F851" s="154"/>
      <c r="G851" s="124"/>
      <c r="H851" s="124"/>
      <c r="I851" s="124"/>
      <c r="J851" s="124"/>
      <c r="K851" s="124"/>
      <c r="L851" s="124"/>
      <c r="M851" s="124"/>
    </row>
    <row r="852" spans="4:13">
      <c r="D852" s="124"/>
      <c r="E852" s="153"/>
      <c r="F852" s="154"/>
      <c r="G852" s="124"/>
      <c r="H852" s="124"/>
      <c r="I852" s="124"/>
      <c r="J852" s="124"/>
      <c r="K852" s="124"/>
      <c r="L852" s="124"/>
      <c r="M852" s="124"/>
    </row>
    <row r="853" spans="4:13">
      <c r="D853" s="124"/>
      <c r="E853" s="153"/>
      <c r="F853" s="154"/>
      <c r="G853" s="124"/>
      <c r="H853" s="124"/>
      <c r="I853" s="124"/>
      <c r="J853" s="124"/>
      <c r="K853" s="124"/>
      <c r="L853" s="124"/>
      <c r="M853" s="124"/>
    </row>
    <row r="854" spans="4:13">
      <c r="D854" s="124"/>
      <c r="E854" s="153"/>
      <c r="F854" s="154"/>
      <c r="G854" s="124"/>
      <c r="H854" s="124"/>
      <c r="I854" s="124"/>
      <c r="J854" s="124"/>
      <c r="K854" s="124"/>
      <c r="L854" s="124"/>
      <c r="M854" s="124"/>
    </row>
    <row r="855" spans="4:13">
      <c r="D855" s="124"/>
      <c r="E855" s="153"/>
      <c r="F855" s="154"/>
      <c r="G855" s="124"/>
      <c r="H855" s="124"/>
      <c r="I855" s="124"/>
      <c r="J855" s="124"/>
      <c r="K855" s="124"/>
      <c r="L855" s="124"/>
      <c r="M855" s="124"/>
    </row>
    <row r="856" spans="4:13">
      <c r="D856" s="124"/>
      <c r="E856" s="153"/>
      <c r="F856" s="154"/>
      <c r="G856" s="124"/>
      <c r="H856" s="124"/>
      <c r="I856" s="124"/>
      <c r="J856" s="124"/>
      <c r="K856" s="124"/>
      <c r="L856" s="124"/>
      <c r="M856" s="124"/>
    </row>
    <row r="857" spans="4:13">
      <c r="D857" s="124"/>
      <c r="E857" s="153"/>
      <c r="F857" s="154"/>
      <c r="G857" s="124"/>
      <c r="H857" s="124"/>
      <c r="I857" s="124"/>
      <c r="J857" s="124"/>
      <c r="K857" s="124"/>
      <c r="L857" s="124"/>
      <c r="M857" s="124"/>
    </row>
    <row r="858" spans="4:13">
      <c r="D858" s="124"/>
      <c r="E858" s="153"/>
      <c r="F858" s="154"/>
      <c r="G858" s="124"/>
      <c r="H858" s="124"/>
      <c r="I858" s="124"/>
      <c r="J858" s="124"/>
      <c r="K858" s="124"/>
      <c r="L858" s="124"/>
      <c r="M858" s="124"/>
    </row>
    <row r="859" spans="4:13">
      <c r="D859" s="124"/>
      <c r="E859" s="153"/>
      <c r="F859" s="154"/>
      <c r="G859" s="124"/>
      <c r="H859" s="124"/>
      <c r="I859" s="124"/>
      <c r="J859" s="124"/>
      <c r="K859" s="124"/>
      <c r="L859" s="124"/>
      <c r="M859" s="124"/>
    </row>
    <row r="860" spans="4:13">
      <c r="D860" s="124"/>
      <c r="E860" s="153"/>
      <c r="F860" s="154"/>
      <c r="G860" s="124"/>
      <c r="H860" s="124"/>
      <c r="I860" s="124"/>
      <c r="J860" s="124"/>
      <c r="K860" s="124"/>
      <c r="L860" s="124"/>
      <c r="M860" s="124"/>
    </row>
    <row r="861" spans="4:13">
      <c r="D861" s="124"/>
      <c r="E861" s="153"/>
      <c r="F861" s="154"/>
      <c r="G861" s="124"/>
      <c r="H861" s="124"/>
      <c r="I861" s="124"/>
      <c r="J861" s="124"/>
      <c r="K861" s="124"/>
      <c r="L861" s="124"/>
      <c r="M861" s="124"/>
    </row>
    <row r="862" spans="4:13">
      <c r="D862" s="124"/>
      <c r="E862" s="153"/>
      <c r="F862" s="154"/>
      <c r="G862" s="124"/>
      <c r="H862" s="124"/>
      <c r="I862" s="124"/>
      <c r="J862" s="124"/>
      <c r="K862" s="124"/>
      <c r="L862" s="124"/>
      <c r="M862" s="124"/>
    </row>
    <row r="863" spans="4:13">
      <c r="D863" s="124"/>
      <c r="E863" s="153"/>
      <c r="F863" s="154"/>
      <c r="G863" s="124"/>
      <c r="H863" s="124"/>
      <c r="I863" s="124"/>
      <c r="J863" s="124"/>
      <c r="K863" s="124"/>
      <c r="L863" s="124"/>
      <c r="M863" s="124"/>
    </row>
    <row r="864" spans="4:13">
      <c r="D864" s="124"/>
      <c r="E864" s="153"/>
      <c r="F864" s="154"/>
      <c r="G864" s="124"/>
      <c r="H864" s="124"/>
      <c r="I864" s="124"/>
      <c r="J864" s="124"/>
      <c r="K864" s="124"/>
      <c r="L864" s="124"/>
      <c r="M864" s="124"/>
    </row>
    <row r="865" spans="4:13">
      <c r="D865" s="124"/>
      <c r="E865" s="153"/>
      <c r="F865" s="154"/>
      <c r="G865" s="124"/>
      <c r="H865" s="124"/>
      <c r="I865" s="124"/>
      <c r="J865" s="124"/>
      <c r="K865" s="124"/>
      <c r="L865" s="124"/>
      <c r="M865" s="124"/>
    </row>
    <row r="866" spans="4:13">
      <c r="D866" s="124"/>
      <c r="E866" s="153"/>
      <c r="F866" s="154"/>
      <c r="G866" s="124"/>
      <c r="H866" s="124"/>
      <c r="I866" s="124"/>
      <c r="J866" s="124"/>
      <c r="K866" s="124"/>
      <c r="L866" s="124"/>
      <c r="M866" s="124"/>
    </row>
    <row r="867" spans="4:13">
      <c r="D867" s="124"/>
      <c r="E867" s="153"/>
      <c r="F867" s="154"/>
      <c r="G867" s="124"/>
      <c r="H867" s="124"/>
      <c r="I867" s="124"/>
      <c r="J867" s="124"/>
      <c r="K867" s="124"/>
      <c r="L867" s="124"/>
      <c r="M867" s="124"/>
    </row>
    <row r="868" spans="4:13">
      <c r="D868" s="124"/>
      <c r="E868" s="153"/>
      <c r="F868" s="154"/>
      <c r="G868" s="124"/>
      <c r="H868" s="124"/>
      <c r="I868" s="124"/>
      <c r="J868" s="124"/>
      <c r="K868" s="124"/>
      <c r="L868" s="124"/>
      <c r="M868" s="124"/>
    </row>
    <row r="869" spans="4:13">
      <c r="D869" s="124"/>
      <c r="E869" s="153"/>
      <c r="F869" s="154"/>
      <c r="G869" s="124"/>
      <c r="H869" s="124"/>
      <c r="I869" s="124"/>
      <c r="J869" s="124"/>
      <c r="K869" s="124"/>
      <c r="L869" s="124"/>
      <c r="M869" s="124"/>
    </row>
    <row r="870" spans="4:13">
      <c r="D870" s="124"/>
      <c r="E870" s="153"/>
      <c r="F870" s="154"/>
      <c r="G870" s="124"/>
      <c r="H870" s="124"/>
      <c r="I870" s="124"/>
      <c r="J870" s="124"/>
      <c r="K870" s="124"/>
      <c r="L870" s="124"/>
      <c r="M870" s="124"/>
    </row>
    <row r="871" spans="4:13">
      <c r="D871" s="124"/>
      <c r="E871" s="153"/>
      <c r="F871" s="154"/>
      <c r="G871" s="124"/>
      <c r="H871" s="124"/>
      <c r="I871" s="124"/>
      <c r="J871" s="124"/>
      <c r="K871" s="124"/>
      <c r="L871" s="124"/>
      <c r="M871" s="124"/>
    </row>
    <row r="872" spans="4:13">
      <c r="D872" s="124"/>
      <c r="E872" s="153"/>
      <c r="F872" s="154"/>
      <c r="G872" s="124"/>
      <c r="H872" s="124"/>
      <c r="I872" s="124"/>
      <c r="J872" s="124"/>
      <c r="K872" s="124"/>
      <c r="L872" s="124"/>
      <c r="M872" s="124"/>
    </row>
    <row r="873" spans="4:13">
      <c r="D873" s="124"/>
      <c r="E873" s="153"/>
      <c r="F873" s="154"/>
      <c r="G873" s="124"/>
      <c r="H873" s="124"/>
      <c r="I873" s="124"/>
      <c r="J873" s="124"/>
      <c r="K873" s="124"/>
      <c r="L873" s="124"/>
      <c r="M873" s="124"/>
    </row>
    <row r="874" spans="4:13">
      <c r="D874" s="124"/>
      <c r="E874" s="153"/>
      <c r="F874" s="154"/>
      <c r="G874" s="124"/>
      <c r="H874" s="124"/>
      <c r="I874" s="124"/>
      <c r="J874" s="124"/>
      <c r="K874" s="124"/>
      <c r="L874" s="124"/>
      <c r="M874" s="124"/>
    </row>
    <row r="875" spans="4:13">
      <c r="D875" s="124"/>
      <c r="E875" s="153"/>
      <c r="F875" s="154"/>
      <c r="G875" s="124"/>
      <c r="H875" s="124"/>
      <c r="I875" s="124"/>
      <c r="J875" s="124"/>
      <c r="K875" s="124"/>
      <c r="L875" s="124"/>
      <c r="M875" s="124"/>
    </row>
    <row r="876" spans="4:13">
      <c r="D876" s="124"/>
      <c r="E876" s="153"/>
      <c r="F876" s="154"/>
      <c r="G876" s="124"/>
      <c r="H876" s="124"/>
      <c r="I876" s="124"/>
      <c r="J876" s="124"/>
      <c r="K876" s="124"/>
      <c r="L876" s="124"/>
      <c r="M876" s="124"/>
    </row>
    <row r="877" spans="4:13">
      <c r="D877" s="124"/>
      <c r="E877" s="153"/>
      <c r="F877" s="154"/>
      <c r="G877" s="124"/>
      <c r="H877" s="124"/>
      <c r="I877" s="124"/>
      <c r="J877" s="124"/>
      <c r="K877" s="124"/>
      <c r="L877" s="124"/>
      <c r="M877" s="124"/>
    </row>
    <row r="878" spans="4:13">
      <c r="D878" s="124"/>
      <c r="E878" s="153"/>
      <c r="F878" s="154"/>
      <c r="G878" s="124"/>
      <c r="H878" s="124"/>
      <c r="I878" s="124"/>
      <c r="J878" s="124"/>
      <c r="K878" s="124"/>
      <c r="L878" s="124"/>
      <c r="M878" s="124"/>
    </row>
    <row r="879" spans="4:13">
      <c r="D879" s="124"/>
      <c r="E879" s="153"/>
      <c r="F879" s="154"/>
      <c r="G879" s="124"/>
      <c r="H879" s="124"/>
      <c r="I879" s="124"/>
      <c r="J879" s="124"/>
      <c r="K879" s="124"/>
      <c r="L879" s="124"/>
      <c r="M879" s="124"/>
    </row>
    <row r="880" spans="4:13">
      <c r="D880" s="124"/>
      <c r="E880" s="153"/>
      <c r="F880" s="154"/>
      <c r="G880" s="124"/>
      <c r="H880" s="124"/>
      <c r="I880" s="124"/>
      <c r="J880" s="124"/>
      <c r="K880" s="124"/>
      <c r="L880" s="124"/>
      <c r="M880" s="124"/>
    </row>
    <row r="881" spans="4:13">
      <c r="D881" s="124"/>
      <c r="E881" s="153"/>
      <c r="F881" s="154"/>
      <c r="G881" s="124"/>
      <c r="H881" s="124"/>
      <c r="I881" s="124"/>
      <c r="J881" s="124"/>
      <c r="K881" s="124"/>
      <c r="L881" s="124"/>
      <c r="M881" s="124"/>
    </row>
    <row r="882" spans="4:13">
      <c r="D882" s="124"/>
      <c r="E882" s="153"/>
      <c r="F882" s="154"/>
      <c r="G882" s="124"/>
      <c r="H882" s="124"/>
      <c r="I882" s="124"/>
      <c r="J882" s="124"/>
      <c r="K882" s="124"/>
      <c r="L882" s="124"/>
      <c r="M882" s="124"/>
    </row>
    <row r="883" spans="4:13">
      <c r="D883" s="124"/>
      <c r="E883" s="153"/>
      <c r="F883" s="154"/>
      <c r="G883" s="124"/>
      <c r="H883" s="124"/>
      <c r="I883" s="124"/>
      <c r="J883" s="124"/>
      <c r="K883" s="124"/>
      <c r="L883" s="124"/>
      <c r="M883" s="124"/>
    </row>
    <row r="884" spans="4:13">
      <c r="D884" s="124"/>
      <c r="E884" s="153"/>
      <c r="F884" s="154"/>
      <c r="G884" s="124"/>
      <c r="H884" s="124"/>
      <c r="I884" s="124"/>
      <c r="J884" s="124"/>
      <c r="K884" s="124"/>
      <c r="L884" s="124"/>
      <c r="M884" s="124"/>
    </row>
    <row r="885" spans="4:13">
      <c r="D885" s="124"/>
      <c r="E885" s="153"/>
      <c r="F885" s="154"/>
      <c r="G885" s="124"/>
      <c r="H885" s="124"/>
      <c r="I885" s="124"/>
      <c r="J885" s="124"/>
      <c r="K885" s="124"/>
      <c r="L885" s="124"/>
      <c r="M885" s="124"/>
    </row>
    <row r="886" spans="4:13">
      <c r="D886" s="124"/>
      <c r="E886" s="153"/>
      <c r="F886" s="154"/>
      <c r="G886" s="124"/>
      <c r="H886" s="124"/>
      <c r="I886" s="124"/>
      <c r="J886" s="124"/>
      <c r="K886" s="124"/>
      <c r="L886" s="124"/>
      <c r="M886" s="124"/>
    </row>
    <row r="887" spans="4:13">
      <c r="D887" s="124"/>
      <c r="E887" s="153"/>
      <c r="F887" s="154"/>
      <c r="G887" s="124"/>
      <c r="H887" s="124"/>
      <c r="I887" s="124"/>
      <c r="J887" s="124"/>
      <c r="K887" s="124"/>
      <c r="L887" s="124"/>
      <c r="M887" s="124"/>
    </row>
    <row r="888" spans="4:13">
      <c r="D888" s="124"/>
      <c r="E888" s="153"/>
      <c r="F888" s="154"/>
      <c r="G888" s="124"/>
      <c r="H888" s="124"/>
      <c r="I888" s="124"/>
      <c r="J888" s="124"/>
      <c r="K888" s="124"/>
      <c r="L888" s="124"/>
      <c r="M888" s="124"/>
    </row>
    <row r="889" spans="4:13">
      <c r="D889" s="124"/>
      <c r="E889" s="153"/>
      <c r="F889" s="154"/>
      <c r="G889" s="124"/>
      <c r="H889" s="124"/>
      <c r="I889" s="124"/>
      <c r="J889" s="124"/>
      <c r="K889" s="124"/>
      <c r="L889" s="124"/>
      <c r="M889" s="124"/>
    </row>
    <row r="890" spans="4:13">
      <c r="D890" s="124"/>
      <c r="E890" s="153"/>
      <c r="F890" s="154"/>
      <c r="G890" s="124"/>
      <c r="H890" s="124"/>
      <c r="I890" s="124"/>
      <c r="J890" s="124"/>
      <c r="K890" s="124"/>
      <c r="L890" s="124"/>
      <c r="M890" s="124"/>
    </row>
    <row r="891" spans="4:13">
      <c r="D891" s="124"/>
      <c r="E891" s="153"/>
      <c r="F891" s="154"/>
      <c r="G891" s="124"/>
      <c r="H891" s="124"/>
      <c r="I891" s="124"/>
      <c r="J891" s="124"/>
      <c r="K891" s="124"/>
      <c r="L891" s="124"/>
      <c r="M891" s="124"/>
    </row>
    <row r="892" spans="4:13">
      <c r="D892" s="124"/>
      <c r="E892" s="153"/>
      <c r="F892" s="154"/>
      <c r="G892" s="124"/>
      <c r="H892" s="124"/>
      <c r="I892" s="124"/>
      <c r="J892" s="124"/>
      <c r="K892" s="124"/>
      <c r="L892" s="124"/>
      <c r="M892" s="124"/>
    </row>
    <row r="893" spans="4:13">
      <c r="D893" s="124"/>
      <c r="E893" s="153"/>
      <c r="F893" s="154"/>
      <c r="G893" s="124"/>
      <c r="H893" s="124"/>
      <c r="I893" s="124"/>
      <c r="J893" s="124"/>
      <c r="K893" s="124"/>
      <c r="L893" s="124"/>
      <c r="M893" s="124"/>
    </row>
    <row r="894" spans="4:13">
      <c r="D894" s="124"/>
      <c r="E894" s="153"/>
      <c r="F894" s="154"/>
      <c r="G894" s="124"/>
      <c r="H894" s="124"/>
      <c r="I894" s="124"/>
      <c r="J894" s="124"/>
      <c r="K894" s="124"/>
      <c r="L894" s="124"/>
      <c r="M894" s="124"/>
    </row>
    <row r="895" spans="4:13">
      <c r="D895" s="124"/>
      <c r="E895" s="153"/>
      <c r="F895" s="154"/>
      <c r="G895" s="124"/>
      <c r="H895" s="124"/>
      <c r="I895" s="124"/>
      <c r="J895" s="124"/>
      <c r="K895" s="124"/>
      <c r="L895" s="124"/>
      <c r="M895" s="124"/>
    </row>
    <row r="896" spans="4:13">
      <c r="D896" s="124"/>
      <c r="E896" s="153"/>
      <c r="F896" s="154"/>
      <c r="G896" s="124"/>
      <c r="H896" s="124"/>
      <c r="I896" s="124"/>
      <c r="J896" s="124"/>
      <c r="K896" s="124"/>
      <c r="L896" s="124"/>
      <c r="M896" s="124"/>
    </row>
    <row r="897" spans="4:13">
      <c r="D897" s="124"/>
      <c r="E897" s="153"/>
      <c r="F897" s="154"/>
      <c r="G897" s="124"/>
      <c r="H897" s="124"/>
      <c r="I897" s="124"/>
      <c r="J897" s="124"/>
      <c r="K897" s="124"/>
      <c r="L897" s="124"/>
      <c r="M897" s="124"/>
    </row>
    <row r="898" spans="4:13">
      <c r="D898" s="124"/>
      <c r="E898" s="153"/>
      <c r="F898" s="154"/>
      <c r="G898" s="124"/>
      <c r="H898" s="124"/>
      <c r="I898" s="124"/>
      <c r="J898" s="124"/>
      <c r="K898" s="124"/>
      <c r="L898" s="124"/>
      <c r="M898" s="124"/>
    </row>
    <row r="899" spans="4:13">
      <c r="D899" s="124"/>
      <c r="E899" s="153"/>
      <c r="F899" s="154"/>
      <c r="G899" s="124"/>
      <c r="H899" s="124"/>
      <c r="I899" s="124"/>
      <c r="J899" s="124"/>
      <c r="K899" s="124"/>
      <c r="L899" s="124"/>
      <c r="M899" s="124"/>
    </row>
    <row r="900" spans="4:13">
      <c r="D900" s="124"/>
      <c r="E900" s="153"/>
      <c r="F900" s="154"/>
      <c r="G900" s="124"/>
      <c r="H900" s="124"/>
      <c r="I900" s="124"/>
      <c r="J900" s="124"/>
      <c r="K900" s="124"/>
      <c r="L900" s="124"/>
      <c r="M900" s="124"/>
    </row>
    <row r="901" spans="4:13">
      <c r="D901" s="124"/>
      <c r="E901" s="153"/>
      <c r="F901" s="154"/>
      <c r="G901" s="124"/>
      <c r="H901" s="124"/>
      <c r="I901" s="124"/>
      <c r="J901" s="124"/>
      <c r="K901" s="124"/>
      <c r="L901" s="124"/>
      <c r="M901" s="124"/>
    </row>
    <row r="902" spans="4:13">
      <c r="D902" s="124"/>
      <c r="E902" s="153"/>
      <c r="F902" s="154"/>
      <c r="G902" s="124"/>
      <c r="H902" s="124"/>
      <c r="I902" s="124"/>
      <c r="J902" s="124"/>
      <c r="K902" s="124"/>
      <c r="L902" s="124"/>
      <c r="M902" s="124"/>
    </row>
    <row r="903" spans="4:13">
      <c r="D903" s="124"/>
      <c r="E903" s="153"/>
      <c r="F903" s="154"/>
      <c r="G903" s="124"/>
      <c r="H903" s="124"/>
      <c r="I903" s="124"/>
      <c r="J903" s="124"/>
      <c r="K903" s="124"/>
      <c r="L903" s="124"/>
      <c r="M903" s="124"/>
    </row>
    <row r="904" spans="4:13">
      <c r="D904" s="124"/>
      <c r="E904" s="153"/>
      <c r="F904" s="154"/>
      <c r="G904" s="124"/>
      <c r="H904" s="124"/>
      <c r="I904" s="124"/>
      <c r="J904" s="124"/>
      <c r="K904" s="124"/>
      <c r="L904" s="124"/>
      <c r="M904" s="124"/>
    </row>
    <row r="905" spans="4:13">
      <c r="D905" s="124"/>
      <c r="E905" s="153"/>
      <c r="F905" s="154"/>
      <c r="G905" s="124"/>
      <c r="H905" s="124"/>
      <c r="I905" s="124"/>
      <c r="J905" s="124"/>
      <c r="K905" s="124"/>
      <c r="L905" s="124"/>
      <c r="M905" s="124"/>
    </row>
    <row r="906" spans="4:13">
      <c r="D906" s="124"/>
      <c r="E906" s="153"/>
      <c r="F906" s="154"/>
      <c r="G906" s="124"/>
      <c r="H906" s="124"/>
      <c r="I906" s="124"/>
      <c r="J906" s="124"/>
      <c r="K906" s="124"/>
      <c r="L906" s="124"/>
      <c r="M906" s="124"/>
    </row>
    <row r="907" spans="4:13">
      <c r="D907" s="124"/>
      <c r="E907" s="153"/>
      <c r="F907" s="154"/>
      <c r="G907" s="124"/>
      <c r="H907" s="124"/>
      <c r="I907" s="124"/>
      <c r="J907" s="124"/>
      <c r="K907" s="124"/>
      <c r="L907" s="124"/>
      <c r="M907" s="124"/>
    </row>
    <row r="908" spans="4:13">
      <c r="D908" s="124"/>
      <c r="E908" s="153"/>
      <c r="F908" s="154"/>
      <c r="G908" s="124"/>
      <c r="H908" s="124"/>
      <c r="I908" s="124"/>
      <c r="J908" s="124"/>
      <c r="K908" s="124"/>
      <c r="L908" s="124"/>
      <c r="M908" s="124"/>
    </row>
    <row r="909" spans="4:13">
      <c r="D909" s="124"/>
      <c r="E909" s="153"/>
      <c r="F909" s="154"/>
      <c r="G909" s="124"/>
      <c r="H909" s="124"/>
      <c r="I909" s="124"/>
      <c r="J909" s="124"/>
      <c r="K909" s="124"/>
      <c r="L909" s="124"/>
      <c r="M909" s="124"/>
    </row>
    <row r="910" spans="4:13">
      <c r="D910" s="124"/>
      <c r="E910" s="153"/>
      <c r="F910" s="154"/>
      <c r="G910" s="124"/>
      <c r="H910" s="124"/>
      <c r="I910" s="124"/>
      <c r="J910" s="124"/>
      <c r="K910" s="124"/>
      <c r="L910" s="124"/>
      <c r="M910" s="124"/>
    </row>
    <row r="911" spans="4:13">
      <c r="D911" s="124"/>
      <c r="E911" s="153"/>
      <c r="F911" s="154"/>
      <c r="G911" s="124"/>
      <c r="H911" s="124"/>
      <c r="I911" s="124"/>
      <c r="J911" s="124"/>
      <c r="K911" s="124"/>
      <c r="L911" s="124"/>
      <c r="M911" s="124"/>
    </row>
    <row r="912" spans="4:13">
      <c r="D912" s="124"/>
      <c r="E912" s="153"/>
      <c r="F912" s="154"/>
      <c r="G912" s="124"/>
      <c r="H912" s="124"/>
      <c r="I912" s="124"/>
      <c r="J912" s="124"/>
      <c r="K912" s="124"/>
      <c r="L912" s="124"/>
      <c r="M912" s="124"/>
    </row>
    <row r="913" spans="4:13">
      <c r="D913" s="124"/>
      <c r="E913" s="153"/>
      <c r="F913" s="154"/>
      <c r="G913" s="124"/>
      <c r="H913" s="124"/>
      <c r="I913" s="124"/>
      <c r="J913" s="124"/>
      <c r="K913" s="124"/>
      <c r="L913" s="124"/>
      <c r="M913" s="124"/>
    </row>
    <row r="914" spans="4:13">
      <c r="D914" s="124"/>
      <c r="E914" s="153"/>
      <c r="F914" s="154"/>
      <c r="G914" s="124"/>
      <c r="H914" s="124"/>
      <c r="I914" s="124"/>
      <c r="J914" s="124"/>
      <c r="K914" s="124"/>
      <c r="L914" s="124"/>
      <c r="M914" s="124"/>
    </row>
    <row r="915" spans="4:13">
      <c r="D915" s="124"/>
      <c r="E915" s="153"/>
      <c r="F915" s="154"/>
      <c r="G915" s="124"/>
      <c r="H915" s="124"/>
      <c r="I915" s="124"/>
      <c r="J915" s="124"/>
      <c r="K915" s="124"/>
      <c r="L915" s="124"/>
      <c r="M915" s="124"/>
    </row>
    <row r="916" spans="4:13">
      <c r="D916" s="124"/>
      <c r="E916" s="153"/>
      <c r="F916" s="154"/>
      <c r="G916" s="124"/>
      <c r="H916" s="124"/>
      <c r="I916" s="124"/>
      <c r="J916" s="124"/>
      <c r="K916" s="124"/>
      <c r="L916" s="124"/>
      <c r="M916" s="124"/>
    </row>
    <row r="917" spans="4:13">
      <c r="D917" s="124"/>
      <c r="E917" s="153"/>
      <c r="F917" s="154"/>
      <c r="G917" s="124"/>
      <c r="H917" s="124"/>
      <c r="I917" s="124"/>
      <c r="J917" s="124"/>
      <c r="K917" s="124"/>
      <c r="L917" s="124"/>
      <c r="M917" s="124"/>
    </row>
    <row r="918" spans="4:13">
      <c r="D918" s="124"/>
      <c r="E918" s="153"/>
      <c r="F918" s="154"/>
      <c r="G918" s="124"/>
      <c r="H918" s="124"/>
      <c r="I918" s="124"/>
      <c r="J918" s="124"/>
      <c r="K918" s="124"/>
      <c r="L918" s="124"/>
      <c r="M918" s="124"/>
    </row>
    <row r="919" spans="4:13">
      <c r="D919" s="124"/>
      <c r="E919" s="153"/>
      <c r="F919" s="154"/>
      <c r="G919" s="124"/>
      <c r="H919" s="124"/>
      <c r="I919" s="124"/>
      <c r="J919" s="124"/>
      <c r="K919" s="124"/>
      <c r="L919" s="124"/>
      <c r="M919" s="124"/>
    </row>
    <row r="920" spans="4:13">
      <c r="D920" s="124"/>
      <c r="E920" s="153"/>
      <c r="F920" s="154"/>
      <c r="G920" s="124"/>
      <c r="H920" s="124"/>
      <c r="I920" s="124"/>
      <c r="J920" s="124"/>
      <c r="K920" s="124"/>
      <c r="L920" s="124"/>
      <c r="M920" s="124"/>
    </row>
    <row r="921" spans="4:13">
      <c r="D921" s="124"/>
      <c r="E921" s="153"/>
      <c r="F921" s="154"/>
      <c r="G921" s="124"/>
      <c r="H921" s="124"/>
      <c r="I921" s="124"/>
      <c r="J921" s="124"/>
      <c r="K921" s="124"/>
      <c r="L921" s="124"/>
      <c r="M921" s="124"/>
    </row>
    <row r="922" spans="4:13">
      <c r="D922" s="124"/>
      <c r="E922" s="153"/>
      <c r="F922" s="154"/>
      <c r="G922" s="124"/>
      <c r="H922" s="124"/>
      <c r="I922" s="124"/>
      <c r="J922" s="124"/>
      <c r="K922" s="124"/>
      <c r="L922" s="124"/>
      <c r="M922" s="124"/>
    </row>
    <row r="923" spans="4:13">
      <c r="D923" s="124"/>
      <c r="E923" s="153"/>
      <c r="F923" s="154"/>
      <c r="G923" s="124"/>
      <c r="H923" s="124"/>
      <c r="I923" s="124"/>
      <c r="J923" s="124"/>
      <c r="K923" s="124"/>
      <c r="L923" s="124"/>
      <c r="M923" s="124"/>
    </row>
    <row r="924" spans="4:13">
      <c r="D924" s="124"/>
      <c r="E924" s="153"/>
      <c r="F924" s="154"/>
      <c r="G924" s="124"/>
      <c r="H924" s="124"/>
      <c r="I924" s="124"/>
      <c r="J924" s="124"/>
      <c r="K924" s="124"/>
      <c r="L924" s="124"/>
      <c r="M924" s="124"/>
    </row>
    <row r="925" spans="4:13">
      <c r="D925" s="124"/>
      <c r="E925" s="153"/>
      <c r="F925" s="154"/>
      <c r="G925" s="124"/>
      <c r="H925" s="124"/>
      <c r="I925" s="124"/>
      <c r="J925" s="124"/>
      <c r="K925" s="124"/>
      <c r="L925" s="124"/>
      <c r="M925" s="124"/>
    </row>
    <row r="926" spans="4:13">
      <c r="D926" s="124"/>
      <c r="E926" s="153"/>
      <c r="F926" s="154"/>
      <c r="G926" s="124"/>
      <c r="H926" s="124"/>
      <c r="I926" s="124"/>
      <c r="J926" s="124"/>
      <c r="K926" s="124"/>
      <c r="L926" s="124"/>
      <c r="M926" s="124"/>
    </row>
    <row r="927" spans="4:13">
      <c r="D927" s="124"/>
      <c r="E927" s="153"/>
      <c r="F927" s="154"/>
      <c r="G927" s="124"/>
      <c r="H927" s="124"/>
      <c r="I927" s="124"/>
      <c r="J927" s="124"/>
      <c r="K927" s="124"/>
      <c r="L927" s="124"/>
      <c r="M927" s="124"/>
    </row>
    <row r="928" spans="4:13">
      <c r="D928" s="124"/>
      <c r="E928" s="153"/>
      <c r="F928" s="154"/>
      <c r="G928" s="124"/>
      <c r="H928" s="124"/>
      <c r="I928" s="124"/>
      <c r="J928" s="124"/>
      <c r="K928" s="124"/>
      <c r="L928" s="124"/>
      <c r="M928" s="124"/>
    </row>
    <row r="929" spans="4:13">
      <c r="D929" s="124"/>
      <c r="E929" s="153"/>
      <c r="F929" s="154"/>
      <c r="G929" s="124"/>
      <c r="H929" s="124"/>
      <c r="I929" s="124"/>
      <c r="J929" s="124"/>
      <c r="K929" s="124"/>
      <c r="L929" s="124"/>
      <c r="M929" s="124"/>
    </row>
    <row r="930" spans="4:13">
      <c r="D930" s="124"/>
      <c r="E930" s="153"/>
      <c r="F930" s="154"/>
      <c r="G930" s="124"/>
      <c r="H930" s="124"/>
      <c r="I930" s="124"/>
      <c r="J930" s="124"/>
      <c r="K930" s="124"/>
      <c r="L930" s="124"/>
      <c r="M930" s="124"/>
    </row>
    <row r="931" spans="4:13">
      <c r="D931" s="124"/>
      <c r="E931" s="153"/>
      <c r="F931" s="154"/>
      <c r="G931" s="124"/>
      <c r="H931" s="124"/>
      <c r="I931" s="124"/>
      <c r="J931" s="124"/>
      <c r="K931" s="124"/>
      <c r="L931" s="124"/>
      <c r="M931" s="124"/>
    </row>
    <row r="932" spans="4:13">
      <c r="D932" s="124"/>
      <c r="E932" s="153"/>
      <c r="F932" s="154"/>
      <c r="G932" s="124"/>
      <c r="H932" s="124"/>
      <c r="I932" s="124"/>
      <c r="J932" s="124"/>
      <c r="K932" s="124"/>
      <c r="L932" s="124"/>
      <c r="M932" s="124"/>
    </row>
    <row r="933" spans="4:13">
      <c r="D933" s="124"/>
      <c r="E933" s="153"/>
      <c r="F933" s="154"/>
      <c r="G933" s="124"/>
      <c r="H933" s="124"/>
      <c r="I933" s="124"/>
      <c r="J933" s="124"/>
      <c r="K933" s="124"/>
      <c r="L933" s="124"/>
      <c r="M933" s="124"/>
    </row>
    <row r="934" spans="4:13">
      <c r="D934" s="124"/>
      <c r="E934" s="153"/>
      <c r="F934" s="154"/>
      <c r="G934" s="124"/>
      <c r="H934" s="124"/>
      <c r="I934" s="124"/>
      <c r="J934" s="124"/>
      <c r="K934" s="124"/>
      <c r="L934" s="124"/>
      <c r="M934" s="124"/>
    </row>
    <row r="935" spans="4:13">
      <c r="D935" s="124"/>
      <c r="E935" s="153"/>
      <c r="F935" s="154"/>
      <c r="G935" s="124"/>
      <c r="H935" s="124"/>
      <c r="I935" s="124"/>
      <c r="J935" s="124"/>
      <c r="K935" s="124"/>
      <c r="L935" s="124"/>
      <c r="M935" s="124"/>
    </row>
    <row r="936" spans="4:13">
      <c r="D936" s="124"/>
      <c r="E936" s="153"/>
      <c r="F936" s="154"/>
      <c r="G936" s="124"/>
      <c r="H936" s="124"/>
      <c r="I936" s="124"/>
      <c r="J936" s="124"/>
      <c r="K936" s="124"/>
      <c r="L936" s="124"/>
      <c r="M936" s="124"/>
    </row>
    <row r="937" spans="4:13">
      <c r="D937" s="124"/>
      <c r="E937" s="153"/>
      <c r="F937" s="154"/>
      <c r="G937" s="124"/>
      <c r="H937" s="124"/>
      <c r="I937" s="124"/>
      <c r="J937" s="124"/>
      <c r="K937" s="124"/>
      <c r="L937" s="124"/>
      <c r="M937" s="124"/>
    </row>
    <row r="938" spans="4:13">
      <c r="D938" s="124"/>
      <c r="E938" s="153"/>
      <c r="F938" s="154"/>
      <c r="G938" s="124"/>
      <c r="H938" s="124"/>
      <c r="I938" s="124"/>
      <c r="J938" s="124"/>
      <c r="K938" s="124"/>
      <c r="L938" s="124"/>
      <c r="M938" s="124"/>
    </row>
    <row r="939" spans="4:13">
      <c r="D939" s="124"/>
      <c r="E939" s="153"/>
      <c r="F939" s="154"/>
      <c r="G939" s="124"/>
      <c r="H939" s="124"/>
      <c r="I939" s="124"/>
      <c r="J939" s="124"/>
      <c r="K939" s="124"/>
      <c r="L939" s="124"/>
      <c r="M939" s="124"/>
    </row>
    <row r="940" spans="4:13">
      <c r="D940" s="124"/>
      <c r="E940" s="153"/>
      <c r="F940" s="154"/>
      <c r="G940" s="124"/>
      <c r="H940" s="124"/>
      <c r="I940" s="124"/>
      <c r="J940" s="124"/>
      <c r="K940" s="124"/>
      <c r="L940" s="124"/>
      <c r="M940" s="124"/>
    </row>
    <row r="941" spans="4:13">
      <c r="D941" s="124"/>
      <c r="E941" s="153"/>
      <c r="F941" s="154"/>
      <c r="G941" s="124"/>
      <c r="H941" s="124"/>
      <c r="I941" s="124"/>
      <c r="J941" s="124"/>
      <c r="K941" s="124"/>
      <c r="L941" s="124"/>
      <c r="M941" s="124"/>
    </row>
    <row r="942" spans="4:13">
      <c r="D942" s="124"/>
      <c r="E942" s="153"/>
      <c r="F942" s="154"/>
      <c r="G942" s="124"/>
      <c r="H942" s="124"/>
      <c r="I942" s="124"/>
      <c r="J942" s="124"/>
      <c r="K942" s="124"/>
      <c r="L942" s="124"/>
      <c r="M942" s="124"/>
    </row>
    <row r="943" spans="4:13">
      <c r="D943" s="124"/>
      <c r="E943" s="153"/>
      <c r="F943" s="154"/>
      <c r="G943" s="124"/>
      <c r="H943" s="124"/>
      <c r="I943" s="124"/>
      <c r="J943" s="124"/>
      <c r="K943" s="124"/>
      <c r="L943" s="124"/>
      <c r="M943" s="124"/>
    </row>
    <row r="944" spans="4:13">
      <c r="D944" s="124"/>
      <c r="E944" s="153"/>
      <c r="F944" s="154"/>
      <c r="G944" s="124"/>
      <c r="H944" s="124"/>
      <c r="I944" s="124"/>
      <c r="J944" s="124"/>
      <c r="K944" s="124"/>
      <c r="L944" s="124"/>
      <c r="M944" s="124"/>
    </row>
    <row r="945" spans="4:13">
      <c r="D945" s="124"/>
      <c r="E945" s="153"/>
      <c r="F945" s="154"/>
      <c r="G945" s="124"/>
      <c r="H945" s="124"/>
      <c r="I945" s="124"/>
      <c r="J945" s="124"/>
      <c r="K945" s="124"/>
      <c r="L945" s="124"/>
      <c r="M945" s="124"/>
    </row>
    <row r="946" spans="4:13">
      <c r="D946" s="124"/>
      <c r="E946" s="153"/>
      <c r="F946" s="154"/>
      <c r="G946" s="124"/>
      <c r="H946" s="124"/>
      <c r="I946" s="124"/>
      <c r="J946" s="124"/>
      <c r="K946" s="124"/>
      <c r="L946" s="124"/>
      <c r="M946" s="124"/>
    </row>
    <row r="947" spans="4:13">
      <c r="D947" s="124"/>
      <c r="E947" s="153"/>
      <c r="F947" s="154"/>
      <c r="G947" s="124"/>
      <c r="H947" s="124"/>
      <c r="I947" s="124"/>
      <c r="J947" s="124"/>
      <c r="K947" s="124"/>
      <c r="L947" s="124"/>
      <c r="M947" s="124"/>
    </row>
    <row r="948" spans="4:13">
      <c r="D948" s="124"/>
      <c r="E948" s="153"/>
      <c r="F948" s="154"/>
      <c r="G948" s="124"/>
      <c r="H948" s="124"/>
      <c r="I948" s="124"/>
      <c r="J948" s="124"/>
      <c r="K948" s="124"/>
      <c r="L948" s="124"/>
      <c r="M948" s="124"/>
    </row>
    <row r="949" spans="4:13">
      <c r="D949" s="124"/>
      <c r="E949" s="153"/>
      <c r="F949" s="154"/>
      <c r="G949" s="124"/>
      <c r="H949" s="124"/>
      <c r="I949" s="124"/>
      <c r="J949" s="124"/>
      <c r="K949" s="124"/>
      <c r="L949" s="124"/>
      <c r="M949" s="124"/>
    </row>
    <row r="950" spans="4:13">
      <c r="D950" s="124"/>
      <c r="E950" s="153"/>
      <c r="F950" s="154"/>
      <c r="G950" s="124"/>
      <c r="H950" s="124"/>
      <c r="I950" s="124"/>
      <c r="J950" s="124"/>
      <c r="K950" s="124"/>
      <c r="L950" s="124"/>
      <c r="M950" s="124"/>
    </row>
    <row r="951" spans="4:13">
      <c r="D951" s="124"/>
      <c r="E951" s="153"/>
      <c r="F951" s="154"/>
      <c r="G951" s="124"/>
      <c r="H951" s="124"/>
      <c r="I951" s="124"/>
      <c r="J951" s="124"/>
      <c r="K951" s="124"/>
      <c r="L951" s="124"/>
      <c r="M951" s="124"/>
    </row>
    <row r="952" spans="4:13">
      <c r="D952" s="124"/>
      <c r="E952" s="153"/>
      <c r="F952" s="154"/>
      <c r="G952" s="124"/>
      <c r="H952" s="124"/>
      <c r="I952" s="124"/>
      <c r="J952" s="124"/>
      <c r="K952" s="124"/>
      <c r="L952" s="124"/>
      <c r="M952" s="124"/>
    </row>
    <row r="953" spans="4:13">
      <c r="D953" s="124"/>
      <c r="E953" s="153"/>
      <c r="F953" s="154"/>
      <c r="G953" s="124"/>
      <c r="H953" s="124"/>
      <c r="I953" s="124"/>
      <c r="J953" s="124"/>
      <c r="K953" s="124"/>
      <c r="L953" s="124"/>
      <c r="M953" s="124"/>
    </row>
    <row r="954" spans="4:13">
      <c r="D954" s="124"/>
      <c r="E954" s="153"/>
      <c r="F954" s="154"/>
      <c r="G954" s="124"/>
      <c r="H954" s="124"/>
      <c r="I954" s="124"/>
      <c r="J954" s="124"/>
      <c r="K954" s="124"/>
      <c r="L954" s="124"/>
      <c r="M954" s="124"/>
    </row>
    <row r="955" spans="4:13">
      <c r="D955" s="124"/>
      <c r="E955" s="153"/>
      <c r="F955" s="154"/>
      <c r="G955" s="124"/>
      <c r="H955" s="124"/>
      <c r="I955" s="124"/>
      <c r="J955" s="124"/>
      <c r="K955" s="124"/>
      <c r="L955" s="124"/>
      <c r="M955" s="124"/>
    </row>
    <row r="956" spans="4:13">
      <c r="D956" s="124"/>
      <c r="E956" s="153"/>
      <c r="F956" s="154"/>
      <c r="G956" s="124"/>
      <c r="H956" s="124"/>
      <c r="I956" s="124"/>
      <c r="J956" s="124"/>
      <c r="K956" s="124"/>
      <c r="L956" s="124"/>
      <c r="M956" s="124"/>
    </row>
    <row r="957" spans="4:13">
      <c r="D957" s="124"/>
      <c r="E957" s="153"/>
      <c r="F957" s="154"/>
      <c r="G957" s="124"/>
      <c r="H957" s="124"/>
      <c r="I957" s="124"/>
      <c r="J957" s="124"/>
      <c r="K957" s="124"/>
      <c r="L957" s="124"/>
      <c r="M957" s="124"/>
    </row>
    <row r="958" spans="4:13">
      <c r="D958" s="124"/>
      <c r="E958" s="153"/>
      <c r="F958" s="154"/>
      <c r="G958" s="124"/>
      <c r="H958" s="124"/>
      <c r="I958" s="124"/>
      <c r="J958" s="124"/>
      <c r="K958" s="124"/>
      <c r="L958" s="124"/>
      <c r="M958" s="124"/>
    </row>
    <row r="959" spans="4:13">
      <c r="D959" s="124"/>
      <c r="E959" s="153"/>
      <c r="F959" s="154"/>
      <c r="G959" s="124"/>
      <c r="H959" s="124"/>
      <c r="I959" s="124"/>
      <c r="J959" s="124"/>
      <c r="K959" s="124"/>
      <c r="L959" s="124"/>
      <c r="M959" s="124"/>
    </row>
    <row r="960" spans="4:13">
      <c r="D960" s="124"/>
      <c r="E960" s="153"/>
      <c r="F960" s="154"/>
      <c r="G960" s="124"/>
      <c r="H960" s="124"/>
      <c r="I960" s="124"/>
      <c r="J960" s="124"/>
      <c r="K960" s="124"/>
      <c r="L960" s="124"/>
      <c r="M960" s="124"/>
    </row>
    <row r="961" spans="4:13">
      <c r="D961" s="124"/>
      <c r="E961" s="153"/>
      <c r="F961" s="154"/>
      <c r="G961" s="124"/>
      <c r="H961" s="124"/>
      <c r="I961" s="124"/>
      <c r="J961" s="124"/>
      <c r="K961" s="124"/>
      <c r="L961" s="124"/>
      <c r="M961" s="124"/>
    </row>
    <row r="962" spans="4:13">
      <c r="D962" s="124"/>
      <c r="E962" s="153"/>
      <c r="F962" s="154"/>
      <c r="G962" s="124"/>
      <c r="H962" s="124"/>
      <c r="I962" s="124"/>
      <c r="J962" s="124"/>
      <c r="K962" s="124"/>
      <c r="L962" s="124"/>
      <c r="M962" s="124"/>
    </row>
    <row r="963" spans="4:13">
      <c r="D963" s="124"/>
      <c r="E963" s="153"/>
      <c r="F963" s="154"/>
      <c r="G963" s="124"/>
      <c r="H963" s="124"/>
      <c r="I963" s="124"/>
      <c r="J963" s="124"/>
      <c r="K963" s="124"/>
      <c r="L963" s="124"/>
      <c r="M963" s="124"/>
    </row>
    <row r="964" spans="4:13">
      <c r="D964" s="124"/>
      <c r="E964" s="153"/>
      <c r="F964" s="154"/>
      <c r="G964" s="124"/>
      <c r="H964" s="124"/>
      <c r="I964" s="124"/>
      <c r="J964" s="124"/>
      <c r="K964" s="124"/>
      <c r="L964" s="124"/>
      <c r="M964" s="124"/>
    </row>
    <row r="965" spans="4:13">
      <c r="D965" s="124"/>
      <c r="E965" s="153"/>
      <c r="F965" s="154"/>
      <c r="G965" s="124"/>
      <c r="H965" s="124"/>
      <c r="I965" s="124"/>
      <c r="J965" s="124"/>
      <c r="K965" s="124"/>
      <c r="L965" s="124"/>
      <c r="M965" s="124"/>
    </row>
    <row r="966" spans="4:13">
      <c r="D966" s="124"/>
      <c r="E966" s="153"/>
      <c r="F966" s="154"/>
      <c r="G966" s="124"/>
      <c r="H966" s="124"/>
      <c r="I966" s="124"/>
      <c r="J966" s="124"/>
      <c r="K966" s="124"/>
      <c r="L966" s="124"/>
      <c r="M966" s="124"/>
    </row>
    <row r="967" spans="4:13">
      <c r="D967" s="124"/>
      <c r="E967" s="153"/>
      <c r="F967" s="154"/>
      <c r="G967" s="124"/>
      <c r="H967" s="124"/>
      <c r="I967" s="124"/>
      <c r="J967" s="124"/>
      <c r="K967" s="124"/>
      <c r="L967" s="124"/>
      <c r="M967" s="124"/>
    </row>
    <row r="968" spans="4:13">
      <c r="D968" s="124"/>
      <c r="E968" s="153"/>
      <c r="F968" s="154"/>
      <c r="G968" s="124"/>
      <c r="H968" s="124"/>
      <c r="I968" s="124"/>
      <c r="J968" s="124"/>
      <c r="K968" s="124"/>
      <c r="L968" s="124"/>
      <c r="M968" s="124"/>
    </row>
    <row r="969" spans="4:13">
      <c r="D969" s="124"/>
      <c r="E969" s="153"/>
      <c r="F969" s="154"/>
      <c r="G969" s="124"/>
      <c r="H969" s="124"/>
      <c r="I969" s="124"/>
      <c r="J969" s="124"/>
      <c r="K969" s="124"/>
      <c r="L969" s="124"/>
      <c r="M969" s="124"/>
    </row>
    <row r="970" spans="4:13">
      <c r="D970" s="124"/>
      <c r="E970" s="153"/>
      <c r="F970" s="154"/>
      <c r="G970" s="124"/>
      <c r="H970" s="124"/>
      <c r="I970" s="124"/>
      <c r="J970" s="124"/>
      <c r="K970" s="124"/>
      <c r="L970" s="124"/>
      <c r="M970" s="124"/>
    </row>
    <row r="971" spans="4:13">
      <c r="D971" s="124"/>
      <c r="E971" s="153"/>
      <c r="F971" s="154"/>
      <c r="G971" s="124"/>
      <c r="H971" s="124"/>
      <c r="I971" s="124"/>
      <c r="J971" s="124"/>
      <c r="K971" s="124"/>
      <c r="L971" s="124"/>
      <c r="M971" s="124"/>
    </row>
    <row r="972" spans="4:13">
      <c r="D972" s="124"/>
      <c r="E972" s="153"/>
      <c r="F972" s="154"/>
      <c r="G972" s="124"/>
      <c r="H972" s="124"/>
      <c r="I972" s="124"/>
      <c r="J972" s="124"/>
      <c r="K972" s="124"/>
      <c r="L972" s="124"/>
      <c r="M972" s="124"/>
    </row>
    <row r="973" spans="4:13">
      <c r="D973" s="124"/>
      <c r="E973" s="153"/>
      <c r="F973" s="154"/>
      <c r="G973" s="124"/>
      <c r="H973" s="124"/>
      <c r="I973" s="124"/>
      <c r="J973" s="124"/>
      <c r="K973" s="124"/>
      <c r="L973" s="124"/>
      <c r="M973" s="124"/>
    </row>
    <row r="974" spans="4:13">
      <c r="D974" s="124"/>
      <c r="E974" s="153"/>
      <c r="F974" s="154"/>
      <c r="G974" s="124"/>
      <c r="H974" s="124"/>
      <c r="I974" s="124"/>
      <c r="J974" s="124"/>
      <c r="K974" s="124"/>
      <c r="L974" s="124"/>
      <c r="M974" s="124"/>
    </row>
    <row r="975" spans="4:13">
      <c r="D975" s="124"/>
      <c r="E975" s="153"/>
      <c r="F975" s="154"/>
      <c r="G975" s="124"/>
      <c r="H975" s="124"/>
      <c r="I975" s="124"/>
      <c r="J975" s="124"/>
      <c r="K975" s="124"/>
      <c r="L975" s="124"/>
      <c r="M975" s="124"/>
    </row>
    <row r="976" spans="4:13">
      <c r="D976" s="124"/>
      <c r="E976" s="153"/>
      <c r="F976" s="154"/>
      <c r="G976" s="124"/>
      <c r="H976" s="124"/>
      <c r="I976" s="124"/>
      <c r="J976" s="124"/>
      <c r="K976" s="124"/>
      <c r="L976" s="124"/>
      <c r="M976" s="124"/>
    </row>
    <row r="977" spans="4:13">
      <c r="D977" s="124"/>
      <c r="E977" s="153"/>
      <c r="F977" s="154"/>
      <c r="G977" s="124"/>
      <c r="H977" s="124"/>
      <c r="I977" s="124"/>
      <c r="J977" s="124"/>
      <c r="K977" s="124"/>
      <c r="L977" s="124"/>
      <c r="M977" s="124"/>
    </row>
    <row r="978" spans="4:13">
      <c r="D978" s="124"/>
      <c r="E978" s="153"/>
      <c r="F978" s="154"/>
      <c r="G978" s="124"/>
      <c r="H978" s="124"/>
      <c r="I978" s="124"/>
      <c r="J978" s="124"/>
      <c r="K978" s="124"/>
      <c r="L978" s="124"/>
      <c r="M978" s="124"/>
    </row>
    <row r="979" spans="4:13">
      <c r="D979" s="124"/>
      <c r="E979" s="153"/>
      <c r="F979" s="154"/>
      <c r="G979" s="124"/>
      <c r="H979" s="124"/>
      <c r="I979" s="124"/>
      <c r="J979" s="124"/>
      <c r="K979" s="124"/>
      <c r="L979" s="124"/>
      <c r="M979" s="124"/>
    </row>
    <row r="980" spans="4:13">
      <c r="D980" s="124"/>
      <c r="E980" s="153"/>
      <c r="F980" s="154"/>
      <c r="G980" s="124"/>
      <c r="H980" s="124"/>
      <c r="I980" s="124"/>
      <c r="J980" s="124"/>
      <c r="K980" s="124"/>
      <c r="L980" s="124"/>
      <c r="M980" s="124"/>
    </row>
    <row r="981" spans="4:13">
      <c r="D981" s="124"/>
      <c r="E981" s="153"/>
      <c r="F981" s="154"/>
      <c r="G981" s="124"/>
      <c r="H981" s="124"/>
      <c r="I981" s="124"/>
      <c r="J981" s="124"/>
      <c r="K981" s="124"/>
      <c r="L981" s="124"/>
      <c r="M981" s="124"/>
    </row>
    <row r="982" spans="4:13">
      <c r="D982" s="124"/>
      <c r="E982" s="153"/>
      <c r="F982" s="154"/>
      <c r="G982" s="124"/>
      <c r="H982" s="124"/>
      <c r="I982" s="124"/>
      <c r="J982" s="124"/>
      <c r="K982" s="124"/>
      <c r="L982" s="124"/>
      <c r="M982" s="124"/>
    </row>
    <row r="983" spans="4:13">
      <c r="D983" s="124"/>
      <c r="E983" s="153"/>
      <c r="F983" s="154"/>
      <c r="G983" s="124"/>
      <c r="H983" s="124"/>
      <c r="I983" s="124"/>
      <c r="J983" s="124"/>
      <c r="K983" s="124"/>
      <c r="L983" s="124"/>
      <c r="M983" s="124"/>
    </row>
    <row r="984" spans="4:13">
      <c r="D984" s="124"/>
      <c r="E984" s="153"/>
      <c r="F984" s="154"/>
      <c r="G984" s="124"/>
      <c r="H984" s="124"/>
      <c r="I984" s="124"/>
      <c r="J984" s="124"/>
      <c r="K984" s="124"/>
      <c r="L984" s="124"/>
      <c r="M984" s="124"/>
    </row>
    <row r="985" spans="4:13">
      <c r="D985" s="124"/>
      <c r="E985" s="153"/>
      <c r="F985" s="154"/>
      <c r="G985" s="124"/>
      <c r="H985" s="124"/>
      <c r="I985" s="124"/>
      <c r="J985" s="124"/>
      <c r="K985" s="124"/>
      <c r="L985" s="124"/>
      <c r="M985" s="124"/>
    </row>
    <row r="986" spans="4:13">
      <c r="D986" s="124"/>
      <c r="E986" s="153"/>
      <c r="F986" s="154"/>
      <c r="G986" s="124"/>
      <c r="H986" s="124"/>
      <c r="I986" s="124"/>
      <c r="J986" s="124"/>
      <c r="K986" s="124"/>
      <c r="L986" s="124"/>
      <c r="M986" s="124"/>
    </row>
    <row r="987" spans="4:13">
      <c r="D987" s="124"/>
      <c r="E987" s="153"/>
      <c r="F987" s="154"/>
      <c r="G987" s="124"/>
      <c r="H987" s="124"/>
      <c r="I987" s="124"/>
      <c r="J987" s="124"/>
      <c r="K987" s="124"/>
      <c r="L987" s="124"/>
      <c r="M987" s="124"/>
    </row>
    <row r="988" spans="4:13">
      <c r="D988" s="124"/>
      <c r="E988" s="153"/>
      <c r="F988" s="154"/>
      <c r="G988" s="124"/>
      <c r="H988" s="124"/>
      <c r="I988" s="124"/>
      <c r="J988" s="124"/>
      <c r="K988" s="124"/>
      <c r="L988" s="124"/>
      <c r="M988" s="124"/>
    </row>
    <row r="989" spans="4:13">
      <c r="D989" s="124"/>
      <c r="E989" s="153"/>
      <c r="F989" s="154"/>
      <c r="G989" s="124"/>
      <c r="H989" s="124"/>
      <c r="I989" s="124"/>
      <c r="J989" s="124"/>
      <c r="K989" s="124"/>
      <c r="L989" s="124"/>
      <c r="M989" s="124"/>
    </row>
    <row r="990" spans="4:13">
      <c r="D990" s="124"/>
      <c r="E990" s="153"/>
      <c r="F990" s="154"/>
      <c r="G990" s="124"/>
      <c r="H990" s="124"/>
      <c r="I990" s="124"/>
      <c r="J990" s="124"/>
      <c r="K990" s="124"/>
      <c r="L990" s="124"/>
      <c r="M990" s="124"/>
    </row>
    <row r="991" spans="4:13">
      <c r="D991" s="124"/>
      <c r="E991" s="153"/>
      <c r="F991" s="154"/>
      <c r="G991" s="124"/>
      <c r="H991" s="124"/>
      <c r="I991" s="124"/>
      <c r="J991" s="124"/>
      <c r="K991" s="124"/>
      <c r="L991" s="124"/>
      <c r="M991" s="124"/>
    </row>
    <row r="992" spans="4:13">
      <c r="D992" s="124"/>
      <c r="E992" s="153"/>
      <c r="F992" s="154"/>
      <c r="G992" s="124"/>
      <c r="H992" s="124"/>
      <c r="I992" s="124"/>
      <c r="J992" s="124"/>
      <c r="K992" s="124"/>
      <c r="L992" s="124"/>
      <c r="M992" s="124"/>
    </row>
    <row r="993" spans="4:13">
      <c r="D993" s="124"/>
      <c r="E993" s="153"/>
      <c r="F993" s="154"/>
      <c r="G993" s="124"/>
      <c r="H993" s="124"/>
      <c r="I993" s="124"/>
      <c r="J993" s="124"/>
      <c r="K993" s="124"/>
      <c r="L993" s="124"/>
      <c r="M993" s="124"/>
    </row>
    <row r="994" spans="4:13">
      <c r="D994" s="124"/>
      <c r="E994" s="153"/>
      <c r="F994" s="154"/>
      <c r="G994" s="124"/>
      <c r="H994" s="124"/>
      <c r="I994" s="124"/>
      <c r="J994" s="124"/>
      <c r="K994" s="124"/>
      <c r="L994" s="124"/>
      <c r="M994" s="124"/>
    </row>
    <row r="995" spans="4:13">
      <c r="D995" s="124"/>
      <c r="E995" s="153"/>
      <c r="F995" s="154"/>
      <c r="G995" s="124"/>
      <c r="H995" s="124"/>
      <c r="I995" s="124"/>
      <c r="J995" s="124"/>
      <c r="K995" s="124"/>
      <c r="L995" s="124"/>
      <c r="M995" s="124"/>
    </row>
    <row r="996" spans="4:13">
      <c r="D996" s="124"/>
      <c r="E996" s="153"/>
      <c r="F996" s="154"/>
      <c r="G996" s="124"/>
      <c r="H996" s="124"/>
      <c r="I996" s="124"/>
      <c r="J996" s="124"/>
      <c r="K996" s="124"/>
      <c r="L996" s="124"/>
      <c r="M996" s="124"/>
    </row>
    <row r="997" spans="4:13">
      <c r="D997" s="124"/>
      <c r="E997" s="153"/>
      <c r="F997" s="154"/>
      <c r="G997" s="124"/>
      <c r="H997" s="124"/>
      <c r="I997" s="124"/>
      <c r="J997" s="124"/>
      <c r="K997" s="124"/>
      <c r="L997" s="124"/>
      <c r="M997" s="124"/>
    </row>
    <row r="998" spans="4:13">
      <c r="D998" s="124"/>
      <c r="E998" s="153"/>
      <c r="F998" s="154"/>
      <c r="G998" s="124"/>
      <c r="H998" s="124"/>
      <c r="I998" s="124"/>
      <c r="J998" s="124"/>
      <c r="K998" s="124"/>
      <c r="L998" s="124"/>
      <c r="M998" s="124"/>
    </row>
    <row r="999" spans="4:13">
      <c r="D999" s="124"/>
      <c r="E999" s="153"/>
      <c r="F999" s="154"/>
      <c r="G999" s="124"/>
      <c r="H999" s="124"/>
      <c r="I999" s="124"/>
      <c r="J999" s="124"/>
      <c r="K999" s="124"/>
      <c r="L999" s="124"/>
      <c r="M999" s="124"/>
    </row>
    <row r="1000" spans="4:13">
      <c r="D1000" s="124"/>
      <c r="E1000" s="153"/>
      <c r="F1000" s="154"/>
      <c r="G1000" s="124"/>
      <c r="H1000" s="124"/>
      <c r="I1000" s="124"/>
      <c r="J1000" s="124"/>
      <c r="K1000" s="124"/>
      <c r="L1000" s="124"/>
      <c r="M1000" s="124"/>
    </row>
    <row r="1001" spans="4:13">
      <c r="D1001" s="124"/>
      <c r="E1001" s="153"/>
      <c r="F1001" s="154"/>
      <c r="G1001" s="124"/>
      <c r="H1001" s="124"/>
      <c r="I1001" s="124"/>
      <c r="J1001" s="124"/>
      <c r="K1001" s="124"/>
      <c r="L1001" s="124"/>
      <c r="M1001" s="124"/>
    </row>
    <row r="1002" spans="4:13">
      <c r="D1002" s="124"/>
      <c r="E1002" s="153"/>
      <c r="F1002" s="154"/>
      <c r="G1002" s="124"/>
      <c r="H1002" s="124"/>
      <c r="I1002" s="124"/>
      <c r="J1002" s="124"/>
      <c r="K1002" s="124"/>
      <c r="L1002" s="124"/>
      <c r="M1002" s="124"/>
    </row>
    <row r="1003" spans="4:13">
      <c r="D1003" s="124"/>
      <c r="E1003" s="153"/>
      <c r="F1003" s="154"/>
      <c r="G1003" s="124"/>
      <c r="H1003" s="124"/>
      <c r="I1003" s="124"/>
      <c r="J1003" s="124"/>
      <c r="K1003" s="124"/>
      <c r="L1003" s="124"/>
      <c r="M1003" s="124"/>
    </row>
    <row r="1004" spans="4:13">
      <c r="D1004" s="124"/>
      <c r="E1004" s="153"/>
      <c r="F1004" s="154"/>
      <c r="G1004" s="124"/>
      <c r="H1004" s="124"/>
      <c r="I1004" s="124"/>
      <c r="J1004" s="124"/>
      <c r="K1004" s="124"/>
      <c r="L1004" s="124"/>
      <c r="M1004" s="124"/>
    </row>
    <row r="1005" spans="4:13">
      <c r="D1005" s="124"/>
      <c r="E1005" s="153"/>
      <c r="F1005" s="154"/>
      <c r="G1005" s="124"/>
      <c r="H1005" s="124"/>
      <c r="I1005" s="124"/>
      <c r="J1005" s="124"/>
      <c r="K1005" s="124"/>
      <c r="L1005" s="124"/>
      <c r="M1005" s="124"/>
    </row>
    <row r="1006" spans="4:13">
      <c r="D1006" s="124"/>
      <c r="E1006" s="153"/>
      <c r="F1006" s="154"/>
      <c r="G1006" s="124"/>
      <c r="H1006" s="124"/>
      <c r="I1006" s="124"/>
      <c r="J1006" s="124"/>
      <c r="K1006" s="124"/>
      <c r="L1006" s="124"/>
      <c r="M1006" s="124"/>
    </row>
    <row r="1007" spans="4:13">
      <c r="D1007" s="124"/>
      <c r="E1007" s="153"/>
      <c r="F1007" s="154"/>
      <c r="G1007" s="124"/>
      <c r="H1007" s="124"/>
      <c r="I1007" s="124"/>
      <c r="J1007" s="124"/>
      <c r="K1007" s="124"/>
      <c r="L1007" s="124"/>
      <c r="M1007" s="124"/>
    </row>
    <row r="1008" spans="4:13">
      <c r="D1008" s="124"/>
      <c r="E1008" s="153"/>
      <c r="F1008" s="154"/>
      <c r="G1008" s="124"/>
      <c r="H1008" s="124"/>
      <c r="I1008" s="124"/>
      <c r="J1008" s="124"/>
      <c r="K1008" s="124"/>
      <c r="L1008" s="124"/>
      <c r="M1008" s="124"/>
    </row>
    <row r="1009" spans="4:13">
      <c r="D1009" s="124"/>
      <c r="E1009" s="153"/>
      <c r="F1009" s="154"/>
      <c r="G1009" s="124"/>
      <c r="H1009" s="124"/>
      <c r="I1009" s="124"/>
      <c r="J1009" s="124"/>
      <c r="K1009" s="124"/>
      <c r="L1009" s="124"/>
      <c r="M1009" s="124"/>
    </row>
    <row r="1010" spans="4:13">
      <c r="D1010" s="124"/>
      <c r="E1010" s="153"/>
      <c r="F1010" s="154"/>
      <c r="G1010" s="124"/>
      <c r="H1010" s="124"/>
      <c r="I1010" s="124"/>
      <c r="J1010" s="124"/>
      <c r="K1010" s="124"/>
      <c r="L1010" s="124"/>
      <c r="M1010" s="124"/>
    </row>
    <row r="1011" spans="4:13">
      <c r="D1011" s="124"/>
      <c r="E1011" s="153"/>
      <c r="F1011" s="154"/>
      <c r="G1011" s="124"/>
      <c r="H1011" s="124"/>
      <c r="I1011" s="124"/>
      <c r="J1011" s="124"/>
      <c r="K1011" s="124"/>
      <c r="L1011" s="124"/>
      <c r="M1011" s="124"/>
    </row>
    <row r="1012" spans="4:13">
      <c r="D1012" s="124"/>
      <c r="E1012" s="153"/>
      <c r="F1012" s="154"/>
      <c r="G1012" s="124"/>
      <c r="H1012" s="124"/>
      <c r="I1012" s="124"/>
      <c r="J1012" s="124"/>
      <c r="K1012" s="124"/>
      <c r="L1012" s="124"/>
      <c r="M1012" s="124"/>
    </row>
    <row r="1013" spans="4:13">
      <c r="D1013" s="124"/>
      <c r="E1013" s="153"/>
      <c r="F1013" s="154"/>
      <c r="G1013" s="124"/>
      <c r="H1013" s="124"/>
      <c r="I1013" s="124"/>
      <c r="J1013" s="124"/>
      <c r="K1013" s="124"/>
      <c r="L1013" s="124"/>
      <c r="M1013" s="124"/>
    </row>
    <row r="1014" spans="4:13">
      <c r="D1014" s="124"/>
      <c r="E1014" s="153"/>
      <c r="F1014" s="154"/>
      <c r="G1014" s="124"/>
      <c r="H1014" s="124"/>
      <c r="I1014" s="124"/>
      <c r="J1014" s="124"/>
      <c r="K1014" s="124"/>
      <c r="L1014" s="124"/>
      <c r="M1014" s="124"/>
    </row>
    <row r="1015" spans="4:13">
      <c r="D1015" s="124"/>
      <c r="E1015" s="153"/>
      <c r="F1015" s="154"/>
      <c r="G1015" s="124"/>
      <c r="H1015" s="124"/>
      <c r="I1015" s="124"/>
      <c r="J1015" s="124"/>
      <c r="K1015" s="124"/>
      <c r="L1015" s="124"/>
      <c r="M1015" s="124"/>
    </row>
    <row r="1016" spans="4:13">
      <c r="D1016" s="124"/>
      <c r="E1016" s="153"/>
      <c r="F1016" s="154"/>
      <c r="G1016" s="124"/>
      <c r="H1016" s="124"/>
      <c r="I1016" s="124"/>
      <c r="J1016" s="124"/>
      <c r="K1016" s="124"/>
      <c r="L1016" s="124"/>
      <c r="M1016" s="124"/>
    </row>
    <row r="1017" spans="4:13">
      <c r="D1017" s="124"/>
      <c r="E1017" s="153"/>
      <c r="F1017" s="154"/>
      <c r="G1017" s="124"/>
      <c r="H1017" s="124"/>
      <c r="I1017" s="124"/>
      <c r="J1017" s="124"/>
      <c r="K1017" s="124"/>
      <c r="L1017" s="124"/>
      <c r="M1017" s="124"/>
    </row>
    <row r="1018" spans="4:13">
      <c r="D1018" s="124"/>
      <c r="E1018" s="153"/>
      <c r="F1018" s="154"/>
      <c r="G1018" s="124"/>
      <c r="H1018" s="124"/>
      <c r="I1018" s="124"/>
      <c r="J1018" s="124"/>
      <c r="K1018" s="124"/>
      <c r="L1018" s="124"/>
      <c r="M1018" s="124"/>
    </row>
    <row r="1019" spans="4:13">
      <c r="D1019" s="124"/>
      <c r="E1019" s="153"/>
      <c r="F1019" s="154"/>
      <c r="G1019" s="124"/>
      <c r="H1019" s="124"/>
      <c r="I1019" s="124"/>
      <c r="J1019" s="124"/>
      <c r="K1019" s="124"/>
      <c r="L1019" s="124"/>
      <c r="M1019" s="124"/>
    </row>
    <row r="1020" spans="4:13">
      <c r="D1020" s="124"/>
      <c r="E1020" s="153"/>
      <c r="F1020" s="154"/>
      <c r="G1020" s="124"/>
      <c r="H1020" s="124"/>
      <c r="I1020" s="124"/>
      <c r="J1020" s="124"/>
      <c r="K1020" s="124"/>
      <c r="L1020" s="124"/>
      <c r="M1020" s="124"/>
    </row>
    <row r="1021" spans="4:13">
      <c r="D1021" s="124"/>
      <c r="E1021" s="153"/>
      <c r="F1021" s="154"/>
      <c r="G1021" s="124"/>
      <c r="H1021" s="124"/>
      <c r="I1021" s="124"/>
      <c r="J1021" s="124"/>
      <c r="K1021" s="124"/>
      <c r="L1021" s="124"/>
      <c r="M1021" s="124"/>
    </row>
    <row r="1022" spans="4:13">
      <c r="D1022" s="124"/>
      <c r="E1022" s="153"/>
      <c r="F1022" s="154"/>
      <c r="G1022" s="124"/>
      <c r="H1022" s="124"/>
      <c r="I1022" s="124"/>
      <c r="J1022" s="124"/>
      <c r="K1022" s="124"/>
      <c r="L1022" s="124"/>
      <c r="M1022" s="124"/>
    </row>
    <row r="1023" spans="4:13">
      <c r="D1023" s="124"/>
      <c r="E1023" s="153"/>
      <c r="F1023" s="154"/>
      <c r="G1023" s="124"/>
      <c r="H1023" s="124"/>
      <c r="I1023" s="124"/>
      <c r="J1023" s="124"/>
      <c r="K1023" s="124"/>
      <c r="L1023" s="124"/>
      <c r="M1023" s="124"/>
    </row>
    <row r="1024" spans="4:13">
      <c r="D1024" s="124"/>
      <c r="E1024" s="153"/>
      <c r="F1024" s="154"/>
      <c r="G1024" s="124"/>
      <c r="H1024" s="124"/>
      <c r="I1024" s="124"/>
      <c r="J1024" s="124"/>
      <c r="K1024" s="124"/>
      <c r="L1024" s="124"/>
      <c r="M1024" s="124"/>
    </row>
    <row r="1025" spans="4:13">
      <c r="D1025" s="124"/>
      <c r="E1025" s="153"/>
      <c r="F1025" s="154"/>
      <c r="G1025" s="124"/>
      <c r="H1025" s="124"/>
      <c r="I1025" s="124"/>
      <c r="J1025" s="124"/>
      <c r="K1025" s="124"/>
      <c r="L1025" s="124"/>
      <c r="M1025" s="124"/>
    </row>
    <row r="1026" spans="4:13">
      <c r="D1026" s="124"/>
      <c r="E1026" s="153"/>
      <c r="F1026" s="154"/>
      <c r="G1026" s="124"/>
      <c r="H1026" s="124"/>
      <c r="I1026" s="124"/>
      <c r="J1026" s="124"/>
      <c r="K1026" s="124"/>
      <c r="L1026" s="124"/>
      <c r="M1026" s="124"/>
    </row>
  </sheetData>
  <autoFilter ref="A2:O67" xr:uid="{00000000-0009-0000-0000-00000A000000}"/>
  <mergeCells count="1">
    <mergeCell ref="A1:M1"/>
  </mergeCells>
  <conditionalFormatting sqref="A8">
    <cfRule type="expression" dxfId="2217" priority="495">
      <formula>AND($L8="EM ATRASO",ISBLANK($M8)=TRUE())</formula>
    </cfRule>
    <cfRule type="expression" dxfId="2216" priority="494">
      <formula>AND($L8="SIM",ISBLANK($M8)=TRUE())</formula>
    </cfRule>
    <cfRule type="expression" dxfId="2215" priority="493">
      <formula>AND($L8="EM ATRASO",ISBLANK($M8)=TRUE())</formula>
    </cfRule>
    <cfRule type="expression" dxfId="2214" priority="492">
      <formula>AND($L8="SIM",ISBLANK($M8)=TRUE())</formula>
    </cfRule>
    <cfRule type="expression" dxfId="2213" priority="502">
      <formula>AND($L8="SIM",ISBLANK($M8)=TRUE())</formula>
    </cfRule>
    <cfRule type="expression" dxfId="2212" priority="501">
      <formula>AND($L8="EM ATRASO",ISBLANK($M8)=TRUE())</formula>
    </cfRule>
    <cfRule type="expression" dxfId="2211" priority="500">
      <formula>AND($L8="SIM",ISBLANK($M8)=TRUE())</formula>
    </cfRule>
    <cfRule type="expression" dxfId="2210" priority="499">
      <formula>AND($L8="EM ATRASO",ISBLANK($M8)=TRUE())</formula>
    </cfRule>
    <cfRule type="expression" dxfId="2209" priority="532">
      <formula>AND($L8="EM ATRASO",ISBLANK($M8)=TRUE())</formula>
    </cfRule>
    <cfRule type="expression" dxfId="2208" priority="537">
      <formula>AND($L8="SIM",ISBLANK($M8)=TRUE())</formula>
    </cfRule>
    <cfRule type="expression" dxfId="2207" priority="536">
      <formula>AND($L8="EM ATRASO",ISBLANK($M8)=TRUE())</formula>
    </cfRule>
    <cfRule type="expression" dxfId="2206" priority="535">
      <formula>AND($L8="SIM",ISBLANK($M8)=TRUE())</formula>
    </cfRule>
    <cfRule type="expression" dxfId="2205" priority="534">
      <formula>AND($L8="EM ATRASO",ISBLANK($M8)=TRUE())</formula>
    </cfRule>
    <cfRule type="expression" dxfId="2204" priority="533">
      <formula>AND($L8="SIM",ISBLANK($M8)=TRUE())</formula>
    </cfRule>
    <cfRule type="expression" dxfId="2203" priority="498">
      <formula>AND($L8="SIM",ISBLANK($M8)=TRUE())</formula>
    </cfRule>
    <cfRule type="expression" dxfId="2202" priority="497">
      <formula>AND($L8="EM ATRASO",ISBLANK($M8)=TRUE())</formula>
    </cfRule>
    <cfRule type="expression" dxfId="2201" priority="496">
      <formula>AND($L8="SIM",ISBLANK($M8)=TRUE())</formula>
    </cfRule>
    <cfRule type="expression" dxfId="2200" priority="531">
      <formula>AND($L8="SIM",ISBLANK($M8)=TRUE())</formula>
    </cfRule>
    <cfRule type="expression" dxfId="2199" priority="530">
      <formula>AND($L8="EM ATRASO",ISBLANK($M8)=TRUE())</formula>
    </cfRule>
    <cfRule type="expression" dxfId="2198" priority="491">
      <formula>AND($L8="EM ATRASO",ISBLANK($M8)=TRUE())</formula>
    </cfRule>
  </conditionalFormatting>
  <conditionalFormatting sqref="A8:A9">
    <cfRule type="expression" dxfId="2197" priority="462">
      <formula>AND($L8="SIM",ISBLANK($M8)=TRUE())</formula>
    </cfRule>
    <cfRule type="expression" dxfId="2196" priority="461">
      <formula>AND($L8="EM ATRASO",ISBLANK($M8)=TRUE())</formula>
    </cfRule>
  </conditionalFormatting>
  <conditionalFormatting sqref="A10:A29">
    <cfRule type="expression" dxfId="2195" priority="3261">
      <formula>AND($L10="EM ATRASO",ISBLANK($M10)=TRUE())</formula>
    </cfRule>
    <cfRule type="expression" dxfId="2194" priority="3262">
      <formula>AND($L10="SIM",ISBLANK($M10)=TRUE())</formula>
    </cfRule>
  </conditionalFormatting>
  <conditionalFormatting sqref="A12:A17">
    <cfRule type="expression" dxfId="2193" priority="1445">
      <formula>AND($L12="SIM",ISBLANK($M12)=TRUE())</formula>
    </cfRule>
    <cfRule type="expression" dxfId="2192" priority="1444">
      <formula>AND($L12="EM ATRASO",ISBLANK($M12)=TRUE())</formula>
    </cfRule>
  </conditionalFormatting>
  <conditionalFormatting sqref="A13:A29">
    <cfRule type="expression" dxfId="2191" priority="2623">
      <formula>AND($L13="EM ATRASO",ISBLANK($M13)=TRUE())</formula>
    </cfRule>
    <cfRule type="expression" dxfId="2190" priority="2624">
      <formula>AND($L13="SIM",ISBLANK($M13)=TRUE())</formula>
    </cfRule>
  </conditionalFormatting>
  <conditionalFormatting sqref="A13:A32">
    <cfRule type="expression" dxfId="2189" priority="1441">
      <formula>AND($L13="SIM",ISBLANK($M13)=TRUE())</formula>
    </cfRule>
    <cfRule type="expression" dxfId="2188" priority="1440">
      <formula>AND($L13="EM ATRASO",ISBLANK($M13)=TRUE())</formula>
    </cfRule>
  </conditionalFormatting>
  <conditionalFormatting sqref="A14:A16">
    <cfRule type="expression" dxfId="2187" priority="3381">
      <formula>AND($L14="EM ATRASO",ISBLANK($M14)=TRUE())</formula>
    </cfRule>
    <cfRule type="expression" dxfId="2186" priority="3382">
      <formula>AND($L14="SIM",ISBLANK($M14)=TRUE())</formula>
    </cfRule>
  </conditionalFormatting>
  <conditionalFormatting sqref="A15:A16">
    <cfRule type="expression" dxfId="2185" priority="3464">
      <formula>AND($L15="SIM",ISBLANK($M15)=TRUE())</formula>
    </cfRule>
    <cfRule type="expression" dxfId="2184" priority="3463">
      <formula>AND($L15="EM ATRASO",ISBLANK($M15)=TRUE())</formula>
    </cfRule>
  </conditionalFormatting>
  <conditionalFormatting sqref="A16:A29">
    <cfRule type="expression" dxfId="2183" priority="3375">
      <formula>AND($L16="EM ATRASO",ISBLANK($M16)=TRUE())</formula>
    </cfRule>
    <cfRule type="expression" dxfId="2182" priority="3376">
      <formula>AND($L16="SIM",ISBLANK($M16)=TRUE())</formula>
    </cfRule>
  </conditionalFormatting>
  <conditionalFormatting sqref="A17:A29">
    <cfRule type="expression" dxfId="2181" priority="3259">
      <formula>AND($L17="EM ATRASO",ISBLANK($M17)=TRUE())</formula>
    </cfRule>
    <cfRule type="expression" dxfId="2180" priority="3260">
      <formula>AND($L17="SIM",ISBLANK($M17)=TRUE())</formula>
    </cfRule>
  </conditionalFormatting>
  <conditionalFormatting sqref="A18:A29">
    <cfRule type="expression" dxfId="2179" priority="1404">
      <formula>AND($L18="EM ATRASO",ISBLANK($M18)=TRUE())</formula>
    </cfRule>
    <cfRule type="expression" dxfId="2178" priority="1405">
      <formula>AND($L18="SIM",ISBLANK($M18)=TRUE())</formula>
    </cfRule>
    <cfRule type="expression" dxfId="2177" priority="1439">
      <formula>AND($L18="SIM",ISBLANK($M18)=TRUE())</formula>
    </cfRule>
    <cfRule type="expression" dxfId="2176" priority="1438">
      <formula>AND($L18="EM ATRASO",ISBLANK($M18)=TRUE())</formula>
    </cfRule>
  </conditionalFormatting>
  <conditionalFormatting sqref="A19:A29">
    <cfRule type="expression" dxfId="2175" priority="1407">
      <formula>AND($L19="SIM",ISBLANK($M19)=TRUE())</formula>
    </cfRule>
    <cfRule type="expression" dxfId="2174" priority="1406">
      <formula>AND($L19="EM ATRASO",ISBLANK($M19)=TRUE())</formula>
    </cfRule>
    <cfRule type="expression" dxfId="2173" priority="3265">
      <formula>AND($L19="EM ATRASO",ISBLANK($M19)=TRUE())</formula>
    </cfRule>
    <cfRule type="expression" dxfId="2172" priority="3266">
      <formula>AND($L19="SIM",ISBLANK($M19)=TRUE())</formula>
    </cfRule>
  </conditionalFormatting>
  <conditionalFormatting sqref="A21:A29">
    <cfRule type="expression" dxfId="2171" priority="3374">
      <formula>AND($L21="SIM",ISBLANK($M21)=TRUE())</formula>
    </cfRule>
    <cfRule type="expression" dxfId="2170" priority="3373">
      <formula>AND($L21="EM ATRASO",ISBLANK($M21)=TRUE())</formula>
    </cfRule>
  </conditionalFormatting>
  <conditionalFormatting sqref="A22:A29">
    <cfRule type="expression" dxfId="2169" priority="1337">
      <formula>AND($L22="SIM",ISBLANK($M22)=TRUE())</formula>
    </cfRule>
    <cfRule type="expression" dxfId="2168" priority="1329">
      <formula>AND($L22="SIM",ISBLANK($M22)=TRUE())</formula>
    </cfRule>
    <cfRule type="expression" dxfId="2167" priority="1336">
      <formula>AND($L22="EM ATRASO",ISBLANK($M22)=TRUE())</formula>
    </cfRule>
    <cfRule type="expression" dxfId="2166" priority="1335">
      <formula>AND($L22="SIM",ISBLANK($M22)=TRUE())</formula>
    </cfRule>
    <cfRule type="expression" dxfId="2165" priority="1331">
      <formula>AND($L22="SIM",ISBLANK($M22)=TRUE())</formula>
    </cfRule>
    <cfRule type="expression" dxfId="2164" priority="1333">
      <formula>AND($L22="SIM",ISBLANK($M22)=TRUE())</formula>
    </cfRule>
    <cfRule type="expression" dxfId="2163" priority="1332">
      <formula>AND($L22="EM ATRASO",ISBLANK($M22)=TRUE())</formula>
    </cfRule>
    <cfRule type="expression" dxfId="2162" priority="1330">
      <formula>AND($L22="EM ATRASO",ISBLANK($M22)=TRUE())</formula>
    </cfRule>
    <cfRule type="expression" dxfId="2161" priority="1328">
      <formula>AND($L22="EM ATRASO",ISBLANK($M22)=TRUE())</formula>
    </cfRule>
    <cfRule type="expression" dxfId="2160" priority="1334">
      <formula>AND($L22="EM ATRASO",ISBLANK($M22)=TRUE())</formula>
    </cfRule>
  </conditionalFormatting>
  <conditionalFormatting sqref="A23:A29">
    <cfRule type="expression" dxfId="2159" priority="3224">
      <formula>AND($L23="SIM",ISBLANK($M23)=TRUE())</formula>
    </cfRule>
    <cfRule type="expression" dxfId="2158" priority="2564">
      <formula>AND($L23="SIM",ISBLANK($M23)=TRUE())</formula>
    </cfRule>
    <cfRule type="expression" dxfId="2157" priority="2563">
      <formula>AND($L23="EM ATRASO",ISBLANK($M23)=TRUE())</formula>
    </cfRule>
    <cfRule type="expression" dxfId="2156" priority="3358">
      <formula>AND($L23="SIM",ISBLANK($M23)=TRUE())</formula>
    </cfRule>
    <cfRule type="expression" dxfId="2155" priority="3223">
      <formula>AND($L23="EM ATRASO",ISBLANK($M23)=TRUE())</formula>
    </cfRule>
    <cfRule type="expression" dxfId="2154" priority="3357">
      <formula>AND($L23="EM ATRASO",ISBLANK($M23)=TRUE())</formula>
    </cfRule>
  </conditionalFormatting>
  <conditionalFormatting sqref="A23:A32">
    <cfRule type="expression" dxfId="2153" priority="2514">
      <formula>AND($L23="SIM",ISBLANK($M23)=TRUE())</formula>
    </cfRule>
    <cfRule type="expression" dxfId="2152" priority="2513">
      <formula>AND($L23="EM ATRASO",ISBLANK($M23)=TRUE())</formula>
    </cfRule>
  </conditionalFormatting>
  <conditionalFormatting sqref="A24:A29">
    <cfRule type="expression" dxfId="2151" priority="3356">
      <formula>AND($L24="SIM",ISBLANK($M24)=TRUE())</formula>
    </cfRule>
    <cfRule type="expression" dxfId="2150" priority="3355">
      <formula>AND($L24="EM ATRASO",ISBLANK($M24)=TRUE())</formula>
    </cfRule>
  </conditionalFormatting>
  <conditionalFormatting sqref="A25:A29">
    <cfRule type="expression" dxfId="2149" priority="3221">
      <formula>AND($L25="EM ATRASO",ISBLANK($M25)=TRUE())</formula>
    </cfRule>
    <cfRule type="expression" dxfId="2148" priority="3222">
      <formula>AND($L25="SIM",ISBLANK($M25)=TRUE())</formula>
    </cfRule>
  </conditionalFormatting>
  <conditionalFormatting sqref="A26:A29">
    <cfRule type="expression" dxfId="2147" priority="3219">
      <formula>AND($L26="EM ATRASO",ISBLANK($M26)=TRUE())</formula>
    </cfRule>
    <cfRule type="expression" dxfId="2146" priority="3220">
      <formula>AND($L26="SIM",ISBLANK($M26)=TRUE())</formula>
    </cfRule>
  </conditionalFormatting>
  <conditionalFormatting sqref="A27:A29">
    <cfRule type="expression" dxfId="2145" priority="3353">
      <formula>AND($L27="EM ATRASO",ISBLANK($M27)=TRUE())</formula>
    </cfRule>
    <cfRule type="expression" dxfId="2144" priority="3217">
      <formula>AND($L27="EM ATRASO",ISBLANK($M27)=TRUE())</formula>
    </cfRule>
    <cfRule type="expression" dxfId="2143" priority="3218">
      <formula>AND($L27="SIM",ISBLANK($M27)=TRUE())</formula>
    </cfRule>
    <cfRule type="expression" dxfId="2142" priority="3354">
      <formula>AND($L27="SIM",ISBLANK($M27)=TRUE())</formula>
    </cfRule>
  </conditionalFormatting>
  <conditionalFormatting sqref="A28:A29">
    <cfRule type="expression" dxfId="2141" priority="3352">
      <formula>AND($L28="SIM",ISBLANK($M28)=TRUE())</formula>
    </cfRule>
    <cfRule type="expression" dxfId="2140" priority="3351">
      <formula>AND($L28="EM ATRASO",ISBLANK($M28)=TRUE())</formula>
    </cfRule>
    <cfRule type="expression" dxfId="2139" priority="2561">
      <formula>AND($L28="EM ATRASO",ISBLANK($M28)=TRUE())</formula>
    </cfRule>
    <cfRule type="expression" dxfId="2138" priority="3211">
      <formula>AND($L28="EM ATRASO",ISBLANK($M28)=TRUE())</formula>
    </cfRule>
    <cfRule type="expression" dxfId="2137" priority="3212">
      <formula>AND($L28="SIM",ISBLANK($M28)=TRUE())</formula>
    </cfRule>
    <cfRule type="expression" dxfId="2136" priority="2562">
      <formula>AND($L28="SIM",ISBLANK($M28)=TRUE())</formula>
    </cfRule>
  </conditionalFormatting>
  <conditionalFormatting sqref="A29">
    <cfRule type="expression" dxfId="2135" priority="3209">
      <formula>AND($L29="EM ATRASO",ISBLANK($M29)=TRUE())</formula>
    </cfRule>
    <cfRule type="expression" dxfId="2134" priority="3210">
      <formula>AND($L29="SIM",ISBLANK($M29)=TRUE())</formula>
    </cfRule>
    <cfRule type="expression" dxfId="2133" priority="3213">
      <formula>AND($L29="EM ATRASO",ISBLANK($M29)=TRUE())</formula>
    </cfRule>
    <cfRule type="expression" dxfId="2132" priority="3214">
      <formula>AND($L29="SIM",ISBLANK($M29)=TRUE())</formula>
    </cfRule>
  </conditionalFormatting>
  <conditionalFormatting sqref="A30:A32">
    <cfRule type="expression" dxfId="2131" priority="2503">
      <formula>AND($L30="EM ATRASO",ISBLANK($M30)=TRUE())</formula>
    </cfRule>
    <cfRule type="expression" dxfId="2130" priority="2504">
      <formula>AND($L30="SIM",ISBLANK($M30)=TRUE())</formula>
    </cfRule>
    <cfRule type="expression" dxfId="2129" priority="2511">
      <formula>AND($L30="EM ATRASO",ISBLANK($M30)=TRUE())</formula>
    </cfRule>
    <cfRule type="expression" dxfId="2128" priority="2512">
      <formula>AND($L30="SIM",ISBLANK($M30)=TRUE())</formula>
    </cfRule>
  </conditionalFormatting>
  <conditionalFormatting sqref="A33:A35">
    <cfRule type="expression" dxfId="2127" priority="1119">
      <formula>AND($L33="SIM",ISBLANK($M33)=TRUE())</formula>
    </cfRule>
    <cfRule type="expression" dxfId="2126" priority="1106">
      <formula>AND($L33="EM ATRASO",ISBLANK($M33)=TRUE())</formula>
    </cfRule>
    <cfRule type="expression" dxfId="2125" priority="1107">
      <formula>AND($L33="SIM",ISBLANK($M33)=TRUE())</formula>
    </cfRule>
    <cfRule type="expression" dxfId="2124" priority="1126">
      <formula>AND($L33="EM ATRASO",ISBLANK($M33)=TRUE())</formula>
    </cfRule>
    <cfRule type="expression" dxfId="2123" priority="1108">
      <formula>AND($L33="EM ATRASO",ISBLANK($M33)=TRUE())</formula>
    </cfRule>
    <cfRule type="expression" dxfId="2122" priority="1109">
      <formula>AND($L33="SIM",ISBLANK($M33)=TRUE())</formula>
    </cfRule>
    <cfRule type="expression" dxfId="2121" priority="1104">
      <formula>AND($L33="EM ATRASO",ISBLANK($M33)=TRUE())</formula>
    </cfRule>
    <cfRule type="expression" dxfId="2120" priority="1111">
      <formula>AND($L33="SIM",ISBLANK($M33)=TRUE())</formula>
    </cfRule>
    <cfRule type="expression" dxfId="2119" priority="1105">
      <formula>AND($L33="SIM",ISBLANK($M33)=TRUE())</formula>
    </cfRule>
    <cfRule type="expression" dxfId="2118" priority="1110">
      <formula>AND($L33="EM ATRASO",ISBLANK($M33)=TRUE())</formula>
    </cfRule>
    <cfRule type="expression" dxfId="2117" priority="1127">
      <formula>AND($L33="SIM",ISBLANK($M33)=TRUE())</formula>
    </cfRule>
    <cfRule type="expression" dxfId="2116" priority="1115">
      <formula>AND($L33="SIM",ISBLANK($M33)=TRUE())</formula>
    </cfRule>
    <cfRule type="expression" dxfId="2115" priority="1114">
      <formula>AND($L33="EM ATRASO",ISBLANK($M33)=TRUE())</formula>
    </cfRule>
    <cfRule type="expression" dxfId="2114" priority="1113">
      <formula>AND($L33="SIM",ISBLANK($M33)=TRUE())</formula>
    </cfRule>
    <cfRule type="expression" dxfId="2113" priority="1112">
      <formula>AND($L33="EM ATRASO",ISBLANK($M33)=TRUE())</formula>
    </cfRule>
    <cfRule type="expression" dxfId="2112" priority="1118">
      <formula>AND($L33="EM ATRASO",ISBLANK($M33)=TRUE())</formula>
    </cfRule>
  </conditionalFormatting>
  <conditionalFormatting sqref="A33:A36">
    <cfRule type="expression" dxfId="2111" priority="1040">
      <formula>AND($L33="EM ATRASO",ISBLANK($M33)=TRUE())</formula>
    </cfRule>
    <cfRule type="expression" dxfId="2110" priority="1041">
      <formula>AND($L33="SIM",ISBLANK($M33)=TRUE())</formula>
    </cfRule>
  </conditionalFormatting>
  <conditionalFormatting sqref="A33:A45">
    <cfRule type="expression" dxfId="2109" priority="1131">
      <formula>AND($L33="SIM",ISBLANK($M33)=TRUE())</formula>
    </cfRule>
    <cfRule type="expression" dxfId="2108" priority="1130">
      <formula>AND($L33="EM ATRASO",ISBLANK($M33)=TRUE())</formula>
    </cfRule>
  </conditionalFormatting>
  <conditionalFormatting sqref="A34:A35">
    <cfRule type="expression" dxfId="2107" priority="1121">
      <formula>AND($L34="SIM",ISBLANK($M34)=TRUE())</formula>
    </cfRule>
    <cfRule type="expression" dxfId="2106" priority="1120">
      <formula>AND($L34="EM ATRASO",ISBLANK($M34)=TRUE())</formula>
    </cfRule>
    <cfRule type="expression" dxfId="2105" priority="1117">
      <formula>AND($L34="SIM",ISBLANK($M34)=TRUE())</formula>
    </cfRule>
    <cfRule type="expression" dxfId="2104" priority="1116">
      <formula>AND($L34="EM ATRASO",ISBLANK($M34)=TRUE())</formula>
    </cfRule>
  </conditionalFormatting>
  <conditionalFormatting sqref="A36">
    <cfRule type="expression" dxfId="2103" priority="1038">
      <formula>AND($L36="EM ATRASO",ISBLANK($M36)=TRUE())</formula>
    </cfRule>
    <cfRule type="expression" dxfId="2102" priority="1039">
      <formula>AND($L36="SIM",ISBLANK($M36)=TRUE())</formula>
    </cfRule>
  </conditionalFormatting>
  <conditionalFormatting sqref="A36:A40">
    <cfRule type="expression" dxfId="2101" priority="3341">
      <formula>AND($L36="EM ATRASO",ISBLANK($M36)=TRUE())</formula>
    </cfRule>
    <cfRule type="expression" dxfId="2100" priority="3342">
      <formula>AND($L36="SIM",ISBLANK($M36)=TRUE())</formula>
    </cfRule>
    <cfRule type="expression" dxfId="2099" priority="3198">
      <formula>AND($L36="SIM",ISBLANK($M36)=TRUE())</formula>
    </cfRule>
    <cfRule type="expression" dxfId="2098" priority="3197">
      <formula>AND($L36="EM ATRASO",ISBLANK($M36)=TRUE())</formula>
    </cfRule>
    <cfRule type="expression" dxfId="2097" priority="3196">
      <formula>AND($L36="SIM",ISBLANK($M36)=TRUE())</formula>
    </cfRule>
    <cfRule type="expression" dxfId="2096" priority="3195">
      <formula>AND($L36="EM ATRASO",ISBLANK($M36)=TRUE())</formula>
    </cfRule>
  </conditionalFormatting>
  <conditionalFormatting sqref="A38:A40">
    <cfRule type="expression" dxfId="2095" priority="3339">
      <formula>AND($L38="EM ATRASO",ISBLANK($M38)=TRUE())</formula>
    </cfRule>
    <cfRule type="expression" dxfId="2094" priority="3340">
      <formula>AND($L38="SIM",ISBLANK($M38)=TRUE())</formula>
    </cfRule>
  </conditionalFormatting>
  <conditionalFormatting sqref="A39:A45">
    <cfRule type="expression" dxfId="2093" priority="3338">
      <formula>AND($L39="SIM",ISBLANK($M39)=TRUE())</formula>
    </cfRule>
    <cfRule type="expression" dxfId="2092" priority="3337">
      <formula>AND($L39="EM ATRASO",ISBLANK($M39)=TRUE())</formula>
    </cfRule>
  </conditionalFormatting>
  <conditionalFormatting sqref="A41:A45">
    <cfRule type="expression" dxfId="2091" priority="3335">
      <formula>AND($L41="EM ATRASO",ISBLANK($M41)=TRUE())</formula>
    </cfRule>
    <cfRule type="expression" dxfId="2090" priority="3336">
      <formula>AND($L41="SIM",ISBLANK($M41)=TRUE())</formula>
    </cfRule>
  </conditionalFormatting>
  <conditionalFormatting sqref="A42:A45">
    <cfRule type="expression" dxfId="2089" priority="3334">
      <formula>AND($L42="SIM",ISBLANK($M42)=TRUE())</formula>
    </cfRule>
    <cfRule type="expression" dxfId="2088" priority="3333">
      <formula>AND($L42="EM ATRASO",ISBLANK($M42)=TRUE())</formula>
    </cfRule>
  </conditionalFormatting>
  <conditionalFormatting sqref="A43:A45">
    <cfRule type="expression" dxfId="2087" priority="3185">
      <formula>AND($L43="EM ATRASO",ISBLANK($M43)=TRUE())</formula>
    </cfRule>
    <cfRule type="expression" dxfId="2086" priority="3186">
      <formula>AND($L43="SIM",ISBLANK($M43)=TRUE())</formula>
    </cfRule>
  </conditionalFormatting>
  <conditionalFormatting sqref="A43:A51">
    <cfRule type="expression" dxfId="2085" priority="3177">
      <formula>AND($L43="EM ATRASO",ISBLANK($M43)=TRUE())</formula>
    </cfRule>
    <cfRule type="expression" dxfId="2084" priority="3175">
      <formula>AND($L43="EM ATRASO",ISBLANK($M43)=TRUE())</formula>
    </cfRule>
    <cfRule type="expression" dxfId="2083" priority="3176">
      <formula>AND($L43="SIM",ISBLANK($M43)=TRUE())</formula>
    </cfRule>
    <cfRule type="expression" dxfId="2082" priority="3178">
      <formula>AND($L43="SIM",ISBLANK($M43)=TRUE())</formula>
    </cfRule>
  </conditionalFormatting>
  <conditionalFormatting sqref="A44:A45">
    <cfRule type="expression" dxfId="2081" priority="3332">
      <formula>AND($L44="SIM",ISBLANK($M44)=TRUE())</formula>
    </cfRule>
    <cfRule type="expression" dxfId="2080" priority="3331">
      <formula>AND($L44="EM ATRASO",ISBLANK($M44)=TRUE())</formula>
    </cfRule>
  </conditionalFormatting>
  <conditionalFormatting sqref="A44:A51">
    <cfRule type="expression" dxfId="2079" priority="3179">
      <formula>AND($L44="EM ATRASO",ISBLANK($M44)=TRUE())</formula>
    </cfRule>
    <cfRule type="expression" dxfId="2078" priority="3180">
      <formula>AND($L44="SIM",ISBLANK($M44)=TRUE())</formula>
    </cfRule>
  </conditionalFormatting>
  <conditionalFormatting sqref="A45:A55">
    <cfRule type="expression" dxfId="2077" priority="3447">
      <formula>AND($L45="EM ATRASO",ISBLANK($M45)=TRUE())</formula>
    </cfRule>
    <cfRule type="expression" dxfId="2076" priority="3448">
      <formula>AND($L45="SIM",ISBLANK($M45)=TRUE())</formula>
    </cfRule>
  </conditionalFormatting>
  <conditionalFormatting sqref="A47">
    <cfRule type="expression" dxfId="2075" priority="899">
      <formula>AND($L47="SIM",ISBLANK($M47)=TRUE())</formula>
    </cfRule>
    <cfRule type="expression" dxfId="2074" priority="901">
      <formula>AND($L47="SIM",ISBLANK($M47)=TRUE())</formula>
    </cfRule>
    <cfRule type="expression" dxfId="2073" priority="900">
      <formula>AND($L47="EM ATRASO",ISBLANK($M47)=TRUE())</formula>
    </cfRule>
    <cfRule type="expression" dxfId="2072" priority="898">
      <formula>AND($L47="EM ATRASO",ISBLANK($M47)=TRUE())</formula>
    </cfRule>
  </conditionalFormatting>
  <conditionalFormatting sqref="A47:A51">
    <cfRule type="expression" dxfId="2071" priority="2278">
      <formula>AND($L47="SIM",ISBLANK($M47)=TRUE())</formula>
    </cfRule>
    <cfRule type="expression" dxfId="2070" priority="2277">
      <formula>AND($L47="EM ATRASO",ISBLANK($M47)=TRUE())</formula>
    </cfRule>
    <cfRule type="expression" dxfId="2069" priority="2276">
      <formula>AND($L47="SIM",ISBLANK($M47)=TRUE())</formula>
    </cfRule>
    <cfRule type="expression" dxfId="2068" priority="2275">
      <formula>AND($L47="EM ATRASO",ISBLANK($M47)=TRUE())</formula>
    </cfRule>
  </conditionalFormatting>
  <conditionalFormatting sqref="A49:A51">
    <cfRule type="expression" dxfId="2067" priority="3144">
      <formula>AND($L49="SIM",ISBLANK($M49)=TRUE())</formula>
    </cfRule>
    <cfRule type="expression" dxfId="2066" priority="3143">
      <formula>AND($L49="EM ATRASO",ISBLANK($M49)=TRUE())</formula>
    </cfRule>
    <cfRule type="expression" dxfId="2065" priority="3141">
      <formula>AND($L49="EM ATRASO",ISBLANK($M49)=TRUE())</formula>
    </cfRule>
    <cfRule type="expression" dxfId="2064" priority="3142">
      <formula>AND($L49="SIM",ISBLANK($M49)=TRUE())</formula>
    </cfRule>
  </conditionalFormatting>
  <conditionalFormatting sqref="A50:A51">
    <cfRule type="expression" dxfId="2063" priority="2198">
      <formula>AND($L50="EM ATRASO",ISBLANK($M50)=TRUE())</formula>
    </cfRule>
    <cfRule type="expression" dxfId="2062" priority="2197">
      <formula>AND($L50="SIM",ISBLANK($M50)=TRUE())</formula>
    </cfRule>
    <cfRule type="expression" dxfId="2061" priority="2196">
      <formula>AND($L50="EM ATRASO",ISBLANK($M50)=TRUE())</formula>
    </cfRule>
    <cfRule type="expression" dxfId="2060" priority="2199">
      <formula>AND($L50="SIM",ISBLANK($M50)=TRUE())</formula>
    </cfRule>
    <cfRule type="expression" dxfId="2059" priority="2260">
      <formula>AND($L50="SIM",ISBLANK($M50)=TRUE())</formula>
    </cfRule>
    <cfRule type="expression" dxfId="2058" priority="2195">
      <formula>AND($L50="SIM",ISBLANK($M50)=TRUE())</formula>
    </cfRule>
    <cfRule type="expression" dxfId="2057" priority="2194">
      <formula>AND($L50="EM ATRASO",ISBLANK($M50)=TRUE())</formula>
    </cfRule>
    <cfRule type="expression" dxfId="2056" priority="2259">
      <formula>AND($L50="EM ATRASO",ISBLANK($M50)=TRUE())</formula>
    </cfRule>
    <cfRule type="expression" dxfId="2055" priority="2200">
      <formula>AND($L50="EM ATRASO",ISBLANK($M50)=TRUE())</formula>
    </cfRule>
    <cfRule type="expression" dxfId="2054" priority="2201">
      <formula>AND($L50="SIM",ISBLANK($M50)=TRUE())</formula>
    </cfRule>
    <cfRule type="expression" dxfId="2053" priority="2202">
      <formula>AND($L50="EM ATRASO",ISBLANK($M50)=TRUE())</formula>
    </cfRule>
    <cfRule type="expression" dxfId="2052" priority="2203">
      <formula>AND($L50="SIM",ISBLANK($M50)=TRUE())</formula>
    </cfRule>
    <cfRule type="expression" dxfId="2051" priority="2204">
      <formula>AND($L50="EM ATRASO",ISBLANK($M50)=TRUE())</formula>
    </cfRule>
    <cfRule type="expression" dxfId="2050" priority="2205">
      <formula>AND($L50="SIM",ISBLANK($M50)=TRUE())</formula>
    </cfRule>
    <cfRule type="expression" dxfId="2049" priority="2261">
      <formula>AND($L50="EM ATRASO",ISBLANK($M50)=TRUE())</formula>
    </cfRule>
    <cfRule type="expression" dxfId="2048" priority="2224">
      <formula>AND($L50="SIM",ISBLANK($M50)=TRUE())</formula>
    </cfRule>
    <cfRule type="expression" dxfId="2047" priority="2223">
      <formula>AND($L50="EM ATRASO",ISBLANK($M50)=TRUE())</formula>
    </cfRule>
    <cfRule type="expression" dxfId="2046" priority="2272">
      <formula>AND($L50="SIM",ISBLANK($M50)=TRUE())</formula>
    </cfRule>
    <cfRule type="expression" dxfId="2045" priority="2271">
      <formula>AND($L50="EM ATRASO",ISBLANK($M50)=TRUE())</formula>
    </cfRule>
    <cfRule type="expression" dxfId="2044" priority="2262">
      <formula>AND($L50="SIM",ISBLANK($M50)=TRUE())</formula>
    </cfRule>
  </conditionalFormatting>
  <conditionalFormatting sqref="A50:A58">
    <cfRule type="expression" dxfId="2043" priority="3134">
      <formula>AND($L50="SIM",ISBLANK($M50)=TRUE())</formula>
    </cfRule>
    <cfRule type="expression" dxfId="2042" priority="2250">
      <formula>AND($L50="SIM",ISBLANK($M50)=TRUE())</formula>
    </cfRule>
    <cfRule type="expression" dxfId="2041" priority="3133">
      <formula>AND($L50="EM ATRASO",ISBLANK($M50)=TRUE())</formula>
    </cfRule>
    <cfRule type="expression" dxfId="2040" priority="2249">
      <formula>AND($L50="EM ATRASO",ISBLANK($M50)=TRUE())</formula>
    </cfRule>
  </conditionalFormatting>
  <conditionalFormatting sqref="A51">
    <cfRule type="expression" dxfId="2039" priority="2178">
      <formula>AND($L51="EM ATRASO",ISBLANK($M51)=TRUE())</formula>
    </cfRule>
    <cfRule type="expression" dxfId="2038" priority="2182">
      <formula>AND($L51="EM ATRASO",ISBLANK($M51)=TRUE())</formula>
    </cfRule>
    <cfRule type="expression" dxfId="2037" priority="2183">
      <formula>AND($L51="SIM",ISBLANK($M51)=TRUE())</formula>
    </cfRule>
    <cfRule type="expression" dxfId="2036" priority="2185">
      <formula>AND($L51="SIM",ISBLANK($M51)=TRUE())</formula>
    </cfRule>
    <cfRule type="expression" dxfId="2035" priority="2186">
      <formula>AND($L51="EM ATRASO",ISBLANK($M51)=TRUE())</formula>
    </cfRule>
    <cfRule type="expression" dxfId="2034" priority="2187">
      <formula>AND($L51="SIM",ISBLANK($M51)=TRUE())</formula>
    </cfRule>
    <cfRule type="expression" dxfId="2033" priority="2188">
      <formula>AND($L51="EM ATRASO",ISBLANK($M51)=TRUE())</formula>
    </cfRule>
    <cfRule type="expression" dxfId="2032" priority="2189">
      <formula>AND($L51="SIM",ISBLANK($M51)=TRUE())</formula>
    </cfRule>
    <cfRule type="expression" dxfId="2031" priority="2190">
      <formula>AND($L51="EM ATRASO",ISBLANK($M51)=TRUE())</formula>
    </cfRule>
    <cfRule type="expression" dxfId="2030" priority="2191">
      <formula>AND($L51="SIM",ISBLANK($M51)=TRUE())</formula>
    </cfRule>
    <cfRule type="expression" dxfId="2029" priority="2193">
      <formula>AND($L51="SIM",ISBLANK($M51)=TRUE())</formula>
    </cfRule>
    <cfRule type="expression" dxfId="2028" priority="2192">
      <formula>AND($L51="EM ATRASO",ISBLANK($M51)=TRUE())</formula>
    </cfRule>
    <cfRule type="expression" dxfId="2027" priority="2184">
      <formula>AND($L51="EM ATRASO",ISBLANK($M51)=TRUE())</formula>
    </cfRule>
    <cfRule type="expression" dxfId="2026" priority="2176">
      <formula>AND($L51="EM ATRASO",ISBLANK($M51)=TRUE())</formula>
    </cfRule>
    <cfRule type="expression" dxfId="2025" priority="2177">
      <formula>AND($L51="SIM",ISBLANK($M51)=TRUE())</formula>
    </cfRule>
    <cfRule type="expression" dxfId="2024" priority="2179">
      <formula>AND($L51="SIM",ISBLANK($M51)=TRUE())</formula>
    </cfRule>
    <cfRule type="expression" dxfId="2023" priority="2180">
      <formula>AND($L51="EM ATRASO",ISBLANK($M51)=TRUE())</formula>
    </cfRule>
    <cfRule type="expression" dxfId="2022" priority="2181">
      <formula>AND($L51="SIM",ISBLANK($M51)=TRUE())</formula>
    </cfRule>
  </conditionalFormatting>
  <conditionalFormatting sqref="A51:A53">
    <cfRule type="expression" dxfId="2021" priority="2248">
      <formula>AND($L51="SIM",ISBLANK($M51)=TRUE())</formula>
    </cfRule>
    <cfRule type="expression" dxfId="2020" priority="2247">
      <formula>AND($L51="EM ATRASO",ISBLANK($M51)=TRUE())</formula>
    </cfRule>
  </conditionalFormatting>
  <conditionalFormatting sqref="A51:A55">
    <cfRule type="expression" dxfId="2019" priority="2233">
      <formula>AND($L51="EM ATRASO",ISBLANK($M51)=TRUE())</formula>
    </cfRule>
    <cfRule type="expression" dxfId="2018" priority="2234">
      <formula>AND($L51="SIM",ISBLANK($M51)=TRUE())</formula>
    </cfRule>
    <cfRule type="expression" dxfId="2017" priority="2235">
      <formula>AND($L51="EM ATRASO",ISBLANK($M51)=TRUE())</formula>
    </cfRule>
    <cfRule type="expression" dxfId="2016" priority="2236">
      <formula>AND($L51="SIM",ISBLANK($M51)=TRUE())</formula>
    </cfRule>
    <cfRule type="expression" dxfId="2015" priority="2116">
      <formula>AND($L51="EM ATRASO",ISBLANK($M51)=TRUE())</formula>
    </cfRule>
    <cfRule type="expression" dxfId="2014" priority="2117">
      <formula>AND($L51="SIM",ISBLANK($M51)=TRUE())</formula>
    </cfRule>
    <cfRule type="expression" dxfId="2013" priority="2270">
      <formula>AND($L51="SIM",ISBLANK($M51)=TRUE())</formula>
    </cfRule>
    <cfRule type="expression" dxfId="2012" priority="2269">
      <formula>AND($L51="EM ATRASO",ISBLANK($M51)=TRUE())</formula>
    </cfRule>
  </conditionalFormatting>
  <conditionalFormatting sqref="A51:A62">
    <cfRule type="expression" dxfId="2011" priority="2221">
      <formula>AND($L51="EM ATRASO",ISBLANK($M51)=TRUE())</formula>
    </cfRule>
    <cfRule type="expression" dxfId="2010" priority="2222">
      <formula>AND($L51="SIM",ISBLANK($M51)=TRUE())</formula>
    </cfRule>
  </conditionalFormatting>
  <conditionalFormatting sqref="A52:A53">
    <cfRule type="expression" dxfId="2009" priority="3130">
      <formula>AND($L52="SIM",ISBLANK($M52)=TRUE())</formula>
    </cfRule>
    <cfRule type="expression" dxfId="2008" priority="3129">
      <formula>AND($L52="EM ATRASO",ISBLANK($M52)=TRUE())</formula>
    </cfRule>
  </conditionalFormatting>
  <conditionalFormatting sqref="A52:A58">
    <cfRule type="expression" dxfId="2007" priority="3122">
      <formula>AND($L52="SIM",ISBLANK($M52)=TRUE())</formula>
    </cfRule>
    <cfRule type="expression" dxfId="2006" priority="3120">
      <formula>AND($L52="SIM",ISBLANK($M52)=TRUE())</formula>
    </cfRule>
    <cfRule type="expression" dxfId="2005" priority="3119">
      <formula>AND($L52="EM ATRASO",ISBLANK($M52)=TRUE())</formula>
    </cfRule>
    <cfRule type="expression" dxfId="2004" priority="3121">
      <formula>AND($L52="EM ATRASO",ISBLANK($M52)=TRUE())</formula>
    </cfRule>
  </conditionalFormatting>
  <conditionalFormatting sqref="A52:A67">
    <cfRule type="expression" dxfId="2003" priority="2091">
      <formula>AND($L52="SIM",ISBLANK($M52)=TRUE())</formula>
    </cfRule>
    <cfRule type="expression" dxfId="2002" priority="2090">
      <formula>AND($L52="EM ATRASO",ISBLANK($M52)=TRUE())</formula>
    </cfRule>
  </conditionalFormatting>
  <conditionalFormatting sqref="A53:A55">
    <cfRule type="expression" dxfId="2001" priority="876">
      <formula>AND($L53="EM ATRASO",ISBLANK($M53)=TRUE())</formula>
    </cfRule>
    <cfRule type="expression" dxfId="2000" priority="2245">
      <formula>AND($L53="EM ATRASO",ISBLANK($M53)=TRUE())</formula>
    </cfRule>
    <cfRule type="expression" dxfId="1999" priority="2246">
      <formula>AND($L53="SIM",ISBLANK($M53)=TRUE())</formula>
    </cfRule>
    <cfRule type="expression" dxfId="1998" priority="3128">
      <formula>AND($L53="SIM",ISBLANK($M53)=TRUE())</formula>
    </cfRule>
    <cfRule type="expression" dxfId="1997" priority="3127">
      <formula>AND($L53="EM ATRASO",ISBLANK($M53)=TRUE())</formula>
    </cfRule>
    <cfRule type="expression" dxfId="1996" priority="877">
      <formula>AND($L53="SIM",ISBLANK($M53)=TRUE())</formula>
    </cfRule>
    <cfRule type="expression" dxfId="1995" priority="2268">
      <formula>AND($L53="SIM",ISBLANK($M53)=TRUE())</formula>
    </cfRule>
    <cfRule type="expression" dxfId="1994" priority="2267">
      <formula>AND($L53="EM ATRASO",ISBLANK($M53)=TRUE())</formula>
    </cfRule>
    <cfRule type="expression" dxfId="1993" priority="878">
      <formula>AND($L53="EM ATRASO",ISBLANK($M53)=TRUE())</formula>
    </cfRule>
    <cfRule type="expression" dxfId="1992" priority="879">
      <formula>AND($L53="SIM",ISBLANK($M53)=TRUE())</formula>
    </cfRule>
    <cfRule type="expression" dxfId="1991" priority="875">
      <formula>AND($L53="SIM",ISBLANK($M53)=TRUE())</formula>
    </cfRule>
    <cfRule type="expression" dxfId="1990" priority="874">
      <formula>AND($L53="EM ATRASO",ISBLANK($M53)=TRUE())</formula>
    </cfRule>
    <cfRule type="expression" dxfId="1989" priority="873">
      <formula>AND($L53="SIM",ISBLANK($M53)=TRUE())</formula>
    </cfRule>
    <cfRule type="expression" dxfId="1988" priority="872">
      <formula>AND($L53="EM ATRASO",ISBLANK($M53)=TRUE())</formula>
    </cfRule>
    <cfRule type="expression" dxfId="1987" priority="871">
      <formula>AND($L53="SIM",ISBLANK($M53)=TRUE())</formula>
    </cfRule>
    <cfRule type="expression" dxfId="1986" priority="870">
      <formula>AND($L53="EM ATRASO",ISBLANK($M53)=TRUE())</formula>
    </cfRule>
    <cfRule type="expression" dxfId="1985" priority="869">
      <formula>AND($L53="SIM",ISBLANK($M53)=TRUE())</formula>
    </cfRule>
    <cfRule type="expression" dxfId="1984" priority="868">
      <formula>AND($L53="EM ATRASO",ISBLANK($M53)=TRUE())</formula>
    </cfRule>
    <cfRule type="expression" dxfId="1983" priority="867">
      <formula>AND($L53="SIM",ISBLANK($M53)=TRUE())</formula>
    </cfRule>
    <cfRule type="expression" dxfId="1982" priority="866">
      <formula>AND($L53="EM ATRASO",ISBLANK($M53)=TRUE())</formula>
    </cfRule>
    <cfRule type="expression" dxfId="1981" priority="865">
      <formula>AND($L53="SIM",ISBLANK($M53)=TRUE())</formula>
    </cfRule>
    <cfRule type="expression" dxfId="1980" priority="864">
      <formula>AND($L53="EM ATRASO",ISBLANK($M53)=TRUE())</formula>
    </cfRule>
    <cfRule type="expression" dxfId="1979" priority="863">
      <formula>AND($L53="SIM",ISBLANK($M53)=TRUE())</formula>
    </cfRule>
    <cfRule type="expression" dxfId="1978" priority="862">
      <formula>AND($L53="EM ATRASO",ISBLANK($M53)=TRUE())</formula>
    </cfRule>
    <cfRule type="expression" dxfId="1977" priority="861">
      <formula>AND($L53="SIM",ISBLANK($M53)=TRUE())</formula>
    </cfRule>
    <cfRule type="expression" dxfId="1976" priority="860">
      <formula>AND($L53="EM ATRASO",ISBLANK($M53)=TRUE())</formula>
    </cfRule>
    <cfRule type="expression" dxfId="1975" priority="859">
      <formula>AND($L53="SIM",ISBLANK($M53)=TRUE())</formula>
    </cfRule>
    <cfRule type="expression" dxfId="1974" priority="858">
      <formula>AND($L53="EM ATRASO",ISBLANK($M53)=TRUE())</formula>
    </cfRule>
    <cfRule type="expression" dxfId="1973" priority="857">
      <formula>AND($L53="SIM",ISBLANK($M53)=TRUE())</formula>
    </cfRule>
    <cfRule type="expression" dxfId="1972" priority="856">
      <formula>AND($L53="EM ATRASO",ISBLANK($M53)=TRUE())</formula>
    </cfRule>
    <cfRule type="expression" dxfId="1971" priority="855">
      <formula>AND($L53="SIM",ISBLANK($M53)=TRUE())</formula>
    </cfRule>
    <cfRule type="expression" dxfId="1970" priority="854">
      <formula>AND($L53="EM ATRASO",ISBLANK($M53)=TRUE())</formula>
    </cfRule>
    <cfRule type="expression" dxfId="1969" priority="853">
      <formula>AND($L53="SIM",ISBLANK($M53)=TRUE())</formula>
    </cfRule>
    <cfRule type="expression" dxfId="1968" priority="852">
      <formula>AND($L53="EM ATRASO",ISBLANK($M53)=TRUE())</formula>
    </cfRule>
    <cfRule type="expression" dxfId="1967" priority="851">
      <formula>AND($L53="SIM",ISBLANK($M53)=TRUE())</formula>
    </cfRule>
    <cfRule type="expression" dxfId="1966" priority="850">
      <formula>AND($L53="EM ATRASO",ISBLANK($M53)=TRUE())</formula>
    </cfRule>
    <cfRule type="expression" dxfId="1965" priority="849">
      <formula>AND($L53="SIM",ISBLANK($M53)=TRUE())</formula>
    </cfRule>
    <cfRule type="expression" dxfId="1964" priority="848">
      <formula>AND($L53="EM ATRASO",ISBLANK($M53)=TRUE())</formula>
    </cfRule>
    <cfRule type="expression" dxfId="1963" priority="847">
      <formula>AND($L53="SIM",ISBLANK($M53)=TRUE())</formula>
    </cfRule>
    <cfRule type="expression" dxfId="1962" priority="846">
      <formula>AND($L53="EM ATRASO",ISBLANK($M53)=TRUE())</formula>
    </cfRule>
    <cfRule type="expression" dxfId="1961" priority="845">
      <formula>AND($L53="SIM",ISBLANK($M53)=TRUE())</formula>
    </cfRule>
    <cfRule type="expression" dxfId="1960" priority="844">
      <formula>AND($L53="EM ATRASO",ISBLANK($M53)=TRUE())</formula>
    </cfRule>
    <cfRule type="expression" dxfId="1959" priority="843">
      <formula>AND($L53="SIM",ISBLANK($M53)=TRUE())</formula>
    </cfRule>
    <cfRule type="expression" dxfId="1958" priority="842">
      <formula>AND($L53="EM ATRASO",ISBLANK($M53)=TRUE())</formula>
    </cfRule>
    <cfRule type="expression" dxfId="1957" priority="841">
      <formula>AND($L53="SIM",ISBLANK($M53)=TRUE())</formula>
    </cfRule>
    <cfRule type="expression" dxfId="1956" priority="840">
      <formula>AND($L53="EM ATRASO",ISBLANK($M53)=TRUE())</formula>
    </cfRule>
    <cfRule type="expression" dxfId="1955" priority="839">
      <formula>AND($L53="SIM",ISBLANK($M53)=TRUE())</formula>
    </cfRule>
    <cfRule type="expression" dxfId="1954" priority="838">
      <formula>AND($L53="EM ATRASO",ISBLANK($M53)=TRUE())</formula>
    </cfRule>
    <cfRule type="expression" dxfId="1953" priority="837">
      <formula>AND($L53="SIM",ISBLANK($M53)=TRUE())</formula>
    </cfRule>
    <cfRule type="expression" dxfId="1952" priority="836">
      <formula>AND($L53="EM ATRASO",ISBLANK($M53)=TRUE())</formula>
    </cfRule>
    <cfRule type="expression" dxfId="1951" priority="835">
      <formula>AND($L53="SIM",ISBLANK($M53)=TRUE())</formula>
    </cfRule>
    <cfRule type="expression" dxfId="1950" priority="834">
      <formula>AND($L53="EM ATRASO",ISBLANK($M53)=TRUE())</formula>
    </cfRule>
    <cfRule type="expression" dxfId="1949" priority="833">
      <formula>AND($L53="SIM",ISBLANK($M53)=TRUE())</formula>
    </cfRule>
    <cfRule type="expression" dxfId="1948" priority="832">
      <formula>AND($L53="EM ATRASO",ISBLANK($M53)=TRUE())</formula>
    </cfRule>
    <cfRule type="expression" dxfId="1947" priority="831">
      <formula>AND($L53="SIM",ISBLANK($M53)=TRUE())</formula>
    </cfRule>
    <cfRule type="expression" dxfId="1946" priority="830">
      <formula>AND($L53="EM ATRASO",ISBLANK($M53)=TRUE())</formula>
    </cfRule>
    <cfRule type="expression" dxfId="1945" priority="829">
      <formula>AND($L53="SIM",ISBLANK($M53)=TRUE())</formula>
    </cfRule>
    <cfRule type="expression" dxfId="1944" priority="828">
      <formula>AND($L53="EM ATRASO",ISBLANK($M53)=TRUE())</formula>
    </cfRule>
    <cfRule type="expression" dxfId="1943" priority="827">
      <formula>AND($L53="SIM",ISBLANK($M53)=TRUE())</formula>
    </cfRule>
    <cfRule type="expression" dxfId="1942" priority="826">
      <formula>AND($L53="EM ATRASO",ISBLANK($M53)=TRUE())</formula>
    </cfRule>
    <cfRule type="expression" dxfId="1941" priority="825">
      <formula>AND($L53="SIM",ISBLANK($M53)=TRUE())</formula>
    </cfRule>
    <cfRule type="expression" dxfId="1940" priority="824">
      <formula>AND($L53="EM ATRASO",ISBLANK($M53)=TRUE())</formula>
    </cfRule>
  </conditionalFormatting>
  <conditionalFormatting sqref="A53:A58">
    <cfRule type="expression" dxfId="1939" priority="3132">
      <formula>AND($L53="SIM",ISBLANK($M53)=TRUE())</formula>
    </cfRule>
    <cfRule type="expression" dxfId="1938" priority="3131">
      <formula>AND($L53="EM ATRASO",ISBLANK($M53)=TRUE())</formula>
    </cfRule>
  </conditionalFormatting>
  <conditionalFormatting sqref="A54:A58">
    <cfRule type="expression" dxfId="1937" priority="2141">
      <formula>AND($L54="SIM",ISBLANK($M54)=TRUE())</formula>
    </cfRule>
    <cfRule type="expression" dxfId="1936" priority="2140">
      <formula>AND($L54="EM ATRASO",ISBLANK($M54)=TRUE())</formula>
    </cfRule>
    <cfRule type="expression" dxfId="1935" priority="2266">
      <formula>AND($L54="SIM",ISBLANK($M54)=TRUE())</formula>
    </cfRule>
    <cfRule type="expression" dxfId="1934" priority="2265">
      <formula>AND($L54="EM ATRASO",ISBLANK($M54)=TRUE())</formula>
    </cfRule>
    <cfRule type="expression" dxfId="1933" priority="2127">
      <formula>AND($L54="SIM",ISBLANK($M54)=TRUE())</formula>
    </cfRule>
    <cfRule type="expression" dxfId="1932" priority="2129">
      <formula>AND($L54="SIM",ISBLANK($M54)=TRUE())</formula>
    </cfRule>
    <cfRule type="expression" dxfId="1931" priority="2244">
      <formula>AND($L54="SIM",ISBLANK($M54)=TRUE())</formula>
    </cfRule>
    <cfRule type="expression" dxfId="1930" priority="2243">
      <formula>AND($L54="EM ATRASO",ISBLANK($M54)=TRUE())</formula>
    </cfRule>
    <cfRule type="expression" dxfId="1929" priority="2126">
      <formula>AND($L54="EM ATRASO",ISBLANK($M54)=TRUE())</formula>
    </cfRule>
    <cfRule type="expression" dxfId="1928" priority="2128">
      <formula>AND($L54="EM ATRASO",ISBLANK($M54)=TRUE())</formula>
    </cfRule>
  </conditionalFormatting>
  <conditionalFormatting sqref="A55:A58">
    <cfRule type="expression" dxfId="1927" priority="2258">
      <formula>AND($L55="SIM",ISBLANK($M55)=TRUE())</formula>
    </cfRule>
    <cfRule type="expression" dxfId="1926" priority="2257">
      <formula>AND($L55="EM ATRASO",ISBLANK($M55)=TRUE())</formula>
    </cfRule>
    <cfRule type="expression" dxfId="1925" priority="2252">
      <formula>AND($L55="SIM",ISBLANK($M55)=TRUE())</formula>
    </cfRule>
    <cfRule type="expression" dxfId="1924" priority="2251">
      <formula>AND($L55="EM ATRASO",ISBLANK($M55)=TRUE())</formula>
    </cfRule>
    <cfRule type="expression" dxfId="1923" priority="2253">
      <formula>AND($L55="EM ATRASO",ISBLANK($M55)=TRUE())</formula>
    </cfRule>
    <cfRule type="expression" dxfId="1922" priority="2254">
      <formula>AND($L55="SIM",ISBLANK($M55)=TRUE())</formula>
    </cfRule>
    <cfRule type="expression" dxfId="1921" priority="3126">
      <formula>AND($L55="SIM",ISBLANK($M55)=TRUE())</formula>
    </cfRule>
    <cfRule type="expression" dxfId="1920" priority="3125">
      <formula>AND($L55="EM ATRASO",ISBLANK($M55)=TRUE())</formula>
    </cfRule>
  </conditionalFormatting>
  <conditionalFormatting sqref="A56:A58">
    <cfRule type="expression" dxfId="1919" priority="2264">
      <formula>AND($L56="SIM",ISBLANK($M56)=TRUE())</formula>
    </cfRule>
    <cfRule type="expression" dxfId="1918" priority="2263">
      <formula>AND($L56="EM ATRASO",ISBLANK($M56)=TRUE())</formula>
    </cfRule>
    <cfRule type="expression" dxfId="1917" priority="2256">
      <formula>AND($L56="SIM",ISBLANK($M56)=TRUE())</formula>
    </cfRule>
    <cfRule type="expression" dxfId="1916" priority="2255">
      <formula>AND($L56="EM ATRASO",ISBLANK($M56)=TRUE())</formula>
    </cfRule>
    <cfRule type="expression" dxfId="1915" priority="2242">
      <formula>AND($L56="SIM",ISBLANK($M56)=TRUE())</formula>
    </cfRule>
    <cfRule type="expression" dxfId="1914" priority="2241">
      <formula>AND($L56="EM ATRASO",ISBLANK($M56)=TRUE())</formula>
    </cfRule>
    <cfRule type="expression" dxfId="1913" priority="2139">
      <formula>AND($L56="SIM",ISBLANK($M56)=TRUE())</formula>
    </cfRule>
    <cfRule type="expression" dxfId="1912" priority="2138">
      <formula>AND($L56="EM ATRASO",ISBLANK($M56)=TRUE())</formula>
    </cfRule>
    <cfRule type="expression" dxfId="1911" priority="3124">
      <formula>AND($L56="SIM",ISBLANK($M56)=TRUE())</formula>
    </cfRule>
    <cfRule type="expression" dxfId="1910" priority="3123">
      <formula>AND($L56="EM ATRASO",ISBLANK($M56)=TRUE())</formula>
    </cfRule>
  </conditionalFormatting>
  <conditionalFormatting sqref="A57:A58">
    <cfRule type="expression" dxfId="1909" priority="2273">
      <formula>AND($L57="EM ATRASO",ISBLANK($M57)=TRUE())</formula>
    </cfRule>
    <cfRule type="expression" dxfId="1908" priority="2274">
      <formula>AND($L57="SIM",ISBLANK($M57)=TRUE())</formula>
    </cfRule>
  </conditionalFormatting>
  <conditionalFormatting sqref="A57:A62">
    <cfRule type="expression" dxfId="1907" priority="2238">
      <formula>AND($L57="SIM",ISBLANK($M57)=TRUE())</formula>
    </cfRule>
    <cfRule type="expression" dxfId="1906" priority="2237">
      <formula>AND($L57="EM ATRASO",ISBLANK($M57)=TRUE())</formula>
    </cfRule>
  </conditionalFormatting>
  <conditionalFormatting sqref="A57:A63">
    <cfRule type="expression" dxfId="1905" priority="2137">
      <formula>AND($L57="SIM",ISBLANK($M57)=TRUE())</formula>
    </cfRule>
    <cfRule type="expression" dxfId="1904" priority="2136">
      <formula>AND($L57="EM ATRASO",ISBLANK($M57)=TRUE())</formula>
    </cfRule>
  </conditionalFormatting>
  <conditionalFormatting sqref="A58">
    <cfRule type="expression" dxfId="1903" priority="3118">
      <formula>AND($L58="SIM",ISBLANK($M58)=TRUE())</formula>
    </cfRule>
    <cfRule type="expression" dxfId="1902" priority="3116">
      <formula>AND($L58="SIM",ISBLANK($M58)=TRUE())</formula>
    </cfRule>
    <cfRule type="expression" dxfId="1901" priority="3117">
      <formula>AND($L58="EM ATRASO",ISBLANK($M58)=TRUE())</formula>
    </cfRule>
    <cfRule type="expression" dxfId="1900" priority="3115">
      <formula>AND($L58="EM ATRASO",ISBLANK($M58)=TRUE())</formula>
    </cfRule>
    <cfRule type="expression" dxfId="1899" priority="3113">
      <formula>AND($L58="EM ATRASO",ISBLANK($M58)=TRUE())</formula>
    </cfRule>
    <cfRule type="expression" dxfId="1898" priority="3114">
      <formula>AND($L58="SIM",ISBLANK($M58)=TRUE())</formula>
    </cfRule>
  </conditionalFormatting>
  <conditionalFormatting sqref="A58:A62">
    <cfRule type="expression" dxfId="1897" priority="2230">
      <formula>AND($L58="SIM",ISBLANK($M58)=TRUE())</formula>
    </cfRule>
    <cfRule type="expression" dxfId="1896" priority="2229">
      <formula>AND($L58="EM ATRASO",ISBLANK($M58)=TRUE())</formula>
    </cfRule>
    <cfRule type="expression" dxfId="1895" priority="2228">
      <formula>AND($L58="SIM",ISBLANK($M58)=TRUE())</formula>
    </cfRule>
    <cfRule type="expression" dxfId="1894" priority="2227">
      <formula>AND($L58="EM ATRASO",ISBLANK($M58)=TRUE())</formula>
    </cfRule>
    <cfRule type="expression" dxfId="1893" priority="3101">
      <formula>AND($L58="EM ATRASO",ISBLANK($M58)=TRUE())</formula>
    </cfRule>
    <cfRule type="expression" dxfId="1892" priority="3102">
      <formula>AND($L58="SIM",ISBLANK($M58)=TRUE())</formula>
    </cfRule>
    <cfRule type="expression" dxfId="1891" priority="2226">
      <formula>AND($L58="SIM",ISBLANK($M58)=TRUE())</formula>
    </cfRule>
    <cfRule type="expression" dxfId="1890" priority="2225">
      <formula>AND($L58="EM ATRASO",ISBLANK($M58)=TRUE())</formula>
    </cfRule>
  </conditionalFormatting>
  <conditionalFormatting sqref="A59:A62">
    <cfRule type="expression" dxfId="1889" priority="799">
      <formula>AND($L59="SIM",ISBLANK($M59)=TRUE())</formula>
    </cfRule>
    <cfRule type="expression" dxfId="1888" priority="3097">
      <formula>AND($L59="EM ATRASO",ISBLANK($M59)=TRUE())</formula>
    </cfRule>
    <cfRule type="expression" dxfId="1887" priority="3098">
      <formula>AND($L59="SIM",ISBLANK($M59)=TRUE())</formula>
    </cfRule>
    <cfRule type="expression" dxfId="1886" priority="801">
      <formula>AND($L59="SIM",ISBLANK($M59)=TRUE())</formula>
    </cfRule>
    <cfRule type="expression" dxfId="1885" priority="798">
      <formula>AND($L59="EM ATRASO",ISBLANK($M59)=TRUE())</formula>
    </cfRule>
    <cfRule type="expression" dxfId="1884" priority="797">
      <formula>AND($L59="SIM",ISBLANK($M59)=TRUE())</formula>
    </cfRule>
    <cfRule type="expression" dxfId="1883" priority="802">
      <formula>AND($L59="EM ATRASO",ISBLANK($M59)=TRUE())</formula>
    </cfRule>
    <cfRule type="expression" dxfId="1882" priority="2135">
      <formula>AND($L59="SIM",ISBLANK($M59)=TRUE())</formula>
    </cfRule>
    <cfRule type="expression" dxfId="1881" priority="2134">
      <formula>AND($L59="EM ATRASO",ISBLANK($M59)=TRUE())</formula>
    </cfRule>
    <cfRule type="expression" dxfId="1880" priority="795">
      <formula>AND($L59="SIM",ISBLANK($M59)=TRUE())</formula>
    </cfRule>
    <cfRule type="expression" dxfId="1879" priority="788">
      <formula>AND($L59="EM ATRASO",ISBLANK($M59)=TRUE())</formula>
    </cfRule>
    <cfRule type="expression" dxfId="1878" priority="789">
      <formula>AND($L59="SIM",ISBLANK($M59)=TRUE())</formula>
    </cfRule>
    <cfRule type="expression" dxfId="1877" priority="794">
      <formula>AND($L59="EM ATRASO",ISBLANK($M59)=TRUE())</formula>
    </cfRule>
    <cfRule type="expression" dxfId="1876" priority="793">
      <formula>AND($L59="SIM",ISBLANK($M59)=TRUE())</formula>
    </cfRule>
    <cfRule type="expression" dxfId="1875" priority="803">
      <formula>AND($L59="SIM",ISBLANK($M59)=TRUE())</formula>
    </cfRule>
    <cfRule type="expression" dxfId="1874" priority="792">
      <formula>AND($L59="EM ATRASO",ISBLANK($M59)=TRUE())</formula>
    </cfRule>
    <cfRule type="expression" dxfId="1873" priority="791">
      <formula>AND($L59="SIM",ISBLANK($M59)=TRUE())</formula>
    </cfRule>
    <cfRule type="expression" dxfId="1872" priority="790">
      <formula>AND($L59="EM ATRASO",ISBLANK($M59)=TRUE())</formula>
    </cfRule>
    <cfRule type="expression" dxfId="1871" priority="3094">
      <formula>AND($L59="SIM",ISBLANK($M59)=TRUE())</formula>
    </cfRule>
    <cfRule type="expression" dxfId="1870" priority="3093">
      <formula>AND($L59="EM ATRASO",ISBLANK($M59)=TRUE())</formula>
    </cfRule>
    <cfRule type="expression" dxfId="1869" priority="3092">
      <formula>AND($L59="SIM",ISBLANK($M59)=TRUE())</formula>
    </cfRule>
    <cfRule type="expression" dxfId="1868" priority="3091">
      <formula>AND($L59="EM ATRASO",ISBLANK($M59)=TRUE())</formula>
    </cfRule>
    <cfRule type="expression" dxfId="1867" priority="796">
      <formula>AND($L59="EM ATRASO",ISBLANK($M59)=TRUE())</formula>
    </cfRule>
    <cfRule type="expression" dxfId="1866" priority="800">
      <formula>AND($L59="EM ATRASO",ISBLANK($M59)=TRUE())</formula>
    </cfRule>
  </conditionalFormatting>
  <conditionalFormatting sqref="A60:A62">
    <cfRule type="expression" dxfId="1865" priority="3096">
      <formula>AND($L60="SIM",ISBLANK($M60)=TRUE())</formula>
    </cfRule>
    <cfRule type="expression" dxfId="1864" priority="3099">
      <formula>AND($L60="EM ATRASO",ISBLANK($M60)=TRUE())</formula>
    </cfRule>
    <cfRule type="expression" dxfId="1863" priority="3100">
      <formula>AND($L60="SIM",ISBLANK($M60)=TRUE())</formula>
    </cfRule>
    <cfRule type="expression" dxfId="1862" priority="2133">
      <formula>AND($L60="SIM",ISBLANK($M60)=TRUE())</formula>
    </cfRule>
    <cfRule type="expression" dxfId="1861" priority="2132">
      <formula>AND($L60="EM ATRASO",ISBLANK($M60)=TRUE())</formula>
    </cfRule>
    <cfRule type="expression" dxfId="1860" priority="3095">
      <formula>AND($L60="EM ATRASO",ISBLANK($M60)=TRUE())</formula>
    </cfRule>
  </conditionalFormatting>
  <conditionalFormatting sqref="A61:A62">
    <cfRule type="expression" dxfId="1859" priority="2125">
      <formula>AND($L61="SIM",ISBLANK($M61)=TRUE())</formula>
    </cfRule>
    <cfRule type="expression" dxfId="1858" priority="2124">
      <formula>AND($L61="EM ATRASO",ISBLANK($M61)=TRUE())</formula>
    </cfRule>
  </conditionalFormatting>
  <conditionalFormatting sqref="A61:A63">
    <cfRule type="expression" dxfId="1857" priority="2118">
      <formula>AND($L61="EM ATRASO",ISBLANK($M61)=TRUE())</formula>
    </cfRule>
    <cfRule type="expression" dxfId="1856" priority="2119">
      <formula>AND($L61="SIM",ISBLANK($M61)=TRUE())</formula>
    </cfRule>
    <cfRule type="expression" dxfId="1855" priority="2120">
      <formula>AND($L61="EM ATRASO",ISBLANK($M61)=TRUE())</formula>
    </cfRule>
    <cfRule type="expression" dxfId="1854" priority="2121">
      <formula>AND($L61="SIM",ISBLANK($M61)=TRUE())</formula>
    </cfRule>
  </conditionalFormatting>
  <conditionalFormatting sqref="A62">
    <cfRule type="expression" dxfId="1853" priority="2131">
      <formula>AND($L62="SIM",ISBLANK($M62)=TRUE())</formula>
    </cfRule>
    <cfRule type="expression" dxfId="1852" priority="3088">
      <formula>AND($L62="SIM",ISBLANK($M62)=TRUE())</formula>
    </cfRule>
    <cfRule type="expression" dxfId="1851" priority="3085">
      <formula>AND($L62="EM ATRASO",ISBLANK($M62)=TRUE())</formula>
    </cfRule>
    <cfRule type="expression" dxfId="1850" priority="2130">
      <formula>AND($L62="EM ATRASO",ISBLANK($M62)=TRUE())</formula>
    </cfRule>
    <cfRule type="expression" dxfId="1849" priority="3086">
      <formula>AND($L62="SIM",ISBLANK($M62)=TRUE())</formula>
    </cfRule>
    <cfRule type="expression" dxfId="1848" priority="3087">
      <formula>AND($L62="EM ATRASO",ISBLANK($M62)=TRUE())</formula>
    </cfRule>
  </conditionalFormatting>
  <conditionalFormatting sqref="A62:A63">
    <cfRule type="expression" dxfId="1847" priority="2123">
      <formula>AND($L62="SIM",ISBLANK($M62)=TRUE())</formula>
    </cfRule>
    <cfRule type="expression" dxfId="1846" priority="2122">
      <formula>AND($L62="EM ATRASO",ISBLANK($M62)=TRUE())</formula>
    </cfRule>
  </conditionalFormatting>
  <conditionalFormatting sqref="A62:A67">
    <cfRule type="expression" dxfId="1845" priority="2992">
      <formula>AND($L62="SIM",ISBLANK($M62)=TRUE())</formula>
    </cfRule>
    <cfRule type="expression" dxfId="1844" priority="2991">
      <formula>AND($L62="EM ATRASO",ISBLANK($M62)=TRUE())</formula>
    </cfRule>
  </conditionalFormatting>
  <conditionalFormatting sqref="A63:A67">
    <cfRule type="expression" dxfId="1843" priority="2986">
      <formula>AND($L63="SIM",ISBLANK($M63)=TRUE())</formula>
    </cfRule>
    <cfRule type="expression" dxfId="1842" priority="2987">
      <formula>AND($L63="EM ATRASO",ISBLANK($M63)=TRUE())</formula>
    </cfRule>
    <cfRule type="expression" dxfId="1841" priority="2988">
      <formula>AND($L63="SIM",ISBLANK($M63)=TRUE())</formula>
    </cfRule>
    <cfRule type="expression" dxfId="1840" priority="2990">
      <formula>AND($L63="SIM",ISBLANK($M63)=TRUE())</formula>
    </cfRule>
    <cfRule type="expression" dxfId="1839" priority="2989">
      <formula>AND($L63="EM ATRASO",ISBLANK($M63)=TRUE())</formula>
    </cfRule>
    <cfRule type="expression" dxfId="1838" priority="2985">
      <formula>AND($L63="EM ATRASO",ISBLANK($M63)=TRUE())</formula>
    </cfRule>
  </conditionalFormatting>
  <conditionalFormatting sqref="A64:A67">
    <cfRule type="expression" dxfId="1837" priority="2083">
      <formula>AND($L64="SIM",ISBLANK($M64)=TRUE())</formula>
    </cfRule>
    <cfRule type="expression" dxfId="1836" priority="2085">
      <formula>AND($L64="SIM",ISBLANK($M64)=TRUE())</formula>
    </cfRule>
    <cfRule type="expression" dxfId="1835" priority="2086">
      <formula>AND($L64="EM ATRASO",ISBLANK($M64)=TRUE())</formula>
    </cfRule>
    <cfRule type="expression" dxfId="1834" priority="2084">
      <formula>AND($L64="EM ATRASO",ISBLANK($M64)=TRUE())</formula>
    </cfRule>
    <cfRule type="expression" dxfId="1833" priority="2087">
      <formula>AND($L64="SIM",ISBLANK($M64)=TRUE())</formula>
    </cfRule>
    <cfRule type="expression" dxfId="1832" priority="2079">
      <formula>AND($L64="SIM",ISBLANK($M64)=TRUE())</formula>
    </cfRule>
    <cfRule type="expression" dxfId="1831" priority="2078">
      <formula>AND($L64="EM ATRASO",ISBLANK($M64)=TRUE())</formula>
    </cfRule>
    <cfRule type="expression" dxfId="1830" priority="2077">
      <formula>AND($L64="SIM",ISBLANK($M64)=TRUE())</formula>
    </cfRule>
    <cfRule type="expression" dxfId="1829" priority="2076">
      <formula>AND($L64="EM ATRASO",ISBLANK($M64)=TRUE())</formula>
    </cfRule>
    <cfRule type="expression" dxfId="1828" priority="2089">
      <formula>AND($L64="SIM",ISBLANK($M64)=TRUE())</formula>
    </cfRule>
    <cfRule type="expression" dxfId="1827" priority="2088">
      <formula>AND($L64="EM ATRASO",ISBLANK($M64)=TRUE())</formula>
    </cfRule>
    <cfRule type="expression" dxfId="1826" priority="2082">
      <formula>AND($L64="EM ATRASO",ISBLANK($M64)=TRUE())</formula>
    </cfRule>
  </conditionalFormatting>
  <conditionalFormatting sqref="A65:A67">
    <cfRule type="expression" dxfId="1825" priority="2983">
      <formula>AND($L65="EM ATRASO",ISBLANK($M65)=TRUE())</formula>
    </cfRule>
    <cfRule type="expression" dxfId="1824" priority="2071">
      <formula>AND($L65="SIM",ISBLANK($M65)=TRUE())</formula>
    </cfRule>
    <cfRule type="expression" dxfId="1823" priority="2074">
      <formula>AND($L65="EM ATRASO",ISBLANK($M65)=TRUE())</formula>
    </cfRule>
    <cfRule type="expression" dxfId="1822" priority="2075">
      <formula>AND($L65="SIM",ISBLANK($M65)=TRUE())</formula>
    </cfRule>
    <cfRule type="expression" dxfId="1821" priority="2977">
      <formula>AND($L65="EM ATRASO",ISBLANK($M65)=TRUE())</formula>
    </cfRule>
    <cfRule type="expression" dxfId="1820" priority="2978">
      <formula>AND($L65="SIM",ISBLANK($M65)=TRUE())</formula>
    </cfRule>
    <cfRule type="expression" dxfId="1819" priority="2979">
      <formula>AND($L65="EM ATRASO",ISBLANK($M65)=TRUE())</formula>
    </cfRule>
    <cfRule type="expression" dxfId="1818" priority="2980">
      <formula>AND($L65="SIM",ISBLANK($M65)=TRUE())</formula>
    </cfRule>
    <cfRule type="expression" dxfId="1817" priority="2981">
      <formula>AND($L65="EM ATRASO",ISBLANK($M65)=TRUE())</formula>
    </cfRule>
    <cfRule type="expression" dxfId="1816" priority="2982">
      <formula>AND($L65="SIM",ISBLANK($M65)=TRUE())</formula>
    </cfRule>
    <cfRule type="expression" dxfId="1815" priority="2984">
      <formula>AND($L65="SIM",ISBLANK($M65)=TRUE())</formula>
    </cfRule>
    <cfRule type="expression" dxfId="1814" priority="2044">
      <formula>AND($L65="EM ATRASO",ISBLANK($M65)=TRUE())</formula>
    </cfRule>
    <cfRule type="expression" dxfId="1813" priority="2045">
      <formula>AND($L65="SIM",ISBLANK($M65)=TRUE())</formula>
    </cfRule>
    <cfRule type="expression" dxfId="1812" priority="2081">
      <formula>AND($L65="SIM",ISBLANK($M65)=TRUE())</formula>
    </cfRule>
    <cfRule type="expression" dxfId="1811" priority="2080">
      <formula>AND($L65="EM ATRASO",ISBLANK($M65)=TRUE())</formula>
    </cfRule>
    <cfRule type="expression" dxfId="1810" priority="2046">
      <formula>AND($L65="EM ATRASO",ISBLANK($M65)=TRUE())</formula>
    </cfRule>
    <cfRule type="expression" dxfId="1809" priority="2047">
      <formula>AND($L65="SIM",ISBLANK($M65)=TRUE())</formula>
    </cfRule>
    <cfRule type="expression" dxfId="1808" priority="2048">
      <formula>AND($L65="EM ATRASO",ISBLANK($M65)=TRUE())</formula>
    </cfRule>
    <cfRule type="expression" dxfId="1807" priority="2049">
      <formula>AND($L65="SIM",ISBLANK($M65)=TRUE())</formula>
    </cfRule>
    <cfRule type="expression" dxfId="1806" priority="2050">
      <formula>AND($L65="EM ATRASO",ISBLANK($M65)=TRUE())</formula>
    </cfRule>
    <cfRule type="expression" dxfId="1805" priority="2051">
      <formula>AND($L65="SIM",ISBLANK($M65)=TRUE())</formula>
    </cfRule>
    <cfRule type="expression" dxfId="1804" priority="2052">
      <formula>AND($L65="EM ATRASO",ISBLANK($M65)=TRUE())</formula>
    </cfRule>
    <cfRule type="expression" dxfId="1803" priority="2053">
      <formula>AND($L65="SIM",ISBLANK($M65)=TRUE())</formula>
    </cfRule>
    <cfRule type="expression" dxfId="1802" priority="2054">
      <formula>AND($L65="EM ATRASO",ISBLANK($M65)=TRUE())</formula>
    </cfRule>
    <cfRule type="expression" dxfId="1801" priority="2055">
      <formula>AND($L65="SIM",ISBLANK($M65)=TRUE())</formula>
    </cfRule>
    <cfRule type="expression" dxfId="1800" priority="2058">
      <formula>AND($L65="EM ATRASO",ISBLANK($M65)=TRUE())</formula>
    </cfRule>
    <cfRule type="expression" dxfId="1799" priority="2059">
      <formula>AND($L65="SIM",ISBLANK($M65)=TRUE())</formula>
    </cfRule>
    <cfRule type="expression" dxfId="1798" priority="2066">
      <formula>AND($L65="EM ATRASO",ISBLANK($M65)=TRUE())</formula>
    </cfRule>
    <cfRule type="expression" dxfId="1797" priority="2067">
      <formula>AND($L65="SIM",ISBLANK($M65)=TRUE())</formula>
    </cfRule>
    <cfRule type="expression" dxfId="1796" priority="2068">
      <formula>AND($L65="EM ATRASO",ISBLANK($M65)=TRUE())</formula>
    </cfRule>
    <cfRule type="expression" dxfId="1795" priority="2069">
      <formula>AND($L65="SIM",ISBLANK($M65)=TRUE())</formula>
    </cfRule>
    <cfRule type="expression" dxfId="1794" priority="2070">
      <formula>AND($L65="EM ATRASO",ISBLANK($M65)=TRUE())</formula>
    </cfRule>
  </conditionalFormatting>
  <conditionalFormatting sqref="A66:A67">
    <cfRule type="expression" dxfId="1793" priority="2024">
      <formula>AND($L66="EM ATRASO",ISBLANK($M66)=TRUE())</formula>
    </cfRule>
    <cfRule type="expression" dxfId="1792" priority="2031">
      <formula>AND($L66="SIM",ISBLANK($M66)=TRUE())</formula>
    </cfRule>
    <cfRule type="expression" dxfId="1791" priority="2030">
      <formula>AND($L66="EM ATRASO",ISBLANK($M66)=TRUE())</formula>
    </cfRule>
    <cfRule type="expression" dxfId="1790" priority="2025">
      <formula>AND($L66="SIM",ISBLANK($M66)=TRUE())</formula>
    </cfRule>
    <cfRule type="expression" dxfId="1789" priority="2971">
      <formula>AND($L66="EM ATRASO",ISBLANK($M66)=TRUE())</formula>
    </cfRule>
    <cfRule type="expression" dxfId="1788" priority="2062">
      <formula>AND($L66="EM ATRASO",ISBLANK($M66)=TRUE())</formula>
    </cfRule>
    <cfRule type="expression" dxfId="1787" priority="2975">
      <formula>AND($L66="EM ATRASO",ISBLANK($M66)=TRUE())</formula>
    </cfRule>
    <cfRule type="expression" dxfId="1786" priority="2029">
      <formula>AND($L66="SIM",ISBLANK($M66)=TRUE())</formula>
    </cfRule>
    <cfRule type="expression" dxfId="1785" priority="2028">
      <formula>AND($L66="EM ATRASO",ISBLANK($M66)=TRUE())</formula>
    </cfRule>
    <cfRule type="expression" dxfId="1784" priority="2061">
      <formula>AND($L66="SIM",ISBLANK($M66)=TRUE())</formula>
    </cfRule>
    <cfRule type="expression" dxfId="1783" priority="2057">
      <formula>AND($L66="SIM",ISBLANK($M66)=TRUE())</formula>
    </cfRule>
    <cfRule type="expression" dxfId="1782" priority="2976">
      <formula>AND($L66="SIM",ISBLANK($M66)=TRUE())</formula>
    </cfRule>
    <cfRule type="expression" dxfId="1781" priority="2063">
      <formula>AND($L66="SIM",ISBLANK($M66)=TRUE())</formula>
    </cfRule>
    <cfRule type="expression" dxfId="1780" priority="2072">
      <formula>AND($L66="EM ATRASO",ISBLANK($M66)=TRUE())</formula>
    </cfRule>
    <cfRule type="expression" dxfId="1779" priority="2064">
      <formula>AND($L66="EM ATRASO",ISBLANK($M66)=TRUE())</formula>
    </cfRule>
    <cfRule type="expression" dxfId="1778" priority="2060">
      <formula>AND($L66="EM ATRASO",ISBLANK($M66)=TRUE())</formula>
    </cfRule>
    <cfRule type="expression" dxfId="1777" priority="2043">
      <formula>AND($L66="SIM",ISBLANK($M66)=TRUE())</formula>
    </cfRule>
    <cfRule type="expression" dxfId="1776" priority="2042">
      <formula>AND($L66="EM ATRASO",ISBLANK($M66)=TRUE())</formula>
    </cfRule>
    <cfRule type="expression" dxfId="1775" priority="2065">
      <formula>AND($L66="SIM",ISBLANK($M66)=TRUE())</formula>
    </cfRule>
    <cfRule type="expression" dxfId="1774" priority="2041">
      <formula>AND($L66="SIM",ISBLANK($M66)=TRUE())</formula>
    </cfRule>
    <cfRule type="expression" dxfId="1773" priority="2040">
      <formula>AND($L66="EM ATRASO",ISBLANK($M66)=TRUE())</formula>
    </cfRule>
    <cfRule type="expression" dxfId="1772" priority="2039">
      <formula>AND($L66="SIM",ISBLANK($M66)=TRUE())</formula>
    </cfRule>
    <cfRule type="expression" dxfId="1771" priority="2038">
      <formula>AND($L66="EM ATRASO",ISBLANK($M66)=TRUE())</formula>
    </cfRule>
    <cfRule type="expression" dxfId="1770" priority="2037">
      <formula>AND($L66="SIM",ISBLANK($M66)=TRUE())</formula>
    </cfRule>
    <cfRule type="expression" dxfId="1769" priority="2056">
      <formula>AND($L66="EM ATRASO",ISBLANK($M66)=TRUE())</formula>
    </cfRule>
    <cfRule type="expression" dxfId="1768" priority="2027">
      <formula>AND($L66="SIM",ISBLANK($M66)=TRUE())</formula>
    </cfRule>
    <cfRule type="expression" dxfId="1767" priority="2026">
      <formula>AND($L66="EM ATRASO",ISBLANK($M66)=TRUE())</formula>
    </cfRule>
    <cfRule type="expression" dxfId="1766" priority="2035">
      <formula>AND($L66="SIM",ISBLANK($M66)=TRUE())</formula>
    </cfRule>
    <cfRule type="expression" dxfId="1765" priority="2073">
      <formula>AND($L66="SIM",ISBLANK($M66)=TRUE())</formula>
    </cfRule>
    <cfRule type="expression" dxfId="1764" priority="2972">
      <formula>AND($L66="SIM",ISBLANK($M66)=TRUE())</formula>
    </cfRule>
    <cfRule type="expression" dxfId="1763" priority="2034">
      <formula>AND($L66="EM ATRASO",ISBLANK($M66)=TRUE())</formula>
    </cfRule>
    <cfRule type="expression" dxfId="1762" priority="2033">
      <formula>AND($L66="SIM",ISBLANK($M66)=TRUE())</formula>
    </cfRule>
    <cfRule type="expression" dxfId="1761" priority="2032">
      <formula>AND($L66="EM ATRASO",ISBLANK($M66)=TRUE())</formula>
    </cfRule>
    <cfRule type="expression" dxfId="1760" priority="2036">
      <formula>AND($L66="EM ATRASO",ISBLANK($M66)=TRUE())</formula>
    </cfRule>
  </conditionalFormatting>
  <conditionalFormatting sqref="A3:B7">
    <cfRule type="expression" dxfId="1759" priority="2627">
      <formula>AND($L3="EM ATRASO",ISBLANK($M3)=TRUE())</formula>
    </cfRule>
    <cfRule type="expression" dxfId="1758" priority="2628">
      <formula>AND($L3="SIM",ISBLANK($M3)=TRUE())</formula>
    </cfRule>
  </conditionalFormatting>
  <conditionalFormatting sqref="A3:C3 F3:G3 J3:O3 A4:G7 J4:N7 N8:N9 J10:L11 A10:E16 M10:N17 F10:F51 G12:L17 A17:C17 E17 G18:N18 A18:E28 J19:N20 G21:N21 J22:N22 J23:K23 L23:O29 I26 A29:C29 E29 I30:N30 B30:E31 O30:O35 J32:K32 M33 N33:O34 J33:J35 L35:O35 A36:C36 I36 L36:L43 N36:O43 A37:E40 J37:J41 A41:C41 I42:J42 A42:E44 J43:J45 L44:O44 A45:C45 L45 N45:O45 I46:O48 A46:E51 I49:I51 K49:O63 A52:C53 A54:F55 A56:C63 E56:F63 G57:I57 G58:H62 G63:I63 A64:O64 A65:G67 I65:O67">
    <cfRule type="expression" dxfId="1757" priority="3494">
      <formula>AND($L3="SIM",ISBLANK($M3)=TRUE())</formula>
    </cfRule>
  </conditionalFormatting>
  <conditionalFormatting sqref="A62:C62">
    <cfRule type="expression" dxfId="1756" priority="3089">
      <formula>AND($L62="EM ATRASO",ISBLANK($M62)=TRUE())</formula>
    </cfRule>
    <cfRule type="expression" dxfId="1755" priority="3090">
      <formula>AND($L62="SIM",ISBLANK($M62)=TRUE())</formula>
    </cfRule>
  </conditionalFormatting>
  <conditionalFormatting sqref="A10:E16 G57:I57 M10:N17 A18:E28 G58:H62 G63:I63 K49:O63 E56:F63 J19:N20 G12:L17 A45:C45 A46:E51 A52:C53 A54:F55 I49:I51 A56:C63 I65:O67 J10:L11 G18:N18 G21:N21 J22:N22 J23:K23 A17:C17 A29:C29 I26 I30:N30 L23:O29 A36:C36 A37:E40 A41:C41 A42:E44 I36 J37:J41 I42:J42 J43:J45 I46:O48 L35:O35 O30:O35 N33:O34 N36:O43 L44:O44 N45:O45 A3:C3 F3:G3 A4:G7 J3:O3 J4:N7 B30:E31 A64:O64 A65:G67 M33 J32:K32 J33:J35 F10:F51 N8:N9 E17 E29 L36:L43 L45">
    <cfRule type="expression" dxfId="1754" priority="3493">
      <formula>AND($L3="EM ATRASO",ISBLANK($M3)=TRUE())</formula>
    </cfRule>
  </conditionalFormatting>
  <conditionalFormatting sqref="A13:E13">
    <cfRule type="expression" dxfId="1753" priority="3383">
      <formula>AND($L13="EM ATRASO",ISBLANK($M13)=TRUE())</formula>
    </cfRule>
    <cfRule type="expression" dxfId="1752" priority="3384">
      <formula>AND($L13="SIM",ISBLANK($M13)=TRUE())</formula>
    </cfRule>
  </conditionalFormatting>
  <conditionalFormatting sqref="A8:M8 J9">
    <cfRule type="expression" dxfId="1751" priority="542">
      <formula>AND($L8="EM ATRASO",ISBLANK($M8)=TRUE())</formula>
    </cfRule>
    <cfRule type="expression" dxfId="1750" priority="543">
      <formula>AND($L8="SIM",ISBLANK($M8)=TRUE())</formula>
    </cfRule>
  </conditionalFormatting>
  <conditionalFormatting sqref="B1:B7 B10:B1048576">
    <cfRule type="duplicateValues" dxfId="1749" priority="2218"/>
  </conditionalFormatting>
  <conditionalFormatting sqref="B3:B7 B10:B11">
    <cfRule type="expression" dxfId="1748" priority="2626">
      <formula>AND($L3="SIM",ISBLANK($M3)=TRUE())</formula>
    </cfRule>
    <cfRule type="expression" dxfId="1747" priority="2625">
      <formula>AND($L3="EM ATRASO",ISBLANK($M3)=TRUE())</formula>
    </cfRule>
  </conditionalFormatting>
  <conditionalFormatting sqref="B8">
    <cfRule type="duplicateValues" dxfId="1746" priority="503"/>
  </conditionalFormatting>
  <conditionalFormatting sqref="B10:B11">
    <cfRule type="expression" dxfId="1745" priority="3492">
      <formula>AND($L10="SIM",ISBLANK($M10)=TRUE())</formula>
    </cfRule>
    <cfRule type="expression" dxfId="1744" priority="2630">
      <formula>AND($L10="SIM",ISBLANK($M10)=TRUE())</formula>
    </cfRule>
    <cfRule type="expression" dxfId="1743" priority="3491">
      <formula>AND($L10="EM ATRASO",ISBLANK($M10)=TRUE())</formula>
    </cfRule>
    <cfRule type="expression" dxfId="1742" priority="2629">
      <formula>AND($L10="EM ATRASO",ISBLANK($M10)=TRUE())</formula>
    </cfRule>
  </conditionalFormatting>
  <conditionalFormatting sqref="B55">
    <cfRule type="expression" dxfId="1741" priority="3442">
      <formula>AND($L55="SIM",ISBLANK($M55)=TRUE())</formula>
    </cfRule>
    <cfRule type="expression" dxfId="1740" priority="3441">
      <formula>AND($L55="EM ATRASO",ISBLANK($M55)=TRUE())</formula>
    </cfRule>
  </conditionalFormatting>
  <conditionalFormatting sqref="B3:C3 B4:E7 J10:K13 F3:G7">
    <cfRule type="expression" dxfId="1739" priority="3277">
      <formula>AND($L3="EM ATRASO",ISBLANK($M3)=TRUE())</formula>
    </cfRule>
  </conditionalFormatting>
  <conditionalFormatting sqref="B3:C3 F3:G7 B4:E7 J10:K13">
    <cfRule type="expression" dxfId="1738" priority="3278">
      <formula>AND($L3="SIM",ISBLANK($M3)=TRUE())</formula>
    </cfRule>
  </conditionalFormatting>
  <conditionalFormatting sqref="B19:C20">
    <cfRule type="expression" dxfId="1737" priority="3370">
      <formula>AND($L19="SIM",ISBLANK($M19)=TRUE())</formula>
    </cfRule>
    <cfRule type="expression" dxfId="1736" priority="3369">
      <formula>AND($L19="EM ATRASO",ISBLANK($M19)=TRUE())</formula>
    </cfRule>
  </conditionalFormatting>
  <conditionalFormatting sqref="B27:E27">
    <cfRule type="expression" dxfId="1735" priority="3480">
      <formula>AND($L27="SIM",ISBLANK($M27)=TRUE())</formula>
    </cfRule>
    <cfRule type="expression" dxfId="1734" priority="3479">
      <formula>AND($L27="EM ATRASO",ISBLANK($M27)=TRUE())</formula>
    </cfRule>
  </conditionalFormatting>
  <conditionalFormatting sqref="B32:E32 G22:G56 N32 L32:L34">
    <cfRule type="expression" dxfId="1733" priority="3021">
      <formula>AND($L22="EM ATRASO",ISBLANK($M22)=TRUE())</formula>
    </cfRule>
  </conditionalFormatting>
  <conditionalFormatting sqref="B32:E35">
    <cfRule type="expression" dxfId="1732" priority="3024">
      <formula>AND($L32="SIM",ISBLANK($M32)=TRUE())</formula>
    </cfRule>
    <cfRule type="expression" dxfId="1731" priority="3023">
      <formula>AND($L32="EM ATRASO",ISBLANK($M32)=TRUE())</formula>
    </cfRule>
  </conditionalFormatting>
  <conditionalFormatting sqref="B55:E55">
    <cfRule type="expression" dxfId="1730" priority="3439">
      <formula>AND($L55="EM ATRASO",ISBLANK($M55)=TRUE())</formula>
    </cfRule>
    <cfRule type="expression" dxfId="1729" priority="3440">
      <formula>AND($L55="SIM",ISBLANK($M55)=TRUE())</formula>
    </cfRule>
  </conditionalFormatting>
  <conditionalFormatting sqref="B9:I9">
    <cfRule type="expression" dxfId="1728" priority="457">
      <formula>AND($L9="EM ATRASO",ISBLANK($M9)=TRUE())</formula>
    </cfRule>
    <cfRule type="expression" dxfId="1727" priority="458">
      <formula>AND($L9="SIM",ISBLANK($M9)=TRUE())</formula>
    </cfRule>
  </conditionalFormatting>
  <conditionalFormatting sqref="C63">
    <cfRule type="expression" dxfId="1726" priority="3436">
      <formula>AND($L63="SIM",ISBLANK($M63)=TRUE())</formula>
    </cfRule>
    <cfRule type="expression" dxfId="1725" priority="3435">
      <formula>AND($L63="EM ATRASO",ISBLANK($M63)=TRUE())</formula>
    </cfRule>
  </conditionalFormatting>
  <conditionalFormatting sqref="D15:D17">
    <cfRule type="expression" dxfId="1724" priority="453">
      <formula>AND($L15="EM ATRASO",ISBLANK($M15)=TRUE())</formula>
    </cfRule>
    <cfRule type="expression" dxfId="1723" priority="454">
      <formula>AND($L15="SIM",ISBLANK($M15)=TRUE())</formula>
    </cfRule>
  </conditionalFormatting>
  <conditionalFormatting sqref="D18:D28 D30:D31">
    <cfRule type="expression" dxfId="1722" priority="3208">
      <formula>AND($L18="SIM",ISBLANK($M18)=TRUE())</formula>
    </cfRule>
  </conditionalFormatting>
  <conditionalFormatting sqref="D21:D22">
    <cfRule type="expression" dxfId="1721" priority="2572">
      <formula>AND($L21="SIM",ISBLANK($M21)=TRUE())</formula>
    </cfRule>
    <cfRule type="expression" dxfId="1720" priority="2571">
      <formula>AND($L21="EM ATRASO",ISBLANK($M21)=TRUE())</formula>
    </cfRule>
  </conditionalFormatting>
  <conditionalFormatting sqref="D28:D29">
    <cfRule type="expression" dxfId="1719" priority="243">
      <formula>AND($L28="EM ATRASO",ISBLANK($M28)=TRUE())</formula>
    </cfRule>
    <cfRule type="expression" dxfId="1718" priority="244">
      <formula>AND($L28="SIM",ISBLANK($M28)=TRUE())</formula>
    </cfRule>
  </conditionalFormatting>
  <conditionalFormatting sqref="D30:D31 D18:D28">
    <cfRule type="expression" dxfId="1717" priority="3207">
      <formula>AND($L18="EM ATRASO",ISBLANK($M18)=TRUE())</formula>
    </cfRule>
  </conditionalFormatting>
  <conditionalFormatting sqref="D30:D32">
    <cfRule type="expression" dxfId="1716" priority="3019">
      <formula>AND($L30="EM ATRASO",ISBLANK($M30)=TRUE())</formula>
    </cfRule>
    <cfRule type="expression" dxfId="1715" priority="3020">
      <formula>AND($L30="SIM",ISBLANK($M30)=TRUE())</formula>
    </cfRule>
  </conditionalFormatting>
  <conditionalFormatting sqref="D32">
    <cfRule type="expression" dxfId="1714" priority="3018">
      <formula>AND($L32="SIM",ISBLANK($M32)=TRUE())</formula>
    </cfRule>
    <cfRule type="expression" dxfId="1713" priority="3017">
      <formula>AND($L32="EM ATRASO",ISBLANK($M32)=TRUE())</formula>
    </cfRule>
  </conditionalFormatting>
  <conditionalFormatting sqref="D56:D63">
    <cfRule type="expression" dxfId="1712" priority="15">
      <formula>AND($L56="EM ATRASO",ISBLANK($M56)=TRUE())</formula>
    </cfRule>
    <cfRule type="expression" dxfId="1711" priority="16">
      <formula>AND($L56="SIM",ISBLANK($M56)=TRUE())</formula>
    </cfRule>
  </conditionalFormatting>
  <conditionalFormatting sqref="D3:E3">
    <cfRule type="expression" dxfId="1710" priority="706">
      <formula>AND($L3="EM ATRASO",ISBLANK($M3)=TRUE())</formula>
    </cfRule>
    <cfRule type="expression" dxfId="1709" priority="705">
      <formula>AND($L3="SIM",ISBLANK($M3)=TRUE())</formula>
    </cfRule>
    <cfRule type="expression" dxfId="1708" priority="704">
      <formula>AND($L3="EM ATRASO",ISBLANK($M3)=TRUE())</formula>
    </cfRule>
    <cfRule type="expression" dxfId="1707" priority="708">
      <formula>AND($L3="EM ATRASO",ISBLANK($M3)=TRUE())</formula>
    </cfRule>
    <cfRule type="expression" dxfId="1706" priority="709">
      <formula>AND($L3="SIM",ISBLANK($M3)=TRUE())</formula>
    </cfRule>
    <cfRule type="expression" dxfId="1705" priority="707">
      <formula>AND($L3="SIM",ISBLANK($M3)=TRUE())</formula>
    </cfRule>
  </conditionalFormatting>
  <conditionalFormatting sqref="D36:E36">
    <cfRule type="expression" dxfId="1704" priority="119">
      <formula>AND($L36="EM ATRASO",ISBLANK($M36)=TRUE())</formula>
    </cfRule>
    <cfRule type="expression" dxfId="1703" priority="120">
      <formula>AND($L36="SIM",ISBLANK($M36)=TRUE())</formula>
    </cfRule>
  </conditionalFormatting>
  <conditionalFormatting sqref="D41:E41">
    <cfRule type="expression" dxfId="1702" priority="103">
      <formula>AND($L41="EM ATRASO",ISBLANK($M41)=TRUE())</formula>
    </cfRule>
    <cfRule type="expression" dxfId="1701" priority="104">
      <formula>AND($L41="SIM",ISBLANK($M41)=TRUE())</formula>
    </cfRule>
  </conditionalFormatting>
  <conditionalFormatting sqref="D45:E45">
    <cfRule type="expression" dxfId="1700" priority="69">
      <formula>AND($L45="EM ATRASO",ISBLANK($M45)=TRUE())</formula>
    </cfRule>
    <cfRule type="expression" dxfId="1699" priority="70">
      <formula>AND($L45="SIM",ISBLANK($M45)=TRUE())</formula>
    </cfRule>
  </conditionalFormatting>
  <conditionalFormatting sqref="D52:E53">
    <cfRule type="expression" dxfId="1698" priority="19">
      <formula>AND($L52="EM ATRASO",ISBLANK($M52)=TRUE())</formula>
    </cfRule>
    <cfRule type="expression" dxfId="1697" priority="20">
      <formula>AND($L52="SIM",ISBLANK($M52)=TRUE())</formula>
    </cfRule>
  </conditionalFormatting>
  <conditionalFormatting sqref="E19">
    <cfRule type="expression" dxfId="1696" priority="3457">
      <formula>AND($L19="EM ATRASO",ISBLANK($M19)=TRUE())</formula>
    </cfRule>
    <cfRule type="expression" dxfId="1695" priority="3458">
      <formula>AND($L19="SIM",ISBLANK($M19)=TRUE())</formula>
    </cfRule>
  </conditionalFormatting>
  <conditionalFormatting sqref="E59">
    <cfRule type="expression" dxfId="1694" priority="2219">
      <formula>AND($L59="EM ATRASO",ISBLANK($M59)=TRUE())</formula>
    </cfRule>
    <cfRule type="expression" dxfId="1693" priority="2220">
      <formula>AND($L59="SIM",ISBLANK($M59)=TRUE())</formula>
    </cfRule>
  </conditionalFormatting>
  <conditionalFormatting sqref="E62">
    <cfRule type="expression" dxfId="1692" priority="3472">
      <formula>AND($L62="SIM",ISBLANK($M62)=TRUE())</formula>
    </cfRule>
    <cfRule type="expression" dxfId="1691" priority="3471">
      <formula>AND($L62="EM ATRASO",ISBLANK($M62)=TRUE())</formula>
    </cfRule>
    <cfRule type="expression" dxfId="1690" priority="782">
      <formula>AND($L62="EM ATRASO",ISBLANK($M62)=TRUE())</formula>
    </cfRule>
    <cfRule type="expression" dxfId="1689" priority="783">
      <formula>AND($L62="SIM",ISBLANK($M62)=TRUE())</formula>
    </cfRule>
  </conditionalFormatting>
  <conditionalFormatting sqref="F10:F53">
    <cfRule type="expression" dxfId="1688" priority="18">
      <formula>AND($L10="SIM",ISBLANK($M10)=TRUE())</formula>
    </cfRule>
    <cfRule type="expression" dxfId="1687" priority="17">
      <formula>AND($L10="EM ATRASO",ISBLANK($M10)=TRUE())</formula>
    </cfRule>
  </conditionalFormatting>
  <conditionalFormatting sqref="G22:G56 B32:E32 N32 L32:L34">
    <cfRule type="expression" dxfId="1686" priority="3022">
      <formula>AND($L22="SIM",ISBLANK($M22)=TRUE())</formula>
    </cfRule>
  </conditionalFormatting>
  <conditionalFormatting sqref="G19:H20">
    <cfRule type="expression" dxfId="1685" priority="404">
      <formula>AND($L19="SIM",ISBLANK($M19)=TRUE())</formula>
    </cfRule>
    <cfRule type="expression" dxfId="1684" priority="403">
      <formula>AND($L19="EM ATRASO",ISBLANK($M19)=TRUE())</formula>
    </cfRule>
  </conditionalFormatting>
  <conditionalFormatting sqref="G10:I11">
    <cfRule type="expression" dxfId="1683" priority="1473">
      <formula>AND($L10="SIM",ISBLANK($M10)=TRUE())</formula>
    </cfRule>
    <cfRule type="expression" dxfId="1682" priority="1472">
      <formula>AND($L10="EM ATRASO",ISBLANK($M10)=TRUE())</formula>
    </cfRule>
  </conditionalFormatting>
  <conditionalFormatting sqref="H3">
    <cfRule type="expression" dxfId="1681" priority="576">
      <formula>AND($L3="EM ATRASO",ISBLANK($M3)=TRUE())</formula>
    </cfRule>
    <cfRule type="expression" dxfId="1680" priority="577">
      <formula>AND($L3="SIM",ISBLANK($M3)=TRUE())</formula>
    </cfRule>
    <cfRule type="expression" dxfId="1679" priority="578">
      <formula>AND($L3="EM ATRASO",ISBLANK($M3)=TRUE())</formula>
    </cfRule>
    <cfRule type="expression" dxfId="1678" priority="579">
      <formula>AND($L3="SIM",ISBLANK($M3)=TRUE())</formula>
    </cfRule>
    <cfRule type="expression" dxfId="1677" priority="580">
      <formula>AND($L3="EM ATRASO",ISBLANK($M3)=TRUE())</formula>
    </cfRule>
    <cfRule type="expression" dxfId="1676" priority="581">
      <formula>AND($L3="SIM",ISBLANK($M3)=TRUE())</formula>
    </cfRule>
    <cfRule type="expression" dxfId="1675" priority="582">
      <formula>AND($L3="EM ATRASO",ISBLANK($M3)=TRUE())</formula>
    </cfRule>
    <cfRule type="expression" dxfId="1674" priority="584">
      <formula>AND($L3="EM ATRASO",ISBLANK($M3)=TRUE())</formula>
    </cfRule>
    <cfRule type="expression" dxfId="1673" priority="585">
      <formula>AND($L3="SIM",ISBLANK($M3)=TRUE())</formula>
    </cfRule>
    <cfRule type="expression" dxfId="1672" priority="586">
      <formula>AND($L3="EM ATRASO",ISBLANK($M3)=TRUE())</formula>
    </cfRule>
    <cfRule type="expression" dxfId="1671" priority="587">
      <formula>AND($L3="SIM",ISBLANK($M3)=TRUE())</formula>
    </cfRule>
    <cfRule type="expression" dxfId="1670" priority="589">
      <formula>AND($L3="SIM",ISBLANK($M3)=TRUE())</formula>
    </cfRule>
    <cfRule type="expression" dxfId="1669" priority="590">
      <formula>AND($L3="EM ATRASO",ISBLANK($M3)=TRUE())</formula>
    </cfRule>
    <cfRule type="expression" dxfId="1668" priority="591">
      <formula>AND($L3="SIM",ISBLANK($M3)=TRUE())</formula>
    </cfRule>
    <cfRule type="expression" dxfId="1667" priority="592">
      <formula>AND($L3="EM ATRASO",ISBLANK($M3)=TRUE())</formula>
    </cfRule>
    <cfRule type="expression" dxfId="1666" priority="593">
      <formula>AND($L3="SIM",ISBLANK($M3)=TRUE())</formula>
    </cfRule>
    <cfRule type="expression" dxfId="1665" priority="594">
      <formula>AND($L3="EM ATRASO",ISBLANK($M3)=TRUE())</formula>
    </cfRule>
    <cfRule type="expression" dxfId="1664" priority="595">
      <formula>AND($L3="SIM",ISBLANK($M3)=TRUE())</formula>
    </cfRule>
    <cfRule type="expression" dxfId="1663" priority="596">
      <formula>AND($L3="EM ATRASO",ISBLANK($M3)=TRUE())</formula>
    </cfRule>
    <cfRule type="expression" dxfId="1662" priority="597">
      <formula>AND($L3="SIM",ISBLANK($M3)=TRUE())</formula>
    </cfRule>
    <cfRule type="expression" dxfId="1661" priority="599">
      <formula>AND($L3="SIM",ISBLANK($M3)=TRUE())</formula>
    </cfRule>
    <cfRule type="expression" dxfId="1660" priority="600">
      <formula>AND($L3="EM ATRASO",ISBLANK($M3)=TRUE())</formula>
    </cfRule>
    <cfRule type="expression" dxfId="1659" priority="602">
      <formula>AND($L3="EM ATRASO",ISBLANK($M3)=TRUE())</formula>
    </cfRule>
    <cfRule type="expression" dxfId="1658" priority="603">
      <formula>AND($L3="SIM",ISBLANK($M3)=TRUE())</formula>
    </cfRule>
    <cfRule type="expression" dxfId="1657" priority="604">
      <formula>AND($L3="EM ATRASO",ISBLANK($M3)=TRUE())</formula>
    </cfRule>
    <cfRule type="expression" dxfId="1656" priority="605">
      <formula>AND($L3="SIM",ISBLANK($M3)=TRUE())</formula>
    </cfRule>
    <cfRule type="expression" dxfId="1655" priority="606">
      <formula>AND($L3="EM ATRASO",ISBLANK($M3)=TRUE())</formula>
    </cfRule>
    <cfRule type="expression" dxfId="1654" priority="607">
      <formula>AND($L3="SIM",ISBLANK($M3)=TRUE())</formula>
    </cfRule>
    <cfRule type="expression" dxfId="1653" priority="608">
      <formula>AND($L3="EM ATRASO",ISBLANK($M3)=TRUE())</formula>
    </cfRule>
    <cfRule type="expression" dxfId="1652" priority="609">
      <formula>AND($L3="SIM",ISBLANK($M3)=TRUE())</formula>
    </cfRule>
    <cfRule type="expression" dxfId="1651" priority="610">
      <formula>AND($L3="EM ATRASO",ISBLANK($M3)=TRUE())</formula>
    </cfRule>
    <cfRule type="expression" dxfId="1650" priority="611">
      <formula>AND($L3="SIM",ISBLANK($M3)=TRUE())</formula>
    </cfRule>
    <cfRule type="expression" dxfId="1649" priority="612">
      <formula>AND($L3="EM ATRASO",ISBLANK($M3)=TRUE())</formula>
    </cfRule>
    <cfRule type="expression" dxfId="1648" priority="613">
      <formula>AND($L3="SIM",ISBLANK($M3)=TRUE())</formula>
    </cfRule>
    <cfRule type="expression" dxfId="1647" priority="614">
      <formula>AND($L3="EM ATRASO",ISBLANK($M3)=TRUE())</formula>
    </cfRule>
    <cfRule type="expression" dxfId="1646" priority="615">
      <formula>AND($L3="SIM",ISBLANK($M3)=TRUE())</formula>
    </cfRule>
    <cfRule type="expression" dxfId="1645" priority="630">
      <formula>AND($L3="EM ATRASO",ISBLANK($M3)=TRUE())</formula>
    </cfRule>
    <cfRule type="expression" dxfId="1644" priority="631">
      <formula>AND($L3="SIM",ISBLANK($M3)=TRUE())</formula>
    </cfRule>
    <cfRule type="expression" dxfId="1643" priority="634">
      <formula>AND($L3="EM ATRASO",ISBLANK($M3)=TRUE())</formula>
    </cfRule>
    <cfRule type="expression" dxfId="1642" priority="635">
      <formula>AND($L3="SIM",ISBLANK($M3)=TRUE())</formula>
    </cfRule>
    <cfRule type="expression" dxfId="1641" priority="640">
      <formula>AND($L3="EM ATRASO",ISBLANK($M3)=TRUE())</formula>
    </cfRule>
    <cfRule type="expression" dxfId="1640" priority="641">
      <formula>AND($L3="SIM",ISBLANK($M3)=TRUE())</formula>
    </cfRule>
    <cfRule type="expression" dxfId="1639" priority="642">
      <formula>AND($L3="EM ATRASO",ISBLANK($M3)=TRUE())</formula>
    </cfRule>
    <cfRule type="expression" dxfId="1638" priority="643">
      <formula>AND($L3="SIM",ISBLANK($M3)=TRUE())</formula>
    </cfRule>
    <cfRule type="expression" dxfId="1637" priority="644">
      <formula>AND($L3="EM ATRASO",ISBLANK($M3)=TRUE())</formula>
    </cfRule>
    <cfRule type="expression" dxfId="1636" priority="645">
      <formula>AND($L3="SIM",ISBLANK($M3)=TRUE())</formula>
    </cfRule>
    <cfRule type="expression" dxfId="1635" priority="646">
      <formula>AND($L3="EM ATRASO",ISBLANK($M3)=TRUE())</formula>
    </cfRule>
    <cfRule type="expression" dxfId="1634" priority="647">
      <formula>AND($L3="SIM",ISBLANK($M3)=TRUE())</formula>
    </cfRule>
    <cfRule type="expression" dxfId="1633" priority="648">
      <formula>AND($L3="EM ATRASO",ISBLANK($M3)=TRUE())</formula>
    </cfRule>
    <cfRule type="expression" dxfId="1632" priority="649">
      <formula>AND($L3="SIM",ISBLANK($M3)=TRUE())</formula>
    </cfRule>
    <cfRule type="expression" dxfId="1631" priority="650">
      <formula>AND($L3="EM ATRASO",ISBLANK($M3)=TRUE())</formula>
    </cfRule>
    <cfRule type="expression" dxfId="1630" priority="651">
      <formula>AND($L3="SIM",ISBLANK($M3)=TRUE())</formula>
    </cfRule>
    <cfRule type="expression" dxfId="1629" priority="652">
      <formula>AND($L3="EM ATRASO",ISBLANK($M3)=TRUE())</formula>
    </cfRule>
    <cfRule type="expression" dxfId="1628" priority="653">
      <formula>AND($L3="SIM",ISBLANK($M3)=TRUE())</formula>
    </cfRule>
    <cfRule type="expression" dxfId="1627" priority="654">
      <formula>AND($L3="EM ATRASO",ISBLANK($M3)=TRUE())</formula>
    </cfRule>
    <cfRule type="expression" dxfId="1626" priority="655">
      <formula>AND($L3="SIM",ISBLANK($M3)=TRUE())</formula>
    </cfRule>
    <cfRule type="expression" dxfId="1625" priority="656">
      <formula>AND($L3="EM ATRASO",ISBLANK($M3)=TRUE())</formula>
    </cfRule>
    <cfRule type="expression" dxfId="1624" priority="657">
      <formula>AND($L3="SIM",ISBLANK($M3)=TRUE())</formula>
    </cfRule>
    <cfRule type="expression" dxfId="1623" priority="658">
      <formula>AND($L3="EM ATRASO",ISBLANK($M3)=TRUE())</formula>
    </cfRule>
    <cfRule type="expression" dxfId="1622" priority="659">
      <formula>AND($L3="SIM",ISBLANK($M3)=TRUE())</formula>
    </cfRule>
    <cfRule type="expression" dxfId="1621" priority="660">
      <formula>AND($L3="EM ATRASO",ISBLANK($M3)=TRUE())</formula>
    </cfRule>
    <cfRule type="expression" dxfId="1620" priority="661">
      <formula>AND($L3="SIM",ISBLANK($M3)=TRUE())</formula>
    </cfRule>
    <cfRule type="expression" dxfId="1619" priority="662">
      <formula>AND($L3="EM ATRASO",ISBLANK($M3)=TRUE())</formula>
    </cfRule>
    <cfRule type="expression" dxfId="1618" priority="663">
      <formula>AND($L3="SIM",ISBLANK($M3)=TRUE())</formula>
    </cfRule>
    <cfRule type="expression" dxfId="1617" priority="588">
      <formula>AND($L3="EM ATRASO",ISBLANK($M3)=TRUE())</formula>
    </cfRule>
    <cfRule type="expression" dxfId="1616" priority="678">
      <formula>AND($L3="EM ATRASO",ISBLANK($M3)=TRUE())</formula>
    </cfRule>
    <cfRule type="expression" dxfId="1615" priority="679">
      <formula>AND($L3="SIM",ISBLANK($M3)=TRUE())</formula>
    </cfRule>
    <cfRule type="expression" dxfId="1614" priority="682">
      <formula>AND($L3="EM ATRASO",ISBLANK($M3)=TRUE())</formula>
    </cfRule>
    <cfRule type="expression" dxfId="1613" priority="683">
      <formula>AND($L3="SIM",ISBLANK($M3)=TRUE())</formula>
    </cfRule>
    <cfRule type="expression" dxfId="1612" priority="583">
      <formula>AND($L3="SIM",ISBLANK($M3)=TRUE())</formula>
    </cfRule>
    <cfRule type="expression" dxfId="1611" priority="685">
      <formula>AND($L3="SIM",ISBLANK($M3)=TRUE())</formula>
    </cfRule>
    <cfRule type="expression" dxfId="1610" priority="686">
      <formula>AND($L3="EM ATRASO",ISBLANK($M3)=TRUE())</formula>
    </cfRule>
    <cfRule type="expression" dxfId="1609" priority="687">
      <formula>AND($L3="SIM",ISBLANK($M3)=TRUE())</formula>
    </cfRule>
    <cfRule type="expression" dxfId="1608" priority="688">
      <formula>AND($L3="EM ATRASO",ISBLANK($M3)=TRUE())</formula>
    </cfRule>
    <cfRule type="expression" dxfId="1607" priority="689">
      <formula>AND($L3="SIM",ISBLANK($M3)=TRUE())</formula>
    </cfRule>
    <cfRule type="expression" dxfId="1606" priority="690">
      <formula>AND($L3="EM ATRASO",ISBLANK($M3)=TRUE())</formula>
    </cfRule>
    <cfRule type="expression" dxfId="1605" priority="691">
      <formula>AND($L3="SIM",ISBLANK($M3)=TRUE())</formula>
    </cfRule>
    <cfRule type="expression" dxfId="1604" priority="692">
      <formula>AND($L3="EM ATRASO",ISBLANK($M3)=TRUE())</formula>
    </cfRule>
    <cfRule type="expression" dxfId="1603" priority="693">
      <formula>AND($L3="SIM",ISBLANK($M3)=TRUE())</formula>
    </cfRule>
    <cfRule type="expression" dxfId="1602" priority="698">
      <formula>AND($L3="EM ATRASO",ISBLANK($M3)=TRUE())</formula>
    </cfRule>
    <cfRule type="expression" dxfId="1601" priority="699">
      <formula>AND($L3="SIM",ISBLANK($M3)=TRUE())</formula>
    </cfRule>
    <cfRule type="expression" dxfId="1600" priority="702">
      <formula>AND($L3="EM ATRASO",ISBLANK($M3)=TRUE())</formula>
    </cfRule>
    <cfRule type="expression" dxfId="1599" priority="703">
      <formula>AND($L3="SIM",ISBLANK($M3)=TRUE())</formula>
    </cfRule>
    <cfRule type="expression" dxfId="1598" priority="566">
      <formula>AND($L3="EM ATRASO",ISBLANK($M3)=TRUE())</formula>
    </cfRule>
    <cfRule type="expression" dxfId="1597" priority="567">
      <formula>AND($L3="SIM",ISBLANK($M3)=TRUE())</formula>
    </cfRule>
    <cfRule type="expression" dxfId="1596" priority="568">
      <formula>AND($L3="EM ATRASO",ISBLANK($M3)=TRUE())</formula>
    </cfRule>
    <cfRule type="expression" dxfId="1595" priority="598">
      <formula>AND($L3="EM ATRASO",ISBLANK($M3)=TRUE())</formula>
    </cfRule>
    <cfRule type="expression" dxfId="1594" priority="569">
      <formula>AND($L3="SIM",ISBLANK($M3)=TRUE())</formula>
    </cfRule>
    <cfRule type="expression" dxfId="1593" priority="570">
      <formula>AND($L3="EM ATRASO",ISBLANK($M3)=TRUE())</formula>
    </cfRule>
    <cfRule type="expression" dxfId="1592" priority="601">
      <formula>AND($L3="SIM",ISBLANK($M3)=TRUE())</formula>
    </cfRule>
    <cfRule type="expression" dxfId="1591" priority="571">
      <formula>AND($L3="SIM",ISBLANK($M3)=TRUE())</formula>
    </cfRule>
    <cfRule type="expression" dxfId="1590" priority="572">
      <formula>AND($L3="EM ATRASO",ISBLANK($M3)=TRUE())</formula>
    </cfRule>
    <cfRule type="expression" dxfId="1589" priority="573">
      <formula>AND($L3="SIM",ISBLANK($M3)=TRUE())</formula>
    </cfRule>
    <cfRule type="expression" dxfId="1588" priority="574">
      <formula>AND($L3="EM ATRASO",ISBLANK($M3)=TRUE())</formula>
    </cfRule>
    <cfRule type="expression" dxfId="1587" priority="575">
      <formula>AND($L3="SIM",ISBLANK($M3)=TRUE())</formula>
    </cfRule>
    <cfRule type="expression" dxfId="1586" priority="684">
      <formula>AND($L3="EM ATRASO",ISBLANK($M3)=TRUE())</formula>
    </cfRule>
  </conditionalFormatting>
  <conditionalFormatting sqref="H4">
    <cfRule type="expression" dxfId="1585" priority="1659">
      <formula>AND($L4="SIM",ISBLANK($M4)=TRUE())</formula>
    </cfRule>
    <cfRule type="expression" dxfId="1584" priority="1658">
      <formula>AND($L4="EM ATRASO",ISBLANK($M4)=TRUE())</formula>
    </cfRule>
  </conditionalFormatting>
  <conditionalFormatting sqref="H5">
    <cfRule type="expression" dxfId="1583" priority="1516">
      <formula>AND($L5="EM ATRASO",ISBLANK($M5)=TRUE())</formula>
    </cfRule>
    <cfRule type="expression" dxfId="1582" priority="1517">
      <formula>AND($L5="SIM",ISBLANK($M5)=TRUE())</formula>
    </cfRule>
  </conditionalFormatting>
  <conditionalFormatting sqref="H6">
    <cfRule type="expression" dxfId="1581" priority="1630">
      <formula>AND($L6="EM ATRASO",ISBLANK($M6)=TRUE())</formula>
    </cfRule>
    <cfRule type="expression" dxfId="1580" priority="1617">
      <formula>AND($L6="SIM",ISBLANK($M6)=TRUE())</formula>
    </cfRule>
    <cfRule type="expression" dxfId="1579" priority="1631">
      <formula>AND($L6="SIM",ISBLANK($M6)=TRUE())</formula>
    </cfRule>
  </conditionalFormatting>
  <conditionalFormatting sqref="H7">
    <cfRule type="expression" dxfId="1578" priority="552">
      <formula>AND($L7="EM ATRASO",ISBLANK($M7)=TRUE())</formula>
    </cfRule>
    <cfRule type="expression" dxfId="1577" priority="546">
      <formula>AND($L7="EM ATRASO",ISBLANK($M7)=TRUE())</formula>
    </cfRule>
    <cfRule type="expression" dxfId="1576" priority="553">
      <formula>AND($L7="SIM",ISBLANK($M7)=TRUE())</formula>
    </cfRule>
    <cfRule type="expression" dxfId="1575" priority="554">
      <formula>AND($L7="EM ATRASO",ISBLANK($M7)=TRUE())</formula>
    </cfRule>
    <cfRule type="expression" dxfId="1574" priority="555">
      <formula>AND($L7="SIM",ISBLANK($M7)=TRUE())</formula>
    </cfRule>
    <cfRule type="expression" dxfId="1573" priority="557">
      <formula>AND($L7="SIM",ISBLANK($M7)=TRUE())</formula>
    </cfRule>
    <cfRule type="expression" dxfId="1572" priority="551">
      <formula>AND($L7="SIM",ISBLANK($M7)=TRUE())</formula>
    </cfRule>
    <cfRule type="expression" dxfId="1571" priority="556">
      <formula>AND($L7="EM ATRASO",ISBLANK($M7)=TRUE())</formula>
    </cfRule>
    <cfRule type="expression" dxfId="1570" priority="558">
      <formula>AND($L7="EM ATRASO",ISBLANK($M7)=TRUE())</formula>
    </cfRule>
    <cfRule type="expression" dxfId="1569" priority="550">
      <formula>AND($L7="EM ATRASO",ISBLANK($M7)=TRUE())</formula>
    </cfRule>
    <cfRule type="expression" dxfId="1568" priority="549">
      <formula>AND($L7="SIM",ISBLANK($M7)=TRUE())</formula>
    </cfRule>
    <cfRule type="expression" dxfId="1567" priority="559">
      <formula>AND($L7="SIM",ISBLANK($M7)=TRUE())</formula>
    </cfRule>
    <cfRule type="expression" dxfId="1566" priority="548">
      <formula>AND($L7="EM ATRASO",ISBLANK($M7)=TRUE())</formula>
    </cfRule>
    <cfRule type="expression" dxfId="1565" priority="547">
      <formula>AND($L7="SIM",ISBLANK($M7)=TRUE())</formula>
    </cfRule>
  </conditionalFormatting>
  <conditionalFormatting sqref="H7:H8">
    <cfRule type="expression" dxfId="1564" priority="541">
      <formula>AND($L7="SIM",ISBLANK($M7)=TRUE())</formula>
    </cfRule>
    <cfRule type="expression" dxfId="1563" priority="540">
      <formula>AND($L7="EM ATRASO",ISBLANK($M7)=TRUE())</formula>
    </cfRule>
  </conditionalFormatting>
  <conditionalFormatting sqref="H8">
    <cfRule type="expression" dxfId="1562" priority="519">
      <formula>AND($L8="SIM",ISBLANK($M8)=TRUE())</formula>
    </cfRule>
    <cfRule type="expression" dxfId="1561" priority="518">
      <formula>AND($L8="EM ATRASO",ISBLANK($M8)=TRUE())</formula>
    </cfRule>
  </conditionalFormatting>
  <conditionalFormatting sqref="H10:H11">
    <cfRule type="expression" dxfId="1560" priority="1446">
      <formula>AND($L10="EM ATRASO",ISBLANK($M10)=TRUE())</formula>
    </cfRule>
    <cfRule type="expression" dxfId="1559" priority="1447">
      <formula>AND($L10="SIM",ISBLANK($M10)=TRUE())</formula>
    </cfRule>
    <cfRule type="expression" dxfId="1558" priority="1450">
      <formula>AND($L10="EM ATRASO",ISBLANK($M10)=TRUE())</formula>
    </cfRule>
    <cfRule type="expression" dxfId="1557" priority="1451">
      <formula>AND($L10="SIM",ISBLANK($M10)=TRUE())</formula>
    </cfRule>
    <cfRule type="expression" dxfId="1556" priority="1456">
      <formula>AND($L10="EM ATRASO",ISBLANK($M10)=TRUE())</formula>
    </cfRule>
    <cfRule type="expression" dxfId="1555" priority="1457">
      <formula>AND($L10="SIM",ISBLANK($M10)=TRUE())</formula>
    </cfRule>
    <cfRule type="expression" dxfId="1554" priority="1468">
      <formula>AND($L10="EM ATRASO",ISBLANK($M10)=TRUE())</formula>
    </cfRule>
    <cfRule type="expression" dxfId="1553" priority="1467">
      <formula>AND($L10="SIM",ISBLANK($M10)=TRUE())</formula>
    </cfRule>
    <cfRule type="expression" dxfId="1552" priority="1466">
      <formula>AND($L10="EM ATRASO",ISBLANK($M10)=TRUE())</formula>
    </cfRule>
    <cfRule type="expression" dxfId="1551" priority="1461">
      <formula>AND($L10="SIM",ISBLANK($M10)=TRUE())</formula>
    </cfRule>
    <cfRule type="expression" dxfId="1550" priority="1460">
      <formula>AND($L10="EM ATRASO",ISBLANK($M10)=TRUE())</formula>
    </cfRule>
    <cfRule type="expression" dxfId="1549" priority="1469">
      <formula>AND($L10="SIM",ISBLANK($M10)=TRUE())</formula>
    </cfRule>
  </conditionalFormatting>
  <conditionalFormatting sqref="H12:H15">
    <cfRule type="expression" dxfId="1548" priority="3380">
      <formula>AND($L12="SIM",ISBLANK($M12)=TRUE())</formula>
    </cfRule>
    <cfRule type="expression" dxfId="1547" priority="3379">
      <formula>AND($L12="EM ATRASO",ISBLANK($M12)=TRUE())</formula>
    </cfRule>
  </conditionalFormatting>
  <conditionalFormatting sqref="H13:H15">
    <cfRule type="expression" dxfId="1546" priority="1435">
      <formula>AND($L13="SIM",ISBLANK($M13)=TRUE())</formula>
    </cfRule>
    <cfRule type="expression" dxfId="1545" priority="2621">
      <formula>AND($L13="EM ATRASO",ISBLANK($M13)=TRUE())</formula>
    </cfRule>
    <cfRule type="expression" dxfId="1544" priority="2622">
      <formula>AND($L13="SIM",ISBLANK($M13)=TRUE())</formula>
    </cfRule>
    <cfRule type="expression" dxfId="1543" priority="1434">
      <formula>AND($L13="EM ATRASO",ISBLANK($M13)=TRUE())</formula>
    </cfRule>
  </conditionalFormatting>
  <conditionalFormatting sqref="H14:H16">
    <cfRule type="expression" dxfId="1542" priority="1437">
      <formula>AND($L14="SIM",ISBLANK($M14)=TRUE())</formula>
    </cfRule>
    <cfRule type="expression" dxfId="1541" priority="1436">
      <formula>AND($L14="EM ATRASO",ISBLANK($M14)=TRUE())</formula>
    </cfRule>
    <cfRule type="expression" dxfId="1540" priority="2618">
      <formula>AND($L14="SIM",ISBLANK($M14)=TRUE())</formula>
    </cfRule>
    <cfRule type="expression" dxfId="1539" priority="2617">
      <formula>AND($L14="EM ATRASO",ISBLANK($M14)=TRUE())</formula>
    </cfRule>
  </conditionalFormatting>
  <conditionalFormatting sqref="H15">
    <cfRule type="expression" dxfId="1538" priority="1429">
      <formula>AND($L15="SIM",ISBLANK($M15)=TRUE())</formula>
    </cfRule>
    <cfRule type="expression" dxfId="1537" priority="1430">
      <formula>AND($L15="EM ATRASO",ISBLANK($M15)=TRUE())</formula>
    </cfRule>
    <cfRule type="expression" dxfId="1536" priority="1431">
      <formula>AND($L15="SIM",ISBLANK($M15)=TRUE())</formula>
    </cfRule>
    <cfRule type="expression" dxfId="1535" priority="1428">
      <formula>AND($L15="EM ATRASO",ISBLANK($M15)=TRUE())</formula>
    </cfRule>
    <cfRule type="expression" dxfId="1534" priority="1432">
      <formula>AND($L15="EM ATRASO",ISBLANK($M15)=TRUE())</formula>
    </cfRule>
    <cfRule type="expression" dxfId="1533" priority="3239">
      <formula>AND($L15="EM ATRASO",ISBLANK($M15)=TRUE())</formula>
    </cfRule>
    <cfRule type="expression" dxfId="1532" priority="3240">
      <formula>AND($L15="SIM",ISBLANK($M15)=TRUE())</formula>
    </cfRule>
    <cfRule type="expression" dxfId="1531" priority="1433">
      <formula>AND($L15="SIM",ISBLANK($M15)=TRUE())</formula>
    </cfRule>
  </conditionalFormatting>
  <conditionalFormatting sqref="H15:H16">
    <cfRule type="expression" dxfId="1530" priority="1424">
      <formula>AND($L15="EM ATRASO",ISBLANK($M15)=TRUE())</formula>
    </cfRule>
    <cfRule type="expression" dxfId="1529" priority="1425">
      <formula>AND($L15="SIM",ISBLANK($M15)=TRUE())</formula>
    </cfRule>
  </conditionalFormatting>
  <conditionalFormatting sqref="H16">
    <cfRule type="expression" dxfId="1528" priority="2616">
      <formula>AND($L16="SIM",ISBLANK($M16)=TRUE())</formula>
    </cfRule>
    <cfRule type="expression" dxfId="1527" priority="2615">
      <formula>AND($L16="EM ATRASO",ISBLANK($M16)=TRUE())</formula>
    </cfRule>
    <cfRule type="expression" dxfId="1526" priority="1422">
      <formula>AND($L16="EM ATRASO",ISBLANK($M16)=TRUE())</formula>
    </cfRule>
    <cfRule type="expression" dxfId="1525" priority="1423">
      <formula>AND($L16="SIM",ISBLANK($M16)=TRUE())</formula>
    </cfRule>
    <cfRule type="expression" dxfId="1524" priority="1421">
      <formula>AND($L16="SIM",ISBLANK($M16)=TRUE())</formula>
    </cfRule>
    <cfRule type="expression" dxfId="1523" priority="1420">
      <formula>AND($L16="EM ATRASO",ISBLANK($M16)=TRUE())</formula>
    </cfRule>
  </conditionalFormatting>
  <conditionalFormatting sqref="H16:H18">
    <cfRule type="expression" dxfId="1522" priority="1416">
      <formula>AND($L16="EM ATRASO",ISBLANK($M16)=TRUE())</formula>
    </cfRule>
    <cfRule type="expression" dxfId="1521" priority="1417">
      <formula>AND($L16="SIM",ISBLANK($M16)=TRUE())</formula>
    </cfRule>
  </conditionalFormatting>
  <conditionalFormatting sqref="H17">
    <cfRule type="expression" dxfId="1520" priority="1415">
      <formula>AND($L17="SIM",ISBLANK($M17)=TRUE())</formula>
    </cfRule>
    <cfRule type="expression" dxfId="1519" priority="1414">
      <formula>AND($L17="EM ATRASO",ISBLANK($M17)=TRUE())</formula>
    </cfRule>
    <cfRule type="expression" dxfId="1518" priority="1413">
      <formula>AND($L17="SIM",ISBLANK($M17)=TRUE())</formula>
    </cfRule>
    <cfRule type="expression" dxfId="1517" priority="1412">
      <formula>AND($L17="EM ATRASO",ISBLANK($M17)=TRUE())</formula>
    </cfRule>
  </conditionalFormatting>
  <conditionalFormatting sqref="H17:H18">
    <cfRule type="expression" dxfId="1516" priority="3230">
      <formula>AND($L17="SIM",ISBLANK($M17)=TRUE())</formula>
    </cfRule>
    <cfRule type="expression" dxfId="1515" priority="452">
      <formula>AND($L17="SIM",ISBLANK($M17)=TRUE())</formula>
    </cfRule>
    <cfRule type="expression" dxfId="1514" priority="451">
      <formula>AND($L17="EM ATRASO",ISBLANK($M17)=TRUE())</formula>
    </cfRule>
    <cfRule type="expression" dxfId="1513" priority="3229">
      <formula>AND($L17="EM ATRASO",ISBLANK($M17)=TRUE())</formula>
    </cfRule>
  </conditionalFormatting>
  <conditionalFormatting sqref="H18">
    <cfRule type="expression" dxfId="1512" priority="432">
      <formula>AND($L18="SIM",ISBLANK($M18)=TRUE())</formula>
    </cfRule>
    <cfRule type="expression" dxfId="1511" priority="2610">
      <formula>AND($L18="SIM",ISBLANK($M18)=TRUE())</formula>
    </cfRule>
    <cfRule type="expression" dxfId="1510" priority="431">
      <formula>AND($L18="EM ATRASO",ISBLANK($M18)=TRUE())</formula>
    </cfRule>
    <cfRule type="expression" dxfId="1509" priority="430">
      <formula>AND($L18="SIM",ISBLANK($M18)=TRUE())</formula>
    </cfRule>
    <cfRule type="expression" dxfId="1508" priority="2609">
      <formula>AND($L18="EM ATRASO",ISBLANK($M18)=TRUE())</formula>
    </cfRule>
    <cfRule type="expression" dxfId="1507" priority="2611">
      <formula>AND($L18="EM ATRASO",ISBLANK($M18)=TRUE())</formula>
    </cfRule>
    <cfRule type="expression" dxfId="1506" priority="429">
      <formula>AND($L18="EM ATRASO",ISBLANK($M18)=TRUE())</formula>
    </cfRule>
    <cfRule type="expression" dxfId="1505" priority="2612">
      <formula>AND($L18="SIM",ISBLANK($M18)=TRUE())</formula>
    </cfRule>
    <cfRule type="expression" dxfId="1504" priority="442">
      <formula>AND($L18="SIM",ISBLANK($M18)=TRUE())</formula>
    </cfRule>
    <cfRule type="expression" dxfId="1503" priority="443">
      <formula>AND($L18="EM ATRASO",ISBLANK($M18)=TRUE())</formula>
    </cfRule>
    <cfRule type="expression" dxfId="1502" priority="446">
      <formula>AND($L18="SIM",ISBLANK($M18)=TRUE())</formula>
    </cfRule>
    <cfRule type="expression" dxfId="1501" priority="444">
      <formula>AND($L18="SIM",ISBLANK($M18)=TRUE())</formula>
    </cfRule>
    <cfRule type="expression" dxfId="1500" priority="445">
      <formula>AND($L18="EM ATRASO",ISBLANK($M18)=TRUE())</formula>
    </cfRule>
    <cfRule type="expression" dxfId="1499" priority="433">
      <formula>AND($L18="EM ATRASO",ISBLANK($M18)=TRUE())</formula>
    </cfRule>
    <cfRule type="expression" dxfId="1498" priority="434">
      <formula>AND($L18="SIM",ISBLANK($M18)=TRUE())</formula>
    </cfRule>
    <cfRule type="expression" dxfId="1497" priority="435">
      <formula>AND($L18="EM ATRASO",ISBLANK($M18)=TRUE())</formula>
    </cfRule>
    <cfRule type="expression" dxfId="1496" priority="436">
      <formula>AND($L18="SIM",ISBLANK($M18)=TRUE())</formula>
    </cfRule>
    <cfRule type="expression" dxfId="1495" priority="437">
      <formula>AND($L18="EM ATRASO",ISBLANK($M18)=TRUE())</formula>
    </cfRule>
    <cfRule type="expression" dxfId="1494" priority="438">
      <formula>AND($L18="SIM",ISBLANK($M18)=TRUE())</formula>
    </cfRule>
    <cfRule type="expression" dxfId="1493" priority="439">
      <formula>AND($L18="EM ATRASO",ISBLANK($M18)=TRUE())</formula>
    </cfRule>
    <cfRule type="expression" dxfId="1492" priority="450">
      <formula>AND($L18="SIM",ISBLANK($M18)=TRUE())</formula>
    </cfRule>
    <cfRule type="expression" dxfId="1491" priority="449">
      <formula>AND($L18="EM ATRASO",ISBLANK($M18)=TRUE())</formula>
    </cfRule>
    <cfRule type="expression" dxfId="1490" priority="448">
      <formula>AND($L18="SIM",ISBLANK($M18)=TRUE())</formula>
    </cfRule>
    <cfRule type="expression" dxfId="1489" priority="447">
      <formula>AND($L18="EM ATRASO",ISBLANK($M18)=TRUE())</formula>
    </cfRule>
    <cfRule type="expression" dxfId="1488" priority="440">
      <formula>AND($L18="SIM",ISBLANK($M18)=TRUE())</formula>
    </cfRule>
    <cfRule type="expression" dxfId="1487" priority="441">
      <formula>AND($L18="EM ATRASO",ISBLANK($M18)=TRUE())</formula>
    </cfRule>
  </conditionalFormatting>
  <conditionalFormatting sqref="H18:H19">
    <cfRule type="expression" dxfId="1486" priority="426">
      <formula>AND($L18="SIM",ISBLANK($M18)=TRUE())</formula>
    </cfRule>
    <cfRule type="expression" dxfId="1485" priority="425">
      <formula>AND($L18="EM ATRASO",ISBLANK($M18)=TRUE())</formula>
    </cfRule>
  </conditionalFormatting>
  <conditionalFormatting sqref="H19">
    <cfRule type="expression" dxfId="1484" priority="422">
      <formula>AND($L19="SIM",ISBLANK($M19)=TRUE())</formula>
    </cfRule>
    <cfRule type="expression" dxfId="1483" priority="415">
      <formula>AND($L19="EM ATRASO",ISBLANK($M19)=TRUE())</formula>
    </cfRule>
    <cfRule type="expression" dxfId="1482" priority="419">
      <formula>AND($L19="EM ATRASO",ISBLANK($M19)=TRUE())</formula>
    </cfRule>
    <cfRule type="expression" dxfId="1481" priority="420">
      <formula>AND($L19="SIM",ISBLANK($M19)=TRUE())</formula>
    </cfRule>
    <cfRule type="expression" dxfId="1480" priority="424">
      <formula>AND($L19="SIM",ISBLANK($M19)=TRUE())</formula>
    </cfRule>
    <cfRule type="expression" dxfId="1479" priority="423">
      <formula>AND($L19="EM ATRASO",ISBLANK($M19)=TRUE())</formula>
    </cfRule>
    <cfRule type="expression" dxfId="1478" priority="408">
      <formula>AND($L19="SIM",ISBLANK($M19)=TRUE())</formula>
    </cfRule>
    <cfRule type="expression" dxfId="1477" priority="407">
      <formula>AND($L19="EM ATRASO",ISBLANK($M19)=TRUE())</formula>
    </cfRule>
    <cfRule type="expression" dxfId="1476" priority="416">
      <formula>AND($L19="SIM",ISBLANK($M19)=TRUE())</formula>
    </cfRule>
    <cfRule type="expression" dxfId="1475" priority="417">
      <formula>AND($L19="EM ATRASO",ISBLANK($M19)=TRUE())</formula>
    </cfRule>
    <cfRule type="expression" dxfId="1474" priority="421">
      <formula>AND($L19="EM ATRASO",ISBLANK($M19)=TRUE())</formula>
    </cfRule>
    <cfRule type="expression" dxfId="1473" priority="418">
      <formula>AND($L19="SIM",ISBLANK($M19)=TRUE())</formula>
    </cfRule>
    <cfRule type="expression" dxfId="1472" priority="409">
      <formula>AND($L19="EM ATRASO",ISBLANK($M19)=TRUE())</formula>
    </cfRule>
    <cfRule type="expression" dxfId="1471" priority="410">
      <formula>AND($L19="SIM",ISBLANK($M19)=TRUE())</formula>
    </cfRule>
    <cfRule type="expression" dxfId="1470" priority="411">
      <formula>AND($L19="EM ATRASO",ISBLANK($M19)=TRUE())</formula>
    </cfRule>
    <cfRule type="expression" dxfId="1469" priority="412">
      <formula>AND($L19="SIM",ISBLANK($M19)=TRUE())</formula>
    </cfRule>
    <cfRule type="expression" dxfId="1468" priority="413">
      <formula>AND($L19="EM ATRASO",ISBLANK($M19)=TRUE())</formula>
    </cfRule>
    <cfRule type="expression" dxfId="1467" priority="414">
      <formula>AND($L19="SIM",ISBLANK($M19)=TRUE())</formula>
    </cfRule>
  </conditionalFormatting>
  <conditionalFormatting sqref="H20">
    <cfRule type="expression" dxfId="1466" priority="387">
      <formula>AND($L20="EM ATRASO",ISBLANK($M20)=TRUE())</formula>
    </cfRule>
    <cfRule type="expression" dxfId="1465" priority="365">
      <formula>AND($L20="EM ATRASO",ISBLANK($M20)=TRUE())</formula>
    </cfRule>
    <cfRule type="expression" dxfId="1464" priority="366">
      <formula>AND($L20="SIM",ISBLANK($M20)=TRUE())</formula>
    </cfRule>
    <cfRule type="expression" dxfId="1463" priority="390">
      <formula>AND($L20="SIM",ISBLANK($M20)=TRUE())</formula>
    </cfRule>
    <cfRule type="expression" dxfId="1462" priority="380">
      <formula>AND($L20="SIM",ISBLANK($M20)=TRUE())</formula>
    </cfRule>
    <cfRule type="expression" dxfId="1461" priority="385">
      <formula>AND($L20="EM ATRASO",ISBLANK($M20)=TRUE())</formula>
    </cfRule>
    <cfRule type="expression" dxfId="1460" priority="386">
      <formula>AND($L20="SIM",ISBLANK($M20)=TRUE())</formula>
    </cfRule>
    <cfRule type="expression" dxfId="1459" priority="395">
      <formula>AND($L20="EM ATRASO",ISBLANK($M20)=TRUE())</formula>
    </cfRule>
    <cfRule type="expression" dxfId="1458" priority="396">
      <formula>AND($L20="SIM",ISBLANK($M20)=TRUE())</formula>
    </cfRule>
    <cfRule type="expression" dxfId="1457" priority="384">
      <formula>AND($L20="SIM",ISBLANK($M20)=TRUE())</formula>
    </cfRule>
    <cfRule type="expression" dxfId="1456" priority="397">
      <formula>AND($L20="EM ATRASO",ISBLANK($M20)=TRUE())</formula>
    </cfRule>
    <cfRule type="expression" dxfId="1455" priority="398">
      <formula>AND($L20="SIM",ISBLANK($M20)=TRUE())</formula>
    </cfRule>
    <cfRule type="expression" dxfId="1454" priority="399">
      <formula>AND($L20="EM ATRASO",ISBLANK($M20)=TRUE())</formula>
    </cfRule>
    <cfRule type="expression" dxfId="1453" priority="400">
      <formula>AND($L20="SIM",ISBLANK($M20)=TRUE())</formula>
    </cfRule>
    <cfRule type="expression" dxfId="1452" priority="389">
      <formula>AND($L20="EM ATRASO",ISBLANK($M20)=TRUE())</formula>
    </cfRule>
    <cfRule type="expression" dxfId="1451" priority="388">
      <formula>AND($L20="SIM",ISBLANK($M20)=TRUE())</formula>
    </cfRule>
    <cfRule type="expression" dxfId="1450" priority="392">
      <formula>AND($L20="SIM",ISBLANK($M20)=TRUE())</formula>
    </cfRule>
    <cfRule type="expression" dxfId="1449" priority="393">
      <formula>AND($L20="EM ATRASO",ISBLANK($M20)=TRUE())</formula>
    </cfRule>
    <cfRule type="expression" dxfId="1448" priority="367">
      <formula>AND($L20="EM ATRASO",ISBLANK($M20)=TRUE())</formula>
    </cfRule>
    <cfRule type="expression" dxfId="1447" priority="394">
      <formula>AND($L20="SIM",ISBLANK($M20)=TRUE())</formula>
    </cfRule>
    <cfRule type="expression" dxfId="1446" priority="383">
      <formula>AND($L20="EM ATRASO",ISBLANK($M20)=TRUE())</formula>
    </cfRule>
    <cfRule type="expression" dxfId="1445" priority="379">
      <formula>AND($L20="EM ATRASO",ISBLANK($M20)=TRUE())</formula>
    </cfRule>
    <cfRule type="expression" dxfId="1444" priority="378">
      <formula>AND($L20="SIM",ISBLANK($M20)=TRUE())</formula>
    </cfRule>
    <cfRule type="expression" dxfId="1443" priority="377">
      <formula>AND($L20="EM ATRASO",ISBLANK($M20)=TRUE())</formula>
    </cfRule>
    <cfRule type="expression" dxfId="1442" priority="376">
      <formula>AND($L20="SIM",ISBLANK($M20)=TRUE())</formula>
    </cfRule>
    <cfRule type="expression" dxfId="1441" priority="391">
      <formula>AND($L20="EM ATRASO",ISBLANK($M20)=TRUE())</formula>
    </cfRule>
    <cfRule type="expression" dxfId="1440" priority="374">
      <formula>AND($L20="SIM",ISBLANK($M20)=TRUE())</formula>
    </cfRule>
    <cfRule type="expression" dxfId="1439" priority="373">
      <formula>AND($L20="EM ATRASO",ISBLANK($M20)=TRUE())</formula>
    </cfRule>
    <cfRule type="expression" dxfId="1438" priority="372">
      <formula>AND($L20="SIM",ISBLANK($M20)=TRUE())</formula>
    </cfRule>
    <cfRule type="expression" dxfId="1437" priority="371">
      <formula>AND($L20="EM ATRASO",ISBLANK($M20)=TRUE())</formula>
    </cfRule>
    <cfRule type="expression" dxfId="1436" priority="370">
      <formula>AND($L20="SIM",ISBLANK($M20)=TRUE())</formula>
    </cfRule>
    <cfRule type="expression" dxfId="1435" priority="369">
      <formula>AND($L20="EM ATRASO",ISBLANK($M20)=TRUE())</formula>
    </cfRule>
    <cfRule type="expression" dxfId="1434" priority="382">
      <formula>AND($L20="SIM",ISBLANK($M20)=TRUE())</formula>
    </cfRule>
    <cfRule type="expression" dxfId="1433" priority="381">
      <formula>AND($L20="EM ATRASO",ISBLANK($M20)=TRUE())</formula>
    </cfRule>
    <cfRule type="expression" dxfId="1432" priority="368">
      <formula>AND($L20="SIM",ISBLANK($M20)=TRUE())</formula>
    </cfRule>
    <cfRule type="expression" dxfId="1431" priority="375">
      <formula>AND($L20="EM ATRASO",ISBLANK($M20)=TRUE())</formula>
    </cfRule>
  </conditionalFormatting>
  <conditionalFormatting sqref="H22:H23">
    <cfRule type="expression" dxfId="1430" priority="342">
      <formula>AND($L22="SIM",ISBLANK($M22)=TRUE())</formula>
    </cfRule>
    <cfRule type="expression" dxfId="1429" priority="341">
      <formula>AND($L22="EM ATRASO",ISBLANK($M22)=TRUE())</formula>
    </cfRule>
    <cfRule type="expression" dxfId="1428" priority="340">
      <formula>AND($L22="SIM",ISBLANK($M22)=TRUE())</formula>
    </cfRule>
    <cfRule type="expression" dxfId="1427" priority="339">
      <formula>AND($L22="EM ATRASO",ISBLANK($M22)=TRUE())</formula>
    </cfRule>
    <cfRule type="expression" dxfId="1426" priority="338">
      <formula>AND($L22="SIM",ISBLANK($M22)=TRUE())</formula>
    </cfRule>
    <cfRule type="expression" dxfId="1425" priority="337">
      <formula>AND($L22="EM ATRASO",ISBLANK($M22)=TRUE())</formula>
    </cfRule>
    <cfRule type="expression" dxfId="1424" priority="361">
      <formula>AND($L22="EM ATRASO",ISBLANK($M22)=TRUE())</formula>
    </cfRule>
    <cfRule type="expression" dxfId="1423" priority="360">
      <formula>AND($L22="SIM",ISBLANK($M22)=TRUE())</formula>
    </cfRule>
    <cfRule type="expression" dxfId="1422" priority="359">
      <formula>AND($L22="EM ATRASO",ISBLANK($M22)=TRUE())</formula>
    </cfRule>
    <cfRule type="expression" dxfId="1421" priority="358">
      <formula>AND($L22="SIM",ISBLANK($M22)=TRUE())</formula>
    </cfRule>
    <cfRule type="expression" dxfId="1420" priority="357">
      <formula>AND($L22="EM ATRASO",ISBLANK($M22)=TRUE())</formula>
    </cfRule>
    <cfRule type="expression" dxfId="1419" priority="336">
      <formula>AND($L22="SIM",ISBLANK($M22)=TRUE())</formula>
    </cfRule>
    <cfRule type="expression" dxfId="1418" priority="335">
      <formula>AND($L22="EM ATRASO",ISBLANK($M22)=TRUE())</formula>
    </cfRule>
    <cfRule type="expression" dxfId="1417" priority="334">
      <formula>AND($L22="SIM",ISBLANK($M22)=TRUE())</formula>
    </cfRule>
    <cfRule type="expression" dxfId="1416" priority="333">
      <formula>AND($L22="EM ATRASO",ISBLANK($M22)=TRUE())</formula>
    </cfRule>
    <cfRule type="expression" dxfId="1415" priority="363">
      <formula>AND($L22="EM ATRASO",ISBLANK($M22)=TRUE())</formula>
    </cfRule>
    <cfRule type="expression" dxfId="1414" priority="332">
      <formula>AND($L22="SIM",ISBLANK($M22)=TRUE())</formula>
    </cfRule>
    <cfRule type="expression" dxfId="1413" priority="331">
      <formula>AND($L22="EM ATRASO",ISBLANK($M22)=TRUE())</formula>
    </cfRule>
    <cfRule type="expression" dxfId="1412" priority="330">
      <formula>AND($L22="SIM",ISBLANK($M22)=TRUE())</formula>
    </cfRule>
    <cfRule type="expression" dxfId="1411" priority="356">
      <formula>AND($L22="SIM",ISBLANK($M22)=TRUE())</formula>
    </cfRule>
    <cfRule type="expression" dxfId="1410" priority="355">
      <formula>AND($L22="EM ATRASO",ISBLANK($M22)=TRUE())</formula>
    </cfRule>
    <cfRule type="expression" dxfId="1409" priority="354">
      <formula>AND($L22="SIM",ISBLANK($M22)=TRUE())</formula>
    </cfRule>
    <cfRule type="expression" dxfId="1408" priority="329">
      <formula>AND($L22="EM ATRASO",ISBLANK($M22)=TRUE())</formula>
    </cfRule>
    <cfRule type="expression" dxfId="1407" priority="328">
      <formula>AND($L22="SIM",ISBLANK($M22)=TRUE())</formula>
    </cfRule>
    <cfRule type="expression" dxfId="1406" priority="327">
      <formula>AND($L22="EM ATRASO",ISBLANK($M22)=TRUE())</formula>
    </cfRule>
    <cfRule type="expression" dxfId="1405" priority="344">
      <formula>AND($L22="SIM",ISBLANK($M22)=TRUE())</formula>
    </cfRule>
    <cfRule type="expression" dxfId="1404" priority="364">
      <formula>AND($L22="SIM",ISBLANK($M22)=TRUE())</formula>
    </cfRule>
    <cfRule type="expression" dxfId="1403" priority="353">
      <formula>AND($L22="EM ATRASO",ISBLANK($M22)=TRUE())</formula>
    </cfRule>
    <cfRule type="expression" dxfId="1402" priority="352">
      <formula>AND($L22="SIM",ISBLANK($M22)=TRUE())</formula>
    </cfRule>
    <cfRule type="expression" dxfId="1401" priority="343">
      <formula>AND($L22="EM ATRASO",ISBLANK($M22)=TRUE())</formula>
    </cfRule>
    <cfRule type="expression" dxfId="1400" priority="345">
      <formula>AND($L22="EM ATRASO",ISBLANK($M22)=TRUE())</formula>
    </cfRule>
    <cfRule type="expression" dxfId="1399" priority="351">
      <formula>AND($L22="EM ATRASO",ISBLANK($M22)=TRUE())</formula>
    </cfRule>
    <cfRule type="expression" dxfId="1398" priority="350">
      <formula>AND($L22="SIM",ISBLANK($M22)=TRUE())</formula>
    </cfRule>
    <cfRule type="expression" dxfId="1397" priority="349">
      <formula>AND($L22="EM ATRASO",ISBLANK($M22)=TRUE())</formula>
    </cfRule>
    <cfRule type="expression" dxfId="1396" priority="348">
      <formula>AND($L22="SIM",ISBLANK($M22)=TRUE())</formula>
    </cfRule>
    <cfRule type="expression" dxfId="1395" priority="347">
      <formula>AND($L22="EM ATRASO",ISBLANK($M22)=TRUE())</formula>
    </cfRule>
    <cfRule type="expression" dxfId="1394" priority="346">
      <formula>AND($L22="SIM",ISBLANK($M22)=TRUE())</formula>
    </cfRule>
    <cfRule type="expression" dxfId="1393" priority="362">
      <formula>AND($L22="SIM",ISBLANK($M22)=TRUE())</formula>
    </cfRule>
  </conditionalFormatting>
  <conditionalFormatting sqref="H22:H25">
    <cfRule type="expression" dxfId="1392" priority="324">
      <formula>AND($L22="SIM",ISBLANK($M22)=TRUE())</formula>
    </cfRule>
    <cfRule type="expression" dxfId="1391" priority="323">
      <formula>AND($L22="EM ATRASO",ISBLANK($M22)=TRUE())</formula>
    </cfRule>
  </conditionalFormatting>
  <conditionalFormatting sqref="H24:H25">
    <cfRule type="expression" dxfId="1390" priority="292">
      <formula>AND($L24="SIM",ISBLANK($M24)=TRUE())</formula>
    </cfRule>
    <cfRule type="expression" dxfId="1389" priority="317">
      <formula>AND($L24="EM ATRASO",ISBLANK($M24)=TRUE())</formula>
    </cfRule>
    <cfRule type="expression" dxfId="1388" priority="291">
      <formula>AND($L24="EM ATRASO",ISBLANK($M24)=TRUE())</formula>
    </cfRule>
    <cfRule type="expression" dxfId="1387" priority="318">
      <formula>AND($L24="SIM",ISBLANK($M24)=TRUE())</formula>
    </cfRule>
    <cfRule type="expression" dxfId="1386" priority="309">
      <formula>AND($L24="EM ATRASO",ISBLANK($M24)=TRUE())</formula>
    </cfRule>
    <cfRule type="expression" dxfId="1385" priority="319">
      <formula>AND($L24="EM ATRASO",ISBLANK($M24)=TRUE())</formula>
    </cfRule>
    <cfRule type="expression" dxfId="1384" priority="320">
      <formula>AND($L24="SIM",ISBLANK($M24)=TRUE())</formula>
    </cfRule>
    <cfRule type="expression" dxfId="1383" priority="321">
      <formula>AND($L24="EM ATRASO",ISBLANK($M24)=TRUE())</formula>
    </cfRule>
    <cfRule type="expression" dxfId="1382" priority="322">
      <formula>AND($L24="SIM",ISBLANK($M24)=TRUE())</formula>
    </cfRule>
    <cfRule type="expression" dxfId="1381" priority="299">
      <formula>AND($L24="EM ATRASO",ISBLANK($M24)=TRUE())</formula>
    </cfRule>
    <cfRule type="expression" dxfId="1380" priority="313">
      <formula>AND($L24="EM ATRASO",ISBLANK($M24)=TRUE())</formula>
    </cfRule>
    <cfRule type="expression" dxfId="1379" priority="312">
      <formula>AND($L24="SIM",ISBLANK($M24)=TRUE())</formula>
    </cfRule>
    <cfRule type="expression" dxfId="1378" priority="301">
      <formula>AND($L24="EM ATRASO",ISBLANK($M24)=TRUE())</formula>
    </cfRule>
    <cfRule type="expression" dxfId="1377" priority="300">
      <formula>AND($L24="SIM",ISBLANK($M24)=TRUE())</formula>
    </cfRule>
    <cfRule type="expression" dxfId="1376" priority="298">
      <formula>AND($L24="SIM",ISBLANK($M24)=TRUE())</formula>
    </cfRule>
    <cfRule type="expression" dxfId="1375" priority="302">
      <formula>AND($L24="SIM",ISBLANK($M24)=TRUE())</formula>
    </cfRule>
    <cfRule type="expression" dxfId="1374" priority="303">
      <formula>AND($L24="EM ATRASO",ISBLANK($M24)=TRUE())</formula>
    </cfRule>
    <cfRule type="expression" dxfId="1373" priority="297">
      <formula>AND($L24="EM ATRASO",ISBLANK($M24)=TRUE())</formula>
    </cfRule>
    <cfRule type="expression" dxfId="1372" priority="316">
      <formula>AND($L24="SIM",ISBLANK($M24)=TRUE())</formula>
    </cfRule>
    <cfRule type="expression" dxfId="1371" priority="315">
      <formula>AND($L24="EM ATRASO",ISBLANK($M24)=TRUE())</formula>
    </cfRule>
    <cfRule type="expression" dxfId="1370" priority="314">
      <formula>AND($L24="SIM",ISBLANK($M24)=TRUE())</formula>
    </cfRule>
    <cfRule type="expression" dxfId="1369" priority="296">
      <formula>AND($L24="SIM",ISBLANK($M24)=TRUE())</formula>
    </cfRule>
    <cfRule type="expression" dxfId="1368" priority="311">
      <formula>AND($L24="EM ATRASO",ISBLANK($M24)=TRUE())</formula>
    </cfRule>
    <cfRule type="expression" dxfId="1367" priority="310">
      <formula>AND($L24="SIM",ISBLANK($M24)=TRUE())</formula>
    </cfRule>
    <cfRule type="expression" dxfId="1366" priority="305">
      <formula>AND($L24="EM ATRASO",ISBLANK($M24)=TRUE())</formula>
    </cfRule>
    <cfRule type="expression" dxfId="1365" priority="306">
      <formula>AND($L24="SIM",ISBLANK($M24)=TRUE())</formula>
    </cfRule>
    <cfRule type="expression" dxfId="1364" priority="307">
      <formula>AND($L24="EM ATRASO",ISBLANK($M24)=TRUE())</formula>
    </cfRule>
    <cfRule type="expression" dxfId="1363" priority="308">
      <formula>AND($L24="SIM",ISBLANK($M24)=TRUE())</formula>
    </cfRule>
    <cfRule type="expression" dxfId="1362" priority="287">
      <formula>AND($L24="EM ATRASO",ISBLANK($M24)=TRUE())</formula>
    </cfRule>
    <cfRule type="expression" dxfId="1361" priority="288">
      <formula>AND($L24="SIM",ISBLANK($M24)=TRUE())</formula>
    </cfRule>
    <cfRule type="expression" dxfId="1360" priority="289">
      <formula>AND($L24="EM ATRASO",ISBLANK($M24)=TRUE())</formula>
    </cfRule>
    <cfRule type="expression" dxfId="1359" priority="290">
      <formula>AND($L24="SIM",ISBLANK($M24)=TRUE())</formula>
    </cfRule>
    <cfRule type="expression" dxfId="1358" priority="295">
      <formula>AND($L24="EM ATRASO",ISBLANK($M24)=TRUE())</formula>
    </cfRule>
    <cfRule type="expression" dxfId="1357" priority="294">
      <formula>AND($L24="SIM",ISBLANK($M24)=TRUE())</formula>
    </cfRule>
    <cfRule type="expression" dxfId="1356" priority="293">
      <formula>AND($L24="EM ATRASO",ISBLANK($M24)=TRUE())</formula>
    </cfRule>
    <cfRule type="expression" dxfId="1355" priority="304">
      <formula>AND($L24="SIM",ISBLANK($M24)=TRUE())</formula>
    </cfRule>
  </conditionalFormatting>
  <conditionalFormatting sqref="H24:H28">
    <cfRule type="expression" dxfId="1354" priority="283">
      <formula>AND($L24="EM ATRASO",ISBLANK($M24)=TRUE())</formula>
    </cfRule>
    <cfRule type="expression" dxfId="1353" priority="284">
      <formula>AND($L24="SIM",ISBLANK($M24)=TRUE())</formula>
    </cfRule>
  </conditionalFormatting>
  <conditionalFormatting sqref="H26:H28">
    <cfRule type="expression" dxfId="1352" priority="254">
      <formula>AND($L26="SIM",ISBLANK($M26)=TRUE())</formula>
    </cfRule>
    <cfRule type="expression" dxfId="1351" priority="261">
      <formula>AND($L26="EM ATRASO",ISBLANK($M26)=TRUE())</formula>
    </cfRule>
    <cfRule type="expression" dxfId="1350" priority="262">
      <formula>AND($L26="SIM",ISBLANK($M26)=TRUE())</formula>
    </cfRule>
    <cfRule type="expression" dxfId="1349" priority="263">
      <formula>AND($L26="EM ATRASO",ISBLANK($M26)=TRUE())</formula>
    </cfRule>
    <cfRule type="expression" dxfId="1348" priority="264">
      <formula>AND($L26="SIM",ISBLANK($M26)=TRUE())</formula>
    </cfRule>
    <cfRule type="expression" dxfId="1347" priority="265">
      <formula>AND($L26="EM ATRASO",ISBLANK($M26)=TRUE())</formula>
    </cfRule>
    <cfRule type="expression" dxfId="1346" priority="266">
      <formula>AND($L26="SIM",ISBLANK($M26)=TRUE())</formula>
    </cfRule>
    <cfRule type="expression" dxfId="1345" priority="268">
      <formula>AND($L26="SIM",ISBLANK($M26)=TRUE())</formula>
    </cfRule>
    <cfRule type="expression" dxfId="1344" priority="269">
      <formula>AND($L26="EM ATRASO",ISBLANK($M26)=TRUE())</formula>
    </cfRule>
    <cfRule type="expression" dxfId="1343" priority="270">
      <formula>AND($L26="SIM",ISBLANK($M26)=TRUE())</formula>
    </cfRule>
    <cfRule type="expression" dxfId="1342" priority="271">
      <formula>AND($L26="EM ATRASO",ISBLANK($M26)=TRUE())</formula>
    </cfRule>
    <cfRule type="expression" dxfId="1341" priority="272">
      <formula>AND($L26="SIM",ISBLANK($M26)=TRUE())</formula>
    </cfRule>
    <cfRule type="expression" dxfId="1340" priority="273">
      <formula>AND($L26="EM ATRASO",ISBLANK($M26)=TRUE())</formula>
    </cfRule>
    <cfRule type="expression" dxfId="1339" priority="274">
      <formula>AND($L26="SIM",ISBLANK($M26)=TRUE())</formula>
    </cfRule>
    <cfRule type="expression" dxfId="1338" priority="275">
      <formula>AND($L26="EM ATRASO",ISBLANK($M26)=TRUE())</formula>
    </cfRule>
    <cfRule type="expression" dxfId="1337" priority="245">
      <formula>AND($L26="EM ATRASO",ISBLANK($M26)=TRUE())</formula>
    </cfRule>
    <cfRule type="expression" dxfId="1336" priority="246">
      <formula>AND($L26="SIM",ISBLANK($M26)=TRUE())</formula>
    </cfRule>
    <cfRule type="expression" dxfId="1335" priority="247">
      <formula>AND($L26="EM ATRASO",ISBLANK($M26)=TRUE())</formula>
    </cfRule>
    <cfRule type="expression" dxfId="1334" priority="248">
      <formula>AND($L26="SIM",ISBLANK($M26)=TRUE())</formula>
    </cfRule>
    <cfRule type="expression" dxfId="1333" priority="249">
      <formula>AND($L26="EM ATRASO",ISBLANK($M26)=TRUE())</formula>
    </cfRule>
    <cfRule type="expression" dxfId="1332" priority="250">
      <formula>AND($L26="SIM",ISBLANK($M26)=TRUE())</formula>
    </cfRule>
    <cfRule type="expression" dxfId="1331" priority="251">
      <formula>AND($L26="EM ATRASO",ISBLANK($M26)=TRUE())</formula>
    </cfRule>
    <cfRule type="expression" dxfId="1330" priority="252">
      <formula>AND($L26="SIM",ISBLANK($M26)=TRUE())</formula>
    </cfRule>
    <cfRule type="expression" dxfId="1329" priority="253">
      <formula>AND($L26="EM ATRASO",ISBLANK($M26)=TRUE())</formula>
    </cfRule>
    <cfRule type="expression" dxfId="1328" priority="255">
      <formula>AND($L26="EM ATRASO",ISBLANK($M26)=TRUE())</formula>
    </cfRule>
    <cfRule type="expression" dxfId="1327" priority="276">
      <formula>AND($L26="SIM",ISBLANK($M26)=TRUE())</formula>
    </cfRule>
    <cfRule type="expression" dxfId="1326" priority="277">
      <formula>AND($L26="EM ATRASO",ISBLANK($M26)=TRUE())</formula>
    </cfRule>
    <cfRule type="expression" dxfId="1325" priority="278">
      <formula>AND($L26="SIM",ISBLANK($M26)=TRUE())</formula>
    </cfRule>
    <cfRule type="expression" dxfId="1324" priority="279">
      <formula>AND($L26="EM ATRASO",ISBLANK($M26)=TRUE())</formula>
    </cfRule>
    <cfRule type="expression" dxfId="1323" priority="280">
      <formula>AND($L26="SIM",ISBLANK($M26)=TRUE())</formula>
    </cfRule>
    <cfRule type="expression" dxfId="1322" priority="281">
      <formula>AND($L26="EM ATRASO",ISBLANK($M26)=TRUE())</formula>
    </cfRule>
    <cfRule type="expression" dxfId="1321" priority="282">
      <formula>AND($L26="SIM",ISBLANK($M26)=TRUE())</formula>
    </cfRule>
    <cfRule type="expression" dxfId="1320" priority="267">
      <formula>AND($L26="EM ATRASO",ISBLANK($M26)=TRUE())</formula>
    </cfRule>
    <cfRule type="expression" dxfId="1319" priority="256">
      <formula>AND($L26="SIM",ISBLANK($M26)=TRUE())</formula>
    </cfRule>
    <cfRule type="expression" dxfId="1318" priority="257">
      <formula>AND($L26="EM ATRASO",ISBLANK($M26)=TRUE())</formula>
    </cfRule>
    <cfRule type="expression" dxfId="1317" priority="258">
      <formula>AND($L26="SIM",ISBLANK($M26)=TRUE())</formula>
    </cfRule>
    <cfRule type="expression" dxfId="1316" priority="259">
      <formula>AND($L26="EM ATRASO",ISBLANK($M26)=TRUE())</formula>
    </cfRule>
    <cfRule type="expression" dxfId="1315" priority="260">
      <formula>AND($L26="SIM",ISBLANK($M26)=TRUE())</formula>
    </cfRule>
  </conditionalFormatting>
  <conditionalFormatting sqref="H29">
    <cfRule type="expression" dxfId="1314" priority="1167">
      <formula>AND($L29="SIM",ISBLANK($M29)=TRUE())</formula>
    </cfRule>
    <cfRule type="expression" dxfId="1313" priority="1158">
      <formula>AND($L29="EM ATRASO",ISBLANK($M29)=TRUE())</formula>
    </cfRule>
    <cfRule type="expression" dxfId="1312" priority="1166">
      <formula>AND($L29="EM ATRASO",ISBLANK($M29)=TRUE())</formula>
    </cfRule>
    <cfRule type="expression" dxfId="1311" priority="1159">
      <formula>AND($L29="SIM",ISBLANK($M29)=TRUE())</formula>
    </cfRule>
  </conditionalFormatting>
  <conditionalFormatting sqref="H30">
    <cfRule type="expression" dxfId="1310" priority="217">
      <formula>AND($L30="EM ATRASO",ISBLANK($M30)=TRUE())</formula>
    </cfRule>
    <cfRule type="expression" dxfId="1309" priority="218">
      <formula>AND($L30="SIM",ISBLANK($M30)=TRUE())</formula>
    </cfRule>
    <cfRule type="expression" dxfId="1308" priority="219">
      <formula>AND($L30="EM ATRASO",ISBLANK($M30)=TRUE())</formula>
    </cfRule>
    <cfRule type="expression" dxfId="1307" priority="220">
      <formula>AND($L30="SIM",ISBLANK($M30)=TRUE())</formula>
    </cfRule>
    <cfRule type="expression" dxfId="1306" priority="221">
      <formula>AND($L30="EM ATRASO",ISBLANK($M30)=TRUE())</formula>
    </cfRule>
    <cfRule type="expression" dxfId="1305" priority="222">
      <formula>AND($L30="SIM",ISBLANK($M30)=TRUE())</formula>
    </cfRule>
    <cfRule type="expression" dxfId="1304" priority="223">
      <formula>AND($L30="EM ATRASO",ISBLANK($M30)=TRUE())</formula>
    </cfRule>
    <cfRule type="expression" dxfId="1303" priority="224">
      <formula>AND($L30="SIM",ISBLANK($M30)=TRUE())</formula>
    </cfRule>
    <cfRule type="expression" dxfId="1302" priority="225">
      <formula>AND($L30="EM ATRASO",ISBLANK($M30)=TRUE())</formula>
    </cfRule>
    <cfRule type="expression" dxfId="1301" priority="226">
      <formula>AND($L30="SIM",ISBLANK($M30)=TRUE())</formula>
    </cfRule>
    <cfRule type="expression" dxfId="1300" priority="227">
      <formula>AND($L30="EM ATRASO",ISBLANK($M30)=TRUE())</formula>
    </cfRule>
    <cfRule type="expression" dxfId="1299" priority="228">
      <formula>AND($L30="SIM",ISBLANK($M30)=TRUE())</formula>
    </cfRule>
    <cfRule type="expression" dxfId="1298" priority="240">
      <formula>AND($L30="SIM",ISBLANK($M30)=TRUE())</formula>
    </cfRule>
    <cfRule type="expression" dxfId="1297" priority="241">
      <formula>AND($L30="EM ATRASO",ISBLANK($M30)=TRUE())</formula>
    </cfRule>
    <cfRule type="expression" dxfId="1296" priority="242">
      <formula>AND($L30="SIM",ISBLANK($M30)=TRUE())</formula>
    </cfRule>
    <cfRule type="expression" dxfId="1295" priority="238">
      <formula>AND($L30="SIM",ISBLANK($M30)=TRUE())</formula>
    </cfRule>
    <cfRule type="expression" dxfId="1294" priority="206">
      <formula>AND($L30="SIM",ISBLANK($M30)=TRUE())</formula>
    </cfRule>
    <cfRule type="expression" dxfId="1293" priority="207">
      <formula>AND($L30="EM ATRASO",ISBLANK($M30)=TRUE())</formula>
    </cfRule>
    <cfRule type="expression" dxfId="1292" priority="208">
      <formula>AND($L30="SIM",ISBLANK($M30)=TRUE())</formula>
    </cfRule>
    <cfRule type="expression" dxfId="1291" priority="239">
      <formula>AND($L30="EM ATRASO",ISBLANK($M30)=TRUE())</formula>
    </cfRule>
    <cfRule type="expression" dxfId="1290" priority="216">
      <formula>AND($L30="SIM",ISBLANK($M30)=TRUE())</formula>
    </cfRule>
    <cfRule type="expression" dxfId="1289" priority="215">
      <formula>AND($L30="EM ATRASO",ISBLANK($M30)=TRUE())</formula>
    </cfRule>
    <cfRule type="expression" dxfId="1288" priority="214">
      <formula>AND($L30="SIM",ISBLANK($M30)=TRUE())</formula>
    </cfRule>
    <cfRule type="expression" dxfId="1287" priority="213">
      <formula>AND($L30="EM ATRASO",ISBLANK($M30)=TRUE())</formula>
    </cfRule>
    <cfRule type="expression" dxfId="1286" priority="212">
      <formula>AND($L30="SIM",ISBLANK($M30)=TRUE())</formula>
    </cfRule>
    <cfRule type="expression" dxfId="1285" priority="211">
      <formula>AND($L30="EM ATRASO",ISBLANK($M30)=TRUE())</formula>
    </cfRule>
    <cfRule type="expression" dxfId="1284" priority="210">
      <formula>AND($L30="SIM",ISBLANK($M30)=TRUE())</formula>
    </cfRule>
    <cfRule type="expression" dxfId="1283" priority="209">
      <formula>AND($L30="EM ATRASO",ISBLANK($M30)=TRUE())</formula>
    </cfRule>
    <cfRule type="expression" dxfId="1282" priority="203">
      <formula>AND($L30="EM ATRASO",ISBLANK($M30)=TRUE())</formula>
    </cfRule>
    <cfRule type="expression" dxfId="1281" priority="204">
      <formula>AND($L30="SIM",ISBLANK($M30)=TRUE())</formula>
    </cfRule>
    <cfRule type="expression" dxfId="1280" priority="205">
      <formula>AND($L30="EM ATRASO",ISBLANK($M30)=TRUE())</formula>
    </cfRule>
    <cfRule type="expression" dxfId="1279" priority="229">
      <formula>AND($L30="EM ATRASO",ISBLANK($M30)=TRUE())</formula>
    </cfRule>
    <cfRule type="expression" dxfId="1278" priority="230">
      <formula>AND($L30="SIM",ISBLANK($M30)=TRUE())</formula>
    </cfRule>
    <cfRule type="expression" dxfId="1277" priority="231">
      <formula>AND($L30="EM ATRASO",ISBLANK($M30)=TRUE())</formula>
    </cfRule>
    <cfRule type="expression" dxfId="1276" priority="232">
      <formula>AND($L30="SIM",ISBLANK($M30)=TRUE())</formula>
    </cfRule>
    <cfRule type="expression" dxfId="1275" priority="233">
      <formula>AND($L30="EM ATRASO",ISBLANK($M30)=TRUE())</formula>
    </cfRule>
    <cfRule type="expression" dxfId="1274" priority="234">
      <formula>AND($L30="SIM",ISBLANK($M30)=TRUE())</formula>
    </cfRule>
    <cfRule type="expression" dxfId="1273" priority="235">
      <formula>AND($L30="EM ATRASO",ISBLANK($M30)=TRUE())</formula>
    </cfRule>
    <cfRule type="expression" dxfId="1272" priority="236">
      <formula>AND($L30="SIM",ISBLANK($M30)=TRUE())</formula>
    </cfRule>
    <cfRule type="expression" dxfId="1271" priority="237">
      <formula>AND($L30="EM ATRASO",ISBLANK($M30)=TRUE())</formula>
    </cfRule>
  </conditionalFormatting>
  <conditionalFormatting sqref="H31">
    <cfRule type="expression" dxfId="1270" priority="2478">
      <formula>AND($L31="SIM",ISBLANK($M31)=TRUE())</formula>
    </cfRule>
    <cfRule type="expression" dxfId="1269" priority="2469">
      <formula>AND($L31="EM ATRASO",ISBLANK($M31)=TRUE())</formula>
    </cfRule>
    <cfRule type="expression" dxfId="1268" priority="2470">
      <formula>AND($L31="SIM",ISBLANK($M31)=TRUE())</formula>
    </cfRule>
    <cfRule type="expression" dxfId="1267" priority="2477">
      <formula>AND($L31="EM ATRASO",ISBLANK($M31)=TRUE())</formula>
    </cfRule>
  </conditionalFormatting>
  <conditionalFormatting sqref="H32">
    <cfRule type="expression" dxfId="1266" priority="166">
      <formula>AND($L32="SIM",ISBLANK($M32)=TRUE())</formula>
    </cfRule>
    <cfRule type="expression" dxfId="1265" priority="165">
      <formula>AND($L32="EM ATRASO",ISBLANK($M32)=TRUE())</formula>
    </cfRule>
    <cfRule type="expression" dxfId="1264" priority="190">
      <formula>AND($L32="SIM",ISBLANK($M32)=TRUE())</formula>
    </cfRule>
    <cfRule type="expression" dxfId="1263" priority="179">
      <formula>AND($L32="EM ATRASO",ISBLANK($M32)=TRUE())</formula>
    </cfRule>
    <cfRule type="expression" dxfId="1262" priority="200">
      <formula>AND($L32="SIM",ISBLANK($M32)=TRUE())</formula>
    </cfRule>
    <cfRule type="expression" dxfId="1261" priority="199">
      <formula>AND($L32="EM ATRASO",ISBLANK($M32)=TRUE())</formula>
    </cfRule>
    <cfRule type="expression" dxfId="1260" priority="198">
      <formula>AND($L32="SIM",ISBLANK($M32)=TRUE())</formula>
    </cfRule>
    <cfRule type="expression" dxfId="1259" priority="197">
      <formula>AND($L32="EM ATRASO",ISBLANK($M32)=TRUE())</formula>
    </cfRule>
    <cfRule type="expression" dxfId="1258" priority="196">
      <formula>AND($L32="SIM",ISBLANK($M32)=TRUE())</formula>
    </cfRule>
    <cfRule type="expression" dxfId="1257" priority="195">
      <formula>AND($L32="EM ATRASO",ISBLANK($M32)=TRUE())</formula>
    </cfRule>
    <cfRule type="expression" dxfId="1256" priority="194">
      <formula>AND($L32="SIM",ISBLANK($M32)=TRUE())</formula>
    </cfRule>
    <cfRule type="expression" dxfId="1255" priority="193">
      <formula>AND($L32="EM ATRASO",ISBLANK($M32)=TRUE())</formula>
    </cfRule>
    <cfRule type="expression" dxfId="1254" priority="192">
      <formula>AND($L32="SIM",ISBLANK($M32)=TRUE())</formula>
    </cfRule>
    <cfRule type="expression" dxfId="1253" priority="191">
      <formula>AND($L32="EM ATRASO",ISBLANK($M32)=TRUE())</formula>
    </cfRule>
    <cfRule type="expression" dxfId="1252" priority="189">
      <formula>AND($L32="EM ATRASO",ISBLANK($M32)=TRUE())</formula>
    </cfRule>
    <cfRule type="expression" dxfId="1251" priority="188">
      <formula>AND($L32="SIM",ISBLANK($M32)=TRUE())</formula>
    </cfRule>
    <cfRule type="expression" dxfId="1250" priority="187">
      <formula>AND($L32="EM ATRASO",ISBLANK($M32)=TRUE())</formula>
    </cfRule>
    <cfRule type="expression" dxfId="1249" priority="186">
      <formula>AND($L32="SIM",ISBLANK($M32)=TRUE())</formula>
    </cfRule>
    <cfRule type="expression" dxfId="1248" priority="185">
      <formula>AND($L32="EM ATRASO",ISBLANK($M32)=TRUE())</formula>
    </cfRule>
    <cfRule type="expression" dxfId="1247" priority="184">
      <formula>AND($L32="SIM",ISBLANK($M32)=TRUE())</formula>
    </cfRule>
    <cfRule type="expression" dxfId="1246" priority="183">
      <formula>AND($L32="EM ATRASO",ISBLANK($M32)=TRUE())</formula>
    </cfRule>
    <cfRule type="expression" dxfId="1245" priority="182">
      <formula>AND($L32="SIM",ISBLANK($M32)=TRUE())</formula>
    </cfRule>
    <cfRule type="expression" dxfId="1244" priority="181">
      <formula>AND($L32="EM ATRASO",ISBLANK($M32)=TRUE())</formula>
    </cfRule>
    <cfRule type="expression" dxfId="1243" priority="180">
      <formula>AND($L32="SIM",ISBLANK($M32)=TRUE())</formula>
    </cfRule>
    <cfRule type="expression" dxfId="1242" priority="178">
      <formula>AND($L32="SIM",ISBLANK($M32)=TRUE())</formula>
    </cfRule>
    <cfRule type="expression" dxfId="1241" priority="177">
      <formula>AND($L32="EM ATRASO",ISBLANK($M32)=TRUE())</formula>
    </cfRule>
    <cfRule type="expression" dxfId="1240" priority="176">
      <formula>AND($L32="SIM",ISBLANK($M32)=TRUE())</formula>
    </cfRule>
    <cfRule type="expression" dxfId="1239" priority="175">
      <formula>AND($L32="EM ATRASO",ISBLANK($M32)=TRUE())</formula>
    </cfRule>
    <cfRule type="expression" dxfId="1238" priority="174">
      <formula>AND($L32="SIM",ISBLANK($M32)=TRUE())</formula>
    </cfRule>
    <cfRule type="expression" dxfId="1237" priority="173">
      <formula>AND($L32="EM ATRASO",ISBLANK($M32)=TRUE())</formula>
    </cfRule>
    <cfRule type="expression" dxfId="1236" priority="172">
      <formula>AND($L32="SIM",ISBLANK($M32)=TRUE())</formula>
    </cfRule>
    <cfRule type="expression" dxfId="1235" priority="171">
      <formula>AND($L32="EM ATRASO",ISBLANK($M32)=TRUE())</formula>
    </cfRule>
    <cfRule type="expression" dxfId="1234" priority="170">
      <formula>AND($L32="SIM",ISBLANK($M32)=TRUE())</formula>
    </cfRule>
    <cfRule type="expression" dxfId="1233" priority="169">
      <formula>AND($L32="EM ATRASO",ISBLANK($M32)=TRUE())</formula>
    </cfRule>
    <cfRule type="expression" dxfId="1232" priority="168">
      <formula>AND($L32="SIM",ISBLANK($M32)=TRUE())</formula>
    </cfRule>
    <cfRule type="expression" dxfId="1231" priority="167">
      <formula>AND($L32="EM ATRASO",ISBLANK($M32)=TRUE())</formula>
    </cfRule>
  </conditionalFormatting>
  <conditionalFormatting sqref="H32:H34">
    <cfRule type="expression" dxfId="1230" priority="147">
      <formula>AND($L32="EM ATRASO",ISBLANK($M32)=TRUE())</formula>
    </cfRule>
    <cfRule type="expression" dxfId="1229" priority="148">
      <formula>AND($L32="SIM",ISBLANK($M32)=TRUE())</formula>
    </cfRule>
  </conditionalFormatting>
  <conditionalFormatting sqref="H33:H34">
    <cfRule type="expression" dxfId="1228" priority="146">
      <formula>AND($L33="SIM",ISBLANK($M33)=TRUE())</formula>
    </cfRule>
    <cfRule type="expression" dxfId="1227" priority="142">
      <formula>AND($L33="SIM",ISBLANK($M33)=TRUE())</formula>
    </cfRule>
    <cfRule type="expression" dxfId="1226" priority="145">
      <formula>AND($L33="EM ATRASO",ISBLANK($M33)=TRUE())</formula>
    </cfRule>
    <cfRule type="expression" dxfId="1225" priority="141">
      <formula>AND($L33="EM ATRASO",ISBLANK($M33)=TRUE())</formula>
    </cfRule>
    <cfRule type="expression" dxfId="1224" priority="140">
      <formula>AND($L33="SIM",ISBLANK($M33)=TRUE())</formula>
    </cfRule>
    <cfRule type="expression" dxfId="1223" priority="139">
      <formula>AND($L33="EM ATRASO",ISBLANK($M33)=TRUE())</formula>
    </cfRule>
    <cfRule type="expression" dxfId="1222" priority="137">
      <formula>AND($L33="EM ATRASO",ISBLANK($M33)=TRUE())</formula>
    </cfRule>
    <cfRule type="expression" dxfId="1221" priority="138">
      <formula>AND($L33="SIM",ISBLANK($M33)=TRUE())</formula>
    </cfRule>
    <cfRule type="expression" dxfId="1220" priority="143">
      <formula>AND($L33="EM ATRASO",ISBLANK($M33)=TRUE())</formula>
    </cfRule>
    <cfRule type="expression" dxfId="1219" priority="144">
      <formula>AND($L33="SIM",ISBLANK($M33)=TRUE())</formula>
    </cfRule>
  </conditionalFormatting>
  <conditionalFormatting sqref="H33:H35">
    <cfRule type="expression" dxfId="1218" priority="134">
      <formula>AND($L33="SIM",ISBLANK($M33)=TRUE())</formula>
    </cfRule>
    <cfRule type="expression" dxfId="1217" priority="133">
      <formula>AND($L33="EM ATRASO",ISBLANK($M33)=TRUE())</formula>
    </cfRule>
  </conditionalFormatting>
  <conditionalFormatting sqref="H35">
    <cfRule type="expression" dxfId="1216" priority="127">
      <formula>AND($L35="EM ATRASO",ISBLANK($M35)=TRUE())</formula>
    </cfRule>
    <cfRule type="expression" dxfId="1215" priority="131">
      <formula>AND($L35="EM ATRASO",ISBLANK($M35)=TRUE())</formula>
    </cfRule>
    <cfRule type="expression" dxfId="1214" priority="130">
      <formula>AND($L35="SIM",ISBLANK($M35)=TRUE())</formula>
    </cfRule>
    <cfRule type="expression" dxfId="1213" priority="128">
      <formula>AND($L35="SIM",ISBLANK($M35)=TRUE())</formula>
    </cfRule>
    <cfRule type="expression" dxfId="1212" priority="129">
      <formula>AND($L35="EM ATRASO",ISBLANK($M35)=TRUE())</formula>
    </cfRule>
    <cfRule type="expression" dxfId="1211" priority="126">
      <formula>AND($L35="SIM",ISBLANK($M35)=TRUE())</formula>
    </cfRule>
    <cfRule type="expression" dxfId="1210" priority="125">
      <formula>AND($L35="EM ATRASO",ISBLANK($M35)=TRUE())</formula>
    </cfRule>
    <cfRule type="expression" dxfId="1209" priority="124">
      <formula>AND($L35="SIM",ISBLANK($M35)=TRUE())</formula>
    </cfRule>
    <cfRule type="expression" dxfId="1208" priority="132">
      <formula>AND($L35="SIM",ISBLANK($M35)=TRUE())</formula>
    </cfRule>
    <cfRule type="expression" dxfId="1207" priority="122">
      <formula>AND($L35="SIM",ISBLANK($M35)=TRUE())</formula>
    </cfRule>
    <cfRule type="expression" dxfId="1206" priority="121">
      <formula>AND($L35="EM ATRASO",ISBLANK($M35)=TRUE())</formula>
    </cfRule>
    <cfRule type="expression" dxfId="1205" priority="123">
      <formula>AND($L35="EM ATRASO",ISBLANK($M35)=TRUE())</formula>
    </cfRule>
  </conditionalFormatting>
  <conditionalFormatting sqref="H36">
    <cfRule type="expression" dxfId="1204" priority="1035">
      <formula>AND($L36="SIM",ISBLANK($M36)=TRUE())</formula>
    </cfRule>
    <cfRule type="expression" dxfId="1203" priority="1034">
      <formula>AND($L36="EM ATRASO",ISBLANK($M36)=TRUE())</formula>
    </cfRule>
    <cfRule type="expression" dxfId="1202" priority="1033">
      <formula>AND($L36="SIM",ISBLANK($M36)=TRUE())</formula>
    </cfRule>
    <cfRule type="expression" dxfId="1201" priority="1031">
      <formula>AND($L36="SIM",ISBLANK($M36)=TRUE())</formula>
    </cfRule>
    <cfRule type="expression" dxfId="1200" priority="1030">
      <formula>AND($L36="EM ATRASO",ISBLANK($M36)=TRUE())</formula>
    </cfRule>
    <cfRule type="expression" dxfId="1199" priority="1029">
      <formula>AND($L36="SIM",ISBLANK($M36)=TRUE())</formula>
    </cfRule>
    <cfRule type="expression" dxfId="1198" priority="1022">
      <formula>AND($L36="EM ATRASO",ISBLANK($M36)=TRUE())</formula>
    </cfRule>
    <cfRule type="expression" dxfId="1197" priority="1032">
      <formula>AND($L36="EM ATRASO",ISBLANK($M36)=TRUE())</formula>
    </cfRule>
    <cfRule type="expression" dxfId="1196" priority="1027">
      <formula>AND($L36="SIM",ISBLANK($M36)=TRUE())</formula>
    </cfRule>
    <cfRule type="expression" dxfId="1195" priority="1026">
      <formula>AND($L36="EM ATRASO",ISBLANK($M36)=TRUE())</formula>
    </cfRule>
    <cfRule type="expression" dxfId="1194" priority="1025">
      <formula>AND($L36="SIM",ISBLANK($M36)=TRUE())</formula>
    </cfRule>
    <cfRule type="expression" dxfId="1193" priority="1024">
      <formula>AND($L36="EM ATRASO",ISBLANK($M36)=TRUE())</formula>
    </cfRule>
    <cfRule type="expression" dxfId="1192" priority="1037">
      <formula>AND($L36="SIM",ISBLANK($M36)=TRUE())</formula>
    </cfRule>
    <cfRule type="expression" dxfId="1191" priority="1028">
      <formula>AND($L36="EM ATRASO",ISBLANK($M36)=TRUE())</formula>
    </cfRule>
    <cfRule type="expression" dxfId="1190" priority="1023">
      <formula>AND($L36="SIM",ISBLANK($M36)=TRUE())</formula>
    </cfRule>
    <cfRule type="expression" dxfId="1189" priority="1036">
      <formula>AND($L36="EM ATRASO",ISBLANK($M36)=TRUE())</formula>
    </cfRule>
  </conditionalFormatting>
  <conditionalFormatting sqref="H36:H38">
    <cfRule type="expression" dxfId="1188" priority="1005">
      <formula>AND($L36="SIM",ISBLANK($M36)=TRUE())</formula>
    </cfRule>
    <cfRule type="expression" dxfId="1187" priority="1004">
      <formula>AND($L36="EM ATRASO",ISBLANK($M36)=TRUE())</formula>
    </cfRule>
  </conditionalFormatting>
  <conditionalFormatting sqref="H37:H38">
    <cfRule type="expression" dxfId="1186" priority="1003">
      <formula>AND($L37="SIM",ISBLANK($M37)=TRUE())</formula>
    </cfRule>
    <cfRule type="expression" dxfId="1185" priority="1002">
      <formula>AND($L37="EM ATRASO",ISBLANK($M37)=TRUE())</formula>
    </cfRule>
    <cfRule type="expression" dxfId="1184" priority="997">
      <formula>AND($L37="SIM",ISBLANK($M37)=TRUE())</formula>
    </cfRule>
    <cfRule type="expression" dxfId="1183" priority="996">
      <formula>AND($L37="EM ATRASO",ISBLANK($M37)=TRUE())</formula>
    </cfRule>
    <cfRule type="expression" dxfId="1182" priority="993">
      <formula>AND($L37="SIM",ISBLANK($M37)=TRUE())</formula>
    </cfRule>
    <cfRule type="expression" dxfId="1181" priority="992">
      <formula>AND($L37="EM ATRASO",ISBLANK($M37)=TRUE())</formula>
    </cfRule>
    <cfRule type="expression" dxfId="1180" priority="987">
      <formula>AND($L37="SIM",ISBLANK($M37)=TRUE())</formula>
    </cfRule>
    <cfRule type="expression" dxfId="1179" priority="986">
      <formula>AND($L37="EM ATRASO",ISBLANK($M37)=TRUE())</formula>
    </cfRule>
  </conditionalFormatting>
  <conditionalFormatting sqref="H37:H40">
    <cfRule type="expression" dxfId="1178" priority="118">
      <formula>AND($L37="SIM",ISBLANK($M37)=TRUE())</formula>
    </cfRule>
    <cfRule type="expression" dxfId="1177" priority="117">
      <formula>AND($L37="EM ATRASO",ISBLANK($M37)=TRUE())</formula>
    </cfRule>
  </conditionalFormatting>
  <conditionalFormatting sqref="H39:H40">
    <cfRule type="expression" dxfId="1176" priority="109">
      <formula>AND($L39="EM ATRASO",ISBLANK($M39)=TRUE())</formula>
    </cfRule>
    <cfRule type="expression" dxfId="1175" priority="110">
      <formula>AND($L39="SIM",ISBLANK($M39)=TRUE())</formula>
    </cfRule>
    <cfRule type="expression" dxfId="1174" priority="111">
      <formula>AND($L39="EM ATRASO",ISBLANK($M39)=TRUE())</formula>
    </cfRule>
    <cfRule type="expression" dxfId="1173" priority="112">
      <formula>AND($L39="SIM",ISBLANK($M39)=TRUE())</formula>
    </cfRule>
    <cfRule type="expression" dxfId="1172" priority="113">
      <formula>AND($L39="EM ATRASO",ISBLANK($M39)=TRUE())</formula>
    </cfRule>
    <cfRule type="expression" dxfId="1171" priority="114">
      <formula>AND($L39="SIM",ISBLANK($M39)=TRUE())</formula>
    </cfRule>
    <cfRule type="expression" dxfId="1170" priority="116">
      <formula>AND($L39="SIM",ISBLANK($M39)=TRUE())</formula>
    </cfRule>
    <cfRule type="expression" dxfId="1169" priority="115">
      <formula>AND($L39="EM ATRASO",ISBLANK($M39)=TRUE())</formula>
    </cfRule>
    <cfRule type="expression" dxfId="1168" priority="107">
      <formula>AND($L39="EM ATRASO",ISBLANK($M39)=TRUE())</formula>
    </cfRule>
    <cfRule type="expression" dxfId="1167" priority="108">
      <formula>AND($L39="SIM",ISBLANK($M39)=TRUE())</formula>
    </cfRule>
  </conditionalFormatting>
  <conditionalFormatting sqref="H39:H42">
    <cfRule type="expression" dxfId="1166" priority="101">
      <formula>AND($L39="EM ATRASO",ISBLANK($M39)=TRUE())</formula>
    </cfRule>
    <cfRule type="expression" dxfId="1165" priority="102">
      <formula>AND($L39="SIM",ISBLANK($M39)=TRUE())</formula>
    </cfRule>
  </conditionalFormatting>
  <conditionalFormatting sqref="H41">
    <cfRule type="expression" dxfId="1164" priority="98">
      <formula>AND($L41="SIM",ISBLANK($M41)=TRUE())</formula>
    </cfRule>
    <cfRule type="expression" dxfId="1163" priority="93">
      <formula>AND($L41="EM ATRASO",ISBLANK($M41)=TRUE())</formula>
    </cfRule>
    <cfRule type="expression" dxfId="1162" priority="85">
      <formula>AND($L41="EM ATRASO",ISBLANK($M41)=TRUE())</formula>
    </cfRule>
    <cfRule type="expression" dxfId="1161" priority="86">
      <formula>AND($L41="SIM",ISBLANK($M41)=TRUE())</formula>
    </cfRule>
    <cfRule type="expression" dxfId="1160" priority="87">
      <formula>AND($L41="EM ATRASO",ISBLANK($M41)=TRUE())</formula>
    </cfRule>
    <cfRule type="expression" dxfId="1159" priority="88">
      <formula>AND($L41="SIM",ISBLANK($M41)=TRUE())</formula>
    </cfRule>
    <cfRule type="expression" dxfId="1158" priority="89">
      <formula>AND($L41="EM ATRASO",ISBLANK($M41)=TRUE())</formula>
    </cfRule>
    <cfRule type="expression" dxfId="1157" priority="90">
      <formula>AND($L41="SIM",ISBLANK($M41)=TRUE())</formula>
    </cfRule>
    <cfRule type="expression" dxfId="1156" priority="91">
      <formula>AND($L41="EM ATRASO",ISBLANK($M41)=TRUE())</formula>
    </cfRule>
    <cfRule type="expression" dxfId="1155" priority="92">
      <formula>AND($L41="SIM",ISBLANK($M41)=TRUE())</formula>
    </cfRule>
    <cfRule type="expression" dxfId="1154" priority="94">
      <formula>AND($L41="SIM",ISBLANK($M41)=TRUE())</formula>
    </cfRule>
    <cfRule type="expression" dxfId="1153" priority="95">
      <formula>AND($L41="EM ATRASO",ISBLANK($M41)=TRUE())</formula>
    </cfRule>
    <cfRule type="expression" dxfId="1152" priority="96">
      <formula>AND($L41="SIM",ISBLANK($M41)=TRUE())</formula>
    </cfRule>
    <cfRule type="expression" dxfId="1151" priority="97">
      <formula>AND($L41="EM ATRASO",ISBLANK($M41)=TRUE())</formula>
    </cfRule>
  </conditionalFormatting>
  <conditionalFormatting sqref="H42">
    <cfRule type="expression" dxfId="1150" priority="912">
      <formula>AND($L42="EM ATRASO",ISBLANK($M42)=TRUE())</formula>
    </cfRule>
    <cfRule type="expression" dxfId="1149" priority="917">
      <formula>AND($L42="SIM",ISBLANK($M42)=TRUE())</formula>
    </cfRule>
    <cfRule type="expression" dxfId="1148" priority="916">
      <formula>AND($L42="EM ATRASO",ISBLANK($M42)=TRUE())</formula>
    </cfRule>
    <cfRule type="expression" dxfId="1147" priority="915">
      <formula>AND($L42="SIM",ISBLANK($M42)=TRUE())</formula>
    </cfRule>
    <cfRule type="expression" dxfId="1146" priority="914">
      <formula>AND($L42="EM ATRASO",ISBLANK($M42)=TRUE())</formula>
    </cfRule>
    <cfRule type="expression" dxfId="1145" priority="908">
      <formula>AND($L42="EM ATRASO",ISBLANK($M42)=TRUE())</formula>
    </cfRule>
    <cfRule type="expression" dxfId="1144" priority="911">
      <formula>AND($L42="SIM",ISBLANK($M42)=TRUE())</formula>
    </cfRule>
    <cfRule type="expression" dxfId="1143" priority="910">
      <formula>AND($L42="EM ATRASO",ISBLANK($M42)=TRUE())</formula>
    </cfRule>
    <cfRule type="expression" dxfId="1142" priority="909">
      <formula>AND($L42="SIM",ISBLANK($M42)=TRUE())</formula>
    </cfRule>
    <cfRule type="expression" dxfId="1141" priority="907">
      <formula>AND($L42="SIM",ISBLANK($M42)=TRUE())</formula>
    </cfRule>
    <cfRule type="expression" dxfId="1140" priority="906">
      <formula>AND($L42="EM ATRASO",ISBLANK($M42)=TRUE())</formula>
    </cfRule>
    <cfRule type="expression" dxfId="1139" priority="905">
      <formula>AND($L42="SIM",ISBLANK($M42)=TRUE())</formula>
    </cfRule>
    <cfRule type="expression" dxfId="1138" priority="904">
      <formula>AND($L42="EM ATRASO",ISBLANK($M42)=TRUE())</formula>
    </cfRule>
    <cfRule type="expression" dxfId="1137" priority="913">
      <formula>AND($L42="SIM",ISBLANK($M42)=TRUE())</formula>
    </cfRule>
  </conditionalFormatting>
  <conditionalFormatting sqref="H43:H44">
    <cfRule type="expression" dxfId="1136" priority="82">
      <formula>AND($L43="SIM",ISBLANK($M43)=TRUE())</formula>
    </cfRule>
    <cfRule type="expression" dxfId="1135" priority="73">
      <formula>AND($L43="EM ATRASO",ISBLANK($M43)=TRUE())</formula>
    </cfRule>
    <cfRule type="expression" dxfId="1134" priority="81">
      <formula>AND($L43="EM ATRASO",ISBLANK($M43)=TRUE())</formula>
    </cfRule>
    <cfRule type="expression" dxfId="1133" priority="80">
      <formula>AND($L43="SIM",ISBLANK($M43)=TRUE())</formula>
    </cfRule>
    <cfRule type="expression" dxfId="1132" priority="78">
      <formula>AND($L43="SIM",ISBLANK($M43)=TRUE())</formula>
    </cfRule>
    <cfRule type="expression" dxfId="1131" priority="79">
      <formula>AND($L43="EM ATRASO",ISBLANK($M43)=TRUE())</formula>
    </cfRule>
    <cfRule type="expression" dxfId="1130" priority="84">
      <formula>AND($L43="SIM",ISBLANK($M43)=TRUE())</formula>
    </cfRule>
    <cfRule type="expression" dxfId="1129" priority="83">
      <formula>AND($L43="EM ATRASO",ISBLANK($M43)=TRUE())</formula>
    </cfRule>
    <cfRule type="expression" dxfId="1128" priority="77">
      <formula>AND($L43="EM ATRASO",ISBLANK($M43)=TRUE())</formula>
    </cfRule>
    <cfRule type="expression" dxfId="1127" priority="76">
      <formula>AND($L43="SIM",ISBLANK($M43)=TRUE())</formula>
    </cfRule>
    <cfRule type="expression" dxfId="1126" priority="75">
      <formula>AND($L43="EM ATRASO",ISBLANK($M43)=TRUE())</formula>
    </cfRule>
    <cfRule type="expression" dxfId="1125" priority="74">
      <formula>AND($L43="SIM",ISBLANK($M43)=TRUE())</formula>
    </cfRule>
  </conditionalFormatting>
  <conditionalFormatting sqref="H43:H45">
    <cfRule type="expression" dxfId="1124" priority="68">
      <formula>AND($L43="SIM",ISBLANK($M43)=TRUE())</formula>
    </cfRule>
    <cfRule type="expression" dxfId="1123" priority="67">
      <formula>AND($L43="EM ATRASO",ISBLANK($M43)=TRUE())</formula>
    </cfRule>
  </conditionalFormatting>
  <conditionalFormatting sqref="H45">
    <cfRule type="expression" dxfId="1122" priority="64">
      <formula>AND($L45="SIM",ISBLANK($M45)=TRUE())</formula>
    </cfRule>
    <cfRule type="expression" dxfId="1121" priority="63">
      <formula>AND($L45="EM ATRASO",ISBLANK($M45)=TRUE())</formula>
    </cfRule>
    <cfRule type="expression" dxfId="1120" priority="62">
      <formula>AND($L45="SIM",ISBLANK($M45)=TRUE())</formula>
    </cfRule>
    <cfRule type="expression" dxfId="1119" priority="60">
      <formula>AND($L45="SIM",ISBLANK($M45)=TRUE())</formula>
    </cfRule>
    <cfRule type="expression" dxfId="1118" priority="61">
      <formula>AND($L45="EM ATRASO",ISBLANK($M45)=TRUE())</formula>
    </cfRule>
    <cfRule type="expression" dxfId="1117" priority="59">
      <formula>AND($L45="EM ATRASO",ISBLANK($M45)=TRUE())</formula>
    </cfRule>
    <cfRule type="expression" dxfId="1116" priority="58">
      <formula>AND($L45="SIM",ISBLANK($M45)=TRUE())</formula>
    </cfRule>
    <cfRule type="expression" dxfId="1115" priority="57">
      <formula>AND($L45="EM ATRASO",ISBLANK($M45)=TRUE())</formula>
    </cfRule>
    <cfRule type="expression" dxfId="1114" priority="56">
      <formula>AND($L45="SIM",ISBLANK($M45)=TRUE())</formula>
    </cfRule>
    <cfRule type="expression" dxfId="1113" priority="55">
      <formula>AND($L45="EM ATRASO",ISBLANK($M45)=TRUE())</formula>
    </cfRule>
    <cfRule type="expression" dxfId="1112" priority="54">
      <formula>AND($L45="SIM",ISBLANK($M45)=TRUE())</formula>
    </cfRule>
    <cfRule type="expression" dxfId="1111" priority="53">
      <formula>AND($L45="EM ATRASO",ISBLANK($M45)=TRUE())</formula>
    </cfRule>
  </conditionalFormatting>
  <conditionalFormatting sqref="H45:H48">
    <cfRule type="expression" dxfId="1110" priority="50">
      <formula>AND($L45="SIM",ISBLANK($M45)=TRUE())</formula>
    </cfRule>
    <cfRule type="expression" dxfId="1109" priority="49">
      <formula>AND($L45="EM ATRASO",ISBLANK($M45)=TRUE())</formula>
    </cfRule>
  </conditionalFormatting>
  <conditionalFormatting sqref="H46:H48">
    <cfRule type="expression" dxfId="1108" priority="48">
      <formula>AND($L46="SIM",ISBLANK($M46)=TRUE())</formula>
    </cfRule>
    <cfRule type="expression" dxfId="1107" priority="47">
      <formula>AND($L46="EM ATRASO",ISBLANK($M46)=TRUE())</formula>
    </cfRule>
    <cfRule type="expression" dxfId="1106" priority="46">
      <formula>AND($L46="SIM",ISBLANK($M46)=TRUE())</formula>
    </cfRule>
    <cfRule type="expression" dxfId="1105" priority="45">
      <formula>AND($L46="EM ATRASO",ISBLANK($M46)=TRUE())</formula>
    </cfRule>
    <cfRule type="expression" dxfId="1104" priority="44">
      <formula>AND($L46="SIM",ISBLANK($M46)=TRUE())</formula>
    </cfRule>
    <cfRule type="expression" dxfId="1103" priority="43">
      <formula>AND($L46="EM ATRASO",ISBLANK($M46)=TRUE())</formula>
    </cfRule>
    <cfRule type="expression" dxfId="1102" priority="42">
      <formula>AND($L46="SIM",ISBLANK($M46)=TRUE())</formula>
    </cfRule>
    <cfRule type="expression" dxfId="1101" priority="41">
      <formula>AND($L46="EM ATRASO",ISBLANK($M46)=TRUE())</formula>
    </cfRule>
    <cfRule type="expression" dxfId="1100" priority="40">
      <formula>AND($L46="SIM",ISBLANK($M46)=TRUE())</formula>
    </cfRule>
    <cfRule type="expression" dxfId="1099" priority="39">
      <formula>AND($L46="EM ATRASO",ISBLANK($M46)=TRUE())</formula>
    </cfRule>
  </conditionalFormatting>
  <conditionalFormatting sqref="H46:H51">
    <cfRule type="expression" dxfId="1098" priority="36">
      <formula>AND($L46="SIM",ISBLANK($M46)=TRUE())</formula>
    </cfRule>
    <cfRule type="expression" dxfId="1097" priority="35">
      <formula>AND($L46="EM ATRASO",ISBLANK($M46)=TRUE())</formula>
    </cfRule>
  </conditionalFormatting>
  <conditionalFormatting sqref="H49:H51">
    <cfRule type="expression" dxfId="1096" priority="28">
      <formula>AND($L49="SIM",ISBLANK($M49)=TRUE())</formula>
    </cfRule>
    <cfRule type="expression" dxfId="1095" priority="23">
      <formula>AND($L49="EM ATRASO",ISBLANK($M49)=TRUE())</formula>
    </cfRule>
    <cfRule type="expression" dxfId="1094" priority="24">
      <formula>AND($L49="SIM",ISBLANK($M49)=TRUE())</formula>
    </cfRule>
    <cfRule type="expression" dxfId="1093" priority="25">
      <formula>AND($L49="EM ATRASO",ISBLANK($M49)=TRUE())</formula>
    </cfRule>
    <cfRule type="expression" dxfId="1092" priority="26">
      <formula>AND($L49="SIM",ISBLANK($M49)=TRUE())</formula>
    </cfRule>
    <cfRule type="expression" dxfId="1091" priority="27">
      <formula>AND($L49="EM ATRASO",ISBLANK($M49)=TRUE())</formula>
    </cfRule>
    <cfRule type="expression" dxfId="1090" priority="34">
      <formula>AND($L49="SIM",ISBLANK($M49)=TRUE())</formula>
    </cfRule>
    <cfRule type="expression" dxfId="1089" priority="33">
      <formula>AND($L49="EM ATRASO",ISBLANK($M49)=TRUE())</formula>
    </cfRule>
    <cfRule type="expression" dxfId="1088" priority="32">
      <formula>AND($L49="SIM",ISBLANK($M49)=TRUE())</formula>
    </cfRule>
    <cfRule type="expression" dxfId="1087" priority="31">
      <formula>AND($L49="EM ATRASO",ISBLANK($M49)=TRUE())</formula>
    </cfRule>
    <cfRule type="expression" dxfId="1086" priority="30">
      <formula>AND($L49="SIM",ISBLANK($M49)=TRUE())</formula>
    </cfRule>
    <cfRule type="expression" dxfId="1085" priority="29">
      <formula>AND($L49="EM ATRASO",ISBLANK($M49)=TRUE())</formula>
    </cfRule>
  </conditionalFormatting>
  <conditionalFormatting sqref="H52:H53">
    <cfRule type="expression" dxfId="1084" priority="2001">
      <formula>AND($L52="SIM",ISBLANK($M52)=TRUE())</formula>
    </cfRule>
    <cfRule type="expression" dxfId="1083" priority="2000">
      <formula>AND($L52="EM ATRASO",ISBLANK($M52)=TRUE())</formula>
    </cfRule>
    <cfRule type="expression" dxfId="1082" priority="1992">
      <formula>AND($L52="EM ATRASO",ISBLANK($M52)=TRUE())</formula>
    </cfRule>
    <cfRule type="expression" dxfId="1081" priority="1993">
      <formula>AND($L52="SIM",ISBLANK($M52)=TRUE())</formula>
    </cfRule>
  </conditionalFormatting>
  <conditionalFormatting sqref="H54:H55">
    <cfRule type="expression" dxfId="1080" priority="1956">
      <formula>AND($L54="EM ATRASO",ISBLANK($M54)=TRUE())</formula>
    </cfRule>
    <cfRule type="expression" dxfId="1079" priority="1945">
      <formula>AND($L54="SIM",ISBLANK($M54)=TRUE())</formula>
    </cfRule>
    <cfRule type="expression" dxfId="1078" priority="1944">
      <formula>AND($L54="EM ATRASO",ISBLANK($M54)=TRUE())</formula>
    </cfRule>
    <cfRule type="expression" dxfId="1077" priority="1939">
      <formula>AND($L54="SIM",ISBLANK($M54)=TRUE())</formula>
    </cfRule>
    <cfRule type="expression" dxfId="1076" priority="1957">
      <formula>AND($L54="SIM",ISBLANK($M54)=TRUE())</formula>
    </cfRule>
    <cfRule type="expression" dxfId="1075" priority="1938">
      <formula>AND($L54="EM ATRASO",ISBLANK($M54)=TRUE())</formula>
    </cfRule>
    <cfRule type="expression" dxfId="1074" priority="1955">
      <formula>AND($L54="SIM",ISBLANK($M54)=TRUE())</formula>
    </cfRule>
    <cfRule type="expression" dxfId="1073" priority="1954">
      <formula>AND($L54="EM ATRASO",ISBLANK($M54)=TRUE())</formula>
    </cfRule>
    <cfRule type="expression" dxfId="1072" priority="1949">
      <formula>AND($L54="SIM",ISBLANK($M54)=TRUE())</formula>
    </cfRule>
    <cfRule type="expression" dxfId="1071" priority="1948">
      <formula>AND($L54="EM ATRASO",ISBLANK($M54)=TRUE())</formula>
    </cfRule>
  </conditionalFormatting>
  <conditionalFormatting sqref="H54:H63">
    <cfRule type="expression" dxfId="1070" priority="822">
      <formula>AND($L54="EM ATRASO",ISBLANK($M54)=TRUE())</formula>
    </cfRule>
    <cfRule type="expression" dxfId="1069" priority="823">
      <formula>AND($L54="SIM",ISBLANK($M54)=TRUE())</formula>
    </cfRule>
  </conditionalFormatting>
  <conditionalFormatting sqref="H56:H63">
    <cfRule type="expression" dxfId="1068" priority="809">
      <formula>AND($L56="SIM",ISBLANK($M56)=TRUE())</formula>
    </cfRule>
    <cfRule type="expression" dxfId="1067" priority="821">
      <formula>AND($L56="SIM",ISBLANK($M56)=TRUE())</formula>
    </cfRule>
    <cfRule type="expression" dxfId="1066" priority="817">
      <formula>AND($L56="SIM",ISBLANK($M56)=TRUE())</formula>
    </cfRule>
    <cfRule type="expression" dxfId="1065" priority="820">
      <formula>AND($L56="EM ATRASO",ISBLANK($M56)=TRUE())</formula>
    </cfRule>
    <cfRule type="expression" dxfId="1064" priority="806">
      <formula>AND($L56="EM ATRASO",ISBLANK($M56)=TRUE())</formula>
    </cfRule>
    <cfRule type="expression" dxfId="1063" priority="819">
      <formula>AND($L56="SIM",ISBLANK($M56)=TRUE())</formula>
    </cfRule>
    <cfRule type="expression" dxfId="1062" priority="818">
      <formula>AND($L56="EM ATRASO",ISBLANK($M56)=TRUE())</formula>
    </cfRule>
    <cfRule type="expression" dxfId="1061" priority="816">
      <formula>AND($L56="EM ATRASO",ISBLANK($M56)=TRUE())</formula>
    </cfRule>
    <cfRule type="expression" dxfId="1060" priority="815">
      <formula>AND($L56="SIM",ISBLANK($M56)=TRUE())</formula>
    </cfRule>
    <cfRule type="expression" dxfId="1059" priority="813">
      <formula>AND($L56="SIM",ISBLANK($M56)=TRUE())</formula>
    </cfRule>
    <cfRule type="expression" dxfId="1058" priority="812">
      <formula>AND($L56="EM ATRASO",ISBLANK($M56)=TRUE())</formula>
    </cfRule>
    <cfRule type="expression" dxfId="1057" priority="811">
      <formula>AND($L56="SIM",ISBLANK($M56)=TRUE())</formula>
    </cfRule>
    <cfRule type="expression" dxfId="1056" priority="810">
      <formula>AND($L56="EM ATRASO",ISBLANK($M56)=TRUE())</formula>
    </cfRule>
    <cfRule type="expression" dxfId="1055" priority="814">
      <formula>AND($L56="EM ATRASO",ISBLANK($M56)=TRUE())</formula>
    </cfRule>
    <cfRule type="expression" dxfId="1054" priority="808">
      <formula>AND($L56="EM ATRASO",ISBLANK($M56)=TRUE())</formula>
    </cfRule>
    <cfRule type="expression" dxfId="1053" priority="807">
      <formula>AND($L56="SIM",ISBLANK($M56)=TRUE())</formula>
    </cfRule>
  </conditionalFormatting>
  <conditionalFormatting sqref="H57:H63">
    <cfRule type="expression" dxfId="1052" priority="804">
      <formula>AND($L57="EM ATRASO",ISBLANK($M57)=TRUE())</formula>
    </cfRule>
    <cfRule type="expression" dxfId="1051" priority="3312">
      <formula>AND($L57="SIM",ISBLANK($M57)=TRUE())</formula>
    </cfRule>
    <cfRule type="expression" dxfId="1050" priority="1926">
      <formula>AND($L57="EM ATRASO",ISBLANK($M57)=TRUE())</formula>
    </cfRule>
    <cfRule type="expression" dxfId="1049" priority="1921">
      <formula>AND($L57="SIM",ISBLANK($M57)=TRUE())</formula>
    </cfRule>
    <cfRule type="expression" dxfId="1048" priority="1920">
      <formula>AND($L57="EM ATRASO",ISBLANK($M57)=TRUE())</formula>
    </cfRule>
    <cfRule type="expression" dxfId="1047" priority="1917">
      <formula>AND($L57="SIM",ISBLANK($M57)=TRUE())</formula>
    </cfRule>
    <cfRule type="expression" dxfId="1046" priority="1916">
      <formula>AND($L57="EM ATRASO",ISBLANK($M57)=TRUE())</formula>
    </cfRule>
    <cfRule type="expression" dxfId="1045" priority="1931">
      <formula>AND($L57="SIM",ISBLANK($M57)=TRUE())</formula>
    </cfRule>
    <cfRule type="expression" dxfId="1044" priority="1930">
      <formula>AND($L57="EM ATRASO",ISBLANK($M57)=TRUE())</formula>
    </cfRule>
    <cfRule type="expression" dxfId="1043" priority="3311">
      <formula>AND($L57="EM ATRASO",ISBLANK($M57)=TRUE())</formula>
    </cfRule>
    <cfRule type="expression" dxfId="1042" priority="805">
      <formula>AND($L57="SIM",ISBLANK($M57)=TRUE())</formula>
    </cfRule>
    <cfRule type="expression" dxfId="1041" priority="1927">
      <formula>AND($L57="SIM",ISBLANK($M57)=TRUE())</formula>
    </cfRule>
  </conditionalFormatting>
  <conditionalFormatting sqref="H60:H63">
    <cfRule type="expression" dxfId="1040" priority="731">
      <formula>AND($L60="SIM",ISBLANK($M60)=TRUE())</formula>
    </cfRule>
    <cfRule type="expression" dxfId="1039" priority="712">
      <formula>AND($L60="EM ATRASO",ISBLANK($M60)=TRUE())</formula>
    </cfRule>
    <cfRule type="expression" dxfId="1038" priority="711">
      <formula>AND($L60="SIM",ISBLANK($M60)=TRUE())</formula>
    </cfRule>
    <cfRule type="expression" dxfId="1037" priority="710">
      <formula>AND($L60="EM ATRASO",ISBLANK($M60)=TRUE())</formula>
    </cfRule>
    <cfRule type="expression" dxfId="1036" priority="718">
      <formula>AND($L60="EM ATRASO",ISBLANK($M60)=TRUE())</formula>
    </cfRule>
    <cfRule type="expression" dxfId="1035" priority="737">
      <formula>AND($L60="SIM",ISBLANK($M60)=TRUE())</formula>
    </cfRule>
    <cfRule type="expression" dxfId="1034" priority="734">
      <formula>AND($L60="EM ATRASO",ISBLANK($M60)=TRUE())</formula>
    </cfRule>
    <cfRule type="expression" dxfId="1033" priority="3079">
      <formula>AND($L60="EM ATRASO",ISBLANK($M60)=TRUE())</formula>
    </cfRule>
    <cfRule type="expression" dxfId="1032" priority="735">
      <formula>AND($L60="SIM",ISBLANK($M60)=TRUE())</formula>
    </cfRule>
    <cfRule type="expression" dxfId="1031" priority="736">
      <formula>AND($L60="EM ATRASO",ISBLANK($M60)=TRUE())</formula>
    </cfRule>
    <cfRule type="expression" dxfId="1030" priority="738">
      <formula>AND($L60="EM ATRASO",ISBLANK($M60)=TRUE())</formula>
    </cfRule>
    <cfRule type="expression" dxfId="1029" priority="739">
      <formula>AND($L60="SIM",ISBLANK($M60)=TRUE())</formula>
    </cfRule>
    <cfRule type="expression" dxfId="1028" priority="740">
      <formula>AND($L60="EM ATRASO",ISBLANK($M60)=TRUE())</formula>
    </cfRule>
    <cfRule type="expression" dxfId="1027" priority="730">
      <formula>AND($L60="EM ATRASO",ISBLANK($M60)=TRUE())</formula>
    </cfRule>
    <cfRule type="expression" dxfId="1026" priority="741">
      <formula>AND($L60="SIM",ISBLANK($M60)=TRUE())</formula>
    </cfRule>
    <cfRule type="expression" dxfId="1025" priority="729">
      <formula>AND($L60="SIM",ISBLANK($M60)=TRUE())</formula>
    </cfRule>
    <cfRule type="expression" dxfId="1024" priority="727">
      <formula>AND($L60="SIM",ISBLANK($M60)=TRUE())</formula>
    </cfRule>
    <cfRule type="expression" dxfId="1023" priority="732">
      <formula>AND($L60="EM ATRASO",ISBLANK($M60)=TRUE())</formula>
    </cfRule>
    <cfRule type="expression" dxfId="1022" priority="733">
      <formula>AND($L60="SIM",ISBLANK($M60)=TRUE())</formula>
    </cfRule>
    <cfRule type="expression" dxfId="1021" priority="3067">
      <formula>AND($L60="EM ATRASO",ISBLANK($M60)=TRUE())</formula>
    </cfRule>
    <cfRule type="expression" dxfId="1020" priority="3068">
      <formula>AND($L60="SIM",ISBLANK($M60)=TRUE())</formula>
    </cfRule>
    <cfRule type="expression" dxfId="1019" priority="3071">
      <formula>AND($L60="EM ATRASO",ISBLANK($M60)=TRUE())</formula>
    </cfRule>
    <cfRule type="expression" dxfId="1018" priority="3072">
      <formula>AND($L60="SIM",ISBLANK($M60)=TRUE())</formula>
    </cfRule>
    <cfRule type="expression" dxfId="1017" priority="3077">
      <formula>AND($L60="EM ATRASO",ISBLANK($M60)=TRUE())</formula>
    </cfRule>
    <cfRule type="expression" dxfId="1016" priority="3078">
      <formula>AND($L60="SIM",ISBLANK($M60)=TRUE())</formula>
    </cfRule>
    <cfRule type="expression" dxfId="1015" priority="728">
      <formula>AND($L60="EM ATRASO",ISBLANK($M60)=TRUE())</formula>
    </cfRule>
    <cfRule type="expression" dxfId="1014" priority="3080">
      <formula>AND($L60="SIM",ISBLANK($M60)=TRUE())</formula>
    </cfRule>
    <cfRule type="expression" dxfId="1013" priority="726">
      <formula>AND($L60="EM ATRASO",ISBLANK($M60)=TRUE())</formula>
    </cfRule>
    <cfRule type="expression" dxfId="1012" priority="725">
      <formula>AND($L60="SIM",ISBLANK($M60)=TRUE())</formula>
    </cfRule>
    <cfRule type="expression" dxfId="1011" priority="724">
      <formula>AND($L60="EM ATRASO",ISBLANK($M60)=TRUE())</formula>
    </cfRule>
    <cfRule type="expression" dxfId="1010" priority="723">
      <formula>AND($L60="SIM",ISBLANK($M60)=TRUE())</formula>
    </cfRule>
    <cfRule type="expression" dxfId="1009" priority="722">
      <formula>AND($L60="EM ATRASO",ISBLANK($M60)=TRUE())</formula>
    </cfRule>
    <cfRule type="expression" dxfId="1008" priority="721">
      <formula>AND($L60="SIM",ISBLANK($M60)=TRUE())</formula>
    </cfRule>
    <cfRule type="expression" dxfId="1007" priority="720">
      <formula>AND($L60="EM ATRASO",ISBLANK($M60)=TRUE())</formula>
    </cfRule>
    <cfRule type="expression" dxfId="1006" priority="719">
      <formula>AND($L60="SIM",ISBLANK($M60)=TRUE())</formula>
    </cfRule>
    <cfRule type="expression" dxfId="1005" priority="3477">
      <formula>AND($L60="EM ATRASO",ISBLANK($M60)=TRUE())</formula>
    </cfRule>
    <cfRule type="expression" dxfId="1004" priority="3478">
      <formula>AND($L60="SIM",ISBLANK($M60)=TRUE())</formula>
    </cfRule>
    <cfRule type="expression" dxfId="1003" priority="717">
      <formula>AND($L60="SIM",ISBLANK($M60)=TRUE())</formula>
    </cfRule>
    <cfRule type="expression" dxfId="1002" priority="716">
      <formula>AND($L60="EM ATRASO",ISBLANK($M60)=TRUE())</formula>
    </cfRule>
    <cfRule type="expression" dxfId="1001" priority="715">
      <formula>AND($L60="SIM",ISBLANK($M60)=TRUE())</formula>
    </cfRule>
    <cfRule type="expression" dxfId="1000" priority="714">
      <formula>AND($L60="EM ATRASO",ISBLANK($M60)=TRUE())</formula>
    </cfRule>
    <cfRule type="expression" dxfId="999" priority="713">
      <formula>AND($L60="SIM",ISBLANK($M60)=TRUE())</formula>
    </cfRule>
  </conditionalFormatting>
  <conditionalFormatting sqref="H60:H64">
    <cfRule type="expression" dxfId="998" priority="3082">
      <formula>AND($L60="SIM",ISBLANK($M60)=TRUE())</formula>
    </cfRule>
    <cfRule type="expression" dxfId="997" priority="3081">
      <formula>AND($L60="EM ATRASO",ISBLANK($M60)=TRUE())</formula>
    </cfRule>
  </conditionalFormatting>
  <conditionalFormatting sqref="H61:H63">
    <cfRule type="expression" dxfId="996" priority="1870">
      <formula>AND($L61="EM ATRASO",ISBLANK($M61)=TRUE())</formula>
    </cfRule>
    <cfRule type="expression" dxfId="995" priority="3040">
      <formula>AND($L61="SIM",ISBLANK($M61)=TRUE())</formula>
    </cfRule>
    <cfRule type="expression" dxfId="994" priority="1887">
      <formula>AND($L61="SIM",ISBLANK($M61)=TRUE())</formula>
    </cfRule>
    <cfRule type="expression" dxfId="993" priority="1886">
      <formula>AND($L61="EM ATRASO",ISBLANK($M61)=TRUE())</formula>
    </cfRule>
    <cfRule type="expression" dxfId="992" priority="1885">
      <formula>AND($L61="SIM",ISBLANK($M61)=TRUE())</formula>
    </cfRule>
    <cfRule type="expression" dxfId="991" priority="3031">
      <formula>AND($L61="EM ATRASO",ISBLANK($M61)=TRUE())</formula>
    </cfRule>
    <cfRule type="expression" dxfId="990" priority="3032">
      <formula>AND($L61="SIM",ISBLANK($M61)=TRUE())</formula>
    </cfRule>
    <cfRule type="expression" dxfId="989" priority="3037">
      <formula>AND($L61="EM ATRASO",ISBLANK($M61)=TRUE())</formula>
    </cfRule>
    <cfRule type="expression" dxfId="988" priority="3038">
      <formula>AND($L61="SIM",ISBLANK($M61)=TRUE())</formula>
    </cfRule>
    <cfRule type="expression" dxfId="987" priority="3039">
      <formula>AND($L61="EM ATRASO",ISBLANK($M61)=TRUE())</formula>
    </cfRule>
    <cfRule type="expression" dxfId="986" priority="1884">
      <formula>AND($L61="EM ATRASO",ISBLANK($M61)=TRUE())</formula>
    </cfRule>
    <cfRule type="expression" dxfId="985" priority="3041">
      <formula>AND($L61="EM ATRASO",ISBLANK($M61)=TRUE())</formula>
    </cfRule>
    <cfRule type="expression" dxfId="984" priority="3042">
      <formula>AND($L61="SIM",ISBLANK($M61)=TRUE())</formula>
    </cfRule>
    <cfRule type="expression" dxfId="983" priority="1883">
      <formula>AND($L61="SIM",ISBLANK($M61)=TRUE())</formula>
    </cfRule>
    <cfRule type="expression" dxfId="982" priority="3044">
      <formula>AND($L61="SIM",ISBLANK($M61)=TRUE())</formula>
    </cfRule>
    <cfRule type="expression" dxfId="981" priority="3047">
      <formula>AND($L61="EM ATRASO",ISBLANK($M61)=TRUE())</formula>
    </cfRule>
    <cfRule type="expression" dxfId="980" priority="3048">
      <formula>AND($L61="SIM",ISBLANK($M61)=TRUE())</formula>
    </cfRule>
    <cfRule type="expression" dxfId="979" priority="1882">
      <formula>AND($L61="EM ATRASO",ISBLANK($M61)=TRUE())</formula>
    </cfRule>
    <cfRule type="expression" dxfId="978" priority="3309">
      <formula>AND($L61="EM ATRASO",ISBLANK($M61)=TRUE())</formula>
    </cfRule>
    <cfRule type="expression" dxfId="977" priority="3310">
      <formula>AND($L61="SIM",ISBLANK($M61)=TRUE())</formula>
    </cfRule>
    <cfRule type="expression" dxfId="976" priority="1881">
      <formula>AND($L61="SIM",ISBLANK($M61)=TRUE())</formula>
    </cfRule>
    <cfRule type="expression" dxfId="975" priority="1880">
      <formula>AND($L61="EM ATRASO",ISBLANK($M61)=TRUE())</formula>
    </cfRule>
    <cfRule type="expression" dxfId="974" priority="1875">
      <formula>AND($L61="SIM",ISBLANK($M61)=TRUE())</formula>
    </cfRule>
    <cfRule type="expression" dxfId="973" priority="1874">
      <formula>AND($L61="EM ATRASO",ISBLANK($M61)=TRUE())</formula>
    </cfRule>
    <cfRule type="expression" dxfId="972" priority="1871">
      <formula>AND($L61="SIM",ISBLANK($M61)=TRUE())</formula>
    </cfRule>
    <cfRule type="expression" dxfId="971" priority="3043">
      <formula>AND($L61="EM ATRASO",ISBLANK($M61)=TRUE())</formula>
    </cfRule>
  </conditionalFormatting>
  <conditionalFormatting sqref="H61:H64">
    <cfRule type="expression" dxfId="970" priority="2907">
      <formula>AND($L61="EM ATRASO",ISBLANK($M61)=TRUE())</formula>
    </cfRule>
    <cfRule type="expression" dxfId="969" priority="2908">
      <formula>AND($L61="SIM",ISBLANK($M61)=TRUE())</formula>
    </cfRule>
  </conditionalFormatting>
  <conditionalFormatting sqref="H62:H63">
    <cfRule type="expression" dxfId="968" priority="3049">
      <formula>AND($L62="EM ATRASO",ISBLANK($M62)=TRUE())</formula>
    </cfRule>
    <cfRule type="expression" dxfId="967" priority="760">
      <formula>AND($L62="EM ATRASO",ISBLANK($M62)=TRUE())</formula>
    </cfRule>
    <cfRule type="expression" dxfId="966" priority="778">
      <formula>AND($L62="EM ATRASO",ISBLANK($M62)=TRUE())</formula>
    </cfRule>
    <cfRule type="expression" dxfId="965" priority="779">
      <formula>AND($L62="SIM",ISBLANK($M62)=TRUE())</formula>
    </cfRule>
    <cfRule type="expression" dxfId="964" priority="759">
      <formula>AND($L62="SIM",ISBLANK($M62)=TRUE())</formula>
    </cfRule>
    <cfRule type="expression" dxfId="963" priority="758">
      <formula>AND($L62="EM ATRASO",ISBLANK($M62)=TRUE())</formula>
    </cfRule>
    <cfRule type="expression" dxfId="962" priority="757">
      <formula>AND($L62="SIM",ISBLANK($M62)=TRUE())</formula>
    </cfRule>
    <cfRule type="expression" dxfId="961" priority="756">
      <formula>AND($L62="EM ATRASO",ISBLANK($M62)=TRUE())</formula>
    </cfRule>
    <cfRule type="expression" dxfId="960" priority="3434">
      <formula>AND($L62="SIM",ISBLANK($M62)=TRUE())</formula>
    </cfRule>
    <cfRule type="expression" dxfId="959" priority="755">
      <formula>AND($L62="SIM",ISBLANK($M62)=TRUE())</formula>
    </cfRule>
    <cfRule type="expression" dxfId="958" priority="3065">
      <formula>AND($L62="EM ATRASO",ISBLANK($M62)=TRUE())</formula>
    </cfRule>
    <cfRule type="expression" dxfId="957" priority="3050">
      <formula>AND($L62="SIM",ISBLANK($M62)=TRUE())</formula>
    </cfRule>
    <cfRule type="expression" dxfId="956" priority="3053">
      <formula>AND($L62="EM ATRASO",ISBLANK($M62)=TRUE())</formula>
    </cfRule>
    <cfRule type="expression" dxfId="955" priority="3054">
      <formula>AND($L62="SIM",ISBLANK($M62)=TRUE())</formula>
    </cfRule>
    <cfRule type="expression" dxfId="954" priority="3059">
      <formula>AND($L62="EM ATRASO",ISBLANK($M62)=TRUE())</formula>
    </cfRule>
    <cfRule type="expression" dxfId="953" priority="3060">
      <formula>AND($L62="SIM",ISBLANK($M62)=TRUE())</formula>
    </cfRule>
    <cfRule type="expression" dxfId="952" priority="3061">
      <formula>AND($L62="EM ATRASO",ISBLANK($M62)=TRUE())</formula>
    </cfRule>
    <cfRule type="expression" dxfId="951" priority="3062">
      <formula>AND($L62="SIM",ISBLANK($M62)=TRUE())</formula>
    </cfRule>
    <cfRule type="expression" dxfId="950" priority="3063">
      <formula>AND($L62="EM ATRASO",ISBLANK($M62)=TRUE())</formula>
    </cfRule>
    <cfRule type="expression" dxfId="949" priority="3064">
      <formula>AND($L62="SIM",ISBLANK($M62)=TRUE())</formula>
    </cfRule>
    <cfRule type="expression" dxfId="948" priority="754">
      <formula>AND($L62="EM ATRASO",ISBLANK($M62)=TRUE())</formula>
    </cfRule>
    <cfRule type="expression" dxfId="947" priority="3066">
      <formula>AND($L62="SIM",ISBLANK($M62)=TRUE())</formula>
    </cfRule>
    <cfRule type="expression" dxfId="946" priority="753">
      <formula>AND($L62="SIM",ISBLANK($M62)=TRUE())</formula>
    </cfRule>
    <cfRule type="expression" dxfId="945" priority="3433">
      <formula>AND($L62="EM ATRASO",ISBLANK($M62)=TRUE())</formula>
    </cfRule>
    <cfRule type="expression" dxfId="944" priority="752">
      <formula>AND($L62="EM ATRASO",ISBLANK($M62)=TRUE())</formula>
    </cfRule>
    <cfRule type="expression" dxfId="943" priority="742">
      <formula>AND($L62="EM ATRASO",ISBLANK($M62)=TRUE())</formula>
    </cfRule>
    <cfRule type="expression" dxfId="942" priority="750">
      <formula>AND($L62="EM ATRASO",ISBLANK($M62)=TRUE())</formula>
    </cfRule>
    <cfRule type="expression" dxfId="941" priority="749">
      <formula>AND($L62="SIM",ISBLANK($M62)=TRUE())</formula>
    </cfRule>
    <cfRule type="expression" dxfId="940" priority="748">
      <formula>AND($L62="EM ATRASO",ISBLANK($M62)=TRUE())</formula>
    </cfRule>
    <cfRule type="expression" dxfId="939" priority="747">
      <formula>AND($L62="SIM",ISBLANK($M62)=TRUE())</formula>
    </cfRule>
    <cfRule type="expression" dxfId="938" priority="746">
      <formula>AND($L62="EM ATRASO",ISBLANK($M62)=TRUE())</formula>
    </cfRule>
    <cfRule type="expression" dxfId="937" priority="745">
      <formula>AND($L62="SIM",ISBLANK($M62)=TRUE())</formula>
    </cfRule>
    <cfRule type="expression" dxfId="936" priority="744">
      <formula>AND($L62="EM ATRASO",ISBLANK($M62)=TRUE())</formula>
    </cfRule>
    <cfRule type="expression" dxfId="935" priority="743">
      <formula>AND($L62="SIM",ISBLANK($M62)=TRUE())</formula>
    </cfRule>
    <cfRule type="expression" dxfId="934" priority="777">
      <formula>AND($L62="SIM",ISBLANK($M62)=TRUE())</formula>
    </cfRule>
    <cfRule type="expression" dxfId="933" priority="776">
      <formula>AND($L62="EM ATRASO",ISBLANK($M62)=TRUE())</formula>
    </cfRule>
    <cfRule type="expression" dxfId="932" priority="775">
      <formula>AND($L62="SIM",ISBLANK($M62)=TRUE())</formula>
    </cfRule>
    <cfRule type="expression" dxfId="931" priority="774">
      <formula>AND($L62="EM ATRASO",ISBLANK($M62)=TRUE())</formula>
    </cfRule>
    <cfRule type="expression" dxfId="930" priority="773">
      <formula>AND($L62="SIM",ISBLANK($M62)=TRUE())</formula>
    </cfRule>
    <cfRule type="expression" dxfId="929" priority="772">
      <formula>AND($L62="EM ATRASO",ISBLANK($M62)=TRUE())</formula>
    </cfRule>
    <cfRule type="expression" dxfId="928" priority="771">
      <formula>AND($L62="SIM",ISBLANK($M62)=TRUE())</formula>
    </cfRule>
    <cfRule type="expression" dxfId="927" priority="770">
      <formula>AND($L62="EM ATRASO",ISBLANK($M62)=TRUE())</formula>
    </cfRule>
    <cfRule type="expression" dxfId="926" priority="765">
      <formula>AND($L62="SIM",ISBLANK($M62)=TRUE())</formula>
    </cfRule>
    <cfRule type="expression" dxfId="925" priority="764">
      <formula>AND($L62="EM ATRASO",ISBLANK($M62)=TRUE())</formula>
    </cfRule>
    <cfRule type="expression" dxfId="924" priority="761">
      <formula>AND($L62="SIM",ISBLANK($M62)=TRUE())</formula>
    </cfRule>
    <cfRule type="expression" dxfId="923" priority="751">
      <formula>AND($L62="SIM",ISBLANK($M62)=TRUE())</formula>
    </cfRule>
  </conditionalFormatting>
  <conditionalFormatting sqref="H63">
    <cfRule type="expression" dxfId="922" priority="1856">
      <formula>AND($L63="EM ATRASO",ISBLANK($M63)=TRUE())</formula>
    </cfRule>
    <cfRule type="expression" dxfId="921" priority="2848">
      <formula>AND($L63="SIM",ISBLANK($M63)=TRUE())</formula>
    </cfRule>
    <cfRule type="expression" dxfId="920" priority="2847">
      <formula>AND($L63="EM ATRASO",ISBLANK($M63)=TRUE())</formula>
    </cfRule>
    <cfRule type="expression" dxfId="919" priority="1864">
      <formula>AND($L63="EM ATRASO",ISBLANK($M63)=TRUE())</formula>
    </cfRule>
    <cfRule type="expression" dxfId="918" priority="1865">
      <formula>AND($L63="SIM",ISBLANK($M63)=TRUE())</formula>
    </cfRule>
    <cfRule type="expression" dxfId="917" priority="1866">
      <formula>AND($L63="EM ATRASO",ISBLANK($M63)=TRUE())</formula>
    </cfRule>
    <cfRule type="expression" dxfId="916" priority="1869">
      <formula>AND($L63="SIM",ISBLANK($M63)=TRUE())</formula>
    </cfRule>
    <cfRule type="expression" dxfId="915" priority="1867">
      <formula>AND($L63="SIM",ISBLANK($M63)=TRUE())</formula>
    </cfRule>
    <cfRule type="expression" dxfId="914" priority="1868">
      <formula>AND($L63="EM ATRASO",ISBLANK($M63)=TRUE())</formula>
    </cfRule>
    <cfRule type="expression" dxfId="913" priority="1857">
      <formula>AND($L63="SIM",ISBLANK($M63)=TRUE())</formula>
    </cfRule>
    <cfRule type="expression" dxfId="912" priority="1858">
      <formula>AND($L63="EM ATRASO",ISBLANK($M63)=TRUE())</formula>
    </cfRule>
    <cfRule type="expression" dxfId="911" priority="1859">
      <formula>AND($L63="SIM",ISBLANK($M63)=TRUE())</formula>
    </cfRule>
    <cfRule type="expression" dxfId="910" priority="1860">
      <formula>AND($L63="EM ATRASO",ISBLANK($M63)=TRUE())</formula>
    </cfRule>
    <cfRule type="expression" dxfId="909" priority="1861">
      <formula>AND($L63="SIM",ISBLANK($M63)=TRUE())</formula>
    </cfRule>
    <cfRule type="expression" dxfId="908" priority="1862">
      <formula>AND($L63="EM ATRASO",ISBLANK($M63)=TRUE())</formula>
    </cfRule>
    <cfRule type="expression" dxfId="907" priority="1863">
      <formula>AND($L63="SIM",ISBLANK($M63)=TRUE())</formula>
    </cfRule>
  </conditionalFormatting>
  <conditionalFormatting sqref="H64">
    <cfRule type="expression" dxfId="906" priority="2902">
      <formula>AND($L64="SIM",ISBLANK($M64)=TRUE())</formula>
    </cfRule>
    <cfRule type="expression" dxfId="905" priority="2901">
      <formula>AND($L64="EM ATRASO",ISBLANK($M64)=TRUE())</formula>
    </cfRule>
  </conditionalFormatting>
  <conditionalFormatting sqref="H65:H67">
    <cfRule type="expression" dxfId="904" priority="1">
      <formula>AND($L65="EM ATRASO",ISBLANK($M65)=TRUE())</formula>
    </cfRule>
    <cfRule type="expression" dxfId="903" priority="3">
      <formula>AND($L65="EM ATRASO",ISBLANK($M65)=TRUE())</formula>
    </cfRule>
    <cfRule type="expression" dxfId="902" priority="4">
      <formula>AND($L65="SIM",ISBLANK($M65)=TRUE())</formula>
    </cfRule>
    <cfRule type="expression" dxfId="901" priority="5">
      <formula>AND($L65="EM ATRASO",ISBLANK($M65)=TRUE())</formula>
    </cfRule>
    <cfRule type="expression" dxfId="900" priority="6">
      <formula>AND($L65="SIM",ISBLANK($M65)=TRUE())</formula>
    </cfRule>
    <cfRule type="expression" dxfId="899" priority="7">
      <formula>AND($L65="EM ATRASO",ISBLANK($M65)=TRUE())</formula>
    </cfRule>
    <cfRule type="expression" dxfId="898" priority="8">
      <formula>AND($L65="SIM",ISBLANK($M65)=TRUE())</formula>
    </cfRule>
    <cfRule type="expression" dxfId="897" priority="9">
      <formula>AND($L65="EM ATRASO",ISBLANK($M65)=TRUE())</formula>
    </cfRule>
    <cfRule type="expression" dxfId="896" priority="10">
      <formula>AND($L65="SIM",ISBLANK($M65)=TRUE())</formula>
    </cfRule>
    <cfRule type="expression" dxfId="895" priority="11">
      <formula>AND($L65="EM ATRASO",ISBLANK($M65)=TRUE())</formula>
    </cfRule>
    <cfRule type="expression" dxfId="894" priority="12">
      <formula>AND($L65="SIM",ISBLANK($M65)=TRUE())</formula>
    </cfRule>
    <cfRule type="expression" dxfId="893" priority="13">
      <formula>AND($L65="EM ATRASO",ISBLANK($M65)=TRUE())</formula>
    </cfRule>
    <cfRule type="expression" dxfId="892" priority="14">
      <formula>AND($L65="SIM",ISBLANK($M65)=TRUE())</formula>
    </cfRule>
    <cfRule type="expression" dxfId="891" priority="2">
      <formula>AND($L65="SIM",ISBLANK($M65)=TRUE())</formula>
    </cfRule>
  </conditionalFormatting>
  <conditionalFormatting sqref="H3:I3">
    <cfRule type="expression" dxfId="890" priority="701">
      <formula>AND($L3="SIM",ISBLANK($M3)=TRUE())</formula>
    </cfRule>
    <cfRule type="expression" dxfId="889" priority="616">
      <formula>AND($L3="EM ATRASO",ISBLANK($M3)=TRUE())</formula>
    </cfRule>
    <cfRule type="expression" dxfId="888" priority="617">
      <formula>AND($L3="SIM",ISBLANK($M3)=TRUE())</formula>
    </cfRule>
    <cfRule type="expression" dxfId="887" priority="620">
      <formula>AND($L3="EM ATRASO",ISBLANK($M3)=TRUE())</formula>
    </cfRule>
    <cfRule type="expression" dxfId="886" priority="621">
      <formula>AND($L3="SIM",ISBLANK($M3)=TRUE())</formula>
    </cfRule>
    <cfRule type="expression" dxfId="885" priority="624">
      <formula>AND($L3="EM ATRASO",ISBLANK($M3)=TRUE())</formula>
    </cfRule>
    <cfRule type="expression" dxfId="884" priority="625">
      <formula>AND($L3="SIM",ISBLANK($M3)=TRUE())</formula>
    </cfRule>
    <cfRule type="expression" dxfId="883" priority="628">
      <formula>AND($L3="EM ATRASO",ISBLANK($M3)=TRUE())</formula>
    </cfRule>
    <cfRule type="expression" dxfId="882" priority="629">
      <formula>AND($L3="SIM",ISBLANK($M3)=TRUE())</formula>
    </cfRule>
    <cfRule type="expression" dxfId="881" priority="632">
      <formula>AND($L3="EM ATRASO",ISBLANK($M3)=TRUE())</formula>
    </cfRule>
    <cfRule type="expression" dxfId="880" priority="633">
      <formula>AND($L3="SIM",ISBLANK($M3)=TRUE())</formula>
    </cfRule>
    <cfRule type="expression" dxfId="879" priority="636">
      <formula>AND($L3="EM ATRASO",ISBLANK($M3)=TRUE())</formula>
    </cfRule>
    <cfRule type="expression" dxfId="878" priority="637">
      <formula>AND($L3="SIM",ISBLANK($M3)=TRUE())</formula>
    </cfRule>
    <cfRule type="expression" dxfId="877" priority="664">
      <formula>AND($L3="EM ATRASO",ISBLANK($M3)=TRUE())</formula>
    </cfRule>
    <cfRule type="expression" dxfId="876" priority="665">
      <formula>AND($L3="SIM",ISBLANK($M3)=TRUE())</formula>
    </cfRule>
    <cfRule type="expression" dxfId="875" priority="668">
      <formula>AND($L3="EM ATRASO",ISBLANK($M3)=TRUE())</formula>
    </cfRule>
    <cfRule type="expression" dxfId="874" priority="669">
      <formula>AND($L3="SIM",ISBLANK($M3)=TRUE())</formula>
    </cfRule>
    <cfRule type="expression" dxfId="873" priority="672">
      <formula>AND($L3="EM ATRASO",ISBLANK($M3)=TRUE())</formula>
    </cfRule>
    <cfRule type="expression" dxfId="872" priority="673">
      <formula>AND($L3="SIM",ISBLANK($M3)=TRUE())</formula>
    </cfRule>
    <cfRule type="expression" dxfId="871" priority="676">
      <formula>AND($L3="EM ATRASO",ISBLANK($M3)=TRUE())</formula>
    </cfRule>
    <cfRule type="expression" dxfId="870" priority="677">
      <formula>AND($L3="SIM",ISBLANK($M3)=TRUE())</formula>
    </cfRule>
    <cfRule type="expression" dxfId="869" priority="680">
      <formula>AND($L3="EM ATRASO",ISBLANK($M3)=TRUE())</formula>
    </cfRule>
    <cfRule type="expression" dxfId="868" priority="681">
      <formula>AND($L3="SIM",ISBLANK($M3)=TRUE())</formula>
    </cfRule>
    <cfRule type="expression" dxfId="867" priority="694">
      <formula>AND($L3="EM ATRASO",ISBLANK($M3)=TRUE())</formula>
    </cfRule>
    <cfRule type="expression" dxfId="866" priority="695">
      <formula>AND($L3="SIM",ISBLANK($M3)=TRUE())</formula>
    </cfRule>
    <cfRule type="expression" dxfId="865" priority="700">
      <formula>AND($L3="EM ATRASO",ISBLANK($M3)=TRUE())</formula>
    </cfRule>
  </conditionalFormatting>
  <conditionalFormatting sqref="H4:I4">
    <cfRule type="expression" dxfId="864" priority="1671">
      <formula>AND($L4="SIM",ISBLANK($M4)=TRUE())</formula>
    </cfRule>
    <cfRule type="expression" dxfId="863" priority="1670">
      <formula>AND($L4="EM ATRASO",ISBLANK($M4)=TRUE())</formula>
    </cfRule>
    <cfRule type="expression" dxfId="862" priority="1667">
      <formula>AND($L4="SIM",ISBLANK($M4)=TRUE())</formula>
    </cfRule>
    <cfRule type="expression" dxfId="861" priority="1666">
      <formula>AND($L4="EM ATRASO",ISBLANK($M4)=TRUE())</formula>
    </cfRule>
    <cfRule type="expression" dxfId="860" priority="1663">
      <formula>AND($L4="SIM",ISBLANK($M4)=TRUE())</formula>
    </cfRule>
    <cfRule type="expression" dxfId="859" priority="1662">
      <formula>AND($L4="EM ATRASO",ISBLANK($M4)=TRUE())</formula>
    </cfRule>
    <cfRule type="expression" dxfId="858" priority="1661">
      <formula>AND($L4="SIM",ISBLANK($M4)=TRUE())</formula>
    </cfRule>
    <cfRule type="expression" dxfId="857" priority="1660">
      <formula>AND($L4="EM ATRASO",ISBLANK($M4)=TRUE())</formula>
    </cfRule>
    <cfRule type="expression" dxfId="856" priority="1657">
      <formula>AND($L4="SIM",ISBLANK($M4)=TRUE())</formula>
    </cfRule>
    <cfRule type="expression" dxfId="855" priority="1653">
      <formula>AND($L4="SIM",ISBLANK($M4)=TRUE())</formula>
    </cfRule>
    <cfRule type="expression" dxfId="854" priority="1648">
      <formula>AND($L4="EM ATRASO",ISBLANK($M4)=TRUE())</formula>
    </cfRule>
    <cfRule type="expression" dxfId="853" priority="1649">
      <formula>AND($L4="SIM",ISBLANK($M4)=TRUE())</formula>
    </cfRule>
    <cfRule type="expression" dxfId="852" priority="1652">
      <formula>AND($L4="EM ATRASO",ISBLANK($M4)=TRUE())</formula>
    </cfRule>
    <cfRule type="expression" dxfId="851" priority="1656">
      <formula>AND($L4="EM ATRASO",ISBLANK($M4)=TRUE())</formula>
    </cfRule>
  </conditionalFormatting>
  <conditionalFormatting sqref="H4:I5">
    <cfRule type="expression" dxfId="850" priority="1529">
      <formula>AND($L4="SIM",ISBLANK($M4)=TRUE())</formula>
    </cfRule>
  </conditionalFormatting>
  <conditionalFormatting sqref="H4:I6">
    <cfRule type="expression" dxfId="849" priority="1528">
      <formula>AND($L4="EM ATRASO",ISBLANK($M4)=TRUE())</formula>
    </cfRule>
  </conditionalFormatting>
  <conditionalFormatting sqref="H5:I5">
    <cfRule type="expression" dxfId="848" priority="1521">
      <formula>AND($L5="SIM",ISBLANK($M5)=TRUE())</formula>
    </cfRule>
    <cfRule type="expression" dxfId="847" priority="1518">
      <formula>AND($L5="EM ATRASO",ISBLANK($M5)=TRUE())</formula>
    </cfRule>
    <cfRule type="expression" dxfId="846" priority="1515">
      <formula>AND($L5="SIM",ISBLANK($M5)=TRUE())</formula>
    </cfRule>
    <cfRule type="expression" dxfId="845" priority="1514">
      <formula>AND($L5="EM ATRASO",ISBLANK($M5)=TRUE())</formula>
    </cfRule>
    <cfRule type="expression" dxfId="844" priority="1511">
      <formula>AND($L5="SIM",ISBLANK($M5)=TRUE())</formula>
    </cfRule>
    <cfRule type="expression" dxfId="843" priority="1510">
      <formula>AND($L5="EM ATRASO",ISBLANK($M5)=TRUE())</formula>
    </cfRule>
    <cfRule type="expression" dxfId="842" priority="1507">
      <formula>AND($L5="SIM",ISBLANK($M5)=TRUE())</formula>
    </cfRule>
    <cfRule type="expression" dxfId="841" priority="1506">
      <formula>AND($L5="EM ATRASO",ISBLANK($M5)=TRUE())</formula>
    </cfRule>
    <cfRule type="expression" dxfId="840" priority="1503">
      <formula>AND($L5="SIM",ISBLANK($M5)=TRUE())</formula>
    </cfRule>
    <cfRule type="expression" dxfId="839" priority="1502">
      <formula>AND($L5="EM ATRASO",ISBLANK($M5)=TRUE())</formula>
    </cfRule>
    <cfRule type="expression" dxfId="838" priority="1524">
      <formula>AND($L5="EM ATRASO",ISBLANK($M5)=TRUE())</formula>
    </cfRule>
    <cfRule type="expression" dxfId="837" priority="1525">
      <formula>AND($L5="SIM",ISBLANK($M5)=TRUE())</formula>
    </cfRule>
    <cfRule type="expression" dxfId="836" priority="1519">
      <formula>AND($L5="SIM",ISBLANK($M5)=TRUE())</formula>
    </cfRule>
    <cfRule type="expression" dxfId="835" priority="1520">
      <formula>AND($L5="EM ATRASO",ISBLANK($M5)=TRUE())</formula>
    </cfRule>
  </conditionalFormatting>
  <conditionalFormatting sqref="H6:I6">
    <cfRule type="expression" dxfId="834" priority="1638">
      <formula>AND($L6="EM ATRASO",ISBLANK($M6)=TRUE())</formula>
    </cfRule>
    <cfRule type="expression" dxfId="833" priority="1635">
      <formula>AND($L6="SIM",ISBLANK($M6)=TRUE())</formula>
    </cfRule>
    <cfRule type="expression" dxfId="832" priority="1634">
      <formula>AND($L6="EM ATRASO",ISBLANK($M6)=TRUE())</formula>
    </cfRule>
    <cfRule type="expression" dxfId="831" priority="1633">
      <formula>AND($L6="SIM",ISBLANK($M6)=TRUE())</formula>
    </cfRule>
    <cfRule type="expression" dxfId="830" priority="1632">
      <formula>AND($L6="EM ATRASO",ISBLANK($M6)=TRUE())</formula>
    </cfRule>
    <cfRule type="expression" dxfId="829" priority="1628">
      <formula>AND($L6="EM ATRASO",ISBLANK($M6)=TRUE())</formula>
    </cfRule>
    <cfRule type="expression" dxfId="828" priority="1625">
      <formula>AND($L6="SIM",ISBLANK($M6)=TRUE())</formula>
    </cfRule>
    <cfRule type="expression" dxfId="827" priority="1624">
      <formula>AND($L6="EM ATRASO",ISBLANK($M6)=TRUE())</formula>
    </cfRule>
    <cfRule type="expression" dxfId="826" priority="1621">
      <formula>AND($L6="SIM",ISBLANK($M6)=TRUE())</formula>
    </cfRule>
    <cfRule type="expression" dxfId="825" priority="1629">
      <formula>AND($L6="SIM",ISBLANK($M6)=TRUE())</formula>
    </cfRule>
    <cfRule type="expression" dxfId="824" priority="1620">
      <formula>AND($L6="EM ATRASO",ISBLANK($M6)=TRUE())</formula>
    </cfRule>
    <cfRule type="expression" dxfId="823" priority="1643">
      <formula>AND($L6="SIM",ISBLANK($M6)=TRUE())</formula>
    </cfRule>
    <cfRule type="expression" dxfId="822" priority="1642">
      <formula>AND($L6="EM ATRASO",ISBLANK($M6)=TRUE())</formula>
    </cfRule>
    <cfRule type="expression" dxfId="821" priority="1639">
      <formula>AND($L6="SIM",ISBLANK($M6)=TRUE())</formula>
    </cfRule>
  </conditionalFormatting>
  <conditionalFormatting sqref="H7:I7">
    <cfRule type="expression" dxfId="820" priority="561">
      <formula>AND($L7="SIM",ISBLANK($M7)=TRUE())</formula>
    </cfRule>
    <cfRule type="expression" dxfId="819" priority="560">
      <formula>AND($L7="EM ATRASO",ISBLANK($M7)=TRUE())</formula>
    </cfRule>
  </conditionalFormatting>
  <conditionalFormatting sqref="H8:I8">
    <cfRule type="expression" dxfId="818" priority="504">
      <formula>AND($L8="EM ATRASO",ISBLANK($M8)=TRUE())</formula>
    </cfRule>
    <cfRule type="expression" dxfId="817" priority="482">
      <formula>AND($L8="SIM",ISBLANK($M8)=TRUE())</formula>
    </cfRule>
    <cfRule type="expression" dxfId="816" priority="483">
      <formula>AND($L8="EM ATRASO",ISBLANK($M8)=TRUE())</formula>
    </cfRule>
    <cfRule type="expression" dxfId="815" priority="484">
      <formula>AND($L8="SIM",ISBLANK($M8)=TRUE())</formula>
    </cfRule>
    <cfRule type="expression" dxfId="814" priority="481">
      <formula>AND($L8="EM ATRASO",ISBLANK($M8)=TRUE())</formula>
    </cfRule>
    <cfRule type="expression" dxfId="813" priority="485">
      <formula>AND($L8="EM ATRASO",ISBLANK($M8)=TRUE())</formula>
    </cfRule>
    <cfRule type="expression" dxfId="812" priority="486">
      <formula>AND($L8="SIM",ISBLANK($M8)=TRUE())</formula>
    </cfRule>
    <cfRule type="expression" dxfId="811" priority="505">
      <formula>AND($L8="SIM",ISBLANK($M8)=TRUE())</formula>
    </cfRule>
    <cfRule type="expression" dxfId="810" priority="508">
      <formula>AND($L8="EM ATRASO",ISBLANK($M8)=TRUE())</formula>
    </cfRule>
    <cfRule type="expression" dxfId="809" priority="512">
      <formula>AND($L8="EM ATRASO",ISBLANK($M8)=TRUE())</formula>
    </cfRule>
    <cfRule type="expression" dxfId="808" priority="509">
      <formula>AND($L8="SIM",ISBLANK($M8)=TRUE())</formula>
    </cfRule>
    <cfRule type="expression" dxfId="807" priority="513">
      <formula>AND($L8="SIM",ISBLANK($M8)=TRUE())</formula>
    </cfRule>
    <cfRule type="expression" dxfId="806" priority="516">
      <formula>AND($L8="EM ATRASO",ISBLANK($M8)=TRUE())</formula>
    </cfRule>
    <cfRule type="expression" dxfId="805" priority="517">
      <formula>AND($L8="SIM",ISBLANK($M8)=TRUE())</formula>
    </cfRule>
    <cfRule type="expression" dxfId="804" priority="520">
      <formula>AND($L8="EM ATRASO",ISBLANK($M8)=TRUE())</formula>
    </cfRule>
    <cfRule type="expression" dxfId="803" priority="521">
      <formula>AND($L8="SIM",ISBLANK($M8)=TRUE())</formula>
    </cfRule>
    <cfRule type="expression" dxfId="802" priority="522">
      <formula>AND($L8="EM ATRASO",ISBLANK($M8)=TRUE())</formula>
    </cfRule>
    <cfRule type="expression" dxfId="801" priority="523">
      <formula>AND($L8="SIM",ISBLANK($M8)=TRUE())</formula>
    </cfRule>
  </conditionalFormatting>
  <conditionalFormatting sqref="H10:I10 H11">
    <cfRule type="expression" dxfId="800" priority="1463">
      <formula>AND($L10="SIM",ISBLANK($M10)=TRUE())</formula>
    </cfRule>
    <cfRule type="expression" dxfId="799" priority="1458">
      <formula>AND($L10="EM ATRASO",ISBLANK($M10)=TRUE())</formula>
    </cfRule>
    <cfRule type="expression" dxfId="798" priority="1459">
      <formula>AND($L10="SIM",ISBLANK($M10)=TRUE())</formula>
    </cfRule>
    <cfRule type="expression" dxfId="797" priority="1462">
      <formula>AND($L10="EM ATRASO",ISBLANK($M10)=TRUE())</formula>
    </cfRule>
  </conditionalFormatting>
  <conditionalFormatting sqref="H13:I16">
    <cfRule type="expression" dxfId="796" priority="3245">
      <formula>AND($L13="EM ATRASO",ISBLANK($M13)=TRUE())</formula>
    </cfRule>
    <cfRule type="expression" dxfId="795" priority="3246">
      <formula>AND($L13="SIM",ISBLANK($M13)=TRUE())</formula>
    </cfRule>
  </conditionalFormatting>
  <conditionalFormatting sqref="H15:I16">
    <cfRule type="expression" dxfId="794" priority="3241">
      <formula>AND($L15="EM ATRASO",ISBLANK($M15)=TRUE())</formula>
    </cfRule>
    <cfRule type="expression" dxfId="793" priority="3242">
      <formula>AND($L15="SIM",ISBLANK($M15)=TRUE())</formula>
    </cfRule>
  </conditionalFormatting>
  <conditionalFormatting sqref="H15:I18 H21:I21 I26">
    <cfRule type="expression" dxfId="792" priority="3362">
      <formula>AND($L15="SIM",ISBLANK($M15)=TRUE())</formula>
    </cfRule>
    <cfRule type="expression" dxfId="791" priority="3361">
      <formula>AND($L15="EM ATRASO",ISBLANK($M15)=TRUE())</formula>
    </cfRule>
  </conditionalFormatting>
  <conditionalFormatting sqref="H17:I17">
    <cfRule type="expression" dxfId="790" priority="3235">
      <formula>AND($L17="EM ATRASO",ISBLANK($M17)=TRUE())</formula>
    </cfRule>
    <cfRule type="expression" dxfId="789" priority="3236">
      <formula>AND($L17="SIM",ISBLANK($M17)=TRUE())</formula>
    </cfRule>
  </conditionalFormatting>
  <conditionalFormatting sqref="H18:I18">
    <cfRule type="expression" dxfId="788" priority="3225">
      <formula>AND($L18="EM ATRASO",ISBLANK($M18)=TRUE())</formula>
    </cfRule>
    <cfRule type="expression" dxfId="787" priority="3226">
      <formula>AND($L18="SIM",ISBLANK($M18)=TRUE())</formula>
    </cfRule>
  </conditionalFormatting>
  <conditionalFormatting sqref="H20:I20">
    <cfRule type="expression" dxfId="786" priority="402">
      <formula>AND($L20="SIM",ISBLANK($M20)=TRUE())</formula>
    </cfRule>
    <cfRule type="expression" dxfId="785" priority="401">
      <formula>AND($L20="EM ATRASO",ISBLANK($M20)=TRUE())</formula>
    </cfRule>
  </conditionalFormatting>
  <conditionalFormatting sqref="H21:I21">
    <cfRule type="expression" dxfId="784" priority="1402">
      <formula>AND($L21="EM ATRASO",ISBLANK($M21)=TRUE())</formula>
    </cfRule>
    <cfRule type="expression" dxfId="783" priority="1403">
      <formula>AND($L21="SIM",ISBLANK($M21)=TRUE())</formula>
    </cfRule>
  </conditionalFormatting>
  <conditionalFormatting sqref="H29:I29">
    <cfRule type="expression" dxfId="782" priority="1149">
      <formula>AND($L29="SIM",ISBLANK($M29)=TRUE())</formula>
    </cfRule>
    <cfRule type="expression" dxfId="781" priority="1161">
      <formula>AND($L29="SIM",ISBLANK($M29)=TRUE())</formula>
    </cfRule>
    <cfRule type="expression" dxfId="780" priority="1156">
      <formula>AND($L29="EM ATRASO",ISBLANK($M29)=TRUE())</formula>
    </cfRule>
    <cfRule type="expression" dxfId="779" priority="1157">
      <formula>AND($L29="SIM",ISBLANK($M29)=TRUE())</formula>
    </cfRule>
    <cfRule type="expression" dxfId="778" priority="1171">
      <formula>AND($L29="SIM",ISBLANK($M29)=TRUE())</formula>
    </cfRule>
    <cfRule type="expression" dxfId="777" priority="1160">
      <formula>AND($L29="EM ATRASO",ISBLANK($M29)=TRUE())</formula>
    </cfRule>
    <cfRule type="expression" dxfId="776" priority="1163">
      <formula>AND($L29="SIM",ISBLANK($M29)=TRUE())</formula>
    </cfRule>
    <cfRule type="expression" dxfId="775" priority="1170">
      <formula>AND($L29="EM ATRASO",ISBLANK($M29)=TRUE())</formula>
    </cfRule>
    <cfRule type="expression" dxfId="774" priority="1144">
      <formula>AND($L29="EM ATRASO",ISBLANK($M29)=TRUE())</formula>
    </cfRule>
    <cfRule type="expression" dxfId="773" priority="1145">
      <formula>AND($L29="SIM",ISBLANK($M29)=TRUE())</formula>
    </cfRule>
    <cfRule type="expression" dxfId="772" priority="1162">
      <formula>AND($L29="EM ATRASO",ISBLANK($M29)=TRUE())</formula>
    </cfRule>
    <cfRule type="expression" dxfId="771" priority="1148">
      <formula>AND($L29="EM ATRASO",ISBLANK($M29)=TRUE())</formula>
    </cfRule>
    <cfRule type="expression" dxfId="770" priority="1152">
      <formula>AND($L29="EM ATRASO",ISBLANK($M29)=TRUE())</formula>
    </cfRule>
    <cfRule type="expression" dxfId="769" priority="1153">
      <formula>AND($L29="SIM",ISBLANK($M29)=TRUE())</formula>
    </cfRule>
  </conditionalFormatting>
  <conditionalFormatting sqref="H31:I31">
    <cfRule type="expression" dxfId="768" priority="2467">
      <formula>AND($L31="EM ATRASO",ISBLANK($M31)=TRUE())</formula>
    </cfRule>
    <cfRule type="expression" dxfId="767" priority="2464">
      <formula>AND($L31="SIM",ISBLANK($M31)=TRUE())</formula>
    </cfRule>
    <cfRule type="expression" dxfId="766" priority="2463">
      <formula>AND($L31="EM ATRASO",ISBLANK($M31)=TRUE())</formula>
    </cfRule>
    <cfRule type="expression" dxfId="765" priority="2460">
      <formula>AND($L31="SIM",ISBLANK($M31)=TRUE())</formula>
    </cfRule>
    <cfRule type="expression" dxfId="764" priority="2459">
      <formula>AND($L31="EM ATRASO",ISBLANK($M31)=TRUE())</formula>
    </cfRule>
    <cfRule type="expression" dxfId="763" priority="2472">
      <formula>AND($L31="SIM",ISBLANK($M31)=TRUE())</formula>
    </cfRule>
    <cfRule type="expression" dxfId="762" priority="2473">
      <formula>AND($L31="EM ATRASO",ISBLANK($M31)=TRUE())</formula>
    </cfRule>
    <cfRule type="expression" dxfId="761" priority="2474">
      <formula>AND($L31="SIM",ISBLANK($M31)=TRUE())</formula>
    </cfRule>
    <cfRule type="expression" dxfId="760" priority="2471">
      <formula>AND($L31="EM ATRASO",ISBLANK($M31)=TRUE())</formula>
    </cfRule>
    <cfRule type="expression" dxfId="759" priority="2468">
      <formula>AND($L31="SIM",ISBLANK($M31)=TRUE())</formula>
    </cfRule>
  </conditionalFormatting>
  <conditionalFormatting sqref="H31:I32">
    <cfRule type="expression" dxfId="758" priority="202">
      <formula>AND($L31="SIM",ISBLANK($M31)=TRUE())</formula>
    </cfRule>
    <cfRule type="expression" dxfId="757" priority="201">
      <formula>AND($L31="EM ATRASO",ISBLANK($M31)=TRUE())</formula>
    </cfRule>
  </conditionalFormatting>
  <conditionalFormatting sqref="H37:I37 H38">
    <cfRule type="expression" dxfId="756" priority="1009">
      <formula>AND($L37="SIM",ISBLANK($M37)=TRUE())</formula>
    </cfRule>
    <cfRule type="expression" dxfId="755" priority="1008">
      <formula>AND($L37="EM ATRASO",ISBLANK($M37)=TRUE())</formula>
    </cfRule>
    <cfRule type="expression" dxfId="754" priority="995">
      <formula>AND($L37="SIM",ISBLANK($M37)=TRUE())</formula>
    </cfRule>
    <cfRule type="expression" dxfId="753" priority="998">
      <formula>AND($L37="EM ATRASO",ISBLANK($M37)=TRUE())</formula>
    </cfRule>
    <cfRule type="expression" dxfId="752" priority="999">
      <formula>AND($L37="SIM",ISBLANK($M37)=TRUE())</formula>
    </cfRule>
    <cfRule type="expression" dxfId="751" priority="994">
      <formula>AND($L37="EM ATRASO",ISBLANK($M37)=TRUE())</formula>
    </cfRule>
  </conditionalFormatting>
  <conditionalFormatting sqref="H41:I41">
    <cfRule type="expression" dxfId="750" priority="100">
      <formula>AND($L41="SIM",ISBLANK($M41)=TRUE())</formula>
    </cfRule>
    <cfRule type="expression" dxfId="749" priority="99">
      <formula>AND($L41="EM ATRASO",ISBLANK($M41)=TRUE())</formula>
    </cfRule>
  </conditionalFormatting>
  <conditionalFormatting sqref="H45:I45">
    <cfRule type="expression" dxfId="748" priority="65">
      <formula>AND($L45="EM ATRASO",ISBLANK($M45)=TRUE())</formula>
    </cfRule>
    <cfRule type="expression" dxfId="747" priority="66">
      <formula>AND($L45="SIM",ISBLANK($M45)=TRUE())</formula>
    </cfRule>
  </conditionalFormatting>
  <conditionalFormatting sqref="H52:I53">
    <cfRule type="expression" dxfId="746" priority="1996">
      <formula>AND($L52="EM ATRASO",ISBLANK($M52)=TRUE())</formula>
    </cfRule>
    <cfRule type="expression" dxfId="745" priority="1994">
      <formula>AND($L52="EM ATRASO",ISBLANK($M52)=TRUE())</formula>
    </cfRule>
    <cfRule type="expression" dxfId="744" priority="1991">
      <formula>AND($L52="SIM",ISBLANK($M52)=TRUE())</formula>
    </cfRule>
    <cfRule type="expression" dxfId="743" priority="1995">
      <formula>AND($L52="SIM",ISBLANK($M52)=TRUE())</formula>
    </cfRule>
    <cfRule type="expression" dxfId="742" priority="1986">
      <formula>AND($L52="EM ATRASO",ISBLANK($M52)=TRUE())</formula>
    </cfRule>
    <cfRule type="expression" dxfId="741" priority="1983">
      <formula>AND($L52="SIM",ISBLANK($M52)=TRUE())</formula>
    </cfRule>
    <cfRule type="expression" dxfId="740" priority="1990">
      <formula>AND($L52="EM ATRASO",ISBLANK($M52)=TRUE())</formula>
    </cfRule>
    <cfRule type="expression" dxfId="739" priority="1987">
      <formula>AND($L52="SIM",ISBLANK($M52)=TRUE())</formula>
    </cfRule>
    <cfRule type="expression" dxfId="738" priority="1997">
      <formula>AND($L52="SIM",ISBLANK($M52)=TRUE())</formula>
    </cfRule>
    <cfRule type="expression" dxfId="737" priority="2004">
      <formula>AND($L52="EM ATRASO",ISBLANK($M52)=TRUE())</formula>
    </cfRule>
    <cfRule type="expression" dxfId="736" priority="1982">
      <formula>AND($L52="EM ATRASO",ISBLANK($M52)=TRUE())</formula>
    </cfRule>
    <cfRule type="expression" dxfId="735" priority="2005">
      <formula>AND($L52="SIM",ISBLANK($M52)=TRUE())</formula>
    </cfRule>
  </conditionalFormatting>
  <conditionalFormatting sqref="H52:I54 H55">
    <cfRule type="expression" dxfId="734" priority="1961">
      <formula>AND($L52="SIM",ISBLANK($M52)=TRUE())</formula>
    </cfRule>
    <cfRule type="expression" dxfId="733" priority="1960">
      <formula>AND($L52="EM ATRASO",ISBLANK($M52)=TRUE())</formula>
    </cfRule>
  </conditionalFormatting>
  <conditionalFormatting sqref="H54:I54 H55">
    <cfRule type="expression" dxfId="732" priority="1951">
      <formula>AND($L54="SIM",ISBLANK($M54)=TRUE())</formula>
    </cfRule>
    <cfRule type="expression" dxfId="731" priority="1950">
      <formula>AND($L54="EM ATRASO",ISBLANK($M54)=TRUE())</formula>
    </cfRule>
    <cfRule type="expression" dxfId="730" priority="1947">
      <formula>AND($L54="SIM",ISBLANK($M54)=TRUE())</formula>
    </cfRule>
    <cfRule type="expression" dxfId="729" priority="1946">
      <formula>AND($L54="EM ATRASO",ISBLANK($M54)=TRUE())</formula>
    </cfRule>
  </conditionalFormatting>
  <conditionalFormatting sqref="H57:I57 H58:H63">
    <cfRule type="expression" dxfId="728" priority="1928">
      <formula>AND($L57="EM ATRASO",ISBLANK($M57)=TRUE())</formula>
    </cfRule>
    <cfRule type="expression" dxfId="727" priority="1932">
      <formula>AND($L57="EM ATRASO",ISBLANK($M57)=TRUE())</formula>
    </cfRule>
    <cfRule type="expression" dxfId="726" priority="1933">
      <formula>AND($L57="SIM",ISBLANK($M57)=TRUE())</formula>
    </cfRule>
    <cfRule type="expression" dxfId="725" priority="1929">
      <formula>AND($L57="SIM",ISBLANK($M57)=TRUE())</formula>
    </cfRule>
  </conditionalFormatting>
  <conditionalFormatting sqref="H63:I63">
    <cfRule type="expression" dxfId="724" priority="2845">
      <formula>AND($L63="EM ATRASO",ISBLANK($M63)=TRUE())</formula>
    </cfRule>
    <cfRule type="expression" dxfId="723" priority="2842">
      <formula>AND($L63="SIM",ISBLANK($M63)=TRUE())</formula>
    </cfRule>
    <cfRule type="expression" dxfId="722" priority="2837">
      <formula>AND($L63="EM ATRASO",ISBLANK($M63)=TRUE())</formula>
    </cfRule>
    <cfRule type="expression" dxfId="721" priority="3304">
      <formula>AND($L63="SIM",ISBLANK($M63)=TRUE())</formula>
    </cfRule>
    <cfRule type="expression" dxfId="720" priority="2841">
      <formula>AND($L63="EM ATRASO",ISBLANK($M63)=TRUE())</formula>
    </cfRule>
    <cfRule type="expression" dxfId="719" priority="2838">
      <formula>AND($L63="SIM",ISBLANK($M63)=TRUE())</formula>
    </cfRule>
    <cfRule type="expression" dxfId="718" priority="2851">
      <formula>AND($L63="EM ATRASO",ISBLANK($M63)=TRUE())</formula>
    </cfRule>
    <cfRule type="expression" dxfId="717" priority="2852">
      <formula>AND($L63="SIM",ISBLANK($M63)=TRUE())</formula>
    </cfRule>
    <cfRule type="expression" dxfId="716" priority="3303">
      <formula>AND($L63="EM ATRASO",ISBLANK($M63)=TRUE())</formula>
    </cfRule>
    <cfRule type="expression" dxfId="715" priority="2846">
      <formula>AND($L63="SIM",ISBLANK($M63)=TRUE())</formula>
    </cfRule>
    <cfRule type="expression" dxfId="714" priority="2849">
      <formula>AND($L63="EM ATRASO",ISBLANK($M63)=TRUE())</formula>
    </cfRule>
    <cfRule type="expression" dxfId="713" priority="2850">
      <formula>AND($L63="SIM",ISBLANK($M63)=TRUE())</formula>
    </cfRule>
  </conditionalFormatting>
  <conditionalFormatting sqref="H63:I64 I65:I66">
    <cfRule type="expression" dxfId="712" priority="2021">
      <formula>AND($L63="SIM",ISBLANK($M63)=TRUE())</formula>
    </cfRule>
    <cfRule type="expression" dxfId="711" priority="2020">
      <formula>AND($L63="EM ATRASO",ISBLANK($M63)=TRUE())</formula>
    </cfRule>
  </conditionalFormatting>
  <conditionalFormatting sqref="H63:I64">
    <cfRule type="expression" dxfId="710" priority="2856">
      <formula>AND($L63="SIM",ISBLANK($M63)=TRUE())</formula>
    </cfRule>
    <cfRule type="expression" dxfId="709" priority="2855">
      <formula>AND($L63="EM ATRASO",ISBLANK($M63)=TRUE())</formula>
    </cfRule>
  </conditionalFormatting>
  <conditionalFormatting sqref="H64:I64 I65:I66">
    <cfRule type="expression" dxfId="708" priority="2019">
      <formula>AND($L64="SIM",ISBLANK($M64)=TRUE())</formula>
    </cfRule>
    <cfRule type="expression" dxfId="707" priority="2018">
      <formula>AND($L64="EM ATRASO",ISBLANK($M64)=TRUE())</formula>
    </cfRule>
    <cfRule type="expression" dxfId="706" priority="2017">
      <formula>AND($L64="SIM",ISBLANK($M64)=TRUE())</formula>
    </cfRule>
    <cfRule type="expression" dxfId="705" priority="2016">
      <formula>AND($L64="EM ATRASO",ISBLANK($M64)=TRUE())</formula>
    </cfRule>
  </conditionalFormatting>
  <conditionalFormatting sqref="H64:I64">
    <cfRule type="expression" dxfId="704" priority="2892">
      <formula>AND($L64="SIM",ISBLANK($M64)=TRUE())</formula>
    </cfRule>
    <cfRule type="expression" dxfId="703" priority="2895">
      <formula>AND($L64="EM ATRASO",ISBLANK($M64)=TRUE())</formula>
    </cfRule>
    <cfRule type="expression" dxfId="702" priority="2899">
      <formula>AND($L64="EM ATRASO",ISBLANK($M64)=TRUE())</formula>
    </cfRule>
    <cfRule type="expression" dxfId="701" priority="2900">
      <formula>AND($L64="SIM",ISBLANK($M64)=TRUE())</formula>
    </cfRule>
    <cfRule type="expression" dxfId="700" priority="2903">
      <formula>AND($L64="EM ATRASO",ISBLANK($M64)=TRUE())</formula>
    </cfRule>
    <cfRule type="expression" dxfId="699" priority="2904">
      <formula>AND($L64="SIM",ISBLANK($M64)=TRUE())</formula>
    </cfRule>
    <cfRule type="expression" dxfId="698" priority="2896">
      <formula>AND($L64="SIM",ISBLANK($M64)=TRUE())</formula>
    </cfRule>
    <cfRule type="expression" dxfId="697" priority="2891">
      <formula>AND($L64="EM ATRASO",ISBLANK($M64)=TRUE())</formula>
    </cfRule>
  </conditionalFormatting>
  <conditionalFormatting sqref="H31:N31">
    <cfRule type="expression" dxfId="696" priority="2481">
      <formula>AND($L31="EM ATRASO",ISBLANK($M31)=TRUE())</formula>
    </cfRule>
    <cfRule type="expression" dxfId="695" priority="2482">
      <formula>AND($L31="SIM",ISBLANK($M31)=TRUE())</formula>
    </cfRule>
  </conditionalFormatting>
  <conditionalFormatting sqref="I6:I7">
    <cfRule type="expression" dxfId="694" priority="1615">
      <formula>AND($L6="SIM",ISBLANK($M6)=TRUE())</formula>
    </cfRule>
  </conditionalFormatting>
  <conditionalFormatting sqref="I7">
    <cfRule type="expression" dxfId="693" priority="1607">
      <formula>AND($L7="SIM",ISBLANK($M7)=TRUE())</formula>
    </cfRule>
    <cfRule type="expression" dxfId="692" priority="1613">
      <formula>AND($L7="SIM",ISBLANK($M7)=TRUE())</formula>
    </cfRule>
    <cfRule type="expression" dxfId="691" priority="1614">
      <formula>AND($L7="EM ATRASO",ISBLANK($M7)=TRUE())</formula>
    </cfRule>
    <cfRule type="expression" dxfId="690" priority="1596">
      <formula>AND($L7="EM ATRASO",ISBLANK($M7)=TRUE())</formula>
    </cfRule>
    <cfRule type="expression" dxfId="689" priority="1601">
      <formula>AND($L7="SIM",ISBLANK($M7)=TRUE())</formula>
    </cfRule>
    <cfRule type="expression" dxfId="688" priority="1604">
      <formula>AND($L7="EM ATRASO",ISBLANK($M7)=TRUE())</formula>
    </cfRule>
    <cfRule type="expression" dxfId="687" priority="1612">
      <formula>AND($L7="EM ATRASO",ISBLANK($M7)=TRUE())</formula>
    </cfRule>
    <cfRule type="expression" dxfId="686" priority="1597">
      <formula>AND($L7="SIM",ISBLANK($M7)=TRUE())</formula>
    </cfRule>
    <cfRule type="expression" dxfId="685" priority="1600">
      <formula>AND($L7="EM ATRASO",ISBLANK($M7)=TRUE())</formula>
    </cfRule>
    <cfRule type="expression" dxfId="684" priority="1594">
      <formula>AND($L7="EM ATRASO",ISBLANK($M7)=TRUE())</formula>
    </cfRule>
    <cfRule type="expression" dxfId="683" priority="1595">
      <formula>AND($L7="SIM",ISBLANK($M7)=TRUE())</formula>
    </cfRule>
    <cfRule type="expression" dxfId="682" priority="1605">
      <formula>AND($L7="SIM",ISBLANK($M7)=TRUE())</formula>
    </cfRule>
    <cfRule type="expression" dxfId="681" priority="1606">
      <formula>AND($L7="EM ATRASO",ISBLANK($M7)=TRUE())</formula>
    </cfRule>
  </conditionalFormatting>
  <conditionalFormatting sqref="I8">
    <cfRule type="expression" dxfId="680" priority="477">
      <formula>AND($L8="EM ATRASO",ISBLANK($M8)=TRUE())</formula>
    </cfRule>
    <cfRule type="expression" dxfId="679" priority="478">
      <formula>AND($L8="SIM",ISBLANK($M8)=TRUE())</formula>
    </cfRule>
    <cfRule type="expression" dxfId="678" priority="479">
      <formula>AND($L8="EM ATRASO",ISBLANK($M8)=TRUE())</formula>
    </cfRule>
    <cfRule type="expression" dxfId="677" priority="480">
      <formula>AND($L8="SIM",ISBLANK($M8)=TRUE())</formula>
    </cfRule>
    <cfRule type="expression" dxfId="676" priority="487">
      <formula>AND($L8="EM ATRASO",ISBLANK($M8)=TRUE())</formula>
    </cfRule>
    <cfRule type="expression" dxfId="675" priority="488">
      <formula>AND($L8="SIM",ISBLANK($M8)=TRUE())</formula>
    </cfRule>
    <cfRule type="expression" dxfId="674" priority="471">
      <formula>AND($L8="EM ATRASO",ISBLANK($M8)=TRUE())</formula>
    </cfRule>
    <cfRule type="expression" dxfId="673" priority="472">
      <formula>AND($L8="SIM",ISBLANK($M8)=TRUE())</formula>
    </cfRule>
    <cfRule type="expression" dxfId="672" priority="473">
      <formula>AND($L8="EM ATRASO",ISBLANK($M8)=TRUE())</formula>
    </cfRule>
    <cfRule type="expression" dxfId="671" priority="474">
      <formula>AND($L8="SIM",ISBLANK($M8)=TRUE())</formula>
    </cfRule>
    <cfRule type="expression" dxfId="670" priority="475">
      <formula>AND($L8="EM ATRASO",ISBLANK($M8)=TRUE())</formula>
    </cfRule>
    <cfRule type="expression" dxfId="669" priority="476">
      <formula>AND($L8="SIM",ISBLANK($M8)=TRUE())</formula>
    </cfRule>
  </conditionalFormatting>
  <conditionalFormatting sqref="I10">
    <cfRule type="expression" dxfId="668" priority="1454">
      <formula>AND($L10="EM ATRASO",ISBLANK($M10)=TRUE())</formula>
    </cfRule>
    <cfRule type="expression" dxfId="667" priority="1455">
      <formula>AND($L10="SIM",ISBLANK($M10)=TRUE())</formula>
    </cfRule>
    <cfRule type="expression" dxfId="666" priority="1471">
      <formula>AND($L10="SIM",ISBLANK($M10)=TRUE())</formula>
    </cfRule>
    <cfRule type="expression" dxfId="665" priority="1470">
      <formula>AND($L10="EM ATRASO",ISBLANK($M10)=TRUE())</formula>
    </cfRule>
    <cfRule type="expression" dxfId="664" priority="1465">
      <formula>AND($L10="SIM",ISBLANK($M10)=TRUE())</formula>
    </cfRule>
    <cfRule type="expression" dxfId="663" priority="1464">
      <formula>AND($L10="EM ATRASO",ISBLANK($M10)=TRUE())</formula>
    </cfRule>
    <cfRule type="expression" dxfId="662" priority="1449">
      <formula>AND($L10="SIM",ISBLANK($M10)=TRUE())</formula>
    </cfRule>
    <cfRule type="expression" dxfId="661" priority="1453">
      <formula>AND($L10="SIM",ISBLANK($M10)=TRUE())</formula>
    </cfRule>
    <cfRule type="expression" dxfId="660" priority="1452">
      <formula>AND($L10="EM ATRASO",ISBLANK($M10)=TRUE())</formula>
    </cfRule>
    <cfRule type="expression" dxfId="659" priority="1448">
      <formula>AND($L10="EM ATRASO",ISBLANK($M10)=TRUE())</formula>
    </cfRule>
  </conditionalFormatting>
  <conditionalFormatting sqref="I11">
    <cfRule type="expression" dxfId="658" priority="1556">
      <formula>AND($L11="EM ATRASO",ISBLANK($M11)=TRUE())</formula>
    </cfRule>
    <cfRule type="expression" dxfId="657" priority="1551">
      <formula>AND($L11="SIM",ISBLANK($M11)=TRUE())</formula>
    </cfRule>
    <cfRule type="expression" dxfId="656" priority="1550">
      <formula>AND($L11="EM ATRASO",ISBLANK($M11)=TRUE())</formula>
    </cfRule>
    <cfRule type="expression" dxfId="655" priority="1549">
      <formula>AND($L11="SIM",ISBLANK($M11)=TRUE())</formula>
    </cfRule>
    <cfRule type="expression" dxfId="654" priority="1548">
      <formula>AND($L11="EM ATRASO",ISBLANK($M11)=TRUE())</formula>
    </cfRule>
    <cfRule type="expression" dxfId="653" priority="1538">
      <formula>AND($L11="EM ATRASO",ISBLANK($M11)=TRUE())</formula>
    </cfRule>
    <cfRule type="expression" dxfId="652" priority="1544">
      <formula>AND($L11="EM ATRASO",ISBLANK($M11)=TRUE())</formula>
    </cfRule>
    <cfRule type="expression" dxfId="651" priority="1539">
      <formula>AND($L11="SIM",ISBLANK($M11)=TRUE())</formula>
    </cfRule>
    <cfRule type="expression" dxfId="650" priority="1559">
      <formula>AND($L11="SIM",ISBLANK($M11)=TRUE())</formula>
    </cfRule>
    <cfRule type="expression" dxfId="649" priority="1558">
      <formula>AND($L11="EM ATRASO",ISBLANK($M11)=TRUE())</formula>
    </cfRule>
    <cfRule type="expression" dxfId="648" priority="1557">
      <formula>AND($L11="SIM",ISBLANK($M11)=TRUE())</formula>
    </cfRule>
    <cfRule type="expression" dxfId="647" priority="1540">
      <formula>AND($L11="EM ATRASO",ISBLANK($M11)=TRUE())</formula>
    </cfRule>
    <cfRule type="expression" dxfId="646" priority="1541">
      <formula>AND($L11="SIM",ISBLANK($M11)=TRUE())</formula>
    </cfRule>
    <cfRule type="expression" dxfId="645" priority="1545">
      <formula>AND($L11="SIM",ISBLANK($M11)=TRUE())</formula>
    </cfRule>
  </conditionalFormatting>
  <conditionalFormatting sqref="I12:I14">
    <cfRule type="expression" dxfId="644" priority="3269">
      <formula>AND($L12="EM ATRASO",ISBLANK($M12)=TRUE())</formula>
    </cfRule>
    <cfRule type="expression" dxfId="643" priority="3270">
      <formula>AND($L12="SIM",ISBLANK($M12)=TRUE())</formula>
    </cfRule>
  </conditionalFormatting>
  <conditionalFormatting sqref="I13:I17">
    <cfRule type="expression" dxfId="642" priority="1409">
      <formula>AND($L13="SIM",ISBLANK($M13)=TRUE())</formula>
    </cfRule>
    <cfRule type="expression" dxfId="641" priority="1408">
      <formula>AND($L13="EM ATRASO",ISBLANK($M13)=TRUE())</formula>
    </cfRule>
  </conditionalFormatting>
  <conditionalFormatting sqref="I13:I18">
    <cfRule type="expression" dxfId="640" priority="2605">
      <formula>AND($L13="EM ATRASO",ISBLANK($M13)=TRUE())</formula>
    </cfRule>
    <cfRule type="expression" dxfId="639" priority="2606">
      <formula>AND($L13="SIM",ISBLANK($M13)=TRUE())</formula>
    </cfRule>
  </conditionalFormatting>
  <conditionalFormatting sqref="I18">
    <cfRule type="expression" dxfId="638" priority="3231">
      <formula>AND($L18="EM ATRASO",ISBLANK($M18)=TRUE())</formula>
    </cfRule>
    <cfRule type="expression" dxfId="637" priority="3232">
      <formula>AND($L18="SIM",ISBLANK($M18)=TRUE())</formula>
    </cfRule>
  </conditionalFormatting>
  <conditionalFormatting sqref="I19">
    <cfRule type="expression" dxfId="636" priority="1387">
      <formula>AND($L19="SIM",ISBLANK($M19)=TRUE())</formula>
    </cfRule>
    <cfRule type="expression" dxfId="635" priority="1386">
      <formula>AND($L19="EM ATRASO",ISBLANK($M19)=TRUE())</formula>
    </cfRule>
    <cfRule type="expression" dxfId="634" priority="1383">
      <formula>AND($L19="SIM",ISBLANK($M19)=TRUE())</formula>
    </cfRule>
    <cfRule type="expression" dxfId="633" priority="1382">
      <formula>AND($L19="EM ATRASO",ISBLANK($M19)=TRUE())</formula>
    </cfRule>
    <cfRule type="expression" dxfId="632" priority="1379">
      <formula>AND($L19="SIM",ISBLANK($M19)=TRUE())</formula>
    </cfRule>
    <cfRule type="expression" dxfId="631" priority="1378">
      <formula>AND($L19="EM ATRASO",ISBLANK($M19)=TRUE())</formula>
    </cfRule>
    <cfRule type="expression" dxfId="630" priority="1377">
      <formula>AND($L19="SIM",ISBLANK($M19)=TRUE())</formula>
    </cfRule>
    <cfRule type="expression" dxfId="629" priority="1376">
      <formula>AND($L19="EM ATRASO",ISBLANK($M19)=TRUE())</formula>
    </cfRule>
    <cfRule type="expression" dxfId="628" priority="1394">
      <formula>AND($L19="EM ATRASO",ISBLANK($M19)=TRUE())</formula>
    </cfRule>
    <cfRule type="expression" dxfId="627" priority="1397">
      <formula>AND($L19="SIM",ISBLANK($M19)=TRUE())</formula>
    </cfRule>
    <cfRule type="expression" dxfId="626" priority="1396">
      <formula>AND($L19="EM ATRASO",ISBLANK($M19)=TRUE())</formula>
    </cfRule>
    <cfRule type="expression" dxfId="625" priority="1395">
      <formula>AND($L19="SIM",ISBLANK($M19)=TRUE())</formula>
    </cfRule>
    <cfRule type="expression" dxfId="624" priority="1389">
      <formula>AND($L19="SIM",ISBLANK($M19)=TRUE())</formula>
    </cfRule>
    <cfRule type="expression" dxfId="623" priority="1388">
      <formula>AND($L19="EM ATRASO",ISBLANK($M19)=TRUE())</formula>
    </cfRule>
  </conditionalFormatting>
  <conditionalFormatting sqref="I19:I21">
    <cfRule type="expression" dxfId="622" priority="1368">
      <formula>AND($L19="EM ATRASO",ISBLANK($M19)=TRUE())</formula>
    </cfRule>
    <cfRule type="expression" dxfId="621" priority="1369">
      <formula>AND($L19="SIM",ISBLANK($M19)=TRUE())</formula>
    </cfRule>
  </conditionalFormatting>
  <conditionalFormatting sqref="I20">
    <cfRule type="expression" dxfId="620" priority="1367">
      <formula>AND($L20="SIM",ISBLANK($M20)=TRUE())</formula>
    </cfRule>
    <cfRule type="expression" dxfId="619" priority="1351">
      <formula>AND($L20="SIM",ISBLANK($M20)=TRUE())</formula>
    </cfRule>
    <cfRule type="expression" dxfId="618" priority="1349">
      <formula>AND($L20="SIM",ISBLANK($M20)=TRUE())</formula>
    </cfRule>
    <cfRule type="expression" dxfId="617" priority="1355">
      <formula>AND($L20="SIM",ISBLANK($M20)=TRUE())</formula>
    </cfRule>
    <cfRule type="expression" dxfId="616" priority="1354">
      <formula>AND($L20="EM ATRASO",ISBLANK($M20)=TRUE())</formula>
    </cfRule>
    <cfRule type="expression" dxfId="615" priority="1350">
      <formula>AND($L20="EM ATRASO",ISBLANK($M20)=TRUE())</formula>
    </cfRule>
    <cfRule type="expression" dxfId="614" priority="1366">
      <formula>AND($L20="EM ATRASO",ISBLANK($M20)=TRUE())</formula>
    </cfRule>
    <cfRule type="expression" dxfId="613" priority="1361">
      <formula>AND($L20="SIM",ISBLANK($M20)=TRUE())</formula>
    </cfRule>
    <cfRule type="expression" dxfId="612" priority="1360">
      <formula>AND($L20="EM ATRASO",ISBLANK($M20)=TRUE())</formula>
    </cfRule>
    <cfRule type="expression" dxfId="611" priority="1359">
      <formula>AND($L20="SIM",ISBLANK($M20)=TRUE())</formula>
    </cfRule>
    <cfRule type="expression" dxfId="610" priority="1358">
      <formula>AND($L20="EM ATRASO",ISBLANK($M20)=TRUE())</formula>
    </cfRule>
    <cfRule type="expression" dxfId="609" priority="1348">
      <formula>AND($L20="EM ATRASO",ISBLANK($M20)=TRUE())</formula>
    </cfRule>
  </conditionalFormatting>
  <conditionalFormatting sqref="I21">
    <cfRule type="expression" dxfId="608" priority="2570">
      <formula>AND($L21="SIM",ISBLANK($M21)=TRUE())</formula>
    </cfRule>
    <cfRule type="expression" dxfId="607" priority="2569">
      <formula>AND($L21="EM ATRASO",ISBLANK($M21)=TRUE())</formula>
    </cfRule>
    <cfRule type="expression" dxfId="606" priority="2568">
      <formula>AND($L21="SIM",ISBLANK($M21)=TRUE())</formula>
    </cfRule>
    <cfRule type="expression" dxfId="605" priority="2567">
      <formula>AND($L21="EM ATRASO",ISBLANK($M21)=TRUE())</formula>
    </cfRule>
  </conditionalFormatting>
  <conditionalFormatting sqref="I22">
    <cfRule type="expression" dxfId="604" priority="1290">
      <formula>AND($L22="EM ATRASO",ISBLANK($M22)=TRUE())</formula>
    </cfRule>
    <cfRule type="expression" dxfId="603" priority="1279">
      <formula>AND($L22="SIM",ISBLANK($M22)=TRUE())</formula>
    </cfRule>
    <cfRule type="expression" dxfId="602" priority="1278">
      <formula>AND($L22="EM ATRASO",ISBLANK($M22)=TRUE())</formula>
    </cfRule>
    <cfRule type="expression" dxfId="601" priority="1275">
      <formula>AND($L22="SIM",ISBLANK($M22)=TRUE())</formula>
    </cfRule>
    <cfRule type="expression" dxfId="600" priority="1274">
      <formula>AND($L22="EM ATRASO",ISBLANK($M22)=TRUE())</formula>
    </cfRule>
    <cfRule type="expression" dxfId="599" priority="1297">
      <formula>AND($L22="SIM",ISBLANK($M22)=TRUE())</formula>
    </cfRule>
    <cfRule type="expression" dxfId="598" priority="1296">
      <formula>AND($L22="EM ATRASO",ISBLANK($M22)=TRUE())</formula>
    </cfRule>
    <cfRule type="expression" dxfId="597" priority="1291">
      <formula>AND($L22="SIM",ISBLANK($M22)=TRUE())</formula>
    </cfRule>
    <cfRule type="expression" dxfId="596" priority="1289">
      <formula>AND($L22="SIM",ISBLANK($M22)=TRUE())</formula>
    </cfRule>
    <cfRule type="expression" dxfId="595" priority="1288">
      <formula>AND($L22="EM ATRASO",ISBLANK($M22)=TRUE())</formula>
    </cfRule>
    <cfRule type="expression" dxfId="594" priority="1285">
      <formula>AND($L22="SIM",ISBLANK($M22)=TRUE())</formula>
    </cfRule>
    <cfRule type="expression" dxfId="593" priority="1284">
      <formula>AND($L22="EM ATRASO",ISBLANK($M22)=TRUE())</formula>
    </cfRule>
    <cfRule type="expression" dxfId="592" priority="1281">
      <formula>AND($L22="SIM",ISBLANK($M22)=TRUE())</formula>
    </cfRule>
    <cfRule type="expression" dxfId="591" priority="1280">
      <formula>AND($L22="EM ATRASO",ISBLANK($M22)=TRUE())</formula>
    </cfRule>
  </conditionalFormatting>
  <conditionalFormatting sqref="I22:I23">
    <cfRule type="expression" dxfId="590" priority="1299">
      <formula>AND($L22="SIM",ISBLANK($M22)=TRUE())</formula>
    </cfRule>
    <cfRule type="expression" dxfId="589" priority="1298">
      <formula>AND($L22="EM ATRASO",ISBLANK($M22)=TRUE())</formula>
    </cfRule>
  </conditionalFormatting>
  <conditionalFormatting sqref="I23">
    <cfRule type="expression" dxfId="588" priority="1308">
      <formula>AND($L23="EM ATRASO",ISBLANK($M23)=TRUE())</formula>
    </cfRule>
    <cfRule type="expression" dxfId="587" priority="1307">
      <formula>AND($L23="SIM",ISBLANK($M23)=TRUE())</formula>
    </cfRule>
    <cfRule type="expression" dxfId="586" priority="1306">
      <formula>AND($L23="EM ATRASO",ISBLANK($M23)=TRUE())</formula>
    </cfRule>
    <cfRule type="expression" dxfId="585" priority="1312">
      <formula>AND($L23="EM ATRASO",ISBLANK($M23)=TRUE())</formula>
    </cfRule>
    <cfRule type="expression" dxfId="584" priority="1309">
      <formula>AND($L23="SIM",ISBLANK($M23)=TRUE())</formula>
    </cfRule>
    <cfRule type="expression" dxfId="583" priority="1318">
      <formula>AND($L23="EM ATRASO",ISBLANK($M23)=TRUE())</formula>
    </cfRule>
    <cfRule type="expression" dxfId="582" priority="1319">
      <formula>AND($L23="SIM",ISBLANK($M23)=TRUE())</formula>
    </cfRule>
    <cfRule type="expression" dxfId="581" priority="1324">
      <formula>AND($L23="EM ATRASO",ISBLANK($M23)=TRUE())</formula>
    </cfRule>
    <cfRule type="expression" dxfId="580" priority="1325">
      <formula>AND($L23="SIM",ISBLANK($M23)=TRUE())</formula>
    </cfRule>
    <cfRule type="expression" dxfId="579" priority="1326">
      <formula>AND($L23="EM ATRASO",ISBLANK($M23)=TRUE())</formula>
    </cfRule>
    <cfRule type="expression" dxfId="578" priority="1327">
      <formula>AND($L23="SIM",ISBLANK($M23)=TRUE())</formula>
    </cfRule>
    <cfRule type="expression" dxfId="577" priority="1313">
      <formula>AND($L23="SIM",ISBLANK($M23)=TRUE())</formula>
    </cfRule>
    <cfRule type="expression" dxfId="576" priority="1317">
      <formula>AND($L23="SIM",ISBLANK($M23)=TRUE())</formula>
    </cfRule>
    <cfRule type="expression" dxfId="575" priority="1316">
      <formula>AND($L23="EM ATRASO",ISBLANK($M23)=TRUE())</formula>
    </cfRule>
  </conditionalFormatting>
  <conditionalFormatting sqref="I24">
    <cfRule type="expression" dxfId="574" priority="1257">
      <formula>AND($L24="SIM",ISBLANK($M24)=TRUE())</formula>
    </cfRule>
    <cfRule type="expression" dxfId="573" priority="1256">
      <formula>AND($L24="EM ATRASO",ISBLANK($M24)=TRUE())</formula>
    </cfRule>
    <cfRule type="expression" dxfId="572" priority="1271">
      <formula>AND($L24="SIM",ISBLANK($M24)=TRUE())</formula>
    </cfRule>
    <cfRule type="expression" dxfId="571" priority="1270">
      <formula>AND($L24="EM ATRASO",ISBLANK($M24)=TRUE())</formula>
    </cfRule>
    <cfRule type="expression" dxfId="570" priority="1269">
      <formula>AND($L24="SIM",ISBLANK($M24)=TRUE())</formula>
    </cfRule>
    <cfRule type="expression" dxfId="569" priority="1268">
      <formula>AND($L24="EM ATRASO",ISBLANK($M24)=TRUE())</formula>
    </cfRule>
    <cfRule type="expression" dxfId="568" priority="1263">
      <formula>AND($L24="SIM",ISBLANK($M24)=TRUE())</formula>
    </cfRule>
    <cfRule type="expression" dxfId="567" priority="1262">
      <formula>AND($L24="EM ATRASO",ISBLANK($M24)=TRUE())</formula>
    </cfRule>
    <cfRule type="expression" dxfId="566" priority="1261">
      <formula>AND($L24="SIM",ISBLANK($M24)=TRUE())</formula>
    </cfRule>
    <cfRule type="expression" dxfId="565" priority="1252">
      <formula>AND($L24="EM ATRASO",ISBLANK($M24)=TRUE())</formula>
    </cfRule>
    <cfRule type="expression" dxfId="564" priority="1251">
      <formula>AND($L24="SIM",ISBLANK($M24)=TRUE())</formula>
    </cfRule>
    <cfRule type="expression" dxfId="563" priority="1253">
      <formula>AND($L24="SIM",ISBLANK($M24)=TRUE())</formula>
    </cfRule>
    <cfRule type="expression" dxfId="562" priority="1250">
      <formula>AND($L24="EM ATRASO",ISBLANK($M24)=TRUE())</formula>
    </cfRule>
    <cfRule type="expression" dxfId="561" priority="1260">
      <formula>AND($L24="EM ATRASO",ISBLANK($M24)=TRUE())</formula>
    </cfRule>
  </conditionalFormatting>
  <conditionalFormatting sqref="I24:I25">
    <cfRule type="expression" dxfId="560" priority="1243">
      <formula>AND($L24="SIM",ISBLANK($M24)=TRUE())</formula>
    </cfRule>
    <cfRule type="expression" dxfId="559" priority="1242">
      <formula>AND($L24="EM ATRASO",ISBLANK($M24)=TRUE())</formula>
    </cfRule>
  </conditionalFormatting>
  <conditionalFormatting sqref="I25">
    <cfRule type="expression" dxfId="558" priority="1228">
      <formula>AND($L25="EM ATRASO",ISBLANK($M25)=TRUE())</formula>
    </cfRule>
    <cfRule type="expression" dxfId="557" priority="1225">
      <formula>AND($L25="SIM",ISBLANK($M25)=TRUE())</formula>
    </cfRule>
    <cfRule type="expression" dxfId="556" priority="1224">
      <formula>AND($L25="EM ATRASO",ISBLANK($M25)=TRUE())</formula>
    </cfRule>
    <cfRule type="expression" dxfId="555" priority="1223">
      <formula>AND($L25="SIM",ISBLANK($M25)=TRUE())</formula>
    </cfRule>
    <cfRule type="expression" dxfId="554" priority="1222">
      <formula>AND($L25="EM ATRASO",ISBLANK($M25)=TRUE())</formula>
    </cfRule>
    <cfRule type="expression" dxfId="553" priority="1241">
      <formula>AND($L25="SIM",ISBLANK($M25)=TRUE())</formula>
    </cfRule>
    <cfRule type="expression" dxfId="552" priority="1240">
      <formula>AND($L25="EM ATRASO",ISBLANK($M25)=TRUE())</formula>
    </cfRule>
    <cfRule type="expression" dxfId="551" priority="1235">
      <formula>AND($L25="SIM",ISBLANK($M25)=TRUE())</formula>
    </cfRule>
    <cfRule type="expression" dxfId="550" priority="1234">
      <formula>AND($L25="EM ATRASO",ISBLANK($M25)=TRUE())</formula>
    </cfRule>
    <cfRule type="expression" dxfId="549" priority="1233">
      <formula>AND($L25="SIM",ISBLANK($M25)=TRUE())</formula>
    </cfRule>
    <cfRule type="expression" dxfId="548" priority="1232">
      <formula>AND($L25="EM ATRASO",ISBLANK($M25)=TRUE())</formula>
    </cfRule>
    <cfRule type="expression" dxfId="547" priority="1229">
      <formula>AND($L25="SIM",ISBLANK($M25)=TRUE())</formula>
    </cfRule>
  </conditionalFormatting>
  <conditionalFormatting sqref="I25:I27">
    <cfRule type="expression" dxfId="546" priority="1214">
      <formula>AND($L25="EM ATRASO",ISBLANK($M25)=TRUE())</formula>
    </cfRule>
    <cfRule type="expression" dxfId="545" priority="1215">
      <formula>AND($L25="SIM",ISBLANK($M25)=TRUE())</formula>
    </cfRule>
  </conditionalFormatting>
  <conditionalFormatting sqref="I26">
    <cfRule type="expression" dxfId="544" priority="1201">
      <formula>AND($L26="SIM",ISBLANK($M26)=TRUE())</formula>
    </cfRule>
    <cfRule type="expression" dxfId="543" priority="1200">
      <formula>AND($L26="EM ATRASO",ISBLANK($M26)=TRUE())</formula>
    </cfRule>
    <cfRule type="expression" dxfId="542" priority="1210">
      <formula>AND($L26="EM ATRASO",ISBLANK($M26)=TRUE())</formula>
    </cfRule>
    <cfRule type="expression" dxfId="541" priority="1211">
      <formula>AND($L26="SIM",ISBLANK($M26)=TRUE())</formula>
    </cfRule>
  </conditionalFormatting>
  <conditionalFormatting sqref="I26:I27">
    <cfRule type="expression" dxfId="540" priority="2558">
      <formula>AND($L26="SIM",ISBLANK($M26)=TRUE())</formula>
    </cfRule>
    <cfRule type="expression" dxfId="539" priority="2557">
      <formula>AND($L26="EM ATRASO",ISBLANK($M26)=TRUE())</formula>
    </cfRule>
  </conditionalFormatting>
  <conditionalFormatting sqref="I27">
    <cfRule type="expression" dxfId="538" priority="2543">
      <formula>AND($L27="EM ATRASO",ISBLANK($M27)=TRUE())</formula>
    </cfRule>
    <cfRule type="expression" dxfId="537" priority="2539">
      <formula>AND($L27="EM ATRASO",ISBLANK($M27)=TRUE())</formula>
    </cfRule>
    <cfRule type="expression" dxfId="536" priority="2538">
      <formula>AND($L27="SIM",ISBLANK($M27)=TRUE())</formula>
    </cfRule>
    <cfRule type="expression" dxfId="535" priority="2540">
      <formula>AND($L27="SIM",ISBLANK($M27)=TRUE())</formula>
    </cfRule>
    <cfRule type="expression" dxfId="534" priority="2537">
      <formula>AND($L27="EM ATRASO",ISBLANK($M27)=TRUE())</formula>
    </cfRule>
    <cfRule type="expression" dxfId="533" priority="2550">
      <formula>AND($L27="SIM",ISBLANK($M27)=TRUE())</formula>
    </cfRule>
    <cfRule type="expression" dxfId="532" priority="2556">
      <formula>AND($L27="SIM",ISBLANK($M27)=TRUE())</formula>
    </cfRule>
    <cfRule type="expression" dxfId="531" priority="2555">
      <formula>AND($L27="EM ATRASO",ISBLANK($M27)=TRUE())</formula>
    </cfRule>
    <cfRule type="expression" dxfId="530" priority="2549">
      <formula>AND($L27="EM ATRASO",ISBLANK($M27)=TRUE())</formula>
    </cfRule>
    <cfRule type="expression" dxfId="529" priority="2548">
      <formula>AND($L27="SIM",ISBLANK($M27)=TRUE())</formula>
    </cfRule>
    <cfRule type="expression" dxfId="528" priority="2547">
      <formula>AND($L27="EM ATRASO",ISBLANK($M27)=TRUE())</formula>
    </cfRule>
    <cfRule type="expression" dxfId="527" priority="2544">
      <formula>AND($L27="SIM",ISBLANK($M27)=TRUE())</formula>
    </cfRule>
  </conditionalFormatting>
  <conditionalFormatting sqref="I28">
    <cfRule type="expression" dxfId="526" priority="1199">
      <formula>AND($L28="SIM",ISBLANK($M28)=TRUE())</formula>
    </cfRule>
    <cfRule type="expression" dxfId="525" priority="1189">
      <formula>AND($L28="SIM",ISBLANK($M28)=TRUE())</formula>
    </cfRule>
    <cfRule type="expression" dxfId="524" priority="1190">
      <formula>AND($L28="EM ATRASO",ISBLANK($M28)=TRUE())</formula>
    </cfRule>
    <cfRule type="expression" dxfId="523" priority="1191">
      <formula>AND($L28="SIM",ISBLANK($M28)=TRUE())</formula>
    </cfRule>
    <cfRule type="expression" dxfId="522" priority="1196">
      <formula>AND($L28="EM ATRASO",ISBLANK($M28)=TRUE())</formula>
    </cfRule>
    <cfRule type="expression" dxfId="521" priority="1198">
      <formula>AND($L28="EM ATRASO",ISBLANK($M28)=TRUE())</formula>
    </cfRule>
    <cfRule type="expression" dxfId="520" priority="1179">
      <formula>AND($L28="SIM",ISBLANK($M28)=TRUE())</formula>
    </cfRule>
    <cfRule type="expression" dxfId="519" priority="1180">
      <formula>AND($L28="EM ATRASO",ISBLANK($M28)=TRUE())</formula>
    </cfRule>
    <cfRule type="expression" dxfId="518" priority="1197">
      <formula>AND($L28="SIM",ISBLANK($M28)=TRUE())</formula>
    </cfRule>
    <cfRule type="expression" dxfId="517" priority="1178">
      <formula>AND($L28="EM ATRASO",ISBLANK($M28)=TRUE())</formula>
    </cfRule>
    <cfRule type="expression" dxfId="516" priority="1181">
      <formula>AND($L28="SIM",ISBLANK($M28)=TRUE())</formula>
    </cfRule>
    <cfRule type="expression" dxfId="515" priority="1184">
      <formula>AND($L28="EM ATRASO",ISBLANK($M28)=TRUE())</formula>
    </cfRule>
    <cfRule type="expression" dxfId="514" priority="1185">
      <formula>AND($L28="SIM",ISBLANK($M28)=TRUE())</formula>
    </cfRule>
    <cfRule type="expression" dxfId="513" priority="1188">
      <formula>AND($L28="EM ATRASO",ISBLANK($M28)=TRUE())</formula>
    </cfRule>
  </conditionalFormatting>
  <conditionalFormatting sqref="I28:I29">
    <cfRule type="expression" dxfId="512" priority="1169">
      <formula>AND($L28="SIM",ISBLANK($M28)=TRUE())</formula>
    </cfRule>
    <cfRule type="expression" dxfId="511" priority="1168">
      <formula>AND($L28="EM ATRASO",ISBLANK($M28)=TRUE())</formula>
    </cfRule>
  </conditionalFormatting>
  <conditionalFormatting sqref="I30">
    <cfRule type="expression" dxfId="510" priority="3349">
      <formula>AND($L30="EM ATRASO",ISBLANK($M30)=TRUE())</formula>
    </cfRule>
    <cfRule type="expression" dxfId="509" priority="3350">
      <formula>AND($L30="SIM",ISBLANK($M30)=TRUE())</formula>
    </cfRule>
    <cfRule type="expression" dxfId="508" priority="3202">
      <formula>AND($L30="SIM",ISBLANK($M30)=TRUE())</formula>
    </cfRule>
    <cfRule type="expression" dxfId="507" priority="3201">
      <formula>AND($L30="EM ATRASO",ISBLANK($M30)=TRUE())</formula>
    </cfRule>
  </conditionalFormatting>
  <conditionalFormatting sqref="I30:I31">
    <cfRule type="expression" dxfId="506" priority="2479">
      <formula>AND($L30="EM ATRASO",ISBLANK($M30)=TRUE())</formula>
    </cfRule>
    <cfRule type="expression" dxfId="505" priority="2480">
      <formula>AND($L30="SIM",ISBLANK($M30)=TRUE())</formula>
    </cfRule>
  </conditionalFormatting>
  <conditionalFormatting sqref="I32">
    <cfRule type="expression" dxfId="504" priority="1090">
      <formula>AND($L32="EM ATRASO",ISBLANK($M32)=TRUE())</formula>
    </cfRule>
    <cfRule type="expression" dxfId="503" priority="1091">
      <formula>AND($L32="SIM",ISBLANK($M32)=TRUE())</formula>
    </cfRule>
    <cfRule type="expression" dxfId="502" priority="1092">
      <formula>AND($L32="EM ATRASO",ISBLANK($M32)=TRUE())</formula>
    </cfRule>
    <cfRule type="expression" dxfId="501" priority="1093">
      <formula>AND($L32="SIM",ISBLANK($M32)=TRUE())</formula>
    </cfRule>
    <cfRule type="expression" dxfId="500" priority="1081">
      <formula>AND($L32="SIM",ISBLANK($M32)=TRUE())</formula>
    </cfRule>
    <cfRule type="expression" dxfId="499" priority="1086">
      <formula>AND($L32="EM ATRASO",ISBLANK($M32)=TRUE())</formula>
    </cfRule>
    <cfRule type="expression" dxfId="498" priority="1082">
      <formula>AND($L32="EM ATRASO",ISBLANK($M32)=TRUE())</formula>
    </cfRule>
    <cfRule type="expression" dxfId="497" priority="1099">
      <formula>AND($L32="SIM",ISBLANK($M32)=TRUE())</formula>
    </cfRule>
    <cfRule type="expression" dxfId="496" priority="1087">
      <formula>AND($L32="SIM",ISBLANK($M32)=TRUE())</formula>
    </cfRule>
    <cfRule type="expression" dxfId="495" priority="1098">
      <formula>AND($L32="EM ATRASO",ISBLANK($M32)=TRUE())</formula>
    </cfRule>
    <cfRule type="expression" dxfId="494" priority="1083">
      <formula>AND($L32="SIM",ISBLANK($M32)=TRUE())</formula>
    </cfRule>
    <cfRule type="expression" dxfId="493" priority="1080">
      <formula>AND($L32="EM ATRASO",ISBLANK($M32)=TRUE())</formula>
    </cfRule>
  </conditionalFormatting>
  <conditionalFormatting sqref="I32:I33">
    <cfRule type="expression" dxfId="492" priority="1101">
      <formula>AND($L32="SIM",ISBLANK($M32)=TRUE())</formula>
    </cfRule>
    <cfRule type="expression" dxfId="491" priority="1100">
      <formula>AND($L32="EM ATRASO",ISBLANK($M32)=TRUE())</formula>
    </cfRule>
  </conditionalFormatting>
  <conditionalFormatting sqref="I33">
    <cfRule type="expression" dxfId="490" priority="2451">
      <formula>AND($L33="EM ATRASO",ISBLANK($M33)=TRUE())</formula>
    </cfRule>
    <cfRule type="expression" dxfId="489" priority="2452">
      <formula>AND($L33="SIM",ISBLANK($M33)=TRUE())</formula>
    </cfRule>
    <cfRule type="expression" dxfId="488" priority="2453">
      <formula>AND($L33="EM ATRASO",ISBLANK($M33)=TRUE())</formula>
    </cfRule>
    <cfRule type="expression" dxfId="487" priority="2454">
      <formula>AND($L33="SIM",ISBLANK($M33)=TRUE())</formula>
    </cfRule>
    <cfRule type="expression" dxfId="486" priority="2436">
      <formula>AND($L33="SIM",ISBLANK($M33)=TRUE())</formula>
    </cfRule>
    <cfRule type="expression" dxfId="485" priority="2433">
      <formula>AND($L33="EM ATRASO",ISBLANK($M33)=TRUE())</formula>
    </cfRule>
    <cfRule type="expression" dxfId="484" priority="2434">
      <formula>AND($L33="SIM",ISBLANK($M33)=TRUE())</formula>
    </cfRule>
    <cfRule type="expression" dxfId="483" priority="2435">
      <formula>AND($L33="EM ATRASO",ISBLANK($M33)=TRUE())</formula>
    </cfRule>
    <cfRule type="expression" dxfId="482" priority="2439">
      <formula>AND($L33="EM ATRASO",ISBLANK($M33)=TRUE())</formula>
    </cfRule>
    <cfRule type="expression" dxfId="481" priority="2440">
      <formula>AND($L33="SIM",ISBLANK($M33)=TRUE())</formula>
    </cfRule>
    <cfRule type="expression" dxfId="480" priority="2443">
      <formula>AND($L33="EM ATRASO",ISBLANK($M33)=TRUE())</formula>
    </cfRule>
    <cfRule type="expression" dxfId="479" priority="2444">
      <formula>AND($L33="SIM",ISBLANK($M33)=TRUE())</formula>
    </cfRule>
    <cfRule type="expression" dxfId="478" priority="2445">
      <formula>AND($L33="EM ATRASO",ISBLANK($M33)=TRUE())</formula>
    </cfRule>
    <cfRule type="expression" dxfId="477" priority="2446">
      <formula>AND($L33="SIM",ISBLANK($M33)=TRUE())</formula>
    </cfRule>
  </conditionalFormatting>
  <conditionalFormatting sqref="I34">
    <cfRule type="expression" dxfId="476" priority="1065">
      <formula>AND($L34="SIM",ISBLANK($M34)=TRUE())</formula>
    </cfRule>
    <cfRule type="expression" dxfId="475" priority="1062">
      <formula>AND($L34="EM ATRASO",ISBLANK($M34)=TRUE())</formula>
    </cfRule>
    <cfRule type="expression" dxfId="474" priority="1054">
      <formula>AND($L34="EM ATRASO",ISBLANK($M34)=TRUE())</formula>
    </cfRule>
    <cfRule type="expression" dxfId="473" priority="1053">
      <formula>AND($L34="SIM",ISBLANK($M34)=TRUE())</formula>
    </cfRule>
    <cfRule type="expression" dxfId="472" priority="1052">
      <formula>AND($L34="EM ATRASO",ISBLANK($M34)=TRUE())</formula>
    </cfRule>
    <cfRule type="expression" dxfId="471" priority="1063">
      <formula>AND($L34="SIM",ISBLANK($M34)=TRUE())</formula>
    </cfRule>
    <cfRule type="expression" dxfId="470" priority="1064">
      <formula>AND($L34="EM ATRASO",ISBLANK($M34)=TRUE())</formula>
    </cfRule>
    <cfRule type="expression" dxfId="469" priority="1070">
      <formula>AND($L34="EM ATRASO",ISBLANK($M34)=TRUE())</formula>
    </cfRule>
    <cfRule type="expression" dxfId="468" priority="1071">
      <formula>AND($L34="SIM",ISBLANK($M34)=TRUE())</formula>
    </cfRule>
    <cfRule type="expression" dxfId="467" priority="1048">
      <formula>AND($L34="EM ATRASO",ISBLANK($M34)=TRUE())</formula>
    </cfRule>
    <cfRule type="expression" dxfId="466" priority="1049">
      <formula>AND($L34="SIM",ISBLANK($M34)=TRUE())</formula>
    </cfRule>
    <cfRule type="expression" dxfId="465" priority="1055">
      <formula>AND($L34="SIM",ISBLANK($M34)=TRUE())</formula>
    </cfRule>
    <cfRule type="expression" dxfId="464" priority="1059">
      <formula>AND($L34="SIM",ISBLANK($M34)=TRUE())</formula>
    </cfRule>
    <cfRule type="expression" dxfId="463" priority="1058">
      <formula>AND($L34="EM ATRASO",ISBLANK($M34)=TRUE())</formula>
    </cfRule>
  </conditionalFormatting>
  <conditionalFormatting sqref="I34:I35">
    <cfRule type="expression" dxfId="462" priority="1072">
      <formula>AND($L34="EM ATRASO",ISBLANK($M34)=TRUE())</formula>
    </cfRule>
    <cfRule type="expression" dxfId="461" priority="1073">
      <formula>AND($L34="SIM",ISBLANK($M34)=TRUE())</formula>
    </cfRule>
  </conditionalFormatting>
  <conditionalFormatting sqref="I35">
    <cfRule type="expression" dxfId="460" priority="2411">
      <formula>AND($L35="EM ATRASO",ISBLANK($M35)=TRUE())</formula>
    </cfRule>
    <cfRule type="expression" dxfId="459" priority="2412">
      <formula>AND($L35="SIM",ISBLANK($M35)=TRUE())</formula>
    </cfRule>
    <cfRule type="expression" dxfId="458" priority="2416">
      <formula>AND($L35="SIM",ISBLANK($M35)=TRUE())</formula>
    </cfRule>
    <cfRule type="expression" dxfId="457" priority="2417">
      <formula>AND($L35="EM ATRASO",ISBLANK($M35)=TRUE())</formula>
    </cfRule>
    <cfRule type="expression" dxfId="456" priority="2418">
      <formula>AND($L35="SIM",ISBLANK($M35)=TRUE())</formula>
    </cfRule>
    <cfRule type="expression" dxfId="455" priority="2423">
      <formula>AND($L35="EM ATRASO",ISBLANK($M35)=TRUE())</formula>
    </cfRule>
    <cfRule type="expression" dxfId="454" priority="2424">
      <formula>AND($L35="SIM",ISBLANK($M35)=TRUE())</formula>
    </cfRule>
    <cfRule type="expression" dxfId="453" priority="2405">
      <formula>AND($L35="EM ATRASO",ISBLANK($M35)=TRUE())</formula>
    </cfRule>
    <cfRule type="expression" dxfId="452" priority="2415">
      <formula>AND($L35="EM ATRASO",ISBLANK($M35)=TRUE())</formula>
    </cfRule>
    <cfRule type="expression" dxfId="451" priority="2406">
      <formula>AND($L35="SIM",ISBLANK($M35)=TRUE())</formula>
    </cfRule>
    <cfRule type="expression" dxfId="450" priority="2407">
      <formula>AND($L35="EM ATRASO",ISBLANK($M35)=TRUE())</formula>
    </cfRule>
    <cfRule type="expression" dxfId="449" priority="2408">
      <formula>AND($L35="SIM",ISBLANK($M35)=TRUE())</formula>
    </cfRule>
  </conditionalFormatting>
  <conditionalFormatting sqref="I35:I36">
    <cfRule type="expression" dxfId="448" priority="2426">
      <formula>AND($L35="SIM",ISBLANK($M35)=TRUE())</formula>
    </cfRule>
    <cfRule type="expression" dxfId="447" priority="2425">
      <formula>AND($L35="EM ATRASO",ISBLANK($M35)=TRUE())</formula>
    </cfRule>
  </conditionalFormatting>
  <conditionalFormatting sqref="I36">
    <cfRule type="expression" dxfId="446" priority="3193">
      <formula>AND($L36="EM ATRASO",ISBLANK($M36)=TRUE())</formula>
    </cfRule>
    <cfRule type="expression" dxfId="445" priority="3194">
      <formula>AND($L36="SIM",ISBLANK($M36)=TRUE())</formula>
    </cfRule>
    <cfRule type="expression" dxfId="444" priority="3330">
      <formula>AND($L36="SIM",ISBLANK($M36)=TRUE())</formula>
    </cfRule>
    <cfRule type="expression" dxfId="443" priority="3191">
      <formula>AND($L36="EM ATRASO",ISBLANK($M36)=TRUE())</formula>
    </cfRule>
    <cfRule type="expression" dxfId="442" priority="3329">
      <formula>AND($L36="EM ATRASO",ISBLANK($M36)=TRUE())</formula>
    </cfRule>
    <cfRule type="expression" dxfId="441" priority="3192">
      <formula>AND($L36="SIM",ISBLANK($M36)=TRUE())</formula>
    </cfRule>
  </conditionalFormatting>
  <conditionalFormatting sqref="I37">
    <cfRule type="expression" dxfId="440" priority="991">
      <formula>AND($L37="SIM",ISBLANK($M37)=TRUE())</formula>
    </cfRule>
    <cfRule type="expression" dxfId="439" priority="1001">
      <formula>AND($L37="SIM",ISBLANK($M37)=TRUE())</formula>
    </cfRule>
    <cfRule type="expression" dxfId="438" priority="1007">
      <formula>AND($L37="SIM",ISBLANK($M37)=TRUE())</formula>
    </cfRule>
    <cfRule type="expression" dxfId="437" priority="1006">
      <formula>AND($L37="EM ATRASO",ISBLANK($M37)=TRUE())</formula>
    </cfRule>
    <cfRule type="expression" dxfId="436" priority="1000">
      <formula>AND($L37="EM ATRASO",ISBLANK($M37)=TRUE())</formula>
    </cfRule>
    <cfRule type="expression" dxfId="435" priority="990">
      <formula>AND($L37="EM ATRASO",ISBLANK($M37)=TRUE())</formula>
    </cfRule>
    <cfRule type="expression" dxfId="434" priority="989">
      <formula>AND($L37="SIM",ISBLANK($M37)=TRUE())</formula>
    </cfRule>
    <cfRule type="expression" dxfId="433" priority="988">
      <formula>AND($L37="EM ATRASO",ISBLANK($M37)=TRUE())</formula>
    </cfRule>
    <cfRule type="expression" dxfId="432" priority="985">
      <formula>AND($L37="SIM",ISBLANK($M37)=TRUE())</formula>
    </cfRule>
    <cfRule type="expression" dxfId="431" priority="984">
      <formula>AND($L37="EM ATRASO",ISBLANK($M37)=TRUE())</formula>
    </cfRule>
  </conditionalFormatting>
  <conditionalFormatting sqref="I38">
    <cfRule type="expression" dxfId="430" priority="2391">
      <formula>AND($L38="EM ATRASO",ISBLANK($M38)=TRUE())</formula>
    </cfRule>
    <cfRule type="expression" dxfId="429" priority="2392">
      <formula>AND($L38="SIM",ISBLANK($M38)=TRUE())</formula>
    </cfRule>
    <cfRule type="expression" dxfId="428" priority="2393">
      <formula>AND($L38="EM ATRASO",ISBLANK($M38)=TRUE())</formula>
    </cfRule>
    <cfRule type="expression" dxfId="427" priority="2385">
      <formula>AND($L38="EM ATRASO",ISBLANK($M38)=TRUE())</formula>
    </cfRule>
    <cfRule type="expression" dxfId="426" priority="2386">
      <formula>AND($L38="SIM",ISBLANK($M38)=TRUE())</formula>
    </cfRule>
    <cfRule type="expression" dxfId="425" priority="2395">
      <formula>AND($L38="EM ATRASO",ISBLANK($M38)=TRUE())</formula>
    </cfRule>
    <cfRule type="expression" dxfId="424" priority="2396">
      <formula>AND($L38="SIM",ISBLANK($M38)=TRUE())</formula>
    </cfRule>
    <cfRule type="expression" dxfId="423" priority="2397">
      <formula>AND($L38="EM ATRASO",ISBLANK($M38)=TRUE())</formula>
    </cfRule>
    <cfRule type="expression" dxfId="422" priority="2398">
      <formula>AND($L38="SIM",ISBLANK($M38)=TRUE())</formula>
    </cfRule>
    <cfRule type="expression" dxfId="421" priority="2394">
      <formula>AND($L38="SIM",ISBLANK($M38)=TRUE())</formula>
    </cfRule>
    <cfRule type="expression" dxfId="420" priority="2387">
      <formula>AND($L38="EM ATRASO",ISBLANK($M38)=TRUE())</formula>
    </cfRule>
    <cfRule type="expression" dxfId="419" priority="2388">
      <formula>AND($L38="SIM",ISBLANK($M38)=TRUE())</formula>
    </cfRule>
    <cfRule type="expression" dxfId="418" priority="2389">
      <formula>AND($L38="EM ATRASO",ISBLANK($M38)=TRUE())</formula>
    </cfRule>
    <cfRule type="expression" dxfId="417" priority="2390">
      <formula>AND($L38="SIM",ISBLANK($M38)=TRUE())</formula>
    </cfRule>
  </conditionalFormatting>
  <conditionalFormatting sqref="I38:I39">
    <cfRule type="expression" dxfId="416" priority="2382">
      <formula>AND($L38="SIM",ISBLANK($M38)=TRUE())</formula>
    </cfRule>
    <cfRule type="expression" dxfId="415" priority="2381">
      <formula>AND($L38="EM ATRASO",ISBLANK($M38)=TRUE())</formula>
    </cfRule>
  </conditionalFormatting>
  <conditionalFormatting sqref="I39">
    <cfRule type="expression" dxfId="414" priority="2369">
      <formula>AND($L39="EM ATRASO",ISBLANK($M39)=TRUE())</formula>
    </cfRule>
    <cfRule type="expression" dxfId="413" priority="2370">
      <formula>AND($L39="SIM",ISBLANK($M39)=TRUE())</formula>
    </cfRule>
    <cfRule type="expression" dxfId="412" priority="2371">
      <formula>AND($L39="EM ATRASO",ISBLANK($M39)=TRUE())</formula>
    </cfRule>
    <cfRule type="expression" dxfId="411" priority="2372">
      <formula>AND($L39="SIM",ISBLANK($M39)=TRUE())</formula>
    </cfRule>
    <cfRule type="expression" dxfId="410" priority="2373">
      <formula>AND($L39="EM ATRASO",ISBLANK($M39)=TRUE())</formula>
    </cfRule>
    <cfRule type="expression" dxfId="409" priority="2374">
      <formula>AND($L39="SIM",ISBLANK($M39)=TRUE())</formula>
    </cfRule>
    <cfRule type="expression" dxfId="408" priority="2375">
      <formula>AND($L39="EM ATRASO",ISBLANK($M39)=TRUE())</formula>
    </cfRule>
    <cfRule type="expression" dxfId="407" priority="2376">
      <formula>AND($L39="SIM",ISBLANK($M39)=TRUE())</formula>
    </cfRule>
    <cfRule type="expression" dxfId="406" priority="2377">
      <formula>AND($L39="EM ATRASO",ISBLANK($M39)=TRUE())</formula>
    </cfRule>
    <cfRule type="expression" dxfId="405" priority="2378">
      <formula>AND($L39="SIM",ISBLANK($M39)=TRUE())</formula>
    </cfRule>
    <cfRule type="expression" dxfId="404" priority="2379">
      <formula>AND($L39="EM ATRASO",ISBLANK($M39)=TRUE())</formula>
    </cfRule>
    <cfRule type="expression" dxfId="403" priority="2380">
      <formula>AND($L39="SIM",ISBLANK($M39)=TRUE())</formula>
    </cfRule>
  </conditionalFormatting>
  <conditionalFormatting sqref="I39:I40">
    <cfRule type="expression" dxfId="402" priority="2365">
      <formula>AND($L39="EM ATRASO",ISBLANK($M39)=TRUE())</formula>
    </cfRule>
    <cfRule type="expression" dxfId="401" priority="2366">
      <formula>AND($L39="SIM",ISBLANK($M39)=TRUE())</formula>
    </cfRule>
  </conditionalFormatting>
  <conditionalFormatting sqref="I40">
    <cfRule type="expression" dxfId="400" priority="2364">
      <formula>AND($L40="SIM",ISBLANK($M40)=TRUE())</formula>
    </cfRule>
    <cfRule type="expression" dxfId="399" priority="2356">
      <formula>AND($L40="SIM",ISBLANK($M40)=TRUE())</formula>
    </cfRule>
    <cfRule type="expression" dxfId="398" priority="2357">
      <formula>AND($L40="EM ATRASO",ISBLANK($M40)=TRUE())</formula>
    </cfRule>
    <cfRule type="expression" dxfId="397" priority="2358">
      <formula>AND($L40="SIM",ISBLANK($M40)=TRUE())</formula>
    </cfRule>
    <cfRule type="expression" dxfId="396" priority="2353">
      <formula>AND($L40="EM ATRASO",ISBLANK($M40)=TRUE())</formula>
    </cfRule>
    <cfRule type="expression" dxfId="395" priority="2354">
      <formula>AND($L40="SIM",ISBLANK($M40)=TRUE())</formula>
    </cfRule>
    <cfRule type="expression" dxfId="394" priority="2355">
      <formula>AND($L40="EM ATRASO",ISBLANK($M40)=TRUE())</formula>
    </cfRule>
    <cfRule type="expression" dxfId="393" priority="2359">
      <formula>AND($L40="EM ATRASO",ISBLANK($M40)=TRUE())</formula>
    </cfRule>
    <cfRule type="expression" dxfId="392" priority="2363">
      <formula>AND($L40="EM ATRASO",ISBLANK($M40)=TRUE())</formula>
    </cfRule>
    <cfRule type="expression" dxfId="391" priority="2360">
      <formula>AND($L40="SIM",ISBLANK($M40)=TRUE())</formula>
    </cfRule>
    <cfRule type="expression" dxfId="390" priority="2361">
      <formula>AND($L40="EM ATRASO",ISBLANK($M40)=TRUE())</formula>
    </cfRule>
    <cfRule type="expression" dxfId="389" priority="2362">
      <formula>AND($L40="SIM",ISBLANK($M40)=TRUE())</formula>
    </cfRule>
  </conditionalFormatting>
  <conditionalFormatting sqref="I40:I41">
    <cfRule type="expression" dxfId="388" priority="981">
      <formula>AND($L40="SIM",ISBLANK($M40)=TRUE())</formula>
    </cfRule>
    <cfRule type="expression" dxfId="387" priority="980">
      <formula>AND($L40="EM ATRASO",ISBLANK($M40)=TRUE())</formula>
    </cfRule>
  </conditionalFormatting>
  <conditionalFormatting sqref="I41">
    <cfRule type="expression" dxfId="386" priority="960">
      <formula>AND($L41="EM ATRASO",ISBLANK($M41)=TRUE())</formula>
    </cfRule>
    <cfRule type="expression" dxfId="385" priority="979">
      <formula>AND($L41="SIM",ISBLANK($M41)=TRUE())</formula>
    </cfRule>
    <cfRule type="expression" dxfId="384" priority="978">
      <formula>AND($L41="EM ATRASO",ISBLANK($M41)=TRUE())</formula>
    </cfRule>
    <cfRule type="expression" dxfId="383" priority="973">
      <formula>AND($L41="SIM",ISBLANK($M41)=TRUE())</formula>
    </cfRule>
    <cfRule type="expression" dxfId="382" priority="972">
      <formula>AND($L41="EM ATRASO",ISBLANK($M41)=TRUE())</formula>
    </cfRule>
    <cfRule type="expression" dxfId="381" priority="971">
      <formula>AND($L41="SIM",ISBLANK($M41)=TRUE())</formula>
    </cfRule>
    <cfRule type="expression" dxfId="380" priority="970">
      <formula>AND($L41="EM ATRASO",ISBLANK($M41)=TRUE())</formula>
    </cfRule>
    <cfRule type="expression" dxfId="379" priority="967">
      <formula>AND($L41="SIM",ISBLANK($M41)=TRUE())</formula>
    </cfRule>
    <cfRule type="expression" dxfId="378" priority="966">
      <formula>AND($L41="EM ATRASO",ISBLANK($M41)=TRUE())</formula>
    </cfRule>
    <cfRule type="expression" dxfId="377" priority="963">
      <formula>AND($L41="SIM",ISBLANK($M41)=TRUE())</formula>
    </cfRule>
    <cfRule type="expression" dxfId="376" priority="962">
      <formula>AND($L41="EM ATRASO",ISBLANK($M41)=TRUE())</formula>
    </cfRule>
    <cfRule type="expression" dxfId="375" priority="961">
      <formula>AND($L41="SIM",ISBLANK($M41)=TRUE())</formula>
    </cfRule>
  </conditionalFormatting>
  <conditionalFormatting sqref="I42:I43">
    <cfRule type="expression" dxfId="374" priority="2350">
      <formula>AND($L42="SIM",ISBLANK($M42)=TRUE())</formula>
    </cfRule>
    <cfRule type="expression" dxfId="373" priority="2349">
      <formula>AND($L42="EM ATRASO",ISBLANK($M42)=TRUE())</formula>
    </cfRule>
  </conditionalFormatting>
  <conditionalFormatting sqref="I43">
    <cfRule type="expression" dxfId="372" priority="2341">
      <formula>AND($L43="EM ATRASO",ISBLANK($M43)=TRUE())</formula>
    </cfRule>
    <cfRule type="expression" dxfId="371" priority="2342">
      <formula>AND($L43="SIM",ISBLANK($M43)=TRUE())</formula>
    </cfRule>
    <cfRule type="expression" dxfId="370" priority="2343">
      <formula>AND($L43="EM ATRASO",ISBLANK($M43)=TRUE())</formula>
    </cfRule>
    <cfRule type="expression" dxfId="369" priority="2344">
      <formula>AND($L43="SIM",ISBLANK($M43)=TRUE())</formula>
    </cfRule>
    <cfRule type="expression" dxfId="368" priority="2345">
      <formula>AND($L43="EM ATRASO",ISBLANK($M43)=TRUE())</formula>
    </cfRule>
    <cfRule type="expression" dxfId="367" priority="2347">
      <formula>AND($L43="EM ATRASO",ISBLANK($M43)=TRUE())</formula>
    </cfRule>
    <cfRule type="expression" dxfId="366" priority="2337">
      <formula>AND($L43="EM ATRASO",ISBLANK($M43)=TRUE())</formula>
    </cfRule>
    <cfRule type="expression" dxfId="365" priority="2346">
      <formula>AND($L43="SIM",ISBLANK($M43)=TRUE())</formula>
    </cfRule>
    <cfRule type="expression" dxfId="364" priority="2348">
      <formula>AND($L43="SIM",ISBLANK($M43)=TRUE())</formula>
    </cfRule>
    <cfRule type="expression" dxfId="363" priority="2338">
      <formula>AND($L43="SIM",ISBLANK($M43)=TRUE())</formula>
    </cfRule>
    <cfRule type="expression" dxfId="362" priority="2339">
      <formula>AND($L43="EM ATRASO",ISBLANK($M43)=TRUE())</formula>
    </cfRule>
    <cfRule type="expression" dxfId="361" priority="2340">
      <formula>AND($L43="SIM",ISBLANK($M43)=TRUE())</formula>
    </cfRule>
  </conditionalFormatting>
  <conditionalFormatting sqref="I43:I44">
    <cfRule type="expression" dxfId="360" priority="2333">
      <formula>AND($L43="EM ATRASO",ISBLANK($M43)=TRUE())</formula>
    </cfRule>
    <cfRule type="expression" dxfId="359" priority="2334">
      <formula>AND($L43="SIM",ISBLANK($M43)=TRUE())</formula>
    </cfRule>
  </conditionalFormatting>
  <conditionalFormatting sqref="I44">
    <cfRule type="expression" dxfId="358" priority="2320">
      <formula>AND($L44="SIM",ISBLANK($M44)=TRUE())</formula>
    </cfRule>
    <cfRule type="expression" dxfId="357" priority="2332">
      <formula>AND($L44="SIM",ISBLANK($M44)=TRUE())</formula>
    </cfRule>
    <cfRule type="expression" dxfId="356" priority="2331">
      <formula>AND($L44="EM ATRASO",ISBLANK($M44)=TRUE())</formula>
    </cfRule>
    <cfRule type="expression" dxfId="355" priority="2324">
      <formula>AND($L44="SIM",ISBLANK($M44)=TRUE())</formula>
    </cfRule>
    <cfRule type="expression" dxfId="354" priority="2313">
      <formula>AND($L44="EM ATRASO",ISBLANK($M44)=TRUE())</formula>
    </cfRule>
    <cfRule type="expression" dxfId="353" priority="2314">
      <formula>AND($L44="SIM",ISBLANK($M44)=TRUE())</formula>
    </cfRule>
    <cfRule type="expression" dxfId="352" priority="2325">
      <formula>AND($L44="EM ATRASO",ISBLANK($M44)=TRUE())</formula>
    </cfRule>
    <cfRule type="expression" dxfId="351" priority="2316">
      <formula>AND($L44="SIM",ISBLANK($M44)=TRUE())</formula>
    </cfRule>
    <cfRule type="expression" dxfId="350" priority="2323">
      <formula>AND($L44="EM ATRASO",ISBLANK($M44)=TRUE())</formula>
    </cfRule>
    <cfRule type="expression" dxfId="349" priority="2326">
      <formula>AND($L44="SIM",ISBLANK($M44)=TRUE())</formula>
    </cfRule>
    <cfRule type="expression" dxfId="348" priority="2315">
      <formula>AND($L44="EM ATRASO",ISBLANK($M44)=TRUE())</formula>
    </cfRule>
    <cfRule type="expression" dxfId="347" priority="2319">
      <formula>AND($L44="EM ATRASO",ISBLANK($M44)=TRUE())</formula>
    </cfRule>
  </conditionalFormatting>
  <conditionalFormatting sqref="I44:I45">
    <cfRule type="expression" dxfId="346" priority="2305">
      <formula>AND($L44="EM ATRASO",ISBLANK($M44)=TRUE())</formula>
    </cfRule>
    <cfRule type="expression" dxfId="345" priority="2306">
      <formula>AND($L44="SIM",ISBLANK($M44)=TRUE())</formula>
    </cfRule>
  </conditionalFormatting>
  <conditionalFormatting sqref="I45">
    <cfRule type="expression" dxfId="344" priority="2297">
      <formula>AND($L45="EM ATRASO",ISBLANK($M45)=TRUE())</formula>
    </cfRule>
    <cfRule type="expression" dxfId="343" priority="2286">
      <formula>AND($L45="SIM",ISBLANK($M45)=TRUE())</formula>
    </cfRule>
    <cfRule type="expression" dxfId="342" priority="2285">
      <formula>AND($L45="EM ATRASO",ISBLANK($M45)=TRUE())</formula>
    </cfRule>
    <cfRule type="expression" dxfId="341" priority="2298">
      <formula>AND($L45="SIM",ISBLANK($M45)=TRUE())</formula>
    </cfRule>
    <cfRule type="expression" dxfId="340" priority="2304">
      <formula>AND($L45="SIM",ISBLANK($M45)=TRUE())</formula>
    </cfRule>
    <cfRule type="expression" dxfId="339" priority="2296">
      <formula>AND($L45="SIM",ISBLANK($M45)=TRUE())</formula>
    </cfRule>
    <cfRule type="expression" dxfId="338" priority="2295">
      <formula>AND($L45="EM ATRASO",ISBLANK($M45)=TRUE())</formula>
    </cfRule>
    <cfRule type="expression" dxfId="337" priority="2303">
      <formula>AND($L45="EM ATRASO",ISBLANK($M45)=TRUE())</formula>
    </cfRule>
    <cfRule type="expression" dxfId="336" priority="2291">
      <formula>AND($L45="EM ATRASO",ISBLANK($M45)=TRUE())</formula>
    </cfRule>
    <cfRule type="expression" dxfId="335" priority="2288">
      <formula>AND($L45="SIM",ISBLANK($M45)=TRUE())</formula>
    </cfRule>
    <cfRule type="expression" dxfId="334" priority="2287">
      <formula>AND($L45="EM ATRASO",ISBLANK($M45)=TRUE())</formula>
    </cfRule>
    <cfRule type="expression" dxfId="333" priority="2292">
      <formula>AND($L45="SIM",ISBLANK($M45)=TRUE())</formula>
    </cfRule>
  </conditionalFormatting>
  <conditionalFormatting sqref="I46:I47">
    <cfRule type="expression" dxfId="332" priority="3173">
      <formula>AND($L46="EM ATRASO",ISBLANK($M46)=TRUE())</formula>
    </cfRule>
    <cfRule type="expression" dxfId="331" priority="3174">
      <formula>AND($L46="SIM",ISBLANK($M46)=TRUE())</formula>
    </cfRule>
  </conditionalFormatting>
  <conditionalFormatting sqref="I46:I51">
    <cfRule type="expression" dxfId="330" priority="3157">
      <formula>AND($L46="EM ATRASO",ISBLANK($M46)=TRUE())</formula>
    </cfRule>
    <cfRule type="expression" dxfId="329" priority="3158">
      <formula>AND($L46="SIM",ISBLANK($M46)=TRUE())</formula>
    </cfRule>
  </conditionalFormatting>
  <conditionalFormatting sqref="I47">
    <cfRule type="expression" dxfId="328" priority="3167">
      <formula>AND($L47="EM ATRASO",ISBLANK($M47)=TRUE())</formula>
    </cfRule>
    <cfRule type="expression" dxfId="327" priority="3168">
      <formula>AND($L47="SIM",ISBLANK($M47)=TRUE())</formula>
    </cfRule>
    <cfRule type="expression" dxfId="326" priority="3169">
      <formula>AND($L47="EM ATRASO",ISBLANK($M47)=TRUE())</formula>
    </cfRule>
    <cfRule type="expression" dxfId="325" priority="3170">
      <formula>AND($L47="SIM",ISBLANK($M47)=TRUE())</formula>
    </cfRule>
  </conditionalFormatting>
  <conditionalFormatting sqref="I48">
    <cfRule type="expression" dxfId="324" priority="3153">
      <formula>AND($L48="EM ATRASO",ISBLANK($M48)=TRUE())</formula>
    </cfRule>
    <cfRule type="expression" dxfId="323" priority="3154">
      <formula>AND($L48="SIM",ISBLANK($M48)=TRUE())</formula>
    </cfRule>
    <cfRule type="expression" dxfId="322" priority="3151">
      <formula>AND($L48="EM ATRASO",ISBLANK($M48)=TRUE())</formula>
    </cfRule>
    <cfRule type="expression" dxfId="321" priority="3152">
      <formula>AND($L48="SIM",ISBLANK($M48)=TRUE())</formula>
    </cfRule>
  </conditionalFormatting>
  <conditionalFormatting sqref="I48:I49">
    <cfRule type="expression" dxfId="320" priority="2209">
      <formula>AND($L48="SIM",ISBLANK($M48)=TRUE())</formula>
    </cfRule>
    <cfRule type="expression" dxfId="319" priority="2208">
      <formula>AND($L48="EM ATRASO",ISBLANK($M48)=TRUE())</formula>
    </cfRule>
  </conditionalFormatting>
  <conditionalFormatting sqref="I49:I51">
    <cfRule type="expression" dxfId="318" priority="2110">
      <formula>AND($L49="EM ATRASO",ISBLANK($M49)=TRUE())</formula>
    </cfRule>
    <cfRule type="expression" dxfId="317" priority="3446">
      <formula>AND($L49="SIM",ISBLANK($M49)=TRUE())</formula>
    </cfRule>
    <cfRule type="expression" dxfId="316" priority="2111">
      <formula>AND($L49="SIM",ISBLANK($M49)=TRUE())</formula>
    </cfRule>
    <cfRule type="expression" dxfId="315" priority="2109">
      <formula>AND($L49="SIM",ISBLANK($M49)=TRUE())</formula>
    </cfRule>
    <cfRule type="expression" dxfId="314" priority="2108">
      <formula>AND($L49="EM ATRASO",ISBLANK($M49)=TRUE())</formula>
    </cfRule>
    <cfRule type="expression" dxfId="313" priority="2107">
      <formula>AND($L49="SIM",ISBLANK($M49)=TRUE())</formula>
    </cfRule>
    <cfRule type="expression" dxfId="312" priority="2106">
      <formula>AND($L49="EM ATRASO",ISBLANK($M49)=TRUE())</formula>
    </cfRule>
    <cfRule type="expression" dxfId="311" priority="2105">
      <formula>AND($L49="SIM",ISBLANK($M49)=TRUE())</formula>
    </cfRule>
    <cfRule type="expression" dxfId="310" priority="2104">
      <formula>AND($L49="EM ATRASO",ISBLANK($M49)=TRUE())</formula>
    </cfRule>
    <cfRule type="expression" dxfId="309" priority="2173">
      <formula>AND($L49="SIM",ISBLANK($M49)=TRUE())</formula>
    </cfRule>
    <cfRule type="expression" dxfId="308" priority="2172">
      <formula>AND($L49="EM ATRASO",ISBLANK($M49)=TRUE())</formula>
    </cfRule>
    <cfRule type="expression" dxfId="307" priority="3445">
      <formula>AND($L49="EM ATRASO",ISBLANK($M49)=TRUE())</formula>
    </cfRule>
  </conditionalFormatting>
  <conditionalFormatting sqref="I49:I53">
    <cfRule type="expression" dxfId="306" priority="2003">
      <formula>AND($L49="SIM",ISBLANK($M49)=TRUE())</formula>
    </cfRule>
    <cfRule type="expression" dxfId="305" priority="2002">
      <formula>AND($L49="EM ATRASO",ISBLANK($M49)=TRUE())</formula>
    </cfRule>
  </conditionalFormatting>
  <conditionalFormatting sqref="I50:I51">
    <cfRule type="expression" dxfId="304" priority="2171">
      <formula>AND($L50="SIM",ISBLANK($M50)=TRUE())</formula>
    </cfRule>
    <cfRule type="expression" dxfId="303" priority="2170">
      <formula>AND($L50="EM ATRASO",ISBLANK($M50)=TRUE())</formula>
    </cfRule>
  </conditionalFormatting>
  <conditionalFormatting sqref="I54">
    <cfRule type="expression" dxfId="302" priority="1943">
      <formula>AND($L54="SIM",ISBLANK($M54)=TRUE())</formula>
    </cfRule>
    <cfRule type="expression" dxfId="301" priority="1942">
      <formula>AND($L54="EM ATRASO",ISBLANK($M54)=TRUE())</formula>
    </cfRule>
    <cfRule type="expression" dxfId="300" priority="1941">
      <formula>AND($L54="SIM",ISBLANK($M54)=TRUE())</formula>
    </cfRule>
    <cfRule type="expression" dxfId="299" priority="1940">
      <formula>AND($L54="EM ATRASO",ISBLANK($M54)=TRUE())</formula>
    </cfRule>
    <cfRule type="expression" dxfId="298" priority="1953">
      <formula>AND($L54="SIM",ISBLANK($M54)=TRUE())</formula>
    </cfRule>
    <cfRule type="expression" dxfId="297" priority="1937">
      <formula>AND($L54="SIM",ISBLANK($M54)=TRUE())</formula>
    </cfRule>
    <cfRule type="expression" dxfId="296" priority="1936">
      <formula>AND($L54="EM ATRASO",ISBLANK($M54)=TRUE())</formula>
    </cfRule>
    <cfRule type="expression" dxfId="295" priority="1952">
      <formula>AND($L54="EM ATRASO",ISBLANK($M54)=TRUE())</formula>
    </cfRule>
  </conditionalFormatting>
  <conditionalFormatting sqref="I54:I56">
    <cfRule type="expression" dxfId="294" priority="1958">
      <formula>AND($L54="EM ATRASO",ISBLANK($M54)=TRUE())</formula>
    </cfRule>
    <cfRule type="expression" dxfId="293" priority="1959">
      <formula>AND($L54="SIM",ISBLANK($M54)=TRUE())</formula>
    </cfRule>
  </conditionalFormatting>
  <conditionalFormatting sqref="I55">
    <cfRule type="expression" dxfId="292" priority="3438">
      <formula>AND($L55="SIM",ISBLANK($M55)=TRUE())</formula>
    </cfRule>
    <cfRule type="expression" dxfId="291" priority="3437">
      <formula>AND($L55="EM ATRASO",ISBLANK($M55)=TRUE())</formula>
    </cfRule>
  </conditionalFormatting>
  <conditionalFormatting sqref="I55:I56">
    <cfRule type="expression" dxfId="290" priority="3109">
      <formula>AND($L55="EM ATRASO",ISBLANK($M55)=TRUE())</formula>
    </cfRule>
    <cfRule type="expression" dxfId="289" priority="3110">
      <formula>AND($L55="SIM",ISBLANK($M55)=TRUE())</formula>
    </cfRule>
    <cfRule type="expression" dxfId="288" priority="3107">
      <formula>AND($L55="EM ATRASO",ISBLANK($M55)=TRUE())</formula>
    </cfRule>
    <cfRule type="expression" dxfId="287" priority="3105">
      <formula>AND($L55="EM ATRASO",ISBLANK($M55)=TRUE())</formula>
    </cfRule>
    <cfRule type="expression" dxfId="286" priority="3106">
      <formula>AND($L55="SIM",ISBLANK($M55)=TRUE())</formula>
    </cfRule>
    <cfRule type="expression" dxfId="285" priority="3108">
      <formula>AND($L55="SIM",ISBLANK($M55)=TRUE())</formula>
    </cfRule>
  </conditionalFormatting>
  <conditionalFormatting sqref="I55:I57">
    <cfRule type="expression" dxfId="284" priority="3490">
      <formula>AND($L55="SIM",ISBLANK($M55)=TRUE())</formula>
    </cfRule>
    <cfRule type="expression" dxfId="283" priority="3489">
      <formula>AND($L55="EM ATRASO",ISBLANK($M55)=TRUE())</formula>
    </cfRule>
  </conditionalFormatting>
  <conditionalFormatting sqref="I57">
    <cfRule type="expression" dxfId="282" priority="1918">
      <formula>AND($L57="EM ATRASO",ISBLANK($M57)=TRUE())</formula>
    </cfRule>
    <cfRule type="expression" dxfId="281" priority="1922">
      <formula>AND($L57="EM ATRASO",ISBLANK($M57)=TRUE())</formula>
    </cfRule>
    <cfRule type="expression" dxfId="280" priority="1923">
      <formula>AND($L57="SIM",ISBLANK($M57)=TRUE())</formula>
    </cfRule>
    <cfRule type="expression" dxfId="279" priority="1919">
      <formula>AND($L57="SIM",ISBLANK($M57)=TRUE())</formula>
    </cfRule>
  </conditionalFormatting>
  <conditionalFormatting sqref="I57:I58">
    <cfRule type="expression" dxfId="278" priority="1924">
      <formula>AND($L57="EM ATRASO",ISBLANK($M57)=TRUE())</formula>
    </cfRule>
    <cfRule type="expression" dxfId="277" priority="1925">
      <formula>AND($L57="SIM",ISBLANK($M57)=TRUE())</formula>
    </cfRule>
  </conditionalFormatting>
  <conditionalFormatting sqref="I58">
    <cfRule type="expression" dxfId="276" priority="1969">
      <formula>AND($L58="SIM",ISBLANK($M58)=TRUE())</formula>
    </cfRule>
    <cfRule type="expression" dxfId="275" priority="1974">
      <formula>AND($L58="EM ATRASO",ISBLANK($M58)=TRUE())</formula>
    </cfRule>
    <cfRule type="expression" dxfId="274" priority="1973">
      <formula>AND($L58="SIM",ISBLANK($M58)=TRUE())</formula>
    </cfRule>
    <cfRule type="expression" dxfId="273" priority="1972">
      <formula>AND($L58="EM ATRASO",ISBLANK($M58)=TRUE())</formula>
    </cfRule>
    <cfRule type="expression" dxfId="272" priority="1971">
      <formula>AND($L58="SIM",ISBLANK($M58)=TRUE())</formula>
    </cfRule>
    <cfRule type="expression" dxfId="271" priority="1970">
      <formula>AND($L58="EM ATRASO",ISBLANK($M58)=TRUE())</formula>
    </cfRule>
    <cfRule type="expression" dxfId="270" priority="1977">
      <formula>AND($L58="SIM",ISBLANK($M58)=TRUE())</formula>
    </cfRule>
    <cfRule type="expression" dxfId="269" priority="1968">
      <formula>AND($L58="EM ATRASO",ISBLANK($M58)=TRUE())</formula>
    </cfRule>
    <cfRule type="expression" dxfId="268" priority="1967">
      <formula>AND($L58="SIM",ISBLANK($M58)=TRUE())</formula>
    </cfRule>
    <cfRule type="expression" dxfId="267" priority="1966">
      <formula>AND($L58="EM ATRASO",ISBLANK($M58)=TRUE())</formula>
    </cfRule>
    <cfRule type="expression" dxfId="266" priority="1965">
      <formula>AND($L58="SIM",ISBLANK($M58)=TRUE())</formula>
    </cfRule>
    <cfRule type="expression" dxfId="265" priority="1975">
      <formula>AND($L58="SIM",ISBLANK($M58)=TRUE())</formula>
    </cfRule>
    <cfRule type="expression" dxfId="264" priority="1976">
      <formula>AND($L58="EM ATRASO",ISBLANK($M58)=TRUE())</formula>
    </cfRule>
    <cfRule type="expression" dxfId="263" priority="1964">
      <formula>AND($L58="EM ATRASO",ISBLANK($M58)=TRUE())</formula>
    </cfRule>
  </conditionalFormatting>
  <conditionalFormatting sqref="I59:I62">
    <cfRule type="expression" dxfId="262" priority="1891">
      <formula>AND($L59="SIM",ISBLANK($M59)=TRUE())</formula>
    </cfRule>
    <cfRule type="expression" dxfId="261" priority="1890">
      <formula>AND($L59="EM ATRASO",ISBLANK($M59)=TRUE())</formula>
    </cfRule>
    <cfRule type="expression" dxfId="260" priority="1906">
      <formula>AND($L59="EM ATRASO",ISBLANK($M59)=TRUE())</formula>
    </cfRule>
    <cfRule type="expression" dxfId="259" priority="1894">
      <formula>AND($L59="EM ATRASO",ISBLANK($M59)=TRUE())</formula>
    </cfRule>
    <cfRule type="expression" dxfId="258" priority="1915">
      <formula>AND($L59="SIM",ISBLANK($M59)=TRUE())</formula>
    </cfRule>
    <cfRule type="expression" dxfId="257" priority="1914">
      <formula>AND($L59="EM ATRASO",ISBLANK($M59)=TRUE())</formula>
    </cfRule>
    <cfRule type="expression" dxfId="256" priority="1913">
      <formula>AND($L59="SIM",ISBLANK($M59)=TRUE())</formula>
    </cfRule>
    <cfRule type="expression" dxfId="255" priority="1912">
      <formula>AND($L59="EM ATRASO",ISBLANK($M59)=TRUE())</formula>
    </cfRule>
    <cfRule type="expression" dxfId="254" priority="1907">
      <formula>AND($L59="SIM",ISBLANK($M59)=TRUE())</formula>
    </cfRule>
    <cfRule type="expression" dxfId="253" priority="1905">
      <formula>AND($L59="SIM",ISBLANK($M59)=TRUE())</formula>
    </cfRule>
    <cfRule type="expression" dxfId="252" priority="1904">
      <formula>AND($L59="EM ATRASO",ISBLANK($M59)=TRUE())</formula>
    </cfRule>
    <cfRule type="expression" dxfId="251" priority="1901">
      <formula>AND($L59="SIM",ISBLANK($M59)=TRUE())</formula>
    </cfRule>
    <cfRule type="expression" dxfId="250" priority="1900">
      <formula>AND($L59="EM ATRASO",ISBLANK($M59)=TRUE())</formula>
    </cfRule>
    <cfRule type="expression" dxfId="249" priority="1897">
      <formula>AND($L59="SIM",ISBLANK($M59)=TRUE())</formula>
    </cfRule>
    <cfRule type="expression" dxfId="248" priority="1896">
      <formula>AND($L59="EM ATRASO",ISBLANK($M59)=TRUE())</formula>
    </cfRule>
    <cfRule type="expression" dxfId="247" priority="1895">
      <formula>AND($L59="SIM",ISBLANK($M59)=TRUE())</formula>
    </cfRule>
  </conditionalFormatting>
  <conditionalFormatting sqref="I64">
    <cfRule type="expression" dxfId="246" priority="2906">
      <formula>AND($L64="SIM",ISBLANK($M64)=TRUE())</formula>
    </cfRule>
    <cfRule type="expression" dxfId="245" priority="2905">
      <formula>AND($L64="EM ATRASO",ISBLANK($M64)=TRUE())</formula>
    </cfRule>
  </conditionalFormatting>
  <conditionalFormatting sqref="I64:I66">
    <cfRule type="expression" dxfId="244" priority="2014">
      <formula>AND($L64="EM ATRASO",ISBLANK($M64)=TRUE())</formula>
    </cfRule>
    <cfRule type="expression" dxfId="243" priority="2022">
      <formula>AND($L64="EM ATRASO",ISBLANK($M64)=TRUE())</formula>
    </cfRule>
    <cfRule type="expression" dxfId="242" priority="2006">
      <formula>AND($L64="EM ATRASO",ISBLANK($M64)=TRUE())</formula>
    </cfRule>
    <cfRule type="expression" dxfId="241" priority="2015">
      <formula>AND($L64="SIM",ISBLANK($M64)=TRUE())</formula>
    </cfRule>
    <cfRule type="expression" dxfId="240" priority="2012">
      <formula>AND($L64="EM ATRASO",ISBLANK($M64)=TRUE())</formula>
    </cfRule>
    <cfRule type="expression" dxfId="239" priority="2013">
      <formula>AND($L64="SIM",ISBLANK($M64)=TRUE())</formula>
    </cfRule>
    <cfRule type="expression" dxfId="238" priority="2010">
      <formula>AND($L64="EM ATRASO",ISBLANK($M64)=TRUE())</formula>
    </cfRule>
    <cfRule type="expression" dxfId="237" priority="2009">
      <formula>AND($L64="SIM",ISBLANK($M64)=TRUE())</formula>
    </cfRule>
    <cfRule type="expression" dxfId="236" priority="2008">
      <formula>AND($L64="EM ATRASO",ISBLANK($M64)=TRUE())</formula>
    </cfRule>
    <cfRule type="expression" dxfId="235" priority="2023">
      <formula>AND($L64="SIM",ISBLANK($M64)=TRUE())</formula>
    </cfRule>
    <cfRule type="expression" dxfId="234" priority="2007">
      <formula>AND($L64="SIM",ISBLANK($M64)=TRUE())</formula>
    </cfRule>
    <cfRule type="expression" dxfId="233" priority="2011">
      <formula>AND($L64="SIM",ISBLANK($M64)=TRUE())</formula>
    </cfRule>
  </conditionalFormatting>
  <conditionalFormatting sqref="I65">
    <cfRule type="expression" dxfId="232" priority="2865">
      <formula>AND($L65="EM ATRASO",ISBLANK($M65)=TRUE())</formula>
    </cfRule>
    <cfRule type="expression" dxfId="231" priority="2866">
      <formula>AND($L65="SIM",ISBLANK($M65)=TRUE())</formula>
    </cfRule>
    <cfRule type="expression" dxfId="230" priority="2867">
      <formula>AND($L65="EM ATRASO",ISBLANK($M65)=TRUE())</formula>
    </cfRule>
    <cfRule type="expression" dxfId="229" priority="2869">
      <formula>AND($L65="EM ATRASO",ISBLANK($M65)=TRUE())</formula>
    </cfRule>
    <cfRule type="expression" dxfId="228" priority="2870">
      <formula>AND($L65="SIM",ISBLANK($M65)=TRUE())</formula>
    </cfRule>
    <cfRule type="expression" dxfId="227" priority="2868">
      <formula>AND($L65="SIM",ISBLANK($M65)=TRUE())</formula>
    </cfRule>
    <cfRule type="expression" dxfId="226" priority="2861">
      <formula>AND($L65="EM ATRASO",ISBLANK($M65)=TRUE())</formula>
    </cfRule>
    <cfRule type="expression" dxfId="225" priority="2862">
      <formula>AND($L65="SIM",ISBLANK($M65)=TRUE())</formula>
    </cfRule>
    <cfRule type="expression" dxfId="224" priority="2863">
      <formula>AND($L65="EM ATRASO",ISBLANK($M65)=TRUE())</formula>
    </cfRule>
    <cfRule type="expression" dxfId="223" priority="2864">
      <formula>AND($L65="SIM",ISBLANK($M65)=TRUE())</formula>
    </cfRule>
  </conditionalFormatting>
  <conditionalFormatting sqref="I65:I66">
    <cfRule type="expression" dxfId="222" priority="2832">
      <formula>AND($L65="SIM",ISBLANK($M65)=TRUE())</formula>
    </cfRule>
    <cfRule type="expression" dxfId="221" priority="2831">
      <formula>AND($L65="EM ATRASO",ISBLANK($M65)=TRUE())</formula>
    </cfRule>
  </conditionalFormatting>
  <conditionalFormatting sqref="I65:I67">
    <cfRule type="expression" dxfId="220" priority="2872">
      <formula>AND($L65="SIM",ISBLANK($M65)=TRUE())</formula>
    </cfRule>
    <cfRule type="expression" dxfId="219" priority="2871">
      <formula>AND($L65="EM ATRASO",ISBLANK($M65)=TRUE())</formula>
    </cfRule>
  </conditionalFormatting>
  <conditionalFormatting sqref="I66">
    <cfRule type="expression" dxfId="218" priority="2825">
      <formula>AND($L66="EM ATRASO",ISBLANK($M66)=TRUE())</formula>
    </cfRule>
    <cfRule type="expression" dxfId="217" priority="2816">
      <formula>AND($L66="SIM",ISBLANK($M66)=TRUE())</formula>
    </cfRule>
    <cfRule type="expression" dxfId="216" priority="2819">
      <formula>AND($L66="EM ATRASO",ISBLANK($M66)=TRUE())</formula>
    </cfRule>
    <cfRule type="expression" dxfId="215" priority="2820">
      <formula>AND($L66="SIM",ISBLANK($M66)=TRUE())</formula>
    </cfRule>
    <cfRule type="expression" dxfId="214" priority="2823">
      <formula>AND($L66="EM ATRASO",ISBLANK($M66)=TRUE())</formula>
    </cfRule>
    <cfRule type="expression" dxfId="213" priority="2809">
      <formula>AND($L66="EM ATRASO",ISBLANK($M66)=TRUE())</formula>
    </cfRule>
    <cfRule type="expression" dxfId="212" priority="2810">
      <formula>AND($L66="SIM",ISBLANK($M66)=TRUE())</formula>
    </cfRule>
    <cfRule type="expression" dxfId="211" priority="2813">
      <formula>AND($L66="EM ATRASO",ISBLANK($M66)=TRUE())</formula>
    </cfRule>
    <cfRule type="expression" dxfId="210" priority="2814">
      <formula>AND($L66="SIM",ISBLANK($M66)=TRUE())</formula>
    </cfRule>
    <cfRule type="expression" dxfId="209" priority="2815">
      <formula>AND($L66="EM ATRASO",ISBLANK($M66)=TRUE())</formula>
    </cfRule>
    <cfRule type="expression" dxfId="208" priority="2826">
      <formula>AND($L66="SIM",ISBLANK($M66)=TRUE())</formula>
    </cfRule>
    <cfRule type="expression" dxfId="207" priority="2824">
      <formula>AND($L66="SIM",ISBLANK($M66)=TRUE())</formula>
    </cfRule>
  </conditionalFormatting>
  <conditionalFormatting sqref="I66:I67">
    <cfRule type="expression" dxfId="206" priority="2952">
      <formula>AND($L66="SIM",ISBLANK($M66)=TRUE())</formula>
    </cfRule>
    <cfRule type="expression" dxfId="205" priority="2951">
      <formula>AND($L66="EM ATRASO",ISBLANK($M66)=TRUE())</formula>
    </cfRule>
  </conditionalFormatting>
  <conditionalFormatting sqref="J15:J23">
    <cfRule type="expression" dxfId="204" priority="3360">
      <formula>AND($L15="SIM",ISBLANK($M15)=TRUE())</formula>
    </cfRule>
    <cfRule type="expression" dxfId="203" priority="3359">
      <formula>AND($L15="EM ATRASO",ISBLANK($M15)=TRUE())</formula>
    </cfRule>
  </conditionalFormatting>
  <conditionalFormatting sqref="J21:J35">
    <cfRule type="expression" dxfId="202" priority="1143">
      <formula>AND($L21="SIM",ISBLANK($M21)=TRUE())</formula>
    </cfRule>
    <cfRule type="expression" dxfId="201" priority="1142">
      <formula>AND($L21="EM ATRASO",ISBLANK($M21)=TRUE())</formula>
    </cfRule>
  </conditionalFormatting>
  <conditionalFormatting sqref="J36">
    <cfRule type="expression" dxfId="200" priority="1016">
      <formula>AND($L36="EM ATRASO",ISBLANK($M36)=TRUE())</formula>
    </cfRule>
    <cfRule type="expression" dxfId="199" priority="1017">
      <formula>AND($L36="SIM",ISBLANK($M36)=TRUE())</formula>
    </cfRule>
    <cfRule type="expression" dxfId="198" priority="1018">
      <formula>AND($L36="EM ATRASO",ISBLANK($M36)=TRUE())</formula>
    </cfRule>
    <cfRule type="expression" dxfId="197" priority="1019">
      <formula>AND($L36="SIM",ISBLANK($M36)=TRUE())</formula>
    </cfRule>
  </conditionalFormatting>
  <conditionalFormatting sqref="J37:J48">
    <cfRule type="expression" dxfId="196" priority="3328">
      <formula>AND($L37="SIM",ISBLANK($M37)=TRUE())</formula>
    </cfRule>
    <cfRule type="expression" dxfId="195" priority="3327">
      <formula>AND($L37="EM ATRASO",ISBLANK($M37)=TRUE())</formula>
    </cfRule>
  </conditionalFormatting>
  <conditionalFormatting sqref="J49:J52">
    <cfRule type="expression" dxfId="194" priority="2162">
      <formula>AND($L49="EM ATRASO",ISBLANK($M49)=TRUE())</formula>
    </cfRule>
    <cfRule type="expression" dxfId="193" priority="2164">
      <formula>AND($L49="EM ATRASO",ISBLANK($M49)=TRUE())</formula>
    </cfRule>
    <cfRule type="expression" dxfId="192" priority="2163">
      <formula>AND($L49="SIM",ISBLANK($M49)=TRUE())</formula>
    </cfRule>
    <cfRule type="expression" dxfId="191" priority="2165">
      <formula>AND($L49="SIM",ISBLANK($M49)=TRUE())</formula>
    </cfRule>
  </conditionalFormatting>
  <conditionalFormatting sqref="J49:J63">
    <cfRule type="expression" dxfId="190" priority="2100">
      <formula>AND($L49="EM ATRASO",ISBLANK($M49)=TRUE())</formula>
    </cfRule>
    <cfRule type="expression" dxfId="189" priority="2101">
      <formula>AND($L49="SIM",ISBLANK($M49)=TRUE())</formula>
    </cfRule>
  </conditionalFormatting>
  <conditionalFormatting sqref="J53:J63">
    <cfRule type="expression" dxfId="188" priority="2099">
      <formula>AND($L53="SIM",ISBLANK($M53)=TRUE())</formula>
    </cfRule>
    <cfRule type="expression" dxfId="187" priority="2098">
      <formula>AND($L53="EM ATRASO",ISBLANK($M53)=TRUE())</formula>
    </cfRule>
    <cfRule type="expression" dxfId="186" priority="2097">
      <formula>AND($L53="SIM",ISBLANK($M53)=TRUE())</formula>
    </cfRule>
    <cfRule type="expression" dxfId="185" priority="2096">
      <formula>AND($L53="EM ATRASO",ISBLANK($M53)=TRUE())</formula>
    </cfRule>
  </conditionalFormatting>
  <conditionalFormatting sqref="J3:K7">
    <cfRule type="expression" dxfId="184" priority="3271">
      <formula>AND($L3="EM ATRASO",ISBLANK($M3)=TRUE())</formula>
    </cfRule>
    <cfRule type="expression" dxfId="183" priority="3272">
      <formula>AND($L3="SIM",ISBLANK($M3)=TRUE())</formula>
    </cfRule>
  </conditionalFormatting>
  <conditionalFormatting sqref="J4:K7 J10:K13">
    <cfRule type="expression" dxfId="182" priority="2602">
      <formula>AND($L4="SIM",ISBLANK($M4)=TRUE())</formula>
    </cfRule>
  </conditionalFormatting>
  <conditionalFormatting sqref="J8:K9">
    <cfRule type="expression" dxfId="181" priority="465">
      <formula>AND($L8="EM ATRASO",ISBLANK($M8)=TRUE())</formula>
    </cfRule>
    <cfRule type="expression" dxfId="180" priority="466">
      <formula>AND($L8="SIM",ISBLANK($M8)=TRUE())</formula>
    </cfRule>
  </conditionalFormatting>
  <conditionalFormatting sqref="J10:K13 J4:K7">
    <cfRule type="expression" dxfId="179" priority="2601">
      <formula>AND($L4="EM ATRASO",ISBLANK($M4)=TRUE())</formula>
    </cfRule>
  </conditionalFormatting>
  <conditionalFormatting sqref="J10:K13">
    <cfRule type="expression" dxfId="178" priority="3385">
      <formula>AND($L10="EM ATRASO",ISBLANK($M10)=TRUE())</formula>
    </cfRule>
    <cfRule type="expression" dxfId="177" priority="3386">
      <formula>AND($L10="SIM",ISBLANK($M10)=TRUE())</formula>
    </cfRule>
  </conditionalFormatting>
  <conditionalFormatting sqref="J12:K23">
    <cfRule type="expression" dxfId="176" priority="3377">
      <formula>AND($L12="EM ATRASO",ISBLANK($M12)=TRUE())</formula>
    </cfRule>
    <cfRule type="expression" dxfId="175" priority="3378">
      <formula>AND($L12="SIM",ISBLANK($M12)=TRUE())</formula>
    </cfRule>
  </conditionalFormatting>
  <conditionalFormatting sqref="J21:K23">
    <cfRule type="expression" dxfId="174" priority="1400">
      <formula>AND($L21="EM ATRASO",ISBLANK($M21)=TRUE())</formula>
    </cfRule>
    <cfRule type="expression" dxfId="173" priority="1401">
      <formula>AND($L21="SIM",ISBLANK($M21)=TRUE())</formula>
    </cfRule>
  </conditionalFormatting>
  <conditionalFormatting sqref="J24:K35">
    <cfRule type="expression" dxfId="172" priority="1136">
      <formula>AND($L24="EM ATRASO",ISBLANK($M24)=TRUE())</formula>
    </cfRule>
    <cfRule type="expression" dxfId="171" priority="1137">
      <formula>AND($L24="SIM",ISBLANK($M24)=TRUE())</formula>
    </cfRule>
  </conditionalFormatting>
  <conditionalFormatting sqref="J36:K36">
    <cfRule type="expression" dxfId="170" priority="785">
      <formula>AND($L36="SIM",ISBLANK($M36)=TRUE())</formula>
    </cfRule>
    <cfRule type="expression" dxfId="169" priority="784">
      <formula>AND($L36="EM ATRASO",ISBLANK($M36)=TRUE())</formula>
    </cfRule>
  </conditionalFormatting>
  <conditionalFormatting sqref="J37:K45">
    <cfRule type="expression" dxfId="168" priority="2485">
      <formula>AND($L37="EM ATRASO",ISBLANK($M37)=TRUE())</formula>
    </cfRule>
    <cfRule type="expression" dxfId="167" priority="2486">
      <formula>AND($L37="SIM",ISBLANK($M37)=TRUE())</formula>
    </cfRule>
  </conditionalFormatting>
  <conditionalFormatting sqref="K4">
    <cfRule type="expression" dxfId="166" priority="565">
      <formula>AND($L4="SIM",ISBLANK($M4)=TRUE())</formula>
    </cfRule>
    <cfRule type="expression" dxfId="165" priority="564">
      <formula>AND($L4="EM ATRASO",ISBLANK($M4)=TRUE())</formula>
    </cfRule>
    <cfRule type="expression" dxfId="164" priority="563">
      <formula>AND($L4="SIM",ISBLANK($M4)=TRUE())</formula>
    </cfRule>
    <cfRule type="expression" dxfId="163" priority="562">
      <formula>AND($L4="EM ATRASO",ISBLANK($M4)=TRUE())</formula>
    </cfRule>
  </conditionalFormatting>
  <conditionalFormatting sqref="K8">
    <cfRule type="expression" dxfId="162" priority="538">
      <formula>AND($L8="EM ATRASO",ISBLANK($M8)=TRUE())</formula>
    </cfRule>
    <cfRule type="expression" dxfId="161" priority="539">
      <formula>AND($L8="SIM",ISBLANK($M8)=TRUE())</formula>
    </cfRule>
  </conditionalFormatting>
  <conditionalFormatting sqref="K11:K13">
    <cfRule type="expression" dxfId="160" priority="1530">
      <formula>AND($L11="EM ATRASO",ISBLANK($M11)=TRUE())</formula>
    </cfRule>
    <cfRule type="expression" dxfId="159" priority="1531">
      <formula>AND($L11="SIM",ISBLANK($M11)=TRUE())</formula>
    </cfRule>
  </conditionalFormatting>
  <conditionalFormatting sqref="K15:K17">
    <cfRule type="expression" dxfId="158" priority="3460">
      <formula>AND($L15="SIM",ISBLANK($M15)=TRUE())</formula>
    </cfRule>
    <cfRule type="expression" dxfId="157" priority="3459">
      <formula>AND($L15="EM ATRASO",ISBLANK($M15)=TRUE())</formula>
    </cfRule>
  </conditionalFormatting>
  <conditionalFormatting sqref="K18:K23">
    <cfRule type="expression" dxfId="156" priority="3324">
      <formula>AND($L18="SIM",ISBLANK($M18)=TRUE())</formula>
    </cfRule>
    <cfRule type="expression" dxfId="155" priority="3323">
      <formula>AND($L18="EM ATRASO",ISBLANK($M18)=TRUE())</formula>
    </cfRule>
  </conditionalFormatting>
  <conditionalFormatting sqref="K19">
    <cfRule type="expression" dxfId="154" priority="1013">
      <formula>AND($L19="SIM",ISBLANK($M19)=TRUE())</formula>
    </cfRule>
    <cfRule type="expression" dxfId="153" priority="1012">
      <formula>AND($L19="EM ATRASO",ISBLANK($M19)=TRUE())</formula>
    </cfRule>
    <cfRule type="expression" dxfId="152" priority="1011">
      <formula>AND($L19="SIM",ISBLANK($M19)=TRUE())</formula>
    </cfRule>
    <cfRule type="expression" dxfId="151" priority="1010">
      <formula>AND($L19="EM ATRASO",ISBLANK($M19)=TRUE())</formula>
    </cfRule>
  </conditionalFormatting>
  <conditionalFormatting sqref="K20:K29">
    <cfRule type="expression" dxfId="150" priority="1138">
      <formula>AND($L20="EM ATRASO",ISBLANK($M20)=TRUE())</formula>
    </cfRule>
    <cfRule type="expression" dxfId="149" priority="1139">
      <formula>AND($L20="SIM",ISBLANK($M20)=TRUE())</formula>
    </cfRule>
  </conditionalFormatting>
  <conditionalFormatting sqref="K22:K23">
    <cfRule type="expression" dxfId="148" priority="3307">
      <formula>AND($L22="EM ATRASO",ISBLANK($M22)=TRUE())</formula>
    </cfRule>
    <cfRule type="expression" dxfId="147" priority="3216">
      <formula>AND($L22="SIM",ISBLANK($M22)=TRUE())</formula>
    </cfRule>
    <cfRule type="expression" dxfId="146" priority="3215">
      <formula>AND($L22="EM ATRASO",ISBLANK($M22)=TRUE())</formula>
    </cfRule>
    <cfRule type="expression" dxfId="145" priority="3308">
      <formula>AND($L22="SIM",ISBLANK($M22)=TRUE())</formula>
    </cfRule>
  </conditionalFormatting>
  <conditionalFormatting sqref="K24:K29">
    <cfRule type="expression" dxfId="144" priority="1135">
      <formula>AND($L24="SIM",ISBLANK($M24)=TRUE())</formula>
    </cfRule>
    <cfRule type="expression" dxfId="143" priority="1134">
      <formula>AND($L24="EM ATRASO",ISBLANK($M24)=TRUE())</formula>
    </cfRule>
  </conditionalFormatting>
  <conditionalFormatting sqref="K33:K45">
    <cfRule type="expression" dxfId="142" priority="786">
      <formula>AND($L33="EM ATRASO",ISBLANK($M33)=TRUE())</formula>
    </cfRule>
    <cfRule type="expression" dxfId="141" priority="787">
      <formula>AND($L33="SIM",ISBLANK($M33)=TRUE())</formula>
    </cfRule>
  </conditionalFormatting>
  <conditionalFormatting sqref="K60:K62">
    <cfRule type="expression" dxfId="140" priority="3026">
      <formula>AND($L60="SIM",ISBLANK($M60)=TRUE())</formula>
    </cfRule>
    <cfRule type="expression" dxfId="139" priority="2094">
      <formula>AND($L60="EM ATRASO",ISBLANK($M60)=TRUE())</formula>
    </cfRule>
    <cfRule type="expression" dxfId="138" priority="2095">
      <formula>AND($L60="SIM",ISBLANK($M60)=TRUE())</formula>
    </cfRule>
    <cfRule type="expression" dxfId="137" priority="2093">
      <formula>AND($L60="SIM",ISBLANK($M60)=TRUE())</formula>
    </cfRule>
    <cfRule type="expression" dxfId="136" priority="3475">
      <formula>AND($L60="EM ATRASO",ISBLANK($M60)=TRUE())</formula>
    </cfRule>
    <cfRule type="expression" dxfId="135" priority="3476">
      <formula>AND($L60="SIM",ISBLANK($M60)=TRUE())</formula>
    </cfRule>
    <cfRule type="expression" dxfId="134" priority="2092">
      <formula>AND($L60="EM ATRASO",ISBLANK($M60)=TRUE())</formula>
    </cfRule>
    <cfRule type="expression" dxfId="133" priority="3025">
      <formula>AND($L60="EM ATRASO",ISBLANK($M60)=TRUE())</formula>
    </cfRule>
  </conditionalFormatting>
  <conditionalFormatting sqref="K62:K63">
    <cfRule type="expression" dxfId="132" priority="3466">
      <formula>AND($L62="SIM",ISBLANK($M62)=TRUE())</formula>
    </cfRule>
    <cfRule type="expression" dxfId="131" priority="1854">
      <formula>AND($L62="EM ATRASO",ISBLANK($M62)=TRUE())</formula>
    </cfRule>
    <cfRule type="expression" dxfId="130" priority="1855">
      <formula>AND($L62="SIM",ISBLANK($M62)=TRUE())</formula>
    </cfRule>
    <cfRule type="expression" dxfId="129" priority="3465">
      <formula>AND($L62="EM ATRASO",ISBLANK($M62)=TRUE())</formula>
    </cfRule>
  </conditionalFormatting>
  <conditionalFormatting sqref="L9:M9">
    <cfRule type="expression" dxfId="128" priority="463">
      <formula>AND($L9="EM ATRASO",ISBLANK($M9)=TRUE())</formula>
    </cfRule>
    <cfRule type="expression" dxfId="127" priority="464">
      <formula>AND($L9="SIM",ISBLANK($M9)=TRUE())</formula>
    </cfRule>
  </conditionalFormatting>
  <conditionalFormatting sqref="M18:M19">
    <cfRule type="expression" dxfId="126" priority="3015">
      <formula>AND($L18="EM ATRASO",ISBLANK($M18)=TRUE())</formula>
    </cfRule>
    <cfRule type="expression" dxfId="125" priority="3016">
      <formula>AND($L18="SIM",ISBLANK($M18)=TRUE())</formula>
    </cfRule>
  </conditionalFormatting>
  <conditionalFormatting sqref="M18:M21">
    <cfRule type="expression" dxfId="124" priority="3012">
      <formula>AND($L18="SIM",ISBLANK($M18)=TRUE())</formula>
    </cfRule>
    <cfRule type="expression" dxfId="123" priority="3011">
      <formula>AND($L18="EM ATRASO",ISBLANK($M18)=TRUE())</formula>
    </cfRule>
  </conditionalFormatting>
  <conditionalFormatting sqref="M19">
    <cfRule type="expression" dxfId="122" priority="3468">
      <formula>AND($L19="SIM",ISBLANK($M19)=TRUE())</formula>
    </cfRule>
    <cfRule type="expression" dxfId="121" priority="3467">
      <formula>AND($L19="EM ATRASO",ISBLANK($M19)=TRUE())</formula>
    </cfRule>
  </conditionalFormatting>
  <conditionalFormatting sqref="M20">
    <cfRule type="expression" dxfId="120" priority="2145">
      <formula>AND($L20="SIM",ISBLANK($M20)=TRUE())</formula>
    </cfRule>
    <cfRule type="expression" dxfId="119" priority="2144">
      <formula>AND($L20="EM ATRASO",ISBLANK($M20)=TRUE())</formula>
    </cfRule>
    <cfRule type="expression" dxfId="118" priority="3010">
      <formula>AND($L20="SIM",ISBLANK($M20)=TRUE())</formula>
    </cfRule>
    <cfRule type="expression" dxfId="117" priority="3009">
      <formula>AND($L20="EM ATRASO",ISBLANK($M20)=TRUE())</formula>
    </cfRule>
  </conditionalFormatting>
  <conditionalFormatting sqref="M24:M26">
    <cfRule type="expression" dxfId="116" priority="3343">
      <formula>AND($L24="EM ATRASO",ISBLANK($M24)=TRUE())</formula>
    </cfRule>
    <cfRule type="expression" dxfId="115" priority="3344">
      <formula>AND($L24="SIM",ISBLANK($M24)=TRUE())</formula>
    </cfRule>
  </conditionalFormatting>
  <conditionalFormatting sqref="M25">
    <cfRule type="expression" dxfId="114" priority="2529">
      <formula>AND($L25="EM ATRASO",ISBLANK($M25)=TRUE())</formula>
    </cfRule>
    <cfRule type="expression" dxfId="113" priority="2530">
      <formula>AND($L25="SIM",ISBLANK($M25)=TRUE())</formula>
    </cfRule>
  </conditionalFormatting>
  <conditionalFormatting sqref="M25:M26">
    <cfRule type="expression" dxfId="112" priority="2518">
      <formula>AND($L25="SIM",ISBLANK($M25)=TRUE())</formula>
    </cfRule>
    <cfRule type="expression" dxfId="111" priority="2517">
      <formula>AND($L25="EM ATRASO",ISBLANK($M25)=TRUE())</formula>
    </cfRule>
  </conditionalFormatting>
  <conditionalFormatting sqref="M26">
    <cfRule type="expression" dxfId="110" priority="2515">
      <formula>AND($L26="EM ATRASO",ISBLANK($M26)=TRUE())</formula>
    </cfRule>
    <cfRule type="expression" dxfId="109" priority="2516">
      <formula>AND($L26="SIM",ISBLANK($M26)=TRUE())</formula>
    </cfRule>
  </conditionalFormatting>
  <conditionalFormatting sqref="M27:M28">
    <cfRule type="expression" dxfId="108" priority="2526">
      <formula>AND($L27="SIM",ISBLANK($M27)=TRUE())</formula>
    </cfRule>
    <cfRule type="expression" dxfId="107" priority="2522">
      <formula>AND($L27="SIM",ISBLANK($M27)=TRUE())</formula>
    </cfRule>
    <cfRule type="expression" dxfId="106" priority="2521">
      <formula>AND($L27="EM ATRASO",ISBLANK($M27)=TRUE())</formula>
    </cfRule>
    <cfRule type="expression" dxfId="105" priority="2525">
      <formula>AND($L27="EM ATRASO",ISBLANK($M27)=TRUE())</formula>
    </cfRule>
  </conditionalFormatting>
  <conditionalFormatting sqref="M28">
    <cfRule type="expression" dxfId="104" priority="2519">
      <formula>AND($L28="EM ATRASO",ISBLANK($M28)=TRUE())</formula>
    </cfRule>
    <cfRule type="expression" dxfId="103" priority="2520">
      <formula>AND($L28="SIM",ISBLANK($M28)=TRUE())</formula>
    </cfRule>
  </conditionalFormatting>
  <conditionalFormatting sqref="M31:M41">
    <cfRule type="expression" dxfId="102" priority="1683">
      <formula>AND($L31="SIM",ISBLANK($M31)=TRUE())</formula>
    </cfRule>
    <cfRule type="expression" dxfId="101" priority="1682">
      <formula>AND($L31="EM ATRASO",ISBLANK($M31)=TRUE())</formula>
    </cfRule>
  </conditionalFormatting>
  <conditionalFormatting sqref="M35">
    <cfRule type="expression" dxfId="100" priority="3008">
      <formula>AND($L35="SIM",ISBLANK($M35)=TRUE())</formula>
    </cfRule>
    <cfRule type="expression" dxfId="99" priority="3007">
      <formula>AND($L35="EM ATRASO",ISBLANK($M35)=TRUE())</formula>
    </cfRule>
    <cfRule type="expression" dxfId="98" priority="3319">
      <formula>AND($L35="EM ATRASO",ISBLANK($M35)=TRUE())</formula>
    </cfRule>
    <cfRule type="expression" dxfId="97" priority="3320">
      <formula>AND($L35="SIM",ISBLANK($M35)=TRUE())</formula>
    </cfRule>
  </conditionalFormatting>
  <conditionalFormatting sqref="M41">
    <cfRule type="expression" dxfId="96" priority="1681">
      <formula>AND($L41="SIM",ISBLANK($M41)=TRUE())</formula>
    </cfRule>
    <cfRule type="expression" dxfId="95" priority="1680">
      <formula>AND($L41="EM ATRASO",ISBLANK($M41)=TRUE())</formula>
    </cfRule>
  </conditionalFormatting>
  <conditionalFormatting sqref="M42:M45">
    <cfRule type="expression" dxfId="94" priority="2149">
      <formula>AND($L42="SIM",ISBLANK($M42)=TRUE())</formula>
    </cfRule>
    <cfRule type="expression" dxfId="93" priority="2148">
      <formula>AND($L42="EM ATRASO",ISBLANK($M42)=TRUE())</formula>
    </cfRule>
  </conditionalFormatting>
  <conditionalFormatting sqref="M44">
    <cfRule type="expression" dxfId="92" priority="3003">
      <formula>AND($L44="EM ATRASO",ISBLANK($M44)=TRUE())</formula>
    </cfRule>
    <cfRule type="expression" dxfId="91" priority="3004">
      <formula>AND($L44="SIM",ISBLANK($M44)=TRUE())</formula>
    </cfRule>
    <cfRule type="expression" dxfId="90" priority="1849">
      <formula>AND($L44="SIM",ISBLANK($M44)=TRUE())</formula>
    </cfRule>
    <cfRule type="expression" dxfId="89" priority="1848">
      <formula>AND($L44="EM ATRASO",ISBLANK($M44)=TRUE())</formula>
    </cfRule>
    <cfRule type="expression" dxfId="88" priority="1853">
      <formula>AND($L44="SIM",ISBLANK($M44)=TRUE())</formula>
    </cfRule>
    <cfRule type="expression" dxfId="87" priority="1850">
      <formula>AND($L44="EM ATRASO",ISBLANK($M44)=TRUE())</formula>
    </cfRule>
    <cfRule type="expression" dxfId="86" priority="1851">
      <formula>AND($L44="SIM",ISBLANK($M44)=TRUE())</formula>
    </cfRule>
    <cfRule type="expression" dxfId="85" priority="1852">
      <formula>AND($L44="EM ATRASO",ISBLANK($M44)=TRUE())</formula>
    </cfRule>
  </conditionalFormatting>
  <conditionalFormatting sqref="M47">
    <cfRule type="expression" dxfId="84" priority="2997">
      <formula>AND($L47="EM ATRASO",ISBLANK($M47)=TRUE())</formula>
    </cfRule>
    <cfRule type="expression" dxfId="83" priority="2998">
      <formula>AND($L47="SIM",ISBLANK($M47)=TRUE())</formula>
    </cfRule>
    <cfRule type="expression" dxfId="82" priority="2999">
      <formula>AND($L47="EM ATRASO",ISBLANK($M47)=TRUE())</formula>
    </cfRule>
    <cfRule type="expression" dxfId="81" priority="3000">
      <formula>AND($L47="SIM",ISBLANK($M47)=TRUE())</formula>
    </cfRule>
  </conditionalFormatting>
  <conditionalFormatting sqref="M47:M54">
    <cfRule type="expression" dxfId="80" priority="3305">
      <formula>AND($L47="EM ATRASO",ISBLANK($M47)=TRUE())</formula>
    </cfRule>
    <cfRule type="expression" dxfId="79" priority="3306">
      <formula>AND($L47="SIM",ISBLANK($M47)=TRUE())</formula>
    </cfRule>
  </conditionalFormatting>
  <conditionalFormatting sqref="M55:M58">
    <cfRule type="expression" dxfId="78" priority="1692">
      <formula>AND($L55="EM ATRASO",ISBLANK($M55)=TRUE())</formula>
    </cfRule>
    <cfRule type="expression" dxfId="77" priority="1693">
      <formula>AND($L55="SIM",ISBLANK($M55)=TRUE())</formula>
    </cfRule>
  </conditionalFormatting>
  <conditionalFormatting sqref="M57">
    <cfRule type="expression" dxfId="76" priority="1690">
      <formula>AND($L57="EM ATRASO",ISBLANK($M57)=TRUE())</formula>
    </cfRule>
    <cfRule type="expression" dxfId="75" priority="1691">
      <formula>AND($L57="SIM",ISBLANK($M57)=TRUE())</formula>
    </cfRule>
  </conditionalFormatting>
  <conditionalFormatting sqref="M59:M63">
    <cfRule type="expression" dxfId="74" priority="1686">
      <formula>AND($L59="EM ATRASO",ISBLANK($M59)=TRUE())</formula>
    </cfRule>
    <cfRule type="expression" dxfId="73" priority="1687">
      <formula>AND($L59="SIM",ISBLANK($M59)=TRUE())</formula>
    </cfRule>
  </conditionalFormatting>
  <conditionalFormatting sqref="M63">
    <cfRule type="expression" dxfId="72" priority="1684">
      <formula>AND($L63="EM ATRASO",ISBLANK($M63)=TRUE())</formula>
    </cfRule>
    <cfRule type="expression" dxfId="71" priority="1685">
      <formula>AND($L63="SIM",ISBLANK($M63)=TRUE())</formula>
    </cfRule>
  </conditionalFormatting>
  <conditionalFormatting sqref="M66:M67">
    <cfRule type="expression" dxfId="70" priority="3391">
      <formula>AND($L66="EM ATRASO",ISBLANK($M66)=TRUE())</formula>
    </cfRule>
    <cfRule type="expression" dxfId="69" priority="3392">
      <formula>AND($L66="SIM",ISBLANK($M66)=TRUE())</formula>
    </cfRule>
  </conditionalFormatting>
  <conditionalFormatting sqref="M3:O3 M4:N7 N8:N9 C10:E11 A10:A12 M10:N17 B12:E12 D13 B14:E14 D15:D16 B15:C18 E15:E18 D18:D21 B20:C22 E20:E22 B23:E24 A25:E26 A27:A29 B28:B31 C29 E29 C30:E31 B36:C36 A36:A67 B37:E38 J37:J45 J46:K46 I47:K48 K49:K62 F54:F67 B56:C59 E56:E61 A60:C61 H60:H63 B62:C62 B63 E63 I64:J64 A64:E65 J64:K67 I65:I67 O65:O67 B66:E67 N66:N67 I55:I56 B33:E35 E36">
    <cfRule type="expression" dxfId="68" priority="3495">
      <formula>AND($L3="EM ATRASO",ISBLANK($M3)=TRUE())</formula>
    </cfRule>
  </conditionalFormatting>
  <conditionalFormatting sqref="M3:O3 M4:N7 N8:N9 C10:E11 A10:A12 M10:N17 B12:E12 D13 B14:E14 D15:D16 B15:C18 E15:E18 D18:D21 B20:C22 E20:E22 B23:E24 A25:E26 A27:A29 B28:B31 C29 E29 C30:E31 B33:E35 B36:C36 E36 A36:A67 B37:E38 J37:J45 J46:K46 I47:K48 K49:K62 F54:F67 I55:I56 B56:C59 E56:E61 A60:C61 H60:H63 B62:C62 B63 E63 I64:J64 A64:E65 J64:K67 I65:I67 O65:O67 B66:E67 N66:N67">
    <cfRule type="expression" dxfId="67" priority="3496">
      <formula>AND($L3="SIM",ISBLANK($M3)=TRUE())</formula>
    </cfRule>
  </conditionalFormatting>
  <conditionalFormatting sqref="M62:O62">
    <cfRule type="expression" dxfId="66" priority="3470">
      <formula>AND($L62="SIM",ISBLANK($M62)=TRUE())</formula>
    </cfRule>
    <cfRule type="expression" dxfId="65" priority="3469">
      <formula>AND($L62="EM ATRASO",ISBLANK($M62)=TRUE())</formula>
    </cfRule>
  </conditionalFormatting>
  <conditionalFormatting sqref="N13">
    <cfRule type="expression" dxfId="64" priority="3485">
      <formula>AND($L13="EM ATRASO",ISBLANK($M13)=TRUE())</formula>
    </cfRule>
    <cfRule type="expression" dxfId="63" priority="3486">
      <formula>AND($L13="SIM",ISBLANK($M13)=TRUE())</formula>
    </cfRule>
  </conditionalFormatting>
  <conditionalFormatting sqref="O4:O22">
    <cfRule type="expression" dxfId="62" priority="1677">
      <formula>AND($L4="SIM",ISBLANK($M4)=TRUE())</formula>
    </cfRule>
    <cfRule type="expression" dxfId="61" priority="1676">
      <formula>AND($L4="EM ATRASO",ISBLANK($M4)=TRUE())</formula>
    </cfRule>
    <cfRule type="expression" dxfId="60" priority="1675">
      <formula>AND($L4="SIM",ISBLANK($M4)=TRUE())</formula>
    </cfRule>
    <cfRule type="expression" dxfId="59" priority="1674">
      <formula>AND($L4="EM ATRASO",ISBLANK($M4)=TRUE())</formula>
    </cfRule>
  </conditionalFormatting>
  <conditionalFormatting sqref="O25:O55">
    <cfRule type="expression" dxfId="58" priority="3317">
      <formula>AND($L25="EM ATRASO",ISBLANK($M25)=TRUE())</formula>
    </cfRule>
    <cfRule type="expression" dxfId="57" priority="3318">
      <formula>AND($L25="SIM",ISBLANK($M25)=TRUE())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ignoredErrors>
    <ignoredError sqref="C5:C7 C13:C59" numberStoredAsText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XFD1355"/>
  <sheetViews>
    <sheetView zoomScaleNormal="100" workbookViewId="0">
      <pane ySplit="2" topLeftCell="A558" activePane="bottomLeft" state="frozen"/>
      <selection activeCell="A838" sqref="A838"/>
      <selection pane="bottomLeft" activeCell="B592" sqref="B592"/>
    </sheetView>
  </sheetViews>
  <sheetFormatPr defaultRowHeight="15"/>
  <cols>
    <col min="1" max="1" width="13.5" style="124" customWidth="1"/>
    <col min="2" max="2" width="18" style="124" bestFit="1" customWidth="1"/>
    <col min="3" max="3" width="27.75" style="152" bestFit="1" customWidth="1"/>
    <col min="4" max="4" width="12.875" style="251" customWidth="1"/>
    <col min="5" max="5" width="9.875" style="157" customWidth="1"/>
    <col min="6" max="6" width="14" style="255" bestFit="1" customWidth="1"/>
    <col min="7" max="7" width="12.875" style="159" bestFit="1" customWidth="1"/>
    <col min="8" max="8" width="20.625" style="259" bestFit="1" customWidth="1"/>
    <col min="9" max="9" width="8.625" style="259" customWidth="1"/>
    <col min="10" max="10" width="12.5" style="159" bestFit="1" customWidth="1"/>
    <col min="11" max="11" width="13.875" style="155" customWidth="1"/>
    <col min="12" max="12" width="7.25" style="266" customWidth="1"/>
    <col min="13" max="13" width="43.5" style="124" customWidth="1"/>
    <col min="14" max="14" width="14.5" style="250" bestFit="1" customWidth="1"/>
    <col min="15" max="15" width="13.25" style="123" customWidth="1"/>
    <col min="16" max="16" width="43.75" style="123" bestFit="1" customWidth="1"/>
    <col min="17" max="17" width="63.125" style="123" bestFit="1" customWidth="1"/>
    <col min="18" max="33" width="8" style="123" customWidth="1"/>
    <col min="34" max="192" width="8" style="124" customWidth="1"/>
    <col min="193" max="943" width="10.75" style="124" customWidth="1"/>
    <col min="944" max="944" width="9" style="124" customWidth="1"/>
    <col min="945" max="16384" width="9" style="124"/>
  </cols>
  <sheetData>
    <row r="1" spans="1:33" ht="75.599999999999994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21" t="s">
        <v>510</v>
      </c>
      <c r="N1" s="267" t="s">
        <v>2</v>
      </c>
    </row>
    <row r="2" spans="1:33" s="180" customFormat="1">
      <c r="A2" s="169" t="s">
        <v>3</v>
      </c>
      <c r="B2" s="169" t="s">
        <v>4</v>
      </c>
      <c r="C2" s="271" t="s">
        <v>5</v>
      </c>
      <c r="D2" s="162" t="s">
        <v>6</v>
      </c>
      <c r="E2" s="172" t="s">
        <v>34</v>
      </c>
      <c r="F2" s="164" t="s">
        <v>7</v>
      </c>
      <c r="G2" s="173" t="s">
        <v>8</v>
      </c>
      <c r="H2" s="165" t="s">
        <v>9</v>
      </c>
      <c r="I2" s="165" t="s">
        <v>35</v>
      </c>
      <c r="J2" s="175" t="s">
        <v>10</v>
      </c>
      <c r="K2" s="176" t="s">
        <v>11</v>
      </c>
      <c r="L2" s="166" t="s">
        <v>13</v>
      </c>
      <c r="M2" s="177" t="s">
        <v>68</v>
      </c>
      <c r="N2" s="120" t="s">
        <v>2561</v>
      </c>
      <c r="O2" s="178"/>
      <c r="P2" s="179"/>
      <c r="Q2" s="179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</row>
    <row r="3" spans="1:33" ht="15" customHeight="1">
      <c r="A3" s="119" t="s">
        <v>445</v>
      </c>
      <c r="B3" s="126">
        <v>254750</v>
      </c>
      <c r="C3" s="119" t="s">
        <v>447</v>
      </c>
      <c r="D3" s="246" t="s">
        <v>43</v>
      </c>
      <c r="E3" s="128">
        <v>22</v>
      </c>
      <c r="F3" s="252">
        <v>100</v>
      </c>
      <c r="G3" s="118">
        <f t="shared" ref="G3:G66" si="0">F3*E3</f>
        <v>2200</v>
      </c>
      <c r="H3" s="114" t="s">
        <v>448</v>
      </c>
      <c r="I3" s="260">
        <v>0</v>
      </c>
      <c r="J3" s="203">
        <v>44533</v>
      </c>
      <c r="K3" s="204">
        <v>44538</v>
      </c>
      <c r="L3" s="211">
        <v>44540</v>
      </c>
      <c r="M3" s="132"/>
      <c r="N3" s="268" t="s">
        <v>78</v>
      </c>
    </row>
    <row r="4" spans="1:33" ht="15" customHeight="1">
      <c r="A4" s="119" t="s">
        <v>445</v>
      </c>
      <c r="B4" s="126">
        <v>254314</v>
      </c>
      <c r="C4" s="119" t="s">
        <v>446</v>
      </c>
      <c r="D4" s="246" t="s">
        <v>43</v>
      </c>
      <c r="E4" s="128">
        <v>10</v>
      </c>
      <c r="F4" s="252">
        <v>120</v>
      </c>
      <c r="G4" s="118">
        <f t="shared" si="0"/>
        <v>1200</v>
      </c>
      <c r="H4" s="114" t="s">
        <v>448</v>
      </c>
      <c r="I4" s="260">
        <v>0</v>
      </c>
      <c r="J4" s="203">
        <v>44537</v>
      </c>
      <c r="K4" s="204">
        <v>44538</v>
      </c>
      <c r="L4" s="211">
        <v>44539</v>
      </c>
      <c r="M4" s="132"/>
      <c r="N4" s="268" t="s">
        <v>78</v>
      </c>
    </row>
    <row r="5" spans="1:33" ht="15" customHeight="1">
      <c r="A5" s="119" t="s">
        <v>36</v>
      </c>
      <c r="B5" s="126">
        <v>253578</v>
      </c>
      <c r="C5" s="119" t="s">
        <v>535</v>
      </c>
      <c r="D5" s="246">
        <v>19.05</v>
      </c>
      <c r="E5" s="128">
        <v>50</v>
      </c>
      <c r="F5" s="252">
        <v>6.3</v>
      </c>
      <c r="G5" s="118">
        <f t="shared" si="0"/>
        <v>315</v>
      </c>
      <c r="H5" s="114" t="s">
        <v>45</v>
      </c>
      <c r="I5" s="260">
        <v>1</v>
      </c>
      <c r="J5" s="203">
        <v>44533</v>
      </c>
      <c r="K5" s="204">
        <v>44540</v>
      </c>
      <c r="L5" s="211">
        <v>44545</v>
      </c>
      <c r="M5" s="132"/>
      <c r="N5" s="268" t="s">
        <v>78</v>
      </c>
    </row>
    <row r="6" spans="1:33" ht="15" customHeight="1">
      <c r="A6" s="119" t="s">
        <v>36</v>
      </c>
      <c r="B6" s="126">
        <v>255519</v>
      </c>
      <c r="C6" s="142" t="s">
        <v>73</v>
      </c>
      <c r="D6" s="246">
        <v>16</v>
      </c>
      <c r="E6" s="128">
        <v>240</v>
      </c>
      <c r="F6" s="252">
        <v>6.2</v>
      </c>
      <c r="G6" s="118">
        <f t="shared" si="0"/>
        <v>1488</v>
      </c>
      <c r="H6" s="114" t="s">
        <v>55</v>
      </c>
      <c r="I6" s="260">
        <v>1</v>
      </c>
      <c r="J6" s="203">
        <v>44537</v>
      </c>
      <c r="K6" s="204">
        <v>44544</v>
      </c>
      <c r="L6" s="211">
        <v>44551</v>
      </c>
      <c r="M6" s="132"/>
      <c r="N6" s="268" t="s">
        <v>78</v>
      </c>
    </row>
    <row r="7" spans="1:33" ht="15" customHeight="1">
      <c r="A7" s="119" t="s">
        <v>36</v>
      </c>
      <c r="B7" s="126">
        <v>255258</v>
      </c>
      <c r="C7" s="144" t="s">
        <v>579</v>
      </c>
      <c r="D7" s="246">
        <v>24</v>
      </c>
      <c r="E7" s="128">
        <v>50</v>
      </c>
      <c r="F7" s="252">
        <v>6.5</v>
      </c>
      <c r="G7" s="118">
        <f t="shared" si="0"/>
        <v>325</v>
      </c>
      <c r="H7" s="114" t="s">
        <v>45</v>
      </c>
      <c r="I7" s="260">
        <v>1</v>
      </c>
      <c r="J7" s="203">
        <v>44537</v>
      </c>
      <c r="K7" s="204">
        <v>44544</v>
      </c>
      <c r="L7" s="211">
        <v>44540</v>
      </c>
      <c r="M7" s="132"/>
      <c r="N7" s="268" t="s">
        <v>78</v>
      </c>
    </row>
    <row r="8" spans="1:33" ht="15" customHeight="1">
      <c r="A8" s="119" t="s">
        <v>36</v>
      </c>
      <c r="B8" s="141">
        <v>255482</v>
      </c>
      <c r="C8" s="119" t="s">
        <v>180</v>
      </c>
      <c r="D8" s="246">
        <v>19.05</v>
      </c>
      <c r="E8" s="128">
        <v>100</v>
      </c>
      <c r="F8" s="252">
        <v>4.9000000000000004</v>
      </c>
      <c r="G8" s="118">
        <f t="shared" si="0"/>
        <v>490.00000000000006</v>
      </c>
      <c r="H8" s="114" t="s">
        <v>45</v>
      </c>
      <c r="I8" s="260">
        <v>1</v>
      </c>
      <c r="J8" s="181">
        <v>44537</v>
      </c>
      <c r="K8" s="204">
        <v>44544</v>
      </c>
      <c r="L8" s="211">
        <v>44540</v>
      </c>
      <c r="M8" s="137"/>
      <c r="N8" s="268" t="s">
        <v>78</v>
      </c>
    </row>
    <row r="9" spans="1:33" ht="15" customHeight="1">
      <c r="A9" s="119" t="s">
        <v>36</v>
      </c>
      <c r="B9" s="126">
        <v>255526</v>
      </c>
      <c r="C9" s="119" t="s">
        <v>54</v>
      </c>
      <c r="D9" s="221">
        <v>14</v>
      </c>
      <c r="E9" s="224">
        <v>60</v>
      </c>
      <c r="F9" s="252">
        <v>6.6999999999999993</v>
      </c>
      <c r="G9" s="118">
        <f t="shared" si="0"/>
        <v>401.99999999999994</v>
      </c>
      <c r="H9" s="114" t="s">
        <v>55</v>
      </c>
      <c r="I9" s="260">
        <v>1</v>
      </c>
      <c r="J9" s="181">
        <v>44537</v>
      </c>
      <c r="K9" s="204">
        <v>44544</v>
      </c>
      <c r="L9" s="211">
        <v>44551</v>
      </c>
      <c r="M9" s="137"/>
      <c r="N9" s="268" t="s">
        <v>78</v>
      </c>
    </row>
    <row r="10" spans="1:33" ht="15" customHeight="1">
      <c r="A10" s="119" t="s">
        <v>36</v>
      </c>
      <c r="B10" s="126">
        <v>254633</v>
      </c>
      <c r="C10" s="119" t="s">
        <v>1778</v>
      </c>
      <c r="D10" s="247">
        <v>19</v>
      </c>
      <c r="E10" s="225">
        <v>205</v>
      </c>
      <c r="F10" s="252">
        <v>2.2000000000000002</v>
      </c>
      <c r="G10" s="118">
        <f t="shared" si="0"/>
        <v>451.00000000000006</v>
      </c>
      <c r="H10" s="114" t="s">
        <v>31</v>
      </c>
      <c r="I10" s="260">
        <v>1</v>
      </c>
      <c r="J10" s="181">
        <v>44540</v>
      </c>
      <c r="K10" s="227">
        <v>44544</v>
      </c>
      <c r="L10" s="211">
        <v>44546</v>
      </c>
      <c r="M10" s="137"/>
      <c r="N10" s="268" t="s">
        <v>78</v>
      </c>
    </row>
    <row r="11" spans="1:33" ht="15" customHeight="1">
      <c r="A11" s="119" t="s">
        <v>36</v>
      </c>
      <c r="B11" s="126">
        <v>254031</v>
      </c>
      <c r="C11" s="119" t="s">
        <v>1123</v>
      </c>
      <c r="D11" s="246">
        <v>19</v>
      </c>
      <c r="E11" s="128">
        <v>392</v>
      </c>
      <c r="F11" s="252">
        <v>3</v>
      </c>
      <c r="G11" s="118">
        <f t="shared" si="0"/>
        <v>1176</v>
      </c>
      <c r="H11" s="114" t="s">
        <v>17</v>
      </c>
      <c r="I11" s="260">
        <v>1</v>
      </c>
      <c r="J11" s="203">
        <v>44540</v>
      </c>
      <c r="K11" s="227">
        <v>44544</v>
      </c>
      <c r="L11" s="211">
        <v>44544</v>
      </c>
      <c r="M11" s="137"/>
      <c r="N11" s="268" t="s">
        <v>78</v>
      </c>
    </row>
    <row r="12" spans="1:33" ht="15" customHeight="1">
      <c r="A12" s="119" t="s">
        <v>137</v>
      </c>
      <c r="B12" s="126">
        <v>255145</v>
      </c>
      <c r="C12" s="119" t="s">
        <v>615</v>
      </c>
      <c r="D12" s="246">
        <v>19</v>
      </c>
      <c r="E12" s="128">
        <v>250</v>
      </c>
      <c r="F12" s="252">
        <v>6.4</v>
      </c>
      <c r="G12" s="118">
        <f t="shared" si="0"/>
        <v>1600</v>
      </c>
      <c r="H12" s="114" t="s">
        <v>45</v>
      </c>
      <c r="I12" s="260">
        <v>1</v>
      </c>
      <c r="J12" s="203">
        <v>44539</v>
      </c>
      <c r="K12" s="204">
        <v>44545</v>
      </c>
      <c r="L12" s="211">
        <v>44544</v>
      </c>
      <c r="M12" s="137"/>
      <c r="N12" s="268" t="s">
        <v>78</v>
      </c>
    </row>
    <row r="13" spans="1:33" s="123" customFormat="1" ht="15" customHeight="1">
      <c r="A13" s="119" t="s">
        <v>137</v>
      </c>
      <c r="B13" s="126">
        <v>255011</v>
      </c>
      <c r="C13" s="119" t="s">
        <v>189</v>
      </c>
      <c r="D13" s="246">
        <v>24</v>
      </c>
      <c r="E13" s="136">
        <v>150</v>
      </c>
      <c r="F13" s="252">
        <v>5.77</v>
      </c>
      <c r="G13" s="118">
        <f t="shared" si="0"/>
        <v>865.49999999999989</v>
      </c>
      <c r="H13" s="114" t="s">
        <v>55</v>
      </c>
      <c r="I13" s="260">
        <v>1</v>
      </c>
      <c r="J13" s="203">
        <v>44539</v>
      </c>
      <c r="K13" s="204">
        <v>44545</v>
      </c>
      <c r="L13" s="211">
        <v>44544</v>
      </c>
      <c r="M13" s="137"/>
      <c r="N13" s="268" t="s">
        <v>78</v>
      </c>
    </row>
    <row r="14" spans="1:33" ht="15" customHeight="1">
      <c r="A14" s="119" t="s">
        <v>74</v>
      </c>
      <c r="B14" s="126">
        <v>253654</v>
      </c>
      <c r="C14" s="119" t="s">
        <v>2574</v>
      </c>
      <c r="D14" s="246" t="s">
        <v>43</v>
      </c>
      <c r="E14" s="128">
        <v>1</v>
      </c>
      <c r="F14" s="252">
        <v>649.38</v>
      </c>
      <c r="G14" s="118">
        <f t="shared" si="0"/>
        <v>649.38</v>
      </c>
      <c r="H14" s="114" t="s">
        <v>47</v>
      </c>
      <c r="I14" s="260">
        <v>0</v>
      </c>
      <c r="J14" s="203">
        <v>44539</v>
      </c>
      <c r="K14" s="204">
        <v>44545</v>
      </c>
      <c r="L14" s="211">
        <v>44546</v>
      </c>
      <c r="M14" s="137"/>
      <c r="N14" s="268" t="s">
        <v>78</v>
      </c>
    </row>
    <row r="15" spans="1:33" ht="15" customHeight="1">
      <c r="A15" s="119" t="s">
        <v>74</v>
      </c>
      <c r="B15" s="126">
        <v>253651</v>
      </c>
      <c r="C15" s="119" t="s">
        <v>2575</v>
      </c>
      <c r="D15" s="246" t="s">
        <v>43</v>
      </c>
      <c r="E15" s="128">
        <v>1</v>
      </c>
      <c r="F15" s="252">
        <v>343.87</v>
      </c>
      <c r="G15" s="118">
        <f t="shared" si="0"/>
        <v>343.87</v>
      </c>
      <c r="H15" s="114" t="s">
        <v>47</v>
      </c>
      <c r="I15" s="260">
        <v>0</v>
      </c>
      <c r="J15" s="203">
        <v>44539</v>
      </c>
      <c r="K15" s="204">
        <v>44545</v>
      </c>
      <c r="L15" s="211">
        <v>44546</v>
      </c>
      <c r="M15" s="137"/>
      <c r="N15" s="268" t="s">
        <v>78</v>
      </c>
    </row>
    <row r="16" spans="1:33" ht="15" customHeight="1">
      <c r="A16" s="119" t="s">
        <v>36</v>
      </c>
      <c r="B16" s="126">
        <v>254219</v>
      </c>
      <c r="C16" s="119" t="s">
        <v>1548</v>
      </c>
      <c r="D16" s="246">
        <v>19</v>
      </c>
      <c r="E16" s="128">
        <v>399</v>
      </c>
      <c r="F16" s="252">
        <v>3</v>
      </c>
      <c r="G16" s="118">
        <f t="shared" si="0"/>
        <v>1197</v>
      </c>
      <c r="H16" s="114" t="s">
        <v>17</v>
      </c>
      <c r="I16" s="260">
        <v>0</v>
      </c>
      <c r="J16" s="203">
        <v>44543</v>
      </c>
      <c r="K16" s="205">
        <v>44545</v>
      </c>
      <c r="L16" s="211">
        <v>44546</v>
      </c>
      <c r="M16" s="137"/>
      <c r="N16" s="268" t="s">
        <v>78</v>
      </c>
    </row>
    <row r="17" spans="1:14" ht="15" customHeight="1">
      <c r="A17" s="119" t="s">
        <v>36</v>
      </c>
      <c r="B17" s="126">
        <v>255259</v>
      </c>
      <c r="C17" s="119" t="s">
        <v>1813</v>
      </c>
      <c r="D17" s="246">
        <v>28</v>
      </c>
      <c r="E17" s="128">
        <v>50</v>
      </c>
      <c r="F17" s="252">
        <v>6.5</v>
      </c>
      <c r="G17" s="118">
        <f t="shared" si="0"/>
        <v>325</v>
      </c>
      <c r="H17" s="114" t="s">
        <v>45</v>
      </c>
      <c r="I17" s="260">
        <v>1</v>
      </c>
      <c r="J17" s="203">
        <v>44543</v>
      </c>
      <c r="K17" s="205">
        <v>44550</v>
      </c>
      <c r="L17" s="211">
        <v>44551</v>
      </c>
      <c r="M17" s="137"/>
      <c r="N17" s="268" t="s">
        <v>78</v>
      </c>
    </row>
    <row r="18" spans="1:14" ht="15" customHeight="1">
      <c r="A18" s="119" t="s">
        <v>36</v>
      </c>
      <c r="B18" s="126">
        <v>255387</v>
      </c>
      <c r="C18" s="119" t="s">
        <v>2576</v>
      </c>
      <c r="D18" s="246">
        <v>38</v>
      </c>
      <c r="E18" s="128">
        <v>30</v>
      </c>
      <c r="F18" s="252">
        <v>8.3000000000000007</v>
      </c>
      <c r="G18" s="118">
        <f t="shared" si="0"/>
        <v>249.00000000000003</v>
      </c>
      <c r="H18" s="114" t="s">
        <v>45</v>
      </c>
      <c r="I18" s="260">
        <v>1</v>
      </c>
      <c r="J18" s="181">
        <v>44543</v>
      </c>
      <c r="K18" s="205">
        <v>44550</v>
      </c>
      <c r="L18" s="211">
        <v>44551</v>
      </c>
      <c r="M18" s="137"/>
      <c r="N18" s="268" t="s">
        <v>78</v>
      </c>
    </row>
    <row r="19" spans="1:14" ht="15" customHeight="1">
      <c r="A19" s="119" t="s">
        <v>36</v>
      </c>
      <c r="B19" s="126">
        <v>255951</v>
      </c>
      <c r="C19" s="119" t="s">
        <v>597</v>
      </c>
      <c r="D19" s="246">
        <v>19.05</v>
      </c>
      <c r="E19" s="128">
        <v>102</v>
      </c>
      <c r="F19" s="252">
        <v>4.9000000000000004</v>
      </c>
      <c r="G19" s="118">
        <f t="shared" si="0"/>
        <v>499.8</v>
      </c>
      <c r="H19" s="114" t="s">
        <v>45</v>
      </c>
      <c r="I19" s="260">
        <v>1</v>
      </c>
      <c r="J19" s="181">
        <v>44543</v>
      </c>
      <c r="K19" s="205">
        <v>44550</v>
      </c>
      <c r="L19" s="211">
        <v>44551</v>
      </c>
      <c r="M19" s="137"/>
      <c r="N19" s="268" t="s">
        <v>78</v>
      </c>
    </row>
    <row r="20" spans="1:14" ht="15" customHeight="1">
      <c r="A20" s="119" t="s">
        <v>36</v>
      </c>
      <c r="B20" s="126">
        <v>256053</v>
      </c>
      <c r="C20" s="119" t="s">
        <v>2577</v>
      </c>
      <c r="D20" s="246">
        <v>24</v>
      </c>
      <c r="E20" s="128">
        <v>30</v>
      </c>
      <c r="F20" s="252">
        <v>4.9000000000000004</v>
      </c>
      <c r="G20" s="118">
        <f t="shared" si="0"/>
        <v>147</v>
      </c>
      <c r="H20" s="114" t="s">
        <v>44</v>
      </c>
      <c r="I20" s="260">
        <v>0</v>
      </c>
      <c r="J20" s="181">
        <v>44543</v>
      </c>
      <c r="K20" s="205">
        <v>44550</v>
      </c>
      <c r="L20" s="211">
        <v>44551</v>
      </c>
      <c r="M20" s="137"/>
      <c r="N20" s="268" t="s">
        <v>78</v>
      </c>
    </row>
    <row r="21" spans="1:14" ht="15" customHeight="1">
      <c r="A21" s="119" t="s">
        <v>137</v>
      </c>
      <c r="B21" s="126">
        <v>254929</v>
      </c>
      <c r="C21" s="119" t="s">
        <v>246</v>
      </c>
      <c r="D21" s="246" t="s">
        <v>43</v>
      </c>
      <c r="E21" s="128">
        <v>690</v>
      </c>
      <c r="F21" s="252">
        <v>1.1299999999999999</v>
      </c>
      <c r="G21" s="118">
        <f t="shared" si="0"/>
        <v>779.69999999999993</v>
      </c>
      <c r="H21" s="114" t="s">
        <v>47</v>
      </c>
      <c r="I21" s="260">
        <v>0</v>
      </c>
      <c r="J21" s="181">
        <v>44543</v>
      </c>
      <c r="K21" s="205">
        <v>44550</v>
      </c>
      <c r="L21" s="211">
        <v>44551</v>
      </c>
      <c r="M21" s="137"/>
      <c r="N21" s="268" t="s">
        <v>78</v>
      </c>
    </row>
    <row r="22" spans="1:14" ht="15" customHeight="1">
      <c r="A22" s="119" t="s">
        <v>2573</v>
      </c>
      <c r="B22" s="126">
        <v>254314</v>
      </c>
      <c r="C22" s="119" t="s">
        <v>446</v>
      </c>
      <c r="D22" s="246" t="s">
        <v>43</v>
      </c>
      <c r="E22" s="128">
        <v>3</v>
      </c>
      <c r="F22" s="252">
        <v>120</v>
      </c>
      <c r="G22" s="118">
        <f t="shared" si="0"/>
        <v>360</v>
      </c>
      <c r="H22" s="114" t="s">
        <v>448</v>
      </c>
      <c r="I22" s="260">
        <v>0</v>
      </c>
      <c r="J22" s="181">
        <v>44538</v>
      </c>
      <c r="K22" s="216">
        <v>44552</v>
      </c>
      <c r="L22" s="211">
        <v>44917</v>
      </c>
      <c r="M22" s="137"/>
      <c r="N22" s="268" t="s">
        <v>78</v>
      </c>
    </row>
    <row r="23" spans="1:14" ht="15" customHeight="1">
      <c r="A23" s="119" t="s">
        <v>137</v>
      </c>
      <c r="B23" s="126">
        <v>255252</v>
      </c>
      <c r="C23" s="119" t="s">
        <v>201</v>
      </c>
      <c r="D23" s="246">
        <v>19.05</v>
      </c>
      <c r="E23" s="128">
        <v>200</v>
      </c>
      <c r="F23" s="252">
        <v>4.9000000000000004</v>
      </c>
      <c r="G23" s="118">
        <f t="shared" si="0"/>
        <v>980.00000000000011</v>
      </c>
      <c r="H23" s="114" t="s">
        <v>45</v>
      </c>
      <c r="I23" s="260">
        <v>1</v>
      </c>
      <c r="J23" s="181">
        <v>44546</v>
      </c>
      <c r="K23" s="216">
        <v>44552</v>
      </c>
      <c r="L23" s="211">
        <v>44551</v>
      </c>
      <c r="M23" s="137"/>
      <c r="N23" s="268" t="s">
        <v>78</v>
      </c>
    </row>
    <row r="24" spans="1:14" ht="15" customHeight="1">
      <c r="A24" s="119" t="s">
        <v>137</v>
      </c>
      <c r="B24" s="126">
        <v>255362</v>
      </c>
      <c r="C24" s="142" t="s">
        <v>990</v>
      </c>
      <c r="D24" s="246">
        <v>15.875</v>
      </c>
      <c r="E24" s="128">
        <v>220</v>
      </c>
      <c r="F24" s="252">
        <v>9.1999999999999993</v>
      </c>
      <c r="G24" s="118">
        <f t="shared" si="0"/>
        <v>2023.9999999999998</v>
      </c>
      <c r="H24" s="114" t="s">
        <v>45</v>
      </c>
      <c r="I24" s="260">
        <v>1</v>
      </c>
      <c r="J24" s="203">
        <v>44546</v>
      </c>
      <c r="K24" s="204">
        <v>44552</v>
      </c>
      <c r="L24" s="211">
        <v>44551</v>
      </c>
      <c r="M24" s="137"/>
      <c r="N24" s="268" t="s">
        <v>78</v>
      </c>
    </row>
    <row r="25" spans="1:14" ht="15" customHeight="1">
      <c r="A25" s="119" t="s">
        <v>137</v>
      </c>
      <c r="B25" s="126">
        <v>255095</v>
      </c>
      <c r="C25" s="119" t="s">
        <v>981</v>
      </c>
      <c r="D25" s="246" t="s">
        <v>43</v>
      </c>
      <c r="E25" s="128">
        <v>272</v>
      </c>
      <c r="F25" s="252">
        <v>9</v>
      </c>
      <c r="G25" s="118">
        <f t="shared" si="0"/>
        <v>2448</v>
      </c>
      <c r="H25" s="114" t="s">
        <v>47</v>
      </c>
      <c r="I25" s="260">
        <v>1</v>
      </c>
      <c r="J25" s="203">
        <v>44551</v>
      </c>
      <c r="K25" s="204">
        <v>44552</v>
      </c>
      <c r="L25" s="211">
        <v>44552</v>
      </c>
      <c r="M25" s="137"/>
      <c r="N25" s="268" t="s">
        <v>78</v>
      </c>
    </row>
    <row r="26" spans="1:14" ht="15" customHeight="1">
      <c r="A26" s="119" t="s">
        <v>137</v>
      </c>
      <c r="B26" s="126">
        <v>255561</v>
      </c>
      <c r="C26" s="119" t="s">
        <v>2581</v>
      </c>
      <c r="D26" s="246">
        <v>19</v>
      </c>
      <c r="E26" s="128">
        <v>268</v>
      </c>
      <c r="F26" s="252">
        <v>9.1999999999999993</v>
      </c>
      <c r="G26" s="118">
        <f t="shared" si="0"/>
        <v>2465.6</v>
      </c>
      <c r="H26" s="114" t="s">
        <v>47</v>
      </c>
      <c r="I26" s="260">
        <v>1</v>
      </c>
      <c r="J26" s="203">
        <v>44547</v>
      </c>
      <c r="K26" s="204">
        <v>44557</v>
      </c>
      <c r="L26" s="211">
        <v>44552</v>
      </c>
      <c r="M26" s="137"/>
      <c r="N26" s="268" t="s">
        <v>78</v>
      </c>
    </row>
    <row r="27" spans="1:14" ht="15" customHeight="1">
      <c r="A27" s="119" t="s">
        <v>445</v>
      </c>
      <c r="B27" s="126">
        <v>254314</v>
      </c>
      <c r="C27" s="119" t="s">
        <v>446</v>
      </c>
      <c r="D27" s="246" t="s">
        <v>43</v>
      </c>
      <c r="E27" s="128">
        <v>9</v>
      </c>
      <c r="F27" s="252">
        <v>120</v>
      </c>
      <c r="G27" s="118">
        <f t="shared" si="0"/>
        <v>1080</v>
      </c>
      <c r="H27" s="114" t="s">
        <v>448</v>
      </c>
      <c r="I27" s="260">
        <v>0</v>
      </c>
      <c r="J27" s="203">
        <v>44545</v>
      </c>
      <c r="K27" s="204">
        <v>44565</v>
      </c>
      <c r="L27" s="211">
        <v>44568</v>
      </c>
      <c r="M27" s="137"/>
      <c r="N27" s="268" t="s">
        <v>78</v>
      </c>
    </row>
    <row r="28" spans="1:14" ht="15" customHeight="1">
      <c r="A28" s="119" t="s">
        <v>74</v>
      </c>
      <c r="B28" s="126">
        <v>253712</v>
      </c>
      <c r="C28" s="119" t="s">
        <v>1836</v>
      </c>
      <c r="D28" s="246" t="s">
        <v>43</v>
      </c>
      <c r="E28" s="128">
        <v>3</v>
      </c>
      <c r="F28" s="252">
        <v>152.71</v>
      </c>
      <c r="G28" s="118">
        <f t="shared" si="0"/>
        <v>458.13</v>
      </c>
      <c r="H28" s="114" t="s">
        <v>17</v>
      </c>
      <c r="I28" s="260">
        <v>0</v>
      </c>
      <c r="J28" s="203">
        <v>44565</v>
      </c>
      <c r="K28" s="204">
        <v>44567</v>
      </c>
      <c r="L28" s="211">
        <v>44566</v>
      </c>
      <c r="M28" s="137"/>
      <c r="N28" s="268" t="s">
        <v>78</v>
      </c>
    </row>
    <row r="29" spans="1:14" ht="15" customHeight="1">
      <c r="A29" s="119" t="s">
        <v>74</v>
      </c>
      <c r="B29" s="126">
        <v>254896</v>
      </c>
      <c r="C29" s="119" t="s">
        <v>259</v>
      </c>
      <c r="D29" s="246" t="s">
        <v>43</v>
      </c>
      <c r="E29" s="128">
        <v>1</v>
      </c>
      <c r="F29" s="252">
        <v>399.5</v>
      </c>
      <c r="G29" s="118">
        <f t="shared" si="0"/>
        <v>399.5</v>
      </c>
      <c r="H29" s="114" t="s">
        <v>47</v>
      </c>
      <c r="I29" s="260">
        <v>0</v>
      </c>
      <c r="J29" s="203">
        <v>44536</v>
      </c>
      <c r="K29" s="204">
        <v>44568</v>
      </c>
      <c r="L29" s="211">
        <v>44565</v>
      </c>
      <c r="M29" s="137"/>
      <c r="N29" s="268" t="s">
        <v>78</v>
      </c>
    </row>
    <row r="30" spans="1:14" ht="15" customHeight="1">
      <c r="A30" s="119" t="s">
        <v>74</v>
      </c>
      <c r="B30" s="126">
        <v>255487</v>
      </c>
      <c r="C30" s="119" t="s">
        <v>2582</v>
      </c>
      <c r="D30" s="246" t="s">
        <v>43</v>
      </c>
      <c r="E30" s="128">
        <v>1</v>
      </c>
      <c r="F30" s="252">
        <v>56.17</v>
      </c>
      <c r="G30" s="118">
        <f t="shared" si="0"/>
        <v>56.17</v>
      </c>
      <c r="H30" s="114" t="s">
        <v>47</v>
      </c>
      <c r="I30" s="260">
        <v>0</v>
      </c>
      <c r="J30" s="203">
        <v>44565</v>
      </c>
      <c r="K30" s="204">
        <v>44568</v>
      </c>
      <c r="L30" s="211">
        <v>44566</v>
      </c>
      <c r="M30" s="137"/>
      <c r="N30" s="268" t="s">
        <v>78</v>
      </c>
    </row>
    <row r="31" spans="1:14" ht="15" customHeight="1">
      <c r="A31" s="119" t="s">
        <v>74</v>
      </c>
      <c r="B31" s="126">
        <v>255101</v>
      </c>
      <c r="C31" s="119" t="s">
        <v>2583</v>
      </c>
      <c r="D31" s="246" t="s">
        <v>43</v>
      </c>
      <c r="E31" s="128">
        <v>5</v>
      </c>
      <c r="F31" s="252">
        <v>98</v>
      </c>
      <c r="G31" s="118">
        <f t="shared" si="0"/>
        <v>490</v>
      </c>
      <c r="H31" s="114" t="s">
        <v>17</v>
      </c>
      <c r="I31" s="260">
        <v>0</v>
      </c>
      <c r="J31" s="181">
        <v>44565</v>
      </c>
      <c r="K31" s="204">
        <v>44568</v>
      </c>
      <c r="L31" s="211">
        <v>44566</v>
      </c>
      <c r="M31" s="137"/>
      <c r="N31" s="268" t="s">
        <v>78</v>
      </c>
    </row>
    <row r="32" spans="1:14" ht="15" customHeight="1">
      <c r="A32" s="119" t="s">
        <v>74</v>
      </c>
      <c r="B32" s="126">
        <v>255486</v>
      </c>
      <c r="C32" s="119" t="s">
        <v>2584</v>
      </c>
      <c r="D32" s="246" t="s">
        <v>43</v>
      </c>
      <c r="E32" s="128">
        <v>1</v>
      </c>
      <c r="F32" s="252">
        <v>374.48</v>
      </c>
      <c r="G32" s="118">
        <f t="shared" si="0"/>
        <v>374.48</v>
      </c>
      <c r="H32" s="114" t="s">
        <v>47</v>
      </c>
      <c r="I32" s="260">
        <v>0</v>
      </c>
      <c r="J32" s="181">
        <v>44565</v>
      </c>
      <c r="K32" s="204">
        <v>44568</v>
      </c>
      <c r="L32" s="211">
        <v>44566</v>
      </c>
      <c r="M32" s="137"/>
      <c r="N32" s="268" t="s">
        <v>78</v>
      </c>
    </row>
    <row r="33" spans="1:14" ht="15" customHeight="1">
      <c r="A33" s="119" t="s">
        <v>36</v>
      </c>
      <c r="B33" s="126">
        <v>255559</v>
      </c>
      <c r="C33" s="119" t="s">
        <v>2579</v>
      </c>
      <c r="D33" s="246">
        <v>19.03</v>
      </c>
      <c r="E33" s="128">
        <v>49</v>
      </c>
      <c r="F33" s="252">
        <v>8.1</v>
      </c>
      <c r="G33" s="118">
        <f t="shared" si="0"/>
        <v>396.9</v>
      </c>
      <c r="H33" s="114" t="s">
        <v>55</v>
      </c>
      <c r="I33" s="260">
        <v>1</v>
      </c>
      <c r="J33" s="181">
        <v>44546</v>
      </c>
      <c r="K33" s="204">
        <v>44571</v>
      </c>
      <c r="L33" s="211">
        <v>44551</v>
      </c>
      <c r="M33" s="137"/>
      <c r="N33" s="268" t="s">
        <v>78</v>
      </c>
    </row>
    <row r="34" spans="1:14" ht="15" customHeight="1">
      <c r="A34" s="119" t="s">
        <v>36</v>
      </c>
      <c r="B34" s="126">
        <v>255534</v>
      </c>
      <c r="C34" s="119" t="s">
        <v>1897</v>
      </c>
      <c r="D34" s="246">
        <v>19.03</v>
      </c>
      <c r="E34" s="128">
        <v>50</v>
      </c>
      <c r="F34" s="252">
        <v>6.2999999999999989</v>
      </c>
      <c r="G34" s="118">
        <f t="shared" si="0"/>
        <v>314.99999999999994</v>
      </c>
      <c r="H34" s="114" t="s">
        <v>45</v>
      </c>
      <c r="I34" s="260">
        <v>1</v>
      </c>
      <c r="J34" s="181">
        <v>44546</v>
      </c>
      <c r="K34" s="204">
        <v>44571</v>
      </c>
      <c r="L34" s="211">
        <v>44551</v>
      </c>
      <c r="M34" s="137"/>
      <c r="N34" s="268" t="s">
        <v>78</v>
      </c>
    </row>
    <row r="35" spans="1:14" ht="15" customHeight="1">
      <c r="A35" s="119" t="s">
        <v>36</v>
      </c>
      <c r="B35" s="126">
        <v>256054</v>
      </c>
      <c r="C35" s="119" t="s">
        <v>2580</v>
      </c>
      <c r="D35" s="246">
        <v>16</v>
      </c>
      <c r="E35" s="128">
        <v>29</v>
      </c>
      <c r="F35" s="252">
        <v>4.6999999999999993</v>
      </c>
      <c r="G35" s="118">
        <f t="shared" si="0"/>
        <v>136.29999999999998</v>
      </c>
      <c r="H35" s="114" t="s">
        <v>44</v>
      </c>
      <c r="I35" s="260">
        <v>0</v>
      </c>
      <c r="J35" s="181">
        <v>44546</v>
      </c>
      <c r="K35" s="204">
        <v>44571</v>
      </c>
      <c r="L35" s="211">
        <v>44551</v>
      </c>
      <c r="M35" s="137"/>
      <c r="N35" s="268" t="s">
        <v>78</v>
      </c>
    </row>
    <row r="36" spans="1:14" ht="15" customHeight="1">
      <c r="A36" s="119" t="s">
        <v>36</v>
      </c>
      <c r="B36" s="126">
        <v>255520</v>
      </c>
      <c r="C36" s="119" t="s">
        <v>306</v>
      </c>
      <c r="D36" s="246" t="s">
        <v>43</v>
      </c>
      <c r="E36" s="128">
        <v>266</v>
      </c>
      <c r="F36" s="252">
        <v>9.1999999999999993</v>
      </c>
      <c r="G36" s="118">
        <f t="shared" si="0"/>
        <v>2447.1999999999998</v>
      </c>
      <c r="H36" s="114" t="s">
        <v>47</v>
      </c>
      <c r="I36" s="260">
        <v>1</v>
      </c>
      <c r="J36" s="181">
        <v>44551</v>
      </c>
      <c r="K36" s="204">
        <v>44571</v>
      </c>
      <c r="L36" s="211">
        <v>44572</v>
      </c>
      <c r="M36" s="137"/>
      <c r="N36" s="268" t="s">
        <v>78</v>
      </c>
    </row>
    <row r="37" spans="1:14" ht="15" customHeight="1">
      <c r="A37" s="119" t="s">
        <v>36</v>
      </c>
      <c r="B37" s="126">
        <v>256277</v>
      </c>
      <c r="C37" s="119" t="s">
        <v>50</v>
      </c>
      <c r="D37" s="246" t="s">
        <v>43</v>
      </c>
      <c r="E37" s="128">
        <v>77</v>
      </c>
      <c r="F37" s="252">
        <v>8.8000000000000007</v>
      </c>
      <c r="G37" s="118">
        <f t="shared" si="0"/>
        <v>677.6</v>
      </c>
      <c r="H37" s="114" t="s">
        <v>47</v>
      </c>
      <c r="I37" s="260">
        <v>1</v>
      </c>
      <c r="J37" s="181">
        <v>44551</v>
      </c>
      <c r="K37" s="204">
        <v>44571</v>
      </c>
      <c r="L37" s="211">
        <v>44572</v>
      </c>
      <c r="M37" s="137"/>
      <c r="N37" s="268" t="s">
        <v>78</v>
      </c>
    </row>
    <row r="38" spans="1:14" ht="15" customHeight="1">
      <c r="A38" s="119" t="s">
        <v>36</v>
      </c>
      <c r="B38" s="126">
        <v>255481</v>
      </c>
      <c r="C38" s="119" t="s">
        <v>106</v>
      </c>
      <c r="D38" s="246">
        <v>20</v>
      </c>
      <c r="E38" s="128">
        <v>100</v>
      </c>
      <c r="F38" s="252">
        <v>4.9000000000000004</v>
      </c>
      <c r="G38" s="118">
        <f t="shared" si="0"/>
        <v>490.00000000000006</v>
      </c>
      <c r="H38" s="114" t="s">
        <v>45</v>
      </c>
      <c r="I38" s="260">
        <v>1</v>
      </c>
      <c r="J38" s="181">
        <v>44565</v>
      </c>
      <c r="K38" s="204">
        <v>44572</v>
      </c>
      <c r="L38" s="211">
        <v>44572</v>
      </c>
      <c r="M38" s="137"/>
      <c r="N38" s="268" t="s">
        <v>78</v>
      </c>
    </row>
    <row r="39" spans="1:14" ht="15" customHeight="1">
      <c r="A39" s="119" t="s">
        <v>36</v>
      </c>
      <c r="B39" s="126">
        <v>256065</v>
      </c>
      <c r="C39" s="119" t="s">
        <v>580</v>
      </c>
      <c r="D39" s="246">
        <v>22</v>
      </c>
      <c r="E39" s="128">
        <v>20</v>
      </c>
      <c r="F39" s="252">
        <v>6.2999999999999989</v>
      </c>
      <c r="G39" s="118">
        <f t="shared" si="0"/>
        <v>125.99999999999997</v>
      </c>
      <c r="H39" s="114" t="s">
        <v>45</v>
      </c>
      <c r="I39" s="260">
        <v>1</v>
      </c>
      <c r="J39" s="181">
        <v>44565</v>
      </c>
      <c r="K39" s="204">
        <v>44572</v>
      </c>
      <c r="L39" s="211">
        <v>44572</v>
      </c>
      <c r="M39" s="137"/>
      <c r="N39" s="268" t="s">
        <v>78</v>
      </c>
    </row>
    <row r="40" spans="1:14" ht="15" customHeight="1">
      <c r="A40" s="119" t="s">
        <v>74</v>
      </c>
      <c r="B40" s="126">
        <v>253696</v>
      </c>
      <c r="C40" s="119" t="s">
        <v>149</v>
      </c>
      <c r="D40" s="246" t="s">
        <v>43</v>
      </c>
      <c r="E40" s="128">
        <v>2</v>
      </c>
      <c r="F40" s="252">
        <v>817.32</v>
      </c>
      <c r="G40" s="118">
        <f t="shared" si="0"/>
        <v>1634.64</v>
      </c>
      <c r="H40" s="114" t="s">
        <v>47</v>
      </c>
      <c r="I40" s="260">
        <v>0</v>
      </c>
      <c r="J40" s="181">
        <v>44565</v>
      </c>
      <c r="K40" s="204">
        <v>44574</v>
      </c>
      <c r="L40" s="211">
        <v>44574</v>
      </c>
      <c r="M40" s="137"/>
      <c r="N40" s="268" t="s">
        <v>78</v>
      </c>
    </row>
    <row r="41" spans="1:14" ht="15" customHeight="1">
      <c r="A41" s="119" t="s">
        <v>74</v>
      </c>
      <c r="B41" s="126">
        <v>253695</v>
      </c>
      <c r="C41" s="119" t="s">
        <v>197</v>
      </c>
      <c r="D41" s="246" t="s">
        <v>43</v>
      </c>
      <c r="E41" s="128">
        <v>4</v>
      </c>
      <c r="F41" s="252">
        <v>206.45</v>
      </c>
      <c r="G41" s="118">
        <f t="shared" si="0"/>
        <v>825.8</v>
      </c>
      <c r="H41" s="114" t="s">
        <v>47</v>
      </c>
      <c r="I41" s="260">
        <v>0</v>
      </c>
      <c r="J41" s="181">
        <v>44565</v>
      </c>
      <c r="K41" s="204">
        <v>44574</v>
      </c>
      <c r="L41" s="211">
        <v>44574</v>
      </c>
      <c r="M41" s="137"/>
      <c r="N41" s="268" t="s">
        <v>78</v>
      </c>
    </row>
    <row r="42" spans="1:14" ht="15" customHeight="1">
      <c r="A42" s="119" t="s">
        <v>36</v>
      </c>
      <c r="B42" s="126">
        <v>255996</v>
      </c>
      <c r="C42" s="119" t="s">
        <v>207</v>
      </c>
      <c r="D42" s="246">
        <v>38.1</v>
      </c>
      <c r="E42" s="128">
        <v>40</v>
      </c>
      <c r="F42" s="252">
        <v>8.3000000000000007</v>
      </c>
      <c r="G42" s="118">
        <f t="shared" si="0"/>
        <v>332</v>
      </c>
      <c r="H42" s="114" t="s">
        <v>45</v>
      </c>
      <c r="I42" s="260">
        <v>1</v>
      </c>
      <c r="J42" s="206">
        <v>44567</v>
      </c>
      <c r="K42" s="204">
        <v>44579</v>
      </c>
      <c r="L42" s="211">
        <v>44578</v>
      </c>
      <c r="M42" s="137"/>
      <c r="N42" s="268" t="s">
        <v>78</v>
      </c>
    </row>
    <row r="43" spans="1:14" ht="15" customHeight="1">
      <c r="A43" s="119" t="s">
        <v>36</v>
      </c>
      <c r="B43" s="126">
        <v>255972</v>
      </c>
      <c r="C43" s="119" t="s">
        <v>2585</v>
      </c>
      <c r="D43" s="246">
        <v>25</v>
      </c>
      <c r="E43" s="128">
        <v>15</v>
      </c>
      <c r="F43" s="252">
        <v>4.9000000000000004</v>
      </c>
      <c r="G43" s="118">
        <f t="shared" si="0"/>
        <v>73.5</v>
      </c>
      <c r="H43" s="114" t="s">
        <v>44</v>
      </c>
      <c r="I43" s="260">
        <v>0</v>
      </c>
      <c r="J43" s="206">
        <v>44567</v>
      </c>
      <c r="K43" s="204">
        <v>44579</v>
      </c>
      <c r="L43" s="211">
        <v>44579</v>
      </c>
      <c r="M43" s="137"/>
      <c r="N43" s="268" t="s">
        <v>78</v>
      </c>
    </row>
    <row r="44" spans="1:14" ht="15" customHeight="1">
      <c r="A44" s="119" t="s">
        <v>36</v>
      </c>
      <c r="B44" s="126">
        <v>255990</v>
      </c>
      <c r="C44" s="119" t="s">
        <v>205</v>
      </c>
      <c r="D44" s="246">
        <v>28</v>
      </c>
      <c r="E44" s="128">
        <v>100</v>
      </c>
      <c r="F44" s="252">
        <v>4.9000000000000004</v>
      </c>
      <c r="G44" s="118">
        <f t="shared" si="0"/>
        <v>490.00000000000006</v>
      </c>
      <c r="H44" s="114" t="s">
        <v>45</v>
      </c>
      <c r="I44" s="260">
        <v>1</v>
      </c>
      <c r="J44" s="206">
        <v>44572</v>
      </c>
      <c r="K44" s="204">
        <v>44579</v>
      </c>
      <c r="L44" s="211">
        <v>44580</v>
      </c>
      <c r="M44" s="137"/>
      <c r="N44" s="268" t="s">
        <v>78</v>
      </c>
    </row>
    <row r="45" spans="1:14" ht="15" customHeight="1">
      <c r="A45" s="119" t="s">
        <v>36</v>
      </c>
      <c r="B45" s="126">
        <v>255255</v>
      </c>
      <c r="C45" s="119" t="s">
        <v>255</v>
      </c>
      <c r="D45" s="246">
        <v>12.71</v>
      </c>
      <c r="E45" s="128">
        <v>30</v>
      </c>
      <c r="F45" s="252">
        <v>4</v>
      </c>
      <c r="G45" s="118">
        <f t="shared" si="0"/>
        <v>120</v>
      </c>
      <c r="H45" s="114" t="s">
        <v>257</v>
      </c>
      <c r="I45" s="260">
        <v>1</v>
      </c>
      <c r="J45" s="206">
        <v>44572</v>
      </c>
      <c r="K45" s="204">
        <v>44579</v>
      </c>
      <c r="L45" s="211">
        <v>44581</v>
      </c>
      <c r="M45" s="137"/>
      <c r="N45" s="268" t="s">
        <v>78</v>
      </c>
    </row>
    <row r="46" spans="1:14" ht="15" customHeight="1">
      <c r="A46" s="119" t="s">
        <v>36</v>
      </c>
      <c r="B46" s="126">
        <v>255971</v>
      </c>
      <c r="C46" s="119" t="s">
        <v>2586</v>
      </c>
      <c r="D46" s="246">
        <v>24.02</v>
      </c>
      <c r="E46" s="128">
        <v>15</v>
      </c>
      <c r="F46" s="252">
        <v>4.9000000000000004</v>
      </c>
      <c r="G46" s="118">
        <f t="shared" si="0"/>
        <v>73.5</v>
      </c>
      <c r="H46" s="114" t="s">
        <v>44</v>
      </c>
      <c r="I46" s="260">
        <v>0</v>
      </c>
      <c r="J46" s="206">
        <v>44572</v>
      </c>
      <c r="K46" s="204">
        <v>44579</v>
      </c>
      <c r="L46" s="211">
        <v>44572</v>
      </c>
      <c r="M46" s="137"/>
      <c r="N46" s="268" t="s">
        <v>78</v>
      </c>
    </row>
    <row r="47" spans="1:14" ht="15" customHeight="1">
      <c r="A47" s="119" t="s">
        <v>36</v>
      </c>
      <c r="B47" s="126">
        <v>256322</v>
      </c>
      <c r="C47" s="119" t="s">
        <v>360</v>
      </c>
      <c r="D47" s="246">
        <v>19.05</v>
      </c>
      <c r="E47" s="128">
        <v>22</v>
      </c>
      <c r="F47" s="252">
        <v>4.6999999999999993</v>
      </c>
      <c r="G47" s="118">
        <f t="shared" si="0"/>
        <v>103.39999999999998</v>
      </c>
      <c r="H47" s="114" t="s">
        <v>44</v>
      </c>
      <c r="I47" s="260">
        <v>0</v>
      </c>
      <c r="J47" s="206">
        <v>44572</v>
      </c>
      <c r="K47" s="204">
        <v>44579</v>
      </c>
      <c r="L47" s="211">
        <v>44572</v>
      </c>
      <c r="M47" s="137"/>
      <c r="N47" s="268" t="s">
        <v>78</v>
      </c>
    </row>
    <row r="48" spans="1:14" ht="15" customHeight="1">
      <c r="A48" s="119" t="s">
        <v>445</v>
      </c>
      <c r="B48" s="126">
        <v>254756</v>
      </c>
      <c r="C48" s="119" t="s">
        <v>447</v>
      </c>
      <c r="D48" s="246" t="s">
        <v>43</v>
      </c>
      <c r="E48" s="128">
        <v>19</v>
      </c>
      <c r="F48" s="252">
        <v>100</v>
      </c>
      <c r="G48" s="118">
        <f t="shared" si="0"/>
        <v>1900</v>
      </c>
      <c r="H48" s="114" t="s">
        <v>448</v>
      </c>
      <c r="I48" s="260">
        <v>0</v>
      </c>
      <c r="J48" s="206">
        <v>44573</v>
      </c>
      <c r="K48" s="207">
        <v>44581</v>
      </c>
      <c r="L48" s="211">
        <v>44580</v>
      </c>
      <c r="M48" s="137" t="s">
        <v>2587</v>
      </c>
      <c r="N48" s="268" t="s">
        <v>78</v>
      </c>
    </row>
    <row r="49" spans="1:14" ht="15" customHeight="1">
      <c r="A49" s="119" t="s">
        <v>74</v>
      </c>
      <c r="B49" s="126">
        <v>258329</v>
      </c>
      <c r="C49" s="208" t="s">
        <v>65</v>
      </c>
      <c r="D49" s="246" t="s">
        <v>43</v>
      </c>
      <c r="E49" s="223">
        <v>1</v>
      </c>
      <c r="F49" s="252">
        <v>718.69</v>
      </c>
      <c r="G49" s="118">
        <f t="shared" si="0"/>
        <v>718.69</v>
      </c>
      <c r="H49" s="114" t="s">
        <v>47</v>
      </c>
      <c r="I49" s="260">
        <v>0</v>
      </c>
      <c r="J49" s="203">
        <v>44574</v>
      </c>
      <c r="K49" s="204">
        <v>44582</v>
      </c>
      <c r="L49" s="211">
        <v>44582</v>
      </c>
      <c r="M49" s="137"/>
      <c r="N49" s="268" t="s">
        <v>78</v>
      </c>
    </row>
    <row r="50" spans="1:14" ht="15" customHeight="1">
      <c r="A50" s="119" t="s">
        <v>445</v>
      </c>
      <c r="B50" s="126">
        <v>254756</v>
      </c>
      <c r="C50" s="119" t="s">
        <v>447</v>
      </c>
      <c r="D50" s="246" t="s">
        <v>43</v>
      </c>
      <c r="E50" s="128">
        <v>18</v>
      </c>
      <c r="F50" s="252">
        <v>100</v>
      </c>
      <c r="G50" s="118">
        <f t="shared" si="0"/>
        <v>1800</v>
      </c>
      <c r="H50" s="114" t="s">
        <v>448</v>
      </c>
      <c r="I50" s="260">
        <v>0</v>
      </c>
      <c r="J50" s="206">
        <v>44579</v>
      </c>
      <c r="K50" s="207">
        <v>44582</v>
      </c>
      <c r="L50" s="211">
        <v>44587</v>
      </c>
      <c r="M50" s="137"/>
      <c r="N50" s="268" t="s">
        <v>78</v>
      </c>
    </row>
    <row r="51" spans="1:14" ht="15" customHeight="1">
      <c r="A51" s="119" t="s">
        <v>36</v>
      </c>
      <c r="B51" s="126">
        <v>255947</v>
      </c>
      <c r="C51" s="239" t="s">
        <v>2589</v>
      </c>
      <c r="D51" s="246">
        <v>28</v>
      </c>
      <c r="E51" s="128">
        <v>100</v>
      </c>
      <c r="F51" s="252">
        <v>3.7</v>
      </c>
      <c r="G51" s="118">
        <f t="shared" si="0"/>
        <v>370</v>
      </c>
      <c r="H51" s="114" t="s">
        <v>44</v>
      </c>
      <c r="I51" s="260">
        <v>0</v>
      </c>
      <c r="J51" s="206">
        <v>44580</v>
      </c>
      <c r="K51" s="207">
        <v>44582</v>
      </c>
      <c r="L51" s="211">
        <v>44221</v>
      </c>
      <c r="M51" s="137"/>
      <c r="N51" s="268" t="s">
        <v>78</v>
      </c>
    </row>
    <row r="52" spans="1:14" ht="15" customHeight="1">
      <c r="A52" s="119" t="s">
        <v>36</v>
      </c>
      <c r="B52" s="126">
        <v>256217</v>
      </c>
      <c r="C52" s="119" t="s">
        <v>381</v>
      </c>
      <c r="D52" s="246">
        <v>19</v>
      </c>
      <c r="E52" s="222">
        <v>80</v>
      </c>
      <c r="F52" s="252">
        <v>5.35</v>
      </c>
      <c r="G52" s="118">
        <f t="shared" si="0"/>
        <v>428</v>
      </c>
      <c r="H52" s="114" t="s">
        <v>45</v>
      </c>
      <c r="I52" s="260">
        <v>1</v>
      </c>
      <c r="J52" s="206">
        <v>44578</v>
      </c>
      <c r="K52" s="207">
        <v>44585</v>
      </c>
      <c r="L52" s="211">
        <v>44221</v>
      </c>
      <c r="M52" s="137"/>
      <c r="N52" s="268" t="s">
        <v>78</v>
      </c>
    </row>
    <row r="53" spans="1:14">
      <c r="A53" s="119" t="s">
        <v>36</v>
      </c>
      <c r="B53" s="126">
        <v>256216</v>
      </c>
      <c r="C53" s="119" t="s">
        <v>421</v>
      </c>
      <c r="D53" s="246">
        <v>14</v>
      </c>
      <c r="E53" s="135">
        <v>80</v>
      </c>
      <c r="F53" s="252">
        <v>5.35</v>
      </c>
      <c r="G53" s="118">
        <f t="shared" si="0"/>
        <v>428</v>
      </c>
      <c r="H53" s="114" t="s">
        <v>45</v>
      </c>
      <c r="I53" s="260">
        <v>1</v>
      </c>
      <c r="J53" s="206">
        <v>44578</v>
      </c>
      <c r="K53" s="207">
        <v>44585</v>
      </c>
      <c r="L53" s="211">
        <v>44221</v>
      </c>
      <c r="M53" s="137"/>
      <c r="N53" s="268" t="s">
        <v>78</v>
      </c>
    </row>
    <row r="54" spans="1:14" ht="15" customHeight="1">
      <c r="A54" s="119" t="s">
        <v>36</v>
      </c>
      <c r="B54" s="126">
        <v>256342</v>
      </c>
      <c r="C54" s="240" t="s">
        <v>509</v>
      </c>
      <c r="D54" s="246">
        <v>20</v>
      </c>
      <c r="E54" s="135">
        <v>100</v>
      </c>
      <c r="F54" s="252">
        <v>4.9000000000000004</v>
      </c>
      <c r="G54" s="118">
        <f t="shared" si="0"/>
        <v>490.00000000000006</v>
      </c>
      <c r="H54" s="114" t="s">
        <v>45</v>
      </c>
      <c r="I54" s="260">
        <v>1</v>
      </c>
      <c r="J54" s="206">
        <v>44578</v>
      </c>
      <c r="K54" s="207">
        <v>44585</v>
      </c>
      <c r="L54" s="211">
        <v>44221</v>
      </c>
      <c r="M54" s="137"/>
      <c r="N54" s="268" t="s">
        <v>78</v>
      </c>
    </row>
    <row r="55" spans="1:14" ht="15" customHeight="1">
      <c r="A55" s="119" t="s">
        <v>36</v>
      </c>
      <c r="B55" s="126">
        <v>256314</v>
      </c>
      <c r="C55" s="241" t="s">
        <v>570</v>
      </c>
      <c r="D55" s="246">
        <v>28</v>
      </c>
      <c r="E55" s="223">
        <v>31</v>
      </c>
      <c r="F55" s="252">
        <v>6.5</v>
      </c>
      <c r="G55" s="118">
        <f t="shared" si="0"/>
        <v>201.5</v>
      </c>
      <c r="H55" s="114" t="s">
        <v>45</v>
      </c>
      <c r="I55" s="260">
        <v>1</v>
      </c>
      <c r="J55" s="206">
        <v>44578</v>
      </c>
      <c r="K55" s="207">
        <v>44585</v>
      </c>
      <c r="L55" s="211">
        <v>44589</v>
      </c>
      <c r="M55" s="137"/>
      <c r="N55" s="268" t="s">
        <v>78</v>
      </c>
    </row>
    <row r="56" spans="1:14" ht="15" customHeight="1">
      <c r="A56" s="119" t="s">
        <v>36</v>
      </c>
      <c r="B56" s="141">
        <v>255973</v>
      </c>
      <c r="C56" s="144" t="s">
        <v>2588</v>
      </c>
      <c r="D56" s="246">
        <v>52</v>
      </c>
      <c r="E56" s="223">
        <v>15</v>
      </c>
      <c r="F56" s="252">
        <v>9.4</v>
      </c>
      <c r="G56" s="118">
        <f t="shared" si="0"/>
        <v>141</v>
      </c>
      <c r="H56" s="114" t="s">
        <v>16</v>
      </c>
      <c r="I56" s="260">
        <v>0</v>
      </c>
      <c r="J56" s="206">
        <v>44580</v>
      </c>
      <c r="K56" s="207">
        <v>44585</v>
      </c>
      <c r="L56" s="211">
        <v>44589</v>
      </c>
      <c r="M56" s="137"/>
      <c r="N56" s="268" t="s">
        <v>78</v>
      </c>
    </row>
    <row r="57" spans="1:14" ht="15" customHeight="1">
      <c r="A57" s="119" t="s">
        <v>74</v>
      </c>
      <c r="B57" s="141">
        <v>253697</v>
      </c>
      <c r="C57" s="144" t="s">
        <v>148</v>
      </c>
      <c r="D57" s="246" t="s">
        <v>43</v>
      </c>
      <c r="E57" s="222">
        <v>11</v>
      </c>
      <c r="F57" s="252">
        <v>610.87</v>
      </c>
      <c r="G57" s="118">
        <f t="shared" si="0"/>
        <v>6719.57</v>
      </c>
      <c r="H57" s="114" t="s">
        <v>47</v>
      </c>
      <c r="I57" s="260">
        <v>0</v>
      </c>
      <c r="J57" s="206">
        <v>44575</v>
      </c>
      <c r="K57" s="207">
        <v>44587</v>
      </c>
      <c r="L57" s="211">
        <v>44592</v>
      </c>
      <c r="M57" s="137"/>
      <c r="N57" s="268" t="s">
        <v>78</v>
      </c>
    </row>
    <row r="58" spans="1:14">
      <c r="A58" s="119" t="s">
        <v>74</v>
      </c>
      <c r="B58" s="141">
        <v>253695</v>
      </c>
      <c r="C58" s="119" t="s">
        <v>197</v>
      </c>
      <c r="D58" s="246" t="s">
        <v>43</v>
      </c>
      <c r="E58" s="128">
        <v>8</v>
      </c>
      <c r="F58" s="252">
        <v>206.45</v>
      </c>
      <c r="G58" s="118">
        <f t="shared" si="0"/>
        <v>1651.6</v>
      </c>
      <c r="H58" s="114" t="s">
        <v>47</v>
      </c>
      <c r="I58" s="260">
        <v>0</v>
      </c>
      <c r="J58" s="206">
        <v>44575</v>
      </c>
      <c r="K58" s="207">
        <v>44587</v>
      </c>
      <c r="L58" s="211">
        <v>44603</v>
      </c>
      <c r="M58" s="137" t="s">
        <v>2604</v>
      </c>
      <c r="N58" s="268" t="s">
        <v>78</v>
      </c>
    </row>
    <row r="59" spans="1:14">
      <c r="A59" s="119" t="s">
        <v>74</v>
      </c>
      <c r="B59" s="141">
        <v>253696</v>
      </c>
      <c r="C59" s="144" t="s">
        <v>149</v>
      </c>
      <c r="D59" s="246" t="s">
        <v>43</v>
      </c>
      <c r="E59" s="128">
        <v>6</v>
      </c>
      <c r="F59" s="252">
        <v>817.32</v>
      </c>
      <c r="G59" s="118">
        <f t="shared" si="0"/>
        <v>4903.92</v>
      </c>
      <c r="H59" s="114" t="s">
        <v>47</v>
      </c>
      <c r="I59" s="260">
        <v>0</v>
      </c>
      <c r="J59" s="206">
        <v>44575</v>
      </c>
      <c r="K59" s="207">
        <v>44587</v>
      </c>
      <c r="L59" s="211">
        <v>44599</v>
      </c>
      <c r="M59" s="137" t="s">
        <v>2619</v>
      </c>
      <c r="N59" s="268" t="s">
        <v>78</v>
      </c>
    </row>
    <row r="60" spans="1:14">
      <c r="A60" s="119" t="s">
        <v>36</v>
      </c>
      <c r="B60" s="141">
        <v>256049</v>
      </c>
      <c r="C60" s="242" t="s">
        <v>189</v>
      </c>
      <c r="D60" s="246">
        <v>24</v>
      </c>
      <c r="E60" s="128">
        <v>150</v>
      </c>
      <c r="F60" s="252">
        <v>5</v>
      </c>
      <c r="G60" s="118">
        <f t="shared" si="0"/>
        <v>750</v>
      </c>
      <c r="H60" s="114" t="s">
        <v>192</v>
      </c>
      <c r="I60" s="260">
        <v>0</v>
      </c>
      <c r="J60" s="206">
        <v>44580</v>
      </c>
      <c r="K60" s="207">
        <v>44587</v>
      </c>
      <c r="L60" s="211">
        <v>44221</v>
      </c>
      <c r="M60" s="137"/>
      <c r="N60" s="268" t="s">
        <v>78</v>
      </c>
    </row>
    <row r="61" spans="1:14">
      <c r="A61" s="119" t="s">
        <v>36</v>
      </c>
      <c r="B61" s="141">
        <v>255989</v>
      </c>
      <c r="C61" s="243" t="s">
        <v>190</v>
      </c>
      <c r="D61" s="246">
        <v>28</v>
      </c>
      <c r="E61" s="128">
        <v>30</v>
      </c>
      <c r="F61" s="252">
        <v>6.5</v>
      </c>
      <c r="G61" s="118">
        <f t="shared" si="0"/>
        <v>195</v>
      </c>
      <c r="H61" s="114" t="s">
        <v>45</v>
      </c>
      <c r="I61" s="260">
        <v>1</v>
      </c>
      <c r="J61" s="206">
        <v>44580</v>
      </c>
      <c r="K61" s="207">
        <v>44587</v>
      </c>
      <c r="L61" s="211">
        <v>44221</v>
      </c>
      <c r="M61" s="137"/>
      <c r="N61" s="268" t="s">
        <v>78</v>
      </c>
    </row>
    <row r="62" spans="1:14" ht="15" customHeight="1">
      <c r="A62" s="119" t="s">
        <v>143</v>
      </c>
      <c r="B62" s="141">
        <v>255942</v>
      </c>
      <c r="C62" s="125" t="s">
        <v>144</v>
      </c>
      <c r="D62" s="246" t="s">
        <v>43</v>
      </c>
      <c r="E62" s="128">
        <v>292</v>
      </c>
      <c r="F62" s="252">
        <v>1.35</v>
      </c>
      <c r="G62" s="118">
        <f t="shared" si="0"/>
        <v>394.20000000000005</v>
      </c>
      <c r="H62" s="114" t="s">
        <v>2590</v>
      </c>
      <c r="I62" s="260">
        <v>0</v>
      </c>
      <c r="J62" s="206">
        <v>44580</v>
      </c>
      <c r="K62" s="204">
        <v>44587</v>
      </c>
      <c r="L62" s="211">
        <v>44587</v>
      </c>
      <c r="M62" s="137"/>
      <c r="N62" s="268" t="s">
        <v>78</v>
      </c>
    </row>
    <row r="63" spans="1:14" ht="15" customHeight="1">
      <c r="A63" s="119" t="s">
        <v>143</v>
      </c>
      <c r="B63" s="141">
        <v>255941</v>
      </c>
      <c r="C63" s="208" t="s">
        <v>2591</v>
      </c>
      <c r="D63" s="246" t="s">
        <v>43</v>
      </c>
      <c r="E63" s="128">
        <v>110</v>
      </c>
      <c r="F63" s="252">
        <v>1.35</v>
      </c>
      <c r="G63" s="118">
        <f t="shared" si="0"/>
        <v>148.5</v>
      </c>
      <c r="H63" s="114" t="s">
        <v>2590</v>
      </c>
      <c r="I63" s="260">
        <v>0</v>
      </c>
      <c r="J63" s="206">
        <v>44580</v>
      </c>
      <c r="K63" s="204">
        <v>44587</v>
      </c>
      <c r="L63" s="211">
        <v>44587</v>
      </c>
      <c r="M63" s="137"/>
      <c r="N63" s="268" t="s">
        <v>78</v>
      </c>
    </row>
    <row r="64" spans="1:14" ht="15" customHeight="1">
      <c r="A64" s="119" t="s">
        <v>445</v>
      </c>
      <c r="B64" s="141">
        <v>254755</v>
      </c>
      <c r="C64" s="208" t="s">
        <v>446</v>
      </c>
      <c r="D64" s="246" t="s">
        <v>43</v>
      </c>
      <c r="E64" s="128">
        <v>26</v>
      </c>
      <c r="F64" s="252">
        <v>120</v>
      </c>
      <c r="G64" s="118">
        <f t="shared" si="0"/>
        <v>3120</v>
      </c>
      <c r="H64" s="114" t="s">
        <v>448</v>
      </c>
      <c r="I64" s="260">
        <v>0</v>
      </c>
      <c r="J64" s="203">
        <v>44217</v>
      </c>
      <c r="K64" s="204">
        <v>44588</v>
      </c>
      <c r="L64" s="211">
        <v>44592</v>
      </c>
      <c r="M64" s="137"/>
      <c r="N64" s="268" t="s">
        <v>78</v>
      </c>
    </row>
    <row r="65" spans="1:14">
      <c r="A65" s="119" t="s">
        <v>445</v>
      </c>
      <c r="B65" s="126">
        <v>254756</v>
      </c>
      <c r="C65" s="208" t="s">
        <v>447</v>
      </c>
      <c r="D65" s="246" t="s">
        <v>43</v>
      </c>
      <c r="E65" s="128">
        <v>1</v>
      </c>
      <c r="F65" s="252">
        <v>100</v>
      </c>
      <c r="G65" s="118">
        <f t="shared" si="0"/>
        <v>100</v>
      </c>
      <c r="H65" s="114" t="s">
        <v>448</v>
      </c>
      <c r="I65" s="260">
        <v>0</v>
      </c>
      <c r="J65" s="181">
        <v>44217</v>
      </c>
      <c r="K65" s="204">
        <v>44588</v>
      </c>
      <c r="L65" s="211">
        <v>44592</v>
      </c>
      <c r="M65" s="137"/>
      <c r="N65" s="268" t="s">
        <v>78</v>
      </c>
    </row>
    <row r="66" spans="1:14" ht="15" customHeight="1">
      <c r="A66" s="119" t="s">
        <v>36</v>
      </c>
      <c r="B66" s="141">
        <v>256007</v>
      </c>
      <c r="C66" s="119" t="s">
        <v>178</v>
      </c>
      <c r="D66" s="246">
        <v>44.45</v>
      </c>
      <c r="E66" s="128">
        <v>40</v>
      </c>
      <c r="F66" s="252">
        <v>12</v>
      </c>
      <c r="G66" s="118">
        <f t="shared" si="0"/>
        <v>480</v>
      </c>
      <c r="H66" s="114" t="s">
        <v>45</v>
      </c>
      <c r="I66" s="260">
        <v>1</v>
      </c>
      <c r="J66" s="181">
        <v>44217</v>
      </c>
      <c r="K66" s="204">
        <v>44588</v>
      </c>
      <c r="L66" s="211">
        <v>44589</v>
      </c>
      <c r="M66" s="137"/>
      <c r="N66" s="268" t="s">
        <v>78</v>
      </c>
    </row>
    <row r="67" spans="1:14" ht="15" customHeight="1">
      <c r="A67" s="119" t="s">
        <v>36</v>
      </c>
      <c r="B67" s="141">
        <v>256275</v>
      </c>
      <c r="C67" s="119" t="s">
        <v>516</v>
      </c>
      <c r="D67" s="246">
        <v>24</v>
      </c>
      <c r="E67" s="128">
        <v>80</v>
      </c>
      <c r="F67" s="252">
        <v>5.8850000000000007</v>
      </c>
      <c r="G67" s="118">
        <f t="shared" ref="G67:G130" si="1">F67*E67</f>
        <v>470.80000000000007</v>
      </c>
      <c r="H67" s="114" t="s">
        <v>45</v>
      </c>
      <c r="I67" s="260">
        <v>1</v>
      </c>
      <c r="J67" s="181">
        <v>44586</v>
      </c>
      <c r="K67" s="204">
        <v>44588</v>
      </c>
      <c r="L67" s="211">
        <v>44589</v>
      </c>
      <c r="M67" s="137"/>
      <c r="N67" s="268" t="s">
        <v>78</v>
      </c>
    </row>
    <row r="68" spans="1:14" ht="15" customHeight="1">
      <c r="A68" s="119" t="s">
        <v>36</v>
      </c>
      <c r="B68" s="141">
        <v>255991</v>
      </c>
      <c r="C68" s="119" t="s">
        <v>352</v>
      </c>
      <c r="D68" s="246">
        <v>14</v>
      </c>
      <c r="E68" s="128">
        <v>60</v>
      </c>
      <c r="F68" s="252">
        <v>5.8850000000000007</v>
      </c>
      <c r="G68" s="118">
        <f t="shared" si="1"/>
        <v>353.1</v>
      </c>
      <c r="H68" s="114" t="s">
        <v>192</v>
      </c>
      <c r="I68" s="260">
        <v>0</v>
      </c>
      <c r="J68" s="181">
        <v>44586</v>
      </c>
      <c r="K68" s="204">
        <v>44588</v>
      </c>
      <c r="L68" s="211">
        <v>44589</v>
      </c>
      <c r="M68" s="137"/>
      <c r="N68" s="268" t="s">
        <v>78</v>
      </c>
    </row>
    <row r="69" spans="1:14" ht="15" customHeight="1">
      <c r="A69" s="119" t="s">
        <v>36</v>
      </c>
      <c r="B69" s="141">
        <v>256005</v>
      </c>
      <c r="C69" s="119" t="s">
        <v>564</v>
      </c>
      <c r="D69" s="246">
        <v>44.45</v>
      </c>
      <c r="E69" s="128">
        <v>40</v>
      </c>
      <c r="F69" s="252">
        <v>13.2</v>
      </c>
      <c r="G69" s="118">
        <f t="shared" si="1"/>
        <v>528</v>
      </c>
      <c r="H69" s="114" t="s">
        <v>45</v>
      </c>
      <c r="I69" s="260">
        <v>1</v>
      </c>
      <c r="J69" s="181">
        <v>44586</v>
      </c>
      <c r="K69" s="204">
        <v>44588</v>
      </c>
      <c r="L69" s="211">
        <v>44589</v>
      </c>
      <c r="M69" s="137"/>
      <c r="N69" s="268" t="s">
        <v>78</v>
      </c>
    </row>
    <row r="70" spans="1:14" ht="15" customHeight="1">
      <c r="A70" s="119" t="s">
        <v>74</v>
      </c>
      <c r="B70" s="141">
        <v>255510</v>
      </c>
      <c r="C70" s="208" t="s">
        <v>2592</v>
      </c>
      <c r="D70" s="246" t="s">
        <v>43</v>
      </c>
      <c r="E70" s="128">
        <v>2</v>
      </c>
      <c r="F70" s="252">
        <v>238.04</v>
      </c>
      <c r="G70" s="118">
        <f t="shared" si="1"/>
        <v>476.08</v>
      </c>
      <c r="H70" s="114" t="s">
        <v>47</v>
      </c>
      <c r="I70" s="260">
        <v>0</v>
      </c>
      <c r="J70" s="181">
        <v>44217</v>
      </c>
      <c r="K70" s="204">
        <v>44589</v>
      </c>
      <c r="L70" s="211">
        <v>44589</v>
      </c>
      <c r="M70" s="137"/>
      <c r="N70" s="268" t="s">
        <v>78</v>
      </c>
    </row>
    <row r="71" spans="1:14" ht="15" customHeight="1">
      <c r="A71" s="119" t="s">
        <v>36</v>
      </c>
      <c r="B71" s="141">
        <v>256363</v>
      </c>
      <c r="C71" s="208" t="s">
        <v>551</v>
      </c>
      <c r="D71" s="246">
        <v>28</v>
      </c>
      <c r="E71" s="128">
        <v>38</v>
      </c>
      <c r="F71" s="252">
        <v>6.5</v>
      </c>
      <c r="G71" s="118">
        <f t="shared" si="1"/>
        <v>247</v>
      </c>
      <c r="H71" s="114" t="s">
        <v>45</v>
      </c>
      <c r="I71" s="260">
        <v>1</v>
      </c>
      <c r="J71" s="181">
        <v>44217</v>
      </c>
      <c r="K71" s="204">
        <v>44589</v>
      </c>
      <c r="L71" s="211">
        <v>44589</v>
      </c>
      <c r="M71" s="137"/>
      <c r="N71" s="268" t="s">
        <v>78</v>
      </c>
    </row>
    <row r="72" spans="1:14" ht="15" customHeight="1">
      <c r="A72" s="119" t="s">
        <v>36</v>
      </c>
      <c r="B72" s="141">
        <v>256001</v>
      </c>
      <c r="C72" s="119" t="s">
        <v>2066</v>
      </c>
      <c r="D72" s="246">
        <v>38</v>
      </c>
      <c r="E72" s="128">
        <v>40</v>
      </c>
      <c r="F72" s="252">
        <v>6.7</v>
      </c>
      <c r="G72" s="118">
        <f t="shared" si="1"/>
        <v>268</v>
      </c>
      <c r="H72" s="114" t="s">
        <v>44</v>
      </c>
      <c r="I72" s="260">
        <v>0</v>
      </c>
      <c r="J72" s="203">
        <v>44217</v>
      </c>
      <c r="K72" s="204">
        <v>44589</v>
      </c>
      <c r="L72" s="211">
        <v>44589</v>
      </c>
      <c r="M72" s="137"/>
      <c r="N72" s="268" t="s">
        <v>78</v>
      </c>
    </row>
    <row r="73" spans="1:14" ht="15" customHeight="1">
      <c r="A73" s="119" t="s">
        <v>36</v>
      </c>
      <c r="B73" s="141">
        <v>255104</v>
      </c>
      <c r="C73" s="119" t="s">
        <v>269</v>
      </c>
      <c r="D73" s="246">
        <v>30</v>
      </c>
      <c r="E73" s="128">
        <v>100</v>
      </c>
      <c r="F73" s="252">
        <v>7.86</v>
      </c>
      <c r="G73" s="118">
        <f t="shared" si="1"/>
        <v>786</v>
      </c>
      <c r="H73" s="114" t="s">
        <v>192</v>
      </c>
      <c r="I73" s="260">
        <v>0</v>
      </c>
      <c r="J73" s="203">
        <v>44588</v>
      </c>
      <c r="K73" s="204">
        <v>44592</v>
      </c>
      <c r="L73" s="211">
        <v>44594</v>
      </c>
      <c r="M73" s="137"/>
      <c r="N73" s="268" t="s">
        <v>78</v>
      </c>
    </row>
    <row r="74" spans="1:14" ht="15" customHeight="1">
      <c r="A74" s="119" t="s">
        <v>74</v>
      </c>
      <c r="B74" s="218" t="s">
        <v>2598</v>
      </c>
      <c r="C74" s="119" t="s">
        <v>140</v>
      </c>
      <c r="D74" s="246" t="s">
        <v>43</v>
      </c>
      <c r="E74" s="128">
        <v>4</v>
      </c>
      <c r="F74" s="252">
        <v>117.71</v>
      </c>
      <c r="G74" s="118">
        <f t="shared" si="1"/>
        <v>470.84</v>
      </c>
      <c r="H74" s="114" t="s">
        <v>47</v>
      </c>
      <c r="I74" s="260">
        <v>0</v>
      </c>
      <c r="J74" s="203">
        <v>44589</v>
      </c>
      <c r="K74" s="204">
        <v>44592</v>
      </c>
      <c r="L74" s="211">
        <v>44592</v>
      </c>
      <c r="M74" s="137"/>
      <c r="N74" s="268" t="s">
        <v>78</v>
      </c>
    </row>
    <row r="75" spans="1:14" ht="15" customHeight="1">
      <c r="A75" s="119" t="s">
        <v>36</v>
      </c>
      <c r="B75" s="141">
        <v>256354</v>
      </c>
      <c r="C75" s="119" t="s">
        <v>2594</v>
      </c>
      <c r="D75" s="246">
        <v>19.05</v>
      </c>
      <c r="E75" s="128">
        <v>100</v>
      </c>
      <c r="F75" s="252">
        <v>5.6349999999999998</v>
      </c>
      <c r="G75" s="118">
        <f t="shared" si="1"/>
        <v>563.5</v>
      </c>
      <c r="H75" s="114" t="s">
        <v>45</v>
      </c>
      <c r="I75" s="260">
        <v>1</v>
      </c>
      <c r="J75" s="203">
        <v>44589</v>
      </c>
      <c r="K75" s="204">
        <v>44593</v>
      </c>
      <c r="L75" s="211">
        <v>44594</v>
      </c>
      <c r="M75" s="137"/>
      <c r="N75" s="268" t="s">
        <v>78</v>
      </c>
    </row>
    <row r="76" spans="1:14" ht="15" customHeight="1">
      <c r="A76" s="119" t="s">
        <v>36</v>
      </c>
      <c r="B76" s="141">
        <v>256353</v>
      </c>
      <c r="C76" s="119" t="s">
        <v>2595</v>
      </c>
      <c r="D76" s="246">
        <v>28</v>
      </c>
      <c r="E76" s="128">
        <v>100</v>
      </c>
      <c r="F76" s="252">
        <v>5.6349999999999998</v>
      </c>
      <c r="G76" s="118">
        <f t="shared" si="1"/>
        <v>563.5</v>
      </c>
      <c r="H76" s="114" t="s">
        <v>45</v>
      </c>
      <c r="I76" s="260">
        <v>1</v>
      </c>
      <c r="J76" s="203">
        <v>44589</v>
      </c>
      <c r="K76" s="204">
        <v>44593</v>
      </c>
      <c r="L76" s="211">
        <v>44594</v>
      </c>
      <c r="M76" s="137"/>
      <c r="N76" s="268" t="s">
        <v>78</v>
      </c>
    </row>
    <row r="77" spans="1:14" ht="15" customHeight="1">
      <c r="A77" s="119" t="s">
        <v>36</v>
      </c>
      <c r="B77" s="218" t="s">
        <v>2596</v>
      </c>
      <c r="C77" s="119" t="s">
        <v>2597</v>
      </c>
      <c r="D77" s="246">
        <v>19.05</v>
      </c>
      <c r="E77" s="128">
        <v>100</v>
      </c>
      <c r="F77" s="252">
        <v>5.6349999999999998</v>
      </c>
      <c r="G77" s="118">
        <f t="shared" si="1"/>
        <v>563.5</v>
      </c>
      <c r="H77" s="114" t="s">
        <v>45</v>
      </c>
      <c r="I77" s="260">
        <v>1</v>
      </c>
      <c r="J77" s="203">
        <v>44589</v>
      </c>
      <c r="K77" s="204">
        <v>44593</v>
      </c>
      <c r="L77" s="211">
        <v>44594</v>
      </c>
      <c r="M77" s="137"/>
      <c r="N77" s="268" t="s">
        <v>78</v>
      </c>
    </row>
    <row r="78" spans="1:14" ht="15" customHeight="1">
      <c r="A78" s="119" t="s">
        <v>46</v>
      </c>
      <c r="B78" s="141">
        <v>256070</v>
      </c>
      <c r="C78" s="142" t="s">
        <v>556</v>
      </c>
      <c r="D78" s="246" t="s">
        <v>43</v>
      </c>
      <c r="E78" s="222">
        <v>2</v>
      </c>
      <c r="F78" s="252">
        <v>418</v>
      </c>
      <c r="G78" s="118">
        <f t="shared" si="1"/>
        <v>836</v>
      </c>
      <c r="H78" s="114" t="s">
        <v>47</v>
      </c>
      <c r="I78" s="260">
        <v>0</v>
      </c>
      <c r="J78" s="206">
        <v>44575</v>
      </c>
      <c r="K78" s="207">
        <v>44594</v>
      </c>
      <c r="L78" s="211">
        <v>44602</v>
      </c>
      <c r="M78" s="137"/>
      <c r="N78" s="268" t="s">
        <v>78</v>
      </c>
    </row>
    <row r="79" spans="1:14" ht="15" customHeight="1">
      <c r="A79" s="119" t="s">
        <v>46</v>
      </c>
      <c r="B79" s="143">
        <v>256067</v>
      </c>
      <c r="C79" s="244" t="s">
        <v>141</v>
      </c>
      <c r="D79" s="246" t="s">
        <v>43</v>
      </c>
      <c r="E79" s="128">
        <v>1</v>
      </c>
      <c r="F79" s="252">
        <v>2127.5</v>
      </c>
      <c r="G79" s="118">
        <f>F79*E79</f>
        <v>2127.5</v>
      </c>
      <c r="H79" s="114" t="s">
        <v>47</v>
      </c>
      <c r="I79" s="260">
        <v>0</v>
      </c>
      <c r="J79" s="206">
        <v>44580</v>
      </c>
      <c r="K79" s="204">
        <v>44594</v>
      </c>
      <c r="L79" s="211">
        <v>44592</v>
      </c>
      <c r="M79" s="137"/>
      <c r="N79" s="268" t="s">
        <v>78</v>
      </c>
    </row>
    <row r="80" spans="1:14" ht="15" customHeight="1">
      <c r="A80" s="119" t="s">
        <v>36</v>
      </c>
      <c r="B80" s="219">
        <v>256064</v>
      </c>
      <c r="C80" s="144" t="s">
        <v>219</v>
      </c>
      <c r="D80" s="246">
        <v>40</v>
      </c>
      <c r="E80" s="128">
        <v>80</v>
      </c>
      <c r="F80" s="252">
        <v>6.49</v>
      </c>
      <c r="G80" s="118">
        <f t="shared" si="1"/>
        <v>519.20000000000005</v>
      </c>
      <c r="H80" s="114" t="s">
        <v>494</v>
      </c>
      <c r="I80" s="260">
        <v>0</v>
      </c>
      <c r="J80" s="203">
        <v>44588</v>
      </c>
      <c r="K80" s="204">
        <v>44594</v>
      </c>
      <c r="L80" s="211">
        <v>44594</v>
      </c>
      <c r="M80" s="137"/>
      <c r="N80" s="268" t="s">
        <v>78</v>
      </c>
    </row>
    <row r="81" spans="1:14" ht="15" customHeight="1">
      <c r="A81" s="119" t="s">
        <v>36</v>
      </c>
      <c r="B81" s="219">
        <v>25575</v>
      </c>
      <c r="C81" s="144" t="s">
        <v>2593</v>
      </c>
      <c r="D81" s="246">
        <v>24</v>
      </c>
      <c r="E81" s="128">
        <v>60</v>
      </c>
      <c r="F81" s="252">
        <v>5.8850000000000007</v>
      </c>
      <c r="G81" s="118">
        <f t="shared" si="1"/>
        <v>353.1</v>
      </c>
      <c r="H81" s="114" t="s">
        <v>45</v>
      </c>
      <c r="I81" s="260">
        <v>1</v>
      </c>
      <c r="J81" s="203">
        <v>44588</v>
      </c>
      <c r="K81" s="204">
        <v>44594</v>
      </c>
      <c r="L81" s="211">
        <v>44594</v>
      </c>
      <c r="M81" s="137"/>
      <c r="N81" s="268" t="s">
        <v>78</v>
      </c>
    </row>
    <row r="82" spans="1:14" ht="15" customHeight="1">
      <c r="A82" s="119" t="s">
        <v>74</v>
      </c>
      <c r="B82" s="143">
        <v>260845</v>
      </c>
      <c r="C82" s="144" t="s">
        <v>65</v>
      </c>
      <c r="D82" s="246" t="s">
        <v>43</v>
      </c>
      <c r="E82" s="128">
        <v>2</v>
      </c>
      <c r="F82" s="252">
        <v>718.69</v>
      </c>
      <c r="G82" s="118">
        <f t="shared" si="1"/>
        <v>1437.38</v>
      </c>
      <c r="H82" s="114" t="s">
        <v>47</v>
      </c>
      <c r="I82" s="260">
        <v>0</v>
      </c>
      <c r="J82" s="203">
        <v>44592</v>
      </c>
      <c r="K82" s="204">
        <v>44594</v>
      </c>
      <c r="L82" s="211">
        <v>44622</v>
      </c>
      <c r="M82" s="137"/>
      <c r="N82" s="268" t="s">
        <v>78</v>
      </c>
    </row>
    <row r="83" spans="1:14" ht="15" customHeight="1">
      <c r="A83" s="119" t="s">
        <v>74</v>
      </c>
      <c r="B83" s="143">
        <v>260861</v>
      </c>
      <c r="C83" s="144" t="s">
        <v>263</v>
      </c>
      <c r="D83" s="246" t="s">
        <v>43</v>
      </c>
      <c r="E83" s="128">
        <v>1</v>
      </c>
      <c r="F83" s="252">
        <v>718.69</v>
      </c>
      <c r="G83" s="118">
        <f t="shared" si="1"/>
        <v>718.69</v>
      </c>
      <c r="H83" s="114" t="s">
        <v>47</v>
      </c>
      <c r="I83" s="260">
        <v>0</v>
      </c>
      <c r="J83" s="203">
        <v>44592</v>
      </c>
      <c r="K83" s="204">
        <v>44594</v>
      </c>
      <c r="L83" s="211">
        <v>44622</v>
      </c>
      <c r="M83" s="137"/>
      <c r="N83" s="268" t="s">
        <v>78</v>
      </c>
    </row>
    <row r="84" spans="1:14" ht="14.25" customHeight="1">
      <c r="A84" s="119" t="s">
        <v>36</v>
      </c>
      <c r="B84" s="143">
        <v>261850</v>
      </c>
      <c r="C84" s="144" t="s">
        <v>652</v>
      </c>
      <c r="D84" s="246">
        <v>42</v>
      </c>
      <c r="E84" s="128">
        <v>16</v>
      </c>
      <c r="F84" s="252">
        <v>20.239999999999998</v>
      </c>
      <c r="G84" s="118">
        <f t="shared" si="1"/>
        <v>323.83999999999997</v>
      </c>
      <c r="H84" s="256" t="s">
        <v>55</v>
      </c>
      <c r="I84" s="260">
        <v>2</v>
      </c>
      <c r="J84" s="203">
        <v>44617</v>
      </c>
      <c r="K84" s="204">
        <v>44594</v>
      </c>
      <c r="L84" s="263">
        <v>44624</v>
      </c>
      <c r="M84" s="137"/>
      <c r="N84" s="268" t="s">
        <v>78</v>
      </c>
    </row>
    <row r="85" spans="1:14" ht="15" customHeight="1">
      <c r="A85" s="119" t="s">
        <v>137</v>
      </c>
      <c r="B85" s="141">
        <v>257148</v>
      </c>
      <c r="C85" s="146" t="s">
        <v>136</v>
      </c>
      <c r="D85" s="246" t="s">
        <v>43</v>
      </c>
      <c r="E85" s="128">
        <v>1265</v>
      </c>
      <c r="F85" s="252">
        <v>1.41</v>
      </c>
      <c r="G85" s="118">
        <f t="shared" si="1"/>
        <v>1783.6499999999999</v>
      </c>
      <c r="H85" s="114" t="s">
        <v>47</v>
      </c>
      <c r="I85" s="260">
        <v>0</v>
      </c>
      <c r="J85" s="203">
        <v>44592</v>
      </c>
      <c r="K85" s="204">
        <v>44595</v>
      </c>
      <c r="L85" s="211">
        <v>44595</v>
      </c>
      <c r="M85" s="137"/>
      <c r="N85" s="268" t="s">
        <v>78</v>
      </c>
    </row>
    <row r="86" spans="1:14" s="123" customFormat="1">
      <c r="A86" s="119" t="s">
        <v>36</v>
      </c>
      <c r="B86" s="141">
        <v>256097</v>
      </c>
      <c r="C86" s="146" t="s">
        <v>328</v>
      </c>
      <c r="D86" s="246">
        <v>20</v>
      </c>
      <c r="E86" s="128">
        <v>20</v>
      </c>
      <c r="F86" s="252">
        <v>10.67</v>
      </c>
      <c r="G86" s="118">
        <f t="shared" si="1"/>
        <v>213.4</v>
      </c>
      <c r="H86" s="114" t="s">
        <v>45</v>
      </c>
      <c r="I86" s="260">
        <v>1</v>
      </c>
      <c r="J86" s="203">
        <v>44593</v>
      </c>
      <c r="K86" s="204">
        <v>44595</v>
      </c>
      <c r="L86" s="211">
        <v>44599</v>
      </c>
      <c r="M86" s="137"/>
      <c r="N86" s="268" t="s">
        <v>78</v>
      </c>
    </row>
    <row r="87" spans="1:14" s="123" customFormat="1">
      <c r="A87" s="119" t="s">
        <v>36</v>
      </c>
      <c r="B87" s="141">
        <v>256098</v>
      </c>
      <c r="C87" s="146" t="s">
        <v>326</v>
      </c>
      <c r="D87" s="246">
        <v>19.05</v>
      </c>
      <c r="E87" s="128">
        <v>20</v>
      </c>
      <c r="F87" s="252">
        <v>10.67</v>
      </c>
      <c r="G87" s="118">
        <f t="shared" si="1"/>
        <v>213.4</v>
      </c>
      <c r="H87" s="114" t="s">
        <v>45</v>
      </c>
      <c r="I87" s="260">
        <v>1</v>
      </c>
      <c r="J87" s="203">
        <v>44593</v>
      </c>
      <c r="K87" s="204">
        <v>44595</v>
      </c>
      <c r="L87" s="211">
        <v>44599</v>
      </c>
      <c r="M87" s="137"/>
      <c r="N87" s="268" t="s">
        <v>78</v>
      </c>
    </row>
    <row r="88" spans="1:14" s="123" customFormat="1">
      <c r="A88" s="119" t="s">
        <v>36</v>
      </c>
      <c r="B88" s="141">
        <v>255966</v>
      </c>
      <c r="C88" s="146" t="s">
        <v>523</v>
      </c>
      <c r="D88" s="246">
        <v>28</v>
      </c>
      <c r="E88" s="128">
        <v>102</v>
      </c>
      <c r="F88" s="252">
        <v>5.6349999999999998</v>
      </c>
      <c r="G88" s="118">
        <f t="shared" si="1"/>
        <v>574.77</v>
      </c>
      <c r="H88" s="114" t="s">
        <v>45</v>
      </c>
      <c r="I88" s="260">
        <v>1</v>
      </c>
      <c r="J88" s="203">
        <v>44593</v>
      </c>
      <c r="K88" s="204">
        <v>44595</v>
      </c>
      <c r="L88" s="211">
        <v>44599</v>
      </c>
      <c r="M88" s="137"/>
      <c r="N88" s="268" t="s">
        <v>78</v>
      </c>
    </row>
    <row r="89" spans="1:14" s="123" customFormat="1">
      <c r="A89" s="119" t="s">
        <v>143</v>
      </c>
      <c r="B89" s="141">
        <v>255939</v>
      </c>
      <c r="C89" s="146" t="s">
        <v>2599</v>
      </c>
      <c r="D89" s="246" t="s">
        <v>43</v>
      </c>
      <c r="E89" s="128">
        <v>120</v>
      </c>
      <c r="F89" s="252">
        <v>1.35</v>
      </c>
      <c r="G89" s="118">
        <f t="shared" si="1"/>
        <v>162</v>
      </c>
      <c r="H89" s="114" t="s">
        <v>2590</v>
      </c>
      <c r="I89" s="260">
        <v>0</v>
      </c>
      <c r="J89" s="203">
        <v>44594</v>
      </c>
      <c r="K89" s="204">
        <v>44600</v>
      </c>
      <c r="L89" s="211">
        <v>44608</v>
      </c>
      <c r="M89" s="137"/>
      <c r="N89" s="268" t="s">
        <v>78</v>
      </c>
    </row>
    <row r="90" spans="1:14" s="123" customFormat="1">
      <c r="A90" s="119" t="s">
        <v>143</v>
      </c>
      <c r="B90" s="141">
        <v>255943</v>
      </c>
      <c r="C90" s="146" t="s">
        <v>2600</v>
      </c>
      <c r="D90" s="246" t="s">
        <v>43</v>
      </c>
      <c r="E90" s="128">
        <v>300</v>
      </c>
      <c r="F90" s="252">
        <v>1.35</v>
      </c>
      <c r="G90" s="118">
        <f t="shared" si="1"/>
        <v>405</v>
      </c>
      <c r="H90" s="217" t="s">
        <v>2590</v>
      </c>
      <c r="I90" s="260">
        <v>0</v>
      </c>
      <c r="J90" s="203">
        <v>44594</v>
      </c>
      <c r="K90" s="204">
        <v>44600</v>
      </c>
      <c r="L90" s="211">
        <v>44608</v>
      </c>
      <c r="M90" s="137"/>
      <c r="N90" s="268" t="s">
        <v>78</v>
      </c>
    </row>
    <row r="91" spans="1:14" s="123" customFormat="1">
      <c r="A91" s="119" t="s">
        <v>137</v>
      </c>
      <c r="B91" s="141">
        <v>257159</v>
      </c>
      <c r="C91" s="146" t="s">
        <v>193</v>
      </c>
      <c r="D91" s="246" t="s">
        <v>43</v>
      </c>
      <c r="E91" s="128">
        <v>842</v>
      </c>
      <c r="F91" s="252">
        <v>1.41</v>
      </c>
      <c r="G91" s="118">
        <f t="shared" si="1"/>
        <v>1187.22</v>
      </c>
      <c r="H91" s="245" t="s">
        <v>47</v>
      </c>
      <c r="I91" s="260">
        <v>0</v>
      </c>
      <c r="J91" s="203">
        <v>44595</v>
      </c>
      <c r="K91" s="204">
        <v>44600</v>
      </c>
      <c r="L91" s="211">
        <v>44601</v>
      </c>
      <c r="M91" s="137"/>
      <c r="N91" s="268" t="s">
        <v>78</v>
      </c>
    </row>
    <row r="92" spans="1:14" s="123" customFormat="1">
      <c r="A92" s="119" t="s">
        <v>46</v>
      </c>
      <c r="B92" s="141">
        <v>261800</v>
      </c>
      <c r="C92" s="146" t="s">
        <v>2601</v>
      </c>
      <c r="D92" s="246" t="s">
        <v>43</v>
      </c>
      <c r="E92" s="128">
        <v>6</v>
      </c>
      <c r="F92" s="252">
        <v>370</v>
      </c>
      <c r="G92" s="118">
        <f t="shared" si="1"/>
        <v>2220</v>
      </c>
      <c r="H92" s="245" t="s">
        <v>47</v>
      </c>
      <c r="I92" s="260">
        <v>0</v>
      </c>
      <c r="J92" s="203">
        <v>44594</v>
      </c>
      <c r="K92" s="204">
        <v>44601</v>
      </c>
      <c r="L92" s="211">
        <v>44602</v>
      </c>
      <c r="M92" s="137"/>
      <c r="N92" s="268" t="s">
        <v>78</v>
      </c>
    </row>
    <row r="93" spans="1:14" s="123" customFormat="1">
      <c r="A93" s="119" t="s">
        <v>36</v>
      </c>
      <c r="B93" s="141">
        <v>260103</v>
      </c>
      <c r="C93" s="146" t="s">
        <v>1565</v>
      </c>
      <c r="D93" s="246">
        <v>25</v>
      </c>
      <c r="E93" s="128">
        <v>10</v>
      </c>
      <c r="F93" s="252">
        <v>9.240000000000002</v>
      </c>
      <c r="G93" s="118">
        <f t="shared" si="1"/>
        <v>92.40000000000002</v>
      </c>
      <c r="H93" s="245" t="s">
        <v>45</v>
      </c>
      <c r="I93" s="260">
        <v>1</v>
      </c>
      <c r="J93" s="203">
        <v>44595</v>
      </c>
      <c r="K93" s="204">
        <v>44601</v>
      </c>
      <c r="L93" s="211">
        <v>44601</v>
      </c>
      <c r="M93" s="137"/>
      <c r="N93" s="268" t="s">
        <v>78</v>
      </c>
    </row>
    <row r="94" spans="1:14" s="123" customFormat="1">
      <c r="A94" s="119" t="s">
        <v>36</v>
      </c>
      <c r="B94" s="141">
        <v>257508</v>
      </c>
      <c r="C94" s="146" t="s">
        <v>484</v>
      </c>
      <c r="D94" s="246">
        <v>24</v>
      </c>
      <c r="E94" s="128">
        <v>54</v>
      </c>
      <c r="F94" s="252">
        <v>7.15</v>
      </c>
      <c r="G94" s="118">
        <f t="shared" si="1"/>
        <v>386.1</v>
      </c>
      <c r="H94" s="217" t="s">
        <v>45</v>
      </c>
      <c r="I94" s="260">
        <v>1</v>
      </c>
      <c r="J94" s="203">
        <v>44595</v>
      </c>
      <c r="K94" s="204">
        <v>44601</v>
      </c>
      <c r="L94" s="211">
        <v>44601</v>
      </c>
      <c r="M94" s="137"/>
      <c r="N94" s="268" t="s">
        <v>78</v>
      </c>
    </row>
    <row r="95" spans="1:14" s="123" customFormat="1">
      <c r="A95" s="119" t="s">
        <v>36</v>
      </c>
      <c r="B95" s="141">
        <v>257502</v>
      </c>
      <c r="C95" s="146" t="s">
        <v>1758</v>
      </c>
      <c r="D95" s="246">
        <v>15.87</v>
      </c>
      <c r="E95" s="128">
        <v>51</v>
      </c>
      <c r="F95" s="252">
        <v>6.93</v>
      </c>
      <c r="G95" s="118">
        <f t="shared" si="1"/>
        <v>353.43</v>
      </c>
      <c r="H95" s="217" t="s">
        <v>45</v>
      </c>
      <c r="I95" s="260">
        <v>1</v>
      </c>
      <c r="J95" s="203">
        <v>44595</v>
      </c>
      <c r="K95" s="204">
        <v>44601</v>
      </c>
      <c r="L95" s="211">
        <v>44601</v>
      </c>
      <c r="M95" s="137"/>
      <c r="N95" s="268" t="s">
        <v>78</v>
      </c>
    </row>
    <row r="96" spans="1:14" s="123" customFormat="1">
      <c r="A96" s="119" t="s">
        <v>36</v>
      </c>
      <c r="B96" s="141">
        <v>257732</v>
      </c>
      <c r="C96" s="146" t="s">
        <v>58</v>
      </c>
      <c r="D96" s="246">
        <v>19.05</v>
      </c>
      <c r="E96" s="128">
        <v>200</v>
      </c>
      <c r="F96" s="252">
        <v>5.6349999999999998</v>
      </c>
      <c r="G96" s="118">
        <f t="shared" si="1"/>
        <v>1127</v>
      </c>
      <c r="H96" s="217" t="s">
        <v>45</v>
      </c>
      <c r="I96" s="260">
        <v>1</v>
      </c>
      <c r="J96" s="203">
        <v>44595</v>
      </c>
      <c r="K96" s="204">
        <v>44601</v>
      </c>
      <c r="L96" s="211">
        <v>44601</v>
      </c>
      <c r="M96" s="137"/>
      <c r="N96" s="268" t="s">
        <v>78</v>
      </c>
    </row>
    <row r="97" spans="1:14" s="123" customFormat="1">
      <c r="A97" s="119" t="s">
        <v>36</v>
      </c>
      <c r="B97" s="141">
        <v>258860</v>
      </c>
      <c r="C97" s="146" t="s">
        <v>206</v>
      </c>
      <c r="D97" s="246">
        <v>28</v>
      </c>
      <c r="E97" s="128">
        <v>40</v>
      </c>
      <c r="F97" s="252">
        <v>9.35</v>
      </c>
      <c r="G97" s="118">
        <f t="shared" si="1"/>
        <v>374</v>
      </c>
      <c r="H97" s="245" t="s">
        <v>192</v>
      </c>
      <c r="I97" s="260">
        <v>0</v>
      </c>
      <c r="J97" s="203">
        <v>44599</v>
      </c>
      <c r="K97" s="204">
        <v>44602</v>
      </c>
      <c r="L97" s="211">
        <v>44603</v>
      </c>
      <c r="M97" s="137"/>
      <c r="N97" s="268" t="s">
        <v>78</v>
      </c>
    </row>
    <row r="98" spans="1:14" s="123" customFormat="1">
      <c r="A98" s="119" t="s">
        <v>36</v>
      </c>
      <c r="B98" s="141">
        <v>258813</v>
      </c>
      <c r="C98" s="146" t="s">
        <v>352</v>
      </c>
      <c r="D98" s="246">
        <v>14</v>
      </c>
      <c r="E98" s="128">
        <v>60</v>
      </c>
      <c r="F98" s="252">
        <v>5.8850000000000007</v>
      </c>
      <c r="G98" s="118">
        <f t="shared" si="1"/>
        <v>353.1</v>
      </c>
      <c r="H98" s="245" t="s">
        <v>192</v>
      </c>
      <c r="I98" s="260">
        <v>0</v>
      </c>
      <c r="J98" s="203">
        <v>44599</v>
      </c>
      <c r="K98" s="204">
        <v>44602</v>
      </c>
      <c r="L98" s="211">
        <v>44601</v>
      </c>
      <c r="M98" s="137"/>
      <c r="N98" s="268" t="s">
        <v>78</v>
      </c>
    </row>
    <row r="99" spans="1:14" s="123" customFormat="1">
      <c r="A99" s="119" t="s">
        <v>36</v>
      </c>
      <c r="B99" s="141">
        <v>258829</v>
      </c>
      <c r="C99" s="146" t="s">
        <v>98</v>
      </c>
      <c r="D99" s="246">
        <v>19.05</v>
      </c>
      <c r="E99" s="128">
        <v>52</v>
      </c>
      <c r="F99" s="252">
        <v>8.6900000000000013</v>
      </c>
      <c r="G99" s="118">
        <f t="shared" si="1"/>
        <v>451.88000000000005</v>
      </c>
      <c r="H99" s="245" t="s">
        <v>45</v>
      </c>
      <c r="I99" s="260">
        <v>2</v>
      </c>
      <c r="J99" s="203">
        <v>44599</v>
      </c>
      <c r="K99" s="204">
        <v>44602</v>
      </c>
      <c r="L99" s="211">
        <v>44602</v>
      </c>
      <c r="M99" s="137"/>
      <c r="N99" s="268" t="s">
        <v>78</v>
      </c>
    </row>
    <row r="100" spans="1:14" s="123" customFormat="1">
      <c r="A100" s="119" t="s">
        <v>36</v>
      </c>
      <c r="B100" s="141">
        <v>258846</v>
      </c>
      <c r="C100" s="146" t="s">
        <v>207</v>
      </c>
      <c r="D100" s="246">
        <v>38.1</v>
      </c>
      <c r="E100" s="128">
        <v>30</v>
      </c>
      <c r="F100" s="252">
        <v>9.1300000000000008</v>
      </c>
      <c r="G100" s="118">
        <f t="shared" si="1"/>
        <v>273.90000000000003</v>
      </c>
      <c r="H100" s="245" t="s">
        <v>45</v>
      </c>
      <c r="I100" s="260">
        <v>1</v>
      </c>
      <c r="J100" s="203">
        <v>44599</v>
      </c>
      <c r="K100" s="204">
        <v>44602</v>
      </c>
      <c r="L100" s="211">
        <v>44602</v>
      </c>
      <c r="M100" s="137"/>
      <c r="N100" s="268" t="s">
        <v>78</v>
      </c>
    </row>
    <row r="101" spans="1:14" s="123" customFormat="1">
      <c r="A101" s="119" t="s">
        <v>36</v>
      </c>
      <c r="B101" s="141">
        <v>258832</v>
      </c>
      <c r="C101" s="146" t="s">
        <v>191</v>
      </c>
      <c r="D101" s="246">
        <v>31.75</v>
      </c>
      <c r="E101" s="128">
        <v>72</v>
      </c>
      <c r="F101" s="252">
        <v>7.9750000000000005</v>
      </c>
      <c r="G101" s="118">
        <f t="shared" si="1"/>
        <v>574.20000000000005</v>
      </c>
      <c r="H101" s="256" t="s">
        <v>45</v>
      </c>
      <c r="I101" s="260">
        <v>1</v>
      </c>
      <c r="J101" s="203">
        <v>44599</v>
      </c>
      <c r="K101" s="204">
        <v>44602</v>
      </c>
      <c r="L101" s="211">
        <v>44602</v>
      </c>
      <c r="M101" s="137"/>
      <c r="N101" s="268" t="s">
        <v>78</v>
      </c>
    </row>
    <row r="102" spans="1:14" s="123" customFormat="1">
      <c r="A102" s="119" t="s">
        <v>36</v>
      </c>
      <c r="B102" s="141">
        <v>256378</v>
      </c>
      <c r="C102" s="146" t="s">
        <v>1543</v>
      </c>
      <c r="D102" s="246">
        <v>23</v>
      </c>
      <c r="E102" s="128">
        <v>10</v>
      </c>
      <c r="F102" s="252">
        <v>9.5150000000000006</v>
      </c>
      <c r="G102" s="118">
        <f t="shared" si="1"/>
        <v>95.15</v>
      </c>
      <c r="H102" s="256" t="s">
        <v>192</v>
      </c>
      <c r="I102" s="260">
        <v>0</v>
      </c>
      <c r="J102" s="203">
        <v>44600</v>
      </c>
      <c r="K102" s="204">
        <v>44602</v>
      </c>
      <c r="L102" s="211">
        <v>44607</v>
      </c>
      <c r="M102" s="137"/>
      <c r="N102" s="268" t="s">
        <v>78</v>
      </c>
    </row>
    <row r="103" spans="1:14" s="123" customFormat="1">
      <c r="A103" s="119" t="s">
        <v>36</v>
      </c>
      <c r="B103" s="141">
        <v>259164</v>
      </c>
      <c r="C103" s="146" t="s">
        <v>2585</v>
      </c>
      <c r="D103" s="246">
        <v>25</v>
      </c>
      <c r="E103" s="128">
        <v>30</v>
      </c>
      <c r="F103" s="252">
        <v>5.3900000000000006</v>
      </c>
      <c r="G103" s="118">
        <f t="shared" si="1"/>
        <v>161.70000000000002</v>
      </c>
      <c r="H103" s="256" t="s">
        <v>44</v>
      </c>
      <c r="I103" s="260">
        <v>0</v>
      </c>
      <c r="J103" s="203">
        <v>44600</v>
      </c>
      <c r="K103" s="204">
        <v>44602</v>
      </c>
      <c r="L103" s="211">
        <v>44602</v>
      </c>
      <c r="M103" s="137"/>
      <c r="N103" s="268" t="s">
        <v>78</v>
      </c>
    </row>
    <row r="104" spans="1:14" s="123" customFormat="1">
      <c r="A104" s="119" t="s">
        <v>36</v>
      </c>
      <c r="B104" s="141">
        <v>258810</v>
      </c>
      <c r="C104" s="146" t="s">
        <v>205</v>
      </c>
      <c r="D104" s="246">
        <v>28</v>
      </c>
      <c r="E104" s="128">
        <v>100</v>
      </c>
      <c r="F104" s="252">
        <v>5.6349999999999998</v>
      </c>
      <c r="G104" s="118">
        <f t="shared" si="1"/>
        <v>563.5</v>
      </c>
      <c r="H104" s="114" t="s">
        <v>45</v>
      </c>
      <c r="I104" s="260">
        <v>1</v>
      </c>
      <c r="J104" s="203">
        <v>44600</v>
      </c>
      <c r="K104" s="204">
        <v>44603</v>
      </c>
      <c r="L104" s="211">
        <v>44602</v>
      </c>
      <c r="M104" s="137"/>
      <c r="N104" s="268" t="s">
        <v>78</v>
      </c>
    </row>
    <row r="105" spans="1:14" s="123" customFormat="1">
      <c r="A105" s="119" t="s">
        <v>36</v>
      </c>
      <c r="B105" s="141">
        <v>256393</v>
      </c>
      <c r="C105" s="146" t="s">
        <v>289</v>
      </c>
      <c r="D105" s="246">
        <v>25</v>
      </c>
      <c r="E105" s="128">
        <v>100</v>
      </c>
      <c r="F105" s="252">
        <v>7.13</v>
      </c>
      <c r="G105" s="118">
        <f t="shared" si="1"/>
        <v>713</v>
      </c>
      <c r="H105" s="245" t="s">
        <v>55</v>
      </c>
      <c r="I105" s="260">
        <v>1</v>
      </c>
      <c r="J105" s="203">
        <v>44600</v>
      </c>
      <c r="K105" s="204">
        <v>44603</v>
      </c>
      <c r="L105" s="211">
        <v>44607</v>
      </c>
      <c r="M105" s="137"/>
      <c r="N105" s="268" t="s">
        <v>78</v>
      </c>
    </row>
    <row r="106" spans="1:14" s="123" customFormat="1">
      <c r="A106" s="119" t="s">
        <v>36</v>
      </c>
      <c r="B106" s="141">
        <v>258905</v>
      </c>
      <c r="C106" s="146" t="s">
        <v>2066</v>
      </c>
      <c r="D106" s="246">
        <v>38</v>
      </c>
      <c r="E106" s="128">
        <v>100</v>
      </c>
      <c r="F106" s="252">
        <v>7.4174999999999995</v>
      </c>
      <c r="G106" s="118">
        <f t="shared" si="1"/>
        <v>741.75</v>
      </c>
      <c r="H106" s="245" t="s">
        <v>192</v>
      </c>
      <c r="I106" s="260">
        <v>0</v>
      </c>
      <c r="J106" s="203">
        <v>44600</v>
      </c>
      <c r="K106" s="204">
        <v>44603</v>
      </c>
      <c r="L106" s="211">
        <v>44607</v>
      </c>
      <c r="M106" s="137"/>
      <c r="N106" s="268" t="s">
        <v>78</v>
      </c>
    </row>
    <row r="107" spans="1:14" s="123" customFormat="1">
      <c r="A107" s="119" t="s">
        <v>36</v>
      </c>
      <c r="B107" s="141">
        <v>256369</v>
      </c>
      <c r="C107" s="146" t="s">
        <v>1053</v>
      </c>
      <c r="D107" s="246">
        <v>24</v>
      </c>
      <c r="E107" s="128">
        <v>100</v>
      </c>
      <c r="F107" s="252">
        <v>7.13</v>
      </c>
      <c r="G107" s="118">
        <f t="shared" si="1"/>
        <v>713</v>
      </c>
      <c r="H107" s="245" t="s">
        <v>55</v>
      </c>
      <c r="I107" s="260">
        <v>1</v>
      </c>
      <c r="J107" s="203">
        <v>44601</v>
      </c>
      <c r="K107" s="204">
        <v>44603</v>
      </c>
      <c r="L107" s="211">
        <v>44608</v>
      </c>
      <c r="M107" s="137"/>
      <c r="N107" s="268" t="s">
        <v>78</v>
      </c>
    </row>
    <row r="108" spans="1:14" s="123" customFormat="1">
      <c r="A108" s="119" t="s">
        <v>36</v>
      </c>
      <c r="B108" s="141">
        <v>259950</v>
      </c>
      <c r="C108" s="146" t="s">
        <v>1745</v>
      </c>
      <c r="D108" s="246">
        <v>19</v>
      </c>
      <c r="E108" s="128">
        <v>30</v>
      </c>
      <c r="F108" s="252">
        <v>6.93</v>
      </c>
      <c r="G108" s="118">
        <f t="shared" si="1"/>
        <v>207.89999999999998</v>
      </c>
      <c r="H108" s="217" t="s">
        <v>45</v>
      </c>
      <c r="I108" s="260">
        <v>1</v>
      </c>
      <c r="J108" s="203">
        <v>44601</v>
      </c>
      <c r="K108" s="204">
        <v>44606</v>
      </c>
      <c r="L108" s="211">
        <v>44607</v>
      </c>
      <c r="M108" s="137"/>
      <c r="N108" s="268" t="s">
        <v>78</v>
      </c>
    </row>
    <row r="109" spans="1:14" s="123" customFormat="1">
      <c r="A109" s="119" t="s">
        <v>36</v>
      </c>
      <c r="B109" s="141">
        <v>259997</v>
      </c>
      <c r="C109" s="146" t="s">
        <v>338</v>
      </c>
      <c r="D109" s="246">
        <v>16</v>
      </c>
      <c r="E109" s="128">
        <v>104</v>
      </c>
      <c r="F109" s="252">
        <v>5.6349999999999998</v>
      </c>
      <c r="G109" s="118">
        <f t="shared" si="1"/>
        <v>586.04</v>
      </c>
      <c r="H109" s="114" t="s">
        <v>45</v>
      </c>
      <c r="I109" s="260">
        <v>1</v>
      </c>
      <c r="J109" s="203">
        <v>44601</v>
      </c>
      <c r="K109" s="204">
        <v>44606</v>
      </c>
      <c r="L109" s="211">
        <v>44608</v>
      </c>
      <c r="M109" s="137"/>
      <c r="N109" s="268" t="s">
        <v>78</v>
      </c>
    </row>
    <row r="110" spans="1:14" s="123" customFormat="1">
      <c r="A110" s="119" t="s">
        <v>36</v>
      </c>
      <c r="B110" s="141">
        <v>262768</v>
      </c>
      <c r="C110" s="146" t="s">
        <v>1771</v>
      </c>
      <c r="D110" s="246">
        <v>15.87</v>
      </c>
      <c r="E110" s="128">
        <v>40</v>
      </c>
      <c r="F110" s="252">
        <v>6.93</v>
      </c>
      <c r="G110" s="118">
        <f t="shared" si="1"/>
        <v>277.2</v>
      </c>
      <c r="H110" s="256" t="s">
        <v>45</v>
      </c>
      <c r="I110" s="260">
        <v>1</v>
      </c>
      <c r="J110" s="203">
        <v>44602</v>
      </c>
      <c r="K110" s="204">
        <v>44606</v>
      </c>
      <c r="L110" s="211">
        <v>44608</v>
      </c>
      <c r="M110" s="137"/>
      <c r="N110" s="268" t="s">
        <v>78</v>
      </c>
    </row>
    <row r="111" spans="1:14" s="123" customFormat="1">
      <c r="A111" s="119" t="s">
        <v>36</v>
      </c>
      <c r="B111" s="141">
        <v>262755</v>
      </c>
      <c r="C111" s="146" t="s">
        <v>1774</v>
      </c>
      <c r="D111" s="246">
        <v>19</v>
      </c>
      <c r="E111" s="128">
        <v>25</v>
      </c>
      <c r="F111" s="252">
        <v>6.93</v>
      </c>
      <c r="G111" s="118">
        <f t="shared" si="1"/>
        <v>173.25</v>
      </c>
      <c r="H111" s="245" t="s">
        <v>45</v>
      </c>
      <c r="I111" s="260">
        <v>1</v>
      </c>
      <c r="J111" s="203">
        <v>44602</v>
      </c>
      <c r="K111" s="204">
        <v>44606</v>
      </c>
      <c r="L111" s="211">
        <v>44608</v>
      </c>
      <c r="M111" s="137"/>
      <c r="N111" s="268" t="s">
        <v>78</v>
      </c>
    </row>
    <row r="112" spans="1:14" s="123" customFormat="1">
      <c r="A112" s="119" t="s">
        <v>36</v>
      </c>
      <c r="B112" s="141">
        <v>262761</v>
      </c>
      <c r="C112" s="146" t="s">
        <v>272</v>
      </c>
      <c r="D112" s="246">
        <v>19</v>
      </c>
      <c r="E112" s="128">
        <v>40</v>
      </c>
      <c r="F112" s="252">
        <v>6.93</v>
      </c>
      <c r="G112" s="118">
        <f t="shared" si="1"/>
        <v>277.2</v>
      </c>
      <c r="H112" s="245" t="s">
        <v>45</v>
      </c>
      <c r="I112" s="260">
        <v>1</v>
      </c>
      <c r="J112" s="203">
        <v>44602</v>
      </c>
      <c r="K112" s="204">
        <v>44606</v>
      </c>
      <c r="L112" s="211">
        <v>44608</v>
      </c>
      <c r="M112" s="137"/>
      <c r="N112" s="268" t="s">
        <v>78</v>
      </c>
    </row>
    <row r="113" spans="1:14" s="123" customFormat="1">
      <c r="A113" s="119" t="s">
        <v>36</v>
      </c>
      <c r="B113" s="141">
        <v>262752</v>
      </c>
      <c r="C113" s="146" t="s">
        <v>1779</v>
      </c>
      <c r="D113" s="246">
        <v>19.05</v>
      </c>
      <c r="E113" s="128">
        <v>10</v>
      </c>
      <c r="F113" s="252">
        <v>9.0200000000000014</v>
      </c>
      <c r="G113" s="118">
        <f t="shared" si="1"/>
        <v>90.200000000000017</v>
      </c>
      <c r="H113" s="245" t="s">
        <v>45</v>
      </c>
      <c r="I113" s="260">
        <v>1</v>
      </c>
      <c r="J113" s="203">
        <v>44602</v>
      </c>
      <c r="K113" s="204">
        <v>44606</v>
      </c>
      <c r="L113" s="211">
        <v>44608</v>
      </c>
      <c r="M113" s="137"/>
      <c r="N113" s="268" t="s">
        <v>78</v>
      </c>
    </row>
    <row r="114" spans="1:14" s="123" customFormat="1">
      <c r="A114" s="119" t="s">
        <v>36</v>
      </c>
      <c r="B114" s="141">
        <v>260142</v>
      </c>
      <c r="C114" s="146" t="s">
        <v>2605</v>
      </c>
      <c r="D114" s="246">
        <v>28</v>
      </c>
      <c r="E114" s="128">
        <v>25</v>
      </c>
      <c r="F114" s="252">
        <v>7.15</v>
      </c>
      <c r="G114" s="118">
        <f t="shared" si="1"/>
        <v>178.75</v>
      </c>
      <c r="H114" s="245" t="s">
        <v>45</v>
      </c>
      <c r="I114" s="260">
        <v>1</v>
      </c>
      <c r="J114" s="203">
        <v>44602</v>
      </c>
      <c r="K114" s="204">
        <v>44606</v>
      </c>
      <c r="L114" s="211">
        <v>44614</v>
      </c>
      <c r="M114" s="137"/>
      <c r="N114" s="268" t="s">
        <v>78</v>
      </c>
    </row>
    <row r="115" spans="1:14" s="123" customFormat="1">
      <c r="A115" s="119" t="s">
        <v>36</v>
      </c>
      <c r="B115" s="141">
        <v>262765</v>
      </c>
      <c r="C115" s="146" t="s">
        <v>1763</v>
      </c>
      <c r="D115" s="246">
        <v>28</v>
      </c>
      <c r="E115" s="128">
        <v>25</v>
      </c>
      <c r="F115" s="252">
        <v>7.15</v>
      </c>
      <c r="G115" s="118">
        <f t="shared" si="1"/>
        <v>178.75</v>
      </c>
      <c r="H115" s="245" t="s">
        <v>45</v>
      </c>
      <c r="I115" s="260">
        <v>1</v>
      </c>
      <c r="J115" s="203">
        <v>44602</v>
      </c>
      <c r="K115" s="204">
        <v>44606</v>
      </c>
      <c r="L115" s="211">
        <v>44610</v>
      </c>
      <c r="M115" s="137"/>
      <c r="N115" s="268" t="s">
        <v>78</v>
      </c>
    </row>
    <row r="116" spans="1:14" s="123" customFormat="1">
      <c r="A116" s="119" t="s">
        <v>36</v>
      </c>
      <c r="B116" s="141">
        <v>260148</v>
      </c>
      <c r="C116" s="146" t="s">
        <v>2606</v>
      </c>
      <c r="D116" s="246">
        <v>25</v>
      </c>
      <c r="E116" s="128">
        <v>30</v>
      </c>
      <c r="F116" s="252">
        <v>7.370000000000001</v>
      </c>
      <c r="G116" s="118">
        <f t="shared" si="1"/>
        <v>221.10000000000002</v>
      </c>
      <c r="H116" s="245" t="s">
        <v>192</v>
      </c>
      <c r="I116" s="260">
        <v>0</v>
      </c>
      <c r="J116" s="203">
        <v>44602</v>
      </c>
      <c r="K116" s="204">
        <v>44606</v>
      </c>
      <c r="L116" s="211">
        <v>44608</v>
      </c>
      <c r="M116" s="137"/>
      <c r="N116" s="268" t="s">
        <v>78</v>
      </c>
    </row>
    <row r="117" spans="1:14" s="123" customFormat="1">
      <c r="A117" s="119" t="s">
        <v>36</v>
      </c>
      <c r="B117" s="141">
        <v>262195</v>
      </c>
      <c r="C117" s="146" t="s">
        <v>80</v>
      </c>
      <c r="D117" s="246">
        <v>19</v>
      </c>
      <c r="E117" s="128">
        <v>45</v>
      </c>
      <c r="F117" s="252">
        <v>6.93</v>
      </c>
      <c r="G117" s="118">
        <f t="shared" si="1"/>
        <v>311.84999999999997</v>
      </c>
      <c r="H117" s="245" t="s">
        <v>45</v>
      </c>
      <c r="I117" s="260">
        <v>1</v>
      </c>
      <c r="J117" s="203">
        <v>44602</v>
      </c>
      <c r="K117" s="204">
        <v>44606</v>
      </c>
      <c r="L117" s="211">
        <v>44609</v>
      </c>
      <c r="M117" s="137"/>
      <c r="N117" s="268" t="s">
        <v>78</v>
      </c>
    </row>
    <row r="118" spans="1:14" s="123" customFormat="1">
      <c r="A118" s="119" t="s">
        <v>36</v>
      </c>
      <c r="B118" s="141">
        <v>259167</v>
      </c>
      <c r="C118" s="146" t="s">
        <v>2586</v>
      </c>
      <c r="D118" s="246">
        <v>24.02</v>
      </c>
      <c r="E118" s="128">
        <v>16</v>
      </c>
      <c r="F118" s="252">
        <v>5.3900000000000006</v>
      </c>
      <c r="G118" s="118">
        <f t="shared" si="1"/>
        <v>86.240000000000009</v>
      </c>
      <c r="H118" s="245" t="s">
        <v>44</v>
      </c>
      <c r="I118" s="260">
        <v>0</v>
      </c>
      <c r="J118" s="203">
        <v>44602</v>
      </c>
      <c r="K118" s="204">
        <v>44606</v>
      </c>
      <c r="L118" s="211">
        <v>44609</v>
      </c>
      <c r="M118" s="137"/>
      <c r="N118" s="268" t="s">
        <v>78</v>
      </c>
    </row>
    <row r="119" spans="1:14" s="123" customFormat="1">
      <c r="A119" s="119" t="s">
        <v>36</v>
      </c>
      <c r="B119" s="141">
        <v>256020</v>
      </c>
      <c r="C119" s="146" t="s">
        <v>201</v>
      </c>
      <c r="D119" s="246">
        <v>19.05</v>
      </c>
      <c r="E119" s="128">
        <v>200</v>
      </c>
      <c r="F119" s="252">
        <v>5.6349999999999998</v>
      </c>
      <c r="G119" s="118">
        <f t="shared" si="1"/>
        <v>1127</v>
      </c>
      <c r="H119" s="245" t="s">
        <v>45</v>
      </c>
      <c r="I119" s="260">
        <v>1</v>
      </c>
      <c r="J119" s="203">
        <v>44602</v>
      </c>
      <c r="K119" s="204">
        <v>44606</v>
      </c>
      <c r="L119" s="211">
        <v>44608</v>
      </c>
      <c r="M119" s="137"/>
      <c r="N119" s="268" t="s">
        <v>78</v>
      </c>
    </row>
    <row r="120" spans="1:14" s="123" customFormat="1">
      <c r="A120" s="119" t="s">
        <v>36</v>
      </c>
      <c r="B120" s="141">
        <v>258040</v>
      </c>
      <c r="C120" s="146" t="s">
        <v>238</v>
      </c>
      <c r="D120" s="246">
        <v>19.05</v>
      </c>
      <c r="E120" s="128">
        <v>60</v>
      </c>
      <c r="F120" s="252">
        <v>5.8850000000000007</v>
      </c>
      <c r="G120" s="118">
        <f t="shared" si="1"/>
        <v>353.1</v>
      </c>
      <c r="H120" s="245" t="s">
        <v>45</v>
      </c>
      <c r="I120" s="260">
        <v>1</v>
      </c>
      <c r="J120" s="203">
        <v>44602</v>
      </c>
      <c r="K120" s="204">
        <v>44606</v>
      </c>
      <c r="L120" s="211">
        <v>44609</v>
      </c>
      <c r="M120" s="137"/>
      <c r="N120" s="268" t="s">
        <v>78</v>
      </c>
    </row>
    <row r="121" spans="1:14" s="123" customFormat="1">
      <c r="A121" s="119" t="s">
        <v>36</v>
      </c>
      <c r="B121" s="141">
        <v>259051</v>
      </c>
      <c r="C121" s="146" t="s">
        <v>481</v>
      </c>
      <c r="D121" s="246">
        <v>24</v>
      </c>
      <c r="E121" s="128">
        <v>100</v>
      </c>
      <c r="F121" s="252">
        <v>7.13</v>
      </c>
      <c r="G121" s="118">
        <f t="shared" si="1"/>
        <v>713</v>
      </c>
      <c r="H121" s="245" t="s">
        <v>55</v>
      </c>
      <c r="I121" s="260">
        <v>1</v>
      </c>
      <c r="J121" s="203">
        <v>44603</v>
      </c>
      <c r="K121" s="204">
        <v>44606</v>
      </c>
      <c r="L121" s="211">
        <v>44609</v>
      </c>
      <c r="M121" s="137"/>
      <c r="N121" s="268" t="s">
        <v>78</v>
      </c>
    </row>
    <row r="122" spans="1:14" s="123" customFormat="1">
      <c r="A122" s="119" t="s">
        <v>36</v>
      </c>
      <c r="B122" s="141">
        <v>260130</v>
      </c>
      <c r="C122" s="146" t="s">
        <v>2588</v>
      </c>
      <c r="D122" s="246">
        <v>52</v>
      </c>
      <c r="E122" s="128">
        <v>16</v>
      </c>
      <c r="F122" s="252">
        <v>9.4</v>
      </c>
      <c r="G122" s="118">
        <f t="shared" si="1"/>
        <v>150.4</v>
      </c>
      <c r="H122" s="245" t="s">
        <v>16</v>
      </c>
      <c r="I122" s="260">
        <v>0</v>
      </c>
      <c r="J122" s="203">
        <v>44603</v>
      </c>
      <c r="K122" s="204">
        <v>44606</v>
      </c>
      <c r="L122" s="211">
        <v>44610</v>
      </c>
      <c r="M122" s="137"/>
      <c r="N122" s="268" t="s">
        <v>78</v>
      </c>
    </row>
    <row r="123" spans="1:14" s="123" customFormat="1" ht="14.25" customHeight="1">
      <c r="A123" s="119" t="s">
        <v>74</v>
      </c>
      <c r="B123" s="141">
        <v>253736</v>
      </c>
      <c r="C123" s="146" t="s">
        <v>279</v>
      </c>
      <c r="D123" s="246" t="s">
        <v>43</v>
      </c>
      <c r="E123" s="128">
        <v>1</v>
      </c>
      <c r="F123" s="252">
        <v>117.72</v>
      </c>
      <c r="G123" s="118">
        <f t="shared" si="1"/>
        <v>117.72</v>
      </c>
      <c r="H123" s="245" t="s">
        <v>17</v>
      </c>
      <c r="I123" s="260">
        <v>0</v>
      </c>
      <c r="J123" s="203">
        <v>44601</v>
      </c>
      <c r="K123" s="204">
        <v>44607</v>
      </c>
      <c r="L123" s="211">
        <v>44607</v>
      </c>
      <c r="M123" s="137"/>
      <c r="N123" s="268" t="s">
        <v>78</v>
      </c>
    </row>
    <row r="124" spans="1:14" s="123" customFormat="1">
      <c r="A124" s="119" t="s">
        <v>74</v>
      </c>
      <c r="B124" s="141">
        <v>261800</v>
      </c>
      <c r="C124" s="146" t="s">
        <v>2601</v>
      </c>
      <c r="D124" s="246" t="s">
        <v>43</v>
      </c>
      <c r="E124" s="128">
        <v>6</v>
      </c>
      <c r="F124" s="252">
        <v>348.66</v>
      </c>
      <c r="G124" s="118">
        <f t="shared" si="1"/>
        <v>2091.96</v>
      </c>
      <c r="H124" s="245" t="s">
        <v>47</v>
      </c>
      <c r="I124" s="260">
        <v>0</v>
      </c>
      <c r="J124" s="203">
        <v>44602</v>
      </c>
      <c r="K124" s="204">
        <v>44607</v>
      </c>
      <c r="L124" s="211">
        <v>44245</v>
      </c>
      <c r="M124" s="137"/>
      <c r="N124" s="268" t="s">
        <v>78</v>
      </c>
    </row>
    <row r="125" spans="1:14" s="123" customFormat="1">
      <c r="A125" s="119" t="s">
        <v>36</v>
      </c>
      <c r="B125" s="141">
        <v>261976</v>
      </c>
      <c r="C125" s="146" t="s">
        <v>2576</v>
      </c>
      <c r="D125" s="246">
        <v>38</v>
      </c>
      <c r="E125" s="128">
        <v>12</v>
      </c>
      <c r="F125" s="252">
        <v>9.1300000000000008</v>
      </c>
      <c r="G125" s="118">
        <f t="shared" si="1"/>
        <v>109.56</v>
      </c>
      <c r="H125" s="245" t="s">
        <v>45</v>
      </c>
      <c r="I125" s="260">
        <v>1</v>
      </c>
      <c r="J125" s="203">
        <v>44603</v>
      </c>
      <c r="K125" s="204">
        <v>44608</v>
      </c>
      <c r="L125" s="211">
        <v>44613</v>
      </c>
      <c r="M125" s="137"/>
      <c r="N125" s="268" t="s">
        <v>78</v>
      </c>
    </row>
    <row r="126" spans="1:14" s="123" customFormat="1">
      <c r="A126" s="119" t="s">
        <v>36</v>
      </c>
      <c r="B126" s="141">
        <v>261033</v>
      </c>
      <c r="C126" s="146" t="s">
        <v>1745</v>
      </c>
      <c r="D126" s="246">
        <v>19</v>
      </c>
      <c r="E126" s="128">
        <v>18</v>
      </c>
      <c r="F126" s="252">
        <v>6.93</v>
      </c>
      <c r="G126" s="118">
        <f t="shared" si="1"/>
        <v>124.74</v>
      </c>
      <c r="H126" s="245" t="s">
        <v>45</v>
      </c>
      <c r="I126" s="260">
        <v>1</v>
      </c>
      <c r="J126" s="203">
        <v>44603</v>
      </c>
      <c r="K126" s="204">
        <v>44608</v>
      </c>
      <c r="L126" s="211">
        <v>44613</v>
      </c>
      <c r="M126" s="137"/>
      <c r="N126" s="268" t="s">
        <v>78</v>
      </c>
    </row>
    <row r="127" spans="1:14" s="123" customFormat="1">
      <c r="A127" s="119" t="s">
        <v>46</v>
      </c>
      <c r="B127" s="141">
        <v>255379</v>
      </c>
      <c r="C127" s="146" t="s">
        <v>806</v>
      </c>
      <c r="D127" s="246" t="s">
        <v>43</v>
      </c>
      <c r="E127" s="128">
        <v>1</v>
      </c>
      <c r="F127" s="252">
        <v>2200</v>
      </c>
      <c r="G127" s="118">
        <f t="shared" si="1"/>
        <v>2200</v>
      </c>
      <c r="H127" s="245" t="s">
        <v>47</v>
      </c>
      <c r="I127" s="260">
        <v>0</v>
      </c>
      <c r="J127" s="203">
        <v>44595</v>
      </c>
      <c r="K127" s="204">
        <v>44609</v>
      </c>
      <c r="L127" s="211">
        <v>44615</v>
      </c>
      <c r="M127" s="137"/>
      <c r="N127" s="268" t="s">
        <v>78</v>
      </c>
    </row>
    <row r="128" spans="1:14" s="123" customFormat="1">
      <c r="A128" s="119" t="s">
        <v>445</v>
      </c>
      <c r="B128" s="141">
        <v>259491</v>
      </c>
      <c r="C128" s="146" t="s">
        <v>446</v>
      </c>
      <c r="D128" s="246" t="s">
        <v>43</v>
      </c>
      <c r="E128" s="128">
        <v>13</v>
      </c>
      <c r="F128" s="252">
        <v>120</v>
      </c>
      <c r="G128" s="118">
        <f t="shared" si="1"/>
        <v>1560</v>
      </c>
      <c r="H128" s="245" t="s">
        <v>448</v>
      </c>
      <c r="I128" s="260">
        <v>0</v>
      </c>
      <c r="J128" s="203">
        <v>44603</v>
      </c>
      <c r="K128" s="204">
        <v>44609</v>
      </c>
      <c r="L128" s="211">
        <v>44609</v>
      </c>
      <c r="M128" s="137"/>
      <c r="N128" s="268" t="s">
        <v>78</v>
      </c>
    </row>
    <row r="129" spans="1:14 16384:16384" s="123" customFormat="1">
      <c r="A129" s="119" t="s">
        <v>445</v>
      </c>
      <c r="B129" s="141">
        <v>259491</v>
      </c>
      <c r="C129" s="220" t="s">
        <v>446</v>
      </c>
      <c r="D129" s="246" t="s">
        <v>43</v>
      </c>
      <c r="E129" s="128">
        <v>12</v>
      </c>
      <c r="F129" s="252">
        <v>120</v>
      </c>
      <c r="G129" s="118">
        <f t="shared" si="1"/>
        <v>1440</v>
      </c>
      <c r="H129" s="217" t="s">
        <v>448</v>
      </c>
      <c r="I129" s="260">
        <v>0</v>
      </c>
      <c r="J129" s="203">
        <v>44606</v>
      </c>
      <c r="K129" s="204">
        <v>44609</v>
      </c>
      <c r="L129" s="211">
        <v>44615</v>
      </c>
      <c r="M129" s="137"/>
      <c r="N129" s="268" t="s">
        <v>78</v>
      </c>
      <c r="XFD129" s="123" t="s">
        <v>24</v>
      </c>
    </row>
    <row r="130" spans="1:14 16384:16384" s="123" customFormat="1">
      <c r="A130" s="119" t="s">
        <v>74</v>
      </c>
      <c r="B130" s="141">
        <v>253699</v>
      </c>
      <c r="C130" s="146" t="s">
        <v>149</v>
      </c>
      <c r="D130" s="246" t="s">
        <v>43</v>
      </c>
      <c r="E130" s="128">
        <v>4</v>
      </c>
      <c r="F130" s="252">
        <v>817.32</v>
      </c>
      <c r="G130" s="118">
        <f t="shared" si="1"/>
        <v>3269.28</v>
      </c>
      <c r="H130" s="245" t="s">
        <v>47</v>
      </c>
      <c r="I130" s="260">
        <v>0</v>
      </c>
      <c r="J130" s="203">
        <v>44603</v>
      </c>
      <c r="K130" s="204">
        <v>44610</v>
      </c>
      <c r="L130" s="211">
        <v>44616</v>
      </c>
      <c r="M130" s="137"/>
      <c r="N130" s="268" t="s">
        <v>78</v>
      </c>
    </row>
    <row r="131" spans="1:14 16384:16384" s="123" customFormat="1">
      <c r="A131" s="119" t="s">
        <v>74</v>
      </c>
      <c r="B131" s="141">
        <v>253698</v>
      </c>
      <c r="C131" s="146" t="s">
        <v>197</v>
      </c>
      <c r="D131" s="246" t="s">
        <v>43</v>
      </c>
      <c r="E131" s="128">
        <v>8</v>
      </c>
      <c r="F131" s="252">
        <v>206.45</v>
      </c>
      <c r="G131" s="118">
        <f t="shared" ref="G131:G194" si="2">F131*E131</f>
        <v>1651.6</v>
      </c>
      <c r="H131" s="245" t="s">
        <v>47</v>
      </c>
      <c r="I131" s="260">
        <v>0</v>
      </c>
      <c r="J131" s="203">
        <v>44603</v>
      </c>
      <c r="K131" s="204">
        <v>44610</v>
      </c>
      <c r="L131" s="211">
        <v>44615</v>
      </c>
      <c r="M131" s="137"/>
      <c r="N131" s="268" t="s">
        <v>78</v>
      </c>
    </row>
    <row r="132" spans="1:14 16384:16384" s="123" customFormat="1">
      <c r="A132" s="119" t="s">
        <v>74</v>
      </c>
      <c r="B132" s="141">
        <v>253700</v>
      </c>
      <c r="C132" s="146" t="s">
        <v>148</v>
      </c>
      <c r="D132" s="246" t="s">
        <v>43</v>
      </c>
      <c r="E132" s="128">
        <v>9</v>
      </c>
      <c r="F132" s="252">
        <v>610.87</v>
      </c>
      <c r="G132" s="118">
        <f t="shared" si="2"/>
        <v>5497.83</v>
      </c>
      <c r="H132" s="245" t="s">
        <v>47</v>
      </c>
      <c r="I132" s="260">
        <v>0</v>
      </c>
      <c r="J132" s="203">
        <v>44603</v>
      </c>
      <c r="K132" s="204">
        <v>44610</v>
      </c>
      <c r="L132" s="211">
        <v>44615</v>
      </c>
      <c r="M132" s="137"/>
      <c r="N132" s="268" t="s">
        <v>78</v>
      </c>
    </row>
    <row r="133" spans="1:14 16384:16384" s="123" customFormat="1">
      <c r="A133" s="119" t="s">
        <v>143</v>
      </c>
      <c r="B133" s="141">
        <v>255940</v>
      </c>
      <c r="C133" s="146" t="s">
        <v>2609</v>
      </c>
      <c r="D133" s="246" t="s">
        <v>43</v>
      </c>
      <c r="E133" s="128">
        <v>196</v>
      </c>
      <c r="F133" s="252">
        <v>1.35</v>
      </c>
      <c r="G133" s="118">
        <f t="shared" si="2"/>
        <v>264.60000000000002</v>
      </c>
      <c r="H133" s="245" t="s">
        <v>2590</v>
      </c>
      <c r="I133" s="260">
        <v>0</v>
      </c>
      <c r="J133" s="203">
        <v>44603</v>
      </c>
      <c r="K133" s="204">
        <v>44610</v>
      </c>
      <c r="L133" s="211">
        <v>44621</v>
      </c>
      <c r="M133" s="137"/>
      <c r="N133" s="268" t="s">
        <v>78</v>
      </c>
    </row>
    <row r="134" spans="1:14 16384:16384" s="123" customFormat="1">
      <c r="A134" s="119" t="s">
        <v>36</v>
      </c>
      <c r="B134" s="141">
        <v>256374</v>
      </c>
      <c r="C134" s="146" t="s">
        <v>2612</v>
      </c>
      <c r="D134" s="246">
        <v>24</v>
      </c>
      <c r="E134" s="128">
        <v>20</v>
      </c>
      <c r="F134" s="252">
        <v>9.1300000000000008</v>
      </c>
      <c r="G134" s="118">
        <f t="shared" si="2"/>
        <v>182.60000000000002</v>
      </c>
      <c r="H134" s="245" t="s">
        <v>55</v>
      </c>
      <c r="I134" s="260">
        <v>1</v>
      </c>
      <c r="J134" s="203">
        <v>44608</v>
      </c>
      <c r="K134" s="204">
        <v>44610</v>
      </c>
      <c r="L134" s="211">
        <v>44609</v>
      </c>
      <c r="M134" s="137"/>
      <c r="N134" s="268" t="s">
        <v>78</v>
      </c>
    </row>
    <row r="135" spans="1:14 16384:16384" s="123" customFormat="1">
      <c r="A135" s="119" t="s">
        <v>36</v>
      </c>
      <c r="B135" s="141">
        <v>256372</v>
      </c>
      <c r="C135" s="146" t="s">
        <v>2613</v>
      </c>
      <c r="D135" s="246">
        <v>19</v>
      </c>
      <c r="E135" s="128">
        <v>150</v>
      </c>
      <c r="F135" s="252">
        <v>7.13</v>
      </c>
      <c r="G135" s="118">
        <f t="shared" si="2"/>
        <v>1069.5</v>
      </c>
      <c r="H135" s="245" t="s">
        <v>55</v>
      </c>
      <c r="I135" s="260">
        <v>1</v>
      </c>
      <c r="J135" s="203">
        <v>44608</v>
      </c>
      <c r="K135" s="204">
        <v>44610</v>
      </c>
      <c r="L135" s="211">
        <v>44613</v>
      </c>
      <c r="M135" s="137"/>
      <c r="N135" s="268" t="s">
        <v>78</v>
      </c>
    </row>
    <row r="136" spans="1:14 16384:16384" s="123" customFormat="1">
      <c r="A136" s="119" t="s">
        <v>36</v>
      </c>
      <c r="B136" s="141">
        <v>256371</v>
      </c>
      <c r="C136" s="146" t="s">
        <v>2614</v>
      </c>
      <c r="D136" s="246">
        <v>24</v>
      </c>
      <c r="E136" s="128">
        <v>50</v>
      </c>
      <c r="F136" s="252">
        <v>9.1300000000000008</v>
      </c>
      <c r="G136" s="118">
        <f t="shared" si="2"/>
        <v>456.50000000000006</v>
      </c>
      <c r="H136" s="245" t="s">
        <v>55</v>
      </c>
      <c r="I136" s="260">
        <v>1</v>
      </c>
      <c r="J136" s="203">
        <v>44608</v>
      </c>
      <c r="K136" s="204">
        <v>44610</v>
      </c>
      <c r="L136" s="211">
        <v>44609</v>
      </c>
      <c r="M136" s="137"/>
      <c r="N136" s="268" t="s">
        <v>78</v>
      </c>
    </row>
    <row r="137" spans="1:14 16384:16384" s="123" customFormat="1">
      <c r="A137" s="210" t="s">
        <v>36</v>
      </c>
      <c r="B137" s="141">
        <v>263394</v>
      </c>
      <c r="C137" s="119" t="s">
        <v>2615</v>
      </c>
      <c r="D137" s="246">
        <v>19</v>
      </c>
      <c r="E137" s="128">
        <v>40</v>
      </c>
      <c r="F137" s="252">
        <v>6.93</v>
      </c>
      <c r="G137" s="118">
        <f t="shared" si="2"/>
        <v>277.2</v>
      </c>
      <c r="H137" s="256" t="s">
        <v>45</v>
      </c>
      <c r="I137" s="260">
        <v>1</v>
      </c>
      <c r="J137" s="181">
        <v>44608</v>
      </c>
      <c r="K137" s="204">
        <v>44610</v>
      </c>
      <c r="L137" s="211">
        <v>44609</v>
      </c>
      <c r="M137" s="137"/>
      <c r="N137" s="268" t="s">
        <v>78</v>
      </c>
    </row>
    <row r="138" spans="1:14 16384:16384" s="123" customFormat="1">
      <c r="A138" s="119" t="s">
        <v>2602</v>
      </c>
      <c r="B138" s="141">
        <v>255151</v>
      </c>
      <c r="C138" s="119" t="s">
        <v>1199</v>
      </c>
      <c r="D138" s="246" t="s">
        <v>43</v>
      </c>
      <c r="E138" s="128">
        <v>53</v>
      </c>
      <c r="F138" s="252">
        <v>10.46</v>
      </c>
      <c r="G138" s="118">
        <f t="shared" si="2"/>
        <v>554.38</v>
      </c>
      <c r="H138" s="256" t="s">
        <v>2603</v>
      </c>
      <c r="I138" s="260">
        <v>0</v>
      </c>
      <c r="J138" s="181">
        <v>44595</v>
      </c>
      <c r="K138" s="204">
        <v>44613</v>
      </c>
      <c r="L138" s="211">
        <v>44608</v>
      </c>
      <c r="M138" s="137"/>
      <c r="N138" s="268" t="s">
        <v>78</v>
      </c>
    </row>
    <row r="139" spans="1:14 16384:16384" s="123" customFormat="1">
      <c r="A139" s="119" t="s">
        <v>2602</v>
      </c>
      <c r="B139" s="141">
        <v>255925</v>
      </c>
      <c r="C139" s="146" t="s">
        <v>1197</v>
      </c>
      <c r="D139" s="246" t="s">
        <v>43</v>
      </c>
      <c r="E139" s="128">
        <v>36</v>
      </c>
      <c r="F139" s="252">
        <v>15.1</v>
      </c>
      <c r="G139" s="118">
        <f t="shared" si="2"/>
        <v>543.6</v>
      </c>
      <c r="H139" s="245" t="s">
        <v>2603</v>
      </c>
      <c r="I139" s="260">
        <v>0</v>
      </c>
      <c r="J139" s="203">
        <v>44595</v>
      </c>
      <c r="K139" s="204">
        <v>44613</v>
      </c>
      <c r="L139" s="211">
        <v>44608</v>
      </c>
      <c r="M139" s="137"/>
      <c r="N139" s="268" t="s">
        <v>78</v>
      </c>
    </row>
    <row r="140" spans="1:14 16384:16384" s="123" customFormat="1">
      <c r="A140" s="119" t="s">
        <v>445</v>
      </c>
      <c r="B140" s="141">
        <v>259498</v>
      </c>
      <c r="C140" s="208" t="s">
        <v>447</v>
      </c>
      <c r="D140" s="246" t="s">
        <v>43</v>
      </c>
      <c r="E140" s="128">
        <v>29</v>
      </c>
      <c r="F140" s="252">
        <v>100</v>
      </c>
      <c r="G140" s="118">
        <f t="shared" si="2"/>
        <v>2900</v>
      </c>
      <c r="H140" s="114" t="s">
        <v>448</v>
      </c>
      <c r="I140" s="260">
        <v>0</v>
      </c>
      <c r="J140" s="181">
        <v>44606</v>
      </c>
      <c r="K140" s="204">
        <v>44613</v>
      </c>
      <c r="L140" s="211">
        <v>44617</v>
      </c>
      <c r="M140" s="137"/>
      <c r="N140" s="268" t="s">
        <v>78</v>
      </c>
    </row>
    <row r="141" spans="1:14 16384:16384" s="123" customFormat="1">
      <c r="A141" s="119" t="s">
        <v>36</v>
      </c>
      <c r="B141" s="141">
        <v>259935</v>
      </c>
      <c r="C141" s="146" t="s">
        <v>96</v>
      </c>
      <c r="D141" s="246">
        <v>19</v>
      </c>
      <c r="E141" s="128">
        <v>63</v>
      </c>
      <c r="F141" s="252">
        <v>7.370000000000001</v>
      </c>
      <c r="G141" s="118">
        <f t="shared" si="2"/>
        <v>464.31000000000006</v>
      </c>
      <c r="H141" s="245" t="s">
        <v>45</v>
      </c>
      <c r="I141" s="260">
        <v>2</v>
      </c>
      <c r="J141" s="203">
        <v>44608</v>
      </c>
      <c r="K141" s="204">
        <v>44613</v>
      </c>
      <c r="L141" s="211">
        <v>44613</v>
      </c>
      <c r="M141" s="137"/>
      <c r="N141" s="268" t="s">
        <v>78</v>
      </c>
    </row>
    <row r="142" spans="1:14 16384:16384" s="123" customFormat="1">
      <c r="A142" s="210" t="s">
        <v>36</v>
      </c>
      <c r="B142" s="141">
        <v>261834</v>
      </c>
      <c r="C142" s="146" t="s">
        <v>627</v>
      </c>
      <c r="D142" s="246">
        <v>28</v>
      </c>
      <c r="E142" s="128">
        <v>18</v>
      </c>
      <c r="F142" s="252">
        <v>10.89</v>
      </c>
      <c r="G142" s="118">
        <f t="shared" si="2"/>
        <v>196.02</v>
      </c>
      <c r="H142" s="245" t="s">
        <v>55</v>
      </c>
      <c r="I142" s="260">
        <v>2</v>
      </c>
      <c r="J142" s="203">
        <v>44608</v>
      </c>
      <c r="K142" s="204">
        <v>44614</v>
      </c>
      <c r="L142" s="211">
        <v>44613</v>
      </c>
      <c r="M142" s="137"/>
      <c r="N142" s="268" t="s">
        <v>78</v>
      </c>
    </row>
    <row r="143" spans="1:14 16384:16384" s="123" customFormat="1">
      <c r="A143" s="119" t="s">
        <v>46</v>
      </c>
      <c r="B143" s="141">
        <v>256388</v>
      </c>
      <c r="C143" s="146" t="s">
        <v>141</v>
      </c>
      <c r="D143" s="246" t="s">
        <v>43</v>
      </c>
      <c r="E143" s="128">
        <v>1</v>
      </c>
      <c r="F143" s="88">
        <v>2127.5</v>
      </c>
      <c r="G143" s="118">
        <f t="shared" si="2"/>
        <v>2127.5</v>
      </c>
      <c r="H143" s="245" t="s">
        <v>47</v>
      </c>
      <c r="I143" s="260">
        <v>0</v>
      </c>
      <c r="J143" s="203">
        <v>44608</v>
      </c>
      <c r="K143" s="204">
        <v>44614</v>
      </c>
      <c r="L143" s="211">
        <v>44614</v>
      </c>
      <c r="M143" s="137"/>
      <c r="N143" s="269" t="s">
        <v>78</v>
      </c>
    </row>
    <row r="144" spans="1:14 16384:16384" s="123" customFormat="1">
      <c r="A144" s="119" t="s">
        <v>36</v>
      </c>
      <c r="B144" s="141">
        <v>261664</v>
      </c>
      <c r="C144" s="146" t="s">
        <v>2617</v>
      </c>
      <c r="D144" s="246">
        <v>55</v>
      </c>
      <c r="E144" s="128">
        <v>16</v>
      </c>
      <c r="F144" s="252">
        <v>31.35</v>
      </c>
      <c r="G144" s="118">
        <f t="shared" si="2"/>
        <v>501.6</v>
      </c>
      <c r="H144" s="245" t="s">
        <v>55</v>
      </c>
      <c r="I144" s="260">
        <v>2</v>
      </c>
      <c r="J144" s="203">
        <v>44609</v>
      </c>
      <c r="K144" s="204">
        <v>44614</v>
      </c>
      <c r="L144" s="211">
        <v>44624</v>
      </c>
      <c r="M144" s="137"/>
      <c r="N144" s="269" t="s">
        <v>78</v>
      </c>
    </row>
    <row r="145" spans="1:14" s="123" customFormat="1">
      <c r="A145" s="119" t="s">
        <v>36</v>
      </c>
      <c r="B145" s="141">
        <v>261640</v>
      </c>
      <c r="C145" s="146" t="s">
        <v>2618</v>
      </c>
      <c r="D145" s="246">
        <v>38</v>
      </c>
      <c r="E145" s="128">
        <v>15</v>
      </c>
      <c r="F145" s="252">
        <v>12.870000000000001</v>
      </c>
      <c r="G145" s="118">
        <f t="shared" si="2"/>
        <v>193.05</v>
      </c>
      <c r="H145" s="245" t="s">
        <v>55</v>
      </c>
      <c r="I145" s="260">
        <v>2</v>
      </c>
      <c r="J145" s="203">
        <v>44609</v>
      </c>
      <c r="K145" s="204">
        <v>44614</v>
      </c>
      <c r="L145" s="211">
        <v>44620</v>
      </c>
      <c r="M145" s="137"/>
      <c r="N145" s="269" t="s">
        <v>78</v>
      </c>
    </row>
    <row r="146" spans="1:14" s="123" customFormat="1">
      <c r="A146" s="119" t="s">
        <v>36</v>
      </c>
      <c r="B146" s="141">
        <v>263660</v>
      </c>
      <c r="C146" s="146" t="s">
        <v>298</v>
      </c>
      <c r="D146" s="246">
        <v>22.1</v>
      </c>
      <c r="E146" s="128">
        <v>100</v>
      </c>
      <c r="F146" s="252">
        <v>5.75</v>
      </c>
      <c r="G146" s="118">
        <f t="shared" si="2"/>
        <v>575</v>
      </c>
      <c r="H146" s="245" t="s">
        <v>192</v>
      </c>
      <c r="I146" s="260">
        <v>0</v>
      </c>
      <c r="J146" s="203">
        <v>44609</v>
      </c>
      <c r="K146" s="204">
        <v>44614</v>
      </c>
      <c r="L146" s="211">
        <v>44615</v>
      </c>
      <c r="M146" s="137"/>
      <c r="N146" s="269" t="s">
        <v>78</v>
      </c>
    </row>
    <row r="147" spans="1:14" s="123" customFormat="1">
      <c r="A147" s="119" t="s">
        <v>36</v>
      </c>
      <c r="B147" s="141">
        <v>261818</v>
      </c>
      <c r="C147" s="146" t="s">
        <v>626</v>
      </c>
      <c r="D147" s="246">
        <v>38</v>
      </c>
      <c r="E147" s="128">
        <v>16</v>
      </c>
      <c r="F147" s="252">
        <v>12.870000000000001</v>
      </c>
      <c r="G147" s="118">
        <f t="shared" si="2"/>
        <v>205.92000000000002</v>
      </c>
      <c r="H147" s="245" t="s">
        <v>55</v>
      </c>
      <c r="I147" s="260">
        <v>2</v>
      </c>
      <c r="J147" s="203">
        <v>44609</v>
      </c>
      <c r="K147" s="204">
        <v>44614</v>
      </c>
      <c r="L147" s="211">
        <v>44615</v>
      </c>
      <c r="M147" s="137"/>
      <c r="N147" s="269" t="s">
        <v>78</v>
      </c>
    </row>
    <row r="148" spans="1:14" s="123" customFormat="1">
      <c r="A148" s="119" t="s">
        <v>36</v>
      </c>
      <c r="B148" s="141">
        <v>261930</v>
      </c>
      <c r="C148" s="146" t="s">
        <v>631</v>
      </c>
      <c r="D148" s="246">
        <v>48</v>
      </c>
      <c r="E148" s="128">
        <v>16</v>
      </c>
      <c r="F148" s="252">
        <v>31.35</v>
      </c>
      <c r="G148" s="118">
        <f t="shared" si="2"/>
        <v>501.6</v>
      </c>
      <c r="H148" s="245" t="s">
        <v>55</v>
      </c>
      <c r="I148" s="260">
        <v>2</v>
      </c>
      <c r="J148" s="203">
        <v>44609</v>
      </c>
      <c r="K148" s="204">
        <v>44614</v>
      </c>
      <c r="L148" s="211">
        <v>44616</v>
      </c>
      <c r="M148" s="137"/>
      <c r="N148" s="269" t="s">
        <v>78</v>
      </c>
    </row>
    <row r="149" spans="1:14" s="123" customFormat="1">
      <c r="A149" s="119" t="s">
        <v>36</v>
      </c>
      <c r="B149" s="141">
        <v>262448</v>
      </c>
      <c r="C149" s="146" t="s">
        <v>191</v>
      </c>
      <c r="D149" s="246">
        <v>31.75</v>
      </c>
      <c r="E149" s="128">
        <v>42</v>
      </c>
      <c r="F149" s="252">
        <v>10.89</v>
      </c>
      <c r="G149" s="118">
        <f t="shared" si="2"/>
        <v>457.38</v>
      </c>
      <c r="H149" s="245" t="s">
        <v>45</v>
      </c>
      <c r="I149" s="260">
        <v>2</v>
      </c>
      <c r="J149" s="203">
        <v>44610</v>
      </c>
      <c r="K149" s="204">
        <v>44614</v>
      </c>
      <c r="L149" s="211">
        <v>44621</v>
      </c>
      <c r="M149" s="137"/>
      <c r="N149" s="268" t="s">
        <v>78</v>
      </c>
    </row>
    <row r="150" spans="1:14" s="123" customFormat="1">
      <c r="A150" s="119" t="s">
        <v>36</v>
      </c>
      <c r="B150" s="141">
        <v>261874</v>
      </c>
      <c r="C150" s="146" t="s">
        <v>644</v>
      </c>
      <c r="D150" s="246">
        <v>48</v>
      </c>
      <c r="E150" s="128">
        <v>16</v>
      </c>
      <c r="F150" s="252">
        <v>31.35</v>
      </c>
      <c r="G150" s="118">
        <f t="shared" si="2"/>
        <v>501.6</v>
      </c>
      <c r="H150" s="245" t="s">
        <v>55</v>
      </c>
      <c r="I150" s="260">
        <v>2</v>
      </c>
      <c r="J150" s="203">
        <v>44610</v>
      </c>
      <c r="K150" s="204">
        <v>44614</v>
      </c>
      <c r="L150" s="211">
        <v>44616</v>
      </c>
      <c r="M150" s="137"/>
      <c r="N150" s="268" t="s">
        <v>78</v>
      </c>
    </row>
    <row r="151" spans="1:14" s="123" customFormat="1">
      <c r="A151" s="119" t="s">
        <v>36</v>
      </c>
      <c r="B151" s="141">
        <v>261890</v>
      </c>
      <c r="C151" s="146" t="s">
        <v>643</v>
      </c>
      <c r="D151" s="246">
        <v>42</v>
      </c>
      <c r="E151" s="128">
        <v>16</v>
      </c>
      <c r="F151" s="252">
        <v>20.239999999999998</v>
      </c>
      <c r="G151" s="118">
        <f t="shared" si="2"/>
        <v>323.83999999999997</v>
      </c>
      <c r="H151" s="245" t="s">
        <v>55</v>
      </c>
      <c r="I151" s="260">
        <v>2</v>
      </c>
      <c r="J151" s="203">
        <v>44610</v>
      </c>
      <c r="K151" s="204">
        <v>44614</v>
      </c>
      <c r="L151" s="211">
        <v>44621</v>
      </c>
      <c r="M151" s="137"/>
      <c r="N151" s="268" t="s">
        <v>78</v>
      </c>
    </row>
    <row r="152" spans="1:14" s="123" customFormat="1">
      <c r="A152" s="119" t="s">
        <v>445</v>
      </c>
      <c r="B152" s="141">
        <v>259491</v>
      </c>
      <c r="C152" s="220" t="s">
        <v>446</v>
      </c>
      <c r="D152" s="246" t="s">
        <v>43</v>
      </c>
      <c r="E152" s="128">
        <v>26</v>
      </c>
      <c r="F152" s="252">
        <v>120</v>
      </c>
      <c r="G152" s="118">
        <f t="shared" si="2"/>
        <v>3120</v>
      </c>
      <c r="H152" s="217" t="s">
        <v>448</v>
      </c>
      <c r="I152" s="260">
        <v>0</v>
      </c>
      <c r="J152" s="203">
        <v>44608</v>
      </c>
      <c r="K152" s="204">
        <v>44615</v>
      </c>
      <c r="L152" s="211">
        <v>44615</v>
      </c>
      <c r="M152" s="137"/>
      <c r="N152" s="268" t="s">
        <v>78</v>
      </c>
    </row>
    <row r="153" spans="1:14" s="123" customFormat="1">
      <c r="A153" s="210" t="s">
        <v>36</v>
      </c>
      <c r="B153" s="141">
        <v>258552</v>
      </c>
      <c r="C153" s="119" t="s">
        <v>2616</v>
      </c>
      <c r="D153" s="246">
        <v>38.1</v>
      </c>
      <c r="E153" s="128">
        <v>20</v>
      </c>
      <c r="F153" s="252">
        <v>10.89</v>
      </c>
      <c r="G153" s="118">
        <f t="shared" si="2"/>
        <v>217.8</v>
      </c>
      <c r="H153" s="245" t="s">
        <v>45</v>
      </c>
      <c r="I153" s="260">
        <v>2</v>
      </c>
      <c r="J153" s="203">
        <v>44608</v>
      </c>
      <c r="K153" s="204">
        <v>44615</v>
      </c>
      <c r="L153" s="211">
        <v>44613</v>
      </c>
      <c r="M153" s="137"/>
      <c r="N153" s="269" t="s">
        <v>78</v>
      </c>
    </row>
    <row r="154" spans="1:14" s="123" customFormat="1">
      <c r="A154" s="210" t="s">
        <v>36</v>
      </c>
      <c r="B154" s="141">
        <v>261550</v>
      </c>
      <c r="C154" s="146" t="s">
        <v>513</v>
      </c>
      <c r="D154" s="246">
        <v>17</v>
      </c>
      <c r="E154" s="128">
        <v>20</v>
      </c>
      <c r="F154" s="252">
        <v>9.1</v>
      </c>
      <c r="G154" s="118">
        <f t="shared" si="2"/>
        <v>182</v>
      </c>
      <c r="H154" s="245" t="s">
        <v>192</v>
      </c>
      <c r="I154" s="260">
        <v>0</v>
      </c>
      <c r="J154" s="203">
        <v>44608</v>
      </c>
      <c r="K154" s="204">
        <v>44615</v>
      </c>
      <c r="L154" s="211">
        <v>44623</v>
      </c>
      <c r="M154" s="137"/>
      <c r="N154" s="269" t="s">
        <v>78</v>
      </c>
    </row>
    <row r="155" spans="1:14" s="123" customFormat="1">
      <c r="A155" s="119" t="s">
        <v>36</v>
      </c>
      <c r="B155" s="141">
        <v>260032</v>
      </c>
      <c r="C155" s="146" t="s">
        <v>154</v>
      </c>
      <c r="D155" s="246">
        <v>14</v>
      </c>
      <c r="E155" s="128">
        <v>20</v>
      </c>
      <c r="F155" s="252">
        <v>5.17</v>
      </c>
      <c r="G155" s="118">
        <f t="shared" si="2"/>
        <v>103.4</v>
      </c>
      <c r="H155" s="245" t="s">
        <v>44</v>
      </c>
      <c r="I155" s="260">
        <v>0</v>
      </c>
      <c r="J155" s="203">
        <v>44609</v>
      </c>
      <c r="K155" s="204">
        <v>44616</v>
      </c>
      <c r="L155" s="211">
        <v>44623</v>
      </c>
      <c r="M155" s="137"/>
      <c r="N155" s="269" t="s">
        <v>78</v>
      </c>
    </row>
    <row r="156" spans="1:14" s="123" customFormat="1">
      <c r="A156" s="119" t="s">
        <v>36</v>
      </c>
      <c r="B156" s="141">
        <v>258401</v>
      </c>
      <c r="C156" s="146" t="s">
        <v>54</v>
      </c>
      <c r="D156" s="246">
        <v>14.03</v>
      </c>
      <c r="E156" s="128">
        <v>60</v>
      </c>
      <c r="F156" s="252">
        <v>7.370000000000001</v>
      </c>
      <c r="G156" s="118">
        <f t="shared" si="2"/>
        <v>442.20000000000005</v>
      </c>
      <c r="H156" s="245" t="s">
        <v>55</v>
      </c>
      <c r="I156" s="260">
        <v>1</v>
      </c>
      <c r="J156" s="203">
        <v>44614</v>
      </c>
      <c r="K156" s="204">
        <v>44616</v>
      </c>
      <c r="L156" s="211">
        <v>44617</v>
      </c>
      <c r="M156" s="137"/>
      <c r="N156" s="268" t="s">
        <v>78</v>
      </c>
    </row>
    <row r="157" spans="1:14" s="123" customFormat="1">
      <c r="A157" s="119" t="s">
        <v>36</v>
      </c>
      <c r="B157" s="141">
        <v>261484</v>
      </c>
      <c r="C157" s="146" t="s">
        <v>2620</v>
      </c>
      <c r="D157" s="246">
        <v>19.05</v>
      </c>
      <c r="E157" s="128">
        <v>72</v>
      </c>
      <c r="F157" s="252">
        <v>5.8850000000000007</v>
      </c>
      <c r="G157" s="118">
        <f t="shared" si="2"/>
        <v>423.72</v>
      </c>
      <c r="H157" s="245" t="s">
        <v>45</v>
      </c>
      <c r="I157" s="260">
        <v>1</v>
      </c>
      <c r="J157" s="203">
        <v>44614</v>
      </c>
      <c r="K157" s="204">
        <v>44616</v>
      </c>
      <c r="L157" s="211">
        <v>44617</v>
      </c>
      <c r="M157" s="137"/>
      <c r="N157" s="268" t="s">
        <v>78</v>
      </c>
    </row>
    <row r="158" spans="1:14" s="123" customFormat="1">
      <c r="A158" s="119" t="s">
        <v>36</v>
      </c>
      <c r="B158" s="141">
        <v>259938</v>
      </c>
      <c r="C158" s="146" t="s">
        <v>2621</v>
      </c>
      <c r="D158" s="246">
        <v>24</v>
      </c>
      <c r="E158" s="128">
        <v>42</v>
      </c>
      <c r="F158" s="252">
        <v>7.370000000000001</v>
      </c>
      <c r="G158" s="118">
        <f t="shared" si="2"/>
        <v>309.54000000000002</v>
      </c>
      <c r="H158" s="245" t="s">
        <v>192</v>
      </c>
      <c r="I158" s="260">
        <v>0</v>
      </c>
      <c r="J158" s="203">
        <v>44614</v>
      </c>
      <c r="K158" s="204">
        <v>44616</v>
      </c>
      <c r="L158" s="211">
        <v>44617</v>
      </c>
      <c r="M158" s="137"/>
      <c r="N158" s="268" t="s">
        <v>78</v>
      </c>
    </row>
    <row r="159" spans="1:14" s="123" customFormat="1">
      <c r="A159" s="119" t="s">
        <v>36</v>
      </c>
      <c r="B159" s="141">
        <v>262380</v>
      </c>
      <c r="C159" s="146" t="s">
        <v>178</v>
      </c>
      <c r="D159" s="246">
        <v>44.45</v>
      </c>
      <c r="E159" s="128">
        <v>32</v>
      </c>
      <c r="F159" s="252">
        <v>13.2</v>
      </c>
      <c r="G159" s="118">
        <f t="shared" si="2"/>
        <v>422.4</v>
      </c>
      <c r="H159" s="245" t="s">
        <v>45</v>
      </c>
      <c r="I159" s="260">
        <v>1</v>
      </c>
      <c r="J159" s="203">
        <v>44610</v>
      </c>
      <c r="K159" s="204">
        <v>44617</v>
      </c>
      <c r="L159" s="211">
        <v>44616</v>
      </c>
      <c r="M159" s="137"/>
      <c r="N159" s="268" t="s">
        <v>78</v>
      </c>
    </row>
    <row r="160" spans="1:14" s="123" customFormat="1">
      <c r="A160" s="119" t="s">
        <v>36</v>
      </c>
      <c r="B160" s="141">
        <v>262344</v>
      </c>
      <c r="C160" s="146" t="s">
        <v>207</v>
      </c>
      <c r="D160" s="246">
        <v>38.1</v>
      </c>
      <c r="E160" s="128">
        <v>30</v>
      </c>
      <c r="F160" s="252">
        <v>9.1300000000000008</v>
      </c>
      <c r="G160" s="118">
        <f t="shared" si="2"/>
        <v>273.90000000000003</v>
      </c>
      <c r="H160" s="245" t="s">
        <v>45</v>
      </c>
      <c r="I160" s="260">
        <v>1</v>
      </c>
      <c r="J160" s="203">
        <v>44610</v>
      </c>
      <c r="K160" s="204">
        <v>44617</v>
      </c>
      <c r="L160" s="211">
        <v>44616</v>
      </c>
      <c r="M160" s="137"/>
      <c r="N160" s="268" t="s">
        <v>78</v>
      </c>
    </row>
    <row r="161" spans="1:14" s="123" customFormat="1">
      <c r="A161" s="119" t="s">
        <v>36</v>
      </c>
      <c r="B161" s="141">
        <v>262394</v>
      </c>
      <c r="C161" s="146" t="s">
        <v>171</v>
      </c>
      <c r="D161" s="246">
        <v>31.75</v>
      </c>
      <c r="E161" s="128">
        <v>30</v>
      </c>
      <c r="F161" s="252">
        <v>5.6100000000000012</v>
      </c>
      <c r="G161" s="118">
        <f t="shared" si="2"/>
        <v>168.30000000000004</v>
      </c>
      <c r="H161" s="245" t="s">
        <v>257</v>
      </c>
      <c r="I161" s="260">
        <v>1</v>
      </c>
      <c r="J161" s="203">
        <v>44610</v>
      </c>
      <c r="K161" s="204">
        <v>44617</v>
      </c>
      <c r="L161" s="211">
        <v>44621</v>
      </c>
      <c r="M161" s="137"/>
      <c r="N161" s="268" t="s">
        <v>78</v>
      </c>
    </row>
    <row r="162" spans="1:14" s="123" customFormat="1">
      <c r="A162" s="119" t="s">
        <v>36</v>
      </c>
      <c r="B162" s="141">
        <v>261882</v>
      </c>
      <c r="C162" s="146" t="s">
        <v>639</v>
      </c>
      <c r="D162" s="246">
        <v>40</v>
      </c>
      <c r="E162" s="128">
        <v>16</v>
      </c>
      <c r="F162" s="252">
        <v>20.239999999999998</v>
      </c>
      <c r="G162" s="118">
        <f t="shared" si="2"/>
        <v>323.83999999999997</v>
      </c>
      <c r="H162" s="245" t="s">
        <v>55</v>
      </c>
      <c r="I162" s="260">
        <v>2</v>
      </c>
      <c r="J162" s="203">
        <v>44614</v>
      </c>
      <c r="K162" s="204">
        <v>44617</v>
      </c>
      <c r="L162" s="211">
        <v>44616</v>
      </c>
      <c r="M162" s="137"/>
      <c r="N162" s="268" t="s">
        <v>78</v>
      </c>
    </row>
    <row r="163" spans="1:14" s="123" customFormat="1">
      <c r="A163" s="119" t="s">
        <v>2622</v>
      </c>
      <c r="B163" s="141">
        <v>255951</v>
      </c>
      <c r="C163" s="146" t="s">
        <v>597</v>
      </c>
      <c r="D163" s="246">
        <v>19.05</v>
      </c>
      <c r="E163" s="128">
        <v>51</v>
      </c>
      <c r="F163" s="252">
        <v>6.93</v>
      </c>
      <c r="G163" s="118">
        <f t="shared" si="2"/>
        <v>353.43</v>
      </c>
      <c r="H163" s="245" t="s">
        <v>45</v>
      </c>
      <c r="I163" s="260">
        <v>1</v>
      </c>
      <c r="J163" s="203">
        <v>44616</v>
      </c>
      <c r="K163" s="204">
        <v>44621</v>
      </c>
      <c r="L163" s="211">
        <v>44621</v>
      </c>
      <c r="M163" s="137"/>
      <c r="N163" s="268" t="s">
        <v>78</v>
      </c>
    </row>
    <row r="164" spans="1:14" s="123" customFormat="1">
      <c r="A164" s="119" t="s">
        <v>36</v>
      </c>
      <c r="B164" s="141">
        <v>263559</v>
      </c>
      <c r="C164" s="146" t="s">
        <v>1833</v>
      </c>
      <c r="D164" s="246">
        <v>24</v>
      </c>
      <c r="E164" s="128">
        <v>35</v>
      </c>
      <c r="F164" s="252">
        <v>7.15</v>
      </c>
      <c r="G164" s="118">
        <f t="shared" si="2"/>
        <v>250.25</v>
      </c>
      <c r="H164" s="245" t="s">
        <v>45</v>
      </c>
      <c r="I164" s="260">
        <v>1</v>
      </c>
      <c r="J164" s="203">
        <v>44617</v>
      </c>
      <c r="K164" s="204">
        <v>44621</v>
      </c>
      <c r="L164" s="263">
        <v>44624</v>
      </c>
      <c r="M164" s="137"/>
      <c r="N164" s="268" t="s">
        <v>78</v>
      </c>
    </row>
    <row r="165" spans="1:14" s="123" customFormat="1">
      <c r="A165" s="119" t="s">
        <v>2622</v>
      </c>
      <c r="B165" s="141">
        <v>259170</v>
      </c>
      <c r="C165" s="146" t="s">
        <v>289</v>
      </c>
      <c r="D165" s="246">
        <v>25</v>
      </c>
      <c r="E165" s="128">
        <v>100</v>
      </c>
      <c r="F165" s="252">
        <v>7.13</v>
      </c>
      <c r="G165" s="118">
        <f t="shared" si="2"/>
        <v>713</v>
      </c>
      <c r="H165" s="245" t="s">
        <v>55</v>
      </c>
      <c r="I165" s="260">
        <v>1</v>
      </c>
      <c r="J165" s="203">
        <v>44616</v>
      </c>
      <c r="K165" s="204">
        <v>44622</v>
      </c>
      <c r="L165" s="211">
        <v>44624</v>
      </c>
      <c r="M165" s="137"/>
      <c r="N165" s="268" t="s">
        <v>78</v>
      </c>
    </row>
    <row r="166" spans="1:14" s="123" customFormat="1">
      <c r="A166" s="119" t="s">
        <v>74</v>
      </c>
      <c r="B166" s="141">
        <v>253696</v>
      </c>
      <c r="C166" s="146" t="s">
        <v>149</v>
      </c>
      <c r="D166" s="246" t="s">
        <v>43</v>
      </c>
      <c r="E166" s="128">
        <v>4</v>
      </c>
      <c r="F166" s="252">
        <v>817.32</v>
      </c>
      <c r="G166" s="118">
        <f t="shared" si="2"/>
        <v>3269.28</v>
      </c>
      <c r="H166" s="245" t="s">
        <v>47</v>
      </c>
      <c r="I166" s="260">
        <v>0</v>
      </c>
      <c r="J166" s="203">
        <v>44615</v>
      </c>
      <c r="K166" s="204">
        <v>44623</v>
      </c>
      <c r="L166" s="211">
        <v>44623</v>
      </c>
      <c r="M166" s="137"/>
      <c r="N166" s="268" t="s">
        <v>78</v>
      </c>
    </row>
    <row r="167" spans="1:14" s="123" customFormat="1">
      <c r="A167" s="119" t="s">
        <v>2622</v>
      </c>
      <c r="B167" s="141">
        <v>264392</v>
      </c>
      <c r="C167" s="146" t="s">
        <v>525</v>
      </c>
      <c r="D167" s="246">
        <v>19.079999999999998</v>
      </c>
      <c r="E167" s="128">
        <v>112</v>
      </c>
      <c r="F167" s="252">
        <v>5.6349999999999998</v>
      </c>
      <c r="G167" s="118">
        <f t="shared" si="2"/>
        <v>631.12</v>
      </c>
      <c r="H167" s="245" t="s">
        <v>45</v>
      </c>
      <c r="I167" s="260">
        <v>1</v>
      </c>
      <c r="J167" s="203">
        <v>44616</v>
      </c>
      <c r="K167" s="204">
        <v>44623</v>
      </c>
      <c r="L167" s="211">
        <v>44627</v>
      </c>
      <c r="M167" s="137"/>
      <c r="N167" s="268" t="s">
        <v>78</v>
      </c>
    </row>
    <row r="168" spans="1:14" s="123" customFormat="1">
      <c r="A168" s="119" t="s">
        <v>74</v>
      </c>
      <c r="B168" s="141">
        <v>253698</v>
      </c>
      <c r="C168" s="146" t="s">
        <v>197</v>
      </c>
      <c r="D168" s="246" t="s">
        <v>43</v>
      </c>
      <c r="E168" s="128">
        <v>5</v>
      </c>
      <c r="F168" s="252">
        <v>206.45</v>
      </c>
      <c r="G168" s="118">
        <f t="shared" si="2"/>
        <v>1032.25</v>
      </c>
      <c r="H168" s="245" t="s">
        <v>47</v>
      </c>
      <c r="I168" s="260">
        <v>0</v>
      </c>
      <c r="J168" s="203">
        <v>44616</v>
      </c>
      <c r="K168" s="204">
        <v>44623</v>
      </c>
      <c r="L168" s="211">
        <v>44628</v>
      </c>
      <c r="M168" s="137"/>
      <c r="N168" s="268" t="s">
        <v>78</v>
      </c>
    </row>
    <row r="169" spans="1:14" s="123" customFormat="1">
      <c r="A169" s="119" t="s">
        <v>74</v>
      </c>
      <c r="B169" s="141">
        <v>265150</v>
      </c>
      <c r="C169" s="146" t="s">
        <v>65</v>
      </c>
      <c r="D169" s="246" t="s">
        <v>43</v>
      </c>
      <c r="E169" s="128">
        <v>1</v>
      </c>
      <c r="F169" s="252">
        <v>718.69</v>
      </c>
      <c r="G169" s="118">
        <f t="shared" si="2"/>
        <v>718.69</v>
      </c>
      <c r="H169" s="245" t="s">
        <v>47</v>
      </c>
      <c r="I169" s="260">
        <v>0</v>
      </c>
      <c r="J169" s="203">
        <v>44616</v>
      </c>
      <c r="K169" s="204">
        <v>44623</v>
      </c>
      <c r="L169" s="211">
        <v>44622</v>
      </c>
      <c r="M169" s="137"/>
      <c r="N169" s="268" t="s">
        <v>78</v>
      </c>
    </row>
    <row r="170" spans="1:14" s="123" customFormat="1">
      <c r="A170" s="119" t="s">
        <v>74</v>
      </c>
      <c r="B170" s="141">
        <v>265153</v>
      </c>
      <c r="C170" s="146" t="s">
        <v>263</v>
      </c>
      <c r="D170" s="246" t="s">
        <v>43</v>
      </c>
      <c r="E170" s="128">
        <v>1</v>
      </c>
      <c r="F170" s="252">
        <v>718.69</v>
      </c>
      <c r="G170" s="118">
        <f t="shared" si="2"/>
        <v>718.69</v>
      </c>
      <c r="H170" s="245" t="s">
        <v>47</v>
      </c>
      <c r="I170" s="260">
        <v>0</v>
      </c>
      <c r="J170" s="203">
        <v>44616</v>
      </c>
      <c r="K170" s="204">
        <v>44623</v>
      </c>
      <c r="L170" s="211">
        <v>44622</v>
      </c>
      <c r="M170" s="137"/>
      <c r="N170" s="268" t="s">
        <v>78</v>
      </c>
    </row>
    <row r="171" spans="1:14" s="123" customFormat="1">
      <c r="A171" s="119" t="s">
        <v>74</v>
      </c>
      <c r="B171" s="141">
        <v>263805</v>
      </c>
      <c r="C171" s="146" t="s">
        <v>300</v>
      </c>
      <c r="D171" s="246" t="s">
        <v>43</v>
      </c>
      <c r="E171" s="128">
        <v>5</v>
      </c>
      <c r="F171" s="252">
        <v>238.04</v>
      </c>
      <c r="G171" s="118">
        <f t="shared" si="2"/>
        <v>1190.2</v>
      </c>
      <c r="H171" s="245" t="s">
        <v>402</v>
      </c>
      <c r="I171" s="260">
        <v>0</v>
      </c>
      <c r="J171" s="203">
        <v>44582</v>
      </c>
      <c r="K171" s="204">
        <v>44624</v>
      </c>
      <c r="L171" s="211">
        <v>44620</v>
      </c>
      <c r="M171" s="137"/>
      <c r="N171" s="268" t="s">
        <v>78</v>
      </c>
    </row>
    <row r="172" spans="1:14" s="123" customFormat="1">
      <c r="A172" s="119" t="s">
        <v>46</v>
      </c>
      <c r="B172" s="141">
        <v>265153</v>
      </c>
      <c r="C172" s="146" t="s">
        <v>263</v>
      </c>
      <c r="D172" s="246" t="s">
        <v>43</v>
      </c>
      <c r="E172" s="128">
        <v>1</v>
      </c>
      <c r="F172" s="252">
        <v>670</v>
      </c>
      <c r="G172" s="118">
        <f t="shared" si="2"/>
        <v>670</v>
      </c>
      <c r="H172" s="245" t="s">
        <v>47</v>
      </c>
      <c r="I172" s="260">
        <v>0</v>
      </c>
      <c r="J172" s="203">
        <v>44617</v>
      </c>
      <c r="K172" s="204">
        <v>44624</v>
      </c>
      <c r="L172" s="211">
        <v>44624</v>
      </c>
      <c r="M172" s="137"/>
      <c r="N172" s="268" t="s">
        <v>78</v>
      </c>
    </row>
    <row r="173" spans="1:14" s="123" customFormat="1">
      <c r="A173" s="119" t="s">
        <v>36</v>
      </c>
      <c r="B173" s="141">
        <v>262187</v>
      </c>
      <c r="C173" s="146" t="s">
        <v>182</v>
      </c>
      <c r="D173" s="246">
        <v>19</v>
      </c>
      <c r="E173" s="128">
        <v>24</v>
      </c>
      <c r="F173" s="252">
        <v>6.93</v>
      </c>
      <c r="G173" s="118">
        <f t="shared" si="2"/>
        <v>166.32</v>
      </c>
      <c r="H173" s="245" t="s">
        <v>45</v>
      </c>
      <c r="I173" s="260">
        <v>1</v>
      </c>
      <c r="J173" s="203">
        <v>44617</v>
      </c>
      <c r="K173" s="204">
        <v>44624</v>
      </c>
      <c r="L173" s="211">
        <v>44624</v>
      </c>
      <c r="M173" s="137"/>
      <c r="N173" s="268" t="s">
        <v>78</v>
      </c>
    </row>
    <row r="174" spans="1:14" s="123" customFormat="1">
      <c r="A174" s="119" t="s">
        <v>36</v>
      </c>
      <c r="B174" s="141">
        <v>263551</v>
      </c>
      <c r="C174" s="146" t="s">
        <v>285</v>
      </c>
      <c r="D174" s="246">
        <v>19</v>
      </c>
      <c r="E174" s="128">
        <v>50</v>
      </c>
      <c r="F174" s="252">
        <v>6.93</v>
      </c>
      <c r="G174" s="118">
        <f t="shared" si="2"/>
        <v>346.5</v>
      </c>
      <c r="H174" s="245" t="s">
        <v>45</v>
      </c>
      <c r="I174" s="260">
        <v>1</v>
      </c>
      <c r="J174" s="203">
        <v>44617</v>
      </c>
      <c r="K174" s="204">
        <v>44624</v>
      </c>
      <c r="L174" s="263">
        <v>44624</v>
      </c>
      <c r="M174" s="137"/>
      <c r="N174" s="268" t="s">
        <v>78</v>
      </c>
    </row>
    <row r="175" spans="1:14" s="123" customFormat="1">
      <c r="A175" s="119" t="s">
        <v>36</v>
      </c>
      <c r="B175" s="141">
        <v>261826</v>
      </c>
      <c r="C175" s="146" t="s">
        <v>625</v>
      </c>
      <c r="D175" s="246">
        <v>38</v>
      </c>
      <c r="E175" s="128">
        <v>16</v>
      </c>
      <c r="F175" s="252">
        <v>12.870000000000001</v>
      </c>
      <c r="G175" s="118">
        <f t="shared" si="2"/>
        <v>205.92000000000002</v>
      </c>
      <c r="H175" s="245" t="s">
        <v>55</v>
      </c>
      <c r="I175" s="260">
        <v>2</v>
      </c>
      <c r="J175" s="203">
        <v>44621</v>
      </c>
      <c r="K175" s="204">
        <v>44624</v>
      </c>
      <c r="L175" s="211">
        <v>44629</v>
      </c>
      <c r="M175" s="137"/>
      <c r="N175" s="268" t="s">
        <v>78</v>
      </c>
    </row>
    <row r="176" spans="1:14" s="123" customFormat="1">
      <c r="A176" s="119" t="s">
        <v>36</v>
      </c>
      <c r="B176" s="141">
        <v>256021</v>
      </c>
      <c r="C176" s="146" t="s">
        <v>255</v>
      </c>
      <c r="D176" s="246">
        <v>12.71</v>
      </c>
      <c r="E176" s="128">
        <v>30</v>
      </c>
      <c r="F176" s="252">
        <v>4.4000000000000004</v>
      </c>
      <c r="G176" s="118">
        <f t="shared" si="2"/>
        <v>132</v>
      </c>
      <c r="H176" s="245" t="s">
        <v>257</v>
      </c>
      <c r="I176" s="260">
        <v>1</v>
      </c>
      <c r="J176" s="203">
        <v>44622</v>
      </c>
      <c r="K176" s="204">
        <v>44624</v>
      </c>
      <c r="L176" s="211">
        <v>44627</v>
      </c>
      <c r="M176" s="137"/>
      <c r="N176" s="268" t="s">
        <v>78</v>
      </c>
    </row>
    <row r="177" spans="1:14" s="123" customFormat="1">
      <c r="A177" s="119" t="s">
        <v>74</v>
      </c>
      <c r="B177" s="141">
        <v>267100</v>
      </c>
      <c r="C177" s="146" t="s">
        <v>263</v>
      </c>
      <c r="D177" s="246" t="s">
        <v>43</v>
      </c>
      <c r="E177" s="128">
        <v>1</v>
      </c>
      <c r="F177" s="252">
        <v>80</v>
      </c>
      <c r="G177" s="118">
        <f t="shared" si="2"/>
        <v>80</v>
      </c>
      <c r="H177" s="245" t="s">
        <v>2625</v>
      </c>
      <c r="I177" s="260">
        <v>0</v>
      </c>
      <c r="J177" s="203">
        <v>44624</v>
      </c>
      <c r="K177" s="204">
        <v>44624</v>
      </c>
      <c r="L177" s="211">
        <v>44624</v>
      </c>
      <c r="M177" s="137"/>
      <c r="N177" s="268" t="s">
        <v>78</v>
      </c>
    </row>
    <row r="178" spans="1:14" s="123" customFormat="1">
      <c r="A178" s="119" t="s">
        <v>46</v>
      </c>
      <c r="B178" s="141">
        <v>265150</v>
      </c>
      <c r="C178" s="146" t="s">
        <v>65</v>
      </c>
      <c r="D178" s="246" t="s">
        <v>43</v>
      </c>
      <c r="E178" s="128">
        <v>4</v>
      </c>
      <c r="F178" s="252">
        <v>670</v>
      </c>
      <c r="G178" s="118">
        <f t="shared" si="2"/>
        <v>2680</v>
      </c>
      <c r="H178" s="245" t="s">
        <v>47</v>
      </c>
      <c r="I178" s="260">
        <v>0</v>
      </c>
      <c r="J178" s="203">
        <v>44617</v>
      </c>
      <c r="K178" s="204">
        <v>44627</v>
      </c>
      <c r="L178" s="211">
        <v>44624</v>
      </c>
      <c r="M178" s="137"/>
      <c r="N178" s="268" t="s">
        <v>78</v>
      </c>
    </row>
    <row r="179" spans="1:14" s="123" customFormat="1">
      <c r="A179" s="119" t="s">
        <v>74</v>
      </c>
      <c r="B179" s="141">
        <v>260133</v>
      </c>
      <c r="C179" s="146" t="s">
        <v>365</v>
      </c>
      <c r="D179" s="246" t="s">
        <v>43</v>
      </c>
      <c r="E179" s="128">
        <v>1</v>
      </c>
      <c r="F179" s="252">
        <v>220.59</v>
      </c>
      <c r="G179" s="118">
        <f t="shared" si="2"/>
        <v>220.59</v>
      </c>
      <c r="H179" s="245" t="s">
        <v>87</v>
      </c>
      <c r="I179" s="260">
        <v>2</v>
      </c>
      <c r="J179" s="203">
        <v>44624</v>
      </c>
      <c r="K179" s="204">
        <v>44627</v>
      </c>
      <c r="L179" s="211">
        <v>44627</v>
      </c>
      <c r="M179" s="137"/>
      <c r="N179" s="268" t="s">
        <v>78</v>
      </c>
    </row>
    <row r="180" spans="1:14" s="123" customFormat="1">
      <c r="A180" s="119" t="s">
        <v>46</v>
      </c>
      <c r="B180" s="141">
        <v>262405</v>
      </c>
      <c r="C180" s="146" t="s">
        <v>2607</v>
      </c>
      <c r="D180" s="246" t="s">
        <v>43</v>
      </c>
      <c r="E180" s="128">
        <v>2</v>
      </c>
      <c r="F180" s="252">
        <v>6000</v>
      </c>
      <c r="G180" s="118">
        <f t="shared" si="2"/>
        <v>12000</v>
      </c>
      <c r="H180" s="245" t="s">
        <v>47</v>
      </c>
      <c r="I180" s="260">
        <v>0</v>
      </c>
      <c r="J180" s="203">
        <v>44602</v>
      </c>
      <c r="K180" s="204">
        <v>44628</v>
      </c>
      <c r="L180" s="211">
        <v>44620</v>
      </c>
      <c r="M180" s="137" t="s">
        <v>2610</v>
      </c>
      <c r="N180" s="268" t="s">
        <v>78</v>
      </c>
    </row>
    <row r="181" spans="1:14" s="123" customFormat="1">
      <c r="A181" s="119" t="s">
        <v>46</v>
      </c>
      <c r="B181" s="141">
        <v>262405</v>
      </c>
      <c r="C181" s="146" t="s">
        <v>2607</v>
      </c>
      <c r="D181" s="246" t="s">
        <v>43</v>
      </c>
      <c r="E181" s="128">
        <v>1</v>
      </c>
      <c r="F181" s="252">
        <v>6000</v>
      </c>
      <c r="G181" s="118">
        <f t="shared" si="2"/>
        <v>6000</v>
      </c>
      <c r="H181" s="245" t="s">
        <v>47</v>
      </c>
      <c r="I181" s="260">
        <v>0</v>
      </c>
      <c r="J181" s="203">
        <v>44602</v>
      </c>
      <c r="K181" s="204">
        <v>44628</v>
      </c>
      <c r="L181" s="211">
        <v>44620</v>
      </c>
      <c r="M181" s="137" t="s">
        <v>2611</v>
      </c>
      <c r="N181" s="268" t="s">
        <v>78</v>
      </c>
    </row>
    <row r="182" spans="1:14" s="123" customFormat="1">
      <c r="A182" s="119" t="s">
        <v>46</v>
      </c>
      <c r="B182" s="141">
        <v>262405</v>
      </c>
      <c r="C182" s="146" t="s">
        <v>2607</v>
      </c>
      <c r="D182" s="246" t="s">
        <v>43</v>
      </c>
      <c r="E182" s="128">
        <v>1</v>
      </c>
      <c r="F182" s="252">
        <v>6000</v>
      </c>
      <c r="G182" s="118">
        <f t="shared" si="2"/>
        <v>6000</v>
      </c>
      <c r="H182" s="245" t="s">
        <v>47</v>
      </c>
      <c r="I182" s="260">
        <v>0</v>
      </c>
      <c r="J182" s="203">
        <v>44608</v>
      </c>
      <c r="K182" s="204">
        <v>44628</v>
      </c>
      <c r="L182" s="211">
        <v>44620</v>
      </c>
      <c r="M182" s="137" t="s">
        <v>2611</v>
      </c>
      <c r="N182" s="269" t="s">
        <v>78</v>
      </c>
    </row>
    <row r="183" spans="1:14" s="123" customFormat="1">
      <c r="A183" s="119" t="s">
        <v>36</v>
      </c>
      <c r="B183" s="141">
        <v>264797</v>
      </c>
      <c r="C183" s="146" t="s">
        <v>2066</v>
      </c>
      <c r="D183" s="246">
        <v>38</v>
      </c>
      <c r="E183" s="128">
        <v>60</v>
      </c>
      <c r="F183" s="252">
        <v>7.9750000000000005</v>
      </c>
      <c r="G183" s="118">
        <f t="shared" si="2"/>
        <v>478.50000000000006</v>
      </c>
      <c r="H183" s="245" t="s">
        <v>192</v>
      </c>
      <c r="I183" s="260">
        <v>0</v>
      </c>
      <c r="J183" s="203">
        <v>44621</v>
      </c>
      <c r="K183" s="204">
        <v>44628</v>
      </c>
      <c r="L183" s="211">
        <v>44629</v>
      </c>
      <c r="M183" s="137"/>
      <c r="N183" s="268" t="s">
        <v>78</v>
      </c>
    </row>
    <row r="184" spans="1:14" s="123" customFormat="1">
      <c r="A184" s="119" t="s">
        <v>36</v>
      </c>
      <c r="B184" s="141">
        <v>263822</v>
      </c>
      <c r="C184" s="146" t="s">
        <v>51</v>
      </c>
      <c r="D184" s="246">
        <v>44.45</v>
      </c>
      <c r="E184" s="128">
        <v>60</v>
      </c>
      <c r="F184" s="252">
        <v>11.879999999999999</v>
      </c>
      <c r="G184" s="118">
        <f t="shared" si="2"/>
        <v>712.8</v>
      </c>
      <c r="H184" s="245" t="s">
        <v>45</v>
      </c>
      <c r="I184" s="260">
        <v>1</v>
      </c>
      <c r="J184" s="203">
        <v>44621</v>
      </c>
      <c r="K184" s="204">
        <v>44628</v>
      </c>
      <c r="L184" s="211">
        <v>44630</v>
      </c>
      <c r="M184" s="137"/>
      <c r="N184" s="268" t="s">
        <v>78</v>
      </c>
    </row>
    <row r="185" spans="1:14" s="123" customFormat="1">
      <c r="A185" s="119" t="s">
        <v>46</v>
      </c>
      <c r="B185" s="141"/>
      <c r="C185" s="146" t="s">
        <v>2628</v>
      </c>
      <c r="D185" s="246" t="s">
        <v>43</v>
      </c>
      <c r="E185" s="128">
        <v>2</v>
      </c>
      <c r="F185" s="252">
        <v>800</v>
      </c>
      <c r="G185" s="118">
        <f t="shared" si="2"/>
        <v>1600</v>
      </c>
      <c r="H185" s="245" t="s">
        <v>2629</v>
      </c>
      <c r="I185" s="260">
        <v>0</v>
      </c>
      <c r="J185" s="203">
        <v>44627</v>
      </c>
      <c r="K185" s="204">
        <v>44628</v>
      </c>
      <c r="L185" s="211">
        <v>44628</v>
      </c>
      <c r="M185" s="137"/>
      <c r="N185" s="268" t="s">
        <v>78</v>
      </c>
    </row>
    <row r="186" spans="1:14" s="123" customFormat="1">
      <c r="A186" s="119" t="s">
        <v>46</v>
      </c>
      <c r="B186" s="141">
        <v>262416</v>
      </c>
      <c r="C186" s="146" t="s">
        <v>2608</v>
      </c>
      <c r="D186" s="246" t="s">
        <v>43</v>
      </c>
      <c r="E186" s="128">
        <v>8</v>
      </c>
      <c r="F186" s="252">
        <v>670</v>
      </c>
      <c r="G186" s="118">
        <f t="shared" si="2"/>
        <v>5360</v>
      </c>
      <c r="H186" s="245" t="s">
        <v>47</v>
      </c>
      <c r="I186" s="260">
        <v>0</v>
      </c>
      <c r="J186" s="203">
        <v>44613</v>
      </c>
      <c r="K186" s="204">
        <v>44628</v>
      </c>
      <c r="L186" s="211">
        <v>44621</v>
      </c>
      <c r="M186" s="137" t="s">
        <v>2634</v>
      </c>
      <c r="N186" s="268" t="s">
        <v>78</v>
      </c>
    </row>
    <row r="187" spans="1:14" s="123" customFormat="1">
      <c r="A187" s="119" t="s">
        <v>137</v>
      </c>
      <c r="B187" s="141">
        <v>260204</v>
      </c>
      <c r="C187" s="146" t="s">
        <v>246</v>
      </c>
      <c r="D187" s="246" t="s">
        <v>43</v>
      </c>
      <c r="E187" s="128">
        <v>763</v>
      </c>
      <c r="F187" s="252">
        <v>1.1299999999999999</v>
      </c>
      <c r="G187" s="118">
        <f t="shared" si="2"/>
        <v>862.18999999999994</v>
      </c>
      <c r="H187" s="245" t="s">
        <v>47</v>
      </c>
      <c r="I187" s="260">
        <v>0</v>
      </c>
      <c r="J187" s="203">
        <v>44623</v>
      </c>
      <c r="K187" s="204">
        <v>44629</v>
      </c>
      <c r="L187" s="211">
        <v>44629</v>
      </c>
      <c r="M187" s="137"/>
      <c r="N187" s="268" t="s">
        <v>78</v>
      </c>
    </row>
    <row r="188" spans="1:14" s="123" customFormat="1">
      <c r="A188" s="119" t="s">
        <v>36</v>
      </c>
      <c r="B188" s="141">
        <v>263963</v>
      </c>
      <c r="C188" s="146" t="s">
        <v>2626</v>
      </c>
      <c r="D188" s="246">
        <v>19.05</v>
      </c>
      <c r="E188" s="128">
        <v>150</v>
      </c>
      <c r="F188" s="252">
        <v>5.6349999999999998</v>
      </c>
      <c r="G188" s="118">
        <f t="shared" si="2"/>
        <v>845.25</v>
      </c>
      <c r="H188" s="245" t="s">
        <v>45</v>
      </c>
      <c r="I188" s="260">
        <v>1</v>
      </c>
      <c r="J188" s="203">
        <v>44624</v>
      </c>
      <c r="K188" s="204">
        <v>44629</v>
      </c>
      <c r="L188" s="211">
        <v>44630</v>
      </c>
      <c r="M188" s="137"/>
      <c r="N188" s="268" t="s">
        <v>78</v>
      </c>
    </row>
    <row r="189" spans="1:14" s="123" customFormat="1">
      <c r="A189" s="119" t="s">
        <v>36</v>
      </c>
      <c r="B189" s="141">
        <v>265397</v>
      </c>
      <c r="C189" s="146" t="s">
        <v>1052</v>
      </c>
      <c r="D189" s="246">
        <v>24</v>
      </c>
      <c r="E189" s="128">
        <v>102</v>
      </c>
      <c r="F189" s="252">
        <v>5.6349999999999998</v>
      </c>
      <c r="G189" s="118">
        <f t="shared" si="2"/>
        <v>574.77</v>
      </c>
      <c r="H189" s="245" t="s">
        <v>45</v>
      </c>
      <c r="I189" s="260">
        <v>1</v>
      </c>
      <c r="J189" s="203">
        <v>44623</v>
      </c>
      <c r="K189" s="204">
        <v>44630</v>
      </c>
      <c r="L189" s="211">
        <v>44634</v>
      </c>
      <c r="M189" s="137"/>
      <c r="N189" s="268" t="s">
        <v>78</v>
      </c>
    </row>
    <row r="190" spans="1:14" s="123" customFormat="1">
      <c r="A190" s="119" t="s">
        <v>36</v>
      </c>
      <c r="B190" s="141">
        <v>266387</v>
      </c>
      <c r="C190" s="146" t="s">
        <v>2623</v>
      </c>
      <c r="D190" s="246" t="s">
        <v>43</v>
      </c>
      <c r="E190" s="128">
        <v>22</v>
      </c>
      <c r="F190" s="252">
        <v>3.52</v>
      </c>
      <c r="G190" s="118">
        <f t="shared" si="2"/>
        <v>77.44</v>
      </c>
      <c r="H190" s="245" t="s">
        <v>31</v>
      </c>
      <c r="I190" s="260">
        <v>2</v>
      </c>
      <c r="J190" s="203">
        <v>44623</v>
      </c>
      <c r="K190" s="204">
        <v>44630</v>
      </c>
      <c r="L190" s="211">
        <v>44636</v>
      </c>
      <c r="M190" s="137"/>
      <c r="N190" s="268" t="s">
        <v>78</v>
      </c>
    </row>
    <row r="191" spans="1:14" s="123" customFormat="1">
      <c r="A191" s="119" t="s">
        <v>36</v>
      </c>
      <c r="B191" s="141">
        <v>265362</v>
      </c>
      <c r="C191" s="146" t="s">
        <v>2624</v>
      </c>
      <c r="D191" s="246">
        <v>20</v>
      </c>
      <c r="E191" s="128">
        <v>40</v>
      </c>
      <c r="F191" s="252">
        <v>6.93</v>
      </c>
      <c r="G191" s="118">
        <f t="shared" si="2"/>
        <v>277.2</v>
      </c>
      <c r="H191" s="245" t="s">
        <v>45</v>
      </c>
      <c r="I191" s="260">
        <v>1</v>
      </c>
      <c r="J191" s="203">
        <v>44623</v>
      </c>
      <c r="K191" s="204">
        <v>44630</v>
      </c>
      <c r="L191" s="211">
        <v>44634</v>
      </c>
      <c r="M191" s="137"/>
      <c r="N191" s="268" t="s">
        <v>78</v>
      </c>
    </row>
    <row r="192" spans="1:14" s="123" customFormat="1">
      <c r="A192" s="119" t="s">
        <v>36</v>
      </c>
      <c r="B192" s="141">
        <v>265370</v>
      </c>
      <c r="C192" s="146" t="s">
        <v>2627</v>
      </c>
      <c r="D192" s="246">
        <v>17</v>
      </c>
      <c r="E192" s="128">
        <v>42</v>
      </c>
      <c r="F192" s="252">
        <v>8.91</v>
      </c>
      <c r="G192" s="118">
        <f t="shared" si="2"/>
        <v>374.22</v>
      </c>
      <c r="H192" s="245" t="s">
        <v>55</v>
      </c>
      <c r="I192" s="260">
        <v>1</v>
      </c>
      <c r="J192" s="203">
        <v>44624</v>
      </c>
      <c r="K192" s="204">
        <v>44631</v>
      </c>
      <c r="L192" s="211">
        <v>44634</v>
      </c>
      <c r="M192" s="137"/>
      <c r="N192" s="268" t="s">
        <v>78</v>
      </c>
    </row>
    <row r="193" spans="1:14" s="123" customFormat="1">
      <c r="A193" s="119" t="s">
        <v>445</v>
      </c>
      <c r="B193" s="141">
        <v>262825</v>
      </c>
      <c r="C193" s="146" t="s">
        <v>446</v>
      </c>
      <c r="D193" s="246" t="s">
        <v>43</v>
      </c>
      <c r="E193" s="128">
        <v>23</v>
      </c>
      <c r="F193" s="252">
        <v>120</v>
      </c>
      <c r="G193" s="118">
        <f t="shared" si="2"/>
        <v>2760</v>
      </c>
      <c r="H193" s="245" t="s">
        <v>448</v>
      </c>
      <c r="I193" s="260">
        <v>0</v>
      </c>
      <c r="J193" s="203">
        <v>44627</v>
      </c>
      <c r="K193" s="204">
        <v>44631</v>
      </c>
      <c r="L193" s="211">
        <v>44631</v>
      </c>
      <c r="M193" s="137"/>
      <c r="N193" s="268" t="s">
        <v>78</v>
      </c>
    </row>
    <row r="194" spans="1:14" s="123" customFormat="1">
      <c r="A194" s="119" t="s">
        <v>74</v>
      </c>
      <c r="B194" s="141">
        <v>266566</v>
      </c>
      <c r="C194" s="146" t="s">
        <v>2630</v>
      </c>
      <c r="D194" s="246" t="s">
        <v>43</v>
      </c>
      <c r="E194" s="128">
        <v>1</v>
      </c>
      <c r="F194" s="252">
        <v>844.43</v>
      </c>
      <c r="G194" s="118">
        <f t="shared" si="2"/>
        <v>844.43</v>
      </c>
      <c r="H194" s="245" t="s">
        <v>47</v>
      </c>
      <c r="I194" s="260">
        <v>0</v>
      </c>
      <c r="J194" s="203">
        <v>44628</v>
      </c>
      <c r="K194" s="204">
        <v>44634</v>
      </c>
      <c r="L194" s="211">
        <v>44636</v>
      </c>
      <c r="M194" s="137"/>
      <c r="N194" s="268" t="s">
        <v>78</v>
      </c>
    </row>
    <row r="195" spans="1:14" s="123" customFormat="1">
      <c r="A195" s="119" t="s">
        <v>74</v>
      </c>
      <c r="B195" s="141">
        <v>264225</v>
      </c>
      <c r="C195" s="146" t="s">
        <v>261</v>
      </c>
      <c r="D195" s="246" t="s">
        <v>43</v>
      </c>
      <c r="E195" s="128">
        <v>2</v>
      </c>
      <c r="F195" s="252">
        <v>834.29</v>
      </c>
      <c r="G195" s="118">
        <f t="shared" ref="G195:G258" si="3">F195*E195</f>
        <v>1668.58</v>
      </c>
      <c r="H195" s="245" t="s">
        <v>47</v>
      </c>
      <c r="I195" s="260">
        <v>0</v>
      </c>
      <c r="J195" s="203">
        <v>44628</v>
      </c>
      <c r="K195" s="204">
        <v>44634</v>
      </c>
      <c r="L195" s="211">
        <v>44634</v>
      </c>
      <c r="M195" s="137"/>
      <c r="N195" s="268" t="s">
        <v>78</v>
      </c>
    </row>
    <row r="196" spans="1:14" s="123" customFormat="1">
      <c r="A196" s="119" t="s">
        <v>74</v>
      </c>
      <c r="B196" s="141">
        <v>266562</v>
      </c>
      <c r="C196" s="146" t="s">
        <v>2631</v>
      </c>
      <c r="D196" s="246" t="s">
        <v>43</v>
      </c>
      <c r="E196" s="128">
        <v>1</v>
      </c>
      <c r="F196" s="252">
        <v>980</v>
      </c>
      <c r="G196" s="118">
        <f t="shared" si="3"/>
        <v>980</v>
      </c>
      <c r="H196" s="245" t="s">
        <v>47</v>
      </c>
      <c r="I196" s="260">
        <v>0</v>
      </c>
      <c r="J196" s="203">
        <v>44628</v>
      </c>
      <c r="K196" s="204">
        <v>44634</v>
      </c>
      <c r="L196" s="211">
        <v>44636</v>
      </c>
      <c r="M196" s="137"/>
      <c r="N196" s="268" t="s">
        <v>78</v>
      </c>
    </row>
    <row r="197" spans="1:14" s="123" customFormat="1">
      <c r="A197" s="119" t="s">
        <v>46</v>
      </c>
      <c r="B197" s="141">
        <v>266045</v>
      </c>
      <c r="C197" s="146" t="s">
        <v>556</v>
      </c>
      <c r="D197" s="246" t="s">
        <v>43</v>
      </c>
      <c r="E197" s="128">
        <v>2</v>
      </c>
      <c r="F197" s="252">
        <v>480</v>
      </c>
      <c r="G197" s="118">
        <f t="shared" si="3"/>
        <v>960</v>
      </c>
      <c r="H197" s="245" t="s">
        <v>47</v>
      </c>
      <c r="I197" s="260">
        <v>0</v>
      </c>
      <c r="J197" s="203">
        <v>44621</v>
      </c>
      <c r="K197" s="204">
        <v>44635</v>
      </c>
      <c r="L197" s="211">
        <v>44630</v>
      </c>
      <c r="M197" s="137"/>
      <c r="N197" s="268" t="s">
        <v>78</v>
      </c>
    </row>
    <row r="198" spans="1:14" s="123" customFormat="1">
      <c r="A198" s="119" t="s">
        <v>74</v>
      </c>
      <c r="B198" s="141">
        <v>266489</v>
      </c>
      <c r="C198" s="146" t="s">
        <v>605</v>
      </c>
      <c r="D198" s="246" t="s">
        <v>43</v>
      </c>
      <c r="E198" s="128">
        <v>2</v>
      </c>
      <c r="F198" s="252">
        <v>858</v>
      </c>
      <c r="G198" s="118">
        <f t="shared" si="3"/>
        <v>1716</v>
      </c>
      <c r="H198" s="245" t="s">
        <v>47</v>
      </c>
      <c r="I198" s="260">
        <v>0</v>
      </c>
      <c r="J198" s="203">
        <v>44622</v>
      </c>
      <c r="K198" s="204">
        <v>44635</v>
      </c>
      <c r="L198" s="211">
        <v>44637</v>
      </c>
      <c r="M198" s="137" t="s">
        <v>2635</v>
      </c>
      <c r="N198" s="268" t="s">
        <v>78</v>
      </c>
    </row>
    <row r="199" spans="1:14" s="123" customFormat="1">
      <c r="A199" s="119" t="s">
        <v>445</v>
      </c>
      <c r="B199" s="141">
        <v>262825</v>
      </c>
      <c r="C199" s="146" t="s">
        <v>446</v>
      </c>
      <c r="D199" s="246" t="s">
        <v>43</v>
      </c>
      <c r="E199" s="128">
        <v>5</v>
      </c>
      <c r="F199" s="252">
        <v>120</v>
      </c>
      <c r="G199" s="118">
        <f t="shared" si="3"/>
        <v>600</v>
      </c>
      <c r="H199" s="245" t="s">
        <v>448</v>
      </c>
      <c r="I199" s="260">
        <v>0</v>
      </c>
      <c r="J199" s="203">
        <v>44629</v>
      </c>
      <c r="K199" s="204">
        <v>44636</v>
      </c>
      <c r="L199" s="211">
        <v>44636</v>
      </c>
      <c r="M199" s="137"/>
      <c r="N199" s="268" t="s">
        <v>78</v>
      </c>
    </row>
    <row r="200" spans="1:14" s="123" customFormat="1">
      <c r="A200" s="119" t="s">
        <v>36</v>
      </c>
      <c r="B200" s="141">
        <v>256073</v>
      </c>
      <c r="C200" s="146" t="s">
        <v>302</v>
      </c>
      <c r="D200" s="246">
        <v>30</v>
      </c>
      <c r="E200" s="128">
        <v>60</v>
      </c>
      <c r="F200" s="252">
        <v>10.34</v>
      </c>
      <c r="G200" s="118">
        <f t="shared" si="3"/>
        <v>620.4</v>
      </c>
      <c r="H200" s="245" t="s">
        <v>55</v>
      </c>
      <c r="I200" s="260">
        <v>3</v>
      </c>
      <c r="J200" s="203">
        <v>44629</v>
      </c>
      <c r="K200" s="204">
        <v>44636</v>
      </c>
      <c r="L200" s="211">
        <v>44634</v>
      </c>
      <c r="M200" s="137"/>
      <c r="N200" s="268" t="s">
        <v>78</v>
      </c>
    </row>
    <row r="201" spans="1:14" s="123" customFormat="1">
      <c r="A201" s="119" t="s">
        <v>137</v>
      </c>
      <c r="B201" s="141">
        <v>264776</v>
      </c>
      <c r="C201" s="146" t="s">
        <v>136</v>
      </c>
      <c r="D201" s="246" t="s">
        <v>43</v>
      </c>
      <c r="E201" s="128">
        <v>1310</v>
      </c>
      <c r="F201" s="252">
        <v>1.41</v>
      </c>
      <c r="G201" s="118">
        <f t="shared" si="3"/>
        <v>1847.1</v>
      </c>
      <c r="H201" s="245" t="s">
        <v>47</v>
      </c>
      <c r="I201" s="260">
        <v>0</v>
      </c>
      <c r="J201" s="203">
        <v>44630</v>
      </c>
      <c r="K201" s="204">
        <v>44637</v>
      </c>
      <c r="L201" s="211">
        <v>44638</v>
      </c>
      <c r="M201" s="137" t="s">
        <v>2636</v>
      </c>
      <c r="N201" s="268" t="s">
        <v>78</v>
      </c>
    </row>
    <row r="202" spans="1:14" s="123" customFormat="1">
      <c r="A202" s="119" t="s">
        <v>137</v>
      </c>
      <c r="B202" s="141">
        <v>264137</v>
      </c>
      <c r="C202" s="146" t="s">
        <v>246</v>
      </c>
      <c r="D202" s="246" t="s">
        <v>43</v>
      </c>
      <c r="E202" s="128">
        <v>977</v>
      </c>
      <c r="F202" s="252">
        <v>1.1299999999999999</v>
      </c>
      <c r="G202" s="118">
        <f t="shared" si="3"/>
        <v>1104.01</v>
      </c>
      <c r="H202" s="245" t="s">
        <v>47</v>
      </c>
      <c r="I202" s="260">
        <v>0</v>
      </c>
      <c r="J202" s="203">
        <v>44631</v>
      </c>
      <c r="K202" s="204">
        <v>44637</v>
      </c>
      <c r="L202" s="211">
        <v>44636</v>
      </c>
      <c r="M202" s="228"/>
      <c r="N202" s="268" t="s">
        <v>78</v>
      </c>
    </row>
    <row r="203" spans="1:14" s="123" customFormat="1">
      <c r="A203" s="119" t="s">
        <v>445</v>
      </c>
      <c r="B203" s="141">
        <v>256340</v>
      </c>
      <c r="C203" s="146" t="s">
        <v>77</v>
      </c>
      <c r="D203" s="246" t="s">
        <v>43</v>
      </c>
      <c r="E203" s="128">
        <v>10</v>
      </c>
      <c r="F203" s="252">
        <v>700</v>
      </c>
      <c r="G203" s="118">
        <f t="shared" si="3"/>
        <v>7000</v>
      </c>
      <c r="H203" s="245" t="s">
        <v>47</v>
      </c>
      <c r="I203" s="260">
        <v>0</v>
      </c>
      <c r="J203" s="203">
        <v>44627</v>
      </c>
      <c r="K203" s="204">
        <v>44638</v>
      </c>
      <c r="L203" s="211">
        <v>44638</v>
      </c>
      <c r="M203" s="137"/>
      <c r="N203" s="268" t="s">
        <v>78</v>
      </c>
    </row>
    <row r="204" spans="1:14" s="123" customFormat="1">
      <c r="A204" s="119" t="s">
        <v>46</v>
      </c>
      <c r="B204" s="141">
        <v>266501</v>
      </c>
      <c r="C204" s="146" t="s">
        <v>806</v>
      </c>
      <c r="D204" s="246" t="s">
        <v>43</v>
      </c>
      <c r="E204" s="128">
        <v>1</v>
      </c>
      <c r="F204" s="252">
        <v>2200</v>
      </c>
      <c r="G204" s="118">
        <f t="shared" si="3"/>
        <v>2200</v>
      </c>
      <c r="H204" s="245" t="s">
        <v>47</v>
      </c>
      <c r="I204" s="260">
        <v>0</v>
      </c>
      <c r="J204" s="203">
        <v>44634</v>
      </c>
      <c r="K204" s="204">
        <v>44638</v>
      </c>
      <c r="L204" s="211">
        <v>44644</v>
      </c>
      <c r="M204" s="137"/>
      <c r="N204" s="268" t="s">
        <v>78</v>
      </c>
    </row>
    <row r="205" spans="1:14" s="123" customFormat="1">
      <c r="A205" s="119" t="s">
        <v>74</v>
      </c>
      <c r="B205" s="141">
        <v>260923</v>
      </c>
      <c r="C205" s="146" t="s">
        <v>365</v>
      </c>
      <c r="D205" s="246" t="s">
        <v>43</v>
      </c>
      <c r="E205" s="128">
        <v>1</v>
      </c>
      <c r="F205" s="252">
        <v>220.59</v>
      </c>
      <c r="G205" s="118">
        <f t="shared" si="3"/>
        <v>220.59</v>
      </c>
      <c r="H205" s="245" t="s">
        <v>87</v>
      </c>
      <c r="I205" s="260">
        <v>2</v>
      </c>
      <c r="J205" s="203">
        <v>44637</v>
      </c>
      <c r="K205" s="204">
        <v>44638</v>
      </c>
      <c r="L205" s="211">
        <v>44638</v>
      </c>
      <c r="M205" s="137"/>
      <c r="N205" s="268" t="s">
        <v>78</v>
      </c>
    </row>
    <row r="206" spans="1:14" s="123" customFormat="1">
      <c r="A206" s="119" t="s">
        <v>36</v>
      </c>
      <c r="B206" s="141">
        <v>256077</v>
      </c>
      <c r="C206" s="146" t="s">
        <v>269</v>
      </c>
      <c r="D206" s="246">
        <v>30</v>
      </c>
      <c r="E206" s="128">
        <v>100</v>
      </c>
      <c r="F206" s="252">
        <v>7.86</v>
      </c>
      <c r="G206" s="118">
        <f t="shared" si="3"/>
        <v>786</v>
      </c>
      <c r="H206" s="245" t="s">
        <v>44</v>
      </c>
      <c r="I206" s="260">
        <v>0</v>
      </c>
      <c r="J206" s="203">
        <v>44634</v>
      </c>
      <c r="K206" s="204">
        <v>44641</v>
      </c>
      <c r="L206" s="211">
        <v>44638</v>
      </c>
      <c r="M206" s="137"/>
      <c r="N206" s="268" t="s">
        <v>78</v>
      </c>
    </row>
    <row r="207" spans="1:14" s="123" customFormat="1">
      <c r="A207" s="119" t="s">
        <v>46</v>
      </c>
      <c r="B207" s="141">
        <v>262405</v>
      </c>
      <c r="C207" s="146" t="s">
        <v>2607</v>
      </c>
      <c r="D207" s="246" t="s">
        <v>43</v>
      </c>
      <c r="E207" s="128">
        <v>1</v>
      </c>
      <c r="F207" s="252">
        <v>6000</v>
      </c>
      <c r="G207" s="118">
        <f t="shared" si="3"/>
        <v>6000</v>
      </c>
      <c r="H207" s="245" t="s">
        <v>47</v>
      </c>
      <c r="I207" s="260">
        <v>0</v>
      </c>
      <c r="J207" s="203">
        <v>44614</v>
      </c>
      <c r="K207" s="204">
        <v>44642</v>
      </c>
      <c r="L207" s="211">
        <v>44630</v>
      </c>
      <c r="M207" s="137"/>
      <c r="N207" s="268" t="s">
        <v>78</v>
      </c>
    </row>
    <row r="208" spans="1:14" s="123" customFormat="1">
      <c r="A208" s="119" t="s">
        <v>46</v>
      </c>
      <c r="B208" s="141">
        <v>262405</v>
      </c>
      <c r="C208" s="146" t="s">
        <v>2607</v>
      </c>
      <c r="D208" s="246" t="s">
        <v>43</v>
      </c>
      <c r="E208" s="128">
        <v>1</v>
      </c>
      <c r="F208" s="252">
        <v>6000</v>
      </c>
      <c r="G208" s="118">
        <f t="shared" si="3"/>
        <v>6000</v>
      </c>
      <c r="H208" s="245" t="s">
        <v>47</v>
      </c>
      <c r="I208" s="260">
        <v>0</v>
      </c>
      <c r="J208" s="203">
        <v>44620</v>
      </c>
      <c r="K208" s="204">
        <v>44642</v>
      </c>
      <c r="L208" s="263">
        <v>44630</v>
      </c>
      <c r="M208" s="137"/>
      <c r="N208" s="268" t="s">
        <v>78</v>
      </c>
    </row>
    <row r="209" spans="1:14" s="123" customFormat="1">
      <c r="A209" s="119" t="s">
        <v>46</v>
      </c>
      <c r="B209" s="141">
        <v>262405</v>
      </c>
      <c r="C209" s="146" t="s">
        <v>2607</v>
      </c>
      <c r="D209" s="246" t="s">
        <v>43</v>
      </c>
      <c r="E209" s="128">
        <v>1</v>
      </c>
      <c r="F209" s="252">
        <v>6000</v>
      </c>
      <c r="G209" s="118">
        <f t="shared" si="3"/>
        <v>6000</v>
      </c>
      <c r="H209" s="245" t="s">
        <v>47</v>
      </c>
      <c r="I209" s="260">
        <v>0</v>
      </c>
      <c r="J209" s="203">
        <v>44620</v>
      </c>
      <c r="K209" s="204">
        <v>44642</v>
      </c>
      <c r="L209" s="211">
        <v>44641</v>
      </c>
      <c r="M209" s="137"/>
      <c r="N209" s="268" t="s">
        <v>78</v>
      </c>
    </row>
    <row r="210" spans="1:14" s="123" customFormat="1">
      <c r="A210" s="119" t="s">
        <v>46</v>
      </c>
      <c r="B210" s="141">
        <v>262405</v>
      </c>
      <c r="C210" s="146" t="s">
        <v>2607</v>
      </c>
      <c r="D210" s="246" t="s">
        <v>43</v>
      </c>
      <c r="E210" s="128">
        <v>1</v>
      </c>
      <c r="F210" s="252">
        <v>6000</v>
      </c>
      <c r="G210" s="118">
        <f t="shared" si="3"/>
        <v>6000</v>
      </c>
      <c r="H210" s="245" t="s">
        <v>47</v>
      </c>
      <c r="I210" s="260">
        <v>0</v>
      </c>
      <c r="J210" s="203">
        <v>44623</v>
      </c>
      <c r="K210" s="204">
        <v>44642</v>
      </c>
      <c r="L210" s="211">
        <v>44641</v>
      </c>
      <c r="M210" s="229"/>
      <c r="N210" s="268" t="s">
        <v>78</v>
      </c>
    </row>
    <row r="211" spans="1:14" s="123" customFormat="1">
      <c r="A211" s="119" t="s">
        <v>74</v>
      </c>
      <c r="B211" s="141">
        <v>266880</v>
      </c>
      <c r="C211" s="146" t="s">
        <v>2632</v>
      </c>
      <c r="D211" s="246" t="s">
        <v>43</v>
      </c>
      <c r="E211" s="128">
        <v>1</v>
      </c>
      <c r="F211" s="252">
        <v>112.35</v>
      </c>
      <c r="G211" s="118">
        <f t="shared" si="3"/>
        <v>112.35</v>
      </c>
      <c r="H211" s="245" t="s">
        <v>47</v>
      </c>
      <c r="I211" s="260">
        <v>0</v>
      </c>
      <c r="J211" s="203">
        <v>44631</v>
      </c>
      <c r="K211" s="204">
        <v>44642</v>
      </c>
      <c r="L211" s="211">
        <v>44643</v>
      </c>
      <c r="M211" s="137"/>
      <c r="N211" s="268" t="s">
        <v>78</v>
      </c>
    </row>
    <row r="212" spans="1:14" s="123" customFormat="1">
      <c r="A212" s="119" t="s">
        <v>74</v>
      </c>
      <c r="B212" s="141">
        <v>266884</v>
      </c>
      <c r="C212" s="146" t="s">
        <v>2633</v>
      </c>
      <c r="D212" s="246" t="s">
        <v>43</v>
      </c>
      <c r="E212" s="128">
        <v>1</v>
      </c>
      <c r="F212" s="252">
        <v>167.65</v>
      </c>
      <c r="G212" s="118">
        <f t="shared" si="3"/>
        <v>167.65</v>
      </c>
      <c r="H212" s="245" t="s">
        <v>47</v>
      </c>
      <c r="I212" s="260">
        <v>0</v>
      </c>
      <c r="J212" s="203">
        <v>44631</v>
      </c>
      <c r="K212" s="204">
        <v>44642</v>
      </c>
      <c r="L212" s="211">
        <v>44643</v>
      </c>
      <c r="M212" s="137"/>
      <c r="N212" s="268" t="s">
        <v>78</v>
      </c>
    </row>
    <row r="213" spans="1:14" s="123" customFormat="1">
      <c r="A213" s="119" t="s">
        <v>46</v>
      </c>
      <c r="B213" s="141">
        <v>262416</v>
      </c>
      <c r="C213" s="146" t="s">
        <v>2608</v>
      </c>
      <c r="D213" s="246" t="s">
        <v>43</v>
      </c>
      <c r="E213" s="128">
        <v>1</v>
      </c>
      <c r="F213" s="252">
        <v>871</v>
      </c>
      <c r="G213" s="118">
        <f t="shared" si="3"/>
        <v>871</v>
      </c>
      <c r="H213" s="245" t="s">
        <v>47</v>
      </c>
      <c r="I213" s="260">
        <v>0</v>
      </c>
      <c r="J213" s="203">
        <v>44636</v>
      </c>
      <c r="K213" s="204">
        <v>44642</v>
      </c>
      <c r="L213" s="211">
        <v>44641</v>
      </c>
      <c r="M213" s="137"/>
      <c r="N213" s="268" t="s">
        <v>78</v>
      </c>
    </row>
    <row r="214" spans="1:14" s="123" customFormat="1">
      <c r="A214" s="119" t="s">
        <v>445</v>
      </c>
      <c r="B214" s="141">
        <v>259504</v>
      </c>
      <c r="C214" s="208" t="s">
        <v>447</v>
      </c>
      <c r="D214" s="246" t="s">
        <v>43</v>
      </c>
      <c r="E214" s="128">
        <v>16</v>
      </c>
      <c r="F214" s="252">
        <v>100</v>
      </c>
      <c r="G214" s="118">
        <f t="shared" si="3"/>
        <v>1600</v>
      </c>
      <c r="H214" s="114" t="s">
        <v>448</v>
      </c>
      <c r="I214" s="260">
        <v>0</v>
      </c>
      <c r="J214" s="181">
        <v>44636</v>
      </c>
      <c r="K214" s="204">
        <v>44642</v>
      </c>
      <c r="L214" s="211">
        <v>44642</v>
      </c>
      <c r="M214" s="137"/>
      <c r="N214" s="268" t="s">
        <v>78</v>
      </c>
    </row>
    <row r="215" spans="1:14" s="123" customFormat="1">
      <c r="A215" s="119" t="s">
        <v>36</v>
      </c>
      <c r="B215" s="141">
        <v>268274</v>
      </c>
      <c r="C215" s="146" t="s">
        <v>328</v>
      </c>
      <c r="D215" s="246">
        <v>20</v>
      </c>
      <c r="E215" s="128">
        <v>20</v>
      </c>
      <c r="F215" s="252">
        <v>13</v>
      </c>
      <c r="G215" s="118">
        <f t="shared" si="3"/>
        <v>260</v>
      </c>
      <c r="H215" s="245" t="s">
        <v>55</v>
      </c>
      <c r="I215" s="260">
        <v>2</v>
      </c>
      <c r="J215" s="181">
        <v>44636</v>
      </c>
      <c r="K215" s="204">
        <v>44643</v>
      </c>
      <c r="L215" s="211">
        <v>44638</v>
      </c>
      <c r="M215" s="137"/>
      <c r="N215" s="268" t="s">
        <v>78</v>
      </c>
    </row>
    <row r="216" spans="1:14" s="123" customFormat="1">
      <c r="A216" s="119" t="s">
        <v>36</v>
      </c>
      <c r="B216" s="141">
        <v>268283</v>
      </c>
      <c r="C216" s="146" t="s">
        <v>326</v>
      </c>
      <c r="D216" s="246">
        <v>19.05</v>
      </c>
      <c r="E216" s="128">
        <v>20</v>
      </c>
      <c r="F216" s="252">
        <v>13</v>
      </c>
      <c r="G216" s="118">
        <f t="shared" si="3"/>
        <v>260</v>
      </c>
      <c r="H216" s="245" t="s">
        <v>55</v>
      </c>
      <c r="I216" s="260">
        <v>2</v>
      </c>
      <c r="J216" s="181">
        <v>44636</v>
      </c>
      <c r="K216" s="204">
        <v>44643</v>
      </c>
      <c r="L216" s="211">
        <v>44638</v>
      </c>
      <c r="M216" s="137"/>
      <c r="N216" s="268" t="s">
        <v>78</v>
      </c>
    </row>
    <row r="217" spans="1:14" s="123" customFormat="1">
      <c r="A217" s="119" t="s">
        <v>445</v>
      </c>
      <c r="B217" s="141">
        <v>259498</v>
      </c>
      <c r="C217" s="220" t="s">
        <v>447</v>
      </c>
      <c r="D217" s="246" t="s">
        <v>43</v>
      </c>
      <c r="E217" s="128">
        <v>21</v>
      </c>
      <c r="F217" s="252">
        <v>100</v>
      </c>
      <c r="G217" s="118">
        <f t="shared" si="3"/>
        <v>2100</v>
      </c>
      <c r="H217" s="245" t="s">
        <v>448</v>
      </c>
      <c r="I217" s="260">
        <v>0</v>
      </c>
      <c r="J217" s="181">
        <v>44638</v>
      </c>
      <c r="K217" s="204">
        <v>44644</v>
      </c>
      <c r="L217" s="211">
        <v>44644</v>
      </c>
      <c r="M217" s="137"/>
      <c r="N217" s="268" t="s">
        <v>78</v>
      </c>
    </row>
    <row r="218" spans="1:14" s="123" customFormat="1">
      <c r="A218" s="119" t="s">
        <v>74</v>
      </c>
      <c r="B218" s="141">
        <v>264932</v>
      </c>
      <c r="C218" s="146" t="s">
        <v>450</v>
      </c>
      <c r="D218" s="246" t="s">
        <v>43</v>
      </c>
      <c r="E218" s="128">
        <v>1</v>
      </c>
      <c r="F218" s="252">
        <v>205.04</v>
      </c>
      <c r="G218" s="118">
        <f t="shared" si="3"/>
        <v>205.04</v>
      </c>
      <c r="H218" s="217" t="s">
        <v>87</v>
      </c>
      <c r="I218" s="260">
        <v>2</v>
      </c>
      <c r="J218" s="203">
        <v>44643</v>
      </c>
      <c r="K218" s="204">
        <v>44644</v>
      </c>
      <c r="L218" s="211">
        <v>44645</v>
      </c>
      <c r="M218" s="137"/>
      <c r="N218" s="268" t="s">
        <v>78</v>
      </c>
    </row>
    <row r="219" spans="1:14" s="123" customFormat="1">
      <c r="A219" s="119" t="s">
        <v>2637</v>
      </c>
      <c r="B219" s="141">
        <v>263002</v>
      </c>
      <c r="C219" s="146" t="s">
        <v>1466</v>
      </c>
      <c r="D219" s="246">
        <v>19</v>
      </c>
      <c r="E219" s="128">
        <v>757</v>
      </c>
      <c r="F219" s="252">
        <v>8.1999999999999993</v>
      </c>
      <c r="G219" s="118">
        <f t="shared" si="3"/>
        <v>6207.4</v>
      </c>
      <c r="H219" s="245" t="s">
        <v>2638</v>
      </c>
      <c r="I219" s="260">
        <v>1</v>
      </c>
      <c r="J219" s="203">
        <v>44641</v>
      </c>
      <c r="K219" s="204">
        <v>44645</v>
      </c>
      <c r="L219" s="211">
        <v>44645</v>
      </c>
      <c r="M219" s="137"/>
      <c r="N219" s="268" t="s">
        <v>78</v>
      </c>
    </row>
    <row r="220" spans="1:14" s="123" customFormat="1">
      <c r="A220" s="119" t="s">
        <v>137</v>
      </c>
      <c r="B220" s="141">
        <v>267575</v>
      </c>
      <c r="C220" s="146" t="s">
        <v>2641</v>
      </c>
      <c r="D220" s="246">
        <v>19</v>
      </c>
      <c r="E220" s="128">
        <v>106</v>
      </c>
      <c r="F220" s="252">
        <v>9.1999999999999993</v>
      </c>
      <c r="G220" s="118">
        <f t="shared" si="3"/>
        <v>975.19999999999993</v>
      </c>
      <c r="H220" s="245" t="s">
        <v>2638</v>
      </c>
      <c r="I220" s="260">
        <v>1</v>
      </c>
      <c r="J220" s="203">
        <v>44644</v>
      </c>
      <c r="K220" s="204">
        <v>44645</v>
      </c>
      <c r="L220" s="211">
        <v>44645</v>
      </c>
      <c r="M220" s="137"/>
      <c r="N220" s="268" t="s">
        <v>78</v>
      </c>
    </row>
    <row r="221" spans="1:14" s="123" customFormat="1">
      <c r="A221" s="119" t="s">
        <v>74</v>
      </c>
      <c r="B221" s="141">
        <v>268257</v>
      </c>
      <c r="C221" s="146" t="s">
        <v>437</v>
      </c>
      <c r="D221" s="246" t="s">
        <v>43</v>
      </c>
      <c r="E221" s="128">
        <v>11</v>
      </c>
      <c r="F221" s="252">
        <v>238.04</v>
      </c>
      <c r="G221" s="118">
        <f t="shared" si="3"/>
        <v>2618.44</v>
      </c>
      <c r="H221" s="245" t="s">
        <v>402</v>
      </c>
      <c r="I221" s="260">
        <v>0</v>
      </c>
      <c r="J221" s="203">
        <v>44636</v>
      </c>
      <c r="K221" s="204">
        <v>44648</v>
      </c>
      <c r="L221" s="211">
        <v>44648</v>
      </c>
      <c r="M221" s="137"/>
      <c r="N221" s="268" t="s">
        <v>78</v>
      </c>
    </row>
    <row r="222" spans="1:14" s="123" customFormat="1">
      <c r="A222" s="119" t="s">
        <v>445</v>
      </c>
      <c r="B222" s="141">
        <v>268802</v>
      </c>
      <c r="C222" s="146" t="s">
        <v>446</v>
      </c>
      <c r="D222" s="246" t="s">
        <v>43</v>
      </c>
      <c r="E222" s="128">
        <v>12</v>
      </c>
      <c r="F222" s="252">
        <v>120</v>
      </c>
      <c r="G222" s="118">
        <f t="shared" si="3"/>
        <v>1440</v>
      </c>
      <c r="H222" s="245" t="s">
        <v>448</v>
      </c>
      <c r="I222" s="260">
        <v>0</v>
      </c>
      <c r="J222" s="203">
        <v>44642</v>
      </c>
      <c r="K222" s="204">
        <v>44649</v>
      </c>
      <c r="L222" s="211">
        <v>44649</v>
      </c>
      <c r="M222" s="137"/>
      <c r="N222" s="268" t="s">
        <v>78</v>
      </c>
    </row>
    <row r="223" spans="1:14" s="123" customFormat="1">
      <c r="A223" s="119" t="s">
        <v>2637</v>
      </c>
      <c r="B223" s="141">
        <v>269316</v>
      </c>
      <c r="C223" s="119" t="s">
        <v>284</v>
      </c>
      <c r="D223" s="246">
        <v>19</v>
      </c>
      <c r="E223" s="128">
        <v>32</v>
      </c>
      <c r="F223" s="252">
        <v>6.93</v>
      </c>
      <c r="G223" s="118">
        <f t="shared" si="3"/>
        <v>221.76</v>
      </c>
      <c r="H223" s="245" t="s">
        <v>45</v>
      </c>
      <c r="I223" s="260">
        <v>1</v>
      </c>
      <c r="J223" s="203">
        <v>44643</v>
      </c>
      <c r="K223" s="204">
        <v>44649</v>
      </c>
      <c r="L223" s="211">
        <v>44649</v>
      </c>
      <c r="M223" s="137"/>
      <c r="N223" s="268" t="s">
        <v>78</v>
      </c>
    </row>
    <row r="224" spans="1:14" s="123" customFormat="1">
      <c r="A224" s="119" t="s">
        <v>445</v>
      </c>
      <c r="B224" s="141">
        <v>262825</v>
      </c>
      <c r="C224" s="146" t="s">
        <v>446</v>
      </c>
      <c r="D224" s="246" t="s">
        <v>43</v>
      </c>
      <c r="E224" s="128">
        <v>12</v>
      </c>
      <c r="F224" s="252">
        <v>120</v>
      </c>
      <c r="G224" s="118">
        <f t="shared" si="3"/>
        <v>1440</v>
      </c>
      <c r="H224" s="245" t="s">
        <v>448</v>
      </c>
      <c r="I224" s="260">
        <v>0</v>
      </c>
      <c r="J224" s="203">
        <v>44643</v>
      </c>
      <c r="K224" s="204">
        <v>44649</v>
      </c>
      <c r="L224" s="211">
        <v>44649</v>
      </c>
      <c r="M224" s="137"/>
      <c r="N224" s="268" t="s">
        <v>78</v>
      </c>
    </row>
    <row r="225" spans="1:14" s="123" customFormat="1">
      <c r="A225" s="119" t="s">
        <v>2637</v>
      </c>
      <c r="B225" s="141">
        <v>268726</v>
      </c>
      <c r="C225" s="146" t="s">
        <v>272</v>
      </c>
      <c r="D225" s="246">
        <v>19</v>
      </c>
      <c r="E225" s="128">
        <v>30</v>
      </c>
      <c r="F225" s="252">
        <v>6.93</v>
      </c>
      <c r="G225" s="118">
        <f t="shared" si="3"/>
        <v>207.89999999999998</v>
      </c>
      <c r="H225" s="245" t="s">
        <v>45</v>
      </c>
      <c r="I225" s="260">
        <v>1</v>
      </c>
      <c r="J225" s="203">
        <v>44643</v>
      </c>
      <c r="K225" s="204">
        <v>44650</v>
      </c>
      <c r="L225" s="211">
        <v>44649</v>
      </c>
      <c r="M225" s="137"/>
      <c r="N225" s="268" t="s">
        <v>78</v>
      </c>
    </row>
    <row r="226" spans="1:14" s="123" customFormat="1">
      <c r="A226" s="119" t="s">
        <v>2637</v>
      </c>
      <c r="B226" s="141">
        <v>269332</v>
      </c>
      <c r="C226" s="146" t="s">
        <v>555</v>
      </c>
      <c r="D226" s="246">
        <v>19</v>
      </c>
      <c r="E226" s="128">
        <v>40</v>
      </c>
      <c r="F226" s="252">
        <v>6.93</v>
      </c>
      <c r="G226" s="118">
        <f t="shared" si="3"/>
        <v>277.2</v>
      </c>
      <c r="H226" s="245" t="s">
        <v>45</v>
      </c>
      <c r="I226" s="260">
        <v>1</v>
      </c>
      <c r="J226" s="203">
        <v>44643</v>
      </c>
      <c r="K226" s="204">
        <v>44650</v>
      </c>
      <c r="L226" s="211">
        <v>44649</v>
      </c>
      <c r="M226" s="137"/>
      <c r="N226" s="268" t="s">
        <v>78</v>
      </c>
    </row>
    <row r="227" spans="1:14" s="123" customFormat="1">
      <c r="A227" s="119" t="s">
        <v>2637</v>
      </c>
      <c r="B227" s="141">
        <v>268900</v>
      </c>
      <c r="C227" s="146" t="s">
        <v>489</v>
      </c>
      <c r="D227" s="246">
        <v>25.4</v>
      </c>
      <c r="E227" s="128">
        <v>17</v>
      </c>
      <c r="F227" s="252">
        <v>5.3900000000000006</v>
      </c>
      <c r="G227" s="118">
        <f t="shared" si="3"/>
        <v>91.63000000000001</v>
      </c>
      <c r="H227" s="245" t="s">
        <v>44</v>
      </c>
      <c r="I227" s="260">
        <v>0</v>
      </c>
      <c r="J227" s="203">
        <v>44643</v>
      </c>
      <c r="K227" s="204">
        <v>44650</v>
      </c>
      <c r="L227" s="211">
        <v>44649</v>
      </c>
      <c r="M227" s="137"/>
      <c r="N227" s="268" t="s">
        <v>78</v>
      </c>
    </row>
    <row r="228" spans="1:14" s="123" customFormat="1">
      <c r="A228" s="119" t="s">
        <v>2637</v>
      </c>
      <c r="B228" s="141">
        <v>269310</v>
      </c>
      <c r="C228" s="146" t="s">
        <v>404</v>
      </c>
      <c r="D228" s="246">
        <v>28</v>
      </c>
      <c r="E228" s="128">
        <v>17</v>
      </c>
      <c r="F228" s="252">
        <v>8.91</v>
      </c>
      <c r="G228" s="118">
        <f t="shared" si="3"/>
        <v>151.47</v>
      </c>
      <c r="H228" s="245" t="s">
        <v>45</v>
      </c>
      <c r="I228" s="260">
        <v>2</v>
      </c>
      <c r="J228" s="203">
        <v>44643</v>
      </c>
      <c r="K228" s="204">
        <v>44650</v>
      </c>
      <c r="L228" s="211">
        <v>44649</v>
      </c>
      <c r="M228" s="137"/>
      <c r="N228" s="268" t="s">
        <v>78</v>
      </c>
    </row>
    <row r="229" spans="1:14" s="123" customFormat="1">
      <c r="A229" s="119" t="s">
        <v>2637</v>
      </c>
      <c r="B229" s="141">
        <v>266183</v>
      </c>
      <c r="C229" s="146" t="s">
        <v>1897</v>
      </c>
      <c r="D229" s="246">
        <v>19.03</v>
      </c>
      <c r="E229" s="128">
        <v>54</v>
      </c>
      <c r="F229" s="252">
        <v>6.93</v>
      </c>
      <c r="G229" s="118">
        <f t="shared" si="3"/>
        <v>374.21999999999997</v>
      </c>
      <c r="H229" s="245" t="s">
        <v>45</v>
      </c>
      <c r="I229" s="260">
        <v>1</v>
      </c>
      <c r="J229" s="203">
        <v>44643</v>
      </c>
      <c r="K229" s="204">
        <v>44650</v>
      </c>
      <c r="L229" s="211">
        <v>44649</v>
      </c>
      <c r="M229" s="137"/>
      <c r="N229" s="268" t="s">
        <v>78</v>
      </c>
    </row>
    <row r="230" spans="1:14" s="123" customFormat="1">
      <c r="A230" s="119" t="s">
        <v>2637</v>
      </c>
      <c r="B230" s="141">
        <v>268656</v>
      </c>
      <c r="C230" s="146" t="s">
        <v>520</v>
      </c>
      <c r="D230" s="246">
        <v>24</v>
      </c>
      <c r="E230" s="128">
        <v>20</v>
      </c>
      <c r="F230" s="252">
        <v>7.15</v>
      </c>
      <c r="G230" s="118">
        <f t="shared" si="3"/>
        <v>143</v>
      </c>
      <c r="H230" s="245" t="s">
        <v>45</v>
      </c>
      <c r="I230" s="260">
        <v>1</v>
      </c>
      <c r="J230" s="203">
        <v>44643</v>
      </c>
      <c r="K230" s="204">
        <v>44650</v>
      </c>
      <c r="L230" s="211">
        <v>44649</v>
      </c>
      <c r="M230" s="137"/>
      <c r="N230" s="268" t="s">
        <v>78</v>
      </c>
    </row>
    <row r="231" spans="1:14">
      <c r="A231" s="119" t="s">
        <v>2637</v>
      </c>
      <c r="B231" s="141">
        <v>266294</v>
      </c>
      <c r="C231" s="146" t="s">
        <v>2639</v>
      </c>
      <c r="D231" s="246" t="s">
        <v>43</v>
      </c>
      <c r="E231" s="128">
        <v>1148</v>
      </c>
      <c r="F231" s="252">
        <v>2.15</v>
      </c>
      <c r="G231" s="118">
        <f t="shared" si="3"/>
        <v>2468.1999999999998</v>
      </c>
      <c r="H231" s="245" t="s">
        <v>47</v>
      </c>
      <c r="I231" s="260">
        <v>0</v>
      </c>
      <c r="J231" s="203">
        <v>44643</v>
      </c>
      <c r="K231" s="204">
        <v>44650</v>
      </c>
      <c r="L231" s="211">
        <v>44645</v>
      </c>
      <c r="M231" s="137"/>
      <c r="N231" s="268" t="s">
        <v>78</v>
      </c>
    </row>
    <row r="232" spans="1:14">
      <c r="A232" s="119" t="s">
        <v>74</v>
      </c>
      <c r="B232" s="141">
        <v>268734</v>
      </c>
      <c r="C232" s="146" t="s">
        <v>1326</v>
      </c>
      <c r="D232" s="246" t="s">
        <v>43</v>
      </c>
      <c r="E232" s="128">
        <v>1</v>
      </c>
      <c r="F232" s="252">
        <v>351</v>
      </c>
      <c r="G232" s="118">
        <f t="shared" si="3"/>
        <v>351</v>
      </c>
      <c r="H232" s="245" t="s">
        <v>47</v>
      </c>
      <c r="I232" s="260">
        <v>0</v>
      </c>
      <c r="J232" s="203">
        <v>44644</v>
      </c>
      <c r="K232" s="204">
        <v>44650</v>
      </c>
      <c r="L232" s="211">
        <v>44650</v>
      </c>
      <c r="M232" s="137"/>
      <c r="N232" s="268" t="s">
        <v>78</v>
      </c>
    </row>
    <row r="233" spans="1:14">
      <c r="A233" s="119" t="s">
        <v>2637</v>
      </c>
      <c r="B233" s="126">
        <v>269322</v>
      </c>
      <c r="C233" s="119" t="s">
        <v>285</v>
      </c>
      <c r="D233" s="246">
        <v>19</v>
      </c>
      <c r="E233" s="128">
        <v>104</v>
      </c>
      <c r="F233" s="252">
        <v>5.6349999999999998</v>
      </c>
      <c r="G233" s="118">
        <f t="shared" si="3"/>
        <v>586.04</v>
      </c>
      <c r="H233" s="256" t="s">
        <v>45</v>
      </c>
      <c r="I233" s="260">
        <v>1</v>
      </c>
      <c r="J233" s="203">
        <v>44645</v>
      </c>
      <c r="K233" s="204">
        <v>44651</v>
      </c>
      <c r="L233" s="211">
        <v>44650</v>
      </c>
      <c r="M233" s="137"/>
      <c r="N233" s="268" t="s">
        <v>78</v>
      </c>
    </row>
    <row r="234" spans="1:14">
      <c r="A234" s="119" t="s">
        <v>2637</v>
      </c>
      <c r="B234" s="141">
        <v>269877</v>
      </c>
      <c r="C234" s="146" t="s">
        <v>337</v>
      </c>
      <c r="D234" s="246">
        <v>19</v>
      </c>
      <c r="E234" s="128">
        <v>10</v>
      </c>
      <c r="F234" s="252">
        <v>9.0200000000000014</v>
      </c>
      <c r="G234" s="118">
        <f t="shared" si="3"/>
        <v>90.200000000000017</v>
      </c>
      <c r="H234" s="245" t="s">
        <v>45</v>
      </c>
      <c r="I234" s="260">
        <v>1</v>
      </c>
      <c r="J234" s="203">
        <v>44645</v>
      </c>
      <c r="K234" s="204">
        <v>44652</v>
      </c>
      <c r="L234" s="211">
        <v>44651</v>
      </c>
      <c r="M234" s="137"/>
      <c r="N234" s="268" t="s">
        <v>78</v>
      </c>
    </row>
    <row r="235" spans="1:14">
      <c r="A235" s="119" t="s">
        <v>2637</v>
      </c>
      <c r="B235" s="141">
        <v>269319</v>
      </c>
      <c r="C235" s="146" t="s">
        <v>321</v>
      </c>
      <c r="D235" s="246">
        <v>19</v>
      </c>
      <c r="E235" s="128">
        <v>18</v>
      </c>
      <c r="F235" s="252">
        <v>6.93</v>
      </c>
      <c r="G235" s="118">
        <f t="shared" si="3"/>
        <v>124.74</v>
      </c>
      <c r="H235" s="245" t="s">
        <v>45</v>
      </c>
      <c r="I235" s="260">
        <v>1</v>
      </c>
      <c r="J235" s="203">
        <v>44648</v>
      </c>
      <c r="K235" s="204">
        <v>44652</v>
      </c>
      <c r="L235" s="211">
        <v>44652</v>
      </c>
      <c r="M235" s="137"/>
      <c r="N235" s="268" t="s">
        <v>78</v>
      </c>
    </row>
    <row r="236" spans="1:14" ht="14.25" customHeight="1">
      <c r="A236" s="119" t="s">
        <v>2637</v>
      </c>
      <c r="B236" s="141">
        <v>270215</v>
      </c>
      <c r="C236" s="146" t="s">
        <v>1774</v>
      </c>
      <c r="D236" s="246">
        <v>19</v>
      </c>
      <c r="E236" s="128">
        <v>10</v>
      </c>
      <c r="F236" s="252">
        <v>9.0200000000000014</v>
      </c>
      <c r="G236" s="118">
        <f t="shared" si="3"/>
        <v>90.200000000000017</v>
      </c>
      <c r="H236" s="245" t="s">
        <v>45</v>
      </c>
      <c r="I236" s="260">
        <v>1</v>
      </c>
      <c r="J236" s="203">
        <v>44648</v>
      </c>
      <c r="K236" s="204">
        <v>44652</v>
      </c>
      <c r="L236" s="211">
        <v>44652</v>
      </c>
      <c r="M236" s="137"/>
      <c r="N236" s="268" t="s">
        <v>78</v>
      </c>
    </row>
    <row r="237" spans="1:14">
      <c r="A237" s="119" t="s">
        <v>2637</v>
      </c>
      <c r="B237" s="141">
        <v>269340</v>
      </c>
      <c r="C237" s="146" t="s">
        <v>159</v>
      </c>
      <c r="D237" s="246">
        <v>19</v>
      </c>
      <c r="E237" s="128">
        <v>12</v>
      </c>
      <c r="F237" s="252">
        <v>6.93</v>
      </c>
      <c r="G237" s="118">
        <f t="shared" si="3"/>
        <v>83.16</v>
      </c>
      <c r="H237" s="245" t="s">
        <v>45</v>
      </c>
      <c r="I237" s="260">
        <v>1</v>
      </c>
      <c r="J237" s="203">
        <v>44648</v>
      </c>
      <c r="K237" s="204">
        <v>44652</v>
      </c>
      <c r="L237" s="211">
        <v>44652</v>
      </c>
      <c r="M237" s="137"/>
      <c r="N237" s="268" t="s">
        <v>78</v>
      </c>
    </row>
    <row r="238" spans="1:14">
      <c r="A238" s="119" t="s">
        <v>2637</v>
      </c>
      <c r="B238" s="141">
        <v>270199</v>
      </c>
      <c r="C238" s="146" t="s">
        <v>1779</v>
      </c>
      <c r="D238" s="246">
        <v>19.05</v>
      </c>
      <c r="E238" s="128">
        <v>30</v>
      </c>
      <c r="F238" s="252">
        <v>6.93</v>
      </c>
      <c r="G238" s="118">
        <f t="shared" si="3"/>
        <v>207.89999999999998</v>
      </c>
      <c r="H238" s="245" t="s">
        <v>45</v>
      </c>
      <c r="I238" s="260">
        <v>1</v>
      </c>
      <c r="J238" s="203">
        <v>44648</v>
      </c>
      <c r="K238" s="204">
        <v>44652</v>
      </c>
      <c r="L238" s="211">
        <v>44652</v>
      </c>
      <c r="M238" s="137"/>
      <c r="N238" s="268" t="s">
        <v>78</v>
      </c>
    </row>
    <row r="239" spans="1:14" s="123" customFormat="1">
      <c r="A239" s="235" t="s">
        <v>2602</v>
      </c>
      <c r="B239" s="245">
        <v>262135</v>
      </c>
      <c r="C239" s="146" t="s">
        <v>2117</v>
      </c>
      <c r="D239" s="246" t="s">
        <v>43</v>
      </c>
      <c r="E239" s="236">
        <v>117</v>
      </c>
      <c r="F239" s="252">
        <v>8.09</v>
      </c>
      <c r="G239" s="237">
        <f t="shared" si="3"/>
        <v>946.53</v>
      </c>
      <c r="H239" s="245" t="s">
        <v>2603</v>
      </c>
      <c r="I239" s="260">
        <v>0</v>
      </c>
      <c r="J239" s="203">
        <v>44637</v>
      </c>
      <c r="K239" s="204">
        <v>44656</v>
      </c>
      <c r="L239" s="211">
        <v>44649</v>
      </c>
      <c r="M239" s="238"/>
      <c r="N239" s="268" t="s">
        <v>78</v>
      </c>
    </row>
    <row r="240" spans="1:14">
      <c r="A240" s="119" t="s">
        <v>2602</v>
      </c>
      <c r="B240" s="141">
        <v>263075</v>
      </c>
      <c r="C240" s="146" t="s">
        <v>1194</v>
      </c>
      <c r="D240" s="246" t="s">
        <v>43</v>
      </c>
      <c r="E240" s="128">
        <v>65</v>
      </c>
      <c r="F240" s="252">
        <v>10.46</v>
      </c>
      <c r="G240" s="118">
        <f t="shared" si="3"/>
        <v>679.90000000000009</v>
      </c>
      <c r="H240" s="245" t="s">
        <v>2603</v>
      </c>
      <c r="I240" s="261">
        <v>0</v>
      </c>
      <c r="J240" s="214">
        <v>44637</v>
      </c>
      <c r="K240" s="215">
        <v>44656</v>
      </c>
      <c r="L240" s="211">
        <v>44649</v>
      </c>
      <c r="M240" s="137"/>
      <c r="N240" s="268" t="s">
        <v>78</v>
      </c>
    </row>
    <row r="241" spans="1:14">
      <c r="A241" s="142" t="s">
        <v>2602</v>
      </c>
      <c r="B241" s="231">
        <v>263091</v>
      </c>
      <c r="C241" s="212" t="s">
        <v>1196</v>
      </c>
      <c r="D241" s="248" t="s">
        <v>43</v>
      </c>
      <c r="E241" s="233">
        <v>62</v>
      </c>
      <c r="F241" s="253">
        <v>10.46</v>
      </c>
      <c r="G241" s="213">
        <f t="shared" si="3"/>
        <v>648.5200000000001</v>
      </c>
      <c r="H241" s="257" t="s">
        <v>2603</v>
      </c>
      <c r="I241" s="260">
        <v>0</v>
      </c>
      <c r="J241" s="181">
        <v>44637</v>
      </c>
      <c r="K241" s="216">
        <v>44656</v>
      </c>
      <c r="L241" s="264">
        <v>44649</v>
      </c>
      <c r="M241" s="137"/>
      <c r="N241" s="268" t="s">
        <v>78</v>
      </c>
    </row>
    <row r="242" spans="1:14">
      <c r="A242" s="144" t="s">
        <v>2602</v>
      </c>
      <c r="B242" s="126">
        <v>263083</v>
      </c>
      <c r="C242" s="144" t="s">
        <v>1195</v>
      </c>
      <c r="D242" s="246" t="s">
        <v>43</v>
      </c>
      <c r="E242" s="226">
        <v>68</v>
      </c>
      <c r="F242" s="252">
        <v>10.46</v>
      </c>
      <c r="G242" s="118">
        <f t="shared" si="3"/>
        <v>711.28000000000009</v>
      </c>
      <c r="H242" s="258" t="s">
        <v>2603</v>
      </c>
      <c r="I242" s="260">
        <v>0</v>
      </c>
      <c r="J242" s="181">
        <v>44637</v>
      </c>
      <c r="K242" s="216">
        <v>44656</v>
      </c>
      <c r="L242" s="264">
        <v>44649</v>
      </c>
      <c r="M242" s="137"/>
      <c r="N242" s="268" t="s">
        <v>78</v>
      </c>
    </row>
    <row r="243" spans="1:14">
      <c r="A243" s="119" t="s">
        <v>2637</v>
      </c>
      <c r="B243" s="141">
        <v>268618</v>
      </c>
      <c r="C243" s="146" t="s">
        <v>1745</v>
      </c>
      <c r="D243" s="246">
        <v>19</v>
      </c>
      <c r="E243" s="128">
        <v>30</v>
      </c>
      <c r="F243" s="252">
        <v>6.93</v>
      </c>
      <c r="G243" s="118">
        <f t="shared" si="3"/>
        <v>207.89999999999998</v>
      </c>
      <c r="H243" s="245" t="s">
        <v>45</v>
      </c>
      <c r="I243" s="260">
        <v>1</v>
      </c>
      <c r="J243" s="181">
        <v>44649</v>
      </c>
      <c r="K243" s="204">
        <v>44656</v>
      </c>
      <c r="L243" s="211">
        <v>44656</v>
      </c>
      <c r="M243" s="137"/>
      <c r="N243" s="268" t="s">
        <v>78</v>
      </c>
    </row>
    <row r="244" spans="1:14">
      <c r="A244" s="119" t="s">
        <v>2637</v>
      </c>
      <c r="B244" s="141">
        <v>270094</v>
      </c>
      <c r="C244" s="146" t="s">
        <v>496</v>
      </c>
      <c r="D244" s="246">
        <v>24</v>
      </c>
      <c r="E244" s="128">
        <v>54</v>
      </c>
      <c r="F244" s="252">
        <v>8.91</v>
      </c>
      <c r="G244" s="118">
        <f t="shared" si="3"/>
        <v>481.14</v>
      </c>
      <c r="H244" s="245" t="s">
        <v>45</v>
      </c>
      <c r="I244" s="260">
        <v>2</v>
      </c>
      <c r="J244" s="181">
        <v>44649</v>
      </c>
      <c r="K244" s="204">
        <v>44656</v>
      </c>
      <c r="L244" s="211">
        <v>44656</v>
      </c>
      <c r="M244" s="137"/>
      <c r="N244" s="268" t="s">
        <v>78</v>
      </c>
    </row>
    <row r="245" spans="1:14">
      <c r="A245" s="119" t="s">
        <v>2637</v>
      </c>
      <c r="B245" s="141">
        <v>270064</v>
      </c>
      <c r="C245" s="146" t="s">
        <v>525</v>
      </c>
      <c r="D245" s="246">
        <v>19.079999999999998</v>
      </c>
      <c r="E245" s="128">
        <v>112</v>
      </c>
      <c r="F245" s="252">
        <v>5.6349999999999998</v>
      </c>
      <c r="G245" s="118">
        <f t="shared" si="3"/>
        <v>631.12</v>
      </c>
      <c r="H245" s="245" t="s">
        <v>45</v>
      </c>
      <c r="I245" s="260">
        <v>1</v>
      </c>
      <c r="J245" s="181">
        <v>44649</v>
      </c>
      <c r="K245" s="204">
        <v>44656</v>
      </c>
      <c r="L245" s="211">
        <v>44656</v>
      </c>
      <c r="M245" s="137"/>
      <c r="N245" s="268" t="s">
        <v>78</v>
      </c>
    </row>
    <row r="246" spans="1:14">
      <c r="A246" s="119" t="s">
        <v>2637</v>
      </c>
      <c r="B246" s="141">
        <v>270097</v>
      </c>
      <c r="C246" s="146" t="s">
        <v>2642</v>
      </c>
      <c r="D246" s="246">
        <v>19</v>
      </c>
      <c r="E246" s="128">
        <v>100</v>
      </c>
      <c r="F246" s="252">
        <v>5.6349999999999998</v>
      </c>
      <c r="G246" s="118">
        <f t="shared" si="3"/>
        <v>563.5</v>
      </c>
      <c r="H246" s="245" t="s">
        <v>45</v>
      </c>
      <c r="I246" s="260">
        <v>1</v>
      </c>
      <c r="J246" s="181">
        <v>44649</v>
      </c>
      <c r="K246" s="204">
        <v>44656</v>
      </c>
      <c r="L246" s="211">
        <v>44656</v>
      </c>
      <c r="M246" s="137"/>
      <c r="N246" s="268" t="s">
        <v>78</v>
      </c>
    </row>
    <row r="247" spans="1:14">
      <c r="A247" s="119" t="s">
        <v>74</v>
      </c>
      <c r="B247" s="141">
        <v>267627</v>
      </c>
      <c r="C247" s="146" t="s">
        <v>462</v>
      </c>
      <c r="D247" s="246" t="s">
        <v>43</v>
      </c>
      <c r="E247" s="128">
        <v>3</v>
      </c>
      <c r="F247" s="252">
        <v>516.74</v>
      </c>
      <c r="G247" s="118">
        <f t="shared" si="3"/>
        <v>1550.22</v>
      </c>
      <c r="H247" s="245" t="s">
        <v>47</v>
      </c>
      <c r="I247" s="260">
        <v>0</v>
      </c>
      <c r="J247" s="203">
        <v>44644</v>
      </c>
      <c r="K247" s="204">
        <v>44657</v>
      </c>
      <c r="L247" s="211">
        <v>44657</v>
      </c>
      <c r="M247" s="137"/>
      <c r="N247" s="268" t="s">
        <v>78</v>
      </c>
    </row>
    <row r="248" spans="1:14">
      <c r="A248" s="119" t="s">
        <v>74</v>
      </c>
      <c r="B248" s="141">
        <v>267124</v>
      </c>
      <c r="C248" s="146" t="s">
        <v>2640</v>
      </c>
      <c r="D248" s="246" t="s">
        <v>43</v>
      </c>
      <c r="E248" s="128">
        <v>3</v>
      </c>
      <c r="F248" s="252">
        <v>238.04</v>
      </c>
      <c r="G248" s="118">
        <f t="shared" si="3"/>
        <v>714.12</v>
      </c>
      <c r="H248" s="245" t="s">
        <v>402</v>
      </c>
      <c r="I248" s="260">
        <v>0</v>
      </c>
      <c r="J248" s="203">
        <v>44644</v>
      </c>
      <c r="K248" s="204">
        <v>44657</v>
      </c>
      <c r="L248" s="211">
        <v>44648</v>
      </c>
      <c r="M248" s="137"/>
      <c r="N248" s="268" t="s">
        <v>78</v>
      </c>
    </row>
    <row r="249" spans="1:14">
      <c r="A249" s="119" t="s">
        <v>2637</v>
      </c>
      <c r="B249" s="141">
        <v>268678</v>
      </c>
      <c r="C249" s="146" t="s">
        <v>1543</v>
      </c>
      <c r="D249" s="246">
        <v>23</v>
      </c>
      <c r="E249" s="128">
        <v>10</v>
      </c>
      <c r="F249" s="252">
        <v>9.5150000000000006</v>
      </c>
      <c r="G249" s="118">
        <f t="shared" si="3"/>
        <v>95.15</v>
      </c>
      <c r="H249" s="245" t="s">
        <v>192</v>
      </c>
      <c r="I249" s="260">
        <v>0</v>
      </c>
      <c r="J249" s="203">
        <v>44652</v>
      </c>
      <c r="K249" s="204">
        <v>44657</v>
      </c>
      <c r="L249" s="211">
        <v>44658</v>
      </c>
      <c r="M249" s="137"/>
      <c r="N249" s="268" t="s">
        <v>78</v>
      </c>
    </row>
    <row r="250" spans="1:14">
      <c r="A250" s="119" t="s">
        <v>445</v>
      </c>
      <c r="B250" s="141">
        <v>268802</v>
      </c>
      <c r="C250" s="146" t="s">
        <v>446</v>
      </c>
      <c r="D250" s="246" t="s">
        <v>43</v>
      </c>
      <c r="E250" s="128">
        <v>19</v>
      </c>
      <c r="F250" s="252">
        <v>120</v>
      </c>
      <c r="G250" s="118">
        <f t="shared" si="3"/>
        <v>2280</v>
      </c>
      <c r="H250" s="245" t="s">
        <v>448</v>
      </c>
      <c r="I250" s="260">
        <v>0</v>
      </c>
      <c r="J250" s="203">
        <v>44652</v>
      </c>
      <c r="K250" s="204">
        <v>44658</v>
      </c>
      <c r="L250" s="211">
        <v>44658</v>
      </c>
      <c r="M250" s="137"/>
      <c r="N250" s="268" t="s">
        <v>78</v>
      </c>
    </row>
    <row r="251" spans="1:14">
      <c r="A251" s="119" t="s">
        <v>445</v>
      </c>
      <c r="B251" s="141">
        <v>262832</v>
      </c>
      <c r="C251" s="146" t="s">
        <v>447</v>
      </c>
      <c r="D251" s="246" t="s">
        <v>43</v>
      </c>
      <c r="E251" s="128">
        <v>18</v>
      </c>
      <c r="F251" s="252">
        <v>100</v>
      </c>
      <c r="G251" s="118">
        <f t="shared" si="3"/>
        <v>1800</v>
      </c>
      <c r="H251" s="245" t="s">
        <v>448</v>
      </c>
      <c r="I251" s="260">
        <v>0</v>
      </c>
      <c r="J251" s="203">
        <v>44655</v>
      </c>
      <c r="K251" s="204">
        <v>44658</v>
      </c>
      <c r="L251" s="211">
        <v>44659</v>
      </c>
      <c r="M251" s="137"/>
      <c r="N251" s="268" t="s">
        <v>78</v>
      </c>
    </row>
    <row r="252" spans="1:14">
      <c r="A252" s="119" t="s">
        <v>2637</v>
      </c>
      <c r="B252" s="141">
        <v>268511</v>
      </c>
      <c r="C252" s="146" t="s">
        <v>2646</v>
      </c>
      <c r="D252" s="246">
        <v>30</v>
      </c>
      <c r="E252" s="128">
        <v>56</v>
      </c>
      <c r="F252" s="252">
        <v>5.3900000000000006</v>
      </c>
      <c r="G252" s="118">
        <f t="shared" si="3"/>
        <v>301.84000000000003</v>
      </c>
      <c r="H252" s="245" t="s">
        <v>44</v>
      </c>
      <c r="I252" s="260">
        <v>0</v>
      </c>
      <c r="J252" s="203">
        <v>44652</v>
      </c>
      <c r="K252" s="204">
        <v>44659</v>
      </c>
      <c r="L252" s="211">
        <v>44658</v>
      </c>
      <c r="M252" s="137"/>
      <c r="N252" s="268" t="s">
        <v>78</v>
      </c>
    </row>
    <row r="253" spans="1:14">
      <c r="A253" s="119" t="s">
        <v>2637</v>
      </c>
      <c r="B253" s="141">
        <v>270074</v>
      </c>
      <c r="C253" s="146" t="s">
        <v>190</v>
      </c>
      <c r="D253" s="246">
        <v>28</v>
      </c>
      <c r="E253" s="128">
        <v>32</v>
      </c>
      <c r="F253" s="252">
        <v>7.15</v>
      </c>
      <c r="G253" s="118">
        <f t="shared" si="3"/>
        <v>228.8</v>
      </c>
      <c r="H253" s="245" t="s">
        <v>45</v>
      </c>
      <c r="I253" s="260">
        <v>1</v>
      </c>
      <c r="J253" s="203">
        <v>44652</v>
      </c>
      <c r="K253" s="204">
        <v>44659</v>
      </c>
      <c r="L253" s="211">
        <v>44658</v>
      </c>
      <c r="M253" s="137"/>
      <c r="N253" s="268" t="s">
        <v>78</v>
      </c>
    </row>
    <row r="254" spans="1:14">
      <c r="A254" s="119" t="s">
        <v>2637</v>
      </c>
      <c r="B254" s="141">
        <v>268267</v>
      </c>
      <c r="C254" s="146" t="s">
        <v>2606</v>
      </c>
      <c r="D254" s="246">
        <v>25</v>
      </c>
      <c r="E254" s="128">
        <v>53</v>
      </c>
      <c r="F254" s="252">
        <v>5.3900000000000006</v>
      </c>
      <c r="G254" s="118">
        <f t="shared" si="3"/>
        <v>285.67</v>
      </c>
      <c r="H254" s="245" t="s">
        <v>44</v>
      </c>
      <c r="I254" s="260">
        <v>0</v>
      </c>
      <c r="J254" s="203">
        <v>44656</v>
      </c>
      <c r="K254" s="204">
        <v>44662</v>
      </c>
      <c r="L254" s="211">
        <v>44659</v>
      </c>
      <c r="M254" s="137"/>
      <c r="N254" s="268" t="s">
        <v>78</v>
      </c>
    </row>
    <row r="255" spans="1:14">
      <c r="A255" s="119" t="s">
        <v>445</v>
      </c>
      <c r="B255" s="141">
        <v>262832</v>
      </c>
      <c r="C255" s="146" t="s">
        <v>447</v>
      </c>
      <c r="D255" s="246" t="s">
        <v>43</v>
      </c>
      <c r="E255" s="128">
        <v>8</v>
      </c>
      <c r="F255" s="252">
        <v>100</v>
      </c>
      <c r="G255" s="118">
        <f t="shared" si="3"/>
        <v>800</v>
      </c>
      <c r="H255" s="245" t="s">
        <v>448</v>
      </c>
      <c r="I255" s="260">
        <v>0</v>
      </c>
      <c r="J255" s="203">
        <v>44656</v>
      </c>
      <c r="K255" s="204">
        <v>44663</v>
      </c>
      <c r="L255" s="211">
        <v>44659</v>
      </c>
      <c r="M255" s="137"/>
      <c r="N255" s="268" t="s">
        <v>78</v>
      </c>
    </row>
    <row r="256" spans="1:14">
      <c r="A256" s="119" t="s">
        <v>74</v>
      </c>
      <c r="B256" s="141">
        <v>267600</v>
      </c>
      <c r="C256" s="146" t="s">
        <v>312</v>
      </c>
      <c r="D256" s="246" t="s">
        <v>43</v>
      </c>
      <c r="E256" s="128">
        <v>1</v>
      </c>
      <c r="F256" s="252">
        <v>238.04</v>
      </c>
      <c r="G256" s="118">
        <f t="shared" si="3"/>
        <v>238.04</v>
      </c>
      <c r="H256" s="245" t="s">
        <v>402</v>
      </c>
      <c r="I256" s="260">
        <v>0</v>
      </c>
      <c r="J256" s="203">
        <v>44656</v>
      </c>
      <c r="K256" s="204">
        <v>44665</v>
      </c>
      <c r="L256" s="211">
        <v>44665</v>
      </c>
      <c r="M256" s="137"/>
      <c r="N256" s="268" t="s">
        <v>78</v>
      </c>
    </row>
    <row r="257" spans="1:14">
      <c r="A257" s="119" t="s">
        <v>2637</v>
      </c>
      <c r="B257" s="141">
        <v>271995</v>
      </c>
      <c r="C257" s="146" t="s">
        <v>180</v>
      </c>
      <c r="D257" s="246">
        <v>19.05</v>
      </c>
      <c r="E257" s="128">
        <v>20</v>
      </c>
      <c r="F257" s="252">
        <v>6.93</v>
      </c>
      <c r="G257" s="118">
        <f t="shared" si="3"/>
        <v>138.6</v>
      </c>
      <c r="H257" s="245" t="s">
        <v>45</v>
      </c>
      <c r="I257" s="260">
        <v>1</v>
      </c>
      <c r="J257" s="203">
        <v>44656</v>
      </c>
      <c r="K257" s="204">
        <v>44665</v>
      </c>
      <c r="L257" s="211">
        <v>44659</v>
      </c>
      <c r="M257" s="137"/>
      <c r="N257" s="268" t="s">
        <v>78</v>
      </c>
    </row>
    <row r="258" spans="1:14">
      <c r="A258" s="119" t="s">
        <v>2637</v>
      </c>
      <c r="B258" s="141">
        <v>272007</v>
      </c>
      <c r="C258" s="146" t="s">
        <v>1771</v>
      </c>
      <c r="D258" s="246">
        <v>15.875</v>
      </c>
      <c r="E258" s="128">
        <v>60</v>
      </c>
      <c r="F258" s="252">
        <v>5.8850000000000007</v>
      </c>
      <c r="G258" s="118">
        <f t="shared" si="3"/>
        <v>353.1</v>
      </c>
      <c r="H258" s="245" t="s">
        <v>45</v>
      </c>
      <c r="I258" s="260">
        <v>1</v>
      </c>
      <c r="J258" s="203">
        <v>44656</v>
      </c>
      <c r="K258" s="204">
        <v>44665</v>
      </c>
      <c r="L258" s="211">
        <v>44672</v>
      </c>
      <c r="M258" s="137"/>
      <c r="N258" s="268" t="s">
        <v>78</v>
      </c>
    </row>
    <row r="259" spans="1:14">
      <c r="A259" s="119" t="s">
        <v>36</v>
      </c>
      <c r="B259" s="141">
        <v>270864</v>
      </c>
      <c r="C259" s="146" t="s">
        <v>2647</v>
      </c>
      <c r="D259" s="246" t="s">
        <v>43</v>
      </c>
      <c r="E259" s="128">
        <v>743</v>
      </c>
      <c r="F259" s="252">
        <v>1.3</v>
      </c>
      <c r="G259" s="118">
        <f t="shared" ref="G259:G322" si="4">F259*E259</f>
        <v>965.9</v>
      </c>
      <c r="H259" s="245" t="s">
        <v>47</v>
      </c>
      <c r="I259" s="260">
        <v>0</v>
      </c>
      <c r="J259" s="203">
        <v>44659</v>
      </c>
      <c r="K259" s="204">
        <v>44665</v>
      </c>
      <c r="L259" s="211">
        <v>44665</v>
      </c>
      <c r="M259" s="137"/>
      <c r="N259" s="268" t="s">
        <v>78</v>
      </c>
    </row>
    <row r="260" spans="1:14">
      <c r="A260" s="119" t="s">
        <v>137</v>
      </c>
      <c r="B260" s="141">
        <v>266584</v>
      </c>
      <c r="C260" s="146" t="s">
        <v>2648</v>
      </c>
      <c r="D260" s="246" t="s">
        <v>43</v>
      </c>
      <c r="E260" s="128">
        <v>589</v>
      </c>
      <c r="F260" s="252">
        <v>2</v>
      </c>
      <c r="G260" s="118">
        <f t="shared" si="4"/>
        <v>1178</v>
      </c>
      <c r="H260" s="245" t="s">
        <v>47</v>
      </c>
      <c r="I260" s="260">
        <v>0</v>
      </c>
      <c r="J260" s="203">
        <v>44659</v>
      </c>
      <c r="K260" s="204">
        <v>44665</v>
      </c>
      <c r="L260" s="211">
        <v>44663</v>
      </c>
      <c r="M260" s="137"/>
      <c r="N260" s="268" t="s">
        <v>78</v>
      </c>
    </row>
    <row r="261" spans="1:14">
      <c r="A261" s="119" t="s">
        <v>137</v>
      </c>
      <c r="B261" s="141">
        <v>270042</v>
      </c>
      <c r="C261" s="146" t="s">
        <v>2649</v>
      </c>
      <c r="D261" s="246" t="s">
        <v>43</v>
      </c>
      <c r="E261" s="128">
        <v>1357</v>
      </c>
      <c r="F261" s="252">
        <v>2.2999999999999998</v>
      </c>
      <c r="G261" s="118">
        <f t="shared" si="4"/>
        <v>3121.1</v>
      </c>
      <c r="H261" s="245" t="s">
        <v>47</v>
      </c>
      <c r="I261" s="260">
        <v>0</v>
      </c>
      <c r="J261" s="203">
        <v>44659</v>
      </c>
      <c r="K261" s="204">
        <v>44665</v>
      </c>
      <c r="L261" s="211">
        <v>44669</v>
      </c>
      <c r="M261" s="137" t="s">
        <v>2653</v>
      </c>
      <c r="N261" s="268" t="s">
        <v>78</v>
      </c>
    </row>
    <row r="262" spans="1:14">
      <c r="A262" s="208" t="s">
        <v>74</v>
      </c>
      <c r="B262" s="230">
        <v>269481</v>
      </c>
      <c r="C262" s="146" t="s">
        <v>505</v>
      </c>
      <c r="D262" s="246" t="s">
        <v>43</v>
      </c>
      <c r="E262" s="232">
        <v>6</v>
      </c>
      <c r="F262" s="252">
        <v>238.04</v>
      </c>
      <c r="G262" s="118">
        <f t="shared" si="4"/>
        <v>1428.24</v>
      </c>
      <c r="H262" s="234" t="s">
        <v>402</v>
      </c>
      <c r="I262" s="260">
        <v>0</v>
      </c>
      <c r="J262" s="203">
        <v>44648</v>
      </c>
      <c r="K262" s="204">
        <v>44669</v>
      </c>
      <c r="L262" s="211">
        <v>44655</v>
      </c>
      <c r="M262" s="137"/>
      <c r="N262" s="268" t="s">
        <v>78</v>
      </c>
    </row>
    <row r="263" spans="1:14">
      <c r="A263" s="119" t="s">
        <v>46</v>
      </c>
      <c r="B263" s="141">
        <v>270807</v>
      </c>
      <c r="C263" s="146" t="s">
        <v>2650</v>
      </c>
      <c r="D263" s="246" t="s">
        <v>43</v>
      </c>
      <c r="E263" s="128">
        <v>1</v>
      </c>
      <c r="F263" s="252">
        <v>590</v>
      </c>
      <c r="G263" s="118">
        <f t="shared" si="4"/>
        <v>590</v>
      </c>
      <c r="H263" s="245" t="s">
        <v>2651</v>
      </c>
      <c r="I263" s="260">
        <v>0</v>
      </c>
      <c r="J263" s="203">
        <v>44659</v>
      </c>
      <c r="K263" s="204">
        <v>44669</v>
      </c>
      <c r="L263" s="211">
        <v>44672</v>
      </c>
      <c r="M263" s="137"/>
      <c r="N263" s="268" t="s">
        <v>78</v>
      </c>
    </row>
    <row r="264" spans="1:14">
      <c r="A264" s="119" t="s">
        <v>46</v>
      </c>
      <c r="B264" s="141">
        <v>271459</v>
      </c>
      <c r="C264" s="146" t="s">
        <v>503</v>
      </c>
      <c r="D264" s="246" t="s">
        <v>43</v>
      </c>
      <c r="E264" s="128">
        <v>1</v>
      </c>
      <c r="F264" s="252">
        <v>380</v>
      </c>
      <c r="G264" s="118">
        <f t="shared" si="4"/>
        <v>380</v>
      </c>
      <c r="H264" s="245" t="s">
        <v>2651</v>
      </c>
      <c r="I264" s="260">
        <v>0</v>
      </c>
      <c r="J264" s="203">
        <v>44659</v>
      </c>
      <c r="K264" s="204">
        <v>44669</v>
      </c>
      <c r="L264" s="211">
        <v>44671</v>
      </c>
      <c r="M264" s="137"/>
      <c r="N264" s="268" t="s">
        <v>78</v>
      </c>
    </row>
    <row r="265" spans="1:14">
      <c r="A265" s="119" t="s">
        <v>2602</v>
      </c>
      <c r="B265" s="141">
        <v>263115</v>
      </c>
      <c r="C265" s="146" t="s">
        <v>2101</v>
      </c>
      <c r="D265" s="246" t="s">
        <v>43</v>
      </c>
      <c r="E265" s="128">
        <v>49</v>
      </c>
      <c r="F265" s="252">
        <v>8.09</v>
      </c>
      <c r="G265" s="118">
        <f t="shared" si="4"/>
        <v>396.40999999999997</v>
      </c>
      <c r="H265" s="245" t="s">
        <v>2603</v>
      </c>
      <c r="I265" s="260">
        <v>0</v>
      </c>
      <c r="J265" s="203">
        <v>44652</v>
      </c>
      <c r="K265" s="204">
        <v>44670</v>
      </c>
      <c r="L265" s="211">
        <v>44664</v>
      </c>
      <c r="M265" s="137"/>
      <c r="N265" s="268" t="s">
        <v>78</v>
      </c>
    </row>
    <row r="266" spans="1:14">
      <c r="A266" s="119" t="s">
        <v>2602</v>
      </c>
      <c r="B266" s="141">
        <v>263099</v>
      </c>
      <c r="C266" s="146" t="s">
        <v>2099</v>
      </c>
      <c r="D266" s="246" t="s">
        <v>43</v>
      </c>
      <c r="E266" s="128">
        <v>66</v>
      </c>
      <c r="F266" s="252">
        <v>15.1</v>
      </c>
      <c r="G266" s="118">
        <f t="shared" si="4"/>
        <v>996.6</v>
      </c>
      <c r="H266" s="245" t="s">
        <v>2603</v>
      </c>
      <c r="I266" s="260">
        <v>0</v>
      </c>
      <c r="J266" s="203">
        <v>44652</v>
      </c>
      <c r="K266" s="204">
        <v>44670</v>
      </c>
      <c r="L266" s="211">
        <v>44664</v>
      </c>
      <c r="M266" s="137"/>
      <c r="N266" s="268" t="s">
        <v>78</v>
      </c>
    </row>
    <row r="267" spans="1:14">
      <c r="A267" s="119" t="s">
        <v>2602</v>
      </c>
      <c r="B267" s="141">
        <v>263107</v>
      </c>
      <c r="C267" s="146" t="s">
        <v>2100</v>
      </c>
      <c r="D267" s="246" t="s">
        <v>43</v>
      </c>
      <c r="E267" s="128">
        <v>64</v>
      </c>
      <c r="F267" s="252">
        <v>8.09</v>
      </c>
      <c r="G267" s="118">
        <f t="shared" si="4"/>
        <v>517.76</v>
      </c>
      <c r="H267" s="245" t="s">
        <v>2603</v>
      </c>
      <c r="I267" s="260">
        <v>0</v>
      </c>
      <c r="J267" s="203">
        <v>44652</v>
      </c>
      <c r="K267" s="204">
        <v>44670</v>
      </c>
      <c r="L267" s="211">
        <v>44664</v>
      </c>
      <c r="M267" s="137"/>
      <c r="N267" s="268" t="s">
        <v>78</v>
      </c>
    </row>
    <row r="268" spans="1:14">
      <c r="A268" s="119" t="s">
        <v>36</v>
      </c>
      <c r="B268" s="141">
        <v>272143</v>
      </c>
      <c r="C268" s="146" t="s">
        <v>431</v>
      </c>
      <c r="D268" s="246">
        <v>15.875</v>
      </c>
      <c r="E268" s="128">
        <v>150</v>
      </c>
      <c r="F268" s="252">
        <v>5.6349999999999998</v>
      </c>
      <c r="G268" s="118">
        <f t="shared" si="4"/>
        <v>845.25</v>
      </c>
      <c r="H268" s="245" t="s">
        <v>45</v>
      </c>
      <c r="I268" s="260">
        <v>1</v>
      </c>
      <c r="J268" s="203">
        <v>44662</v>
      </c>
      <c r="K268" s="204">
        <v>44670</v>
      </c>
      <c r="L268" s="211">
        <v>44671</v>
      </c>
      <c r="M268" s="137"/>
      <c r="N268" s="268" t="s">
        <v>78</v>
      </c>
    </row>
    <row r="269" spans="1:14">
      <c r="A269" s="119" t="s">
        <v>36</v>
      </c>
      <c r="B269" s="141">
        <v>269215</v>
      </c>
      <c r="C269" s="146" t="s">
        <v>2620</v>
      </c>
      <c r="D269" s="246">
        <v>19.05</v>
      </c>
      <c r="E269" s="128">
        <v>54</v>
      </c>
      <c r="F269" s="252">
        <v>6.93</v>
      </c>
      <c r="G269" s="118">
        <f t="shared" si="4"/>
        <v>374.21999999999997</v>
      </c>
      <c r="H269" s="245" t="s">
        <v>45</v>
      </c>
      <c r="I269" s="260">
        <v>1</v>
      </c>
      <c r="J269" s="203">
        <v>44662</v>
      </c>
      <c r="K269" s="204">
        <v>44670</v>
      </c>
      <c r="L269" s="211">
        <v>44665</v>
      </c>
      <c r="M269" s="137"/>
      <c r="N269" s="268" t="s">
        <v>78</v>
      </c>
    </row>
    <row r="270" spans="1:14">
      <c r="A270" s="119" t="s">
        <v>2637</v>
      </c>
      <c r="B270" s="141">
        <v>272010</v>
      </c>
      <c r="C270" s="146" t="s">
        <v>381</v>
      </c>
      <c r="D270" s="246">
        <v>19</v>
      </c>
      <c r="E270" s="128">
        <v>90</v>
      </c>
      <c r="F270" s="252">
        <v>5.8850000000000007</v>
      </c>
      <c r="G270" s="118">
        <f t="shared" si="4"/>
        <v>529.65000000000009</v>
      </c>
      <c r="H270" s="245" t="s">
        <v>45</v>
      </c>
      <c r="I270" s="260">
        <v>1</v>
      </c>
      <c r="J270" s="203">
        <v>44662</v>
      </c>
      <c r="K270" s="204">
        <v>44670</v>
      </c>
      <c r="L270" s="211">
        <v>44672</v>
      </c>
      <c r="M270" s="137"/>
      <c r="N270" s="268" t="s">
        <v>78</v>
      </c>
    </row>
    <row r="271" spans="1:14">
      <c r="A271" s="119" t="s">
        <v>36</v>
      </c>
      <c r="B271" s="141">
        <v>273015</v>
      </c>
      <c r="C271" s="146" t="s">
        <v>95</v>
      </c>
      <c r="D271" s="246">
        <v>30</v>
      </c>
      <c r="E271" s="128">
        <v>30</v>
      </c>
      <c r="F271" s="252">
        <v>5.3900000000000006</v>
      </c>
      <c r="G271" s="118">
        <f t="shared" si="4"/>
        <v>161.70000000000002</v>
      </c>
      <c r="H271" s="245" t="s">
        <v>44</v>
      </c>
      <c r="I271" s="260">
        <v>0</v>
      </c>
      <c r="J271" s="203">
        <v>44664</v>
      </c>
      <c r="K271" s="204">
        <v>44671</v>
      </c>
      <c r="L271" s="211">
        <v>44671</v>
      </c>
      <c r="M271" s="137"/>
      <c r="N271" s="268" t="s">
        <v>78</v>
      </c>
    </row>
    <row r="272" spans="1:14">
      <c r="A272" s="119" t="s">
        <v>36</v>
      </c>
      <c r="B272" s="141">
        <v>272013</v>
      </c>
      <c r="C272" s="146" t="s">
        <v>582</v>
      </c>
      <c r="D272" s="246">
        <v>20</v>
      </c>
      <c r="E272" s="128">
        <v>20</v>
      </c>
      <c r="F272" s="252">
        <v>6.93</v>
      </c>
      <c r="G272" s="118">
        <f t="shared" si="4"/>
        <v>138.6</v>
      </c>
      <c r="H272" s="245" t="s">
        <v>45</v>
      </c>
      <c r="I272" s="260">
        <v>1</v>
      </c>
      <c r="J272" s="203">
        <v>44664</v>
      </c>
      <c r="K272" s="204">
        <v>44671</v>
      </c>
      <c r="L272" s="211">
        <v>44671</v>
      </c>
      <c r="M272" s="137"/>
      <c r="N272" s="268" t="s">
        <v>78</v>
      </c>
    </row>
    <row r="273" spans="1:14">
      <c r="A273" s="119" t="s">
        <v>445</v>
      </c>
      <c r="B273" s="141">
        <v>262832</v>
      </c>
      <c r="C273" s="146" t="s">
        <v>447</v>
      </c>
      <c r="D273" s="246" t="s">
        <v>43</v>
      </c>
      <c r="E273" s="128">
        <v>6</v>
      </c>
      <c r="F273" s="252">
        <v>100</v>
      </c>
      <c r="G273" s="118">
        <f t="shared" si="4"/>
        <v>600</v>
      </c>
      <c r="H273" s="245" t="s">
        <v>448</v>
      </c>
      <c r="I273" s="260">
        <v>0</v>
      </c>
      <c r="J273" s="203">
        <v>44665</v>
      </c>
      <c r="K273" s="204">
        <v>44671</v>
      </c>
      <c r="L273" s="211">
        <v>44670</v>
      </c>
      <c r="M273" s="137"/>
      <c r="N273" s="268" t="s">
        <v>78</v>
      </c>
    </row>
    <row r="274" spans="1:14" ht="14.25" customHeight="1">
      <c r="A274" s="119" t="s">
        <v>46</v>
      </c>
      <c r="B274" s="141">
        <v>270736</v>
      </c>
      <c r="C274" s="146" t="s">
        <v>2652</v>
      </c>
      <c r="D274" s="246" t="s">
        <v>43</v>
      </c>
      <c r="E274" s="128">
        <v>1</v>
      </c>
      <c r="F274" s="252">
        <v>4219.47</v>
      </c>
      <c r="G274" s="118">
        <f t="shared" si="4"/>
        <v>4219.47</v>
      </c>
      <c r="H274" s="245" t="s">
        <v>47</v>
      </c>
      <c r="I274" s="260">
        <v>0</v>
      </c>
      <c r="J274" s="203">
        <v>44665</v>
      </c>
      <c r="K274" s="204">
        <v>44672</v>
      </c>
      <c r="L274" s="211">
        <v>44672</v>
      </c>
      <c r="M274" s="137"/>
      <c r="N274" s="268" t="s">
        <v>78</v>
      </c>
    </row>
    <row r="275" spans="1:14">
      <c r="A275" s="119" t="s">
        <v>36</v>
      </c>
      <c r="B275" s="141">
        <v>272637</v>
      </c>
      <c r="C275" s="146" t="s">
        <v>496</v>
      </c>
      <c r="D275" s="246">
        <v>24</v>
      </c>
      <c r="E275" s="128">
        <v>54</v>
      </c>
      <c r="F275" s="252">
        <v>8.91</v>
      </c>
      <c r="G275" s="118">
        <f t="shared" si="4"/>
        <v>481.14</v>
      </c>
      <c r="H275" s="245" t="s">
        <v>45</v>
      </c>
      <c r="I275" s="260">
        <v>2</v>
      </c>
      <c r="J275" s="203">
        <v>44669</v>
      </c>
      <c r="K275" s="204">
        <v>44676</v>
      </c>
      <c r="L275" s="211">
        <v>44671</v>
      </c>
      <c r="M275" s="137"/>
      <c r="N275" s="268" t="s">
        <v>78</v>
      </c>
    </row>
    <row r="276" spans="1:14">
      <c r="A276" s="119" t="s">
        <v>36</v>
      </c>
      <c r="B276" s="141">
        <v>273617</v>
      </c>
      <c r="C276" s="146" t="s">
        <v>906</v>
      </c>
      <c r="D276" s="246">
        <v>20</v>
      </c>
      <c r="E276" s="128">
        <v>55</v>
      </c>
      <c r="F276" s="252">
        <v>6.93</v>
      </c>
      <c r="G276" s="118">
        <f t="shared" si="4"/>
        <v>381.15</v>
      </c>
      <c r="H276" s="245" t="s">
        <v>45</v>
      </c>
      <c r="I276" s="260">
        <v>1</v>
      </c>
      <c r="J276" s="203">
        <v>44669</v>
      </c>
      <c r="K276" s="204">
        <v>44676</v>
      </c>
      <c r="L276" s="211">
        <v>44671</v>
      </c>
      <c r="M276" s="137"/>
      <c r="N276" s="268" t="s">
        <v>78</v>
      </c>
    </row>
    <row r="277" spans="1:14">
      <c r="A277" s="119" t="s">
        <v>74</v>
      </c>
      <c r="B277" s="141">
        <v>269594</v>
      </c>
      <c r="C277" s="146" t="s">
        <v>312</v>
      </c>
      <c r="D277" s="246" t="s">
        <v>43</v>
      </c>
      <c r="E277" s="128">
        <v>2</v>
      </c>
      <c r="F277" s="252">
        <v>238.04</v>
      </c>
      <c r="G277" s="118">
        <f t="shared" si="4"/>
        <v>476.08</v>
      </c>
      <c r="H277" s="245" t="s">
        <v>402</v>
      </c>
      <c r="I277" s="260">
        <v>0</v>
      </c>
      <c r="J277" s="203">
        <v>44669</v>
      </c>
      <c r="K277" s="204">
        <v>44676</v>
      </c>
      <c r="L277" s="211">
        <v>44676</v>
      </c>
      <c r="M277" s="137"/>
      <c r="N277" s="268" t="s">
        <v>78</v>
      </c>
    </row>
    <row r="278" spans="1:14">
      <c r="A278" s="119" t="s">
        <v>2637</v>
      </c>
      <c r="B278" s="141">
        <v>269235</v>
      </c>
      <c r="C278" s="146" t="s">
        <v>523</v>
      </c>
      <c r="D278" s="246">
        <v>28</v>
      </c>
      <c r="E278" s="128">
        <v>54</v>
      </c>
      <c r="F278" s="252">
        <v>7.15</v>
      </c>
      <c r="G278" s="118">
        <f t="shared" si="4"/>
        <v>386.1</v>
      </c>
      <c r="H278" s="245" t="s">
        <v>45</v>
      </c>
      <c r="I278" s="260">
        <v>1</v>
      </c>
      <c r="J278" s="203">
        <v>44669</v>
      </c>
      <c r="K278" s="204">
        <v>44676</v>
      </c>
      <c r="L278" s="211">
        <v>44679</v>
      </c>
      <c r="M278" s="137"/>
      <c r="N278" s="268" t="s">
        <v>78</v>
      </c>
    </row>
    <row r="279" spans="1:14">
      <c r="A279" s="119" t="s">
        <v>2637</v>
      </c>
      <c r="B279" s="141">
        <v>272873</v>
      </c>
      <c r="C279" s="146" t="s">
        <v>2654</v>
      </c>
      <c r="D279" s="246">
        <v>28</v>
      </c>
      <c r="E279" s="128">
        <v>12</v>
      </c>
      <c r="F279" s="252">
        <v>7.15</v>
      </c>
      <c r="G279" s="118">
        <f t="shared" si="4"/>
        <v>85.800000000000011</v>
      </c>
      <c r="H279" s="245" t="s">
        <v>45</v>
      </c>
      <c r="I279" s="260">
        <v>1</v>
      </c>
      <c r="J279" s="203">
        <v>44669</v>
      </c>
      <c r="K279" s="204">
        <v>44676</v>
      </c>
      <c r="L279" s="211">
        <v>44679</v>
      </c>
      <c r="M279" s="137"/>
      <c r="N279" s="268" t="s">
        <v>78</v>
      </c>
    </row>
    <row r="280" spans="1:14">
      <c r="A280" s="119" t="s">
        <v>2637</v>
      </c>
      <c r="B280" s="141">
        <v>271998</v>
      </c>
      <c r="C280" s="146" t="s">
        <v>299</v>
      </c>
      <c r="D280" s="246">
        <v>24</v>
      </c>
      <c r="E280" s="128">
        <v>60</v>
      </c>
      <c r="F280" s="252">
        <v>5.8850000000000007</v>
      </c>
      <c r="G280" s="118">
        <f t="shared" si="4"/>
        <v>353.1</v>
      </c>
      <c r="H280" s="245" t="s">
        <v>45</v>
      </c>
      <c r="I280" s="260">
        <v>1</v>
      </c>
      <c r="J280" s="203">
        <v>44669</v>
      </c>
      <c r="K280" s="204">
        <v>44676</v>
      </c>
      <c r="L280" s="211">
        <v>44679</v>
      </c>
      <c r="M280" s="137"/>
      <c r="N280" s="268" t="s">
        <v>78</v>
      </c>
    </row>
    <row r="281" spans="1:14">
      <c r="A281" s="119" t="s">
        <v>445</v>
      </c>
      <c r="B281" s="141">
        <v>268802</v>
      </c>
      <c r="C281" s="146" t="s">
        <v>446</v>
      </c>
      <c r="D281" s="246" t="s">
        <v>43</v>
      </c>
      <c r="E281" s="128">
        <v>10</v>
      </c>
      <c r="F281" s="252">
        <v>120</v>
      </c>
      <c r="G281" s="118">
        <f t="shared" si="4"/>
        <v>1200</v>
      </c>
      <c r="H281" s="245" t="s">
        <v>448</v>
      </c>
      <c r="I281" s="260">
        <v>0</v>
      </c>
      <c r="J281" s="203">
        <v>44670</v>
      </c>
      <c r="K281" s="204">
        <v>44677</v>
      </c>
      <c r="L281" s="211">
        <v>44677</v>
      </c>
      <c r="M281" s="137"/>
      <c r="N281" s="268" t="s">
        <v>78</v>
      </c>
    </row>
    <row r="282" spans="1:14">
      <c r="A282" s="119" t="s">
        <v>445</v>
      </c>
      <c r="B282" s="141">
        <v>268802</v>
      </c>
      <c r="C282" s="146" t="s">
        <v>446</v>
      </c>
      <c r="D282" s="246" t="s">
        <v>43</v>
      </c>
      <c r="E282" s="128">
        <v>20</v>
      </c>
      <c r="F282" s="252">
        <v>120</v>
      </c>
      <c r="G282" s="118">
        <f t="shared" si="4"/>
        <v>2400</v>
      </c>
      <c r="H282" s="245" t="s">
        <v>448</v>
      </c>
      <c r="I282" s="260">
        <v>0</v>
      </c>
      <c r="J282" s="203">
        <v>44671</v>
      </c>
      <c r="K282" s="204">
        <v>44679</v>
      </c>
      <c r="L282" s="211">
        <v>44676</v>
      </c>
      <c r="M282" s="137"/>
      <c r="N282" s="268" t="s">
        <v>78</v>
      </c>
    </row>
    <row r="283" spans="1:14">
      <c r="A283" s="119" t="s">
        <v>74</v>
      </c>
      <c r="B283" s="141">
        <v>271314</v>
      </c>
      <c r="C283" s="146" t="s">
        <v>2655</v>
      </c>
      <c r="D283" s="246" t="s">
        <v>43</v>
      </c>
      <c r="E283" s="128">
        <v>3</v>
      </c>
      <c r="F283" s="252">
        <v>789</v>
      </c>
      <c r="G283" s="118">
        <f t="shared" si="4"/>
        <v>2367</v>
      </c>
      <c r="H283" s="245" t="s">
        <v>47</v>
      </c>
      <c r="I283" s="260">
        <v>0</v>
      </c>
      <c r="J283" s="203">
        <v>44676</v>
      </c>
      <c r="K283" s="204">
        <v>44680</v>
      </c>
      <c r="L283" s="211">
        <v>44683</v>
      </c>
      <c r="M283" s="137"/>
      <c r="N283" s="268" t="s">
        <v>78</v>
      </c>
    </row>
    <row r="284" spans="1:14">
      <c r="A284" s="119" t="s">
        <v>74</v>
      </c>
      <c r="B284" s="218" t="s">
        <v>2658</v>
      </c>
      <c r="C284" s="146" t="s">
        <v>140</v>
      </c>
      <c r="D284" s="246" t="s">
        <v>43</v>
      </c>
      <c r="E284" s="128">
        <v>1</v>
      </c>
      <c r="F284" s="252">
        <v>117.71</v>
      </c>
      <c r="G284" s="118">
        <f t="shared" si="4"/>
        <v>117.71</v>
      </c>
      <c r="H284" s="217" t="s">
        <v>87</v>
      </c>
      <c r="I284" s="260">
        <v>0</v>
      </c>
      <c r="J284" s="203">
        <v>44679</v>
      </c>
      <c r="K284" s="204">
        <v>44680</v>
      </c>
      <c r="L284" s="211">
        <v>44679</v>
      </c>
      <c r="M284" s="137"/>
      <c r="N284" s="268" t="s">
        <v>78</v>
      </c>
    </row>
    <row r="285" spans="1:14">
      <c r="A285" s="119" t="s">
        <v>2643</v>
      </c>
      <c r="B285" s="141"/>
      <c r="C285" s="146" t="s">
        <v>1190</v>
      </c>
      <c r="D285" s="246" t="s">
        <v>43</v>
      </c>
      <c r="E285" s="128">
        <v>29</v>
      </c>
      <c r="F285" s="252">
        <v>6.5</v>
      </c>
      <c r="G285" s="118">
        <f t="shared" si="4"/>
        <v>188.5</v>
      </c>
      <c r="H285" s="245" t="s">
        <v>2644</v>
      </c>
      <c r="I285" s="260">
        <v>0</v>
      </c>
      <c r="J285" s="203">
        <v>44651</v>
      </c>
      <c r="K285" s="204">
        <v>44683</v>
      </c>
      <c r="L285" s="211">
        <v>44715</v>
      </c>
      <c r="M285" s="137"/>
      <c r="N285" s="268" t="s">
        <v>78</v>
      </c>
    </row>
    <row r="286" spans="1:14">
      <c r="A286" s="119" t="s">
        <v>2643</v>
      </c>
      <c r="B286" s="141"/>
      <c r="C286" s="146" t="s">
        <v>1201</v>
      </c>
      <c r="D286" s="246" t="s">
        <v>43</v>
      </c>
      <c r="E286" s="128">
        <v>13</v>
      </c>
      <c r="F286" s="252">
        <v>6.5</v>
      </c>
      <c r="G286" s="118">
        <f t="shared" si="4"/>
        <v>84.5</v>
      </c>
      <c r="H286" s="245" t="s">
        <v>2644</v>
      </c>
      <c r="I286" s="260">
        <v>0</v>
      </c>
      <c r="J286" s="203">
        <v>44651</v>
      </c>
      <c r="K286" s="204">
        <v>44683</v>
      </c>
      <c r="L286" s="211">
        <v>44715</v>
      </c>
      <c r="M286" s="137"/>
      <c r="N286" s="268" t="s">
        <v>78</v>
      </c>
    </row>
    <row r="287" spans="1:14">
      <c r="A287" s="119" t="s">
        <v>2643</v>
      </c>
      <c r="B287" s="141"/>
      <c r="C287" s="146" t="s">
        <v>1197</v>
      </c>
      <c r="D287" s="246" t="s">
        <v>43</v>
      </c>
      <c r="E287" s="128">
        <v>32</v>
      </c>
      <c r="F287" s="252">
        <v>6.5</v>
      </c>
      <c r="G287" s="118">
        <f t="shared" si="4"/>
        <v>208</v>
      </c>
      <c r="H287" s="245" t="s">
        <v>2645</v>
      </c>
      <c r="I287" s="260">
        <v>0</v>
      </c>
      <c r="J287" s="203">
        <v>44651</v>
      </c>
      <c r="K287" s="204">
        <v>44683</v>
      </c>
      <c r="L287" s="211"/>
      <c r="M287" s="137"/>
      <c r="N287" s="268" t="s">
        <v>78</v>
      </c>
    </row>
    <row r="288" spans="1:14">
      <c r="A288" s="119" t="s">
        <v>2643</v>
      </c>
      <c r="B288" s="141"/>
      <c r="C288" s="146" t="s">
        <v>1198</v>
      </c>
      <c r="D288" s="246" t="s">
        <v>43</v>
      </c>
      <c r="E288" s="128">
        <v>17</v>
      </c>
      <c r="F288" s="252">
        <v>6.5</v>
      </c>
      <c r="G288" s="118">
        <f t="shared" si="4"/>
        <v>110.5</v>
      </c>
      <c r="H288" s="245" t="s">
        <v>2645</v>
      </c>
      <c r="I288" s="260">
        <v>0</v>
      </c>
      <c r="J288" s="203">
        <v>44651</v>
      </c>
      <c r="K288" s="204">
        <v>44683</v>
      </c>
      <c r="L288" s="211"/>
      <c r="M288" s="137"/>
      <c r="N288" s="268" t="s">
        <v>78</v>
      </c>
    </row>
    <row r="289" spans="1:14">
      <c r="A289" s="119" t="s">
        <v>445</v>
      </c>
      <c r="B289" s="141">
        <v>272332</v>
      </c>
      <c r="C289" s="146" t="s">
        <v>447</v>
      </c>
      <c r="D289" s="246" t="s">
        <v>43</v>
      </c>
      <c r="E289" s="128">
        <v>20</v>
      </c>
      <c r="F289" s="252">
        <v>100</v>
      </c>
      <c r="G289" s="118">
        <f t="shared" si="4"/>
        <v>2000</v>
      </c>
      <c r="H289" s="245" t="s">
        <v>448</v>
      </c>
      <c r="I289" s="260">
        <v>0</v>
      </c>
      <c r="J289" s="203">
        <v>44676</v>
      </c>
      <c r="K289" s="204">
        <v>44683</v>
      </c>
      <c r="L289" s="211">
        <v>44685</v>
      </c>
      <c r="M289" s="137"/>
      <c r="N289" s="268" t="s">
        <v>78</v>
      </c>
    </row>
    <row r="290" spans="1:14">
      <c r="A290" s="119" t="s">
        <v>36</v>
      </c>
      <c r="B290" s="141">
        <v>274033</v>
      </c>
      <c r="C290" s="146" t="s">
        <v>579</v>
      </c>
      <c r="D290" s="246">
        <v>24</v>
      </c>
      <c r="E290" s="128">
        <v>20</v>
      </c>
      <c r="F290" s="252">
        <v>7.15</v>
      </c>
      <c r="G290" s="118">
        <f t="shared" si="4"/>
        <v>143</v>
      </c>
      <c r="H290" s="245" t="s">
        <v>45</v>
      </c>
      <c r="I290" s="260">
        <v>1</v>
      </c>
      <c r="J290" s="203">
        <v>44677</v>
      </c>
      <c r="K290" s="204">
        <v>44684</v>
      </c>
      <c r="L290" s="211">
        <v>44684</v>
      </c>
      <c r="M290" s="137"/>
      <c r="N290" s="268" t="s">
        <v>78</v>
      </c>
    </row>
    <row r="291" spans="1:14">
      <c r="A291" s="119" t="s">
        <v>445</v>
      </c>
      <c r="B291" s="141">
        <v>272332</v>
      </c>
      <c r="C291" s="146" t="s">
        <v>447</v>
      </c>
      <c r="D291" s="246" t="s">
        <v>43</v>
      </c>
      <c r="E291" s="128">
        <v>15</v>
      </c>
      <c r="F291" s="252">
        <v>100</v>
      </c>
      <c r="G291" s="118">
        <f t="shared" si="4"/>
        <v>1500</v>
      </c>
      <c r="H291" s="245" t="s">
        <v>448</v>
      </c>
      <c r="I291" s="260">
        <v>0</v>
      </c>
      <c r="J291" s="203">
        <v>44677</v>
      </c>
      <c r="K291" s="204">
        <v>44684</v>
      </c>
      <c r="L291" s="211">
        <v>44686</v>
      </c>
      <c r="M291" s="137" t="s">
        <v>2661</v>
      </c>
      <c r="N291" s="268" t="s">
        <v>78</v>
      </c>
    </row>
    <row r="292" spans="1:14">
      <c r="A292" s="119" t="s">
        <v>36</v>
      </c>
      <c r="B292" s="141">
        <v>274041</v>
      </c>
      <c r="C292" s="146" t="s">
        <v>80</v>
      </c>
      <c r="D292" s="246">
        <v>19</v>
      </c>
      <c r="E292" s="128">
        <v>50</v>
      </c>
      <c r="F292" s="252">
        <v>6.93</v>
      </c>
      <c r="G292" s="118">
        <f t="shared" si="4"/>
        <v>346.5</v>
      </c>
      <c r="H292" s="245" t="s">
        <v>45</v>
      </c>
      <c r="I292" s="260">
        <v>1</v>
      </c>
      <c r="J292" s="203">
        <v>44678</v>
      </c>
      <c r="K292" s="204">
        <v>44685</v>
      </c>
      <c r="L292" s="211">
        <v>44684</v>
      </c>
      <c r="M292" s="137"/>
      <c r="N292" s="268" t="s">
        <v>78</v>
      </c>
    </row>
    <row r="293" spans="1:14">
      <c r="A293" s="119" t="s">
        <v>74</v>
      </c>
      <c r="B293" s="141">
        <v>270636</v>
      </c>
      <c r="C293" s="146" t="s">
        <v>1327</v>
      </c>
      <c r="D293" s="246" t="s">
        <v>43</v>
      </c>
      <c r="E293" s="128">
        <v>1</v>
      </c>
      <c r="F293" s="252">
        <v>480</v>
      </c>
      <c r="G293" s="118">
        <f t="shared" si="4"/>
        <v>480</v>
      </c>
      <c r="H293" s="245" t="s">
        <v>47</v>
      </c>
      <c r="I293" s="260">
        <v>0</v>
      </c>
      <c r="J293" s="203">
        <v>44683</v>
      </c>
      <c r="K293" s="204">
        <v>44685</v>
      </c>
      <c r="L293" s="211">
        <v>44685</v>
      </c>
      <c r="M293" s="137"/>
      <c r="N293" s="268" t="s">
        <v>78</v>
      </c>
    </row>
    <row r="294" spans="1:14">
      <c r="A294" s="119" t="s">
        <v>74</v>
      </c>
      <c r="B294" s="141">
        <v>273552</v>
      </c>
      <c r="C294" s="146" t="s">
        <v>2659</v>
      </c>
      <c r="D294" s="246" t="s">
        <v>43</v>
      </c>
      <c r="E294" s="128">
        <v>2</v>
      </c>
      <c r="F294" s="252">
        <v>374.47</v>
      </c>
      <c r="G294" s="118">
        <f t="shared" si="4"/>
        <v>748.94</v>
      </c>
      <c r="H294" s="245" t="s">
        <v>47</v>
      </c>
      <c r="I294" s="260">
        <v>0</v>
      </c>
      <c r="J294" s="203">
        <v>44684</v>
      </c>
      <c r="K294" s="204">
        <v>44686</v>
      </c>
      <c r="L294" s="211">
        <v>44687</v>
      </c>
      <c r="M294" s="137"/>
      <c r="N294" s="268" t="s">
        <v>78</v>
      </c>
    </row>
    <row r="295" spans="1:14">
      <c r="A295" s="119" t="s">
        <v>74</v>
      </c>
      <c r="B295" s="141">
        <v>273555</v>
      </c>
      <c r="C295" s="146" t="s">
        <v>2660</v>
      </c>
      <c r="D295" s="246" t="s">
        <v>43</v>
      </c>
      <c r="E295" s="128">
        <v>2</v>
      </c>
      <c r="F295" s="252">
        <v>135.57</v>
      </c>
      <c r="G295" s="118">
        <f t="shared" si="4"/>
        <v>271.14</v>
      </c>
      <c r="H295" s="245" t="s">
        <v>47</v>
      </c>
      <c r="I295" s="260">
        <v>0</v>
      </c>
      <c r="J295" s="203">
        <v>44684</v>
      </c>
      <c r="K295" s="204">
        <v>44686</v>
      </c>
      <c r="L295" s="211">
        <v>44687</v>
      </c>
      <c r="M295" s="137"/>
      <c r="N295" s="268" t="s">
        <v>78</v>
      </c>
    </row>
    <row r="296" spans="1:14">
      <c r="A296" s="119" t="s">
        <v>74</v>
      </c>
      <c r="B296" s="141">
        <v>269598</v>
      </c>
      <c r="C296" s="146" t="s">
        <v>140</v>
      </c>
      <c r="D296" s="246" t="s">
        <v>43</v>
      </c>
      <c r="E296" s="128">
        <v>2</v>
      </c>
      <c r="F296" s="252">
        <v>117.71</v>
      </c>
      <c r="G296" s="118">
        <f t="shared" si="4"/>
        <v>235.42</v>
      </c>
      <c r="H296" s="217" t="s">
        <v>87</v>
      </c>
      <c r="I296" s="260">
        <v>2</v>
      </c>
      <c r="J296" s="203">
        <v>44685</v>
      </c>
      <c r="K296" s="204">
        <v>44686</v>
      </c>
      <c r="L296" s="211">
        <v>44686</v>
      </c>
      <c r="M296" s="137"/>
      <c r="N296" s="268" t="s">
        <v>78</v>
      </c>
    </row>
    <row r="297" spans="1:14">
      <c r="A297" s="119" t="s">
        <v>74</v>
      </c>
      <c r="B297" s="219">
        <v>273521</v>
      </c>
      <c r="C297" s="144" t="s">
        <v>365</v>
      </c>
      <c r="D297" s="246" t="s">
        <v>43</v>
      </c>
      <c r="E297" s="128">
        <v>1</v>
      </c>
      <c r="F297" s="252">
        <v>220.59</v>
      </c>
      <c r="G297" s="118">
        <f t="shared" si="4"/>
        <v>220.59</v>
      </c>
      <c r="H297" s="114" t="s">
        <v>87</v>
      </c>
      <c r="I297" s="260">
        <v>2</v>
      </c>
      <c r="J297" s="203">
        <v>44685</v>
      </c>
      <c r="K297" s="204">
        <v>44686</v>
      </c>
      <c r="L297" s="211">
        <v>44686</v>
      </c>
      <c r="M297" s="137"/>
      <c r="N297" s="268" t="s">
        <v>78</v>
      </c>
    </row>
    <row r="298" spans="1:14">
      <c r="A298" s="119" t="s">
        <v>74</v>
      </c>
      <c r="B298" s="141">
        <v>271331</v>
      </c>
      <c r="C298" s="146" t="s">
        <v>436</v>
      </c>
      <c r="D298" s="246" t="s">
        <v>43</v>
      </c>
      <c r="E298" s="128">
        <v>1</v>
      </c>
      <c r="F298" s="252">
        <v>366.98</v>
      </c>
      <c r="G298" s="118">
        <f t="shared" si="4"/>
        <v>366.98</v>
      </c>
      <c r="H298" s="245" t="s">
        <v>47</v>
      </c>
      <c r="I298" s="260">
        <v>0</v>
      </c>
      <c r="J298" s="203">
        <v>44676</v>
      </c>
      <c r="K298" s="204">
        <v>44687</v>
      </c>
      <c r="L298" s="211">
        <v>44687</v>
      </c>
      <c r="M298" s="137"/>
      <c r="N298" s="268" t="s">
        <v>78</v>
      </c>
    </row>
    <row r="299" spans="1:14">
      <c r="A299" s="119" t="s">
        <v>143</v>
      </c>
      <c r="B299" s="141">
        <v>266559</v>
      </c>
      <c r="C299" s="146" t="s">
        <v>144</v>
      </c>
      <c r="D299" s="246" t="s">
        <v>43</v>
      </c>
      <c r="E299" s="128">
        <v>99</v>
      </c>
      <c r="F299" s="252">
        <v>1.35</v>
      </c>
      <c r="G299" s="118">
        <f t="shared" si="4"/>
        <v>133.65</v>
      </c>
      <c r="H299" s="245" t="s">
        <v>2590</v>
      </c>
      <c r="I299" s="260">
        <v>0</v>
      </c>
      <c r="J299" s="203">
        <v>44677</v>
      </c>
      <c r="K299" s="204">
        <v>44687</v>
      </c>
      <c r="L299" s="211">
        <v>44687</v>
      </c>
      <c r="M299" s="137"/>
      <c r="N299" s="268" t="s">
        <v>78</v>
      </c>
    </row>
    <row r="300" spans="1:14">
      <c r="A300" s="119" t="s">
        <v>143</v>
      </c>
      <c r="B300" s="141">
        <v>266556</v>
      </c>
      <c r="C300" s="146" t="s">
        <v>2600</v>
      </c>
      <c r="D300" s="246" t="s">
        <v>43</v>
      </c>
      <c r="E300" s="128">
        <v>33</v>
      </c>
      <c r="F300" s="252">
        <v>1.35</v>
      </c>
      <c r="G300" s="118">
        <f t="shared" si="4"/>
        <v>44.550000000000004</v>
      </c>
      <c r="H300" s="245" t="s">
        <v>2590</v>
      </c>
      <c r="I300" s="260">
        <v>0</v>
      </c>
      <c r="J300" s="203">
        <v>44677</v>
      </c>
      <c r="K300" s="204">
        <v>44687</v>
      </c>
      <c r="L300" s="211">
        <v>44687</v>
      </c>
      <c r="M300" s="137"/>
      <c r="N300" s="268" t="s">
        <v>78</v>
      </c>
    </row>
    <row r="301" spans="1:14">
      <c r="A301" s="119" t="s">
        <v>74</v>
      </c>
      <c r="B301" s="141">
        <v>273458</v>
      </c>
      <c r="C301" s="146" t="s">
        <v>1305</v>
      </c>
      <c r="D301" s="246" t="s">
        <v>43</v>
      </c>
      <c r="E301" s="128">
        <v>1</v>
      </c>
      <c r="F301" s="252">
        <v>458</v>
      </c>
      <c r="G301" s="118">
        <f t="shared" si="4"/>
        <v>458</v>
      </c>
      <c r="H301" s="245" t="s">
        <v>47</v>
      </c>
      <c r="I301" s="260">
        <v>0</v>
      </c>
      <c r="J301" s="203">
        <v>44680</v>
      </c>
      <c r="K301" s="204">
        <v>44687</v>
      </c>
      <c r="L301" s="211">
        <v>44691</v>
      </c>
      <c r="M301" s="137"/>
      <c r="N301" s="268" t="s">
        <v>78</v>
      </c>
    </row>
    <row r="302" spans="1:14">
      <c r="A302" s="119" t="s">
        <v>74</v>
      </c>
      <c r="B302" s="141">
        <v>272043</v>
      </c>
      <c r="C302" s="146" t="s">
        <v>1296</v>
      </c>
      <c r="D302" s="246" t="s">
        <v>43</v>
      </c>
      <c r="E302" s="128">
        <v>1</v>
      </c>
      <c r="F302" s="252">
        <v>454</v>
      </c>
      <c r="G302" s="118">
        <f t="shared" si="4"/>
        <v>454</v>
      </c>
      <c r="H302" s="245" t="s">
        <v>47</v>
      </c>
      <c r="I302" s="260">
        <v>0</v>
      </c>
      <c r="J302" s="203">
        <v>44680</v>
      </c>
      <c r="K302" s="204">
        <v>44687</v>
      </c>
      <c r="L302" s="211">
        <v>44691</v>
      </c>
      <c r="M302" s="137"/>
      <c r="N302" s="268" t="s">
        <v>78</v>
      </c>
    </row>
    <row r="303" spans="1:14">
      <c r="A303" s="119" t="s">
        <v>74</v>
      </c>
      <c r="B303" s="141">
        <v>272039</v>
      </c>
      <c r="C303" s="146" t="s">
        <v>1287</v>
      </c>
      <c r="D303" s="246" t="s">
        <v>43</v>
      </c>
      <c r="E303" s="128">
        <v>1</v>
      </c>
      <c r="F303" s="252">
        <v>450</v>
      </c>
      <c r="G303" s="118">
        <f t="shared" si="4"/>
        <v>450</v>
      </c>
      <c r="H303" s="245" t="s">
        <v>47</v>
      </c>
      <c r="I303" s="260">
        <v>0</v>
      </c>
      <c r="J303" s="203">
        <v>44680</v>
      </c>
      <c r="K303" s="204">
        <v>44687</v>
      </c>
      <c r="L303" s="211">
        <v>44691</v>
      </c>
      <c r="M303" s="137"/>
      <c r="N303" s="268" t="s">
        <v>78</v>
      </c>
    </row>
    <row r="304" spans="1:14">
      <c r="A304" s="119" t="s">
        <v>74</v>
      </c>
      <c r="B304" s="141">
        <v>273696</v>
      </c>
      <c r="C304" s="146" t="s">
        <v>595</v>
      </c>
      <c r="D304" s="246" t="s">
        <v>43</v>
      </c>
      <c r="E304" s="128">
        <v>1</v>
      </c>
      <c r="F304" s="252">
        <v>372.81</v>
      </c>
      <c r="G304" s="118">
        <f t="shared" si="4"/>
        <v>372.81</v>
      </c>
      <c r="H304" s="245" t="s">
        <v>47</v>
      </c>
      <c r="I304" s="260">
        <v>0</v>
      </c>
      <c r="J304" s="203">
        <v>44680</v>
      </c>
      <c r="K304" s="204">
        <v>44687</v>
      </c>
      <c r="L304" s="211">
        <v>44687</v>
      </c>
      <c r="M304" s="137"/>
      <c r="N304" s="268" t="s">
        <v>78</v>
      </c>
    </row>
    <row r="305" spans="1:14">
      <c r="A305" s="119" t="s">
        <v>445</v>
      </c>
      <c r="B305" s="141">
        <v>272332</v>
      </c>
      <c r="C305" s="146" t="s">
        <v>447</v>
      </c>
      <c r="D305" s="246" t="s">
        <v>43</v>
      </c>
      <c r="E305" s="128">
        <v>19</v>
      </c>
      <c r="F305" s="252">
        <v>100</v>
      </c>
      <c r="G305" s="118">
        <f t="shared" si="4"/>
        <v>1900</v>
      </c>
      <c r="H305" s="245" t="s">
        <v>448</v>
      </c>
      <c r="I305" s="260">
        <v>0</v>
      </c>
      <c r="J305" s="203">
        <v>44683</v>
      </c>
      <c r="K305" s="204">
        <v>44690</v>
      </c>
      <c r="L305" s="211">
        <v>44686</v>
      </c>
      <c r="M305" s="137"/>
      <c r="N305" s="268" t="s">
        <v>78</v>
      </c>
    </row>
    <row r="306" spans="1:14">
      <c r="A306" s="119" t="s">
        <v>74</v>
      </c>
      <c r="B306" s="141">
        <v>272194</v>
      </c>
      <c r="C306" s="146" t="s">
        <v>300</v>
      </c>
      <c r="D306" s="246" t="s">
        <v>43</v>
      </c>
      <c r="E306" s="128">
        <v>5</v>
      </c>
      <c r="F306" s="252">
        <v>238.04</v>
      </c>
      <c r="G306" s="118">
        <f t="shared" si="4"/>
        <v>1190.2</v>
      </c>
      <c r="H306" s="245" t="s">
        <v>2651</v>
      </c>
      <c r="I306" s="260">
        <v>0</v>
      </c>
      <c r="J306" s="203">
        <v>44684</v>
      </c>
      <c r="K306" s="204">
        <v>44690</v>
      </c>
      <c r="L306" s="211">
        <v>44694</v>
      </c>
      <c r="M306" s="137"/>
      <c r="N306" s="268" t="s">
        <v>78</v>
      </c>
    </row>
    <row r="307" spans="1:14">
      <c r="A307" s="119" t="s">
        <v>36</v>
      </c>
      <c r="B307" s="141">
        <v>275693</v>
      </c>
      <c r="C307" s="146" t="s">
        <v>509</v>
      </c>
      <c r="D307" s="246">
        <v>20</v>
      </c>
      <c r="E307" s="128">
        <v>25</v>
      </c>
      <c r="F307" s="252">
        <v>6.93</v>
      </c>
      <c r="G307" s="118">
        <f t="shared" si="4"/>
        <v>173.25</v>
      </c>
      <c r="H307" s="245" t="s">
        <v>45</v>
      </c>
      <c r="I307" s="260">
        <v>1</v>
      </c>
      <c r="J307" s="203">
        <v>44684</v>
      </c>
      <c r="K307" s="204">
        <v>44691</v>
      </c>
      <c r="L307" s="211">
        <v>44685</v>
      </c>
      <c r="M307" s="137"/>
      <c r="N307" s="268" t="s">
        <v>78</v>
      </c>
    </row>
    <row r="308" spans="1:14">
      <c r="A308" s="119" t="s">
        <v>36</v>
      </c>
      <c r="B308" s="141">
        <v>273007</v>
      </c>
      <c r="C308" s="146" t="s">
        <v>94</v>
      </c>
      <c r="D308" s="246">
        <v>30</v>
      </c>
      <c r="E308" s="128">
        <v>20</v>
      </c>
      <c r="F308" s="252">
        <v>5.3900000000000006</v>
      </c>
      <c r="G308" s="118">
        <f t="shared" si="4"/>
        <v>107.80000000000001</v>
      </c>
      <c r="H308" s="245" t="s">
        <v>44</v>
      </c>
      <c r="I308" s="260">
        <v>0</v>
      </c>
      <c r="J308" s="203">
        <v>44684</v>
      </c>
      <c r="K308" s="204">
        <v>44691</v>
      </c>
      <c r="L308" s="211">
        <v>44685</v>
      </c>
      <c r="M308" s="137"/>
      <c r="N308" s="268" t="s">
        <v>78</v>
      </c>
    </row>
    <row r="309" spans="1:14">
      <c r="A309" s="119" t="s">
        <v>2637</v>
      </c>
      <c r="B309" s="141">
        <v>274025</v>
      </c>
      <c r="C309" s="146" t="s">
        <v>1820</v>
      </c>
      <c r="D309" s="246">
        <v>19.05</v>
      </c>
      <c r="E309" s="128">
        <v>20</v>
      </c>
      <c r="F309" s="252">
        <f>IF(ISERR(SEARCH("FP",H309))=FALSE,PREÇOS!CX321,0)+IF(ISERR(SEARCH("CH",H309))=FALSE,PREÇOS!CY321,0)+IF(ISERR(SEARCH("FF",H309))=FALSE,(I309*PREÇOS!CZ321),0)+IF(ISERR(SEARCH("FC",H309))=FALSE,PREÇOS!DA321,0)</f>
        <v>9.0200000000000014</v>
      </c>
      <c r="G309" s="118">
        <f t="shared" si="4"/>
        <v>180.40000000000003</v>
      </c>
      <c r="H309" s="256" t="s">
        <v>45</v>
      </c>
      <c r="I309" s="260">
        <v>1</v>
      </c>
      <c r="J309" s="203">
        <v>44687</v>
      </c>
      <c r="K309" s="204">
        <v>44691</v>
      </c>
      <c r="L309" s="211">
        <v>44691</v>
      </c>
      <c r="M309" s="137"/>
      <c r="N309" s="268" t="s">
        <v>78</v>
      </c>
    </row>
    <row r="310" spans="1:14">
      <c r="A310" s="119" t="s">
        <v>74</v>
      </c>
      <c r="B310" s="141">
        <v>272555</v>
      </c>
      <c r="C310" s="146" t="s">
        <v>2665</v>
      </c>
      <c r="D310" s="246">
        <v>65</v>
      </c>
      <c r="E310" s="128">
        <v>2</v>
      </c>
      <c r="F310" s="252">
        <v>480</v>
      </c>
      <c r="G310" s="118">
        <f t="shared" si="4"/>
        <v>960</v>
      </c>
      <c r="H310" s="256" t="s">
        <v>47</v>
      </c>
      <c r="I310" s="260">
        <v>0</v>
      </c>
      <c r="J310" s="203">
        <v>43960</v>
      </c>
      <c r="K310" s="204">
        <v>44692</v>
      </c>
      <c r="L310" s="211">
        <v>44693</v>
      </c>
      <c r="M310" s="137"/>
      <c r="N310" s="268" t="s">
        <v>78</v>
      </c>
    </row>
    <row r="311" spans="1:14">
      <c r="A311" s="119" t="s">
        <v>445</v>
      </c>
      <c r="B311" s="141">
        <v>272339</v>
      </c>
      <c r="C311" s="146" t="s">
        <v>446</v>
      </c>
      <c r="D311" s="246" t="s">
        <v>43</v>
      </c>
      <c r="E311" s="128">
        <v>22</v>
      </c>
      <c r="F311" s="252">
        <v>120</v>
      </c>
      <c r="G311" s="118">
        <f t="shared" si="4"/>
        <v>2640</v>
      </c>
      <c r="H311" s="245" t="s">
        <v>448</v>
      </c>
      <c r="I311" s="260">
        <v>0</v>
      </c>
      <c r="J311" s="203">
        <v>44685</v>
      </c>
      <c r="K311" s="204">
        <v>44692</v>
      </c>
      <c r="L311" s="211">
        <v>44692</v>
      </c>
      <c r="M311" s="137"/>
      <c r="N311" s="268" t="s">
        <v>78</v>
      </c>
    </row>
    <row r="312" spans="1:14">
      <c r="A312" s="119" t="s">
        <v>137</v>
      </c>
      <c r="B312" s="141">
        <v>275348</v>
      </c>
      <c r="C312" s="146" t="s">
        <v>2663</v>
      </c>
      <c r="D312" s="246" t="s">
        <v>43</v>
      </c>
      <c r="E312" s="128">
        <v>241</v>
      </c>
      <c r="F312" s="252">
        <v>2.2999999999999998</v>
      </c>
      <c r="G312" s="118">
        <f t="shared" si="4"/>
        <v>554.29999999999995</v>
      </c>
      <c r="H312" s="245" t="s">
        <v>47</v>
      </c>
      <c r="I312" s="260">
        <v>0</v>
      </c>
      <c r="J312" s="203">
        <v>44686</v>
      </c>
      <c r="K312" s="204">
        <v>44692</v>
      </c>
      <c r="L312" s="211">
        <v>44690</v>
      </c>
      <c r="M312" s="137"/>
      <c r="N312" s="268" t="s">
        <v>78</v>
      </c>
    </row>
    <row r="313" spans="1:14">
      <c r="A313" s="119" t="s">
        <v>36</v>
      </c>
      <c r="B313" s="141">
        <v>276471</v>
      </c>
      <c r="C313" s="146" t="s">
        <v>543</v>
      </c>
      <c r="D313" s="246">
        <v>24</v>
      </c>
      <c r="E313" s="128">
        <v>52</v>
      </c>
      <c r="F313" s="252">
        <v>7.15</v>
      </c>
      <c r="G313" s="118">
        <f t="shared" si="4"/>
        <v>371.8</v>
      </c>
      <c r="H313" s="245" t="s">
        <v>45</v>
      </c>
      <c r="I313" s="260">
        <v>1</v>
      </c>
      <c r="J313" s="203">
        <v>44687</v>
      </c>
      <c r="K313" s="204">
        <v>44692</v>
      </c>
      <c r="L313" s="211">
        <v>44692</v>
      </c>
      <c r="M313" s="137"/>
      <c r="N313" s="268" t="s">
        <v>78</v>
      </c>
    </row>
    <row r="314" spans="1:14">
      <c r="A314" s="119" t="s">
        <v>74</v>
      </c>
      <c r="B314" s="141">
        <v>272560</v>
      </c>
      <c r="C314" s="146" t="s">
        <v>2666</v>
      </c>
      <c r="D314" s="246">
        <v>60</v>
      </c>
      <c r="E314" s="128">
        <v>2</v>
      </c>
      <c r="F314" s="252">
        <v>470</v>
      </c>
      <c r="G314" s="118">
        <f t="shared" si="4"/>
        <v>940</v>
      </c>
      <c r="H314" s="245" t="s">
        <v>47</v>
      </c>
      <c r="I314" s="260">
        <v>0</v>
      </c>
      <c r="J314" s="203">
        <v>44690</v>
      </c>
      <c r="K314" s="204">
        <v>44692</v>
      </c>
      <c r="L314" s="211">
        <v>44693</v>
      </c>
      <c r="M314" s="137"/>
      <c r="N314" s="268" t="s">
        <v>78</v>
      </c>
    </row>
    <row r="315" spans="1:14">
      <c r="A315" s="119" t="s">
        <v>2637</v>
      </c>
      <c r="B315" s="141">
        <v>271817</v>
      </c>
      <c r="C315" s="146" t="s">
        <v>1092</v>
      </c>
      <c r="D315" s="246">
        <v>50.8</v>
      </c>
      <c r="E315" s="128">
        <v>57</v>
      </c>
      <c r="F315" s="252">
        <v>17.380000000000003</v>
      </c>
      <c r="G315" s="118">
        <f t="shared" si="4"/>
        <v>990.6600000000002</v>
      </c>
      <c r="H315" s="245" t="s">
        <v>87</v>
      </c>
      <c r="I315" s="260">
        <v>2</v>
      </c>
      <c r="J315" s="203">
        <v>44690</v>
      </c>
      <c r="K315" s="204">
        <v>44692</v>
      </c>
      <c r="L315" s="211">
        <v>44691</v>
      </c>
      <c r="M315" s="137"/>
      <c r="N315" s="268" t="s">
        <v>78</v>
      </c>
    </row>
    <row r="316" spans="1:14">
      <c r="A316" s="119" t="s">
        <v>445</v>
      </c>
      <c r="B316" s="141">
        <v>272339</v>
      </c>
      <c r="C316" s="146" t="s">
        <v>446</v>
      </c>
      <c r="D316" s="246" t="s">
        <v>43</v>
      </c>
      <c r="E316" s="128">
        <v>12</v>
      </c>
      <c r="F316" s="252">
        <v>120</v>
      </c>
      <c r="G316" s="118">
        <f t="shared" si="4"/>
        <v>1440</v>
      </c>
      <c r="H316" s="245" t="s">
        <v>448</v>
      </c>
      <c r="I316" s="260">
        <v>0</v>
      </c>
      <c r="J316" s="203">
        <v>44686</v>
      </c>
      <c r="K316" s="204">
        <v>44693</v>
      </c>
      <c r="L316" s="211">
        <v>44692</v>
      </c>
      <c r="M316" s="137"/>
      <c r="N316" s="268" t="s">
        <v>78</v>
      </c>
    </row>
    <row r="317" spans="1:14">
      <c r="A317" s="119" t="s">
        <v>2637</v>
      </c>
      <c r="B317" s="141">
        <v>275690</v>
      </c>
      <c r="C317" s="146" t="s">
        <v>105</v>
      </c>
      <c r="D317" s="246">
        <v>14</v>
      </c>
      <c r="E317" s="128">
        <v>25</v>
      </c>
      <c r="F317" s="252">
        <f>IF(ISERR(SEARCH("FP",H317))=FALSE,PREÇOS!CX322,0)+IF(ISERR(SEARCH("CH",H317))=FALSE,PREÇOS!CY322,0)+IF(ISERR(SEARCH("FF",H317))=FALSE,(I317*PREÇOS!CZ322),0)+IF(ISERR(SEARCH("FC",H317))=FALSE,PREÇOS!DA322,0)</f>
        <v>9.0200000000000014</v>
      </c>
      <c r="G317" s="118">
        <f t="shared" si="4"/>
        <v>225.50000000000003</v>
      </c>
      <c r="H317" s="245" t="s">
        <v>45</v>
      </c>
      <c r="I317" s="260">
        <v>1</v>
      </c>
      <c r="J317" s="203">
        <v>44687</v>
      </c>
      <c r="K317" s="204">
        <v>44693</v>
      </c>
      <c r="L317" s="211">
        <v>44697</v>
      </c>
      <c r="M317" s="137"/>
      <c r="N317" s="268" t="s">
        <v>78</v>
      </c>
    </row>
    <row r="318" spans="1:14">
      <c r="A318" s="119" t="s">
        <v>46</v>
      </c>
      <c r="B318" s="141">
        <v>266035</v>
      </c>
      <c r="C318" s="146" t="s">
        <v>141</v>
      </c>
      <c r="D318" s="246" t="s">
        <v>43</v>
      </c>
      <c r="E318" s="128">
        <v>1</v>
      </c>
      <c r="F318" s="252">
        <v>2127.5</v>
      </c>
      <c r="G318" s="118">
        <f t="shared" si="4"/>
        <v>2127.5</v>
      </c>
      <c r="H318" s="245" t="s">
        <v>2662</v>
      </c>
      <c r="I318" s="260">
        <v>0</v>
      </c>
      <c r="J318" s="203">
        <v>44686</v>
      </c>
      <c r="K318" s="204">
        <v>44694</v>
      </c>
      <c r="L318" s="211">
        <v>44694</v>
      </c>
      <c r="M318" s="137"/>
      <c r="N318" s="268" t="s">
        <v>78</v>
      </c>
    </row>
    <row r="319" spans="1:14">
      <c r="A319" s="119" t="s">
        <v>36</v>
      </c>
      <c r="B319" s="141">
        <v>276519</v>
      </c>
      <c r="C319" s="146" t="s">
        <v>381</v>
      </c>
      <c r="D319" s="246">
        <v>19</v>
      </c>
      <c r="E319" s="128">
        <v>60</v>
      </c>
      <c r="F319" s="252">
        <v>5.8850000000000007</v>
      </c>
      <c r="G319" s="118">
        <f t="shared" si="4"/>
        <v>353.1</v>
      </c>
      <c r="H319" s="245" t="s">
        <v>45</v>
      </c>
      <c r="I319" s="260">
        <v>1</v>
      </c>
      <c r="J319" s="203">
        <v>44687</v>
      </c>
      <c r="K319" s="204">
        <v>44694</v>
      </c>
      <c r="L319" s="211">
        <v>44694</v>
      </c>
      <c r="M319" s="137"/>
      <c r="N319" s="268" t="s">
        <v>78</v>
      </c>
    </row>
    <row r="320" spans="1:14">
      <c r="A320" s="119" t="s">
        <v>36</v>
      </c>
      <c r="B320" s="141">
        <v>275409</v>
      </c>
      <c r="C320" s="146" t="s">
        <v>1761</v>
      </c>
      <c r="D320" s="246">
        <v>20</v>
      </c>
      <c r="E320" s="128">
        <v>15</v>
      </c>
      <c r="F320" s="252">
        <v>6.93</v>
      </c>
      <c r="G320" s="118">
        <f t="shared" si="4"/>
        <v>103.94999999999999</v>
      </c>
      <c r="H320" s="245" t="s">
        <v>45</v>
      </c>
      <c r="I320" s="260">
        <v>1</v>
      </c>
      <c r="J320" s="203">
        <v>44687</v>
      </c>
      <c r="K320" s="204">
        <v>44694</v>
      </c>
      <c r="L320" s="211">
        <v>44694</v>
      </c>
      <c r="M320" s="137"/>
      <c r="N320" s="268" t="s">
        <v>78</v>
      </c>
    </row>
    <row r="321" spans="1:14">
      <c r="A321" s="119" t="s">
        <v>36</v>
      </c>
      <c r="B321" s="141">
        <v>274544</v>
      </c>
      <c r="C321" s="146" t="s">
        <v>2664</v>
      </c>
      <c r="D321" s="246">
        <v>19</v>
      </c>
      <c r="E321" s="128">
        <v>102</v>
      </c>
      <c r="F321" s="252">
        <v>7.0149999999999997</v>
      </c>
      <c r="G321" s="118">
        <f t="shared" si="4"/>
        <v>715.53</v>
      </c>
      <c r="H321" s="256" t="s">
        <v>45</v>
      </c>
      <c r="I321" s="260">
        <v>2</v>
      </c>
      <c r="J321" s="203">
        <v>44687</v>
      </c>
      <c r="K321" s="204">
        <v>44694</v>
      </c>
      <c r="L321" s="211">
        <v>44694</v>
      </c>
      <c r="M321" s="137"/>
      <c r="N321" s="268" t="s">
        <v>78</v>
      </c>
    </row>
    <row r="322" spans="1:14">
      <c r="A322" s="119" t="s">
        <v>74</v>
      </c>
      <c r="B322" s="141">
        <v>273521</v>
      </c>
      <c r="C322" s="146" t="s">
        <v>365</v>
      </c>
      <c r="D322" s="246" t="s">
        <v>43</v>
      </c>
      <c r="E322" s="128">
        <v>1</v>
      </c>
      <c r="F322" s="252">
        <v>220.59</v>
      </c>
      <c r="G322" s="118">
        <f t="shared" si="4"/>
        <v>220.59</v>
      </c>
      <c r="H322" s="217" t="s">
        <v>87</v>
      </c>
      <c r="I322" s="260">
        <v>2</v>
      </c>
      <c r="J322" s="203">
        <v>44690</v>
      </c>
      <c r="K322" s="204">
        <v>44694</v>
      </c>
      <c r="L322" s="211">
        <v>44691</v>
      </c>
      <c r="M322" s="137"/>
      <c r="N322" s="268" t="s">
        <v>78</v>
      </c>
    </row>
    <row r="323" spans="1:14">
      <c r="A323" s="119" t="s">
        <v>36</v>
      </c>
      <c r="B323" s="141">
        <v>271717</v>
      </c>
      <c r="C323" s="146" t="s">
        <v>1087</v>
      </c>
      <c r="D323" s="246">
        <v>38.1</v>
      </c>
      <c r="E323" s="128">
        <v>128</v>
      </c>
      <c r="F323" s="252">
        <v>5.9799999999999995</v>
      </c>
      <c r="G323" s="118">
        <f t="shared" ref="G323:G386" si="5">F323*E323</f>
        <v>765.43999999999994</v>
      </c>
      <c r="H323" s="245" t="s">
        <v>87</v>
      </c>
      <c r="I323" s="260">
        <v>2</v>
      </c>
      <c r="J323" s="203">
        <v>44690</v>
      </c>
      <c r="K323" s="204">
        <v>44694</v>
      </c>
      <c r="L323" s="211">
        <v>44692</v>
      </c>
      <c r="M323" s="137"/>
      <c r="N323" s="268" t="s">
        <v>78</v>
      </c>
    </row>
    <row r="324" spans="1:14">
      <c r="A324" s="119" t="s">
        <v>46</v>
      </c>
      <c r="B324" s="141">
        <v>274224</v>
      </c>
      <c r="C324" s="146" t="s">
        <v>2656</v>
      </c>
      <c r="D324" s="246" t="s">
        <v>43</v>
      </c>
      <c r="E324" s="128">
        <v>1</v>
      </c>
      <c r="F324" s="252">
        <v>1200</v>
      </c>
      <c r="G324" s="118">
        <f t="shared" si="5"/>
        <v>1200</v>
      </c>
      <c r="H324" s="245" t="s">
        <v>2657</v>
      </c>
      <c r="I324" s="260">
        <v>0</v>
      </c>
      <c r="J324" s="203">
        <v>44676</v>
      </c>
      <c r="K324" s="204">
        <v>44697</v>
      </c>
      <c r="L324" s="211">
        <v>44694</v>
      </c>
      <c r="M324" s="137"/>
      <c r="N324" s="268" t="s">
        <v>78</v>
      </c>
    </row>
    <row r="325" spans="1:14">
      <c r="A325" s="119" t="s">
        <v>74</v>
      </c>
      <c r="B325" s="141">
        <v>274167</v>
      </c>
      <c r="C325" s="146" t="s">
        <v>278</v>
      </c>
      <c r="D325" s="246" t="s">
        <v>43</v>
      </c>
      <c r="E325" s="128">
        <v>6</v>
      </c>
      <c r="F325" s="252">
        <v>197.82</v>
      </c>
      <c r="G325" s="118">
        <f t="shared" si="5"/>
        <v>1186.92</v>
      </c>
      <c r="H325" s="245" t="s">
        <v>87</v>
      </c>
      <c r="I325" s="260">
        <v>0</v>
      </c>
      <c r="J325" s="203">
        <v>44690</v>
      </c>
      <c r="K325" s="204">
        <v>44697</v>
      </c>
      <c r="L325" s="211">
        <v>44698</v>
      </c>
      <c r="M325" s="137"/>
      <c r="N325" s="268" t="s">
        <v>78</v>
      </c>
    </row>
    <row r="326" spans="1:14">
      <c r="A326" s="119" t="s">
        <v>74</v>
      </c>
      <c r="B326" s="141">
        <v>270187</v>
      </c>
      <c r="C326" s="146" t="s">
        <v>276</v>
      </c>
      <c r="D326" s="246" t="s">
        <v>43</v>
      </c>
      <c r="E326" s="128">
        <v>24</v>
      </c>
      <c r="F326" s="252">
        <v>149.27000000000001</v>
      </c>
      <c r="G326" s="118">
        <f t="shared" si="5"/>
        <v>3582.4800000000005</v>
      </c>
      <c r="H326" s="245" t="s">
        <v>17</v>
      </c>
      <c r="I326" s="260">
        <v>0</v>
      </c>
      <c r="J326" s="203">
        <v>44690</v>
      </c>
      <c r="K326" s="204">
        <v>44697</v>
      </c>
      <c r="L326" s="211">
        <v>44701</v>
      </c>
      <c r="M326" s="137"/>
      <c r="N326" s="268" t="s">
        <v>78</v>
      </c>
    </row>
    <row r="327" spans="1:14">
      <c r="A327" s="119" t="s">
        <v>36</v>
      </c>
      <c r="B327" s="141">
        <v>272418</v>
      </c>
      <c r="C327" s="146" t="s">
        <v>155</v>
      </c>
      <c r="D327" s="246">
        <v>28</v>
      </c>
      <c r="E327" s="128">
        <v>45</v>
      </c>
      <c r="F327" s="252">
        <v>5.3900000000000006</v>
      </c>
      <c r="G327" s="118">
        <f t="shared" si="5"/>
        <v>242.55</v>
      </c>
      <c r="H327" s="245" t="s">
        <v>44</v>
      </c>
      <c r="I327" s="260">
        <v>0</v>
      </c>
      <c r="J327" s="203">
        <v>44693</v>
      </c>
      <c r="K327" s="204">
        <v>44698</v>
      </c>
      <c r="L327" s="211">
        <v>44668</v>
      </c>
      <c r="M327" s="137"/>
      <c r="N327" s="268" t="s">
        <v>78</v>
      </c>
    </row>
    <row r="328" spans="1:14">
      <c r="A328" s="119" t="s">
        <v>36</v>
      </c>
      <c r="B328" s="141">
        <v>272613</v>
      </c>
      <c r="C328" s="146" t="s">
        <v>2667</v>
      </c>
      <c r="D328" s="246">
        <v>40</v>
      </c>
      <c r="E328" s="128">
        <v>10</v>
      </c>
      <c r="F328" s="252">
        <v>6.2700000000000005</v>
      </c>
      <c r="G328" s="118">
        <f t="shared" si="5"/>
        <v>62.7</v>
      </c>
      <c r="H328" s="245" t="s">
        <v>16</v>
      </c>
      <c r="I328" s="260">
        <v>0</v>
      </c>
      <c r="J328" s="203">
        <v>44693</v>
      </c>
      <c r="K328" s="204">
        <v>44698</v>
      </c>
      <c r="L328" s="211">
        <v>44668</v>
      </c>
      <c r="M328" s="137"/>
      <c r="N328" s="268" t="s">
        <v>78</v>
      </c>
    </row>
    <row r="329" spans="1:14">
      <c r="A329" s="119" t="s">
        <v>36</v>
      </c>
      <c r="B329" s="141">
        <v>272798</v>
      </c>
      <c r="C329" s="146" t="s">
        <v>348</v>
      </c>
      <c r="D329" s="246">
        <v>28</v>
      </c>
      <c r="E329" s="128">
        <v>30</v>
      </c>
      <c r="F329" s="252">
        <v>5.3900000000000006</v>
      </c>
      <c r="G329" s="118">
        <f t="shared" si="5"/>
        <v>161.70000000000002</v>
      </c>
      <c r="H329" s="245" t="s">
        <v>44</v>
      </c>
      <c r="I329" s="260">
        <v>0</v>
      </c>
      <c r="J329" s="203">
        <v>44693</v>
      </c>
      <c r="K329" s="204">
        <v>44698</v>
      </c>
      <c r="L329" s="211">
        <v>44668</v>
      </c>
      <c r="M329" s="137"/>
      <c r="N329" s="268" t="s">
        <v>78</v>
      </c>
    </row>
    <row r="330" spans="1:14">
      <c r="A330" s="119" t="s">
        <v>445</v>
      </c>
      <c r="B330" s="141">
        <v>272339</v>
      </c>
      <c r="C330" s="146" t="s">
        <v>446</v>
      </c>
      <c r="D330" s="246" t="s">
        <v>43</v>
      </c>
      <c r="E330" s="128">
        <v>5</v>
      </c>
      <c r="F330" s="252">
        <v>120</v>
      </c>
      <c r="G330" s="118">
        <f t="shared" si="5"/>
        <v>600</v>
      </c>
      <c r="H330" s="245" t="s">
        <v>448</v>
      </c>
      <c r="I330" s="260">
        <v>0</v>
      </c>
      <c r="J330" s="203">
        <v>44692</v>
      </c>
      <c r="K330" s="204">
        <v>44699</v>
      </c>
      <c r="L330" s="211">
        <v>44668</v>
      </c>
      <c r="M330" s="137"/>
      <c r="N330" s="268" t="s">
        <v>78</v>
      </c>
    </row>
    <row r="331" spans="1:14">
      <c r="A331" s="119" t="s">
        <v>137</v>
      </c>
      <c r="B331" s="141">
        <v>272720</v>
      </c>
      <c r="C331" s="146" t="s">
        <v>2668</v>
      </c>
      <c r="D331" s="246">
        <v>22.1</v>
      </c>
      <c r="E331" s="128">
        <v>100</v>
      </c>
      <c r="F331" s="252">
        <v>9.9</v>
      </c>
      <c r="G331" s="118">
        <f t="shared" si="5"/>
        <v>990</v>
      </c>
      <c r="H331" s="245" t="s">
        <v>2669</v>
      </c>
      <c r="I331" s="260">
        <v>0</v>
      </c>
      <c r="J331" s="203">
        <v>44693</v>
      </c>
      <c r="K331" s="204">
        <v>44698</v>
      </c>
      <c r="L331" s="211">
        <v>44698</v>
      </c>
      <c r="M331" s="137"/>
      <c r="N331" s="268" t="s">
        <v>78</v>
      </c>
    </row>
    <row r="332" spans="1:14">
      <c r="A332" s="119" t="s">
        <v>36</v>
      </c>
      <c r="B332" s="141">
        <v>276492</v>
      </c>
      <c r="C332" s="146" t="s">
        <v>1829</v>
      </c>
      <c r="D332" s="246">
        <v>19</v>
      </c>
      <c r="E332" s="128">
        <v>25</v>
      </c>
      <c r="F332" s="252">
        <v>6.93</v>
      </c>
      <c r="G332" s="118">
        <f t="shared" si="5"/>
        <v>173.25</v>
      </c>
      <c r="H332" s="245" t="s">
        <v>45</v>
      </c>
      <c r="I332" s="260">
        <v>1</v>
      </c>
      <c r="J332" s="203">
        <v>44694</v>
      </c>
      <c r="K332" s="204">
        <v>44700</v>
      </c>
      <c r="L332" s="211">
        <v>44700</v>
      </c>
      <c r="M332" s="137"/>
      <c r="N332" s="268" t="s">
        <v>78</v>
      </c>
    </row>
    <row r="333" spans="1:14">
      <c r="A333" s="119" t="s">
        <v>36</v>
      </c>
      <c r="B333" s="141">
        <v>276206</v>
      </c>
      <c r="C333" s="146" t="s">
        <v>1819</v>
      </c>
      <c r="D333" s="246">
        <v>28</v>
      </c>
      <c r="E333" s="128">
        <v>81</v>
      </c>
      <c r="F333" s="252">
        <v>5.8850000000000007</v>
      </c>
      <c r="G333" s="118">
        <f t="shared" si="5"/>
        <v>476.68500000000006</v>
      </c>
      <c r="H333" s="245" t="s">
        <v>45</v>
      </c>
      <c r="I333" s="260">
        <v>1</v>
      </c>
      <c r="J333" s="203">
        <v>44694</v>
      </c>
      <c r="K333" s="204">
        <v>44700</v>
      </c>
      <c r="L333" s="211">
        <v>44700</v>
      </c>
      <c r="M333" s="137"/>
      <c r="N333" s="268" t="s">
        <v>78</v>
      </c>
    </row>
    <row r="334" spans="1:14">
      <c r="A334" s="119" t="s">
        <v>36</v>
      </c>
      <c r="B334" s="141">
        <v>275190</v>
      </c>
      <c r="C334" s="146" t="s">
        <v>285</v>
      </c>
      <c r="D334" s="246">
        <v>19</v>
      </c>
      <c r="E334" s="128">
        <v>104</v>
      </c>
      <c r="F334" s="252">
        <v>5.6349999999999998</v>
      </c>
      <c r="G334" s="118">
        <f t="shared" si="5"/>
        <v>586.04</v>
      </c>
      <c r="H334" s="245" t="s">
        <v>45</v>
      </c>
      <c r="I334" s="260">
        <v>1</v>
      </c>
      <c r="J334" s="203">
        <v>44694</v>
      </c>
      <c r="K334" s="204">
        <v>44700</v>
      </c>
      <c r="L334" s="211">
        <v>44700</v>
      </c>
      <c r="M334" s="137"/>
      <c r="N334" s="268" t="s">
        <v>78</v>
      </c>
    </row>
    <row r="335" spans="1:14">
      <c r="A335" s="119" t="s">
        <v>36</v>
      </c>
      <c r="B335" s="141">
        <v>275453</v>
      </c>
      <c r="C335" s="146" t="s">
        <v>996</v>
      </c>
      <c r="D335" s="246">
        <v>18</v>
      </c>
      <c r="E335" s="128">
        <v>55</v>
      </c>
      <c r="F335" s="252">
        <v>6.93</v>
      </c>
      <c r="G335" s="118">
        <f t="shared" si="5"/>
        <v>381.15</v>
      </c>
      <c r="H335" s="245" t="s">
        <v>45</v>
      </c>
      <c r="I335" s="260">
        <v>1</v>
      </c>
      <c r="J335" s="203">
        <v>44694</v>
      </c>
      <c r="K335" s="204">
        <v>44700</v>
      </c>
      <c r="L335" s="211">
        <v>44701</v>
      </c>
      <c r="M335" s="137"/>
      <c r="N335" s="268" t="s">
        <v>78</v>
      </c>
    </row>
    <row r="336" spans="1:14">
      <c r="A336" s="119" t="s">
        <v>2637</v>
      </c>
      <c r="B336" s="141">
        <v>276763</v>
      </c>
      <c r="C336" s="146" t="s">
        <v>1827</v>
      </c>
      <c r="D336" s="246">
        <v>24</v>
      </c>
      <c r="E336" s="128">
        <v>25</v>
      </c>
      <c r="F336" s="252">
        <v>7.15</v>
      </c>
      <c r="G336" s="118">
        <f t="shared" si="5"/>
        <v>178.75</v>
      </c>
      <c r="H336" s="245" t="s">
        <v>45</v>
      </c>
      <c r="I336" s="260">
        <v>1</v>
      </c>
      <c r="J336" s="203">
        <v>44697</v>
      </c>
      <c r="K336" s="204">
        <v>44704</v>
      </c>
      <c r="L336" s="211">
        <v>44705</v>
      </c>
      <c r="M336" s="137"/>
      <c r="N336" s="268" t="s">
        <v>78</v>
      </c>
    </row>
    <row r="337" spans="1:14">
      <c r="A337" s="119" t="s">
        <v>2637</v>
      </c>
      <c r="B337" s="141">
        <v>275396</v>
      </c>
      <c r="C337" s="146" t="s">
        <v>567</v>
      </c>
      <c r="D337" s="246">
        <v>24</v>
      </c>
      <c r="E337" s="128">
        <v>8</v>
      </c>
      <c r="F337" s="252">
        <v>9.240000000000002</v>
      </c>
      <c r="G337" s="118">
        <f t="shared" si="5"/>
        <v>73.920000000000016</v>
      </c>
      <c r="H337" s="245" t="s">
        <v>45</v>
      </c>
      <c r="I337" s="260">
        <v>1</v>
      </c>
      <c r="J337" s="203">
        <v>44697</v>
      </c>
      <c r="K337" s="204">
        <v>44704</v>
      </c>
      <c r="L337" s="211">
        <v>44705</v>
      </c>
      <c r="M337" s="137"/>
      <c r="N337" s="268" t="s">
        <v>78</v>
      </c>
    </row>
    <row r="338" spans="1:14">
      <c r="A338" s="119" t="s">
        <v>2637</v>
      </c>
      <c r="B338" s="245">
        <v>276200</v>
      </c>
      <c r="C338" s="146" t="s">
        <v>1792</v>
      </c>
      <c r="D338" s="246">
        <v>28</v>
      </c>
      <c r="E338" s="128">
        <v>4</v>
      </c>
      <c r="F338" s="252">
        <v>9.240000000000002</v>
      </c>
      <c r="G338" s="118">
        <f t="shared" si="5"/>
        <v>36.960000000000008</v>
      </c>
      <c r="H338" s="245" t="s">
        <v>45</v>
      </c>
      <c r="I338" s="260">
        <v>1</v>
      </c>
      <c r="J338" s="203">
        <v>44697</v>
      </c>
      <c r="K338" s="204">
        <v>44704</v>
      </c>
      <c r="L338" s="211">
        <v>44705</v>
      </c>
      <c r="M338" s="137"/>
      <c r="N338" s="268" t="s">
        <v>78</v>
      </c>
    </row>
    <row r="339" spans="1:14">
      <c r="A339" s="119" t="s">
        <v>2637</v>
      </c>
      <c r="B339" s="245">
        <v>276474</v>
      </c>
      <c r="C339" s="146" t="s">
        <v>1804</v>
      </c>
      <c r="D339" s="246">
        <v>19</v>
      </c>
      <c r="E339" s="128">
        <v>25</v>
      </c>
      <c r="F339" s="252">
        <v>6.93</v>
      </c>
      <c r="G339" s="118">
        <f t="shared" si="5"/>
        <v>173.25</v>
      </c>
      <c r="H339" s="245" t="s">
        <v>45</v>
      </c>
      <c r="I339" s="260">
        <v>1</v>
      </c>
      <c r="J339" s="203">
        <v>44697</v>
      </c>
      <c r="K339" s="204">
        <v>44704</v>
      </c>
      <c r="L339" s="211">
        <v>44705</v>
      </c>
      <c r="M339" s="137"/>
      <c r="N339" s="268" t="s">
        <v>78</v>
      </c>
    </row>
    <row r="340" spans="1:14">
      <c r="A340" s="119" t="s">
        <v>2637</v>
      </c>
      <c r="B340" s="245">
        <v>276516</v>
      </c>
      <c r="C340" s="146" t="s">
        <v>228</v>
      </c>
      <c r="D340" s="246">
        <v>24</v>
      </c>
      <c r="E340" s="128">
        <v>25</v>
      </c>
      <c r="F340" s="252">
        <v>7.15</v>
      </c>
      <c r="G340" s="118">
        <f t="shared" si="5"/>
        <v>178.75</v>
      </c>
      <c r="H340" s="245" t="s">
        <v>45</v>
      </c>
      <c r="I340" s="260">
        <v>1</v>
      </c>
      <c r="J340" s="203">
        <v>44697</v>
      </c>
      <c r="K340" s="204">
        <v>44704</v>
      </c>
      <c r="L340" s="211">
        <v>44705</v>
      </c>
      <c r="M340" s="137"/>
      <c r="N340" s="268" t="s">
        <v>78</v>
      </c>
    </row>
    <row r="341" spans="1:14">
      <c r="A341" s="119" t="s">
        <v>46</v>
      </c>
      <c r="B341" s="245">
        <v>274227</v>
      </c>
      <c r="C341" s="146" t="s">
        <v>2671</v>
      </c>
      <c r="D341" s="246" t="s">
        <v>43</v>
      </c>
      <c r="E341" s="128">
        <v>1</v>
      </c>
      <c r="F341" s="252">
        <v>2925</v>
      </c>
      <c r="G341" s="118">
        <f t="shared" si="5"/>
        <v>2925</v>
      </c>
      <c r="H341" s="245" t="s">
        <v>47</v>
      </c>
      <c r="I341" s="260">
        <v>0</v>
      </c>
      <c r="J341" s="203">
        <v>44697</v>
      </c>
      <c r="K341" s="204">
        <v>44708</v>
      </c>
      <c r="L341" s="211">
        <v>44708</v>
      </c>
      <c r="M341" s="137"/>
      <c r="N341" s="268" t="s">
        <v>78</v>
      </c>
    </row>
    <row r="342" spans="1:14">
      <c r="A342" s="119" t="s">
        <v>46</v>
      </c>
      <c r="B342" s="245">
        <v>273074</v>
      </c>
      <c r="C342" s="146" t="s">
        <v>2569</v>
      </c>
      <c r="D342" s="246" t="s">
        <v>43</v>
      </c>
      <c r="E342" s="128">
        <v>1</v>
      </c>
      <c r="F342" s="252">
        <v>840</v>
      </c>
      <c r="G342" s="118">
        <f t="shared" si="5"/>
        <v>840</v>
      </c>
      <c r="H342" s="245" t="s">
        <v>47</v>
      </c>
      <c r="I342" s="260">
        <v>0</v>
      </c>
      <c r="J342" s="203">
        <v>44697</v>
      </c>
      <c r="K342" s="204">
        <v>44706</v>
      </c>
      <c r="L342" s="211">
        <v>44706</v>
      </c>
      <c r="M342" s="137"/>
      <c r="N342" s="268" t="s">
        <v>78</v>
      </c>
    </row>
    <row r="343" spans="1:14">
      <c r="A343" s="119" t="s">
        <v>46</v>
      </c>
      <c r="B343" s="245">
        <v>275208</v>
      </c>
      <c r="C343" s="146" t="s">
        <v>65</v>
      </c>
      <c r="D343" s="246" t="s">
        <v>43</v>
      </c>
      <c r="E343" s="128">
        <v>1</v>
      </c>
      <c r="F343" s="252">
        <v>670</v>
      </c>
      <c r="G343" s="118">
        <f t="shared" si="5"/>
        <v>670</v>
      </c>
      <c r="H343" s="245" t="s">
        <v>47</v>
      </c>
      <c r="I343" s="260">
        <v>0</v>
      </c>
      <c r="J343" s="203">
        <v>44697</v>
      </c>
      <c r="K343" s="204">
        <v>44706</v>
      </c>
      <c r="L343" s="211">
        <v>44706</v>
      </c>
      <c r="M343" s="137"/>
      <c r="N343" s="268" t="s">
        <v>78</v>
      </c>
    </row>
    <row r="344" spans="1:14">
      <c r="A344" s="119" t="s">
        <v>46</v>
      </c>
      <c r="B344" s="245">
        <v>275208</v>
      </c>
      <c r="C344" s="146" t="s">
        <v>65</v>
      </c>
      <c r="D344" s="246" t="s">
        <v>43</v>
      </c>
      <c r="E344" s="128">
        <v>2</v>
      </c>
      <c r="F344" s="252">
        <v>670</v>
      </c>
      <c r="G344" s="118">
        <f t="shared" si="5"/>
        <v>1340</v>
      </c>
      <c r="H344" s="245" t="s">
        <v>47</v>
      </c>
      <c r="I344" s="260">
        <v>0</v>
      </c>
      <c r="J344" s="203">
        <v>44697</v>
      </c>
      <c r="K344" s="204">
        <v>44714</v>
      </c>
      <c r="L344" s="211">
        <v>44706</v>
      </c>
      <c r="M344" s="137"/>
      <c r="N344" s="268" t="s">
        <v>78</v>
      </c>
    </row>
    <row r="345" spans="1:14">
      <c r="A345" s="119" t="s">
        <v>36</v>
      </c>
      <c r="B345" s="245">
        <v>276203</v>
      </c>
      <c r="C345" s="146" t="s">
        <v>250</v>
      </c>
      <c r="D345" s="246">
        <v>19</v>
      </c>
      <c r="E345" s="128">
        <v>12</v>
      </c>
      <c r="F345" s="252">
        <v>6.93</v>
      </c>
      <c r="G345" s="118">
        <f t="shared" si="5"/>
        <v>83.16</v>
      </c>
      <c r="H345" s="245" t="s">
        <v>45</v>
      </c>
      <c r="I345" s="260">
        <v>1</v>
      </c>
      <c r="J345" s="203">
        <v>44698</v>
      </c>
      <c r="K345" s="204">
        <v>44705</v>
      </c>
      <c r="L345" s="211">
        <v>44700</v>
      </c>
      <c r="M345" s="137"/>
      <c r="N345" s="268" t="s">
        <v>78</v>
      </c>
    </row>
    <row r="346" spans="1:14">
      <c r="A346" s="119" t="s">
        <v>36</v>
      </c>
      <c r="B346" s="245">
        <v>276766</v>
      </c>
      <c r="C346" s="146" t="s">
        <v>245</v>
      </c>
      <c r="D346" s="246">
        <v>19.05</v>
      </c>
      <c r="E346" s="128">
        <v>50</v>
      </c>
      <c r="F346" s="252">
        <v>6.93</v>
      </c>
      <c r="G346" s="118">
        <f t="shared" si="5"/>
        <v>346.5</v>
      </c>
      <c r="H346" s="245" t="s">
        <v>45</v>
      </c>
      <c r="I346" s="260">
        <v>1</v>
      </c>
      <c r="J346" s="203">
        <v>44698</v>
      </c>
      <c r="K346" s="204">
        <v>44705</v>
      </c>
      <c r="L346" s="211">
        <v>44706</v>
      </c>
      <c r="M346" s="137"/>
      <c r="N346" s="268" t="s">
        <v>78</v>
      </c>
    </row>
    <row r="347" spans="1:14">
      <c r="A347" s="119" t="s">
        <v>36</v>
      </c>
      <c r="B347" s="245">
        <v>275807</v>
      </c>
      <c r="C347" s="146" t="s">
        <v>523</v>
      </c>
      <c r="D347" s="246">
        <v>28</v>
      </c>
      <c r="E347" s="128">
        <v>54</v>
      </c>
      <c r="F347" s="252">
        <v>7.15</v>
      </c>
      <c r="G347" s="118">
        <f t="shared" si="5"/>
        <v>386.1</v>
      </c>
      <c r="H347" s="245" t="s">
        <v>45</v>
      </c>
      <c r="I347" s="260">
        <v>1</v>
      </c>
      <c r="J347" s="203">
        <v>44698</v>
      </c>
      <c r="K347" s="204">
        <v>44705</v>
      </c>
      <c r="L347" s="211">
        <v>44708</v>
      </c>
      <c r="M347" s="137"/>
      <c r="N347" s="268" t="s">
        <v>78</v>
      </c>
    </row>
    <row r="348" spans="1:14">
      <c r="A348" s="119" t="s">
        <v>36</v>
      </c>
      <c r="B348" s="245">
        <v>274206</v>
      </c>
      <c r="C348" s="146" t="s">
        <v>2576</v>
      </c>
      <c r="D348" s="246">
        <v>38</v>
      </c>
      <c r="E348" s="128">
        <v>12</v>
      </c>
      <c r="F348" s="252">
        <v>9.1300000000000008</v>
      </c>
      <c r="G348" s="118">
        <f t="shared" si="5"/>
        <v>109.56</v>
      </c>
      <c r="H348" s="245" t="s">
        <v>45</v>
      </c>
      <c r="I348" s="260">
        <v>1</v>
      </c>
      <c r="J348" s="203">
        <v>44698</v>
      </c>
      <c r="K348" s="204">
        <v>44705</v>
      </c>
      <c r="L348" s="211">
        <v>44706</v>
      </c>
      <c r="M348" s="137"/>
      <c r="N348" s="268" t="s">
        <v>78</v>
      </c>
    </row>
    <row r="349" spans="1:14">
      <c r="A349" s="119" t="s">
        <v>36</v>
      </c>
      <c r="B349" s="245">
        <v>276589</v>
      </c>
      <c r="C349" s="146" t="s">
        <v>191</v>
      </c>
      <c r="D349" s="246">
        <v>31.75</v>
      </c>
      <c r="E349" s="128">
        <v>42</v>
      </c>
      <c r="F349" s="252">
        <v>9.1300000000000008</v>
      </c>
      <c r="G349" s="118">
        <f t="shared" si="5"/>
        <v>383.46000000000004</v>
      </c>
      <c r="H349" s="245" t="s">
        <v>45</v>
      </c>
      <c r="I349" s="260">
        <v>1</v>
      </c>
      <c r="J349" s="203">
        <v>44698</v>
      </c>
      <c r="K349" s="204">
        <v>44705</v>
      </c>
      <c r="L349" s="211">
        <v>44706</v>
      </c>
      <c r="M349" s="137"/>
      <c r="N349" s="268" t="s">
        <v>78</v>
      </c>
    </row>
    <row r="350" spans="1:14">
      <c r="A350" s="119" t="s">
        <v>36</v>
      </c>
      <c r="B350" s="245">
        <v>275781</v>
      </c>
      <c r="C350" s="146" t="s">
        <v>2620</v>
      </c>
      <c r="D350" s="246">
        <v>19.05</v>
      </c>
      <c r="E350" s="128">
        <v>54</v>
      </c>
      <c r="F350" s="252">
        <v>6.93</v>
      </c>
      <c r="G350" s="118">
        <f t="shared" si="5"/>
        <v>374.21999999999997</v>
      </c>
      <c r="H350" s="245" t="s">
        <v>45</v>
      </c>
      <c r="I350" s="260">
        <v>1</v>
      </c>
      <c r="J350" s="203">
        <v>44698</v>
      </c>
      <c r="K350" s="204">
        <v>44705</v>
      </c>
      <c r="L350" s="211">
        <v>44706</v>
      </c>
      <c r="M350" s="137"/>
      <c r="N350" s="268" t="s">
        <v>78</v>
      </c>
    </row>
    <row r="351" spans="1:14">
      <c r="A351" s="119" t="s">
        <v>74</v>
      </c>
      <c r="B351" s="245">
        <v>276480</v>
      </c>
      <c r="C351" s="146" t="s">
        <v>529</v>
      </c>
      <c r="D351" s="246" t="s">
        <v>43</v>
      </c>
      <c r="E351" s="128">
        <v>4</v>
      </c>
      <c r="F351" s="252">
        <v>551.46</v>
      </c>
      <c r="G351" s="118">
        <f t="shared" si="5"/>
        <v>2205.84</v>
      </c>
      <c r="H351" s="245" t="s">
        <v>47</v>
      </c>
      <c r="I351" s="260">
        <v>0</v>
      </c>
      <c r="J351" s="203">
        <v>44698</v>
      </c>
      <c r="K351" s="204">
        <v>44719</v>
      </c>
      <c r="L351" s="211">
        <v>44720</v>
      </c>
      <c r="M351" s="137"/>
      <c r="N351" s="268" t="s">
        <v>78</v>
      </c>
    </row>
    <row r="352" spans="1:14">
      <c r="A352" s="119" t="s">
        <v>445</v>
      </c>
      <c r="B352" s="245">
        <v>272332</v>
      </c>
      <c r="C352" s="146" t="s">
        <v>447</v>
      </c>
      <c r="D352" s="246" t="s">
        <v>43</v>
      </c>
      <c r="E352" s="128">
        <v>6</v>
      </c>
      <c r="F352" s="252">
        <v>100</v>
      </c>
      <c r="G352" s="118">
        <f t="shared" si="5"/>
        <v>600</v>
      </c>
      <c r="H352" s="245" t="s">
        <v>448</v>
      </c>
      <c r="I352" s="260">
        <v>0</v>
      </c>
      <c r="J352" s="203">
        <v>44698</v>
      </c>
      <c r="K352" s="204">
        <v>44706</v>
      </c>
      <c r="L352" s="211">
        <v>44700</v>
      </c>
      <c r="M352" s="137"/>
      <c r="N352" s="268" t="s">
        <v>78</v>
      </c>
    </row>
    <row r="353" spans="1:14">
      <c r="A353" s="119" t="s">
        <v>445</v>
      </c>
      <c r="B353" s="245">
        <v>274153</v>
      </c>
      <c r="C353" s="146" t="s">
        <v>446</v>
      </c>
      <c r="D353" s="246" t="s">
        <v>43</v>
      </c>
      <c r="E353" s="128">
        <v>30</v>
      </c>
      <c r="F353" s="252">
        <v>120</v>
      </c>
      <c r="G353" s="118">
        <f t="shared" si="5"/>
        <v>3600</v>
      </c>
      <c r="H353" s="245" t="s">
        <v>448</v>
      </c>
      <c r="I353" s="260">
        <v>0</v>
      </c>
      <c r="J353" s="203">
        <v>44698</v>
      </c>
      <c r="K353" s="204">
        <v>44706</v>
      </c>
      <c r="L353" s="211">
        <v>44705</v>
      </c>
      <c r="M353" s="137"/>
      <c r="N353" s="268" t="s">
        <v>78</v>
      </c>
    </row>
    <row r="354" spans="1:14">
      <c r="A354" s="119" t="s">
        <v>445</v>
      </c>
      <c r="B354" s="245">
        <v>272332</v>
      </c>
      <c r="C354" s="146" t="s">
        <v>447</v>
      </c>
      <c r="D354" s="246" t="s">
        <v>43</v>
      </c>
      <c r="E354" s="128">
        <v>4</v>
      </c>
      <c r="F354" s="252">
        <v>100</v>
      </c>
      <c r="G354" s="118">
        <f t="shared" si="5"/>
        <v>400</v>
      </c>
      <c r="H354" s="245" t="s">
        <v>448</v>
      </c>
      <c r="I354" s="260">
        <v>0</v>
      </c>
      <c r="J354" s="203">
        <v>44698</v>
      </c>
      <c r="K354" s="204">
        <v>44706</v>
      </c>
      <c r="L354" s="211">
        <v>44700</v>
      </c>
      <c r="M354" s="137"/>
      <c r="N354" s="268" t="s">
        <v>78</v>
      </c>
    </row>
    <row r="355" spans="1:14">
      <c r="A355" s="119" t="s">
        <v>36</v>
      </c>
      <c r="B355" s="245">
        <v>277427</v>
      </c>
      <c r="C355" s="146" t="s">
        <v>352</v>
      </c>
      <c r="D355" s="246">
        <v>14</v>
      </c>
      <c r="E355" s="128">
        <v>60</v>
      </c>
      <c r="F355" s="252">
        <v>5.8850000000000007</v>
      </c>
      <c r="G355" s="118">
        <f t="shared" si="5"/>
        <v>353.1</v>
      </c>
      <c r="H355" s="245" t="s">
        <v>192</v>
      </c>
      <c r="I355" s="260">
        <v>0</v>
      </c>
      <c r="J355" s="203">
        <v>44700</v>
      </c>
      <c r="K355" s="204">
        <v>44707</v>
      </c>
      <c r="L355" s="211">
        <v>44708</v>
      </c>
      <c r="M355" s="137"/>
      <c r="N355" s="268" t="s">
        <v>78</v>
      </c>
    </row>
    <row r="356" spans="1:14">
      <c r="A356" s="119" t="s">
        <v>36</v>
      </c>
      <c r="B356" s="245">
        <v>278243</v>
      </c>
      <c r="C356" s="146" t="s">
        <v>225</v>
      </c>
      <c r="D356" s="246">
        <v>30</v>
      </c>
      <c r="E356" s="128">
        <v>42</v>
      </c>
      <c r="F356" s="252">
        <v>7.370000000000001</v>
      </c>
      <c r="G356" s="118">
        <f t="shared" si="5"/>
        <v>309.54000000000002</v>
      </c>
      <c r="H356" s="245" t="s">
        <v>192</v>
      </c>
      <c r="I356" s="260">
        <v>0</v>
      </c>
      <c r="J356" s="203">
        <v>44700</v>
      </c>
      <c r="K356" s="204">
        <v>44707</v>
      </c>
      <c r="L356" s="211">
        <v>44708</v>
      </c>
      <c r="M356" s="137"/>
      <c r="N356" s="268" t="s">
        <v>78</v>
      </c>
    </row>
    <row r="357" spans="1:14">
      <c r="A357" s="119" t="s">
        <v>36</v>
      </c>
      <c r="B357" s="245">
        <v>277394</v>
      </c>
      <c r="C357" s="146" t="s">
        <v>1745</v>
      </c>
      <c r="D357" s="246">
        <v>19</v>
      </c>
      <c r="E357" s="128">
        <v>30</v>
      </c>
      <c r="F357" s="252">
        <v>6.93</v>
      </c>
      <c r="G357" s="118">
        <f t="shared" si="5"/>
        <v>207.89999999999998</v>
      </c>
      <c r="H357" s="245" t="s">
        <v>45</v>
      </c>
      <c r="I357" s="260">
        <v>1</v>
      </c>
      <c r="J357" s="203">
        <v>44700</v>
      </c>
      <c r="K357" s="204">
        <v>44707</v>
      </c>
      <c r="L357" s="211">
        <v>44706</v>
      </c>
      <c r="M357" s="137"/>
      <c r="N357" s="268" t="s">
        <v>78</v>
      </c>
    </row>
    <row r="358" spans="1:14">
      <c r="A358" s="119" t="s">
        <v>36</v>
      </c>
      <c r="B358" s="245">
        <v>275406</v>
      </c>
      <c r="C358" s="146" t="s">
        <v>284</v>
      </c>
      <c r="D358" s="246">
        <v>19</v>
      </c>
      <c r="E358" s="128">
        <v>24</v>
      </c>
      <c r="F358" s="252">
        <v>6.93</v>
      </c>
      <c r="G358" s="118">
        <f t="shared" si="5"/>
        <v>166.32</v>
      </c>
      <c r="H358" s="245" t="s">
        <v>45</v>
      </c>
      <c r="I358" s="260">
        <v>1</v>
      </c>
      <c r="J358" s="203">
        <v>44700</v>
      </c>
      <c r="K358" s="204">
        <v>44706</v>
      </c>
      <c r="L358" s="211">
        <v>44706</v>
      </c>
      <c r="M358" s="137"/>
      <c r="N358" s="268" t="s">
        <v>78</v>
      </c>
    </row>
    <row r="359" spans="1:14">
      <c r="A359" s="119" t="s">
        <v>36</v>
      </c>
      <c r="B359" s="245">
        <v>276760</v>
      </c>
      <c r="C359" s="146" t="s">
        <v>1824</v>
      </c>
      <c r="D359" s="246">
        <v>24</v>
      </c>
      <c r="E359" s="128">
        <v>25</v>
      </c>
      <c r="F359" s="252">
        <v>7.15</v>
      </c>
      <c r="G359" s="118">
        <f t="shared" si="5"/>
        <v>178.75</v>
      </c>
      <c r="H359" s="245" t="s">
        <v>45</v>
      </c>
      <c r="I359" s="260">
        <v>1</v>
      </c>
      <c r="J359" s="203">
        <v>44700</v>
      </c>
      <c r="K359" s="204">
        <v>44707</v>
      </c>
      <c r="L359" s="211">
        <v>44706</v>
      </c>
      <c r="M359" s="137"/>
      <c r="N359" s="268" t="s">
        <v>78</v>
      </c>
    </row>
    <row r="360" spans="1:14">
      <c r="A360" s="119" t="s">
        <v>74</v>
      </c>
      <c r="B360" s="245">
        <v>275239</v>
      </c>
      <c r="C360" s="146" t="s">
        <v>521</v>
      </c>
      <c r="D360" s="246" t="s">
        <v>43</v>
      </c>
      <c r="E360" s="128">
        <v>1</v>
      </c>
      <c r="F360" s="252">
        <v>372.81</v>
      </c>
      <c r="G360" s="118">
        <f t="shared" si="5"/>
        <v>372.81</v>
      </c>
      <c r="H360" s="245" t="s">
        <v>402</v>
      </c>
      <c r="I360" s="260">
        <v>0</v>
      </c>
      <c r="J360" s="203">
        <v>44700</v>
      </c>
      <c r="K360" s="204">
        <v>44714</v>
      </c>
      <c r="L360" s="211">
        <v>44714</v>
      </c>
      <c r="M360" s="137"/>
      <c r="N360" s="268" t="s">
        <v>78</v>
      </c>
    </row>
    <row r="361" spans="1:14">
      <c r="A361" s="119" t="s">
        <v>46</v>
      </c>
      <c r="B361" s="245">
        <v>274213</v>
      </c>
      <c r="C361" s="146" t="s">
        <v>141</v>
      </c>
      <c r="D361" s="246" t="s">
        <v>43</v>
      </c>
      <c r="E361" s="128">
        <v>1</v>
      </c>
      <c r="F361" s="252">
        <v>2127.5</v>
      </c>
      <c r="G361" s="118">
        <f>F361*E361</f>
        <v>2127.5</v>
      </c>
      <c r="H361" s="245" t="s">
        <v>47</v>
      </c>
      <c r="I361" s="260">
        <v>0</v>
      </c>
      <c r="J361" s="203">
        <v>44700</v>
      </c>
      <c r="K361" s="204">
        <v>44711</v>
      </c>
      <c r="L361" s="211">
        <v>44708</v>
      </c>
      <c r="M361" s="137" t="s">
        <v>2672</v>
      </c>
      <c r="N361" s="268" t="s">
        <v>78</v>
      </c>
    </row>
    <row r="362" spans="1:14">
      <c r="A362" s="119" t="s">
        <v>74</v>
      </c>
      <c r="B362" s="245">
        <v>277411</v>
      </c>
      <c r="C362" s="146" t="s">
        <v>437</v>
      </c>
      <c r="D362" s="246" t="s">
        <v>43</v>
      </c>
      <c r="E362" s="128">
        <v>15</v>
      </c>
      <c r="F362" s="252">
        <v>238.04</v>
      </c>
      <c r="G362" s="118">
        <f t="shared" si="5"/>
        <v>3570.6</v>
      </c>
      <c r="H362" s="245" t="s">
        <v>47</v>
      </c>
      <c r="I362" s="260">
        <v>0</v>
      </c>
      <c r="J362" s="203">
        <v>44701</v>
      </c>
      <c r="K362" s="204">
        <v>44707</v>
      </c>
      <c r="L362" s="211">
        <v>44712</v>
      </c>
      <c r="M362" s="137"/>
      <c r="N362" s="268" t="s">
        <v>78</v>
      </c>
    </row>
    <row r="363" spans="1:14">
      <c r="A363" s="119" t="s">
        <v>74</v>
      </c>
      <c r="B363" s="245">
        <v>274167</v>
      </c>
      <c r="C363" s="146" t="s">
        <v>278</v>
      </c>
      <c r="D363" s="246" t="s">
        <v>43</v>
      </c>
      <c r="E363" s="128">
        <v>22</v>
      </c>
      <c r="F363" s="252">
        <v>197.82</v>
      </c>
      <c r="G363" s="118">
        <f t="shared" si="5"/>
        <v>4352.04</v>
      </c>
      <c r="H363" s="245" t="s">
        <v>87</v>
      </c>
      <c r="I363" s="260">
        <v>0</v>
      </c>
      <c r="J363" s="203">
        <v>44701</v>
      </c>
      <c r="K363" s="204">
        <v>44706</v>
      </c>
      <c r="L363" s="211">
        <v>44712</v>
      </c>
      <c r="M363" s="137"/>
      <c r="N363" s="268" t="s">
        <v>78</v>
      </c>
    </row>
    <row r="364" spans="1:14">
      <c r="A364" s="119" t="s">
        <v>74</v>
      </c>
      <c r="B364" s="245">
        <v>274286</v>
      </c>
      <c r="C364" s="146" t="s">
        <v>1212</v>
      </c>
      <c r="D364" s="246" t="s">
        <v>43</v>
      </c>
      <c r="E364" s="128">
        <v>14</v>
      </c>
      <c r="F364" s="252">
        <v>115.5</v>
      </c>
      <c r="G364" s="118">
        <f t="shared" si="5"/>
        <v>1617</v>
      </c>
      <c r="H364" s="245" t="s">
        <v>17</v>
      </c>
      <c r="I364" s="260">
        <v>0</v>
      </c>
      <c r="J364" s="203">
        <v>44701</v>
      </c>
      <c r="K364" s="204">
        <v>44708</v>
      </c>
      <c r="L364" s="211">
        <v>44711</v>
      </c>
      <c r="M364" s="137"/>
      <c r="N364" s="268" t="s">
        <v>78</v>
      </c>
    </row>
    <row r="365" spans="1:14">
      <c r="A365" s="119" t="s">
        <v>36</v>
      </c>
      <c r="B365" s="245">
        <v>278555</v>
      </c>
      <c r="C365" s="146" t="s">
        <v>1771</v>
      </c>
      <c r="D365" s="246">
        <v>15.875</v>
      </c>
      <c r="E365" s="128">
        <v>50</v>
      </c>
      <c r="F365" s="252">
        <v>6.93</v>
      </c>
      <c r="G365" s="118">
        <f t="shared" si="5"/>
        <v>346.5</v>
      </c>
      <c r="H365" s="245" t="s">
        <v>45</v>
      </c>
      <c r="I365" s="260">
        <v>1</v>
      </c>
      <c r="J365" s="203">
        <v>44701</v>
      </c>
      <c r="K365" s="204">
        <v>44708</v>
      </c>
      <c r="L365" s="211">
        <v>44711</v>
      </c>
      <c r="M365" s="137" t="s">
        <v>2677</v>
      </c>
      <c r="N365" s="268" t="s">
        <v>78</v>
      </c>
    </row>
    <row r="366" spans="1:14">
      <c r="A366" s="119" t="s">
        <v>36</v>
      </c>
      <c r="B366" s="245">
        <v>278274</v>
      </c>
      <c r="C366" s="146" t="s">
        <v>1232</v>
      </c>
      <c r="D366" s="246">
        <v>19.05</v>
      </c>
      <c r="E366" s="128">
        <v>112</v>
      </c>
      <c r="F366" s="252">
        <v>5.6349999999999998</v>
      </c>
      <c r="G366" s="118">
        <f t="shared" si="5"/>
        <v>631.12</v>
      </c>
      <c r="H366" s="245" t="s">
        <v>45</v>
      </c>
      <c r="I366" s="260">
        <v>1</v>
      </c>
      <c r="J366" s="203">
        <v>44701</v>
      </c>
      <c r="K366" s="204">
        <v>44708</v>
      </c>
      <c r="L366" s="211">
        <v>44711</v>
      </c>
      <c r="M366" s="137"/>
      <c r="N366" s="268" t="s">
        <v>78</v>
      </c>
    </row>
    <row r="367" spans="1:14">
      <c r="A367" s="119" t="s">
        <v>36</v>
      </c>
      <c r="B367" s="245">
        <v>275262</v>
      </c>
      <c r="C367" s="146" t="s">
        <v>363</v>
      </c>
      <c r="D367" s="246">
        <v>19.05</v>
      </c>
      <c r="E367" s="128">
        <v>30</v>
      </c>
      <c r="F367" s="252">
        <v>6.93</v>
      </c>
      <c r="G367" s="118">
        <f t="shared" si="5"/>
        <v>207.89999999999998</v>
      </c>
      <c r="H367" s="245" t="s">
        <v>45</v>
      </c>
      <c r="I367" s="260">
        <v>1</v>
      </c>
      <c r="J367" s="203">
        <v>44701</v>
      </c>
      <c r="K367" s="204">
        <v>44708</v>
      </c>
      <c r="L367" s="211">
        <v>44711</v>
      </c>
      <c r="M367" s="137"/>
      <c r="N367" s="268" t="s">
        <v>78</v>
      </c>
    </row>
    <row r="368" spans="1:14">
      <c r="A368" s="119" t="s">
        <v>36</v>
      </c>
      <c r="B368" s="245">
        <v>278266</v>
      </c>
      <c r="C368" s="146" t="s">
        <v>363</v>
      </c>
      <c r="D368" s="246">
        <v>19.05</v>
      </c>
      <c r="E368" s="128">
        <v>24</v>
      </c>
      <c r="F368" s="252">
        <v>6.93</v>
      </c>
      <c r="G368" s="118">
        <f t="shared" si="5"/>
        <v>166.32</v>
      </c>
      <c r="H368" s="245" t="s">
        <v>45</v>
      </c>
      <c r="I368" s="260">
        <v>1</v>
      </c>
      <c r="J368" s="203">
        <v>44701</v>
      </c>
      <c r="K368" s="204">
        <v>44708</v>
      </c>
      <c r="L368" s="211">
        <v>44711</v>
      </c>
      <c r="M368" s="137"/>
      <c r="N368" s="268" t="s">
        <v>78</v>
      </c>
    </row>
    <row r="369" spans="1:14">
      <c r="A369" s="119" t="s">
        <v>36</v>
      </c>
      <c r="B369" s="245">
        <v>277492</v>
      </c>
      <c r="C369" s="146" t="s">
        <v>2588</v>
      </c>
      <c r="D369" s="246">
        <v>52</v>
      </c>
      <c r="E369" s="128">
        <v>16</v>
      </c>
      <c r="F369" s="252">
        <v>9.4</v>
      </c>
      <c r="G369" s="118">
        <f t="shared" si="5"/>
        <v>150.4</v>
      </c>
      <c r="H369" s="245" t="s">
        <v>16</v>
      </c>
      <c r="I369" s="260">
        <v>0</v>
      </c>
      <c r="J369" s="203">
        <v>44701</v>
      </c>
      <c r="K369" s="204">
        <v>44708</v>
      </c>
      <c r="L369" s="211">
        <v>44715</v>
      </c>
      <c r="M369" s="137" t="s">
        <v>2676</v>
      </c>
      <c r="N369" s="268" t="s">
        <v>78</v>
      </c>
    </row>
    <row r="370" spans="1:14">
      <c r="A370" s="119" t="s">
        <v>36</v>
      </c>
      <c r="B370" s="245">
        <v>278565</v>
      </c>
      <c r="C370" s="146" t="s">
        <v>1777</v>
      </c>
      <c r="D370" s="246">
        <v>19.05</v>
      </c>
      <c r="E370" s="128">
        <v>70</v>
      </c>
      <c r="F370" s="252">
        <v>5.8850000000000007</v>
      </c>
      <c r="G370" s="118">
        <f t="shared" si="5"/>
        <v>411.95000000000005</v>
      </c>
      <c r="H370" s="245" t="s">
        <v>45</v>
      </c>
      <c r="I370" s="260">
        <v>1</v>
      </c>
      <c r="J370" s="203">
        <v>44705</v>
      </c>
      <c r="K370" s="204">
        <v>44713</v>
      </c>
      <c r="L370" s="211">
        <v>44715</v>
      </c>
      <c r="M370" s="137"/>
      <c r="N370" s="268" t="s">
        <v>78</v>
      </c>
    </row>
    <row r="371" spans="1:14">
      <c r="A371" s="119" t="s">
        <v>36</v>
      </c>
      <c r="B371" s="245">
        <v>278558</v>
      </c>
      <c r="C371" s="146" t="s">
        <v>431</v>
      </c>
      <c r="D371" s="246">
        <v>15.875</v>
      </c>
      <c r="E371" s="128">
        <v>100</v>
      </c>
      <c r="F371" s="252">
        <v>5.6349999999999998</v>
      </c>
      <c r="G371" s="118">
        <f t="shared" si="5"/>
        <v>563.5</v>
      </c>
      <c r="H371" s="245" t="s">
        <v>45</v>
      </c>
      <c r="I371" s="260">
        <v>1</v>
      </c>
      <c r="J371" s="203">
        <v>44705</v>
      </c>
      <c r="K371" s="204">
        <v>44713</v>
      </c>
      <c r="L371" s="211">
        <v>44715</v>
      </c>
      <c r="M371" s="137"/>
      <c r="N371" s="268" t="s">
        <v>78</v>
      </c>
    </row>
    <row r="372" spans="1:14">
      <c r="A372" s="119" t="s">
        <v>36</v>
      </c>
      <c r="B372" s="245">
        <v>278286</v>
      </c>
      <c r="C372" s="146" t="s">
        <v>201</v>
      </c>
      <c r="D372" s="246">
        <v>19.05</v>
      </c>
      <c r="E372" s="128">
        <v>200</v>
      </c>
      <c r="F372" s="252">
        <v>5.6349999999999998</v>
      </c>
      <c r="G372" s="118">
        <f t="shared" si="5"/>
        <v>1127</v>
      </c>
      <c r="H372" s="245" t="s">
        <v>45</v>
      </c>
      <c r="I372" s="260">
        <v>1</v>
      </c>
      <c r="J372" s="203">
        <v>44705</v>
      </c>
      <c r="K372" s="204">
        <v>44713</v>
      </c>
      <c r="L372" s="211">
        <v>44715</v>
      </c>
      <c r="M372" s="137"/>
      <c r="N372" s="268" t="s">
        <v>78</v>
      </c>
    </row>
    <row r="373" spans="1:14">
      <c r="A373" s="119" t="s">
        <v>36</v>
      </c>
      <c r="B373" s="245">
        <v>278217</v>
      </c>
      <c r="C373" s="146" t="s">
        <v>339</v>
      </c>
      <c r="D373" s="246">
        <v>20</v>
      </c>
      <c r="E373" s="128">
        <v>50</v>
      </c>
      <c r="F373" s="252">
        <v>8.6900000000000013</v>
      </c>
      <c r="G373" s="118">
        <f t="shared" si="5"/>
        <v>434.50000000000006</v>
      </c>
      <c r="H373" s="245" t="s">
        <v>45</v>
      </c>
      <c r="I373" s="260">
        <v>2</v>
      </c>
      <c r="J373" s="203">
        <v>44707</v>
      </c>
      <c r="K373" s="204">
        <v>44714</v>
      </c>
      <c r="L373" s="211">
        <v>44715</v>
      </c>
      <c r="M373" s="137"/>
      <c r="N373" s="268" t="s">
        <v>78</v>
      </c>
    </row>
    <row r="374" spans="1:14">
      <c r="A374" s="119" t="s">
        <v>36</v>
      </c>
      <c r="B374" s="245">
        <v>278235</v>
      </c>
      <c r="C374" s="146" t="s">
        <v>2673</v>
      </c>
      <c r="D374" s="246">
        <v>30</v>
      </c>
      <c r="E374" s="128">
        <v>30</v>
      </c>
      <c r="F374" s="252">
        <v>7.370000000000001</v>
      </c>
      <c r="G374" s="118">
        <f t="shared" si="5"/>
        <v>221.10000000000002</v>
      </c>
      <c r="H374" s="245" t="s">
        <v>192</v>
      </c>
      <c r="I374" s="260">
        <v>1</v>
      </c>
      <c r="J374" s="203">
        <v>44707</v>
      </c>
      <c r="K374" s="204">
        <v>44714</v>
      </c>
      <c r="L374" s="211">
        <v>44715</v>
      </c>
      <c r="M374" s="137"/>
      <c r="N374" s="268" t="s">
        <v>78</v>
      </c>
    </row>
    <row r="375" spans="1:14">
      <c r="A375" s="119" t="s">
        <v>36</v>
      </c>
      <c r="B375" s="245">
        <v>278903</v>
      </c>
      <c r="C375" s="146" t="s">
        <v>158</v>
      </c>
      <c r="D375" s="246">
        <v>19</v>
      </c>
      <c r="E375" s="128">
        <v>20</v>
      </c>
      <c r="F375" s="252">
        <v>6.93</v>
      </c>
      <c r="G375" s="118">
        <f t="shared" si="5"/>
        <v>138.6</v>
      </c>
      <c r="H375" s="245" t="s">
        <v>45</v>
      </c>
      <c r="I375" s="260">
        <v>1</v>
      </c>
      <c r="J375" s="203">
        <v>44707</v>
      </c>
      <c r="K375" s="204">
        <v>44712</v>
      </c>
      <c r="L375" s="211">
        <v>44711</v>
      </c>
      <c r="M375" s="137"/>
      <c r="N375" s="268" t="s">
        <v>78</v>
      </c>
    </row>
    <row r="376" spans="1:14">
      <c r="A376" s="119" t="s">
        <v>445</v>
      </c>
      <c r="B376" s="245">
        <v>274160</v>
      </c>
      <c r="C376" s="146" t="s">
        <v>447</v>
      </c>
      <c r="D376" s="246" t="s">
        <v>43</v>
      </c>
      <c r="E376" s="128">
        <v>31</v>
      </c>
      <c r="F376" s="252">
        <v>100</v>
      </c>
      <c r="G376" s="118">
        <f t="shared" si="5"/>
        <v>3100</v>
      </c>
      <c r="H376" s="245" t="s">
        <v>448</v>
      </c>
      <c r="I376" s="260">
        <v>0</v>
      </c>
      <c r="J376" s="203">
        <v>44707</v>
      </c>
      <c r="K376" s="204">
        <v>44714</v>
      </c>
      <c r="L376" s="211">
        <v>44712</v>
      </c>
      <c r="M376" s="137" t="s">
        <v>2680</v>
      </c>
      <c r="N376" s="268" t="s">
        <v>78</v>
      </c>
    </row>
    <row r="377" spans="1:14">
      <c r="A377" s="119" t="s">
        <v>445</v>
      </c>
      <c r="B377" s="245">
        <v>274160</v>
      </c>
      <c r="C377" s="146" t="s">
        <v>447</v>
      </c>
      <c r="D377" s="246" t="s">
        <v>43</v>
      </c>
      <c r="E377" s="128">
        <v>5</v>
      </c>
      <c r="F377" s="252">
        <v>100</v>
      </c>
      <c r="G377" s="118">
        <f t="shared" si="5"/>
        <v>500</v>
      </c>
      <c r="H377" s="245" t="s">
        <v>448</v>
      </c>
      <c r="I377" s="260">
        <v>0</v>
      </c>
      <c r="J377" s="203">
        <v>44708</v>
      </c>
      <c r="K377" s="204">
        <v>44715</v>
      </c>
      <c r="L377" s="211">
        <v>44712</v>
      </c>
      <c r="M377" s="137"/>
      <c r="N377" s="268" t="s">
        <v>78</v>
      </c>
    </row>
    <row r="378" spans="1:14">
      <c r="A378" s="119" t="s">
        <v>137</v>
      </c>
      <c r="B378" s="245">
        <v>277102</v>
      </c>
      <c r="C378" s="146" t="s">
        <v>246</v>
      </c>
      <c r="D378" s="246" t="s">
        <v>43</v>
      </c>
      <c r="E378" s="128">
        <v>731</v>
      </c>
      <c r="F378" s="252">
        <v>1.1299999999999999</v>
      </c>
      <c r="G378" s="118">
        <f t="shared" si="5"/>
        <v>826.03</v>
      </c>
      <c r="H378" s="245" t="s">
        <v>47</v>
      </c>
      <c r="I378" s="260">
        <v>0</v>
      </c>
      <c r="J378" s="203">
        <v>44711</v>
      </c>
      <c r="K378" s="204">
        <v>44718</v>
      </c>
      <c r="L378" s="211">
        <v>44715</v>
      </c>
      <c r="M378" s="137"/>
      <c r="N378" s="268" t="s">
        <v>78</v>
      </c>
    </row>
    <row r="379" spans="1:14">
      <c r="A379" s="119" t="s">
        <v>36</v>
      </c>
      <c r="B379" s="245">
        <v>279363</v>
      </c>
      <c r="C379" s="146" t="s">
        <v>299</v>
      </c>
      <c r="D379" s="246">
        <v>24</v>
      </c>
      <c r="E379" s="128">
        <v>63</v>
      </c>
      <c r="F379" s="252">
        <v>5.8850000000000007</v>
      </c>
      <c r="G379" s="118">
        <f t="shared" si="5"/>
        <v>370.75500000000005</v>
      </c>
      <c r="H379" s="245" t="s">
        <v>45</v>
      </c>
      <c r="I379" s="260">
        <v>1</v>
      </c>
      <c r="J379" s="203">
        <v>44711</v>
      </c>
      <c r="K379" s="204">
        <v>44718</v>
      </c>
      <c r="L379" s="211">
        <v>44719</v>
      </c>
      <c r="M379" s="137"/>
      <c r="N379" s="268" t="s">
        <v>78</v>
      </c>
    </row>
    <row r="380" spans="1:14">
      <c r="A380" s="119" t="s">
        <v>36</v>
      </c>
      <c r="B380" s="245">
        <v>279366</v>
      </c>
      <c r="C380" s="146" t="s">
        <v>160</v>
      </c>
      <c r="D380" s="246">
        <v>19.05</v>
      </c>
      <c r="E380" s="128">
        <v>24</v>
      </c>
      <c r="F380" s="252">
        <v>6.93</v>
      </c>
      <c r="G380" s="118">
        <f t="shared" si="5"/>
        <v>166.32</v>
      </c>
      <c r="H380" s="245" t="s">
        <v>45</v>
      </c>
      <c r="I380" s="260">
        <v>1</v>
      </c>
      <c r="J380" s="203">
        <v>44711</v>
      </c>
      <c r="K380" s="204">
        <v>44718</v>
      </c>
      <c r="L380" s="211">
        <v>44719</v>
      </c>
      <c r="M380" s="137"/>
      <c r="N380" s="268" t="s">
        <v>78</v>
      </c>
    </row>
    <row r="381" spans="1:14">
      <c r="A381" s="119" t="s">
        <v>36</v>
      </c>
      <c r="B381" s="245">
        <v>279005</v>
      </c>
      <c r="C381" s="146" t="s">
        <v>2066</v>
      </c>
      <c r="D381" s="246">
        <v>38</v>
      </c>
      <c r="E381" s="128">
        <v>30</v>
      </c>
      <c r="F381" s="252">
        <v>9.3500000000000014</v>
      </c>
      <c r="G381" s="118">
        <f t="shared" si="5"/>
        <v>280.50000000000006</v>
      </c>
      <c r="H381" s="245" t="s">
        <v>192</v>
      </c>
      <c r="I381" s="260">
        <v>0</v>
      </c>
      <c r="J381" s="203">
        <v>44711</v>
      </c>
      <c r="K381" s="204">
        <v>44718</v>
      </c>
      <c r="L381" s="211">
        <v>44718</v>
      </c>
      <c r="M381" s="137" t="s">
        <v>2693</v>
      </c>
      <c r="N381" s="268" t="s">
        <v>78</v>
      </c>
    </row>
    <row r="382" spans="1:14">
      <c r="A382" s="119" t="s">
        <v>36</v>
      </c>
      <c r="B382" s="245">
        <v>278950</v>
      </c>
      <c r="C382" s="146" t="s">
        <v>57</v>
      </c>
      <c r="D382" s="246">
        <v>19.05</v>
      </c>
      <c r="E382" s="128">
        <v>27</v>
      </c>
      <c r="F382" s="252">
        <v>6.93</v>
      </c>
      <c r="G382" s="118">
        <f t="shared" si="5"/>
        <v>187.10999999999999</v>
      </c>
      <c r="H382" s="245" t="s">
        <v>45</v>
      </c>
      <c r="I382" s="260">
        <v>1</v>
      </c>
      <c r="J382" s="203">
        <v>44711</v>
      </c>
      <c r="K382" s="204">
        <v>44718</v>
      </c>
      <c r="L382" s="211">
        <v>44719</v>
      </c>
      <c r="M382" s="137"/>
      <c r="N382" s="268" t="s">
        <v>78</v>
      </c>
    </row>
    <row r="383" spans="1:14">
      <c r="A383" s="119" t="s">
        <v>74</v>
      </c>
      <c r="B383" s="245">
        <v>277797</v>
      </c>
      <c r="C383" s="146" t="s">
        <v>2674</v>
      </c>
      <c r="D383" s="246" t="s">
        <v>43</v>
      </c>
      <c r="E383" s="128">
        <v>1</v>
      </c>
      <c r="F383" s="252" t="s">
        <v>2675</v>
      </c>
      <c r="G383" s="118">
        <f t="shared" si="5"/>
        <v>238.04</v>
      </c>
      <c r="H383" s="245" t="s">
        <v>402</v>
      </c>
      <c r="I383" s="260">
        <v>0</v>
      </c>
      <c r="J383" s="203">
        <v>44711</v>
      </c>
      <c r="K383" s="204">
        <v>44722</v>
      </c>
      <c r="L383" s="211">
        <v>44727</v>
      </c>
      <c r="M383" s="137"/>
      <c r="N383" s="268" t="s">
        <v>78</v>
      </c>
    </row>
    <row r="384" spans="1:14">
      <c r="A384" s="119" t="s">
        <v>445</v>
      </c>
      <c r="B384" s="245">
        <v>277556</v>
      </c>
      <c r="C384" s="146" t="s">
        <v>77</v>
      </c>
      <c r="D384" s="246" t="s">
        <v>43</v>
      </c>
      <c r="E384" s="128">
        <v>5</v>
      </c>
      <c r="F384" s="252">
        <v>700</v>
      </c>
      <c r="G384" s="118">
        <f t="shared" si="5"/>
        <v>3500</v>
      </c>
      <c r="H384" s="245" t="s">
        <v>47</v>
      </c>
      <c r="I384" s="260">
        <v>0</v>
      </c>
      <c r="J384" s="203">
        <v>44712</v>
      </c>
      <c r="K384" s="204">
        <v>44722</v>
      </c>
      <c r="L384" s="211">
        <v>44725</v>
      </c>
      <c r="M384" s="137"/>
      <c r="N384" s="268" t="s">
        <v>78</v>
      </c>
    </row>
    <row r="385" spans="1:14">
      <c r="A385" s="119" t="s">
        <v>46</v>
      </c>
      <c r="B385" s="245">
        <v>277556</v>
      </c>
      <c r="C385" s="146" t="s">
        <v>77</v>
      </c>
      <c r="D385" s="246" t="s">
        <v>43</v>
      </c>
      <c r="E385" s="128">
        <v>5</v>
      </c>
      <c r="F385" s="252">
        <v>875</v>
      </c>
      <c r="G385" s="118">
        <f t="shared" si="5"/>
        <v>4375</v>
      </c>
      <c r="H385" s="245" t="s">
        <v>47</v>
      </c>
      <c r="I385" s="260">
        <v>0</v>
      </c>
      <c r="J385" s="203">
        <v>44712</v>
      </c>
      <c r="K385" s="204">
        <v>44722</v>
      </c>
      <c r="L385" s="211">
        <v>44722</v>
      </c>
      <c r="M385" s="137"/>
      <c r="N385" s="268" t="s">
        <v>78</v>
      </c>
    </row>
    <row r="386" spans="1:14">
      <c r="A386" s="119" t="s">
        <v>445</v>
      </c>
      <c r="B386" s="245">
        <v>274160</v>
      </c>
      <c r="C386" s="146" t="s">
        <v>447</v>
      </c>
      <c r="D386" s="246" t="s">
        <v>43</v>
      </c>
      <c r="E386" s="128">
        <v>10</v>
      </c>
      <c r="F386" s="252">
        <v>100</v>
      </c>
      <c r="G386" s="118">
        <f t="shared" si="5"/>
        <v>1000</v>
      </c>
      <c r="H386" s="245" t="s">
        <v>448</v>
      </c>
      <c r="I386" s="260">
        <v>0</v>
      </c>
      <c r="J386" s="203">
        <v>44713</v>
      </c>
      <c r="K386" s="204">
        <v>44720</v>
      </c>
      <c r="L386" s="211">
        <v>44718</v>
      </c>
      <c r="M386" s="137"/>
      <c r="N386" s="268" t="s">
        <v>78</v>
      </c>
    </row>
    <row r="387" spans="1:14">
      <c r="A387" s="119" t="s">
        <v>74</v>
      </c>
      <c r="B387" s="245">
        <v>278446</v>
      </c>
      <c r="C387" s="146" t="s">
        <v>294</v>
      </c>
      <c r="D387" s="246" t="s">
        <v>43</v>
      </c>
      <c r="E387" s="128">
        <v>1</v>
      </c>
      <c r="F387" s="252">
        <v>674.05</v>
      </c>
      <c r="G387" s="118">
        <f t="shared" ref="G387:G450" si="6">F387*E387</f>
        <v>674.05</v>
      </c>
      <c r="H387" s="245" t="s">
        <v>47</v>
      </c>
      <c r="I387" s="260">
        <v>0</v>
      </c>
      <c r="J387" s="203">
        <v>44714</v>
      </c>
      <c r="K387" s="204">
        <v>44727</v>
      </c>
      <c r="L387" s="211">
        <v>44727</v>
      </c>
      <c r="M387" s="137"/>
      <c r="N387" s="268" t="s">
        <v>78</v>
      </c>
    </row>
    <row r="388" spans="1:14">
      <c r="A388" s="119" t="s">
        <v>74</v>
      </c>
      <c r="B388" s="245">
        <v>278430</v>
      </c>
      <c r="C388" s="146" t="s">
        <v>2678</v>
      </c>
      <c r="D388" s="246" t="s">
        <v>43</v>
      </c>
      <c r="E388" s="128">
        <v>2</v>
      </c>
      <c r="F388" s="252">
        <v>789</v>
      </c>
      <c r="G388" s="118">
        <f t="shared" si="6"/>
        <v>1578</v>
      </c>
      <c r="H388" s="245" t="s">
        <v>47</v>
      </c>
      <c r="I388" s="260">
        <v>0</v>
      </c>
      <c r="J388" s="203">
        <v>44714</v>
      </c>
      <c r="K388" s="204">
        <v>44719</v>
      </c>
      <c r="L388" s="211">
        <v>44720</v>
      </c>
      <c r="M388" s="137"/>
      <c r="N388" s="268" t="s">
        <v>78</v>
      </c>
    </row>
    <row r="389" spans="1:14">
      <c r="A389" s="119" t="s">
        <v>74</v>
      </c>
      <c r="B389" s="245">
        <v>276483</v>
      </c>
      <c r="C389" s="146" t="s">
        <v>581</v>
      </c>
      <c r="D389" s="246" t="s">
        <v>43</v>
      </c>
      <c r="E389" s="128">
        <v>4</v>
      </c>
      <c r="F389" s="252">
        <v>723.8</v>
      </c>
      <c r="G389" s="118">
        <f t="shared" si="6"/>
        <v>2895.2</v>
      </c>
      <c r="H389" s="245" t="s">
        <v>47</v>
      </c>
      <c r="I389" s="260">
        <v>0</v>
      </c>
      <c r="J389" s="203">
        <v>44714</v>
      </c>
      <c r="K389" s="204">
        <v>44722</v>
      </c>
      <c r="L389" s="211">
        <v>44726</v>
      </c>
      <c r="M389" s="137"/>
      <c r="N389" s="268" t="s">
        <v>78</v>
      </c>
    </row>
    <row r="390" spans="1:14">
      <c r="A390" s="119" t="s">
        <v>74</v>
      </c>
      <c r="B390" s="245">
        <v>278443</v>
      </c>
      <c r="C390" s="146" t="s">
        <v>436</v>
      </c>
      <c r="D390" s="246" t="s">
        <v>43</v>
      </c>
      <c r="E390" s="128">
        <v>2</v>
      </c>
      <c r="F390" s="252">
        <v>366.98</v>
      </c>
      <c r="G390" s="118">
        <f t="shared" si="6"/>
        <v>733.96</v>
      </c>
      <c r="H390" s="245" t="s">
        <v>47</v>
      </c>
      <c r="I390" s="260">
        <v>0</v>
      </c>
      <c r="J390" s="203">
        <v>44714</v>
      </c>
      <c r="K390" s="204">
        <v>44727</v>
      </c>
      <c r="L390" s="211">
        <v>44727</v>
      </c>
      <c r="M390" s="137"/>
      <c r="N390" s="268" t="s">
        <v>78</v>
      </c>
    </row>
    <row r="391" spans="1:14">
      <c r="A391" s="119" t="s">
        <v>74</v>
      </c>
      <c r="B391" s="245">
        <v>278136</v>
      </c>
      <c r="C391" s="146" t="s">
        <v>1346</v>
      </c>
      <c r="D391" s="246" t="s">
        <v>43</v>
      </c>
      <c r="E391" s="128">
        <v>2</v>
      </c>
      <c r="F391" s="252">
        <v>534</v>
      </c>
      <c r="G391" s="118">
        <f t="shared" si="6"/>
        <v>1068</v>
      </c>
      <c r="H391" s="245" t="s">
        <v>47</v>
      </c>
      <c r="I391" s="260">
        <v>0</v>
      </c>
      <c r="J391" s="203">
        <v>44714</v>
      </c>
      <c r="K391" s="204">
        <v>44719</v>
      </c>
      <c r="L391" s="211">
        <v>44720</v>
      </c>
      <c r="M391" s="137"/>
      <c r="N391" s="268" t="s">
        <v>78</v>
      </c>
    </row>
    <row r="392" spans="1:14">
      <c r="A392" s="119" t="s">
        <v>74</v>
      </c>
      <c r="B392" s="245">
        <v>278140</v>
      </c>
      <c r="C392" s="146" t="s">
        <v>1306</v>
      </c>
      <c r="D392" s="246" t="s">
        <v>43</v>
      </c>
      <c r="E392" s="128">
        <v>2</v>
      </c>
      <c r="F392" s="252">
        <v>430</v>
      </c>
      <c r="G392" s="118">
        <f t="shared" si="6"/>
        <v>860</v>
      </c>
      <c r="H392" s="245" t="s">
        <v>47</v>
      </c>
      <c r="I392" s="260">
        <v>0</v>
      </c>
      <c r="J392" s="203">
        <v>44714</v>
      </c>
      <c r="K392" s="204">
        <v>44719</v>
      </c>
      <c r="L392" s="211">
        <v>44720</v>
      </c>
      <c r="M392" s="137"/>
      <c r="N392" s="268" t="s">
        <v>78</v>
      </c>
    </row>
    <row r="393" spans="1:14">
      <c r="A393" s="119" t="s">
        <v>36</v>
      </c>
      <c r="B393" s="245">
        <v>279987</v>
      </c>
      <c r="C393" s="146" t="s">
        <v>2679</v>
      </c>
      <c r="D393" s="246">
        <v>25</v>
      </c>
      <c r="E393" s="128">
        <v>50</v>
      </c>
      <c r="F393" s="252">
        <v>7.15</v>
      </c>
      <c r="G393" s="118">
        <f t="shared" si="6"/>
        <v>357.5</v>
      </c>
      <c r="H393" s="245" t="s">
        <v>45</v>
      </c>
      <c r="I393" s="260">
        <v>1</v>
      </c>
      <c r="J393" s="203">
        <v>44714</v>
      </c>
      <c r="K393" s="204">
        <v>44719</v>
      </c>
      <c r="L393" s="211">
        <v>44718</v>
      </c>
      <c r="M393" s="137"/>
      <c r="N393" s="268" t="s">
        <v>78</v>
      </c>
    </row>
    <row r="394" spans="1:14">
      <c r="A394" s="119" t="s">
        <v>2637</v>
      </c>
      <c r="B394" s="245">
        <v>277484</v>
      </c>
      <c r="C394" s="146" t="s">
        <v>2585</v>
      </c>
      <c r="D394" s="246">
        <v>25</v>
      </c>
      <c r="E394" s="128">
        <v>30</v>
      </c>
      <c r="F394" s="252">
        <v>5.3900000000000006</v>
      </c>
      <c r="G394" s="118">
        <f t="shared" si="6"/>
        <v>161.70000000000002</v>
      </c>
      <c r="H394" s="245" t="s">
        <v>44</v>
      </c>
      <c r="I394" s="260">
        <v>0</v>
      </c>
      <c r="J394" s="203">
        <v>44715</v>
      </c>
      <c r="K394" s="204">
        <v>44719</v>
      </c>
      <c r="L394" s="211">
        <v>44719</v>
      </c>
      <c r="M394" s="137"/>
      <c r="N394" s="268" t="s">
        <v>78</v>
      </c>
    </row>
    <row r="395" spans="1:14">
      <c r="A395" s="119" t="s">
        <v>2637</v>
      </c>
      <c r="B395" s="245">
        <v>278906</v>
      </c>
      <c r="C395" s="146" t="s">
        <v>79</v>
      </c>
      <c r="D395" s="246">
        <v>19</v>
      </c>
      <c r="E395" s="128">
        <v>20</v>
      </c>
      <c r="F395" s="252">
        <v>6.93</v>
      </c>
      <c r="G395" s="118">
        <f t="shared" si="6"/>
        <v>138.6</v>
      </c>
      <c r="H395" s="245" t="s">
        <v>45</v>
      </c>
      <c r="I395" s="260">
        <v>1</v>
      </c>
      <c r="J395" s="203">
        <v>44715</v>
      </c>
      <c r="K395" s="204">
        <v>44719</v>
      </c>
      <c r="L395" s="211">
        <v>44719</v>
      </c>
      <c r="M395" s="137"/>
      <c r="N395" s="268" t="s">
        <v>78</v>
      </c>
    </row>
    <row r="396" spans="1:14">
      <c r="A396" s="119" t="s">
        <v>2637</v>
      </c>
      <c r="B396" s="245">
        <v>276209</v>
      </c>
      <c r="C396" s="146" t="s">
        <v>80</v>
      </c>
      <c r="D396" s="246">
        <v>19</v>
      </c>
      <c r="E396" s="128">
        <v>60</v>
      </c>
      <c r="F396" s="252">
        <v>5.8850000000000007</v>
      </c>
      <c r="G396" s="118">
        <f t="shared" si="6"/>
        <v>353.1</v>
      </c>
      <c r="H396" s="245" t="s">
        <v>45</v>
      </c>
      <c r="I396" s="260">
        <v>1</v>
      </c>
      <c r="J396" s="203">
        <v>44715</v>
      </c>
      <c r="K396" s="204">
        <v>44719</v>
      </c>
      <c r="L396" s="211">
        <v>44719</v>
      </c>
      <c r="M396" s="137"/>
      <c r="N396" s="268" t="s">
        <v>78</v>
      </c>
    </row>
    <row r="397" spans="1:14">
      <c r="A397" s="119" t="s">
        <v>36</v>
      </c>
      <c r="B397" s="245">
        <v>280016</v>
      </c>
      <c r="C397" s="146" t="s">
        <v>2681</v>
      </c>
      <c r="D397" s="246">
        <v>25.4</v>
      </c>
      <c r="E397" s="128">
        <v>55</v>
      </c>
      <c r="F397" s="252">
        <v>8.91</v>
      </c>
      <c r="G397" s="118">
        <f t="shared" si="6"/>
        <v>490.05</v>
      </c>
      <c r="H397" s="245" t="s">
        <v>45</v>
      </c>
      <c r="I397" s="260">
        <v>2</v>
      </c>
      <c r="J397" s="203">
        <v>44719</v>
      </c>
      <c r="K397" s="204">
        <v>44725</v>
      </c>
      <c r="L397" s="211">
        <v>44726</v>
      </c>
      <c r="M397" s="137"/>
      <c r="N397" s="268" t="s">
        <v>78</v>
      </c>
    </row>
    <row r="398" spans="1:14">
      <c r="A398" s="119" t="s">
        <v>36</v>
      </c>
      <c r="B398" s="245">
        <v>280274</v>
      </c>
      <c r="C398" s="146" t="s">
        <v>2682</v>
      </c>
      <c r="D398" s="246">
        <v>19</v>
      </c>
      <c r="E398" s="128">
        <v>105</v>
      </c>
      <c r="F398" s="252">
        <v>5.6349999999999998</v>
      </c>
      <c r="G398" s="118">
        <f t="shared" si="6"/>
        <v>591.67499999999995</v>
      </c>
      <c r="H398" s="245" t="s">
        <v>45</v>
      </c>
      <c r="I398" s="260">
        <v>1</v>
      </c>
      <c r="J398" s="203">
        <v>44719</v>
      </c>
      <c r="K398" s="204">
        <v>44725</v>
      </c>
      <c r="L398" s="211">
        <v>44725</v>
      </c>
      <c r="M398" s="137"/>
      <c r="N398" s="268" t="s">
        <v>78</v>
      </c>
    </row>
    <row r="399" spans="1:14">
      <c r="A399" s="119" t="s">
        <v>36</v>
      </c>
      <c r="B399" s="245">
        <v>279482</v>
      </c>
      <c r="C399" s="146" t="s">
        <v>590</v>
      </c>
      <c r="D399" s="246">
        <v>20</v>
      </c>
      <c r="E399" s="128">
        <v>22</v>
      </c>
      <c r="F399" s="252">
        <v>8.6900000000000013</v>
      </c>
      <c r="G399" s="118">
        <f t="shared" si="6"/>
        <v>191.18000000000004</v>
      </c>
      <c r="H399" s="245" t="s">
        <v>45</v>
      </c>
      <c r="I399" s="260">
        <v>2</v>
      </c>
      <c r="J399" s="203">
        <v>44719</v>
      </c>
      <c r="K399" s="204">
        <v>44725</v>
      </c>
      <c r="L399" s="211">
        <v>44725</v>
      </c>
      <c r="M399" s="137"/>
      <c r="N399" s="268" t="s">
        <v>78</v>
      </c>
    </row>
    <row r="400" spans="1:14" s="123" customFormat="1">
      <c r="A400" s="235" t="s">
        <v>46</v>
      </c>
      <c r="B400" s="273">
        <v>281478</v>
      </c>
      <c r="C400" s="274" t="s">
        <v>65</v>
      </c>
      <c r="D400" s="275" t="s">
        <v>43</v>
      </c>
      <c r="E400" s="236">
        <v>2</v>
      </c>
      <c r="F400" s="276">
        <v>570</v>
      </c>
      <c r="G400" s="237">
        <f t="shared" si="6"/>
        <v>1140</v>
      </c>
      <c r="H400" s="273" t="s">
        <v>2683</v>
      </c>
      <c r="I400" s="277">
        <v>0</v>
      </c>
      <c r="J400" s="203">
        <v>44719</v>
      </c>
      <c r="K400" s="204">
        <v>44722</v>
      </c>
      <c r="L400" s="204">
        <v>44722</v>
      </c>
      <c r="M400" s="238" t="s">
        <v>2684</v>
      </c>
      <c r="N400" s="278" t="s">
        <v>78</v>
      </c>
    </row>
    <row r="401" spans="1:14">
      <c r="A401" s="119" t="s">
        <v>46</v>
      </c>
      <c r="B401" s="245">
        <v>281407</v>
      </c>
      <c r="C401" s="146" t="s">
        <v>503</v>
      </c>
      <c r="D401" s="246" t="s">
        <v>43</v>
      </c>
      <c r="E401" s="128">
        <v>2</v>
      </c>
      <c r="F401" s="252">
        <v>380</v>
      </c>
      <c r="G401" s="118">
        <f t="shared" si="6"/>
        <v>760</v>
      </c>
      <c r="H401" s="245" t="s">
        <v>2651</v>
      </c>
      <c r="I401" s="260">
        <v>0</v>
      </c>
      <c r="J401" s="203">
        <v>44719</v>
      </c>
      <c r="K401" s="204">
        <v>44729</v>
      </c>
      <c r="L401" s="211">
        <v>44727</v>
      </c>
      <c r="M401" s="137" t="s">
        <v>2695</v>
      </c>
      <c r="N401" s="268" t="s">
        <v>78</v>
      </c>
    </row>
    <row r="402" spans="1:14">
      <c r="A402" s="119" t="s">
        <v>46</v>
      </c>
      <c r="B402" s="245">
        <v>277864</v>
      </c>
      <c r="C402" s="146" t="s">
        <v>556</v>
      </c>
      <c r="D402" s="246" t="s">
        <v>43</v>
      </c>
      <c r="E402" s="128">
        <v>3</v>
      </c>
      <c r="F402" s="252">
        <v>480</v>
      </c>
      <c r="G402" s="118">
        <f t="shared" si="6"/>
        <v>1440</v>
      </c>
      <c r="H402" s="245" t="s">
        <v>2651</v>
      </c>
      <c r="I402" s="260">
        <v>0</v>
      </c>
      <c r="J402" s="203">
        <v>44719</v>
      </c>
      <c r="K402" s="204">
        <v>44729</v>
      </c>
      <c r="L402" s="211">
        <v>44727</v>
      </c>
      <c r="M402" s="137" t="s">
        <v>2695</v>
      </c>
      <c r="N402" s="268" t="s">
        <v>78</v>
      </c>
    </row>
    <row r="403" spans="1:14">
      <c r="A403" s="119" t="s">
        <v>36</v>
      </c>
      <c r="B403" s="245">
        <v>280007</v>
      </c>
      <c r="C403" s="146" t="s">
        <v>2685</v>
      </c>
      <c r="D403" s="246">
        <v>25.4</v>
      </c>
      <c r="E403" s="128">
        <v>55</v>
      </c>
      <c r="F403" s="252">
        <v>8.91</v>
      </c>
      <c r="G403" s="118">
        <f t="shared" si="6"/>
        <v>490.05</v>
      </c>
      <c r="H403" s="245" t="s">
        <v>45</v>
      </c>
      <c r="I403" s="260">
        <v>2</v>
      </c>
      <c r="J403" s="203">
        <v>44720</v>
      </c>
      <c r="K403" s="204">
        <v>44725</v>
      </c>
      <c r="L403" s="211">
        <v>44726</v>
      </c>
      <c r="M403" s="137"/>
      <c r="N403" s="268" t="s">
        <v>78</v>
      </c>
    </row>
    <row r="404" spans="1:14">
      <c r="A404" s="119" t="s">
        <v>36</v>
      </c>
      <c r="B404" s="245">
        <v>280001</v>
      </c>
      <c r="C404" s="146" t="s">
        <v>2686</v>
      </c>
      <c r="D404" s="246">
        <v>19.05</v>
      </c>
      <c r="E404" s="128">
        <v>55</v>
      </c>
      <c r="F404" s="252">
        <v>8.6900000000000013</v>
      </c>
      <c r="G404" s="118">
        <f t="shared" si="6"/>
        <v>477.95000000000005</v>
      </c>
      <c r="H404" s="245" t="s">
        <v>45</v>
      </c>
      <c r="I404" s="260">
        <v>2</v>
      </c>
      <c r="J404" s="203">
        <v>44720</v>
      </c>
      <c r="K404" s="204">
        <v>44725</v>
      </c>
      <c r="L404" s="211">
        <v>44726</v>
      </c>
      <c r="M404" s="137"/>
      <c r="N404" s="268" t="s">
        <v>78</v>
      </c>
    </row>
    <row r="405" spans="1:14">
      <c r="A405" s="119" t="s">
        <v>36</v>
      </c>
      <c r="B405" s="245">
        <v>281979</v>
      </c>
      <c r="C405" s="146" t="s">
        <v>2687</v>
      </c>
      <c r="D405" s="246">
        <v>19</v>
      </c>
      <c r="E405" s="128">
        <v>100</v>
      </c>
      <c r="F405" s="252">
        <v>5.6349999999999998</v>
      </c>
      <c r="G405" s="118">
        <f t="shared" si="6"/>
        <v>563.5</v>
      </c>
      <c r="H405" s="245" t="s">
        <v>45</v>
      </c>
      <c r="I405" s="260">
        <v>1</v>
      </c>
      <c r="J405" s="203">
        <v>44720</v>
      </c>
      <c r="K405" s="204">
        <v>44725</v>
      </c>
      <c r="L405" s="211">
        <v>44725</v>
      </c>
      <c r="M405" s="137"/>
      <c r="N405" s="268" t="s">
        <v>78</v>
      </c>
    </row>
    <row r="406" spans="1:14">
      <c r="A406" s="119" t="s">
        <v>36</v>
      </c>
      <c r="B406" s="245">
        <v>279784</v>
      </c>
      <c r="C406" s="146" t="s">
        <v>39</v>
      </c>
      <c r="D406" s="246">
        <v>15.875</v>
      </c>
      <c r="E406" s="128">
        <v>80</v>
      </c>
      <c r="F406" s="252">
        <v>5.8850000000000007</v>
      </c>
      <c r="G406" s="118">
        <f t="shared" si="6"/>
        <v>470.80000000000007</v>
      </c>
      <c r="H406" s="245" t="s">
        <v>45</v>
      </c>
      <c r="I406" s="260">
        <v>1</v>
      </c>
      <c r="J406" s="203">
        <v>44720</v>
      </c>
      <c r="K406" s="204">
        <v>44726</v>
      </c>
      <c r="L406" s="211">
        <v>44728</v>
      </c>
      <c r="M406" s="137"/>
      <c r="N406" s="268" t="s">
        <v>78</v>
      </c>
    </row>
    <row r="407" spans="1:14">
      <c r="A407" s="119" t="s">
        <v>74</v>
      </c>
      <c r="B407" s="245">
        <v>275300</v>
      </c>
      <c r="C407" s="146" t="s">
        <v>593</v>
      </c>
      <c r="D407" s="246" t="s">
        <v>43</v>
      </c>
      <c r="E407" s="128">
        <v>2</v>
      </c>
      <c r="F407" s="252">
        <v>238.04</v>
      </c>
      <c r="G407" s="118">
        <f t="shared" si="6"/>
        <v>476.08</v>
      </c>
      <c r="H407" s="245" t="s">
        <v>402</v>
      </c>
      <c r="I407" s="260">
        <v>0</v>
      </c>
      <c r="J407" s="203">
        <v>44720</v>
      </c>
      <c r="K407" s="204">
        <v>44725</v>
      </c>
      <c r="L407" s="211">
        <v>44726</v>
      </c>
      <c r="M407" s="137"/>
      <c r="N407" s="268" t="s">
        <v>78</v>
      </c>
    </row>
    <row r="408" spans="1:14">
      <c r="A408" s="119" t="s">
        <v>36</v>
      </c>
      <c r="B408" s="245">
        <v>279995</v>
      </c>
      <c r="C408" s="146" t="s">
        <v>2688</v>
      </c>
      <c r="D408" s="246">
        <v>19.05</v>
      </c>
      <c r="E408" s="128">
        <v>55</v>
      </c>
      <c r="F408" s="252">
        <v>8.6900000000000013</v>
      </c>
      <c r="G408" s="118">
        <f t="shared" si="6"/>
        <v>477.95000000000005</v>
      </c>
      <c r="H408" s="245" t="s">
        <v>45</v>
      </c>
      <c r="I408" s="260">
        <v>2</v>
      </c>
      <c r="J408" s="203">
        <v>44721</v>
      </c>
      <c r="K408" s="204">
        <v>44725</v>
      </c>
      <c r="L408" s="211">
        <v>44726</v>
      </c>
      <c r="M408" s="137"/>
      <c r="N408" s="268" t="s">
        <v>78</v>
      </c>
    </row>
    <row r="409" spans="1:14">
      <c r="A409" s="119" t="s">
        <v>36</v>
      </c>
      <c r="B409" s="245">
        <v>280022</v>
      </c>
      <c r="C409" s="146" t="s">
        <v>2689</v>
      </c>
      <c r="D409" s="246">
        <v>25.4</v>
      </c>
      <c r="E409" s="128">
        <v>55</v>
      </c>
      <c r="F409" s="252">
        <v>8.91</v>
      </c>
      <c r="G409" s="118">
        <f t="shared" si="6"/>
        <v>490.05</v>
      </c>
      <c r="H409" s="245" t="s">
        <v>45</v>
      </c>
      <c r="I409" s="260">
        <v>2</v>
      </c>
      <c r="J409" s="203">
        <v>44721</v>
      </c>
      <c r="K409" s="204">
        <v>44725</v>
      </c>
      <c r="L409" s="211">
        <v>44726</v>
      </c>
      <c r="M409" s="137"/>
      <c r="N409" s="268" t="s">
        <v>78</v>
      </c>
    </row>
    <row r="410" spans="1:14">
      <c r="A410" s="119" t="s">
        <v>74</v>
      </c>
      <c r="B410" s="245">
        <v>274286</v>
      </c>
      <c r="C410" s="146" t="s">
        <v>1212</v>
      </c>
      <c r="D410" s="246" t="s">
        <v>43</v>
      </c>
      <c r="E410" s="128">
        <v>15</v>
      </c>
      <c r="F410" s="252">
        <v>115.5</v>
      </c>
      <c r="G410" s="118">
        <f t="shared" si="6"/>
        <v>1732.5</v>
      </c>
      <c r="H410" s="245" t="s">
        <v>2690</v>
      </c>
      <c r="I410" s="260">
        <v>0</v>
      </c>
      <c r="J410" s="203">
        <v>44721</v>
      </c>
      <c r="K410" s="204">
        <v>44728</v>
      </c>
      <c r="L410" s="211">
        <v>44725</v>
      </c>
      <c r="M410" s="137"/>
      <c r="N410" s="268" t="s">
        <v>78</v>
      </c>
    </row>
    <row r="411" spans="1:14">
      <c r="A411" s="119" t="s">
        <v>46</v>
      </c>
      <c r="B411" s="245">
        <v>277851</v>
      </c>
      <c r="C411" s="146" t="s">
        <v>141</v>
      </c>
      <c r="D411" s="246" t="s">
        <v>43</v>
      </c>
      <c r="E411" s="128">
        <v>1</v>
      </c>
      <c r="F411" s="252">
        <v>2127.5</v>
      </c>
      <c r="G411" s="118">
        <f t="shared" si="6"/>
        <v>2127.5</v>
      </c>
      <c r="H411" s="245" t="s">
        <v>47</v>
      </c>
      <c r="I411" s="260">
        <v>0</v>
      </c>
      <c r="J411" s="203">
        <v>44721</v>
      </c>
      <c r="K411" s="204">
        <v>44729</v>
      </c>
      <c r="L411" s="211">
        <v>44728</v>
      </c>
      <c r="M411" s="137"/>
      <c r="N411" s="268" t="s">
        <v>78</v>
      </c>
    </row>
    <row r="412" spans="1:14">
      <c r="A412" s="119" t="s">
        <v>2637</v>
      </c>
      <c r="B412" s="245">
        <v>279568</v>
      </c>
      <c r="C412" s="146" t="s">
        <v>37</v>
      </c>
      <c r="D412" s="246">
        <v>25.4</v>
      </c>
      <c r="E412" s="128">
        <v>56</v>
      </c>
      <c r="F412" s="252">
        <v>5.3900000000000006</v>
      </c>
      <c r="G412" s="118">
        <f t="shared" si="6"/>
        <v>301.84000000000003</v>
      </c>
      <c r="H412" s="245" t="s">
        <v>44</v>
      </c>
      <c r="I412" s="260">
        <v>0</v>
      </c>
      <c r="J412" s="203">
        <v>44721</v>
      </c>
      <c r="K412" s="204">
        <v>44727</v>
      </c>
      <c r="L412" s="211">
        <v>44727</v>
      </c>
      <c r="M412" s="137"/>
      <c r="N412" s="268" t="s">
        <v>78</v>
      </c>
    </row>
    <row r="413" spans="1:14">
      <c r="A413" s="119" t="s">
        <v>74</v>
      </c>
      <c r="B413" s="245">
        <v>280988</v>
      </c>
      <c r="C413" s="146" t="s">
        <v>2691</v>
      </c>
      <c r="D413" s="246" t="s">
        <v>43</v>
      </c>
      <c r="E413" s="128">
        <v>3</v>
      </c>
      <c r="F413" s="252">
        <v>444.44</v>
      </c>
      <c r="G413" s="118">
        <f t="shared" si="6"/>
        <v>1333.32</v>
      </c>
      <c r="H413" s="245" t="s">
        <v>2692</v>
      </c>
      <c r="I413" s="260">
        <v>4</v>
      </c>
      <c r="J413" s="203">
        <v>44720</v>
      </c>
      <c r="K413" s="204">
        <v>44732</v>
      </c>
      <c r="L413" s="211">
        <v>44739</v>
      </c>
      <c r="M413" s="137"/>
      <c r="N413" s="268" t="s">
        <v>78</v>
      </c>
    </row>
    <row r="414" spans="1:14">
      <c r="A414" s="119" t="s">
        <v>2637</v>
      </c>
      <c r="B414" s="245">
        <v>280880</v>
      </c>
      <c r="C414" s="146" t="s">
        <v>1794</v>
      </c>
      <c r="D414" s="246">
        <v>19</v>
      </c>
      <c r="E414" s="128">
        <v>20</v>
      </c>
      <c r="F414" s="252">
        <v>6.93</v>
      </c>
      <c r="G414" s="118">
        <f t="shared" si="6"/>
        <v>138.6</v>
      </c>
      <c r="H414" s="245" t="s">
        <v>45</v>
      </c>
      <c r="I414" s="260">
        <v>1</v>
      </c>
      <c r="J414" s="203">
        <v>44722</v>
      </c>
      <c r="K414" s="204">
        <v>44729</v>
      </c>
      <c r="L414" s="211">
        <v>44733</v>
      </c>
      <c r="M414" s="137"/>
      <c r="N414" s="268" t="s">
        <v>78</v>
      </c>
    </row>
    <row r="415" spans="1:14">
      <c r="A415" s="119" t="s">
        <v>2637</v>
      </c>
      <c r="B415" s="245">
        <v>279030</v>
      </c>
      <c r="C415" s="146" t="s">
        <v>2694</v>
      </c>
      <c r="D415" s="246">
        <v>24</v>
      </c>
      <c r="E415" s="128">
        <v>16</v>
      </c>
      <c r="F415" s="252">
        <v>7.15</v>
      </c>
      <c r="G415" s="118">
        <f t="shared" si="6"/>
        <v>114.4</v>
      </c>
      <c r="H415" s="245" t="s">
        <v>45</v>
      </c>
      <c r="I415" s="260">
        <v>1</v>
      </c>
      <c r="J415" s="203">
        <v>44722</v>
      </c>
      <c r="K415" s="204">
        <v>44728</v>
      </c>
      <c r="L415" s="211">
        <v>44733</v>
      </c>
      <c r="M415" s="137"/>
      <c r="N415" s="268" t="s">
        <v>78</v>
      </c>
    </row>
    <row r="416" spans="1:14">
      <c r="A416" s="119" t="s">
        <v>2637</v>
      </c>
      <c r="B416" s="245">
        <v>278984</v>
      </c>
      <c r="C416" s="146" t="s">
        <v>207</v>
      </c>
      <c r="D416" s="246">
        <v>38.1</v>
      </c>
      <c r="E416" s="128">
        <v>50</v>
      </c>
      <c r="F416" s="252">
        <v>9.1300000000000008</v>
      </c>
      <c r="G416" s="118">
        <f t="shared" si="6"/>
        <v>456.50000000000006</v>
      </c>
      <c r="H416" s="245" t="s">
        <v>45</v>
      </c>
      <c r="I416" s="260">
        <v>1</v>
      </c>
      <c r="J416" s="203">
        <v>44722</v>
      </c>
      <c r="K416" s="204">
        <v>44728</v>
      </c>
      <c r="L416" s="211">
        <v>44733</v>
      </c>
      <c r="M416" s="137"/>
      <c r="N416" s="268" t="s">
        <v>78</v>
      </c>
    </row>
    <row r="417" spans="1:14">
      <c r="A417" s="119" t="s">
        <v>46</v>
      </c>
      <c r="B417" s="245">
        <v>277851</v>
      </c>
      <c r="C417" s="146" t="s">
        <v>141</v>
      </c>
      <c r="D417" s="246" t="s">
        <v>43</v>
      </c>
      <c r="E417" s="128">
        <v>1</v>
      </c>
      <c r="F417" s="252">
        <v>2127.5</v>
      </c>
      <c r="G417" s="118">
        <f>F417*E417</f>
        <v>2127.5</v>
      </c>
      <c r="H417" s="245" t="s">
        <v>47</v>
      </c>
      <c r="I417" s="260">
        <v>0</v>
      </c>
      <c r="J417" s="203">
        <v>44722</v>
      </c>
      <c r="K417" s="204">
        <v>44732</v>
      </c>
      <c r="L417" s="211">
        <v>44728</v>
      </c>
      <c r="M417" s="137"/>
      <c r="N417" s="268" t="s">
        <v>78</v>
      </c>
    </row>
    <row r="418" spans="1:14">
      <c r="A418" s="119" t="s">
        <v>445</v>
      </c>
      <c r="B418" s="245">
        <v>279349</v>
      </c>
      <c r="C418" s="146" t="s">
        <v>446</v>
      </c>
      <c r="D418" s="246" t="s">
        <v>43</v>
      </c>
      <c r="E418" s="128">
        <v>29</v>
      </c>
      <c r="F418" s="252">
        <v>120</v>
      </c>
      <c r="G418" s="118">
        <f t="shared" si="6"/>
        <v>3480</v>
      </c>
      <c r="H418" s="245" t="s">
        <v>448</v>
      </c>
      <c r="I418" s="260">
        <v>0</v>
      </c>
      <c r="J418" s="203">
        <v>44725</v>
      </c>
      <c r="K418" s="204">
        <v>44733</v>
      </c>
      <c r="L418" s="211">
        <v>44736</v>
      </c>
      <c r="M418" s="137"/>
      <c r="N418" s="268" t="s">
        <v>78</v>
      </c>
    </row>
    <row r="419" spans="1:14">
      <c r="A419" s="119" t="s">
        <v>74</v>
      </c>
      <c r="B419" s="245">
        <v>281478</v>
      </c>
      <c r="C419" s="146" t="s">
        <v>65</v>
      </c>
      <c r="D419" s="246" t="s">
        <v>43</v>
      </c>
      <c r="E419" s="128">
        <v>2</v>
      </c>
      <c r="F419" s="252">
        <v>230</v>
      </c>
      <c r="G419" s="118">
        <f t="shared" si="6"/>
        <v>460</v>
      </c>
      <c r="H419" s="245" t="s">
        <v>608</v>
      </c>
      <c r="I419" s="260">
        <v>0</v>
      </c>
      <c r="J419" s="203">
        <v>44725</v>
      </c>
      <c r="K419" s="204">
        <v>44727</v>
      </c>
      <c r="L419" s="211">
        <v>44726</v>
      </c>
      <c r="M419" s="137"/>
      <c r="N419" s="268" t="s">
        <v>78</v>
      </c>
    </row>
    <row r="420" spans="1:14">
      <c r="A420" s="119" t="s">
        <v>445</v>
      </c>
      <c r="B420" s="245">
        <v>274160</v>
      </c>
      <c r="C420" s="146" t="s">
        <v>447</v>
      </c>
      <c r="D420" s="246" t="s">
        <v>43</v>
      </c>
      <c r="E420" s="128">
        <v>1</v>
      </c>
      <c r="F420" s="252">
        <v>100</v>
      </c>
      <c r="G420" s="118">
        <f t="shared" si="6"/>
        <v>100</v>
      </c>
      <c r="H420" s="245" t="s">
        <v>448</v>
      </c>
      <c r="I420" s="260">
        <v>0</v>
      </c>
      <c r="J420" s="203">
        <v>44727</v>
      </c>
      <c r="K420" s="204">
        <v>44734</v>
      </c>
      <c r="L420" s="211">
        <v>44736</v>
      </c>
      <c r="M420" s="137"/>
      <c r="N420" s="268" t="s">
        <v>78</v>
      </c>
    </row>
    <row r="421" spans="1:14">
      <c r="A421" s="119" t="s">
        <v>46</v>
      </c>
      <c r="B421" s="245">
        <v>277851</v>
      </c>
      <c r="C421" s="146" t="s">
        <v>141</v>
      </c>
      <c r="D421" s="246" t="s">
        <v>43</v>
      </c>
      <c r="E421" s="128">
        <v>1</v>
      </c>
      <c r="F421" s="252">
        <v>2127.5</v>
      </c>
      <c r="G421" s="118">
        <f t="shared" si="6"/>
        <v>2127.5</v>
      </c>
      <c r="H421" s="245" t="s">
        <v>47</v>
      </c>
      <c r="I421" s="260">
        <v>0</v>
      </c>
      <c r="J421" s="203">
        <v>44727</v>
      </c>
      <c r="K421" s="146" t="s">
        <v>2721</v>
      </c>
      <c r="L421" s="211">
        <v>44733</v>
      </c>
      <c r="M421" s="137" t="s">
        <v>2697</v>
      </c>
      <c r="N421" s="268" t="s">
        <v>78</v>
      </c>
    </row>
    <row r="422" spans="1:14">
      <c r="A422" s="119" t="s">
        <v>74</v>
      </c>
      <c r="B422" s="245">
        <v>282166</v>
      </c>
      <c r="C422" s="146" t="s">
        <v>450</v>
      </c>
      <c r="D422" s="246" t="s">
        <v>43</v>
      </c>
      <c r="E422" s="128">
        <v>1</v>
      </c>
      <c r="F422" s="252">
        <v>205.04</v>
      </c>
      <c r="G422" s="118">
        <f t="shared" si="6"/>
        <v>205.04</v>
      </c>
      <c r="H422" s="245" t="s">
        <v>87</v>
      </c>
      <c r="I422" s="260">
        <v>2</v>
      </c>
      <c r="J422" s="203">
        <v>44727</v>
      </c>
      <c r="K422" s="204">
        <v>44729</v>
      </c>
      <c r="L422" s="211">
        <v>44727</v>
      </c>
      <c r="M422" s="137" t="s">
        <v>87</v>
      </c>
      <c r="N422" s="268" t="s">
        <v>78</v>
      </c>
    </row>
    <row r="423" spans="1:14">
      <c r="A423" s="119" t="s">
        <v>74</v>
      </c>
      <c r="B423" s="245">
        <v>277864</v>
      </c>
      <c r="C423" s="146" t="s">
        <v>556</v>
      </c>
      <c r="D423" s="246" t="s">
        <v>43</v>
      </c>
      <c r="E423" s="128">
        <v>3</v>
      </c>
      <c r="F423" s="252">
        <v>78</v>
      </c>
      <c r="G423" s="118">
        <f t="shared" si="6"/>
        <v>234</v>
      </c>
      <c r="H423" s="245" t="s">
        <v>2625</v>
      </c>
      <c r="I423" s="260">
        <v>0</v>
      </c>
      <c r="J423" s="203">
        <v>44727</v>
      </c>
      <c r="K423" s="204">
        <v>44729</v>
      </c>
      <c r="L423" s="211">
        <v>44727</v>
      </c>
      <c r="M423" s="137" t="s">
        <v>2625</v>
      </c>
      <c r="N423" s="268" t="s">
        <v>78</v>
      </c>
    </row>
    <row r="424" spans="1:14">
      <c r="A424" s="119" t="s">
        <v>36</v>
      </c>
      <c r="B424" s="245">
        <v>280264</v>
      </c>
      <c r="C424" s="146" t="s">
        <v>1779</v>
      </c>
      <c r="D424" s="246">
        <v>19.05</v>
      </c>
      <c r="E424" s="128">
        <v>70</v>
      </c>
      <c r="F424" s="252">
        <v>5.8850000000000007</v>
      </c>
      <c r="G424" s="118">
        <f t="shared" si="6"/>
        <v>411.95000000000005</v>
      </c>
      <c r="H424" s="245" t="s">
        <v>45</v>
      </c>
      <c r="I424" s="260">
        <v>1</v>
      </c>
      <c r="J424" s="203">
        <v>44727</v>
      </c>
      <c r="K424" s="204">
        <v>44733</v>
      </c>
      <c r="L424" s="211">
        <v>44735</v>
      </c>
      <c r="M424" s="137"/>
      <c r="N424" s="268" t="s">
        <v>78</v>
      </c>
    </row>
    <row r="425" spans="1:14">
      <c r="A425" s="119" t="s">
        <v>36</v>
      </c>
      <c r="B425" s="245">
        <v>280906</v>
      </c>
      <c r="C425" s="146" t="s">
        <v>1780</v>
      </c>
      <c r="D425" s="246">
        <v>15.875</v>
      </c>
      <c r="E425" s="128">
        <v>80</v>
      </c>
      <c r="F425" s="252">
        <v>5.8850000000000007</v>
      </c>
      <c r="G425" s="118">
        <f t="shared" si="6"/>
        <v>470.80000000000007</v>
      </c>
      <c r="H425" s="245" t="s">
        <v>45</v>
      </c>
      <c r="I425" s="260">
        <v>1</v>
      </c>
      <c r="J425" s="203">
        <v>44727</v>
      </c>
      <c r="K425" s="204">
        <v>44733</v>
      </c>
      <c r="L425" s="211">
        <v>44735</v>
      </c>
      <c r="M425" s="137"/>
      <c r="N425" s="268" t="s">
        <v>78</v>
      </c>
    </row>
    <row r="426" spans="1:14">
      <c r="A426" s="119" t="s">
        <v>36</v>
      </c>
      <c r="B426" s="245">
        <v>280903</v>
      </c>
      <c r="C426" s="146" t="s">
        <v>1798</v>
      </c>
      <c r="D426" s="246">
        <v>19</v>
      </c>
      <c r="E426" s="128">
        <v>21</v>
      </c>
      <c r="F426" s="252">
        <v>6.93</v>
      </c>
      <c r="G426" s="118">
        <f t="shared" si="6"/>
        <v>145.53</v>
      </c>
      <c r="H426" s="245" t="s">
        <v>45</v>
      </c>
      <c r="I426" s="260">
        <v>1</v>
      </c>
      <c r="J426" s="203">
        <v>44727</v>
      </c>
      <c r="K426" s="204">
        <v>44733</v>
      </c>
      <c r="L426" s="211">
        <v>44735</v>
      </c>
      <c r="M426" s="137"/>
      <c r="N426" s="268" t="s">
        <v>78</v>
      </c>
    </row>
    <row r="427" spans="1:14">
      <c r="A427" s="119" t="s">
        <v>74</v>
      </c>
      <c r="B427" s="245">
        <v>277750</v>
      </c>
      <c r="C427" s="146" t="s">
        <v>365</v>
      </c>
      <c r="D427" s="246" t="s">
        <v>43</v>
      </c>
      <c r="E427" s="128">
        <v>1</v>
      </c>
      <c r="F427" s="252">
        <v>220.59</v>
      </c>
      <c r="G427" s="118">
        <f t="shared" si="6"/>
        <v>220.59</v>
      </c>
      <c r="H427" s="245" t="s">
        <v>87</v>
      </c>
      <c r="I427" s="260">
        <v>2</v>
      </c>
      <c r="J427" s="203">
        <v>44727</v>
      </c>
      <c r="K427" s="204">
        <v>44729</v>
      </c>
      <c r="L427" s="211">
        <v>44733</v>
      </c>
      <c r="M427" s="137"/>
      <c r="N427" s="268" t="s">
        <v>78</v>
      </c>
    </row>
    <row r="428" spans="1:14">
      <c r="A428" s="119" t="s">
        <v>36</v>
      </c>
      <c r="B428" s="245">
        <v>282834</v>
      </c>
      <c r="C428" s="146" t="s">
        <v>431</v>
      </c>
      <c r="D428" s="246">
        <v>15.875</v>
      </c>
      <c r="E428" s="128">
        <v>100</v>
      </c>
      <c r="F428" s="252">
        <v>5.6349999999999998</v>
      </c>
      <c r="G428" s="118">
        <f t="shared" si="6"/>
        <v>563.5</v>
      </c>
      <c r="H428" s="245" t="s">
        <v>45</v>
      </c>
      <c r="I428" s="260">
        <v>1</v>
      </c>
      <c r="J428" s="203">
        <v>44728</v>
      </c>
      <c r="K428" s="204">
        <v>44734</v>
      </c>
      <c r="L428" s="211">
        <v>44739</v>
      </c>
      <c r="M428" s="137"/>
      <c r="N428" s="268" t="s">
        <v>78</v>
      </c>
    </row>
    <row r="429" spans="1:14">
      <c r="A429" s="119" t="s">
        <v>36</v>
      </c>
      <c r="B429" s="245">
        <v>282802</v>
      </c>
      <c r="C429" s="146" t="s">
        <v>410</v>
      </c>
      <c r="D429" s="246">
        <v>19.05</v>
      </c>
      <c r="E429" s="128">
        <v>30</v>
      </c>
      <c r="F429" s="252">
        <v>6.93</v>
      </c>
      <c r="G429" s="118">
        <f t="shared" si="6"/>
        <v>207.89999999999998</v>
      </c>
      <c r="H429" s="245" t="s">
        <v>45</v>
      </c>
      <c r="I429" s="260">
        <v>1</v>
      </c>
      <c r="J429" s="203">
        <v>44728</v>
      </c>
      <c r="K429" s="204">
        <v>44734</v>
      </c>
      <c r="L429" s="211">
        <v>44735</v>
      </c>
      <c r="M429" s="137"/>
      <c r="N429" s="268" t="s">
        <v>78</v>
      </c>
    </row>
    <row r="430" spans="1:14">
      <c r="A430" s="119" t="s">
        <v>36</v>
      </c>
      <c r="B430" s="245">
        <v>280774</v>
      </c>
      <c r="C430" s="146" t="s">
        <v>2696</v>
      </c>
      <c r="D430" s="246">
        <v>25.4</v>
      </c>
      <c r="E430" s="128">
        <v>20</v>
      </c>
      <c r="F430" s="252">
        <v>8.91</v>
      </c>
      <c r="G430" s="118">
        <f t="shared" si="6"/>
        <v>178.2</v>
      </c>
      <c r="H430" s="245" t="s">
        <v>45</v>
      </c>
      <c r="I430" s="260">
        <v>2</v>
      </c>
      <c r="J430" s="203">
        <v>44728</v>
      </c>
      <c r="K430" s="204">
        <v>44734</v>
      </c>
      <c r="L430" s="211"/>
      <c r="M430" s="137" t="s">
        <v>2713</v>
      </c>
      <c r="N430" s="268" t="s">
        <v>78</v>
      </c>
    </row>
    <row r="431" spans="1:14">
      <c r="A431" s="119" t="s">
        <v>143</v>
      </c>
      <c r="B431" s="245">
        <v>280136</v>
      </c>
      <c r="C431" s="146" t="s">
        <v>2591</v>
      </c>
      <c r="D431" s="246" t="s">
        <v>43</v>
      </c>
      <c r="E431" s="128">
        <v>47</v>
      </c>
      <c r="F431" s="252">
        <v>1.35</v>
      </c>
      <c r="G431" s="118">
        <f t="shared" si="6"/>
        <v>63.45</v>
      </c>
      <c r="H431" s="245" t="s">
        <v>2590</v>
      </c>
      <c r="I431" s="260">
        <v>0</v>
      </c>
      <c r="J431" s="203">
        <v>44733</v>
      </c>
      <c r="K431" s="204">
        <v>44739</v>
      </c>
      <c r="L431" s="211">
        <v>44739</v>
      </c>
      <c r="M431" s="137"/>
      <c r="N431" s="268" t="s">
        <v>78</v>
      </c>
    </row>
    <row r="432" spans="1:14">
      <c r="A432" s="119" t="s">
        <v>46</v>
      </c>
      <c r="B432" s="245">
        <v>280991</v>
      </c>
      <c r="C432" s="146" t="s">
        <v>65</v>
      </c>
      <c r="D432" s="246" t="s">
        <v>43</v>
      </c>
      <c r="E432" s="128">
        <v>5</v>
      </c>
      <c r="F432" s="252">
        <v>570</v>
      </c>
      <c r="G432" s="118">
        <f t="shared" si="6"/>
        <v>2850</v>
      </c>
      <c r="H432" s="245" t="s">
        <v>2738</v>
      </c>
      <c r="I432" s="260">
        <v>0</v>
      </c>
      <c r="J432" s="203">
        <v>44734</v>
      </c>
      <c r="K432" s="204">
        <v>44742</v>
      </c>
      <c r="L432" s="211"/>
      <c r="M432" s="137" t="s">
        <v>2698</v>
      </c>
      <c r="N432" s="268" t="s">
        <v>78</v>
      </c>
    </row>
    <row r="433" spans="1:14">
      <c r="A433" s="119" t="s">
        <v>36</v>
      </c>
      <c r="B433" s="245">
        <v>280911</v>
      </c>
      <c r="C433" s="146" t="s">
        <v>167</v>
      </c>
      <c r="D433" s="246">
        <v>11</v>
      </c>
      <c r="E433" s="128">
        <v>10</v>
      </c>
      <c r="F433" s="252">
        <v>9.0200000000000014</v>
      </c>
      <c r="G433" s="118">
        <f t="shared" si="6"/>
        <v>90.200000000000017</v>
      </c>
      <c r="H433" s="245" t="s">
        <v>45</v>
      </c>
      <c r="I433" s="260">
        <v>1</v>
      </c>
      <c r="J433" s="203">
        <v>44734</v>
      </c>
      <c r="K433" s="204">
        <v>44736</v>
      </c>
      <c r="L433" s="211"/>
      <c r="M433" s="137" t="s">
        <v>2714</v>
      </c>
      <c r="N433" s="268" t="s">
        <v>78</v>
      </c>
    </row>
    <row r="434" spans="1:14">
      <c r="A434" s="119" t="s">
        <v>36</v>
      </c>
      <c r="B434" s="245">
        <v>281731</v>
      </c>
      <c r="C434" s="146" t="s">
        <v>284</v>
      </c>
      <c r="D434" s="246">
        <v>19</v>
      </c>
      <c r="E434" s="128">
        <v>32</v>
      </c>
      <c r="F434" s="252">
        <v>6.93</v>
      </c>
      <c r="G434" s="118">
        <f t="shared" si="6"/>
        <v>221.76</v>
      </c>
      <c r="H434" s="245" t="s">
        <v>45</v>
      </c>
      <c r="I434" s="260">
        <v>1</v>
      </c>
      <c r="J434" s="203">
        <v>44734</v>
      </c>
      <c r="K434" s="204">
        <v>44739</v>
      </c>
      <c r="L434" s="211"/>
      <c r="M434" s="137" t="s">
        <v>2714</v>
      </c>
      <c r="N434" s="268" t="s">
        <v>78</v>
      </c>
    </row>
    <row r="435" spans="1:14">
      <c r="A435" s="119" t="s">
        <v>36</v>
      </c>
      <c r="B435" s="245">
        <v>280378</v>
      </c>
      <c r="C435" s="146" t="s">
        <v>2621</v>
      </c>
      <c r="D435" s="246">
        <v>24</v>
      </c>
      <c r="E435" s="128">
        <v>42</v>
      </c>
      <c r="F435" s="252">
        <v>7.370000000000001</v>
      </c>
      <c r="G435" s="118">
        <f t="shared" si="6"/>
        <v>309.54000000000002</v>
      </c>
      <c r="H435" s="245" t="s">
        <v>192</v>
      </c>
      <c r="I435" s="260">
        <v>0</v>
      </c>
      <c r="J435" s="203">
        <v>44734</v>
      </c>
      <c r="K435" s="204">
        <v>44736</v>
      </c>
      <c r="L435" s="211"/>
      <c r="M435" s="137" t="s">
        <v>2714</v>
      </c>
      <c r="N435" s="268" t="s">
        <v>78</v>
      </c>
    </row>
    <row r="436" spans="1:14">
      <c r="A436" s="119" t="s">
        <v>36</v>
      </c>
      <c r="B436" s="245">
        <v>278251</v>
      </c>
      <c r="C436" s="146" t="s">
        <v>2699</v>
      </c>
      <c r="D436" s="246">
        <v>30</v>
      </c>
      <c r="E436" s="128">
        <v>12</v>
      </c>
      <c r="F436" s="252">
        <v>5.3900000000000006</v>
      </c>
      <c r="G436" s="118">
        <f t="shared" si="6"/>
        <v>64.680000000000007</v>
      </c>
      <c r="H436" s="245" t="s">
        <v>44</v>
      </c>
      <c r="I436" s="260">
        <v>0</v>
      </c>
      <c r="J436" s="203">
        <v>44734</v>
      </c>
      <c r="K436" s="204">
        <v>44736</v>
      </c>
      <c r="L436" s="211"/>
      <c r="M436" s="137" t="s">
        <v>2714</v>
      </c>
      <c r="N436" s="268" t="s">
        <v>78</v>
      </c>
    </row>
    <row r="437" spans="1:14">
      <c r="A437" s="119" t="s">
        <v>74</v>
      </c>
      <c r="B437" s="245">
        <v>280978</v>
      </c>
      <c r="C437" s="146" t="s">
        <v>595</v>
      </c>
      <c r="D437" s="246" t="s">
        <v>43</v>
      </c>
      <c r="E437" s="128">
        <v>1</v>
      </c>
      <c r="F437" s="252">
        <v>372.81</v>
      </c>
      <c r="G437" s="118">
        <f t="shared" si="6"/>
        <v>372.81</v>
      </c>
      <c r="H437" s="245" t="s">
        <v>2700</v>
      </c>
      <c r="I437" s="260">
        <v>0</v>
      </c>
      <c r="J437" s="203">
        <v>44735</v>
      </c>
      <c r="K437" s="204">
        <v>44741</v>
      </c>
      <c r="L437" s="211">
        <v>44739</v>
      </c>
      <c r="M437" s="137"/>
      <c r="N437" s="268" t="s">
        <v>78</v>
      </c>
    </row>
    <row r="438" spans="1:14">
      <c r="A438" s="119" t="s">
        <v>2637</v>
      </c>
      <c r="B438" s="245">
        <v>280448</v>
      </c>
      <c r="C438" s="146" t="s">
        <v>2701</v>
      </c>
      <c r="D438" s="246">
        <v>19.2</v>
      </c>
      <c r="E438" s="128">
        <v>200</v>
      </c>
      <c r="F438" s="252">
        <v>5.6349999999999998</v>
      </c>
      <c r="G438" s="118">
        <f t="shared" si="6"/>
        <v>1127</v>
      </c>
      <c r="H438" s="245" t="s">
        <v>45</v>
      </c>
      <c r="I438" s="260">
        <v>1</v>
      </c>
      <c r="J438" s="203">
        <v>44735</v>
      </c>
      <c r="K438" s="204">
        <v>44740</v>
      </c>
      <c r="L438" s="211"/>
      <c r="M438" s="137"/>
      <c r="N438" s="268" t="s">
        <v>78</v>
      </c>
    </row>
    <row r="439" spans="1:14">
      <c r="A439" s="119" t="s">
        <v>2637</v>
      </c>
      <c r="B439" s="245">
        <v>281902</v>
      </c>
      <c r="C439" s="146" t="s">
        <v>2702</v>
      </c>
      <c r="D439" s="246">
        <v>19.05</v>
      </c>
      <c r="E439" s="128">
        <v>42</v>
      </c>
      <c r="F439" s="252">
        <v>10.670000000000002</v>
      </c>
      <c r="G439" s="118">
        <f t="shared" si="6"/>
        <v>448.1400000000001</v>
      </c>
      <c r="H439" s="245" t="s">
        <v>55</v>
      </c>
      <c r="I439" s="260">
        <v>2</v>
      </c>
      <c r="J439" s="203">
        <v>44735</v>
      </c>
      <c r="K439" s="204">
        <v>44741</v>
      </c>
      <c r="L439" s="211"/>
      <c r="M439" s="137"/>
      <c r="N439" s="268" t="s">
        <v>78</v>
      </c>
    </row>
    <row r="440" spans="1:14">
      <c r="A440" s="119" t="s">
        <v>2637</v>
      </c>
      <c r="B440" s="245">
        <v>281913</v>
      </c>
      <c r="C440" s="146" t="s">
        <v>2654</v>
      </c>
      <c r="D440" s="246">
        <v>28</v>
      </c>
      <c r="E440" s="128">
        <v>12</v>
      </c>
      <c r="F440" s="252">
        <v>7.15</v>
      </c>
      <c r="G440" s="118">
        <f t="shared" si="6"/>
        <v>85.800000000000011</v>
      </c>
      <c r="H440" s="245" t="s">
        <v>45</v>
      </c>
      <c r="I440" s="260">
        <v>1</v>
      </c>
      <c r="J440" s="203">
        <v>44735</v>
      </c>
      <c r="K440" s="204">
        <v>44741</v>
      </c>
      <c r="L440" s="211"/>
      <c r="M440" s="137"/>
      <c r="N440" s="268" t="s">
        <v>78</v>
      </c>
    </row>
    <row r="441" spans="1:14">
      <c r="A441" s="119" t="s">
        <v>445</v>
      </c>
      <c r="B441" s="245">
        <v>279356</v>
      </c>
      <c r="C441" s="146" t="s">
        <v>447</v>
      </c>
      <c r="D441" s="246" t="s">
        <v>43</v>
      </c>
      <c r="E441" s="128">
        <v>14</v>
      </c>
      <c r="F441" s="252">
        <v>100</v>
      </c>
      <c r="G441" s="118">
        <f t="shared" si="6"/>
        <v>1400</v>
      </c>
      <c r="H441" s="245" t="s">
        <v>448</v>
      </c>
      <c r="I441" s="260">
        <v>0</v>
      </c>
      <c r="J441" s="203">
        <v>44735</v>
      </c>
      <c r="K441" s="204">
        <v>44740</v>
      </c>
      <c r="L441" s="211">
        <v>44739</v>
      </c>
      <c r="M441" s="137"/>
      <c r="N441" s="268" t="s">
        <v>78</v>
      </c>
    </row>
    <row r="442" spans="1:14" s="123" customFormat="1">
      <c r="A442" s="235" t="s">
        <v>74</v>
      </c>
      <c r="B442" s="245">
        <v>282679</v>
      </c>
      <c r="C442" s="146" t="s">
        <v>2703</v>
      </c>
      <c r="D442" s="246" t="s">
        <v>43</v>
      </c>
      <c r="E442" s="236">
        <v>3</v>
      </c>
      <c r="F442" s="252">
        <v>568.69000000000005</v>
      </c>
      <c r="G442" s="237">
        <f t="shared" si="6"/>
        <v>1706.0700000000002</v>
      </c>
      <c r="H442" s="245" t="s">
        <v>2692</v>
      </c>
      <c r="I442" s="260">
        <v>4</v>
      </c>
      <c r="J442" s="203">
        <v>44739</v>
      </c>
      <c r="K442" s="204">
        <v>44750</v>
      </c>
      <c r="L442" s="211">
        <v>44747</v>
      </c>
      <c r="M442" s="238" t="s">
        <v>2717</v>
      </c>
      <c r="N442" s="268" t="s">
        <v>78</v>
      </c>
    </row>
    <row r="443" spans="1:14">
      <c r="A443" s="119" t="s">
        <v>74</v>
      </c>
      <c r="B443" s="245">
        <v>282675</v>
      </c>
      <c r="C443" s="146" t="s">
        <v>2704</v>
      </c>
      <c r="D443" s="246" t="s">
        <v>43</v>
      </c>
      <c r="E443" s="128">
        <v>3</v>
      </c>
      <c r="F443" s="252">
        <v>517</v>
      </c>
      <c r="G443" s="118">
        <f t="shared" si="6"/>
        <v>1551</v>
      </c>
      <c r="H443" s="245" t="s">
        <v>47</v>
      </c>
      <c r="I443" s="260">
        <v>0</v>
      </c>
      <c r="J443" s="203">
        <v>44739</v>
      </c>
      <c r="K443" s="204">
        <v>44750</v>
      </c>
      <c r="L443" s="211">
        <v>44747</v>
      </c>
      <c r="M443" s="137"/>
      <c r="N443" s="268" t="s">
        <v>78</v>
      </c>
    </row>
    <row r="444" spans="1:14">
      <c r="A444" s="119" t="s">
        <v>137</v>
      </c>
      <c r="B444" s="245">
        <v>280254</v>
      </c>
      <c r="C444" s="146" t="s">
        <v>193</v>
      </c>
      <c r="D444" s="246" t="s">
        <v>43</v>
      </c>
      <c r="E444" s="128">
        <v>490</v>
      </c>
      <c r="F444" s="252">
        <v>1.41</v>
      </c>
      <c r="G444" s="118">
        <f t="shared" si="6"/>
        <v>690.9</v>
      </c>
      <c r="H444" s="245" t="s">
        <v>47</v>
      </c>
      <c r="I444" s="260">
        <v>0</v>
      </c>
      <c r="J444" s="203">
        <v>44739</v>
      </c>
      <c r="K444" s="204">
        <v>44741</v>
      </c>
      <c r="L444" s="211"/>
      <c r="M444" s="137"/>
      <c r="N444" s="268" t="s">
        <v>78</v>
      </c>
    </row>
    <row r="445" spans="1:14">
      <c r="A445" s="119" t="s">
        <v>36</v>
      </c>
      <c r="B445" s="245">
        <v>280013</v>
      </c>
      <c r="C445" s="146" t="s">
        <v>79</v>
      </c>
      <c r="D445" s="246" t="s">
        <v>43</v>
      </c>
      <c r="E445" s="128">
        <v>100</v>
      </c>
      <c r="F445" s="252">
        <v>8.5</v>
      </c>
      <c r="G445" s="118">
        <f t="shared" si="6"/>
        <v>850</v>
      </c>
      <c r="H445" s="245" t="s">
        <v>2638</v>
      </c>
      <c r="I445" s="260">
        <v>1</v>
      </c>
      <c r="J445" s="203">
        <v>44739</v>
      </c>
      <c r="K445" s="204">
        <v>44741</v>
      </c>
      <c r="L445" s="211"/>
      <c r="M445" s="137" t="s">
        <v>2714</v>
      </c>
      <c r="N445" s="268" t="s">
        <v>78</v>
      </c>
    </row>
    <row r="446" spans="1:14">
      <c r="A446" s="119" t="s">
        <v>36</v>
      </c>
      <c r="B446" s="245">
        <v>279892</v>
      </c>
      <c r="C446" s="146" t="s">
        <v>59</v>
      </c>
      <c r="D446" s="246" t="s">
        <v>43</v>
      </c>
      <c r="E446" s="128">
        <v>100</v>
      </c>
      <c r="F446" s="252">
        <v>8.5</v>
      </c>
      <c r="G446" s="118">
        <f t="shared" si="6"/>
        <v>850</v>
      </c>
      <c r="H446" s="245" t="s">
        <v>2638</v>
      </c>
      <c r="I446" s="260">
        <v>1</v>
      </c>
      <c r="J446" s="203">
        <v>44739</v>
      </c>
      <c r="K446" s="204">
        <v>44741</v>
      </c>
      <c r="L446" s="211"/>
      <c r="M446" s="137" t="s">
        <v>2714</v>
      </c>
      <c r="N446" s="268" t="s">
        <v>78</v>
      </c>
    </row>
    <row r="447" spans="1:14">
      <c r="A447" s="119" t="s">
        <v>2643</v>
      </c>
      <c r="B447" s="245">
        <v>280121</v>
      </c>
      <c r="C447" s="146" t="s">
        <v>1201</v>
      </c>
      <c r="D447" s="246" t="s">
        <v>43</v>
      </c>
      <c r="E447" s="128">
        <v>152</v>
      </c>
      <c r="F447" s="252">
        <v>6.5</v>
      </c>
      <c r="G447" s="118">
        <f t="shared" si="6"/>
        <v>988</v>
      </c>
      <c r="H447" s="245" t="s">
        <v>2705</v>
      </c>
      <c r="I447" s="260">
        <v>0</v>
      </c>
      <c r="J447" s="203">
        <v>44739</v>
      </c>
      <c r="K447" s="204">
        <v>44750</v>
      </c>
      <c r="L447" s="211">
        <v>44753</v>
      </c>
      <c r="M447" s="137"/>
      <c r="N447" s="268" t="s">
        <v>78</v>
      </c>
    </row>
    <row r="448" spans="1:14">
      <c r="A448" s="119" t="s">
        <v>2643</v>
      </c>
      <c r="B448" s="245">
        <v>280128</v>
      </c>
      <c r="C448" s="146" t="s">
        <v>1190</v>
      </c>
      <c r="D448" s="246" t="s">
        <v>43</v>
      </c>
      <c r="E448" s="128">
        <v>106</v>
      </c>
      <c r="F448" s="252">
        <v>6.5</v>
      </c>
      <c r="G448" s="118">
        <f t="shared" si="6"/>
        <v>689</v>
      </c>
      <c r="H448" s="245" t="s">
        <v>2705</v>
      </c>
      <c r="I448" s="260">
        <v>0</v>
      </c>
      <c r="J448" s="203">
        <v>44739</v>
      </c>
      <c r="K448" s="204">
        <v>44750</v>
      </c>
      <c r="L448" s="211">
        <v>44753</v>
      </c>
      <c r="M448" s="137"/>
      <c r="N448" s="268" t="s">
        <v>78</v>
      </c>
    </row>
    <row r="449" spans="1:14">
      <c r="A449" s="119" t="s">
        <v>36</v>
      </c>
      <c r="B449" s="245">
        <v>281910</v>
      </c>
      <c r="C449" s="146" t="s">
        <v>2706</v>
      </c>
      <c r="D449" s="246">
        <v>19.05</v>
      </c>
      <c r="E449" s="128">
        <v>40</v>
      </c>
      <c r="F449" s="252">
        <v>10.670000000000002</v>
      </c>
      <c r="G449" s="118">
        <f t="shared" si="6"/>
        <v>426.80000000000007</v>
      </c>
      <c r="H449" s="245" t="s">
        <v>55</v>
      </c>
      <c r="I449" s="260">
        <v>2</v>
      </c>
      <c r="J449" s="203">
        <v>44736</v>
      </c>
      <c r="K449" s="204">
        <v>44742</v>
      </c>
      <c r="L449" s="211">
        <v>44753</v>
      </c>
      <c r="M449" s="137" t="s">
        <v>2714</v>
      </c>
      <c r="N449" s="268" t="s">
        <v>78</v>
      </c>
    </row>
    <row r="450" spans="1:14">
      <c r="A450" s="119" t="s">
        <v>36</v>
      </c>
      <c r="B450" s="245">
        <v>282667</v>
      </c>
      <c r="C450" s="146" t="s">
        <v>2707</v>
      </c>
      <c r="D450" s="246">
        <v>38</v>
      </c>
      <c r="E450" s="128">
        <v>20</v>
      </c>
      <c r="F450" s="252">
        <v>10.89</v>
      </c>
      <c r="G450" s="118">
        <f t="shared" si="6"/>
        <v>217.8</v>
      </c>
      <c r="H450" s="245" t="s">
        <v>45</v>
      </c>
      <c r="I450" s="260">
        <v>2</v>
      </c>
      <c r="J450" s="203">
        <v>44736</v>
      </c>
      <c r="K450" s="204">
        <v>44743</v>
      </c>
      <c r="L450" s="211">
        <v>44746</v>
      </c>
      <c r="M450" s="137"/>
      <c r="N450" s="268" t="s">
        <v>78</v>
      </c>
    </row>
    <row r="451" spans="1:14">
      <c r="A451" s="119" t="s">
        <v>36</v>
      </c>
      <c r="B451" s="245">
        <v>282042</v>
      </c>
      <c r="C451" s="146" t="s">
        <v>2708</v>
      </c>
      <c r="D451" s="246">
        <v>28</v>
      </c>
      <c r="E451" s="128">
        <v>35</v>
      </c>
      <c r="F451" s="252">
        <v>5.3900000000000006</v>
      </c>
      <c r="G451" s="118">
        <f t="shared" ref="G451:G514" si="7">F451*E451</f>
        <v>188.65000000000003</v>
      </c>
      <c r="H451" s="245" t="s">
        <v>44</v>
      </c>
      <c r="I451" s="260">
        <v>0</v>
      </c>
      <c r="J451" s="203">
        <v>44736</v>
      </c>
      <c r="K451" s="204">
        <v>44743</v>
      </c>
      <c r="L451" s="211"/>
      <c r="M451" s="137" t="s">
        <v>2714</v>
      </c>
      <c r="N451" s="268" t="s">
        <v>78</v>
      </c>
    </row>
    <row r="452" spans="1:14">
      <c r="A452" s="119" t="s">
        <v>36</v>
      </c>
      <c r="B452" s="245">
        <v>281725</v>
      </c>
      <c r="C452" s="146" t="s">
        <v>303</v>
      </c>
      <c r="D452" s="246">
        <v>24</v>
      </c>
      <c r="E452" s="128">
        <v>42</v>
      </c>
      <c r="F452" s="252">
        <v>7.15</v>
      </c>
      <c r="G452" s="118">
        <f t="shared" si="7"/>
        <v>300.3</v>
      </c>
      <c r="H452" s="245" t="s">
        <v>45</v>
      </c>
      <c r="I452" s="260">
        <v>1</v>
      </c>
      <c r="J452" s="203">
        <v>44736</v>
      </c>
      <c r="K452" s="204">
        <v>44743</v>
      </c>
      <c r="L452" s="211"/>
      <c r="M452" s="137" t="s">
        <v>2714</v>
      </c>
      <c r="N452" s="268" t="s">
        <v>78</v>
      </c>
    </row>
    <row r="453" spans="1:14" s="123" customFormat="1">
      <c r="A453" s="235" t="s">
        <v>74</v>
      </c>
      <c r="B453" s="245">
        <v>281177</v>
      </c>
      <c r="C453" s="146" t="s">
        <v>436</v>
      </c>
      <c r="D453" s="246" t="s">
        <v>43</v>
      </c>
      <c r="E453" s="236">
        <v>1</v>
      </c>
      <c r="F453" s="252">
        <v>366.98</v>
      </c>
      <c r="G453" s="237">
        <f t="shared" si="7"/>
        <v>366.98</v>
      </c>
      <c r="H453" s="245" t="s">
        <v>47</v>
      </c>
      <c r="I453" s="260">
        <v>0</v>
      </c>
      <c r="J453" s="203">
        <v>44740</v>
      </c>
      <c r="K453" s="204">
        <v>44755</v>
      </c>
      <c r="L453" s="211">
        <v>44757</v>
      </c>
      <c r="M453" s="238"/>
      <c r="N453" s="268" t="s">
        <v>78</v>
      </c>
    </row>
    <row r="454" spans="1:14">
      <c r="A454" s="119" t="s">
        <v>36</v>
      </c>
      <c r="B454" s="245">
        <v>281600</v>
      </c>
      <c r="C454" s="146" t="s">
        <v>519</v>
      </c>
      <c r="D454" s="246">
        <v>19</v>
      </c>
      <c r="E454" s="128">
        <v>100</v>
      </c>
      <c r="F454" s="252">
        <f>IF(ISERR(SEARCH("FP",H454))=FALSE,PREÇOS!CX456,0)+IF(ISERR(SEARCH("CH",H454))=FALSE,PREÇOS!CY456,0)+IF(ISERR(SEARCH("FF",H454))=FALSE,(I454*PREÇOS!CZ456),0)+IF(ISERR(SEARCH("FC",H454))=FALSE,PREÇOS!DA456,0)</f>
        <v>7.15</v>
      </c>
      <c r="G454" s="118">
        <f t="shared" si="7"/>
        <v>715</v>
      </c>
      <c r="H454" s="245" t="s">
        <v>45</v>
      </c>
      <c r="I454" s="260">
        <v>1</v>
      </c>
      <c r="J454" s="203">
        <v>44740</v>
      </c>
      <c r="K454" s="204">
        <v>44746</v>
      </c>
      <c r="L454" s="211"/>
      <c r="M454" s="137"/>
      <c r="N454" s="268" t="s">
        <v>78</v>
      </c>
    </row>
    <row r="455" spans="1:14">
      <c r="A455" s="119" t="s">
        <v>36</v>
      </c>
      <c r="B455" s="245">
        <v>281728</v>
      </c>
      <c r="C455" s="146" t="s">
        <v>80</v>
      </c>
      <c r="D455" s="246">
        <v>19</v>
      </c>
      <c r="E455" s="128">
        <v>54</v>
      </c>
      <c r="F455" s="252">
        <f>IF(ISERR(SEARCH("FP",H455))=FALSE,PREÇOS!CX457,0)+IF(ISERR(SEARCH("CH",H455))=FALSE,PREÇOS!CY457,0)+IF(ISERR(SEARCH("FF",H455))=FALSE,(I455*PREÇOS!CZ457),0)+IF(ISERR(SEARCH("FC",H455))=FALSE,PREÇOS!DA457,0)</f>
        <v>9.0200000000000014</v>
      </c>
      <c r="G455" s="118">
        <f t="shared" si="7"/>
        <v>487.0800000000001</v>
      </c>
      <c r="H455" s="245" t="s">
        <v>45</v>
      </c>
      <c r="I455" s="260">
        <v>1</v>
      </c>
      <c r="J455" s="203">
        <v>44740</v>
      </c>
      <c r="K455" s="204">
        <v>44746</v>
      </c>
      <c r="L455" s="211">
        <v>44746</v>
      </c>
      <c r="M455" s="137"/>
      <c r="N455" s="268" t="s">
        <v>78</v>
      </c>
    </row>
    <row r="456" spans="1:14">
      <c r="A456" s="119" t="s">
        <v>36</v>
      </c>
      <c r="B456" s="245">
        <v>284759</v>
      </c>
      <c r="C456" s="146" t="s">
        <v>40</v>
      </c>
      <c r="D456" s="246">
        <v>19</v>
      </c>
      <c r="E456" s="128">
        <v>20</v>
      </c>
      <c r="F456" s="252">
        <f>IF(ISERR(SEARCH("FP",H456))=FALSE,PREÇOS!CX458,0)+IF(ISERR(SEARCH("CH",H456))=FALSE,PREÇOS!CY458,0)+IF(ISERR(SEARCH("FF",H456))=FALSE,(I456*PREÇOS!CZ458),0)+IF(ISERR(SEARCH("FC",H456))=FALSE,PREÇOS!DA458,0)</f>
        <v>6.93</v>
      </c>
      <c r="G456" s="118">
        <f t="shared" si="7"/>
        <v>138.6</v>
      </c>
      <c r="H456" s="245" t="s">
        <v>45</v>
      </c>
      <c r="I456" s="260">
        <v>1</v>
      </c>
      <c r="J456" s="203">
        <v>44740</v>
      </c>
      <c r="K456" s="204">
        <v>44746</v>
      </c>
      <c r="L456" s="211">
        <v>44746</v>
      </c>
      <c r="M456" s="137"/>
      <c r="N456" s="268" t="s">
        <v>78</v>
      </c>
    </row>
    <row r="457" spans="1:14">
      <c r="A457" s="119" t="s">
        <v>137</v>
      </c>
      <c r="B457" s="245">
        <v>280595</v>
      </c>
      <c r="C457" s="146" t="s">
        <v>2709</v>
      </c>
      <c r="D457" s="246">
        <v>24</v>
      </c>
      <c r="E457" s="128">
        <v>20</v>
      </c>
      <c r="F457" s="252">
        <v>33</v>
      </c>
      <c r="G457" s="118">
        <f t="shared" si="7"/>
        <v>660</v>
      </c>
      <c r="H457" s="245" t="s">
        <v>45</v>
      </c>
      <c r="I457" s="260">
        <v>2</v>
      </c>
      <c r="J457" s="203">
        <v>44741</v>
      </c>
      <c r="K457" s="204">
        <v>44743</v>
      </c>
      <c r="L457" s="211"/>
      <c r="M457" s="137"/>
      <c r="N457" s="268" t="s">
        <v>78</v>
      </c>
    </row>
    <row r="458" spans="1:14">
      <c r="A458" s="119" t="s">
        <v>36</v>
      </c>
      <c r="B458" s="245">
        <v>282018</v>
      </c>
      <c r="C458" s="146" t="s">
        <v>2710</v>
      </c>
      <c r="D458" s="246">
        <v>28</v>
      </c>
      <c r="E458" s="128">
        <v>20</v>
      </c>
      <c r="F458" s="252">
        <f>IF(ISERR(SEARCH("FP",H458))=FALSE,PREÇOS!CX460,0)+IF(ISERR(SEARCH("CH",H458))=FALSE,PREÇOS!CY460,0)+IF(ISERR(SEARCH("FF",H458))=FALSE,(I458*PREÇOS!CZ460),0)+IF(ISERR(SEARCH("FC",H458))=FALSE,PREÇOS!DA460,0)</f>
        <v>9.0200000000000014</v>
      </c>
      <c r="G458" s="118">
        <f t="shared" si="7"/>
        <v>180.40000000000003</v>
      </c>
      <c r="H458" s="245" t="s">
        <v>45</v>
      </c>
      <c r="I458" s="260">
        <v>1</v>
      </c>
      <c r="J458" s="203">
        <v>44741</v>
      </c>
      <c r="K458" s="204">
        <v>44747</v>
      </c>
      <c r="L458" s="211">
        <v>44746</v>
      </c>
      <c r="M458" s="137"/>
      <c r="N458" s="268" t="s">
        <v>78</v>
      </c>
    </row>
    <row r="459" spans="1:14">
      <c r="A459" s="119" t="s">
        <v>36</v>
      </c>
      <c r="B459" s="245">
        <v>279203</v>
      </c>
      <c r="C459" s="146" t="s">
        <v>567</v>
      </c>
      <c r="D459" s="246">
        <v>24</v>
      </c>
      <c r="E459" s="128">
        <v>40</v>
      </c>
      <c r="F459" s="252">
        <f>IF(ISERR(SEARCH("FP",H459))=FALSE,PREÇOS!CX461,0)+IF(ISERR(SEARCH("CH",H459))=FALSE,PREÇOS!CY461,0)+IF(ISERR(SEARCH("FF",H459))=FALSE,(I459*PREÇOS!CZ461),0)+IF(ISERR(SEARCH("FC",H459))=FALSE,PREÇOS!DA461,0)</f>
        <v>5.8850000000000007</v>
      </c>
      <c r="G459" s="118">
        <f t="shared" si="7"/>
        <v>235.40000000000003</v>
      </c>
      <c r="H459" s="245" t="s">
        <v>45</v>
      </c>
      <c r="I459" s="260">
        <v>1</v>
      </c>
      <c r="J459" s="203">
        <v>44741</v>
      </c>
      <c r="K459" s="204">
        <v>44718</v>
      </c>
      <c r="L459" s="211">
        <v>44750</v>
      </c>
      <c r="M459" s="137"/>
      <c r="N459" s="268" t="s">
        <v>78</v>
      </c>
    </row>
    <row r="460" spans="1:14" s="123" customFormat="1">
      <c r="A460" s="235" t="s">
        <v>46</v>
      </c>
      <c r="B460" s="245">
        <v>281059</v>
      </c>
      <c r="C460" s="146" t="s">
        <v>2711</v>
      </c>
      <c r="D460" s="246" t="s">
        <v>43</v>
      </c>
      <c r="E460" s="236">
        <v>3</v>
      </c>
      <c r="F460" s="252">
        <v>670</v>
      </c>
      <c r="G460" s="237">
        <f t="shared" si="7"/>
        <v>2010</v>
      </c>
      <c r="H460" s="245" t="s">
        <v>2712</v>
      </c>
      <c r="I460" s="260">
        <v>0</v>
      </c>
      <c r="J460" s="203">
        <v>44741</v>
      </c>
      <c r="K460" s="204">
        <v>44754</v>
      </c>
      <c r="L460" s="211">
        <v>44755</v>
      </c>
      <c r="M460" s="238"/>
      <c r="N460" s="268" t="s">
        <v>78</v>
      </c>
    </row>
    <row r="461" spans="1:14" s="123" customFormat="1">
      <c r="A461" s="235" t="s">
        <v>46</v>
      </c>
      <c r="B461" s="245">
        <v>281180</v>
      </c>
      <c r="C461" s="146" t="s">
        <v>263</v>
      </c>
      <c r="D461" s="246" t="s">
        <v>43</v>
      </c>
      <c r="E461" s="236">
        <v>2</v>
      </c>
      <c r="F461" s="252">
        <v>670</v>
      </c>
      <c r="G461" s="237">
        <f t="shared" si="7"/>
        <v>1340</v>
      </c>
      <c r="H461" s="245" t="s">
        <v>2712</v>
      </c>
      <c r="I461" s="260">
        <v>0</v>
      </c>
      <c r="J461" s="203">
        <v>44741</v>
      </c>
      <c r="K461" s="204">
        <v>44757</v>
      </c>
      <c r="L461" s="211">
        <v>44760</v>
      </c>
      <c r="M461" s="238" t="s">
        <v>2719</v>
      </c>
      <c r="N461" s="268" t="s">
        <v>78</v>
      </c>
    </row>
    <row r="462" spans="1:14">
      <c r="A462" s="119" t="s">
        <v>445</v>
      </c>
      <c r="B462" s="245">
        <v>279356</v>
      </c>
      <c r="C462" s="146" t="s">
        <v>447</v>
      </c>
      <c r="D462" s="246" t="s">
        <v>43</v>
      </c>
      <c r="E462" s="128">
        <v>8</v>
      </c>
      <c r="F462" s="252">
        <v>100</v>
      </c>
      <c r="G462" s="118">
        <f t="shared" si="7"/>
        <v>800</v>
      </c>
      <c r="H462" s="245" t="s">
        <v>448</v>
      </c>
      <c r="I462" s="260">
        <v>0</v>
      </c>
      <c r="J462" s="203">
        <v>44742</v>
      </c>
      <c r="K462" s="204">
        <v>44749</v>
      </c>
      <c r="L462" s="211">
        <v>44746</v>
      </c>
      <c r="M462" s="137"/>
      <c r="N462" s="268" t="s">
        <v>78</v>
      </c>
    </row>
    <row r="463" spans="1:14" s="123" customFormat="1">
      <c r="A463" s="235" t="s">
        <v>74</v>
      </c>
      <c r="B463" s="272">
        <v>281050</v>
      </c>
      <c r="C463" s="119" t="s">
        <v>261</v>
      </c>
      <c r="D463" s="246" t="s">
        <v>43</v>
      </c>
      <c r="E463" s="236">
        <v>3</v>
      </c>
      <c r="F463" s="252">
        <v>834.29</v>
      </c>
      <c r="G463" s="237">
        <f t="shared" si="7"/>
        <v>2502.87</v>
      </c>
      <c r="H463" s="245" t="s">
        <v>47</v>
      </c>
      <c r="I463" s="260">
        <v>0</v>
      </c>
      <c r="J463" s="203">
        <v>44743</v>
      </c>
      <c r="K463" s="204">
        <v>44750</v>
      </c>
      <c r="L463" s="211">
        <v>44755</v>
      </c>
      <c r="M463" s="238"/>
      <c r="N463" s="268" t="s">
        <v>78</v>
      </c>
    </row>
    <row r="464" spans="1:14" s="123" customFormat="1">
      <c r="A464" s="235" t="s">
        <v>74</v>
      </c>
      <c r="B464" s="245">
        <v>281014</v>
      </c>
      <c r="C464" s="146" t="s">
        <v>505</v>
      </c>
      <c r="D464" s="246" t="s">
        <v>43</v>
      </c>
      <c r="E464" s="236">
        <v>10</v>
      </c>
      <c r="F464" s="252">
        <v>238.04</v>
      </c>
      <c r="G464" s="237">
        <f t="shared" si="7"/>
        <v>2380.4</v>
      </c>
      <c r="H464" s="245" t="s">
        <v>402</v>
      </c>
      <c r="I464" s="260">
        <v>0</v>
      </c>
      <c r="J464" s="203">
        <v>44743</v>
      </c>
      <c r="K464" s="204">
        <v>44750</v>
      </c>
      <c r="L464" s="211">
        <v>44757</v>
      </c>
      <c r="M464" s="238" t="s">
        <v>2715</v>
      </c>
      <c r="N464" s="268" t="s">
        <v>78</v>
      </c>
    </row>
    <row r="465" spans="1:14">
      <c r="A465" s="119" t="s">
        <v>2637</v>
      </c>
      <c r="B465" s="245">
        <v>283340</v>
      </c>
      <c r="C465" s="146" t="s">
        <v>1377</v>
      </c>
      <c r="D465" s="246">
        <v>28</v>
      </c>
      <c r="E465" s="128">
        <v>18</v>
      </c>
      <c r="F465" s="252">
        <v>7.15</v>
      </c>
      <c r="G465" s="118">
        <f t="shared" si="7"/>
        <v>128.70000000000002</v>
      </c>
      <c r="H465" s="245" t="s">
        <v>45</v>
      </c>
      <c r="I465" s="260">
        <v>1</v>
      </c>
      <c r="J465" s="203">
        <v>44742</v>
      </c>
      <c r="K465" s="204">
        <v>44747</v>
      </c>
      <c r="L465" s="211">
        <v>44749</v>
      </c>
      <c r="M465" s="137"/>
      <c r="N465" s="268" t="s">
        <v>78</v>
      </c>
    </row>
    <row r="466" spans="1:14">
      <c r="A466" s="119" t="s">
        <v>2637</v>
      </c>
      <c r="B466" s="245">
        <v>282489</v>
      </c>
      <c r="C466" s="146" t="s">
        <v>403</v>
      </c>
      <c r="D466" s="246">
        <v>19</v>
      </c>
      <c r="E466" s="128">
        <v>10</v>
      </c>
      <c r="F466" s="252">
        <v>9.0200000000000014</v>
      </c>
      <c r="G466" s="118">
        <f t="shared" si="7"/>
        <v>90.200000000000017</v>
      </c>
      <c r="H466" s="245" t="s">
        <v>45</v>
      </c>
      <c r="I466" s="260">
        <v>1</v>
      </c>
      <c r="J466" s="203">
        <v>44742</v>
      </c>
      <c r="K466" s="204">
        <v>44748</v>
      </c>
      <c r="L466" s="211">
        <v>44749</v>
      </c>
      <c r="M466" s="137"/>
      <c r="N466" s="268" t="s">
        <v>78</v>
      </c>
    </row>
    <row r="467" spans="1:14">
      <c r="A467" s="119" t="s">
        <v>2637</v>
      </c>
      <c r="B467" s="245">
        <v>284903</v>
      </c>
      <c r="C467" s="146" t="s">
        <v>1767</v>
      </c>
      <c r="D467" s="246">
        <v>24</v>
      </c>
      <c r="E467" s="128">
        <v>15</v>
      </c>
      <c r="F467" s="252">
        <v>7.15</v>
      </c>
      <c r="G467" s="118">
        <f t="shared" si="7"/>
        <v>107.25</v>
      </c>
      <c r="H467" s="245" t="s">
        <v>45</v>
      </c>
      <c r="I467" s="260">
        <v>1</v>
      </c>
      <c r="J467" s="203">
        <v>44742</v>
      </c>
      <c r="K467" s="204">
        <v>44748</v>
      </c>
      <c r="L467" s="211">
        <v>44749</v>
      </c>
      <c r="M467" s="137"/>
      <c r="N467" s="268" t="s">
        <v>78</v>
      </c>
    </row>
    <row r="468" spans="1:14">
      <c r="A468" s="119" t="s">
        <v>36</v>
      </c>
      <c r="B468" s="245">
        <v>282841</v>
      </c>
      <c r="C468" s="146" t="s">
        <v>61</v>
      </c>
      <c r="D468" s="246">
        <v>22</v>
      </c>
      <c r="E468" s="128">
        <v>30</v>
      </c>
      <c r="F468" s="252">
        <v>6.93</v>
      </c>
      <c r="G468" s="118">
        <f t="shared" si="7"/>
        <v>207.89999999999998</v>
      </c>
      <c r="H468" s="245" t="s">
        <v>45</v>
      </c>
      <c r="I468" s="260">
        <v>1</v>
      </c>
      <c r="J468" s="203">
        <v>44746</v>
      </c>
      <c r="K468" s="204">
        <v>44750</v>
      </c>
      <c r="L468" s="211">
        <v>44750</v>
      </c>
      <c r="M468" s="137"/>
      <c r="N468" s="268" t="s">
        <v>78</v>
      </c>
    </row>
    <row r="469" spans="1:14">
      <c r="A469" s="119" t="s">
        <v>36</v>
      </c>
      <c r="B469" s="245">
        <v>282514</v>
      </c>
      <c r="C469" s="146" t="s">
        <v>256</v>
      </c>
      <c r="D469" s="246">
        <v>22</v>
      </c>
      <c r="E469" s="128">
        <v>100</v>
      </c>
      <c r="F469" s="252">
        <v>5.89</v>
      </c>
      <c r="G469" s="118">
        <f t="shared" si="7"/>
        <v>589</v>
      </c>
      <c r="H469" s="245" t="s">
        <v>45</v>
      </c>
      <c r="I469" s="260">
        <v>1</v>
      </c>
      <c r="J469" s="203">
        <v>44746</v>
      </c>
      <c r="K469" s="204">
        <v>44749</v>
      </c>
      <c r="L469" s="211">
        <v>44750</v>
      </c>
      <c r="M469" s="137"/>
      <c r="N469" s="268" t="s">
        <v>78</v>
      </c>
    </row>
    <row r="470" spans="1:14">
      <c r="A470" s="119" t="s">
        <v>36</v>
      </c>
      <c r="B470" s="245">
        <v>282517</v>
      </c>
      <c r="C470" s="146" t="s">
        <v>2593</v>
      </c>
      <c r="D470" s="246">
        <v>24</v>
      </c>
      <c r="E470" s="128">
        <v>50</v>
      </c>
      <c r="F470" s="252">
        <v>8.91</v>
      </c>
      <c r="G470" s="118">
        <f t="shared" si="7"/>
        <v>445.5</v>
      </c>
      <c r="H470" s="245" t="s">
        <v>45</v>
      </c>
      <c r="I470" s="260">
        <v>2</v>
      </c>
      <c r="J470" s="203">
        <v>44746</v>
      </c>
      <c r="K470" s="204">
        <v>44749</v>
      </c>
      <c r="L470" s="211">
        <v>44750</v>
      </c>
      <c r="M470" s="137"/>
      <c r="N470" s="268" t="s">
        <v>78</v>
      </c>
    </row>
    <row r="471" spans="1:14" s="123" customFormat="1">
      <c r="A471" s="235" t="s">
        <v>36</v>
      </c>
      <c r="B471" s="250">
        <v>283461</v>
      </c>
      <c r="C471" s="146" t="s">
        <v>533</v>
      </c>
      <c r="D471" s="246">
        <v>24</v>
      </c>
      <c r="E471" s="236">
        <v>20</v>
      </c>
      <c r="F471" s="252">
        <v>7.15</v>
      </c>
      <c r="G471" s="237">
        <f t="shared" si="7"/>
        <v>143</v>
      </c>
      <c r="H471" s="245" t="s">
        <v>45</v>
      </c>
      <c r="I471" s="260">
        <v>1</v>
      </c>
      <c r="J471" s="203">
        <v>44753</v>
      </c>
      <c r="K471" s="204">
        <v>44755</v>
      </c>
      <c r="L471" s="211">
        <v>44756</v>
      </c>
      <c r="M471" s="238"/>
      <c r="N471" s="268" t="s">
        <v>78</v>
      </c>
    </row>
    <row r="472" spans="1:14" s="123" customFormat="1">
      <c r="A472" s="235" t="s">
        <v>36</v>
      </c>
      <c r="B472" s="245">
        <v>283450</v>
      </c>
      <c r="C472" s="146" t="s">
        <v>583</v>
      </c>
      <c r="D472" s="246">
        <v>19</v>
      </c>
      <c r="E472" s="236">
        <v>20</v>
      </c>
      <c r="F472" s="252">
        <v>6.93</v>
      </c>
      <c r="G472" s="237">
        <f t="shared" si="7"/>
        <v>138.6</v>
      </c>
      <c r="H472" s="245" t="s">
        <v>45</v>
      </c>
      <c r="I472" s="260">
        <v>1</v>
      </c>
      <c r="J472" s="203">
        <v>44753</v>
      </c>
      <c r="K472" s="204">
        <v>44755</v>
      </c>
      <c r="L472" s="211">
        <v>44756</v>
      </c>
      <c r="M472" s="238"/>
      <c r="N472" s="268" t="s">
        <v>78</v>
      </c>
    </row>
    <row r="473" spans="1:14" s="123" customFormat="1">
      <c r="A473" s="235" t="s">
        <v>36</v>
      </c>
      <c r="B473" s="245">
        <v>283447</v>
      </c>
      <c r="C473" s="146" t="s">
        <v>317</v>
      </c>
      <c r="D473" s="246">
        <v>24</v>
      </c>
      <c r="E473" s="236">
        <v>12</v>
      </c>
      <c r="F473" s="252">
        <v>9.24</v>
      </c>
      <c r="G473" s="237">
        <f t="shared" si="7"/>
        <v>110.88</v>
      </c>
      <c r="H473" s="245" t="s">
        <v>45</v>
      </c>
      <c r="I473" s="260">
        <v>1</v>
      </c>
      <c r="J473" s="203">
        <v>44753</v>
      </c>
      <c r="K473" s="204">
        <v>44755</v>
      </c>
      <c r="L473" s="211">
        <v>44756</v>
      </c>
      <c r="M473" s="238"/>
      <c r="N473" s="268" t="s">
        <v>78</v>
      </c>
    </row>
    <row r="474" spans="1:14" s="123" customFormat="1">
      <c r="A474" s="235" t="s">
        <v>74</v>
      </c>
      <c r="B474" s="245">
        <v>283272</v>
      </c>
      <c r="C474" s="146" t="s">
        <v>517</v>
      </c>
      <c r="D474" s="246">
        <v>25.5</v>
      </c>
      <c r="E474" s="236">
        <v>3</v>
      </c>
      <c r="F474" s="252">
        <v>224.4</v>
      </c>
      <c r="G474" s="237">
        <f t="shared" si="7"/>
        <v>673.2</v>
      </c>
      <c r="H474" s="245" t="s">
        <v>17</v>
      </c>
      <c r="I474" s="260">
        <v>1</v>
      </c>
      <c r="J474" s="203">
        <v>44753</v>
      </c>
      <c r="K474" s="204">
        <v>44755</v>
      </c>
      <c r="L474" s="211">
        <v>44756</v>
      </c>
      <c r="M474" s="238"/>
      <c r="N474" s="268" t="s">
        <v>78</v>
      </c>
    </row>
    <row r="475" spans="1:14" s="123" customFormat="1">
      <c r="A475" s="235" t="s">
        <v>74</v>
      </c>
      <c r="B475" s="245">
        <v>281062</v>
      </c>
      <c r="C475" s="146" t="s">
        <v>472</v>
      </c>
      <c r="D475" s="246" t="s">
        <v>43</v>
      </c>
      <c r="E475" s="236">
        <v>2</v>
      </c>
      <c r="F475" s="252">
        <v>238.04</v>
      </c>
      <c r="G475" s="237">
        <f t="shared" si="7"/>
        <v>476.08</v>
      </c>
      <c r="H475" s="245" t="s">
        <v>47</v>
      </c>
      <c r="I475" s="260">
        <v>1</v>
      </c>
      <c r="J475" s="203">
        <v>44746</v>
      </c>
      <c r="K475" s="204">
        <v>44749</v>
      </c>
      <c r="L475" s="211">
        <v>44749</v>
      </c>
      <c r="M475" s="238"/>
      <c r="N475" s="268" t="s">
        <v>78</v>
      </c>
    </row>
    <row r="476" spans="1:14" s="123" customFormat="1">
      <c r="A476" s="235" t="s">
        <v>74</v>
      </c>
      <c r="B476" s="245">
        <v>283813</v>
      </c>
      <c r="C476" s="146" t="s">
        <v>2716</v>
      </c>
      <c r="D476" s="246">
        <v>32</v>
      </c>
      <c r="E476" s="236">
        <v>1</v>
      </c>
      <c r="F476" s="252">
        <v>534.1</v>
      </c>
      <c r="G476" s="237">
        <f t="shared" si="7"/>
        <v>534.1</v>
      </c>
      <c r="H476" s="245" t="s">
        <v>47</v>
      </c>
      <c r="I476" s="260">
        <v>4</v>
      </c>
      <c r="J476" s="203">
        <v>44754</v>
      </c>
      <c r="K476" s="204">
        <v>44765</v>
      </c>
      <c r="L476" s="211">
        <v>44769</v>
      </c>
      <c r="M476" s="238"/>
      <c r="N476" s="268" t="s">
        <v>78</v>
      </c>
    </row>
    <row r="477" spans="1:14" s="123" customFormat="1">
      <c r="A477" s="235" t="s">
        <v>74</v>
      </c>
      <c r="B477" s="273">
        <v>282796</v>
      </c>
      <c r="C477" s="274" t="s">
        <v>966</v>
      </c>
      <c r="D477" s="275" t="s">
        <v>43</v>
      </c>
      <c r="E477" s="236">
        <v>8</v>
      </c>
      <c r="F477" s="276">
        <v>66.040000000000006</v>
      </c>
      <c r="G477" s="237">
        <f t="shared" si="7"/>
        <v>528.32000000000005</v>
      </c>
      <c r="H477" s="273" t="s">
        <v>2737</v>
      </c>
      <c r="I477" s="277">
        <v>2</v>
      </c>
      <c r="J477" s="203">
        <v>44753</v>
      </c>
      <c r="K477" s="204">
        <v>44760</v>
      </c>
      <c r="L477" s="204">
        <v>44760</v>
      </c>
      <c r="M477" s="238"/>
      <c r="N477" s="278" t="s">
        <v>78</v>
      </c>
    </row>
    <row r="478" spans="1:14">
      <c r="A478" s="119" t="s">
        <v>2637</v>
      </c>
      <c r="B478" s="245">
        <v>285666</v>
      </c>
      <c r="C478" s="146" t="s">
        <v>431</v>
      </c>
      <c r="D478" s="246">
        <v>15.87</v>
      </c>
      <c r="E478" s="128">
        <v>100</v>
      </c>
      <c r="F478" s="252">
        <v>5.89</v>
      </c>
      <c r="G478" s="118">
        <f t="shared" si="7"/>
        <v>589</v>
      </c>
      <c r="H478" s="245" t="s">
        <v>87</v>
      </c>
      <c r="I478" s="260">
        <v>1</v>
      </c>
      <c r="J478" s="203">
        <v>44754</v>
      </c>
      <c r="K478" s="204">
        <v>44757</v>
      </c>
      <c r="L478" s="211">
        <v>44757</v>
      </c>
      <c r="M478" s="137"/>
      <c r="N478" s="268" t="s">
        <v>78</v>
      </c>
    </row>
    <row r="479" spans="1:14">
      <c r="A479" s="119" t="s">
        <v>36</v>
      </c>
      <c r="B479" s="245">
        <v>283504</v>
      </c>
      <c r="C479" s="146" t="s">
        <v>2718</v>
      </c>
      <c r="D479" s="246">
        <v>40</v>
      </c>
      <c r="E479" s="128">
        <v>5</v>
      </c>
      <c r="F479" s="252">
        <v>21.89</v>
      </c>
      <c r="G479" s="118">
        <f t="shared" si="7"/>
        <v>109.45</v>
      </c>
      <c r="H479" s="245" t="s">
        <v>2736</v>
      </c>
      <c r="I479" s="260">
        <v>1</v>
      </c>
      <c r="J479" s="203">
        <v>44753</v>
      </c>
      <c r="K479" s="204">
        <v>44757</v>
      </c>
      <c r="L479" s="211">
        <v>44756</v>
      </c>
      <c r="M479" s="137"/>
      <c r="N479" s="268" t="s">
        <v>78</v>
      </c>
    </row>
    <row r="480" spans="1:14">
      <c r="A480" s="119" t="s">
        <v>36</v>
      </c>
      <c r="B480" s="245">
        <v>285651</v>
      </c>
      <c r="C480" s="146" t="s">
        <v>42</v>
      </c>
      <c r="D480" s="246">
        <v>19</v>
      </c>
      <c r="E480" s="128">
        <v>20</v>
      </c>
      <c r="F480" s="252">
        <v>6.93</v>
      </c>
      <c r="G480" s="118">
        <f t="shared" si="7"/>
        <v>138.6</v>
      </c>
      <c r="H480" s="245" t="s">
        <v>45</v>
      </c>
      <c r="I480" s="260">
        <v>1</v>
      </c>
      <c r="J480" s="203">
        <v>44754</v>
      </c>
      <c r="K480" s="204">
        <v>44757</v>
      </c>
      <c r="L480" s="211">
        <v>44760</v>
      </c>
      <c r="M480" s="137"/>
      <c r="N480" s="268" t="s">
        <v>78</v>
      </c>
    </row>
    <row r="481" spans="1:14">
      <c r="A481" s="119" t="s">
        <v>36</v>
      </c>
      <c r="B481" s="245">
        <v>285654</v>
      </c>
      <c r="C481" s="208" t="s">
        <v>1771</v>
      </c>
      <c r="D481" s="246">
        <v>15.87</v>
      </c>
      <c r="E481" s="128">
        <v>30</v>
      </c>
      <c r="F481" s="252">
        <v>6.93</v>
      </c>
      <c r="G481" s="118">
        <f t="shared" si="7"/>
        <v>207.89999999999998</v>
      </c>
      <c r="H481" s="245" t="s">
        <v>45</v>
      </c>
      <c r="I481" s="260">
        <v>1</v>
      </c>
      <c r="J481" s="203">
        <v>44754</v>
      </c>
      <c r="K481" s="204">
        <v>44760</v>
      </c>
      <c r="L481" s="211">
        <v>44760</v>
      </c>
      <c r="M481" s="137"/>
      <c r="N481" s="268" t="s">
        <v>78</v>
      </c>
    </row>
    <row r="482" spans="1:14">
      <c r="A482" s="119" t="s">
        <v>36</v>
      </c>
      <c r="B482" s="245">
        <v>285673</v>
      </c>
      <c r="C482" s="146" t="s">
        <v>1763</v>
      </c>
      <c r="D482" s="246">
        <v>28</v>
      </c>
      <c r="E482" s="128">
        <v>10</v>
      </c>
      <c r="F482" s="252">
        <v>9.24</v>
      </c>
      <c r="G482" s="118">
        <f t="shared" si="7"/>
        <v>92.4</v>
      </c>
      <c r="H482" s="245" t="s">
        <v>45</v>
      </c>
      <c r="I482" s="260">
        <v>1</v>
      </c>
      <c r="J482" s="203">
        <v>44754</v>
      </c>
      <c r="K482" s="204">
        <v>44760</v>
      </c>
      <c r="L482" s="211">
        <v>44760</v>
      </c>
      <c r="M482" s="137"/>
      <c r="N482" s="268" t="s">
        <v>78</v>
      </c>
    </row>
    <row r="483" spans="1:14">
      <c r="A483" s="119" t="s">
        <v>36</v>
      </c>
      <c r="B483" s="245">
        <v>285657</v>
      </c>
      <c r="C483" s="208" t="s">
        <v>1783</v>
      </c>
      <c r="D483" s="246">
        <v>19</v>
      </c>
      <c r="E483" s="128">
        <v>15</v>
      </c>
      <c r="F483" s="252">
        <v>6.93</v>
      </c>
      <c r="G483" s="118">
        <f t="shared" si="7"/>
        <v>103.94999999999999</v>
      </c>
      <c r="H483" s="245" t="s">
        <v>45</v>
      </c>
      <c r="I483" s="260">
        <v>1</v>
      </c>
      <c r="J483" s="203">
        <v>44757</v>
      </c>
      <c r="K483" s="204">
        <v>44761</v>
      </c>
      <c r="L483" s="211">
        <v>44760</v>
      </c>
      <c r="M483" s="137"/>
      <c r="N483" s="268" t="s">
        <v>78</v>
      </c>
    </row>
    <row r="484" spans="1:14">
      <c r="A484" s="119" t="s">
        <v>36</v>
      </c>
      <c r="B484" s="245">
        <v>284086</v>
      </c>
      <c r="C484" s="146" t="s">
        <v>470</v>
      </c>
      <c r="D484" s="246">
        <v>16</v>
      </c>
      <c r="E484" s="128">
        <v>5</v>
      </c>
      <c r="F484" s="252">
        <v>13.42</v>
      </c>
      <c r="G484" s="118">
        <f t="shared" si="7"/>
        <v>67.099999999999994</v>
      </c>
      <c r="H484" s="245" t="s">
        <v>45</v>
      </c>
      <c r="I484" s="260">
        <v>3</v>
      </c>
      <c r="J484" s="203">
        <v>44757</v>
      </c>
      <c r="K484" s="204">
        <v>44761</v>
      </c>
      <c r="L484" s="211">
        <v>44763</v>
      </c>
      <c r="M484" s="137"/>
      <c r="N484" s="268" t="s">
        <v>78</v>
      </c>
    </row>
    <row r="485" spans="1:14">
      <c r="A485" s="119" t="s">
        <v>36</v>
      </c>
      <c r="B485" s="245">
        <v>284076</v>
      </c>
      <c r="C485" s="146" t="s">
        <v>154</v>
      </c>
      <c r="D485" s="246">
        <v>14</v>
      </c>
      <c r="E485" s="128">
        <v>5</v>
      </c>
      <c r="F485" s="252">
        <v>9.02</v>
      </c>
      <c r="G485" s="118">
        <f t="shared" si="7"/>
        <v>45.099999999999994</v>
      </c>
      <c r="H485" s="245" t="s">
        <v>45</v>
      </c>
      <c r="I485" s="260">
        <v>1</v>
      </c>
      <c r="J485" s="203">
        <v>44757</v>
      </c>
      <c r="K485" s="204">
        <v>44761</v>
      </c>
      <c r="L485" s="211">
        <v>44763</v>
      </c>
      <c r="M485" s="137"/>
      <c r="N485" s="268" t="s">
        <v>78</v>
      </c>
    </row>
    <row r="486" spans="1:14">
      <c r="A486" s="119" t="s">
        <v>36</v>
      </c>
      <c r="B486" s="245">
        <v>284034</v>
      </c>
      <c r="C486" s="146" t="s">
        <v>1447</v>
      </c>
      <c r="D486" s="246">
        <v>30</v>
      </c>
      <c r="E486" s="128">
        <v>10</v>
      </c>
      <c r="F486" s="252">
        <v>9.24</v>
      </c>
      <c r="G486" s="118">
        <f t="shared" si="7"/>
        <v>92.4</v>
      </c>
      <c r="H486" s="245" t="s">
        <v>45</v>
      </c>
      <c r="I486" s="260">
        <v>1</v>
      </c>
      <c r="J486" s="203">
        <v>44757</v>
      </c>
      <c r="K486" s="204">
        <v>44761</v>
      </c>
      <c r="L486" s="211">
        <v>44763</v>
      </c>
      <c r="M486" s="137"/>
      <c r="N486" s="268" t="s">
        <v>78</v>
      </c>
    </row>
    <row r="487" spans="1:14" s="123" customFormat="1">
      <c r="A487" s="235" t="s">
        <v>74</v>
      </c>
      <c r="B487" s="245">
        <v>281860</v>
      </c>
      <c r="C487" s="146" t="s">
        <v>2720</v>
      </c>
      <c r="D487" s="246">
        <v>32</v>
      </c>
      <c r="E487" s="236">
        <v>4</v>
      </c>
      <c r="F487" s="252">
        <v>896.18</v>
      </c>
      <c r="G487" s="237">
        <f t="shared" si="7"/>
        <v>3584.72</v>
      </c>
      <c r="H487" s="245" t="s">
        <v>47</v>
      </c>
      <c r="I487" s="260">
        <v>8</v>
      </c>
      <c r="J487" s="203">
        <v>44760</v>
      </c>
      <c r="K487" s="204">
        <v>44769</v>
      </c>
      <c r="L487" s="211">
        <v>44771</v>
      </c>
      <c r="M487" s="238"/>
      <c r="N487" s="268" t="s">
        <v>78</v>
      </c>
    </row>
    <row r="488" spans="1:14">
      <c r="A488" s="119" t="s">
        <v>445</v>
      </c>
      <c r="B488" s="245">
        <v>283256</v>
      </c>
      <c r="C488" s="146" t="s">
        <v>300</v>
      </c>
      <c r="D488" s="246">
        <v>25</v>
      </c>
      <c r="E488" s="128">
        <v>5</v>
      </c>
      <c r="F488" s="252">
        <v>450</v>
      </c>
      <c r="G488" s="118">
        <f t="shared" si="7"/>
        <v>2250</v>
      </c>
      <c r="H488" s="245" t="s">
        <v>45</v>
      </c>
      <c r="I488" s="260">
        <v>8</v>
      </c>
      <c r="J488" s="203">
        <v>44760</v>
      </c>
      <c r="K488" s="204">
        <v>44764</v>
      </c>
      <c r="L488" s="211">
        <v>44764</v>
      </c>
      <c r="M488" s="137"/>
      <c r="N488" s="268" t="s">
        <v>78</v>
      </c>
    </row>
    <row r="489" spans="1:14">
      <c r="A489" s="119" t="s">
        <v>445</v>
      </c>
      <c r="B489" s="245">
        <v>283866</v>
      </c>
      <c r="C489" s="146" t="s">
        <v>259</v>
      </c>
      <c r="D489" s="246">
        <v>55</v>
      </c>
      <c r="E489" s="128">
        <v>2</v>
      </c>
      <c r="F489" s="252">
        <v>500</v>
      </c>
      <c r="G489" s="118">
        <f t="shared" si="7"/>
        <v>1000</v>
      </c>
      <c r="H489" s="245" t="s">
        <v>47</v>
      </c>
      <c r="I489" s="260">
        <v>6</v>
      </c>
      <c r="J489" s="203">
        <v>44762</v>
      </c>
      <c r="K489" s="204">
        <v>44769</v>
      </c>
      <c r="L489" s="211">
        <v>44770</v>
      </c>
      <c r="M489" s="137" t="s">
        <v>2722</v>
      </c>
      <c r="N489" s="268" t="s">
        <v>78</v>
      </c>
    </row>
    <row r="490" spans="1:14">
      <c r="A490" s="119" t="s">
        <v>36</v>
      </c>
      <c r="B490" s="245">
        <v>288413</v>
      </c>
      <c r="C490" s="146" t="s">
        <v>498</v>
      </c>
      <c r="D490" s="246">
        <v>25.4</v>
      </c>
      <c r="E490" s="128">
        <v>15</v>
      </c>
      <c r="F490" s="252">
        <v>7.15</v>
      </c>
      <c r="G490" s="118">
        <f t="shared" si="7"/>
        <v>107.25</v>
      </c>
      <c r="H490" s="245" t="s">
        <v>45</v>
      </c>
      <c r="I490" s="260">
        <v>1</v>
      </c>
      <c r="J490" s="203">
        <v>44764</v>
      </c>
      <c r="K490" s="204">
        <v>44768</v>
      </c>
      <c r="L490" s="211">
        <v>44768</v>
      </c>
      <c r="M490" s="137"/>
      <c r="N490" s="268" t="s">
        <v>78</v>
      </c>
    </row>
    <row r="491" spans="1:14">
      <c r="A491" s="119" t="s">
        <v>36</v>
      </c>
      <c r="B491" s="245">
        <v>288285</v>
      </c>
      <c r="C491" s="146" t="s">
        <v>2723</v>
      </c>
      <c r="D491" s="246">
        <v>19.05</v>
      </c>
      <c r="E491" s="128">
        <v>8</v>
      </c>
      <c r="F491" s="252">
        <v>9.02</v>
      </c>
      <c r="G491" s="118">
        <f t="shared" si="7"/>
        <v>72.16</v>
      </c>
      <c r="H491" s="245" t="s">
        <v>45</v>
      </c>
      <c r="I491" s="260">
        <v>1</v>
      </c>
      <c r="J491" s="203">
        <v>44764</v>
      </c>
      <c r="K491" s="204">
        <v>44769</v>
      </c>
      <c r="L491" s="211">
        <v>44768</v>
      </c>
      <c r="M491" s="137"/>
      <c r="N491" s="268" t="s">
        <v>78</v>
      </c>
    </row>
    <row r="492" spans="1:14">
      <c r="A492" s="119" t="s">
        <v>36</v>
      </c>
      <c r="B492" s="245">
        <v>288277</v>
      </c>
      <c r="C492" s="146" t="s">
        <v>2724</v>
      </c>
      <c r="D492" s="246">
        <v>25.4</v>
      </c>
      <c r="E492" s="128">
        <v>9</v>
      </c>
      <c r="F492" s="252">
        <v>9.24</v>
      </c>
      <c r="G492" s="118">
        <f t="shared" si="7"/>
        <v>83.16</v>
      </c>
      <c r="H492" s="245" t="s">
        <v>45</v>
      </c>
      <c r="I492" s="260">
        <v>1</v>
      </c>
      <c r="J492" s="203">
        <v>44764</v>
      </c>
      <c r="K492" s="204">
        <v>44769</v>
      </c>
      <c r="L492" s="211">
        <v>44768</v>
      </c>
      <c r="M492" s="137"/>
      <c r="N492" s="268" t="s">
        <v>78</v>
      </c>
    </row>
    <row r="493" spans="1:14">
      <c r="A493" s="119" t="s">
        <v>36</v>
      </c>
      <c r="B493" s="245">
        <v>288293</v>
      </c>
      <c r="C493" s="146" t="s">
        <v>2725</v>
      </c>
      <c r="D493" s="246">
        <v>19.05</v>
      </c>
      <c r="E493" s="128">
        <v>8</v>
      </c>
      <c r="F493" s="252">
        <v>9.02</v>
      </c>
      <c r="G493" s="118">
        <f t="shared" si="7"/>
        <v>72.16</v>
      </c>
      <c r="H493" s="245" t="s">
        <v>45</v>
      </c>
      <c r="I493" s="260">
        <v>1</v>
      </c>
      <c r="J493" s="203">
        <v>44764</v>
      </c>
      <c r="K493" s="204">
        <v>44769</v>
      </c>
      <c r="L493" s="211">
        <v>44768</v>
      </c>
      <c r="M493" s="137"/>
      <c r="N493" s="268" t="s">
        <v>78</v>
      </c>
    </row>
    <row r="494" spans="1:14" s="123" customFormat="1">
      <c r="A494" s="235" t="s">
        <v>36</v>
      </c>
      <c r="B494" s="245">
        <v>288187</v>
      </c>
      <c r="C494" s="146" t="s">
        <v>307</v>
      </c>
      <c r="D494" s="246">
        <v>25.4</v>
      </c>
      <c r="E494" s="236">
        <v>50</v>
      </c>
      <c r="F494" s="252">
        <v>7.15</v>
      </c>
      <c r="G494" s="237">
        <f t="shared" si="7"/>
        <v>357.5</v>
      </c>
      <c r="H494" s="245" t="s">
        <v>45</v>
      </c>
      <c r="I494" s="260">
        <v>1</v>
      </c>
      <c r="J494" s="203">
        <v>44764</v>
      </c>
      <c r="K494" s="204">
        <v>44771</v>
      </c>
      <c r="L494" s="211"/>
      <c r="M494" s="238"/>
      <c r="N494" s="268" t="s">
        <v>78</v>
      </c>
    </row>
    <row r="495" spans="1:14" s="123" customFormat="1">
      <c r="A495" s="235" t="s">
        <v>36</v>
      </c>
      <c r="B495" s="245">
        <v>286906</v>
      </c>
      <c r="C495" s="146" t="s">
        <v>2726</v>
      </c>
      <c r="D495" s="246">
        <v>24</v>
      </c>
      <c r="E495" s="236">
        <v>36</v>
      </c>
      <c r="F495" s="252">
        <v>7.15</v>
      </c>
      <c r="G495" s="237">
        <f t="shared" si="7"/>
        <v>257.40000000000003</v>
      </c>
      <c r="H495" s="245" t="s">
        <v>45</v>
      </c>
      <c r="I495" s="260">
        <v>1</v>
      </c>
      <c r="J495" s="203">
        <v>44764</v>
      </c>
      <c r="K495" s="204">
        <v>44771</v>
      </c>
      <c r="L495" s="211">
        <v>44768</v>
      </c>
      <c r="M495" s="238"/>
      <c r="N495" s="268" t="s">
        <v>78</v>
      </c>
    </row>
    <row r="496" spans="1:14">
      <c r="A496" s="119" t="s">
        <v>74</v>
      </c>
      <c r="B496" s="245">
        <v>287266</v>
      </c>
      <c r="C496" s="146" t="s">
        <v>575</v>
      </c>
      <c r="D496" s="246" t="s">
        <v>43</v>
      </c>
      <c r="E496" s="128">
        <v>2</v>
      </c>
      <c r="F496" s="252">
        <v>238.04</v>
      </c>
      <c r="G496" s="118">
        <f t="shared" si="7"/>
        <v>476.08</v>
      </c>
      <c r="H496" s="245" t="s">
        <v>45</v>
      </c>
      <c r="I496" s="260">
        <v>1</v>
      </c>
      <c r="J496" s="203">
        <v>44767</v>
      </c>
      <c r="K496" s="204">
        <v>44783</v>
      </c>
      <c r="L496" s="211">
        <v>44784</v>
      </c>
      <c r="M496" s="137"/>
      <c r="N496" s="268" t="s">
        <v>78</v>
      </c>
    </row>
    <row r="497" spans="1:14">
      <c r="A497" s="119" t="s">
        <v>74</v>
      </c>
      <c r="B497" s="245">
        <v>287263</v>
      </c>
      <c r="C497" s="146" t="s">
        <v>577</v>
      </c>
      <c r="D497" s="246" t="s">
        <v>43</v>
      </c>
      <c r="E497" s="128">
        <v>1</v>
      </c>
      <c r="F497" s="252">
        <v>238.04</v>
      </c>
      <c r="G497" s="118">
        <f t="shared" si="7"/>
        <v>238.04</v>
      </c>
      <c r="H497" s="245" t="s">
        <v>45</v>
      </c>
      <c r="I497" s="260">
        <v>1</v>
      </c>
      <c r="J497" s="203">
        <v>44767</v>
      </c>
      <c r="K497" s="204">
        <v>44783</v>
      </c>
      <c r="L497" s="211">
        <v>44784</v>
      </c>
      <c r="M497" s="137"/>
      <c r="N497" s="268" t="s">
        <v>78</v>
      </c>
    </row>
    <row r="498" spans="1:14" s="123" customFormat="1">
      <c r="A498" s="235" t="s">
        <v>74</v>
      </c>
      <c r="B498" s="273">
        <v>287319</v>
      </c>
      <c r="C498" s="274" t="s">
        <v>505</v>
      </c>
      <c r="D498" s="275" t="s">
        <v>43</v>
      </c>
      <c r="E498" s="236">
        <v>2</v>
      </c>
      <c r="F498" s="276">
        <v>238.04</v>
      </c>
      <c r="G498" s="237">
        <f t="shared" si="7"/>
        <v>476.08</v>
      </c>
      <c r="H498" s="273" t="s">
        <v>45</v>
      </c>
      <c r="I498" s="277">
        <v>1</v>
      </c>
      <c r="J498" s="203">
        <v>44767</v>
      </c>
      <c r="K498" s="204">
        <v>44795</v>
      </c>
      <c r="L498" s="204">
        <v>44796</v>
      </c>
      <c r="M498" s="238"/>
      <c r="N498" s="278" t="s">
        <v>78</v>
      </c>
    </row>
    <row r="499" spans="1:14" s="123" customFormat="1">
      <c r="A499" s="235" t="s">
        <v>445</v>
      </c>
      <c r="B499" s="273">
        <v>286630</v>
      </c>
      <c r="C499" s="274" t="s">
        <v>447</v>
      </c>
      <c r="D499" s="275" t="s">
        <v>43</v>
      </c>
      <c r="E499" s="236">
        <v>23</v>
      </c>
      <c r="F499" s="276">
        <v>100</v>
      </c>
      <c r="G499" s="237">
        <f t="shared" si="7"/>
        <v>2300</v>
      </c>
      <c r="H499" s="273" t="s">
        <v>448</v>
      </c>
      <c r="I499" s="277">
        <v>0</v>
      </c>
      <c r="J499" s="203">
        <v>44767</v>
      </c>
      <c r="K499" s="204">
        <v>44771</v>
      </c>
      <c r="L499" s="204">
        <v>44770</v>
      </c>
      <c r="M499" s="238"/>
      <c r="N499" s="278" t="s">
        <v>78</v>
      </c>
    </row>
    <row r="500" spans="1:14">
      <c r="A500" s="119" t="s">
        <v>2637</v>
      </c>
      <c r="B500" s="245">
        <v>285817</v>
      </c>
      <c r="C500" s="146" t="s">
        <v>2727</v>
      </c>
      <c r="D500" s="246">
        <v>31.75</v>
      </c>
      <c r="E500" s="128">
        <v>25</v>
      </c>
      <c r="F500" s="252">
        <v>10.89</v>
      </c>
      <c r="G500" s="118">
        <f t="shared" si="7"/>
        <v>272.25</v>
      </c>
      <c r="H500" s="245" t="s">
        <v>45</v>
      </c>
      <c r="I500" s="260">
        <v>2</v>
      </c>
      <c r="J500" s="203">
        <v>44768</v>
      </c>
      <c r="K500" s="204">
        <v>44771</v>
      </c>
      <c r="L500" s="211">
        <v>44770</v>
      </c>
      <c r="M500" s="137"/>
      <c r="N500" s="268" t="s">
        <v>78</v>
      </c>
    </row>
    <row r="501" spans="1:14">
      <c r="A501" s="119" t="s">
        <v>2637</v>
      </c>
      <c r="B501" s="245">
        <v>282941</v>
      </c>
      <c r="C501" s="146" t="s">
        <v>2728</v>
      </c>
      <c r="D501" s="246">
        <v>19</v>
      </c>
      <c r="E501" s="128">
        <v>100</v>
      </c>
      <c r="F501" s="252">
        <v>5.89</v>
      </c>
      <c r="G501" s="118">
        <f t="shared" si="7"/>
        <v>589</v>
      </c>
      <c r="H501" s="245" t="s">
        <v>45</v>
      </c>
      <c r="I501" s="260">
        <v>1</v>
      </c>
      <c r="J501" s="203">
        <v>44768</v>
      </c>
      <c r="K501" s="204">
        <v>44744</v>
      </c>
      <c r="L501" s="211">
        <v>44770</v>
      </c>
      <c r="M501" s="137"/>
      <c r="N501" s="268" t="s">
        <v>78</v>
      </c>
    </row>
    <row r="502" spans="1:14" s="124" customFormat="1">
      <c r="A502" s="119" t="s">
        <v>2637</v>
      </c>
      <c r="B502" s="230">
        <v>288683</v>
      </c>
      <c r="C502" s="146" t="s">
        <v>531</v>
      </c>
      <c r="D502" s="249">
        <v>19</v>
      </c>
      <c r="E502" s="128">
        <v>12</v>
      </c>
      <c r="F502" s="254">
        <v>6.93</v>
      </c>
      <c r="G502" s="118">
        <f t="shared" si="7"/>
        <v>83.16</v>
      </c>
      <c r="H502" s="230" t="s">
        <v>45</v>
      </c>
      <c r="I502" s="262">
        <v>1</v>
      </c>
      <c r="J502" s="113">
        <v>44768</v>
      </c>
      <c r="K502" s="113">
        <v>44775</v>
      </c>
      <c r="L502" s="265">
        <v>44775</v>
      </c>
      <c r="M502" s="208"/>
      <c r="N502" s="270" t="s">
        <v>78</v>
      </c>
    </row>
    <row r="503" spans="1:14" s="124" customFormat="1">
      <c r="A503" s="119" t="s">
        <v>2637</v>
      </c>
      <c r="B503" s="230">
        <v>288390</v>
      </c>
      <c r="C503" s="146" t="s">
        <v>2729</v>
      </c>
      <c r="D503" s="249">
        <v>60</v>
      </c>
      <c r="E503" s="128">
        <v>6</v>
      </c>
      <c r="F503" s="254">
        <v>24.42</v>
      </c>
      <c r="G503" s="118">
        <f t="shared" si="7"/>
        <v>146.52000000000001</v>
      </c>
      <c r="H503" s="230" t="s">
        <v>45</v>
      </c>
      <c r="I503" s="262">
        <v>1</v>
      </c>
      <c r="J503" s="113">
        <v>44768</v>
      </c>
      <c r="K503" s="113">
        <v>44775</v>
      </c>
      <c r="L503" s="265">
        <v>44775</v>
      </c>
      <c r="M503" s="208"/>
      <c r="N503" s="270" t="s">
        <v>78</v>
      </c>
    </row>
    <row r="504" spans="1:14">
      <c r="A504" s="119" t="s">
        <v>2637</v>
      </c>
      <c r="B504" s="245">
        <v>287819</v>
      </c>
      <c r="C504" s="146" t="s">
        <v>589</v>
      </c>
      <c r="D504" s="246">
        <v>20</v>
      </c>
      <c r="E504" s="128">
        <v>52</v>
      </c>
      <c r="F504" s="252">
        <v>2.64</v>
      </c>
      <c r="G504" s="118">
        <f t="shared" si="7"/>
        <v>137.28</v>
      </c>
      <c r="H504" s="245" t="s">
        <v>16</v>
      </c>
      <c r="I504" s="260">
        <v>1</v>
      </c>
      <c r="J504" s="203">
        <v>44768</v>
      </c>
      <c r="K504" s="204">
        <v>44775</v>
      </c>
      <c r="L504" s="211">
        <v>44770</v>
      </c>
      <c r="M504" s="137"/>
      <c r="N504" s="268" t="s">
        <v>78</v>
      </c>
    </row>
    <row r="505" spans="1:14">
      <c r="A505" s="119" t="s">
        <v>143</v>
      </c>
      <c r="B505" s="245">
        <v>280136</v>
      </c>
      <c r="C505" s="146" t="s">
        <v>2591</v>
      </c>
      <c r="D505" s="246" t="s">
        <v>43</v>
      </c>
      <c r="E505" s="128">
        <v>155</v>
      </c>
      <c r="F505" s="252">
        <v>2.5499999999999998</v>
      </c>
      <c r="G505" s="118">
        <f t="shared" si="7"/>
        <v>395.25</v>
      </c>
      <c r="H505" s="245" t="s">
        <v>2590</v>
      </c>
      <c r="I505" s="260">
        <v>0</v>
      </c>
      <c r="J505" s="203">
        <v>44768</v>
      </c>
      <c r="K505" s="204">
        <v>44778</v>
      </c>
      <c r="L505" s="211">
        <v>44796</v>
      </c>
      <c r="M505" s="137" t="s">
        <v>143</v>
      </c>
      <c r="N505" s="268" t="s">
        <v>78</v>
      </c>
    </row>
    <row r="506" spans="1:14" s="123" customFormat="1">
      <c r="A506" s="235" t="s">
        <v>74</v>
      </c>
      <c r="B506" s="273">
        <v>287399</v>
      </c>
      <c r="C506" s="274" t="s">
        <v>1300</v>
      </c>
      <c r="D506" s="275" t="s">
        <v>43</v>
      </c>
      <c r="E506" s="236">
        <v>1</v>
      </c>
      <c r="F506" s="276">
        <v>156.16</v>
      </c>
      <c r="G506" s="237">
        <f t="shared" si="7"/>
        <v>156.16</v>
      </c>
      <c r="H506" s="273" t="s">
        <v>47</v>
      </c>
      <c r="I506" s="277">
        <v>0</v>
      </c>
      <c r="J506" s="203">
        <v>44768</v>
      </c>
      <c r="K506" s="204">
        <v>44783</v>
      </c>
      <c r="L506" s="204">
        <v>44785</v>
      </c>
      <c r="M506" s="238" t="s">
        <v>2742</v>
      </c>
      <c r="N506" s="278" t="s">
        <v>78</v>
      </c>
    </row>
    <row r="507" spans="1:14">
      <c r="A507" s="119" t="s">
        <v>74</v>
      </c>
      <c r="B507" s="245">
        <v>287250</v>
      </c>
      <c r="C507" s="146" t="s">
        <v>504</v>
      </c>
      <c r="D507" s="246" t="s">
        <v>43</v>
      </c>
      <c r="E507" s="128">
        <v>2</v>
      </c>
      <c r="F507" s="252">
        <v>238.04</v>
      </c>
      <c r="G507" s="118">
        <f t="shared" si="7"/>
        <v>476.08</v>
      </c>
      <c r="H507" s="245" t="s">
        <v>402</v>
      </c>
      <c r="I507" s="260">
        <v>0</v>
      </c>
      <c r="J507" s="203">
        <v>44768</v>
      </c>
      <c r="K507" s="204">
        <v>44782</v>
      </c>
      <c r="L507" s="211">
        <v>44782</v>
      </c>
      <c r="M507" s="137"/>
      <c r="N507" s="268" t="s">
        <v>78</v>
      </c>
    </row>
    <row r="508" spans="1:14">
      <c r="A508" s="119" t="s">
        <v>74</v>
      </c>
      <c r="B508" s="245">
        <v>286033</v>
      </c>
      <c r="C508" s="208" t="s">
        <v>503</v>
      </c>
      <c r="D508" s="246" t="s">
        <v>43</v>
      </c>
      <c r="E508" s="128">
        <v>1</v>
      </c>
      <c r="F508" s="252">
        <v>559.22</v>
      </c>
      <c r="G508" s="118">
        <f t="shared" si="7"/>
        <v>559.22</v>
      </c>
      <c r="H508" s="245" t="s">
        <v>47</v>
      </c>
      <c r="I508" s="260">
        <v>0</v>
      </c>
      <c r="J508" s="203">
        <v>44768</v>
      </c>
      <c r="K508" s="204">
        <v>44785</v>
      </c>
      <c r="L508" s="211">
        <v>44785</v>
      </c>
      <c r="M508" s="137"/>
      <c r="N508" s="268" t="s">
        <v>78</v>
      </c>
    </row>
    <row r="509" spans="1:14" s="123" customFormat="1">
      <c r="A509" s="235" t="s">
        <v>36</v>
      </c>
      <c r="B509" s="245">
        <v>288686</v>
      </c>
      <c r="C509" s="146" t="s">
        <v>160</v>
      </c>
      <c r="D509" s="246">
        <v>19</v>
      </c>
      <c r="E509" s="236">
        <v>24</v>
      </c>
      <c r="F509" s="252">
        <v>6.93</v>
      </c>
      <c r="G509" s="237">
        <f t="shared" si="7"/>
        <v>166.32</v>
      </c>
      <c r="H509" s="245" t="s">
        <v>45</v>
      </c>
      <c r="I509" s="260">
        <v>1</v>
      </c>
      <c r="J509" s="203">
        <v>44768</v>
      </c>
      <c r="K509" s="204">
        <v>44774</v>
      </c>
      <c r="L509" s="211">
        <v>44775</v>
      </c>
      <c r="M509" s="238"/>
      <c r="N509" s="268" t="s">
        <v>78</v>
      </c>
    </row>
    <row r="510" spans="1:14" s="123" customFormat="1">
      <c r="A510" s="235" t="s">
        <v>36</v>
      </c>
      <c r="B510" s="245">
        <v>288695</v>
      </c>
      <c r="C510" s="146" t="s">
        <v>583</v>
      </c>
      <c r="D510" s="246">
        <v>19</v>
      </c>
      <c r="E510" s="236">
        <v>18</v>
      </c>
      <c r="F510" s="252">
        <v>6.93</v>
      </c>
      <c r="G510" s="237">
        <f t="shared" si="7"/>
        <v>124.74</v>
      </c>
      <c r="H510" s="245" t="s">
        <v>45</v>
      </c>
      <c r="I510" s="260">
        <v>1</v>
      </c>
      <c r="J510" s="203">
        <v>44768</v>
      </c>
      <c r="K510" s="204">
        <v>44774</v>
      </c>
      <c r="L510" s="211">
        <v>44775</v>
      </c>
      <c r="M510" s="238"/>
      <c r="N510" s="268" t="s">
        <v>78</v>
      </c>
    </row>
    <row r="511" spans="1:14" s="123" customFormat="1">
      <c r="A511" s="235" t="s">
        <v>36</v>
      </c>
      <c r="B511" s="245">
        <v>288698</v>
      </c>
      <c r="C511" s="146" t="s">
        <v>285</v>
      </c>
      <c r="D511" s="246">
        <v>19</v>
      </c>
      <c r="E511" s="236">
        <v>35</v>
      </c>
      <c r="F511" s="252">
        <v>6.93</v>
      </c>
      <c r="G511" s="237">
        <f t="shared" si="7"/>
        <v>242.54999999999998</v>
      </c>
      <c r="H511" s="245" t="s">
        <v>45</v>
      </c>
      <c r="I511" s="260">
        <v>1</v>
      </c>
      <c r="J511" s="203">
        <v>44768</v>
      </c>
      <c r="K511" s="204">
        <v>44774</v>
      </c>
      <c r="L511" s="211">
        <v>44775</v>
      </c>
      <c r="M511" s="238"/>
      <c r="N511" s="268" t="s">
        <v>78</v>
      </c>
    </row>
    <row r="512" spans="1:14" s="123" customFormat="1">
      <c r="A512" s="235" t="s">
        <v>74</v>
      </c>
      <c r="B512" s="273">
        <v>286106</v>
      </c>
      <c r="C512" s="274" t="s">
        <v>2730</v>
      </c>
      <c r="D512" s="275" t="s">
        <v>43</v>
      </c>
      <c r="E512" s="236">
        <v>5</v>
      </c>
      <c r="F512" s="276">
        <v>861.66</v>
      </c>
      <c r="G512" s="237">
        <f t="shared" si="7"/>
        <v>4308.3</v>
      </c>
      <c r="H512" s="273" t="s">
        <v>47</v>
      </c>
      <c r="I512" s="277">
        <v>0</v>
      </c>
      <c r="J512" s="203">
        <v>44768</v>
      </c>
      <c r="K512" s="204">
        <v>44778</v>
      </c>
      <c r="L512" s="204">
        <v>44778</v>
      </c>
      <c r="M512" s="238"/>
      <c r="N512" s="278" t="s">
        <v>78</v>
      </c>
    </row>
    <row r="513" spans="1:14" s="123" customFormat="1">
      <c r="A513" s="235" t="s">
        <v>36</v>
      </c>
      <c r="B513" s="245">
        <v>286882</v>
      </c>
      <c r="C513" s="146" t="s">
        <v>557</v>
      </c>
      <c r="D513" s="246">
        <v>19</v>
      </c>
      <c r="E513" s="236">
        <v>56</v>
      </c>
      <c r="F513" s="252">
        <v>6.93</v>
      </c>
      <c r="G513" s="237">
        <f t="shared" si="7"/>
        <v>388.08</v>
      </c>
      <c r="H513" s="245" t="s">
        <v>45</v>
      </c>
      <c r="I513" s="260">
        <v>1</v>
      </c>
      <c r="J513" s="203">
        <v>44768</v>
      </c>
      <c r="K513" s="204">
        <v>44775</v>
      </c>
      <c r="L513" s="211">
        <v>44775</v>
      </c>
      <c r="M513" s="238"/>
      <c r="N513" s="268" t="s">
        <v>78</v>
      </c>
    </row>
    <row r="514" spans="1:14" s="123" customFormat="1">
      <c r="A514" s="235" t="s">
        <v>36</v>
      </c>
      <c r="B514" s="273">
        <v>289046</v>
      </c>
      <c r="C514" s="274" t="s">
        <v>42</v>
      </c>
      <c r="D514" s="275">
        <v>19</v>
      </c>
      <c r="E514" s="236">
        <v>20</v>
      </c>
      <c r="F514" s="276">
        <v>6.93</v>
      </c>
      <c r="G514" s="237">
        <f t="shared" si="7"/>
        <v>138.6</v>
      </c>
      <c r="H514" s="273" t="s">
        <v>45</v>
      </c>
      <c r="I514" s="277">
        <v>1</v>
      </c>
      <c r="J514" s="203">
        <v>44768</v>
      </c>
      <c r="K514" s="204">
        <v>44778</v>
      </c>
      <c r="L514" s="204">
        <v>44775</v>
      </c>
      <c r="M514" s="238"/>
      <c r="N514" s="278" t="s">
        <v>78</v>
      </c>
    </row>
    <row r="515" spans="1:14" s="123" customFormat="1">
      <c r="A515" s="235" t="s">
        <v>36</v>
      </c>
      <c r="B515" s="245">
        <v>288701</v>
      </c>
      <c r="C515" s="146" t="s">
        <v>1834</v>
      </c>
      <c r="D515" s="246">
        <v>28</v>
      </c>
      <c r="E515" s="236">
        <v>8</v>
      </c>
      <c r="F515" s="252">
        <v>9.24</v>
      </c>
      <c r="G515" s="237">
        <f t="shared" ref="G515:G578" si="8">F515*E515</f>
        <v>73.92</v>
      </c>
      <c r="H515" s="245" t="s">
        <v>45</v>
      </c>
      <c r="I515" s="260">
        <v>1</v>
      </c>
      <c r="J515" s="203">
        <v>44768</v>
      </c>
      <c r="K515" s="204">
        <v>44778</v>
      </c>
      <c r="L515" s="211">
        <v>44775</v>
      </c>
      <c r="M515" s="238"/>
      <c r="N515" s="268" t="s">
        <v>78</v>
      </c>
    </row>
    <row r="516" spans="1:14" s="123" customFormat="1">
      <c r="A516" s="235" t="s">
        <v>36</v>
      </c>
      <c r="B516" s="245">
        <v>288463</v>
      </c>
      <c r="C516" s="146" t="s">
        <v>2731</v>
      </c>
      <c r="D516" s="246">
        <v>38.1</v>
      </c>
      <c r="E516" s="236">
        <v>2</v>
      </c>
      <c r="F516" s="252">
        <v>14.41</v>
      </c>
      <c r="G516" s="237">
        <f t="shared" si="8"/>
        <v>28.82</v>
      </c>
      <c r="H516" s="245" t="s">
        <v>45</v>
      </c>
      <c r="I516" s="260">
        <v>2</v>
      </c>
      <c r="J516" s="203">
        <v>44768</v>
      </c>
      <c r="K516" s="204">
        <v>44778</v>
      </c>
      <c r="L516" s="211">
        <v>44775</v>
      </c>
      <c r="M516" s="238"/>
      <c r="N516" s="268" t="s">
        <v>78</v>
      </c>
    </row>
    <row r="517" spans="1:14" s="123" customFormat="1">
      <c r="A517" s="235" t="s">
        <v>36</v>
      </c>
      <c r="B517" s="245">
        <v>288455</v>
      </c>
      <c r="C517" s="146" t="s">
        <v>2732</v>
      </c>
      <c r="D517" s="246">
        <v>38.1</v>
      </c>
      <c r="E517" s="236">
        <v>2</v>
      </c>
      <c r="F517" s="252">
        <v>14.41</v>
      </c>
      <c r="G517" s="237">
        <f t="shared" si="8"/>
        <v>28.82</v>
      </c>
      <c r="H517" s="245" t="s">
        <v>45</v>
      </c>
      <c r="I517" s="260">
        <v>2</v>
      </c>
      <c r="J517" s="203">
        <v>44768</v>
      </c>
      <c r="K517" s="204">
        <v>44778</v>
      </c>
      <c r="L517" s="211">
        <v>44775</v>
      </c>
      <c r="M517" s="238"/>
      <c r="N517" s="268" t="s">
        <v>78</v>
      </c>
    </row>
    <row r="518" spans="1:14">
      <c r="A518" s="119" t="s">
        <v>74</v>
      </c>
      <c r="B518" s="245">
        <v>289554</v>
      </c>
      <c r="C518" s="146" t="s">
        <v>2733</v>
      </c>
      <c r="D518" s="246" t="s">
        <v>43</v>
      </c>
      <c r="E518" s="128">
        <v>1</v>
      </c>
      <c r="F518" s="252">
        <v>534.29999999999995</v>
      </c>
      <c r="G518" s="118">
        <f t="shared" si="8"/>
        <v>534.29999999999995</v>
      </c>
      <c r="H518" s="245" t="s">
        <v>47</v>
      </c>
      <c r="I518" s="260">
        <v>0</v>
      </c>
      <c r="J518" s="203">
        <v>44775</v>
      </c>
      <c r="K518" s="204">
        <v>44784</v>
      </c>
      <c r="L518" s="211">
        <v>44785</v>
      </c>
      <c r="M518" s="137"/>
      <c r="N518" s="268" t="s">
        <v>78</v>
      </c>
    </row>
    <row r="519" spans="1:14" s="123" customFormat="1">
      <c r="A519" s="235" t="s">
        <v>46</v>
      </c>
      <c r="B519" s="273">
        <v>280991</v>
      </c>
      <c r="C519" s="274" t="s">
        <v>65</v>
      </c>
      <c r="D519" s="275" t="s">
        <v>43</v>
      </c>
      <c r="E519" s="236">
        <v>5</v>
      </c>
      <c r="F519" s="276">
        <v>570</v>
      </c>
      <c r="G519" s="237">
        <f t="shared" si="8"/>
        <v>2850</v>
      </c>
      <c r="H519" s="273" t="s">
        <v>47</v>
      </c>
      <c r="I519" s="277">
        <v>0</v>
      </c>
      <c r="J519" s="203">
        <v>44774</v>
      </c>
      <c r="K519" s="204">
        <v>44781</v>
      </c>
      <c r="L519" s="204">
        <v>44782</v>
      </c>
      <c r="M519" s="238"/>
      <c r="N519" s="278" t="s">
        <v>78</v>
      </c>
    </row>
    <row r="520" spans="1:14" s="123" customFormat="1">
      <c r="A520" s="235" t="s">
        <v>74</v>
      </c>
      <c r="B520" s="273">
        <v>288769</v>
      </c>
      <c r="C520" s="274" t="s">
        <v>1304</v>
      </c>
      <c r="D520" s="275" t="s">
        <v>43</v>
      </c>
      <c r="E520" s="236">
        <v>2</v>
      </c>
      <c r="F520" s="276">
        <v>465.3</v>
      </c>
      <c r="G520" s="237">
        <f t="shared" si="8"/>
        <v>930.6</v>
      </c>
      <c r="H520" s="273" t="s">
        <v>47</v>
      </c>
      <c r="I520" s="277">
        <v>0</v>
      </c>
      <c r="J520" s="203">
        <v>44771</v>
      </c>
      <c r="K520" s="204">
        <v>44783</v>
      </c>
      <c r="L520" s="204">
        <v>44784</v>
      </c>
      <c r="M520" s="238"/>
      <c r="N520" s="278" t="s">
        <v>78</v>
      </c>
    </row>
    <row r="521" spans="1:14" s="123" customFormat="1">
      <c r="A521" s="235" t="s">
        <v>445</v>
      </c>
      <c r="B521" s="273">
        <v>286630</v>
      </c>
      <c r="C521" s="274" t="s">
        <v>447</v>
      </c>
      <c r="D521" s="275" t="s">
        <v>43</v>
      </c>
      <c r="E521" s="236">
        <v>13</v>
      </c>
      <c r="F521" s="276">
        <v>100</v>
      </c>
      <c r="G521" s="237">
        <f t="shared" si="8"/>
        <v>1300</v>
      </c>
      <c r="H521" s="273" t="s">
        <v>448</v>
      </c>
      <c r="I521" s="277">
        <v>0</v>
      </c>
      <c r="J521" s="203">
        <v>44774</v>
      </c>
      <c r="K521" s="204">
        <v>44778</v>
      </c>
      <c r="L521" s="204">
        <v>44778</v>
      </c>
      <c r="M521" s="238"/>
      <c r="N521" s="278" t="s">
        <v>78</v>
      </c>
    </row>
    <row r="522" spans="1:14" s="123" customFormat="1">
      <c r="A522" s="235" t="s">
        <v>74</v>
      </c>
      <c r="B522" s="273">
        <v>287330</v>
      </c>
      <c r="C522" s="274" t="s">
        <v>521</v>
      </c>
      <c r="D522" s="275" t="s">
        <v>43</v>
      </c>
      <c r="E522" s="236">
        <v>1</v>
      </c>
      <c r="F522" s="276">
        <v>620.4</v>
      </c>
      <c r="G522" s="237">
        <f t="shared" si="8"/>
        <v>620.4</v>
      </c>
      <c r="H522" s="273" t="s">
        <v>47</v>
      </c>
      <c r="I522" s="277">
        <v>0</v>
      </c>
      <c r="J522" s="203">
        <v>44775</v>
      </c>
      <c r="K522" s="204">
        <v>44798</v>
      </c>
      <c r="L522" s="204">
        <v>44797</v>
      </c>
      <c r="M522" s="238"/>
      <c r="N522" s="278" t="s">
        <v>78</v>
      </c>
    </row>
    <row r="523" spans="1:14" s="123" customFormat="1">
      <c r="A523" s="235" t="s">
        <v>46</v>
      </c>
      <c r="B523" s="273">
        <v>287309</v>
      </c>
      <c r="C523" s="274" t="s">
        <v>2601</v>
      </c>
      <c r="D523" s="275" t="s">
        <v>43</v>
      </c>
      <c r="E523" s="236">
        <v>2</v>
      </c>
      <c r="F523" s="276">
        <v>490</v>
      </c>
      <c r="G523" s="237">
        <f t="shared" si="8"/>
        <v>980</v>
      </c>
      <c r="H523" s="273" t="s">
        <v>47</v>
      </c>
      <c r="I523" s="277">
        <v>0</v>
      </c>
      <c r="J523" s="203">
        <v>44775</v>
      </c>
      <c r="K523" s="204">
        <v>44792</v>
      </c>
      <c r="L523" s="204">
        <v>44792</v>
      </c>
      <c r="M523" s="238"/>
      <c r="N523" s="278" t="s">
        <v>78</v>
      </c>
    </row>
    <row r="524" spans="1:14" s="123" customFormat="1">
      <c r="A524" s="235" t="s">
        <v>46</v>
      </c>
      <c r="B524" s="273">
        <v>287269</v>
      </c>
      <c r="C524" s="274" t="s">
        <v>607</v>
      </c>
      <c r="D524" s="275" t="s">
        <v>43</v>
      </c>
      <c r="E524" s="236">
        <v>9</v>
      </c>
      <c r="F524" s="276">
        <v>550</v>
      </c>
      <c r="G524" s="237">
        <f t="shared" si="8"/>
        <v>4950</v>
      </c>
      <c r="H524" s="273" t="s">
        <v>47</v>
      </c>
      <c r="I524" s="277">
        <v>0</v>
      </c>
      <c r="J524" s="203">
        <v>44788</v>
      </c>
      <c r="K524" s="204">
        <v>44799</v>
      </c>
      <c r="L524" s="204">
        <v>44792</v>
      </c>
      <c r="M524" s="238"/>
      <c r="N524" s="278" t="s">
        <v>78</v>
      </c>
    </row>
    <row r="525" spans="1:14" s="123" customFormat="1">
      <c r="A525" s="235" t="s">
        <v>445</v>
      </c>
      <c r="B525" s="273">
        <v>285899</v>
      </c>
      <c r="C525" s="274" t="s">
        <v>2655</v>
      </c>
      <c r="D525" s="275" t="s">
        <v>43</v>
      </c>
      <c r="E525" s="236">
        <v>4</v>
      </c>
      <c r="F525" s="276">
        <v>830</v>
      </c>
      <c r="G525" s="237">
        <f t="shared" si="8"/>
        <v>3320</v>
      </c>
      <c r="H525" s="273" t="s">
        <v>47</v>
      </c>
      <c r="I525" s="277">
        <v>0</v>
      </c>
      <c r="J525" s="203">
        <v>44774</v>
      </c>
      <c r="K525" s="204">
        <v>44781</v>
      </c>
      <c r="L525" s="204">
        <v>44782</v>
      </c>
      <c r="M525" s="238"/>
      <c r="N525" s="278" t="s">
        <v>78</v>
      </c>
    </row>
    <row r="526" spans="1:14" s="123" customFormat="1">
      <c r="A526" s="235" t="s">
        <v>36</v>
      </c>
      <c r="B526" s="273">
        <v>289558</v>
      </c>
      <c r="C526" s="274" t="s">
        <v>515</v>
      </c>
      <c r="D526" s="275">
        <v>19.02</v>
      </c>
      <c r="E526" s="236">
        <v>25</v>
      </c>
      <c r="F526" s="276">
        <f>IF(ISERR(SEARCH("FP",H526))=FALSE,PREÇOS!CX524,0)+IF(ISERR(SEARCH("CH",H526))=FALSE,PREÇOS!CY524,0)+IF(ISERR(SEARCH("FF",H526))=FALSE,(I526*PREÇOS!CZ524),0)+IF(ISERR(SEARCH("FC",H526))=FALSE,PREÇOS!DA524,0)</f>
        <v>9.0200000000000014</v>
      </c>
      <c r="G526" s="237">
        <f t="shared" si="8"/>
        <v>225.50000000000003</v>
      </c>
      <c r="H526" s="273" t="s">
        <v>45</v>
      </c>
      <c r="I526" s="277">
        <v>1</v>
      </c>
      <c r="J526" s="203">
        <v>44776</v>
      </c>
      <c r="K526" s="204">
        <v>44778</v>
      </c>
      <c r="L526" s="204">
        <v>44781</v>
      </c>
      <c r="M526" s="238"/>
      <c r="N526" s="278" t="s">
        <v>78</v>
      </c>
    </row>
    <row r="527" spans="1:14" s="123" customFormat="1">
      <c r="A527" s="235" t="s">
        <v>36</v>
      </c>
      <c r="B527" s="273">
        <v>289573</v>
      </c>
      <c r="C527" s="274" t="s">
        <v>1781</v>
      </c>
      <c r="D527" s="275">
        <v>14</v>
      </c>
      <c r="E527" s="236">
        <v>15</v>
      </c>
      <c r="F527" s="276">
        <f>IF(ISERR(SEARCH("FP",H527))=FALSE,PREÇOS!CX525,0)+IF(ISERR(SEARCH("CH",H527))=FALSE,PREÇOS!CY525,0)+IF(ISERR(SEARCH("FF",H527))=FALSE,(I527*PREÇOS!CZ525),0)+IF(ISERR(SEARCH("FC",H527))=FALSE,PREÇOS!DA525,0)</f>
        <v>9.0200000000000014</v>
      </c>
      <c r="G527" s="237">
        <f t="shared" si="8"/>
        <v>135.30000000000001</v>
      </c>
      <c r="H527" s="273" t="s">
        <v>45</v>
      </c>
      <c r="I527" s="277">
        <v>1</v>
      </c>
      <c r="J527" s="203">
        <v>44776</v>
      </c>
      <c r="K527" s="204">
        <v>44778</v>
      </c>
      <c r="L527" s="204">
        <v>44781</v>
      </c>
      <c r="M527" s="238"/>
      <c r="N527" s="278" t="s">
        <v>78</v>
      </c>
    </row>
    <row r="528" spans="1:14" s="123" customFormat="1">
      <c r="A528" s="235" t="s">
        <v>36</v>
      </c>
      <c r="B528" s="273">
        <v>289581</v>
      </c>
      <c r="C528" s="274" t="s">
        <v>387</v>
      </c>
      <c r="D528" s="275">
        <v>19.02</v>
      </c>
      <c r="E528" s="236">
        <v>20</v>
      </c>
      <c r="F528" s="276">
        <f>IF(ISERR(SEARCH("FP",H528))=FALSE,PREÇOS!CX526,0)+IF(ISERR(SEARCH("CH",H528))=FALSE,PREÇOS!CY526,0)+IF(ISERR(SEARCH("FF",H528))=FALSE,(I528*PREÇOS!CZ526),0)+IF(ISERR(SEARCH("FC",H528))=FALSE,PREÇOS!DA526,0)</f>
        <v>9.0200000000000014</v>
      </c>
      <c r="G528" s="237">
        <f t="shared" si="8"/>
        <v>180.40000000000003</v>
      </c>
      <c r="H528" s="273" t="s">
        <v>45</v>
      </c>
      <c r="I528" s="277">
        <v>1</v>
      </c>
      <c r="J528" s="203">
        <v>44776</v>
      </c>
      <c r="K528" s="204">
        <v>44778</v>
      </c>
      <c r="L528" s="204">
        <v>44781</v>
      </c>
      <c r="M528" s="238"/>
      <c r="N528" s="278" t="s">
        <v>78</v>
      </c>
    </row>
    <row r="529" spans="1:14" s="123" customFormat="1">
      <c r="A529" s="235" t="s">
        <v>2637</v>
      </c>
      <c r="B529" s="273">
        <v>289568</v>
      </c>
      <c r="C529" s="274" t="s">
        <v>421</v>
      </c>
      <c r="D529" s="275">
        <v>14</v>
      </c>
      <c r="E529" s="236">
        <v>30</v>
      </c>
      <c r="F529" s="276">
        <f>IF(ISERR(SEARCH("FP",H529))=FALSE,PREÇOS!CX527,0)+IF(ISERR(SEARCH("CH",H529))=FALSE,PREÇOS!CY527,0)+IF(ISERR(SEARCH("FF",H529))=FALSE,(I529*PREÇOS!CZ527),0)+IF(ISERR(SEARCH("FC",H529))=FALSE,PREÇOS!DA527,0)</f>
        <v>9.0200000000000014</v>
      </c>
      <c r="G529" s="237">
        <f t="shared" si="8"/>
        <v>270.60000000000002</v>
      </c>
      <c r="H529" s="273" t="s">
        <v>45</v>
      </c>
      <c r="I529" s="277">
        <v>1</v>
      </c>
      <c r="J529" s="203">
        <v>44776</v>
      </c>
      <c r="K529" s="204">
        <v>44778</v>
      </c>
      <c r="L529" s="204">
        <v>44778</v>
      </c>
      <c r="M529" s="238"/>
      <c r="N529" s="278" t="s">
        <v>78</v>
      </c>
    </row>
    <row r="530" spans="1:14" s="123" customFormat="1">
      <c r="A530" s="235" t="s">
        <v>2637</v>
      </c>
      <c r="B530" s="273">
        <v>288680</v>
      </c>
      <c r="C530" s="274" t="s">
        <v>1819</v>
      </c>
      <c r="D530" s="275">
        <v>28</v>
      </c>
      <c r="E530" s="236">
        <v>108</v>
      </c>
      <c r="F530" s="276">
        <f>IF(ISERR(SEARCH("FP",H530))=FALSE,PREÇOS!CX528,0)+IF(ISERR(SEARCH("CH",H530))=FALSE,PREÇOS!CY528,0)+IF(ISERR(SEARCH("FF",H530))=FALSE,(I530*PREÇOS!CZ528),0)+IF(ISERR(SEARCH("FC",H530))=FALSE,PREÇOS!DA528,0)</f>
        <v>9.0200000000000014</v>
      </c>
      <c r="G530" s="237">
        <f t="shared" si="8"/>
        <v>974.1600000000002</v>
      </c>
      <c r="H530" s="273" t="s">
        <v>45</v>
      </c>
      <c r="I530" s="277">
        <v>1</v>
      </c>
      <c r="J530" s="203">
        <v>44776</v>
      </c>
      <c r="K530" s="204">
        <v>44778</v>
      </c>
      <c r="L530" s="204">
        <v>44778</v>
      </c>
      <c r="M530" s="238"/>
      <c r="N530" s="278" t="s">
        <v>78</v>
      </c>
    </row>
    <row r="531" spans="1:14">
      <c r="A531" s="119" t="s">
        <v>2637</v>
      </c>
      <c r="B531" s="141">
        <v>289561</v>
      </c>
      <c r="C531" s="146" t="s">
        <v>381</v>
      </c>
      <c r="D531" s="246">
        <v>19</v>
      </c>
      <c r="E531" s="128">
        <v>70</v>
      </c>
      <c r="F531" s="252">
        <f>IF(ISERR(SEARCH("FP",H531))=FALSE,PREÇOS!CX529,0)+IF(ISERR(SEARCH("CH",H531))=FALSE,PREÇOS!CY529,0)+IF(ISERR(SEARCH("FF",H531))=FALSE,(I531*PREÇOS!CZ529),0)+IF(ISERR(SEARCH("FC",H531))=FALSE,PREÇOS!DA529,0)</f>
        <v>9.0200000000000014</v>
      </c>
      <c r="G531" s="118">
        <f t="shared" si="8"/>
        <v>631.40000000000009</v>
      </c>
      <c r="H531" s="245" t="s">
        <v>45</v>
      </c>
      <c r="I531" s="260">
        <v>1</v>
      </c>
      <c r="J531" s="203">
        <v>44776</v>
      </c>
      <c r="K531" s="204">
        <v>44781</v>
      </c>
      <c r="L531" s="211">
        <v>44781</v>
      </c>
      <c r="M531" s="137"/>
      <c r="N531" s="268" t="s">
        <v>78</v>
      </c>
    </row>
    <row r="532" spans="1:14">
      <c r="A532" s="119" t="s">
        <v>2637</v>
      </c>
      <c r="B532" s="141">
        <v>289576</v>
      </c>
      <c r="C532" s="146" t="s">
        <v>509</v>
      </c>
      <c r="D532" s="246">
        <v>20</v>
      </c>
      <c r="E532" s="128">
        <v>50</v>
      </c>
      <c r="F532" s="252">
        <f>IF(ISERR(SEARCH("FP",H532))=FALSE,PREÇOS!CX530,0)+IF(ISERR(SEARCH("CH",H532))=FALSE,PREÇOS!CY530,0)+IF(ISERR(SEARCH("FF",H532))=FALSE,(I532*PREÇOS!CZ530),0)+IF(ISERR(SEARCH("FC",H532))=FALSE,PREÇOS!DA530,0)</f>
        <v>9.0200000000000014</v>
      </c>
      <c r="G532" s="118">
        <f t="shared" si="8"/>
        <v>451.00000000000006</v>
      </c>
      <c r="H532" s="245" t="s">
        <v>45</v>
      </c>
      <c r="I532" s="260">
        <v>1</v>
      </c>
      <c r="J532" s="203">
        <v>44776</v>
      </c>
      <c r="K532" s="204">
        <v>44781</v>
      </c>
      <c r="L532" s="211">
        <v>44781</v>
      </c>
      <c r="M532" s="137"/>
      <c r="N532" s="268" t="s">
        <v>78</v>
      </c>
    </row>
    <row r="533" spans="1:14">
      <c r="A533" s="235" t="s">
        <v>2602</v>
      </c>
      <c r="B533" s="141">
        <v>290054</v>
      </c>
      <c r="C533" s="146" t="s">
        <v>1195</v>
      </c>
      <c r="D533" s="246" t="s">
        <v>43</v>
      </c>
      <c r="E533" s="128">
        <v>68</v>
      </c>
      <c r="F533" s="252">
        <v>10.46</v>
      </c>
      <c r="G533" s="118">
        <f t="shared" si="8"/>
        <v>711.28000000000009</v>
      </c>
      <c r="H533" s="245" t="s">
        <v>2603</v>
      </c>
      <c r="I533" s="260">
        <v>0</v>
      </c>
      <c r="J533" s="203">
        <v>44776</v>
      </c>
      <c r="K533" s="204">
        <v>44788</v>
      </c>
      <c r="L533" s="211"/>
      <c r="M533" s="137"/>
      <c r="N533" s="268" t="s">
        <v>78</v>
      </c>
    </row>
    <row r="534" spans="1:14">
      <c r="A534" s="235" t="s">
        <v>2602</v>
      </c>
      <c r="B534" s="141">
        <v>284618</v>
      </c>
      <c r="C534" s="146" t="s">
        <v>2734</v>
      </c>
      <c r="D534" s="246" t="s">
        <v>43</v>
      </c>
      <c r="E534" s="128">
        <v>80</v>
      </c>
      <c r="F534" s="252">
        <v>10.46</v>
      </c>
      <c r="G534" s="118">
        <f t="shared" si="8"/>
        <v>836.80000000000007</v>
      </c>
      <c r="H534" s="245" t="s">
        <v>2603</v>
      </c>
      <c r="I534" s="260">
        <v>0</v>
      </c>
      <c r="J534" s="203">
        <v>44776</v>
      </c>
      <c r="K534" s="204">
        <v>44788</v>
      </c>
      <c r="L534" s="211"/>
      <c r="M534" s="137"/>
      <c r="N534" s="268" t="s">
        <v>78</v>
      </c>
    </row>
    <row r="535" spans="1:14">
      <c r="A535" s="235" t="s">
        <v>2602</v>
      </c>
      <c r="B535" s="141">
        <v>290038</v>
      </c>
      <c r="C535" s="146" t="s">
        <v>1199</v>
      </c>
      <c r="D535" s="246" t="s">
        <v>43</v>
      </c>
      <c r="E535" s="128">
        <v>90</v>
      </c>
      <c r="F535" s="252">
        <v>10.46</v>
      </c>
      <c r="G535" s="118">
        <f t="shared" si="8"/>
        <v>941.40000000000009</v>
      </c>
      <c r="H535" s="245" t="s">
        <v>2603</v>
      </c>
      <c r="I535" s="260">
        <v>0</v>
      </c>
      <c r="J535" s="203">
        <v>44776</v>
      </c>
      <c r="K535" s="204">
        <v>44788</v>
      </c>
      <c r="L535" s="211"/>
      <c r="M535" s="137"/>
      <c r="N535" s="268" t="s">
        <v>78</v>
      </c>
    </row>
    <row r="536" spans="1:14">
      <c r="A536" s="235" t="s">
        <v>2602</v>
      </c>
      <c r="B536" s="141">
        <v>281524</v>
      </c>
      <c r="C536" s="146" t="s">
        <v>2098</v>
      </c>
      <c r="D536" s="246" t="s">
        <v>43</v>
      </c>
      <c r="E536" s="128">
        <v>47</v>
      </c>
      <c r="F536" s="252">
        <v>15.1</v>
      </c>
      <c r="G536" s="118">
        <f t="shared" si="8"/>
        <v>709.69999999999993</v>
      </c>
      <c r="H536" s="245" t="s">
        <v>2603</v>
      </c>
      <c r="I536" s="260">
        <v>0</v>
      </c>
      <c r="J536" s="203">
        <v>44776</v>
      </c>
      <c r="K536" s="204">
        <v>44788</v>
      </c>
      <c r="L536" s="211"/>
      <c r="M536" s="137"/>
      <c r="N536" s="268" t="s">
        <v>78</v>
      </c>
    </row>
    <row r="537" spans="1:14" s="123" customFormat="1">
      <c r="A537" s="235" t="s">
        <v>36</v>
      </c>
      <c r="B537" s="273">
        <v>288580</v>
      </c>
      <c r="C537" s="274" t="s">
        <v>2066</v>
      </c>
      <c r="D537" s="275">
        <v>38</v>
      </c>
      <c r="E537" s="236">
        <v>60</v>
      </c>
      <c r="F537" s="276">
        <v>7.98</v>
      </c>
      <c r="G537" s="237">
        <f t="shared" si="8"/>
        <v>478.8</v>
      </c>
      <c r="H537" s="273" t="s">
        <v>192</v>
      </c>
      <c r="I537" s="277">
        <v>1</v>
      </c>
      <c r="J537" s="203">
        <v>44777</v>
      </c>
      <c r="K537" s="204">
        <v>44784</v>
      </c>
      <c r="L537" s="204">
        <v>44781</v>
      </c>
      <c r="M537" s="238"/>
      <c r="N537" s="278" t="s">
        <v>78</v>
      </c>
    </row>
    <row r="538" spans="1:14" s="123" customFormat="1">
      <c r="A538" s="235" t="s">
        <v>36</v>
      </c>
      <c r="B538" s="273">
        <v>288405</v>
      </c>
      <c r="C538" s="274" t="s">
        <v>2735</v>
      </c>
      <c r="D538" s="275">
        <v>19.5</v>
      </c>
      <c r="E538" s="236">
        <v>160</v>
      </c>
      <c r="F538" s="276">
        <f>IF(ISERR(SEARCH("FP",H538))=FALSE,PREÇOS!CX536,0)+IF(ISERR(SEARCH("CH",H538))=FALSE,PREÇOS!CY536,0)+IF(ISERR(SEARCH("FF",H538))=FALSE,(I538*PREÇOS!CZ536),0)+IF(ISERR(SEARCH("FC",H538))=FALSE,PREÇOS!DA536,0)</f>
        <v>9.0200000000000014</v>
      </c>
      <c r="G538" s="237">
        <f>F538*E538</f>
        <v>1443.2000000000003</v>
      </c>
      <c r="H538" s="273" t="s">
        <v>45</v>
      </c>
      <c r="I538" s="277">
        <v>1</v>
      </c>
      <c r="J538" s="203">
        <v>44777</v>
      </c>
      <c r="K538" s="204">
        <v>44778</v>
      </c>
      <c r="L538" s="204">
        <v>44782</v>
      </c>
      <c r="M538" s="238"/>
      <c r="N538" s="278" t="s">
        <v>78</v>
      </c>
    </row>
    <row r="539" spans="1:14" s="123" customFormat="1">
      <c r="A539" s="235" t="s">
        <v>36</v>
      </c>
      <c r="B539" s="273">
        <v>289564</v>
      </c>
      <c r="C539" s="274" t="s">
        <v>61</v>
      </c>
      <c r="D539" s="275">
        <v>19.02</v>
      </c>
      <c r="E539" s="236">
        <v>30</v>
      </c>
      <c r="F539" s="276">
        <f>IF(ISERR(SEARCH("FP",H539))=FALSE,PREÇOS!CX537,0)+IF(ISERR(SEARCH("CH",H539))=FALSE,PREÇOS!CY537,0)+IF(ISERR(SEARCH("FF",H539))=FALSE,(I539*PREÇOS!CZ537),0)+IF(ISERR(SEARCH("FC",H539))=FALSE,PREÇOS!DA537,0)</f>
        <v>9.0200000000000014</v>
      </c>
      <c r="G539" s="237">
        <f>F539*E539</f>
        <v>270.60000000000002</v>
      </c>
      <c r="H539" s="273" t="s">
        <v>45</v>
      </c>
      <c r="I539" s="277">
        <v>1</v>
      </c>
      <c r="J539" s="203">
        <v>44777</v>
      </c>
      <c r="K539" s="204">
        <v>44781</v>
      </c>
      <c r="L539" s="204">
        <v>44782</v>
      </c>
      <c r="M539" s="238"/>
      <c r="N539" s="278" t="s">
        <v>78</v>
      </c>
    </row>
    <row r="540" spans="1:14" s="123" customFormat="1">
      <c r="A540" s="235" t="s">
        <v>46</v>
      </c>
      <c r="B540" s="273">
        <v>289997</v>
      </c>
      <c r="C540" s="274" t="s">
        <v>556</v>
      </c>
      <c r="D540" s="275" t="s">
        <v>43</v>
      </c>
      <c r="E540" s="236">
        <v>1</v>
      </c>
      <c r="F540" s="276">
        <v>550</v>
      </c>
      <c r="G540" s="237">
        <f t="shared" si="8"/>
        <v>550</v>
      </c>
      <c r="H540" s="273" t="s">
        <v>47</v>
      </c>
      <c r="I540" s="277">
        <v>0</v>
      </c>
      <c r="J540" s="203">
        <v>44789</v>
      </c>
      <c r="K540" s="204">
        <v>44795</v>
      </c>
      <c r="L540" s="204">
        <v>44796</v>
      </c>
      <c r="M540" s="238"/>
      <c r="N540" s="278" t="s">
        <v>78</v>
      </c>
    </row>
    <row r="541" spans="1:14">
      <c r="A541" s="119" t="s">
        <v>36</v>
      </c>
      <c r="B541" s="141">
        <v>289936</v>
      </c>
      <c r="C541" s="146" t="s">
        <v>469</v>
      </c>
      <c r="D541" s="246">
        <v>19</v>
      </c>
      <c r="E541" s="128">
        <v>24</v>
      </c>
      <c r="F541" s="252">
        <f>IF(ISERR(SEARCH("FP",H541))=FALSE,PREÇOS!CX539,0)+IF(ISERR(SEARCH("CH",H541))=FALSE,PREÇOS!CY539,0)+IF(ISERR(SEARCH("FF",H541))=FALSE,(I541*PREÇOS!CZ539),0)+IF(ISERR(SEARCH("FC",H541))=FALSE,PREÇOS!DA539,0)</f>
        <v>5.6349999999999998</v>
      </c>
      <c r="G541" s="118">
        <f t="shared" si="8"/>
        <v>135.24</v>
      </c>
      <c r="H541" s="245" t="s">
        <v>45</v>
      </c>
      <c r="I541" s="260">
        <v>1</v>
      </c>
      <c r="J541" s="203">
        <v>44777</v>
      </c>
      <c r="K541" s="204">
        <v>44785</v>
      </c>
      <c r="L541" s="211">
        <v>44785</v>
      </c>
      <c r="M541" s="137"/>
      <c r="N541" s="268" t="s">
        <v>78</v>
      </c>
    </row>
    <row r="542" spans="1:14">
      <c r="A542" s="119" t="s">
        <v>36</v>
      </c>
      <c r="B542" s="141">
        <v>289180</v>
      </c>
      <c r="C542" s="146" t="s">
        <v>363</v>
      </c>
      <c r="D542" s="246">
        <v>19.05</v>
      </c>
      <c r="E542" s="128">
        <v>56</v>
      </c>
      <c r="F542" s="252">
        <f>IF(ISERR(SEARCH("FP",H542))=FALSE,PREÇOS!CX540,0)+IF(ISERR(SEARCH("CH",H542))=FALSE,PREÇOS!CY540,0)+IF(ISERR(SEARCH("FF",H542))=FALSE,(I542*PREÇOS!CZ540),0)+IF(ISERR(SEARCH("FC",H542))=FALSE,PREÇOS!DA540,0)</f>
        <v>5.6349999999999998</v>
      </c>
      <c r="G542" s="118">
        <f t="shared" si="8"/>
        <v>315.56</v>
      </c>
      <c r="H542" s="245" t="s">
        <v>45</v>
      </c>
      <c r="I542" s="260">
        <v>1</v>
      </c>
      <c r="J542" s="203">
        <v>44777</v>
      </c>
      <c r="K542" s="204">
        <v>44785</v>
      </c>
      <c r="L542" s="211">
        <v>44785</v>
      </c>
      <c r="M542" s="137"/>
      <c r="N542" s="268" t="s">
        <v>78</v>
      </c>
    </row>
    <row r="543" spans="1:14">
      <c r="A543" s="119" t="s">
        <v>36</v>
      </c>
      <c r="B543" s="141">
        <v>289598</v>
      </c>
      <c r="C543" s="146" t="s">
        <v>513</v>
      </c>
      <c r="D543" s="246">
        <v>17</v>
      </c>
      <c r="E543" s="128">
        <v>21</v>
      </c>
      <c r="F543" s="252">
        <f>IF(ISERR(SEARCH("FP",H543))=FALSE,PREÇOS!CX541,0)+IF(ISERR(SEARCH("CH",H543))=FALSE,PREÇOS!CY541,0)+IF(ISERR(SEARCH("FF",H543))=FALSE,(I543*PREÇOS!CZ541),0)+IF(ISERR(SEARCH("FC",H543))=FALSE,PREÇOS!DA541,0)</f>
        <v>5.3900000000000006</v>
      </c>
      <c r="G543" s="118">
        <f t="shared" si="8"/>
        <v>113.19000000000001</v>
      </c>
      <c r="H543" s="245" t="s">
        <v>44</v>
      </c>
      <c r="I543" s="260">
        <v>1</v>
      </c>
      <c r="J543" s="203">
        <v>44777</v>
      </c>
      <c r="K543" s="204">
        <v>44785</v>
      </c>
      <c r="L543" s="211">
        <v>44789</v>
      </c>
      <c r="M543" s="137"/>
      <c r="N543" s="268" t="s">
        <v>78</v>
      </c>
    </row>
    <row r="544" spans="1:14">
      <c r="A544" s="119" t="s">
        <v>2637</v>
      </c>
      <c r="B544" s="141">
        <v>286910</v>
      </c>
      <c r="C544" s="146" t="s">
        <v>165</v>
      </c>
      <c r="D544" s="246">
        <v>15.87</v>
      </c>
      <c r="E544" s="128">
        <v>25</v>
      </c>
      <c r="F544" s="252">
        <f>IF(ISERR(SEARCH("FP",H544))=FALSE,PREÇOS!CX542,0)+IF(ISERR(SEARCH("CH",H544))=FALSE,PREÇOS!CY542,0)+IF(ISERR(SEARCH("FF",H544))=FALSE,(I544*PREÇOS!CZ542),0)+IF(ISERR(SEARCH("FC",H544))=FALSE,PREÇOS!DA542,0)</f>
        <v>7.15</v>
      </c>
      <c r="G544" s="118">
        <f t="shared" si="8"/>
        <v>178.75</v>
      </c>
      <c r="H544" s="245" t="s">
        <v>45</v>
      </c>
      <c r="I544" s="260">
        <v>1</v>
      </c>
      <c r="J544" s="203">
        <v>44778</v>
      </c>
      <c r="K544" s="204">
        <v>44781</v>
      </c>
      <c r="L544" s="211">
        <v>44781</v>
      </c>
      <c r="M544" s="137"/>
      <c r="N544" s="268" t="s">
        <v>78</v>
      </c>
    </row>
    <row r="545" spans="1:14" s="123" customFormat="1">
      <c r="A545" s="235" t="s">
        <v>2637</v>
      </c>
      <c r="B545" s="273">
        <v>288377</v>
      </c>
      <c r="C545" s="274" t="s">
        <v>481</v>
      </c>
      <c r="D545" s="275">
        <v>24</v>
      </c>
      <c r="E545" s="236">
        <v>152</v>
      </c>
      <c r="F545" s="276">
        <f>IF(ISERR(SEARCH("FP",H545))=FALSE,PREÇOS!CX543,0)+IF(ISERR(SEARCH("CH",H545))=FALSE,PREÇOS!CY543,0)+IF(ISERR(SEARCH("FF",H545))=FALSE,(I545*PREÇOS!CZ543),0)+IF(ISERR(SEARCH("FC",H545))=FALSE,PREÇOS!DA543,0)</f>
        <v>9.1300000000000008</v>
      </c>
      <c r="G545" s="237">
        <f t="shared" si="8"/>
        <v>1387.7600000000002</v>
      </c>
      <c r="H545" s="273" t="s">
        <v>45</v>
      </c>
      <c r="I545" s="277">
        <v>1</v>
      </c>
      <c r="J545" s="203">
        <v>44778</v>
      </c>
      <c r="K545" s="204">
        <v>44781</v>
      </c>
      <c r="L545" s="204">
        <v>44784</v>
      </c>
      <c r="M545" s="238" t="s">
        <v>2719</v>
      </c>
      <c r="N545" s="278" t="s">
        <v>78</v>
      </c>
    </row>
    <row r="546" spans="1:14">
      <c r="A546" s="119" t="s">
        <v>2637</v>
      </c>
      <c r="B546" s="141">
        <v>290199</v>
      </c>
      <c r="C546" s="141" t="s">
        <v>2739</v>
      </c>
      <c r="D546" s="246">
        <v>19</v>
      </c>
      <c r="E546" s="128">
        <v>80</v>
      </c>
      <c r="F546" s="252">
        <f>IF(ISERR(SEARCH("FP",H546))=FALSE,PREÇOS!CX544,0)+IF(ISERR(SEARCH("CH",H546))=FALSE,PREÇOS!CY544,0)+IF(ISERR(SEARCH("FF",H546))=FALSE,(I546*PREÇOS!CZ544),0)+IF(ISERR(SEARCH("FC",H546))=FALSE,PREÇOS!DA544,0)</f>
        <v>6.93</v>
      </c>
      <c r="G546" s="118">
        <f t="shared" si="8"/>
        <v>554.4</v>
      </c>
      <c r="H546" s="245" t="s">
        <v>45</v>
      </c>
      <c r="I546" s="260">
        <v>1</v>
      </c>
      <c r="J546" s="203">
        <v>44778</v>
      </c>
      <c r="K546" s="204">
        <v>44781</v>
      </c>
      <c r="L546" s="211">
        <v>44781</v>
      </c>
      <c r="M546" s="137"/>
      <c r="N546" s="268" t="s">
        <v>78</v>
      </c>
    </row>
    <row r="547" spans="1:14">
      <c r="A547" s="119" t="s">
        <v>36</v>
      </c>
      <c r="B547" s="141">
        <v>290612</v>
      </c>
      <c r="C547" s="146" t="s">
        <v>59</v>
      </c>
      <c r="D547" s="246">
        <v>19.02</v>
      </c>
      <c r="E547" s="128">
        <v>36</v>
      </c>
      <c r="F547" s="252">
        <f>IF(ISERR(SEARCH("FP",H547))=FALSE,PREÇOS!CX545,0)+IF(ISERR(SEARCH("CH",H547))=FALSE,PREÇOS!CY545,0)+IF(ISERR(SEARCH("FF",H547))=FALSE,(I547*PREÇOS!CZ545),0)+IF(ISERR(SEARCH("FC",H547))=FALSE,PREÇOS!DA545,0)</f>
        <v>9.1300000000000008</v>
      </c>
      <c r="G547" s="118">
        <f t="shared" si="8"/>
        <v>328.68</v>
      </c>
      <c r="H547" s="245" t="s">
        <v>45</v>
      </c>
      <c r="I547" s="260">
        <v>1</v>
      </c>
      <c r="J547" s="203">
        <v>44782</v>
      </c>
      <c r="K547" s="204">
        <v>44788</v>
      </c>
      <c r="L547" s="211">
        <v>44785</v>
      </c>
      <c r="M547" s="137"/>
      <c r="N547" s="268" t="s">
        <v>78</v>
      </c>
    </row>
    <row r="548" spans="1:14">
      <c r="A548" s="119" t="s">
        <v>36</v>
      </c>
      <c r="B548" s="141">
        <v>290609</v>
      </c>
      <c r="C548" s="146" t="s">
        <v>1788</v>
      </c>
      <c r="D548" s="246">
        <v>19</v>
      </c>
      <c r="E548" s="128">
        <v>21</v>
      </c>
      <c r="F548" s="252">
        <f>IF(ISERR(SEARCH("FP",H548))=FALSE,PREÇOS!CX546,0)+IF(ISERR(SEARCH("CH",H548))=FALSE,PREÇOS!CY546,0)+IF(ISERR(SEARCH("FF",H548))=FALSE,(I548*PREÇOS!CZ546),0)+IF(ISERR(SEARCH("FC",H548))=FALSE,PREÇOS!DA546,0)</f>
        <v>9.0200000000000014</v>
      </c>
      <c r="G548" s="118">
        <f t="shared" si="8"/>
        <v>189.42000000000002</v>
      </c>
      <c r="H548" s="245" t="s">
        <v>45</v>
      </c>
      <c r="I548" s="260">
        <v>1</v>
      </c>
      <c r="J548" s="203">
        <v>44782</v>
      </c>
      <c r="K548" s="204">
        <v>44785</v>
      </c>
      <c r="L548" s="211">
        <v>44785</v>
      </c>
      <c r="M548" s="137"/>
      <c r="N548" s="268" t="s">
        <v>78</v>
      </c>
    </row>
    <row r="549" spans="1:14">
      <c r="A549" s="119" t="s">
        <v>36</v>
      </c>
      <c r="B549" s="141">
        <v>289476</v>
      </c>
      <c r="C549" s="146" t="s">
        <v>158</v>
      </c>
      <c r="D549" s="246">
        <v>19</v>
      </c>
      <c r="E549" s="128">
        <v>16</v>
      </c>
      <c r="F549" s="252">
        <f>IF(ISERR(SEARCH("FP",H549))=FALSE,PREÇOS!CX547,0)+IF(ISERR(SEARCH("CH",H549))=FALSE,PREÇOS!CY547,0)+IF(ISERR(SEARCH("FF",H549))=FALSE,(I549*PREÇOS!CZ547),0)+IF(ISERR(SEARCH("FC",H549))=FALSE,PREÇOS!DA547,0)</f>
        <v>9.0200000000000014</v>
      </c>
      <c r="G549" s="118">
        <f t="shared" si="8"/>
        <v>144.32000000000002</v>
      </c>
      <c r="H549" s="245" t="s">
        <v>45</v>
      </c>
      <c r="I549" s="260">
        <v>1</v>
      </c>
      <c r="J549" s="203">
        <v>44782</v>
      </c>
      <c r="K549" s="204">
        <v>44785</v>
      </c>
      <c r="L549" s="211">
        <v>44785</v>
      </c>
      <c r="M549" s="137"/>
      <c r="N549" s="268" t="s">
        <v>78</v>
      </c>
    </row>
    <row r="550" spans="1:14">
      <c r="A550" s="119" t="s">
        <v>137</v>
      </c>
      <c r="B550" s="141">
        <v>284875</v>
      </c>
      <c r="C550" s="146" t="s">
        <v>246</v>
      </c>
      <c r="D550" s="246" t="s">
        <v>43</v>
      </c>
      <c r="E550" s="128">
        <v>165</v>
      </c>
      <c r="F550" s="252">
        <v>3.4</v>
      </c>
      <c r="G550" s="118">
        <f t="shared" si="8"/>
        <v>561</v>
      </c>
      <c r="H550" s="245" t="s">
        <v>47</v>
      </c>
      <c r="I550" s="260">
        <v>1</v>
      </c>
      <c r="J550" s="203">
        <v>44814</v>
      </c>
      <c r="K550" s="204">
        <v>44785</v>
      </c>
      <c r="L550" s="211">
        <v>44785</v>
      </c>
      <c r="M550" s="137"/>
      <c r="N550" s="268" t="s">
        <v>78</v>
      </c>
    </row>
    <row r="551" spans="1:14">
      <c r="A551" s="119" t="s">
        <v>2637</v>
      </c>
      <c r="B551" s="141">
        <v>287002</v>
      </c>
      <c r="C551" s="146" t="s">
        <v>2668</v>
      </c>
      <c r="D551" s="246">
        <v>22</v>
      </c>
      <c r="E551" s="128">
        <v>126</v>
      </c>
      <c r="F551" s="252">
        <f>IF(ISERR(SEARCH("FP",H551))=FALSE,PREÇOS!CX549,0)+IF(ISERR(SEARCH("CH",H551))=FALSE,PREÇOS!CY549,0)+IF(ISERR(SEARCH("FF",H551))=FALSE,(I551*PREÇOS!CZ549),0)+IF(ISERR(SEARCH("FC",H551))=FALSE,PREÇOS!DA549,0)</f>
        <v>7.370000000000001</v>
      </c>
      <c r="G551" s="118">
        <f t="shared" si="8"/>
        <v>928.62000000000012</v>
      </c>
      <c r="H551" s="273" t="s">
        <v>192</v>
      </c>
      <c r="I551" s="260">
        <v>1</v>
      </c>
      <c r="J551" s="203">
        <v>44783</v>
      </c>
      <c r="K551" s="204">
        <v>44788</v>
      </c>
      <c r="L551" s="211">
        <v>44788</v>
      </c>
      <c r="M551" s="137"/>
      <c r="N551" s="268" t="s">
        <v>78</v>
      </c>
    </row>
    <row r="552" spans="1:14">
      <c r="A552" s="119" t="s">
        <v>2637</v>
      </c>
      <c r="B552" s="141">
        <v>290957</v>
      </c>
      <c r="C552" s="146" t="s">
        <v>2739</v>
      </c>
      <c r="D552" s="246">
        <v>19</v>
      </c>
      <c r="E552" s="128">
        <v>80</v>
      </c>
      <c r="F552" s="252">
        <f>IF(ISERR(SEARCH("FP",H552))=FALSE,PREÇOS!CX550,0)+IF(ISERR(SEARCH("CH",H552))=FALSE,PREÇOS!CY550,0)+IF(ISERR(SEARCH("FF",H552))=FALSE,(I552*PREÇOS!CZ550),0)+IF(ISERR(SEARCH("FC",H552))=FALSE,PREÇOS!DA550,0)</f>
        <v>5.8850000000000007</v>
      </c>
      <c r="G552" s="118">
        <f t="shared" si="8"/>
        <v>470.80000000000007</v>
      </c>
      <c r="H552" s="245" t="s">
        <v>45</v>
      </c>
      <c r="I552" s="260">
        <v>1</v>
      </c>
      <c r="J552" s="203">
        <v>44783</v>
      </c>
      <c r="K552" s="204">
        <v>44788</v>
      </c>
      <c r="L552" s="211">
        <v>44789</v>
      </c>
      <c r="M552" s="137"/>
      <c r="N552" s="268" t="s">
        <v>78</v>
      </c>
    </row>
    <row r="553" spans="1:14">
      <c r="A553" s="119" t="s">
        <v>2637</v>
      </c>
      <c r="B553" s="141">
        <v>290952</v>
      </c>
      <c r="C553" s="146" t="s">
        <v>541</v>
      </c>
      <c r="D553" s="246">
        <v>19</v>
      </c>
      <c r="E553" s="128">
        <v>60</v>
      </c>
      <c r="F553" s="252">
        <f>IF(ISERR(SEARCH("FP",H553))=FALSE,PREÇOS!CX551,0)+IF(ISERR(SEARCH("CH",H553))=FALSE,PREÇOS!CY551,0)+IF(ISERR(SEARCH("FF",H553))=FALSE,(I553*PREÇOS!CZ551),0)+IF(ISERR(SEARCH("FC",H553))=FALSE,PREÇOS!DA551,0)</f>
        <v>6.93</v>
      </c>
      <c r="G553" s="118">
        <f t="shared" si="8"/>
        <v>415.79999999999995</v>
      </c>
      <c r="H553" s="245" t="s">
        <v>45</v>
      </c>
      <c r="I553" s="260">
        <v>1</v>
      </c>
      <c r="J553" s="203">
        <v>44783</v>
      </c>
      <c r="K553" s="204">
        <v>44785</v>
      </c>
      <c r="L553" s="211">
        <v>44785</v>
      </c>
      <c r="M553" s="137"/>
      <c r="N553" s="268" t="s">
        <v>78</v>
      </c>
    </row>
    <row r="554" spans="1:14">
      <c r="A554" s="119" t="s">
        <v>74</v>
      </c>
      <c r="B554" s="141">
        <v>285909</v>
      </c>
      <c r="C554" s="146" t="s">
        <v>140</v>
      </c>
      <c r="D554" s="246">
        <v>90</v>
      </c>
      <c r="E554" s="128">
        <v>1</v>
      </c>
      <c r="F554" s="252">
        <v>117.71</v>
      </c>
      <c r="G554" s="118">
        <f t="shared" si="8"/>
        <v>117.71</v>
      </c>
      <c r="H554" s="245" t="s">
        <v>45</v>
      </c>
      <c r="I554" s="260">
        <v>2</v>
      </c>
      <c r="J554" s="203">
        <v>44783</v>
      </c>
      <c r="K554" s="204">
        <v>44784</v>
      </c>
      <c r="L554" s="211">
        <v>44784</v>
      </c>
      <c r="M554" s="137"/>
      <c r="N554" s="268" t="s">
        <v>78</v>
      </c>
    </row>
    <row r="555" spans="1:14" s="123" customFormat="1">
      <c r="A555" s="235" t="s">
        <v>2637</v>
      </c>
      <c r="B555" s="273">
        <v>291115</v>
      </c>
      <c r="C555" s="274" t="s">
        <v>2740</v>
      </c>
      <c r="D555" s="275">
        <v>19</v>
      </c>
      <c r="E555" s="236">
        <v>105</v>
      </c>
      <c r="F555" s="276">
        <f>IF(ISERR(SEARCH("FP",H555))=FALSE,PREÇOS!CX553,0)+IF(ISERR(SEARCH("CH",H555))=FALSE,PREÇOS!CY553,0)+IF(ISERR(SEARCH("FF",H555))=FALSE,(I555*PREÇOS!CZ553),0)+IF(ISERR(SEARCH("FC",H555))=FALSE,PREÇOS!DA553,0)</f>
        <v>9.240000000000002</v>
      </c>
      <c r="G555" s="237">
        <f t="shared" si="8"/>
        <v>970.20000000000016</v>
      </c>
      <c r="H555" s="273" t="s">
        <v>45</v>
      </c>
      <c r="I555" s="277">
        <v>1</v>
      </c>
      <c r="J555" s="203">
        <v>44784</v>
      </c>
      <c r="K555" s="204">
        <v>44792</v>
      </c>
      <c r="L555" s="204">
        <v>44790</v>
      </c>
      <c r="M555" s="238"/>
      <c r="N555" s="278" t="s">
        <v>78</v>
      </c>
    </row>
    <row r="556" spans="1:14" s="123" customFormat="1">
      <c r="A556" s="235" t="s">
        <v>2637</v>
      </c>
      <c r="B556" s="273">
        <v>291026</v>
      </c>
      <c r="C556" s="274" t="s">
        <v>509</v>
      </c>
      <c r="D556" s="275">
        <v>20</v>
      </c>
      <c r="E556" s="236">
        <v>40</v>
      </c>
      <c r="F556" s="276">
        <f>IF(ISERR(SEARCH("FP",H556))=FALSE,PREÇOS!CX554,0)+IF(ISERR(SEARCH("CH",H556))=FALSE,PREÇOS!CY554,0)+IF(ISERR(SEARCH("FF",H556))=FALSE,(I556*PREÇOS!CZ554),0)+IF(ISERR(SEARCH("FC",H556))=FALSE,PREÇOS!DA554,0)</f>
        <v>7.15</v>
      </c>
      <c r="G556" s="237">
        <f t="shared" si="8"/>
        <v>286</v>
      </c>
      <c r="H556" s="273" t="s">
        <v>45</v>
      </c>
      <c r="I556" s="277">
        <v>1</v>
      </c>
      <c r="J556" s="203">
        <v>44784</v>
      </c>
      <c r="K556" s="204">
        <v>44792</v>
      </c>
      <c r="L556" s="204">
        <v>44790</v>
      </c>
      <c r="M556" s="238"/>
      <c r="N556" s="278" t="s">
        <v>78</v>
      </c>
    </row>
    <row r="557" spans="1:14" s="123" customFormat="1">
      <c r="A557" s="235" t="s">
        <v>2637</v>
      </c>
      <c r="B557" s="273">
        <v>291013</v>
      </c>
      <c r="C557" s="274" t="s">
        <v>421</v>
      </c>
      <c r="D557" s="275">
        <v>14</v>
      </c>
      <c r="E557" s="236">
        <v>30</v>
      </c>
      <c r="F557" s="276">
        <f>IF(ISERR(SEARCH("FP",H557))=FALSE,PREÇOS!CX555,0)+IF(ISERR(SEARCH("CH",H557))=FALSE,PREÇOS!CY555,0)+IF(ISERR(SEARCH("FF",H557))=FALSE,(I557*PREÇOS!CZ555),0)+IF(ISERR(SEARCH("FC",H557))=FALSE,PREÇOS!DA555,0)</f>
        <v>13.2</v>
      </c>
      <c r="G557" s="237">
        <f t="shared" si="8"/>
        <v>396</v>
      </c>
      <c r="H557" s="273" t="s">
        <v>45</v>
      </c>
      <c r="I557" s="277">
        <v>1</v>
      </c>
      <c r="J557" s="203">
        <v>44784</v>
      </c>
      <c r="K557" s="204">
        <v>44788</v>
      </c>
      <c r="L557" s="204">
        <v>44789</v>
      </c>
      <c r="M557" s="238"/>
      <c r="N557" s="278" t="s">
        <v>78</v>
      </c>
    </row>
    <row r="558" spans="1:14" s="123" customFormat="1">
      <c r="A558" s="235" t="s">
        <v>2637</v>
      </c>
      <c r="B558" s="273">
        <v>291110</v>
      </c>
      <c r="C558" s="274" t="s">
        <v>53</v>
      </c>
      <c r="D558" s="275">
        <v>19</v>
      </c>
      <c r="E558" s="236">
        <v>130</v>
      </c>
      <c r="F558" s="276">
        <f>IF(ISERR(SEARCH("FP",H558))=FALSE,PREÇOS!CX556,0)+IF(ISERR(SEARCH("CH",H558))=FALSE,PREÇOS!CY556,0)+IF(ISERR(SEARCH("FF",H558))=FALSE,(I558*PREÇOS!CZ556),0)+IF(ISERR(SEARCH("FC",H558))=FALSE,PREÇOS!DA556,0)</f>
        <v>9.0200000000000014</v>
      </c>
      <c r="G558" s="237">
        <f t="shared" si="8"/>
        <v>1172.6000000000001</v>
      </c>
      <c r="H558" s="273" t="s">
        <v>45</v>
      </c>
      <c r="I558" s="277">
        <v>1</v>
      </c>
      <c r="J558" s="203">
        <v>44784</v>
      </c>
      <c r="K558" s="204">
        <v>44788</v>
      </c>
      <c r="L558" s="204">
        <v>44789</v>
      </c>
      <c r="M558" s="238"/>
      <c r="N558" s="278" t="s">
        <v>78</v>
      </c>
    </row>
    <row r="559" spans="1:14" s="123" customFormat="1">
      <c r="A559" s="235" t="s">
        <v>36</v>
      </c>
      <c r="B559" s="273">
        <v>291008</v>
      </c>
      <c r="C559" s="274" t="s">
        <v>1764</v>
      </c>
      <c r="D559" s="275">
        <v>19.02</v>
      </c>
      <c r="E559" s="236">
        <v>10</v>
      </c>
      <c r="F559" s="276">
        <f>IF(ISERR(SEARCH("FP",H559))=FALSE,PREÇOS!CX557,0)+IF(ISERR(SEARCH("CH",H559))=FALSE,PREÇOS!CY557,0)+IF(ISERR(SEARCH("FF",H559))=FALSE,(I559*PREÇOS!CZ557),0)+IF(ISERR(SEARCH("FC",H559))=FALSE,PREÇOS!DA557,0)</f>
        <v>9.0200000000000014</v>
      </c>
      <c r="G559" s="237">
        <f t="shared" si="8"/>
        <v>90.200000000000017</v>
      </c>
      <c r="H559" s="273" t="s">
        <v>45</v>
      </c>
      <c r="I559" s="277">
        <v>1</v>
      </c>
      <c r="J559" s="203">
        <v>44785</v>
      </c>
      <c r="K559" s="204">
        <v>44788</v>
      </c>
      <c r="L559" s="204">
        <v>44791</v>
      </c>
      <c r="M559" s="238"/>
      <c r="N559" s="278" t="s">
        <v>78</v>
      </c>
    </row>
    <row r="560" spans="1:14">
      <c r="A560" s="119" t="s">
        <v>36</v>
      </c>
      <c r="B560" s="141">
        <v>291001</v>
      </c>
      <c r="C560" s="146" t="s">
        <v>431</v>
      </c>
      <c r="D560" s="246">
        <v>15.88</v>
      </c>
      <c r="E560" s="128">
        <v>30</v>
      </c>
      <c r="F560" s="252">
        <f>IF(ISERR(SEARCH("FP",H560))=FALSE,PREÇOS!CX558,0)+IF(ISERR(SEARCH("CH",H560))=FALSE,PREÇOS!CY558,0)+IF(ISERR(SEARCH("FF",H560))=FALSE,(I560*PREÇOS!CZ558),0)+IF(ISERR(SEARCH("FC",H560))=FALSE,PREÇOS!DA558,0)</f>
        <v>6.93</v>
      </c>
      <c r="G560" s="118">
        <f t="shared" si="8"/>
        <v>207.89999999999998</v>
      </c>
      <c r="H560" s="245" t="s">
        <v>45</v>
      </c>
      <c r="I560" s="260">
        <v>1</v>
      </c>
      <c r="J560" s="203">
        <v>44785</v>
      </c>
      <c r="K560" s="204">
        <v>44788</v>
      </c>
      <c r="L560" s="211">
        <v>44791</v>
      </c>
      <c r="M560" s="137"/>
      <c r="N560" s="268" t="s">
        <v>78</v>
      </c>
    </row>
    <row r="561" spans="1:14">
      <c r="A561" s="119" t="s">
        <v>36</v>
      </c>
      <c r="B561" s="141">
        <v>291105</v>
      </c>
      <c r="C561" s="146" t="s">
        <v>1782</v>
      </c>
      <c r="D561" s="246">
        <v>20</v>
      </c>
      <c r="E561" s="128">
        <v>20</v>
      </c>
      <c r="F561" s="252">
        <f>IF(ISERR(SEARCH("FP",H561))=FALSE,PREÇOS!CX559,0)+IF(ISERR(SEARCH("CH",H561))=FALSE,PREÇOS!CY559,0)+IF(ISERR(SEARCH("FF",H561))=FALSE,(I561*PREÇOS!CZ559),0)+IF(ISERR(SEARCH("FC",H561))=FALSE,PREÇOS!DA559,0)</f>
        <v>9.0200000000000014</v>
      </c>
      <c r="G561" s="118">
        <f t="shared" si="8"/>
        <v>180.40000000000003</v>
      </c>
      <c r="H561" s="245" t="s">
        <v>45</v>
      </c>
      <c r="I561" s="260">
        <v>1</v>
      </c>
      <c r="J561" s="203">
        <v>44785</v>
      </c>
      <c r="K561" s="204">
        <v>44788</v>
      </c>
      <c r="L561" s="211">
        <v>44791</v>
      </c>
      <c r="M561" s="137"/>
      <c r="N561" s="268" t="s">
        <v>78</v>
      </c>
    </row>
    <row r="562" spans="1:14" s="123" customFormat="1">
      <c r="A562" s="235" t="s">
        <v>36</v>
      </c>
      <c r="B562" s="273">
        <v>291203</v>
      </c>
      <c r="C562" s="274" t="s">
        <v>2741</v>
      </c>
      <c r="D562" s="275">
        <v>24</v>
      </c>
      <c r="E562" s="236">
        <v>12</v>
      </c>
      <c r="F562" s="276">
        <f>IF(ISERR(SEARCH("FP",H562))=FALSE,PREÇOS!CX560,0)+IF(ISERR(SEARCH("CH",H562))=FALSE,PREÇOS!CY560,0)+IF(ISERR(SEARCH("FF",H562))=FALSE,(I562*PREÇOS!CZ560),0)+IF(ISERR(SEARCH("FC",H562))=FALSE,PREÇOS!DA560,0)</f>
        <v>9.0200000000000014</v>
      </c>
      <c r="G562" s="237">
        <f t="shared" si="8"/>
        <v>108.24000000000001</v>
      </c>
      <c r="H562" s="273" t="s">
        <v>45</v>
      </c>
      <c r="I562" s="277">
        <v>1</v>
      </c>
      <c r="J562" s="203">
        <v>44785</v>
      </c>
      <c r="K562" s="204">
        <v>44792</v>
      </c>
      <c r="L562" s="204">
        <v>44791</v>
      </c>
      <c r="M562" s="238" t="s">
        <v>2745</v>
      </c>
      <c r="N562" s="278" t="s">
        <v>78</v>
      </c>
    </row>
    <row r="563" spans="1:14" s="123" customFormat="1">
      <c r="A563" s="235" t="s">
        <v>74</v>
      </c>
      <c r="B563" s="273">
        <v>285928</v>
      </c>
      <c r="C563" s="274" t="s">
        <v>450</v>
      </c>
      <c r="D563" s="275" t="s">
        <v>43</v>
      </c>
      <c r="E563" s="236">
        <v>1</v>
      </c>
      <c r="F563" s="276">
        <v>205.04</v>
      </c>
      <c r="G563" s="237">
        <f t="shared" si="8"/>
        <v>205.04</v>
      </c>
      <c r="H563" s="273" t="s">
        <v>87</v>
      </c>
      <c r="I563" s="277">
        <v>2</v>
      </c>
      <c r="J563" s="203">
        <v>44785</v>
      </c>
      <c r="K563" s="204">
        <v>44788</v>
      </c>
      <c r="L563" s="204">
        <v>44788</v>
      </c>
      <c r="M563" s="238"/>
      <c r="N563" s="278" t="s">
        <v>78</v>
      </c>
    </row>
    <row r="564" spans="1:14">
      <c r="A564" s="119" t="s">
        <v>74</v>
      </c>
      <c r="B564" s="141">
        <v>291506</v>
      </c>
      <c r="C564" s="146" t="s">
        <v>504</v>
      </c>
      <c r="D564" s="246" t="s">
        <v>43</v>
      </c>
      <c r="E564" s="128">
        <v>2</v>
      </c>
      <c r="F564" s="252">
        <v>238.04</v>
      </c>
      <c r="G564" s="118">
        <f t="shared" si="8"/>
        <v>476.08</v>
      </c>
      <c r="H564" s="245" t="s">
        <v>45</v>
      </c>
      <c r="I564" s="260">
        <v>0</v>
      </c>
      <c r="J564" s="203">
        <v>44785</v>
      </c>
      <c r="K564" s="204">
        <v>44785</v>
      </c>
      <c r="L564" s="211">
        <v>44785</v>
      </c>
      <c r="M564" s="137"/>
      <c r="N564" s="268" t="s">
        <v>78</v>
      </c>
    </row>
    <row r="565" spans="1:14" s="123" customFormat="1">
      <c r="A565" s="235" t="s">
        <v>36</v>
      </c>
      <c r="B565" s="273">
        <v>291082</v>
      </c>
      <c r="C565" s="274" t="s">
        <v>361</v>
      </c>
      <c r="D565" s="275">
        <v>20</v>
      </c>
      <c r="E565" s="236">
        <v>40</v>
      </c>
      <c r="F565" s="276">
        <f>IF(ISERR(SEARCH("FP",H565))=FALSE,PREÇOS!CX563,0)+IF(ISERR(SEARCH("CH",H565))=FALSE,PREÇOS!CY563,0)+IF(ISERR(SEARCH("FF",H565))=FALSE,(I565*PREÇOS!CZ563),0)+IF(ISERR(SEARCH("FC",H565))=FALSE,PREÇOS!DA563,0)</f>
        <v>5.6100000000000012</v>
      </c>
      <c r="G565" s="237">
        <f t="shared" si="8"/>
        <v>224.40000000000003</v>
      </c>
      <c r="H565" s="273" t="s">
        <v>257</v>
      </c>
      <c r="I565" s="277">
        <v>1</v>
      </c>
      <c r="J565" s="203">
        <v>44785</v>
      </c>
      <c r="K565" s="204">
        <v>44791</v>
      </c>
      <c r="L565" s="204">
        <v>44791</v>
      </c>
      <c r="M565" s="238" t="s">
        <v>2746</v>
      </c>
      <c r="N565" s="278" t="s">
        <v>78</v>
      </c>
    </row>
    <row r="566" spans="1:14">
      <c r="A566" s="119" t="s">
        <v>36</v>
      </c>
      <c r="B566" s="141">
        <v>291085</v>
      </c>
      <c r="C566" s="146" t="s">
        <v>360</v>
      </c>
      <c r="D566" s="246">
        <v>19.5</v>
      </c>
      <c r="E566" s="128">
        <v>18</v>
      </c>
      <c r="F566" s="252">
        <f>IF(ISERR(SEARCH("FP",H566))=FALSE,PREÇOS!CX564,0)+IF(ISERR(SEARCH("CH",H566))=FALSE,PREÇOS!CY564,0)+IF(ISERR(SEARCH("FF",H566))=FALSE,(I566*PREÇOS!CZ564),0)+IF(ISERR(SEARCH("FC",H566))=FALSE,PREÇOS!DA564,0)</f>
        <v>6.8200000000000012</v>
      </c>
      <c r="G566" s="118">
        <f t="shared" si="8"/>
        <v>122.76000000000002</v>
      </c>
      <c r="H566" s="245" t="s">
        <v>44</v>
      </c>
      <c r="I566" s="260">
        <v>1</v>
      </c>
      <c r="J566" s="203">
        <v>44785</v>
      </c>
      <c r="K566" s="204">
        <v>44791</v>
      </c>
      <c r="L566" s="211">
        <v>44791</v>
      </c>
      <c r="M566" s="137"/>
      <c r="N566" s="268" t="s">
        <v>78</v>
      </c>
    </row>
    <row r="567" spans="1:14" s="123" customFormat="1">
      <c r="A567" s="235" t="s">
        <v>36</v>
      </c>
      <c r="B567" s="273">
        <v>291075</v>
      </c>
      <c r="C567" s="274" t="s">
        <v>404</v>
      </c>
      <c r="D567" s="275">
        <v>28</v>
      </c>
      <c r="E567" s="236">
        <v>20</v>
      </c>
      <c r="F567" s="276">
        <f>IF(ISERR(SEARCH("FP",H567))=FALSE,PREÇOS!CX565,0)+IF(ISERR(SEARCH("CH",H567))=FALSE,PREÇOS!CY565,0)+IF(ISERR(SEARCH("FF",H567))=FALSE,(I567*PREÇOS!CZ565),0)+IF(ISERR(SEARCH("FC",H567))=FALSE,PREÇOS!DA565,0)</f>
        <v>9.0200000000000014</v>
      </c>
      <c r="G567" s="237">
        <f t="shared" si="8"/>
        <v>180.40000000000003</v>
      </c>
      <c r="H567" s="273" t="s">
        <v>45</v>
      </c>
      <c r="I567" s="277">
        <v>1</v>
      </c>
      <c r="J567" s="203">
        <v>44785</v>
      </c>
      <c r="K567" s="204">
        <v>44791</v>
      </c>
      <c r="L567" s="204">
        <v>44791</v>
      </c>
      <c r="M567" s="238" t="s">
        <v>2747</v>
      </c>
      <c r="N567" s="278" t="s">
        <v>78</v>
      </c>
    </row>
    <row r="568" spans="1:14" s="123" customFormat="1">
      <c r="A568" s="235" t="s">
        <v>2637</v>
      </c>
      <c r="B568" s="273">
        <v>291167</v>
      </c>
      <c r="C568" s="274" t="s">
        <v>2728</v>
      </c>
      <c r="D568" s="275">
        <v>19</v>
      </c>
      <c r="E568" s="236">
        <v>105</v>
      </c>
      <c r="F568" s="276">
        <f>IF(ISERR(SEARCH("FP",H568))=FALSE,PREÇOS!CX566,0)+IF(ISERR(SEARCH("CH",H568))=FALSE,PREÇOS!CY566,0)+IF(ISERR(SEARCH("FF",H568))=FALSE,(I568*PREÇOS!CZ566),0)+IF(ISERR(SEARCH("FC",H568))=FALSE,PREÇOS!DA566,0)</f>
        <v>9.0200000000000014</v>
      </c>
      <c r="G568" s="237">
        <f t="shared" si="8"/>
        <v>947.10000000000014</v>
      </c>
      <c r="H568" s="273" t="s">
        <v>45</v>
      </c>
      <c r="I568" s="277">
        <v>1</v>
      </c>
      <c r="J568" s="203">
        <v>44785</v>
      </c>
      <c r="K568" s="204">
        <v>44792</v>
      </c>
      <c r="L568" s="204">
        <v>44790</v>
      </c>
      <c r="M568" s="238"/>
      <c r="N568" s="278" t="s">
        <v>78</v>
      </c>
    </row>
    <row r="569" spans="1:14" s="123" customFormat="1">
      <c r="A569" s="235" t="s">
        <v>2637</v>
      </c>
      <c r="B569" s="273">
        <v>291178</v>
      </c>
      <c r="C569" s="274" t="s">
        <v>2743</v>
      </c>
      <c r="D569" s="275">
        <v>19</v>
      </c>
      <c r="E569" s="236">
        <v>108</v>
      </c>
      <c r="F569" s="276">
        <f>IF(ISERR(SEARCH("FP",H569))=FALSE,PREÇOS!CX567,0)+IF(ISERR(SEARCH("CH",H569))=FALSE,PREÇOS!CY567,0)+IF(ISERR(SEARCH("FF",H569))=FALSE,(I569*PREÇOS!CZ567),0)+IF(ISERR(SEARCH("FC",H569))=FALSE,PREÇOS!DA567,0)</f>
        <v>9.0200000000000014</v>
      </c>
      <c r="G569" s="237">
        <f t="shared" si="8"/>
        <v>974.1600000000002</v>
      </c>
      <c r="H569" s="273" t="s">
        <v>45</v>
      </c>
      <c r="I569" s="277">
        <v>1</v>
      </c>
      <c r="J569" s="203">
        <v>44785</v>
      </c>
      <c r="K569" s="204">
        <v>44792</v>
      </c>
      <c r="L569" s="204">
        <v>44790</v>
      </c>
      <c r="M569" s="238"/>
      <c r="N569" s="278" t="s">
        <v>78</v>
      </c>
    </row>
    <row r="570" spans="1:14" s="123" customFormat="1">
      <c r="A570" s="235" t="s">
        <v>2637</v>
      </c>
      <c r="B570" s="273">
        <v>291034</v>
      </c>
      <c r="C570" s="274" t="s">
        <v>42</v>
      </c>
      <c r="D570" s="275">
        <v>19</v>
      </c>
      <c r="E570" s="236">
        <v>40</v>
      </c>
      <c r="F570" s="276">
        <f>IF(ISERR(SEARCH("FP",H570))=FALSE,PREÇOS!CX568,0)+IF(ISERR(SEARCH("CH",H570))=FALSE,PREÇOS!CY568,0)+IF(ISERR(SEARCH("FF",H570))=FALSE,(I570*PREÇOS!CZ568),0)+IF(ISERR(SEARCH("FC",H570))=FALSE,PREÇOS!DA568,0)</f>
        <v>9.0200000000000014</v>
      </c>
      <c r="G570" s="237">
        <f t="shared" si="8"/>
        <v>360.80000000000007</v>
      </c>
      <c r="H570" s="273" t="s">
        <v>45</v>
      </c>
      <c r="I570" s="277">
        <v>1</v>
      </c>
      <c r="J570" s="203">
        <v>44785</v>
      </c>
      <c r="K570" s="204">
        <v>44792</v>
      </c>
      <c r="L570" s="204">
        <v>44790</v>
      </c>
      <c r="M570" s="238"/>
      <c r="N570" s="278" t="s">
        <v>78</v>
      </c>
    </row>
    <row r="571" spans="1:14">
      <c r="A571" s="119" t="s">
        <v>137</v>
      </c>
      <c r="B571" s="141">
        <v>288707</v>
      </c>
      <c r="C571" s="146" t="s">
        <v>136</v>
      </c>
      <c r="D571" s="246" t="s">
        <v>43</v>
      </c>
      <c r="E571" s="128">
        <v>958</v>
      </c>
      <c r="F571" s="252">
        <v>1.9</v>
      </c>
      <c r="G571" s="118">
        <f t="shared" si="8"/>
        <v>1820.1999999999998</v>
      </c>
      <c r="H571" s="245" t="s">
        <v>47</v>
      </c>
      <c r="I571" s="260">
        <v>1</v>
      </c>
      <c r="J571" s="203">
        <v>44788</v>
      </c>
      <c r="K571" s="204">
        <v>44791</v>
      </c>
      <c r="L571" s="211">
        <v>44791</v>
      </c>
      <c r="M571" s="137"/>
      <c r="N571" s="268" t="s">
        <v>78</v>
      </c>
    </row>
    <row r="572" spans="1:14" s="123" customFormat="1">
      <c r="A572" s="235" t="s">
        <v>2637</v>
      </c>
      <c r="B572" s="273">
        <v>290618</v>
      </c>
      <c r="C572" s="273" t="s">
        <v>50</v>
      </c>
      <c r="D572" s="275">
        <v>24</v>
      </c>
      <c r="E572" s="236">
        <v>30</v>
      </c>
      <c r="F572" s="276">
        <f>IF(ISERR(SEARCH("FP",H572))=FALSE,PREÇOS!CX570,0)+IF(ISERR(SEARCH("CH",H572))=FALSE,PREÇOS!CY570,0)+IF(ISERR(SEARCH("FF",H572))=FALSE,(I572*PREÇOS!CZ570),0)+IF(ISERR(SEARCH("FC",H572))=FALSE,PREÇOS!DA570,0)</f>
        <v>9.0200000000000014</v>
      </c>
      <c r="G572" s="237">
        <f t="shared" si="8"/>
        <v>270.60000000000002</v>
      </c>
      <c r="H572" s="273" t="s">
        <v>45</v>
      </c>
      <c r="I572" s="277">
        <v>1</v>
      </c>
      <c r="J572" s="203">
        <v>44789</v>
      </c>
      <c r="K572" s="204">
        <v>44795</v>
      </c>
      <c r="L572" s="204">
        <v>44796</v>
      </c>
      <c r="M572" s="238"/>
      <c r="N572" s="278" t="s">
        <v>78</v>
      </c>
    </row>
    <row r="573" spans="1:14" s="123" customFormat="1">
      <c r="A573" s="235" t="s">
        <v>2637</v>
      </c>
      <c r="B573" s="273">
        <v>288551</v>
      </c>
      <c r="C573" s="274" t="s">
        <v>207</v>
      </c>
      <c r="D573" s="275">
        <v>12.7</v>
      </c>
      <c r="E573" s="236">
        <v>40</v>
      </c>
      <c r="F573" s="276">
        <f>IF(ISERR(SEARCH("FP",H573))=FALSE,PREÇOS!CX571,0)+IF(ISERR(SEARCH("CH",H573))=FALSE,PREÇOS!CY571,0)+IF(ISERR(SEARCH("FF",H573))=FALSE,(I573*PREÇOS!CZ571),0)+IF(ISERR(SEARCH("FC",H573))=FALSE,PREÇOS!DA571,0)</f>
        <v>9.0200000000000014</v>
      </c>
      <c r="G573" s="237">
        <f t="shared" si="8"/>
        <v>360.80000000000007</v>
      </c>
      <c r="H573" s="273" t="s">
        <v>45</v>
      </c>
      <c r="I573" s="277">
        <v>1</v>
      </c>
      <c r="J573" s="203">
        <v>44789</v>
      </c>
      <c r="K573" s="204">
        <v>44792</v>
      </c>
      <c r="L573" s="204">
        <v>44795</v>
      </c>
      <c r="M573" s="238"/>
      <c r="N573" s="278" t="s">
        <v>78</v>
      </c>
    </row>
    <row r="574" spans="1:14" s="123" customFormat="1">
      <c r="A574" s="235" t="s">
        <v>2637</v>
      </c>
      <c r="B574" s="273">
        <v>291976</v>
      </c>
      <c r="C574" s="274" t="s">
        <v>80</v>
      </c>
      <c r="D574" s="275">
        <v>19</v>
      </c>
      <c r="E574" s="236">
        <v>40</v>
      </c>
      <c r="F574" s="276">
        <f>IF(ISERR(SEARCH("FP",H574))=FALSE,PREÇOS!CX572,0)+IF(ISERR(SEARCH("CH",H574))=FALSE,PREÇOS!CY572,0)+IF(ISERR(SEARCH("FF",H574))=FALSE,(I574*PREÇOS!CZ572),0)+IF(ISERR(SEARCH("FC",H574))=FALSE,PREÇOS!DA572,0)</f>
        <v>9.0200000000000014</v>
      </c>
      <c r="G574" s="237">
        <f t="shared" si="8"/>
        <v>360.80000000000007</v>
      </c>
      <c r="H574" s="273" t="s">
        <v>45</v>
      </c>
      <c r="I574" s="277">
        <v>1</v>
      </c>
      <c r="J574" s="203">
        <v>44789</v>
      </c>
      <c r="K574" s="204">
        <v>44795</v>
      </c>
      <c r="L574" s="204">
        <v>44796</v>
      </c>
      <c r="M574" s="238"/>
      <c r="N574" s="278" t="s">
        <v>78</v>
      </c>
    </row>
    <row r="575" spans="1:14" s="123" customFormat="1">
      <c r="A575" s="235" t="s">
        <v>2637</v>
      </c>
      <c r="B575" s="273">
        <v>291656</v>
      </c>
      <c r="C575" s="274" t="s">
        <v>1543</v>
      </c>
      <c r="D575" s="275">
        <v>23</v>
      </c>
      <c r="E575" s="236">
        <v>10</v>
      </c>
      <c r="F575" s="276">
        <f>IF(ISERR(SEARCH("FP",H575))=FALSE,PREÇOS!CX573,0)+IF(ISERR(SEARCH("CH",H575))=FALSE,PREÇOS!CY573,0)+IF(ISERR(SEARCH("FF",H575))=FALSE,(I575*PREÇOS!CZ573),0)+IF(ISERR(SEARCH("FC",H575))=FALSE,PREÇOS!DA573,0)</f>
        <v>5.17</v>
      </c>
      <c r="G575" s="237">
        <f t="shared" si="8"/>
        <v>51.7</v>
      </c>
      <c r="H575" s="273" t="s">
        <v>44</v>
      </c>
      <c r="I575" s="277">
        <v>1</v>
      </c>
      <c r="J575" s="203">
        <v>44789</v>
      </c>
      <c r="K575" s="204">
        <v>44795</v>
      </c>
      <c r="L575" s="204">
        <v>44796</v>
      </c>
      <c r="M575" s="238"/>
      <c r="N575" s="278" t="s">
        <v>78</v>
      </c>
    </row>
    <row r="576" spans="1:14" s="123" customFormat="1">
      <c r="A576" s="235" t="s">
        <v>2637</v>
      </c>
      <c r="B576" s="273">
        <v>291648</v>
      </c>
      <c r="C576" s="274" t="s">
        <v>367</v>
      </c>
      <c r="D576" s="275">
        <v>19</v>
      </c>
      <c r="E576" s="236">
        <v>10</v>
      </c>
      <c r="F576" s="276">
        <f>IF(ISERR(SEARCH("FP",H576))=FALSE,PREÇOS!CX574,0)+IF(ISERR(SEARCH("CH",H576))=FALSE,PREÇOS!CY574,0)+IF(ISERR(SEARCH("FF",H576))=FALSE,(I576*PREÇOS!CZ574),0)+IF(ISERR(SEARCH("FC",H576))=FALSE,PREÇOS!DA574,0)</f>
        <v>6.93</v>
      </c>
      <c r="G576" s="237">
        <f t="shared" si="8"/>
        <v>69.3</v>
      </c>
      <c r="H576" s="273" t="s">
        <v>45</v>
      </c>
      <c r="I576" s="277">
        <v>1</v>
      </c>
      <c r="J576" s="203">
        <v>44789</v>
      </c>
      <c r="K576" s="204">
        <v>44795</v>
      </c>
      <c r="L576" s="204">
        <v>44796</v>
      </c>
      <c r="M576" s="238"/>
      <c r="N576" s="278" t="s">
        <v>78</v>
      </c>
    </row>
    <row r="577" spans="1:14" s="123" customFormat="1">
      <c r="A577" s="235" t="s">
        <v>2637</v>
      </c>
      <c r="B577" s="273">
        <v>291979</v>
      </c>
      <c r="C577" s="274" t="s">
        <v>1818</v>
      </c>
      <c r="D577" s="275">
        <v>19.5</v>
      </c>
      <c r="E577" s="236">
        <v>21</v>
      </c>
      <c r="F577" s="276">
        <f>IF(ISERR(SEARCH("FP",H577))=FALSE,PREÇOS!CX575,0)+IF(ISERR(SEARCH("CH",H577))=FALSE,PREÇOS!CY575,0)+IF(ISERR(SEARCH("FF",H577))=FALSE,(I577*PREÇOS!CZ575),0)+IF(ISERR(SEARCH("FC",H577))=FALSE,PREÇOS!DA575,0)</f>
        <v>7.15</v>
      </c>
      <c r="G577" s="237">
        <f t="shared" si="8"/>
        <v>150.15</v>
      </c>
      <c r="H577" s="273" t="s">
        <v>45</v>
      </c>
      <c r="I577" s="277">
        <v>1</v>
      </c>
      <c r="J577" s="203">
        <v>44789</v>
      </c>
      <c r="K577" s="204">
        <v>44795</v>
      </c>
      <c r="L577" s="204">
        <v>44796</v>
      </c>
      <c r="M577" s="238"/>
      <c r="N577" s="278" t="s">
        <v>78</v>
      </c>
    </row>
    <row r="578" spans="1:14">
      <c r="A578" s="235" t="s">
        <v>2602</v>
      </c>
      <c r="B578" s="141">
        <v>290046</v>
      </c>
      <c r="C578" s="146" t="s">
        <v>1196</v>
      </c>
      <c r="D578" s="246" t="s">
        <v>43</v>
      </c>
      <c r="E578" s="128">
        <v>325</v>
      </c>
      <c r="F578" s="252">
        <v>10.46</v>
      </c>
      <c r="G578" s="118">
        <f t="shared" si="8"/>
        <v>3399.5000000000005</v>
      </c>
      <c r="H578" s="245" t="s">
        <v>2603</v>
      </c>
      <c r="I578" s="260">
        <v>0</v>
      </c>
      <c r="J578" s="203">
        <v>44789</v>
      </c>
      <c r="K578" s="204">
        <v>44799</v>
      </c>
      <c r="L578" s="211">
        <v>44799</v>
      </c>
      <c r="M578" s="137"/>
      <c r="N578" s="268" t="s">
        <v>78</v>
      </c>
    </row>
    <row r="579" spans="1:14">
      <c r="A579" s="235" t="s">
        <v>2602</v>
      </c>
      <c r="B579" s="141">
        <v>290018</v>
      </c>
      <c r="C579" s="146" t="s">
        <v>2099</v>
      </c>
      <c r="D579" s="246" t="s">
        <v>43</v>
      </c>
      <c r="E579" s="128">
        <v>75</v>
      </c>
      <c r="F579" s="252">
        <v>15.1</v>
      </c>
      <c r="G579" s="118">
        <f t="shared" ref="G579:G642" si="9">F579*E579</f>
        <v>1132.5</v>
      </c>
      <c r="H579" s="245" t="s">
        <v>2603</v>
      </c>
      <c r="I579" s="260">
        <v>0</v>
      </c>
      <c r="J579" s="203">
        <v>44789</v>
      </c>
      <c r="K579" s="204">
        <v>44799</v>
      </c>
      <c r="L579" s="211">
        <v>44799</v>
      </c>
      <c r="M579" s="137"/>
      <c r="N579" s="268" t="s">
        <v>78</v>
      </c>
    </row>
    <row r="580" spans="1:14">
      <c r="A580" s="235" t="s">
        <v>2602</v>
      </c>
      <c r="B580" s="141">
        <v>290038</v>
      </c>
      <c r="C580" s="146" t="s">
        <v>1199</v>
      </c>
      <c r="D580" s="246" t="s">
        <v>43</v>
      </c>
      <c r="E580" s="128">
        <v>220</v>
      </c>
      <c r="F580" s="252">
        <v>10.46</v>
      </c>
      <c r="G580" s="118">
        <f t="shared" si="9"/>
        <v>2301.2000000000003</v>
      </c>
      <c r="H580" s="245" t="s">
        <v>2603</v>
      </c>
      <c r="I580" s="260">
        <v>0</v>
      </c>
      <c r="J580" s="203">
        <v>44789</v>
      </c>
      <c r="K580" s="204">
        <v>44799</v>
      </c>
      <c r="L580" s="211">
        <v>44799</v>
      </c>
      <c r="M580" s="137"/>
      <c r="N580" s="268" t="s">
        <v>78</v>
      </c>
    </row>
    <row r="581" spans="1:14">
      <c r="A581" s="235" t="s">
        <v>2602</v>
      </c>
      <c r="B581" s="141">
        <v>290054</v>
      </c>
      <c r="C581" s="146" t="s">
        <v>1195</v>
      </c>
      <c r="D581" s="246" t="s">
        <v>43</v>
      </c>
      <c r="E581" s="128">
        <v>137</v>
      </c>
      <c r="F581" s="252">
        <v>10.46</v>
      </c>
      <c r="G581" s="118">
        <f t="shared" si="9"/>
        <v>1433.0200000000002</v>
      </c>
      <c r="H581" s="245" t="s">
        <v>2603</v>
      </c>
      <c r="I581" s="260">
        <v>0</v>
      </c>
      <c r="J581" s="203">
        <v>44789</v>
      </c>
      <c r="K581" s="204">
        <v>44799</v>
      </c>
      <c r="L581" s="211">
        <v>44799</v>
      </c>
      <c r="M581" s="137"/>
      <c r="N581" s="268" t="s">
        <v>78</v>
      </c>
    </row>
    <row r="582" spans="1:14">
      <c r="A582" s="119" t="s">
        <v>74</v>
      </c>
      <c r="B582" s="141">
        <v>287478</v>
      </c>
      <c r="C582" s="146" t="s">
        <v>581</v>
      </c>
      <c r="D582" s="246" t="s">
        <v>43</v>
      </c>
      <c r="E582" s="128">
        <v>1</v>
      </c>
      <c r="F582" s="252">
        <v>723.8</v>
      </c>
      <c r="G582" s="118">
        <f t="shared" si="9"/>
        <v>723.8</v>
      </c>
      <c r="H582" s="245" t="s">
        <v>47</v>
      </c>
      <c r="I582" s="260">
        <v>0</v>
      </c>
      <c r="J582" s="203">
        <v>44790</v>
      </c>
      <c r="K582" s="204">
        <v>44795</v>
      </c>
      <c r="L582" s="211">
        <v>44792</v>
      </c>
      <c r="M582" s="137"/>
      <c r="N582" s="268" t="s">
        <v>78</v>
      </c>
    </row>
    <row r="583" spans="1:14" s="123" customFormat="1">
      <c r="A583" s="235" t="s">
        <v>2637</v>
      </c>
      <c r="B583" s="279" t="s">
        <v>2744</v>
      </c>
      <c r="C583" s="279" t="s">
        <v>481</v>
      </c>
      <c r="D583" s="275">
        <v>24</v>
      </c>
      <c r="E583" s="236">
        <v>160</v>
      </c>
      <c r="F583" s="276">
        <f>IF(ISERR(SEARCH("FP",H583))=FALSE,PREÇOS!CX581,0)+IF(ISERR(SEARCH("CH",H583))=FALSE,PREÇOS!CY581,0)+IF(ISERR(SEARCH("FF",H583))=FALSE,(I583*PREÇOS!CZ581),0)+IF(ISERR(SEARCH("FC",H583))=FALSE,PREÇOS!DA581,0)</f>
        <v>6.93</v>
      </c>
      <c r="G583" s="237">
        <f t="shared" si="9"/>
        <v>1108.8</v>
      </c>
      <c r="H583" s="273" t="s">
        <v>45</v>
      </c>
      <c r="I583" s="277">
        <v>1</v>
      </c>
      <c r="J583" s="203">
        <v>44791</v>
      </c>
      <c r="K583" s="204">
        <v>44792</v>
      </c>
      <c r="L583" s="204">
        <v>44792</v>
      </c>
      <c r="M583" s="238"/>
      <c r="N583" s="278" t="s">
        <v>78</v>
      </c>
    </row>
    <row r="584" spans="1:14" s="123" customFormat="1">
      <c r="A584" s="235" t="s">
        <v>2637</v>
      </c>
      <c r="B584" s="273">
        <v>292159</v>
      </c>
      <c r="C584" s="274" t="s">
        <v>238</v>
      </c>
      <c r="D584" s="275">
        <v>19.5</v>
      </c>
      <c r="E584" s="236">
        <v>42</v>
      </c>
      <c r="F584" s="276">
        <f>IF(ISERR(SEARCH("FP",H584))=FALSE,PREÇOS!CX582,0)+IF(ISERR(SEARCH("CH",H584))=FALSE,PREÇOS!CY582,0)+IF(ISERR(SEARCH("FF",H584))=FALSE,(I584*PREÇOS!CZ582),0)+IF(ISERR(SEARCH("FC",H584))=FALSE,PREÇOS!DA582,0)</f>
        <v>6.93</v>
      </c>
      <c r="G584" s="237">
        <f t="shared" si="9"/>
        <v>291.06</v>
      </c>
      <c r="H584" s="273" t="s">
        <v>45</v>
      </c>
      <c r="I584" s="277">
        <v>1</v>
      </c>
      <c r="J584" s="203">
        <v>44792</v>
      </c>
      <c r="K584" s="204">
        <v>44799</v>
      </c>
      <c r="L584" s="204">
        <v>44799</v>
      </c>
      <c r="M584" s="238"/>
      <c r="N584" s="278" t="s">
        <v>78</v>
      </c>
    </row>
    <row r="585" spans="1:14" s="123" customFormat="1">
      <c r="A585" s="235" t="s">
        <v>2637</v>
      </c>
      <c r="B585" s="273">
        <v>292182</v>
      </c>
      <c r="C585" s="274" t="s">
        <v>228</v>
      </c>
      <c r="D585" s="275">
        <v>24</v>
      </c>
      <c r="E585" s="236">
        <v>32</v>
      </c>
      <c r="F585" s="276">
        <f>IF(ISERR(SEARCH("FP",H585))=FALSE,PREÇOS!CX583,0)+IF(ISERR(SEARCH("CH",H585))=FALSE,PREÇOS!CY583,0)+IF(ISERR(SEARCH("FF",H585))=FALSE,(I585*PREÇOS!CZ583),0)+IF(ISERR(SEARCH("FC",H585))=FALSE,PREÇOS!DA583,0)</f>
        <v>9.0200000000000014</v>
      </c>
      <c r="G585" s="237">
        <f t="shared" si="9"/>
        <v>288.64000000000004</v>
      </c>
      <c r="H585" s="273" t="s">
        <v>45</v>
      </c>
      <c r="I585" s="277">
        <v>1</v>
      </c>
      <c r="J585" s="203">
        <v>44792</v>
      </c>
      <c r="K585" s="204">
        <v>44799</v>
      </c>
      <c r="L585" s="204">
        <v>44799</v>
      </c>
      <c r="M585" s="238"/>
      <c r="N585" s="278" t="s">
        <v>78</v>
      </c>
    </row>
    <row r="586" spans="1:14" s="123" customFormat="1">
      <c r="A586" s="235" t="s">
        <v>2637</v>
      </c>
      <c r="B586" s="273">
        <v>292188</v>
      </c>
      <c r="C586" s="274" t="s">
        <v>80</v>
      </c>
      <c r="D586" s="275">
        <v>19</v>
      </c>
      <c r="E586" s="236">
        <v>104</v>
      </c>
      <c r="F586" s="276">
        <f>IF(ISERR(SEARCH("FP",H586))=FALSE,PREÇOS!CX584,0)+IF(ISERR(SEARCH("CH",H586))=FALSE,PREÇOS!CY584,0)+IF(ISERR(SEARCH("FF",H586))=FALSE,(I586*PREÇOS!CZ584),0)+IF(ISERR(SEARCH("FC",H586))=FALSE,PREÇOS!DA584,0)</f>
        <v>9.0200000000000014</v>
      </c>
      <c r="G586" s="237">
        <f t="shared" si="9"/>
        <v>938.08000000000015</v>
      </c>
      <c r="H586" s="273" t="s">
        <v>45</v>
      </c>
      <c r="I586" s="277">
        <v>1</v>
      </c>
      <c r="J586" s="203">
        <v>44792</v>
      </c>
      <c r="K586" s="204">
        <v>44799</v>
      </c>
      <c r="L586" s="204">
        <v>44799</v>
      </c>
      <c r="M586" s="238"/>
      <c r="N586" s="278" t="s">
        <v>78</v>
      </c>
    </row>
    <row r="587" spans="1:14" s="123" customFormat="1">
      <c r="A587" s="235" t="s">
        <v>2637</v>
      </c>
      <c r="B587" s="273">
        <v>292196</v>
      </c>
      <c r="C587" s="274" t="s">
        <v>285</v>
      </c>
      <c r="D587" s="275">
        <v>19</v>
      </c>
      <c r="E587" s="236">
        <v>42</v>
      </c>
      <c r="F587" s="276">
        <f>IF(ISERR(SEARCH("FP",H587))=FALSE,PREÇOS!CX585,0)+IF(ISERR(SEARCH("CH",H587))=FALSE,PREÇOS!CY585,0)+IF(ISERR(SEARCH("FF",H587))=FALSE,(I587*PREÇOS!CZ585),0)+IF(ISERR(SEARCH("FC",H587))=FALSE,PREÇOS!DA585,0)</f>
        <v>9.0200000000000014</v>
      </c>
      <c r="G587" s="237">
        <f t="shared" si="9"/>
        <v>378.84000000000003</v>
      </c>
      <c r="H587" s="273" t="s">
        <v>45</v>
      </c>
      <c r="I587" s="277">
        <v>1</v>
      </c>
      <c r="J587" s="203">
        <v>44792</v>
      </c>
      <c r="K587" s="204">
        <v>44799</v>
      </c>
      <c r="L587" s="204">
        <v>44799</v>
      </c>
      <c r="M587" s="238"/>
      <c r="N587" s="278" t="s">
        <v>78</v>
      </c>
    </row>
    <row r="588" spans="1:14">
      <c r="A588" s="119" t="s">
        <v>36</v>
      </c>
      <c r="B588" s="141">
        <v>292167</v>
      </c>
      <c r="C588" s="146" t="s">
        <v>531</v>
      </c>
      <c r="D588" s="246">
        <v>19.5</v>
      </c>
      <c r="E588" s="128">
        <v>28</v>
      </c>
      <c r="F588" s="252">
        <f>IF(ISERR(SEARCH("FP",H588))=FALSE,PREÇOS!CX586,0)+IF(ISERR(SEARCH("CH",H588))=FALSE,PREÇOS!CY586,0)+IF(ISERR(SEARCH("FF",H588))=FALSE,(I588*PREÇOS!CZ586),0)+IF(ISERR(SEARCH("FC",H588))=FALSE,PREÇOS!DA586,0)</f>
        <v>5.6349999999999998</v>
      </c>
      <c r="G588" s="118">
        <f t="shared" si="9"/>
        <v>157.78</v>
      </c>
      <c r="H588" s="245" t="s">
        <v>45</v>
      </c>
      <c r="I588" s="260">
        <v>1</v>
      </c>
      <c r="J588" s="203">
        <v>44795</v>
      </c>
      <c r="K588" s="204">
        <v>44799</v>
      </c>
      <c r="L588" s="211">
        <v>44802</v>
      </c>
      <c r="M588" s="137"/>
      <c r="N588" s="268" t="s">
        <v>78</v>
      </c>
    </row>
    <row r="589" spans="1:14">
      <c r="A589" s="119" t="s">
        <v>36</v>
      </c>
      <c r="B589" s="141">
        <v>292151</v>
      </c>
      <c r="C589" s="146" t="s">
        <v>71</v>
      </c>
      <c r="D589" s="246">
        <v>24</v>
      </c>
      <c r="E589" s="128">
        <v>20</v>
      </c>
      <c r="F589" s="252" t="e">
        <f>IF(ISERR(SEARCH("FP",H589))=FALSE,PREÇOS!CX587,0)+IF(ISERR(SEARCH("CH",H589))=FALSE,PREÇOS!CY587,0)+IF(ISERR(SEARCH("FF",H589))=FALSE,(I589*PREÇOS!CZ587),0)+IF(ISERR(SEARCH("FC",H589))=FALSE,PREÇOS!DA587,0)</f>
        <v>#REF!</v>
      </c>
      <c r="G589" s="118" t="e">
        <f t="shared" si="9"/>
        <v>#REF!</v>
      </c>
      <c r="H589" s="245" t="s">
        <v>45</v>
      </c>
      <c r="I589" s="260">
        <v>1</v>
      </c>
      <c r="J589" s="203">
        <v>44795</v>
      </c>
      <c r="K589" s="204">
        <v>44799</v>
      </c>
      <c r="L589" s="211">
        <v>44802</v>
      </c>
      <c r="M589" s="137"/>
      <c r="N589" s="268" t="s">
        <v>78</v>
      </c>
    </row>
    <row r="590" spans="1:14" s="123" customFormat="1">
      <c r="A590" s="235" t="s">
        <v>36</v>
      </c>
      <c r="B590" s="273">
        <v>292199</v>
      </c>
      <c r="C590" s="274" t="s">
        <v>241</v>
      </c>
      <c r="D590" s="275">
        <v>19</v>
      </c>
      <c r="E590" s="236">
        <v>24</v>
      </c>
      <c r="F590" s="276">
        <f>IF(ISERR(SEARCH("FP",H590))=FALSE,PREÇOS!CX588,0)+IF(ISERR(SEARCH("CH",H590))=FALSE,PREÇOS!CY588,0)+IF(ISERR(SEARCH("FF",H590))=FALSE,(I590*PREÇOS!CZ588),0)+IF(ISERR(SEARCH("FC",H590))=FALSE,PREÇOS!DA588,0)</f>
        <v>9.1300000000000008</v>
      </c>
      <c r="G590" s="237">
        <f t="shared" si="9"/>
        <v>219.12</v>
      </c>
      <c r="H590" s="273" t="s">
        <v>45</v>
      </c>
      <c r="I590" s="277">
        <v>1</v>
      </c>
      <c r="J590" s="203">
        <v>44795</v>
      </c>
      <c r="K590" s="204">
        <v>44799</v>
      </c>
      <c r="L590" s="204">
        <v>44802</v>
      </c>
      <c r="M590" s="238"/>
      <c r="N590" s="278" t="s">
        <v>78</v>
      </c>
    </row>
    <row r="591" spans="1:14" s="123" customFormat="1">
      <c r="A591" s="235" t="s">
        <v>2637</v>
      </c>
      <c r="B591" s="273">
        <v>292679</v>
      </c>
      <c r="C591" s="274" t="s">
        <v>2748</v>
      </c>
      <c r="D591" s="275">
        <v>19</v>
      </c>
      <c r="E591" s="236">
        <v>104</v>
      </c>
      <c r="F591" s="276">
        <v>7.7</v>
      </c>
      <c r="G591" s="237">
        <f t="shared" si="9"/>
        <v>800.80000000000007</v>
      </c>
      <c r="H591" s="273" t="s">
        <v>45</v>
      </c>
      <c r="I591" s="277">
        <v>1</v>
      </c>
      <c r="J591" s="203">
        <v>44796</v>
      </c>
      <c r="K591" s="204">
        <v>44802</v>
      </c>
      <c r="L591" s="204">
        <v>44802</v>
      </c>
      <c r="M591" s="238"/>
      <c r="N591" s="278" t="s">
        <v>78</v>
      </c>
    </row>
    <row r="592" spans="1:14" s="123" customFormat="1">
      <c r="A592" s="235" t="s">
        <v>2637</v>
      </c>
      <c r="B592" s="273">
        <v>292781</v>
      </c>
      <c r="C592" s="274" t="s">
        <v>178</v>
      </c>
      <c r="D592" s="275">
        <v>19.5</v>
      </c>
      <c r="E592" s="236">
        <v>60</v>
      </c>
      <c r="F592" s="276">
        <v>13.5</v>
      </c>
      <c r="G592" s="237">
        <f t="shared" si="9"/>
        <v>810</v>
      </c>
      <c r="H592" s="273" t="s">
        <v>45</v>
      </c>
      <c r="I592" s="277">
        <v>1</v>
      </c>
      <c r="J592" s="203">
        <v>44796</v>
      </c>
      <c r="K592" s="204">
        <v>44802</v>
      </c>
      <c r="L592" s="204">
        <v>44802</v>
      </c>
      <c r="M592" s="238"/>
      <c r="N592" s="278" t="s">
        <v>78</v>
      </c>
    </row>
    <row r="593" spans="1:14" s="123" customFormat="1">
      <c r="A593" s="235" t="s">
        <v>2637</v>
      </c>
      <c r="B593" s="273">
        <v>292748</v>
      </c>
      <c r="C593" s="274" t="s">
        <v>191</v>
      </c>
      <c r="D593" s="275">
        <v>6.35</v>
      </c>
      <c r="E593" s="236">
        <v>40</v>
      </c>
      <c r="F593" s="276">
        <v>11</v>
      </c>
      <c r="G593" s="237">
        <f t="shared" si="9"/>
        <v>440</v>
      </c>
      <c r="H593" s="273" t="s">
        <v>45</v>
      </c>
      <c r="I593" s="277">
        <v>1</v>
      </c>
      <c r="J593" s="203">
        <v>44796</v>
      </c>
      <c r="K593" s="204">
        <v>44802</v>
      </c>
      <c r="L593" s="204">
        <v>44802</v>
      </c>
      <c r="M593" s="238"/>
      <c r="N593" s="278" t="s">
        <v>78</v>
      </c>
    </row>
    <row r="594" spans="1:14" s="123" customFormat="1">
      <c r="A594" s="235" t="s">
        <v>2637</v>
      </c>
      <c r="B594" s="273">
        <v>291181</v>
      </c>
      <c r="C594" s="274" t="s">
        <v>2641</v>
      </c>
      <c r="D594" s="275">
        <v>19</v>
      </c>
      <c r="E594" s="236">
        <v>108</v>
      </c>
      <c r="F594" s="276">
        <v>8.4</v>
      </c>
      <c r="G594" s="237">
        <f t="shared" si="9"/>
        <v>907.2</v>
      </c>
      <c r="H594" s="273" t="s">
        <v>45</v>
      </c>
      <c r="I594" s="277">
        <v>1</v>
      </c>
      <c r="J594" s="203">
        <v>44796</v>
      </c>
      <c r="K594" s="204">
        <v>44802</v>
      </c>
      <c r="L594" s="204">
        <v>44802</v>
      </c>
      <c r="M594" s="238"/>
      <c r="N594" s="278" t="s">
        <v>78</v>
      </c>
    </row>
    <row r="595" spans="1:14" s="123" customFormat="1">
      <c r="A595" s="235" t="s">
        <v>2637</v>
      </c>
      <c r="B595" s="273">
        <v>292719</v>
      </c>
      <c r="C595" s="274" t="s">
        <v>2621</v>
      </c>
      <c r="D595" s="275">
        <v>24</v>
      </c>
      <c r="E595" s="236">
        <v>42</v>
      </c>
      <c r="F595" s="276">
        <v>9.5</v>
      </c>
      <c r="G595" s="237">
        <f t="shared" si="9"/>
        <v>399</v>
      </c>
      <c r="H595" s="273" t="s">
        <v>44</v>
      </c>
      <c r="I595" s="277">
        <v>1</v>
      </c>
      <c r="J595" s="203">
        <v>44796</v>
      </c>
      <c r="K595" s="204">
        <v>44802</v>
      </c>
      <c r="L595" s="204">
        <v>44802</v>
      </c>
      <c r="M595" s="238"/>
      <c r="N595" s="278" t="s">
        <v>78</v>
      </c>
    </row>
    <row r="596" spans="1:14" s="123" customFormat="1">
      <c r="A596" s="235" t="s">
        <v>2637</v>
      </c>
      <c r="B596" s="273">
        <v>292704</v>
      </c>
      <c r="C596" s="274" t="s">
        <v>352</v>
      </c>
      <c r="D596" s="275">
        <v>14</v>
      </c>
      <c r="E596" s="236">
        <v>60</v>
      </c>
      <c r="F596" s="276">
        <v>8.1999999999999993</v>
      </c>
      <c r="G596" s="237">
        <f t="shared" si="9"/>
        <v>491.99999999999994</v>
      </c>
      <c r="H596" s="273" t="s">
        <v>44</v>
      </c>
      <c r="I596" s="277">
        <v>1</v>
      </c>
      <c r="J596" s="203">
        <v>44796</v>
      </c>
      <c r="K596" s="204">
        <v>44802</v>
      </c>
      <c r="L596" s="204">
        <v>44802</v>
      </c>
      <c r="M596" s="238"/>
      <c r="N596" s="278" t="s">
        <v>78</v>
      </c>
    </row>
    <row r="597" spans="1:14" s="123" customFormat="1">
      <c r="A597" s="235" t="s">
        <v>2637</v>
      </c>
      <c r="B597" s="273">
        <v>292740</v>
      </c>
      <c r="C597" s="274" t="s">
        <v>98</v>
      </c>
      <c r="D597" s="275">
        <v>19.5</v>
      </c>
      <c r="E597" s="236">
        <v>51</v>
      </c>
      <c r="F597" s="276">
        <v>10.5</v>
      </c>
      <c r="G597" s="237">
        <f t="shared" si="9"/>
        <v>535.5</v>
      </c>
      <c r="H597" s="273" t="s">
        <v>45</v>
      </c>
      <c r="I597" s="277">
        <v>2</v>
      </c>
      <c r="J597" s="203">
        <v>44796</v>
      </c>
      <c r="K597" s="204">
        <v>44802</v>
      </c>
      <c r="L597" s="204">
        <v>44802</v>
      </c>
      <c r="M597" s="238"/>
      <c r="N597" s="278" t="s">
        <v>78</v>
      </c>
    </row>
    <row r="598" spans="1:14" s="123" customFormat="1">
      <c r="A598" s="235" t="s">
        <v>2637</v>
      </c>
      <c r="B598" s="273">
        <v>292910</v>
      </c>
      <c r="C598" s="274" t="s">
        <v>2749</v>
      </c>
      <c r="D598" s="275">
        <v>14</v>
      </c>
      <c r="E598" s="236">
        <v>54</v>
      </c>
      <c r="F598" s="276">
        <v>8.1999999999999993</v>
      </c>
      <c r="G598" s="237">
        <f t="shared" si="9"/>
        <v>442.79999999999995</v>
      </c>
      <c r="H598" s="273" t="s">
        <v>44</v>
      </c>
      <c r="I598" s="277">
        <v>1</v>
      </c>
      <c r="J598" s="203">
        <v>44796</v>
      </c>
      <c r="K598" s="204">
        <v>44804</v>
      </c>
      <c r="L598" s="204">
        <v>44802</v>
      </c>
      <c r="M598" s="238"/>
      <c r="N598" s="278" t="s">
        <v>78</v>
      </c>
    </row>
    <row r="599" spans="1:14" s="123" customFormat="1">
      <c r="A599" s="235" t="s">
        <v>2637</v>
      </c>
      <c r="B599" s="273">
        <v>292973</v>
      </c>
      <c r="C599" s="274" t="s">
        <v>628</v>
      </c>
      <c r="D599" s="275">
        <v>38</v>
      </c>
      <c r="E599" s="236">
        <v>20</v>
      </c>
      <c r="F599" s="276">
        <v>23.5</v>
      </c>
      <c r="G599" s="237">
        <f t="shared" si="9"/>
        <v>470</v>
      </c>
      <c r="H599" s="273" t="s">
        <v>55</v>
      </c>
      <c r="I599" s="277">
        <v>2</v>
      </c>
      <c r="J599" s="203">
        <v>44796</v>
      </c>
      <c r="K599" s="204">
        <v>44804</v>
      </c>
      <c r="L599" s="204">
        <v>44802</v>
      </c>
      <c r="M599" s="238"/>
      <c r="N599" s="278" t="s">
        <v>78</v>
      </c>
    </row>
    <row r="600" spans="1:14" s="123" customFormat="1">
      <c r="A600" s="235" t="s">
        <v>2637</v>
      </c>
      <c r="B600" s="273">
        <v>292689</v>
      </c>
      <c r="C600" s="274" t="s">
        <v>190</v>
      </c>
      <c r="D600" s="275">
        <v>28</v>
      </c>
      <c r="E600" s="236">
        <v>30</v>
      </c>
      <c r="F600" s="276">
        <v>11.5</v>
      </c>
      <c r="G600" s="237">
        <f t="shared" si="9"/>
        <v>345</v>
      </c>
      <c r="H600" s="273" t="s">
        <v>45</v>
      </c>
      <c r="I600" s="277">
        <v>1</v>
      </c>
      <c r="J600" s="203">
        <v>44796</v>
      </c>
      <c r="K600" s="204">
        <v>44802</v>
      </c>
      <c r="L600" s="204">
        <v>44802</v>
      </c>
      <c r="M600" s="238"/>
      <c r="N600" s="278" t="s">
        <v>78</v>
      </c>
    </row>
    <row r="601" spans="1:14" s="123" customFormat="1">
      <c r="A601" s="235" t="s">
        <v>2637</v>
      </c>
      <c r="B601" s="273">
        <v>292965</v>
      </c>
      <c r="C601" s="274" t="s">
        <v>653</v>
      </c>
      <c r="D601" s="275">
        <v>28</v>
      </c>
      <c r="E601" s="236">
        <v>21</v>
      </c>
      <c r="F601" s="276">
        <v>23</v>
      </c>
      <c r="G601" s="237">
        <f t="shared" si="9"/>
        <v>483</v>
      </c>
      <c r="H601" s="273" t="s">
        <v>55</v>
      </c>
      <c r="I601" s="277">
        <v>1</v>
      </c>
      <c r="J601" s="203">
        <v>44796</v>
      </c>
      <c r="K601" s="204">
        <v>44804</v>
      </c>
      <c r="L601" s="204">
        <v>44802</v>
      </c>
      <c r="M601" s="238"/>
      <c r="N601" s="278" t="s">
        <v>78</v>
      </c>
    </row>
    <row r="602" spans="1:14" s="123" customFormat="1">
      <c r="A602" s="235" t="s">
        <v>2637</v>
      </c>
      <c r="B602" s="273">
        <v>292996</v>
      </c>
      <c r="C602" s="274" t="s">
        <v>651</v>
      </c>
      <c r="D602" s="275">
        <v>38</v>
      </c>
      <c r="E602" s="236">
        <v>16</v>
      </c>
      <c r="F602" s="276">
        <v>23.5</v>
      </c>
      <c r="G602" s="237">
        <f t="shared" si="9"/>
        <v>376</v>
      </c>
      <c r="H602" s="273" t="s">
        <v>55</v>
      </c>
      <c r="I602" s="277">
        <v>2</v>
      </c>
      <c r="J602" s="203">
        <v>44796</v>
      </c>
      <c r="K602" s="204">
        <v>44804</v>
      </c>
      <c r="L602" s="204">
        <v>44802</v>
      </c>
      <c r="M602" s="238"/>
      <c r="N602" s="278" t="s">
        <v>78</v>
      </c>
    </row>
    <row r="603" spans="1:14" s="123" customFormat="1">
      <c r="A603" s="235" t="s">
        <v>2637</v>
      </c>
      <c r="B603" s="273">
        <v>293023</v>
      </c>
      <c r="C603" s="274" t="s">
        <v>648</v>
      </c>
      <c r="D603" s="275">
        <v>42</v>
      </c>
      <c r="E603" s="236">
        <v>16</v>
      </c>
      <c r="F603" s="276">
        <v>26.5</v>
      </c>
      <c r="G603" s="237">
        <f t="shared" si="9"/>
        <v>424</v>
      </c>
      <c r="H603" s="273" t="s">
        <v>55</v>
      </c>
      <c r="I603" s="277">
        <v>2</v>
      </c>
      <c r="J603" s="203">
        <v>44796</v>
      </c>
      <c r="K603" s="204">
        <v>44804</v>
      </c>
      <c r="L603" s="204">
        <v>44802</v>
      </c>
      <c r="M603" s="238"/>
      <c r="N603" s="278" t="s">
        <v>78</v>
      </c>
    </row>
    <row r="604" spans="1:14">
      <c r="A604" s="119" t="s">
        <v>74</v>
      </c>
      <c r="B604" s="280">
        <v>289896</v>
      </c>
      <c r="C604" s="281" t="s">
        <v>2750</v>
      </c>
      <c r="D604" s="246" t="s">
        <v>43</v>
      </c>
      <c r="E604" s="128">
        <v>1</v>
      </c>
      <c r="F604" s="252">
        <v>560</v>
      </c>
      <c r="G604" s="118">
        <f t="shared" si="9"/>
        <v>560</v>
      </c>
      <c r="H604" s="245" t="s">
        <v>47</v>
      </c>
      <c r="I604" s="260">
        <v>0</v>
      </c>
      <c r="J604" s="203">
        <v>44796</v>
      </c>
      <c r="K604" s="204">
        <v>44804</v>
      </c>
      <c r="L604" s="211">
        <v>44802</v>
      </c>
      <c r="M604" s="137"/>
      <c r="N604" s="268" t="s">
        <v>78</v>
      </c>
    </row>
    <row r="605" spans="1:14">
      <c r="A605" s="119" t="s">
        <v>74</v>
      </c>
      <c r="B605" s="141">
        <v>289886</v>
      </c>
      <c r="C605" s="146" t="s">
        <v>2751</v>
      </c>
      <c r="D605" s="246" t="s">
        <v>43</v>
      </c>
      <c r="E605" s="128">
        <v>4</v>
      </c>
      <c r="F605" s="252">
        <v>480</v>
      </c>
      <c r="G605" s="118">
        <f t="shared" si="9"/>
        <v>1920</v>
      </c>
      <c r="H605" s="245" t="s">
        <v>47</v>
      </c>
      <c r="I605" s="260">
        <v>0</v>
      </c>
      <c r="J605" s="203">
        <v>44796</v>
      </c>
      <c r="K605" s="204">
        <v>44804</v>
      </c>
      <c r="L605" s="211">
        <v>44802</v>
      </c>
      <c r="M605" s="137"/>
      <c r="N605" s="268" t="s">
        <v>78</v>
      </c>
    </row>
    <row r="606" spans="1:14">
      <c r="A606" s="119" t="s">
        <v>74</v>
      </c>
      <c r="B606" s="141">
        <v>287141</v>
      </c>
      <c r="C606" s="146" t="s">
        <v>517</v>
      </c>
      <c r="D606" s="246" t="s">
        <v>43</v>
      </c>
      <c r="E606" s="128">
        <v>3</v>
      </c>
      <c r="F606" s="252">
        <v>224.4</v>
      </c>
      <c r="G606" s="118">
        <f t="shared" si="9"/>
        <v>673.2</v>
      </c>
      <c r="H606" s="245" t="s">
        <v>17</v>
      </c>
      <c r="I606" s="260">
        <v>0</v>
      </c>
      <c r="J606" s="203">
        <v>44796</v>
      </c>
      <c r="K606" s="204">
        <v>44799</v>
      </c>
      <c r="L606" s="211">
        <v>44799</v>
      </c>
      <c r="M606" s="137"/>
      <c r="N606" s="268" t="s">
        <v>78</v>
      </c>
    </row>
    <row r="607" spans="1:14" s="123" customFormat="1">
      <c r="A607" s="235" t="s">
        <v>36</v>
      </c>
      <c r="B607" s="273">
        <v>293154</v>
      </c>
      <c r="C607" s="274" t="s">
        <v>622</v>
      </c>
      <c r="D607" s="275">
        <v>55</v>
      </c>
      <c r="E607" s="236">
        <v>15</v>
      </c>
      <c r="F607" s="276">
        <f>IF(ISERR(SEARCH("FP",H607))=FALSE,PREÇOS!CX605,0)+IF(ISERR(SEARCH("CH",H607))=FALSE,PREÇOS!CY605,0)+IF(ISERR(SEARCH("FF",H607))=FALSE,(I607*PREÇOS!CZ605),0)+IF(ISERR(SEARCH("FC",H607))=FALSE,PREÇOS!DA605,0)</f>
        <v>13.695000000000002</v>
      </c>
      <c r="G607" s="237">
        <f t="shared" si="9"/>
        <v>205.42500000000004</v>
      </c>
      <c r="H607" s="273" t="s">
        <v>55</v>
      </c>
      <c r="I607" s="277">
        <v>2</v>
      </c>
      <c r="J607" s="203">
        <v>44797</v>
      </c>
      <c r="K607" s="204">
        <v>44803</v>
      </c>
      <c r="L607" s="204">
        <v>44816</v>
      </c>
      <c r="M607" s="238" t="s">
        <v>2760</v>
      </c>
      <c r="N607" s="278" t="s">
        <v>78</v>
      </c>
    </row>
    <row r="608" spans="1:14" s="123" customFormat="1">
      <c r="A608" s="235" t="s">
        <v>36</v>
      </c>
      <c r="B608" s="273">
        <v>293116</v>
      </c>
      <c r="C608" s="274" t="s">
        <v>638</v>
      </c>
      <c r="D608" s="275">
        <v>28</v>
      </c>
      <c r="E608" s="236">
        <v>15</v>
      </c>
      <c r="F608" s="276">
        <f>IF(ISERR(SEARCH("FP",H608))=FALSE,PREÇOS!CX606,0)+IF(ISERR(SEARCH("CH",H608))=FALSE,PREÇOS!CY606,0)+IF(ISERR(SEARCH("FF",H608))=FALSE,(I608*PREÇOS!CZ606),0)+IF(ISERR(SEARCH("FC",H608))=FALSE,PREÇOS!DA606,0)</f>
        <v>13.695000000000002</v>
      </c>
      <c r="G608" s="237">
        <f t="shared" si="9"/>
        <v>205.42500000000004</v>
      </c>
      <c r="H608" s="273" t="s">
        <v>55</v>
      </c>
      <c r="I608" s="277">
        <v>2</v>
      </c>
      <c r="J608" s="203">
        <v>44797</v>
      </c>
      <c r="K608" s="204">
        <v>44803</v>
      </c>
      <c r="L608" s="204">
        <v>44817</v>
      </c>
      <c r="M608" s="238" t="s">
        <v>2760</v>
      </c>
      <c r="N608" s="278" t="s">
        <v>78</v>
      </c>
    </row>
    <row r="609" spans="1:14" s="123" customFormat="1">
      <c r="A609" s="235" t="s">
        <v>36</v>
      </c>
      <c r="B609" s="273">
        <v>293128</v>
      </c>
      <c r="C609" s="274" t="s">
        <v>630</v>
      </c>
      <c r="D609" s="275">
        <v>42</v>
      </c>
      <c r="E609" s="236">
        <v>16</v>
      </c>
      <c r="F609" s="276">
        <f>IF(ISERR(SEARCH("FP",H609))=FALSE,PREÇOS!CX607,0)+IF(ISERR(SEARCH("CH",H609))=FALSE,PREÇOS!CY607,0)+IF(ISERR(SEARCH("FF",H609))=FALSE,(I609*PREÇOS!CZ607),0)+IF(ISERR(SEARCH("FC",H609))=FALSE,PREÇOS!DA607,0)</f>
        <v>13.695000000000002</v>
      </c>
      <c r="G609" s="237">
        <f>F609*E609</f>
        <v>219.12000000000003</v>
      </c>
      <c r="H609" s="273" t="s">
        <v>55</v>
      </c>
      <c r="I609" s="277">
        <v>2</v>
      </c>
      <c r="J609" s="203">
        <v>44797</v>
      </c>
      <c r="K609" s="204">
        <v>44803</v>
      </c>
      <c r="L609" s="204">
        <v>44806</v>
      </c>
      <c r="M609" s="238" t="s">
        <v>2760</v>
      </c>
      <c r="N609" s="278" t="s">
        <v>78</v>
      </c>
    </row>
    <row r="610" spans="1:14" s="123" customFormat="1">
      <c r="A610" s="235" t="s">
        <v>36</v>
      </c>
      <c r="B610" s="273">
        <v>293007</v>
      </c>
      <c r="C610" s="274" t="s">
        <v>647</v>
      </c>
      <c r="D610" s="275">
        <v>38</v>
      </c>
      <c r="E610" s="236">
        <v>15</v>
      </c>
      <c r="F610" s="276">
        <f>IF(ISERR(SEARCH("FP",H610))=FALSE,PREÇOS!CX608,0)+IF(ISERR(SEARCH("CH",H610))=FALSE,PREÇOS!CY608,0)+IF(ISERR(SEARCH("FF",H610))=FALSE,(I610*PREÇOS!CZ608),0)+IF(ISERR(SEARCH("FC",H610))=FALSE,PREÇOS!DA608,0)</f>
        <v>13.695000000000002</v>
      </c>
      <c r="G610" s="237">
        <f t="shared" si="9"/>
        <v>205.42500000000004</v>
      </c>
      <c r="H610" s="273" t="s">
        <v>55</v>
      </c>
      <c r="I610" s="277">
        <v>2</v>
      </c>
      <c r="J610" s="203">
        <v>44797</v>
      </c>
      <c r="K610" s="204">
        <v>44803</v>
      </c>
      <c r="L610" s="204">
        <v>44806</v>
      </c>
      <c r="M610" s="238" t="s">
        <v>2760</v>
      </c>
      <c r="N610" s="278" t="s">
        <v>78</v>
      </c>
    </row>
    <row r="611" spans="1:14" s="123" customFormat="1">
      <c r="A611" s="235" t="s">
        <v>36</v>
      </c>
      <c r="B611" s="273">
        <v>293092</v>
      </c>
      <c r="C611" s="274" t="s">
        <v>637</v>
      </c>
      <c r="D611" s="275">
        <v>40</v>
      </c>
      <c r="E611" s="236">
        <v>15</v>
      </c>
      <c r="F611" s="276">
        <f>IF(ISERR(SEARCH("FP",H611))=FALSE,PREÇOS!CX609,0)+IF(ISERR(SEARCH("CH",H611))=FALSE,PREÇOS!CY609,0)+IF(ISERR(SEARCH("FF",H611))=FALSE,(I611*PREÇOS!CZ609),0)+IF(ISERR(SEARCH("FC",H611))=FALSE,PREÇOS!DA609,0)</f>
        <v>8.51</v>
      </c>
      <c r="G611" s="237">
        <f t="shared" si="9"/>
        <v>127.64999999999999</v>
      </c>
      <c r="H611" s="273" t="s">
        <v>55</v>
      </c>
      <c r="I611" s="277">
        <v>2</v>
      </c>
      <c r="J611" s="203">
        <v>44797</v>
      </c>
      <c r="K611" s="204">
        <v>44803</v>
      </c>
      <c r="L611" s="204">
        <v>44806</v>
      </c>
      <c r="M611" s="238" t="s">
        <v>2760</v>
      </c>
      <c r="N611" s="278" t="s">
        <v>78</v>
      </c>
    </row>
    <row r="612" spans="1:14" s="123" customFormat="1">
      <c r="A612" s="235" t="s">
        <v>36</v>
      </c>
      <c r="B612" s="273">
        <v>293031</v>
      </c>
      <c r="C612" s="274" t="s">
        <v>644</v>
      </c>
      <c r="D612" s="275">
        <v>48</v>
      </c>
      <c r="E612" s="236">
        <v>16</v>
      </c>
      <c r="F612" s="276">
        <f>IF(ISERR(SEARCH("FP",H612))=FALSE,PREÇOS!CX610,0)+IF(ISERR(SEARCH("CH",H612))=FALSE,PREÇOS!CY610,0)+IF(ISERR(SEARCH("FF",H612))=FALSE,(I612*PREÇOS!CZ610),0)+IF(ISERR(SEARCH("FC",H612))=FALSE,PREÇOS!DA610,0)</f>
        <v>13.695000000000002</v>
      </c>
      <c r="G612" s="237">
        <f t="shared" si="9"/>
        <v>219.12000000000003</v>
      </c>
      <c r="H612" s="273" t="s">
        <v>55</v>
      </c>
      <c r="I612" s="277">
        <v>2</v>
      </c>
      <c r="J612" s="203">
        <v>44797</v>
      </c>
      <c r="K612" s="204">
        <v>44803</v>
      </c>
      <c r="L612" s="204">
        <v>44806</v>
      </c>
      <c r="M612" s="238" t="s">
        <v>2760</v>
      </c>
      <c r="N612" s="278" t="s">
        <v>78</v>
      </c>
    </row>
    <row r="613" spans="1:14" s="123" customFormat="1">
      <c r="A613" s="235" t="s">
        <v>36</v>
      </c>
      <c r="B613" s="273">
        <v>293069</v>
      </c>
      <c r="C613" s="274" t="s">
        <v>643</v>
      </c>
      <c r="D613" s="275">
        <v>42</v>
      </c>
      <c r="E613" s="236">
        <v>15</v>
      </c>
      <c r="F613" s="276">
        <f>IF(ISERR(SEARCH("FP",H613))=FALSE,PREÇOS!CX611,0)+IF(ISERR(SEARCH("CH",H613))=FALSE,PREÇOS!CY611,0)+IF(ISERR(SEARCH("FF",H613))=FALSE,(I613*PREÇOS!CZ611),0)+IF(ISERR(SEARCH("FC",H613))=FALSE,PREÇOS!DA611,0)</f>
        <v>10.670000000000002</v>
      </c>
      <c r="G613" s="237">
        <f t="shared" si="9"/>
        <v>160.05000000000001</v>
      </c>
      <c r="H613" s="273" t="s">
        <v>55</v>
      </c>
      <c r="I613" s="277">
        <v>2</v>
      </c>
      <c r="J613" s="203">
        <v>44797</v>
      </c>
      <c r="K613" s="204">
        <v>44803</v>
      </c>
      <c r="L613" s="204">
        <v>44806</v>
      </c>
      <c r="M613" s="238" t="s">
        <v>2760</v>
      </c>
      <c r="N613" s="278" t="s">
        <v>78</v>
      </c>
    </row>
    <row r="614" spans="1:14" s="123" customFormat="1">
      <c r="A614" s="235" t="s">
        <v>36</v>
      </c>
      <c r="B614" s="273">
        <v>293131</v>
      </c>
      <c r="C614" s="274" t="s">
        <v>621</v>
      </c>
      <c r="D614" s="275">
        <v>55</v>
      </c>
      <c r="E614" s="236">
        <v>16</v>
      </c>
      <c r="F614" s="276">
        <f>IF(ISERR(SEARCH("FP",H614))=FALSE,PREÇOS!CX612,0)+IF(ISERR(SEARCH("CH",H614))=FALSE,PREÇOS!CY612,0)+IF(ISERR(SEARCH("FF",H614))=FALSE,(I614*PREÇOS!CZ612),0)+IF(ISERR(SEARCH("FC",H614))=FALSE,PREÇOS!DA612,0)</f>
        <v>13.695000000000002</v>
      </c>
      <c r="G614" s="237">
        <f t="shared" si="9"/>
        <v>219.12000000000003</v>
      </c>
      <c r="H614" s="273" t="s">
        <v>55</v>
      </c>
      <c r="I614" s="277">
        <v>2</v>
      </c>
      <c r="J614" s="203">
        <v>44797</v>
      </c>
      <c r="K614" s="204">
        <v>44803</v>
      </c>
      <c r="L614" s="204">
        <v>44813</v>
      </c>
      <c r="M614" s="238" t="s">
        <v>2760</v>
      </c>
      <c r="N614" s="278" t="s">
        <v>78</v>
      </c>
    </row>
    <row r="615" spans="1:14" s="123" customFormat="1">
      <c r="A615" s="235" t="s">
        <v>36</v>
      </c>
      <c r="B615" s="273">
        <v>293104</v>
      </c>
      <c r="C615" s="274" t="s">
        <v>649</v>
      </c>
      <c r="D615" s="275">
        <v>48</v>
      </c>
      <c r="E615" s="236">
        <v>15</v>
      </c>
      <c r="F615" s="276">
        <f>IF(ISERR(SEARCH("FP",H615))=FALSE,PREÇOS!CX613,0)+IF(ISERR(SEARCH("CH",H615))=FALSE,PREÇOS!CY613,0)+IF(ISERR(SEARCH("FF",H615))=FALSE,(I615*PREÇOS!CZ613),0)+IF(ISERR(SEARCH("FC",H615))=FALSE,PREÇOS!DA613,0)</f>
        <v>13.695000000000002</v>
      </c>
      <c r="G615" s="237">
        <f t="shared" si="9"/>
        <v>205.42500000000004</v>
      </c>
      <c r="H615" s="273" t="s">
        <v>55</v>
      </c>
      <c r="I615" s="277">
        <v>2</v>
      </c>
      <c r="J615" s="203">
        <v>44797</v>
      </c>
      <c r="K615" s="204">
        <v>44803</v>
      </c>
      <c r="L615" s="204">
        <v>44806</v>
      </c>
      <c r="M615" s="238" t="s">
        <v>2760</v>
      </c>
      <c r="N615" s="278" t="s">
        <v>78</v>
      </c>
    </row>
    <row r="616" spans="1:14" s="123" customFormat="1">
      <c r="A616" s="235" t="s">
        <v>445</v>
      </c>
      <c r="B616" s="273">
        <v>288864</v>
      </c>
      <c r="C616" s="274" t="s">
        <v>446</v>
      </c>
      <c r="D616" s="275" t="s">
        <v>43</v>
      </c>
      <c r="E616" s="236">
        <v>14</v>
      </c>
      <c r="F616" s="276">
        <v>120</v>
      </c>
      <c r="G616" s="237">
        <v>1400</v>
      </c>
      <c r="H616" s="273" t="s">
        <v>448</v>
      </c>
      <c r="I616" s="277">
        <v>0</v>
      </c>
      <c r="J616" s="203">
        <v>44798</v>
      </c>
      <c r="K616" s="204">
        <v>44802</v>
      </c>
      <c r="L616" s="204">
        <v>44802</v>
      </c>
      <c r="M616" s="238"/>
      <c r="N616" s="278" t="s">
        <v>78</v>
      </c>
    </row>
    <row r="617" spans="1:14" s="123" customFormat="1">
      <c r="A617" s="235" t="s">
        <v>36</v>
      </c>
      <c r="B617" s="273">
        <v>290615</v>
      </c>
      <c r="C617" s="274" t="s">
        <v>1819</v>
      </c>
      <c r="D617" s="275">
        <v>28</v>
      </c>
      <c r="E617" s="236">
        <v>102</v>
      </c>
      <c r="F617" s="276">
        <v>5.6349999999999998</v>
      </c>
      <c r="G617" s="237">
        <v>574.77</v>
      </c>
      <c r="H617" s="273" t="s">
        <v>45</v>
      </c>
      <c r="I617" s="277">
        <v>1</v>
      </c>
      <c r="J617" s="203">
        <v>44798</v>
      </c>
      <c r="K617" s="204">
        <v>44804</v>
      </c>
      <c r="L617" s="204">
        <v>44813</v>
      </c>
      <c r="M617" s="238"/>
      <c r="N617" s="278" t="s">
        <v>78</v>
      </c>
    </row>
    <row r="618" spans="1:14" s="123" customFormat="1">
      <c r="A618" s="235" t="s">
        <v>36</v>
      </c>
      <c r="B618" s="273">
        <v>292981</v>
      </c>
      <c r="C618" s="274" t="s">
        <v>625</v>
      </c>
      <c r="D618" s="275">
        <v>38</v>
      </c>
      <c r="E618" s="236">
        <v>15</v>
      </c>
      <c r="F618" s="276">
        <v>11.110000000000001</v>
      </c>
      <c r="G618" s="237">
        <v>166.65</v>
      </c>
      <c r="H618" s="273" t="s">
        <v>55</v>
      </c>
      <c r="I618" s="277">
        <v>1</v>
      </c>
      <c r="J618" s="203">
        <v>44798</v>
      </c>
      <c r="K618" s="204">
        <v>44804</v>
      </c>
      <c r="L618" s="204">
        <v>44810</v>
      </c>
      <c r="M618" s="238"/>
      <c r="N618" s="278" t="s">
        <v>78</v>
      </c>
    </row>
    <row r="619" spans="1:14" s="123" customFormat="1">
      <c r="A619" s="235" t="s">
        <v>445</v>
      </c>
      <c r="B619" s="273">
        <v>288864</v>
      </c>
      <c r="C619" s="274" t="s">
        <v>446</v>
      </c>
      <c r="D619" s="275" t="s">
        <v>43</v>
      </c>
      <c r="E619" s="236">
        <v>21</v>
      </c>
      <c r="F619" s="276">
        <v>120</v>
      </c>
      <c r="G619" s="237">
        <f t="shared" si="9"/>
        <v>2520</v>
      </c>
      <c r="H619" s="273" t="s">
        <v>448</v>
      </c>
      <c r="I619" s="277">
        <v>0</v>
      </c>
      <c r="J619" s="203">
        <v>44799</v>
      </c>
      <c r="K619" s="204">
        <v>44805</v>
      </c>
      <c r="L619" s="204">
        <v>44805</v>
      </c>
      <c r="M619" s="238"/>
      <c r="N619" s="278" t="s">
        <v>78</v>
      </c>
    </row>
    <row r="620" spans="1:14">
      <c r="A620" s="119" t="s">
        <v>74</v>
      </c>
      <c r="B620" s="141">
        <v>294004</v>
      </c>
      <c r="C620" s="146" t="s">
        <v>312</v>
      </c>
      <c r="D620" s="246" t="s">
        <v>43</v>
      </c>
      <c r="E620" s="128">
        <v>1</v>
      </c>
      <c r="F620" s="252">
        <v>238.04</v>
      </c>
      <c r="G620" s="118">
        <f t="shared" si="9"/>
        <v>238.04</v>
      </c>
      <c r="H620" s="245" t="s">
        <v>402</v>
      </c>
      <c r="I620" s="260">
        <v>0</v>
      </c>
      <c r="J620" s="203">
        <v>44802</v>
      </c>
      <c r="K620" s="204">
        <v>44804</v>
      </c>
      <c r="L620" s="211">
        <v>44804</v>
      </c>
      <c r="M620" s="137"/>
      <c r="N620" s="268" t="s">
        <v>78</v>
      </c>
    </row>
    <row r="621" spans="1:14">
      <c r="A621" s="235" t="s">
        <v>46</v>
      </c>
      <c r="B621" s="273">
        <v>293961</v>
      </c>
      <c r="C621" s="274" t="s">
        <v>556</v>
      </c>
      <c r="D621" s="246" t="s">
        <v>43</v>
      </c>
      <c r="E621" s="128">
        <v>1</v>
      </c>
      <c r="F621" s="252">
        <v>660</v>
      </c>
      <c r="G621" s="118">
        <f t="shared" si="9"/>
        <v>660</v>
      </c>
      <c r="H621" s="245" t="s">
        <v>47</v>
      </c>
      <c r="I621" s="260">
        <v>0</v>
      </c>
      <c r="J621" s="203">
        <v>44802</v>
      </c>
      <c r="K621" s="204">
        <v>44812</v>
      </c>
      <c r="L621" s="211">
        <v>44812</v>
      </c>
      <c r="M621" s="137"/>
      <c r="N621" s="268" t="s">
        <v>78</v>
      </c>
    </row>
    <row r="622" spans="1:14">
      <c r="A622" s="235" t="s">
        <v>46</v>
      </c>
      <c r="B622" s="273">
        <v>293435</v>
      </c>
      <c r="C622" s="274" t="s">
        <v>548</v>
      </c>
      <c r="D622" s="246" t="s">
        <v>43</v>
      </c>
      <c r="E622" s="128">
        <v>1</v>
      </c>
      <c r="F622" s="252">
        <v>840</v>
      </c>
      <c r="G622" s="118">
        <f t="shared" si="9"/>
        <v>840</v>
      </c>
      <c r="H622" s="245" t="s">
        <v>47</v>
      </c>
      <c r="I622" s="260">
        <v>0</v>
      </c>
      <c r="J622" s="203">
        <v>44802</v>
      </c>
      <c r="K622" s="204">
        <v>44812</v>
      </c>
      <c r="L622" s="211">
        <v>44812</v>
      </c>
      <c r="M622" s="137"/>
      <c r="N622" s="268" t="s">
        <v>78</v>
      </c>
    </row>
    <row r="623" spans="1:14">
      <c r="A623" s="235" t="s">
        <v>46</v>
      </c>
      <c r="B623" s="273">
        <v>293432</v>
      </c>
      <c r="C623" s="274" t="s">
        <v>467</v>
      </c>
      <c r="D623" s="246" t="s">
        <v>43</v>
      </c>
      <c r="E623" s="128">
        <v>1</v>
      </c>
      <c r="F623" s="252">
        <v>840</v>
      </c>
      <c r="G623" s="118">
        <f t="shared" si="9"/>
        <v>840</v>
      </c>
      <c r="H623" s="245" t="s">
        <v>47</v>
      </c>
      <c r="I623" s="260">
        <v>0</v>
      </c>
      <c r="J623" s="203">
        <v>44802</v>
      </c>
      <c r="K623" s="204">
        <v>44812</v>
      </c>
      <c r="L623" s="211">
        <v>44812</v>
      </c>
      <c r="M623" s="137"/>
      <c r="N623" s="268" t="s">
        <v>78</v>
      </c>
    </row>
    <row r="624" spans="1:14">
      <c r="A624" s="119" t="s">
        <v>46</v>
      </c>
      <c r="B624" s="141">
        <v>293467</v>
      </c>
      <c r="C624" s="146" t="s">
        <v>2752</v>
      </c>
      <c r="D624" s="246" t="s">
        <v>43</v>
      </c>
      <c r="E624" s="128">
        <v>1</v>
      </c>
      <c r="F624" s="252">
        <v>1190</v>
      </c>
      <c r="G624" s="118">
        <f t="shared" si="9"/>
        <v>1190</v>
      </c>
      <c r="H624" s="245" t="s">
        <v>47</v>
      </c>
      <c r="I624" s="260">
        <v>0</v>
      </c>
      <c r="J624" s="203">
        <v>44802</v>
      </c>
      <c r="K624" s="204">
        <v>44812</v>
      </c>
      <c r="L624" s="211">
        <v>44812</v>
      </c>
      <c r="M624" s="137" t="s">
        <v>2759</v>
      </c>
      <c r="N624" s="268" t="s">
        <v>78</v>
      </c>
    </row>
    <row r="625" spans="1:14" s="123" customFormat="1">
      <c r="A625" s="235" t="s">
        <v>36</v>
      </c>
      <c r="B625" s="273">
        <v>293004</v>
      </c>
      <c r="C625" s="274" t="s">
        <v>652</v>
      </c>
      <c r="D625" s="275">
        <v>42</v>
      </c>
      <c r="E625" s="236">
        <v>15</v>
      </c>
      <c r="F625" s="276">
        <f>IF(ISERR(SEARCH("FP",H625))=FALSE,PREÇOS!CX623,0)+IF(ISERR(SEARCH("CH",H625))=FALSE,PREÇOS!CY623,0)+IF(ISERR(SEARCH("FF",H625))=FALSE,(I625*PREÇOS!CZ623),0)+IF(ISERR(SEARCH("FC",H625))=FALSE,PREÇOS!DA623,0)</f>
        <v>13.695000000000002</v>
      </c>
      <c r="G625" s="237">
        <f t="shared" si="9"/>
        <v>205.42500000000004</v>
      </c>
      <c r="H625" s="273" t="s">
        <v>55</v>
      </c>
      <c r="I625" s="277">
        <v>2</v>
      </c>
      <c r="J625" s="203">
        <v>44802</v>
      </c>
      <c r="K625" s="204">
        <v>44809</v>
      </c>
      <c r="L625" s="204">
        <v>44806</v>
      </c>
      <c r="M625" s="238"/>
      <c r="N625" s="278" t="s">
        <v>78</v>
      </c>
    </row>
    <row r="626" spans="1:14" s="123" customFormat="1">
      <c r="A626" s="235" t="s">
        <v>36</v>
      </c>
      <c r="B626" s="273">
        <v>292891</v>
      </c>
      <c r="C626" s="274" t="s">
        <v>255</v>
      </c>
      <c r="D626" s="275">
        <v>12.7</v>
      </c>
      <c r="E626" s="236">
        <v>78</v>
      </c>
      <c r="F626" s="276">
        <f>IF(ISERR(SEARCH("FP",H626))=FALSE,PREÇOS!CX624,0)+IF(ISERR(SEARCH("CH",H626))=FALSE,PREÇOS!CY624,0)+IF(ISERR(SEARCH("FF",H626))=FALSE,(I626*PREÇOS!CZ624),0)+IF(ISERR(SEARCH("FC",H626))=FALSE,PREÇOS!DA624,0)</f>
        <v>5.6100000000000012</v>
      </c>
      <c r="G626" s="237">
        <f t="shared" si="9"/>
        <v>437.5800000000001</v>
      </c>
      <c r="H626" s="273" t="s">
        <v>257</v>
      </c>
      <c r="I626" s="277">
        <v>1</v>
      </c>
      <c r="J626" s="203">
        <v>44802</v>
      </c>
      <c r="K626" s="204">
        <v>44806</v>
      </c>
      <c r="L626" s="204">
        <v>44816</v>
      </c>
      <c r="M626" s="238"/>
      <c r="N626" s="278" t="s">
        <v>78</v>
      </c>
    </row>
    <row r="627" spans="1:14" s="123" customFormat="1">
      <c r="A627" s="235" t="s">
        <v>36</v>
      </c>
      <c r="B627" s="273">
        <v>292877</v>
      </c>
      <c r="C627" s="274" t="s">
        <v>2753</v>
      </c>
      <c r="D627" s="275">
        <v>42</v>
      </c>
      <c r="E627" s="236">
        <v>40</v>
      </c>
      <c r="F627" s="276">
        <f>IF(ISERR(SEARCH("FP",H627))=FALSE,PREÇOS!CX625,0)+IF(ISERR(SEARCH("CH",H627))=FALSE,PREÇOS!CY625,0)+IF(ISERR(SEARCH("FF",H627))=FALSE,(I627*PREÇOS!CZ625),0)+IF(ISERR(SEARCH("FC",H627))=FALSE,PREÇOS!DA625,0)</f>
        <v>8.91</v>
      </c>
      <c r="G627" s="237">
        <f t="shared" si="9"/>
        <v>356.4</v>
      </c>
      <c r="H627" s="273" t="s">
        <v>45</v>
      </c>
      <c r="I627" s="277">
        <v>2</v>
      </c>
      <c r="J627" s="203">
        <v>44802</v>
      </c>
      <c r="K627" s="204">
        <v>44806</v>
      </c>
      <c r="L627" s="204">
        <v>44813</v>
      </c>
      <c r="M627" s="238"/>
      <c r="N627" s="278" t="s">
        <v>78</v>
      </c>
    </row>
    <row r="628" spans="1:14" s="123" customFormat="1">
      <c r="A628" s="235" t="s">
        <v>445</v>
      </c>
      <c r="B628" s="273">
        <v>290062</v>
      </c>
      <c r="C628" s="274" t="s">
        <v>447</v>
      </c>
      <c r="D628" s="275" t="s">
        <v>43</v>
      </c>
      <c r="E628" s="236">
        <v>30</v>
      </c>
      <c r="F628" s="276">
        <v>100</v>
      </c>
      <c r="G628" s="237">
        <v>3000</v>
      </c>
      <c r="H628" s="273" t="s">
        <v>448</v>
      </c>
      <c r="I628" s="277">
        <v>0</v>
      </c>
      <c r="J628" s="203">
        <v>44803</v>
      </c>
      <c r="K628" s="204">
        <v>44810</v>
      </c>
      <c r="L628" s="204">
        <v>44810</v>
      </c>
      <c r="M628" s="238"/>
      <c r="N628" s="278" t="s">
        <v>78</v>
      </c>
    </row>
    <row r="629" spans="1:14">
      <c r="A629" s="119" t="s">
        <v>74</v>
      </c>
      <c r="B629" s="141">
        <v>291548</v>
      </c>
      <c r="C629" s="146" t="s">
        <v>279</v>
      </c>
      <c r="D629" s="246" t="s">
        <v>43</v>
      </c>
      <c r="E629" s="128">
        <v>1</v>
      </c>
      <c r="F629" s="252">
        <v>117.72</v>
      </c>
      <c r="G629" s="118">
        <f t="shared" si="9"/>
        <v>117.72</v>
      </c>
      <c r="H629" s="273" t="s">
        <v>45</v>
      </c>
      <c r="I629" s="260">
        <v>0</v>
      </c>
      <c r="J629" s="203">
        <v>44803</v>
      </c>
      <c r="K629" s="204">
        <v>44804</v>
      </c>
      <c r="L629" s="211">
        <v>44804</v>
      </c>
      <c r="M629" s="137"/>
      <c r="N629" s="268" t="s">
        <v>78</v>
      </c>
    </row>
    <row r="630" spans="1:14">
      <c r="A630" s="119" t="s">
        <v>74</v>
      </c>
      <c r="B630" s="141">
        <v>287173</v>
      </c>
      <c r="C630" s="146" t="s">
        <v>522</v>
      </c>
      <c r="D630" s="246" t="s">
        <v>43</v>
      </c>
      <c r="E630" s="128">
        <v>1</v>
      </c>
      <c r="F630" s="252">
        <v>204.26</v>
      </c>
      <c r="G630" s="118">
        <f t="shared" si="9"/>
        <v>204.26</v>
      </c>
      <c r="H630" s="273" t="s">
        <v>45</v>
      </c>
      <c r="I630" s="260">
        <v>0</v>
      </c>
      <c r="J630" s="203">
        <v>44803</v>
      </c>
      <c r="K630" s="204">
        <v>44804</v>
      </c>
      <c r="L630" s="211">
        <v>44804</v>
      </c>
      <c r="M630" s="137"/>
      <c r="N630" s="268" t="s">
        <v>78</v>
      </c>
    </row>
    <row r="631" spans="1:14" s="123" customFormat="1">
      <c r="A631" s="235" t="s">
        <v>36</v>
      </c>
      <c r="B631" s="273">
        <v>294618</v>
      </c>
      <c r="C631" s="274" t="s">
        <v>272</v>
      </c>
      <c r="D631" s="275">
        <v>19</v>
      </c>
      <c r="E631" s="236">
        <v>30</v>
      </c>
      <c r="F631" s="276">
        <f>IF(ISERR(SEARCH("FP",H631))=FALSE,PREÇOS!CX629,0)+IF(ISERR(SEARCH("CH",H631))=FALSE,PREÇOS!CY629,0)+IF(ISERR(SEARCH("FF",H631))=FALSE,(I631*PREÇOS!CZ629),0)+IF(ISERR(SEARCH("FC",H631))=FALSE,PREÇOS!DA629,0)</f>
        <v>7.15</v>
      </c>
      <c r="G631" s="237">
        <f t="shared" si="9"/>
        <v>214.5</v>
      </c>
      <c r="H631" s="273" t="s">
        <v>45</v>
      </c>
      <c r="I631" s="277">
        <v>1</v>
      </c>
      <c r="J631" s="203">
        <v>44804</v>
      </c>
      <c r="K631" s="204">
        <v>44809</v>
      </c>
      <c r="L631" s="204">
        <v>44817</v>
      </c>
      <c r="M631" s="238"/>
      <c r="N631" s="278" t="s">
        <v>78</v>
      </c>
    </row>
    <row r="632" spans="1:14" s="123" customFormat="1">
      <c r="A632" s="235" t="s">
        <v>36</v>
      </c>
      <c r="B632" s="273">
        <v>293274</v>
      </c>
      <c r="C632" s="274" t="s">
        <v>410</v>
      </c>
      <c r="D632" s="275">
        <v>19.5</v>
      </c>
      <c r="E632" s="236">
        <v>50</v>
      </c>
      <c r="F632" s="276">
        <f>IF(ISERR(SEARCH("FP",H632))=FALSE,PREÇOS!CX630,0)+IF(ISERR(SEARCH("CH",H632))=FALSE,PREÇOS!CY630,0)+IF(ISERR(SEARCH("FF",H632))=FALSE,(I632*PREÇOS!CZ630),0)+IF(ISERR(SEARCH("FC",H632))=FALSE,PREÇOS!DA630,0)</f>
        <v>9.1300000000000008</v>
      </c>
      <c r="G632" s="237">
        <f t="shared" si="9"/>
        <v>456.50000000000006</v>
      </c>
      <c r="H632" s="273" t="s">
        <v>45</v>
      </c>
      <c r="I632" s="277">
        <v>1</v>
      </c>
      <c r="J632" s="203">
        <v>44804</v>
      </c>
      <c r="K632" s="204">
        <v>44806</v>
      </c>
      <c r="L632" s="204">
        <v>44817</v>
      </c>
      <c r="M632" s="238"/>
      <c r="N632" s="278" t="s">
        <v>78</v>
      </c>
    </row>
    <row r="633" spans="1:14" s="123" customFormat="1">
      <c r="A633" s="235" t="s">
        <v>36</v>
      </c>
      <c r="B633" s="273">
        <v>294903</v>
      </c>
      <c r="C633" s="274" t="s">
        <v>2754</v>
      </c>
      <c r="D633" s="275">
        <v>19</v>
      </c>
      <c r="E633" s="236">
        <v>10</v>
      </c>
      <c r="F633" s="276">
        <f>IF(ISERR(SEARCH("FP",H633))=FALSE,PREÇOS!CX631,0)+IF(ISERR(SEARCH("CH",H633))=FALSE,PREÇOS!CY631,0)+IF(ISERR(SEARCH("FF",H633))=FALSE,(I633*PREÇOS!CZ631),0)+IF(ISERR(SEARCH("FC",H633))=FALSE,PREÇOS!DA631,0)</f>
        <v>15.95</v>
      </c>
      <c r="G633" s="237">
        <f t="shared" si="9"/>
        <v>159.5</v>
      </c>
      <c r="H633" s="273" t="s">
        <v>45</v>
      </c>
      <c r="I633" s="277">
        <v>2</v>
      </c>
      <c r="J633" s="203">
        <v>44804</v>
      </c>
      <c r="K633" s="204">
        <v>44806</v>
      </c>
      <c r="L633" s="204">
        <v>44816</v>
      </c>
      <c r="M633" s="238"/>
      <c r="N633" s="278" t="s">
        <v>78</v>
      </c>
    </row>
    <row r="634" spans="1:14" s="123" customFormat="1">
      <c r="A634" s="235" t="s">
        <v>36</v>
      </c>
      <c r="B634" s="273">
        <v>294704</v>
      </c>
      <c r="C634" s="274" t="s">
        <v>1782</v>
      </c>
      <c r="D634" s="275">
        <v>20</v>
      </c>
      <c r="E634" s="236">
        <v>40</v>
      </c>
      <c r="F634" s="276">
        <f>IF(ISERR(SEARCH("FP",H634))=FALSE,PREÇOS!CX632,0)+IF(ISERR(SEARCH("CH",H634))=FALSE,PREÇOS!CY632,0)+IF(ISERR(SEARCH("FF",H634))=FALSE,(I634*PREÇOS!CZ632),0)+IF(ISERR(SEARCH("FC",H634))=FALSE,PREÇOS!DA632,0)</f>
        <v>7.15</v>
      </c>
      <c r="G634" s="237">
        <f t="shared" si="9"/>
        <v>286</v>
      </c>
      <c r="H634" s="273" t="s">
        <v>45</v>
      </c>
      <c r="I634" s="277">
        <v>1</v>
      </c>
      <c r="J634" s="203">
        <v>44804</v>
      </c>
      <c r="K634" s="204">
        <v>44809</v>
      </c>
      <c r="L634" s="204">
        <v>44817</v>
      </c>
      <c r="M634" s="238"/>
      <c r="N634" s="278" t="s">
        <v>78</v>
      </c>
    </row>
    <row r="635" spans="1:14" s="123" customFormat="1">
      <c r="A635" s="235" t="s">
        <v>36</v>
      </c>
      <c r="B635" s="273">
        <v>294640</v>
      </c>
      <c r="C635" s="274" t="s">
        <v>421</v>
      </c>
      <c r="D635" s="275">
        <v>14</v>
      </c>
      <c r="E635" s="236">
        <v>50</v>
      </c>
      <c r="F635" s="276">
        <f>IF(ISERR(SEARCH("FP",H635))=FALSE,PREÇOS!CX633,0)+IF(ISERR(SEARCH("CH",H635))=FALSE,PREÇOS!CY633,0)+IF(ISERR(SEARCH("FF",H635))=FALSE,(I635*PREÇOS!CZ633),0)+IF(ISERR(SEARCH("FC",H635))=FALSE,PREÇOS!DA633,0)</f>
        <v>9.240000000000002</v>
      </c>
      <c r="G635" s="237">
        <f t="shared" si="9"/>
        <v>462.00000000000011</v>
      </c>
      <c r="H635" s="273" t="s">
        <v>45</v>
      </c>
      <c r="I635" s="277">
        <v>1</v>
      </c>
      <c r="J635" s="203">
        <v>44804</v>
      </c>
      <c r="K635" s="204">
        <v>44809</v>
      </c>
      <c r="L635" s="204">
        <v>44818</v>
      </c>
      <c r="M635" s="238" t="s">
        <v>2757</v>
      </c>
      <c r="N635" s="278" t="s">
        <v>78</v>
      </c>
    </row>
    <row r="636" spans="1:14" s="123" customFormat="1">
      <c r="A636" s="235" t="s">
        <v>2637</v>
      </c>
      <c r="B636" s="273">
        <v>293411</v>
      </c>
      <c r="C636" s="274" t="s">
        <v>289</v>
      </c>
      <c r="D636" s="275">
        <v>25</v>
      </c>
      <c r="E636" s="236">
        <v>108</v>
      </c>
      <c r="F636" s="276">
        <v>8.8000000000000007</v>
      </c>
      <c r="G636" s="237">
        <f t="shared" si="9"/>
        <v>950.40000000000009</v>
      </c>
      <c r="H636" s="273" t="s">
        <v>45</v>
      </c>
      <c r="I636" s="277">
        <v>1</v>
      </c>
      <c r="J636" s="203">
        <v>44803</v>
      </c>
      <c r="K636" s="204">
        <v>44809</v>
      </c>
      <c r="L636" s="204">
        <v>44806</v>
      </c>
      <c r="M636" s="238"/>
      <c r="N636" s="278" t="s">
        <v>78</v>
      </c>
    </row>
    <row r="637" spans="1:14">
      <c r="A637" s="119" t="s">
        <v>2637</v>
      </c>
      <c r="B637" s="141">
        <v>294686</v>
      </c>
      <c r="C637" s="146" t="s">
        <v>381</v>
      </c>
      <c r="D637" s="246">
        <v>19</v>
      </c>
      <c r="E637" s="128">
        <v>90</v>
      </c>
      <c r="F637" s="252">
        <v>7.8</v>
      </c>
      <c r="G637" s="118">
        <f t="shared" si="9"/>
        <v>702</v>
      </c>
      <c r="H637" s="273" t="s">
        <v>45</v>
      </c>
      <c r="I637" s="260">
        <v>1</v>
      </c>
      <c r="J637" s="203">
        <v>44803</v>
      </c>
      <c r="K637" s="204">
        <v>44809</v>
      </c>
      <c r="L637" s="211">
        <v>44809</v>
      </c>
      <c r="M637" s="137"/>
      <c r="N637" s="268" t="s">
        <v>78</v>
      </c>
    </row>
    <row r="638" spans="1:14">
      <c r="A638" s="119" t="s">
        <v>2637</v>
      </c>
      <c r="B638" s="141">
        <v>294675</v>
      </c>
      <c r="C638" s="146" t="s">
        <v>509</v>
      </c>
      <c r="D638" s="246">
        <v>20</v>
      </c>
      <c r="E638" s="128">
        <v>120</v>
      </c>
      <c r="F638" s="252">
        <v>7.8</v>
      </c>
      <c r="G638" s="118">
        <f t="shared" si="9"/>
        <v>936</v>
      </c>
      <c r="H638" s="273" t="s">
        <v>45</v>
      </c>
      <c r="I638" s="260">
        <v>1</v>
      </c>
      <c r="J638" s="203">
        <v>44803</v>
      </c>
      <c r="K638" s="204">
        <v>44809</v>
      </c>
      <c r="L638" s="211">
        <v>44809</v>
      </c>
      <c r="M638" s="137"/>
      <c r="N638" s="268" t="s">
        <v>78</v>
      </c>
    </row>
    <row r="639" spans="1:14" s="123" customFormat="1">
      <c r="A639" s="235" t="s">
        <v>2637</v>
      </c>
      <c r="B639" s="273">
        <v>291133</v>
      </c>
      <c r="C639" s="274" t="s">
        <v>2755</v>
      </c>
      <c r="D639" s="275">
        <v>19</v>
      </c>
      <c r="E639" s="236">
        <v>108</v>
      </c>
      <c r="F639" s="276">
        <v>7.8</v>
      </c>
      <c r="G639" s="237">
        <f t="shared" si="9"/>
        <v>842.4</v>
      </c>
      <c r="H639" s="273" t="s">
        <v>45</v>
      </c>
      <c r="I639" s="277">
        <v>1</v>
      </c>
      <c r="J639" s="203">
        <v>44803</v>
      </c>
      <c r="K639" s="204">
        <v>44806</v>
      </c>
      <c r="L639" s="204">
        <v>44806</v>
      </c>
      <c r="M639" s="238"/>
      <c r="N639" s="278" t="s">
        <v>78</v>
      </c>
    </row>
    <row r="640" spans="1:14" s="123" customFormat="1">
      <c r="A640" s="283" t="s">
        <v>36</v>
      </c>
      <c r="B640" s="273">
        <v>291645</v>
      </c>
      <c r="C640" s="274" t="s">
        <v>57</v>
      </c>
      <c r="D640" s="275">
        <v>19.05</v>
      </c>
      <c r="E640" s="236">
        <v>36</v>
      </c>
      <c r="F640" s="276">
        <f>IF(ISERR(SEARCH("FP",H640))=FALSE,PREÇOS!CX638,0)+IF(ISERR(SEARCH("CH",H640))=FALSE,PREÇOS!CY638,0)+IF(ISERR(SEARCH("FF",H640))=FALSE,(I640*PREÇOS!CZ638),0)+IF(ISERR(SEARCH("FC",H640))=FALSE,PREÇOS!DA638,0)</f>
        <v>9.0200000000000014</v>
      </c>
      <c r="G640" s="237">
        <f t="shared" si="9"/>
        <v>324.72000000000003</v>
      </c>
      <c r="H640" s="273" t="s">
        <v>45</v>
      </c>
      <c r="I640" s="277">
        <v>1</v>
      </c>
      <c r="J640" s="203">
        <v>44804</v>
      </c>
      <c r="K640" s="204">
        <v>44809</v>
      </c>
      <c r="L640" s="204">
        <v>44817</v>
      </c>
      <c r="M640" s="238" t="s">
        <v>2757</v>
      </c>
      <c r="N640" s="278" t="s">
        <v>78</v>
      </c>
    </row>
    <row r="641" spans="1:14" s="123" customFormat="1">
      <c r="A641" s="284" t="s">
        <v>36</v>
      </c>
      <c r="B641" s="285">
        <v>293651</v>
      </c>
      <c r="C641" s="274" t="s">
        <v>2756</v>
      </c>
      <c r="D641" s="275">
        <v>19</v>
      </c>
      <c r="E641" s="236">
        <v>32</v>
      </c>
      <c r="F641" s="276">
        <f>IF(ISERR(SEARCH("FP",H641))=FALSE,PREÇOS!CX639,0)+IF(ISERR(SEARCH("CH",H641))=FALSE,PREÇOS!CY639,0)+IF(ISERR(SEARCH("FF",H641))=FALSE,(I641*PREÇOS!CZ639),0)+IF(ISERR(SEARCH("FC",H641))=FALSE,PREÇOS!DA639,0)</f>
        <v>11.220000000000002</v>
      </c>
      <c r="G641" s="237">
        <f t="shared" si="9"/>
        <v>359.04000000000008</v>
      </c>
      <c r="H641" s="273" t="s">
        <v>45</v>
      </c>
      <c r="I641" s="277">
        <v>2</v>
      </c>
      <c r="J641" s="203">
        <v>44804</v>
      </c>
      <c r="K641" s="204">
        <v>44812</v>
      </c>
      <c r="L641" s="204">
        <v>44813</v>
      </c>
      <c r="M641" s="238"/>
      <c r="N641" s="278" t="s">
        <v>78</v>
      </c>
    </row>
    <row r="642" spans="1:14" s="123" customFormat="1">
      <c r="A642" s="286" t="s">
        <v>36</v>
      </c>
      <c r="B642" s="285">
        <v>293659</v>
      </c>
      <c r="C642" s="274" t="s">
        <v>2758</v>
      </c>
      <c r="D642" s="275">
        <v>24</v>
      </c>
      <c r="E642" s="236">
        <v>32</v>
      </c>
      <c r="F642" s="276">
        <f>IF(ISERR(SEARCH("FP",H642))=FALSE,PREÇOS!CX640,0)+IF(ISERR(SEARCH("CH",H642))=FALSE,PREÇOS!CY640,0)+IF(ISERR(SEARCH("FF",H642))=FALSE,(I642*PREÇOS!CZ640),0)+IF(ISERR(SEARCH("FC",H642))=FALSE,PREÇOS!DA640,0)</f>
        <v>11.220000000000002</v>
      </c>
      <c r="G642" s="237">
        <f t="shared" si="9"/>
        <v>359.04000000000008</v>
      </c>
      <c r="H642" s="273" t="s">
        <v>45</v>
      </c>
      <c r="I642" s="277">
        <v>2</v>
      </c>
      <c r="J642" s="203">
        <v>44804</v>
      </c>
      <c r="K642" s="204">
        <v>44812</v>
      </c>
      <c r="L642" s="204">
        <v>44817</v>
      </c>
      <c r="M642" s="238"/>
      <c r="N642" s="278" t="s">
        <v>78</v>
      </c>
    </row>
    <row r="643" spans="1:14" s="123" customFormat="1">
      <c r="A643" s="286" t="s">
        <v>36</v>
      </c>
      <c r="B643" s="285">
        <v>295310</v>
      </c>
      <c r="C643" s="274" t="s">
        <v>449</v>
      </c>
      <c r="D643" s="275">
        <v>19</v>
      </c>
      <c r="E643" s="236">
        <v>110</v>
      </c>
      <c r="F643" s="276">
        <f>IF(ISERR(SEARCH("FP",H643))=FALSE,PREÇOS!CX641,0)+IF(ISERR(SEARCH("CH",H643))=FALSE,PREÇOS!CY641,0)+IF(ISERR(SEARCH("FF",H643))=FALSE,(I643*PREÇOS!CZ641),0)+IF(ISERR(SEARCH("FC",H643))=FALSE,PREÇOS!DA641,0)</f>
        <v>6.93</v>
      </c>
      <c r="G643" s="237">
        <f t="shared" ref="G643:G706" si="10">F643*E643</f>
        <v>762.3</v>
      </c>
      <c r="H643" s="273" t="s">
        <v>45</v>
      </c>
      <c r="I643" s="277">
        <v>1</v>
      </c>
      <c r="J643" s="203">
        <v>44804</v>
      </c>
      <c r="K643" s="204">
        <v>44812</v>
      </c>
      <c r="L643" s="204">
        <v>44816</v>
      </c>
      <c r="M643" s="238"/>
      <c r="N643" s="278" t="s">
        <v>78</v>
      </c>
    </row>
    <row r="644" spans="1:14">
      <c r="A644" s="125" t="s">
        <v>74</v>
      </c>
      <c r="B644" s="282">
        <v>293988</v>
      </c>
      <c r="C644" s="146" t="s">
        <v>471</v>
      </c>
      <c r="D644" s="246" t="s">
        <v>43</v>
      </c>
      <c r="E644" s="128">
        <v>1</v>
      </c>
      <c r="F644" s="252">
        <v>238.04</v>
      </c>
      <c r="G644" s="118">
        <f t="shared" si="10"/>
        <v>238.04</v>
      </c>
      <c r="H644" s="245" t="s">
        <v>47</v>
      </c>
      <c r="I644" s="260">
        <v>0</v>
      </c>
      <c r="J644" s="203">
        <v>44804</v>
      </c>
      <c r="K644" s="204">
        <v>44812</v>
      </c>
      <c r="L644" s="211">
        <v>44810</v>
      </c>
      <c r="M644" s="137"/>
      <c r="N644" s="268" t="s">
        <v>78</v>
      </c>
    </row>
    <row r="645" spans="1:14">
      <c r="A645" s="125" t="s">
        <v>46</v>
      </c>
      <c r="B645" s="282">
        <v>293473</v>
      </c>
      <c r="C645" s="146" t="s">
        <v>141</v>
      </c>
      <c r="D645" s="246" t="s">
        <v>43</v>
      </c>
      <c r="E645" s="128">
        <v>1</v>
      </c>
      <c r="F645" s="252">
        <v>2127.5</v>
      </c>
      <c r="G645" s="118">
        <f t="shared" si="10"/>
        <v>2127.5</v>
      </c>
      <c r="H645" s="245" t="s">
        <v>47</v>
      </c>
      <c r="I645" s="260">
        <v>0</v>
      </c>
      <c r="J645" s="203">
        <v>44805</v>
      </c>
      <c r="K645" s="204">
        <v>44812</v>
      </c>
      <c r="L645" s="211">
        <v>44812</v>
      </c>
      <c r="M645" s="137"/>
      <c r="N645" s="268" t="s">
        <v>78</v>
      </c>
    </row>
    <row r="646" spans="1:14" s="123" customFormat="1">
      <c r="A646" s="286" t="s">
        <v>445</v>
      </c>
      <c r="B646" s="285">
        <v>290062</v>
      </c>
      <c r="C646" s="274" t="s">
        <v>447</v>
      </c>
      <c r="D646" s="275" t="s">
        <v>43</v>
      </c>
      <c r="E646" s="236">
        <v>12</v>
      </c>
      <c r="F646" s="276">
        <v>100</v>
      </c>
      <c r="G646" s="237">
        <f t="shared" si="10"/>
        <v>1200</v>
      </c>
      <c r="H646" s="273" t="s">
        <v>448</v>
      </c>
      <c r="I646" s="277">
        <v>0</v>
      </c>
      <c r="J646" s="203">
        <v>44806</v>
      </c>
      <c r="K646" s="204">
        <v>44813</v>
      </c>
      <c r="L646" s="204">
        <v>44813</v>
      </c>
      <c r="M646" s="238"/>
      <c r="N646" s="278" t="s">
        <v>78</v>
      </c>
    </row>
    <row r="647" spans="1:14" s="123" customFormat="1">
      <c r="A647" s="286" t="s">
        <v>445</v>
      </c>
      <c r="B647" s="285">
        <v>288864</v>
      </c>
      <c r="C647" s="274" t="s">
        <v>446</v>
      </c>
      <c r="D647" s="275" t="s">
        <v>43</v>
      </c>
      <c r="E647" s="236">
        <v>2</v>
      </c>
      <c r="F647" s="276">
        <v>120</v>
      </c>
      <c r="G647" s="237">
        <f t="shared" si="10"/>
        <v>240</v>
      </c>
      <c r="H647" s="273" t="s">
        <v>448</v>
      </c>
      <c r="I647" s="277">
        <v>0</v>
      </c>
      <c r="J647" s="203">
        <v>44806</v>
      </c>
      <c r="K647" s="204">
        <v>44813</v>
      </c>
      <c r="L647" s="204">
        <v>44813</v>
      </c>
      <c r="M647" s="238"/>
      <c r="N647" s="278" t="s">
        <v>78</v>
      </c>
    </row>
    <row r="648" spans="1:14">
      <c r="A648" s="125" t="s">
        <v>46</v>
      </c>
      <c r="B648" s="282">
        <v>290000</v>
      </c>
      <c r="C648" s="146" t="s">
        <v>141</v>
      </c>
      <c r="D648" s="246" t="s">
        <v>43</v>
      </c>
      <c r="E648" s="128">
        <v>1</v>
      </c>
      <c r="F648" s="252">
        <v>2127.5</v>
      </c>
      <c r="G648" s="118">
        <f t="shared" si="10"/>
        <v>2127.5</v>
      </c>
      <c r="H648" s="273" t="s">
        <v>47</v>
      </c>
      <c r="I648" s="260">
        <v>0</v>
      </c>
      <c r="J648" s="203">
        <v>44778</v>
      </c>
      <c r="K648" s="204">
        <v>44813</v>
      </c>
      <c r="L648" s="211">
        <v>44820</v>
      </c>
      <c r="M648" s="137"/>
      <c r="N648" s="268" t="s">
        <v>78</v>
      </c>
    </row>
    <row r="649" spans="1:14">
      <c r="A649" s="125" t="s">
        <v>46</v>
      </c>
      <c r="B649" s="282">
        <v>293943</v>
      </c>
      <c r="C649" s="146" t="s">
        <v>466</v>
      </c>
      <c r="D649" s="246" t="s">
        <v>43</v>
      </c>
      <c r="E649" s="128">
        <v>1</v>
      </c>
      <c r="F649" s="252">
        <v>2264.35</v>
      </c>
      <c r="G649" s="118">
        <f t="shared" si="10"/>
        <v>2264.35</v>
      </c>
      <c r="H649" s="273" t="s">
        <v>47</v>
      </c>
      <c r="I649" s="260">
        <v>0</v>
      </c>
      <c r="J649" s="203">
        <v>44809</v>
      </c>
      <c r="K649" s="204">
        <v>44820</v>
      </c>
      <c r="L649" s="211">
        <v>44820</v>
      </c>
      <c r="M649" s="137"/>
      <c r="N649" s="268" t="s">
        <v>78</v>
      </c>
    </row>
    <row r="650" spans="1:14">
      <c r="A650" s="125" t="s">
        <v>74</v>
      </c>
      <c r="B650" s="282">
        <v>292885</v>
      </c>
      <c r="C650" s="146" t="s">
        <v>365</v>
      </c>
      <c r="D650" s="246" t="s">
        <v>43</v>
      </c>
      <c r="E650" s="128">
        <v>1</v>
      </c>
      <c r="F650" s="252">
        <v>220.59</v>
      </c>
      <c r="G650" s="118">
        <f t="shared" si="10"/>
        <v>220.59</v>
      </c>
      <c r="H650" s="273" t="s">
        <v>45</v>
      </c>
      <c r="I650" s="260">
        <v>1</v>
      </c>
      <c r="J650" s="203">
        <v>44810</v>
      </c>
      <c r="K650" s="204">
        <v>44812</v>
      </c>
      <c r="L650" s="211">
        <v>44812</v>
      </c>
      <c r="M650" s="137"/>
      <c r="N650" s="268" t="s">
        <v>78</v>
      </c>
    </row>
    <row r="651" spans="1:14">
      <c r="A651" s="125" t="s">
        <v>2637</v>
      </c>
      <c r="B651" s="282">
        <v>292858</v>
      </c>
      <c r="C651" s="146" t="s">
        <v>520</v>
      </c>
      <c r="D651" s="246">
        <v>24</v>
      </c>
      <c r="E651" s="128">
        <v>10</v>
      </c>
      <c r="F651" s="252">
        <v>16.5</v>
      </c>
      <c r="G651" s="118">
        <f t="shared" si="10"/>
        <v>165</v>
      </c>
      <c r="H651" s="273" t="s">
        <v>45</v>
      </c>
      <c r="I651" s="260">
        <v>1</v>
      </c>
      <c r="J651" s="203">
        <v>44810</v>
      </c>
      <c r="K651" s="204">
        <v>44816</v>
      </c>
      <c r="L651" s="211">
        <v>44816</v>
      </c>
      <c r="M651" s="137"/>
      <c r="N651" s="268" t="s">
        <v>78</v>
      </c>
    </row>
    <row r="652" spans="1:14">
      <c r="A652" s="125" t="s">
        <v>2637</v>
      </c>
      <c r="B652" s="282">
        <v>293162</v>
      </c>
      <c r="C652" s="146" t="s">
        <v>634</v>
      </c>
      <c r="D652" s="246">
        <v>55</v>
      </c>
      <c r="E652" s="128">
        <v>16</v>
      </c>
      <c r="F652" s="252">
        <v>38.5</v>
      </c>
      <c r="G652" s="118">
        <f t="shared" si="10"/>
        <v>616</v>
      </c>
      <c r="H652" s="273" t="s">
        <v>55</v>
      </c>
      <c r="I652" s="260">
        <v>1</v>
      </c>
      <c r="J652" s="203">
        <v>44810</v>
      </c>
      <c r="K652" s="204">
        <v>44816</v>
      </c>
      <c r="L652" s="211">
        <v>44816</v>
      </c>
      <c r="M652" s="137"/>
      <c r="N652" s="268" t="s">
        <v>78</v>
      </c>
    </row>
    <row r="653" spans="1:14">
      <c r="A653" s="125" t="s">
        <v>2637</v>
      </c>
      <c r="B653" s="282">
        <v>293046</v>
      </c>
      <c r="C653" s="146" t="s">
        <v>624</v>
      </c>
      <c r="D653" s="246">
        <v>55</v>
      </c>
      <c r="E653" s="128">
        <v>16</v>
      </c>
      <c r="F653" s="252">
        <v>39</v>
      </c>
      <c r="G653" s="118">
        <f t="shared" si="10"/>
        <v>624</v>
      </c>
      <c r="H653" s="273" t="s">
        <v>55</v>
      </c>
      <c r="I653" s="260">
        <v>1</v>
      </c>
      <c r="J653" s="203">
        <v>44810</v>
      </c>
      <c r="K653" s="204">
        <v>44816</v>
      </c>
      <c r="L653" s="211">
        <v>44816</v>
      </c>
      <c r="M653" s="137"/>
      <c r="N653" s="268" t="s">
        <v>78</v>
      </c>
    </row>
    <row r="654" spans="1:14">
      <c r="A654" s="125" t="s">
        <v>2637</v>
      </c>
      <c r="B654" s="282">
        <v>293191</v>
      </c>
      <c r="C654" s="146" t="s">
        <v>629</v>
      </c>
      <c r="D654" s="246">
        <v>48</v>
      </c>
      <c r="E654" s="128">
        <v>15</v>
      </c>
      <c r="F654" s="252">
        <v>41.5</v>
      </c>
      <c r="G654" s="118">
        <f t="shared" si="10"/>
        <v>622.5</v>
      </c>
      <c r="H654" s="273" t="s">
        <v>55</v>
      </c>
      <c r="I654" s="260">
        <v>1</v>
      </c>
      <c r="J654" s="203">
        <v>44810</v>
      </c>
      <c r="K654" s="204">
        <v>44816</v>
      </c>
      <c r="L654" s="211">
        <v>44816</v>
      </c>
      <c r="M654" s="137" t="s">
        <v>2762</v>
      </c>
      <c r="N654" s="268" t="s">
        <v>78</v>
      </c>
    </row>
    <row r="655" spans="1:14">
      <c r="A655" s="125" t="s">
        <v>2637</v>
      </c>
      <c r="B655" s="282">
        <v>293139</v>
      </c>
      <c r="C655" s="146" t="s">
        <v>631</v>
      </c>
      <c r="D655" s="246">
        <v>48</v>
      </c>
      <c r="E655" s="128">
        <v>16</v>
      </c>
      <c r="F655" s="252">
        <v>38.5</v>
      </c>
      <c r="G655" s="118">
        <f t="shared" si="10"/>
        <v>616</v>
      </c>
      <c r="H655" s="273" t="s">
        <v>55</v>
      </c>
      <c r="I655" s="260">
        <v>1</v>
      </c>
      <c r="J655" s="203">
        <v>44810</v>
      </c>
      <c r="K655" s="204">
        <v>44816</v>
      </c>
      <c r="L655" s="211">
        <v>44816</v>
      </c>
      <c r="M655" s="137"/>
      <c r="N655" s="268" t="s">
        <v>78</v>
      </c>
    </row>
    <row r="656" spans="1:14">
      <c r="A656" s="125" t="s">
        <v>74</v>
      </c>
      <c r="B656" s="282">
        <v>296250</v>
      </c>
      <c r="C656" s="146" t="s">
        <v>2761</v>
      </c>
      <c r="D656" s="246" t="s">
        <v>43</v>
      </c>
      <c r="E656" s="128">
        <v>4</v>
      </c>
      <c r="F656" s="252">
        <v>238.04</v>
      </c>
      <c r="G656" s="118">
        <f t="shared" si="10"/>
        <v>952.16</v>
      </c>
      <c r="H656" s="273" t="s">
        <v>45</v>
      </c>
      <c r="I656" s="260">
        <v>1</v>
      </c>
      <c r="J656" s="203">
        <v>44812</v>
      </c>
      <c r="K656" s="204">
        <v>44816</v>
      </c>
      <c r="L656" s="211">
        <v>44819</v>
      </c>
      <c r="M656" s="137"/>
      <c r="N656" s="268" t="s">
        <v>78</v>
      </c>
    </row>
    <row r="657" spans="1:14" s="123" customFormat="1">
      <c r="A657" s="286" t="s">
        <v>74</v>
      </c>
      <c r="B657" s="285">
        <v>296570</v>
      </c>
      <c r="C657" s="274" t="s">
        <v>471</v>
      </c>
      <c r="D657" s="275" t="s">
        <v>43</v>
      </c>
      <c r="E657" s="236">
        <v>1</v>
      </c>
      <c r="F657" s="276">
        <v>238.04</v>
      </c>
      <c r="G657" s="237">
        <f t="shared" si="10"/>
        <v>238.04</v>
      </c>
      <c r="H657" s="273" t="s">
        <v>45</v>
      </c>
      <c r="I657" s="277">
        <v>1</v>
      </c>
      <c r="J657" s="203">
        <v>44813</v>
      </c>
      <c r="K657" s="204">
        <v>44823</v>
      </c>
      <c r="L657" s="204">
        <v>44819</v>
      </c>
      <c r="M657" s="238"/>
      <c r="N657" s="278" t="s">
        <v>78</v>
      </c>
    </row>
    <row r="658" spans="1:14">
      <c r="A658" s="125" t="s">
        <v>74</v>
      </c>
      <c r="B658" s="282">
        <v>296561</v>
      </c>
      <c r="C658" s="146" t="s">
        <v>2764</v>
      </c>
      <c r="D658" s="246" t="s">
        <v>43</v>
      </c>
      <c r="E658" s="128">
        <v>1</v>
      </c>
      <c r="F658" s="252">
        <v>280.86</v>
      </c>
      <c r="G658" s="118">
        <f t="shared" si="10"/>
        <v>280.86</v>
      </c>
      <c r="H658" s="245" t="s">
        <v>47</v>
      </c>
      <c r="I658" s="260">
        <v>0</v>
      </c>
      <c r="J658" s="203">
        <v>44813</v>
      </c>
      <c r="K658" s="204">
        <v>44826</v>
      </c>
      <c r="L658" s="211">
        <v>44823</v>
      </c>
      <c r="M658" s="137"/>
      <c r="N658" s="268" t="s">
        <v>78</v>
      </c>
    </row>
    <row r="659" spans="1:14">
      <c r="A659" s="125" t="s">
        <v>74</v>
      </c>
      <c r="B659" s="282">
        <v>291535</v>
      </c>
      <c r="C659" s="146" t="s">
        <v>450</v>
      </c>
      <c r="D659" s="246" t="s">
        <v>43</v>
      </c>
      <c r="E659" s="128">
        <v>4</v>
      </c>
      <c r="F659" s="252">
        <v>205.04</v>
      </c>
      <c r="G659" s="118">
        <f t="shared" si="10"/>
        <v>820.16</v>
      </c>
      <c r="H659" s="273" t="s">
        <v>45</v>
      </c>
      <c r="I659" s="260">
        <v>2</v>
      </c>
      <c r="J659" s="203">
        <v>44816</v>
      </c>
      <c r="K659" s="204">
        <v>44819</v>
      </c>
      <c r="L659" s="211">
        <v>44817</v>
      </c>
      <c r="M659" s="137"/>
      <c r="N659" s="268" t="s">
        <v>78</v>
      </c>
    </row>
    <row r="660" spans="1:14" s="123" customFormat="1">
      <c r="A660" s="286" t="s">
        <v>2637</v>
      </c>
      <c r="B660" s="285">
        <v>296110</v>
      </c>
      <c r="C660" s="274" t="s">
        <v>1802</v>
      </c>
      <c r="D660" s="275">
        <v>28</v>
      </c>
      <c r="E660" s="236">
        <v>12</v>
      </c>
      <c r="F660" s="276">
        <v>22</v>
      </c>
      <c r="G660" s="237">
        <f t="shared" si="10"/>
        <v>264</v>
      </c>
      <c r="H660" s="273" t="s">
        <v>45</v>
      </c>
      <c r="I660" s="277">
        <v>1</v>
      </c>
      <c r="J660" s="203">
        <v>44816</v>
      </c>
      <c r="K660" s="204">
        <v>44823</v>
      </c>
      <c r="L660" s="204">
        <v>44823</v>
      </c>
      <c r="M660" s="238"/>
      <c r="N660" s="278" t="s">
        <v>78</v>
      </c>
    </row>
    <row r="661" spans="1:14" s="123" customFormat="1">
      <c r="A661" s="286" t="s">
        <v>2637</v>
      </c>
      <c r="B661" s="285">
        <v>296154</v>
      </c>
      <c r="C661" s="274" t="s">
        <v>237</v>
      </c>
      <c r="D661" s="275">
        <v>19.5</v>
      </c>
      <c r="E661" s="236">
        <v>16</v>
      </c>
      <c r="F661" s="276">
        <v>16.5</v>
      </c>
      <c r="G661" s="237">
        <f t="shared" si="10"/>
        <v>264</v>
      </c>
      <c r="H661" s="273" t="s">
        <v>45</v>
      </c>
      <c r="I661" s="277">
        <v>1</v>
      </c>
      <c r="J661" s="203">
        <v>44816</v>
      </c>
      <c r="K661" s="204">
        <v>44823</v>
      </c>
      <c r="L661" s="204">
        <v>44823</v>
      </c>
      <c r="M661" s="238"/>
      <c r="N661" s="278" t="s">
        <v>78</v>
      </c>
    </row>
    <row r="662" spans="1:14" s="123" customFormat="1">
      <c r="A662" s="286" t="s">
        <v>2637</v>
      </c>
      <c r="B662" s="285">
        <v>294223</v>
      </c>
      <c r="C662" s="274" t="s">
        <v>2667</v>
      </c>
      <c r="D662" s="275">
        <v>40</v>
      </c>
      <c r="E662" s="236">
        <v>10</v>
      </c>
      <c r="F662" s="276">
        <v>19</v>
      </c>
      <c r="G662" s="237">
        <f t="shared" si="10"/>
        <v>190</v>
      </c>
      <c r="H662" s="273" t="s">
        <v>45</v>
      </c>
      <c r="I662" s="277">
        <v>1</v>
      </c>
      <c r="J662" s="203">
        <v>44816</v>
      </c>
      <c r="K662" s="204">
        <v>44823</v>
      </c>
      <c r="L662" s="204">
        <v>44823</v>
      </c>
      <c r="M662" s="238"/>
      <c r="N662" s="278" t="s">
        <v>78</v>
      </c>
    </row>
    <row r="663" spans="1:14">
      <c r="A663" s="125" t="s">
        <v>2637</v>
      </c>
      <c r="B663" s="282">
        <v>296241</v>
      </c>
      <c r="C663" s="146" t="s">
        <v>524</v>
      </c>
      <c r="D663" s="246">
        <v>11</v>
      </c>
      <c r="E663" s="128">
        <v>8</v>
      </c>
      <c r="F663" s="252">
        <v>25</v>
      </c>
      <c r="G663" s="118">
        <f t="shared" si="10"/>
        <v>200</v>
      </c>
      <c r="H663" s="273" t="s">
        <v>45</v>
      </c>
      <c r="I663" s="260">
        <v>1</v>
      </c>
      <c r="J663" s="203">
        <v>44816</v>
      </c>
      <c r="K663" s="204">
        <v>44820</v>
      </c>
      <c r="L663" s="211">
        <v>44820</v>
      </c>
      <c r="M663" s="137"/>
      <c r="N663" s="268" t="s">
        <v>78</v>
      </c>
    </row>
    <row r="664" spans="1:14">
      <c r="A664" s="125" t="s">
        <v>2637</v>
      </c>
      <c r="B664" s="282">
        <v>293199</v>
      </c>
      <c r="C664" s="146" t="s">
        <v>642</v>
      </c>
      <c r="D664" s="246">
        <v>48</v>
      </c>
      <c r="E664" s="128">
        <v>15</v>
      </c>
      <c r="F664" s="252">
        <v>42</v>
      </c>
      <c r="G664" s="118">
        <f t="shared" si="10"/>
        <v>630</v>
      </c>
      <c r="H664" s="273" t="s">
        <v>45</v>
      </c>
      <c r="I664" s="260">
        <v>1</v>
      </c>
      <c r="J664" s="203">
        <v>44816</v>
      </c>
      <c r="K664" s="204">
        <v>44820</v>
      </c>
      <c r="L664" s="211">
        <v>44820</v>
      </c>
      <c r="M664" s="137"/>
      <c r="N664" s="268" t="s">
        <v>78</v>
      </c>
    </row>
    <row r="665" spans="1:14">
      <c r="A665" s="125" t="s">
        <v>74</v>
      </c>
      <c r="B665" s="282">
        <v>295562</v>
      </c>
      <c r="C665" s="146" t="s">
        <v>1322</v>
      </c>
      <c r="D665" s="246" t="s">
        <v>43</v>
      </c>
      <c r="E665" s="128">
        <v>2</v>
      </c>
      <c r="F665" s="252">
        <v>387.75</v>
      </c>
      <c r="G665" s="118">
        <f t="shared" si="10"/>
        <v>775.5</v>
      </c>
      <c r="H665" s="245" t="s">
        <v>47</v>
      </c>
      <c r="I665" s="260">
        <v>0</v>
      </c>
      <c r="J665" s="203">
        <v>44817</v>
      </c>
      <c r="K665" s="204">
        <v>44823</v>
      </c>
      <c r="L665" s="211">
        <v>44820</v>
      </c>
      <c r="M665" s="137"/>
      <c r="N665" s="268" t="s">
        <v>78</v>
      </c>
    </row>
    <row r="666" spans="1:14">
      <c r="A666" s="125" t="s">
        <v>74</v>
      </c>
      <c r="B666" s="282">
        <v>295558</v>
      </c>
      <c r="C666" s="146" t="s">
        <v>1335</v>
      </c>
      <c r="D666" s="246" t="s">
        <v>43</v>
      </c>
      <c r="E666" s="128">
        <v>2</v>
      </c>
      <c r="F666" s="252">
        <v>413.6</v>
      </c>
      <c r="G666" s="118">
        <f t="shared" si="10"/>
        <v>827.2</v>
      </c>
      <c r="H666" s="245" t="s">
        <v>47</v>
      </c>
      <c r="I666" s="260">
        <v>0</v>
      </c>
      <c r="J666" s="203">
        <v>44817</v>
      </c>
      <c r="K666" s="204">
        <v>44823</v>
      </c>
      <c r="L666" s="211">
        <v>44820</v>
      </c>
      <c r="M666" s="137"/>
      <c r="N666" s="268" t="s">
        <v>78</v>
      </c>
    </row>
    <row r="667" spans="1:14">
      <c r="A667" s="125" t="s">
        <v>74</v>
      </c>
      <c r="B667" s="282">
        <v>296623</v>
      </c>
      <c r="C667" s="146" t="s">
        <v>605</v>
      </c>
      <c r="D667" s="246" t="s">
        <v>43</v>
      </c>
      <c r="E667" s="128">
        <v>1</v>
      </c>
      <c r="F667" s="252">
        <v>858</v>
      </c>
      <c r="G667" s="118">
        <f t="shared" si="10"/>
        <v>858</v>
      </c>
      <c r="H667" s="245" t="s">
        <v>47</v>
      </c>
      <c r="I667" s="260">
        <v>0</v>
      </c>
      <c r="J667" s="203">
        <v>44817</v>
      </c>
      <c r="K667" s="204">
        <v>44830</v>
      </c>
      <c r="L667" s="211">
        <v>44825</v>
      </c>
      <c r="M667" s="137"/>
      <c r="N667" s="268" t="s">
        <v>78</v>
      </c>
    </row>
    <row r="668" spans="1:14">
      <c r="A668" s="125" t="s">
        <v>445</v>
      </c>
      <c r="B668" s="282">
        <v>294111</v>
      </c>
      <c r="C668" s="146" t="s">
        <v>2765</v>
      </c>
      <c r="D668" s="246" t="s">
        <v>43</v>
      </c>
      <c r="E668" s="128">
        <v>1</v>
      </c>
      <c r="F668" s="252">
        <v>5000</v>
      </c>
      <c r="G668" s="118">
        <f t="shared" si="10"/>
        <v>5000</v>
      </c>
      <c r="H668" s="245" t="s">
        <v>47</v>
      </c>
      <c r="I668" s="260">
        <v>0</v>
      </c>
      <c r="J668" s="203">
        <v>44818</v>
      </c>
      <c r="K668" s="204">
        <v>44826</v>
      </c>
      <c r="L668" s="211">
        <v>44826</v>
      </c>
      <c r="M668" s="137"/>
      <c r="N668" s="268" t="s">
        <v>78</v>
      </c>
    </row>
    <row r="669" spans="1:14" s="123" customFormat="1">
      <c r="A669" s="286" t="s">
        <v>445</v>
      </c>
      <c r="B669" s="285">
        <v>293837</v>
      </c>
      <c r="C669" s="274" t="s">
        <v>2766</v>
      </c>
      <c r="D669" s="275" t="s">
        <v>43</v>
      </c>
      <c r="E669" s="236">
        <v>2</v>
      </c>
      <c r="F669" s="276">
        <v>1900</v>
      </c>
      <c r="G669" s="237">
        <f t="shared" si="10"/>
        <v>3800</v>
      </c>
      <c r="H669" s="273" t="s">
        <v>47</v>
      </c>
      <c r="I669" s="277">
        <v>0</v>
      </c>
      <c r="J669" s="203">
        <v>44819</v>
      </c>
      <c r="K669" s="204">
        <v>44827</v>
      </c>
      <c r="L669" s="204">
        <v>44825</v>
      </c>
      <c r="M669" s="238"/>
      <c r="N669" s="278" t="s">
        <v>78</v>
      </c>
    </row>
    <row r="670" spans="1:14">
      <c r="A670" s="104" t="s">
        <v>143</v>
      </c>
      <c r="B670" s="282">
        <v>288893</v>
      </c>
      <c r="C670" s="146" t="s">
        <v>2767</v>
      </c>
      <c r="D670" s="246" t="s">
        <v>43</v>
      </c>
      <c r="E670" s="128">
        <v>350</v>
      </c>
      <c r="F670" s="252">
        <v>2.5499999999999998</v>
      </c>
      <c r="G670" s="118">
        <f t="shared" si="10"/>
        <v>892.49999999999989</v>
      </c>
      <c r="H670" s="245" t="s">
        <v>2590</v>
      </c>
      <c r="I670" s="260">
        <v>0</v>
      </c>
      <c r="J670" s="203">
        <v>44818</v>
      </c>
      <c r="K670" s="204">
        <v>44834</v>
      </c>
      <c r="L670" s="211">
        <v>44847</v>
      </c>
      <c r="M670" s="137"/>
      <c r="N670" s="268" t="s">
        <v>78</v>
      </c>
    </row>
    <row r="671" spans="1:14">
      <c r="A671" s="125" t="s">
        <v>36</v>
      </c>
      <c r="B671" s="282">
        <v>294200</v>
      </c>
      <c r="C671" s="146" t="s">
        <v>1447</v>
      </c>
      <c r="D671" s="246">
        <v>30</v>
      </c>
      <c r="E671" s="128">
        <v>16</v>
      </c>
      <c r="F671" s="252">
        <v>9.5</v>
      </c>
      <c r="G671" s="118">
        <f t="shared" si="10"/>
        <v>152</v>
      </c>
      <c r="H671" s="245" t="s">
        <v>44</v>
      </c>
      <c r="I671" s="260">
        <v>1</v>
      </c>
      <c r="J671" s="203">
        <v>44819</v>
      </c>
      <c r="K671" s="204">
        <v>44825</v>
      </c>
      <c r="L671" s="211">
        <v>44826</v>
      </c>
      <c r="M671" s="137"/>
      <c r="N671" s="268" t="s">
        <v>78</v>
      </c>
    </row>
    <row r="672" spans="1:14">
      <c r="A672" s="125" t="s">
        <v>2637</v>
      </c>
      <c r="B672" s="282">
        <v>296834</v>
      </c>
      <c r="C672" s="146" t="s">
        <v>403</v>
      </c>
      <c r="D672" s="246">
        <v>19</v>
      </c>
      <c r="E672" s="128">
        <v>16</v>
      </c>
      <c r="F672" s="252">
        <v>16</v>
      </c>
      <c r="G672" s="118">
        <f t="shared" si="10"/>
        <v>256</v>
      </c>
      <c r="H672" s="273" t="s">
        <v>45</v>
      </c>
      <c r="I672" s="260">
        <v>1</v>
      </c>
      <c r="J672" s="203">
        <v>44818</v>
      </c>
      <c r="K672" s="204">
        <v>44826</v>
      </c>
      <c r="L672" s="211">
        <v>44823</v>
      </c>
      <c r="M672" s="137"/>
      <c r="N672" s="268" t="s">
        <v>78</v>
      </c>
    </row>
    <row r="673" spans="1:14">
      <c r="A673" s="125" t="s">
        <v>2637</v>
      </c>
      <c r="B673" s="282">
        <v>296113</v>
      </c>
      <c r="C673" s="146" t="s">
        <v>1808</v>
      </c>
      <c r="D673" s="246">
        <v>19</v>
      </c>
      <c r="E673" s="128">
        <v>10</v>
      </c>
      <c r="F673" s="252">
        <v>16</v>
      </c>
      <c r="G673" s="118">
        <f t="shared" si="10"/>
        <v>160</v>
      </c>
      <c r="H673" s="273" t="s">
        <v>45</v>
      </c>
      <c r="I673" s="260">
        <v>1</v>
      </c>
      <c r="J673" s="203">
        <v>44818</v>
      </c>
      <c r="K673" s="204">
        <v>44826</v>
      </c>
      <c r="L673" s="211">
        <v>44823</v>
      </c>
      <c r="M673" s="137"/>
      <c r="N673" s="268" t="s">
        <v>78</v>
      </c>
    </row>
    <row r="674" spans="1:14">
      <c r="A674" s="125" t="s">
        <v>2637</v>
      </c>
      <c r="B674" s="282">
        <v>296151</v>
      </c>
      <c r="C674" s="146" t="s">
        <v>1797</v>
      </c>
      <c r="D674" s="246">
        <v>19.5</v>
      </c>
      <c r="E674" s="128">
        <v>12</v>
      </c>
      <c r="F674" s="252">
        <v>16</v>
      </c>
      <c r="G674" s="118">
        <f t="shared" si="10"/>
        <v>192</v>
      </c>
      <c r="H674" s="273" t="s">
        <v>45</v>
      </c>
      <c r="I674" s="260">
        <v>1</v>
      </c>
      <c r="J674" s="203">
        <v>44818</v>
      </c>
      <c r="K674" s="204">
        <v>44826</v>
      </c>
      <c r="L674" s="211">
        <v>44823</v>
      </c>
      <c r="M674" s="137"/>
      <c r="N674" s="268" t="s">
        <v>78</v>
      </c>
    </row>
    <row r="675" spans="1:14">
      <c r="A675" s="125" t="s">
        <v>2637</v>
      </c>
      <c r="B675" s="282">
        <v>293054</v>
      </c>
      <c r="C675" s="146" t="s">
        <v>639</v>
      </c>
      <c r="D675" s="246">
        <v>40</v>
      </c>
      <c r="E675" s="128">
        <v>16</v>
      </c>
      <c r="F675" s="252">
        <v>38.5</v>
      </c>
      <c r="G675" s="118">
        <f t="shared" si="10"/>
        <v>616</v>
      </c>
      <c r="H675" s="273" t="s">
        <v>55</v>
      </c>
      <c r="I675" s="260">
        <v>1</v>
      </c>
      <c r="J675" s="203">
        <v>44818</v>
      </c>
      <c r="K675" s="204">
        <v>44824</v>
      </c>
      <c r="L675" s="211">
        <v>44823</v>
      </c>
      <c r="M675" s="137"/>
      <c r="N675" s="268" t="s">
        <v>78</v>
      </c>
    </row>
    <row r="676" spans="1:14" s="123" customFormat="1">
      <c r="A676" s="286" t="s">
        <v>46</v>
      </c>
      <c r="B676" s="285">
        <v>293955</v>
      </c>
      <c r="C676" s="285" t="s">
        <v>547</v>
      </c>
      <c r="D676" s="275" t="s">
        <v>43</v>
      </c>
      <c r="E676" s="236">
        <v>1</v>
      </c>
      <c r="F676" s="276">
        <v>3000</v>
      </c>
      <c r="G676" s="237">
        <f t="shared" si="10"/>
        <v>3000</v>
      </c>
      <c r="H676" s="273" t="s">
        <v>47</v>
      </c>
      <c r="I676" s="277">
        <v>0</v>
      </c>
      <c r="J676" s="203">
        <v>44819</v>
      </c>
      <c r="K676" s="204">
        <v>44830</v>
      </c>
      <c r="L676" s="204">
        <v>44832</v>
      </c>
      <c r="M676" s="238"/>
      <c r="N676" s="278" t="s">
        <v>78</v>
      </c>
    </row>
    <row r="677" spans="1:14">
      <c r="A677" s="125" t="s">
        <v>74</v>
      </c>
      <c r="B677" s="282">
        <v>295273</v>
      </c>
      <c r="C677" s="146" t="s">
        <v>2768</v>
      </c>
      <c r="D677" s="246" t="s">
        <v>43</v>
      </c>
      <c r="E677" s="128">
        <v>5</v>
      </c>
      <c r="F677" s="252">
        <v>238.04</v>
      </c>
      <c r="G677" s="118">
        <f t="shared" si="10"/>
        <v>1190.2</v>
      </c>
      <c r="H677" s="273" t="s">
        <v>45</v>
      </c>
      <c r="I677" s="260">
        <v>0</v>
      </c>
      <c r="J677" s="203">
        <v>44820</v>
      </c>
      <c r="K677" s="204">
        <v>44826</v>
      </c>
      <c r="L677" s="211">
        <v>44826</v>
      </c>
      <c r="M677" s="137"/>
      <c r="N677" s="268" t="s">
        <v>78</v>
      </c>
    </row>
    <row r="678" spans="1:14">
      <c r="A678" s="125" t="s">
        <v>36</v>
      </c>
      <c r="B678" s="282">
        <v>296828</v>
      </c>
      <c r="C678" s="146" t="s">
        <v>250</v>
      </c>
      <c r="D678" s="246">
        <v>19</v>
      </c>
      <c r="E678" s="128">
        <v>12</v>
      </c>
      <c r="F678" s="252">
        <f>IF(ISERR(SEARCH("FP",H678))=FALSE,PREÇOS!CX677,0)+IF(ISERR(SEARCH("CH",H678))=FALSE,PREÇOS!CY677,0)+IF(ISERR(SEARCH("FF",H678))=FALSE,(I678*PREÇOS!CZ677),0)+IF(ISERR(SEARCH("FC",H678))=FALSE,PREÇOS!DA677,0)</f>
        <v>9.0200000000000014</v>
      </c>
      <c r="G678" s="118">
        <f t="shared" si="10"/>
        <v>108.24000000000001</v>
      </c>
      <c r="H678" s="273" t="s">
        <v>45</v>
      </c>
      <c r="I678" s="260">
        <v>1</v>
      </c>
      <c r="J678" s="203">
        <v>44820</v>
      </c>
      <c r="K678" s="204">
        <v>44827</v>
      </c>
      <c r="L678" s="211">
        <v>44826</v>
      </c>
      <c r="M678" s="137"/>
      <c r="N678" s="268" t="s">
        <v>78</v>
      </c>
    </row>
    <row r="679" spans="1:14" s="123" customFormat="1">
      <c r="A679" s="286" t="s">
        <v>2769</v>
      </c>
      <c r="B679" s="285">
        <v>296863</v>
      </c>
      <c r="C679" s="274" t="s">
        <v>337</v>
      </c>
      <c r="D679" s="275">
        <v>19</v>
      </c>
      <c r="E679" s="236">
        <v>20</v>
      </c>
      <c r="F679" s="276">
        <f>IF(ISERR(SEARCH("FP",H679))=FALSE,PREÇOS!CX678,0)+IF(ISERR(SEARCH("CH",H679))=FALSE,PREÇOS!CY678,0)+IF(ISERR(SEARCH("FF",H679))=FALSE,(I679*PREÇOS!CZ678),0)+IF(ISERR(SEARCH("FC",H679))=FALSE,PREÇOS!DA678,0)</f>
        <v>9.0200000000000014</v>
      </c>
      <c r="G679" s="237">
        <f t="shared" si="10"/>
        <v>180.40000000000003</v>
      </c>
      <c r="H679" s="273" t="s">
        <v>45</v>
      </c>
      <c r="I679" s="277">
        <v>1</v>
      </c>
      <c r="J679" s="203">
        <v>44820</v>
      </c>
      <c r="K679" s="204">
        <v>44827</v>
      </c>
      <c r="L679" s="204">
        <v>44830</v>
      </c>
      <c r="M679" s="238"/>
      <c r="N679" s="278" t="s">
        <v>78</v>
      </c>
    </row>
    <row r="680" spans="1:14">
      <c r="A680" s="125" t="s">
        <v>36</v>
      </c>
      <c r="B680" s="282">
        <v>296853</v>
      </c>
      <c r="C680" s="146" t="s">
        <v>1774</v>
      </c>
      <c r="D680" s="246">
        <v>19</v>
      </c>
      <c r="E680" s="128">
        <v>20</v>
      </c>
      <c r="F680" s="252">
        <f>IF(ISERR(SEARCH("FP",H680))=FALSE,PREÇOS!CX679,0)+IF(ISERR(SEARCH("CH",H680))=FALSE,PREÇOS!CY679,0)+IF(ISERR(SEARCH("FF",H680))=FALSE,(I680*PREÇOS!CZ679),0)+IF(ISERR(SEARCH("FC",H680))=FALSE,PREÇOS!DA679,0)</f>
        <v>9.0200000000000014</v>
      </c>
      <c r="G680" s="118">
        <f t="shared" si="10"/>
        <v>180.40000000000003</v>
      </c>
      <c r="H680" s="273" t="s">
        <v>45</v>
      </c>
      <c r="I680" s="260">
        <v>1</v>
      </c>
      <c r="J680" s="203">
        <v>44820</v>
      </c>
      <c r="K680" s="204">
        <v>44827</v>
      </c>
      <c r="L680" s="211">
        <v>44826</v>
      </c>
      <c r="M680" s="238"/>
      <c r="N680" s="268" t="s">
        <v>78</v>
      </c>
    </row>
    <row r="681" spans="1:14" s="123" customFormat="1">
      <c r="A681" s="286" t="s">
        <v>445</v>
      </c>
      <c r="B681" s="285">
        <v>295814</v>
      </c>
      <c r="C681" s="274" t="s">
        <v>446</v>
      </c>
      <c r="D681" s="275" t="s">
        <v>43</v>
      </c>
      <c r="E681" s="236">
        <v>23</v>
      </c>
      <c r="F681" s="276">
        <v>120</v>
      </c>
      <c r="G681" s="237">
        <f t="shared" si="10"/>
        <v>2760</v>
      </c>
      <c r="H681" s="273" t="s">
        <v>448</v>
      </c>
      <c r="I681" s="277">
        <v>0</v>
      </c>
      <c r="J681" s="203">
        <v>44830</v>
      </c>
      <c r="K681" s="204">
        <v>44827</v>
      </c>
      <c r="L681" s="204">
        <v>44830</v>
      </c>
      <c r="M681" s="238"/>
      <c r="N681" s="278" t="s">
        <v>78</v>
      </c>
    </row>
    <row r="682" spans="1:14" s="123" customFormat="1">
      <c r="A682" s="286" t="s">
        <v>46</v>
      </c>
      <c r="B682" s="285">
        <v>297115</v>
      </c>
      <c r="C682" s="274" t="s">
        <v>2770</v>
      </c>
      <c r="D682" s="275" t="s">
        <v>43</v>
      </c>
      <c r="E682" s="236">
        <v>1</v>
      </c>
      <c r="F682" s="276">
        <v>2264.35</v>
      </c>
      <c r="G682" s="237">
        <f t="shared" si="10"/>
        <v>2264.35</v>
      </c>
      <c r="H682" s="273" t="s">
        <v>47</v>
      </c>
      <c r="I682" s="277">
        <v>0</v>
      </c>
      <c r="J682" s="203">
        <v>44824</v>
      </c>
      <c r="K682" s="204">
        <v>44834</v>
      </c>
      <c r="L682" s="204">
        <v>44834</v>
      </c>
      <c r="M682" s="238" t="s">
        <v>2775</v>
      </c>
      <c r="N682" s="278" t="s">
        <v>78</v>
      </c>
    </row>
    <row r="683" spans="1:14" s="123" customFormat="1">
      <c r="A683" s="286" t="s">
        <v>36</v>
      </c>
      <c r="B683" s="285">
        <v>298249</v>
      </c>
      <c r="C683" s="274" t="s">
        <v>163</v>
      </c>
      <c r="D683" s="275">
        <v>28</v>
      </c>
      <c r="E683" s="236">
        <v>24</v>
      </c>
      <c r="F683" s="276">
        <f>IF(ISERR(SEARCH("FP",H683))=FALSE,PREÇOS!CX682,0)+IF(ISERR(SEARCH("CH",H683))=FALSE,PREÇOS!CY682,0)+IF(ISERR(SEARCH("FF",H683))=FALSE,(I683*PREÇOS!CZ682),0)+IF(ISERR(SEARCH("FC",H683))=FALSE,PREÇOS!DA682,0)</f>
        <v>9.0200000000000014</v>
      </c>
      <c r="G683" s="237">
        <f t="shared" si="10"/>
        <v>216.48000000000002</v>
      </c>
      <c r="H683" s="273" t="s">
        <v>45</v>
      </c>
      <c r="I683" s="277">
        <v>1</v>
      </c>
      <c r="J683" s="203">
        <v>44824</v>
      </c>
      <c r="K683" s="204">
        <v>44830</v>
      </c>
      <c r="L683" s="204">
        <v>44830</v>
      </c>
      <c r="M683" s="238"/>
      <c r="N683" s="278" t="s">
        <v>78</v>
      </c>
    </row>
    <row r="684" spans="1:14" s="123" customFormat="1">
      <c r="A684" s="286" t="s">
        <v>36</v>
      </c>
      <c r="B684" s="285">
        <v>297888</v>
      </c>
      <c r="C684" s="274" t="s">
        <v>1543</v>
      </c>
      <c r="D684" s="275">
        <v>23</v>
      </c>
      <c r="E684" s="236">
        <v>10</v>
      </c>
      <c r="F684" s="276">
        <f>IF(ISERR(SEARCH("FP",H684))=FALSE,PREÇOS!CX683,0)+IF(ISERR(SEARCH("CH",H684))=FALSE,PREÇOS!CY683,0)+IF(ISERR(SEARCH("FF",H684))=FALSE,(I684*PREÇOS!CZ683),0)+IF(ISERR(SEARCH("FC",H684))=FALSE,PREÇOS!DA683,0)</f>
        <v>6.8200000000000012</v>
      </c>
      <c r="G684" s="237">
        <f t="shared" si="10"/>
        <v>68.200000000000017</v>
      </c>
      <c r="H684" s="273" t="s">
        <v>44</v>
      </c>
      <c r="I684" s="277">
        <v>1</v>
      </c>
      <c r="J684" s="203">
        <v>44824</v>
      </c>
      <c r="K684" s="204">
        <v>44830</v>
      </c>
      <c r="L684" s="204">
        <v>44830</v>
      </c>
      <c r="M684" s="238"/>
      <c r="N684" s="278" t="s">
        <v>78</v>
      </c>
    </row>
    <row r="685" spans="1:14" s="123" customFormat="1">
      <c r="A685" s="286" t="s">
        <v>36</v>
      </c>
      <c r="B685" s="285">
        <v>297760</v>
      </c>
      <c r="C685" s="274" t="s">
        <v>2576</v>
      </c>
      <c r="D685" s="275">
        <v>38</v>
      </c>
      <c r="E685" s="236">
        <v>12</v>
      </c>
      <c r="F685" s="276">
        <f>IF(ISERR(SEARCH("FP",H685))=FALSE,PREÇOS!CX684,0)+IF(ISERR(SEARCH("CH",H685))=FALSE,PREÇOS!CY684,0)+IF(ISERR(SEARCH("FF",H685))=FALSE,(I685*PREÇOS!CZ684),0)+IF(ISERR(SEARCH("FC",H685))=FALSE,PREÇOS!DA684,0)</f>
        <v>9.0200000000000014</v>
      </c>
      <c r="G685" s="237">
        <f t="shared" si="10"/>
        <v>108.24000000000001</v>
      </c>
      <c r="H685" s="273" t="s">
        <v>45</v>
      </c>
      <c r="I685" s="277">
        <v>1</v>
      </c>
      <c r="J685" s="203">
        <v>44824</v>
      </c>
      <c r="K685" s="204">
        <v>44830</v>
      </c>
      <c r="L685" s="204">
        <v>44830</v>
      </c>
      <c r="M685" s="238"/>
      <c r="N685" s="278" t="s">
        <v>78</v>
      </c>
    </row>
    <row r="686" spans="1:14">
      <c r="A686" s="125" t="s">
        <v>74</v>
      </c>
      <c r="B686" s="282">
        <v>295735</v>
      </c>
      <c r="C686" s="146" t="s">
        <v>966</v>
      </c>
      <c r="D686" s="246">
        <v>45</v>
      </c>
      <c r="E686" s="128">
        <v>10</v>
      </c>
      <c r="F686" s="252">
        <v>66.040000000000006</v>
      </c>
      <c r="G686" s="118">
        <f t="shared" si="10"/>
        <v>660.40000000000009</v>
      </c>
      <c r="H686" s="245" t="s">
        <v>44</v>
      </c>
      <c r="I686" s="260">
        <v>2</v>
      </c>
      <c r="J686" s="203">
        <v>44825</v>
      </c>
      <c r="K686" s="204">
        <v>44830</v>
      </c>
      <c r="L686" s="211">
        <v>44827</v>
      </c>
      <c r="M686" s="137"/>
      <c r="N686" s="268" t="s">
        <v>78</v>
      </c>
    </row>
    <row r="687" spans="1:14">
      <c r="A687" s="125" t="s">
        <v>2637</v>
      </c>
      <c r="B687" s="282">
        <v>298299</v>
      </c>
      <c r="C687" s="146" t="s">
        <v>1787</v>
      </c>
      <c r="D687" s="246">
        <v>28</v>
      </c>
      <c r="E687" s="128">
        <v>20</v>
      </c>
      <c r="F687" s="252">
        <v>13</v>
      </c>
      <c r="G687" s="118">
        <f t="shared" si="10"/>
        <v>260</v>
      </c>
      <c r="H687" s="273" t="s">
        <v>45</v>
      </c>
      <c r="I687" s="260">
        <v>1</v>
      </c>
      <c r="J687" s="203">
        <v>44824</v>
      </c>
      <c r="K687" s="204">
        <v>44830</v>
      </c>
      <c r="L687" s="211">
        <v>44827</v>
      </c>
      <c r="M687" s="137"/>
      <c r="N687" s="268" t="s">
        <v>78</v>
      </c>
    </row>
    <row r="688" spans="1:14">
      <c r="A688" s="125" t="s">
        <v>2637</v>
      </c>
      <c r="B688" s="282">
        <v>298303</v>
      </c>
      <c r="C688" s="146" t="s">
        <v>227</v>
      </c>
      <c r="D688" s="246">
        <v>19.5</v>
      </c>
      <c r="E688" s="128">
        <v>20</v>
      </c>
      <c r="F688" s="252">
        <v>12</v>
      </c>
      <c r="G688" s="118">
        <f t="shared" si="10"/>
        <v>240</v>
      </c>
      <c r="H688" s="273" t="s">
        <v>45</v>
      </c>
      <c r="I688" s="260">
        <v>1</v>
      </c>
      <c r="J688" s="203">
        <v>44824</v>
      </c>
      <c r="K688" s="204">
        <v>44830</v>
      </c>
      <c r="L688" s="211">
        <v>44827</v>
      </c>
      <c r="M688" s="137"/>
      <c r="N688" s="268" t="s">
        <v>78</v>
      </c>
    </row>
    <row r="689" spans="1:14">
      <c r="A689" s="125" t="s">
        <v>2637</v>
      </c>
      <c r="B689" s="282">
        <v>292825</v>
      </c>
      <c r="C689" s="146" t="s">
        <v>551</v>
      </c>
      <c r="D689" s="246">
        <v>28</v>
      </c>
      <c r="E689" s="128">
        <v>40</v>
      </c>
      <c r="F689" s="252">
        <v>16.5</v>
      </c>
      <c r="G689" s="118">
        <f t="shared" si="10"/>
        <v>660</v>
      </c>
      <c r="H689" s="273" t="s">
        <v>45</v>
      </c>
      <c r="I689" s="260">
        <v>1</v>
      </c>
      <c r="J689" s="203">
        <v>44824</v>
      </c>
      <c r="K689" s="204">
        <v>44830</v>
      </c>
      <c r="L689" s="211">
        <v>44827</v>
      </c>
      <c r="M689" s="137"/>
      <c r="N689" s="268" t="s">
        <v>78</v>
      </c>
    </row>
    <row r="690" spans="1:14">
      <c r="A690" s="125" t="s">
        <v>2637</v>
      </c>
      <c r="B690" s="282">
        <v>298323</v>
      </c>
      <c r="C690" s="146" t="s">
        <v>2771</v>
      </c>
      <c r="D690" s="246">
        <v>28</v>
      </c>
      <c r="E690" s="128">
        <v>40</v>
      </c>
      <c r="F690" s="252">
        <v>14.5</v>
      </c>
      <c r="G690" s="118">
        <f t="shared" si="10"/>
        <v>580</v>
      </c>
      <c r="H690" s="273" t="s">
        <v>45</v>
      </c>
      <c r="I690" s="260">
        <v>1</v>
      </c>
      <c r="J690" s="203">
        <v>44824</v>
      </c>
      <c r="K690" s="204">
        <v>44830</v>
      </c>
      <c r="L690" s="211">
        <v>44827</v>
      </c>
      <c r="M690" s="137"/>
      <c r="N690" s="268" t="s">
        <v>78</v>
      </c>
    </row>
    <row r="691" spans="1:14" s="123" customFormat="1">
      <c r="A691" s="286" t="s">
        <v>445</v>
      </c>
      <c r="B691" s="285">
        <v>295814</v>
      </c>
      <c r="C691" s="274" t="s">
        <v>446</v>
      </c>
      <c r="D691" s="275" t="s">
        <v>43</v>
      </c>
      <c r="E691" s="236">
        <v>2</v>
      </c>
      <c r="F691" s="276">
        <v>120</v>
      </c>
      <c r="G691" s="237">
        <f t="shared" si="10"/>
        <v>240</v>
      </c>
      <c r="H691" s="273" t="s">
        <v>448</v>
      </c>
      <c r="I691" s="277">
        <v>0</v>
      </c>
      <c r="J691" s="203">
        <v>44825</v>
      </c>
      <c r="K691" s="204">
        <v>44830</v>
      </c>
      <c r="L691" s="204">
        <v>44830</v>
      </c>
      <c r="M691" s="238"/>
      <c r="N691" s="278" t="s">
        <v>78</v>
      </c>
    </row>
    <row r="692" spans="1:14">
      <c r="A692" s="125" t="s">
        <v>2637</v>
      </c>
      <c r="B692" s="282">
        <v>294410</v>
      </c>
      <c r="C692" s="146" t="s">
        <v>2686</v>
      </c>
      <c r="D692" s="246">
        <v>19.05</v>
      </c>
      <c r="E692" s="128">
        <v>62</v>
      </c>
      <c r="F692" s="252">
        <v>11</v>
      </c>
      <c r="G692" s="118">
        <f t="shared" si="10"/>
        <v>682</v>
      </c>
      <c r="H692" s="273" t="s">
        <v>45</v>
      </c>
      <c r="I692" s="260">
        <v>1</v>
      </c>
      <c r="J692" s="203">
        <v>44825</v>
      </c>
      <c r="K692" s="204">
        <v>44830</v>
      </c>
      <c r="L692" s="211">
        <v>44827</v>
      </c>
      <c r="M692" s="137"/>
      <c r="N692" s="268" t="s">
        <v>78</v>
      </c>
    </row>
    <row r="693" spans="1:14">
      <c r="A693" s="125" t="s">
        <v>2637</v>
      </c>
      <c r="B693" s="282">
        <v>295858</v>
      </c>
      <c r="C693" s="146" t="s">
        <v>421</v>
      </c>
      <c r="D693" s="246">
        <v>14</v>
      </c>
      <c r="E693" s="128">
        <v>20</v>
      </c>
      <c r="F693" s="252">
        <v>16.5</v>
      </c>
      <c r="G693" s="118">
        <f t="shared" si="10"/>
        <v>330</v>
      </c>
      <c r="H693" s="273" t="s">
        <v>45</v>
      </c>
      <c r="I693" s="260">
        <v>1</v>
      </c>
      <c r="J693" s="203">
        <v>44825</v>
      </c>
      <c r="K693" s="204">
        <v>44831</v>
      </c>
      <c r="L693" s="211">
        <v>44827</v>
      </c>
      <c r="M693" s="137"/>
      <c r="N693" s="268" t="s">
        <v>78</v>
      </c>
    </row>
    <row r="694" spans="1:14">
      <c r="A694" s="125" t="s">
        <v>2637</v>
      </c>
      <c r="B694" s="282">
        <v>295863</v>
      </c>
      <c r="C694" s="146" t="s">
        <v>509</v>
      </c>
      <c r="D694" s="246">
        <v>60</v>
      </c>
      <c r="E694" s="128">
        <v>60</v>
      </c>
      <c r="F694" s="252">
        <v>11</v>
      </c>
      <c r="G694" s="118">
        <f t="shared" si="10"/>
        <v>660</v>
      </c>
      <c r="H694" s="273" t="s">
        <v>45</v>
      </c>
      <c r="I694" s="260">
        <v>1</v>
      </c>
      <c r="J694" s="203">
        <v>44825</v>
      </c>
      <c r="K694" s="204">
        <v>44768</v>
      </c>
      <c r="L694" s="211">
        <v>44827</v>
      </c>
      <c r="M694" s="137"/>
      <c r="N694" s="268" t="s">
        <v>78</v>
      </c>
    </row>
    <row r="695" spans="1:14">
      <c r="A695" s="125" t="s">
        <v>2637</v>
      </c>
      <c r="B695" s="282">
        <v>294858</v>
      </c>
      <c r="C695" s="146" t="s">
        <v>41</v>
      </c>
      <c r="D695" s="246">
        <v>19</v>
      </c>
      <c r="E695" s="128">
        <v>52</v>
      </c>
      <c r="F695" s="252">
        <v>11</v>
      </c>
      <c r="G695" s="118">
        <f t="shared" si="10"/>
        <v>572</v>
      </c>
      <c r="H695" s="273" t="s">
        <v>45</v>
      </c>
      <c r="I695" s="260">
        <v>1</v>
      </c>
      <c r="J695" s="203">
        <v>44825</v>
      </c>
      <c r="K695" s="204">
        <v>44830</v>
      </c>
      <c r="L695" s="211">
        <v>44827</v>
      </c>
      <c r="M695" s="137"/>
      <c r="N695" s="268" t="s">
        <v>78</v>
      </c>
    </row>
    <row r="696" spans="1:14">
      <c r="A696" s="125" t="s">
        <v>2637</v>
      </c>
      <c r="B696" s="282">
        <v>294371</v>
      </c>
      <c r="C696" s="146" t="s">
        <v>2688</v>
      </c>
      <c r="D696" s="246">
        <v>19</v>
      </c>
      <c r="E696" s="128">
        <v>62</v>
      </c>
      <c r="F696" s="252">
        <v>11</v>
      </c>
      <c r="G696" s="118">
        <f t="shared" si="10"/>
        <v>682</v>
      </c>
      <c r="H696" s="273" t="s">
        <v>45</v>
      </c>
      <c r="I696" s="260">
        <v>1</v>
      </c>
      <c r="J696" s="203">
        <v>44825</v>
      </c>
      <c r="K696" s="204">
        <v>44831</v>
      </c>
      <c r="L696" s="211">
        <v>44827</v>
      </c>
      <c r="M696" s="137"/>
      <c r="N696" s="268" t="s">
        <v>78</v>
      </c>
    </row>
    <row r="697" spans="1:14">
      <c r="A697" s="125" t="s">
        <v>2637</v>
      </c>
      <c r="B697" s="282">
        <v>296185</v>
      </c>
      <c r="C697" s="146" t="s">
        <v>498</v>
      </c>
      <c r="D697" s="246">
        <v>19.5</v>
      </c>
      <c r="E697" s="128">
        <v>20</v>
      </c>
      <c r="F697" s="252">
        <v>11</v>
      </c>
      <c r="G697" s="118">
        <f t="shared" si="10"/>
        <v>220</v>
      </c>
      <c r="H697" s="273" t="s">
        <v>45</v>
      </c>
      <c r="I697" s="260">
        <v>1</v>
      </c>
      <c r="J697" s="203">
        <v>44825</v>
      </c>
      <c r="K697" s="204">
        <v>44831</v>
      </c>
      <c r="L697" s="211">
        <v>44827</v>
      </c>
      <c r="M697" s="137"/>
      <c r="N697" s="268" t="s">
        <v>78</v>
      </c>
    </row>
    <row r="698" spans="1:14">
      <c r="A698" s="125" t="s">
        <v>2637</v>
      </c>
      <c r="B698" s="282">
        <v>294413</v>
      </c>
      <c r="C698" s="146" t="s">
        <v>2681</v>
      </c>
      <c r="D698" s="246">
        <v>25.4</v>
      </c>
      <c r="E698" s="128">
        <v>62</v>
      </c>
      <c r="F698" s="252">
        <v>11</v>
      </c>
      <c r="G698" s="118">
        <f t="shared" si="10"/>
        <v>682</v>
      </c>
      <c r="H698" s="273" t="s">
        <v>45</v>
      </c>
      <c r="I698" s="260">
        <v>1</v>
      </c>
      <c r="J698" s="203">
        <v>44825</v>
      </c>
      <c r="K698" s="204">
        <v>44830</v>
      </c>
      <c r="L698" s="211">
        <v>44827</v>
      </c>
      <c r="M698" s="137"/>
      <c r="N698" s="268" t="s">
        <v>78</v>
      </c>
    </row>
    <row r="699" spans="1:14">
      <c r="A699" s="125" t="s">
        <v>2637</v>
      </c>
      <c r="B699" s="282">
        <v>295871</v>
      </c>
      <c r="C699" s="146" t="s">
        <v>40</v>
      </c>
      <c r="D699" s="246">
        <v>19</v>
      </c>
      <c r="E699" s="128">
        <v>20</v>
      </c>
      <c r="F699" s="252">
        <v>16</v>
      </c>
      <c r="G699" s="118">
        <f t="shared" si="10"/>
        <v>320</v>
      </c>
      <c r="H699" s="273" t="s">
        <v>45</v>
      </c>
      <c r="I699" s="260">
        <v>1</v>
      </c>
      <c r="J699" s="203">
        <v>44825</v>
      </c>
      <c r="K699" s="204">
        <v>44831</v>
      </c>
      <c r="L699" s="211">
        <v>44827</v>
      </c>
      <c r="M699" s="137"/>
      <c r="N699" s="268" t="s">
        <v>78</v>
      </c>
    </row>
    <row r="700" spans="1:14">
      <c r="A700" s="125" t="s">
        <v>2637</v>
      </c>
      <c r="B700" s="282">
        <v>298789</v>
      </c>
      <c r="C700" s="146" t="s">
        <v>1808</v>
      </c>
      <c r="D700" s="246">
        <v>19</v>
      </c>
      <c r="E700" s="128">
        <v>10</v>
      </c>
      <c r="F700" s="252">
        <v>16</v>
      </c>
      <c r="G700" s="118">
        <f t="shared" si="10"/>
        <v>160</v>
      </c>
      <c r="H700" s="273" t="s">
        <v>45</v>
      </c>
      <c r="I700" s="260">
        <v>1</v>
      </c>
      <c r="J700" s="203">
        <v>44826</v>
      </c>
      <c r="K700" s="204">
        <v>44834</v>
      </c>
      <c r="L700" s="211">
        <v>44832</v>
      </c>
      <c r="M700" s="137"/>
      <c r="N700" s="268" t="s">
        <v>78</v>
      </c>
    </row>
    <row r="701" spans="1:14">
      <c r="A701" s="125" t="s">
        <v>2637</v>
      </c>
      <c r="B701" s="282">
        <v>296825</v>
      </c>
      <c r="C701" s="282" t="s">
        <v>321</v>
      </c>
      <c r="D701" s="246">
        <v>19</v>
      </c>
      <c r="E701" s="128">
        <v>20</v>
      </c>
      <c r="F701" s="252">
        <v>13</v>
      </c>
      <c r="G701" s="118">
        <f t="shared" si="10"/>
        <v>260</v>
      </c>
      <c r="H701" s="273" t="s">
        <v>45</v>
      </c>
      <c r="I701" s="260">
        <v>1</v>
      </c>
      <c r="J701" s="203">
        <v>44826</v>
      </c>
      <c r="K701" s="204">
        <v>44834</v>
      </c>
      <c r="L701" s="211">
        <v>44832</v>
      </c>
      <c r="M701" s="137"/>
      <c r="N701" s="268" t="s">
        <v>78</v>
      </c>
    </row>
    <row r="702" spans="1:14">
      <c r="A702" s="125" t="s">
        <v>2637</v>
      </c>
      <c r="B702" s="282">
        <v>298331</v>
      </c>
      <c r="C702" s="146" t="s">
        <v>2753</v>
      </c>
      <c r="D702" s="246">
        <v>42</v>
      </c>
      <c r="E702" s="128">
        <v>20</v>
      </c>
      <c r="F702" s="252">
        <v>34</v>
      </c>
      <c r="G702" s="118">
        <f t="shared" si="10"/>
        <v>680</v>
      </c>
      <c r="H702" s="273" t="s">
        <v>45</v>
      </c>
      <c r="I702" s="260">
        <v>1</v>
      </c>
      <c r="J702" s="203">
        <v>44826</v>
      </c>
      <c r="K702" s="204">
        <v>44832</v>
      </c>
      <c r="L702" s="211">
        <v>44832</v>
      </c>
      <c r="M702" s="137"/>
      <c r="N702" s="268" t="s">
        <v>78</v>
      </c>
    </row>
    <row r="703" spans="1:14">
      <c r="A703" s="125" t="s">
        <v>74</v>
      </c>
      <c r="B703" s="282">
        <v>299452</v>
      </c>
      <c r="C703" s="146" t="s">
        <v>505</v>
      </c>
      <c r="D703" s="246" t="s">
        <v>43</v>
      </c>
      <c r="E703" s="128">
        <v>3</v>
      </c>
      <c r="F703" s="252">
        <v>238.04</v>
      </c>
      <c r="G703" s="118">
        <f t="shared" si="10"/>
        <v>714.12</v>
      </c>
      <c r="H703" s="273" t="s">
        <v>45</v>
      </c>
      <c r="I703" s="260">
        <v>1</v>
      </c>
      <c r="J703" s="203">
        <v>44827</v>
      </c>
      <c r="K703" s="204">
        <v>44833</v>
      </c>
      <c r="L703" s="211">
        <v>44833</v>
      </c>
      <c r="M703" s="137"/>
      <c r="N703" s="268" t="s">
        <v>78</v>
      </c>
    </row>
    <row r="704" spans="1:14">
      <c r="A704" s="125" t="s">
        <v>74</v>
      </c>
      <c r="B704" s="282">
        <v>299432</v>
      </c>
      <c r="C704" s="146" t="s">
        <v>504</v>
      </c>
      <c r="D704" s="246" t="s">
        <v>43</v>
      </c>
      <c r="E704" s="128">
        <v>2</v>
      </c>
      <c r="F704" s="252">
        <v>238.04</v>
      </c>
      <c r="G704" s="118">
        <f t="shared" si="10"/>
        <v>476.08</v>
      </c>
      <c r="H704" s="273" t="s">
        <v>45</v>
      </c>
      <c r="I704" s="260">
        <v>1</v>
      </c>
      <c r="J704" s="203">
        <v>44827</v>
      </c>
      <c r="K704" s="204">
        <v>44833</v>
      </c>
      <c r="L704" s="211">
        <v>44833</v>
      </c>
      <c r="M704" s="137"/>
      <c r="N704" s="268" t="s">
        <v>78</v>
      </c>
    </row>
    <row r="705" spans="1:14">
      <c r="A705" s="125" t="s">
        <v>74</v>
      </c>
      <c r="B705" s="282">
        <v>299441</v>
      </c>
      <c r="C705" s="146" t="s">
        <v>762</v>
      </c>
      <c r="D705" s="246" t="s">
        <v>43</v>
      </c>
      <c r="E705" s="128">
        <v>1</v>
      </c>
      <c r="F705" s="252">
        <v>238.04</v>
      </c>
      <c r="G705" s="118">
        <f t="shared" si="10"/>
        <v>238.04</v>
      </c>
      <c r="H705" s="273" t="s">
        <v>45</v>
      </c>
      <c r="I705" s="260">
        <v>1</v>
      </c>
      <c r="J705" s="203">
        <v>44827</v>
      </c>
      <c r="K705" s="204">
        <v>44833</v>
      </c>
      <c r="L705" s="211">
        <v>44833</v>
      </c>
      <c r="M705" s="137"/>
      <c r="N705" s="268" t="s">
        <v>78</v>
      </c>
    </row>
    <row r="706" spans="1:14">
      <c r="A706" s="125" t="s">
        <v>74</v>
      </c>
      <c r="B706" s="282">
        <v>299484</v>
      </c>
      <c r="C706" s="146" t="s">
        <v>503</v>
      </c>
      <c r="D706" s="246" t="s">
        <v>43</v>
      </c>
      <c r="E706" s="128">
        <v>1</v>
      </c>
      <c r="F706" s="252">
        <v>559.22</v>
      </c>
      <c r="G706" s="118">
        <f t="shared" si="10"/>
        <v>559.22</v>
      </c>
      <c r="H706" s="245" t="s">
        <v>47</v>
      </c>
      <c r="I706" s="260">
        <v>1</v>
      </c>
      <c r="J706" s="203">
        <v>44827</v>
      </c>
      <c r="K706" s="204">
        <v>44839</v>
      </c>
      <c r="L706" s="211">
        <v>44834</v>
      </c>
      <c r="M706" s="137"/>
      <c r="N706" s="268" t="s">
        <v>78</v>
      </c>
    </row>
    <row r="707" spans="1:14">
      <c r="A707" s="125" t="s">
        <v>74</v>
      </c>
      <c r="B707" s="282">
        <v>293985</v>
      </c>
      <c r="C707" s="146" t="s">
        <v>2763</v>
      </c>
      <c r="D707" s="246" t="s">
        <v>43</v>
      </c>
      <c r="E707" s="128">
        <v>1</v>
      </c>
      <c r="F707" s="252">
        <v>580</v>
      </c>
      <c r="G707" s="118">
        <f t="shared" ref="G707:G770" si="11">F707*E707</f>
        <v>580</v>
      </c>
      <c r="H707" s="245" t="s">
        <v>608</v>
      </c>
      <c r="I707" s="260">
        <v>0</v>
      </c>
      <c r="J707" s="203">
        <v>44827</v>
      </c>
      <c r="K707" s="204">
        <v>44827</v>
      </c>
      <c r="L707" s="211">
        <v>44827</v>
      </c>
      <c r="M707" s="137"/>
      <c r="N707" s="268" t="s">
        <v>78</v>
      </c>
    </row>
    <row r="708" spans="1:14">
      <c r="A708" s="125" t="s">
        <v>2637</v>
      </c>
      <c r="B708" s="282">
        <v>299574</v>
      </c>
      <c r="C708" s="146" t="s">
        <v>947</v>
      </c>
      <c r="D708" s="246">
        <v>14</v>
      </c>
      <c r="E708" s="128">
        <v>60</v>
      </c>
      <c r="F708" s="252">
        <v>9.4</v>
      </c>
      <c r="G708" s="118">
        <f t="shared" si="11"/>
        <v>564</v>
      </c>
      <c r="H708" s="273" t="s">
        <v>45</v>
      </c>
      <c r="I708" s="260">
        <v>1</v>
      </c>
      <c r="J708" s="203">
        <v>44830</v>
      </c>
      <c r="K708" s="204">
        <v>44833</v>
      </c>
      <c r="L708" s="211">
        <v>44832</v>
      </c>
      <c r="M708" s="137"/>
      <c r="N708" s="268" t="s">
        <v>78</v>
      </c>
    </row>
    <row r="709" spans="1:14">
      <c r="A709" s="125" t="s">
        <v>2637</v>
      </c>
      <c r="B709" s="282">
        <v>298306</v>
      </c>
      <c r="C709" s="146" t="s">
        <v>251</v>
      </c>
      <c r="D709" s="246">
        <v>24</v>
      </c>
      <c r="E709" s="128">
        <v>20</v>
      </c>
      <c r="F709" s="252">
        <v>9.5</v>
      </c>
      <c r="G709" s="118">
        <f t="shared" si="11"/>
        <v>190</v>
      </c>
      <c r="H709" s="273" t="s">
        <v>45</v>
      </c>
      <c r="I709" s="260">
        <v>1</v>
      </c>
      <c r="J709" s="203">
        <v>44830</v>
      </c>
      <c r="K709" s="204">
        <v>44833</v>
      </c>
      <c r="L709" s="211">
        <v>44832</v>
      </c>
      <c r="M709" s="137"/>
      <c r="N709" s="268" t="s">
        <v>78</v>
      </c>
    </row>
    <row r="710" spans="1:14">
      <c r="A710" s="125" t="s">
        <v>2637</v>
      </c>
      <c r="B710" s="282">
        <v>298320</v>
      </c>
      <c r="C710" s="146" t="s">
        <v>251</v>
      </c>
      <c r="D710" s="246">
        <v>24</v>
      </c>
      <c r="E710" s="128">
        <v>60</v>
      </c>
      <c r="F710" s="252">
        <v>9.5</v>
      </c>
      <c r="G710" s="118">
        <f t="shared" si="11"/>
        <v>570</v>
      </c>
      <c r="H710" s="273" t="s">
        <v>45</v>
      </c>
      <c r="I710" s="260">
        <v>1</v>
      </c>
      <c r="J710" s="203">
        <v>44830</v>
      </c>
      <c r="K710" s="204">
        <v>44833</v>
      </c>
      <c r="L710" s="211">
        <v>44832</v>
      </c>
      <c r="M710" s="137"/>
      <c r="N710" s="268" t="s">
        <v>78</v>
      </c>
    </row>
    <row r="711" spans="1:14">
      <c r="A711" s="125" t="s">
        <v>2637</v>
      </c>
      <c r="B711" s="282">
        <v>299221</v>
      </c>
      <c r="C711" s="146" t="s">
        <v>2642</v>
      </c>
      <c r="D711" s="246">
        <v>19</v>
      </c>
      <c r="E711" s="128">
        <v>100</v>
      </c>
      <c r="F711" s="252">
        <v>9.1</v>
      </c>
      <c r="G711" s="118">
        <f t="shared" si="11"/>
        <v>910</v>
      </c>
      <c r="H711" s="273" t="s">
        <v>45</v>
      </c>
      <c r="I711" s="260">
        <v>1</v>
      </c>
      <c r="J711" s="203">
        <v>44830</v>
      </c>
      <c r="K711" s="204">
        <v>44833</v>
      </c>
      <c r="L711" s="211">
        <v>44832</v>
      </c>
      <c r="M711" s="137"/>
      <c r="N711" s="268" t="s">
        <v>78</v>
      </c>
    </row>
    <row r="712" spans="1:14">
      <c r="A712" s="125" t="s">
        <v>2637</v>
      </c>
      <c r="B712" s="282">
        <v>298195</v>
      </c>
      <c r="C712" s="146" t="s">
        <v>201</v>
      </c>
      <c r="D712" s="246">
        <v>19.05</v>
      </c>
      <c r="E712" s="128">
        <v>100</v>
      </c>
      <c r="F712" s="252">
        <v>8.9</v>
      </c>
      <c r="G712" s="118">
        <f t="shared" si="11"/>
        <v>890</v>
      </c>
      <c r="H712" s="273" t="s">
        <v>45</v>
      </c>
      <c r="I712" s="260">
        <v>1</v>
      </c>
      <c r="J712" s="203">
        <v>44830</v>
      </c>
      <c r="K712" s="204">
        <v>44833</v>
      </c>
      <c r="L712" s="211">
        <v>44832</v>
      </c>
      <c r="M712" s="137"/>
      <c r="N712" s="268" t="s">
        <v>78</v>
      </c>
    </row>
    <row r="713" spans="1:14">
      <c r="A713" s="125" t="s">
        <v>2637</v>
      </c>
      <c r="B713" s="282">
        <v>299364</v>
      </c>
      <c r="C713" s="146" t="s">
        <v>201</v>
      </c>
      <c r="D713" s="246">
        <v>19.05</v>
      </c>
      <c r="E713" s="128">
        <v>100</v>
      </c>
      <c r="F713" s="252">
        <v>8.9</v>
      </c>
      <c r="G713" s="118">
        <f t="shared" si="11"/>
        <v>890</v>
      </c>
      <c r="H713" s="273" t="s">
        <v>45</v>
      </c>
      <c r="I713" s="260">
        <v>1</v>
      </c>
      <c r="J713" s="203">
        <v>44830</v>
      </c>
      <c r="K713" s="204">
        <v>44833</v>
      </c>
      <c r="L713" s="211">
        <v>44832</v>
      </c>
      <c r="M713" s="137"/>
      <c r="N713" s="268" t="s">
        <v>78</v>
      </c>
    </row>
    <row r="714" spans="1:14">
      <c r="A714" s="125" t="s">
        <v>36</v>
      </c>
      <c r="B714" s="282">
        <v>299233</v>
      </c>
      <c r="C714" s="146" t="s">
        <v>2772</v>
      </c>
      <c r="D714" s="246">
        <v>38</v>
      </c>
      <c r="E714" s="128">
        <v>30</v>
      </c>
      <c r="F714" s="252">
        <f>IF(ISERR(SEARCH("FP",H714))=FALSE,PREÇOS!CX714,0)+IF(ISERR(SEARCH("CH",H714))=FALSE,PREÇOS!CY714,0)+IF(ISERR(SEARCH("FF",H714))=FALSE,(I714*PREÇOS!CZ714),0)+IF(ISERR(SEARCH("FC",H714))=FALSE,PREÇOS!DA714,0)</f>
        <v>5.17</v>
      </c>
      <c r="G714" s="118">
        <f t="shared" si="11"/>
        <v>155.1</v>
      </c>
      <c r="H714" s="245" t="s">
        <v>44</v>
      </c>
      <c r="I714" s="260">
        <v>1</v>
      </c>
      <c r="J714" s="203">
        <v>44830</v>
      </c>
      <c r="K714" s="204">
        <v>44837</v>
      </c>
      <c r="L714" s="211">
        <v>44834</v>
      </c>
      <c r="M714" s="137"/>
      <c r="N714" s="268" t="s">
        <v>78</v>
      </c>
    </row>
    <row r="715" spans="1:14">
      <c r="A715" s="125" t="s">
        <v>36</v>
      </c>
      <c r="B715" s="282">
        <v>299301</v>
      </c>
      <c r="C715" s="146" t="s">
        <v>2773</v>
      </c>
      <c r="D715" s="246">
        <v>19</v>
      </c>
      <c r="E715" s="128">
        <v>4</v>
      </c>
      <c r="F715" s="252">
        <f>IF(ISERR(SEARCH("FP",H715))=FALSE,PREÇOS!CX715,0)+IF(ISERR(SEARCH("CH",H715))=FALSE,PREÇOS!CY715,0)+IF(ISERR(SEARCH("FF",H715))=FALSE,(I715*PREÇOS!CZ715),0)+IF(ISERR(SEARCH("FC",H715))=FALSE,PREÇOS!DA715,0)</f>
        <v>9.0200000000000014</v>
      </c>
      <c r="G715" s="118">
        <f t="shared" si="11"/>
        <v>36.080000000000005</v>
      </c>
      <c r="H715" s="273" t="s">
        <v>45</v>
      </c>
      <c r="I715" s="260">
        <v>1</v>
      </c>
      <c r="J715" s="203">
        <v>44830</v>
      </c>
      <c r="K715" s="204">
        <v>44837</v>
      </c>
      <c r="L715" s="211">
        <v>44834</v>
      </c>
      <c r="M715" s="137"/>
      <c r="N715" s="268" t="s">
        <v>78</v>
      </c>
    </row>
    <row r="716" spans="1:14">
      <c r="A716" s="125" t="s">
        <v>36</v>
      </c>
      <c r="B716" s="282">
        <v>298015</v>
      </c>
      <c r="C716" s="146" t="s">
        <v>207</v>
      </c>
      <c r="D716" s="246">
        <v>12.7</v>
      </c>
      <c r="E716" s="128">
        <v>32</v>
      </c>
      <c r="F716" s="252">
        <f>IF(ISERR(SEARCH("FP",H716))=FALSE,PREÇOS!CX716,0)+IF(ISERR(SEARCH("CH",H716))=FALSE,PREÇOS!CY716,0)+IF(ISERR(SEARCH("FF",H716))=FALSE,(I716*PREÇOS!CZ716),0)+IF(ISERR(SEARCH("FC",H716))=FALSE,PREÇOS!DA716,0)</f>
        <v>9.0200000000000014</v>
      </c>
      <c r="G716" s="118">
        <f t="shared" si="11"/>
        <v>288.64000000000004</v>
      </c>
      <c r="H716" s="273" t="s">
        <v>45</v>
      </c>
      <c r="I716" s="260">
        <v>1</v>
      </c>
      <c r="J716" s="203">
        <v>44830</v>
      </c>
      <c r="K716" s="204">
        <v>44837</v>
      </c>
      <c r="L716" s="211">
        <v>44834</v>
      </c>
      <c r="M716" s="137"/>
      <c r="N716" s="268" t="s">
        <v>78</v>
      </c>
    </row>
    <row r="717" spans="1:14">
      <c r="A717" s="125" t="s">
        <v>36</v>
      </c>
      <c r="B717" s="282">
        <v>298673</v>
      </c>
      <c r="C717" s="146" t="s">
        <v>40</v>
      </c>
      <c r="D717" s="246">
        <v>19</v>
      </c>
      <c r="E717" s="128">
        <v>35</v>
      </c>
      <c r="F717" s="252">
        <f>IF(ISERR(SEARCH("FP",H717))=FALSE,PREÇOS!CX717,0)+IF(ISERR(SEARCH("CH",H717))=FALSE,PREÇOS!CY717,0)+IF(ISERR(SEARCH("FF",H717))=FALSE,(I717*PREÇOS!CZ717),0)+IF(ISERR(SEARCH("FC",H717))=FALSE,PREÇOS!DA717,0)</f>
        <v>9.0200000000000014</v>
      </c>
      <c r="G717" s="118">
        <f t="shared" si="11"/>
        <v>315.70000000000005</v>
      </c>
      <c r="H717" s="273" t="s">
        <v>45</v>
      </c>
      <c r="I717" s="260">
        <v>1</v>
      </c>
      <c r="J717" s="203">
        <v>44830</v>
      </c>
      <c r="K717" s="204">
        <v>44837</v>
      </c>
      <c r="L717" s="211">
        <v>44834</v>
      </c>
      <c r="M717" s="137"/>
      <c r="N717" s="268" t="s">
        <v>78</v>
      </c>
    </row>
    <row r="718" spans="1:14" s="123" customFormat="1">
      <c r="A718" s="286" t="s">
        <v>445</v>
      </c>
      <c r="B718" s="285">
        <v>295821</v>
      </c>
      <c r="C718" s="274" t="s">
        <v>447</v>
      </c>
      <c r="D718" s="275" t="s">
        <v>43</v>
      </c>
      <c r="E718" s="236">
        <v>16</v>
      </c>
      <c r="F718" s="276">
        <v>100</v>
      </c>
      <c r="G718" s="237">
        <f t="shared" si="11"/>
        <v>1600</v>
      </c>
      <c r="H718" s="273" t="s">
        <v>448</v>
      </c>
      <c r="I718" s="277">
        <v>0</v>
      </c>
      <c r="J718" s="203">
        <v>44830</v>
      </c>
      <c r="K718" s="204">
        <v>44834</v>
      </c>
      <c r="L718" s="204">
        <v>44834</v>
      </c>
      <c r="M718" s="238"/>
      <c r="N718" s="278" t="s">
        <v>78</v>
      </c>
    </row>
    <row r="719" spans="1:14" s="123" customFormat="1">
      <c r="A719" s="286" t="s">
        <v>445</v>
      </c>
      <c r="B719" s="285">
        <v>295814</v>
      </c>
      <c r="C719" s="274" t="s">
        <v>446</v>
      </c>
      <c r="D719" s="275" t="s">
        <v>43</v>
      </c>
      <c r="E719" s="236">
        <v>5</v>
      </c>
      <c r="F719" s="276">
        <v>120</v>
      </c>
      <c r="G719" s="237">
        <f t="shared" si="11"/>
        <v>600</v>
      </c>
      <c r="H719" s="273" t="s">
        <v>448</v>
      </c>
      <c r="I719" s="277">
        <v>0</v>
      </c>
      <c r="J719" s="203">
        <v>44830</v>
      </c>
      <c r="K719" s="204">
        <v>44834</v>
      </c>
      <c r="L719" s="204">
        <v>44834</v>
      </c>
      <c r="M719" s="238"/>
      <c r="N719" s="278" t="s">
        <v>78</v>
      </c>
    </row>
    <row r="720" spans="1:14">
      <c r="A720" s="125" t="s">
        <v>2637</v>
      </c>
      <c r="B720" s="282">
        <v>298036</v>
      </c>
      <c r="C720" s="146" t="s">
        <v>178</v>
      </c>
      <c r="D720" s="246">
        <v>19.5</v>
      </c>
      <c r="E720" s="128">
        <v>30</v>
      </c>
      <c r="F720" s="252">
        <v>22</v>
      </c>
      <c r="G720" s="118">
        <f t="shared" si="11"/>
        <v>660</v>
      </c>
      <c r="H720" s="273" t="s">
        <v>45</v>
      </c>
      <c r="I720" s="260">
        <v>1</v>
      </c>
      <c r="J720" s="203">
        <v>44832</v>
      </c>
      <c r="K720" s="204">
        <v>44839</v>
      </c>
      <c r="L720" s="211">
        <v>44837</v>
      </c>
      <c r="M720" s="137"/>
      <c r="N720" s="268" t="s">
        <v>78</v>
      </c>
    </row>
    <row r="721" spans="1:14">
      <c r="A721" s="125" t="s">
        <v>2637</v>
      </c>
      <c r="B721" s="282">
        <v>297848</v>
      </c>
      <c r="C721" s="146" t="s">
        <v>207</v>
      </c>
      <c r="D721" s="246">
        <v>12.7</v>
      </c>
      <c r="E721" s="128">
        <v>40</v>
      </c>
      <c r="F721" s="252">
        <v>23</v>
      </c>
      <c r="G721" s="118">
        <f t="shared" si="11"/>
        <v>920</v>
      </c>
      <c r="H721" s="273" t="s">
        <v>45</v>
      </c>
      <c r="I721" s="260">
        <v>1</v>
      </c>
      <c r="J721" s="203">
        <v>44832</v>
      </c>
      <c r="K721" s="204">
        <v>44838</v>
      </c>
      <c r="L721" s="211">
        <v>44837</v>
      </c>
      <c r="M721" s="137"/>
      <c r="N721" s="268" t="s">
        <v>78</v>
      </c>
    </row>
    <row r="722" spans="1:14" s="123" customFormat="1">
      <c r="A722" s="286" t="s">
        <v>445</v>
      </c>
      <c r="B722" s="285">
        <v>294561</v>
      </c>
      <c r="C722" s="274" t="s">
        <v>77</v>
      </c>
      <c r="D722" s="275" t="s">
        <v>43</v>
      </c>
      <c r="E722" s="236">
        <v>10</v>
      </c>
      <c r="F722" s="276">
        <v>791</v>
      </c>
      <c r="G722" s="237">
        <f t="shared" si="11"/>
        <v>7910</v>
      </c>
      <c r="H722" s="273" t="s">
        <v>47</v>
      </c>
      <c r="I722" s="277">
        <v>0</v>
      </c>
      <c r="J722" s="203">
        <v>44832</v>
      </c>
      <c r="K722" s="204">
        <v>44844</v>
      </c>
      <c r="L722" s="204">
        <v>44845</v>
      </c>
      <c r="M722" s="238"/>
      <c r="N722" s="278" t="s">
        <v>78</v>
      </c>
    </row>
    <row r="723" spans="1:14" s="124" customFormat="1">
      <c r="A723" s="125" t="s">
        <v>74</v>
      </c>
      <c r="B723" s="289">
        <v>299498</v>
      </c>
      <c r="C723" s="146" t="s">
        <v>437</v>
      </c>
      <c r="D723" s="290" t="s">
        <v>43</v>
      </c>
      <c r="E723" s="128">
        <v>20</v>
      </c>
      <c r="F723" s="291">
        <v>238.04</v>
      </c>
      <c r="G723" s="118">
        <f t="shared" si="11"/>
        <v>4760.8</v>
      </c>
      <c r="H723" s="208" t="s">
        <v>2774</v>
      </c>
      <c r="I723" s="125">
        <v>0</v>
      </c>
      <c r="J723" s="113">
        <v>44833</v>
      </c>
      <c r="K723" s="113">
        <v>44851</v>
      </c>
      <c r="L723" s="113">
        <v>44862</v>
      </c>
      <c r="M723" s="208"/>
      <c r="N723" s="292" t="s">
        <v>78</v>
      </c>
    </row>
    <row r="724" spans="1:14" s="123" customFormat="1">
      <c r="A724" s="286" t="s">
        <v>36</v>
      </c>
      <c r="B724" s="285">
        <v>300164</v>
      </c>
      <c r="C724" s="274" t="s">
        <v>317</v>
      </c>
      <c r="D724" s="275">
        <v>24</v>
      </c>
      <c r="E724" s="236">
        <v>21</v>
      </c>
      <c r="F724" s="276">
        <f>IF(ISERR(SEARCH("FP",H724))=FALSE,PREÇOS!CX724,0)+IF(ISERR(SEARCH("CH",H724))=FALSE,PREÇOS!CY724,0)+IF(ISERR(SEARCH("FF",H724))=FALSE,(I724*PREÇOS!CZ724),0)+IF(ISERR(SEARCH("FC",H724))=FALSE,PREÇOS!DA724,0)</f>
        <v>9.0200000000000014</v>
      </c>
      <c r="G724" s="237">
        <f t="shared" si="11"/>
        <v>189.42000000000002</v>
      </c>
      <c r="H724" s="273" t="s">
        <v>45</v>
      </c>
      <c r="I724" s="277">
        <v>1</v>
      </c>
      <c r="J724" s="203">
        <v>44833</v>
      </c>
      <c r="K724" s="204">
        <v>44844</v>
      </c>
      <c r="L724" s="204">
        <v>44838</v>
      </c>
      <c r="M724" s="238"/>
      <c r="N724" s="278" t="s">
        <v>78</v>
      </c>
    </row>
    <row r="725" spans="1:14">
      <c r="A725" s="125" t="s">
        <v>445</v>
      </c>
      <c r="B725" s="282">
        <v>295095</v>
      </c>
      <c r="C725" s="146" t="s">
        <v>2766</v>
      </c>
      <c r="D725" s="246" t="s">
        <v>43</v>
      </c>
      <c r="E725" s="128">
        <v>2</v>
      </c>
      <c r="F725" s="276">
        <v>1900</v>
      </c>
      <c r="G725" s="118">
        <f t="shared" si="11"/>
        <v>3800</v>
      </c>
      <c r="H725" s="245" t="s">
        <v>47</v>
      </c>
      <c r="I725" s="260">
        <v>0</v>
      </c>
      <c r="J725" s="203">
        <v>44833</v>
      </c>
      <c r="K725" s="204">
        <v>44841</v>
      </c>
      <c r="L725" s="211">
        <v>44838</v>
      </c>
      <c r="M725" s="137"/>
      <c r="N725" s="268" t="s">
        <v>78</v>
      </c>
    </row>
    <row r="726" spans="1:14" s="123" customFormat="1">
      <c r="A726" s="286" t="s">
        <v>445</v>
      </c>
      <c r="B726" s="285">
        <v>295821</v>
      </c>
      <c r="C726" s="274" t="s">
        <v>447</v>
      </c>
      <c r="D726" s="275" t="s">
        <v>43</v>
      </c>
      <c r="E726" s="236">
        <v>16</v>
      </c>
      <c r="F726" s="276">
        <v>100</v>
      </c>
      <c r="G726" s="237">
        <f t="shared" si="11"/>
        <v>1600</v>
      </c>
      <c r="H726" s="273" t="s">
        <v>448</v>
      </c>
      <c r="I726" s="277">
        <v>0</v>
      </c>
      <c r="J726" s="203">
        <v>44833</v>
      </c>
      <c r="K726" s="204">
        <v>44839</v>
      </c>
      <c r="L726" s="204">
        <v>44840</v>
      </c>
      <c r="M726" s="238"/>
      <c r="N726" s="278" t="s">
        <v>78</v>
      </c>
    </row>
    <row r="727" spans="1:14" s="123" customFormat="1">
      <c r="A727" s="286" t="s">
        <v>445</v>
      </c>
      <c r="B727" s="285">
        <v>295821</v>
      </c>
      <c r="C727" s="274" t="s">
        <v>447</v>
      </c>
      <c r="D727" s="275" t="s">
        <v>43</v>
      </c>
      <c r="E727" s="236">
        <v>8</v>
      </c>
      <c r="F727" s="276">
        <v>100</v>
      </c>
      <c r="G727" s="237">
        <f t="shared" si="11"/>
        <v>800</v>
      </c>
      <c r="H727" s="273" t="s">
        <v>448</v>
      </c>
      <c r="I727" s="277">
        <v>0</v>
      </c>
      <c r="J727" s="203">
        <v>44834</v>
      </c>
      <c r="K727" s="204">
        <v>44839</v>
      </c>
      <c r="L727" s="204">
        <v>44840</v>
      </c>
      <c r="M727" s="238"/>
      <c r="N727" s="278" t="s">
        <v>78</v>
      </c>
    </row>
    <row r="728" spans="1:14" s="123" customFormat="1">
      <c r="A728" s="286" t="s">
        <v>137</v>
      </c>
      <c r="B728" s="285">
        <v>296515</v>
      </c>
      <c r="C728" s="274" t="s">
        <v>136</v>
      </c>
      <c r="D728" s="275" t="s">
        <v>43</v>
      </c>
      <c r="E728" s="236">
        <v>757</v>
      </c>
      <c r="F728" s="276">
        <v>1.9</v>
      </c>
      <c r="G728" s="237">
        <f t="shared" si="11"/>
        <v>1438.3</v>
      </c>
      <c r="H728" s="273" t="s">
        <v>47</v>
      </c>
      <c r="I728" s="277">
        <v>0</v>
      </c>
      <c r="J728" s="203">
        <v>44838</v>
      </c>
      <c r="K728" s="204">
        <v>44840</v>
      </c>
      <c r="L728" s="287">
        <v>44841</v>
      </c>
      <c r="M728" s="288"/>
      <c r="N728" s="278" t="s">
        <v>78</v>
      </c>
    </row>
    <row r="729" spans="1:14">
      <c r="A729" s="125" t="s">
        <v>74</v>
      </c>
      <c r="B729" s="282">
        <v>295057</v>
      </c>
      <c r="C729" s="146" t="s">
        <v>2776</v>
      </c>
      <c r="D729" s="275" t="s">
        <v>43</v>
      </c>
      <c r="E729" s="128">
        <v>1</v>
      </c>
      <c r="F729" s="252">
        <v>207.37</v>
      </c>
      <c r="G729" s="118">
        <f t="shared" si="11"/>
        <v>207.37</v>
      </c>
      <c r="H729" s="245" t="s">
        <v>87</v>
      </c>
      <c r="I729" s="260">
        <v>0</v>
      </c>
      <c r="J729" s="203">
        <v>44838</v>
      </c>
      <c r="K729" s="204">
        <v>44840</v>
      </c>
      <c r="L729" s="211">
        <v>44839</v>
      </c>
      <c r="M729" s="137"/>
      <c r="N729" s="268" t="s">
        <v>78</v>
      </c>
    </row>
    <row r="730" spans="1:14">
      <c r="A730" s="125" t="s">
        <v>74</v>
      </c>
      <c r="B730" s="282">
        <v>295025</v>
      </c>
      <c r="C730" s="146" t="s">
        <v>540</v>
      </c>
      <c r="D730" s="275" t="s">
        <v>43</v>
      </c>
      <c r="E730" s="128">
        <v>1</v>
      </c>
      <c r="F730" s="252">
        <v>153.18</v>
      </c>
      <c r="G730" s="118">
        <f t="shared" si="11"/>
        <v>153.18</v>
      </c>
      <c r="H730" s="245" t="s">
        <v>87</v>
      </c>
      <c r="I730" s="260">
        <v>0</v>
      </c>
      <c r="J730" s="203">
        <v>44838</v>
      </c>
      <c r="K730" s="204">
        <v>44840</v>
      </c>
      <c r="L730" s="211">
        <v>44839</v>
      </c>
      <c r="M730" s="137"/>
      <c r="N730" s="268" t="s">
        <v>78</v>
      </c>
    </row>
    <row r="731" spans="1:14">
      <c r="A731" s="125" t="s">
        <v>74</v>
      </c>
      <c r="B731" s="282">
        <v>294697</v>
      </c>
      <c r="C731" s="146" t="s">
        <v>279</v>
      </c>
      <c r="D731" s="275" t="s">
        <v>43</v>
      </c>
      <c r="E731" s="128">
        <v>3</v>
      </c>
      <c r="F731" s="252">
        <v>117.72</v>
      </c>
      <c r="G731" s="118">
        <f t="shared" si="11"/>
        <v>353.15999999999997</v>
      </c>
      <c r="H731" s="245" t="s">
        <v>87</v>
      </c>
      <c r="I731" s="260">
        <v>0</v>
      </c>
      <c r="J731" s="203">
        <v>44838</v>
      </c>
      <c r="K731" s="204">
        <v>44840</v>
      </c>
      <c r="L731" s="211">
        <v>44839</v>
      </c>
      <c r="M731" s="137"/>
      <c r="N731" s="268" t="s">
        <v>78</v>
      </c>
    </row>
    <row r="732" spans="1:14">
      <c r="A732" s="125" t="s">
        <v>74</v>
      </c>
      <c r="B732" s="282">
        <v>296592</v>
      </c>
      <c r="C732" s="146" t="s">
        <v>382</v>
      </c>
      <c r="D732" s="275" t="s">
        <v>43</v>
      </c>
      <c r="E732" s="128">
        <v>1</v>
      </c>
      <c r="F732" s="252">
        <v>508.2</v>
      </c>
      <c r="G732" s="118">
        <f t="shared" si="11"/>
        <v>508.2</v>
      </c>
      <c r="H732" s="245" t="s">
        <v>47</v>
      </c>
      <c r="I732" s="260">
        <v>0</v>
      </c>
      <c r="J732" s="203">
        <v>44838</v>
      </c>
      <c r="K732" s="204">
        <v>44840</v>
      </c>
      <c r="L732" s="211">
        <v>44840</v>
      </c>
      <c r="M732" s="137"/>
      <c r="N732" s="268" t="s">
        <v>78</v>
      </c>
    </row>
    <row r="733" spans="1:14">
      <c r="A733" s="125" t="s">
        <v>74</v>
      </c>
      <c r="B733" s="282">
        <v>299397</v>
      </c>
      <c r="C733" s="146" t="s">
        <v>443</v>
      </c>
      <c r="D733" s="275" t="s">
        <v>43</v>
      </c>
      <c r="E733" s="128">
        <v>2</v>
      </c>
      <c r="F733" s="252">
        <v>196.4</v>
      </c>
      <c r="G733" s="118">
        <f t="shared" si="11"/>
        <v>392.8</v>
      </c>
      <c r="H733" s="245" t="s">
        <v>47</v>
      </c>
      <c r="I733" s="260">
        <v>0</v>
      </c>
      <c r="J733" s="203">
        <v>44838</v>
      </c>
      <c r="K733" s="204">
        <v>44840</v>
      </c>
      <c r="L733" s="211">
        <v>44840</v>
      </c>
      <c r="M733" s="137"/>
      <c r="N733" s="268" t="s">
        <v>78</v>
      </c>
    </row>
    <row r="734" spans="1:14">
      <c r="A734" s="125" t="s">
        <v>74</v>
      </c>
      <c r="B734" s="282">
        <v>294729</v>
      </c>
      <c r="C734" s="146" t="s">
        <v>365</v>
      </c>
      <c r="D734" s="275" t="s">
        <v>43</v>
      </c>
      <c r="E734" s="128">
        <v>2</v>
      </c>
      <c r="F734" s="252">
        <v>220.59</v>
      </c>
      <c r="G734" s="118">
        <f t="shared" si="11"/>
        <v>441.18</v>
      </c>
      <c r="H734" s="245" t="s">
        <v>87</v>
      </c>
      <c r="I734" s="260">
        <v>0</v>
      </c>
      <c r="J734" s="203">
        <v>44838</v>
      </c>
      <c r="K734" s="204">
        <v>44840</v>
      </c>
      <c r="L734" s="211">
        <v>44840</v>
      </c>
      <c r="M734" s="137"/>
      <c r="N734" s="268" t="s">
        <v>78</v>
      </c>
    </row>
    <row r="735" spans="1:14" s="123" customFormat="1">
      <c r="A735" s="286" t="s">
        <v>36</v>
      </c>
      <c r="B735" s="285">
        <v>298234</v>
      </c>
      <c r="C735" s="274" t="s">
        <v>363</v>
      </c>
      <c r="D735" s="275">
        <v>19.05</v>
      </c>
      <c r="E735" s="236">
        <v>48</v>
      </c>
      <c r="F735" s="276">
        <f>IF(ISERR(SEARCH("FP",H735))=FALSE,PREÇOS!CX735,0)+IF(ISERR(SEARCH("CH",H735))=FALSE,PREÇOS!CY735,0)+IF(ISERR(SEARCH("FF",H735))=FALSE,(I735*PREÇOS!CZ735),0)+IF(ISERR(SEARCH("FC",H735))=FALSE,PREÇOS!DA735,0)</f>
        <v>9.0200000000000014</v>
      </c>
      <c r="G735" s="237">
        <f t="shared" si="11"/>
        <v>432.96000000000004</v>
      </c>
      <c r="H735" s="273" t="s">
        <v>45</v>
      </c>
      <c r="I735" s="277">
        <v>1</v>
      </c>
      <c r="J735" s="203">
        <v>44838</v>
      </c>
      <c r="K735" s="204">
        <v>44841</v>
      </c>
      <c r="L735" s="204">
        <v>44841</v>
      </c>
      <c r="M735" s="238"/>
      <c r="N735" s="278" t="s">
        <v>78</v>
      </c>
    </row>
    <row r="736" spans="1:14" s="123" customFormat="1">
      <c r="A736" s="286" t="s">
        <v>36</v>
      </c>
      <c r="B736" s="293">
        <v>298341</v>
      </c>
      <c r="C736" s="274" t="s">
        <v>162</v>
      </c>
      <c r="D736" s="294">
        <v>19</v>
      </c>
      <c r="E736" s="236">
        <v>20</v>
      </c>
      <c r="F736" s="295">
        <f>IF(ISERR(SEARCH("FP",H736))=FALSE,PREÇOS!CX736,0)+IF(ISERR(SEARCH("CH",H736))=FALSE,PREÇOS!CY736,0)+IF(ISERR(SEARCH("FF",H736))=FALSE,(I736*PREÇOS!CZ736),0)+IF(ISERR(SEARCH("FC",H736))=FALSE,PREÇOS!DA736,0)</f>
        <v>9.0200000000000014</v>
      </c>
      <c r="G736" s="237">
        <f t="shared" si="11"/>
        <v>180.40000000000003</v>
      </c>
      <c r="H736" s="228" t="s">
        <v>45</v>
      </c>
      <c r="I736" s="286">
        <v>1</v>
      </c>
      <c r="J736" s="203">
        <v>44838</v>
      </c>
      <c r="K736" s="203">
        <v>44845</v>
      </c>
      <c r="L736" s="203">
        <v>44841</v>
      </c>
      <c r="M736" s="228"/>
      <c r="N736" s="296" t="s">
        <v>78</v>
      </c>
    </row>
    <row r="737" spans="1:14" s="124" customFormat="1">
      <c r="A737" s="119" t="s">
        <v>2602</v>
      </c>
      <c r="B737" s="289">
        <v>297638</v>
      </c>
      <c r="C737" s="146" t="s">
        <v>2103</v>
      </c>
      <c r="D737" s="290" t="s">
        <v>43</v>
      </c>
      <c r="E737" s="128">
        <v>26</v>
      </c>
      <c r="F737" s="291">
        <v>15.1</v>
      </c>
      <c r="G737" s="118">
        <f t="shared" si="11"/>
        <v>392.59999999999997</v>
      </c>
      <c r="H737" s="208" t="s">
        <v>2603</v>
      </c>
      <c r="I737" s="125">
        <v>0</v>
      </c>
      <c r="J737" s="113">
        <v>44838</v>
      </c>
      <c r="K737" s="113">
        <v>44855</v>
      </c>
      <c r="L737" s="113">
        <v>44847</v>
      </c>
      <c r="M737" s="208"/>
      <c r="N737" s="292" t="s">
        <v>78</v>
      </c>
    </row>
    <row r="738" spans="1:14" s="124" customFormat="1">
      <c r="A738" s="125" t="s">
        <v>2602</v>
      </c>
      <c r="B738" s="289">
        <v>296174</v>
      </c>
      <c r="C738" s="146" t="s">
        <v>2101</v>
      </c>
      <c r="D738" s="290" t="s">
        <v>43</v>
      </c>
      <c r="E738" s="128">
        <v>56</v>
      </c>
      <c r="F738" s="291">
        <v>8.09</v>
      </c>
      <c r="G738" s="118">
        <f t="shared" si="11"/>
        <v>453.03999999999996</v>
      </c>
      <c r="H738" s="208" t="s">
        <v>2603</v>
      </c>
      <c r="I738" s="125">
        <v>0</v>
      </c>
      <c r="J738" s="113">
        <v>44838</v>
      </c>
      <c r="K738" s="113">
        <v>44855</v>
      </c>
      <c r="L738" s="113">
        <v>44847</v>
      </c>
      <c r="M738" s="208"/>
      <c r="N738" s="292" t="s">
        <v>78</v>
      </c>
    </row>
    <row r="739" spans="1:14" s="124" customFormat="1">
      <c r="A739" s="125" t="s">
        <v>2602</v>
      </c>
      <c r="B739" s="289">
        <v>272860</v>
      </c>
      <c r="C739" s="146" t="s">
        <v>1198</v>
      </c>
      <c r="D739" s="290" t="s">
        <v>43</v>
      </c>
      <c r="E739" s="128">
        <v>16</v>
      </c>
      <c r="F739" s="291">
        <v>15.1</v>
      </c>
      <c r="G739" s="118">
        <f t="shared" si="11"/>
        <v>241.6</v>
      </c>
      <c r="H739" s="208" t="s">
        <v>2603</v>
      </c>
      <c r="I739" s="125">
        <v>0</v>
      </c>
      <c r="J739" s="113">
        <v>44838</v>
      </c>
      <c r="K739" s="113">
        <v>44855</v>
      </c>
      <c r="L739" s="113">
        <v>44847</v>
      </c>
      <c r="M739" s="208"/>
      <c r="N739" s="292" t="s">
        <v>78</v>
      </c>
    </row>
    <row r="740" spans="1:14" s="123" customFormat="1">
      <c r="A740" s="286" t="s">
        <v>2637</v>
      </c>
      <c r="B740" s="285">
        <v>297834</v>
      </c>
      <c r="C740" s="274" t="s">
        <v>202</v>
      </c>
      <c r="D740" s="275">
        <v>19.5</v>
      </c>
      <c r="E740" s="236">
        <v>63</v>
      </c>
      <c r="F740" s="276">
        <v>9.8000000000000007</v>
      </c>
      <c r="G740" s="237">
        <f t="shared" si="11"/>
        <v>617.40000000000009</v>
      </c>
      <c r="H740" s="273" t="s">
        <v>45</v>
      </c>
      <c r="I740" s="277">
        <v>0</v>
      </c>
      <c r="J740" s="203">
        <v>44747</v>
      </c>
      <c r="K740" s="204">
        <v>44841</v>
      </c>
      <c r="L740" s="204">
        <v>44841</v>
      </c>
      <c r="M740" s="238"/>
      <c r="N740" s="278" t="s">
        <v>78</v>
      </c>
    </row>
    <row r="741" spans="1:14" s="123" customFormat="1">
      <c r="A741" s="286" t="s">
        <v>2637</v>
      </c>
      <c r="B741" s="285">
        <v>297819</v>
      </c>
      <c r="C741" s="274" t="s">
        <v>96</v>
      </c>
      <c r="D741" s="275">
        <v>19</v>
      </c>
      <c r="E741" s="236">
        <v>63</v>
      </c>
      <c r="F741" s="276">
        <v>9.8000000000000007</v>
      </c>
      <c r="G741" s="237">
        <f t="shared" si="11"/>
        <v>617.40000000000009</v>
      </c>
      <c r="H741" s="273" t="s">
        <v>45</v>
      </c>
      <c r="I741" s="277">
        <v>0</v>
      </c>
      <c r="J741" s="203">
        <v>44839</v>
      </c>
      <c r="K741" s="204">
        <v>44841</v>
      </c>
      <c r="L741" s="204">
        <v>44841</v>
      </c>
      <c r="M741" s="238"/>
      <c r="N741" s="278" t="s">
        <v>78</v>
      </c>
    </row>
    <row r="742" spans="1:14" s="123" customFormat="1">
      <c r="A742" s="286" t="s">
        <v>445</v>
      </c>
      <c r="B742" s="285">
        <v>297518</v>
      </c>
      <c r="C742" s="274" t="s">
        <v>447</v>
      </c>
      <c r="D742" s="275" t="s">
        <v>43</v>
      </c>
      <c r="E742" s="236">
        <v>14</v>
      </c>
      <c r="F742" s="276">
        <v>100</v>
      </c>
      <c r="G742" s="237">
        <f t="shared" si="11"/>
        <v>1400</v>
      </c>
      <c r="H742" s="273" t="s">
        <v>448</v>
      </c>
      <c r="I742" s="277">
        <v>0</v>
      </c>
      <c r="J742" s="203">
        <v>44840</v>
      </c>
      <c r="K742" s="204">
        <v>44846</v>
      </c>
      <c r="L742" s="204">
        <v>44845</v>
      </c>
      <c r="M742" s="238"/>
      <c r="N742" s="278" t="s">
        <v>78</v>
      </c>
    </row>
    <row r="743" spans="1:14" s="123" customFormat="1">
      <c r="A743" s="286" t="s">
        <v>137</v>
      </c>
      <c r="B743" s="285">
        <v>297667</v>
      </c>
      <c r="C743" s="274" t="s">
        <v>246</v>
      </c>
      <c r="D743" s="275" t="s">
        <v>43</v>
      </c>
      <c r="E743" s="236">
        <v>786</v>
      </c>
      <c r="F743" s="276">
        <v>1.9</v>
      </c>
      <c r="G743" s="237">
        <f t="shared" si="11"/>
        <v>1493.3999999999999</v>
      </c>
      <c r="H743" s="273" t="s">
        <v>47</v>
      </c>
      <c r="I743" s="277">
        <v>0</v>
      </c>
      <c r="J743" s="203">
        <v>44840</v>
      </c>
      <c r="K743" s="204">
        <v>44844</v>
      </c>
      <c r="L743" s="204">
        <v>44845</v>
      </c>
      <c r="M743" s="238"/>
      <c r="N743" s="278" t="s">
        <v>78</v>
      </c>
    </row>
    <row r="744" spans="1:14">
      <c r="A744" s="125" t="s">
        <v>36</v>
      </c>
      <c r="B744" s="282">
        <v>301885</v>
      </c>
      <c r="C744" s="146" t="s">
        <v>509</v>
      </c>
      <c r="D744" s="246">
        <v>20</v>
      </c>
      <c r="E744" s="128">
        <v>60</v>
      </c>
      <c r="F744" s="252">
        <f>IF(ISERR(SEARCH("FP",H744))=FALSE,PREÇOS!CX744,0)+IF(ISERR(SEARCH("CH",H744))=FALSE,PREÇOS!CY744,0)+IF(ISERR(SEARCH("FF",H744))=FALSE,(I744*PREÇOS!CZ744),0)+IF(ISERR(SEARCH("FC",H744))=FALSE,PREÇOS!DA744,0)</f>
        <v>9.240000000000002</v>
      </c>
      <c r="G744" s="118">
        <f t="shared" si="11"/>
        <v>554.40000000000009</v>
      </c>
      <c r="H744" s="273" t="s">
        <v>45</v>
      </c>
      <c r="I744" s="260">
        <v>1</v>
      </c>
      <c r="J744" s="203">
        <v>44840</v>
      </c>
      <c r="K744" s="204">
        <v>44848</v>
      </c>
      <c r="L744" s="211">
        <v>44847</v>
      </c>
      <c r="M744" s="137"/>
      <c r="N744" s="268" t="s">
        <v>78</v>
      </c>
    </row>
    <row r="745" spans="1:14">
      <c r="A745" s="125" t="s">
        <v>36</v>
      </c>
      <c r="B745" s="282">
        <v>301894</v>
      </c>
      <c r="C745" s="146" t="s">
        <v>1768</v>
      </c>
      <c r="D745" s="246">
        <v>28</v>
      </c>
      <c r="E745" s="128">
        <v>40</v>
      </c>
      <c r="F745" s="252">
        <f>IF(ISERR(SEARCH("FP",H745))=FALSE,PREÇOS!CX745,0)+IF(ISERR(SEARCH("CH",H745))=FALSE,PREÇOS!CY745,0)+IF(ISERR(SEARCH("FF",H745))=FALSE,(I745*PREÇOS!CZ745),0)+IF(ISERR(SEARCH("FC",H745))=FALSE,PREÇOS!DA745,0)</f>
        <v>12.21</v>
      </c>
      <c r="G745" s="118">
        <f t="shared" si="11"/>
        <v>488.40000000000003</v>
      </c>
      <c r="H745" s="273" t="s">
        <v>45</v>
      </c>
      <c r="I745" s="260">
        <v>1</v>
      </c>
      <c r="J745" s="203">
        <v>44840</v>
      </c>
      <c r="K745" s="204">
        <v>44848</v>
      </c>
      <c r="L745" s="211">
        <v>44847</v>
      </c>
      <c r="M745" s="137"/>
      <c r="N745" s="268" t="s">
        <v>78</v>
      </c>
    </row>
    <row r="746" spans="1:14">
      <c r="A746" s="125" t="s">
        <v>2637</v>
      </c>
      <c r="B746" s="282">
        <v>301963</v>
      </c>
      <c r="C746" s="282" t="s">
        <v>2565</v>
      </c>
      <c r="D746" s="246">
        <v>24</v>
      </c>
      <c r="E746" s="128">
        <v>104</v>
      </c>
      <c r="F746" s="252">
        <v>11.5</v>
      </c>
      <c r="G746" s="118">
        <f t="shared" si="11"/>
        <v>1196</v>
      </c>
      <c r="H746" s="273" t="s">
        <v>45</v>
      </c>
      <c r="I746" s="260">
        <v>1</v>
      </c>
      <c r="J746" s="203">
        <v>44840</v>
      </c>
      <c r="K746" s="204">
        <v>44848</v>
      </c>
      <c r="L746" s="211">
        <v>44844</v>
      </c>
      <c r="M746" s="137"/>
      <c r="N746" s="268" t="s">
        <v>78</v>
      </c>
    </row>
    <row r="747" spans="1:14" s="123" customFormat="1">
      <c r="A747" s="286" t="s">
        <v>74</v>
      </c>
      <c r="B747" s="285">
        <v>302015</v>
      </c>
      <c r="C747" s="274" t="s">
        <v>2777</v>
      </c>
      <c r="D747" s="275" t="s">
        <v>43</v>
      </c>
      <c r="E747" s="236">
        <v>2</v>
      </c>
      <c r="F747" s="276">
        <v>781</v>
      </c>
      <c r="G747" s="237">
        <f t="shared" si="11"/>
        <v>1562</v>
      </c>
      <c r="H747" s="273" t="s">
        <v>47</v>
      </c>
      <c r="I747" s="277">
        <v>0</v>
      </c>
      <c r="J747" s="203">
        <v>44840</v>
      </c>
      <c r="K747" s="204">
        <v>44854</v>
      </c>
      <c r="L747" s="204">
        <v>44854</v>
      </c>
      <c r="M747" s="238"/>
      <c r="N747" s="278" t="s">
        <v>78</v>
      </c>
    </row>
    <row r="748" spans="1:14">
      <c r="A748" s="125" t="s">
        <v>36</v>
      </c>
      <c r="B748" s="282">
        <v>302348</v>
      </c>
      <c r="C748" s="146" t="s">
        <v>179</v>
      </c>
      <c r="D748" s="128">
        <v>19.5</v>
      </c>
      <c r="E748" s="128">
        <v>20</v>
      </c>
      <c r="F748" s="252">
        <f>IF(ISERR(SEARCH("FP",H748))=FALSE,PREÇOS!CX748,0)+IF(ISERR(SEARCH("CH",H748))=FALSE,PREÇOS!CY748,0)+IF(ISERR(SEARCH("FF",H748))=FALSE,(I748*PREÇOS!CZ748),0)+IF(ISERR(SEARCH("FC",H748))=FALSE,PREÇOS!DA748,0)</f>
        <v>7.15</v>
      </c>
      <c r="G748" s="118">
        <f t="shared" si="11"/>
        <v>143</v>
      </c>
      <c r="H748" s="273" t="s">
        <v>45</v>
      </c>
      <c r="I748" s="260">
        <v>1</v>
      </c>
      <c r="J748" s="203">
        <v>44844</v>
      </c>
      <c r="K748" s="204">
        <v>44851</v>
      </c>
      <c r="L748" s="211">
        <v>44847</v>
      </c>
      <c r="M748" s="137"/>
      <c r="N748" s="268" t="s">
        <v>78</v>
      </c>
    </row>
    <row r="749" spans="1:14" s="123" customFormat="1">
      <c r="A749" s="286" t="s">
        <v>36</v>
      </c>
      <c r="B749" s="285">
        <v>302109</v>
      </c>
      <c r="C749" s="274" t="s">
        <v>2702</v>
      </c>
      <c r="D749" s="275">
        <v>19.05</v>
      </c>
      <c r="E749" s="236">
        <v>42</v>
      </c>
      <c r="F749" s="276">
        <f>IF(ISERR(SEARCH("FP",H749))=FALSE,PREÇOS!CX749,0)+IF(ISERR(SEARCH("CH",H749))=FALSE,PREÇOS!CY749,0)+IF(ISERR(SEARCH("FF",H749))=FALSE,(I749*PREÇOS!CZ749),0)+IF(ISERR(SEARCH("FC",H749))=FALSE,PREÇOS!DA749,0)</f>
        <v>14.410000000000002</v>
      </c>
      <c r="G749" s="237">
        <f t="shared" si="11"/>
        <v>605.22</v>
      </c>
      <c r="H749" s="273" t="s">
        <v>45</v>
      </c>
      <c r="I749" s="277">
        <v>2</v>
      </c>
      <c r="J749" s="203">
        <v>44844</v>
      </c>
      <c r="K749" s="204">
        <v>44851</v>
      </c>
      <c r="L749" s="204">
        <v>44851</v>
      </c>
      <c r="M749" s="238"/>
      <c r="N749" s="278" t="s">
        <v>78</v>
      </c>
    </row>
    <row r="750" spans="1:14">
      <c r="A750" s="125" t="s">
        <v>137</v>
      </c>
      <c r="B750" s="282">
        <v>298400</v>
      </c>
      <c r="C750" s="146" t="s">
        <v>193</v>
      </c>
      <c r="D750" s="275" t="s">
        <v>43</v>
      </c>
      <c r="E750" s="128">
        <v>567</v>
      </c>
      <c r="F750" s="252">
        <v>1.9</v>
      </c>
      <c r="G750" s="118">
        <f t="shared" si="11"/>
        <v>1077.3</v>
      </c>
      <c r="H750" s="245" t="s">
        <v>47</v>
      </c>
      <c r="I750" s="260">
        <v>0</v>
      </c>
      <c r="J750" s="203">
        <v>44844</v>
      </c>
      <c r="K750" s="204">
        <v>44847</v>
      </c>
      <c r="L750" s="211">
        <v>44847</v>
      </c>
      <c r="M750" s="137"/>
      <c r="N750" s="268" t="s">
        <v>78</v>
      </c>
    </row>
    <row r="751" spans="1:14">
      <c r="A751" s="125" t="s">
        <v>74</v>
      </c>
      <c r="B751" s="282">
        <v>302635</v>
      </c>
      <c r="C751" s="146" t="s">
        <v>504</v>
      </c>
      <c r="D751" s="275" t="s">
        <v>43</v>
      </c>
      <c r="E751" s="128">
        <v>3</v>
      </c>
      <c r="F751" s="252">
        <v>238.04</v>
      </c>
      <c r="G751" s="118">
        <f t="shared" si="11"/>
        <v>714.12</v>
      </c>
      <c r="H751" s="273" t="s">
        <v>45</v>
      </c>
      <c r="I751" s="260">
        <v>0</v>
      </c>
      <c r="J751" s="203">
        <v>44845</v>
      </c>
      <c r="K751" s="204">
        <v>44847</v>
      </c>
      <c r="L751" s="211">
        <v>44847</v>
      </c>
      <c r="M751" s="137"/>
      <c r="N751" s="268" t="s">
        <v>78</v>
      </c>
    </row>
    <row r="752" spans="1:14">
      <c r="A752" s="125" t="s">
        <v>2637</v>
      </c>
      <c r="B752" s="282">
        <v>302179</v>
      </c>
      <c r="C752" s="146" t="s">
        <v>1782</v>
      </c>
      <c r="D752" s="246">
        <v>20</v>
      </c>
      <c r="E752" s="128">
        <v>100</v>
      </c>
      <c r="F752" s="252">
        <v>9.3000000000000007</v>
      </c>
      <c r="G752" s="118">
        <f t="shared" si="11"/>
        <v>930.00000000000011</v>
      </c>
      <c r="H752" s="273" t="s">
        <v>45</v>
      </c>
      <c r="I752" s="260">
        <v>1</v>
      </c>
      <c r="J752" s="203">
        <v>44845</v>
      </c>
      <c r="K752" s="204">
        <v>44852</v>
      </c>
      <c r="L752" s="211">
        <v>44848</v>
      </c>
      <c r="M752" s="137"/>
      <c r="N752" s="268" t="s">
        <v>78</v>
      </c>
    </row>
    <row r="753" spans="1:14">
      <c r="A753" s="125" t="s">
        <v>2637</v>
      </c>
      <c r="B753" s="282">
        <v>302042</v>
      </c>
      <c r="C753" s="146" t="s">
        <v>190</v>
      </c>
      <c r="D753" s="246">
        <v>28</v>
      </c>
      <c r="E753" s="128">
        <v>42</v>
      </c>
      <c r="F753" s="252">
        <v>16.5</v>
      </c>
      <c r="G753" s="118">
        <f t="shared" si="11"/>
        <v>693</v>
      </c>
      <c r="H753" s="273" t="s">
        <v>45</v>
      </c>
      <c r="I753" s="260">
        <v>1</v>
      </c>
      <c r="J753" s="203">
        <v>44845</v>
      </c>
      <c r="K753" s="204">
        <v>44852</v>
      </c>
      <c r="L753" s="211">
        <v>44848</v>
      </c>
      <c r="M753" s="137"/>
      <c r="N753" s="268" t="s">
        <v>78</v>
      </c>
    </row>
    <row r="754" spans="1:14">
      <c r="A754" s="125" t="s">
        <v>143</v>
      </c>
      <c r="B754" s="282">
        <v>297924</v>
      </c>
      <c r="C754" s="146" t="s">
        <v>2778</v>
      </c>
      <c r="D754" s="275" t="s">
        <v>43</v>
      </c>
      <c r="E754" s="128">
        <v>100</v>
      </c>
      <c r="F754" s="252">
        <v>2.5499999999999998</v>
      </c>
      <c r="G754" s="118">
        <f t="shared" si="11"/>
        <v>254.99999999999997</v>
      </c>
      <c r="H754" s="245" t="s">
        <v>2590</v>
      </c>
      <c r="I754" s="260">
        <v>0</v>
      </c>
      <c r="J754" s="203">
        <v>44847</v>
      </c>
      <c r="K754" s="204">
        <v>44865</v>
      </c>
      <c r="L754" s="211">
        <v>44865</v>
      </c>
      <c r="M754" s="137"/>
      <c r="N754" s="268" t="s">
        <v>78</v>
      </c>
    </row>
    <row r="755" spans="1:14" ht="15.75" customHeight="1">
      <c r="A755" s="125" t="s">
        <v>143</v>
      </c>
      <c r="B755" s="282">
        <v>295581</v>
      </c>
      <c r="C755" s="146" t="s">
        <v>2591</v>
      </c>
      <c r="D755" s="275" t="s">
        <v>43</v>
      </c>
      <c r="E755" s="128">
        <v>100</v>
      </c>
      <c r="F755" s="252">
        <v>2.5499999999999998</v>
      </c>
      <c r="G755" s="118">
        <f t="shared" si="11"/>
        <v>254.99999999999997</v>
      </c>
      <c r="H755" s="245" t="s">
        <v>2590</v>
      </c>
      <c r="I755" s="260">
        <v>0</v>
      </c>
      <c r="J755" s="203">
        <v>44847</v>
      </c>
      <c r="K755" s="204">
        <v>44865</v>
      </c>
      <c r="L755" s="211">
        <v>44865</v>
      </c>
      <c r="M755" s="137"/>
      <c r="N755" s="268" t="s">
        <v>78</v>
      </c>
    </row>
    <row r="756" spans="1:14">
      <c r="A756" s="125" t="s">
        <v>74</v>
      </c>
      <c r="B756" s="282">
        <v>300234</v>
      </c>
      <c r="C756" s="146" t="s">
        <v>2170</v>
      </c>
      <c r="D756" s="275" t="s">
        <v>43</v>
      </c>
      <c r="E756" s="128">
        <v>2</v>
      </c>
      <c r="F756" s="252">
        <v>461</v>
      </c>
      <c r="G756" s="118">
        <f t="shared" si="11"/>
        <v>922</v>
      </c>
      <c r="H756" s="245" t="s">
        <v>47</v>
      </c>
      <c r="I756" s="260">
        <v>0</v>
      </c>
      <c r="J756" s="203">
        <v>44848</v>
      </c>
      <c r="K756" s="204">
        <v>44855</v>
      </c>
      <c r="L756" s="211">
        <v>44855</v>
      </c>
      <c r="M756" s="137"/>
      <c r="N756" s="268" t="s">
        <v>78</v>
      </c>
    </row>
    <row r="757" spans="1:14" s="123" customFormat="1">
      <c r="A757" s="286" t="s">
        <v>74</v>
      </c>
      <c r="B757" s="297">
        <v>299209</v>
      </c>
      <c r="C757" s="297" t="s">
        <v>365</v>
      </c>
      <c r="D757" s="275" t="s">
        <v>43</v>
      </c>
      <c r="E757" s="236">
        <v>1</v>
      </c>
      <c r="F757" s="276">
        <v>220.59</v>
      </c>
      <c r="G757" s="237">
        <f t="shared" si="11"/>
        <v>220.59</v>
      </c>
      <c r="H757" s="273" t="s">
        <v>87</v>
      </c>
      <c r="I757" s="277">
        <v>0</v>
      </c>
      <c r="J757" s="203">
        <v>44848</v>
      </c>
      <c r="K757" s="204">
        <v>44851</v>
      </c>
      <c r="L757" s="204">
        <v>44851</v>
      </c>
      <c r="M757" s="238"/>
      <c r="N757" s="278" t="s">
        <v>78</v>
      </c>
    </row>
    <row r="758" spans="1:14">
      <c r="A758" s="125" t="s">
        <v>74</v>
      </c>
      <c r="B758" s="282">
        <v>302459</v>
      </c>
      <c r="C758" s="146" t="s">
        <v>2780</v>
      </c>
      <c r="D758" s="275" t="s">
        <v>43</v>
      </c>
      <c r="E758" s="128">
        <v>1</v>
      </c>
      <c r="F758" s="252">
        <v>542.28</v>
      </c>
      <c r="G758" s="118">
        <f t="shared" si="11"/>
        <v>542.28</v>
      </c>
      <c r="H758" s="245" t="s">
        <v>47</v>
      </c>
      <c r="I758" s="260">
        <v>0</v>
      </c>
      <c r="J758" s="203">
        <v>44848</v>
      </c>
      <c r="K758" s="204">
        <v>44862</v>
      </c>
      <c r="L758" s="211">
        <v>44865</v>
      </c>
      <c r="M758" s="137"/>
      <c r="N758" s="268" t="s">
        <v>78</v>
      </c>
    </row>
    <row r="759" spans="1:14" s="124" customFormat="1">
      <c r="A759" s="125" t="s">
        <v>74</v>
      </c>
      <c r="B759" s="289">
        <v>300806</v>
      </c>
      <c r="C759" s="146" t="s">
        <v>2781</v>
      </c>
      <c r="D759" s="290" t="s">
        <v>43</v>
      </c>
      <c r="E759" s="128">
        <v>1</v>
      </c>
      <c r="F759" s="291">
        <v>156.16</v>
      </c>
      <c r="G759" s="118">
        <f t="shared" si="11"/>
        <v>156.16</v>
      </c>
      <c r="H759" s="208" t="s">
        <v>47</v>
      </c>
      <c r="I759" s="125">
        <v>0</v>
      </c>
      <c r="J759" s="113">
        <v>44848</v>
      </c>
      <c r="K759" s="113">
        <v>44858</v>
      </c>
      <c r="L759" s="113">
        <v>44859</v>
      </c>
      <c r="M759" s="208"/>
      <c r="N759" s="292" t="s">
        <v>78</v>
      </c>
    </row>
    <row r="760" spans="1:14" s="123" customFormat="1">
      <c r="A760" s="286" t="s">
        <v>74</v>
      </c>
      <c r="B760" s="285">
        <v>299494</v>
      </c>
      <c r="C760" s="274" t="s">
        <v>1863</v>
      </c>
      <c r="D760" s="275" t="s">
        <v>43</v>
      </c>
      <c r="E760" s="236">
        <v>4</v>
      </c>
      <c r="F760" s="276">
        <v>433</v>
      </c>
      <c r="G760" s="237">
        <f t="shared" si="11"/>
        <v>1732</v>
      </c>
      <c r="H760" s="273" t="s">
        <v>47</v>
      </c>
      <c r="I760" s="277">
        <v>0</v>
      </c>
      <c r="J760" s="203">
        <v>44848</v>
      </c>
      <c r="K760" s="204">
        <v>44861</v>
      </c>
      <c r="L760" s="204">
        <v>44862</v>
      </c>
      <c r="M760" s="238"/>
      <c r="N760" s="278" t="s">
        <v>78</v>
      </c>
    </row>
    <row r="761" spans="1:14" s="123" customFormat="1">
      <c r="A761" s="286" t="s">
        <v>36</v>
      </c>
      <c r="B761" s="285">
        <v>302124</v>
      </c>
      <c r="C761" s="274" t="s">
        <v>2706</v>
      </c>
      <c r="D761" s="275">
        <v>19.05</v>
      </c>
      <c r="E761" s="236">
        <v>42</v>
      </c>
      <c r="F761" s="276">
        <f>IF(ISERR(SEARCH("FP",H761))=FALSE,PREÇOS!CX761,0)+IF(ISERR(SEARCH("CH",H761))=FALSE,PREÇOS!CY761,0)+IF(ISERR(SEARCH("FF",H761))=FALSE,(I761*PREÇOS!CZ761),0)+IF(ISERR(SEARCH("FC",H761))=FALSE,PREÇOS!DA761,0)</f>
        <v>11.220000000000002</v>
      </c>
      <c r="G761" s="237">
        <f t="shared" si="11"/>
        <v>471.24000000000012</v>
      </c>
      <c r="H761" s="273" t="s">
        <v>45</v>
      </c>
      <c r="I761" s="277">
        <v>2</v>
      </c>
      <c r="J761" s="203">
        <v>44848</v>
      </c>
      <c r="K761" s="204">
        <v>44855</v>
      </c>
      <c r="L761" s="204">
        <v>44853</v>
      </c>
      <c r="M761" s="238"/>
      <c r="N761" s="278" t="s">
        <v>78</v>
      </c>
    </row>
    <row r="762" spans="1:14" s="123" customFormat="1">
      <c r="A762" s="286" t="s">
        <v>36</v>
      </c>
      <c r="B762" s="297">
        <v>298062</v>
      </c>
      <c r="C762" s="297" t="s">
        <v>2782</v>
      </c>
      <c r="D762" s="275">
        <v>38.1</v>
      </c>
      <c r="E762" s="236">
        <v>29</v>
      </c>
      <c r="F762" s="276">
        <f>IF(ISERR(SEARCH("FP",H762))=FALSE,PREÇOS!CX762,0)+IF(ISERR(SEARCH("CH",H762))=FALSE,PREÇOS!CY762,0)+IF(ISERR(SEARCH("FF",H762))=FALSE,(I762*PREÇOS!CZ762),0)+IF(ISERR(SEARCH("FC",H762))=FALSE,PREÇOS!DA762,0)</f>
        <v>11.220000000000002</v>
      </c>
      <c r="G762" s="237">
        <f t="shared" si="11"/>
        <v>325.38000000000005</v>
      </c>
      <c r="H762" s="273" t="s">
        <v>45</v>
      </c>
      <c r="I762" s="277">
        <v>2</v>
      </c>
      <c r="J762" s="203">
        <v>44851</v>
      </c>
      <c r="K762" s="204">
        <v>44853</v>
      </c>
      <c r="L762" s="204">
        <v>44853</v>
      </c>
      <c r="M762" s="238"/>
      <c r="N762" s="278" t="s">
        <v>78</v>
      </c>
    </row>
    <row r="763" spans="1:14" s="123" customFormat="1">
      <c r="A763" s="286" t="s">
        <v>36</v>
      </c>
      <c r="B763" s="285">
        <v>302504</v>
      </c>
      <c r="C763" s="274" t="s">
        <v>2718</v>
      </c>
      <c r="D763" s="275">
        <v>40</v>
      </c>
      <c r="E763" s="236">
        <v>5</v>
      </c>
      <c r="F763" s="276">
        <f>IF(ISERR(SEARCH("FP",H763))=FALSE,PREÇOS!CX763,0)+IF(ISERR(SEARCH("CH",H763))=FALSE,PREÇOS!CY763,0)+IF(ISERR(SEARCH("FF",H763))=FALSE,(I763*PREÇOS!CZ763),0)+IF(ISERR(SEARCH("FC",H763))=FALSE,PREÇOS!DA763,0)</f>
        <v>9.0200000000000014</v>
      </c>
      <c r="G763" s="237">
        <f t="shared" si="11"/>
        <v>45.100000000000009</v>
      </c>
      <c r="H763" s="273" t="s">
        <v>45</v>
      </c>
      <c r="I763" s="277">
        <v>1</v>
      </c>
      <c r="J763" s="203">
        <v>44851</v>
      </c>
      <c r="K763" s="204">
        <v>44858</v>
      </c>
      <c r="L763" s="204">
        <v>44853</v>
      </c>
      <c r="M763" s="238"/>
      <c r="N763" s="278" t="s">
        <v>78</v>
      </c>
    </row>
    <row r="764" spans="1:14" s="123" customFormat="1">
      <c r="A764" s="286" t="s">
        <v>2637</v>
      </c>
      <c r="B764" s="285">
        <v>303393</v>
      </c>
      <c r="C764" s="274" t="s">
        <v>2783</v>
      </c>
      <c r="D764" s="275">
        <v>24</v>
      </c>
      <c r="E764" s="236">
        <v>70</v>
      </c>
      <c r="F764" s="276">
        <v>14</v>
      </c>
      <c r="G764" s="237">
        <f t="shared" si="11"/>
        <v>980</v>
      </c>
      <c r="H764" s="273" t="s">
        <v>45</v>
      </c>
      <c r="I764" s="277">
        <v>1</v>
      </c>
      <c r="J764" s="203">
        <v>44852</v>
      </c>
      <c r="K764" s="204">
        <v>44858</v>
      </c>
      <c r="L764" s="204">
        <v>44858</v>
      </c>
      <c r="M764" s="238"/>
      <c r="N764" s="278" t="s">
        <v>78</v>
      </c>
    </row>
    <row r="765" spans="1:14" s="123" customFormat="1">
      <c r="A765" s="286" t="s">
        <v>2637</v>
      </c>
      <c r="B765" s="285">
        <v>302727</v>
      </c>
      <c r="C765" s="274" t="s">
        <v>1781</v>
      </c>
      <c r="D765" s="275">
        <v>14</v>
      </c>
      <c r="E765" s="236">
        <v>40</v>
      </c>
      <c r="F765" s="276">
        <v>13.5</v>
      </c>
      <c r="G765" s="237">
        <f t="shared" si="11"/>
        <v>540</v>
      </c>
      <c r="H765" s="273" t="s">
        <v>45</v>
      </c>
      <c r="I765" s="277">
        <v>1</v>
      </c>
      <c r="J765" s="203">
        <v>44852</v>
      </c>
      <c r="K765" s="204">
        <v>44858</v>
      </c>
      <c r="L765" s="204">
        <v>44858</v>
      </c>
      <c r="M765" s="238"/>
      <c r="N765" s="278" t="s">
        <v>78</v>
      </c>
    </row>
    <row r="766" spans="1:14" s="124" customFormat="1">
      <c r="A766" s="125" t="s">
        <v>445</v>
      </c>
      <c r="B766" s="289">
        <v>302643</v>
      </c>
      <c r="C766" s="146" t="s">
        <v>358</v>
      </c>
      <c r="D766" s="290" t="s">
        <v>43</v>
      </c>
      <c r="E766" s="128">
        <v>1</v>
      </c>
      <c r="F766" s="291">
        <v>980</v>
      </c>
      <c r="G766" s="118">
        <f t="shared" si="11"/>
        <v>980</v>
      </c>
      <c r="H766" s="208" t="s">
        <v>47</v>
      </c>
      <c r="I766" s="125">
        <v>0</v>
      </c>
      <c r="J766" s="113">
        <v>44853</v>
      </c>
      <c r="K766" s="113">
        <v>44859</v>
      </c>
      <c r="L766" s="113">
        <v>44860</v>
      </c>
      <c r="M766" s="208"/>
      <c r="N766" s="292" t="s">
        <v>78</v>
      </c>
    </row>
    <row r="767" spans="1:14" s="124" customFormat="1">
      <c r="A767" s="125" t="s">
        <v>445</v>
      </c>
      <c r="B767" s="289">
        <v>302639</v>
      </c>
      <c r="C767" s="146" t="s">
        <v>2784</v>
      </c>
      <c r="D767" s="290" t="s">
        <v>43</v>
      </c>
      <c r="E767" s="128">
        <v>1</v>
      </c>
      <c r="F767" s="291">
        <v>1200</v>
      </c>
      <c r="G767" s="118">
        <f t="shared" si="11"/>
        <v>1200</v>
      </c>
      <c r="H767" s="208" t="s">
        <v>47</v>
      </c>
      <c r="I767" s="125">
        <v>0</v>
      </c>
      <c r="J767" s="113">
        <v>44853</v>
      </c>
      <c r="K767" s="113">
        <v>44859</v>
      </c>
      <c r="L767" s="113">
        <v>44860</v>
      </c>
      <c r="M767" s="208"/>
      <c r="N767" s="292" t="s">
        <v>78</v>
      </c>
    </row>
    <row r="768" spans="1:14">
      <c r="A768" s="125" t="s">
        <v>74</v>
      </c>
      <c r="B768" s="282">
        <v>302950</v>
      </c>
      <c r="C768" s="146" t="s">
        <v>472</v>
      </c>
      <c r="D768" s="275" t="s">
        <v>43</v>
      </c>
      <c r="E768" s="128">
        <v>1</v>
      </c>
      <c r="F768" s="252">
        <v>238.04</v>
      </c>
      <c r="G768" s="118">
        <f t="shared" si="11"/>
        <v>238.04</v>
      </c>
      <c r="H768" s="273" t="s">
        <v>45</v>
      </c>
      <c r="I768" s="260">
        <v>0</v>
      </c>
      <c r="J768" s="203">
        <v>44854</v>
      </c>
      <c r="K768" s="204">
        <v>44861</v>
      </c>
      <c r="L768" s="211">
        <v>44862</v>
      </c>
      <c r="M768" s="137"/>
      <c r="N768" s="268" t="s">
        <v>78</v>
      </c>
    </row>
    <row r="769" spans="1:14" s="123" customFormat="1">
      <c r="A769" s="286" t="s">
        <v>74</v>
      </c>
      <c r="B769" s="285">
        <v>302947</v>
      </c>
      <c r="C769" s="274" t="s">
        <v>556</v>
      </c>
      <c r="D769" s="275" t="s">
        <v>43</v>
      </c>
      <c r="E769" s="236">
        <v>6</v>
      </c>
      <c r="F769" s="276">
        <v>1056</v>
      </c>
      <c r="G769" s="237">
        <f t="shared" si="11"/>
        <v>6336</v>
      </c>
      <c r="H769" s="273" t="s">
        <v>47</v>
      </c>
      <c r="I769" s="277">
        <v>0</v>
      </c>
      <c r="J769" s="203">
        <v>44854</v>
      </c>
      <c r="K769" s="204">
        <v>44883</v>
      </c>
      <c r="L769" s="204">
        <v>44883</v>
      </c>
      <c r="M769" s="238" t="s">
        <v>2800</v>
      </c>
      <c r="N769" s="278" t="s">
        <v>78</v>
      </c>
    </row>
    <row r="770" spans="1:14">
      <c r="A770" s="125" t="s">
        <v>36</v>
      </c>
      <c r="B770" s="282">
        <v>303013</v>
      </c>
      <c r="C770" s="146" t="s">
        <v>158</v>
      </c>
      <c r="D770" s="246">
        <v>19</v>
      </c>
      <c r="E770" s="128">
        <v>20</v>
      </c>
      <c r="F770" s="252">
        <f>IF(ISERR(SEARCH("FP",H770))=FALSE,PREÇOS!CX770,0)+IF(ISERR(SEARCH("CH",H770))=FALSE,PREÇOS!CY770,0)+IF(ISERR(SEARCH("FF",H770))=FALSE,(I770*PREÇOS!CZ770),0)+IF(ISERR(SEARCH("FC",H770))=FALSE,PREÇOS!DA770,0)</f>
        <v>9.1300000000000008</v>
      </c>
      <c r="G770" s="118">
        <f t="shared" si="11"/>
        <v>182.60000000000002</v>
      </c>
      <c r="H770" s="273" t="s">
        <v>45</v>
      </c>
      <c r="I770" s="260">
        <v>1</v>
      </c>
      <c r="J770" s="203">
        <v>44854</v>
      </c>
      <c r="K770" s="204">
        <v>44862</v>
      </c>
      <c r="L770" s="211">
        <v>44859</v>
      </c>
      <c r="M770" s="137"/>
      <c r="N770" s="268" t="s">
        <v>78</v>
      </c>
    </row>
    <row r="771" spans="1:14" s="123" customFormat="1">
      <c r="A771" s="286" t="s">
        <v>2637</v>
      </c>
      <c r="B771" s="285">
        <v>302057</v>
      </c>
      <c r="C771" s="274" t="s">
        <v>207</v>
      </c>
      <c r="D771" s="275">
        <v>12.7</v>
      </c>
      <c r="E771" s="236">
        <v>40</v>
      </c>
      <c r="F771" s="276">
        <v>19.5</v>
      </c>
      <c r="G771" s="237">
        <f t="shared" ref="G771:G834" si="12">F771*E771</f>
        <v>780</v>
      </c>
      <c r="H771" s="273" t="s">
        <v>45</v>
      </c>
      <c r="I771" s="277">
        <v>1</v>
      </c>
      <c r="J771" s="203">
        <v>44858</v>
      </c>
      <c r="K771" s="204">
        <v>44865</v>
      </c>
      <c r="L771" s="204">
        <v>44865</v>
      </c>
      <c r="M771" s="238"/>
      <c r="N771" s="278" t="s">
        <v>78</v>
      </c>
    </row>
    <row r="772" spans="1:14" s="123" customFormat="1">
      <c r="A772" s="286" t="s">
        <v>2637</v>
      </c>
      <c r="B772" s="285">
        <v>304214</v>
      </c>
      <c r="C772" s="274" t="s">
        <v>368</v>
      </c>
      <c r="D772" s="275">
        <v>19</v>
      </c>
      <c r="E772" s="236">
        <v>12</v>
      </c>
      <c r="F772" s="276">
        <v>18.5</v>
      </c>
      <c r="G772" s="237">
        <f t="shared" si="12"/>
        <v>222</v>
      </c>
      <c r="H772" s="273" t="s">
        <v>45</v>
      </c>
      <c r="I772" s="277">
        <v>1</v>
      </c>
      <c r="J772" s="203">
        <v>44858</v>
      </c>
      <c r="K772" s="204">
        <v>44865</v>
      </c>
      <c r="L772" s="204">
        <v>44865</v>
      </c>
      <c r="M772" s="238"/>
      <c r="N772" s="278" t="s">
        <v>78</v>
      </c>
    </row>
    <row r="773" spans="1:14">
      <c r="A773" s="125" t="s">
        <v>36</v>
      </c>
      <c r="B773" s="282">
        <v>304267</v>
      </c>
      <c r="C773" s="146" t="s">
        <v>165</v>
      </c>
      <c r="D773" s="246">
        <v>16</v>
      </c>
      <c r="E773" s="128">
        <v>55</v>
      </c>
      <c r="F773" s="252">
        <f>IF(ISERR(SEARCH("FP",H773))=FALSE,PREÇOS!CX773,0)+IF(ISERR(SEARCH("CH",H773))=FALSE,PREÇOS!CY773,0)+IF(ISERR(SEARCH("FF",H773))=FALSE,(I773*PREÇOS!CZ773),0)+IF(ISERR(SEARCH("FC",H773))=FALSE,PREÇOS!DA773,0)</f>
        <v>5.6349999999999998</v>
      </c>
      <c r="G773" s="118">
        <f t="shared" si="12"/>
        <v>309.92500000000001</v>
      </c>
      <c r="H773" s="273" t="s">
        <v>45</v>
      </c>
      <c r="I773" s="260">
        <v>1</v>
      </c>
      <c r="J773" s="203">
        <v>44859</v>
      </c>
      <c r="K773" s="204">
        <v>44868</v>
      </c>
      <c r="L773" s="211">
        <v>44868</v>
      </c>
      <c r="M773" s="137"/>
      <c r="N773" s="268" t="s">
        <v>78</v>
      </c>
    </row>
    <row r="774" spans="1:14" s="123" customFormat="1">
      <c r="A774" s="286" t="s">
        <v>36</v>
      </c>
      <c r="B774" s="285">
        <v>304281</v>
      </c>
      <c r="C774" s="274" t="s">
        <v>2753</v>
      </c>
      <c r="D774" s="275">
        <v>42</v>
      </c>
      <c r="E774" s="236">
        <v>20</v>
      </c>
      <c r="F774" s="276">
        <f>IF(ISERR(SEARCH("FP",H774))=FALSE,PREÇOS!CX774,0)+IF(ISERR(SEARCH("CH",H774))=FALSE,PREÇOS!CY774,0)+IF(ISERR(SEARCH("FF",H774))=FALSE,(I774*PREÇOS!CZ774),0)+IF(ISERR(SEARCH("FC",H774))=FALSE,PREÇOS!DA774,0)</f>
        <v>0</v>
      </c>
      <c r="G774" s="237">
        <f t="shared" si="12"/>
        <v>0</v>
      </c>
      <c r="H774" s="273" t="s">
        <v>45</v>
      </c>
      <c r="I774" s="277">
        <v>2</v>
      </c>
      <c r="J774" s="203">
        <v>44859</v>
      </c>
      <c r="K774" s="204">
        <v>44868</v>
      </c>
      <c r="L774" s="204">
        <v>44868</v>
      </c>
      <c r="M774" s="238" t="s">
        <v>2788</v>
      </c>
      <c r="N774" s="278" t="s">
        <v>78</v>
      </c>
    </row>
    <row r="775" spans="1:14">
      <c r="A775" s="125" t="s">
        <v>74</v>
      </c>
      <c r="B775" s="282">
        <v>304402</v>
      </c>
      <c r="C775" s="146" t="s">
        <v>300</v>
      </c>
      <c r="D775" s="275" t="s">
        <v>43</v>
      </c>
      <c r="E775" s="128">
        <v>5</v>
      </c>
      <c r="F775" s="252">
        <v>238.04</v>
      </c>
      <c r="G775" s="118">
        <f t="shared" si="12"/>
        <v>1190.2</v>
      </c>
      <c r="H775" s="273" t="s">
        <v>45</v>
      </c>
      <c r="I775" s="260">
        <v>0</v>
      </c>
      <c r="J775" s="203">
        <v>44859</v>
      </c>
      <c r="K775" s="204">
        <v>44876</v>
      </c>
      <c r="L775" s="211">
        <v>44873</v>
      </c>
      <c r="M775" s="137"/>
      <c r="N775" s="268" t="s">
        <v>78</v>
      </c>
    </row>
    <row r="776" spans="1:14">
      <c r="A776" s="125" t="s">
        <v>74</v>
      </c>
      <c r="B776" s="282">
        <v>304890</v>
      </c>
      <c r="C776" s="146" t="s">
        <v>506</v>
      </c>
      <c r="D776" s="275" t="s">
        <v>43</v>
      </c>
      <c r="E776" s="128">
        <v>1</v>
      </c>
      <c r="F776" s="252">
        <v>238.04</v>
      </c>
      <c r="G776" s="118">
        <f t="shared" si="12"/>
        <v>238.04</v>
      </c>
      <c r="H776" s="273" t="s">
        <v>45</v>
      </c>
      <c r="I776" s="260">
        <v>0</v>
      </c>
      <c r="J776" s="203">
        <v>44859</v>
      </c>
      <c r="K776" s="204">
        <v>44872</v>
      </c>
      <c r="L776" s="211">
        <v>44872</v>
      </c>
      <c r="M776" s="137"/>
      <c r="N776" s="268" t="s">
        <v>78</v>
      </c>
    </row>
    <row r="777" spans="1:14">
      <c r="A777" s="125" t="s">
        <v>74</v>
      </c>
      <c r="B777" s="282">
        <v>302691</v>
      </c>
      <c r="C777" s="146" t="s">
        <v>2785</v>
      </c>
      <c r="D777" s="275" t="s">
        <v>43</v>
      </c>
      <c r="E777" s="128">
        <v>1</v>
      </c>
      <c r="F777" s="252">
        <v>637.63</v>
      </c>
      <c r="G777" s="118">
        <f t="shared" si="12"/>
        <v>637.63</v>
      </c>
      <c r="H777" s="245" t="s">
        <v>47</v>
      </c>
      <c r="I777" s="260">
        <v>0</v>
      </c>
      <c r="J777" s="203">
        <v>44859</v>
      </c>
      <c r="K777" s="204">
        <v>44868</v>
      </c>
      <c r="L777" s="211">
        <v>44868</v>
      </c>
      <c r="M777" s="137"/>
      <c r="N777" s="268" t="s">
        <v>78</v>
      </c>
    </row>
    <row r="778" spans="1:14">
      <c r="A778" s="125" t="s">
        <v>74</v>
      </c>
      <c r="B778" s="282">
        <v>302687</v>
      </c>
      <c r="C778" s="282" t="s">
        <v>2786</v>
      </c>
      <c r="D778" s="275" t="s">
        <v>43</v>
      </c>
      <c r="E778" s="128">
        <v>1</v>
      </c>
      <c r="F778" s="252">
        <v>1275.21</v>
      </c>
      <c r="G778" s="118">
        <f t="shared" si="12"/>
        <v>1275.21</v>
      </c>
      <c r="H778" s="245" t="s">
        <v>47</v>
      </c>
      <c r="I778" s="260">
        <v>0</v>
      </c>
      <c r="J778" s="203">
        <v>44859</v>
      </c>
      <c r="K778" s="204">
        <v>44868</v>
      </c>
      <c r="L778" s="211">
        <v>44868</v>
      </c>
      <c r="M778" s="137"/>
      <c r="N778" s="268" t="s">
        <v>78</v>
      </c>
    </row>
    <row r="779" spans="1:14" s="124" customFormat="1">
      <c r="A779" s="125" t="s">
        <v>36</v>
      </c>
      <c r="B779" s="289">
        <v>304295</v>
      </c>
      <c r="C779" s="146" t="s">
        <v>2787</v>
      </c>
      <c r="D779" s="290">
        <v>14</v>
      </c>
      <c r="E779" s="128">
        <v>36</v>
      </c>
      <c r="F779" s="291">
        <f>IF(ISERR(SEARCH("FP",H779))=FALSE,PREÇOS!CX779,0)+IF(ISERR(SEARCH("CH",H779))=FALSE,PREÇOS!CY779,0)+IF(ISERR(SEARCH("FF",H779))=FALSE,(I779*PREÇOS!CZ779),0)+IF(ISERR(SEARCH("FC",H779))=FALSE,PREÇOS!DA779,0)</f>
        <v>0</v>
      </c>
      <c r="G779" s="118">
        <f t="shared" si="12"/>
        <v>0</v>
      </c>
      <c r="H779" s="208" t="s">
        <v>45</v>
      </c>
      <c r="I779" s="125">
        <v>2</v>
      </c>
      <c r="J779" s="113">
        <v>44859</v>
      </c>
      <c r="K779" s="113">
        <v>44869</v>
      </c>
      <c r="L779" s="113">
        <v>44875</v>
      </c>
      <c r="M779" s="208" t="s">
        <v>2790</v>
      </c>
      <c r="N779" s="292" t="s">
        <v>78</v>
      </c>
    </row>
    <row r="780" spans="1:14" s="124" customFormat="1">
      <c r="A780" s="125" t="s">
        <v>74</v>
      </c>
      <c r="B780" s="289">
        <v>300936</v>
      </c>
      <c r="C780" s="146" t="s">
        <v>276</v>
      </c>
      <c r="D780" s="290" t="s">
        <v>43</v>
      </c>
      <c r="E780" s="128">
        <v>25</v>
      </c>
      <c r="F780" s="291">
        <v>149.13</v>
      </c>
      <c r="G780" s="118">
        <f t="shared" si="12"/>
        <v>3728.25</v>
      </c>
      <c r="H780" s="208" t="s">
        <v>47</v>
      </c>
      <c r="I780" s="125">
        <v>0</v>
      </c>
      <c r="J780" s="113">
        <v>44865</v>
      </c>
      <c r="K780" s="113">
        <v>44869</v>
      </c>
      <c r="L780" s="113">
        <v>44869</v>
      </c>
      <c r="M780" s="208"/>
      <c r="N780" s="292" t="s">
        <v>78</v>
      </c>
    </row>
    <row r="781" spans="1:14">
      <c r="A781" s="125" t="s">
        <v>74</v>
      </c>
      <c r="B781" s="282">
        <v>301976</v>
      </c>
      <c r="C781" s="146" t="s">
        <v>279</v>
      </c>
      <c r="D781" s="275" t="s">
        <v>43</v>
      </c>
      <c r="E781" s="128">
        <v>2</v>
      </c>
      <c r="F781" s="252">
        <v>117.72</v>
      </c>
      <c r="G781" s="118">
        <f t="shared" si="12"/>
        <v>235.44</v>
      </c>
      <c r="H781" s="245" t="s">
        <v>17</v>
      </c>
      <c r="I781" s="260">
        <v>0</v>
      </c>
      <c r="J781" s="203">
        <v>44866</v>
      </c>
      <c r="K781" s="204">
        <v>44872</v>
      </c>
      <c r="L781" s="211">
        <v>44872</v>
      </c>
      <c r="M781" s="137"/>
      <c r="N781" s="268" t="s">
        <v>78</v>
      </c>
    </row>
    <row r="782" spans="1:14" s="123" customFormat="1">
      <c r="A782" s="286" t="s">
        <v>74</v>
      </c>
      <c r="B782" s="285">
        <v>303060</v>
      </c>
      <c r="C782" s="286" t="s">
        <v>2650</v>
      </c>
      <c r="D782" s="275" t="s">
        <v>43</v>
      </c>
      <c r="E782" s="236">
        <v>2</v>
      </c>
      <c r="F782" s="276">
        <v>1262.3399999999999</v>
      </c>
      <c r="G782" s="237">
        <f t="shared" si="12"/>
        <v>2524.6799999999998</v>
      </c>
      <c r="H782" s="273" t="s">
        <v>47</v>
      </c>
      <c r="I782" s="277">
        <v>0</v>
      </c>
      <c r="J782" s="203">
        <v>44868</v>
      </c>
      <c r="K782" s="204">
        <v>44883</v>
      </c>
      <c r="L782" s="204">
        <v>44887</v>
      </c>
      <c r="M782" s="238" t="s">
        <v>2807</v>
      </c>
      <c r="N782" s="278" t="s">
        <v>78</v>
      </c>
    </row>
    <row r="783" spans="1:14">
      <c r="A783" s="125" t="s">
        <v>2637</v>
      </c>
      <c r="B783" s="282">
        <v>305951</v>
      </c>
      <c r="C783" s="146" t="s">
        <v>352</v>
      </c>
      <c r="D783" s="246">
        <v>14</v>
      </c>
      <c r="E783" s="128">
        <v>60</v>
      </c>
      <c r="F783" s="252">
        <v>11.5</v>
      </c>
      <c r="G783" s="118">
        <f t="shared" si="12"/>
        <v>690</v>
      </c>
      <c r="H783" s="273" t="s">
        <v>45</v>
      </c>
      <c r="I783" s="260">
        <v>1</v>
      </c>
      <c r="J783" s="203">
        <v>44869</v>
      </c>
      <c r="K783" s="204">
        <v>44876</v>
      </c>
      <c r="L783" s="211">
        <v>44876</v>
      </c>
      <c r="M783" s="137"/>
      <c r="N783" s="268" t="s">
        <v>78</v>
      </c>
    </row>
    <row r="784" spans="1:14">
      <c r="A784" s="125" t="s">
        <v>2637</v>
      </c>
      <c r="B784" s="282">
        <v>306006</v>
      </c>
      <c r="C784" s="146" t="s">
        <v>628</v>
      </c>
      <c r="D784" s="246">
        <v>38</v>
      </c>
      <c r="E784" s="128">
        <v>20</v>
      </c>
      <c r="F784" s="252">
        <v>23</v>
      </c>
      <c r="G784" s="118">
        <f t="shared" si="12"/>
        <v>460</v>
      </c>
      <c r="H784" s="273" t="s">
        <v>45</v>
      </c>
      <c r="I784" s="260">
        <v>1</v>
      </c>
      <c r="J784" s="203">
        <v>44869</v>
      </c>
      <c r="K784" s="204">
        <v>44876</v>
      </c>
      <c r="L784" s="211">
        <v>44876</v>
      </c>
      <c r="M784" s="137"/>
      <c r="N784" s="268" t="s">
        <v>78</v>
      </c>
    </row>
    <row r="785" spans="1:14">
      <c r="A785" s="125" t="s">
        <v>2637</v>
      </c>
      <c r="B785" s="282">
        <v>305932</v>
      </c>
      <c r="C785" s="146" t="s">
        <v>2066</v>
      </c>
      <c r="D785" s="246">
        <v>38</v>
      </c>
      <c r="E785" s="128">
        <v>40</v>
      </c>
      <c r="F785" s="252">
        <v>16</v>
      </c>
      <c r="G785" s="118">
        <f t="shared" si="12"/>
        <v>640</v>
      </c>
      <c r="H785" s="273" t="s">
        <v>45</v>
      </c>
      <c r="I785" s="260">
        <v>1</v>
      </c>
      <c r="J785" s="203">
        <v>44869</v>
      </c>
      <c r="K785" s="204">
        <v>44876</v>
      </c>
      <c r="L785" s="211">
        <v>44876</v>
      </c>
      <c r="M785" s="137"/>
      <c r="N785" s="268" t="s">
        <v>78</v>
      </c>
    </row>
    <row r="786" spans="1:14">
      <c r="A786" s="125" t="s">
        <v>2637</v>
      </c>
      <c r="B786" s="282">
        <v>306274</v>
      </c>
      <c r="C786" s="146" t="s">
        <v>2789</v>
      </c>
      <c r="D786" s="246">
        <v>38</v>
      </c>
      <c r="E786" s="128">
        <v>30</v>
      </c>
      <c r="F786" s="252">
        <v>18.5</v>
      </c>
      <c r="G786" s="118">
        <f t="shared" si="12"/>
        <v>555</v>
      </c>
      <c r="H786" s="273" t="s">
        <v>45</v>
      </c>
      <c r="I786" s="260">
        <v>1</v>
      </c>
      <c r="J786" s="203">
        <v>44869</v>
      </c>
      <c r="K786" s="204">
        <v>44876</v>
      </c>
      <c r="L786" s="211">
        <v>44876</v>
      </c>
      <c r="M786" s="137"/>
      <c r="N786" s="268" t="s">
        <v>78</v>
      </c>
    </row>
    <row r="787" spans="1:14">
      <c r="A787" s="125" t="s">
        <v>2637</v>
      </c>
      <c r="B787" s="282">
        <v>305846</v>
      </c>
      <c r="C787" s="146" t="s">
        <v>190</v>
      </c>
      <c r="D787" s="246">
        <v>28</v>
      </c>
      <c r="E787" s="128">
        <v>42</v>
      </c>
      <c r="F787" s="252">
        <v>16</v>
      </c>
      <c r="G787" s="118">
        <f t="shared" si="12"/>
        <v>672</v>
      </c>
      <c r="H787" s="273" t="s">
        <v>45</v>
      </c>
      <c r="I787" s="260">
        <v>1</v>
      </c>
      <c r="J787" s="203">
        <v>44869</v>
      </c>
      <c r="K787" s="204">
        <v>44876</v>
      </c>
      <c r="L787" s="211">
        <v>44876</v>
      </c>
      <c r="M787" s="137"/>
      <c r="N787" s="268" t="s">
        <v>78</v>
      </c>
    </row>
    <row r="788" spans="1:14" s="123" customFormat="1">
      <c r="A788" s="286" t="s">
        <v>137</v>
      </c>
      <c r="B788" s="285">
        <v>303029</v>
      </c>
      <c r="C788" s="274" t="s">
        <v>136</v>
      </c>
      <c r="D788" s="275" t="s">
        <v>43</v>
      </c>
      <c r="E788" s="236">
        <v>401</v>
      </c>
      <c r="F788" s="276">
        <v>1.9</v>
      </c>
      <c r="G788" s="237">
        <f t="shared" si="12"/>
        <v>761.9</v>
      </c>
      <c r="H788" s="273" t="s">
        <v>47</v>
      </c>
      <c r="I788" s="277">
        <v>0</v>
      </c>
      <c r="J788" s="203">
        <v>44872</v>
      </c>
      <c r="K788" s="204">
        <v>44876</v>
      </c>
      <c r="L788" s="204">
        <v>44874</v>
      </c>
      <c r="M788" s="238" t="s">
        <v>2794</v>
      </c>
      <c r="N788" s="278" t="s">
        <v>78</v>
      </c>
    </row>
    <row r="789" spans="1:14">
      <c r="A789" s="125" t="s">
        <v>2637</v>
      </c>
      <c r="B789" s="282">
        <v>306434</v>
      </c>
      <c r="C789" s="146" t="s">
        <v>2791</v>
      </c>
      <c r="D789" s="246">
        <v>20</v>
      </c>
      <c r="E789" s="128">
        <v>40</v>
      </c>
      <c r="F789" s="252">
        <v>16.8</v>
      </c>
      <c r="G789" s="118">
        <f t="shared" si="12"/>
        <v>672</v>
      </c>
      <c r="H789" s="273" t="s">
        <v>45</v>
      </c>
      <c r="I789" s="260">
        <v>1</v>
      </c>
      <c r="J789" s="203">
        <v>44872</v>
      </c>
      <c r="K789" s="204">
        <v>44886</v>
      </c>
      <c r="L789" s="211">
        <v>44886</v>
      </c>
      <c r="M789" s="137"/>
      <c r="N789" s="268" t="s">
        <v>78</v>
      </c>
    </row>
    <row r="790" spans="1:14">
      <c r="A790" s="125" t="s">
        <v>2637</v>
      </c>
      <c r="B790" s="282">
        <v>306337</v>
      </c>
      <c r="C790" s="146" t="s">
        <v>410</v>
      </c>
      <c r="D790" s="246">
        <v>19</v>
      </c>
      <c r="E790" s="128">
        <v>30</v>
      </c>
      <c r="F790" s="252">
        <v>13.5</v>
      </c>
      <c r="G790" s="118">
        <f t="shared" si="12"/>
        <v>405</v>
      </c>
      <c r="H790" s="273" t="s">
        <v>45</v>
      </c>
      <c r="I790" s="260">
        <v>1</v>
      </c>
      <c r="J790" s="203">
        <v>44872</v>
      </c>
      <c r="K790" s="204">
        <v>44886</v>
      </c>
      <c r="L790" s="211">
        <v>44886</v>
      </c>
      <c r="M790" s="137"/>
      <c r="N790" s="268" t="s">
        <v>78</v>
      </c>
    </row>
    <row r="791" spans="1:14">
      <c r="A791" s="125" t="s">
        <v>2637</v>
      </c>
      <c r="B791" s="282">
        <v>306402</v>
      </c>
      <c r="C791" s="146" t="s">
        <v>245</v>
      </c>
      <c r="D791" s="246">
        <v>19</v>
      </c>
      <c r="E791" s="128">
        <v>20</v>
      </c>
      <c r="F791" s="252">
        <v>19.5</v>
      </c>
      <c r="G791" s="118">
        <f t="shared" si="12"/>
        <v>390</v>
      </c>
      <c r="H791" s="273" t="s">
        <v>45</v>
      </c>
      <c r="I791" s="260">
        <v>1</v>
      </c>
      <c r="J791" s="203">
        <v>44872</v>
      </c>
      <c r="K791" s="204">
        <v>44886</v>
      </c>
      <c r="L791" s="211">
        <v>44886</v>
      </c>
      <c r="M791" s="137"/>
      <c r="N791" s="268" t="s">
        <v>78</v>
      </c>
    </row>
    <row r="792" spans="1:14">
      <c r="A792" s="125" t="s">
        <v>2637</v>
      </c>
      <c r="B792" s="282">
        <v>306416</v>
      </c>
      <c r="C792" s="146" t="s">
        <v>272</v>
      </c>
      <c r="D792" s="246">
        <v>19</v>
      </c>
      <c r="E792" s="128">
        <v>20</v>
      </c>
      <c r="F792" s="252">
        <v>13</v>
      </c>
      <c r="G792" s="118">
        <f t="shared" si="12"/>
        <v>260</v>
      </c>
      <c r="H792" s="273" t="s">
        <v>45</v>
      </c>
      <c r="I792" s="260">
        <v>1</v>
      </c>
      <c r="J792" s="203">
        <v>44872</v>
      </c>
      <c r="K792" s="204">
        <v>44886</v>
      </c>
      <c r="L792" s="211">
        <v>44886</v>
      </c>
      <c r="M792" s="137"/>
      <c r="N792" s="268" t="s">
        <v>78</v>
      </c>
    </row>
    <row r="793" spans="1:14">
      <c r="A793" s="125" t="s">
        <v>2637</v>
      </c>
      <c r="B793" s="282">
        <v>306431</v>
      </c>
      <c r="C793" s="146" t="s">
        <v>2792</v>
      </c>
      <c r="D793" s="246">
        <v>19</v>
      </c>
      <c r="E793" s="128">
        <v>25</v>
      </c>
      <c r="F793" s="252">
        <v>17.5</v>
      </c>
      <c r="G793" s="118">
        <f t="shared" si="12"/>
        <v>437.5</v>
      </c>
      <c r="H793" s="273" t="s">
        <v>45</v>
      </c>
      <c r="I793" s="260">
        <v>1</v>
      </c>
      <c r="J793" s="203">
        <v>44872</v>
      </c>
      <c r="K793" s="204">
        <v>44886</v>
      </c>
      <c r="L793" s="211">
        <v>44886</v>
      </c>
      <c r="M793" s="137"/>
      <c r="N793" s="268" t="s">
        <v>78</v>
      </c>
    </row>
    <row r="794" spans="1:14">
      <c r="A794" s="125" t="s">
        <v>36</v>
      </c>
      <c r="B794" s="282">
        <v>305984</v>
      </c>
      <c r="C794" s="146" t="s">
        <v>474</v>
      </c>
      <c r="D794" s="246">
        <v>38</v>
      </c>
      <c r="E794" s="128">
        <v>15</v>
      </c>
      <c r="F794" s="252">
        <f>IF(ISERR(SEARCH("FP",H794))=FALSE,PREÇOS!CX794,0)+IF(ISERR(SEARCH("CH",H794))=FALSE,PREÇOS!CY794,0)+IF(ISERR(SEARCH("FF",H794))=FALSE,(I794*PREÇOS!CZ794),0)+IF(ISERR(SEARCH("FC",H794))=FALSE,PREÇOS!DA794,0)</f>
        <v>0</v>
      </c>
      <c r="G794" s="118">
        <f t="shared" si="12"/>
        <v>0</v>
      </c>
      <c r="H794" s="273" t="s">
        <v>45</v>
      </c>
      <c r="I794" s="260">
        <v>2</v>
      </c>
      <c r="J794" s="203">
        <v>44872</v>
      </c>
      <c r="K794" s="204">
        <v>44879</v>
      </c>
      <c r="L794" s="211">
        <v>44875</v>
      </c>
      <c r="M794" s="137"/>
      <c r="N794" s="268" t="s">
        <v>78</v>
      </c>
    </row>
    <row r="795" spans="1:14">
      <c r="A795" s="125" t="s">
        <v>36</v>
      </c>
      <c r="B795" s="282">
        <v>306021</v>
      </c>
      <c r="C795" s="146" t="s">
        <v>626</v>
      </c>
      <c r="D795" s="246">
        <v>38</v>
      </c>
      <c r="E795" s="128">
        <v>16</v>
      </c>
      <c r="F795" s="252">
        <f>IF(ISERR(SEARCH("FP",H795))=FALSE,PREÇOS!CX795,0)+IF(ISERR(SEARCH("CH",H795))=FALSE,PREÇOS!CY795,0)+IF(ISERR(SEARCH("FF",H795))=FALSE,(I795*PREÇOS!CZ795),0)+IF(ISERR(SEARCH("FC",H795))=FALSE,PREÇOS!DA795,0)</f>
        <v>0</v>
      </c>
      <c r="G795" s="118">
        <f t="shared" si="12"/>
        <v>0</v>
      </c>
      <c r="H795" s="273" t="s">
        <v>45</v>
      </c>
      <c r="I795" s="260">
        <v>2</v>
      </c>
      <c r="J795" s="203">
        <v>44872</v>
      </c>
      <c r="K795" s="204">
        <v>44882</v>
      </c>
      <c r="L795" s="211">
        <v>44875</v>
      </c>
      <c r="M795" s="137"/>
      <c r="N795" s="268" t="s">
        <v>78</v>
      </c>
    </row>
    <row r="796" spans="1:14">
      <c r="A796" s="125" t="s">
        <v>36</v>
      </c>
      <c r="B796" s="282">
        <v>306148</v>
      </c>
      <c r="C796" s="146" t="s">
        <v>2576</v>
      </c>
      <c r="D796" s="246">
        <v>38</v>
      </c>
      <c r="E796" s="128">
        <v>16</v>
      </c>
      <c r="F796" s="252">
        <f>IF(ISERR(SEARCH("FP",H796))=FALSE,PREÇOS!CX796,0)+IF(ISERR(SEARCH("CH",H796))=FALSE,PREÇOS!CY796,0)+IF(ISERR(SEARCH("FF",H796))=FALSE,(I796*PREÇOS!CZ796),0)+IF(ISERR(SEARCH("FC",H796))=FALSE,PREÇOS!DA796,0)</f>
        <v>0</v>
      </c>
      <c r="G796" s="118">
        <f t="shared" si="12"/>
        <v>0</v>
      </c>
      <c r="H796" s="273" t="s">
        <v>45</v>
      </c>
      <c r="I796" s="260">
        <v>1</v>
      </c>
      <c r="J796" s="203">
        <v>44872</v>
      </c>
      <c r="K796" s="204">
        <v>44882</v>
      </c>
      <c r="L796" s="211">
        <v>44875</v>
      </c>
      <c r="M796" s="137"/>
      <c r="N796" s="268" t="s">
        <v>78</v>
      </c>
    </row>
    <row r="797" spans="1:14">
      <c r="A797" s="125" t="s">
        <v>445</v>
      </c>
      <c r="B797" s="282">
        <v>303886</v>
      </c>
      <c r="C797" s="146" t="s">
        <v>447</v>
      </c>
      <c r="D797" s="275" t="s">
        <v>43</v>
      </c>
      <c r="E797" s="128">
        <v>25</v>
      </c>
      <c r="F797" s="252">
        <v>100</v>
      </c>
      <c r="G797" s="118">
        <f t="shared" si="12"/>
        <v>2500</v>
      </c>
      <c r="H797" s="245" t="s">
        <v>448</v>
      </c>
      <c r="I797" s="260">
        <v>0</v>
      </c>
      <c r="J797" s="203">
        <v>44873</v>
      </c>
      <c r="K797" s="204">
        <v>44879</v>
      </c>
      <c r="L797" s="211">
        <v>44876</v>
      </c>
      <c r="M797" s="137"/>
      <c r="N797" s="268" t="s">
        <v>78</v>
      </c>
    </row>
    <row r="798" spans="1:14">
      <c r="A798" s="125" t="s">
        <v>2637</v>
      </c>
      <c r="B798" s="282">
        <v>304478</v>
      </c>
      <c r="C798" s="146" t="s">
        <v>338</v>
      </c>
      <c r="D798" s="246">
        <v>16</v>
      </c>
      <c r="E798" s="128">
        <v>108</v>
      </c>
      <c r="F798" s="252">
        <v>8.9</v>
      </c>
      <c r="G798" s="118">
        <f t="shared" si="12"/>
        <v>961.2</v>
      </c>
      <c r="H798" s="273" t="s">
        <v>45</v>
      </c>
      <c r="I798" s="260">
        <v>1</v>
      </c>
      <c r="J798" s="203">
        <v>44873</v>
      </c>
      <c r="K798" s="204">
        <v>44879</v>
      </c>
      <c r="L798" s="211">
        <v>44879</v>
      </c>
      <c r="M798" s="137"/>
      <c r="N798" s="268" t="s">
        <v>78</v>
      </c>
    </row>
    <row r="799" spans="1:14">
      <c r="A799" s="125" t="s">
        <v>2637</v>
      </c>
      <c r="B799" s="282">
        <v>306380</v>
      </c>
      <c r="C799" s="146" t="s">
        <v>105</v>
      </c>
      <c r="D799" s="246">
        <v>14</v>
      </c>
      <c r="E799" s="128">
        <v>30</v>
      </c>
      <c r="F799" s="252">
        <v>13.5</v>
      </c>
      <c r="G799" s="118">
        <f t="shared" si="12"/>
        <v>405</v>
      </c>
      <c r="H799" s="273" t="s">
        <v>45</v>
      </c>
      <c r="I799" s="260">
        <v>1</v>
      </c>
      <c r="J799" s="203">
        <v>44873</v>
      </c>
      <c r="K799" s="204">
        <v>44879</v>
      </c>
      <c r="L799" s="211">
        <v>44879</v>
      </c>
      <c r="M799" s="137"/>
      <c r="N799" s="268" t="s">
        <v>78</v>
      </c>
    </row>
    <row r="800" spans="1:14">
      <c r="A800" s="125" t="s">
        <v>2637</v>
      </c>
      <c r="B800" s="282">
        <v>306364</v>
      </c>
      <c r="C800" s="146" t="s">
        <v>371</v>
      </c>
      <c r="D800" s="246">
        <v>19</v>
      </c>
      <c r="E800" s="128">
        <v>30</v>
      </c>
      <c r="F800" s="252">
        <v>13.5</v>
      </c>
      <c r="G800" s="118">
        <f t="shared" si="12"/>
        <v>405</v>
      </c>
      <c r="H800" s="273" t="s">
        <v>45</v>
      </c>
      <c r="I800" s="260">
        <v>1</v>
      </c>
      <c r="J800" s="203">
        <v>44873</v>
      </c>
      <c r="K800" s="204">
        <v>44879</v>
      </c>
      <c r="L800" s="211">
        <v>44879</v>
      </c>
      <c r="M800" s="137"/>
      <c r="N800" s="268" t="s">
        <v>78</v>
      </c>
    </row>
    <row r="801" spans="1:14">
      <c r="A801" s="125" t="s">
        <v>2637</v>
      </c>
      <c r="B801" s="282">
        <v>306349</v>
      </c>
      <c r="C801" s="146" t="s">
        <v>421</v>
      </c>
      <c r="D801" s="246">
        <v>14</v>
      </c>
      <c r="E801" s="128">
        <v>30</v>
      </c>
      <c r="F801" s="252">
        <v>13.5</v>
      </c>
      <c r="G801" s="118">
        <f t="shared" si="12"/>
        <v>405</v>
      </c>
      <c r="H801" s="273" t="s">
        <v>45</v>
      </c>
      <c r="I801" s="260">
        <v>1</v>
      </c>
      <c r="J801" s="203">
        <v>44873</v>
      </c>
      <c r="K801" s="204">
        <v>44879</v>
      </c>
      <c r="L801" s="211">
        <v>44879</v>
      </c>
      <c r="M801" s="137"/>
      <c r="N801" s="268" t="s">
        <v>78</v>
      </c>
    </row>
    <row r="802" spans="1:14">
      <c r="A802" s="125" t="s">
        <v>2637</v>
      </c>
      <c r="B802" s="282">
        <v>306359</v>
      </c>
      <c r="C802" s="146" t="s">
        <v>1778</v>
      </c>
      <c r="D802" s="246">
        <v>19</v>
      </c>
      <c r="E802" s="128">
        <v>30</v>
      </c>
      <c r="F802" s="252">
        <v>13.5</v>
      </c>
      <c r="G802" s="118">
        <f t="shared" si="12"/>
        <v>405</v>
      </c>
      <c r="H802" s="273" t="s">
        <v>45</v>
      </c>
      <c r="I802" s="260">
        <v>1</v>
      </c>
      <c r="J802" s="203">
        <v>44873</v>
      </c>
      <c r="K802" s="204">
        <v>44879</v>
      </c>
      <c r="L802" s="211">
        <v>44879</v>
      </c>
      <c r="M802" s="137"/>
      <c r="N802" s="268" t="s">
        <v>78</v>
      </c>
    </row>
    <row r="803" spans="1:14">
      <c r="A803" s="125" t="s">
        <v>2637</v>
      </c>
      <c r="B803" s="282">
        <v>305356</v>
      </c>
      <c r="C803" s="146" t="s">
        <v>583</v>
      </c>
      <c r="D803" s="246">
        <v>19</v>
      </c>
      <c r="E803" s="128">
        <v>40</v>
      </c>
      <c r="F803" s="252">
        <v>13.5</v>
      </c>
      <c r="G803" s="118">
        <f t="shared" si="12"/>
        <v>540</v>
      </c>
      <c r="H803" s="273" t="s">
        <v>45</v>
      </c>
      <c r="I803" s="260">
        <v>1</v>
      </c>
      <c r="J803" s="203">
        <v>44873</v>
      </c>
      <c r="K803" s="204">
        <v>44879</v>
      </c>
      <c r="L803" s="211">
        <v>44879</v>
      </c>
      <c r="M803" s="137"/>
      <c r="N803" s="268" t="s">
        <v>78</v>
      </c>
    </row>
    <row r="804" spans="1:14">
      <c r="A804" s="125" t="s">
        <v>445</v>
      </c>
      <c r="B804" s="282">
        <v>303886</v>
      </c>
      <c r="C804" s="146" t="s">
        <v>447</v>
      </c>
      <c r="D804" s="275" t="s">
        <v>43</v>
      </c>
      <c r="E804" s="128">
        <v>14</v>
      </c>
      <c r="F804" s="252">
        <v>100</v>
      </c>
      <c r="G804" s="118">
        <f t="shared" si="12"/>
        <v>1400</v>
      </c>
      <c r="H804" s="245" t="s">
        <v>448</v>
      </c>
      <c r="I804" s="260">
        <v>1</v>
      </c>
      <c r="J804" s="203">
        <v>44874</v>
      </c>
      <c r="K804" s="204">
        <v>44879</v>
      </c>
      <c r="L804" s="211">
        <v>44879</v>
      </c>
      <c r="M804" s="137"/>
      <c r="N804" s="268" t="s">
        <v>78</v>
      </c>
    </row>
    <row r="805" spans="1:14">
      <c r="A805" s="125" t="s">
        <v>2637</v>
      </c>
      <c r="B805" s="282">
        <v>305843</v>
      </c>
      <c r="C805" s="146" t="s">
        <v>2793</v>
      </c>
      <c r="D805" s="246">
        <v>24</v>
      </c>
      <c r="E805" s="128">
        <v>15</v>
      </c>
      <c r="F805" s="252">
        <v>16</v>
      </c>
      <c r="G805" s="118">
        <f t="shared" si="12"/>
        <v>240</v>
      </c>
      <c r="H805" s="273" t="s">
        <v>45</v>
      </c>
      <c r="I805" s="260">
        <v>1</v>
      </c>
      <c r="J805" s="203">
        <v>44874</v>
      </c>
      <c r="K805" s="204">
        <v>44880</v>
      </c>
      <c r="L805" s="211">
        <v>44886</v>
      </c>
      <c r="M805" s="137"/>
      <c r="N805" s="268" t="s">
        <v>78</v>
      </c>
    </row>
    <row r="806" spans="1:14">
      <c r="A806" s="125" t="s">
        <v>2637</v>
      </c>
      <c r="B806" s="282">
        <v>306603</v>
      </c>
      <c r="C806" s="146" t="s">
        <v>106</v>
      </c>
      <c r="D806" s="246">
        <v>20</v>
      </c>
      <c r="E806" s="128">
        <v>20</v>
      </c>
      <c r="F806" s="252">
        <v>24</v>
      </c>
      <c r="G806" s="118">
        <f t="shared" si="12"/>
        <v>480</v>
      </c>
      <c r="H806" s="273" t="s">
        <v>45</v>
      </c>
      <c r="I806" s="260">
        <v>1</v>
      </c>
      <c r="J806" s="203">
        <v>44874</v>
      </c>
      <c r="K806" s="204">
        <v>44880</v>
      </c>
      <c r="L806" s="211">
        <v>44886</v>
      </c>
      <c r="M806" s="137"/>
      <c r="N806" s="268" t="s">
        <v>78</v>
      </c>
    </row>
    <row r="807" spans="1:14" s="123" customFormat="1">
      <c r="A807" s="286" t="s">
        <v>74</v>
      </c>
      <c r="B807" s="285">
        <v>302970</v>
      </c>
      <c r="C807" s="274" t="s">
        <v>595</v>
      </c>
      <c r="D807" s="275" t="s">
        <v>43</v>
      </c>
      <c r="E807" s="236">
        <v>1</v>
      </c>
      <c r="F807" s="276">
        <v>372.81</v>
      </c>
      <c r="G807" s="237">
        <f t="shared" si="12"/>
        <v>372.81</v>
      </c>
      <c r="H807" s="273" t="s">
        <v>47</v>
      </c>
      <c r="I807" s="277">
        <v>0</v>
      </c>
      <c r="J807" s="203">
        <v>44875</v>
      </c>
      <c r="K807" s="204">
        <v>44893</v>
      </c>
      <c r="L807" s="204">
        <v>44893</v>
      </c>
      <c r="M807" s="238"/>
      <c r="N807" s="278" t="s">
        <v>78</v>
      </c>
    </row>
    <row r="808" spans="1:14" s="123" customFormat="1">
      <c r="A808" s="286" t="s">
        <v>74</v>
      </c>
      <c r="B808" s="285">
        <v>302766</v>
      </c>
      <c r="C808" s="274" t="s">
        <v>1884</v>
      </c>
      <c r="D808" s="275" t="s">
        <v>43</v>
      </c>
      <c r="E808" s="236">
        <v>3</v>
      </c>
      <c r="F808" s="276">
        <v>568.70000000000005</v>
      </c>
      <c r="G808" s="237">
        <f t="shared" si="12"/>
        <v>1706.1000000000001</v>
      </c>
      <c r="H808" s="273" t="s">
        <v>47</v>
      </c>
      <c r="I808" s="277">
        <v>0</v>
      </c>
      <c r="J808" s="203">
        <v>44875</v>
      </c>
      <c r="K808" s="204">
        <v>44888</v>
      </c>
      <c r="L808" s="204">
        <v>44893</v>
      </c>
      <c r="M808" s="238"/>
      <c r="N808" s="278" t="s">
        <v>78</v>
      </c>
    </row>
    <row r="809" spans="1:14">
      <c r="A809" s="125" t="s">
        <v>74</v>
      </c>
      <c r="B809" s="282">
        <v>303006</v>
      </c>
      <c r="C809" s="146" t="s">
        <v>398</v>
      </c>
      <c r="D809" s="275" t="s">
        <v>43</v>
      </c>
      <c r="E809" s="128">
        <v>3</v>
      </c>
      <c r="F809" s="252">
        <v>636.92999999999995</v>
      </c>
      <c r="G809" s="118">
        <f t="shared" si="12"/>
        <v>1910.79</v>
      </c>
      <c r="H809" s="245" t="s">
        <v>47</v>
      </c>
      <c r="I809" s="260">
        <v>0</v>
      </c>
      <c r="J809" s="203">
        <v>44875</v>
      </c>
      <c r="K809" s="204">
        <v>44893</v>
      </c>
      <c r="L809" s="211">
        <v>44895</v>
      </c>
      <c r="M809" s="137"/>
      <c r="N809" s="268" t="s">
        <v>78</v>
      </c>
    </row>
    <row r="810" spans="1:14">
      <c r="A810" s="125" t="s">
        <v>74</v>
      </c>
      <c r="B810" s="282">
        <v>303010</v>
      </c>
      <c r="C810" s="146" t="s">
        <v>259</v>
      </c>
      <c r="D810" s="275" t="s">
        <v>43</v>
      </c>
      <c r="E810" s="128">
        <v>3</v>
      </c>
      <c r="F810" s="252">
        <v>603</v>
      </c>
      <c r="G810" s="118">
        <f t="shared" si="12"/>
        <v>1809</v>
      </c>
      <c r="H810" s="245" t="s">
        <v>47</v>
      </c>
      <c r="I810" s="260">
        <v>0</v>
      </c>
      <c r="J810" s="203">
        <v>44875</v>
      </c>
      <c r="K810" s="204">
        <v>44893</v>
      </c>
      <c r="L810" s="211">
        <v>44895</v>
      </c>
      <c r="M810" s="137"/>
      <c r="N810" s="268" t="s">
        <v>78</v>
      </c>
    </row>
    <row r="811" spans="1:14" s="123" customFormat="1">
      <c r="A811" s="286" t="s">
        <v>36</v>
      </c>
      <c r="B811" s="285">
        <v>307395</v>
      </c>
      <c r="C811" s="274" t="s">
        <v>191</v>
      </c>
      <c r="D811" s="275">
        <v>31.75</v>
      </c>
      <c r="E811" s="236">
        <v>40</v>
      </c>
      <c r="F811" s="276">
        <f>IF(ISERR(SEARCH("FP",H811))=FALSE,PREÇOS!CX811,0)+IF(ISERR(SEARCH("CH",H811))=FALSE,PREÇOS!CY811,0)+IF(ISERR(SEARCH("FF",H811))=FALSE,(I811*PREÇOS!CZ811),0)+IF(ISERR(SEARCH("FC",H811))=FALSE,PREÇOS!DA811,0)</f>
        <v>0</v>
      </c>
      <c r="G811" s="237">
        <f t="shared" si="12"/>
        <v>0</v>
      </c>
      <c r="H811" s="273" t="s">
        <v>45</v>
      </c>
      <c r="I811" s="277">
        <v>1</v>
      </c>
      <c r="J811" s="203">
        <v>44876</v>
      </c>
      <c r="K811" s="204">
        <v>44886</v>
      </c>
      <c r="L811" s="204">
        <v>44882</v>
      </c>
      <c r="M811" s="238" t="s">
        <v>2798</v>
      </c>
      <c r="N811" s="278" t="s">
        <v>78</v>
      </c>
    </row>
    <row r="812" spans="1:14">
      <c r="A812" s="125" t="s">
        <v>36</v>
      </c>
      <c r="B812" s="282">
        <v>305552</v>
      </c>
      <c r="C812" s="146" t="s">
        <v>1806</v>
      </c>
      <c r="D812" s="246">
        <v>28</v>
      </c>
      <c r="E812" s="128">
        <v>10</v>
      </c>
      <c r="F812" s="252">
        <f>IF(ISERR(SEARCH("FP",H812))=FALSE,PREÇOS!CX812,0)+IF(ISERR(SEARCH("CH",H812))=FALSE,PREÇOS!CY812,0)+IF(ISERR(SEARCH("FF",H812))=FALSE,(I812*PREÇOS!CZ812),0)+IF(ISERR(SEARCH("FC",H812))=FALSE,PREÇOS!DA812,0)</f>
        <v>0</v>
      </c>
      <c r="G812" s="118">
        <f t="shared" si="12"/>
        <v>0</v>
      </c>
      <c r="H812" s="273" t="s">
        <v>45</v>
      </c>
      <c r="I812" s="260">
        <v>1</v>
      </c>
      <c r="J812" s="203">
        <v>44876</v>
      </c>
      <c r="K812" s="204">
        <v>44886</v>
      </c>
      <c r="L812" s="211">
        <v>44882</v>
      </c>
      <c r="M812" s="137"/>
      <c r="N812" s="268" t="s">
        <v>78</v>
      </c>
    </row>
    <row r="813" spans="1:14" s="123" customFormat="1">
      <c r="A813" s="286" t="s">
        <v>36</v>
      </c>
      <c r="B813" s="285">
        <v>307464</v>
      </c>
      <c r="C813" s="274" t="s">
        <v>370</v>
      </c>
      <c r="D813" s="275">
        <v>28</v>
      </c>
      <c r="E813" s="236">
        <v>30</v>
      </c>
      <c r="F813" s="276">
        <f>IF(ISERR(SEARCH("FP",H813))=FALSE,PREÇOS!CX813,0)+IF(ISERR(SEARCH("CH",H813))=FALSE,PREÇOS!CY813,0)+IF(ISERR(SEARCH("FF",H813))=FALSE,(I813*PREÇOS!CZ813),0)+IF(ISERR(SEARCH("FC",H813))=FALSE,PREÇOS!DA813,0)</f>
        <v>0</v>
      </c>
      <c r="G813" s="237">
        <f t="shared" si="12"/>
        <v>0</v>
      </c>
      <c r="H813" s="273" t="s">
        <v>45</v>
      </c>
      <c r="I813" s="277">
        <v>1</v>
      </c>
      <c r="J813" s="203">
        <v>44876</v>
      </c>
      <c r="K813" s="204">
        <v>44886</v>
      </c>
      <c r="L813" s="204">
        <v>44887</v>
      </c>
      <c r="M813" s="238" t="s">
        <v>2802</v>
      </c>
      <c r="N813" s="278" t="s">
        <v>78</v>
      </c>
    </row>
    <row r="814" spans="1:14">
      <c r="A814" s="125" t="s">
        <v>2637</v>
      </c>
      <c r="B814" s="282">
        <v>306437</v>
      </c>
      <c r="C814" s="146" t="s">
        <v>307</v>
      </c>
      <c r="D814" s="246">
        <v>19.05</v>
      </c>
      <c r="E814" s="128">
        <v>40</v>
      </c>
      <c r="F814" s="252">
        <v>13</v>
      </c>
      <c r="G814" s="118">
        <f t="shared" si="12"/>
        <v>520</v>
      </c>
      <c r="H814" s="273" t="s">
        <v>45</v>
      </c>
      <c r="I814" s="260">
        <v>1</v>
      </c>
      <c r="J814" s="203">
        <v>44845</v>
      </c>
      <c r="K814" s="204">
        <v>44886</v>
      </c>
      <c r="L814" s="211">
        <v>44886</v>
      </c>
      <c r="M814" s="137"/>
      <c r="N814" s="268" t="s">
        <v>78</v>
      </c>
    </row>
    <row r="815" spans="1:14">
      <c r="A815" s="125" t="s">
        <v>2637</v>
      </c>
      <c r="B815" s="282">
        <v>305900</v>
      </c>
      <c r="C815" s="146" t="s">
        <v>2078</v>
      </c>
      <c r="D815" s="246">
        <v>25</v>
      </c>
      <c r="E815" s="128">
        <v>30</v>
      </c>
      <c r="F815" s="252">
        <v>21</v>
      </c>
      <c r="G815" s="118">
        <f t="shared" si="12"/>
        <v>630</v>
      </c>
      <c r="H815" s="273" t="s">
        <v>45</v>
      </c>
      <c r="I815" s="260">
        <v>1</v>
      </c>
      <c r="J815" s="203">
        <v>44876</v>
      </c>
      <c r="K815" s="204">
        <v>44880</v>
      </c>
      <c r="L815" s="211">
        <v>44886</v>
      </c>
      <c r="M815" s="137"/>
      <c r="N815" s="268" t="s">
        <v>78</v>
      </c>
    </row>
    <row r="816" spans="1:14">
      <c r="A816" s="125" t="s">
        <v>36</v>
      </c>
      <c r="B816" s="282">
        <v>307720</v>
      </c>
      <c r="C816" s="146" t="s">
        <v>71</v>
      </c>
      <c r="D816" s="246">
        <v>24</v>
      </c>
      <c r="E816" s="128">
        <v>40</v>
      </c>
      <c r="F816" s="252">
        <f>IF(ISERR(SEARCH("FP",H816))=FALSE,PREÇOS!CX816,0)+IF(ISERR(SEARCH("CH",H816))=FALSE,PREÇOS!CY816,0)+IF(ISERR(SEARCH("FF",H816))=FALSE,(I816*PREÇOS!CZ816),0)+IF(ISERR(SEARCH("FC",H816))=FALSE,PREÇOS!DA816,0)</f>
        <v>0</v>
      </c>
      <c r="G816" s="118">
        <f t="shared" si="12"/>
        <v>0</v>
      </c>
      <c r="H816" s="273" t="s">
        <v>45</v>
      </c>
      <c r="I816" s="260">
        <v>1</v>
      </c>
      <c r="J816" s="203">
        <v>44879</v>
      </c>
      <c r="K816" s="204">
        <v>44887</v>
      </c>
      <c r="L816" s="211">
        <v>44882</v>
      </c>
      <c r="M816" s="137"/>
      <c r="N816" s="268" t="s">
        <v>78</v>
      </c>
    </row>
    <row r="817" spans="1:33">
      <c r="A817" s="125" t="s">
        <v>36</v>
      </c>
      <c r="B817" s="282">
        <v>307710</v>
      </c>
      <c r="C817" s="146" t="s">
        <v>227</v>
      </c>
      <c r="D817" s="246">
        <v>19.05</v>
      </c>
      <c r="E817" s="128">
        <v>21</v>
      </c>
      <c r="F817" s="252">
        <f>IF(ISERR(SEARCH("FP",H817))=FALSE,PREÇOS!CX817,0)+IF(ISERR(SEARCH("CH",H817))=FALSE,PREÇOS!CY817,0)+IF(ISERR(SEARCH("FF",H817))=FALSE,(I817*PREÇOS!CZ817),0)+IF(ISERR(SEARCH("FC",H817))=FALSE,PREÇOS!DA817,0)</f>
        <v>0</v>
      </c>
      <c r="G817" s="118">
        <f t="shared" si="12"/>
        <v>0</v>
      </c>
      <c r="H817" s="273" t="s">
        <v>45</v>
      </c>
      <c r="I817" s="260">
        <v>1</v>
      </c>
      <c r="J817" s="203">
        <v>44879</v>
      </c>
      <c r="K817" s="204">
        <v>44887</v>
      </c>
      <c r="L817" s="211">
        <v>44882</v>
      </c>
      <c r="M817" s="137"/>
      <c r="N817" s="268" t="s">
        <v>78</v>
      </c>
    </row>
    <row r="818" spans="1:33">
      <c r="A818" s="125" t="s">
        <v>36</v>
      </c>
      <c r="B818" s="282">
        <v>307730</v>
      </c>
      <c r="C818" s="146" t="s">
        <v>59</v>
      </c>
      <c r="D818" s="246">
        <v>19.05</v>
      </c>
      <c r="E818" s="128">
        <v>56</v>
      </c>
      <c r="F818" s="252">
        <f>IF(ISERR(SEARCH("FP",H818))=FALSE,PREÇOS!CX818,0)+IF(ISERR(SEARCH("CH",H818))=FALSE,PREÇOS!CY818,0)+IF(ISERR(SEARCH("FF",H818))=FALSE,(I818*PREÇOS!CZ818),0)+IF(ISERR(SEARCH("FC",H818))=FALSE,PREÇOS!DA818,0)</f>
        <v>0</v>
      </c>
      <c r="G818" s="118">
        <f t="shared" si="12"/>
        <v>0</v>
      </c>
      <c r="H818" s="273" t="s">
        <v>45</v>
      </c>
      <c r="I818" s="260">
        <v>1</v>
      </c>
      <c r="J818" s="203">
        <v>44879</v>
      </c>
      <c r="K818" s="204">
        <v>44887</v>
      </c>
      <c r="L818" s="211">
        <v>44882</v>
      </c>
      <c r="M818" s="137"/>
      <c r="N818" s="268" t="s">
        <v>78</v>
      </c>
    </row>
    <row r="819" spans="1:33">
      <c r="A819" s="125" t="s">
        <v>46</v>
      </c>
      <c r="B819" s="282">
        <v>302462</v>
      </c>
      <c r="C819" s="146" t="s">
        <v>2796</v>
      </c>
      <c r="D819" s="275" t="s">
        <v>43</v>
      </c>
      <c r="E819" s="128">
        <v>1</v>
      </c>
      <c r="F819" s="252">
        <v>1795</v>
      </c>
      <c r="G819" s="118">
        <f t="shared" si="12"/>
        <v>1795</v>
      </c>
      <c r="H819" s="245" t="s">
        <v>2795</v>
      </c>
      <c r="I819" s="260">
        <v>0</v>
      </c>
      <c r="J819" s="203">
        <v>44880</v>
      </c>
      <c r="K819" s="204">
        <v>44887</v>
      </c>
      <c r="L819" s="211">
        <v>44888</v>
      </c>
      <c r="M819" s="137"/>
      <c r="N819" s="268" t="s">
        <v>78</v>
      </c>
    </row>
    <row r="820" spans="1:33" s="123" customFormat="1">
      <c r="A820" s="286" t="s">
        <v>74</v>
      </c>
      <c r="B820" s="285">
        <v>304507</v>
      </c>
      <c r="C820" s="274" t="s">
        <v>2797</v>
      </c>
      <c r="D820" s="275" t="s">
        <v>43</v>
      </c>
      <c r="E820" s="236">
        <v>2</v>
      </c>
      <c r="F820" s="276">
        <v>944</v>
      </c>
      <c r="G820" s="237">
        <f t="shared" si="12"/>
        <v>1888</v>
      </c>
      <c r="H820" s="273" t="s">
        <v>47</v>
      </c>
      <c r="I820" s="277">
        <v>0</v>
      </c>
      <c r="J820" s="203">
        <v>44881</v>
      </c>
      <c r="K820" s="204">
        <v>44883</v>
      </c>
      <c r="L820" s="204">
        <v>44887</v>
      </c>
      <c r="M820" s="238"/>
      <c r="N820" s="278" t="s">
        <v>78</v>
      </c>
    </row>
    <row r="821" spans="1:33">
      <c r="A821" s="125" t="s">
        <v>36</v>
      </c>
      <c r="B821" s="282">
        <v>307919</v>
      </c>
      <c r="C821" s="146" t="s">
        <v>238</v>
      </c>
      <c r="D821" s="246">
        <v>19.05</v>
      </c>
      <c r="E821" s="128">
        <v>42</v>
      </c>
      <c r="F821" s="252">
        <f>IF(ISERR(SEARCH("FP",H821))=FALSE,PREÇOS!CX821,0)+IF(ISERR(SEARCH("CH",H821))=FALSE,PREÇOS!CY821,0)+IF(ISERR(SEARCH("FF",H821))=FALSE,(I821*PREÇOS!CZ821),0)+IF(ISERR(SEARCH("FC",H821))=FALSE,PREÇOS!DA821,0)</f>
        <v>0</v>
      </c>
      <c r="G821" s="118">
        <f t="shared" si="12"/>
        <v>0</v>
      </c>
      <c r="H821" s="273" t="s">
        <v>45</v>
      </c>
      <c r="I821" s="260">
        <v>1</v>
      </c>
      <c r="J821" s="203">
        <v>44882</v>
      </c>
      <c r="K821" s="204">
        <v>44889</v>
      </c>
      <c r="L821" s="211">
        <v>44889</v>
      </c>
      <c r="M821" s="137"/>
      <c r="N821" s="268" t="s">
        <v>78</v>
      </c>
    </row>
    <row r="822" spans="1:33">
      <c r="A822" s="125" t="s">
        <v>74</v>
      </c>
      <c r="B822" s="282">
        <v>304923</v>
      </c>
      <c r="C822" s="146" t="s">
        <v>365</v>
      </c>
      <c r="D822" s="275" t="s">
        <v>43</v>
      </c>
      <c r="E822" s="128">
        <v>1</v>
      </c>
      <c r="F822" s="252">
        <v>220.59</v>
      </c>
      <c r="G822" s="118">
        <f t="shared" si="12"/>
        <v>220.59</v>
      </c>
      <c r="H822" s="245" t="s">
        <v>2629</v>
      </c>
      <c r="I822" s="260">
        <v>1</v>
      </c>
      <c r="J822" s="203">
        <v>44882</v>
      </c>
      <c r="K822" s="204">
        <v>44887</v>
      </c>
      <c r="L822" s="211">
        <v>44890</v>
      </c>
      <c r="M822" s="137"/>
      <c r="N822" s="268" t="s">
        <v>78</v>
      </c>
    </row>
    <row r="823" spans="1:33" s="123" customFormat="1">
      <c r="A823" s="286" t="s">
        <v>74</v>
      </c>
      <c r="B823" s="285">
        <v>304447</v>
      </c>
      <c r="C823" s="274" t="s">
        <v>140</v>
      </c>
      <c r="D823" s="275" t="s">
        <v>43</v>
      </c>
      <c r="E823" s="236">
        <v>5</v>
      </c>
      <c r="F823" s="276">
        <v>117.71</v>
      </c>
      <c r="G823" s="237">
        <f t="shared" si="12"/>
        <v>588.54999999999995</v>
      </c>
      <c r="H823" s="273" t="s">
        <v>2629</v>
      </c>
      <c r="I823" s="277">
        <v>1</v>
      </c>
      <c r="J823" s="203">
        <v>44883</v>
      </c>
      <c r="K823" s="204">
        <v>44886</v>
      </c>
      <c r="L823" s="204">
        <v>44888</v>
      </c>
      <c r="M823" s="238" t="s">
        <v>2804</v>
      </c>
      <c r="N823" s="278" t="s">
        <v>78</v>
      </c>
    </row>
    <row r="824" spans="1:33">
      <c r="A824" s="125" t="s">
        <v>137</v>
      </c>
      <c r="B824" s="282">
        <v>304810</v>
      </c>
      <c r="C824" s="146" t="s">
        <v>246</v>
      </c>
      <c r="D824" s="275" t="s">
        <v>43</v>
      </c>
      <c r="E824" s="128">
        <v>972</v>
      </c>
      <c r="F824" s="252">
        <v>1.94</v>
      </c>
      <c r="G824" s="118">
        <f t="shared" si="12"/>
        <v>1885.6799999999998</v>
      </c>
      <c r="H824" s="245" t="s">
        <v>47</v>
      </c>
      <c r="I824" s="260">
        <v>0</v>
      </c>
      <c r="J824" s="203">
        <v>44883</v>
      </c>
      <c r="K824" s="204">
        <v>44886</v>
      </c>
      <c r="L824" s="211">
        <v>44886</v>
      </c>
      <c r="M824" s="137" t="s">
        <v>2801</v>
      </c>
      <c r="N824" s="268" t="s">
        <v>78</v>
      </c>
    </row>
    <row r="825" spans="1:33" s="123" customFormat="1" ht="14.25" customHeight="1">
      <c r="A825" s="286" t="s">
        <v>74</v>
      </c>
      <c r="B825" s="285">
        <v>307897</v>
      </c>
      <c r="C825" s="274" t="s">
        <v>2799</v>
      </c>
      <c r="D825" s="275" t="s">
        <v>43</v>
      </c>
      <c r="E825" s="236">
        <v>1</v>
      </c>
      <c r="F825" s="276">
        <v>238.04</v>
      </c>
      <c r="G825" s="237">
        <f t="shared" si="12"/>
        <v>238.04</v>
      </c>
      <c r="H825" s="273" t="s">
        <v>45</v>
      </c>
      <c r="I825" s="277">
        <v>0</v>
      </c>
      <c r="J825" s="203">
        <v>44883</v>
      </c>
      <c r="K825" s="204">
        <v>44889</v>
      </c>
      <c r="L825" s="204">
        <v>44893</v>
      </c>
      <c r="M825" s="238"/>
      <c r="N825" s="278" t="s">
        <v>78</v>
      </c>
    </row>
    <row r="826" spans="1:33">
      <c r="A826" s="125" t="s">
        <v>36</v>
      </c>
      <c r="B826" s="282">
        <v>308402</v>
      </c>
      <c r="C826" s="146" t="s">
        <v>59</v>
      </c>
      <c r="D826" s="246">
        <v>19.05</v>
      </c>
      <c r="E826" s="128">
        <v>40</v>
      </c>
      <c r="F826" s="252">
        <f>IF(ISERR(SEARCH("FP",H826))=FALSE,PREÇOS!CX826,0)+IF(ISERR(SEARCH("CH",H826))=FALSE,PREÇOS!CY826,0)+IF(ISERR(SEARCH("FF",H826))=FALSE,(I826*PREÇOS!CZ826),0)+IF(ISERR(SEARCH("FC",H826))=FALSE,PREÇOS!DA826,0)</f>
        <v>0</v>
      </c>
      <c r="G826" s="118">
        <f t="shared" si="12"/>
        <v>0</v>
      </c>
      <c r="H826" s="273" t="s">
        <v>45</v>
      </c>
      <c r="I826" s="260">
        <v>1</v>
      </c>
      <c r="J826" s="203">
        <v>44886</v>
      </c>
      <c r="K826" s="204">
        <v>44893</v>
      </c>
      <c r="L826" s="211">
        <v>44889</v>
      </c>
      <c r="M826" s="137"/>
      <c r="N826" s="268" t="s">
        <v>78</v>
      </c>
    </row>
    <row r="827" spans="1:33">
      <c r="A827" s="125" t="s">
        <v>36</v>
      </c>
      <c r="B827" s="282">
        <v>308412</v>
      </c>
      <c r="C827" s="146" t="s">
        <v>182</v>
      </c>
      <c r="D827" s="246">
        <v>19</v>
      </c>
      <c r="E827" s="128">
        <v>20</v>
      </c>
      <c r="F827" s="252">
        <f>IF(ISERR(SEARCH("FP",H827))=FALSE,PREÇOS!CX827,0)+IF(ISERR(SEARCH("CH",H827))=FALSE,PREÇOS!CY827,0)+IF(ISERR(SEARCH("FF",H827))=FALSE,(I827*PREÇOS!CZ827),0)+IF(ISERR(SEARCH("FC",H827))=FALSE,PREÇOS!DA827,0)</f>
        <v>0</v>
      </c>
      <c r="G827" s="118">
        <f t="shared" si="12"/>
        <v>0</v>
      </c>
      <c r="H827" s="273" t="s">
        <v>45</v>
      </c>
      <c r="I827" s="260">
        <v>1</v>
      </c>
      <c r="J827" s="203">
        <v>44886</v>
      </c>
      <c r="K827" s="204">
        <v>44893</v>
      </c>
      <c r="L827" s="211">
        <v>44889</v>
      </c>
      <c r="M827" s="137"/>
      <c r="N827" s="268" t="s">
        <v>78</v>
      </c>
    </row>
    <row r="828" spans="1:33">
      <c r="A828" s="125" t="s">
        <v>36</v>
      </c>
      <c r="B828" s="282">
        <v>308392</v>
      </c>
      <c r="C828" s="146" t="s">
        <v>469</v>
      </c>
      <c r="D828" s="246">
        <v>19</v>
      </c>
      <c r="E828" s="128">
        <v>42</v>
      </c>
      <c r="F828" s="252">
        <f>IF(ISERR(SEARCH("FP",H828))=FALSE,PREÇOS!CX828,0)+IF(ISERR(SEARCH("CH",H828))=FALSE,PREÇOS!CY828,0)+IF(ISERR(SEARCH("FF",H828))=FALSE,(I828*PREÇOS!CZ828),0)+IF(ISERR(SEARCH("FC",H828))=FALSE,PREÇOS!DA828,0)</f>
        <v>0</v>
      </c>
      <c r="G828" s="118">
        <f t="shared" si="12"/>
        <v>0</v>
      </c>
      <c r="H828" s="273" t="s">
        <v>45</v>
      </c>
      <c r="I828" s="260">
        <v>1</v>
      </c>
      <c r="J828" s="203">
        <v>44886</v>
      </c>
      <c r="K828" s="204">
        <v>44893</v>
      </c>
      <c r="L828" s="211">
        <v>44889</v>
      </c>
      <c r="M828" s="137"/>
      <c r="N828" s="268" t="s">
        <v>78</v>
      </c>
    </row>
    <row r="829" spans="1:33" s="123" customFormat="1">
      <c r="A829" s="286" t="s">
        <v>137</v>
      </c>
      <c r="B829" s="285">
        <v>308110</v>
      </c>
      <c r="C829" s="274" t="s">
        <v>906</v>
      </c>
      <c r="D829" s="275">
        <v>20</v>
      </c>
      <c r="E829" s="236">
        <v>55</v>
      </c>
      <c r="F829" s="276">
        <v>14</v>
      </c>
      <c r="G829" s="237">
        <f t="shared" si="12"/>
        <v>770</v>
      </c>
      <c r="H829" s="273" t="s">
        <v>45</v>
      </c>
      <c r="I829" s="277">
        <v>1</v>
      </c>
      <c r="J829" s="203">
        <v>44886</v>
      </c>
      <c r="K829" s="204">
        <v>44893</v>
      </c>
      <c r="L829" s="204">
        <v>44895</v>
      </c>
      <c r="M829" s="238"/>
      <c r="N829" s="278" t="s">
        <v>78</v>
      </c>
    </row>
    <row r="830" spans="1:33" s="123" customFormat="1">
      <c r="A830" s="286" t="s">
        <v>2637</v>
      </c>
      <c r="B830" s="285">
        <v>308686</v>
      </c>
      <c r="C830" s="274" t="s">
        <v>2787</v>
      </c>
      <c r="D830" s="275">
        <v>14</v>
      </c>
      <c r="E830" s="236">
        <v>10</v>
      </c>
      <c r="F830" s="276">
        <v>22</v>
      </c>
      <c r="G830" s="237">
        <f t="shared" si="12"/>
        <v>220</v>
      </c>
      <c r="H830" s="273" t="s">
        <v>45</v>
      </c>
      <c r="I830" s="277">
        <v>1</v>
      </c>
      <c r="J830" s="203">
        <v>44887</v>
      </c>
      <c r="K830" s="204">
        <v>44888</v>
      </c>
      <c r="L830" s="204">
        <v>44888</v>
      </c>
      <c r="M830" s="238"/>
      <c r="N830" s="278" t="s">
        <v>78</v>
      </c>
    </row>
    <row r="831" spans="1:33">
      <c r="A831" s="125" t="s">
        <v>74</v>
      </c>
      <c r="B831" s="282">
        <v>307909</v>
      </c>
      <c r="C831" s="146" t="s">
        <v>505</v>
      </c>
      <c r="D831" s="275" t="s">
        <v>43</v>
      </c>
      <c r="E831" s="128">
        <v>2</v>
      </c>
      <c r="F831" s="252">
        <v>238.04</v>
      </c>
      <c r="G831" s="118">
        <f t="shared" si="12"/>
        <v>476.08</v>
      </c>
      <c r="H831" s="273" t="s">
        <v>44</v>
      </c>
      <c r="I831" s="260">
        <v>0</v>
      </c>
      <c r="J831" s="203">
        <v>44887</v>
      </c>
      <c r="K831" s="204">
        <v>44895</v>
      </c>
      <c r="L831" s="211">
        <v>44895</v>
      </c>
      <c r="M831" s="137" t="s">
        <v>2803</v>
      </c>
      <c r="N831" s="268" t="s">
        <v>78</v>
      </c>
    </row>
    <row r="832" spans="1:33">
      <c r="A832" s="125" t="s">
        <v>74</v>
      </c>
      <c r="B832" s="289">
        <v>304874</v>
      </c>
      <c r="C832" s="146" t="s">
        <v>529</v>
      </c>
      <c r="D832" s="290" t="s">
        <v>43</v>
      </c>
      <c r="E832" s="128">
        <v>3</v>
      </c>
      <c r="F832" s="291">
        <v>551.46</v>
      </c>
      <c r="G832" s="118">
        <f t="shared" si="12"/>
        <v>1654.38</v>
      </c>
      <c r="H832" s="208" t="s">
        <v>47</v>
      </c>
      <c r="I832" s="125">
        <v>0</v>
      </c>
      <c r="J832" s="113">
        <v>44887</v>
      </c>
      <c r="K832" s="113">
        <v>44897</v>
      </c>
      <c r="L832" s="113">
        <v>44901</v>
      </c>
      <c r="M832" s="208" t="s">
        <v>2779</v>
      </c>
      <c r="N832" s="292" t="s">
        <v>78</v>
      </c>
      <c r="O832" s="124"/>
      <c r="P832" s="124"/>
      <c r="Q832" s="124"/>
      <c r="R832" s="124"/>
      <c r="S832" s="124"/>
      <c r="T832" s="124"/>
      <c r="U832" s="124"/>
      <c r="V832" s="124"/>
      <c r="W832" s="124"/>
      <c r="X832" s="124"/>
      <c r="Y832" s="124"/>
      <c r="Z832" s="124"/>
      <c r="AA832" s="124"/>
      <c r="AB832" s="124"/>
      <c r="AC832" s="124"/>
      <c r="AD832" s="124"/>
      <c r="AE832" s="124"/>
      <c r="AF832" s="124"/>
      <c r="AG832" s="124"/>
    </row>
    <row r="833" spans="1:14" s="124" customFormat="1">
      <c r="A833" s="125" t="s">
        <v>74</v>
      </c>
      <c r="B833" s="289">
        <v>304887</v>
      </c>
      <c r="C833" s="146" t="s">
        <v>581</v>
      </c>
      <c r="D833" s="290" t="s">
        <v>43</v>
      </c>
      <c r="E833" s="128">
        <v>2</v>
      </c>
      <c r="F833" s="291">
        <v>723.8</v>
      </c>
      <c r="G833" s="118">
        <f t="shared" si="12"/>
        <v>1447.6</v>
      </c>
      <c r="H833" s="208" t="s">
        <v>47</v>
      </c>
      <c r="I833" s="125">
        <v>0</v>
      </c>
      <c r="J833" s="113">
        <v>44887</v>
      </c>
      <c r="K833" s="113">
        <v>44897</v>
      </c>
      <c r="L833" s="113">
        <v>44901</v>
      </c>
      <c r="M833" s="208" t="s">
        <v>2779</v>
      </c>
      <c r="N833" s="292" t="s">
        <v>78</v>
      </c>
    </row>
    <row r="834" spans="1:14" s="123" customFormat="1">
      <c r="A834" s="286" t="s">
        <v>74</v>
      </c>
      <c r="B834" s="285">
        <v>305614</v>
      </c>
      <c r="C834" s="286" t="s">
        <v>1287</v>
      </c>
      <c r="D834" s="275" t="s">
        <v>43</v>
      </c>
      <c r="E834" s="236">
        <v>2</v>
      </c>
      <c r="F834" s="276">
        <v>349</v>
      </c>
      <c r="G834" s="237">
        <f t="shared" si="12"/>
        <v>698</v>
      </c>
      <c r="H834" s="273" t="s">
        <v>47</v>
      </c>
      <c r="I834" s="277">
        <v>0</v>
      </c>
      <c r="J834" s="203">
        <v>44887</v>
      </c>
      <c r="K834" s="204">
        <v>44895</v>
      </c>
      <c r="L834" s="204">
        <v>44895</v>
      </c>
      <c r="M834" s="238"/>
      <c r="N834" s="278" t="s">
        <v>78</v>
      </c>
    </row>
    <row r="835" spans="1:14">
      <c r="A835" s="125" t="s">
        <v>137</v>
      </c>
      <c r="B835" s="282">
        <v>305140</v>
      </c>
      <c r="C835" s="146" t="s">
        <v>1681</v>
      </c>
      <c r="D835" s="275" t="s">
        <v>43</v>
      </c>
      <c r="E835" s="128">
        <v>389</v>
      </c>
      <c r="F835" s="252">
        <v>3.4</v>
      </c>
      <c r="G835" s="118">
        <f t="shared" ref="G835:G898" si="13">F835*E835</f>
        <v>1322.6</v>
      </c>
      <c r="H835" s="245" t="s">
        <v>47</v>
      </c>
      <c r="I835" s="260">
        <v>0</v>
      </c>
      <c r="J835" s="203">
        <v>44888</v>
      </c>
      <c r="K835" s="204">
        <v>44890</v>
      </c>
      <c r="L835" s="211">
        <v>44893</v>
      </c>
      <c r="M835" s="137"/>
      <c r="N835" s="268" t="s">
        <v>78</v>
      </c>
    </row>
    <row r="836" spans="1:14">
      <c r="A836" s="125" t="s">
        <v>137</v>
      </c>
      <c r="B836" s="282">
        <v>305367</v>
      </c>
      <c r="C836" s="146" t="s">
        <v>1675</v>
      </c>
      <c r="D836" s="275" t="s">
        <v>43</v>
      </c>
      <c r="E836" s="128">
        <v>339</v>
      </c>
      <c r="F836" s="252">
        <v>3.85</v>
      </c>
      <c r="G836" s="118">
        <f t="shared" si="13"/>
        <v>1305.1500000000001</v>
      </c>
      <c r="H836" s="245" t="s">
        <v>47</v>
      </c>
      <c r="I836" s="260">
        <v>0</v>
      </c>
      <c r="J836" s="203">
        <v>44888</v>
      </c>
      <c r="K836" s="204">
        <v>44890</v>
      </c>
      <c r="L836" s="211">
        <v>44890</v>
      </c>
      <c r="M836" s="208"/>
      <c r="N836" s="268" t="s">
        <v>78</v>
      </c>
    </row>
    <row r="837" spans="1:14">
      <c r="A837" s="125" t="s">
        <v>2637</v>
      </c>
      <c r="B837" s="282">
        <v>308776</v>
      </c>
      <c r="C837" s="146" t="s">
        <v>285</v>
      </c>
      <c r="D837" s="246">
        <v>19</v>
      </c>
      <c r="E837" s="128">
        <v>20</v>
      </c>
      <c r="F837" s="252">
        <v>19</v>
      </c>
      <c r="G837" s="118">
        <f t="shared" si="13"/>
        <v>380</v>
      </c>
      <c r="H837" s="273" t="s">
        <v>45</v>
      </c>
      <c r="I837" s="260">
        <v>1</v>
      </c>
      <c r="J837" s="203">
        <v>44888</v>
      </c>
      <c r="K837" s="204">
        <v>44889</v>
      </c>
      <c r="L837" s="211">
        <v>44889</v>
      </c>
      <c r="M837" s="238"/>
      <c r="N837" s="268" t="s">
        <v>78</v>
      </c>
    </row>
    <row r="838" spans="1:14">
      <c r="A838" s="125" t="s">
        <v>46</v>
      </c>
      <c r="B838" s="282">
        <v>302462</v>
      </c>
      <c r="C838" s="146" t="s">
        <v>2796</v>
      </c>
      <c r="D838" s="246">
        <v>0</v>
      </c>
      <c r="E838" s="128">
        <v>1</v>
      </c>
      <c r="F838" s="252">
        <v>500</v>
      </c>
      <c r="G838" s="118">
        <f t="shared" si="13"/>
        <v>500</v>
      </c>
      <c r="H838" s="245" t="s">
        <v>47</v>
      </c>
      <c r="I838" s="260">
        <v>0</v>
      </c>
      <c r="J838" s="203">
        <v>44890</v>
      </c>
      <c r="K838" s="204">
        <v>44895</v>
      </c>
      <c r="L838" s="211">
        <v>44893</v>
      </c>
      <c r="M838" s="137" t="s">
        <v>2805</v>
      </c>
      <c r="N838" s="268" t="s">
        <v>78</v>
      </c>
    </row>
    <row r="839" spans="1:14" s="124" customFormat="1">
      <c r="A839" s="125" t="s">
        <v>137</v>
      </c>
      <c r="B839" s="289">
        <v>309404</v>
      </c>
      <c r="C839" s="146" t="s">
        <v>298</v>
      </c>
      <c r="D839" s="290">
        <v>22.1</v>
      </c>
      <c r="E839" s="128">
        <v>45</v>
      </c>
      <c r="F839" s="291">
        <v>12</v>
      </c>
      <c r="G839" s="118">
        <f t="shared" si="13"/>
        <v>540</v>
      </c>
      <c r="H839" s="208" t="s">
        <v>192</v>
      </c>
      <c r="I839" s="125">
        <v>1</v>
      </c>
      <c r="J839" s="113">
        <v>44894</v>
      </c>
      <c r="K839" s="113">
        <v>44896</v>
      </c>
      <c r="L839" s="113">
        <v>44897</v>
      </c>
      <c r="M839" s="208"/>
      <c r="N839" s="292" t="s">
        <v>78</v>
      </c>
    </row>
    <row r="840" spans="1:14">
      <c r="A840" s="125" t="s">
        <v>46</v>
      </c>
      <c r="B840" s="282">
        <v>308439</v>
      </c>
      <c r="C840" s="146" t="s">
        <v>2652</v>
      </c>
      <c r="D840" s="275" t="s">
        <v>43</v>
      </c>
      <c r="E840" s="128">
        <v>2</v>
      </c>
      <c r="F840" s="252">
        <v>4219.47</v>
      </c>
      <c r="G840" s="118">
        <f t="shared" si="13"/>
        <v>8438.94</v>
      </c>
      <c r="H840" s="245" t="s">
        <v>47</v>
      </c>
      <c r="I840" s="260">
        <v>0</v>
      </c>
      <c r="J840" s="203">
        <v>44894</v>
      </c>
      <c r="K840" s="204">
        <v>44904</v>
      </c>
      <c r="L840" s="211">
        <v>44901</v>
      </c>
      <c r="M840" s="137"/>
      <c r="N840" s="268" t="s">
        <v>78</v>
      </c>
    </row>
    <row r="841" spans="1:14">
      <c r="A841" s="125" t="s">
        <v>36</v>
      </c>
      <c r="B841" s="282">
        <v>308855</v>
      </c>
      <c r="C841" s="146" t="s">
        <v>515</v>
      </c>
      <c r="D841" s="246">
        <v>19.05</v>
      </c>
      <c r="E841" s="128">
        <v>15</v>
      </c>
      <c r="F841" s="252">
        <f>IF(ISERR(SEARCH("FP",H841))=FALSE,PREÇOS!CX841,0)+IF(ISERR(SEARCH("CH",H841))=FALSE,PREÇOS!CY841,0)+IF(ISERR(SEARCH("FF",H841))=FALSE,(I841*PREÇOS!CZ841),0)+IF(ISERR(SEARCH("FC",H841))=FALSE,PREÇOS!DA841,0)</f>
        <v>0</v>
      </c>
      <c r="G841" s="118">
        <f t="shared" si="13"/>
        <v>0</v>
      </c>
      <c r="H841" s="273" t="s">
        <v>45</v>
      </c>
      <c r="I841" s="260">
        <v>1</v>
      </c>
      <c r="J841" s="203">
        <v>44894</v>
      </c>
      <c r="K841" s="204">
        <v>44902</v>
      </c>
      <c r="L841" s="211">
        <v>44900</v>
      </c>
      <c r="M841" s="137"/>
      <c r="N841" s="268" t="s">
        <v>78</v>
      </c>
    </row>
    <row r="842" spans="1:14">
      <c r="A842" s="125" t="s">
        <v>36</v>
      </c>
      <c r="B842" s="282">
        <v>308824</v>
      </c>
      <c r="C842" s="146" t="s">
        <v>404</v>
      </c>
      <c r="D842" s="246">
        <v>28</v>
      </c>
      <c r="E842" s="128">
        <v>25</v>
      </c>
      <c r="F842" s="252">
        <f>IF(ISERR(SEARCH("FP",H842))=FALSE,PREÇOS!CX842,0)+IF(ISERR(SEARCH("CH",H842))=FALSE,PREÇOS!CY842,0)+IF(ISERR(SEARCH("FF",H842))=FALSE,(I842*PREÇOS!CZ842),0)+IF(ISERR(SEARCH("FC",H842))=FALSE,PREÇOS!DA842,0)</f>
        <v>0</v>
      </c>
      <c r="G842" s="118">
        <f t="shared" si="13"/>
        <v>0</v>
      </c>
      <c r="H842" s="273" t="s">
        <v>45</v>
      </c>
      <c r="I842" s="260">
        <v>1</v>
      </c>
      <c r="J842" s="203">
        <v>44894</v>
      </c>
      <c r="K842" s="204">
        <v>44904</v>
      </c>
      <c r="L842" s="211">
        <v>44900</v>
      </c>
      <c r="M842" s="137"/>
      <c r="N842" s="268" t="s">
        <v>78</v>
      </c>
    </row>
    <row r="843" spans="1:14" s="123" customFormat="1">
      <c r="A843" s="286" t="s">
        <v>36</v>
      </c>
      <c r="B843" s="285">
        <v>308955</v>
      </c>
      <c r="C843" s="274" t="s">
        <v>165</v>
      </c>
      <c r="D843" s="275">
        <v>16</v>
      </c>
      <c r="E843" s="236">
        <v>78</v>
      </c>
      <c r="F843" s="276" t="e">
        <f>IF(ISERR(SEARCH("FP",H843))=FALSE,PREÇOS!CX843,0)+IF(ISERR(SEARCH("CH",H843))=FALSE,PREÇOS!CY843,0)+IF(ISERR(SEARCH("FF",H843))=FALSE,(I843*PREÇOS!CZ843),0)+IF(ISERR(SEARCH("FC",H843))=FALSE,PREÇOS!DA843,0)</f>
        <v>#REF!</v>
      </c>
      <c r="G843" s="237" t="e">
        <f t="shared" si="13"/>
        <v>#REF!</v>
      </c>
      <c r="H843" s="273" t="s">
        <v>45</v>
      </c>
      <c r="I843" s="277">
        <v>1</v>
      </c>
      <c r="J843" s="203">
        <v>44895</v>
      </c>
      <c r="K843" s="204">
        <v>44897</v>
      </c>
      <c r="L843" s="204">
        <v>44900</v>
      </c>
      <c r="M843" s="238" t="s">
        <v>2810</v>
      </c>
      <c r="N843" s="278" t="s">
        <v>78</v>
      </c>
    </row>
    <row r="844" spans="1:14" s="123" customFormat="1">
      <c r="A844" s="286" t="s">
        <v>74</v>
      </c>
      <c r="B844" s="285">
        <v>307916</v>
      </c>
      <c r="C844" s="274" t="s">
        <v>2806</v>
      </c>
      <c r="D844" s="275" t="s">
        <v>43</v>
      </c>
      <c r="E844" s="236">
        <v>2</v>
      </c>
      <c r="F844" s="276">
        <v>238.04</v>
      </c>
      <c r="G844" s="237">
        <f t="shared" si="13"/>
        <v>476.08</v>
      </c>
      <c r="H844" s="273" t="s">
        <v>402</v>
      </c>
      <c r="I844" s="277">
        <v>1</v>
      </c>
      <c r="J844" s="203">
        <v>44895</v>
      </c>
      <c r="K844" s="204">
        <v>44901</v>
      </c>
      <c r="L844" s="204">
        <v>44903</v>
      </c>
      <c r="M844" s="238"/>
      <c r="N844" s="278" t="s">
        <v>78</v>
      </c>
    </row>
    <row r="845" spans="1:14" s="123" customFormat="1">
      <c r="A845" s="286" t="s">
        <v>74</v>
      </c>
      <c r="B845" s="285">
        <v>309305</v>
      </c>
      <c r="C845" s="274" t="s">
        <v>300</v>
      </c>
      <c r="D845" s="275" t="s">
        <v>43</v>
      </c>
      <c r="E845" s="236">
        <v>4</v>
      </c>
      <c r="F845" s="276">
        <v>238.04</v>
      </c>
      <c r="G845" s="237">
        <f t="shared" si="13"/>
        <v>952.16</v>
      </c>
      <c r="H845" s="273" t="s">
        <v>402</v>
      </c>
      <c r="I845" s="277">
        <v>1</v>
      </c>
      <c r="J845" s="203">
        <v>44895</v>
      </c>
      <c r="K845" s="204">
        <v>44900</v>
      </c>
      <c r="L845" s="204">
        <v>44903</v>
      </c>
      <c r="M845" s="238"/>
      <c r="N845" s="278" t="s">
        <v>78</v>
      </c>
    </row>
    <row r="846" spans="1:14" s="124" customFormat="1">
      <c r="A846" s="125" t="s">
        <v>74</v>
      </c>
      <c r="B846" s="289">
        <v>304858</v>
      </c>
      <c r="C846" s="146" t="s">
        <v>553</v>
      </c>
      <c r="D846" s="290" t="s">
        <v>43</v>
      </c>
      <c r="E846" s="128">
        <v>10</v>
      </c>
      <c r="F846" s="291">
        <v>373.42</v>
      </c>
      <c r="G846" s="118">
        <f t="shared" si="13"/>
        <v>3734.2000000000003</v>
      </c>
      <c r="H846" s="208" t="s">
        <v>47</v>
      </c>
      <c r="I846" s="125">
        <v>0</v>
      </c>
      <c r="J846" s="113">
        <v>44895</v>
      </c>
      <c r="K846" s="113">
        <v>44907</v>
      </c>
      <c r="L846" s="113">
        <v>44918</v>
      </c>
      <c r="M846" s="208"/>
      <c r="N846" s="292" t="s">
        <v>78</v>
      </c>
    </row>
    <row r="847" spans="1:14" s="123" customFormat="1">
      <c r="A847" s="286" t="s">
        <v>46</v>
      </c>
      <c r="B847" s="285">
        <v>305664</v>
      </c>
      <c r="C847" s="274" t="s">
        <v>2460</v>
      </c>
      <c r="D847" s="275" t="s">
        <v>43</v>
      </c>
      <c r="E847" s="236">
        <v>6</v>
      </c>
      <c r="F847" s="276">
        <v>2245</v>
      </c>
      <c r="G847" s="237">
        <f t="shared" si="13"/>
        <v>13470</v>
      </c>
      <c r="H847" s="273" t="s">
        <v>47</v>
      </c>
      <c r="I847" s="277">
        <v>0</v>
      </c>
      <c r="J847" s="203">
        <v>44895</v>
      </c>
      <c r="K847" s="204">
        <v>44905</v>
      </c>
      <c r="L847" s="204">
        <v>44910</v>
      </c>
      <c r="M847" s="238"/>
      <c r="N847" s="278" t="s">
        <v>78</v>
      </c>
    </row>
    <row r="848" spans="1:14">
      <c r="A848" s="125" t="s">
        <v>2637</v>
      </c>
      <c r="B848" s="282">
        <v>310007</v>
      </c>
      <c r="C848" s="146" t="s">
        <v>2754</v>
      </c>
      <c r="D848" s="246">
        <v>19</v>
      </c>
      <c r="E848" s="128">
        <v>70</v>
      </c>
      <c r="F848" s="252">
        <v>14</v>
      </c>
      <c r="G848" s="118">
        <f t="shared" si="13"/>
        <v>980</v>
      </c>
      <c r="H848" s="273" t="s">
        <v>45</v>
      </c>
      <c r="I848" s="260">
        <v>1</v>
      </c>
      <c r="J848" s="203">
        <v>44895</v>
      </c>
      <c r="K848" s="204">
        <v>44902</v>
      </c>
      <c r="L848" s="211">
        <v>44901</v>
      </c>
      <c r="M848" s="137"/>
      <c r="N848" s="268" t="s">
        <v>78</v>
      </c>
    </row>
    <row r="849" spans="1:14">
      <c r="A849" s="125" t="s">
        <v>2637</v>
      </c>
      <c r="B849" s="282">
        <v>309463</v>
      </c>
      <c r="C849" s="125" t="s">
        <v>367</v>
      </c>
      <c r="D849" s="246">
        <v>19</v>
      </c>
      <c r="E849" s="128">
        <v>20</v>
      </c>
      <c r="F849" s="252">
        <v>14</v>
      </c>
      <c r="G849" s="118">
        <f t="shared" si="13"/>
        <v>280</v>
      </c>
      <c r="H849" s="273" t="s">
        <v>45</v>
      </c>
      <c r="I849" s="260">
        <v>1</v>
      </c>
      <c r="J849" s="203">
        <v>44895</v>
      </c>
      <c r="K849" s="204">
        <v>44902</v>
      </c>
      <c r="L849" s="211">
        <v>44901</v>
      </c>
      <c r="M849" s="137"/>
      <c r="N849" s="268" t="s">
        <v>78</v>
      </c>
    </row>
    <row r="850" spans="1:14">
      <c r="A850" s="125" t="s">
        <v>2637</v>
      </c>
      <c r="B850" s="282">
        <v>309703</v>
      </c>
      <c r="C850" s="146" t="s">
        <v>2593</v>
      </c>
      <c r="D850" s="246">
        <v>24</v>
      </c>
      <c r="E850" s="128">
        <v>54</v>
      </c>
      <c r="F850" s="252">
        <v>18.5</v>
      </c>
      <c r="G850" s="118">
        <f t="shared" si="13"/>
        <v>999</v>
      </c>
      <c r="H850" s="273" t="s">
        <v>45</v>
      </c>
      <c r="I850" s="260">
        <v>1</v>
      </c>
      <c r="J850" s="203">
        <v>44895</v>
      </c>
      <c r="K850" s="204">
        <v>44902</v>
      </c>
      <c r="L850" s="211">
        <v>44901</v>
      </c>
      <c r="M850" s="137"/>
      <c r="N850" s="268" t="s">
        <v>78</v>
      </c>
    </row>
    <row r="851" spans="1:14" s="124" customFormat="1">
      <c r="A851" s="125" t="s">
        <v>74</v>
      </c>
      <c r="B851" s="289">
        <v>309670</v>
      </c>
      <c r="C851" s="146" t="s">
        <v>2812</v>
      </c>
      <c r="D851" s="290" t="s">
        <v>43</v>
      </c>
      <c r="E851" s="128">
        <v>1</v>
      </c>
      <c r="F851" s="291">
        <v>720</v>
      </c>
      <c r="G851" s="118">
        <f t="shared" si="13"/>
        <v>720</v>
      </c>
      <c r="H851" s="208" t="s">
        <v>47</v>
      </c>
      <c r="I851" s="125">
        <v>1</v>
      </c>
      <c r="J851" s="113">
        <v>44895</v>
      </c>
      <c r="K851" s="113">
        <v>44907</v>
      </c>
      <c r="L851" s="113">
        <v>44909</v>
      </c>
      <c r="M851" s="208" t="s">
        <v>2779</v>
      </c>
      <c r="N851" s="292" t="s">
        <v>78</v>
      </c>
    </row>
    <row r="852" spans="1:14" s="123" customFormat="1">
      <c r="A852" s="286" t="s">
        <v>74</v>
      </c>
      <c r="B852" s="285">
        <v>307973</v>
      </c>
      <c r="C852" s="274" t="s">
        <v>2730</v>
      </c>
      <c r="D852" s="275" t="s">
        <v>43</v>
      </c>
      <c r="E852" s="236">
        <v>1</v>
      </c>
      <c r="F852" s="276">
        <v>861.66</v>
      </c>
      <c r="G852" s="237">
        <f t="shared" si="13"/>
        <v>861.66</v>
      </c>
      <c r="H852" s="273" t="s">
        <v>47</v>
      </c>
      <c r="I852" s="277">
        <v>1</v>
      </c>
      <c r="J852" s="203">
        <v>44895</v>
      </c>
      <c r="K852" s="204">
        <v>44909</v>
      </c>
      <c r="L852" s="204">
        <v>44915</v>
      </c>
      <c r="M852" s="238"/>
      <c r="N852" s="278" t="s">
        <v>78</v>
      </c>
    </row>
    <row r="853" spans="1:14" ht="14.25" customHeight="1">
      <c r="A853" s="125" t="s">
        <v>74</v>
      </c>
      <c r="B853" s="282">
        <v>299467</v>
      </c>
      <c r="C853" s="146" t="s">
        <v>2808</v>
      </c>
      <c r="D853" s="275" t="s">
        <v>43</v>
      </c>
      <c r="E853" s="128">
        <v>3</v>
      </c>
      <c r="F853" s="252">
        <v>560</v>
      </c>
      <c r="G853" s="118">
        <f t="shared" si="13"/>
        <v>1680</v>
      </c>
      <c r="H853" s="245" t="s">
        <v>2809</v>
      </c>
      <c r="I853" s="260">
        <v>0</v>
      </c>
      <c r="J853" s="203">
        <v>44896</v>
      </c>
      <c r="K853" s="204">
        <v>44897</v>
      </c>
      <c r="L853" s="211">
        <v>44900</v>
      </c>
      <c r="M853" s="137"/>
      <c r="N853" s="268" t="s">
        <v>78</v>
      </c>
    </row>
    <row r="854" spans="1:14">
      <c r="A854" s="125" t="s">
        <v>36</v>
      </c>
      <c r="B854" s="282">
        <v>309718</v>
      </c>
      <c r="C854" s="146" t="s">
        <v>206</v>
      </c>
      <c r="D854" s="246">
        <v>28</v>
      </c>
      <c r="E854" s="128">
        <v>40</v>
      </c>
      <c r="F854" s="252" t="e">
        <f>IF(ISERR(SEARCH("FP",H854))=FALSE,PREÇOS!CX854,0)+IF(ISERR(SEARCH("CH",H854))=FALSE,PREÇOS!CY854,0)+IF(ISERR(SEARCH("FF",H854))=FALSE,(I854*PREÇOS!CZ854),0)+IF(ISERR(SEARCH("FC",H854))=FALSE,PREÇOS!DA854,0)</f>
        <v>#REF!</v>
      </c>
      <c r="G854" s="118" t="e">
        <f t="shared" si="13"/>
        <v>#REF!</v>
      </c>
      <c r="H854" s="273" t="s">
        <v>45</v>
      </c>
      <c r="I854" s="260">
        <v>1</v>
      </c>
      <c r="J854" s="203">
        <v>44897</v>
      </c>
      <c r="K854" s="204">
        <v>44907</v>
      </c>
      <c r="L854" s="211">
        <v>44908</v>
      </c>
      <c r="M854" s="137"/>
      <c r="N854" s="268" t="s">
        <v>78</v>
      </c>
    </row>
    <row r="855" spans="1:14">
      <c r="A855" s="125" t="s">
        <v>36</v>
      </c>
      <c r="B855" s="282">
        <v>309607</v>
      </c>
      <c r="C855" s="146" t="s">
        <v>2620</v>
      </c>
      <c r="D855" s="246">
        <v>19.100000000000001</v>
      </c>
      <c r="E855" s="128">
        <v>60</v>
      </c>
      <c r="F855" s="252" t="e">
        <f>IF(ISERR(SEARCH("FP",H855))=FALSE,PREÇOS!CX855,0)+IF(ISERR(SEARCH("CH",H855))=FALSE,PREÇOS!CY855,0)+IF(ISERR(SEARCH("FF",H855))=FALSE,(I855*PREÇOS!CZ855),0)+IF(ISERR(SEARCH("FC",H855))=FALSE,PREÇOS!DA855,0)</f>
        <v>#REF!</v>
      </c>
      <c r="G855" s="118" t="e">
        <f t="shared" si="13"/>
        <v>#REF!</v>
      </c>
      <c r="H855" s="273" t="s">
        <v>45</v>
      </c>
      <c r="I855" s="260">
        <v>1</v>
      </c>
      <c r="J855" s="203">
        <v>44897</v>
      </c>
      <c r="K855" s="204">
        <v>44907</v>
      </c>
      <c r="L855" s="211">
        <v>44908</v>
      </c>
      <c r="M855" s="137"/>
      <c r="N855" s="268" t="s">
        <v>78</v>
      </c>
    </row>
    <row r="856" spans="1:14">
      <c r="A856" s="125" t="s">
        <v>2637</v>
      </c>
      <c r="B856" s="282">
        <v>307418</v>
      </c>
      <c r="C856" s="146" t="s">
        <v>352</v>
      </c>
      <c r="D856" s="246">
        <v>14</v>
      </c>
      <c r="E856" s="128">
        <v>60</v>
      </c>
      <c r="F856" s="252">
        <v>11</v>
      </c>
      <c r="G856" s="118">
        <f t="shared" si="13"/>
        <v>660</v>
      </c>
      <c r="H856" s="273" t="s">
        <v>45</v>
      </c>
      <c r="I856" s="260">
        <v>1</v>
      </c>
      <c r="J856" s="203">
        <v>44897</v>
      </c>
      <c r="K856" s="204">
        <v>44901</v>
      </c>
      <c r="L856" s="211">
        <v>44901</v>
      </c>
      <c r="M856" s="137"/>
      <c r="N856" s="268" t="s">
        <v>78</v>
      </c>
    </row>
    <row r="857" spans="1:14">
      <c r="A857" s="125" t="s">
        <v>2637</v>
      </c>
      <c r="B857" s="282">
        <v>310405</v>
      </c>
      <c r="C857" s="146" t="s">
        <v>363</v>
      </c>
      <c r="D857" s="246">
        <v>19.05</v>
      </c>
      <c r="E857" s="128">
        <v>48</v>
      </c>
      <c r="F857" s="252">
        <v>15.5</v>
      </c>
      <c r="G857" s="118">
        <f t="shared" si="13"/>
        <v>744</v>
      </c>
      <c r="H857" s="273" t="s">
        <v>45</v>
      </c>
      <c r="I857" s="260">
        <v>1</v>
      </c>
      <c r="J857" s="203">
        <v>44897</v>
      </c>
      <c r="K857" s="204">
        <v>44907</v>
      </c>
      <c r="L857" s="211">
        <v>44901</v>
      </c>
      <c r="M857" s="137"/>
      <c r="N857" s="268" t="s">
        <v>78</v>
      </c>
    </row>
    <row r="858" spans="1:14">
      <c r="A858" s="125" t="s">
        <v>2637</v>
      </c>
      <c r="B858" s="282">
        <v>310552</v>
      </c>
      <c r="C858" s="146" t="s">
        <v>207</v>
      </c>
      <c r="D858" s="246">
        <v>12.7</v>
      </c>
      <c r="E858" s="128">
        <v>40</v>
      </c>
      <c r="F858" s="252">
        <v>19.5</v>
      </c>
      <c r="G858" s="118">
        <f t="shared" si="13"/>
        <v>780</v>
      </c>
      <c r="H858" s="273" t="s">
        <v>45</v>
      </c>
      <c r="I858" s="260">
        <v>1</v>
      </c>
      <c r="J858" s="203">
        <v>44897</v>
      </c>
      <c r="K858" s="204">
        <v>44907</v>
      </c>
      <c r="L858" s="211">
        <v>44901</v>
      </c>
      <c r="M858" s="137"/>
      <c r="N858" s="268" t="s">
        <v>78</v>
      </c>
    </row>
    <row r="859" spans="1:14">
      <c r="A859" s="125" t="s">
        <v>2637</v>
      </c>
      <c r="B859" s="282">
        <v>308871</v>
      </c>
      <c r="C859" s="146" t="s">
        <v>371</v>
      </c>
      <c r="D859" s="246">
        <v>19</v>
      </c>
      <c r="E859" s="128">
        <v>30</v>
      </c>
      <c r="F859" s="252">
        <v>14</v>
      </c>
      <c r="G859" s="118">
        <f t="shared" si="13"/>
        <v>420</v>
      </c>
      <c r="H859" s="273" t="s">
        <v>45</v>
      </c>
      <c r="I859" s="260">
        <v>1</v>
      </c>
      <c r="J859" s="203">
        <v>44897</v>
      </c>
      <c r="K859" s="204">
        <v>44907</v>
      </c>
      <c r="L859" s="211">
        <v>44901</v>
      </c>
      <c r="M859" s="137"/>
      <c r="N859" s="268" t="s">
        <v>78</v>
      </c>
    </row>
    <row r="860" spans="1:14">
      <c r="A860" s="125" t="s">
        <v>36</v>
      </c>
      <c r="B860" s="282">
        <v>311248</v>
      </c>
      <c r="C860" s="146" t="s">
        <v>272</v>
      </c>
      <c r="D860" s="246">
        <v>16</v>
      </c>
      <c r="E860" s="128">
        <v>51</v>
      </c>
      <c r="F860" s="252" t="e">
        <f>IF(ISERR(SEARCH("FP",H860))=FALSE,PREÇOS!CX860,0)+IF(ISERR(SEARCH("CH",H860))=FALSE,PREÇOS!CY860,0)+IF(ISERR(SEARCH("FF",H860))=FALSE,(I860*PREÇOS!CZ860),0)+IF(ISERR(SEARCH("FC",H860))=FALSE,PREÇOS!DA860,0)</f>
        <v>#REF!</v>
      </c>
      <c r="G860" s="118" t="e">
        <f t="shared" si="13"/>
        <v>#REF!</v>
      </c>
      <c r="H860" s="273" t="s">
        <v>16</v>
      </c>
      <c r="I860" s="260">
        <v>1</v>
      </c>
      <c r="J860" s="203">
        <v>44895</v>
      </c>
      <c r="K860" s="204">
        <v>44897</v>
      </c>
      <c r="L860" s="211">
        <v>44900</v>
      </c>
      <c r="M860" s="137" t="s">
        <v>2811</v>
      </c>
      <c r="N860" s="268" t="s">
        <v>78</v>
      </c>
    </row>
    <row r="861" spans="1:14">
      <c r="A861" s="125" t="s">
        <v>36</v>
      </c>
      <c r="B861" s="282">
        <v>311248</v>
      </c>
      <c r="C861" s="146" t="s">
        <v>272</v>
      </c>
      <c r="D861" s="246">
        <v>16</v>
      </c>
      <c r="E861" s="128">
        <v>27</v>
      </c>
      <c r="F861" s="252" t="e">
        <f>IF(ISERR(SEARCH("FP",H861))=FALSE,PREÇOS!CX861,0)+IF(ISERR(SEARCH("CH",H861))=FALSE,PREÇOS!CY861,0)+IF(ISERR(SEARCH("FF",H861))=FALSE,(I861*PREÇOS!CZ861),0)+IF(ISERR(SEARCH("FC",H861))=FALSE,PREÇOS!DA861,0)</f>
        <v>#REF!</v>
      </c>
      <c r="G861" s="118" t="e">
        <f t="shared" si="13"/>
        <v>#REF!</v>
      </c>
      <c r="H861" s="245" t="s">
        <v>44</v>
      </c>
      <c r="I861" s="260">
        <v>1</v>
      </c>
      <c r="J861" s="203">
        <v>44895</v>
      </c>
      <c r="K861" s="204">
        <v>44897</v>
      </c>
      <c r="L861" s="211">
        <v>44900</v>
      </c>
      <c r="M861" s="137" t="s">
        <v>2811</v>
      </c>
      <c r="N861" s="268" t="s">
        <v>78</v>
      </c>
    </row>
    <row r="862" spans="1:14">
      <c r="A862" s="125" t="s">
        <v>2637</v>
      </c>
      <c r="B862" s="125">
        <v>311116</v>
      </c>
      <c r="C862" s="125" t="s">
        <v>431</v>
      </c>
      <c r="D862" s="246">
        <v>15.87</v>
      </c>
      <c r="E862" s="128">
        <v>60</v>
      </c>
      <c r="F862" s="252">
        <v>12</v>
      </c>
      <c r="G862" s="118">
        <f t="shared" si="13"/>
        <v>720</v>
      </c>
      <c r="H862" s="273" t="s">
        <v>45</v>
      </c>
      <c r="I862" s="260">
        <v>1</v>
      </c>
      <c r="J862" s="203">
        <v>44902</v>
      </c>
      <c r="K862" s="204">
        <v>44904</v>
      </c>
      <c r="L862" s="211">
        <v>44904</v>
      </c>
      <c r="M862" s="137"/>
      <c r="N862" s="268" t="s">
        <v>78</v>
      </c>
    </row>
    <row r="863" spans="1:14">
      <c r="A863" s="125" t="s">
        <v>2637</v>
      </c>
      <c r="B863" s="282">
        <v>311180</v>
      </c>
      <c r="C863" s="146" t="s">
        <v>533</v>
      </c>
      <c r="D863" s="246">
        <v>24</v>
      </c>
      <c r="E863" s="128">
        <v>72</v>
      </c>
      <c r="F863" s="252">
        <v>15</v>
      </c>
      <c r="G863" s="118">
        <f t="shared" si="13"/>
        <v>1080</v>
      </c>
      <c r="H863" s="273" t="s">
        <v>45</v>
      </c>
      <c r="I863" s="260">
        <v>1</v>
      </c>
      <c r="J863" s="203">
        <v>44902</v>
      </c>
      <c r="K863" s="204">
        <v>44909</v>
      </c>
      <c r="L863" s="211">
        <v>44904</v>
      </c>
      <c r="M863" s="137"/>
      <c r="N863" s="268" t="s">
        <v>78</v>
      </c>
    </row>
    <row r="864" spans="1:14">
      <c r="A864" s="125" t="s">
        <v>2637</v>
      </c>
      <c r="B864" s="282">
        <v>310909</v>
      </c>
      <c r="C864" s="146" t="s">
        <v>413</v>
      </c>
      <c r="D864" s="246">
        <v>15.87</v>
      </c>
      <c r="E864" s="128">
        <v>50</v>
      </c>
      <c r="F864" s="252">
        <v>12</v>
      </c>
      <c r="G864" s="118">
        <f t="shared" si="13"/>
        <v>600</v>
      </c>
      <c r="H864" s="273" t="s">
        <v>45</v>
      </c>
      <c r="I864" s="260">
        <v>1</v>
      </c>
      <c r="J864" s="203">
        <v>44902</v>
      </c>
      <c r="K864" s="204">
        <v>44909</v>
      </c>
      <c r="L864" s="211">
        <v>44904</v>
      </c>
      <c r="M864" s="137"/>
      <c r="N864" s="268" t="s">
        <v>78</v>
      </c>
    </row>
    <row r="865" spans="1:14">
      <c r="A865" s="125" t="s">
        <v>2637</v>
      </c>
      <c r="B865" s="282">
        <v>310914</v>
      </c>
      <c r="C865" s="146" t="s">
        <v>1779</v>
      </c>
      <c r="D865" s="246">
        <v>19.05</v>
      </c>
      <c r="E865" s="128">
        <v>20</v>
      </c>
      <c r="F865" s="252">
        <v>15</v>
      </c>
      <c r="G865" s="118">
        <f t="shared" si="13"/>
        <v>300</v>
      </c>
      <c r="H865" s="273" t="s">
        <v>45</v>
      </c>
      <c r="I865" s="260">
        <v>1</v>
      </c>
      <c r="J865" s="203">
        <v>44902</v>
      </c>
      <c r="K865" s="204">
        <v>44909</v>
      </c>
      <c r="L865" s="211">
        <v>44904</v>
      </c>
      <c r="M865" s="137"/>
      <c r="N865" s="268" t="s">
        <v>78</v>
      </c>
    </row>
    <row r="866" spans="1:14">
      <c r="A866" s="125" t="s">
        <v>2637</v>
      </c>
      <c r="B866" s="282">
        <v>306420</v>
      </c>
      <c r="C866" s="146" t="s">
        <v>2689</v>
      </c>
      <c r="D866" s="246">
        <v>25.4</v>
      </c>
      <c r="E866" s="128">
        <v>60</v>
      </c>
      <c r="F866" s="252">
        <v>19.5</v>
      </c>
      <c r="G866" s="118">
        <f t="shared" si="13"/>
        <v>1170</v>
      </c>
      <c r="H866" s="273" t="s">
        <v>45</v>
      </c>
      <c r="I866" s="260">
        <v>1</v>
      </c>
      <c r="J866" s="203">
        <v>44902</v>
      </c>
      <c r="K866" s="204">
        <v>44907</v>
      </c>
      <c r="L866" s="211">
        <v>44904</v>
      </c>
      <c r="M866" s="137"/>
      <c r="N866" s="268" t="s">
        <v>78</v>
      </c>
    </row>
    <row r="867" spans="1:14">
      <c r="A867" s="125" t="s">
        <v>36</v>
      </c>
      <c r="B867" s="282">
        <v>311189</v>
      </c>
      <c r="C867" s="146" t="s">
        <v>237</v>
      </c>
      <c r="D867" s="246">
        <v>19.05</v>
      </c>
      <c r="E867" s="128">
        <v>20</v>
      </c>
      <c r="F867" s="252" t="e">
        <f>IF(ISERR(SEARCH("FP",H867))=FALSE,PREÇOS!CX867,0)+IF(ISERR(SEARCH("CH",H867))=FALSE,PREÇOS!CY867,0)+IF(ISERR(SEARCH("FF",H867))=FALSE,(I867*PREÇOS!CZ867),0)+IF(ISERR(SEARCH("FC",H867))=FALSE,PREÇOS!DA867,0)</f>
        <v>#REF!</v>
      </c>
      <c r="G867" s="118" t="e">
        <f t="shared" si="13"/>
        <v>#REF!</v>
      </c>
      <c r="H867" s="273" t="s">
        <v>45</v>
      </c>
      <c r="I867" s="260">
        <v>1</v>
      </c>
      <c r="J867" s="203">
        <v>44902</v>
      </c>
      <c r="K867" s="204">
        <v>44911</v>
      </c>
      <c r="L867" s="211">
        <v>44908</v>
      </c>
      <c r="M867" s="137"/>
      <c r="N867" s="268" t="s">
        <v>78</v>
      </c>
    </row>
    <row r="868" spans="1:14">
      <c r="A868" s="125" t="s">
        <v>36</v>
      </c>
      <c r="B868" s="282">
        <v>311186</v>
      </c>
      <c r="C868" s="146" t="s">
        <v>1832</v>
      </c>
      <c r="D868" s="246">
        <v>19.05</v>
      </c>
      <c r="E868" s="128">
        <v>20</v>
      </c>
      <c r="F868" s="252" t="e">
        <f>IF(ISERR(SEARCH("FP",H868))=FALSE,PREÇOS!CX868,0)+IF(ISERR(SEARCH("CH",H868))=FALSE,PREÇOS!CY868,0)+IF(ISERR(SEARCH("FF",H868))=FALSE,(I868*PREÇOS!CZ868),0)+IF(ISERR(SEARCH("FC",H868))=FALSE,PREÇOS!DA868,0)</f>
        <v>#REF!</v>
      </c>
      <c r="G868" s="118" t="e">
        <f t="shared" si="13"/>
        <v>#REF!</v>
      </c>
      <c r="H868" s="273" t="s">
        <v>45</v>
      </c>
      <c r="I868" s="260">
        <v>1</v>
      </c>
      <c r="J868" s="203">
        <v>44902</v>
      </c>
      <c r="K868" s="204">
        <v>44911</v>
      </c>
      <c r="L868" s="211">
        <v>44908</v>
      </c>
      <c r="M868" s="137"/>
      <c r="N868" s="268" t="s">
        <v>78</v>
      </c>
    </row>
    <row r="869" spans="1:14">
      <c r="A869" s="125" t="s">
        <v>36</v>
      </c>
      <c r="B869" s="282">
        <v>311183</v>
      </c>
      <c r="C869" s="146" t="s">
        <v>1820</v>
      </c>
      <c r="D869" s="246">
        <v>19.05</v>
      </c>
      <c r="E869" s="128">
        <v>20</v>
      </c>
      <c r="F869" s="252" t="e">
        <f>IF(ISERR(SEARCH("FP",H869))=FALSE,PREÇOS!CX869,0)+IF(ISERR(SEARCH("CH",H869))=FALSE,PREÇOS!CY869,0)+IF(ISERR(SEARCH("FF",H869))=FALSE,(I869*PREÇOS!CZ869),0)+IF(ISERR(SEARCH("FC",H869))=FALSE,PREÇOS!DA869,0)</f>
        <v>#REF!</v>
      </c>
      <c r="G869" s="118" t="e">
        <f t="shared" si="13"/>
        <v>#REF!</v>
      </c>
      <c r="H869" s="273" t="s">
        <v>45</v>
      </c>
      <c r="I869" s="260">
        <v>1</v>
      </c>
      <c r="J869" s="203">
        <v>44902</v>
      </c>
      <c r="K869" s="204">
        <v>44911</v>
      </c>
      <c r="L869" s="211">
        <v>44908</v>
      </c>
      <c r="M869" s="137"/>
      <c r="N869" s="268" t="s">
        <v>78</v>
      </c>
    </row>
    <row r="870" spans="1:14">
      <c r="A870" s="125" t="s">
        <v>36</v>
      </c>
      <c r="B870" s="282">
        <v>310904</v>
      </c>
      <c r="C870" s="146" t="s">
        <v>1765</v>
      </c>
      <c r="D870" s="246">
        <v>20</v>
      </c>
      <c r="E870" s="128">
        <v>30</v>
      </c>
      <c r="F870" s="252" t="e">
        <f>IF(ISERR(SEARCH("FP",H870))=FALSE,PREÇOS!CX870,0)+IF(ISERR(SEARCH("CH",H870))=FALSE,PREÇOS!CY870,0)+IF(ISERR(SEARCH("FF",H870))=FALSE,(I870*PREÇOS!CZ870),0)+IF(ISERR(SEARCH("FC",H870))=FALSE,PREÇOS!DA870,0)</f>
        <v>#REF!</v>
      </c>
      <c r="G870" s="118" t="e">
        <f t="shared" si="13"/>
        <v>#REF!</v>
      </c>
      <c r="H870" s="273" t="s">
        <v>45</v>
      </c>
      <c r="I870" s="260">
        <v>1</v>
      </c>
      <c r="J870" s="203">
        <v>44902</v>
      </c>
      <c r="K870" s="204">
        <v>44908</v>
      </c>
      <c r="L870" s="211">
        <v>44908</v>
      </c>
      <c r="M870" s="137"/>
      <c r="N870" s="268" t="s">
        <v>78</v>
      </c>
    </row>
    <row r="871" spans="1:14">
      <c r="A871" s="125" t="s">
        <v>36</v>
      </c>
      <c r="B871" s="282">
        <v>310452</v>
      </c>
      <c r="C871" s="146" t="s">
        <v>2566</v>
      </c>
      <c r="D871" s="246">
        <v>48</v>
      </c>
      <c r="E871" s="128">
        <v>10</v>
      </c>
      <c r="F871" s="252" t="e">
        <f>IF(ISERR(SEARCH("FP",H871))=FALSE,PREÇOS!CX871,0)+IF(ISERR(SEARCH("CH",H871))=FALSE,PREÇOS!CY871,0)+IF(ISERR(SEARCH("FF",H871))=FALSE,(I871*PREÇOS!CZ871),0)+IF(ISERR(SEARCH("FC",H871))=FALSE,PREÇOS!DA871,0)</f>
        <v>#REF!</v>
      </c>
      <c r="G871" s="118" t="e">
        <f t="shared" si="13"/>
        <v>#REF!</v>
      </c>
      <c r="H871" s="273" t="s">
        <v>44</v>
      </c>
      <c r="I871" s="260">
        <v>1</v>
      </c>
      <c r="J871" s="203">
        <v>44902</v>
      </c>
      <c r="K871" s="204">
        <v>44911</v>
      </c>
      <c r="L871" s="211">
        <v>44908</v>
      </c>
      <c r="M871" s="137" t="s">
        <v>2818</v>
      </c>
      <c r="N871" s="268" t="s">
        <v>78</v>
      </c>
    </row>
    <row r="872" spans="1:14" s="123" customFormat="1">
      <c r="A872" s="286" t="s">
        <v>74</v>
      </c>
      <c r="B872" s="285">
        <v>310271</v>
      </c>
      <c r="C872" s="274" t="s">
        <v>2813</v>
      </c>
      <c r="D872" s="275" t="s">
        <v>43</v>
      </c>
      <c r="E872" s="236">
        <v>1</v>
      </c>
      <c r="F872" s="276">
        <v>878.9</v>
      </c>
      <c r="G872" s="237">
        <f t="shared" si="13"/>
        <v>878.9</v>
      </c>
      <c r="H872" s="273" t="s">
        <v>47</v>
      </c>
      <c r="I872" s="277">
        <v>0</v>
      </c>
      <c r="J872" s="203">
        <v>44902</v>
      </c>
      <c r="K872" s="204">
        <v>44910</v>
      </c>
      <c r="L872" s="204">
        <v>44914</v>
      </c>
      <c r="M872" s="238"/>
      <c r="N872" s="278" t="s">
        <v>78</v>
      </c>
    </row>
    <row r="873" spans="1:14" s="123" customFormat="1">
      <c r="A873" s="286" t="s">
        <v>74</v>
      </c>
      <c r="B873" s="285">
        <v>310961</v>
      </c>
      <c r="C873" s="274" t="s">
        <v>2814</v>
      </c>
      <c r="D873" s="275" t="s">
        <v>43</v>
      </c>
      <c r="E873" s="236">
        <v>1</v>
      </c>
      <c r="F873" s="276">
        <v>542.27</v>
      </c>
      <c r="G873" s="237">
        <f t="shared" si="13"/>
        <v>542.27</v>
      </c>
      <c r="H873" s="273" t="s">
        <v>47</v>
      </c>
      <c r="I873" s="277">
        <v>0</v>
      </c>
      <c r="J873" s="203">
        <v>44902</v>
      </c>
      <c r="K873" s="204">
        <v>44908</v>
      </c>
      <c r="L873" s="204">
        <v>44909</v>
      </c>
      <c r="M873" s="238"/>
      <c r="N873" s="278" t="s">
        <v>78</v>
      </c>
    </row>
    <row r="874" spans="1:14">
      <c r="A874" s="125" t="s">
        <v>445</v>
      </c>
      <c r="B874" s="282">
        <v>309426</v>
      </c>
      <c r="C874" s="146" t="s">
        <v>806</v>
      </c>
      <c r="D874" s="275" t="s">
        <v>43</v>
      </c>
      <c r="E874" s="128">
        <v>1</v>
      </c>
      <c r="F874" s="252">
        <v>2300</v>
      </c>
      <c r="G874" s="118">
        <f t="shared" si="13"/>
        <v>2300</v>
      </c>
      <c r="H874" s="245" t="s">
        <v>47</v>
      </c>
      <c r="I874" s="260">
        <v>0</v>
      </c>
      <c r="J874" s="203">
        <v>44904</v>
      </c>
      <c r="K874" s="204">
        <v>44911</v>
      </c>
      <c r="L874" s="211">
        <v>44910</v>
      </c>
      <c r="M874" s="208"/>
      <c r="N874" s="268" t="s">
        <v>78</v>
      </c>
    </row>
    <row r="875" spans="1:14" s="123" customFormat="1">
      <c r="A875" s="286" t="s">
        <v>74</v>
      </c>
      <c r="B875" s="285">
        <v>309305</v>
      </c>
      <c r="C875" s="274" t="s">
        <v>300</v>
      </c>
      <c r="D875" s="275" t="s">
        <v>43</v>
      </c>
      <c r="E875" s="236">
        <v>1</v>
      </c>
      <c r="F875" s="276">
        <v>689.33</v>
      </c>
      <c r="G875" s="237">
        <f t="shared" si="13"/>
        <v>689.33</v>
      </c>
      <c r="H875" s="273" t="s">
        <v>47</v>
      </c>
      <c r="I875" s="277">
        <v>0</v>
      </c>
      <c r="J875" s="203">
        <v>44895</v>
      </c>
      <c r="K875" s="204">
        <v>44566</v>
      </c>
      <c r="L875" s="204">
        <v>44924</v>
      </c>
      <c r="M875" s="208" t="s">
        <v>2821</v>
      </c>
      <c r="N875" s="278" t="s">
        <v>78</v>
      </c>
    </row>
    <row r="876" spans="1:14">
      <c r="A876" s="125" t="s">
        <v>74</v>
      </c>
      <c r="B876" s="282">
        <v>308095</v>
      </c>
      <c r="C876" s="146" t="s">
        <v>2630</v>
      </c>
      <c r="D876" s="275" t="s">
        <v>43</v>
      </c>
      <c r="E876" s="128">
        <v>1</v>
      </c>
      <c r="F876" s="252">
        <v>357.76</v>
      </c>
      <c r="G876" s="118">
        <f t="shared" si="13"/>
        <v>357.76</v>
      </c>
      <c r="H876" s="245" t="s">
        <v>47</v>
      </c>
      <c r="I876" s="260">
        <v>0</v>
      </c>
      <c r="J876" s="203">
        <v>44907</v>
      </c>
      <c r="K876" s="204">
        <v>44925</v>
      </c>
      <c r="L876" s="211">
        <v>44924</v>
      </c>
      <c r="M876" s="238"/>
      <c r="N876" s="268" t="s">
        <v>78</v>
      </c>
    </row>
    <row r="877" spans="1:14">
      <c r="A877" s="125" t="s">
        <v>74</v>
      </c>
      <c r="B877" s="282">
        <v>310495</v>
      </c>
      <c r="C877" s="146" t="s">
        <v>223</v>
      </c>
      <c r="D877" s="275" t="s">
        <v>43</v>
      </c>
      <c r="E877" s="128">
        <v>1</v>
      </c>
      <c r="F877" s="252">
        <v>723.8</v>
      </c>
      <c r="G877" s="118">
        <f t="shared" si="13"/>
        <v>723.8</v>
      </c>
      <c r="H877" s="245" t="s">
        <v>47</v>
      </c>
      <c r="I877" s="260">
        <v>0</v>
      </c>
      <c r="J877" s="203">
        <v>44907</v>
      </c>
      <c r="K877" s="204">
        <v>44566</v>
      </c>
      <c r="L877" s="211">
        <v>44924</v>
      </c>
      <c r="M877" s="238"/>
      <c r="N877" s="268" t="s">
        <v>78</v>
      </c>
    </row>
    <row r="878" spans="1:14">
      <c r="A878" s="125" t="s">
        <v>74</v>
      </c>
      <c r="B878" s="282">
        <v>308133</v>
      </c>
      <c r="C878" s="146" t="s">
        <v>2815</v>
      </c>
      <c r="D878" s="275" t="s">
        <v>43</v>
      </c>
      <c r="E878" s="128">
        <v>1</v>
      </c>
      <c r="F878" s="252">
        <v>425.53</v>
      </c>
      <c r="G878" s="118">
        <f t="shared" si="13"/>
        <v>425.53</v>
      </c>
      <c r="H878" s="245" t="s">
        <v>47</v>
      </c>
      <c r="I878" s="260">
        <v>0</v>
      </c>
      <c r="J878" s="203">
        <v>44907</v>
      </c>
      <c r="K878" s="204">
        <v>44567</v>
      </c>
      <c r="L878" s="211">
        <v>44924</v>
      </c>
      <c r="M878" s="238"/>
      <c r="N878" s="268" t="s">
        <v>78</v>
      </c>
    </row>
    <row r="879" spans="1:14" s="123" customFormat="1">
      <c r="A879" s="286" t="s">
        <v>74</v>
      </c>
      <c r="B879" s="285">
        <v>308125</v>
      </c>
      <c r="C879" s="274" t="s">
        <v>2780</v>
      </c>
      <c r="D879" s="275" t="s">
        <v>43</v>
      </c>
      <c r="E879" s="236">
        <v>1</v>
      </c>
      <c r="F879" s="276">
        <v>542.28</v>
      </c>
      <c r="G879" s="237">
        <f t="shared" si="13"/>
        <v>542.28</v>
      </c>
      <c r="H879" s="273" t="s">
        <v>47</v>
      </c>
      <c r="I879" s="277">
        <v>0</v>
      </c>
      <c r="J879" s="203">
        <v>44907</v>
      </c>
      <c r="K879" s="204">
        <v>44567</v>
      </c>
      <c r="L879" s="204">
        <v>44931</v>
      </c>
      <c r="M879" s="238"/>
      <c r="N879" s="278" t="s">
        <v>78</v>
      </c>
    </row>
    <row r="880" spans="1:14" s="123" customFormat="1">
      <c r="A880" s="286" t="s">
        <v>74</v>
      </c>
      <c r="B880" s="285">
        <v>308140</v>
      </c>
      <c r="C880" s="274" t="s">
        <v>261</v>
      </c>
      <c r="D880" s="275" t="s">
        <v>43</v>
      </c>
      <c r="E880" s="236">
        <v>2</v>
      </c>
      <c r="F880" s="276">
        <v>834.29</v>
      </c>
      <c r="G880" s="237">
        <f t="shared" si="13"/>
        <v>1668.58</v>
      </c>
      <c r="H880" s="273" t="s">
        <v>47</v>
      </c>
      <c r="I880" s="277">
        <v>0</v>
      </c>
      <c r="J880" s="203">
        <v>44573</v>
      </c>
      <c r="K880" s="204">
        <v>44567</v>
      </c>
      <c r="L880" s="204">
        <v>44930</v>
      </c>
      <c r="M880" s="238"/>
      <c r="N880" s="278" t="s">
        <v>78</v>
      </c>
    </row>
    <row r="881" spans="1:14" s="123" customFormat="1">
      <c r="A881" s="286" t="s">
        <v>74</v>
      </c>
      <c r="B881" s="285">
        <v>308158</v>
      </c>
      <c r="C881" s="274" t="s">
        <v>2816</v>
      </c>
      <c r="D881" s="275" t="s">
        <v>43</v>
      </c>
      <c r="E881" s="236">
        <v>1</v>
      </c>
      <c r="F881" s="276">
        <v>381.9</v>
      </c>
      <c r="G881" s="237">
        <f t="shared" si="13"/>
        <v>381.9</v>
      </c>
      <c r="H881" s="273" t="s">
        <v>47</v>
      </c>
      <c r="I881" s="277">
        <v>0</v>
      </c>
      <c r="J881" s="203">
        <v>44907</v>
      </c>
      <c r="K881" s="204">
        <v>44942</v>
      </c>
      <c r="L881" s="204">
        <v>44942</v>
      </c>
      <c r="M881" s="238"/>
      <c r="N881" s="278" t="s">
        <v>78</v>
      </c>
    </row>
    <row r="882" spans="1:14">
      <c r="A882" s="125" t="s">
        <v>74</v>
      </c>
      <c r="B882" s="282">
        <v>307909</v>
      </c>
      <c r="C882" s="146" t="s">
        <v>505</v>
      </c>
      <c r="D882" s="275" t="s">
        <v>43</v>
      </c>
      <c r="E882" s="128">
        <v>10</v>
      </c>
      <c r="F882" s="252">
        <v>238.04</v>
      </c>
      <c r="G882" s="118">
        <f t="shared" si="13"/>
        <v>2380.4</v>
      </c>
      <c r="H882" s="245" t="s">
        <v>47</v>
      </c>
      <c r="I882" s="260">
        <v>0</v>
      </c>
      <c r="J882" s="203">
        <v>44907</v>
      </c>
      <c r="K882" s="204">
        <v>44925</v>
      </c>
      <c r="L882" s="211">
        <v>44923</v>
      </c>
      <c r="M882" s="238"/>
      <c r="N882" s="268" t="s">
        <v>78</v>
      </c>
    </row>
    <row r="883" spans="1:14">
      <c r="A883" s="125" t="s">
        <v>2602</v>
      </c>
      <c r="B883" s="282">
        <v>305582</v>
      </c>
      <c r="C883" s="146" t="s">
        <v>1194</v>
      </c>
      <c r="D883" s="275" t="s">
        <v>43</v>
      </c>
      <c r="E883" s="128">
        <v>47</v>
      </c>
      <c r="F883" s="252">
        <v>10.9</v>
      </c>
      <c r="G883" s="118">
        <f t="shared" si="13"/>
        <v>512.30000000000007</v>
      </c>
      <c r="H883" s="245" t="s">
        <v>2817</v>
      </c>
      <c r="I883" s="260">
        <v>0</v>
      </c>
      <c r="J883" s="203">
        <v>44907</v>
      </c>
      <c r="K883" s="204">
        <v>44925</v>
      </c>
      <c r="L883" s="211">
        <v>44923</v>
      </c>
      <c r="M883" s="137"/>
      <c r="N883" s="268" t="s">
        <v>78</v>
      </c>
    </row>
    <row r="884" spans="1:14">
      <c r="A884" s="125" t="s">
        <v>2637</v>
      </c>
      <c r="B884" s="282">
        <v>312305</v>
      </c>
      <c r="C884" s="146" t="s">
        <v>42</v>
      </c>
      <c r="D884" s="275">
        <v>19</v>
      </c>
      <c r="E884" s="128">
        <v>30</v>
      </c>
      <c r="F884" s="252">
        <v>13</v>
      </c>
      <c r="G884" s="118">
        <f t="shared" si="13"/>
        <v>390</v>
      </c>
      <c r="H884" s="273" t="s">
        <v>45</v>
      </c>
      <c r="I884" s="260">
        <v>1</v>
      </c>
      <c r="J884" s="203">
        <v>44911</v>
      </c>
      <c r="K884" s="204">
        <v>44917</v>
      </c>
      <c r="L884" s="211">
        <v>44914</v>
      </c>
      <c r="M884" s="137"/>
      <c r="N884" s="268" t="s">
        <v>78</v>
      </c>
    </row>
    <row r="885" spans="1:14">
      <c r="A885" s="125" t="s">
        <v>2637</v>
      </c>
      <c r="B885" s="282">
        <v>311626</v>
      </c>
      <c r="C885" s="146" t="s">
        <v>615</v>
      </c>
      <c r="D885" s="275">
        <v>19</v>
      </c>
      <c r="E885" s="128">
        <v>42</v>
      </c>
      <c r="F885" s="252">
        <v>13</v>
      </c>
      <c r="G885" s="118">
        <f t="shared" si="13"/>
        <v>546</v>
      </c>
      <c r="H885" s="273" t="s">
        <v>45</v>
      </c>
      <c r="I885" s="260">
        <v>1</v>
      </c>
      <c r="J885" s="203">
        <v>44911</v>
      </c>
      <c r="K885" s="204">
        <v>44917</v>
      </c>
      <c r="L885" s="211">
        <v>44914</v>
      </c>
      <c r="M885" s="137"/>
      <c r="N885" s="268" t="s">
        <v>78</v>
      </c>
    </row>
    <row r="886" spans="1:14">
      <c r="A886" s="125" t="s">
        <v>2637</v>
      </c>
      <c r="B886" s="282">
        <v>311804</v>
      </c>
      <c r="C886" s="146" t="s">
        <v>2667</v>
      </c>
      <c r="D886" s="246">
        <v>40</v>
      </c>
      <c r="E886" s="128">
        <v>20</v>
      </c>
      <c r="F886" s="252">
        <v>15</v>
      </c>
      <c r="G886" s="118">
        <f t="shared" si="13"/>
        <v>300</v>
      </c>
      <c r="H886" s="273" t="s">
        <v>45</v>
      </c>
      <c r="I886" s="260">
        <v>1</v>
      </c>
      <c r="J886" s="203">
        <v>44911</v>
      </c>
      <c r="K886" s="204">
        <v>44917</v>
      </c>
      <c r="L886" s="211">
        <v>44914</v>
      </c>
      <c r="M886" s="137"/>
      <c r="N886" s="268" t="s">
        <v>78</v>
      </c>
    </row>
    <row r="887" spans="1:14">
      <c r="A887" s="125" t="s">
        <v>36</v>
      </c>
      <c r="B887" s="282">
        <v>312566</v>
      </c>
      <c r="C887" s="146" t="s">
        <v>2819</v>
      </c>
      <c r="D887" s="246">
        <v>28</v>
      </c>
      <c r="E887" s="128">
        <v>24</v>
      </c>
      <c r="F887" s="252" t="e">
        <f>IF(ISERR(SEARCH("FP",H887))=FALSE,PREÇOS!CX887,0)+IF(ISERR(SEARCH("CH",H887))=FALSE,PREÇOS!CY887,0)+IF(ISERR(SEARCH("FF",H887))=FALSE,(I887*PREÇOS!CZ887),0)+IF(ISERR(SEARCH("FC",H887))=FALSE,PREÇOS!DA887,0)</f>
        <v>#REF!</v>
      </c>
      <c r="G887" s="118" t="e">
        <f t="shared" si="13"/>
        <v>#REF!</v>
      </c>
      <c r="H887" s="273" t="s">
        <v>45</v>
      </c>
      <c r="I887" s="260">
        <v>1</v>
      </c>
      <c r="J887" s="203">
        <v>44911</v>
      </c>
      <c r="K887" s="204">
        <v>44917</v>
      </c>
      <c r="L887" s="211">
        <v>45282</v>
      </c>
      <c r="M887" s="137"/>
      <c r="N887" s="268" t="s">
        <v>78</v>
      </c>
    </row>
    <row r="888" spans="1:14">
      <c r="A888" s="125" t="s">
        <v>36</v>
      </c>
      <c r="B888" s="282">
        <v>311796</v>
      </c>
      <c r="C888" s="146" t="s">
        <v>2568</v>
      </c>
      <c r="D888" s="246">
        <v>19</v>
      </c>
      <c r="E888" s="128">
        <v>32</v>
      </c>
      <c r="F888" s="252" t="e">
        <f>IF(ISERR(SEARCH("FP",H888))=FALSE,PREÇOS!CX888,0)+IF(ISERR(SEARCH("CH",H888))=FALSE,PREÇOS!CY888,0)+IF(ISERR(SEARCH("FF",H888))=FALSE,(I888*PREÇOS!CZ888),0)+IF(ISERR(SEARCH("FC",H888))=FALSE,PREÇOS!DA888,0)</f>
        <v>#REF!</v>
      </c>
      <c r="G888" s="118" t="e">
        <f t="shared" si="13"/>
        <v>#REF!</v>
      </c>
      <c r="H888" s="273" t="s">
        <v>44</v>
      </c>
      <c r="I888" s="260">
        <v>1</v>
      </c>
      <c r="J888" s="203">
        <v>44911</v>
      </c>
      <c r="K888" s="204">
        <v>44917</v>
      </c>
      <c r="L888" s="211">
        <v>45282</v>
      </c>
      <c r="M888" s="137"/>
      <c r="N888" s="268" t="s">
        <v>78</v>
      </c>
    </row>
    <row r="889" spans="1:14">
      <c r="A889" s="125" t="s">
        <v>36</v>
      </c>
      <c r="B889" s="282">
        <v>310887</v>
      </c>
      <c r="C889" s="146" t="s">
        <v>1565</v>
      </c>
      <c r="D889" s="246">
        <v>25</v>
      </c>
      <c r="E889" s="128">
        <v>12</v>
      </c>
      <c r="F889" s="252" t="e">
        <f>IF(ISERR(SEARCH("FP",H889))=FALSE,PREÇOS!CX889,0)+IF(ISERR(SEARCH("CH",H889))=FALSE,PREÇOS!CY889,0)+IF(ISERR(SEARCH("FF",H889))=FALSE,(I889*PREÇOS!CZ889),0)+IF(ISERR(SEARCH("FC",H889))=FALSE,PREÇOS!DA889,0)</f>
        <v>#REF!</v>
      </c>
      <c r="G889" s="118" t="e">
        <f t="shared" si="13"/>
        <v>#REF!</v>
      </c>
      <c r="H889" s="273" t="s">
        <v>45</v>
      </c>
      <c r="I889" s="260">
        <v>1</v>
      </c>
      <c r="J889" s="203">
        <v>44911</v>
      </c>
      <c r="K889" s="204">
        <v>44917</v>
      </c>
      <c r="L889" s="211">
        <v>45282</v>
      </c>
      <c r="M889" s="137"/>
      <c r="N889" s="268" t="s">
        <v>78</v>
      </c>
    </row>
    <row r="890" spans="1:14">
      <c r="A890" s="125" t="s">
        <v>36</v>
      </c>
      <c r="B890" s="282">
        <v>311819</v>
      </c>
      <c r="C890" s="146" t="s">
        <v>2820</v>
      </c>
      <c r="D890" s="246">
        <v>30</v>
      </c>
      <c r="E890" s="128">
        <v>10</v>
      </c>
      <c r="F890" s="252" t="e">
        <f>IF(ISERR(SEARCH("FP",H890))=FALSE,PREÇOS!CX890,0)+IF(ISERR(SEARCH("CH",H890))=FALSE,PREÇOS!CY890,0)+IF(ISERR(SEARCH("FF",H890))=FALSE,(I890*PREÇOS!CZ890),0)+IF(ISERR(SEARCH("FC",H890))=FALSE,PREÇOS!DA890,0)</f>
        <v>#REF!</v>
      </c>
      <c r="G890" s="118" t="e">
        <f t="shared" si="13"/>
        <v>#REF!</v>
      </c>
      <c r="H890" s="273" t="s">
        <v>44</v>
      </c>
      <c r="I890" s="260">
        <v>1</v>
      </c>
      <c r="J890" s="203">
        <v>44911</v>
      </c>
      <c r="K890" s="204">
        <v>44917</v>
      </c>
      <c r="L890" s="211">
        <v>45282</v>
      </c>
      <c r="M890" s="137"/>
      <c r="N890" s="268" t="s">
        <v>78</v>
      </c>
    </row>
    <row r="891" spans="1:14">
      <c r="A891" s="125" t="s">
        <v>46</v>
      </c>
      <c r="B891" s="282">
        <v>309731</v>
      </c>
      <c r="C891" s="146" t="s">
        <v>239</v>
      </c>
      <c r="D891" s="275" t="s">
        <v>43</v>
      </c>
      <c r="E891" s="128">
        <v>2</v>
      </c>
      <c r="F891" s="252">
        <v>3144.5</v>
      </c>
      <c r="G891" s="118">
        <f t="shared" si="13"/>
        <v>6289</v>
      </c>
      <c r="H891" s="245" t="s">
        <v>47</v>
      </c>
      <c r="I891" s="260">
        <v>0</v>
      </c>
      <c r="J891" s="203">
        <v>44911</v>
      </c>
      <c r="K891" s="204">
        <v>44946</v>
      </c>
      <c r="L891" s="211">
        <v>44946</v>
      </c>
      <c r="M891" s="137" t="s">
        <v>2837</v>
      </c>
      <c r="N891" s="268" t="s">
        <v>78</v>
      </c>
    </row>
    <row r="892" spans="1:14">
      <c r="A892" s="125" t="s">
        <v>74</v>
      </c>
      <c r="B892" s="282">
        <v>307962</v>
      </c>
      <c r="C892" s="146" t="s">
        <v>2822</v>
      </c>
      <c r="D892" s="275" t="s">
        <v>43</v>
      </c>
      <c r="E892" s="128">
        <v>1</v>
      </c>
      <c r="F892" s="252">
        <v>156</v>
      </c>
      <c r="G892" s="118">
        <f t="shared" si="13"/>
        <v>156</v>
      </c>
      <c r="H892" s="245" t="s">
        <v>2809</v>
      </c>
      <c r="I892" s="260">
        <v>0</v>
      </c>
      <c r="J892" s="203">
        <v>44914</v>
      </c>
      <c r="K892" s="204">
        <v>44915</v>
      </c>
      <c r="L892" s="211">
        <v>45280</v>
      </c>
      <c r="M892" s="137"/>
      <c r="N892" s="268" t="s">
        <v>78</v>
      </c>
    </row>
    <row r="893" spans="1:14">
      <c r="A893" s="125" t="s">
        <v>2637</v>
      </c>
      <c r="B893" s="282">
        <v>311842</v>
      </c>
      <c r="C893" s="146" t="s">
        <v>352</v>
      </c>
      <c r="D893" s="246">
        <v>14</v>
      </c>
      <c r="E893" s="128">
        <v>60</v>
      </c>
      <c r="F893" s="252">
        <v>11</v>
      </c>
      <c r="G893" s="118">
        <f t="shared" si="13"/>
        <v>660</v>
      </c>
      <c r="H893" s="273" t="s">
        <v>45</v>
      </c>
      <c r="I893" s="260">
        <v>1</v>
      </c>
      <c r="J893" s="203">
        <v>44915</v>
      </c>
      <c r="K893" s="204">
        <v>44921</v>
      </c>
      <c r="L893" s="211">
        <v>44916</v>
      </c>
      <c r="M893" s="137"/>
      <c r="N893" s="268" t="s">
        <v>78</v>
      </c>
    </row>
    <row r="894" spans="1:14">
      <c r="A894" s="125" t="s">
        <v>2637</v>
      </c>
      <c r="B894" s="282">
        <v>312121</v>
      </c>
      <c r="C894" s="146" t="s">
        <v>2823</v>
      </c>
      <c r="D894" s="246">
        <v>19</v>
      </c>
      <c r="E894" s="128">
        <v>36</v>
      </c>
      <c r="F894" s="252">
        <v>13</v>
      </c>
      <c r="G894" s="118">
        <f t="shared" si="13"/>
        <v>468</v>
      </c>
      <c r="H894" s="273" t="s">
        <v>45</v>
      </c>
      <c r="I894" s="260">
        <v>1</v>
      </c>
      <c r="J894" s="203">
        <v>44915</v>
      </c>
      <c r="K894" s="204">
        <v>44921</v>
      </c>
      <c r="L894" s="211">
        <v>44916</v>
      </c>
      <c r="M894" s="137"/>
      <c r="N894" s="268" t="s">
        <v>78</v>
      </c>
    </row>
    <row r="895" spans="1:14">
      <c r="A895" s="125" t="s">
        <v>2637</v>
      </c>
      <c r="B895" s="282">
        <v>312236</v>
      </c>
      <c r="C895" s="146" t="s">
        <v>372</v>
      </c>
      <c r="D895" s="246">
        <v>28</v>
      </c>
      <c r="E895" s="128">
        <v>54</v>
      </c>
      <c r="F895" s="252">
        <v>14</v>
      </c>
      <c r="G895" s="118">
        <f t="shared" si="13"/>
        <v>756</v>
      </c>
      <c r="H895" s="273" t="s">
        <v>45</v>
      </c>
      <c r="I895" s="260">
        <v>1</v>
      </c>
      <c r="J895" s="203">
        <v>44915</v>
      </c>
      <c r="K895" s="204">
        <v>44921</v>
      </c>
      <c r="L895" s="211">
        <v>44916</v>
      </c>
      <c r="M895" s="137"/>
      <c r="N895" s="268" t="s">
        <v>78</v>
      </c>
    </row>
    <row r="896" spans="1:14">
      <c r="A896" s="125" t="s">
        <v>2637</v>
      </c>
      <c r="B896" s="282">
        <v>311773</v>
      </c>
      <c r="C896" s="146" t="s">
        <v>154</v>
      </c>
      <c r="D896" s="246">
        <v>14</v>
      </c>
      <c r="E896" s="128">
        <v>30</v>
      </c>
      <c r="F896" s="252">
        <v>12</v>
      </c>
      <c r="G896" s="118">
        <f t="shared" si="13"/>
        <v>360</v>
      </c>
      <c r="H896" s="273" t="s">
        <v>45</v>
      </c>
      <c r="I896" s="260">
        <v>1</v>
      </c>
      <c r="J896" s="203">
        <v>44915</v>
      </c>
      <c r="K896" s="204">
        <v>44921</v>
      </c>
      <c r="L896" s="211">
        <v>44916</v>
      </c>
      <c r="M896" s="137"/>
      <c r="N896" s="268" t="s">
        <v>78</v>
      </c>
    </row>
    <row r="897" spans="1:14">
      <c r="A897" s="125" t="s">
        <v>2637</v>
      </c>
      <c r="B897" s="298">
        <v>311918</v>
      </c>
      <c r="C897" s="146" t="s">
        <v>2824</v>
      </c>
      <c r="D897" s="246">
        <v>28</v>
      </c>
      <c r="E897" s="128">
        <v>16</v>
      </c>
      <c r="F897" s="252">
        <v>25</v>
      </c>
      <c r="G897" s="118">
        <f t="shared" si="13"/>
        <v>400</v>
      </c>
      <c r="H897" s="273" t="s">
        <v>45</v>
      </c>
      <c r="I897" s="260">
        <v>1</v>
      </c>
      <c r="J897" s="203">
        <v>44915</v>
      </c>
      <c r="K897" s="204">
        <v>44921</v>
      </c>
      <c r="L897" s="211">
        <v>44916</v>
      </c>
      <c r="M897" s="137"/>
      <c r="N897" s="268" t="s">
        <v>78</v>
      </c>
    </row>
    <row r="898" spans="1:14">
      <c r="A898" s="125" t="s">
        <v>2637</v>
      </c>
      <c r="B898" s="282">
        <v>311788</v>
      </c>
      <c r="C898" s="146" t="s">
        <v>473</v>
      </c>
      <c r="D898" s="246">
        <v>17</v>
      </c>
      <c r="E898" s="128">
        <v>20</v>
      </c>
      <c r="F898" s="252">
        <v>23</v>
      </c>
      <c r="G898" s="118">
        <f t="shared" si="13"/>
        <v>460</v>
      </c>
      <c r="H898" s="273" t="s">
        <v>45</v>
      </c>
      <c r="I898" s="260">
        <v>1</v>
      </c>
      <c r="J898" s="203">
        <v>44915</v>
      </c>
      <c r="K898" s="204">
        <v>44921</v>
      </c>
      <c r="L898" s="211">
        <v>44916</v>
      </c>
      <c r="M898" s="137"/>
      <c r="N898" s="268" t="s">
        <v>78</v>
      </c>
    </row>
    <row r="899" spans="1:14">
      <c r="A899" s="125" t="s">
        <v>74</v>
      </c>
      <c r="B899" s="282">
        <v>308889</v>
      </c>
      <c r="C899" s="146" t="s">
        <v>2825</v>
      </c>
      <c r="D899" s="275" t="s">
        <v>43</v>
      </c>
      <c r="E899" s="128">
        <v>2</v>
      </c>
      <c r="F899" s="252">
        <v>103.4</v>
      </c>
      <c r="G899" s="118">
        <f t="shared" ref="G899:G962" si="14">F899*E899</f>
        <v>206.8</v>
      </c>
      <c r="H899" s="245" t="s">
        <v>2826</v>
      </c>
      <c r="I899" s="260">
        <v>1</v>
      </c>
      <c r="J899" s="203">
        <v>44915</v>
      </c>
      <c r="K899" s="204">
        <v>44916</v>
      </c>
      <c r="L899" s="211">
        <v>44916</v>
      </c>
      <c r="M899" s="137"/>
      <c r="N899" s="268" t="s">
        <v>78</v>
      </c>
    </row>
    <row r="900" spans="1:14">
      <c r="A900" s="125" t="s">
        <v>445</v>
      </c>
      <c r="B900" s="282">
        <v>310053</v>
      </c>
      <c r="C900" s="146" t="s">
        <v>77</v>
      </c>
      <c r="D900" s="275" t="s">
        <v>43</v>
      </c>
      <c r="E900" s="128">
        <v>5</v>
      </c>
      <c r="F900" s="252">
        <v>791</v>
      </c>
      <c r="G900" s="118">
        <f t="shared" si="14"/>
        <v>3955</v>
      </c>
      <c r="H900" s="245" t="s">
        <v>47</v>
      </c>
      <c r="I900" s="260">
        <v>0</v>
      </c>
      <c r="J900" s="203">
        <v>44909</v>
      </c>
      <c r="K900" s="204">
        <v>44918</v>
      </c>
      <c r="L900" s="211">
        <v>45282</v>
      </c>
      <c r="M900" s="137"/>
      <c r="N900" s="268" t="s">
        <v>78</v>
      </c>
    </row>
    <row r="901" spans="1:14" s="123" customFormat="1">
      <c r="A901" s="286" t="s">
        <v>74</v>
      </c>
      <c r="B901" s="285">
        <v>309748</v>
      </c>
      <c r="C901" s="274" t="s">
        <v>450</v>
      </c>
      <c r="D901" s="275" t="s">
        <v>43</v>
      </c>
      <c r="E901" s="236">
        <v>1</v>
      </c>
      <c r="F901" s="276">
        <v>205.04</v>
      </c>
      <c r="G901" s="237">
        <f t="shared" si="14"/>
        <v>205.04</v>
      </c>
      <c r="H901" s="273" t="s">
        <v>2827</v>
      </c>
      <c r="I901" s="277">
        <v>0</v>
      </c>
      <c r="J901" s="203">
        <v>44918</v>
      </c>
      <c r="K901" s="204">
        <v>44918</v>
      </c>
      <c r="L901" s="204">
        <v>44918</v>
      </c>
      <c r="M901" s="238"/>
      <c r="N901" s="278" t="s">
        <v>78</v>
      </c>
    </row>
    <row r="902" spans="1:14">
      <c r="A902" s="125"/>
      <c r="B902" s="282"/>
      <c r="C902" s="146"/>
      <c r="D902" s="246"/>
      <c r="E902" s="128"/>
      <c r="F902" s="252">
        <f>IF(ISERR(SEARCH("FP",H902))=FALSE,PREÇOS!CX902,0)+IF(ISERR(SEARCH("CH",H902))=FALSE,PREÇOS!CY902,0)+IF(ISERR(SEARCH("FF",H902))=FALSE,(I902*PREÇOS!CZ902),0)+IF(ISERR(SEARCH("FC",H902))=FALSE,PREÇOS!DA902,0)</f>
        <v>0</v>
      </c>
      <c r="G902" s="118">
        <f t="shared" si="14"/>
        <v>0</v>
      </c>
      <c r="H902" s="245"/>
      <c r="I902" s="260"/>
      <c r="J902" s="203"/>
      <c r="K902" s="204"/>
      <c r="L902" s="211"/>
      <c r="M902" s="137"/>
      <c r="N902" s="268"/>
    </row>
    <row r="903" spans="1:14">
      <c r="A903" s="125"/>
      <c r="B903" s="282"/>
      <c r="C903" s="146"/>
      <c r="D903" s="246"/>
      <c r="E903" s="128"/>
      <c r="F903" s="252">
        <f>IF(ISERR(SEARCH("FP",H903))=FALSE,PREÇOS!CX903,0)+IF(ISERR(SEARCH("CH",H903))=FALSE,PREÇOS!CY903,0)+IF(ISERR(SEARCH("FF",H903))=FALSE,(I903*PREÇOS!CZ903),0)+IF(ISERR(SEARCH("FC",H903))=FALSE,PREÇOS!DA903,0)</f>
        <v>0</v>
      </c>
      <c r="G903" s="118">
        <f t="shared" si="14"/>
        <v>0</v>
      </c>
      <c r="H903" s="245"/>
      <c r="I903" s="260"/>
      <c r="J903" s="203"/>
      <c r="K903" s="204"/>
      <c r="L903" s="211"/>
      <c r="M903" s="137"/>
      <c r="N903" s="268"/>
    </row>
    <row r="904" spans="1:14">
      <c r="A904" s="125"/>
      <c r="B904" s="282"/>
      <c r="C904" s="146"/>
      <c r="D904" s="246"/>
      <c r="E904" s="128"/>
      <c r="F904" s="252">
        <f>IF(ISERR(SEARCH("FP",H904))=FALSE,PREÇOS!CX904,0)+IF(ISERR(SEARCH("CH",H904))=FALSE,PREÇOS!CY904,0)+IF(ISERR(SEARCH("FF",H904))=FALSE,(I904*PREÇOS!CZ904),0)+IF(ISERR(SEARCH("FC",H904))=FALSE,PREÇOS!DA904,0)</f>
        <v>0</v>
      </c>
      <c r="G904" s="118">
        <f t="shared" si="14"/>
        <v>0</v>
      </c>
      <c r="H904" s="245"/>
      <c r="I904" s="260"/>
      <c r="J904" s="203"/>
      <c r="K904" s="204"/>
      <c r="L904" s="211"/>
      <c r="M904" s="137"/>
      <c r="N904" s="268"/>
    </row>
    <row r="905" spans="1:14">
      <c r="A905" s="125"/>
      <c r="B905" s="282"/>
      <c r="C905" s="146"/>
      <c r="D905" s="246"/>
      <c r="E905" s="128"/>
      <c r="F905" s="252">
        <f>IF(ISERR(SEARCH("FP",H905))=FALSE,PREÇOS!CX905,0)+IF(ISERR(SEARCH("CH",H905))=FALSE,PREÇOS!CY905,0)+IF(ISERR(SEARCH("FF",H905))=FALSE,(I905*PREÇOS!CZ905),0)+IF(ISERR(SEARCH("FC",H905))=FALSE,PREÇOS!DA905,0)</f>
        <v>0</v>
      </c>
      <c r="G905" s="118">
        <f t="shared" si="14"/>
        <v>0</v>
      </c>
      <c r="H905" s="245"/>
      <c r="I905" s="260"/>
      <c r="J905" s="203"/>
      <c r="K905" s="204"/>
      <c r="L905" s="211"/>
      <c r="M905" s="137"/>
      <c r="N905" s="268"/>
    </row>
    <row r="906" spans="1:14" s="123" customFormat="1">
      <c r="A906" s="125"/>
      <c r="B906" s="282"/>
      <c r="C906" s="146"/>
      <c r="D906" s="246"/>
      <c r="E906" s="128"/>
      <c r="F906" s="252">
        <f>IF(ISERR(SEARCH("FP",H906))=FALSE,PREÇOS!CX906,0)+IF(ISERR(SEARCH("CH",H906))=FALSE,PREÇOS!CY906,0)+IF(ISERR(SEARCH("FF",H906))=FALSE,(I906*PREÇOS!CZ906),0)+IF(ISERR(SEARCH("FC",H906))=FALSE,PREÇOS!DA906,0)</f>
        <v>0</v>
      </c>
      <c r="G906" s="118">
        <f t="shared" si="14"/>
        <v>0</v>
      </c>
      <c r="H906" s="245"/>
      <c r="I906" s="260"/>
      <c r="J906" s="203"/>
      <c r="K906" s="204"/>
      <c r="L906" s="211"/>
      <c r="M906" s="137"/>
      <c r="N906" s="268"/>
    </row>
    <row r="907" spans="1:14">
      <c r="A907" s="125"/>
      <c r="B907" s="282"/>
      <c r="C907" s="146"/>
      <c r="D907" s="246"/>
      <c r="E907" s="128"/>
      <c r="F907" s="252">
        <f>IF(ISERR(SEARCH("FP",H907))=FALSE,PREÇOS!CX907,0)+IF(ISERR(SEARCH("CH",H907))=FALSE,PREÇOS!CY907,0)+IF(ISERR(SEARCH("FF",H907))=FALSE,(I907*PREÇOS!CZ907),0)+IF(ISERR(SEARCH("FC",H907))=FALSE,PREÇOS!DA907,0)</f>
        <v>0</v>
      </c>
      <c r="G907" s="118">
        <f t="shared" si="14"/>
        <v>0</v>
      </c>
      <c r="H907" s="245"/>
      <c r="I907" s="260"/>
      <c r="J907" s="203"/>
      <c r="K907" s="204"/>
      <c r="L907" s="211"/>
      <c r="M907" s="137"/>
      <c r="N907" s="268"/>
    </row>
    <row r="908" spans="1:14">
      <c r="A908" s="125"/>
      <c r="B908" s="282"/>
      <c r="C908" s="146"/>
      <c r="D908" s="246"/>
      <c r="E908" s="128"/>
      <c r="F908" s="252">
        <f>IF(ISERR(SEARCH("FP",H908))=FALSE,PREÇOS!CX908,0)+IF(ISERR(SEARCH("CH",H908))=FALSE,PREÇOS!CY908,0)+IF(ISERR(SEARCH("FF",H908))=FALSE,(I908*PREÇOS!CZ908),0)+IF(ISERR(SEARCH("FC",H908))=FALSE,PREÇOS!DA908,0)</f>
        <v>0</v>
      </c>
      <c r="G908" s="118">
        <f t="shared" si="14"/>
        <v>0</v>
      </c>
      <c r="H908" s="245"/>
      <c r="I908" s="260"/>
      <c r="J908" s="203"/>
      <c r="K908" s="204"/>
      <c r="L908" s="211"/>
      <c r="M908" s="137"/>
      <c r="N908" s="268"/>
    </row>
    <row r="909" spans="1:14">
      <c r="A909" s="125"/>
      <c r="B909" s="282"/>
      <c r="C909" s="146"/>
      <c r="D909" s="246"/>
      <c r="E909" s="128"/>
      <c r="F909" s="252">
        <f>IF(ISERR(SEARCH("FP",H909))=FALSE,PREÇOS!CX909,0)+IF(ISERR(SEARCH("CH",H909))=FALSE,PREÇOS!CY909,0)+IF(ISERR(SEARCH("FF",H909))=FALSE,(I909*PREÇOS!CZ909),0)+IF(ISERR(SEARCH("FC",H909))=FALSE,PREÇOS!DA909,0)</f>
        <v>0</v>
      </c>
      <c r="G909" s="118">
        <f t="shared" si="14"/>
        <v>0</v>
      </c>
      <c r="H909" s="245"/>
      <c r="I909" s="260"/>
      <c r="J909" s="203"/>
      <c r="K909" s="204"/>
      <c r="L909" s="211"/>
      <c r="M909" s="137"/>
      <c r="N909" s="268"/>
    </row>
    <row r="910" spans="1:14">
      <c r="A910" s="125"/>
      <c r="B910" s="282"/>
      <c r="C910" s="146"/>
      <c r="D910" s="246"/>
      <c r="E910" s="128"/>
      <c r="F910" s="252">
        <f>IF(ISERR(SEARCH("FP",H910))=FALSE,PREÇOS!CX910,0)+IF(ISERR(SEARCH("CH",H910))=FALSE,PREÇOS!CY910,0)+IF(ISERR(SEARCH("FF",H910))=FALSE,(I910*PREÇOS!CZ910),0)+IF(ISERR(SEARCH("FC",H910))=FALSE,PREÇOS!DA910,0)</f>
        <v>0</v>
      </c>
      <c r="G910" s="118">
        <f t="shared" si="14"/>
        <v>0</v>
      </c>
      <c r="H910" s="245"/>
      <c r="I910" s="260"/>
      <c r="J910" s="203"/>
      <c r="K910" s="204"/>
      <c r="L910" s="211"/>
      <c r="M910" s="137"/>
      <c r="N910" s="268"/>
    </row>
    <row r="911" spans="1:14">
      <c r="A911" s="125"/>
      <c r="B911" s="282"/>
      <c r="C911" s="146"/>
      <c r="D911" s="246"/>
      <c r="E911" s="128"/>
      <c r="F911" s="252">
        <f>IF(ISERR(SEARCH("FP",H911))=FALSE,PREÇOS!CX911,0)+IF(ISERR(SEARCH("CH",H911))=FALSE,PREÇOS!CY911,0)+IF(ISERR(SEARCH("FF",H911))=FALSE,(I911*PREÇOS!CZ911),0)+IF(ISERR(SEARCH("FC",H911))=FALSE,PREÇOS!DA911,0)</f>
        <v>0</v>
      </c>
      <c r="G911" s="118">
        <f t="shared" si="14"/>
        <v>0</v>
      </c>
      <c r="H911" s="245"/>
      <c r="I911" s="260"/>
      <c r="J911" s="203"/>
      <c r="K911" s="204"/>
      <c r="L911" s="211"/>
      <c r="M911" s="137"/>
      <c r="N911" s="268"/>
    </row>
    <row r="912" spans="1:14">
      <c r="A912" s="125"/>
      <c r="B912" s="282"/>
      <c r="C912" s="146"/>
      <c r="D912" s="246"/>
      <c r="E912" s="128"/>
      <c r="F912" s="252">
        <f>IF(ISERR(SEARCH("FP",H912))=FALSE,PREÇOS!CX912,0)+IF(ISERR(SEARCH("CH",H912))=FALSE,PREÇOS!CY912,0)+IF(ISERR(SEARCH("FF",H912))=FALSE,(I912*PREÇOS!CZ912),0)+IF(ISERR(SEARCH("FC",H912))=FALSE,PREÇOS!DA912,0)</f>
        <v>0</v>
      </c>
      <c r="G912" s="118">
        <f t="shared" si="14"/>
        <v>0</v>
      </c>
      <c r="H912" s="245"/>
      <c r="I912" s="260"/>
      <c r="J912" s="203"/>
      <c r="K912" s="204"/>
      <c r="L912" s="211"/>
      <c r="M912" s="137"/>
      <c r="N912" s="268"/>
    </row>
    <row r="913" spans="1:14">
      <c r="A913" s="125"/>
      <c r="B913" s="282"/>
      <c r="C913" s="146"/>
      <c r="D913" s="246"/>
      <c r="E913" s="128"/>
      <c r="F913" s="252">
        <f>IF(ISERR(SEARCH("FP",H913))=FALSE,PREÇOS!CX913,0)+IF(ISERR(SEARCH("CH",H913))=FALSE,PREÇOS!CY913,0)+IF(ISERR(SEARCH("FF",H913))=FALSE,(I913*PREÇOS!CZ913),0)+IF(ISERR(SEARCH("FC",H913))=FALSE,PREÇOS!DA913,0)</f>
        <v>0</v>
      </c>
      <c r="G913" s="118">
        <f t="shared" si="14"/>
        <v>0</v>
      </c>
      <c r="H913" s="245"/>
      <c r="I913" s="260"/>
      <c r="J913" s="203"/>
      <c r="K913" s="204"/>
      <c r="L913" s="211"/>
      <c r="M913" s="137"/>
      <c r="N913" s="268"/>
    </row>
    <row r="914" spans="1:14">
      <c r="A914" s="125"/>
      <c r="B914" s="282"/>
      <c r="C914" s="146"/>
      <c r="D914" s="246"/>
      <c r="E914" s="128"/>
      <c r="F914" s="252">
        <f>IF(ISERR(SEARCH("FP",H914))=FALSE,PREÇOS!CX914,0)+IF(ISERR(SEARCH("CH",H914))=FALSE,PREÇOS!CY914,0)+IF(ISERR(SEARCH("FF",H914))=FALSE,(I914*PREÇOS!CZ914),0)+IF(ISERR(SEARCH("FC",H914))=FALSE,PREÇOS!DA914,0)</f>
        <v>0</v>
      </c>
      <c r="G914" s="118">
        <f t="shared" si="14"/>
        <v>0</v>
      </c>
      <c r="H914" s="245"/>
      <c r="I914" s="260"/>
      <c r="J914" s="203"/>
      <c r="K914" s="204"/>
      <c r="L914" s="211"/>
      <c r="M914" s="137"/>
      <c r="N914" s="268"/>
    </row>
    <row r="915" spans="1:14">
      <c r="A915" s="125"/>
      <c r="B915" s="282"/>
      <c r="C915" s="146"/>
      <c r="D915" s="246"/>
      <c r="E915" s="128"/>
      <c r="F915" s="252">
        <f>IF(ISERR(SEARCH("FP",H915))=FALSE,PREÇOS!CX915,0)+IF(ISERR(SEARCH("CH",H915))=FALSE,PREÇOS!CY915,0)+IF(ISERR(SEARCH("FF",H915))=FALSE,(I915*PREÇOS!CZ915),0)+IF(ISERR(SEARCH("FC",H915))=FALSE,PREÇOS!DA915,0)</f>
        <v>0</v>
      </c>
      <c r="G915" s="118">
        <f t="shared" si="14"/>
        <v>0</v>
      </c>
      <c r="H915" s="245"/>
      <c r="I915" s="260"/>
      <c r="J915" s="203"/>
      <c r="K915" s="204"/>
      <c r="L915" s="211"/>
      <c r="M915" s="137"/>
      <c r="N915" s="268"/>
    </row>
    <row r="916" spans="1:14">
      <c r="A916" s="125"/>
      <c r="B916" s="282"/>
      <c r="C916" s="146"/>
      <c r="D916" s="246"/>
      <c r="E916" s="128"/>
      <c r="F916" s="252">
        <f>IF(ISERR(SEARCH("FP",H916))=FALSE,PREÇOS!CX916,0)+IF(ISERR(SEARCH("CH",H916))=FALSE,PREÇOS!CY916,0)+IF(ISERR(SEARCH("FF",H916))=FALSE,(I916*PREÇOS!CZ916),0)+IF(ISERR(SEARCH("FC",H916))=FALSE,PREÇOS!DA916,0)</f>
        <v>0</v>
      </c>
      <c r="G916" s="118">
        <f t="shared" si="14"/>
        <v>0</v>
      </c>
      <c r="H916" s="245"/>
      <c r="I916" s="260"/>
      <c r="J916" s="203"/>
      <c r="K916" s="204"/>
      <c r="L916" s="211"/>
      <c r="M916" s="137"/>
      <c r="N916" s="268"/>
    </row>
    <row r="917" spans="1:14">
      <c r="A917" s="125"/>
      <c r="B917" s="282"/>
      <c r="C917" s="146"/>
      <c r="D917" s="246"/>
      <c r="E917" s="128"/>
      <c r="F917" s="252">
        <f>IF(ISERR(SEARCH("FP",H917))=FALSE,PREÇOS!CX917,0)+IF(ISERR(SEARCH("CH",H917))=FALSE,PREÇOS!CY917,0)+IF(ISERR(SEARCH("FF",H917))=FALSE,(I917*PREÇOS!CZ917),0)+IF(ISERR(SEARCH("FC",H917))=FALSE,PREÇOS!DA917,0)</f>
        <v>0</v>
      </c>
      <c r="G917" s="118">
        <f t="shared" si="14"/>
        <v>0</v>
      </c>
      <c r="H917" s="245"/>
      <c r="I917" s="260"/>
      <c r="J917" s="203"/>
      <c r="K917" s="204"/>
      <c r="L917" s="211"/>
      <c r="M917" s="137"/>
      <c r="N917" s="268"/>
    </row>
    <row r="918" spans="1:14">
      <c r="A918" s="125"/>
      <c r="B918" s="282"/>
      <c r="C918" s="146"/>
      <c r="D918" s="246"/>
      <c r="E918" s="128"/>
      <c r="F918" s="252">
        <f>IF(ISERR(SEARCH("FP",H918))=FALSE,PREÇOS!CX918,0)+IF(ISERR(SEARCH("CH",H918))=FALSE,PREÇOS!CY918,0)+IF(ISERR(SEARCH("FF",H918))=FALSE,(I918*PREÇOS!CZ918),0)+IF(ISERR(SEARCH("FC",H918))=FALSE,PREÇOS!DA918,0)</f>
        <v>0</v>
      </c>
      <c r="G918" s="118">
        <f t="shared" si="14"/>
        <v>0</v>
      </c>
      <c r="H918" s="245"/>
      <c r="I918" s="260"/>
      <c r="J918" s="203"/>
      <c r="K918" s="204"/>
      <c r="L918" s="211"/>
      <c r="M918" s="137"/>
      <c r="N918" s="268"/>
    </row>
    <row r="919" spans="1:14">
      <c r="A919" s="125"/>
      <c r="B919" s="282"/>
      <c r="C919" s="146"/>
      <c r="D919" s="246"/>
      <c r="E919" s="128"/>
      <c r="F919" s="252">
        <f>IF(ISERR(SEARCH("FP",H919))=FALSE,PREÇOS!CX919,0)+IF(ISERR(SEARCH("CH",H919))=FALSE,PREÇOS!CY919,0)+IF(ISERR(SEARCH("FF",H919))=FALSE,(I919*PREÇOS!CZ919),0)+IF(ISERR(SEARCH("FC",H919))=FALSE,PREÇOS!DA919,0)</f>
        <v>0</v>
      </c>
      <c r="G919" s="118">
        <f t="shared" si="14"/>
        <v>0</v>
      </c>
      <c r="H919" s="245"/>
      <c r="I919" s="260"/>
      <c r="J919" s="203"/>
      <c r="K919" s="204"/>
      <c r="L919" s="211"/>
      <c r="M919" s="137"/>
      <c r="N919" s="268"/>
    </row>
    <row r="920" spans="1:14">
      <c r="A920" s="125"/>
      <c r="B920" s="282"/>
      <c r="C920" s="146"/>
      <c r="D920" s="246"/>
      <c r="E920" s="128"/>
      <c r="F920" s="252">
        <f>IF(ISERR(SEARCH("FP",H920))=FALSE,PREÇOS!CX920,0)+IF(ISERR(SEARCH("CH",H920))=FALSE,PREÇOS!CY920,0)+IF(ISERR(SEARCH("FF",H920))=FALSE,(I920*PREÇOS!CZ920),0)+IF(ISERR(SEARCH("FC",H920))=FALSE,PREÇOS!DA920,0)</f>
        <v>0</v>
      </c>
      <c r="G920" s="118">
        <f t="shared" si="14"/>
        <v>0</v>
      </c>
      <c r="H920" s="245"/>
      <c r="I920" s="260"/>
      <c r="J920" s="203"/>
      <c r="K920" s="204"/>
      <c r="L920" s="211"/>
      <c r="M920" s="137"/>
      <c r="N920" s="268"/>
    </row>
    <row r="921" spans="1:14">
      <c r="A921" s="125"/>
      <c r="B921" s="282"/>
      <c r="C921" s="146"/>
      <c r="D921" s="246"/>
      <c r="E921" s="128"/>
      <c r="F921" s="252">
        <f>IF(ISERR(SEARCH("FP",H921))=FALSE,PREÇOS!CX921,0)+IF(ISERR(SEARCH("CH",H921))=FALSE,PREÇOS!CY921,0)+IF(ISERR(SEARCH("FF",H921))=FALSE,(I921*PREÇOS!CZ921),0)+IF(ISERR(SEARCH("FC",H921))=FALSE,PREÇOS!DA921,0)</f>
        <v>0</v>
      </c>
      <c r="G921" s="118">
        <f t="shared" si="14"/>
        <v>0</v>
      </c>
      <c r="H921" s="245"/>
      <c r="I921" s="260"/>
      <c r="J921" s="203"/>
      <c r="K921" s="204"/>
      <c r="L921" s="211"/>
      <c r="M921" s="137"/>
      <c r="N921" s="268"/>
    </row>
    <row r="922" spans="1:14">
      <c r="A922" s="125"/>
      <c r="B922" s="282"/>
      <c r="C922" s="146"/>
      <c r="D922" s="246"/>
      <c r="E922" s="128"/>
      <c r="F922" s="252">
        <f>IF(ISERR(SEARCH("FP",H922))=FALSE,PREÇOS!CX922,0)+IF(ISERR(SEARCH("CH",H922))=FALSE,PREÇOS!CY922,0)+IF(ISERR(SEARCH("FF",H922))=FALSE,(I922*PREÇOS!CZ922),0)+IF(ISERR(SEARCH("FC",H922))=FALSE,PREÇOS!DA922,0)</f>
        <v>0</v>
      </c>
      <c r="G922" s="118">
        <f t="shared" si="14"/>
        <v>0</v>
      </c>
      <c r="H922" s="245"/>
      <c r="I922" s="260"/>
      <c r="J922" s="203"/>
      <c r="K922" s="204"/>
      <c r="L922" s="211"/>
      <c r="M922" s="137"/>
      <c r="N922" s="268"/>
    </row>
    <row r="923" spans="1:14">
      <c r="A923" s="125"/>
      <c r="B923" s="282"/>
      <c r="C923" s="146"/>
      <c r="D923" s="246"/>
      <c r="E923" s="128"/>
      <c r="F923" s="252">
        <f>IF(ISERR(SEARCH("FP",H923))=FALSE,PREÇOS!CX923,0)+IF(ISERR(SEARCH("CH",H923))=FALSE,PREÇOS!CY923,0)+IF(ISERR(SEARCH("FF",H923))=FALSE,(I923*PREÇOS!CZ923),0)+IF(ISERR(SEARCH("FC",H923))=FALSE,PREÇOS!DA923,0)</f>
        <v>0</v>
      </c>
      <c r="G923" s="118">
        <f t="shared" si="14"/>
        <v>0</v>
      </c>
      <c r="H923" s="245"/>
      <c r="I923" s="260"/>
      <c r="J923" s="203"/>
      <c r="K923" s="204"/>
      <c r="L923" s="211"/>
      <c r="M923" s="137"/>
      <c r="N923" s="268"/>
    </row>
    <row r="924" spans="1:14">
      <c r="A924" s="125"/>
      <c r="B924" s="282"/>
      <c r="C924" s="146"/>
      <c r="D924" s="246"/>
      <c r="E924" s="128"/>
      <c r="F924" s="252">
        <f>IF(ISERR(SEARCH("FP",H924))=FALSE,PREÇOS!CX924,0)+IF(ISERR(SEARCH("CH",H924))=FALSE,PREÇOS!CY924,0)+IF(ISERR(SEARCH("FF",H924))=FALSE,(I924*PREÇOS!CZ924),0)+IF(ISERR(SEARCH("FC",H924))=FALSE,PREÇOS!DA924,0)</f>
        <v>0</v>
      </c>
      <c r="G924" s="118">
        <f t="shared" si="14"/>
        <v>0</v>
      </c>
      <c r="H924" s="245"/>
      <c r="I924" s="260"/>
      <c r="J924" s="203"/>
      <c r="K924" s="204"/>
      <c r="L924" s="211"/>
      <c r="M924" s="137"/>
      <c r="N924" s="268"/>
    </row>
    <row r="925" spans="1:14">
      <c r="A925" s="125"/>
      <c r="B925" s="282"/>
      <c r="C925" s="146"/>
      <c r="D925" s="246"/>
      <c r="E925" s="128"/>
      <c r="F925" s="252">
        <f>IF(ISERR(SEARCH("FP",H925))=FALSE,PREÇOS!CX925,0)+IF(ISERR(SEARCH("CH",H925))=FALSE,PREÇOS!CY925,0)+IF(ISERR(SEARCH("FF",H925))=FALSE,(I925*PREÇOS!CZ925),0)+IF(ISERR(SEARCH("FC",H925))=FALSE,PREÇOS!DA925,0)</f>
        <v>0</v>
      </c>
      <c r="G925" s="118">
        <f t="shared" si="14"/>
        <v>0</v>
      </c>
      <c r="H925" s="245"/>
      <c r="I925" s="260"/>
      <c r="J925" s="203"/>
      <c r="K925" s="204"/>
      <c r="L925" s="211"/>
      <c r="M925" s="137"/>
      <c r="N925" s="268"/>
    </row>
    <row r="926" spans="1:14">
      <c r="A926" s="125"/>
      <c r="B926" s="282"/>
      <c r="C926" s="146"/>
      <c r="D926" s="246"/>
      <c r="E926" s="128"/>
      <c r="F926" s="252">
        <f>IF(ISERR(SEARCH("FP",H926))=FALSE,PREÇOS!CX926,0)+IF(ISERR(SEARCH("CH",H926))=FALSE,PREÇOS!CY926,0)+IF(ISERR(SEARCH("FF",H926))=FALSE,(I926*PREÇOS!CZ926),0)+IF(ISERR(SEARCH("FC",H926))=FALSE,PREÇOS!DA926,0)</f>
        <v>0</v>
      </c>
      <c r="G926" s="118">
        <f t="shared" si="14"/>
        <v>0</v>
      </c>
      <c r="H926" s="245"/>
      <c r="I926" s="260"/>
      <c r="J926" s="203"/>
      <c r="K926" s="204"/>
      <c r="L926" s="211"/>
      <c r="M926" s="137"/>
      <c r="N926" s="268"/>
    </row>
    <row r="927" spans="1:14">
      <c r="A927" s="125"/>
      <c r="B927" s="282"/>
      <c r="C927" s="146"/>
      <c r="D927" s="246"/>
      <c r="E927" s="128"/>
      <c r="F927" s="252">
        <f>IF(ISERR(SEARCH("FP",H927))=FALSE,PREÇOS!CX927,0)+IF(ISERR(SEARCH("CH",H927))=FALSE,PREÇOS!CY927,0)+IF(ISERR(SEARCH("FF",H927))=FALSE,(I927*PREÇOS!CZ927),0)+IF(ISERR(SEARCH("FC",H927))=FALSE,PREÇOS!DA927,0)</f>
        <v>0</v>
      </c>
      <c r="G927" s="118">
        <f t="shared" si="14"/>
        <v>0</v>
      </c>
      <c r="H927" s="245"/>
      <c r="I927" s="260"/>
      <c r="J927" s="203"/>
      <c r="K927" s="204"/>
      <c r="L927" s="211"/>
      <c r="M927" s="137"/>
      <c r="N927" s="268"/>
    </row>
    <row r="928" spans="1:14">
      <c r="A928" s="125"/>
      <c r="B928" s="282"/>
      <c r="C928" s="146"/>
      <c r="D928" s="246"/>
      <c r="E928" s="128"/>
      <c r="F928" s="252">
        <f>IF(ISERR(SEARCH("FP",H928))=FALSE,PREÇOS!CX928,0)+IF(ISERR(SEARCH("CH",H928))=FALSE,PREÇOS!CY928,0)+IF(ISERR(SEARCH("FF",H928))=FALSE,(I928*PREÇOS!CZ928),0)+IF(ISERR(SEARCH("FC",H928))=FALSE,PREÇOS!DA928,0)</f>
        <v>0</v>
      </c>
      <c r="G928" s="118">
        <f t="shared" si="14"/>
        <v>0</v>
      </c>
      <c r="H928" s="245"/>
      <c r="I928" s="260"/>
      <c r="J928" s="203"/>
      <c r="K928" s="204"/>
      <c r="L928" s="211"/>
      <c r="M928" s="137"/>
      <c r="N928" s="268"/>
    </row>
    <row r="929" spans="1:14">
      <c r="A929" s="125"/>
      <c r="B929" s="282"/>
      <c r="C929" s="146"/>
      <c r="D929" s="246"/>
      <c r="E929" s="128"/>
      <c r="F929" s="252">
        <f>IF(ISERR(SEARCH("FP",H929))=FALSE,PREÇOS!CX929,0)+IF(ISERR(SEARCH("CH",H929))=FALSE,PREÇOS!CY929,0)+IF(ISERR(SEARCH("FF",H929))=FALSE,(I929*PREÇOS!CZ929),0)+IF(ISERR(SEARCH("FC",H929))=FALSE,PREÇOS!DA929,0)</f>
        <v>0</v>
      </c>
      <c r="G929" s="118">
        <f t="shared" si="14"/>
        <v>0</v>
      </c>
      <c r="H929" s="245"/>
      <c r="I929" s="260"/>
      <c r="J929" s="203"/>
      <c r="K929" s="204"/>
      <c r="L929" s="211"/>
      <c r="M929" s="137"/>
      <c r="N929" s="268"/>
    </row>
    <row r="930" spans="1:14">
      <c r="A930" s="125"/>
      <c r="B930" s="282"/>
      <c r="C930" s="146"/>
      <c r="D930" s="246"/>
      <c r="E930" s="128"/>
      <c r="F930" s="252">
        <f>IF(ISERR(SEARCH("FP",H930))=FALSE,PREÇOS!CX930,0)+IF(ISERR(SEARCH("CH",H930))=FALSE,PREÇOS!CY930,0)+IF(ISERR(SEARCH("FF",H930))=FALSE,(I930*PREÇOS!CZ930),0)+IF(ISERR(SEARCH("FC",H930))=FALSE,PREÇOS!DA930,0)</f>
        <v>0</v>
      </c>
      <c r="G930" s="118">
        <f t="shared" si="14"/>
        <v>0</v>
      </c>
      <c r="H930" s="245"/>
      <c r="I930" s="260"/>
      <c r="J930" s="203"/>
      <c r="K930" s="204"/>
      <c r="L930" s="211"/>
      <c r="M930" s="137"/>
      <c r="N930" s="268"/>
    </row>
    <row r="931" spans="1:14">
      <c r="A931" s="125"/>
      <c r="B931" s="282"/>
      <c r="C931" s="146"/>
      <c r="D931" s="246"/>
      <c r="E931" s="128"/>
      <c r="F931" s="252">
        <f>IF(ISERR(SEARCH("FP",H931))=FALSE,PREÇOS!CX931,0)+IF(ISERR(SEARCH("CH",H931))=FALSE,PREÇOS!CY931,0)+IF(ISERR(SEARCH("FF",H931))=FALSE,(I931*PREÇOS!CZ931),0)+IF(ISERR(SEARCH("FC",H931))=FALSE,PREÇOS!DA931,0)</f>
        <v>0</v>
      </c>
      <c r="G931" s="118">
        <f t="shared" si="14"/>
        <v>0</v>
      </c>
      <c r="H931" s="245"/>
      <c r="I931" s="260"/>
      <c r="J931" s="203"/>
      <c r="K931" s="204"/>
      <c r="L931" s="211"/>
      <c r="M931" s="137"/>
      <c r="N931" s="268"/>
    </row>
    <row r="932" spans="1:14">
      <c r="A932" s="125"/>
      <c r="B932" s="282"/>
      <c r="C932" s="146"/>
      <c r="D932" s="246"/>
      <c r="E932" s="128"/>
      <c r="F932" s="252">
        <f>IF(ISERR(SEARCH("FP",H932))=FALSE,PREÇOS!CX932,0)+IF(ISERR(SEARCH("CH",H932))=FALSE,PREÇOS!CY932,0)+IF(ISERR(SEARCH("FF",H932))=FALSE,(I932*PREÇOS!CZ932),0)+IF(ISERR(SEARCH("FC",H932))=FALSE,PREÇOS!DA932,0)</f>
        <v>0</v>
      </c>
      <c r="G932" s="118">
        <f t="shared" si="14"/>
        <v>0</v>
      </c>
      <c r="H932" s="245"/>
      <c r="I932" s="260"/>
      <c r="J932" s="203"/>
      <c r="K932" s="204"/>
      <c r="L932" s="211"/>
      <c r="M932" s="137"/>
      <c r="N932" s="268"/>
    </row>
    <row r="933" spans="1:14">
      <c r="A933" s="125"/>
      <c r="B933" s="282"/>
      <c r="C933" s="146"/>
      <c r="D933" s="246"/>
      <c r="E933" s="128"/>
      <c r="F933" s="252">
        <f>IF(ISERR(SEARCH("FP",H933))=FALSE,PREÇOS!CX933,0)+IF(ISERR(SEARCH("CH",H933))=FALSE,PREÇOS!CY933,0)+IF(ISERR(SEARCH("FF",H933))=FALSE,(I933*PREÇOS!CZ933),0)+IF(ISERR(SEARCH("FC",H933))=FALSE,PREÇOS!DA933,0)</f>
        <v>0</v>
      </c>
      <c r="G933" s="118">
        <f t="shared" si="14"/>
        <v>0</v>
      </c>
      <c r="H933" s="245"/>
      <c r="I933" s="260"/>
      <c r="J933" s="203"/>
      <c r="K933" s="204"/>
      <c r="L933" s="211"/>
      <c r="M933" s="137"/>
      <c r="N933" s="268"/>
    </row>
    <row r="934" spans="1:14">
      <c r="A934" s="125"/>
      <c r="B934" s="282"/>
      <c r="C934" s="146"/>
      <c r="D934" s="246"/>
      <c r="E934" s="128"/>
      <c r="F934" s="252">
        <f>IF(ISERR(SEARCH("FP",H934))=FALSE,PREÇOS!CX934,0)+IF(ISERR(SEARCH("CH",H934))=FALSE,PREÇOS!CY934,0)+IF(ISERR(SEARCH("FF",H934))=FALSE,(I934*PREÇOS!CZ934),0)+IF(ISERR(SEARCH("FC",H934))=FALSE,PREÇOS!DA934,0)</f>
        <v>0</v>
      </c>
      <c r="G934" s="118">
        <f t="shared" si="14"/>
        <v>0</v>
      </c>
      <c r="H934" s="245"/>
      <c r="I934" s="260"/>
      <c r="J934" s="203"/>
      <c r="K934" s="204"/>
      <c r="L934" s="211"/>
      <c r="M934" s="137"/>
      <c r="N934" s="268"/>
    </row>
    <row r="935" spans="1:14">
      <c r="A935" s="125"/>
      <c r="B935" s="282"/>
      <c r="C935" s="146"/>
      <c r="D935" s="246"/>
      <c r="E935" s="128"/>
      <c r="F935" s="252">
        <f>IF(ISERR(SEARCH("FP",H935))=FALSE,PREÇOS!CX935,0)+IF(ISERR(SEARCH("CH",H935))=FALSE,PREÇOS!CY935,0)+IF(ISERR(SEARCH("FF",H935))=FALSE,(I935*PREÇOS!CZ935),0)+IF(ISERR(SEARCH("FC",H935))=FALSE,PREÇOS!DA935,0)</f>
        <v>0</v>
      </c>
      <c r="G935" s="118">
        <f t="shared" si="14"/>
        <v>0</v>
      </c>
      <c r="H935" s="245"/>
      <c r="I935" s="260"/>
      <c r="J935" s="203"/>
      <c r="K935" s="204"/>
      <c r="L935" s="211"/>
      <c r="M935" s="137"/>
      <c r="N935" s="268"/>
    </row>
    <row r="936" spans="1:14">
      <c r="A936" s="125"/>
      <c r="B936" s="282"/>
      <c r="C936" s="146"/>
      <c r="D936" s="246"/>
      <c r="E936" s="128"/>
      <c r="F936" s="252">
        <f>IF(ISERR(SEARCH("FP",H936))=FALSE,PREÇOS!CX936,0)+IF(ISERR(SEARCH("CH",H936))=FALSE,PREÇOS!CY936,0)+IF(ISERR(SEARCH("FF",H936))=FALSE,(I936*PREÇOS!CZ936),0)+IF(ISERR(SEARCH("FC",H936))=FALSE,PREÇOS!DA936,0)</f>
        <v>0</v>
      </c>
      <c r="G936" s="118">
        <f t="shared" si="14"/>
        <v>0</v>
      </c>
      <c r="H936" s="245"/>
      <c r="I936" s="260"/>
      <c r="J936" s="203"/>
      <c r="K936" s="204"/>
      <c r="L936" s="211"/>
      <c r="M936" s="137"/>
      <c r="N936" s="268"/>
    </row>
    <row r="937" spans="1:14">
      <c r="A937" s="125"/>
      <c r="B937" s="282"/>
      <c r="C937" s="146"/>
      <c r="D937" s="246"/>
      <c r="E937" s="128"/>
      <c r="F937" s="252">
        <f>IF(ISERR(SEARCH("FP",H937))=FALSE,PREÇOS!CX937,0)+IF(ISERR(SEARCH("CH",H937))=FALSE,PREÇOS!CY937,0)+IF(ISERR(SEARCH("FF",H937))=FALSE,(I937*PREÇOS!CZ937),0)+IF(ISERR(SEARCH("FC",H937))=FALSE,PREÇOS!DA937,0)</f>
        <v>0</v>
      </c>
      <c r="G937" s="118">
        <f t="shared" si="14"/>
        <v>0</v>
      </c>
      <c r="H937" s="245"/>
      <c r="I937" s="260"/>
      <c r="J937" s="203"/>
      <c r="K937" s="204"/>
      <c r="L937" s="211"/>
      <c r="M937" s="137"/>
      <c r="N937" s="268"/>
    </row>
    <row r="938" spans="1:14">
      <c r="A938" s="125"/>
      <c r="B938" s="282"/>
      <c r="C938" s="146"/>
      <c r="D938" s="246"/>
      <c r="E938" s="128"/>
      <c r="F938" s="252">
        <f>IF(ISERR(SEARCH("FP",H938))=FALSE,PREÇOS!CX938,0)+IF(ISERR(SEARCH("CH",H938))=FALSE,PREÇOS!CY938,0)+IF(ISERR(SEARCH("FF",H938))=FALSE,(I938*PREÇOS!CZ938),0)+IF(ISERR(SEARCH("FC",H938))=FALSE,PREÇOS!DA938,0)</f>
        <v>0</v>
      </c>
      <c r="G938" s="118">
        <f t="shared" si="14"/>
        <v>0</v>
      </c>
      <c r="H938" s="245"/>
      <c r="I938" s="260"/>
      <c r="J938" s="203"/>
      <c r="K938" s="204"/>
      <c r="L938" s="211"/>
      <c r="M938" s="137"/>
      <c r="N938" s="268"/>
    </row>
    <row r="939" spans="1:14">
      <c r="A939" s="125"/>
      <c r="B939" s="282"/>
      <c r="C939" s="146"/>
      <c r="D939" s="246"/>
      <c r="E939" s="128"/>
      <c r="F939" s="252">
        <f>IF(ISERR(SEARCH("FP",H939))=FALSE,PREÇOS!CX939,0)+IF(ISERR(SEARCH("CH",H939))=FALSE,PREÇOS!CY939,0)+IF(ISERR(SEARCH("FF",H939))=FALSE,(I939*PREÇOS!CZ939),0)+IF(ISERR(SEARCH("FC",H939))=FALSE,PREÇOS!DA939,0)</f>
        <v>0</v>
      </c>
      <c r="G939" s="118">
        <f t="shared" si="14"/>
        <v>0</v>
      </c>
      <c r="H939" s="245"/>
      <c r="I939" s="260"/>
      <c r="J939" s="203"/>
      <c r="K939" s="204"/>
      <c r="L939" s="211"/>
      <c r="M939" s="137"/>
      <c r="N939" s="268"/>
    </row>
    <row r="940" spans="1:14">
      <c r="A940" s="125"/>
      <c r="B940" s="282"/>
      <c r="C940" s="146"/>
      <c r="D940" s="246"/>
      <c r="E940" s="128"/>
      <c r="F940" s="252">
        <f>IF(ISERR(SEARCH("FP",H940))=FALSE,PREÇOS!CX940,0)+IF(ISERR(SEARCH("CH",H940))=FALSE,PREÇOS!CY940,0)+IF(ISERR(SEARCH("FF",H940))=FALSE,(I940*PREÇOS!CZ940),0)+IF(ISERR(SEARCH("FC",H940))=FALSE,PREÇOS!DA940,0)</f>
        <v>0</v>
      </c>
      <c r="G940" s="118">
        <f t="shared" si="14"/>
        <v>0</v>
      </c>
      <c r="H940" s="245"/>
      <c r="I940" s="260"/>
      <c r="J940" s="203"/>
      <c r="K940" s="204"/>
      <c r="L940" s="211"/>
      <c r="M940" s="137"/>
      <c r="N940" s="268"/>
    </row>
    <row r="941" spans="1:14">
      <c r="A941" s="125"/>
      <c r="B941" s="282"/>
      <c r="C941" s="146"/>
      <c r="D941" s="246"/>
      <c r="E941" s="128"/>
      <c r="F941" s="252">
        <f>IF(ISERR(SEARCH("FP",H941))=FALSE,PREÇOS!CX941,0)+IF(ISERR(SEARCH("CH",H941))=FALSE,PREÇOS!CY941,0)+IF(ISERR(SEARCH("FF",H941))=FALSE,(I941*PREÇOS!CZ941),0)+IF(ISERR(SEARCH("FC",H941))=FALSE,PREÇOS!DA941,0)</f>
        <v>0</v>
      </c>
      <c r="G941" s="118">
        <f t="shared" si="14"/>
        <v>0</v>
      </c>
      <c r="H941" s="245"/>
      <c r="I941" s="260"/>
      <c r="J941" s="203"/>
      <c r="K941" s="204"/>
      <c r="L941" s="211"/>
      <c r="M941" s="137"/>
      <c r="N941" s="268"/>
    </row>
    <row r="942" spans="1:14">
      <c r="A942" s="125"/>
      <c r="B942" s="282"/>
      <c r="C942" s="146"/>
      <c r="D942" s="246"/>
      <c r="E942" s="128"/>
      <c r="F942" s="252">
        <f>IF(ISERR(SEARCH("FP",H942))=FALSE,PREÇOS!CX942,0)+IF(ISERR(SEARCH("CH",H942))=FALSE,PREÇOS!CY942,0)+IF(ISERR(SEARCH("FF",H942))=FALSE,(I942*PREÇOS!CZ942),0)+IF(ISERR(SEARCH("FC",H942))=FALSE,PREÇOS!DA942,0)</f>
        <v>0</v>
      </c>
      <c r="G942" s="118">
        <f t="shared" si="14"/>
        <v>0</v>
      </c>
      <c r="H942" s="245"/>
      <c r="I942" s="260"/>
      <c r="J942" s="203"/>
      <c r="K942" s="204"/>
      <c r="L942" s="211"/>
      <c r="M942" s="137"/>
      <c r="N942" s="268"/>
    </row>
    <row r="943" spans="1:14">
      <c r="A943" s="125"/>
      <c r="B943" s="282"/>
      <c r="C943" s="146"/>
      <c r="D943" s="246"/>
      <c r="E943" s="128"/>
      <c r="F943" s="252">
        <f>IF(ISERR(SEARCH("FP",H943))=FALSE,PREÇOS!CX943,0)+IF(ISERR(SEARCH("CH",H943))=FALSE,PREÇOS!CY943,0)+IF(ISERR(SEARCH("FF",H943))=FALSE,(I943*PREÇOS!CZ943),0)+IF(ISERR(SEARCH("FC",H943))=FALSE,PREÇOS!DA943,0)</f>
        <v>0</v>
      </c>
      <c r="G943" s="118">
        <f t="shared" si="14"/>
        <v>0</v>
      </c>
      <c r="H943" s="245"/>
      <c r="I943" s="260"/>
      <c r="J943" s="203"/>
      <c r="K943" s="204"/>
      <c r="L943" s="211"/>
      <c r="M943" s="137"/>
      <c r="N943" s="268"/>
    </row>
    <row r="944" spans="1:14">
      <c r="A944" s="125"/>
      <c r="B944" s="282"/>
      <c r="C944" s="146"/>
      <c r="D944" s="246"/>
      <c r="E944" s="128"/>
      <c r="F944" s="252">
        <f>IF(ISERR(SEARCH("FP",H944))=FALSE,PREÇOS!CX944,0)+IF(ISERR(SEARCH("CH",H944))=FALSE,PREÇOS!CY944,0)+IF(ISERR(SEARCH("FF",H944))=FALSE,(I944*PREÇOS!CZ944),0)+IF(ISERR(SEARCH("FC",H944))=FALSE,PREÇOS!DA944,0)</f>
        <v>0</v>
      </c>
      <c r="G944" s="118">
        <f t="shared" si="14"/>
        <v>0</v>
      </c>
      <c r="H944" s="245"/>
      <c r="I944" s="260"/>
      <c r="J944" s="203"/>
      <c r="K944" s="204"/>
      <c r="L944" s="211"/>
      <c r="M944" s="137"/>
      <c r="N944" s="268"/>
    </row>
    <row r="945" spans="1:14">
      <c r="A945" s="125"/>
      <c r="B945" s="282"/>
      <c r="C945" s="146"/>
      <c r="D945" s="246"/>
      <c r="E945" s="128"/>
      <c r="F945" s="252">
        <f>IF(ISERR(SEARCH("FP",H945))=FALSE,PREÇOS!CX945,0)+IF(ISERR(SEARCH("CH",H945))=FALSE,PREÇOS!CY945,0)+IF(ISERR(SEARCH("FF",H945))=FALSE,(I945*PREÇOS!CZ945),0)+IF(ISERR(SEARCH("FC",H945))=FALSE,PREÇOS!DA945,0)</f>
        <v>0</v>
      </c>
      <c r="G945" s="118">
        <f t="shared" si="14"/>
        <v>0</v>
      </c>
      <c r="H945" s="245"/>
      <c r="I945" s="260"/>
      <c r="J945" s="203"/>
      <c r="K945" s="204"/>
      <c r="L945" s="211"/>
      <c r="M945" s="137"/>
      <c r="N945" s="268"/>
    </row>
    <row r="946" spans="1:14">
      <c r="A946" s="125"/>
      <c r="B946" s="282"/>
      <c r="C946" s="146"/>
      <c r="D946" s="246"/>
      <c r="E946" s="128"/>
      <c r="F946" s="252">
        <f>IF(ISERR(SEARCH("FP",H946))=FALSE,PREÇOS!CX946,0)+IF(ISERR(SEARCH("CH",H946))=FALSE,PREÇOS!CY946,0)+IF(ISERR(SEARCH("FF",H946))=FALSE,(I946*PREÇOS!CZ946),0)+IF(ISERR(SEARCH("FC",H946))=FALSE,PREÇOS!DA946,0)</f>
        <v>0</v>
      </c>
      <c r="G946" s="118">
        <f t="shared" si="14"/>
        <v>0</v>
      </c>
      <c r="H946" s="245"/>
      <c r="I946" s="260"/>
      <c r="J946" s="203"/>
      <c r="K946" s="204"/>
      <c r="L946" s="211"/>
      <c r="M946" s="137"/>
      <c r="N946" s="268"/>
    </row>
    <row r="947" spans="1:14">
      <c r="A947" s="125"/>
      <c r="B947" s="282"/>
      <c r="C947" s="146"/>
      <c r="D947" s="246"/>
      <c r="E947" s="128"/>
      <c r="F947" s="252">
        <f>IF(ISERR(SEARCH("FP",H947))=FALSE,PREÇOS!CX947,0)+IF(ISERR(SEARCH("CH",H947))=FALSE,PREÇOS!CY947,0)+IF(ISERR(SEARCH("FF",H947))=FALSE,(I947*PREÇOS!CZ947),0)+IF(ISERR(SEARCH("FC",H947))=FALSE,PREÇOS!DA947,0)</f>
        <v>0</v>
      </c>
      <c r="G947" s="118">
        <f t="shared" si="14"/>
        <v>0</v>
      </c>
      <c r="H947" s="245"/>
      <c r="I947" s="260"/>
      <c r="J947" s="203"/>
      <c r="K947" s="204"/>
      <c r="L947" s="211"/>
      <c r="M947" s="137"/>
      <c r="N947" s="268"/>
    </row>
    <row r="948" spans="1:14">
      <c r="A948" s="125"/>
      <c r="B948" s="282"/>
      <c r="C948" s="146"/>
      <c r="D948" s="246"/>
      <c r="E948" s="128"/>
      <c r="F948" s="252">
        <f>IF(ISERR(SEARCH("FP",H948))=FALSE,PREÇOS!CX948,0)+IF(ISERR(SEARCH("CH",H948))=FALSE,PREÇOS!CY948,0)+IF(ISERR(SEARCH("FF",H948))=FALSE,(I948*PREÇOS!CZ948),0)+IF(ISERR(SEARCH("FC",H948))=FALSE,PREÇOS!DA948,0)</f>
        <v>0</v>
      </c>
      <c r="G948" s="118">
        <f t="shared" si="14"/>
        <v>0</v>
      </c>
      <c r="H948" s="245"/>
      <c r="I948" s="260"/>
      <c r="J948" s="203"/>
      <c r="K948" s="204"/>
      <c r="L948" s="211"/>
      <c r="M948" s="137"/>
      <c r="N948" s="268"/>
    </row>
    <row r="949" spans="1:14">
      <c r="A949" s="125"/>
      <c r="B949" s="282"/>
      <c r="C949" s="146"/>
      <c r="D949" s="246"/>
      <c r="E949" s="128"/>
      <c r="F949" s="252">
        <f>IF(ISERR(SEARCH("FP",H949))=FALSE,PREÇOS!CX949,0)+IF(ISERR(SEARCH("CH",H949))=FALSE,PREÇOS!CY949,0)+IF(ISERR(SEARCH("FF",H949))=FALSE,(I949*PREÇOS!CZ949),0)+IF(ISERR(SEARCH("FC",H949))=FALSE,PREÇOS!DA949,0)</f>
        <v>0</v>
      </c>
      <c r="G949" s="118">
        <f t="shared" si="14"/>
        <v>0</v>
      </c>
      <c r="H949" s="245"/>
      <c r="I949" s="260"/>
      <c r="J949" s="203"/>
      <c r="K949" s="204"/>
      <c r="L949" s="211"/>
      <c r="M949" s="137"/>
      <c r="N949" s="268"/>
    </row>
    <row r="950" spans="1:14">
      <c r="A950" s="125"/>
      <c r="B950" s="282"/>
      <c r="C950" s="146"/>
      <c r="D950" s="246"/>
      <c r="E950" s="128"/>
      <c r="F950" s="252">
        <f>IF(ISERR(SEARCH("FP",H950))=FALSE,PREÇOS!CX950,0)+IF(ISERR(SEARCH("CH",H950))=FALSE,PREÇOS!CY950,0)+IF(ISERR(SEARCH("FF",H950))=FALSE,(I950*PREÇOS!CZ950),0)+IF(ISERR(SEARCH("FC",H950))=FALSE,PREÇOS!DA950,0)</f>
        <v>0</v>
      </c>
      <c r="G950" s="118">
        <f t="shared" si="14"/>
        <v>0</v>
      </c>
      <c r="H950" s="245"/>
      <c r="I950" s="260"/>
      <c r="J950" s="203"/>
      <c r="K950" s="204"/>
      <c r="L950" s="211"/>
      <c r="M950" s="137"/>
      <c r="N950" s="268"/>
    </row>
    <row r="951" spans="1:14">
      <c r="A951" s="125"/>
      <c r="B951" s="282"/>
      <c r="C951" s="146"/>
      <c r="D951" s="246"/>
      <c r="E951" s="128"/>
      <c r="F951" s="252">
        <f>IF(ISERR(SEARCH("FP",H951))=FALSE,PREÇOS!CX951,0)+IF(ISERR(SEARCH("CH",H951))=FALSE,PREÇOS!CY951,0)+IF(ISERR(SEARCH("FF",H951))=FALSE,(I951*PREÇOS!CZ951),0)+IF(ISERR(SEARCH("FC",H951))=FALSE,PREÇOS!DA951,0)</f>
        <v>0</v>
      </c>
      <c r="G951" s="118">
        <f t="shared" si="14"/>
        <v>0</v>
      </c>
      <c r="H951" s="245"/>
      <c r="I951" s="260"/>
      <c r="J951" s="203"/>
      <c r="K951" s="204"/>
      <c r="L951" s="211"/>
      <c r="M951" s="137"/>
      <c r="N951" s="268"/>
    </row>
    <row r="952" spans="1:14">
      <c r="A952" s="125"/>
      <c r="B952" s="282"/>
      <c r="C952" s="146"/>
      <c r="D952" s="246"/>
      <c r="E952" s="128"/>
      <c r="F952" s="252">
        <f>IF(ISERR(SEARCH("FP",H952))=FALSE,PREÇOS!CX952,0)+IF(ISERR(SEARCH("CH",H952))=FALSE,PREÇOS!CY952,0)+IF(ISERR(SEARCH("FF",H952))=FALSE,(I952*PREÇOS!CZ952),0)+IF(ISERR(SEARCH("FC",H952))=FALSE,PREÇOS!DA952,0)</f>
        <v>0</v>
      </c>
      <c r="G952" s="118">
        <f t="shared" si="14"/>
        <v>0</v>
      </c>
      <c r="H952" s="245"/>
      <c r="I952" s="260"/>
      <c r="J952" s="203"/>
      <c r="K952" s="204"/>
      <c r="L952" s="211"/>
      <c r="M952" s="137"/>
      <c r="N952" s="268"/>
    </row>
    <row r="953" spans="1:14">
      <c r="A953" s="125"/>
      <c r="B953" s="282"/>
      <c r="C953" s="146"/>
      <c r="D953" s="246"/>
      <c r="E953" s="128"/>
      <c r="F953" s="252">
        <f>IF(ISERR(SEARCH("FP",H953))=FALSE,PREÇOS!CX953,0)+IF(ISERR(SEARCH("CH",H953))=FALSE,PREÇOS!CY953,0)+IF(ISERR(SEARCH("FF",H953))=FALSE,(I953*PREÇOS!CZ953),0)+IF(ISERR(SEARCH("FC",H953))=FALSE,PREÇOS!DA953,0)</f>
        <v>0</v>
      </c>
      <c r="G953" s="118">
        <f t="shared" si="14"/>
        <v>0</v>
      </c>
      <c r="H953" s="245"/>
      <c r="I953" s="260"/>
      <c r="J953" s="203"/>
      <c r="K953" s="204"/>
      <c r="L953" s="211"/>
      <c r="M953" s="137"/>
      <c r="N953" s="268"/>
    </row>
    <row r="954" spans="1:14">
      <c r="A954" s="125"/>
      <c r="B954" s="282"/>
      <c r="C954" s="146"/>
      <c r="D954" s="246"/>
      <c r="E954" s="128"/>
      <c r="F954" s="252">
        <f>IF(ISERR(SEARCH("FP",H954))=FALSE,PREÇOS!CX954,0)+IF(ISERR(SEARCH("CH",H954))=FALSE,PREÇOS!CY954,0)+IF(ISERR(SEARCH("FF",H954))=FALSE,(I954*PREÇOS!CZ954),0)+IF(ISERR(SEARCH("FC",H954))=FALSE,PREÇOS!DA954,0)</f>
        <v>0</v>
      </c>
      <c r="G954" s="118">
        <f t="shared" si="14"/>
        <v>0</v>
      </c>
      <c r="H954" s="245"/>
      <c r="I954" s="260"/>
      <c r="J954" s="203"/>
      <c r="K954" s="204"/>
      <c r="L954" s="211"/>
      <c r="M954" s="137"/>
      <c r="N954" s="268"/>
    </row>
    <row r="955" spans="1:14">
      <c r="A955" s="125"/>
      <c r="B955" s="282"/>
      <c r="C955" s="146"/>
      <c r="D955" s="246"/>
      <c r="E955" s="128"/>
      <c r="F955" s="252">
        <f>IF(ISERR(SEARCH("FP",H955))=FALSE,PREÇOS!CX955,0)+IF(ISERR(SEARCH("CH",H955))=FALSE,PREÇOS!CY955,0)+IF(ISERR(SEARCH("FF",H955))=FALSE,(I955*PREÇOS!CZ955),0)+IF(ISERR(SEARCH("FC",H955))=FALSE,PREÇOS!DA955,0)</f>
        <v>0</v>
      </c>
      <c r="G955" s="118">
        <f t="shared" si="14"/>
        <v>0</v>
      </c>
      <c r="H955" s="245"/>
      <c r="I955" s="260"/>
      <c r="J955" s="203"/>
      <c r="K955" s="204"/>
      <c r="L955" s="211"/>
      <c r="M955" s="137"/>
      <c r="N955" s="268"/>
    </row>
    <row r="956" spans="1:14">
      <c r="A956" s="125"/>
      <c r="B956" s="282"/>
      <c r="C956" s="146"/>
      <c r="D956" s="246"/>
      <c r="E956" s="128"/>
      <c r="F956" s="252">
        <f>IF(ISERR(SEARCH("FP",H956))=FALSE,PREÇOS!CX956,0)+IF(ISERR(SEARCH("CH",H956))=FALSE,PREÇOS!CY956,0)+IF(ISERR(SEARCH("FF",H956))=FALSE,(I956*PREÇOS!CZ956),0)+IF(ISERR(SEARCH("FC",H956))=FALSE,PREÇOS!DA956,0)</f>
        <v>0</v>
      </c>
      <c r="G956" s="118">
        <f t="shared" si="14"/>
        <v>0</v>
      </c>
      <c r="H956" s="245"/>
      <c r="I956" s="260"/>
      <c r="J956" s="203"/>
      <c r="K956" s="204"/>
      <c r="L956" s="211"/>
      <c r="M956" s="137"/>
      <c r="N956" s="268"/>
    </row>
    <row r="957" spans="1:14">
      <c r="A957" s="125"/>
      <c r="B957" s="282"/>
      <c r="C957" s="146"/>
      <c r="D957" s="246"/>
      <c r="E957" s="128"/>
      <c r="F957" s="252">
        <f>IF(ISERR(SEARCH("FP",H957))=FALSE,PREÇOS!CX957,0)+IF(ISERR(SEARCH("CH",H957))=FALSE,PREÇOS!CY957,0)+IF(ISERR(SEARCH("FF",H957))=FALSE,(I957*PREÇOS!CZ957),0)+IF(ISERR(SEARCH("FC",H957))=FALSE,PREÇOS!DA957,0)</f>
        <v>0</v>
      </c>
      <c r="G957" s="118">
        <f t="shared" si="14"/>
        <v>0</v>
      </c>
      <c r="H957" s="245"/>
      <c r="I957" s="260"/>
      <c r="J957" s="203"/>
      <c r="K957" s="204"/>
      <c r="L957" s="211"/>
      <c r="M957" s="137"/>
      <c r="N957" s="268"/>
    </row>
    <row r="958" spans="1:14">
      <c r="A958" s="125"/>
      <c r="B958" s="282"/>
      <c r="C958" s="146"/>
      <c r="D958" s="246"/>
      <c r="E958" s="128"/>
      <c r="F958" s="252">
        <f>IF(ISERR(SEARCH("FP",H958))=FALSE,PREÇOS!CX958,0)+IF(ISERR(SEARCH("CH",H958))=FALSE,PREÇOS!CY958,0)+IF(ISERR(SEARCH("FF",H958))=FALSE,(I958*PREÇOS!CZ958),0)+IF(ISERR(SEARCH("FC",H958))=FALSE,PREÇOS!DA958,0)</f>
        <v>0</v>
      </c>
      <c r="G958" s="118">
        <f t="shared" si="14"/>
        <v>0</v>
      </c>
      <c r="H958" s="245"/>
      <c r="I958" s="260"/>
      <c r="J958" s="203"/>
      <c r="K958" s="204"/>
      <c r="L958" s="211"/>
      <c r="M958" s="137"/>
      <c r="N958" s="268"/>
    </row>
    <row r="959" spans="1:14">
      <c r="A959" s="125"/>
      <c r="B959" s="282"/>
      <c r="C959" s="146"/>
      <c r="D959" s="246"/>
      <c r="E959" s="128"/>
      <c r="F959" s="252">
        <f>IF(ISERR(SEARCH("FP",H959))=FALSE,PREÇOS!CX959,0)+IF(ISERR(SEARCH("CH",H959))=FALSE,PREÇOS!CY959,0)+IF(ISERR(SEARCH("FF",H959))=FALSE,(I959*PREÇOS!CZ959),0)+IF(ISERR(SEARCH("FC",H959))=FALSE,PREÇOS!DA959,0)</f>
        <v>0</v>
      </c>
      <c r="G959" s="118">
        <f t="shared" si="14"/>
        <v>0</v>
      </c>
      <c r="H959" s="245"/>
      <c r="I959" s="260"/>
      <c r="J959" s="203"/>
      <c r="K959" s="204"/>
      <c r="L959" s="211"/>
      <c r="M959" s="137"/>
      <c r="N959" s="268"/>
    </row>
    <row r="960" spans="1:14">
      <c r="A960" s="125"/>
      <c r="B960" s="282"/>
      <c r="C960" s="146"/>
      <c r="D960" s="246"/>
      <c r="E960" s="128"/>
      <c r="F960" s="252">
        <f>IF(ISERR(SEARCH("FP",H960))=FALSE,PREÇOS!CX960,0)+IF(ISERR(SEARCH("CH",H960))=FALSE,PREÇOS!CY960,0)+IF(ISERR(SEARCH("FF",H960))=FALSE,(I960*PREÇOS!CZ960),0)+IF(ISERR(SEARCH("FC",H960))=FALSE,PREÇOS!DA960,0)</f>
        <v>0</v>
      </c>
      <c r="G960" s="118">
        <f t="shared" si="14"/>
        <v>0</v>
      </c>
      <c r="H960" s="245"/>
      <c r="I960" s="260"/>
      <c r="J960" s="203"/>
      <c r="K960" s="204"/>
      <c r="L960" s="211"/>
      <c r="M960" s="137"/>
      <c r="N960" s="268"/>
    </row>
    <row r="961" spans="1:14">
      <c r="A961" s="125"/>
      <c r="B961" s="282"/>
      <c r="C961" s="146"/>
      <c r="D961" s="246"/>
      <c r="E961" s="128"/>
      <c r="F961" s="252">
        <f>IF(ISERR(SEARCH("FP",H961))=FALSE,PREÇOS!CX961,0)+IF(ISERR(SEARCH("CH",H961))=FALSE,PREÇOS!CY961,0)+IF(ISERR(SEARCH("FF",H961))=FALSE,(I961*PREÇOS!CZ961),0)+IF(ISERR(SEARCH("FC",H961))=FALSE,PREÇOS!DA961,0)</f>
        <v>0</v>
      </c>
      <c r="G961" s="118">
        <f t="shared" si="14"/>
        <v>0</v>
      </c>
      <c r="H961" s="245"/>
      <c r="I961" s="260"/>
      <c r="J961" s="203"/>
      <c r="K961" s="204"/>
      <c r="L961" s="211"/>
      <c r="M961" s="137"/>
      <c r="N961" s="268"/>
    </row>
    <row r="962" spans="1:14">
      <c r="A962" s="125"/>
      <c r="B962" s="282"/>
      <c r="C962" s="146"/>
      <c r="D962" s="246"/>
      <c r="E962" s="128"/>
      <c r="F962" s="252">
        <f>IF(ISERR(SEARCH("FP",H962))=FALSE,PREÇOS!CX962,0)+IF(ISERR(SEARCH("CH",H962))=FALSE,PREÇOS!CY962,0)+IF(ISERR(SEARCH("FF",H962))=FALSE,(I962*PREÇOS!CZ962),0)+IF(ISERR(SEARCH("FC",H962))=FALSE,PREÇOS!DA962,0)</f>
        <v>0</v>
      </c>
      <c r="G962" s="118">
        <f t="shared" si="14"/>
        <v>0</v>
      </c>
      <c r="H962" s="245"/>
      <c r="I962" s="260"/>
      <c r="J962" s="203"/>
      <c r="K962" s="204"/>
      <c r="L962" s="211"/>
      <c r="M962" s="137"/>
      <c r="N962" s="268"/>
    </row>
    <row r="963" spans="1:14">
      <c r="A963" s="125"/>
      <c r="B963" s="282"/>
      <c r="C963" s="146"/>
      <c r="D963" s="246"/>
      <c r="E963" s="128"/>
      <c r="F963" s="252">
        <f>IF(ISERR(SEARCH("FP",H963))=FALSE,PREÇOS!CX963,0)+IF(ISERR(SEARCH("CH",H963))=FALSE,PREÇOS!CY963,0)+IF(ISERR(SEARCH("FF",H963))=FALSE,(I963*PREÇOS!CZ963),0)+IF(ISERR(SEARCH("FC",H963))=FALSE,PREÇOS!DA963,0)</f>
        <v>0</v>
      </c>
      <c r="G963" s="118">
        <f t="shared" ref="G963:G1000" si="15">F963*E963</f>
        <v>0</v>
      </c>
      <c r="H963" s="245"/>
      <c r="I963" s="260"/>
      <c r="J963" s="203"/>
      <c r="K963" s="204"/>
      <c r="L963" s="211"/>
      <c r="M963" s="137"/>
      <c r="N963" s="268"/>
    </row>
    <row r="964" spans="1:14">
      <c r="A964" s="125"/>
      <c r="B964" s="282"/>
      <c r="C964" s="146"/>
      <c r="D964" s="246"/>
      <c r="E964" s="128"/>
      <c r="F964" s="252">
        <f>IF(ISERR(SEARCH("FP",H964))=FALSE,PREÇOS!CX964,0)+IF(ISERR(SEARCH("CH",H964))=FALSE,PREÇOS!CY964,0)+IF(ISERR(SEARCH("FF",H964))=FALSE,(I964*PREÇOS!CZ964),0)+IF(ISERR(SEARCH("FC",H964))=FALSE,PREÇOS!DA964,0)</f>
        <v>0</v>
      </c>
      <c r="G964" s="118">
        <f t="shared" si="15"/>
        <v>0</v>
      </c>
      <c r="H964" s="245"/>
      <c r="I964" s="260"/>
      <c r="J964" s="203"/>
      <c r="K964" s="204"/>
      <c r="L964" s="211"/>
      <c r="M964" s="137"/>
      <c r="N964" s="268"/>
    </row>
    <row r="965" spans="1:14">
      <c r="A965" s="125"/>
      <c r="B965" s="282"/>
      <c r="C965" s="146"/>
      <c r="D965" s="246"/>
      <c r="E965" s="128"/>
      <c r="F965" s="252">
        <f>IF(ISERR(SEARCH("FP",H965))=FALSE,PREÇOS!CX965,0)+IF(ISERR(SEARCH("CH",H965))=FALSE,PREÇOS!CY965,0)+IF(ISERR(SEARCH("FF",H965))=FALSE,(I965*PREÇOS!CZ965),0)+IF(ISERR(SEARCH("FC",H965))=FALSE,PREÇOS!DA965,0)</f>
        <v>0</v>
      </c>
      <c r="G965" s="118">
        <f t="shared" si="15"/>
        <v>0</v>
      </c>
      <c r="H965" s="245"/>
      <c r="I965" s="260"/>
      <c r="J965" s="203"/>
      <c r="K965" s="204"/>
      <c r="L965" s="211"/>
      <c r="M965" s="137"/>
      <c r="N965" s="268"/>
    </row>
    <row r="966" spans="1:14">
      <c r="A966" s="125"/>
      <c r="B966" s="282"/>
      <c r="C966" s="146"/>
      <c r="D966" s="246"/>
      <c r="E966" s="128"/>
      <c r="F966" s="252">
        <f>IF(ISERR(SEARCH("FP",H966))=FALSE,PREÇOS!CX966,0)+IF(ISERR(SEARCH("CH",H966))=FALSE,PREÇOS!CY966,0)+IF(ISERR(SEARCH("FF",H966))=FALSE,(I966*PREÇOS!CZ966),0)+IF(ISERR(SEARCH("FC",H966))=FALSE,PREÇOS!DA966,0)</f>
        <v>0</v>
      </c>
      <c r="G966" s="118">
        <f t="shared" si="15"/>
        <v>0</v>
      </c>
      <c r="H966" s="245"/>
      <c r="I966" s="260"/>
      <c r="J966" s="203"/>
      <c r="K966" s="204"/>
      <c r="L966" s="211"/>
      <c r="M966" s="137"/>
      <c r="N966" s="268"/>
    </row>
    <row r="967" spans="1:14">
      <c r="A967" s="125"/>
      <c r="B967" s="282"/>
      <c r="C967" s="146"/>
      <c r="D967" s="246"/>
      <c r="E967" s="128"/>
      <c r="F967" s="252">
        <f>IF(ISERR(SEARCH("FP",H967))=FALSE,PREÇOS!CX967,0)+IF(ISERR(SEARCH("CH",H967))=FALSE,PREÇOS!CY967,0)+IF(ISERR(SEARCH("FF",H967))=FALSE,(I967*PREÇOS!CZ967),0)+IF(ISERR(SEARCH("FC",H967))=FALSE,PREÇOS!DA967,0)</f>
        <v>0</v>
      </c>
      <c r="G967" s="118">
        <f t="shared" si="15"/>
        <v>0</v>
      </c>
      <c r="H967" s="245"/>
      <c r="I967" s="260"/>
      <c r="J967" s="203"/>
      <c r="K967" s="204"/>
      <c r="L967" s="211"/>
      <c r="M967" s="137"/>
      <c r="N967" s="268"/>
    </row>
    <row r="968" spans="1:14">
      <c r="A968" s="125"/>
      <c r="B968" s="282"/>
      <c r="C968" s="146"/>
      <c r="D968" s="246"/>
      <c r="E968" s="128"/>
      <c r="F968" s="252">
        <f>IF(ISERR(SEARCH("FP",H968))=FALSE,PREÇOS!CX968,0)+IF(ISERR(SEARCH("CH",H968))=FALSE,PREÇOS!CY968,0)+IF(ISERR(SEARCH("FF",H968))=FALSE,(I968*PREÇOS!CZ968),0)+IF(ISERR(SEARCH("FC",H968))=FALSE,PREÇOS!DA968,0)</f>
        <v>0</v>
      </c>
      <c r="G968" s="118">
        <f t="shared" si="15"/>
        <v>0</v>
      </c>
      <c r="H968" s="245"/>
      <c r="I968" s="260"/>
      <c r="J968" s="203"/>
      <c r="K968" s="204"/>
      <c r="L968" s="211"/>
      <c r="M968" s="137"/>
      <c r="N968" s="268"/>
    </row>
    <row r="969" spans="1:14">
      <c r="A969" s="125"/>
      <c r="B969" s="282"/>
      <c r="C969" s="146"/>
      <c r="D969" s="246"/>
      <c r="E969" s="128"/>
      <c r="F969" s="252">
        <f>IF(ISERR(SEARCH("FP",H969))=FALSE,PREÇOS!CX969,0)+IF(ISERR(SEARCH("CH",H969))=FALSE,PREÇOS!CY969,0)+IF(ISERR(SEARCH("FF",H969))=FALSE,(I969*PREÇOS!CZ969),0)+IF(ISERR(SEARCH("FC",H969))=FALSE,PREÇOS!DA969,0)</f>
        <v>0</v>
      </c>
      <c r="G969" s="118">
        <f t="shared" si="15"/>
        <v>0</v>
      </c>
      <c r="H969" s="245"/>
      <c r="I969" s="260"/>
      <c r="J969" s="203"/>
      <c r="K969" s="204"/>
      <c r="L969" s="211"/>
      <c r="M969" s="137"/>
      <c r="N969" s="268"/>
    </row>
    <row r="970" spans="1:14">
      <c r="A970" s="125"/>
      <c r="B970" s="282"/>
      <c r="C970" s="146"/>
      <c r="D970" s="246"/>
      <c r="E970" s="128"/>
      <c r="F970" s="252">
        <f>IF(ISERR(SEARCH("FP",H970))=FALSE,PREÇOS!CX970,0)+IF(ISERR(SEARCH("CH",H970))=FALSE,PREÇOS!CY970,0)+IF(ISERR(SEARCH("FF",H970))=FALSE,(I970*PREÇOS!CZ970),0)+IF(ISERR(SEARCH("FC",H970))=FALSE,PREÇOS!DA970,0)</f>
        <v>0</v>
      </c>
      <c r="G970" s="118">
        <f t="shared" si="15"/>
        <v>0</v>
      </c>
      <c r="H970" s="245"/>
      <c r="I970" s="260"/>
      <c r="J970" s="203"/>
      <c r="K970" s="204"/>
      <c r="L970" s="211"/>
      <c r="M970" s="137"/>
      <c r="N970" s="268"/>
    </row>
    <row r="971" spans="1:14">
      <c r="A971" s="125"/>
      <c r="B971" s="282"/>
      <c r="C971" s="146"/>
      <c r="D971" s="246"/>
      <c r="E971" s="128"/>
      <c r="F971" s="252">
        <f>IF(ISERR(SEARCH("FP",H971))=FALSE,PREÇOS!CX971,0)+IF(ISERR(SEARCH("CH",H971))=FALSE,PREÇOS!CY971,0)+IF(ISERR(SEARCH("FF",H971))=FALSE,(I971*PREÇOS!CZ971),0)+IF(ISERR(SEARCH("FC",H971))=FALSE,PREÇOS!DA971,0)</f>
        <v>0</v>
      </c>
      <c r="G971" s="118">
        <f t="shared" si="15"/>
        <v>0</v>
      </c>
      <c r="H971" s="245"/>
      <c r="I971" s="260"/>
      <c r="J971" s="203"/>
      <c r="K971" s="204"/>
      <c r="L971" s="211"/>
      <c r="M971" s="137"/>
      <c r="N971" s="268"/>
    </row>
    <row r="972" spans="1:14">
      <c r="A972" s="125"/>
      <c r="B972" s="282"/>
      <c r="C972" s="146"/>
      <c r="D972" s="246"/>
      <c r="E972" s="128"/>
      <c r="F972" s="252">
        <f>IF(ISERR(SEARCH("FP",H972))=FALSE,PREÇOS!CX972,0)+IF(ISERR(SEARCH("CH",H972))=FALSE,PREÇOS!CY972,0)+IF(ISERR(SEARCH("FF",H972))=FALSE,(I972*PREÇOS!CZ972),0)+IF(ISERR(SEARCH("FC",H972))=FALSE,PREÇOS!DA972,0)</f>
        <v>0</v>
      </c>
      <c r="G972" s="118">
        <f t="shared" si="15"/>
        <v>0</v>
      </c>
      <c r="H972" s="245"/>
      <c r="I972" s="260"/>
      <c r="J972" s="203"/>
      <c r="K972" s="204"/>
      <c r="L972" s="211"/>
      <c r="M972" s="137"/>
      <c r="N972" s="268"/>
    </row>
    <row r="973" spans="1:14">
      <c r="A973" s="125"/>
      <c r="B973" s="282"/>
      <c r="C973" s="146"/>
      <c r="D973" s="246"/>
      <c r="E973" s="128"/>
      <c r="F973" s="252">
        <f>IF(ISERR(SEARCH("FP",H973))=FALSE,PREÇOS!CX973,0)+IF(ISERR(SEARCH("CH",H973))=FALSE,PREÇOS!CY973,0)+IF(ISERR(SEARCH("FF",H973))=FALSE,(I973*PREÇOS!CZ973),0)+IF(ISERR(SEARCH("FC",H973))=FALSE,PREÇOS!DA973,0)</f>
        <v>0</v>
      </c>
      <c r="G973" s="118">
        <f t="shared" si="15"/>
        <v>0</v>
      </c>
      <c r="H973" s="245"/>
      <c r="I973" s="260"/>
      <c r="J973" s="203"/>
      <c r="K973" s="204"/>
      <c r="L973" s="211"/>
      <c r="M973" s="137"/>
      <c r="N973" s="268"/>
    </row>
    <row r="974" spans="1:14">
      <c r="A974" s="125"/>
      <c r="B974" s="282"/>
      <c r="C974" s="146"/>
      <c r="D974" s="246"/>
      <c r="E974" s="128"/>
      <c r="F974" s="252">
        <f>IF(ISERR(SEARCH("FP",H974))=FALSE,PREÇOS!CX974,0)+IF(ISERR(SEARCH("CH",H974))=FALSE,PREÇOS!CY974,0)+IF(ISERR(SEARCH("FF",H974))=FALSE,(I974*PREÇOS!CZ974),0)+IF(ISERR(SEARCH("FC",H974))=FALSE,PREÇOS!DA974,0)</f>
        <v>0</v>
      </c>
      <c r="G974" s="118">
        <f t="shared" si="15"/>
        <v>0</v>
      </c>
      <c r="H974" s="245"/>
      <c r="I974" s="260"/>
      <c r="J974" s="203"/>
      <c r="K974" s="204"/>
      <c r="L974" s="211"/>
      <c r="M974" s="137"/>
      <c r="N974" s="268"/>
    </row>
    <row r="975" spans="1:14">
      <c r="A975" s="125"/>
      <c r="B975" s="282"/>
      <c r="C975" s="146"/>
      <c r="D975" s="246"/>
      <c r="E975" s="128"/>
      <c r="F975" s="252">
        <f>IF(ISERR(SEARCH("FP",H975))=FALSE,PREÇOS!CX975,0)+IF(ISERR(SEARCH("CH",H975))=FALSE,PREÇOS!CY975,0)+IF(ISERR(SEARCH("FF",H975))=FALSE,(I975*PREÇOS!CZ975),0)+IF(ISERR(SEARCH("FC",H975))=FALSE,PREÇOS!DA975,0)</f>
        <v>0</v>
      </c>
      <c r="G975" s="118">
        <f t="shared" si="15"/>
        <v>0</v>
      </c>
      <c r="H975" s="245"/>
      <c r="I975" s="260"/>
      <c r="J975" s="203"/>
      <c r="K975" s="204"/>
      <c r="L975" s="211"/>
      <c r="M975" s="137"/>
      <c r="N975" s="268"/>
    </row>
    <row r="976" spans="1:14">
      <c r="A976" s="125"/>
      <c r="B976" s="282"/>
      <c r="C976" s="146"/>
      <c r="D976" s="246"/>
      <c r="E976" s="128"/>
      <c r="F976" s="252">
        <f>IF(ISERR(SEARCH("FP",H976))=FALSE,PREÇOS!CX976,0)+IF(ISERR(SEARCH("CH",H976))=FALSE,PREÇOS!CY976,0)+IF(ISERR(SEARCH("FF",H976))=FALSE,(I976*PREÇOS!CZ976),0)+IF(ISERR(SEARCH("FC",H976))=FALSE,PREÇOS!DA976,0)</f>
        <v>0</v>
      </c>
      <c r="G976" s="118">
        <f t="shared" si="15"/>
        <v>0</v>
      </c>
      <c r="H976" s="245"/>
      <c r="I976" s="260"/>
      <c r="J976" s="203"/>
      <c r="K976" s="204"/>
      <c r="L976" s="211"/>
      <c r="M976" s="137"/>
      <c r="N976" s="268"/>
    </row>
    <row r="977" spans="1:14">
      <c r="A977" s="125"/>
      <c r="B977" s="282"/>
      <c r="C977" s="146"/>
      <c r="D977" s="246"/>
      <c r="E977" s="128"/>
      <c r="F977" s="252">
        <f>IF(ISERR(SEARCH("FP",H977))=FALSE,PREÇOS!CX977,0)+IF(ISERR(SEARCH("CH",H977))=FALSE,PREÇOS!CY977,0)+IF(ISERR(SEARCH("FF",H977))=FALSE,(I977*PREÇOS!CZ977),0)+IF(ISERR(SEARCH("FC",H977))=FALSE,PREÇOS!DA977,0)</f>
        <v>0</v>
      </c>
      <c r="G977" s="118">
        <f t="shared" si="15"/>
        <v>0</v>
      </c>
      <c r="H977" s="245"/>
      <c r="I977" s="260"/>
      <c r="J977" s="203"/>
      <c r="K977" s="204"/>
      <c r="L977" s="211"/>
      <c r="M977" s="137"/>
      <c r="N977" s="268"/>
    </row>
    <row r="978" spans="1:14">
      <c r="A978" s="125"/>
      <c r="B978" s="282"/>
      <c r="C978" s="146"/>
      <c r="D978" s="246"/>
      <c r="E978" s="128"/>
      <c r="F978" s="252">
        <f>IF(ISERR(SEARCH("FP",H978))=FALSE,PREÇOS!CX978,0)+IF(ISERR(SEARCH("CH",H978))=FALSE,PREÇOS!CY978,0)+IF(ISERR(SEARCH("FF",H978))=FALSE,(I978*PREÇOS!CZ978),0)+IF(ISERR(SEARCH("FC",H978))=FALSE,PREÇOS!DA978,0)</f>
        <v>0</v>
      </c>
      <c r="G978" s="118">
        <f t="shared" si="15"/>
        <v>0</v>
      </c>
      <c r="H978" s="245"/>
      <c r="I978" s="260"/>
      <c r="J978" s="203"/>
      <c r="K978" s="204"/>
      <c r="L978" s="211"/>
      <c r="M978" s="137"/>
      <c r="N978" s="268"/>
    </row>
    <row r="979" spans="1:14">
      <c r="A979" s="125"/>
      <c r="B979" s="282"/>
      <c r="C979" s="146"/>
      <c r="D979" s="246"/>
      <c r="E979" s="128"/>
      <c r="F979" s="252">
        <f>IF(ISERR(SEARCH("FP",H979))=FALSE,PREÇOS!CX979,0)+IF(ISERR(SEARCH("CH",H979))=FALSE,PREÇOS!CY979,0)+IF(ISERR(SEARCH("FF",H979))=FALSE,(I979*PREÇOS!CZ979),0)+IF(ISERR(SEARCH("FC",H979))=FALSE,PREÇOS!DA979,0)</f>
        <v>0</v>
      </c>
      <c r="G979" s="118">
        <f t="shared" si="15"/>
        <v>0</v>
      </c>
      <c r="H979" s="245"/>
      <c r="I979" s="260"/>
      <c r="J979" s="203"/>
      <c r="K979" s="204"/>
      <c r="L979" s="211"/>
      <c r="M979" s="137"/>
      <c r="N979" s="268"/>
    </row>
    <row r="980" spans="1:14">
      <c r="A980" s="125"/>
      <c r="B980" s="282"/>
      <c r="C980" s="146"/>
      <c r="D980" s="246"/>
      <c r="E980" s="128"/>
      <c r="F980" s="252">
        <f>IF(ISERR(SEARCH("FP",H980))=FALSE,PREÇOS!CX980,0)+IF(ISERR(SEARCH("CH",H980))=FALSE,PREÇOS!CY980,0)+IF(ISERR(SEARCH("FF",H980))=FALSE,(I980*PREÇOS!CZ980),0)+IF(ISERR(SEARCH("FC",H980))=FALSE,PREÇOS!DA980,0)</f>
        <v>0</v>
      </c>
      <c r="G980" s="118">
        <f t="shared" si="15"/>
        <v>0</v>
      </c>
      <c r="H980" s="245"/>
      <c r="I980" s="260"/>
      <c r="J980" s="203"/>
      <c r="K980" s="204"/>
      <c r="L980" s="211"/>
      <c r="M980" s="137"/>
      <c r="N980" s="268"/>
    </row>
    <row r="981" spans="1:14">
      <c r="A981" s="125"/>
      <c r="B981" s="282"/>
      <c r="C981" s="146"/>
      <c r="D981" s="246"/>
      <c r="E981" s="128"/>
      <c r="F981" s="252">
        <f>IF(ISERR(SEARCH("FP",H981))=FALSE,PREÇOS!CX981,0)+IF(ISERR(SEARCH("CH",H981))=FALSE,PREÇOS!CY981,0)+IF(ISERR(SEARCH("FF",H981))=FALSE,(I981*PREÇOS!CZ981),0)+IF(ISERR(SEARCH("FC",H981))=FALSE,PREÇOS!DA981,0)</f>
        <v>0</v>
      </c>
      <c r="G981" s="118">
        <f t="shared" si="15"/>
        <v>0</v>
      </c>
      <c r="H981" s="245"/>
      <c r="I981" s="260"/>
      <c r="J981" s="203"/>
      <c r="K981" s="204"/>
      <c r="L981" s="211"/>
      <c r="M981" s="137"/>
      <c r="N981" s="268"/>
    </row>
    <row r="982" spans="1:14">
      <c r="A982" s="125"/>
      <c r="B982" s="282"/>
      <c r="C982" s="146"/>
      <c r="D982" s="246"/>
      <c r="E982" s="128"/>
      <c r="F982" s="252">
        <f>IF(ISERR(SEARCH("FP",H982))=FALSE,PREÇOS!CX982,0)+IF(ISERR(SEARCH("CH",H982))=FALSE,PREÇOS!CY982,0)+IF(ISERR(SEARCH("FF",H982))=FALSE,(I982*PREÇOS!CZ982),0)+IF(ISERR(SEARCH("FC",H982))=FALSE,PREÇOS!DA982,0)</f>
        <v>0</v>
      </c>
      <c r="G982" s="118">
        <f t="shared" si="15"/>
        <v>0</v>
      </c>
      <c r="H982" s="245"/>
      <c r="I982" s="260"/>
      <c r="J982" s="203"/>
      <c r="K982" s="204"/>
      <c r="L982" s="211"/>
      <c r="M982" s="137"/>
      <c r="N982" s="268"/>
    </row>
    <row r="983" spans="1:14">
      <c r="A983" s="125"/>
      <c r="B983" s="282"/>
      <c r="C983" s="146"/>
      <c r="D983" s="246"/>
      <c r="E983" s="128"/>
      <c r="F983" s="252">
        <f>IF(ISERR(SEARCH("FP",H983))=FALSE,PREÇOS!CX983,0)+IF(ISERR(SEARCH("CH",H983))=FALSE,PREÇOS!CY983,0)+IF(ISERR(SEARCH("FF",H983))=FALSE,(I983*PREÇOS!CZ983),0)+IF(ISERR(SEARCH("FC",H983))=FALSE,PREÇOS!DA983,0)</f>
        <v>0</v>
      </c>
      <c r="G983" s="118">
        <f t="shared" si="15"/>
        <v>0</v>
      </c>
      <c r="H983" s="245"/>
      <c r="I983" s="260"/>
      <c r="J983" s="203"/>
      <c r="K983" s="204"/>
      <c r="L983" s="211"/>
      <c r="M983" s="137"/>
      <c r="N983" s="268"/>
    </row>
    <row r="984" spans="1:14">
      <c r="A984" s="125"/>
      <c r="B984" s="282"/>
      <c r="C984" s="146"/>
      <c r="D984" s="246"/>
      <c r="E984" s="128"/>
      <c r="F984" s="252">
        <f>IF(ISERR(SEARCH("FP",H984))=FALSE,PREÇOS!CX984,0)+IF(ISERR(SEARCH("CH",H984))=FALSE,PREÇOS!CY984,0)+IF(ISERR(SEARCH("FF",H984))=FALSE,(I984*PREÇOS!CZ984),0)+IF(ISERR(SEARCH("FC",H984))=FALSE,PREÇOS!DA984,0)</f>
        <v>0</v>
      </c>
      <c r="G984" s="118">
        <f t="shared" si="15"/>
        <v>0</v>
      </c>
      <c r="H984" s="245"/>
      <c r="I984" s="260"/>
      <c r="J984" s="203"/>
      <c r="K984" s="204"/>
      <c r="L984" s="211"/>
      <c r="M984" s="137"/>
      <c r="N984" s="268"/>
    </row>
    <row r="985" spans="1:14">
      <c r="A985" s="125"/>
      <c r="B985" s="282"/>
      <c r="C985" s="146"/>
      <c r="D985" s="246"/>
      <c r="E985" s="128"/>
      <c r="F985" s="252">
        <f>IF(ISERR(SEARCH("FP",H985))=FALSE,PREÇOS!CX985,0)+IF(ISERR(SEARCH("CH",H985))=FALSE,PREÇOS!CY985,0)+IF(ISERR(SEARCH("FF",H985))=FALSE,(I985*PREÇOS!CZ985),0)+IF(ISERR(SEARCH("FC",H985))=FALSE,PREÇOS!DA985,0)</f>
        <v>0</v>
      </c>
      <c r="G985" s="118">
        <f t="shared" si="15"/>
        <v>0</v>
      </c>
      <c r="H985" s="245"/>
      <c r="I985" s="260"/>
      <c r="J985" s="203"/>
      <c r="K985" s="204"/>
      <c r="L985" s="211"/>
      <c r="M985" s="137"/>
      <c r="N985" s="268"/>
    </row>
    <row r="986" spans="1:14">
      <c r="A986" s="125"/>
      <c r="B986" s="282"/>
      <c r="C986" s="146"/>
      <c r="D986" s="246"/>
      <c r="E986" s="128"/>
      <c r="F986" s="252">
        <f>IF(ISERR(SEARCH("FP",H986))=FALSE,PREÇOS!CX986,0)+IF(ISERR(SEARCH("CH",H986))=FALSE,PREÇOS!CY986,0)+IF(ISERR(SEARCH("FF",H986))=FALSE,(I986*PREÇOS!CZ986),0)+IF(ISERR(SEARCH("FC",H986))=FALSE,PREÇOS!DA986,0)</f>
        <v>0</v>
      </c>
      <c r="G986" s="118">
        <f t="shared" si="15"/>
        <v>0</v>
      </c>
      <c r="H986" s="245"/>
      <c r="I986" s="260"/>
      <c r="J986" s="203"/>
      <c r="K986" s="204"/>
      <c r="L986" s="211"/>
      <c r="M986" s="137"/>
      <c r="N986" s="268"/>
    </row>
    <row r="987" spans="1:14">
      <c r="A987" s="125"/>
      <c r="B987" s="282"/>
      <c r="C987" s="146"/>
      <c r="D987" s="246"/>
      <c r="E987" s="128"/>
      <c r="F987" s="252">
        <f>IF(ISERR(SEARCH("FP",H987))=FALSE,PREÇOS!CX987,0)+IF(ISERR(SEARCH("CH",H987))=FALSE,PREÇOS!CY987,0)+IF(ISERR(SEARCH("FF",H987))=FALSE,(I987*PREÇOS!CZ987),0)+IF(ISERR(SEARCH("FC",H987))=FALSE,PREÇOS!DA987,0)</f>
        <v>0</v>
      </c>
      <c r="G987" s="118">
        <f t="shared" si="15"/>
        <v>0</v>
      </c>
      <c r="H987" s="245"/>
      <c r="I987" s="260"/>
      <c r="J987" s="203"/>
      <c r="K987" s="204"/>
      <c r="L987" s="211"/>
      <c r="M987" s="137"/>
      <c r="N987" s="268"/>
    </row>
    <row r="988" spans="1:14">
      <c r="A988" s="125"/>
      <c r="B988" s="282"/>
      <c r="C988" s="146"/>
      <c r="D988" s="246"/>
      <c r="E988" s="128"/>
      <c r="F988" s="252">
        <f>IF(ISERR(SEARCH("FP",H988))=FALSE,PREÇOS!CX988,0)+IF(ISERR(SEARCH("CH",H988))=FALSE,PREÇOS!CY988,0)+IF(ISERR(SEARCH("FF",H988))=FALSE,(I988*PREÇOS!CZ988),0)+IF(ISERR(SEARCH("FC",H988))=FALSE,PREÇOS!DA988,0)</f>
        <v>0</v>
      </c>
      <c r="G988" s="118">
        <f t="shared" si="15"/>
        <v>0</v>
      </c>
      <c r="H988" s="245"/>
      <c r="I988" s="260"/>
      <c r="J988" s="203"/>
      <c r="K988" s="204"/>
      <c r="L988" s="211"/>
      <c r="M988" s="137"/>
      <c r="N988" s="268"/>
    </row>
    <row r="989" spans="1:14">
      <c r="A989" s="125"/>
      <c r="B989" s="282"/>
      <c r="C989" s="146"/>
      <c r="D989" s="246"/>
      <c r="E989" s="128"/>
      <c r="F989" s="252">
        <f>IF(ISERR(SEARCH("FP",H989))=FALSE,PREÇOS!CX989,0)+IF(ISERR(SEARCH("CH",H989))=FALSE,PREÇOS!CY989,0)+IF(ISERR(SEARCH("FF",H989))=FALSE,(I989*PREÇOS!CZ989),0)+IF(ISERR(SEARCH("FC",H989))=FALSE,PREÇOS!DA989,0)</f>
        <v>0</v>
      </c>
      <c r="G989" s="118">
        <f t="shared" si="15"/>
        <v>0</v>
      </c>
      <c r="H989" s="245"/>
      <c r="I989" s="260"/>
      <c r="J989" s="203"/>
      <c r="K989" s="204"/>
      <c r="L989" s="211"/>
      <c r="M989" s="137"/>
      <c r="N989" s="268"/>
    </row>
    <row r="990" spans="1:14">
      <c r="A990" s="125"/>
      <c r="B990" s="282"/>
      <c r="C990" s="146"/>
      <c r="D990" s="246"/>
      <c r="E990" s="128"/>
      <c r="F990" s="252">
        <f>IF(ISERR(SEARCH("FP",H990))=FALSE,PREÇOS!CX990,0)+IF(ISERR(SEARCH("CH",H990))=FALSE,PREÇOS!CY990,0)+IF(ISERR(SEARCH("FF",H990))=FALSE,(I990*PREÇOS!CZ990),0)+IF(ISERR(SEARCH("FC",H990))=FALSE,PREÇOS!DA990,0)</f>
        <v>0</v>
      </c>
      <c r="G990" s="118">
        <f t="shared" si="15"/>
        <v>0</v>
      </c>
      <c r="H990" s="245"/>
      <c r="I990" s="260"/>
      <c r="J990" s="203"/>
      <c r="K990" s="204"/>
      <c r="L990" s="211"/>
      <c r="M990" s="137"/>
      <c r="N990" s="268"/>
    </row>
    <row r="991" spans="1:14">
      <c r="A991" s="125"/>
      <c r="B991" s="282"/>
      <c r="C991" s="146"/>
      <c r="D991" s="246"/>
      <c r="E991" s="128"/>
      <c r="F991" s="252">
        <f>IF(ISERR(SEARCH("FP",H991))=FALSE,PREÇOS!CX991,0)+IF(ISERR(SEARCH("CH",H991))=FALSE,PREÇOS!CY991,0)+IF(ISERR(SEARCH("FF",H991))=FALSE,(I991*PREÇOS!CZ991),0)+IF(ISERR(SEARCH("FC",H991))=FALSE,PREÇOS!DA991,0)</f>
        <v>0</v>
      </c>
      <c r="G991" s="118">
        <f t="shared" si="15"/>
        <v>0</v>
      </c>
      <c r="H991" s="245"/>
      <c r="I991" s="260"/>
      <c r="J991" s="203"/>
      <c r="K991" s="204"/>
      <c r="L991" s="211"/>
      <c r="M991" s="137"/>
      <c r="N991" s="268"/>
    </row>
    <row r="992" spans="1:14">
      <c r="A992" s="125"/>
      <c r="B992" s="282"/>
      <c r="C992" s="146"/>
      <c r="D992" s="246"/>
      <c r="E992" s="128"/>
      <c r="F992" s="252">
        <f>IF(ISERR(SEARCH("FP",H992))=FALSE,PREÇOS!CX992,0)+IF(ISERR(SEARCH("CH",H992))=FALSE,PREÇOS!CY992,0)+IF(ISERR(SEARCH("FF",H992))=FALSE,(I992*PREÇOS!CZ992),0)+IF(ISERR(SEARCH("FC",H992))=FALSE,PREÇOS!DA992,0)</f>
        <v>0</v>
      </c>
      <c r="G992" s="118">
        <f t="shared" si="15"/>
        <v>0</v>
      </c>
      <c r="H992" s="245"/>
      <c r="I992" s="260"/>
      <c r="J992" s="203"/>
      <c r="K992" s="204"/>
      <c r="L992" s="211"/>
      <c r="M992" s="137"/>
      <c r="N992" s="268"/>
    </row>
    <row r="993" spans="1:14">
      <c r="A993" s="125"/>
      <c r="B993" s="282"/>
      <c r="C993" s="146"/>
      <c r="D993" s="246"/>
      <c r="E993" s="128"/>
      <c r="F993" s="252">
        <f>IF(ISERR(SEARCH("FP",H993))=FALSE,PREÇOS!CX993,0)+IF(ISERR(SEARCH("CH",H993))=FALSE,PREÇOS!CY993,0)+IF(ISERR(SEARCH("FF",H993))=FALSE,(I993*PREÇOS!CZ993),0)+IF(ISERR(SEARCH("FC",H993))=FALSE,PREÇOS!DA993,0)</f>
        <v>0</v>
      </c>
      <c r="G993" s="118">
        <f t="shared" si="15"/>
        <v>0</v>
      </c>
      <c r="H993" s="245"/>
      <c r="I993" s="260"/>
      <c r="J993" s="203"/>
      <c r="K993" s="204"/>
      <c r="L993" s="211"/>
      <c r="M993" s="137"/>
      <c r="N993" s="268"/>
    </row>
    <row r="994" spans="1:14">
      <c r="A994" s="125"/>
      <c r="B994" s="282"/>
      <c r="C994" s="146"/>
      <c r="D994" s="246"/>
      <c r="E994" s="128"/>
      <c r="F994" s="252">
        <f>IF(ISERR(SEARCH("FP",H994))=FALSE,PREÇOS!CX994,0)+IF(ISERR(SEARCH("CH",H994))=FALSE,PREÇOS!CY994,0)+IF(ISERR(SEARCH("FF",H994))=FALSE,(I994*PREÇOS!CZ994),0)+IF(ISERR(SEARCH("FC",H994))=FALSE,PREÇOS!DA994,0)</f>
        <v>0</v>
      </c>
      <c r="G994" s="118">
        <f t="shared" si="15"/>
        <v>0</v>
      </c>
      <c r="H994" s="245"/>
      <c r="I994" s="260"/>
      <c r="J994" s="203"/>
      <c r="K994" s="204"/>
      <c r="L994" s="211"/>
      <c r="M994" s="137"/>
      <c r="N994" s="268"/>
    </row>
    <row r="995" spans="1:14">
      <c r="A995" s="125"/>
      <c r="B995" s="282"/>
      <c r="C995" s="146"/>
      <c r="D995" s="246"/>
      <c r="E995" s="128"/>
      <c r="F995" s="252">
        <f>IF(ISERR(SEARCH("FP",H995))=FALSE,PREÇOS!CX995,0)+IF(ISERR(SEARCH("CH",H995))=FALSE,PREÇOS!CY995,0)+IF(ISERR(SEARCH("FF",H995))=FALSE,(I995*PREÇOS!CZ995),0)+IF(ISERR(SEARCH("FC",H995))=FALSE,PREÇOS!DA995,0)</f>
        <v>0</v>
      </c>
      <c r="G995" s="118">
        <f t="shared" si="15"/>
        <v>0</v>
      </c>
      <c r="H995" s="245"/>
      <c r="I995" s="260"/>
      <c r="J995" s="203"/>
      <c r="K995" s="204"/>
      <c r="L995" s="211"/>
      <c r="M995" s="137"/>
      <c r="N995" s="268"/>
    </row>
    <row r="996" spans="1:14">
      <c r="A996" s="125"/>
      <c r="B996" s="282"/>
      <c r="C996" s="146"/>
      <c r="D996" s="246"/>
      <c r="E996" s="128"/>
      <c r="F996" s="252">
        <f>IF(ISERR(SEARCH("FP",H996))=FALSE,PREÇOS!CX996,0)+IF(ISERR(SEARCH("CH",H996))=FALSE,PREÇOS!CY996,0)+IF(ISERR(SEARCH("FF",H996))=FALSE,(I996*PREÇOS!CZ996),0)+IF(ISERR(SEARCH("FC",H996))=FALSE,PREÇOS!DA996,0)</f>
        <v>0</v>
      </c>
      <c r="G996" s="118">
        <f t="shared" si="15"/>
        <v>0</v>
      </c>
      <c r="H996" s="245"/>
      <c r="I996" s="260"/>
      <c r="J996" s="203"/>
      <c r="K996" s="204"/>
      <c r="L996" s="211"/>
      <c r="M996" s="137"/>
      <c r="N996" s="268"/>
    </row>
    <row r="997" spans="1:14">
      <c r="A997" s="125"/>
      <c r="B997" s="282"/>
      <c r="C997" s="146"/>
      <c r="D997" s="246"/>
      <c r="E997" s="128"/>
      <c r="F997" s="252">
        <f>IF(ISERR(SEARCH("FP",H997))=FALSE,PREÇOS!CX997,0)+IF(ISERR(SEARCH("CH",H997))=FALSE,PREÇOS!CY997,0)+IF(ISERR(SEARCH("FF",H997))=FALSE,(I997*PREÇOS!CZ997),0)+IF(ISERR(SEARCH("FC",H997))=FALSE,PREÇOS!DA997,0)</f>
        <v>0</v>
      </c>
      <c r="G997" s="118">
        <f t="shared" si="15"/>
        <v>0</v>
      </c>
      <c r="H997" s="245"/>
      <c r="I997" s="260"/>
      <c r="J997" s="203"/>
      <c r="K997" s="204"/>
      <c r="L997" s="211"/>
      <c r="M997" s="137"/>
      <c r="N997" s="268"/>
    </row>
    <row r="998" spans="1:14">
      <c r="A998" s="125"/>
      <c r="B998" s="282"/>
      <c r="C998" s="146"/>
      <c r="D998" s="246"/>
      <c r="E998" s="128"/>
      <c r="F998" s="252">
        <f>IF(ISERR(SEARCH("FP",H998))=FALSE,PREÇOS!CX998,0)+IF(ISERR(SEARCH("CH",H998))=FALSE,PREÇOS!CY998,0)+IF(ISERR(SEARCH("FF",H998))=FALSE,(I998*PREÇOS!CZ998),0)+IF(ISERR(SEARCH("FC",H998))=FALSE,PREÇOS!DA998,0)</f>
        <v>0</v>
      </c>
      <c r="G998" s="118">
        <f t="shared" si="15"/>
        <v>0</v>
      </c>
      <c r="H998" s="245"/>
      <c r="I998" s="260"/>
      <c r="J998" s="203"/>
      <c r="K998" s="204"/>
      <c r="L998" s="211"/>
      <c r="M998" s="137"/>
      <c r="N998" s="268"/>
    </row>
    <row r="999" spans="1:14">
      <c r="A999" s="125"/>
      <c r="B999" s="282"/>
      <c r="C999" s="146"/>
      <c r="D999" s="246"/>
      <c r="E999" s="128"/>
      <c r="F999" s="252">
        <f>IF(ISERR(SEARCH("FP",H999))=FALSE,PREÇOS!CX999,0)+IF(ISERR(SEARCH("CH",H999))=FALSE,PREÇOS!CY999,0)+IF(ISERR(SEARCH("FF",H999))=FALSE,(I999*PREÇOS!CZ999),0)+IF(ISERR(SEARCH("FC",H999))=FALSE,PREÇOS!DA999,0)</f>
        <v>0</v>
      </c>
      <c r="G999" s="118">
        <f t="shared" si="15"/>
        <v>0</v>
      </c>
      <c r="H999" s="245"/>
      <c r="I999" s="260"/>
      <c r="J999" s="203"/>
      <c r="K999" s="204"/>
      <c r="L999" s="211"/>
      <c r="M999" s="137"/>
      <c r="N999" s="268"/>
    </row>
    <row r="1000" spans="1:14">
      <c r="A1000" s="125"/>
      <c r="B1000" s="282"/>
      <c r="C1000" s="146"/>
      <c r="D1000" s="246"/>
      <c r="E1000" s="128"/>
      <c r="F1000" s="252">
        <f>IF(ISERR(SEARCH("FP",H1000))=FALSE,PREÇOS!CX1000,0)+IF(ISERR(SEARCH("CH",H1000))=FALSE,PREÇOS!CY1000,0)+IF(ISERR(SEARCH("FF",H1000))=FALSE,(I1000*PREÇOS!CZ1000),0)+IF(ISERR(SEARCH("FC",H1000))=FALSE,PREÇOS!DA1000,0)</f>
        <v>0</v>
      </c>
      <c r="G1000" s="118">
        <f t="shared" si="15"/>
        <v>0</v>
      </c>
      <c r="H1000" s="245"/>
      <c r="I1000" s="260"/>
      <c r="J1000" s="203"/>
      <c r="K1000" s="204"/>
      <c r="L1000" s="211"/>
      <c r="M1000" s="137"/>
      <c r="N1000" s="268"/>
    </row>
    <row r="1001" spans="1:14">
      <c r="A1001" s="125"/>
      <c r="B1001" s="282"/>
      <c r="C1001" s="146"/>
      <c r="D1001" s="246"/>
      <c r="E1001" s="128"/>
      <c r="F1001" s="252">
        <f>IF(ISERR(SEARCH("FP",H1001))=FALSE,PREÇOS!CX1001,0)+IF(ISERR(SEARCH("CH",H1001))=FALSE,PREÇOS!CY1001,0)+IF(ISERR(SEARCH("FF",H1001))=FALSE,(I1001*PREÇOS!CZ1001),0)+IF(ISERR(SEARCH("FC",H1001))=FALSE,PREÇOS!DA1001,0)</f>
        <v>0</v>
      </c>
      <c r="G1001" s="118">
        <f t="shared" ref="G1001:G1002" si="16">F1001*E1001</f>
        <v>0</v>
      </c>
      <c r="H1001" s="245"/>
      <c r="I1001" s="260"/>
      <c r="J1001" s="203"/>
      <c r="K1001" s="204"/>
      <c r="L1001" s="211"/>
      <c r="M1001" s="137"/>
      <c r="N1001" s="268"/>
    </row>
    <row r="1002" spans="1:14">
      <c r="A1002" s="125"/>
      <c r="B1002" s="282"/>
      <c r="C1002" s="146"/>
      <c r="D1002" s="246"/>
      <c r="E1002" s="128"/>
      <c r="F1002" s="252">
        <f>IF(ISERR(SEARCH("FP",H1002))=FALSE,PREÇOS!CX1002,0)+IF(ISERR(SEARCH("CH",H1002))=FALSE,PREÇOS!CY1002,0)+IF(ISERR(SEARCH("FF",H1002))=FALSE,(I1002*PREÇOS!CZ1002),0)+IF(ISERR(SEARCH("FC",H1002))=FALSE,PREÇOS!DA1002,0)</f>
        <v>0</v>
      </c>
      <c r="G1002" s="118">
        <f t="shared" si="16"/>
        <v>0</v>
      </c>
      <c r="H1002" s="245"/>
      <c r="I1002" s="260"/>
      <c r="J1002" s="203"/>
      <c r="K1002" s="204"/>
      <c r="L1002" s="211"/>
      <c r="M1002" s="137"/>
      <c r="N1002" s="268"/>
    </row>
    <row r="1003" spans="1:14">
      <c r="A1003" s="125"/>
      <c r="B1003" s="282"/>
      <c r="C1003" s="146"/>
      <c r="D1003" s="246"/>
      <c r="E1003" s="128"/>
      <c r="F1003" s="252">
        <f>IF(ISERR(SEARCH("FP",H1003))=FALSE,PREÇOS!CX1003,0)+IF(ISERR(SEARCH("CH",H1003))=FALSE,PREÇOS!CY1003,0)+IF(ISERR(SEARCH("FF",H1003))=FALSE,(I1003*PREÇOS!CZ1003),0)+IF(ISERR(SEARCH("FC",H1003))=FALSE,PREÇOS!DA1003,0)</f>
        <v>0</v>
      </c>
      <c r="G1003" s="118">
        <f t="shared" ref="G1003:G1026" si="17">F1003*E1003</f>
        <v>0</v>
      </c>
      <c r="H1003" s="245"/>
      <c r="I1003" s="260"/>
      <c r="J1003" s="203"/>
      <c r="K1003" s="204"/>
      <c r="L1003" s="211"/>
      <c r="M1003" s="137"/>
      <c r="N1003" s="268"/>
    </row>
    <row r="1004" spans="1:14">
      <c r="A1004" s="125"/>
      <c r="B1004" s="282"/>
      <c r="C1004" s="146"/>
      <c r="D1004" s="246"/>
      <c r="E1004" s="128"/>
      <c r="F1004" s="252">
        <f>IF(ISERR(SEARCH("FP",H1004))=FALSE,PREÇOS!CX1004,0)+IF(ISERR(SEARCH("CH",H1004))=FALSE,PREÇOS!CY1004,0)+IF(ISERR(SEARCH("FF",H1004))=FALSE,(I1004*PREÇOS!CZ1004),0)+IF(ISERR(SEARCH("FC",H1004))=FALSE,PREÇOS!DA1004,0)</f>
        <v>0</v>
      </c>
      <c r="G1004" s="118">
        <f t="shared" si="17"/>
        <v>0</v>
      </c>
      <c r="H1004" s="245"/>
      <c r="I1004" s="260"/>
      <c r="J1004" s="203"/>
      <c r="K1004" s="204"/>
      <c r="L1004" s="211"/>
      <c r="M1004" s="137"/>
      <c r="N1004" s="268"/>
    </row>
    <row r="1005" spans="1:14">
      <c r="A1005" s="125"/>
      <c r="B1005" s="282"/>
      <c r="C1005" s="146"/>
      <c r="D1005" s="246"/>
      <c r="E1005" s="128"/>
      <c r="F1005" s="252">
        <f>IF(ISERR(SEARCH("FP",H1005))=FALSE,PREÇOS!CX1005,0)+IF(ISERR(SEARCH("CH",H1005))=FALSE,PREÇOS!CY1005,0)+IF(ISERR(SEARCH("FF",H1005))=FALSE,(I1005*PREÇOS!CZ1005),0)+IF(ISERR(SEARCH("FC",H1005))=FALSE,PREÇOS!DA1005,0)</f>
        <v>0</v>
      </c>
      <c r="G1005" s="118">
        <f t="shared" si="17"/>
        <v>0</v>
      </c>
      <c r="H1005" s="245"/>
      <c r="I1005" s="260"/>
      <c r="J1005" s="203"/>
      <c r="K1005" s="204"/>
      <c r="L1005" s="211"/>
      <c r="M1005" s="137"/>
      <c r="N1005" s="268"/>
    </row>
    <row r="1006" spans="1:14">
      <c r="A1006" s="125"/>
      <c r="B1006" s="282"/>
      <c r="C1006" s="146"/>
      <c r="D1006" s="246"/>
      <c r="E1006" s="128"/>
      <c r="F1006" s="252">
        <f>IF(ISERR(SEARCH("FP",H1006))=FALSE,PREÇOS!CX1006,0)+IF(ISERR(SEARCH("CH",H1006))=FALSE,PREÇOS!CY1006,0)+IF(ISERR(SEARCH("FF",H1006))=FALSE,(I1006*PREÇOS!CZ1006),0)+IF(ISERR(SEARCH("FC",H1006))=FALSE,PREÇOS!DA1006,0)</f>
        <v>0</v>
      </c>
      <c r="G1006" s="118">
        <f t="shared" si="17"/>
        <v>0</v>
      </c>
      <c r="H1006" s="245"/>
      <c r="I1006" s="260"/>
      <c r="J1006" s="203"/>
      <c r="K1006" s="204"/>
      <c r="L1006" s="211"/>
      <c r="M1006" s="137"/>
      <c r="N1006" s="268"/>
    </row>
    <row r="1007" spans="1:14">
      <c r="A1007" s="125"/>
      <c r="B1007" s="282"/>
      <c r="C1007" s="146"/>
      <c r="D1007" s="246"/>
      <c r="E1007" s="128"/>
      <c r="F1007" s="252">
        <f>IF(ISERR(SEARCH("FP",H1007))=FALSE,PREÇOS!CX1007,0)+IF(ISERR(SEARCH("CH",H1007))=FALSE,PREÇOS!CY1007,0)+IF(ISERR(SEARCH("FF",H1007))=FALSE,(I1007*PREÇOS!CZ1007),0)+IF(ISERR(SEARCH("FC",H1007))=FALSE,PREÇOS!DA1007,0)</f>
        <v>0</v>
      </c>
      <c r="G1007" s="118">
        <f t="shared" si="17"/>
        <v>0</v>
      </c>
      <c r="H1007" s="245"/>
      <c r="I1007" s="260"/>
      <c r="J1007" s="203"/>
      <c r="K1007" s="204"/>
      <c r="L1007" s="211"/>
      <c r="M1007" s="137"/>
      <c r="N1007" s="268"/>
    </row>
    <row r="1008" spans="1:14">
      <c r="A1008" s="125"/>
      <c r="B1008" s="282"/>
      <c r="C1008" s="146"/>
      <c r="D1008" s="246"/>
      <c r="E1008" s="128"/>
      <c r="F1008" s="252">
        <f>IF(ISERR(SEARCH("FP",H1008))=FALSE,PREÇOS!CX1008,0)+IF(ISERR(SEARCH("CH",H1008))=FALSE,PREÇOS!CY1008,0)+IF(ISERR(SEARCH("FF",H1008))=FALSE,(I1008*PREÇOS!CZ1008),0)+IF(ISERR(SEARCH("FC",H1008))=FALSE,PREÇOS!DA1008,0)</f>
        <v>0</v>
      </c>
      <c r="G1008" s="118">
        <f t="shared" si="17"/>
        <v>0</v>
      </c>
      <c r="H1008" s="245"/>
      <c r="I1008" s="260"/>
      <c r="J1008" s="203"/>
      <c r="K1008" s="204"/>
      <c r="L1008" s="211"/>
      <c r="M1008" s="137"/>
      <c r="N1008" s="268"/>
    </row>
    <row r="1009" spans="1:14">
      <c r="A1009" s="125"/>
      <c r="B1009" s="282"/>
      <c r="C1009" s="146"/>
      <c r="D1009" s="246"/>
      <c r="E1009" s="128"/>
      <c r="F1009" s="252">
        <f>IF(ISERR(SEARCH("FP",H1009))=FALSE,PREÇOS!CX1009,0)+IF(ISERR(SEARCH("CH",H1009))=FALSE,PREÇOS!CY1009,0)+IF(ISERR(SEARCH("FF",H1009))=FALSE,(I1009*PREÇOS!CZ1009),0)+IF(ISERR(SEARCH("FC",H1009))=FALSE,PREÇOS!DA1009,0)</f>
        <v>0</v>
      </c>
      <c r="G1009" s="118">
        <f t="shared" si="17"/>
        <v>0</v>
      </c>
      <c r="H1009" s="245"/>
      <c r="I1009" s="260"/>
      <c r="J1009" s="203"/>
      <c r="K1009" s="204"/>
      <c r="L1009" s="211"/>
      <c r="M1009" s="137"/>
      <c r="N1009" s="268"/>
    </row>
    <row r="1010" spans="1:14">
      <c r="A1010" s="125"/>
      <c r="B1010" s="282"/>
      <c r="C1010" s="146"/>
      <c r="D1010" s="246"/>
      <c r="E1010" s="128"/>
      <c r="F1010" s="252">
        <f>IF(ISERR(SEARCH("FP",H1010))=FALSE,PREÇOS!CX1010,0)+IF(ISERR(SEARCH("CH",H1010))=FALSE,PREÇOS!CY1010,0)+IF(ISERR(SEARCH("FF",H1010))=FALSE,(I1010*PREÇOS!CZ1010),0)+IF(ISERR(SEARCH("FC",H1010))=FALSE,PREÇOS!DA1010,0)</f>
        <v>0</v>
      </c>
      <c r="G1010" s="118">
        <f t="shared" si="17"/>
        <v>0</v>
      </c>
      <c r="H1010" s="245"/>
      <c r="I1010" s="260"/>
      <c r="J1010" s="203"/>
      <c r="K1010" s="204"/>
      <c r="L1010" s="211"/>
      <c r="M1010" s="137"/>
      <c r="N1010" s="268"/>
    </row>
    <row r="1011" spans="1:14">
      <c r="A1011" s="125"/>
      <c r="B1011" s="282"/>
      <c r="C1011" s="146"/>
      <c r="D1011" s="246"/>
      <c r="E1011" s="128"/>
      <c r="F1011" s="252">
        <f>IF(ISERR(SEARCH("FP",H1011))=FALSE,PREÇOS!CX1011,0)+IF(ISERR(SEARCH("CH",H1011))=FALSE,PREÇOS!CY1011,0)+IF(ISERR(SEARCH("FF",H1011))=FALSE,(I1011*PREÇOS!CZ1011),0)+IF(ISERR(SEARCH("FC",H1011))=FALSE,PREÇOS!DA1011,0)</f>
        <v>0</v>
      </c>
      <c r="G1011" s="118">
        <f t="shared" si="17"/>
        <v>0</v>
      </c>
      <c r="H1011" s="245"/>
      <c r="I1011" s="260"/>
      <c r="J1011" s="203"/>
      <c r="K1011" s="204"/>
      <c r="L1011" s="211"/>
      <c r="M1011" s="137"/>
      <c r="N1011" s="268"/>
    </row>
    <row r="1012" spans="1:14">
      <c r="A1012" s="125"/>
      <c r="B1012" s="282"/>
      <c r="C1012" s="146"/>
      <c r="D1012" s="246"/>
      <c r="E1012" s="128"/>
      <c r="F1012" s="252">
        <f>IF(ISERR(SEARCH("FP",H1012))=FALSE,PREÇOS!CX1012,0)+IF(ISERR(SEARCH("CH",H1012))=FALSE,PREÇOS!CY1012,0)+IF(ISERR(SEARCH("FF",H1012))=FALSE,(I1012*PREÇOS!CZ1012),0)+IF(ISERR(SEARCH("FC",H1012))=FALSE,PREÇOS!DA1012,0)</f>
        <v>0</v>
      </c>
      <c r="G1012" s="118">
        <f t="shared" si="17"/>
        <v>0</v>
      </c>
      <c r="H1012" s="245"/>
      <c r="I1012" s="260"/>
      <c r="J1012" s="203"/>
      <c r="K1012" s="204"/>
      <c r="L1012" s="211"/>
      <c r="M1012" s="137"/>
      <c r="N1012" s="268"/>
    </row>
    <row r="1013" spans="1:14">
      <c r="A1013" s="125"/>
      <c r="B1013" s="282"/>
      <c r="C1013" s="146"/>
      <c r="D1013" s="246"/>
      <c r="E1013" s="128"/>
      <c r="F1013" s="252">
        <f>IF(ISERR(SEARCH("FP",H1013))=FALSE,PREÇOS!CX1013,0)+IF(ISERR(SEARCH("CH",H1013))=FALSE,PREÇOS!CY1013,0)+IF(ISERR(SEARCH("FF",H1013))=FALSE,(I1013*PREÇOS!CZ1013),0)+IF(ISERR(SEARCH("FC",H1013))=FALSE,PREÇOS!DA1013,0)</f>
        <v>0</v>
      </c>
      <c r="G1013" s="118">
        <f t="shared" si="17"/>
        <v>0</v>
      </c>
      <c r="H1013" s="245"/>
      <c r="I1013" s="260"/>
      <c r="J1013" s="203"/>
      <c r="K1013" s="204"/>
      <c r="L1013" s="211"/>
      <c r="M1013" s="137"/>
      <c r="N1013" s="268"/>
    </row>
    <row r="1014" spans="1:14">
      <c r="A1014" s="125"/>
      <c r="B1014" s="282"/>
      <c r="C1014" s="146"/>
      <c r="D1014" s="246"/>
      <c r="E1014" s="128"/>
      <c r="F1014" s="252">
        <f>IF(ISERR(SEARCH("FP",H1014))=FALSE,PREÇOS!CX1014,0)+IF(ISERR(SEARCH("CH",H1014))=FALSE,PREÇOS!CY1014,0)+IF(ISERR(SEARCH("FF",H1014))=FALSE,(I1014*PREÇOS!CZ1014),0)+IF(ISERR(SEARCH("FC",H1014))=FALSE,PREÇOS!DA1014,0)</f>
        <v>0</v>
      </c>
      <c r="G1014" s="118">
        <f t="shared" si="17"/>
        <v>0</v>
      </c>
      <c r="H1014" s="245"/>
      <c r="I1014" s="260"/>
      <c r="J1014" s="203"/>
      <c r="K1014" s="204"/>
      <c r="L1014" s="211"/>
      <c r="M1014" s="137"/>
      <c r="N1014" s="268"/>
    </row>
    <row r="1015" spans="1:14">
      <c r="A1015" s="125"/>
      <c r="B1015" s="282"/>
      <c r="C1015" s="146"/>
      <c r="D1015" s="246"/>
      <c r="E1015" s="128"/>
      <c r="F1015" s="252">
        <f>IF(ISERR(SEARCH("FP",H1015))=FALSE,PREÇOS!CX1015,0)+IF(ISERR(SEARCH("CH",H1015))=FALSE,PREÇOS!CY1015,0)+IF(ISERR(SEARCH("FF",H1015))=FALSE,(I1015*PREÇOS!CZ1015),0)+IF(ISERR(SEARCH("FC",H1015))=FALSE,PREÇOS!DA1015,0)</f>
        <v>0</v>
      </c>
      <c r="G1015" s="118">
        <f t="shared" si="17"/>
        <v>0</v>
      </c>
      <c r="H1015" s="245"/>
      <c r="I1015" s="260"/>
      <c r="J1015" s="203"/>
      <c r="K1015" s="204"/>
      <c r="L1015" s="211"/>
      <c r="M1015" s="137"/>
      <c r="N1015" s="268"/>
    </row>
    <row r="1016" spans="1:14">
      <c r="A1016" s="125"/>
      <c r="B1016" s="282"/>
      <c r="C1016" s="146"/>
      <c r="D1016" s="246"/>
      <c r="E1016" s="128"/>
      <c r="F1016" s="252">
        <f>IF(ISERR(SEARCH("FP",H1016))=FALSE,PREÇOS!CX1016,0)+IF(ISERR(SEARCH("CH",H1016))=FALSE,PREÇOS!CY1016,0)+IF(ISERR(SEARCH("FF",H1016))=FALSE,(I1016*PREÇOS!CZ1016),0)+IF(ISERR(SEARCH("FC",H1016))=FALSE,PREÇOS!DA1016,0)</f>
        <v>0</v>
      </c>
      <c r="G1016" s="118">
        <f t="shared" si="17"/>
        <v>0</v>
      </c>
      <c r="H1016" s="245"/>
      <c r="I1016" s="260"/>
      <c r="J1016" s="203"/>
      <c r="K1016" s="204"/>
      <c r="L1016" s="211"/>
      <c r="M1016" s="137"/>
      <c r="N1016" s="268"/>
    </row>
    <row r="1017" spans="1:14">
      <c r="A1017" s="125"/>
      <c r="B1017" s="282"/>
      <c r="C1017" s="146"/>
      <c r="D1017" s="246"/>
      <c r="E1017" s="128"/>
      <c r="F1017" s="252">
        <f>IF(ISERR(SEARCH("FP",H1017))=FALSE,PREÇOS!CX1017,0)+IF(ISERR(SEARCH("CH",H1017))=FALSE,PREÇOS!CY1017,0)+IF(ISERR(SEARCH("FF",H1017))=FALSE,(I1017*PREÇOS!CZ1017),0)+IF(ISERR(SEARCH("FC",H1017))=FALSE,PREÇOS!DA1017,0)</f>
        <v>0</v>
      </c>
      <c r="G1017" s="118">
        <f t="shared" si="17"/>
        <v>0</v>
      </c>
      <c r="H1017" s="245"/>
      <c r="I1017" s="260"/>
      <c r="J1017" s="203"/>
      <c r="K1017" s="204"/>
      <c r="L1017" s="211"/>
      <c r="M1017" s="137"/>
      <c r="N1017" s="268"/>
    </row>
    <row r="1018" spans="1:14">
      <c r="A1018" s="125"/>
      <c r="B1018" s="282"/>
      <c r="C1018" s="146"/>
      <c r="D1018" s="246"/>
      <c r="E1018" s="128"/>
      <c r="F1018" s="252">
        <f>IF(ISERR(SEARCH("FP",H1018))=FALSE,PREÇOS!CX1018,0)+IF(ISERR(SEARCH("CH",H1018))=FALSE,PREÇOS!CY1018,0)+IF(ISERR(SEARCH("FF",H1018))=FALSE,(I1018*PREÇOS!CZ1018),0)+IF(ISERR(SEARCH("FC",H1018))=FALSE,PREÇOS!DA1018,0)</f>
        <v>0</v>
      </c>
      <c r="G1018" s="118">
        <f t="shared" si="17"/>
        <v>0</v>
      </c>
      <c r="H1018" s="245"/>
      <c r="I1018" s="260"/>
      <c r="J1018" s="203"/>
      <c r="K1018" s="204"/>
      <c r="L1018" s="211"/>
      <c r="M1018" s="137"/>
      <c r="N1018" s="268"/>
    </row>
    <row r="1019" spans="1:14">
      <c r="A1019" s="125"/>
      <c r="B1019" s="282"/>
      <c r="C1019" s="146"/>
      <c r="D1019" s="246"/>
      <c r="E1019" s="128"/>
      <c r="F1019" s="252">
        <f>IF(ISERR(SEARCH("FP",H1019))=FALSE,PREÇOS!CX1019,0)+IF(ISERR(SEARCH("CH",H1019))=FALSE,PREÇOS!CY1019,0)+IF(ISERR(SEARCH("FF",H1019))=FALSE,(I1019*PREÇOS!CZ1019),0)+IF(ISERR(SEARCH("FC",H1019))=FALSE,PREÇOS!DA1019,0)</f>
        <v>0</v>
      </c>
      <c r="G1019" s="118">
        <f t="shared" si="17"/>
        <v>0</v>
      </c>
      <c r="H1019" s="245"/>
      <c r="I1019" s="260"/>
      <c r="J1019" s="203"/>
      <c r="K1019" s="204"/>
      <c r="L1019" s="211"/>
      <c r="M1019" s="137"/>
      <c r="N1019" s="268"/>
    </row>
    <row r="1020" spans="1:14">
      <c r="A1020" s="125"/>
      <c r="B1020" s="282"/>
      <c r="C1020" s="146"/>
      <c r="D1020" s="246"/>
      <c r="E1020" s="128"/>
      <c r="F1020" s="252">
        <f>IF(ISERR(SEARCH("FP",H1020))=FALSE,PREÇOS!CX1020,0)+IF(ISERR(SEARCH("CH",H1020))=FALSE,PREÇOS!CY1020,0)+IF(ISERR(SEARCH("FF",H1020))=FALSE,(I1020*PREÇOS!CZ1020),0)+IF(ISERR(SEARCH("FC",H1020))=FALSE,PREÇOS!DA1020,0)</f>
        <v>0</v>
      </c>
      <c r="G1020" s="118">
        <f t="shared" si="17"/>
        <v>0</v>
      </c>
      <c r="H1020" s="245"/>
      <c r="I1020" s="260"/>
      <c r="J1020" s="203"/>
      <c r="K1020" s="204"/>
      <c r="L1020" s="211"/>
      <c r="M1020" s="137"/>
      <c r="N1020" s="268"/>
    </row>
    <row r="1021" spans="1:14">
      <c r="A1021" s="125"/>
      <c r="B1021" s="282"/>
      <c r="C1021" s="146"/>
      <c r="D1021" s="246"/>
      <c r="E1021" s="128"/>
      <c r="F1021" s="252">
        <f>IF(ISERR(SEARCH("FP",H1021))=FALSE,PREÇOS!CX1021,0)+IF(ISERR(SEARCH("CH",H1021))=FALSE,PREÇOS!CY1021,0)+IF(ISERR(SEARCH("FF",H1021))=FALSE,(I1021*PREÇOS!CZ1021),0)+IF(ISERR(SEARCH("FC",H1021))=FALSE,PREÇOS!DA1021,0)</f>
        <v>0</v>
      </c>
      <c r="G1021" s="118">
        <f t="shared" si="17"/>
        <v>0</v>
      </c>
      <c r="H1021" s="245"/>
      <c r="I1021" s="260"/>
      <c r="J1021" s="203"/>
      <c r="K1021" s="204"/>
      <c r="L1021" s="211"/>
      <c r="M1021" s="137"/>
      <c r="N1021" s="268"/>
    </row>
    <row r="1022" spans="1:14">
      <c r="A1022" s="125"/>
      <c r="B1022" s="282"/>
      <c r="C1022" s="146"/>
      <c r="D1022" s="246"/>
      <c r="E1022" s="128"/>
      <c r="F1022" s="252">
        <f>IF(ISERR(SEARCH("FP",H1022))=FALSE,PREÇOS!CX1022,0)+IF(ISERR(SEARCH("CH",H1022))=FALSE,PREÇOS!CY1022,0)+IF(ISERR(SEARCH("FF",H1022))=FALSE,(I1022*PREÇOS!CZ1022),0)+IF(ISERR(SEARCH("FC",H1022))=FALSE,PREÇOS!DA1022,0)</f>
        <v>0</v>
      </c>
      <c r="G1022" s="118">
        <f t="shared" si="17"/>
        <v>0</v>
      </c>
      <c r="H1022" s="245"/>
      <c r="I1022" s="260"/>
      <c r="J1022" s="203"/>
      <c r="K1022" s="204"/>
      <c r="L1022" s="211"/>
      <c r="M1022" s="137"/>
      <c r="N1022" s="268"/>
    </row>
    <row r="1023" spans="1:14">
      <c r="A1023" s="125"/>
      <c r="B1023" s="282"/>
      <c r="C1023" s="146"/>
      <c r="D1023" s="246"/>
      <c r="E1023" s="128"/>
      <c r="F1023" s="252">
        <f>IF(ISERR(SEARCH("FP",H1023))=FALSE,PREÇOS!CX1023,0)+IF(ISERR(SEARCH("CH",H1023))=FALSE,PREÇOS!CY1023,0)+IF(ISERR(SEARCH("FF",H1023))=FALSE,(I1023*PREÇOS!CZ1023),0)+IF(ISERR(SEARCH("FC",H1023))=FALSE,PREÇOS!DA1023,0)</f>
        <v>0</v>
      </c>
      <c r="G1023" s="118">
        <f t="shared" si="17"/>
        <v>0</v>
      </c>
      <c r="H1023" s="245"/>
      <c r="I1023" s="260"/>
      <c r="J1023" s="203"/>
      <c r="K1023" s="204"/>
      <c r="L1023" s="211"/>
      <c r="M1023" s="137"/>
      <c r="N1023" s="268"/>
    </row>
    <row r="1024" spans="1:14">
      <c r="A1024" s="125"/>
      <c r="B1024" s="282"/>
      <c r="C1024" s="146"/>
      <c r="D1024" s="246"/>
      <c r="E1024" s="128"/>
      <c r="F1024" s="252">
        <f>IF(ISERR(SEARCH("FP",H1024))=FALSE,PREÇOS!CX1024,0)+IF(ISERR(SEARCH("CH",H1024))=FALSE,PREÇOS!CY1024,0)+IF(ISERR(SEARCH("FF",H1024))=FALSE,(I1024*PREÇOS!CZ1024),0)+IF(ISERR(SEARCH("FC",H1024))=FALSE,PREÇOS!DA1024,0)</f>
        <v>0</v>
      </c>
      <c r="G1024" s="118">
        <f t="shared" si="17"/>
        <v>0</v>
      </c>
      <c r="H1024" s="245"/>
      <c r="I1024" s="260"/>
      <c r="J1024" s="203"/>
      <c r="K1024" s="204"/>
      <c r="L1024" s="211"/>
      <c r="M1024" s="137"/>
      <c r="N1024" s="268"/>
    </row>
    <row r="1025" spans="1:14">
      <c r="A1025" s="125"/>
      <c r="B1025" s="282"/>
      <c r="C1025" s="146"/>
      <c r="D1025" s="246"/>
      <c r="E1025" s="128"/>
      <c r="F1025" s="252">
        <f>IF(ISERR(SEARCH("FP",H1025))=FALSE,PREÇOS!CX1025,0)+IF(ISERR(SEARCH("CH",H1025))=FALSE,PREÇOS!CY1025,0)+IF(ISERR(SEARCH("FF",H1025))=FALSE,(I1025*PREÇOS!CZ1025),0)+IF(ISERR(SEARCH("FC",H1025))=FALSE,PREÇOS!DA1025,0)</f>
        <v>0</v>
      </c>
      <c r="G1025" s="118">
        <f t="shared" si="17"/>
        <v>0</v>
      </c>
      <c r="H1025" s="245"/>
      <c r="I1025" s="260"/>
      <c r="J1025" s="203"/>
      <c r="K1025" s="204"/>
      <c r="L1025" s="211"/>
      <c r="M1025" s="137"/>
      <c r="N1025" s="268"/>
    </row>
    <row r="1026" spans="1:14">
      <c r="A1026" s="125"/>
      <c r="B1026" s="282"/>
      <c r="C1026" s="146"/>
      <c r="D1026" s="246"/>
      <c r="E1026" s="128"/>
      <c r="F1026" s="252">
        <f>IF(ISERR(SEARCH("FP",H1026))=FALSE,PREÇOS!CX1026,0)+IF(ISERR(SEARCH("CH",H1026))=FALSE,PREÇOS!CY1026,0)+IF(ISERR(SEARCH("FF",H1026))=FALSE,(I1026*PREÇOS!CZ1026),0)+IF(ISERR(SEARCH("FC",H1026))=FALSE,PREÇOS!DA1026,0)</f>
        <v>0</v>
      </c>
      <c r="G1026" s="118">
        <f t="shared" si="17"/>
        <v>0</v>
      </c>
      <c r="H1026" s="245"/>
      <c r="I1026" s="260"/>
      <c r="J1026" s="203"/>
      <c r="K1026" s="204"/>
      <c r="L1026" s="211"/>
      <c r="M1026" s="137"/>
      <c r="N1026" s="268"/>
    </row>
    <row r="1027" spans="1:14">
      <c r="A1027" s="125"/>
      <c r="B1027" s="282"/>
      <c r="C1027" s="146"/>
      <c r="D1027" s="246"/>
      <c r="E1027" s="128"/>
      <c r="F1027" s="252">
        <f>IF(ISERR(SEARCH("FP",H1027))=FALSE,PREÇOS!CX1027,0)+IF(ISERR(SEARCH("CH",H1027))=FALSE,PREÇOS!CY1027,0)+IF(ISERR(SEARCH("FF",H1027))=FALSE,(I1027*PREÇOS!CZ1027),0)+IF(ISERR(SEARCH("FC",H1027))=FALSE,PREÇOS!DA1027,0)</f>
        <v>0</v>
      </c>
      <c r="G1027" s="118">
        <f t="shared" ref="G1027:G1090" si="18">F1027*E1027</f>
        <v>0</v>
      </c>
      <c r="H1027" s="245"/>
      <c r="I1027" s="260"/>
      <c r="J1027" s="203"/>
      <c r="K1027" s="204"/>
      <c r="L1027" s="211"/>
      <c r="M1027" s="137"/>
      <c r="N1027" s="268"/>
    </row>
    <row r="1028" spans="1:14">
      <c r="A1028" s="125"/>
      <c r="B1028" s="282"/>
      <c r="C1028" s="146"/>
      <c r="D1028" s="246"/>
      <c r="E1028" s="128"/>
      <c r="F1028" s="252">
        <f>IF(ISERR(SEARCH("FP",H1028))=FALSE,PREÇOS!CX1028,0)+IF(ISERR(SEARCH("CH",H1028))=FALSE,PREÇOS!CY1028,0)+IF(ISERR(SEARCH("FF",H1028))=FALSE,(I1028*PREÇOS!CZ1028),0)+IF(ISERR(SEARCH("FC",H1028))=FALSE,PREÇOS!DA1028,0)</f>
        <v>0</v>
      </c>
      <c r="G1028" s="118">
        <f t="shared" si="18"/>
        <v>0</v>
      </c>
      <c r="H1028" s="245"/>
      <c r="I1028" s="260"/>
      <c r="J1028" s="203"/>
      <c r="K1028" s="204"/>
      <c r="L1028" s="211"/>
      <c r="M1028" s="137"/>
      <c r="N1028" s="268"/>
    </row>
    <row r="1029" spans="1:14">
      <c r="A1029" s="125"/>
      <c r="B1029" s="282"/>
      <c r="C1029" s="146"/>
      <c r="D1029" s="246"/>
      <c r="E1029" s="128"/>
      <c r="F1029" s="252">
        <f>IF(ISERR(SEARCH("FP",H1029))=FALSE,PREÇOS!CX1029,0)+IF(ISERR(SEARCH("CH",H1029))=FALSE,PREÇOS!CY1029,0)+IF(ISERR(SEARCH("FF",H1029))=FALSE,(I1029*PREÇOS!CZ1029),0)+IF(ISERR(SEARCH("FC",H1029))=FALSE,PREÇOS!DA1029,0)</f>
        <v>0</v>
      </c>
      <c r="G1029" s="118">
        <f t="shared" si="18"/>
        <v>0</v>
      </c>
      <c r="H1029" s="245"/>
      <c r="I1029" s="260"/>
      <c r="J1029" s="203"/>
      <c r="K1029" s="204"/>
      <c r="L1029" s="211"/>
      <c r="M1029" s="137"/>
      <c r="N1029" s="268"/>
    </row>
    <row r="1030" spans="1:14">
      <c r="A1030" s="125"/>
      <c r="B1030" s="282"/>
      <c r="C1030" s="146"/>
      <c r="D1030" s="246"/>
      <c r="E1030" s="128"/>
      <c r="F1030" s="252">
        <f>IF(ISERR(SEARCH("FP",H1030))=FALSE,PREÇOS!CX1030,0)+IF(ISERR(SEARCH("CH",H1030))=FALSE,PREÇOS!CY1030,0)+IF(ISERR(SEARCH("FF",H1030))=FALSE,(I1030*PREÇOS!CZ1030),0)+IF(ISERR(SEARCH("FC",H1030))=FALSE,PREÇOS!DA1030,0)</f>
        <v>0</v>
      </c>
      <c r="G1030" s="118">
        <f t="shared" si="18"/>
        <v>0</v>
      </c>
      <c r="H1030" s="245"/>
      <c r="I1030" s="260"/>
      <c r="J1030" s="203" t="str">
        <f ca="1">_xlfn.FORMULATEXT(F1030)</f>
        <v>=SE(ÉERRO(LOCALIZAR("FP";H1030))=FALSO;PREÇOS!CX1030;0)+SE(ÉERRO(LOCALIZAR("CH";H1030))=FALSO;PREÇOS!CY1030;0)+SE(ÉERRO(LOCALIZAR("FF";H1030))=FALSO;(I1030*PREÇOS!CZ1030);0)+SE(ÉERRO(LOCALIZAR("FC";H1030))=FALSO;PREÇOS!DA1030;0)</v>
      </c>
      <c r="K1030" s="204"/>
      <c r="L1030" s="211"/>
      <c r="M1030" s="137"/>
      <c r="N1030" s="268"/>
    </row>
    <row r="1031" spans="1:14">
      <c r="A1031" s="125"/>
      <c r="B1031" s="282"/>
      <c r="C1031" s="146"/>
      <c r="D1031" s="246"/>
      <c r="E1031" s="128"/>
      <c r="F1031" s="252">
        <f>IF(ISERR(SEARCH("FP",H1031))=FALSE,PREÇOS!CX1031,0)+IF(ISERR(SEARCH("CH",H1031))=FALSE,PREÇOS!CY1031,0)+IF(ISERR(SEARCH("FF",H1031))=FALSE,(I1031*PREÇOS!CZ1031),0)+IF(ISERR(SEARCH("FC",H1031))=FALSE,PREÇOS!DA1031,0)</f>
        <v>0</v>
      </c>
      <c r="G1031" s="118">
        <f t="shared" si="18"/>
        <v>0</v>
      </c>
      <c r="H1031" s="245"/>
      <c r="I1031" s="260"/>
      <c r="J1031" s="203"/>
      <c r="K1031" s="204"/>
      <c r="L1031" s="211"/>
      <c r="M1031" s="137"/>
      <c r="N1031" s="268"/>
    </row>
    <row r="1032" spans="1:14">
      <c r="A1032" s="125"/>
      <c r="B1032" s="282"/>
      <c r="C1032" s="146"/>
      <c r="D1032" s="246"/>
      <c r="E1032" s="128"/>
      <c r="F1032" s="252">
        <f>IF(ISERR(SEARCH("FP",H1032))=FALSE,PREÇOS!CX1032,0)+IF(ISERR(SEARCH("CH",H1032))=FALSE,PREÇOS!CY1032,0)+IF(ISERR(SEARCH("FF",H1032))=FALSE,(I1032*PREÇOS!CZ1032),0)+IF(ISERR(SEARCH("FC",H1032))=FALSE,PREÇOS!DA1032,0)</f>
        <v>0</v>
      </c>
      <c r="G1032" s="118">
        <f t="shared" si="18"/>
        <v>0</v>
      </c>
      <c r="H1032" s="245"/>
      <c r="I1032" s="260"/>
      <c r="J1032" s="203"/>
      <c r="K1032" s="204"/>
      <c r="L1032" s="211"/>
      <c r="M1032" s="137"/>
      <c r="N1032" s="268"/>
    </row>
    <row r="1033" spans="1:14">
      <c r="A1033" s="125"/>
      <c r="B1033" s="282"/>
      <c r="C1033" s="146"/>
      <c r="D1033" s="246"/>
      <c r="E1033" s="128"/>
      <c r="F1033" s="252">
        <f>IF(ISERR(SEARCH("FP",H1033))=FALSE,PREÇOS!CX1033,0)+IF(ISERR(SEARCH("CH",H1033))=FALSE,PREÇOS!CY1033,0)+IF(ISERR(SEARCH("FF",H1033))=FALSE,(I1033*PREÇOS!CZ1033),0)+IF(ISERR(SEARCH("FC",H1033))=FALSE,PREÇOS!DA1033,0)</f>
        <v>0</v>
      </c>
      <c r="G1033" s="118">
        <f t="shared" si="18"/>
        <v>0</v>
      </c>
      <c r="H1033" s="245"/>
      <c r="I1033" s="260"/>
      <c r="J1033" s="203"/>
      <c r="K1033" s="204"/>
      <c r="L1033" s="211"/>
      <c r="M1033" s="137"/>
      <c r="N1033" s="268"/>
    </row>
    <row r="1034" spans="1:14">
      <c r="A1034" s="125"/>
      <c r="B1034" s="282"/>
      <c r="C1034" s="146"/>
      <c r="D1034" s="246"/>
      <c r="E1034" s="128"/>
      <c r="F1034" s="252">
        <f>IF(ISERR(SEARCH("FP",H1034))=FALSE,PREÇOS!CX1034,0)+IF(ISERR(SEARCH("CH",H1034))=FALSE,PREÇOS!CY1034,0)+IF(ISERR(SEARCH("FF",H1034))=FALSE,(I1034*PREÇOS!CZ1034),0)+IF(ISERR(SEARCH("FC",H1034))=FALSE,PREÇOS!DA1034,0)</f>
        <v>0</v>
      </c>
      <c r="G1034" s="118">
        <f t="shared" si="18"/>
        <v>0</v>
      </c>
      <c r="H1034" s="245"/>
      <c r="I1034" s="260"/>
      <c r="J1034" s="203"/>
      <c r="K1034" s="204"/>
      <c r="L1034" s="211"/>
      <c r="M1034" s="137"/>
      <c r="N1034" s="268"/>
    </row>
    <row r="1035" spans="1:14">
      <c r="A1035" s="125"/>
      <c r="B1035" s="282"/>
      <c r="C1035" s="146"/>
      <c r="D1035" s="246"/>
      <c r="E1035" s="128"/>
      <c r="F1035" s="252">
        <f>IF(ISERR(SEARCH("FP",H1035))=FALSE,PREÇOS!CX1035,0)+IF(ISERR(SEARCH("CH",H1035))=FALSE,PREÇOS!CY1035,0)+IF(ISERR(SEARCH("FF",H1035))=FALSE,(I1035*PREÇOS!CZ1035),0)+IF(ISERR(SEARCH("FC",H1035))=FALSE,PREÇOS!DA1035,0)</f>
        <v>0</v>
      </c>
      <c r="G1035" s="118">
        <f t="shared" si="18"/>
        <v>0</v>
      </c>
      <c r="H1035" s="245"/>
      <c r="I1035" s="260"/>
      <c r="J1035" s="203"/>
      <c r="K1035" s="204"/>
      <c r="L1035" s="211"/>
      <c r="M1035" s="137"/>
      <c r="N1035" s="268"/>
    </row>
    <row r="1036" spans="1:14">
      <c r="A1036" s="125"/>
      <c r="B1036" s="282"/>
      <c r="C1036" s="146"/>
      <c r="D1036" s="246"/>
      <c r="E1036" s="128"/>
      <c r="F1036" s="252">
        <f>IF(ISERR(SEARCH("FP",H1036))=FALSE,PREÇOS!CX1036,0)+IF(ISERR(SEARCH("CH",H1036))=FALSE,PREÇOS!CY1036,0)+IF(ISERR(SEARCH("FF",H1036))=FALSE,(I1036*PREÇOS!CZ1036),0)+IF(ISERR(SEARCH("FC",H1036))=FALSE,PREÇOS!DA1036,0)</f>
        <v>0</v>
      </c>
      <c r="G1036" s="118">
        <f t="shared" si="18"/>
        <v>0</v>
      </c>
      <c r="H1036" s="245"/>
      <c r="I1036" s="260"/>
      <c r="J1036" s="203"/>
      <c r="K1036" s="204"/>
      <c r="L1036" s="211"/>
      <c r="M1036" s="137"/>
      <c r="N1036" s="268"/>
    </row>
    <row r="1037" spans="1:14">
      <c r="A1037" s="125"/>
      <c r="B1037" s="282"/>
      <c r="C1037" s="146"/>
      <c r="D1037" s="246"/>
      <c r="E1037" s="128"/>
      <c r="F1037" s="252">
        <f>IF(ISERR(SEARCH("FP",H1037))=FALSE,PREÇOS!CX1037,0)+IF(ISERR(SEARCH("CH",H1037))=FALSE,PREÇOS!CY1037,0)+IF(ISERR(SEARCH("FF",H1037))=FALSE,(I1037*PREÇOS!CZ1037),0)+IF(ISERR(SEARCH("FC",H1037))=FALSE,PREÇOS!DA1037,0)</f>
        <v>0</v>
      </c>
      <c r="G1037" s="118">
        <f t="shared" si="18"/>
        <v>0</v>
      </c>
      <c r="H1037" s="245"/>
      <c r="I1037" s="260"/>
      <c r="J1037" s="203"/>
      <c r="K1037" s="204"/>
      <c r="L1037" s="211"/>
      <c r="M1037" s="137"/>
      <c r="N1037" s="268"/>
    </row>
    <row r="1038" spans="1:14">
      <c r="A1038" s="125"/>
      <c r="B1038" s="282"/>
      <c r="C1038" s="146"/>
      <c r="D1038" s="246"/>
      <c r="E1038" s="128"/>
      <c r="F1038" s="252">
        <f>IF(ISERR(SEARCH("FP",H1038))=FALSE,PREÇOS!CX1038,0)+IF(ISERR(SEARCH("CH",H1038))=FALSE,PREÇOS!CY1038,0)+IF(ISERR(SEARCH("FF",H1038))=FALSE,(I1038*PREÇOS!CZ1038),0)+IF(ISERR(SEARCH("FC",H1038))=FALSE,PREÇOS!DA1038,0)</f>
        <v>0</v>
      </c>
      <c r="G1038" s="118">
        <f t="shared" si="18"/>
        <v>0</v>
      </c>
      <c r="H1038" s="245"/>
      <c r="I1038" s="260"/>
      <c r="J1038" s="203"/>
      <c r="K1038" s="204"/>
      <c r="L1038" s="211"/>
      <c r="M1038" s="137"/>
      <c r="N1038" s="268"/>
    </row>
    <row r="1039" spans="1:14">
      <c r="A1039" s="125"/>
      <c r="B1039" s="282"/>
      <c r="C1039" s="146"/>
      <c r="D1039" s="246"/>
      <c r="E1039" s="128"/>
      <c r="F1039" s="252">
        <f>IF(ISERR(SEARCH("FP",H1039))=FALSE,PREÇOS!CX1039,0)+IF(ISERR(SEARCH("CH",H1039))=FALSE,PREÇOS!CY1039,0)+IF(ISERR(SEARCH("FF",H1039))=FALSE,(I1039*PREÇOS!CZ1039),0)+IF(ISERR(SEARCH("FC",H1039))=FALSE,PREÇOS!DA1039,0)</f>
        <v>0</v>
      </c>
      <c r="G1039" s="118">
        <f t="shared" si="18"/>
        <v>0</v>
      </c>
      <c r="H1039" s="245"/>
      <c r="I1039" s="260"/>
      <c r="J1039" s="203"/>
      <c r="K1039" s="204"/>
      <c r="L1039" s="211"/>
      <c r="M1039" s="137"/>
      <c r="N1039" s="268"/>
    </row>
    <row r="1040" spans="1:14">
      <c r="A1040" s="125"/>
      <c r="B1040" s="282"/>
      <c r="C1040" s="146"/>
      <c r="D1040" s="246"/>
      <c r="E1040" s="128"/>
      <c r="F1040" s="252">
        <f>IF(ISERR(SEARCH("FP",H1040))=FALSE,PREÇOS!CX1040,0)+IF(ISERR(SEARCH("CH",H1040))=FALSE,PREÇOS!CY1040,0)+IF(ISERR(SEARCH("FF",H1040))=FALSE,(I1040*PREÇOS!CZ1040),0)+IF(ISERR(SEARCH("FC",H1040))=FALSE,PREÇOS!DA1040,0)</f>
        <v>0</v>
      </c>
      <c r="G1040" s="118">
        <f t="shared" si="18"/>
        <v>0</v>
      </c>
      <c r="H1040" s="245"/>
      <c r="I1040" s="260"/>
      <c r="J1040" s="203"/>
      <c r="K1040" s="204"/>
      <c r="L1040" s="211"/>
      <c r="M1040" s="137"/>
      <c r="N1040" s="268"/>
    </row>
    <row r="1041" spans="1:14">
      <c r="A1041" s="125"/>
      <c r="B1041" s="282"/>
      <c r="C1041" s="146"/>
      <c r="D1041" s="246"/>
      <c r="E1041" s="128"/>
      <c r="F1041" s="252">
        <f>IF(ISERR(SEARCH("FP",H1041))=FALSE,PREÇOS!CX1041,0)+IF(ISERR(SEARCH("CH",H1041))=FALSE,PREÇOS!CY1041,0)+IF(ISERR(SEARCH("FF",H1041))=FALSE,(I1041*PREÇOS!CZ1041),0)+IF(ISERR(SEARCH("FC",H1041))=FALSE,PREÇOS!DA1041,0)</f>
        <v>0</v>
      </c>
      <c r="G1041" s="118">
        <f t="shared" si="18"/>
        <v>0</v>
      </c>
      <c r="H1041" s="245"/>
      <c r="I1041" s="260"/>
      <c r="J1041" s="203"/>
      <c r="K1041" s="204"/>
      <c r="L1041" s="211"/>
      <c r="M1041" s="137"/>
      <c r="N1041" s="268"/>
    </row>
    <row r="1042" spans="1:14">
      <c r="A1042" s="125"/>
      <c r="B1042" s="282"/>
      <c r="C1042" s="146"/>
      <c r="D1042" s="246"/>
      <c r="E1042" s="128"/>
      <c r="F1042" s="252">
        <f>IF(ISERR(SEARCH("FP",H1042))=FALSE,PREÇOS!CX1042,0)+IF(ISERR(SEARCH("CH",H1042))=FALSE,PREÇOS!CY1042,0)+IF(ISERR(SEARCH("FF",H1042))=FALSE,(I1042*PREÇOS!CZ1042),0)+IF(ISERR(SEARCH("FC",H1042))=FALSE,PREÇOS!DA1042,0)</f>
        <v>0</v>
      </c>
      <c r="G1042" s="118">
        <f t="shared" si="18"/>
        <v>0</v>
      </c>
      <c r="H1042" s="245"/>
      <c r="I1042" s="260"/>
      <c r="J1042" s="203"/>
      <c r="K1042" s="204"/>
      <c r="L1042" s="211"/>
      <c r="M1042" s="137"/>
      <c r="N1042" s="268"/>
    </row>
    <row r="1043" spans="1:14">
      <c r="A1043" s="125"/>
      <c r="B1043" s="282"/>
      <c r="C1043" s="146"/>
      <c r="D1043" s="246"/>
      <c r="E1043" s="128"/>
      <c r="F1043" s="252">
        <f>IF(ISERR(SEARCH("FP",H1043))=FALSE,PREÇOS!CX1043,0)+IF(ISERR(SEARCH("CH",H1043))=FALSE,PREÇOS!CY1043,0)+IF(ISERR(SEARCH("FF",H1043))=FALSE,(I1043*PREÇOS!CZ1043),0)+IF(ISERR(SEARCH("FC",H1043))=FALSE,PREÇOS!DA1043,0)</f>
        <v>0</v>
      </c>
      <c r="G1043" s="118">
        <f t="shared" si="18"/>
        <v>0</v>
      </c>
      <c r="H1043" s="245"/>
      <c r="I1043" s="260"/>
      <c r="J1043" s="203"/>
      <c r="K1043" s="204"/>
      <c r="L1043" s="211"/>
      <c r="M1043" s="137"/>
      <c r="N1043" s="268"/>
    </row>
    <row r="1044" spans="1:14">
      <c r="A1044" s="125"/>
      <c r="B1044" s="282"/>
      <c r="C1044" s="146"/>
      <c r="D1044" s="246"/>
      <c r="E1044" s="128"/>
      <c r="F1044" s="252">
        <f>IF(ISERR(SEARCH("FP",H1044))=FALSE,PREÇOS!CX1044,0)+IF(ISERR(SEARCH("CH",H1044))=FALSE,PREÇOS!CY1044,0)+IF(ISERR(SEARCH("FF",H1044))=FALSE,(I1044*PREÇOS!CZ1044),0)+IF(ISERR(SEARCH("FC",H1044))=FALSE,PREÇOS!DA1044,0)</f>
        <v>0</v>
      </c>
      <c r="G1044" s="118">
        <f t="shared" si="18"/>
        <v>0</v>
      </c>
      <c r="H1044" s="245"/>
      <c r="I1044" s="260"/>
      <c r="J1044" s="203"/>
      <c r="K1044" s="204"/>
      <c r="L1044" s="211"/>
      <c r="M1044" s="137"/>
      <c r="N1044" s="268"/>
    </row>
    <row r="1045" spans="1:14">
      <c r="A1045" s="125"/>
      <c r="B1045" s="282"/>
      <c r="C1045" s="146"/>
      <c r="D1045" s="246"/>
      <c r="E1045" s="128"/>
      <c r="F1045" s="252">
        <f>IF(ISERR(SEARCH("FP",H1045))=FALSE,PREÇOS!CX1045,0)+IF(ISERR(SEARCH("CH",H1045))=FALSE,PREÇOS!CY1045,0)+IF(ISERR(SEARCH("FF",H1045))=FALSE,(I1045*PREÇOS!CZ1045),0)+IF(ISERR(SEARCH("FC",H1045))=FALSE,PREÇOS!DA1045,0)</f>
        <v>0</v>
      </c>
      <c r="G1045" s="118">
        <f t="shared" si="18"/>
        <v>0</v>
      </c>
      <c r="H1045" s="245"/>
      <c r="I1045" s="260"/>
      <c r="J1045" s="203"/>
      <c r="K1045" s="204"/>
      <c r="L1045" s="211"/>
      <c r="M1045" s="137"/>
      <c r="N1045" s="268"/>
    </row>
    <row r="1046" spans="1:14">
      <c r="A1046" s="125"/>
      <c r="B1046" s="282"/>
      <c r="C1046" s="146"/>
      <c r="D1046" s="246"/>
      <c r="E1046" s="128"/>
      <c r="F1046" s="252">
        <f>IF(ISERR(SEARCH("FP",H1046))=FALSE,PREÇOS!CX1046,0)+IF(ISERR(SEARCH("CH",H1046))=FALSE,PREÇOS!CY1046,0)+IF(ISERR(SEARCH("FF",H1046))=FALSE,(I1046*PREÇOS!CZ1046),0)+IF(ISERR(SEARCH("FC",H1046))=FALSE,PREÇOS!DA1046,0)</f>
        <v>0</v>
      </c>
      <c r="G1046" s="118">
        <f t="shared" si="18"/>
        <v>0</v>
      </c>
      <c r="H1046" s="245"/>
      <c r="I1046" s="260"/>
      <c r="J1046" s="203"/>
      <c r="K1046" s="204"/>
      <c r="L1046" s="211"/>
      <c r="M1046" s="137"/>
      <c r="N1046" s="268"/>
    </row>
    <row r="1047" spans="1:14">
      <c r="A1047" s="125"/>
      <c r="B1047" s="282"/>
      <c r="C1047" s="146"/>
      <c r="D1047" s="246"/>
      <c r="E1047" s="128"/>
      <c r="F1047" s="252">
        <f>IF(ISERR(SEARCH("FP",H1047))=FALSE,PREÇOS!CX1047,0)+IF(ISERR(SEARCH("CH",H1047))=FALSE,PREÇOS!CY1047,0)+IF(ISERR(SEARCH("FF",H1047))=FALSE,(I1047*PREÇOS!CZ1047),0)+IF(ISERR(SEARCH("FC",H1047))=FALSE,PREÇOS!DA1047,0)</f>
        <v>0</v>
      </c>
      <c r="G1047" s="118">
        <f t="shared" si="18"/>
        <v>0</v>
      </c>
      <c r="H1047" s="245"/>
      <c r="I1047" s="260"/>
      <c r="J1047" s="203"/>
      <c r="K1047" s="204"/>
      <c r="L1047" s="211"/>
      <c r="M1047" s="137"/>
      <c r="N1047" s="268"/>
    </row>
    <row r="1048" spans="1:14">
      <c r="A1048" s="125"/>
      <c r="B1048" s="282"/>
      <c r="C1048" s="146"/>
      <c r="D1048" s="246"/>
      <c r="E1048" s="128"/>
      <c r="F1048" s="252">
        <f>IF(ISERR(SEARCH("FP",H1048))=FALSE,PREÇOS!CX1048,0)+IF(ISERR(SEARCH("CH",H1048))=FALSE,PREÇOS!CY1048,0)+IF(ISERR(SEARCH("FF",H1048))=FALSE,(I1048*PREÇOS!CZ1048),0)+IF(ISERR(SEARCH("FC",H1048))=FALSE,PREÇOS!DA1048,0)</f>
        <v>0</v>
      </c>
      <c r="G1048" s="118">
        <f t="shared" si="18"/>
        <v>0</v>
      </c>
      <c r="H1048" s="245"/>
      <c r="I1048" s="260"/>
      <c r="J1048" s="203"/>
      <c r="K1048" s="204"/>
      <c r="L1048" s="211"/>
      <c r="M1048" s="137"/>
      <c r="N1048" s="268"/>
    </row>
    <row r="1049" spans="1:14">
      <c r="A1049" s="125"/>
      <c r="B1049" s="282"/>
      <c r="C1049" s="146"/>
      <c r="D1049" s="246"/>
      <c r="E1049" s="128"/>
      <c r="F1049" s="252">
        <f>IF(ISERR(SEARCH("FP",H1049))=FALSE,PREÇOS!CX1049,0)+IF(ISERR(SEARCH("CH",H1049))=FALSE,PREÇOS!CY1049,0)+IF(ISERR(SEARCH("FF",H1049))=FALSE,(I1049*PREÇOS!CZ1049),0)+IF(ISERR(SEARCH("FC",H1049))=FALSE,PREÇOS!DA1049,0)</f>
        <v>0</v>
      </c>
      <c r="G1049" s="118">
        <f t="shared" si="18"/>
        <v>0</v>
      </c>
      <c r="H1049" s="245"/>
      <c r="I1049" s="260"/>
      <c r="J1049" s="203"/>
      <c r="K1049" s="204"/>
      <c r="L1049" s="211"/>
      <c r="M1049" s="137"/>
      <c r="N1049" s="268"/>
    </row>
    <row r="1050" spans="1:14">
      <c r="A1050" s="125"/>
      <c r="B1050" s="282"/>
      <c r="C1050" s="146"/>
      <c r="D1050" s="246"/>
      <c r="E1050" s="128"/>
      <c r="F1050" s="252">
        <f>IF(ISERR(SEARCH("FP",H1050))=FALSE,PREÇOS!CX1050,0)+IF(ISERR(SEARCH("CH",H1050))=FALSE,PREÇOS!CY1050,0)+IF(ISERR(SEARCH("FF",H1050))=FALSE,(I1050*PREÇOS!CZ1050),0)+IF(ISERR(SEARCH("FC",H1050))=FALSE,PREÇOS!DA1050,0)</f>
        <v>0</v>
      </c>
      <c r="G1050" s="118">
        <f t="shared" si="18"/>
        <v>0</v>
      </c>
      <c r="H1050" s="245"/>
      <c r="I1050" s="260"/>
      <c r="J1050" s="203"/>
      <c r="K1050" s="204"/>
      <c r="L1050" s="211"/>
      <c r="M1050" s="137"/>
      <c r="N1050" s="268"/>
    </row>
    <row r="1051" spans="1:14">
      <c r="A1051" s="125"/>
      <c r="B1051" s="282"/>
      <c r="C1051" s="146"/>
      <c r="D1051" s="246"/>
      <c r="E1051" s="128"/>
      <c r="F1051" s="252">
        <f>IF(ISERR(SEARCH("FP",H1051))=FALSE,PREÇOS!CX1051,0)+IF(ISERR(SEARCH("CH",H1051))=FALSE,PREÇOS!CY1051,0)+IF(ISERR(SEARCH("FF",H1051))=FALSE,(I1051*PREÇOS!CZ1051),0)+IF(ISERR(SEARCH("FC",H1051))=FALSE,PREÇOS!DA1051,0)</f>
        <v>0</v>
      </c>
      <c r="G1051" s="118">
        <f t="shared" si="18"/>
        <v>0</v>
      </c>
      <c r="H1051" s="245"/>
      <c r="I1051" s="260"/>
      <c r="J1051" s="203"/>
      <c r="K1051" s="204"/>
      <c r="L1051" s="211"/>
      <c r="M1051" s="137"/>
      <c r="N1051" s="268"/>
    </row>
    <row r="1052" spans="1:14">
      <c r="A1052" s="125"/>
      <c r="B1052" s="282"/>
      <c r="C1052" s="146"/>
      <c r="D1052" s="246"/>
      <c r="E1052" s="128"/>
      <c r="F1052" s="252">
        <f>IF(ISERR(SEARCH("FP",H1052))=FALSE,PREÇOS!CX1052,0)+IF(ISERR(SEARCH("CH",H1052))=FALSE,PREÇOS!CY1052,0)+IF(ISERR(SEARCH("FF",H1052))=FALSE,(I1052*PREÇOS!CZ1052),0)+IF(ISERR(SEARCH("FC",H1052))=FALSE,PREÇOS!DA1052,0)</f>
        <v>0</v>
      </c>
      <c r="G1052" s="118">
        <f t="shared" si="18"/>
        <v>0</v>
      </c>
      <c r="H1052" s="245"/>
      <c r="I1052" s="260"/>
      <c r="J1052" s="203"/>
      <c r="K1052" s="204"/>
      <c r="L1052" s="211"/>
      <c r="M1052" s="137"/>
      <c r="N1052" s="268"/>
    </row>
    <row r="1053" spans="1:14">
      <c r="A1053" s="125"/>
      <c r="B1053" s="282"/>
      <c r="C1053" s="146"/>
      <c r="D1053" s="246"/>
      <c r="E1053" s="128"/>
      <c r="F1053" s="252">
        <f>IF(ISERR(SEARCH("FP",H1053))=FALSE,PREÇOS!CX1053,0)+IF(ISERR(SEARCH("CH",H1053))=FALSE,PREÇOS!CY1053,0)+IF(ISERR(SEARCH("FF",H1053))=FALSE,(I1053*PREÇOS!CZ1053),0)+IF(ISERR(SEARCH("FC",H1053))=FALSE,PREÇOS!DA1053,0)</f>
        <v>0</v>
      </c>
      <c r="G1053" s="118">
        <f t="shared" si="18"/>
        <v>0</v>
      </c>
      <c r="H1053" s="245"/>
      <c r="I1053" s="260"/>
      <c r="J1053" s="203"/>
      <c r="K1053" s="204"/>
      <c r="L1053" s="211"/>
      <c r="M1053" s="137"/>
      <c r="N1053" s="268"/>
    </row>
    <row r="1054" spans="1:14">
      <c r="A1054" s="125"/>
      <c r="B1054" s="282"/>
      <c r="C1054" s="146"/>
      <c r="D1054" s="246"/>
      <c r="E1054" s="128"/>
      <c r="F1054" s="252">
        <f>IF(ISERR(SEARCH("FP",H1054))=FALSE,PREÇOS!CX1054,0)+IF(ISERR(SEARCH("CH",H1054))=FALSE,PREÇOS!CY1054,0)+IF(ISERR(SEARCH("FF",H1054))=FALSE,(I1054*PREÇOS!CZ1054),0)+IF(ISERR(SEARCH("FC",H1054))=FALSE,PREÇOS!DA1054,0)</f>
        <v>0</v>
      </c>
      <c r="G1054" s="118">
        <f t="shared" si="18"/>
        <v>0</v>
      </c>
      <c r="H1054" s="245"/>
      <c r="I1054" s="260"/>
      <c r="J1054" s="203"/>
      <c r="K1054" s="204"/>
      <c r="L1054" s="211"/>
      <c r="M1054" s="137"/>
      <c r="N1054" s="268"/>
    </row>
    <row r="1055" spans="1:14">
      <c r="A1055" s="125"/>
      <c r="B1055" s="282"/>
      <c r="C1055" s="146"/>
      <c r="D1055" s="246"/>
      <c r="E1055" s="128"/>
      <c r="F1055" s="252">
        <f>IF(ISERR(SEARCH("FP",H1055))=FALSE,PREÇOS!CX1055,0)+IF(ISERR(SEARCH("CH",H1055))=FALSE,PREÇOS!CY1055,0)+IF(ISERR(SEARCH("FF",H1055))=FALSE,(I1055*PREÇOS!CZ1055),0)+IF(ISERR(SEARCH("FC",H1055))=FALSE,PREÇOS!DA1055,0)</f>
        <v>0</v>
      </c>
      <c r="G1055" s="118">
        <f t="shared" si="18"/>
        <v>0</v>
      </c>
      <c r="H1055" s="245"/>
      <c r="I1055" s="260"/>
      <c r="J1055" s="203"/>
      <c r="K1055" s="204"/>
      <c r="L1055" s="211"/>
      <c r="M1055" s="137"/>
      <c r="N1055" s="268"/>
    </row>
    <row r="1056" spans="1:14">
      <c r="A1056" s="125"/>
      <c r="B1056" s="282"/>
      <c r="C1056" s="146"/>
      <c r="D1056" s="246"/>
      <c r="E1056" s="128"/>
      <c r="F1056" s="252">
        <f>IF(ISERR(SEARCH("FP",H1056))=FALSE,PREÇOS!CX1056,0)+IF(ISERR(SEARCH("CH",H1056))=FALSE,PREÇOS!CY1056,0)+IF(ISERR(SEARCH("FF",H1056))=FALSE,(I1056*PREÇOS!CZ1056),0)+IF(ISERR(SEARCH("FC",H1056))=FALSE,PREÇOS!DA1056,0)</f>
        <v>0</v>
      </c>
      <c r="G1056" s="118">
        <f t="shared" si="18"/>
        <v>0</v>
      </c>
      <c r="H1056" s="245"/>
      <c r="I1056" s="260"/>
      <c r="J1056" s="203"/>
      <c r="K1056" s="204"/>
      <c r="L1056" s="211"/>
      <c r="M1056" s="137"/>
      <c r="N1056" s="268"/>
    </row>
    <row r="1057" spans="1:14">
      <c r="A1057" s="125"/>
      <c r="B1057" s="282"/>
      <c r="C1057" s="146"/>
      <c r="D1057" s="246"/>
      <c r="E1057" s="128"/>
      <c r="F1057" s="252">
        <f>IF(ISERR(SEARCH("FP",H1057))=FALSE,PREÇOS!CX1057,0)+IF(ISERR(SEARCH("CH",H1057))=FALSE,PREÇOS!CY1057,0)+IF(ISERR(SEARCH("FF",H1057))=FALSE,(I1057*PREÇOS!CZ1057),0)+IF(ISERR(SEARCH("FC",H1057))=FALSE,PREÇOS!DA1057,0)</f>
        <v>0</v>
      </c>
      <c r="G1057" s="118">
        <f t="shared" si="18"/>
        <v>0</v>
      </c>
      <c r="H1057" s="245"/>
      <c r="I1057" s="260"/>
      <c r="J1057" s="203"/>
      <c r="K1057" s="204"/>
      <c r="L1057" s="211"/>
      <c r="M1057" s="137"/>
      <c r="N1057" s="268"/>
    </row>
    <row r="1058" spans="1:14">
      <c r="A1058" s="125"/>
      <c r="B1058" s="282"/>
      <c r="C1058" s="146"/>
      <c r="D1058" s="246"/>
      <c r="E1058" s="128"/>
      <c r="F1058" s="252">
        <f>IF(ISERR(SEARCH("FP",H1058))=FALSE,PREÇOS!CX1058,0)+IF(ISERR(SEARCH("CH",H1058))=FALSE,PREÇOS!CY1058,0)+IF(ISERR(SEARCH("FF",H1058))=FALSE,(I1058*PREÇOS!CZ1058),0)+IF(ISERR(SEARCH("FC",H1058))=FALSE,PREÇOS!DA1058,0)</f>
        <v>0</v>
      </c>
      <c r="G1058" s="118">
        <f t="shared" si="18"/>
        <v>0</v>
      </c>
      <c r="H1058" s="245"/>
      <c r="I1058" s="260"/>
      <c r="J1058" s="203"/>
      <c r="K1058" s="204"/>
      <c r="L1058" s="211"/>
      <c r="M1058" s="137"/>
      <c r="N1058" s="268"/>
    </row>
    <row r="1059" spans="1:14">
      <c r="A1059" s="125"/>
      <c r="B1059" s="282"/>
      <c r="C1059" s="146"/>
      <c r="D1059" s="246"/>
      <c r="E1059" s="128"/>
      <c r="F1059" s="252">
        <f>IF(ISERR(SEARCH("FP",H1059))=FALSE,PREÇOS!CX1059,0)+IF(ISERR(SEARCH("CH",H1059))=FALSE,PREÇOS!CY1059,0)+IF(ISERR(SEARCH("FF",H1059))=FALSE,(I1059*PREÇOS!CZ1059),0)+IF(ISERR(SEARCH("FC",H1059))=FALSE,PREÇOS!DA1059,0)</f>
        <v>0</v>
      </c>
      <c r="G1059" s="118">
        <f t="shared" si="18"/>
        <v>0</v>
      </c>
      <c r="H1059" s="245"/>
      <c r="I1059" s="260"/>
      <c r="J1059" s="203"/>
      <c r="K1059" s="204"/>
      <c r="L1059" s="211"/>
      <c r="M1059" s="137"/>
      <c r="N1059" s="268"/>
    </row>
    <row r="1060" spans="1:14">
      <c r="A1060" s="125"/>
      <c r="B1060" s="282"/>
      <c r="C1060" s="146"/>
      <c r="D1060" s="246"/>
      <c r="E1060" s="128"/>
      <c r="F1060" s="252">
        <f>IF(ISERR(SEARCH("FP",H1060))=FALSE,PREÇOS!CX1060,0)+IF(ISERR(SEARCH("CH",H1060))=FALSE,PREÇOS!CY1060,0)+IF(ISERR(SEARCH("FF",H1060))=FALSE,(I1060*PREÇOS!CZ1060),0)+IF(ISERR(SEARCH("FC",H1060))=FALSE,PREÇOS!DA1060,0)</f>
        <v>0</v>
      </c>
      <c r="G1060" s="118">
        <f t="shared" si="18"/>
        <v>0</v>
      </c>
      <c r="H1060" s="245"/>
      <c r="I1060" s="260"/>
      <c r="J1060" s="203"/>
      <c r="K1060" s="204"/>
      <c r="L1060" s="211"/>
      <c r="M1060" s="137"/>
      <c r="N1060" s="268"/>
    </row>
    <row r="1061" spans="1:14">
      <c r="A1061" s="125"/>
      <c r="B1061" s="282"/>
      <c r="C1061" s="146"/>
      <c r="D1061" s="246"/>
      <c r="E1061" s="128"/>
      <c r="F1061" s="252">
        <f>IF(ISERR(SEARCH("FP",H1061))=FALSE,PREÇOS!CX1061,0)+IF(ISERR(SEARCH("CH",H1061))=FALSE,PREÇOS!CY1061,0)+IF(ISERR(SEARCH("FF",H1061))=FALSE,(I1061*PREÇOS!CZ1061),0)+IF(ISERR(SEARCH("FC",H1061))=FALSE,PREÇOS!DA1061,0)</f>
        <v>0</v>
      </c>
      <c r="G1061" s="118">
        <f t="shared" si="18"/>
        <v>0</v>
      </c>
      <c r="H1061" s="245"/>
      <c r="I1061" s="260"/>
      <c r="J1061" s="203"/>
      <c r="K1061" s="204"/>
      <c r="L1061" s="211"/>
      <c r="M1061" s="137"/>
      <c r="N1061" s="268"/>
    </row>
    <row r="1062" spans="1:14">
      <c r="A1062" s="125"/>
      <c r="B1062" s="282"/>
      <c r="C1062" s="146"/>
      <c r="D1062" s="246"/>
      <c r="E1062" s="128"/>
      <c r="F1062" s="252">
        <f>IF(ISERR(SEARCH("FP",H1062))=FALSE,PREÇOS!CX1062,0)+IF(ISERR(SEARCH("CH",H1062))=FALSE,PREÇOS!CY1062,0)+IF(ISERR(SEARCH("FF",H1062))=FALSE,(I1062*PREÇOS!CZ1062),0)+IF(ISERR(SEARCH("FC",H1062))=FALSE,PREÇOS!DA1062,0)</f>
        <v>0</v>
      </c>
      <c r="G1062" s="118">
        <f t="shared" si="18"/>
        <v>0</v>
      </c>
      <c r="H1062" s="245"/>
      <c r="I1062" s="260"/>
      <c r="J1062" s="203"/>
      <c r="K1062" s="204"/>
      <c r="L1062" s="211"/>
      <c r="M1062" s="137"/>
      <c r="N1062" s="268"/>
    </row>
    <row r="1063" spans="1:14">
      <c r="A1063" s="125"/>
      <c r="B1063" s="282"/>
      <c r="C1063" s="146"/>
      <c r="D1063" s="246"/>
      <c r="E1063" s="128"/>
      <c r="F1063" s="252">
        <f>IF(ISERR(SEARCH("FP",H1063))=FALSE,PREÇOS!CX1063,0)+IF(ISERR(SEARCH("CH",H1063))=FALSE,PREÇOS!CY1063,0)+IF(ISERR(SEARCH("FF",H1063))=FALSE,(I1063*PREÇOS!CZ1063),0)+IF(ISERR(SEARCH("FC",H1063))=FALSE,PREÇOS!DA1063,0)</f>
        <v>0</v>
      </c>
      <c r="G1063" s="118">
        <f t="shared" si="18"/>
        <v>0</v>
      </c>
      <c r="H1063" s="245"/>
      <c r="I1063" s="260"/>
      <c r="J1063" s="203"/>
      <c r="K1063" s="204"/>
      <c r="L1063" s="211"/>
      <c r="M1063" s="137"/>
      <c r="N1063" s="268"/>
    </row>
    <row r="1064" spans="1:14">
      <c r="A1064" s="125"/>
      <c r="B1064" s="282"/>
      <c r="C1064" s="146"/>
      <c r="D1064" s="246"/>
      <c r="E1064" s="128"/>
      <c r="F1064" s="252">
        <f>IF(ISERR(SEARCH("FP",H1064))=FALSE,PREÇOS!CX1064,0)+IF(ISERR(SEARCH("CH",H1064))=FALSE,PREÇOS!CY1064,0)+IF(ISERR(SEARCH("FF",H1064))=FALSE,(I1064*PREÇOS!CZ1064),0)+IF(ISERR(SEARCH("FC",H1064))=FALSE,PREÇOS!DA1064,0)</f>
        <v>0</v>
      </c>
      <c r="G1064" s="118">
        <f t="shared" si="18"/>
        <v>0</v>
      </c>
      <c r="H1064" s="245"/>
      <c r="I1064" s="260"/>
      <c r="J1064" s="203"/>
      <c r="K1064" s="204"/>
      <c r="L1064" s="211"/>
      <c r="M1064" s="137"/>
      <c r="N1064" s="268"/>
    </row>
    <row r="1065" spans="1:14">
      <c r="A1065" s="125"/>
      <c r="B1065" s="282"/>
      <c r="C1065" s="146"/>
      <c r="D1065" s="246"/>
      <c r="E1065" s="128"/>
      <c r="F1065" s="252">
        <f>IF(ISERR(SEARCH("FP",H1065))=FALSE,PREÇOS!CX1065,0)+IF(ISERR(SEARCH("CH",H1065))=FALSE,PREÇOS!CY1065,0)+IF(ISERR(SEARCH("FF",H1065))=FALSE,(I1065*PREÇOS!CZ1065),0)+IF(ISERR(SEARCH("FC",H1065))=FALSE,PREÇOS!DA1065,0)</f>
        <v>0</v>
      </c>
      <c r="G1065" s="118">
        <f t="shared" si="18"/>
        <v>0</v>
      </c>
      <c r="H1065" s="245"/>
      <c r="I1065" s="260"/>
      <c r="J1065" s="203"/>
      <c r="K1065" s="204"/>
      <c r="L1065" s="211"/>
      <c r="M1065" s="137"/>
      <c r="N1065" s="268"/>
    </row>
    <row r="1066" spans="1:14">
      <c r="A1066" s="125"/>
      <c r="B1066" s="282"/>
      <c r="C1066" s="146"/>
      <c r="D1066" s="246"/>
      <c r="E1066" s="128"/>
      <c r="F1066" s="252">
        <f>IF(ISERR(SEARCH("FP",H1066))=FALSE,PREÇOS!CX1066,0)+IF(ISERR(SEARCH("CH",H1066))=FALSE,PREÇOS!CY1066,0)+IF(ISERR(SEARCH("FF",H1066))=FALSE,(I1066*PREÇOS!CZ1066),0)+IF(ISERR(SEARCH("FC",H1066))=FALSE,PREÇOS!DA1066,0)</f>
        <v>0</v>
      </c>
      <c r="G1066" s="118">
        <f t="shared" si="18"/>
        <v>0</v>
      </c>
      <c r="H1066" s="245"/>
      <c r="I1066" s="260"/>
      <c r="J1066" s="203"/>
      <c r="K1066" s="204"/>
      <c r="L1066" s="211"/>
      <c r="M1066" s="137"/>
      <c r="N1066" s="268"/>
    </row>
    <row r="1067" spans="1:14">
      <c r="A1067" s="125"/>
      <c r="B1067" s="282"/>
      <c r="C1067" s="146"/>
      <c r="D1067" s="246"/>
      <c r="E1067" s="128"/>
      <c r="F1067" s="252">
        <f>IF(ISERR(SEARCH("FP",H1067))=FALSE,PREÇOS!CX1067,0)+IF(ISERR(SEARCH("CH",H1067))=FALSE,PREÇOS!CY1067,0)+IF(ISERR(SEARCH("FF",H1067))=FALSE,(I1067*PREÇOS!CZ1067),0)+IF(ISERR(SEARCH("FC",H1067))=FALSE,PREÇOS!DA1067,0)</f>
        <v>0</v>
      </c>
      <c r="G1067" s="118">
        <f t="shared" si="18"/>
        <v>0</v>
      </c>
      <c r="H1067" s="245"/>
      <c r="I1067" s="260"/>
      <c r="J1067" s="203"/>
      <c r="K1067" s="204"/>
      <c r="L1067" s="211"/>
      <c r="M1067" s="137"/>
      <c r="N1067" s="268"/>
    </row>
    <row r="1068" spans="1:14">
      <c r="A1068" s="125"/>
      <c r="B1068" s="282"/>
      <c r="C1068" s="146"/>
      <c r="D1068" s="246"/>
      <c r="E1068" s="128"/>
      <c r="F1068" s="252">
        <f>IF(ISERR(SEARCH("FP",H1068))=FALSE,PREÇOS!CX1068,0)+IF(ISERR(SEARCH("CH",H1068))=FALSE,PREÇOS!CY1068,0)+IF(ISERR(SEARCH("FF",H1068))=FALSE,(I1068*PREÇOS!CZ1068),0)+IF(ISERR(SEARCH("FC",H1068))=FALSE,PREÇOS!DA1068,0)</f>
        <v>0</v>
      </c>
      <c r="G1068" s="118">
        <f t="shared" si="18"/>
        <v>0</v>
      </c>
      <c r="H1068" s="245"/>
      <c r="I1068" s="260"/>
      <c r="J1068" s="203"/>
      <c r="K1068" s="204"/>
      <c r="L1068" s="211"/>
      <c r="M1068" s="137"/>
      <c r="N1068" s="268"/>
    </row>
    <row r="1069" spans="1:14">
      <c r="A1069" s="125"/>
      <c r="B1069" s="282"/>
      <c r="C1069" s="146"/>
      <c r="D1069" s="246"/>
      <c r="E1069" s="128"/>
      <c r="F1069" s="252">
        <f>IF(ISERR(SEARCH("FP",H1069))=FALSE,PREÇOS!CX1069,0)+IF(ISERR(SEARCH("CH",H1069))=FALSE,PREÇOS!CY1069,0)+IF(ISERR(SEARCH("FF",H1069))=FALSE,(I1069*PREÇOS!CZ1069),0)+IF(ISERR(SEARCH("FC",H1069))=FALSE,PREÇOS!DA1069,0)</f>
        <v>0</v>
      </c>
      <c r="G1069" s="118">
        <f t="shared" si="18"/>
        <v>0</v>
      </c>
      <c r="H1069" s="245"/>
      <c r="I1069" s="260"/>
      <c r="J1069" s="203"/>
      <c r="K1069" s="204"/>
      <c r="L1069" s="211"/>
      <c r="M1069" s="137"/>
      <c r="N1069" s="268"/>
    </row>
    <row r="1070" spans="1:14">
      <c r="A1070" s="125"/>
      <c r="B1070" s="282"/>
      <c r="C1070" s="146"/>
      <c r="D1070" s="246"/>
      <c r="E1070" s="128"/>
      <c r="F1070" s="252">
        <f>IF(ISERR(SEARCH("FP",H1070))=FALSE,PREÇOS!CX1070,0)+IF(ISERR(SEARCH("CH",H1070))=FALSE,PREÇOS!CY1070,0)+IF(ISERR(SEARCH("FF",H1070))=FALSE,(I1070*PREÇOS!CZ1070),0)+IF(ISERR(SEARCH("FC",H1070))=FALSE,PREÇOS!DA1070,0)</f>
        <v>0</v>
      </c>
      <c r="G1070" s="118">
        <f t="shared" si="18"/>
        <v>0</v>
      </c>
      <c r="H1070" s="245"/>
      <c r="I1070" s="260"/>
      <c r="J1070" s="203"/>
      <c r="K1070" s="204"/>
      <c r="L1070" s="211"/>
      <c r="M1070" s="137"/>
      <c r="N1070" s="268"/>
    </row>
    <row r="1071" spans="1:14">
      <c r="A1071" s="125"/>
      <c r="B1071" s="282"/>
      <c r="C1071" s="146"/>
      <c r="D1071" s="246"/>
      <c r="E1071" s="128"/>
      <c r="F1071" s="252">
        <f>IF(ISERR(SEARCH("FP",H1071))=FALSE,PREÇOS!CX1071,0)+IF(ISERR(SEARCH("CH",H1071))=FALSE,PREÇOS!CY1071,0)+IF(ISERR(SEARCH("FF",H1071))=FALSE,(I1071*PREÇOS!CZ1071),0)+IF(ISERR(SEARCH("FC",H1071))=FALSE,PREÇOS!DA1071,0)</f>
        <v>0</v>
      </c>
      <c r="G1071" s="118">
        <f t="shared" si="18"/>
        <v>0</v>
      </c>
      <c r="H1071" s="245"/>
      <c r="I1071" s="260"/>
      <c r="J1071" s="203"/>
      <c r="K1071" s="204"/>
      <c r="L1071" s="211"/>
      <c r="M1071" s="137"/>
      <c r="N1071" s="268"/>
    </row>
    <row r="1072" spans="1:14">
      <c r="A1072" s="125"/>
      <c r="B1072" s="282"/>
      <c r="C1072" s="146"/>
      <c r="D1072" s="246"/>
      <c r="E1072" s="128"/>
      <c r="F1072" s="252">
        <f>IF(ISERR(SEARCH("FP",H1072))=FALSE,PREÇOS!CX1072,0)+IF(ISERR(SEARCH("CH",H1072))=FALSE,PREÇOS!CY1072,0)+IF(ISERR(SEARCH("FF",H1072))=FALSE,(I1072*PREÇOS!CZ1072),0)+IF(ISERR(SEARCH("FC",H1072))=FALSE,PREÇOS!DA1072,0)</f>
        <v>0</v>
      </c>
      <c r="G1072" s="118">
        <f t="shared" si="18"/>
        <v>0</v>
      </c>
      <c r="H1072" s="245"/>
      <c r="I1072" s="260"/>
      <c r="J1072" s="203"/>
      <c r="K1072" s="204"/>
      <c r="L1072" s="211"/>
      <c r="M1072" s="137"/>
      <c r="N1072" s="268"/>
    </row>
    <row r="1073" spans="1:14">
      <c r="A1073" s="125"/>
      <c r="B1073" s="282"/>
      <c r="C1073" s="146"/>
      <c r="D1073" s="246"/>
      <c r="E1073" s="128"/>
      <c r="F1073" s="252">
        <f>IF(ISERR(SEARCH("FP",H1073))=FALSE,PREÇOS!CX1073,0)+IF(ISERR(SEARCH("CH",H1073))=FALSE,PREÇOS!CY1073,0)+IF(ISERR(SEARCH("FF",H1073))=FALSE,(I1073*PREÇOS!CZ1073),0)+IF(ISERR(SEARCH("FC",H1073))=FALSE,PREÇOS!DA1073,0)</f>
        <v>0</v>
      </c>
      <c r="G1073" s="118">
        <f t="shared" si="18"/>
        <v>0</v>
      </c>
      <c r="H1073" s="245"/>
      <c r="I1073" s="260"/>
      <c r="J1073" s="203"/>
      <c r="K1073" s="204"/>
      <c r="L1073" s="211"/>
      <c r="M1073" s="137"/>
      <c r="N1073" s="268"/>
    </row>
    <row r="1074" spans="1:14">
      <c r="A1074" s="125"/>
      <c r="B1074" s="282"/>
      <c r="C1074" s="146"/>
      <c r="D1074" s="246"/>
      <c r="E1074" s="128"/>
      <c r="F1074" s="252">
        <f>IF(ISERR(SEARCH("FP",H1074))=FALSE,PREÇOS!CX1074,0)+IF(ISERR(SEARCH("CH",H1074))=FALSE,PREÇOS!CY1074,0)+IF(ISERR(SEARCH("FF",H1074))=FALSE,(I1074*PREÇOS!CZ1074),0)+IF(ISERR(SEARCH("FC",H1074))=FALSE,PREÇOS!DA1074,0)</f>
        <v>0</v>
      </c>
      <c r="G1074" s="118">
        <f t="shared" si="18"/>
        <v>0</v>
      </c>
      <c r="H1074" s="245"/>
      <c r="I1074" s="260"/>
      <c r="J1074" s="203"/>
      <c r="K1074" s="204"/>
      <c r="L1074" s="211"/>
      <c r="M1074" s="137"/>
      <c r="N1074" s="268"/>
    </row>
    <row r="1075" spans="1:14">
      <c r="A1075" s="125"/>
      <c r="B1075" s="282"/>
      <c r="C1075" s="146"/>
      <c r="D1075" s="246"/>
      <c r="E1075" s="128"/>
      <c r="F1075" s="252">
        <f>IF(ISERR(SEARCH("FP",H1075))=FALSE,PREÇOS!CX1075,0)+IF(ISERR(SEARCH("CH",H1075))=FALSE,PREÇOS!CY1075,0)+IF(ISERR(SEARCH("FF",H1075))=FALSE,(I1075*PREÇOS!CZ1075),0)+IF(ISERR(SEARCH("FC",H1075))=FALSE,PREÇOS!DA1075,0)</f>
        <v>0</v>
      </c>
      <c r="G1075" s="118">
        <f t="shared" si="18"/>
        <v>0</v>
      </c>
      <c r="H1075" s="245"/>
      <c r="I1075" s="260"/>
      <c r="J1075" s="203"/>
      <c r="K1075" s="204"/>
      <c r="L1075" s="211"/>
      <c r="M1075" s="137"/>
      <c r="N1075" s="268"/>
    </row>
    <row r="1076" spans="1:14">
      <c r="A1076" s="125"/>
      <c r="B1076" s="282"/>
      <c r="C1076" s="146"/>
      <c r="D1076" s="246"/>
      <c r="E1076" s="128"/>
      <c r="F1076" s="252">
        <f>IF(ISERR(SEARCH("FP",H1076))=FALSE,PREÇOS!CX1076,0)+IF(ISERR(SEARCH("CH",H1076))=FALSE,PREÇOS!CY1076,0)+IF(ISERR(SEARCH("FF",H1076))=FALSE,(I1076*PREÇOS!CZ1076),0)+IF(ISERR(SEARCH("FC",H1076))=FALSE,PREÇOS!DA1076,0)</f>
        <v>0</v>
      </c>
      <c r="G1076" s="118">
        <f t="shared" si="18"/>
        <v>0</v>
      </c>
      <c r="H1076" s="245"/>
      <c r="I1076" s="260"/>
      <c r="J1076" s="203"/>
      <c r="K1076" s="204"/>
      <c r="L1076" s="211"/>
      <c r="M1076" s="137"/>
      <c r="N1076" s="268"/>
    </row>
    <row r="1077" spans="1:14">
      <c r="A1077" s="125"/>
      <c r="B1077" s="282"/>
      <c r="C1077" s="146"/>
      <c r="D1077" s="246"/>
      <c r="E1077" s="128"/>
      <c r="F1077" s="252">
        <f>IF(ISERR(SEARCH("FP",H1077))=FALSE,PREÇOS!CX1077,0)+IF(ISERR(SEARCH("CH",H1077))=FALSE,PREÇOS!CY1077,0)+IF(ISERR(SEARCH("FF",H1077))=FALSE,(I1077*PREÇOS!CZ1077),0)+IF(ISERR(SEARCH("FC",H1077))=FALSE,PREÇOS!DA1077,0)</f>
        <v>0</v>
      </c>
      <c r="G1077" s="118">
        <f t="shared" si="18"/>
        <v>0</v>
      </c>
      <c r="H1077" s="245"/>
      <c r="I1077" s="260"/>
      <c r="J1077" s="203"/>
      <c r="K1077" s="204"/>
      <c r="L1077" s="211"/>
      <c r="M1077" s="137"/>
      <c r="N1077" s="268"/>
    </row>
    <row r="1078" spans="1:14">
      <c r="A1078" s="125"/>
      <c r="B1078" s="282"/>
      <c r="C1078" s="146"/>
      <c r="D1078" s="246"/>
      <c r="E1078" s="128"/>
      <c r="F1078" s="252">
        <f>IF(ISERR(SEARCH("FP",H1078))=FALSE,PREÇOS!CX1078,0)+IF(ISERR(SEARCH("CH",H1078))=FALSE,PREÇOS!CY1078,0)+IF(ISERR(SEARCH("FF",H1078))=FALSE,(I1078*PREÇOS!CZ1078),0)+IF(ISERR(SEARCH("FC",H1078))=FALSE,PREÇOS!DA1078,0)</f>
        <v>0</v>
      </c>
      <c r="G1078" s="118">
        <f t="shared" si="18"/>
        <v>0</v>
      </c>
      <c r="H1078" s="245"/>
      <c r="I1078" s="260"/>
      <c r="J1078" s="203"/>
      <c r="K1078" s="204"/>
      <c r="L1078" s="211"/>
      <c r="M1078" s="137"/>
      <c r="N1078" s="268"/>
    </row>
    <row r="1079" spans="1:14">
      <c r="A1079" s="125"/>
      <c r="B1079" s="282"/>
      <c r="C1079" s="146"/>
      <c r="D1079" s="246"/>
      <c r="E1079" s="128"/>
      <c r="F1079" s="252">
        <f>IF(ISERR(SEARCH("FP",H1079))=FALSE,PREÇOS!CX1079,0)+IF(ISERR(SEARCH("CH",H1079))=FALSE,PREÇOS!CY1079,0)+IF(ISERR(SEARCH("FF",H1079))=FALSE,(I1079*PREÇOS!CZ1079),0)+IF(ISERR(SEARCH("FC",H1079))=FALSE,PREÇOS!DA1079,0)</f>
        <v>0</v>
      </c>
      <c r="G1079" s="118">
        <f t="shared" si="18"/>
        <v>0</v>
      </c>
      <c r="H1079" s="245"/>
      <c r="I1079" s="260"/>
      <c r="J1079" s="203"/>
      <c r="K1079" s="204"/>
      <c r="L1079" s="211"/>
      <c r="M1079" s="137"/>
      <c r="N1079" s="268"/>
    </row>
    <row r="1080" spans="1:14">
      <c r="A1080" s="125"/>
      <c r="B1080" s="282"/>
      <c r="C1080" s="146"/>
      <c r="D1080" s="246"/>
      <c r="E1080" s="128"/>
      <c r="F1080" s="252">
        <f>IF(ISERR(SEARCH("FP",H1080))=FALSE,PREÇOS!CX1080,0)+IF(ISERR(SEARCH("CH",H1080))=FALSE,PREÇOS!CY1080,0)+IF(ISERR(SEARCH("FF",H1080))=FALSE,(I1080*PREÇOS!CZ1080),0)+IF(ISERR(SEARCH("FC",H1080))=FALSE,PREÇOS!DA1080,0)</f>
        <v>0</v>
      </c>
      <c r="G1080" s="118">
        <f t="shared" si="18"/>
        <v>0</v>
      </c>
      <c r="H1080" s="245"/>
      <c r="I1080" s="260"/>
      <c r="J1080" s="203"/>
      <c r="K1080" s="204"/>
      <c r="L1080" s="211"/>
      <c r="M1080" s="137"/>
      <c r="N1080" s="268"/>
    </row>
    <row r="1081" spans="1:14">
      <c r="A1081" s="125"/>
      <c r="B1081" s="282"/>
      <c r="C1081" s="146"/>
      <c r="D1081" s="246"/>
      <c r="E1081" s="128"/>
      <c r="F1081" s="252">
        <f>IF(ISERR(SEARCH("FP",H1081))=FALSE,PREÇOS!CX1081,0)+IF(ISERR(SEARCH("CH",H1081))=FALSE,PREÇOS!CY1081,0)+IF(ISERR(SEARCH("FF",H1081))=FALSE,(I1081*PREÇOS!CZ1081),0)+IF(ISERR(SEARCH("FC",H1081))=FALSE,PREÇOS!DA1081,0)</f>
        <v>0</v>
      </c>
      <c r="G1081" s="118">
        <f t="shared" si="18"/>
        <v>0</v>
      </c>
      <c r="H1081" s="245"/>
      <c r="I1081" s="260"/>
      <c r="J1081" s="203"/>
      <c r="K1081" s="204"/>
      <c r="L1081" s="211"/>
      <c r="M1081" s="137"/>
      <c r="N1081" s="268"/>
    </row>
    <row r="1082" spans="1:14">
      <c r="A1082" s="125"/>
      <c r="B1082" s="282"/>
      <c r="C1082" s="146"/>
      <c r="D1082" s="246"/>
      <c r="E1082" s="128"/>
      <c r="F1082" s="252">
        <f>IF(ISERR(SEARCH("FP",H1082))=FALSE,PREÇOS!CX1082,0)+IF(ISERR(SEARCH("CH",H1082))=FALSE,PREÇOS!CY1082,0)+IF(ISERR(SEARCH("FF",H1082))=FALSE,(I1082*PREÇOS!CZ1082),0)+IF(ISERR(SEARCH("FC",H1082))=FALSE,PREÇOS!DA1082,0)</f>
        <v>0</v>
      </c>
      <c r="G1082" s="118">
        <f t="shared" si="18"/>
        <v>0</v>
      </c>
      <c r="H1082" s="245"/>
      <c r="I1082" s="260"/>
      <c r="J1082" s="203"/>
      <c r="K1082" s="204"/>
      <c r="L1082" s="211"/>
      <c r="M1082" s="137"/>
      <c r="N1082" s="268"/>
    </row>
    <row r="1083" spans="1:14">
      <c r="A1083" s="125"/>
      <c r="B1083" s="282"/>
      <c r="C1083" s="146"/>
      <c r="D1083" s="246"/>
      <c r="E1083" s="128"/>
      <c r="F1083" s="252">
        <f>IF(ISERR(SEARCH("FP",H1083))=FALSE,PREÇOS!CX1083,0)+IF(ISERR(SEARCH("CH",H1083))=FALSE,PREÇOS!CY1083,0)+IF(ISERR(SEARCH("FF",H1083))=FALSE,(I1083*PREÇOS!CZ1083),0)+IF(ISERR(SEARCH("FC",H1083))=FALSE,PREÇOS!DA1083,0)</f>
        <v>0</v>
      </c>
      <c r="G1083" s="118">
        <f t="shared" si="18"/>
        <v>0</v>
      </c>
      <c r="H1083" s="245"/>
      <c r="I1083" s="260"/>
      <c r="J1083" s="203"/>
      <c r="K1083" s="204"/>
      <c r="L1083" s="211"/>
      <c r="M1083" s="137"/>
      <c r="N1083" s="268"/>
    </row>
    <row r="1084" spans="1:14">
      <c r="A1084" s="125"/>
      <c r="B1084" s="282"/>
      <c r="C1084" s="146"/>
      <c r="D1084" s="246"/>
      <c r="E1084" s="128"/>
      <c r="F1084" s="252">
        <f>IF(ISERR(SEARCH("FP",H1084))=FALSE,PREÇOS!CX1084,0)+IF(ISERR(SEARCH("CH",H1084))=FALSE,PREÇOS!CY1084,0)+IF(ISERR(SEARCH("FF",H1084))=FALSE,(I1084*PREÇOS!CZ1084),0)+IF(ISERR(SEARCH("FC",H1084))=FALSE,PREÇOS!DA1084,0)</f>
        <v>0</v>
      </c>
      <c r="G1084" s="118">
        <f t="shared" si="18"/>
        <v>0</v>
      </c>
      <c r="H1084" s="245"/>
      <c r="I1084" s="260"/>
      <c r="J1084" s="203"/>
      <c r="K1084" s="204"/>
      <c r="L1084" s="211"/>
      <c r="M1084" s="137"/>
      <c r="N1084" s="268"/>
    </row>
    <row r="1085" spans="1:14">
      <c r="A1085" s="125"/>
      <c r="B1085" s="282"/>
      <c r="C1085" s="146"/>
      <c r="D1085" s="246"/>
      <c r="E1085" s="128"/>
      <c r="F1085" s="252">
        <f>IF(ISERR(SEARCH("FP",H1085))=FALSE,PREÇOS!CX1085,0)+IF(ISERR(SEARCH("CH",H1085))=FALSE,PREÇOS!CY1085,0)+IF(ISERR(SEARCH("FF",H1085))=FALSE,(I1085*PREÇOS!CZ1085),0)+IF(ISERR(SEARCH("FC",H1085))=FALSE,PREÇOS!DA1085,0)</f>
        <v>0</v>
      </c>
      <c r="G1085" s="118">
        <f t="shared" si="18"/>
        <v>0</v>
      </c>
      <c r="H1085" s="245"/>
      <c r="I1085" s="260"/>
      <c r="J1085" s="203"/>
      <c r="K1085" s="204"/>
      <c r="L1085" s="211"/>
      <c r="M1085" s="137"/>
      <c r="N1085" s="268"/>
    </row>
    <row r="1086" spans="1:14">
      <c r="A1086" s="125"/>
      <c r="B1086" s="282"/>
      <c r="C1086" s="146"/>
      <c r="D1086" s="246"/>
      <c r="E1086" s="128"/>
      <c r="F1086" s="252">
        <f>IF(ISERR(SEARCH("FP",H1086))=FALSE,PREÇOS!CX1086,0)+IF(ISERR(SEARCH("CH",H1086))=FALSE,PREÇOS!CY1086,0)+IF(ISERR(SEARCH("FF",H1086))=FALSE,(I1086*PREÇOS!CZ1086),0)+IF(ISERR(SEARCH("FC",H1086))=FALSE,PREÇOS!DA1086,0)</f>
        <v>0</v>
      </c>
      <c r="G1086" s="118">
        <f t="shared" si="18"/>
        <v>0</v>
      </c>
      <c r="H1086" s="245"/>
      <c r="I1086" s="260"/>
      <c r="J1086" s="203"/>
      <c r="K1086" s="204"/>
      <c r="L1086" s="211"/>
      <c r="M1086" s="137"/>
      <c r="N1086" s="268"/>
    </row>
    <row r="1087" spans="1:14">
      <c r="A1087" s="125"/>
      <c r="B1087" s="282"/>
      <c r="C1087" s="146"/>
      <c r="D1087" s="246"/>
      <c r="E1087" s="128"/>
      <c r="F1087" s="252">
        <f>IF(ISERR(SEARCH("FP",H1087))=FALSE,PREÇOS!CX1087,0)+IF(ISERR(SEARCH("CH",H1087))=FALSE,PREÇOS!CY1087,0)+IF(ISERR(SEARCH("FF",H1087))=FALSE,(I1087*PREÇOS!CZ1087),0)+IF(ISERR(SEARCH("FC",H1087))=FALSE,PREÇOS!DA1087,0)</f>
        <v>0</v>
      </c>
      <c r="G1087" s="118">
        <f t="shared" si="18"/>
        <v>0</v>
      </c>
      <c r="H1087" s="245"/>
      <c r="I1087" s="260"/>
      <c r="J1087" s="203"/>
      <c r="K1087" s="204"/>
      <c r="L1087" s="211"/>
      <c r="M1087" s="137"/>
      <c r="N1087" s="268"/>
    </row>
    <row r="1088" spans="1:14">
      <c r="A1088" s="125"/>
      <c r="B1088" s="282"/>
      <c r="C1088" s="146"/>
      <c r="D1088" s="246"/>
      <c r="E1088" s="128"/>
      <c r="F1088" s="252">
        <f>IF(ISERR(SEARCH("FP",H1088))=FALSE,PREÇOS!CX1088,0)+IF(ISERR(SEARCH("CH",H1088))=FALSE,PREÇOS!CY1088,0)+IF(ISERR(SEARCH("FF",H1088))=FALSE,(I1088*PREÇOS!CZ1088),0)+IF(ISERR(SEARCH("FC",H1088))=FALSE,PREÇOS!DA1088,0)</f>
        <v>0</v>
      </c>
      <c r="G1088" s="118">
        <f t="shared" si="18"/>
        <v>0</v>
      </c>
      <c r="H1088" s="245"/>
      <c r="I1088" s="260"/>
      <c r="J1088" s="203"/>
      <c r="K1088" s="204"/>
      <c r="L1088" s="211"/>
      <c r="M1088" s="137"/>
      <c r="N1088" s="268"/>
    </row>
    <row r="1089" spans="1:14">
      <c r="A1089" s="125"/>
      <c r="B1089" s="282"/>
      <c r="C1089" s="146"/>
      <c r="D1089" s="246"/>
      <c r="E1089" s="128"/>
      <c r="F1089" s="252">
        <f>IF(ISERR(SEARCH("FP",H1089))=FALSE,PREÇOS!CX1089,0)+IF(ISERR(SEARCH("CH",H1089))=FALSE,PREÇOS!CY1089,0)+IF(ISERR(SEARCH("FF",H1089))=FALSE,(I1089*PREÇOS!CZ1089),0)+IF(ISERR(SEARCH("FC",H1089))=FALSE,PREÇOS!DA1089,0)</f>
        <v>0</v>
      </c>
      <c r="G1089" s="118">
        <f t="shared" si="18"/>
        <v>0</v>
      </c>
      <c r="H1089" s="245"/>
      <c r="I1089" s="260"/>
      <c r="J1089" s="203"/>
      <c r="K1089" s="204"/>
      <c r="L1089" s="211"/>
      <c r="M1089" s="137"/>
      <c r="N1089" s="268"/>
    </row>
    <row r="1090" spans="1:14">
      <c r="A1090" s="125"/>
      <c r="B1090" s="282"/>
      <c r="C1090" s="146"/>
      <c r="D1090" s="246"/>
      <c r="E1090" s="128"/>
      <c r="F1090" s="252">
        <f>IF(ISERR(SEARCH("FP",H1090))=FALSE,PREÇOS!CX1090,0)+IF(ISERR(SEARCH("CH",H1090))=FALSE,PREÇOS!CY1090,0)+IF(ISERR(SEARCH("FF",H1090))=FALSE,(I1090*PREÇOS!CZ1090),0)+IF(ISERR(SEARCH("FC",H1090))=FALSE,PREÇOS!DA1090,0)</f>
        <v>0</v>
      </c>
      <c r="G1090" s="118">
        <f t="shared" si="18"/>
        <v>0</v>
      </c>
      <c r="H1090" s="245"/>
      <c r="I1090" s="260"/>
      <c r="J1090" s="203"/>
      <c r="K1090" s="204"/>
      <c r="L1090" s="211"/>
      <c r="M1090" s="137"/>
      <c r="N1090" s="268"/>
    </row>
    <row r="1091" spans="1:14">
      <c r="A1091" s="125"/>
      <c r="B1091" s="282"/>
      <c r="C1091" s="146"/>
      <c r="D1091" s="246"/>
      <c r="E1091" s="128"/>
      <c r="F1091" s="252">
        <f>IF(ISERR(SEARCH("FP",H1091))=FALSE,PREÇOS!CX1091,0)+IF(ISERR(SEARCH("CH",H1091))=FALSE,PREÇOS!CY1091,0)+IF(ISERR(SEARCH("FF",H1091))=FALSE,(I1091*PREÇOS!CZ1091),0)+IF(ISERR(SEARCH("FC",H1091))=FALSE,PREÇOS!DA1091,0)</f>
        <v>0</v>
      </c>
      <c r="G1091" s="118">
        <f t="shared" ref="G1091:G1154" si="19">F1091*E1091</f>
        <v>0</v>
      </c>
      <c r="H1091" s="245"/>
      <c r="I1091" s="260"/>
      <c r="J1091" s="203"/>
      <c r="K1091" s="204"/>
      <c r="L1091" s="211"/>
      <c r="M1091" s="137"/>
      <c r="N1091" s="268"/>
    </row>
    <row r="1092" spans="1:14">
      <c r="A1092" s="125"/>
      <c r="B1092" s="282"/>
      <c r="C1092" s="146"/>
      <c r="D1092" s="246"/>
      <c r="E1092" s="128"/>
      <c r="F1092" s="252">
        <f>IF(ISERR(SEARCH("FP",H1092))=FALSE,PREÇOS!CX1092,0)+IF(ISERR(SEARCH("CH",H1092))=FALSE,PREÇOS!CY1092,0)+IF(ISERR(SEARCH("FF",H1092))=FALSE,(I1092*PREÇOS!CZ1092),0)+IF(ISERR(SEARCH("FC",H1092))=FALSE,PREÇOS!DA1092,0)</f>
        <v>0</v>
      </c>
      <c r="G1092" s="118">
        <f t="shared" si="19"/>
        <v>0</v>
      </c>
      <c r="H1092" s="245"/>
      <c r="I1092" s="260"/>
      <c r="J1092" s="203"/>
      <c r="K1092" s="204"/>
      <c r="L1092" s="211"/>
      <c r="M1092" s="137"/>
      <c r="N1092" s="268"/>
    </row>
    <row r="1093" spans="1:14">
      <c r="A1093" s="125"/>
      <c r="B1093" s="282"/>
      <c r="C1093" s="146"/>
      <c r="D1093" s="246"/>
      <c r="E1093" s="128"/>
      <c r="F1093" s="252">
        <f>IF(ISERR(SEARCH("FP",H1093))=FALSE,PREÇOS!CX1093,0)+IF(ISERR(SEARCH("CH",H1093))=FALSE,PREÇOS!CY1093,0)+IF(ISERR(SEARCH("FF",H1093))=FALSE,(I1093*PREÇOS!CZ1093),0)+IF(ISERR(SEARCH("FC",H1093))=FALSE,PREÇOS!DA1093,0)</f>
        <v>0</v>
      </c>
      <c r="G1093" s="118">
        <f t="shared" si="19"/>
        <v>0</v>
      </c>
      <c r="H1093" s="245"/>
      <c r="I1093" s="260"/>
      <c r="J1093" s="203"/>
      <c r="K1093" s="204"/>
      <c r="L1093" s="211"/>
      <c r="M1093" s="137"/>
      <c r="N1093" s="268"/>
    </row>
    <row r="1094" spans="1:14">
      <c r="A1094" s="125"/>
      <c r="B1094" s="282"/>
      <c r="C1094" s="146"/>
      <c r="D1094" s="246"/>
      <c r="E1094" s="128"/>
      <c r="F1094" s="252">
        <f>IF(ISERR(SEARCH("FP",H1094))=FALSE,PREÇOS!CX1094,0)+IF(ISERR(SEARCH("CH",H1094))=FALSE,PREÇOS!CY1094,0)+IF(ISERR(SEARCH("FF",H1094))=FALSE,(I1094*PREÇOS!CZ1094),0)+IF(ISERR(SEARCH("FC",H1094))=FALSE,PREÇOS!DA1094,0)</f>
        <v>0</v>
      </c>
      <c r="G1094" s="118">
        <f t="shared" si="19"/>
        <v>0</v>
      </c>
      <c r="H1094" s="245"/>
      <c r="I1094" s="260"/>
      <c r="J1094" s="203"/>
      <c r="K1094" s="204"/>
      <c r="L1094" s="211"/>
      <c r="M1094" s="137"/>
      <c r="N1094" s="268"/>
    </row>
    <row r="1095" spans="1:14">
      <c r="A1095" s="125"/>
      <c r="B1095" s="282"/>
      <c r="C1095" s="146"/>
      <c r="D1095" s="246"/>
      <c r="E1095" s="128"/>
      <c r="F1095" s="252">
        <f>IF(ISERR(SEARCH("FP",H1095))=FALSE,PREÇOS!CX1095,0)+IF(ISERR(SEARCH("CH",H1095))=FALSE,PREÇOS!CY1095,0)+IF(ISERR(SEARCH("FF",H1095))=FALSE,(I1095*PREÇOS!CZ1095),0)+IF(ISERR(SEARCH("FC",H1095))=FALSE,PREÇOS!DA1095,0)</f>
        <v>0</v>
      </c>
      <c r="G1095" s="118">
        <f t="shared" si="19"/>
        <v>0</v>
      </c>
      <c r="H1095" s="245"/>
      <c r="I1095" s="260"/>
      <c r="J1095" s="203"/>
      <c r="K1095" s="204"/>
      <c r="L1095" s="211"/>
      <c r="M1095" s="137"/>
      <c r="N1095" s="268"/>
    </row>
    <row r="1096" spans="1:14">
      <c r="A1096" s="125"/>
      <c r="B1096" s="282"/>
      <c r="C1096" s="146"/>
      <c r="D1096" s="246"/>
      <c r="E1096" s="128"/>
      <c r="F1096" s="252">
        <f>IF(ISERR(SEARCH("FP",H1096))=FALSE,PREÇOS!CX1096,0)+IF(ISERR(SEARCH("CH",H1096))=FALSE,PREÇOS!CY1096,0)+IF(ISERR(SEARCH("FF",H1096))=FALSE,(I1096*PREÇOS!CZ1096),0)+IF(ISERR(SEARCH("FC",H1096))=FALSE,PREÇOS!DA1096,0)</f>
        <v>0</v>
      </c>
      <c r="G1096" s="118">
        <f t="shared" si="19"/>
        <v>0</v>
      </c>
      <c r="H1096" s="245"/>
      <c r="I1096" s="260"/>
      <c r="J1096" s="203"/>
      <c r="K1096" s="204"/>
      <c r="L1096" s="211"/>
      <c r="M1096" s="137"/>
      <c r="N1096" s="268"/>
    </row>
    <row r="1097" spans="1:14">
      <c r="A1097" s="125"/>
      <c r="B1097" s="282"/>
      <c r="C1097" s="146"/>
      <c r="D1097" s="246"/>
      <c r="E1097" s="128"/>
      <c r="F1097" s="252">
        <f>IF(ISERR(SEARCH("FP",H1097))=FALSE,PREÇOS!CX1097,0)+IF(ISERR(SEARCH("CH",H1097))=FALSE,PREÇOS!CY1097,0)+IF(ISERR(SEARCH("FF",H1097))=FALSE,(I1097*PREÇOS!CZ1097),0)+IF(ISERR(SEARCH("FC",H1097))=FALSE,PREÇOS!DA1097,0)</f>
        <v>0</v>
      </c>
      <c r="G1097" s="118">
        <f t="shared" si="19"/>
        <v>0</v>
      </c>
      <c r="H1097" s="245"/>
      <c r="I1097" s="260"/>
      <c r="J1097" s="203"/>
      <c r="K1097" s="204"/>
      <c r="L1097" s="211"/>
      <c r="M1097" s="137"/>
      <c r="N1097" s="268"/>
    </row>
    <row r="1098" spans="1:14">
      <c r="A1098" s="125"/>
      <c r="B1098" s="282"/>
      <c r="C1098" s="146"/>
      <c r="D1098" s="246"/>
      <c r="E1098" s="128"/>
      <c r="F1098" s="252">
        <f>IF(ISERR(SEARCH("FP",H1098))=FALSE,PREÇOS!CX1098,0)+IF(ISERR(SEARCH("CH",H1098))=FALSE,PREÇOS!CY1098,0)+IF(ISERR(SEARCH("FF",H1098))=FALSE,(I1098*PREÇOS!CZ1098),0)+IF(ISERR(SEARCH("FC",H1098))=FALSE,PREÇOS!DA1098,0)</f>
        <v>0</v>
      </c>
      <c r="G1098" s="118">
        <f t="shared" si="19"/>
        <v>0</v>
      </c>
      <c r="H1098" s="245"/>
      <c r="I1098" s="260"/>
      <c r="J1098" s="203"/>
      <c r="K1098" s="204"/>
      <c r="L1098" s="211"/>
      <c r="M1098" s="137"/>
      <c r="N1098" s="268"/>
    </row>
    <row r="1099" spans="1:14">
      <c r="A1099" s="125"/>
      <c r="B1099" s="282"/>
      <c r="C1099" s="146"/>
      <c r="D1099" s="246"/>
      <c r="E1099" s="128"/>
      <c r="F1099" s="252">
        <f>IF(ISERR(SEARCH("FP",H1099))=FALSE,PREÇOS!CX1099,0)+IF(ISERR(SEARCH("CH",H1099))=FALSE,PREÇOS!CY1099,0)+IF(ISERR(SEARCH("FF",H1099))=FALSE,(I1099*PREÇOS!CZ1099),0)+IF(ISERR(SEARCH("FC",H1099))=FALSE,PREÇOS!DA1099,0)</f>
        <v>0</v>
      </c>
      <c r="G1099" s="118">
        <f t="shared" si="19"/>
        <v>0</v>
      </c>
      <c r="H1099" s="245"/>
      <c r="I1099" s="260"/>
      <c r="J1099" s="203"/>
      <c r="K1099" s="204"/>
      <c r="L1099" s="211"/>
      <c r="M1099" s="137"/>
      <c r="N1099" s="268"/>
    </row>
    <row r="1100" spans="1:14">
      <c r="A1100" s="125"/>
      <c r="B1100" s="282"/>
      <c r="C1100" s="146"/>
      <c r="D1100" s="246"/>
      <c r="E1100" s="128"/>
      <c r="F1100" s="252">
        <f>IF(ISERR(SEARCH("FP",H1100))=FALSE,PREÇOS!CX1100,0)+IF(ISERR(SEARCH("CH",H1100))=FALSE,PREÇOS!CY1100,0)+IF(ISERR(SEARCH("FF",H1100))=FALSE,(I1100*PREÇOS!CZ1100),0)+IF(ISERR(SEARCH("FC",H1100))=FALSE,PREÇOS!DA1100,0)</f>
        <v>0</v>
      </c>
      <c r="G1100" s="118">
        <f t="shared" si="19"/>
        <v>0</v>
      </c>
      <c r="H1100" s="245"/>
      <c r="I1100" s="260"/>
      <c r="J1100" s="203"/>
      <c r="K1100" s="204"/>
      <c r="L1100" s="211"/>
      <c r="M1100" s="137"/>
      <c r="N1100" s="268"/>
    </row>
    <row r="1101" spans="1:14">
      <c r="A1101" s="125"/>
      <c r="B1101" s="282"/>
      <c r="C1101" s="146"/>
      <c r="D1101" s="246"/>
      <c r="E1101" s="128"/>
      <c r="F1101" s="252">
        <f>IF(ISERR(SEARCH("FP",H1101))=FALSE,PREÇOS!CX1101,0)+IF(ISERR(SEARCH("CH",H1101))=FALSE,PREÇOS!CY1101,0)+IF(ISERR(SEARCH("FF",H1101))=FALSE,(I1101*PREÇOS!CZ1101),0)+IF(ISERR(SEARCH("FC",H1101))=FALSE,PREÇOS!DA1101,0)</f>
        <v>0</v>
      </c>
      <c r="G1101" s="118">
        <f t="shared" si="19"/>
        <v>0</v>
      </c>
      <c r="H1101" s="245"/>
      <c r="I1101" s="260"/>
      <c r="J1101" s="203"/>
      <c r="K1101" s="204"/>
      <c r="L1101" s="211"/>
      <c r="M1101" s="137"/>
      <c r="N1101" s="268"/>
    </row>
    <row r="1102" spans="1:14">
      <c r="A1102" s="125"/>
      <c r="B1102" s="282"/>
      <c r="C1102" s="146"/>
      <c r="D1102" s="246"/>
      <c r="E1102" s="128"/>
      <c r="F1102" s="252">
        <f>IF(ISERR(SEARCH("FP",H1102))=FALSE,PREÇOS!CX1102,0)+IF(ISERR(SEARCH("CH",H1102))=FALSE,PREÇOS!CY1102,0)+IF(ISERR(SEARCH("FF",H1102))=FALSE,(I1102*PREÇOS!CZ1102),0)+IF(ISERR(SEARCH("FC",H1102))=FALSE,PREÇOS!DA1102,0)</f>
        <v>0</v>
      </c>
      <c r="G1102" s="118">
        <f t="shared" si="19"/>
        <v>0</v>
      </c>
      <c r="H1102" s="245"/>
      <c r="I1102" s="260"/>
      <c r="J1102" s="203"/>
      <c r="K1102" s="204"/>
      <c r="L1102" s="211"/>
      <c r="M1102" s="137"/>
      <c r="N1102" s="268"/>
    </row>
    <row r="1103" spans="1:14">
      <c r="A1103" s="125"/>
      <c r="B1103" s="282"/>
      <c r="C1103" s="146"/>
      <c r="D1103" s="246"/>
      <c r="E1103" s="128"/>
      <c r="F1103" s="252">
        <f>IF(ISERR(SEARCH("FP",H1103))=FALSE,PREÇOS!CX1103,0)+IF(ISERR(SEARCH("CH",H1103))=FALSE,PREÇOS!CY1103,0)+IF(ISERR(SEARCH("FF",H1103))=FALSE,(I1103*PREÇOS!CZ1103),0)+IF(ISERR(SEARCH("FC",H1103))=FALSE,PREÇOS!DA1103,0)</f>
        <v>0</v>
      </c>
      <c r="G1103" s="118">
        <f t="shared" si="19"/>
        <v>0</v>
      </c>
      <c r="H1103" s="245"/>
      <c r="I1103" s="260"/>
      <c r="J1103" s="203"/>
      <c r="K1103" s="204"/>
      <c r="L1103" s="211"/>
      <c r="M1103" s="137"/>
      <c r="N1103" s="268"/>
    </row>
    <row r="1104" spans="1:14">
      <c r="A1104" s="125"/>
      <c r="B1104" s="282"/>
      <c r="C1104" s="146"/>
      <c r="D1104" s="246"/>
      <c r="E1104" s="128"/>
      <c r="F1104" s="252">
        <f>IF(ISERR(SEARCH("FP",H1104))=FALSE,PREÇOS!CX1104,0)+IF(ISERR(SEARCH("CH",H1104))=FALSE,PREÇOS!CY1104,0)+IF(ISERR(SEARCH("FF",H1104))=FALSE,(I1104*PREÇOS!CZ1104),0)+IF(ISERR(SEARCH("FC",H1104))=FALSE,PREÇOS!DA1104,0)</f>
        <v>0</v>
      </c>
      <c r="G1104" s="118">
        <f t="shared" si="19"/>
        <v>0</v>
      </c>
      <c r="H1104" s="245"/>
      <c r="I1104" s="260"/>
      <c r="J1104" s="203"/>
      <c r="K1104" s="204"/>
      <c r="L1104" s="211"/>
      <c r="M1104" s="137"/>
      <c r="N1104" s="268"/>
    </row>
    <row r="1105" spans="1:14">
      <c r="A1105" s="125"/>
      <c r="B1105" s="282"/>
      <c r="C1105" s="146"/>
      <c r="D1105" s="246"/>
      <c r="E1105" s="128"/>
      <c r="F1105" s="252">
        <f>IF(ISERR(SEARCH("FP",H1105))=FALSE,PREÇOS!CX1105,0)+IF(ISERR(SEARCH("CH",H1105))=FALSE,PREÇOS!CY1105,0)+IF(ISERR(SEARCH("FF",H1105))=FALSE,(I1105*PREÇOS!CZ1105),0)+IF(ISERR(SEARCH("FC",H1105))=FALSE,PREÇOS!DA1105,0)</f>
        <v>0</v>
      </c>
      <c r="G1105" s="118">
        <f t="shared" si="19"/>
        <v>0</v>
      </c>
      <c r="H1105" s="245"/>
      <c r="I1105" s="260"/>
      <c r="J1105" s="203"/>
      <c r="K1105" s="204"/>
      <c r="L1105" s="211"/>
      <c r="M1105" s="137"/>
      <c r="N1105" s="268"/>
    </row>
    <row r="1106" spans="1:14">
      <c r="A1106" s="125"/>
      <c r="B1106" s="282"/>
      <c r="C1106" s="146"/>
      <c r="D1106" s="246"/>
      <c r="E1106" s="128"/>
      <c r="F1106" s="252">
        <f>IF(ISERR(SEARCH("FP",H1106))=FALSE,PREÇOS!CX1106,0)+IF(ISERR(SEARCH("CH",H1106))=FALSE,PREÇOS!CY1106,0)+IF(ISERR(SEARCH("FF",H1106))=FALSE,(I1106*PREÇOS!CZ1106),0)+IF(ISERR(SEARCH("FC",H1106))=FALSE,PREÇOS!DA1106,0)</f>
        <v>0</v>
      </c>
      <c r="G1106" s="118">
        <f t="shared" si="19"/>
        <v>0</v>
      </c>
      <c r="H1106" s="245"/>
      <c r="I1106" s="260"/>
      <c r="J1106" s="203"/>
      <c r="K1106" s="204"/>
      <c r="L1106" s="211"/>
      <c r="M1106" s="137"/>
      <c r="N1106" s="268"/>
    </row>
    <row r="1107" spans="1:14">
      <c r="A1107" s="125"/>
      <c r="B1107" s="282"/>
      <c r="C1107" s="146"/>
      <c r="D1107" s="246"/>
      <c r="E1107" s="128"/>
      <c r="F1107" s="252">
        <f>IF(ISERR(SEARCH("FP",H1107))=FALSE,PREÇOS!CX1107,0)+IF(ISERR(SEARCH("CH",H1107))=FALSE,PREÇOS!CY1107,0)+IF(ISERR(SEARCH("FF",H1107))=FALSE,(I1107*PREÇOS!CZ1107),0)+IF(ISERR(SEARCH("FC",H1107))=FALSE,PREÇOS!DA1107,0)</f>
        <v>0</v>
      </c>
      <c r="G1107" s="118">
        <f t="shared" si="19"/>
        <v>0</v>
      </c>
      <c r="H1107" s="245"/>
      <c r="I1107" s="260"/>
      <c r="J1107" s="203"/>
      <c r="K1107" s="204"/>
      <c r="L1107" s="211"/>
      <c r="M1107" s="137"/>
      <c r="N1107" s="268"/>
    </row>
    <row r="1108" spans="1:14">
      <c r="A1108" s="125"/>
      <c r="B1108" s="282"/>
      <c r="C1108" s="146"/>
      <c r="D1108" s="246"/>
      <c r="E1108" s="128"/>
      <c r="F1108" s="252">
        <f>IF(ISERR(SEARCH("FP",H1108))=FALSE,PREÇOS!CX1108,0)+IF(ISERR(SEARCH("CH",H1108))=FALSE,PREÇOS!CY1108,0)+IF(ISERR(SEARCH("FF",H1108))=FALSE,(I1108*PREÇOS!CZ1108),0)+IF(ISERR(SEARCH("FC",H1108))=FALSE,PREÇOS!DA1108,0)</f>
        <v>0</v>
      </c>
      <c r="G1108" s="118">
        <f t="shared" si="19"/>
        <v>0</v>
      </c>
      <c r="H1108" s="245"/>
      <c r="I1108" s="260"/>
      <c r="J1108" s="203"/>
      <c r="K1108" s="204"/>
      <c r="L1108" s="211"/>
      <c r="M1108" s="137"/>
      <c r="N1108" s="268"/>
    </row>
    <row r="1109" spans="1:14">
      <c r="A1109" s="125"/>
      <c r="B1109" s="282"/>
      <c r="C1109" s="146"/>
      <c r="D1109" s="246"/>
      <c r="E1109" s="128"/>
      <c r="F1109" s="252">
        <f>IF(ISERR(SEARCH("FP",H1109))=FALSE,PREÇOS!CX1109,0)+IF(ISERR(SEARCH("CH",H1109))=FALSE,PREÇOS!CY1109,0)+IF(ISERR(SEARCH("FF",H1109))=FALSE,(I1109*PREÇOS!CZ1109),0)+IF(ISERR(SEARCH("FC",H1109))=FALSE,PREÇOS!DA1109,0)</f>
        <v>0</v>
      </c>
      <c r="G1109" s="118">
        <f t="shared" si="19"/>
        <v>0</v>
      </c>
      <c r="H1109" s="245"/>
      <c r="I1109" s="260"/>
      <c r="J1109" s="203"/>
      <c r="K1109" s="204"/>
      <c r="L1109" s="211"/>
      <c r="M1109" s="137"/>
      <c r="N1109" s="268"/>
    </row>
    <row r="1110" spans="1:14">
      <c r="A1110" s="125"/>
      <c r="B1110" s="282"/>
      <c r="C1110" s="146"/>
      <c r="D1110" s="246"/>
      <c r="E1110" s="128"/>
      <c r="F1110" s="252">
        <f>IF(ISERR(SEARCH("FP",H1110))=FALSE,PREÇOS!CX1110,0)+IF(ISERR(SEARCH("CH",H1110))=FALSE,PREÇOS!CY1110,0)+IF(ISERR(SEARCH("FF",H1110))=FALSE,(I1110*PREÇOS!CZ1110),0)+IF(ISERR(SEARCH("FC",H1110))=FALSE,PREÇOS!DA1110,0)</f>
        <v>0</v>
      </c>
      <c r="G1110" s="118">
        <f t="shared" si="19"/>
        <v>0</v>
      </c>
      <c r="H1110" s="245"/>
      <c r="I1110" s="260"/>
      <c r="J1110" s="203"/>
      <c r="K1110" s="204"/>
      <c r="L1110" s="211"/>
      <c r="M1110" s="137"/>
      <c r="N1110" s="268"/>
    </row>
    <row r="1111" spans="1:14">
      <c r="A1111" s="125"/>
      <c r="B1111" s="282"/>
      <c r="C1111" s="146"/>
      <c r="D1111" s="246"/>
      <c r="E1111" s="128"/>
      <c r="F1111" s="252">
        <f>IF(ISERR(SEARCH("FP",H1111))=FALSE,PREÇOS!CX1111,0)+IF(ISERR(SEARCH("CH",H1111))=FALSE,PREÇOS!CY1111,0)+IF(ISERR(SEARCH("FF",H1111))=FALSE,(I1111*PREÇOS!CZ1111),0)+IF(ISERR(SEARCH("FC",H1111))=FALSE,PREÇOS!DA1111,0)</f>
        <v>0</v>
      </c>
      <c r="G1111" s="118">
        <f t="shared" si="19"/>
        <v>0</v>
      </c>
      <c r="H1111" s="245"/>
      <c r="I1111" s="260"/>
      <c r="J1111" s="203"/>
      <c r="K1111" s="204"/>
      <c r="L1111" s="211"/>
      <c r="M1111" s="137"/>
      <c r="N1111" s="268"/>
    </row>
    <row r="1112" spans="1:14">
      <c r="A1112" s="125"/>
      <c r="B1112" s="282"/>
      <c r="C1112" s="146"/>
      <c r="D1112" s="246"/>
      <c r="E1112" s="128"/>
      <c r="F1112" s="252">
        <f>IF(ISERR(SEARCH("FP",H1112))=FALSE,PREÇOS!CX1112,0)+IF(ISERR(SEARCH("CH",H1112))=FALSE,PREÇOS!CY1112,0)+IF(ISERR(SEARCH("FF",H1112))=FALSE,(I1112*PREÇOS!CZ1112),0)+IF(ISERR(SEARCH("FC",H1112))=FALSE,PREÇOS!DA1112,0)</f>
        <v>0</v>
      </c>
      <c r="G1112" s="118">
        <f t="shared" si="19"/>
        <v>0</v>
      </c>
      <c r="H1112" s="245"/>
      <c r="I1112" s="260"/>
      <c r="J1112" s="203"/>
      <c r="K1112" s="204"/>
      <c r="L1112" s="211"/>
      <c r="M1112" s="137"/>
      <c r="N1112" s="268"/>
    </row>
    <row r="1113" spans="1:14">
      <c r="A1113" s="125"/>
      <c r="B1113" s="282"/>
      <c r="C1113" s="146"/>
      <c r="D1113" s="246"/>
      <c r="E1113" s="128"/>
      <c r="F1113" s="252">
        <f>IF(ISERR(SEARCH("FP",H1113))=FALSE,PREÇOS!CX1113,0)+IF(ISERR(SEARCH("CH",H1113))=FALSE,PREÇOS!CY1113,0)+IF(ISERR(SEARCH("FF",H1113))=FALSE,(I1113*PREÇOS!CZ1113),0)+IF(ISERR(SEARCH("FC",H1113))=FALSE,PREÇOS!DA1113,0)</f>
        <v>0</v>
      </c>
      <c r="G1113" s="118">
        <f t="shared" si="19"/>
        <v>0</v>
      </c>
      <c r="H1113" s="245"/>
      <c r="I1113" s="260"/>
      <c r="J1113" s="203"/>
      <c r="K1113" s="204"/>
      <c r="L1113" s="211"/>
      <c r="M1113" s="137"/>
      <c r="N1113" s="268"/>
    </row>
    <row r="1114" spans="1:14">
      <c r="A1114" s="125"/>
      <c r="B1114" s="282"/>
      <c r="C1114" s="146"/>
      <c r="D1114" s="246"/>
      <c r="E1114" s="128"/>
      <c r="F1114" s="252">
        <f>IF(ISERR(SEARCH("FP",H1114))=FALSE,PREÇOS!CX1114,0)+IF(ISERR(SEARCH("CH",H1114))=FALSE,PREÇOS!CY1114,0)+IF(ISERR(SEARCH("FF",H1114))=FALSE,(I1114*PREÇOS!CZ1114),0)+IF(ISERR(SEARCH("FC",H1114))=FALSE,PREÇOS!DA1114,0)</f>
        <v>0</v>
      </c>
      <c r="G1114" s="118">
        <f t="shared" si="19"/>
        <v>0</v>
      </c>
      <c r="H1114" s="245"/>
      <c r="I1114" s="260"/>
      <c r="J1114" s="203"/>
      <c r="K1114" s="204"/>
      <c r="L1114" s="211"/>
      <c r="M1114" s="137"/>
      <c r="N1114" s="268"/>
    </row>
    <row r="1115" spans="1:14">
      <c r="A1115" s="125"/>
      <c r="B1115" s="282"/>
      <c r="C1115" s="146"/>
      <c r="D1115" s="246"/>
      <c r="E1115" s="128"/>
      <c r="F1115" s="252">
        <f>IF(ISERR(SEARCH("FP",H1115))=FALSE,PREÇOS!CX1115,0)+IF(ISERR(SEARCH("CH",H1115))=FALSE,PREÇOS!CY1115,0)+IF(ISERR(SEARCH("FF",H1115))=FALSE,(I1115*PREÇOS!CZ1115),0)+IF(ISERR(SEARCH("FC",H1115))=FALSE,PREÇOS!DA1115,0)</f>
        <v>0</v>
      </c>
      <c r="G1115" s="118">
        <f t="shared" si="19"/>
        <v>0</v>
      </c>
      <c r="H1115" s="245"/>
      <c r="I1115" s="260"/>
      <c r="J1115" s="203"/>
      <c r="K1115" s="204"/>
      <c r="L1115" s="211"/>
      <c r="M1115" s="137"/>
      <c r="N1115" s="268"/>
    </row>
    <row r="1116" spans="1:14">
      <c r="A1116" s="125"/>
      <c r="B1116" s="282"/>
      <c r="C1116" s="146"/>
      <c r="D1116" s="246"/>
      <c r="E1116" s="128"/>
      <c r="F1116" s="252">
        <f>IF(ISERR(SEARCH("FP",H1116))=FALSE,PREÇOS!CX1116,0)+IF(ISERR(SEARCH("CH",H1116))=FALSE,PREÇOS!CY1116,0)+IF(ISERR(SEARCH("FF",H1116))=FALSE,(I1116*PREÇOS!CZ1116),0)+IF(ISERR(SEARCH("FC",H1116))=FALSE,PREÇOS!DA1116,0)</f>
        <v>0</v>
      </c>
      <c r="G1116" s="118">
        <f t="shared" si="19"/>
        <v>0</v>
      </c>
      <c r="H1116" s="245"/>
      <c r="I1116" s="260"/>
      <c r="J1116" s="203"/>
      <c r="K1116" s="204"/>
      <c r="L1116" s="211"/>
      <c r="M1116" s="137"/>
      <c r="N1116" s="268"/>
    </row>
    <row r="1117" spans="1:14">
      <c r="A1117" s="125"/>
      <c r="B1117" s="282"/>
      <c r="C1117" s="146"/>
      <c r="D1117" s="246"/>
      <c r="E1117" s="128"/>
      <c r="F1117" s="252">
        <f>IF(ISERR(SEARCH("FP",H1117))=FALSE,PREÇOS!CX1117,0)+IF(ISERR(SEARCH("CH",H1117))=FALSE,PREÇOS!CY1117,0)+IF(ISERR(SEARCH("FF",H1117))=FALSE,(I1117*PREÇOS!CZ1117),0)+IF(ISERR(SEARCH("FC",H1117))=FALSE,PREÇOS!DA1117,0)</f>
        <v>0</v>
      </c>
      <c r="G1117" s="118">
        <f t="shared" si="19"/>
        <v>0</v>
      </c>
      <c r="H1117" s="245"/>
      <c r="I1117" s="260"/>
      <c r="J1117" s="203"/>
      <c r="K1117" s="204"/>
      <c r="L1117" s="211"/>
      <c r="M1117" s="137"/>
      <c r="N1117" s="268"/>
    </row>
    <row r="1118" spans="1:14">
      <c r="A1118" s="125"/>
      <c r="B1118" s="282"/>
      <c r="C1118" s="146"/>
      <c r="D1118" s="246"/>
      <c r="E1118" s="128"/>
      <c r="F1118" s="252">
        <f>IF(ISERR(SEARCH("FP",H1118))=FALSE,PREÇOS!CX1118,0)+IF(ISERR(SEARCH("CH",H1118))=FALSE,PREÇOS!CY1118,0)+IF(ISERR(SEARCH("FF",H1118))=FALSE,(I1118*PREÇOS!CZ1118),0)+IF(ISERR(SEARCH("FC",H1118))=FALSE,PREÇOS!DA1118,0)</f>
        <v>0</v>
      </c>
      <c r="G1118" s="118">
        <f t="shared" si="19"/>
        <v>0</v>
      </c>
      <c r="H1118" s="245"/>
      <c r="I1118" s="260"/>
      <c r="J1118" s="203"/>
      <c r="K1118" s="204"/>
      <c r="L1118" s="211"/>
      <c r="M1118" s="137"/>
      <c r="N1118" s="268"/>
    </row>
    <row r="1119" spans="1:14">
      <c r="A1119" s="125"/>
      <c r="B1119" s="282"/>
      <c r="C1119" s="146"/>
      <c r="D1119" s="246"/>
      <c r="E1119" s="128"/>
      <c r="F1119" s="252">
        <f>IF(ISERR(SEARCH("FP",H1119))=FALSE,PREÇOS!CX1119,0)+IF(ISERR(SEARCH("CH",H1119))=FALSE,PREÇOS!CY1119,0)+IF(ISERR(SEARCH("FF",H1119))=FALSE,(I1119*PREÇOS!CZ1119),0)+IF(ISERR(SEARCH("FC",H1119))=FALSE,PREÇOS!DA1119,0)</f>
        <v>0</v>
      </c>
      <c r="G1119" s="118">
        <f t="shared" si="19"/>
        <v>0</v>
      </c>
      <c r="H1119" s="245"/>
      <c r="I1119" s="260"/>
      <c r="J1119" s="203"/>
      <c r="K1119" s="204"/>
      <c r="L1119" s="211"/>
      <c r="M1119" s="137"/>
      <c r="N1119" s="268"/>
    </row>
    <row r="1120" spans="1:14">
      <c r="A1120" s="125"/>
      <c r="B1120" s="282"/>
      <c r="C1120" s="146"/>
      <c r="D1120" s="246"/>
      <c r="E1120" s="128"/>
      <c r="F1120" s="252">
        <f>IF(ISERR(SEARCH("FP",H1120))=FALSE,PREÇOS!CX1120,0)+IF(ISERR(SEARCH("CH",H1120))=FALSE,PREÇOS!CY1120,0)+IF(ISERR(SEARCH("FF",H1120))=FALSE,(I1120*PREÇOS!CZ1120),0)+IF(ISERR(SEARCH("FC",H1120))=FALSE,PREÇOS!DA1120,0)</f>
        <v>0</v>
      </c>
      <c r="G1120" s="118">
        <f t="shared" si="19"/>
        <v>0</v>
      </c>
      <c r="H1120" s="245"/>
      <c r="I1120" s="260"/>
      <c r="J1120" s="203"/>
      <c r="K1120" s="204"/>
      <c r="L1120" s="211"/>
      <c r="M1120" s="137"/>
      <c r="N1120" s="268"/>
    </row>
    <row r="1121" spans="1:14">
      <c r="A1121" s="125"/>
      <c r="B1121" s="282"/>
      <c r="C1121" s="146"/>
      <c r="D1121" s="246"/>
      <c r="E1121" s="128"/>
      <c r="F1121" s="252">
        <f>IF(ISERR(SEARCH("FP",H1121))=FALSE,PREÇOS!CX1121,0)+IF(ISERR(SEARCH("CH",H1121))=FALSE,PREÇOS!CY1121,0)+IF(ISERR(SEARCH("FF",H1121))=FALSE,(I1121*PREÇOS!CZ1121),0)+IF(ISERR(SEARCH("FC",H1121))=FALSE,PREÇOS!DA1121,0)</f>
        <v>0</v>
      </c>
      <c r="G1121" s="118">
        <f t="shared" si="19"/>
        <v>0</v>
      </c>
      <c r="H1121" s="245"/>
      <c r="I1121" s="260"/>
      <c r="J1121" s="203"/>
      <c r="K1121" s="204"/>
      <c r="L1121" s="211"/>
      <c r="M1121" s="137"/>
      <c r="N1121" s="268"/>
    </row>
    <row r="1122" spans="1:14">
      <c r="A1122" s="125"/>
      <c r="B1122" s="282"/>
      <c r="C1122" s="146"/>
      <c r="D1122" s="246"/>
      <c r="E1122" s="128"/>
      <c r="F1122" s="252">
        <f>IF(ISERR(SEARCH("FP",H1122))=FALSE,PREÇOS!CX1122,0)+IF(ISERR(SEARCH("CH",H1122))=FALSE,PREÇOS!CY1122,0)+IF(ISERR(SEARCH("FF",H1122))=FALSE,(I1122*PREÇOS!CZ1122),0)+IF(ISERR(SEARCH("FC",H1122))=FALSE,PREÇOS!DA1122,0)</f>
        <v>0</v>
      </c>
      <c r="G1122" s="118">
        <f t="shared" si="19"/>
        <v>0</v>
      </c>
      <c r="H1122" s="245"/>
      <c r="I1122" s="260"/>
      <c r="J1122" s="203"/>
      <c r="K1122" s="204"/>
      <c r="L1122" s="211"/>
      <c r="M1122" s="137"/>
      <c r="N1122" s="268"/>
    </row>
    <row r="1123" spans="1:14">
      <c r="A1123" s="125"/>
      <c r="B1123" s="282"/>
      <c r="C1123" s="146"/>
      <c r="D1123" s="246"/>
      <c r="E1123" s="128"/>
      <c r="F1123" s="252">
        <f>IF(ISERR(SEARCH("FP",H1123))=FALSE,PREÇOS!CX1123,0)+IF(ISERR(SEARCH("CH",H1123))=FALSE,PREÇOS!CY1123,0)+IF(ISERR(SEARCH("FF",H1123))=FALSE,(I1123*PREÇOS!CZ1123),0)+IF(ISERR(SEARCH("FC",H1123))=FALSE,PREÇOS!DA1123,0)</f>
        <v>0</v>
      </c>
      <c r="G1123" s="118">
        <f t="shared" si="19"/>
        <v>0</v>
      </c>
      <c r="H1123" s="245"/>
      <c r="I1123" s="260"/>
      <c r="J1123" s="203"/>
      <c r="K1123" s="204"/>
      <c r="L1123" s="211"/>
      <c r="M1123" s="137"/>
      <c r="N1123" s="268"/>
    </row>
    <row r="1124" spans="1:14">
      <c r="A1124" s="125"/>
      <c r="B1124" s="282"/>
      <c r="C1124" s="146"/>
      <c r="D1124" s="246"/>
      <c r="E1124" s="128"/>
      <c r="F1124" s="252">
        <f>IF(ISERR(SEARCH("FP",H1124))=FALSE,PREÇOS!CX1124,0)+IF(ISERR(SEARCH("CH",H1124))=FALSE,PREÇOS!CY1124,0)+IF(ISERR(SEARCH("FF",H1124))=FALSE,(I1124*PREÇOS!CZ1124),0)+IF(ISERR(SEARCH("FC",H1124))=FALSE,PREÇOS!DA1124,0)</f>
        <v>0</v>
      </c>
      <c r="G1124" s="118">
        <f t="shared" si="19"/>
        <v>0</v>
      </c>
      <c r="H1124" s="245"/>
      <c r="I1124" s="260"/>
      <c r="J1124" s="203"/>
      <c r="K1124" s="204"/>
      <c r="L1124" s="211"/>
      <c r="M1124" s="137"/>
      <c r="N1124" s="268"/>
    </row>
    <row r="1125" spans="1:14">
      <c r="A1125" s="125"/>
      <c r="B1125" s="282"/>
      <c r="C1125" s="146"/>
      <c r="D1125" s="246"/>
      <c r="E1125" s="128"/>
      <c r="F1125" s="252">
        <f>IF(ISERR(SEARCH("FP",H1125))=FALSE,PREÇOS!CX1125,0)+IF(ISERR(SEARCH("CH",H1125))=FALSE,PREÇOS!CY1125,0)+IF(ISERR(SEARCH("FF",H1125))=FALSE,(I1125*PREÇOS!CZ1125),0)+IF(ISERR(SEARCH("FC",H1125))=FALSE,PREÇOS!DA1125,0)</f>
        <v>0</v>
      </c>
      <c r="G1125" s="118">
        <f t="shared" si="19"/>
        <v>0</v>
      </c>
      <c r="H1125" s="245"/>
      <c r="I1125" s="260"/>
      <c r="J1125" s="203"/>
      <c r="K1125" s="204"/>
      <c r="L1125" s="211"/>
      <c r="M1125" s="137"/>
      <c r="N1125" s="268"/>
    </row>
    <row r="1126" spans="1:14">
      <c r="A1126" s="125"/>
      <c r="B1126" s="282"/>
      <c r="C1126" s="146"/>
      <c r="D1126" s="246"/>
      <c r="E1126" s="128"/>
      <c r="F1126" s="252">
        <f>IF(ISERR(SEARCH("FP",H1126))=FALSE,PREÇOS!CX1126,0)+IF(ISERR(SEARCH("CH",H1126))=FALSE,PREÇOS!CY1126,0)+IF(ISERR(SEARCH("FF",H1126))=FALSE,(I1126*PREÇOS!CZ1126),0)+IF(ISERR(SEARCH("FC",H1126))=FALSE,PREÇOS!DA1126,0)</f>
        <v>0</v>
      </c>
      <c r="G1126" s="118">
        <f t="shared" si="19"/>
        <v>0</v>
      </c>
      <c r="H1126" s="245"/>
      <c r="I1126" s="260"/>
      <c r="J1126" s="203"/>
      <c r="K1126" s="204"/>
      <c r="L1126" s="211"/>
      <c r="M1126" s="137"/>
      <c r="N1126" s="268"/>
    </row>
    <row r="1127" spans="1:14">
      <c r="A1127" s="125"/>
      <c r="B1127" s="282"/>
      <c r="C1127" s="146"/>
      <c r="D1127" s="246"/>
      <c r="E1127" s="128"/>
      <c r="F1127" s="252">
        <f>IF(ISERR(SEARCH("FP",H1127))=FALSE,PREÇOS!CX1127,0)+IF(ISERR(SEARCH("CH",H1127))=FALSE,PREÇOS!CY1127,0)+IF(ISERR(SEARCH("FF",H1127))=FALSE,(I1127*PREÇOS!CZ1127),0)+IF(ISERR(SEARCH("FC",H1127))=FALSE,PREÇOS!DA1127,0)</f>
        <v>0</v>
      </c>
      <c r="G1127" s="118">
        <f t="shared" si="19"/>
        <v>0</v>
      </c>
      <c r="H1127" s="245"/>
      <c r="I1127" s="260"/>
      <c r="J1127" s="203"/>
      <c r="K1127" s="204"/>
      <c r="L1127" s="211"/>
      <c r="M1127" s="137"/>
      <c r="N1127" s="268"/>
    </row>
    <row r="1128" spans="1:14">
      <c r="A1128" s="125"/>
      <c r="B1128" s="282"/>
      <c r="C1128" s="146"/>
      <c r="D1128" s="246"/>
      <c r="E1128" s="128"/>
      <c r="F1128" s="252">
        <f>IF(ISERR(SEARCH("FP",H1128))=FALSE,PREÇOS!CX1128,0)+IF(ISERR(SEARCH("CH",H1128))=FALSE,PREÇOS!CY1128,0)+IF(ISERR(SEARCH("FF",H1128))=FALSE,(I1128*PREÇOS!CZ1128),0)+IF(ISERR(SEARCH("FC",H1128))=FALSE,PREÇOS!DA1128,0)</f>
        <v>0</v>
      </c>
      <c r="G1128" s="118">
        <f t="shared" si="19"/>
        <v>0</v>
      </c>
      <c r="H1128" s="245"/>
      <c r="I1128" s="260"/>
      <c r="J1128" s="203"/>
      <c r="K1128" s="204"/>
      <c r="L1128" s="211"/>
      <c r="M1128" s="137"/>
      <c r="N1128" s="268"/>
    </row>
    <row r="1129" spans="1:14">
      <c r="A1129" s="125"/>
      <c r="B1129" s="282"/>
      <c r="C1129" s="146"/>
      <c r="D1129" s="246"/>
      <c r="E1129" s="128"/>
      <c r="F1129" s="252">
        <f>IF(ISERR(SEARCH("FP",H1129))=FALSE,PREÇOS!CX1129,0)+IF(ISERR(SEARCH("CH",H1129))=FALSE,PREÇOS!CY1129,0)+IF(ISERR(SEARCH("FF",H1129))=FALSE,(I1129*PREÇOS!CZ1129),0)+IF(ISERR(SEARCH("FC",H1129))=FALSE,PREÇOS!DA1129,0)</f>
        <v>0</v>
      </c>
      <c r="G1129" s="118">
        <f t="shared" si="19"/>
        <v>0</v>
      </c>
      <c r="H1129" s="245"/>
      <c r="I1129" s="260"/>
      <c r="J1129" s="203"/>
      <c r="K1129" s="204"/>
      <c r="L1129" s="211"/>
      <c r="M1129" s="137"/>
      <c r="N1129" s="268"/>
    </row>
    <row r="1130" spans="1:14">
      <c r="A1130" s="125"/>
      <c r="B1130" s="282"/>
      <c r="C1130" s="146"/>
      <c r="D1130" s="246"/>
      <c r="E1130" s="128"/>
      <c r="F1130" s="252">
        <f>IF(ISERR(SEARCH("FP",H1130))=FALSE,PREÇOS!CX1130,0)+IF(ISERR(SEARCH("CH",H1130))=FALSE,PREÇOS!CY1130,0)+IF(ISERR(SEARCH("FF",H1130))=FALSE,(I1130*PREÇOS!CZ1130),0)+IF(ISERR(SEARCH("FC",H1130))=FALSE,PREÇOS!DA1130,0)</f>
        <v>0</v>
      </c>
      <c r="G1130" s="118">
        <f t="shared" si="19"/>
        <v>0</v>
      </c>
      <c r="H1130" s="245"/>
      <c r="I1130" s="260"/>
      <c r="J1130" s="203"/>
      <c r="K1130" s="204"/>
      <c r="L1130" s="211"/>
      <c r="M1130" s="137"/>
      <c r="N1130" s="268"/>
    </row>
    <row r="1131" spans="1:14">
      <c r="A1131" s="125"/>
      <c r="B1131" s="282"/>
      <c r="C1131" s="146"/>
      <c r="D1131" s="246"/>
      <c r="E1131" s="128"/>
      <c r="F1131" s="252">
        <f>IF(ISERR(SEARCH("FP",H1131))=FALSE,PREÇOS!CX1131,0)+IF(ISERR(SEARCH("CH",H1131))=FALSE,PREÇOS!CY1131,0)+IF(ISERR(SEARCH("FF",H1131))=FALSE,(I1131*PREÇOS!CZ1131),0)+IF(ISERR(SEARCH("FC",H1131))=FALSE,PREÇOS!DA1131,0)</f>
        <v>0</v>
      </c>
      <c r="G1131" s="118">
        <f t="shared" si="19"/>
        <v>0</v>
      </c>
      <c r="H1131" s="245"/>
      <c r="I1131" s="260"/>
      <c r="J1131" s="203"/>
      <c r="K1131" s="204"/>
      <c r="L1131" s="211"/>
      <c r="M1131" s="137"/>
      <c r="N1131" s="268"/>
    </row>
    <row r="1132" spans="1:14">
      <c r="A1132" s="125"/>
      <c r="B1132" s="282"/>
      <c r="C1132" s="146"/>
      <c r="D1132" s="246"/>
      <c r="E1132" s="128"/>
      <c r="F1132" s="252">
        <f>IF(ISERR(SEARCH("FP",H1132))=FALSE,PREÇOS!CX1132,0)+IF(ISERR(SEARCH("CH",H1132))=FALSE,PREÇOS!CY1132,0)+IF(ISERR(SEARCH("FF",H1132))=FALSE,(I1132*PREÇOS!CZ1132),0)+IF(ISERR(SEARCH("FC",H1132))=FALSE,PREÇOS!DA1132,0)</f>
        <v>0</v>
      </c>
      <c r="G1132" s="118">
        <f t="shared" si="19"/>
        <v>0</v>
      </c>
      <c r="H1132" s="245"/>
      <c r="I1132" s="260"/>
      <c r="J1132" s="203"/>
      <c r="K1132" s="204"/>
      <c r="L1132" s="211"/>
      <c r="M1132" s="137"/>
      <c r="N1132" s="268"/>
    </row>
    <row r="1133" spans="1:14">
      <c r="A1133" s="125"/>
      <c r="B1133" s="282"/>
      <c r="C1133" s="146"/>
      <c r="D1133" s="246"/>
      <c r="E1133" s="128"/>
      <c r="F1133" s="252">
        <f>IF(ISERR(SEARCH("FP",H1133))=FALSE,PREÇOS!CX1133,0)+IF(ISERR(SEARCH("CH",H1133))=FALSE,PREÇOS!CY1133,0)+IF(ISERR(SEARCH("FF",H1133))=FALSE,(I1133*PREÇOS!CZ1133),0)+IF(ISERR(SEARCH("FC",H1133))=FALSE,PREÇOS!DA1133,0)</f>
        <v>0</v>
      </c>
      <c r="G1133" s="118">
        <f t="shared" si="19"/>
        <v>0</v>
      </c>
      <c r="H1133" s="245"/>
      <c r="I1133" s="260"/>
      <c r="J1133" s="203"/>
      <c r="K1133" s="204"/>
      <c r="L1133" s="211"/>
      <c r="M1133" s="137"/>
      <c r="N1133" s="268"/>
    </row>
    <row r="1134" spans="1:14">
      <c r="A1134" s="125"/>
      <c r="B1134" s="282"/>
      <c r="C1134" s="146"/>
      <c r="D1134" s="246"/>
      <c r="E1134" s="128"/>
      <c r="F1134" s="252">
        <f>IF(ISERR(SEARCH("FP",H1134))=FALSE,PREÇOS!CX1134,0)+IF(ISERR(SEARCH("CH",H1134))=FALSE,PREÇOS!CY1134,0)+IF(ISERR(SEARCH("FF",H1134))=FALSE,(I1134*PREÇOS!CZ1134),0)+IF(ISERR(SEARCH("FC",H1134))=FALSE,PREÇOS!DA1134,0)</f>
        <v>0</v>
      </c>
      <c r="G1134" s="118">
        <f t="shared" si="19"/>
        <v>0</v>
      </c>
      <c r="H1134" s="245"/>
      <c r="I1134" s="260"/>
      <c r="J1134" s="203"/>
      <c r="K1134" s="204"/>
      <c r="L1134" s="211"/>
      <c r="M1134" s="137"/>
      <c r="N1134" s="268"/>
    </row>
    <row r="1135" spans="1:14">
      <c r="A1135" s="125"/>
      <c r="B1135" s="282"/>
      <c r="C1135" s="146"/>
      <c r="D1135" s="246"/>
      <c r="E1135" s="128"/>
      <c r="F1135" s="252">
        <f>IF(ISERR(SEARCH("FP",H1135))=FALSE,PREÇOS!CX1135,0)+IF(ISERR(SEARCH("CH",H1135))=FALSE,PREÇOS!CY1135,0)+IF(ISERR(SEARCH("FF",H1135))=FALSE,(I1135*PREÇOS!CZ1135),0)+IF(ISERR(SEARCH("FC",H1135))=FALSE,PREÇOS!DA1135,0)</f>
        <v>0</v>
      </c>
      <c r="G1135" s="118">
        <f t="shared" si="19"/>
        <v>0</v>
      </c>
      <c r="H1135" s="245"/>
      <c r="I1135" s="260"/>
      <c r="J1135" s="203"/>
      <c r="K1135" s="204"/>
      <c r="L1135" s="211"/>
      <c r="M1135" s="137"/>
      <c r="N1135" s="268"/>
    </row>
    <row r="1136" spans="1:14">
      <c r="A1136" s="125"/>
      <c r="B1136" s="282"/>
      <c r="C1136" s="146"/>
      <c r="D1136" s="246"/>
      <c r="E1136" s="128"/>
      <c r="F1136" s="252">
        <f>IF(ISERR(SEARCH("FP",H1136))=FALSE,PREÇOS!CX1136,0)+IF(ISERR(SEARCH("CH",H1136))=FALSE,PREÇOS!CY1136,0)+IF(ISERR(SEARCH("FF",H1136))=FALSE,(I1136*PREÇOS!CZ1136),0)+IF(ISERR(SEARCH("FC",H1136))=FALSE,PREÇOS!DA1136,0)</f>
        <v>0</v>
      </c>
      <c r="G1136" s="118">
        <f t="shared" si="19"/>
        <v>0</v>
      </c>
      <c r="H1136" s="245"/>
      <c r="I1136" s="260"/>
      <c r="J1136" s="203"/>
      <c r="K1136" s="204"/>
      <c r="L1136" s="211"/>
      <c r="M1136" s="137"/>
      <c r="N1136" s="268"/>
    </row>
    <row r="1137" spans="1:14">
      <c r="A1137" s="125"/>
      <c r="B1137" s="282"/>
      <c r="C1137" s="146"/>
      <c r="D1137" s="246"/>
      <c r="E1137" s="128"/>
      <c r="F1137" s="252">
        <f>IF(ISERR(SEARCH("FP",H1137))=FALSE,PREÇOS!CX1137,0)+IF(ISERR(SEARCH("CH",H1137))=FALSE,PREÇOS!CY1137,0)+IF(ISERR(SEARCH("FF",H1137))=FALSE,(I1137*PREÇOS!CZ1137),0)+IF(ISERR(SEARCH("FC",H1137))=FALSE,PREÇOS!DA1137,0)</f>
        <v>0</v>
      </c>
      <c r="G1137" s="118">
        <f t="shared" si="19"/>
        <v>0</v>
      </c>
      <c r="H1137" s="245"/>
      <c r="I1137" s="260"/>
      <c r="J1137" s="203"/>
      <c r="K1137" s="204"/>
      <c r="L1137" s="211"/>
      <c r="M1137" s="137"/>
      <c r="N1137" s="268"/>
    </row>
    <row r="1138" spans="1:14">
      <c r="A1138" s="125"/>
      <c r="B1138" s="282"/>
      <c r="C1138" s="146"/>
      <c r="D1138" s="246"/>
      <c r="E1138" s="128"/>
      <c r="F1138" s="252">
        <f>IF(ISERR(SEARCH("FP",H1138))=FALSE,PREÇOS!CX1138,0)+IF(ISERR(SEARCH("CH",H1138))=FALSE,PREÇOS!CY1138,0)+IF(ISERR(SEARCH("FF",H1138))=FALSE,(I1138*PREÇOS!CZ1138),0)+IF(ISERR(SEARCH("FC",H1138))=FALSE,PREÇOS!DA1138,0)</f>
        <v>0</v>
      </c>
      <c r="G1138" s="118">
        <f t="shared" si="19"/>
        <v>0</v>
      </c>
      <c r="H1138" s="245"/>
      <c r="I1138" s="260"/>
      <c r="J1138" s="203"/>
      <c r="K1138" s="204"/>
      <c r="L1138" s="211"/>
      <c r="M1138" s="137"/>
      <c r="N1138" s="268"/>
    </row>
    <row r="1139" spans="1:14">
      <c r="A1139" s="125"/>
      <c r="B1139" s="282"/>
      <c r="C1139" s="146"/>
      <c r="D1139" s="246"/>
      <c r="E1139" s="128"/>
      <c r="F1139" s="252">
        <f>IF(ISERR(SEARCH("FP",H1139))=FALSE,PREÇOS!CX1139,0)+IF(ISERR(SEARCH("CH",H1139))=FALSE,PREÇOS!CY1139,0)+IF(ISERR(SEARCH("FF",H1139))=FALSE,(I1139*PREÇOS!CZ1139),0)+IF(ISERR(SEARCH("FC",H1139))=FALSE,PREÇOS!DA1139,0)</f>
        <v>0</v>
      </c>
      <c r="G1139" s="118">
        <f t="shared" si="19"/>
        <v>0</v>
      </c>
      <c r="H1139" s="245"/>
      <c r="I1139" s="260"/>
      <c r="J1139" s="203"/>
      <c r="K1139" s="204"/>
      <c r="L1139" s="211"/>
      <c r="M1139" s="137"/>
      <c r="N1139" s="268"/>
    </row>
    <row r="1140" spans="1:14">
      <c r="A1140" s="125"/>
      <c r="B1140" s="282"/>
      <c r="C1140" s="146"/>
      <c r="D1140" s="246"/>
      <c r="E1140" s="128"/>
      <c r="F1140" s="252">
        <f>IF(ISERR(SEARCH("FP",H1140))=FALSE,PREÇOS!CX1140,0)+IF(ISERR(SEARCH("CH",H1140))=FALSE,PREÇOS!CY1140,0)+IF(ISERR(SEARCH("FF",H1140))=FALSE,(I1140*PREÇOS!CZ1140),0)+IF(ISERR(SEARCH("FC",H1140))=FALSE,PREÇOS!DA1140,0)</f>
        <v>0</v>
      </c>
      <c r="G1140" s="118">
        <f t="shared" si="19"/>
        <v>0</v>
      </c>
      <c r="H1140" s="245"/>
      <c r="I1140" s="260"/>
      <c r="J1140" s="203"/>
      <c r="K1140" s="204"/>
      <c r="L1140" s="211"/>
      <c r="M1140" s="137"/>
      <c r="N1140" s="268"/>
    </row>
    <row r="1141" spans="1:14">
      <c r="A1141" s="125"/>
      <c r="B1141" s="282"/>
      <c r="C1141" s="146"/>
      <c r="D1141" s="246"/>
      <c r="E1141" s="128"/>
      <c r="F1141" s="252">
        <f>IF(ISERR(SEARCH("FP",H1141))=FALSE,PREÇOS!CX1141,0)+IF(ISERR(SEARCH("CH",H1141))=FALSE,PREÇOS!CY1141,0)+IF(ISERR(SEARCH("FF",H1141))=FALSE,(I1141*PREÇOS!CZ1141),0)+IF(ISERR(SEARCH("FC",H1141))=FALSE,PREÇOS!DA1141,0)</f>
        <v>0</v>
      </c>
      <c r="G1141" s="118">
        <f t="shared" si="19"/>
        <v>0</v>
      </c>
      <c r="H1141" s="245"/>
      <c r="I1141" s="260"/>
      <c r="J1141" s="203"/>
      <c r="K1141" s="204"/>
      <c r="L1141" s="211"/>
      <c r="M1141" s="137"/>
      <c r="N1141" s="268"/>
    </row>
    <row r="1142" spans="1:14">
      <c r="A1142" s="125"/>
      <c r="B1142" s="282"/>
      <c r="C1142" s="146"/>
      <c r="D1142" s="246"/>
      <c r="E1142" s="128"/>
      <c r="F1142" s="252">
        <f>IF(ISERR(SEARCH("FP",H1142))=FALSE,PREÇOS!CX1142,0)+IF(ISERR(SEARCH("CH",H1142))=FALSE,PREÇOS!CY1142,0)+IF(ISERR(SEARCH("FF",H1142))=FALSE,(I1142*PREÇOS!CZ1142),0)+IF(ISERR(SEARCH("FC",H1142))=FALSE,PREÇOS!DA1142,0)</f>
        <v>0</v>
      </c>
      <c r="G1142" s="118">
        <f t="shared" si="19"/>
        <v>0</v>
      </c>
      <c r="H1142" s="245"/>
      <c r="I1142" s="260"/>
      <c r="J1142" s="203"/>
      <c r="K1142" s="204"/>
      <c r="L1142" s="211"/>
      <c r="M1142" s="137"/>
      <c r="N1142" s="268"/>
    </row>
    <row r="1143" spans="1:14">
      <c r="A1143" s="125"/>
      <c r="B1143" s="282"/>
      <c r="C1143" s="146"/>
      <c r="D1143" s="246"/>
      <c r="E1143" s="128"/>
      <c r="F1143" s="252">
        <f>IF(ISERR(SEARCH("FP",H1143))=FALSE,PREÇOS!CX1143,0)+IF(ISERR(SEARCH("CH",H1143))=FALSE,PREÇOS!CY1143,0)+IF(ISERR(SEARCH("FF",H1143))=FALSE,(I1143*PREÇOS!CZ1143),0)+IF(ISERR(SEARCH("FC",H1143))=FALSE,PREÇOS!DA1143,0)</f>
        <v>0</v>
      </c>
      <c r="G1143" s="118">
        <f t="shared" si="19"/>
        <v>0</v>
      </c>
      <c r="H1143" s="245"/>
      <c r="I1143" s="260"/>
      <c r="J1143" s="203"/>
      <c r="K1143" s="204"/>
      <c r="L1143" s="211"/>
      <c r="M1143" s="137"/>
      <c r="N1143" s="268"/>
    </row>
    <row r="1144" spans="1:14">
      <c r="A1144" s="125"/>
      <c r="B1144" s="282"/>
      <c r="C1144" s="146"/>
      <c r="D1144" s="246"/>
      <c r="E1144" s="128"/>
      <c r="F1144" s="252">
        <f>IF(ISERR(SEARCH("FP",H1144))=FALSE,PREÇOS!CX1144,0)+IF(ISERR(SEARCH("CH",H1144))=FALSE,PREÇOS!CY1144,0)+IF(ISERR(SEARCH("FF",H1144))=FALSE,(I1144*PREÇOS!CZ1144),0)+IF(ISERR(SEARCH("FC",H1144))=FALSE,PREÇOS!DA1144,0)</f>
        <v>0</v>
      </c>
      <c r="G1144" s="118">
        <f t="shared" si="19"/>
        <v>0</v>
      </c>
      <c r="H1144" s="245"/>
      <c r="I1144" s="260"/>
      <c r="J1144" s="203"/>
      <c r="K1144" s="204"/>
      <c r="L1144" s="211"/>
      <c r="M1144" s="137"/>
      <c r="N1144" s="268"/>
    </row>
    <row r="1145" spans="1:14">
      <c r="A1145" s="125"/>
      <c r="B1145" s="282"/>
      <c r="C1145" s="146"/>
      <c r="D1145" s="246"/>
      <c r="E1145" s="128"/>
      <c r="F1145" s="252">
        <f>IF(ISERR(SEARCH("FP",H1145))=FALSE,PREÇOS!CX1145,0)+IF(ISERR(SEARCH("CH",H1145))=FALSE,PREÇOS!CY1145,0)+IF(ISERR(SEARCH("FF",H1145))=FALSE,(I1145*PREÇOS!CZ1145),0)+IF(ISERR(SEARCH("FC",H1145))=FALSE,PREÇOS!DA1145,0)</f>
        <v>0</v>
      </c>
      <c r="G1145" s="118">
        <f t="shared" si="19"/>
        <v>0</v>
      </c>
      <c r="H1145" s="245"/>
      <c r="I1145" s="260"/>
      <c r="J1145" s="203"/>
      <c r="K1145" s="204"/>
      <c r="L1145" s="211"/>
      <c r="M1145" s="137"/>
      <c r="N1145" s="268"/>
    </row>
    <row r="1146" spans="1:14">
      <c r="A1146" s="125"/>
      <c r="B1146" s="282"/>
      <c r="C1146" s="146"/>
      <c r="D1146" s="246"/>
      <c r="E1146" s="128"/>
      <c r="F1146" s="252">
        <f>IF(ISERR(SEARCH("FP",H1146))=FALSE,PREÇOS!CX1146,0)+IF(ISERR(SEARCH("CH",H1146))=FALSE,PREÇOS!CY1146,0)+IF(ISERR(SEARCH("FF",H1146))=FALSE,(I1146*PREÇOS!CZ1146),0)+IF(ISERR(SEARCH("FC",H1146))=FALSE,PREÇOS!DA1146,0)</f>
        <v>0</v>
      </c>
      <c r="G1146" s="118">
        <f t="shared" si="19"/>
        <v>0</v>
      </c>
      <c r="H1146" s="245"/>
      <c r="I1146" s="260"/>
      <c r="J1146" s="203"/>
      <c r="K1146" s="204"/>
      <c r="L1146" s="211"/>
      <c r="M1146" s="137"/>
      <c r="N1146" s="268"/>
    </row>
    <row r="1147" spans="1:14">
      <c r="A1147" s="125"/>
      <c r="B1147" s="282"/>
      <c r="C1147" s="146"/>
      <c r="D1147" s="246"/>
      <c r="E1147" s="128"/>
      <c r="F1147" s="252">
        <f>IF(ISERR(SEARCH("FP",H1147))=FALSE,PREÇOS!CX1147,0)+IF(ISERR(SEARCH("CH",H1147))=FALSE,PREÇOS!CY1147,0)+IF(ISERR(SEARCH("FF",H1147))=FALSE,(I1147*PREÇOS!CZ1147),0)+IF(ISERR(SEARCH("FC",H1147))=FALSE,PREÇOS!DA1147,0)</f>
        <v>0</v>
      </c>
      <c r="G1147" s="118">
        <f t="shared" si="19"/>
        <v>0</v>
      </c>
      <c r="H1147" s="245"/>
      <c r="I1147" s="260"/>
      <c r="J1147" s="203"/>
      <c r="K1147" s="204"/>
      <c r="L1147" s="211"/>
      <c r="M1147" s="137"/>
      <c r="N1147" s="268"/>
    </row>
    <row r="1148" spans="1:14">
      <c r="A1148" s="125"/>
      <c r="B1148" s="282"/>
      <c r="C1148" s="146"/>
      <c r="D1148" s="246"/>
      <c r="E1148" s="128"/>
      <c r="F1148" s="252">
        <f>IF(ISERR(SEARCH("FP",H1148))=FALSE,PREÇOS!CX1148,0)+IF(ISERR(SEARCH("CH",H1148))=FALSE,PREÇOS!CY1148,0)+IF(ISERR(SEARCH("FF",H1148))=FALSE,(I1148*PREÇOS!CZ1148),0)+IF(ISERR(SEARCH("FC",H1148))=FALSE,PREÇOS!DA1148,0)</f>
        <v>0</v>
      </c>
      <c r="G1148" s="118">
        <f t="shared" si="19"/>
        <v>0</v>
      </c>
      <c r="H1148" s="245"/>
      <c r="I1148" s="260"/>
      <c r="J1148" s="203"/>
      <c r="K1148" s="204"/>
      <c r="L1148" s="211"/>
      <c r="M1148" s="137"/>
      <c r="N1148" s="268"/>
    </row>
    <row r="1149" spans="1:14">
      <c r="A1149" s="125"/>
      <c r="B1149" s="282"/>
      <c r="C1149" s="146"/>
      <c r="D1149" s="246"/>
      <c r="E1149" s="128"/>
      <c r="F1149" s="252">
        <f>IF(ISERR(SEARCH("FP",H1149))=FALSE,PREÇOS!CX1149,0)+IF(ISERR(SEARCH("CH",H1149))=FALSE,PREÇOS!CY1149,0)+IF(ISERR(SEARCH("FF",H1149))=FALSE,(I1149*PREÇOS!CZ1149),0)+IF(ISERR(SEARCH("FC",H1149))=FALSE,PREÇOS!DA1149,0)</f>
        <v>0</v>
      </c>
      <c r="G1149" s="118">
        <f t="shared" si="19"/>
        <v>0</v>
      </c>
      <c r="H1149" s="245"/>
      <c r="I1149" s="260"/>
      <c r="J1149" s="203"/>
      <c r="K1149" s="204"/>
      <c r="L1149" s="211"/>
      <c r="M1149" s="137"/>
      <c r="N1149" s="268"/>
    </row>
    <row r="1150" spans="1:14">
      <c r="A1150" s="125"/>
      <c r="B1150" s="282"/>
      <c r="C1150" s="146"/>
      <c r="D1150" s="246"/>
      <c r="E1150" s="128"/>
      <c r="F1150" s="252">
        <f>IF(ISERR(SEARCH("FP",H1150))=FALSE,PREÇOS!CX1150,0)+IF(ISERR(SEARCH("CH",H1150))=FALSE,PREÇOS!CY1150,0)+IF(ISERR(SEARCH("FF",H1150))=FALSE,(I1150*PREÇOS!CZ1150),0)+IF(ISERR(SEARCH("FC",H1150))=FALSE,PREÇOS!DA1150,0)</f>
        <v>0</v>
      </c>
      <c r="G1150" s="118">
        <f t="shared" si="19"/>
        <v>0</v>
      </c>
      <c r="H1150" s="245"/>
      <c r="I1150" s="260"/>
      <c r="J1150" s="203"/>
      <c r="K1150" s="204"/>
      <c r="L1150" s="211"/>
      <c r="M1150" s="137"/>
      <c r="N1150" s="268"/>
    </row>
    <row r="1151" spans="1:14">
      <c r="A1151" s="125"/>
      <c r="B1151" s="282"/>
      <c r="C1151" s="146"/>
      <c r="D1151" s="246"/>
      <c r="E1151" s="128"/>
      <c r="F1151" s="252">
        <f>IF(ISERR(SEARCH("FP",H1151))=FALSE,PREÇOS!CX1151,0)+IF(ISERR(SEARCH("CH",H1151))=FALSE,PREÇOS!CY1151,0)+IF(ISERR(SEARCH("FF",H1151))=FALSE,(I1151*PREÇOS!CZ1151),0)+IF(ISERR(SEARCH("FC",H1151))=FALSE,PREÇOS!DA1151,0)</f>
        <v>0</v>
      </c>
      <c r="G1151" s="118">
        <f t="shared" si="19"/>
        <v>0</v>
      </c>
      <c r="H1151" s="245"/>
      <c r="I1151" s="260"/>
      <c r="J1151" s="203"/>
      <c r="K1151" s="204"/>
      <c r="L1151" s="211"/>
      <c r="M1151" s="137"/>
      <c r="N1151" s="268"/>
    </row>
    <row r="1152" spans="1:14">
      <c r="A1152" s="125"/>
      <c r="B1152" s="282"/>
      <c r="C1152" s="146"/>
      <c r="D1152" s="246"/>
      <c r="E1152" s="128"/>
      <c r="F1152" s="252">
        <f>IF(ISERR(SEARCH("FP",H1152))=FALSE,PREÇOS!CX1152,0)+IF(ISERR(SEARCH("CH",H1152))=FALSE,PREÇOS!CY1152,0)+IF(ISERR(SEARCH("FF",H1152))=FALSE,(I1152*PREÇOS!CZ1152),0)+IF(ISERR(SEARCH("FC",H1152))=FALSE,PREÇOS!DA1152,0)</f>
        <v>0</v>
      </c>
      <c r="G1152" s="118">
        <f t="shared" si="19"/>
        <v>0</v>
      </c>
      <c r="H1152" s="245"/>
      <c r="I1152" s="260"/>
      <c r="J1152" s="203"/>
      <c r="K1152" s="204"/>
      <c r="L1152" s="211"/>
      <c r="M1152" s="137"/>
      <c r="N1152" s="268"/>
    </row>
    <row r="1153" spans="1:14">
      <c r="A1153" s="125"/>
      <c r="B1153" s="282"/>
      <c r="C1153" s="146"/>
      <c r="D1153" s="246"/>
      <c r="E1153" s="128"/>
      <c r="F1153" s="252">
        <f>IF(ISERR(SEARCH("FP",H1153))=FALSE,PREÇOS!CX1153,0)+IF(ISERR(SEARCH("CH",H1153))=FALSE,PREÇOS!CY1153,0)+IF(ISERR(SEARCH("FF",H1153))=FALSE,(I1153*PREÇOS!CZ1153),0)+IF(ISERR(SEARCH("FC",H1153))=FALSE,PREÇOS!DA1153,0)</f>
        <v>0</v>
      </c>
      <c r="G1153" s="118">
        <f t="shared" si="19"/>
        <v>0</v>
      </c>
      <c r="H1153" s="245"/>
      <c r="I1153" s="260"/>
      <c r="J1153" s="203"/>
      <c r="K1153" s="204"/>
      <c r="L1153" s="211"/>
      <c r="M1153" s="137"/>
      <c r="N1153" s="268"/>
    </row>
    <row r="1154" spans="1:14">
      <c r="A1154" s="125"/>
      <c r="B1154" s="282"/>
      <c r="C1154" s="146"/>
      <c r="D1154" s="246"/>
      <c r="E1154" s="128"/>
      <c r="F1154" s="252">
        <f>IF(ISERR(SEARCH("FP",H1154))=FALSE,PREÇOS!CX1154,0)+IF(ISERR(SEARCH("CH",H1154))=FALSE,PREÇOS!CY1154,0)+IF(ISERR(SEARCH("FF",H1154))=FALSE,(I1154*PREÇOS!CZ1154),0)+IF(ISERR(SEARCH("FC",H1154))=FALSE,PREÇOS!DA1154,0)</f>
        <v>0</v>
      </c>
      <c r="G1154" s="118">
        <f t="shared" si="19"/>
        <v>0</v>
      </c>
      <c r="H1154" s="245"/>
      <c r="I1154" s="260"/>
      <c r="J1154" s="203"/>
      <c r="K1154" s="204"/>
      <c r="L1154" s="211"/>
      <c r="M1154" s="137"/>
      <c r="N1154" s="268"/>
    </row>
    <row r="1155" spans="1:14">
      <c r="A1155" s="125"/>
      <c r="B1155" s="282"/>
      <c r="C1155" s="146"/>
      <c r="D1155" s="246"/>
      <c r="E1155" s="128"/>
      <c r="F1155" s="252">
        <f>IF(ISERR(SEARCH("FP",H1155))=FALSE,PREÇOS!CX1155,0)+IF(ISERR(SEARCH("CH",H1155))=FALSE,PREÇOS!CY1155,0)+IF(ISERR(SEARCH("FF",H1155))=FALSE,(I1155*PREÇOS!CZ1155),0)+IF(ISERR(SEARCH("FC",H1155))=FALSE,PREÇOS!DA1155,0)</f>
        <v>0</v>
      </c>
      <c r="G1155" s="118">
        <f t="shared" ref="G1155:G1218" si="20">F1155*E1155</f>
        <v>0</v>
      </c>
      <c r="H1155" s="245"/>
      <c r="I1155" s="260"/>
      <c r="J1155" s="203"/>
      <c r="K1155" s="204"/>
      <c r="L1155" s="211"/>
      <c r="M1155" s="137"/>
      <c r="N1155" s="268"/>
    </row>
    <row r="1156" spans="1:14">
      <c r="A1156" s="125"/>
      <c r="B1156" s="282"/>
      <c r="C1156" s="146"/>
      <c r="D1156" s="246"/>
      <c r="E1156" s="128"/>
      <c r="F1156" s="252">
        <f>IF(ISERR(SEARCH("FP",H1156))=FALSE,PREÇOS!CX1156,0)+IF(ISERR(SEARCH("CH",H1156))=FALSE,PREÇOS!CY1156,0)+IF(ISERR(SEARCH("FF",H1156))=FALSE,(I1156*PREÇOS!CZ1156),0)+IF(ISERR(SEARCH("FC",H1156))=FALSE,PREÇOS!DA1156,0)</f>
        <v>0</v>
      </c>
      <c r="G1156" s="118">
        <f t="shared" si="20"/>
        <v>0</v>
      </c>
      <c r="H1156" s="245"/>
      <c r="I1156" s="260"/>
      <c r="J1156" s="203"/>
      <c r="K1156" s="204"/>
      <c r="L1156" s="211"/>
      <c r="M1156" s="137"/>
      <c r="N1156" s="268"/>
    </row>
    <row r="1157" spans="1:14">
      <c r="A1157" s="125"/>
      <c r="B1157" s="282"/>
      <c r="C1157" s="146"/>
      <c r="D1157" s="246"/>
      <c r="E1157" s="128"/>
      <c r="F1157" s="252">
        <f>IF(ISERR(SEARCH("FP",H1157))=FALSE,PREÇOS!CX1157,0)+IF(ISERR(SEARCH("CH",H1157))=FALSE,PREÇOS!CY1157,0)+IF(ISERR(SEARCH("FF",H1157))=FALSE,(I1157*PREÇOS!CZ1157),0)+IF(ISERR(SEARCH("FC",H1157))=FALSE,PREÇOS!DA1157,0)</f>
        <v>0</v>
      </c>
      <c r="G1157" s="118">
        <f t="shared" si="20"/>
        <v>0</v>
      </c>
      <c r="H1157" s="245"/>
      <c r="I1157" s="260"/>
      <c r="J1157" s="203"/>
      <c r="K1157" s="204"/>
      <c r="L1157" s="211"/>
      <c r="M1157" s="137"/>
      <c r="N1157" s="268"/>
    </row>
    <row r="1158" spans="1:14">
      <c r="A1158" s="125"/>
      <c r="B1158" s="282"/>
      <c r="C1158" s="146"/>
      <c r="D1158" s="246"/>
      <c r="E1158" s="128"/>
      <c r="F1158" s="252">
        <f>IF(ISERR(SEARCH("FP",H1158))=FALSE,PREÇOS!CX1158,0)+IF(ISERR(SEARCH("CH",H1158))=FALSE,PREÇOS!CY1158,0)+IF(ISERR(SEARCH("FF",H1158))=FALSE,(I1158*PREÇOS!CZ1158),0)+IF(ISERR(SEARCH("FC",H1158))=FALSE,PREÇOS!DA1158,0)</f>
        <v>0</v>
      </c>
      <c r="G1158" s="118">
        <f t="shared" si="20"/>
        <v>0</v>
      </c>
      <c r="H1158" s="245"/>
      <c r="I1158" s="260"/>
      <c r="J1158" s="203"/>
      <c r="K1158" s="204"/>
      <c r="L1158" s="211"/>
      <c r="M1158" s="137"/>
      <c r="N1158" s="268"/>
    </row>
    <row r="1159" spans="1:14">
      <c r="A1159" s="125"/>
      <c r="B1159" s="282"/>
      <c r="C1159" s="146"/>
      <c r="D1159" s="246"/>
      <c r="E1159" s="128"/>
      <c r="F1159" s="252">
        <f>IF(ISERR(SEARCH("FP",H1159))=FALSE,PREÇOS!CX1159,0)+IF(ISERR(SEARCH("CH",H1159))=FALSE,PREÇOS!CY1159,0)+IF(ISERR(SEARCH("FF",H1159))=FALSE,(I1159*PREÇOS!CZ1159),0)+IF(ISERR(SEARCH("FC",H1159))=FALSE,PREÇOS!DA1159,0)</f>
        <v>0</v>
      </c>
      <c r="G1159" s="118">
        <f t="shared" si="20"/>
        <v>0</v>
      </c>
      <c r="H1159" s="245"/>
      <c r="I1159" s="260"/>
      <c r="J1159" s="203"/>
      <c r="K1159" s="204"/>
      <c r="L1159" s="211"/>
      <c r="M1159" s="137"/>
      <c r="N1159" s="268"/>
    </row>
    <row r="1160" spans="1:14">
      <c r="A1160" s="125"/>
      <c r="B1160" s="282"/>
      <c r="C1160" s="146"/>
      <c r="D1160" s="246"/>
      <c r="E1160" s="128"/>
      <c r="F1160" s="252">
        <f>IF(ISERR(SEARCH("FP",H1160))=FALSE,PREÇOS!CX1160,0)+IF(ISERR(SEARCH("CH",H1160))=FALSE,PREÇOS!CY1160,0)+IF(ISERR(SEARCH("FF",H1160))=FALSE,(I1160*PREÇOS!CZ1160),0)+IF(ISERR(SEARCH("FC",H1160))=FALSE,PREÇOS!DA1160,0)</f>
        <v>0</v>
      </c>
      <c r="G1160" s="118">
        <f t="shared" si="20"/>
        <v>0</v>
      </c>
      <c r="H1160" s="245"/>
      <c r="I1160" s="260"/>
      <c r="J1160" s="203"/>
      <c r="K1160" s="204"/>
      <c r="L1160" s="211"/>
      <c r="M1160" s="137"/>
      <c r="N1160" s="268"/>
    </row>
    <row r="1161" spans="1:14">
      <c r="A1161" s="125"/>
      <c r="B1161" s="282"/>
      <c r="C1161" s="146"/>
      <c r="D1161" s="246"/>
      <c r="E1161" s="128"/>
      <c r="F1161" s="252">
        <f>IF(ISERR(SEARCH("FP",H1161))=FALSE,PREÇOS!CX1161,0)+IF(ISERR(SEARCH("CH",H1161))=FALSE,PREÇOS!CY1161,0)+IF(ISERR(SEARCH("FF",H1161))=FALSE,(I1161*PREÇOS!CZ1161),0)+IF(ISERR(SEARCH("FC",H1161))=FALSE,PREÇOS!DA1161,0)</f>
        <v>0</v>
      </c>
      <c r="G1161" s="118">
        <f t="shared" si="20"/>
        <v>0</v>
      </c>
      <c r="H1161" s="245"/>
      <c r="I1161" s="260"/>
      <c r="J1161" s="203"/>
      <c r="K1161" s="204"/>
      <c r="L1161" s="211"/>
      <c r="M1161" s="137"/>
      <c r="N1161" s="268"/>
    </row>
    <row r="1162" spans="1:14">
      <c r="A1162" s="125"/>
      <c r="B1162" s="282"/>
      <c r="C1162" s="146"/>
      <c r="D1162" s="246"/>
      <c r="E1162" s="128"/>
      <c r="F1162" s="252">
        <f>IF(ISERR(SEARCH("FP",H1162))=FALSE,PREÇOS!CX1162,0)+IF(ISERR(SEARCH("CH",H1162))=FALSE,PREÇOS!CY1162,0)+IF(ISERR(SEARCH("FF",H1162))=FALSE,(I1162*PREÇOS!CZ1162),0)+IF(ISERR(SEARCH("FC",H1162))=FALSE,PREÇOS!DA1162,0)</f>
        <v>0</v>
      </c>
      <c r="G1162" s="118">
        <f t="shared" si="20"/>
        <v>0</v>
      </c>
      <c r="H1162" s="245"/>
      <c r="I1162" s="260"/>
      <c r="J1162" s="203"/>
      <c r="K1162" s="204"/>
      <c r="L1162" s="211"/>
      <c r="M1162" s="137"/>
      <c r="N1162" s="268"/>
    </row>
    <row r="1163" spans="1:14">
      <c r="A1163" s="125"/>
      <c r="B1163" s="282"/>
      <c r="C1163" s="146"/>
      <c r="D1163" s="246"/>
      <c r="E1163" s="128"/>
      <c r="F1163" s="252">
        <f>IF(ISERR(SEARCH("FP",H1163))=FALSE,PREÇOS!CX1163,0)+IF(ISERR(SEARCH("CH",H1163))=FALSE,PREÇOS!CY1163,0)+IF(ISERR(SEARCH("FF",H1163))=FALSE,(I1163*PREÇOS!CZ1163),0)+IF(ISERR(SEARCH("FC",H1163))=FALSE,PREÇOS!DA1163,0)</f>
        <v>0</v>
      </c>
      <c r="G1163" s="118">
        <f t="shared" si="20"/>
        <v>0</v>
      </c>
      <c r="H1163" s="245"/>
      <c r="I1163" s="260"/>
      <c r="J1163" s="203"/>
      <c r="K1163" s="204"/>
      <c r="L1163" s="211"/>
      <c r="M1163" s="137"/>
      <c r="N1163" s="268"/>
    </row>
    <row r="1164" spans="1:14">
      <c r="A1164" s="125"/>
      <c r="B1164" s="282"/>
      <c r="C1164" s="146"/>
      <c r="D1164" s="246"/>
      <c r="E1164" s="128"/>
      <c r="F1164" s="252">
        <f>IF(ISERR(SEARCH("FP",H1164))=FALSE,PREÇOS!CX1164,0)+IF(ISERR(SEARCH("CH",H1164))=FALSE,PREÇOS!CY1164,0)+IF(ISERR(SEARCH("FF",H1164))=FALSE,(I1164*PREÇOS!CZ1164),0)+IF(ISERR(SEARCH("FC",H1164))=FALSE,PREÇOS!DA1164,0)</f>
        <v>0</v>
      </c>
      <c r="G1164" s="118">
        <f t="shared" si="20"/>
        <v>0</v>
      </c>
      <c r="H1164" s="245"/>
      <c r="I1164" s="260"/>
      <c r="J1164" s="203"/>
      <c r="K1164" s="204"/>
      <c r="L1164" s="211"/>
      <c r="M1164" s="137"/>
      <c r="N1164" s="268"/>
    </row>
    <row r="1165" spans="1:14">
      <c r="A1165" s="125"/>
      <c r="B1165" s="282"/>
      <c r="C1165" s="146"/>
      <c r="D1165" s="246"/>
      <c r="E1165" s="128"/>
      <c r="F1165" s="252">
        <f>IF(ISERR(SEARCH("FP",H1165))=FALSE,PREÇOS!CX1165,0)+IF(ISERR(SEARCH("CH",H1165))=FALSE,PREÇOS!CY1165,0)+IF(ISERR(SEARCH("FF",H1165))=FALSE,(I1165*PREÇOS!CZ1165),0)+IF(ISERR(SEARCH("FC",H1165))=FALSE,PREÇOS!DA1165,0)</f>
        <v>0</v>
      </c>
      <c r="G1165" s="118">
        <f t="shared" si="20"/>
        <v>0</v>
      </c>
      <c r="H1165" s="245"/>
      <c r="I1165" s="260"/>
      <c r="J1165" s="203"/>
      <c r="K1165" s="204"/>
      <c r="L1165" s="211"/>
      <c r="M1165" s="137"/>
      <c r="N1165" s="268"/>
    </row>
    <row r="1166" spans="1:14">
      <c r="A1166" s="125"/>
      <c r="B1166" s="282"/>
      <c r="C1166" s="146"/>
      <c r="D1166" s="246"/>
      <c r="E1166" s="128"/>
      <c r="F1166" s="252">
        <f>IF(ISERR(SEARCH("FP",H1166))=FALSE,PREÇOS!CX1166,0)+IF(ISERR(SEARCH("CH",H1166))=FALSE,PREÇOS!CY1166,0)+IF(ISERR(SEARCH("FF",H1166))=FALSE,(I1166*PREÇOS!CZ1166),0)+IF(ISERR(SEARCH("FC",H1166))=FALSE,PREÇOS!DA1166,0)</f>
        <v>0</v>
      </c>
      <c r="G1166" s="118">
        <f t="shared" si="20"/>
        <v>0</v>
      </c>
      <c r="H1166" s="245"/>
      <c r="I1166" s="260"/>
      <c r="J1166" s="203"/>
      <c r="K1166" s="204"/>
      <c r="L1166" s="211"/>
      <c r="M1166" s="137"/>
      <c r="N1166" s="268"/>
    </row>
    <row r="1167" spans="1:14">
      <c r="A1167" s="125"/>
      <c r="B1167" s="282"/>
      <c r="C1167" s="146"/>
      <c r="D1167" s="246"/>
      <c r="E1167" s="128"/>
      <c r="F1167" s="252">
        <f>IF(ISERR(SEARCH("FP",H1167))=FALSE,PREÇOS!CX1167,0)+IF(ISERR(SEARCH("CH",H1167))=FALSE,PREÇOS!CY1167,0)+IF(ISERR(SEARCH("FF",H1167))=FALSE,(I1167*PREÇOS!CZ1167),0)+IF(ISERR(SEARCH("FC",H1167))=FALSE,PREÇOS!DA1167,0)</f>
        <v>0</v>
      </c>
      <c r="G1167" s="118">
        <f t="shared" si="20"/>
        <v>0</v>
      </c>
      <c r="H1167" s="245"/>
      <c r="I1167" s="260"/>
      <c r="J1167" s="203"/>
      <c r="K1167" s="204"/>
      <c r="L1167" s="211"/>
      <c r="M1167" s="137"/>
      <c r="N1167" s="268"/>
    </row>
    <row r="1168" spans="1:14">
      <c r="A1168" s="125"/>
      <c r="B1168" s="282"/>
      <c r="C1168" s="146"/>
      <c r="D1168" s="246"/>
      <c r="E1168" s="128"/>
      <c r="F1168" s="252">
        <f>IF(ISERR(SEARCH("FP",H1168))=FALSE,PREÇOS!CX1168,0)+IF(ISERR(SEARCH("CH",H1168))=FALSE,PREÇOS!CY1168,0)+IF(ISERR(SEARCH("FF",H1168))=FALSE,(I1168*PREÇOS!CZ1168),0)+IF(ISERR(SEARCH("FC",H1168))=FALSE,PREÇOS!DA1168,0)</f>
        <v>0</v>
      </c>
      <c r="G1168" s="118">
        <f t="shared" si="20"/>
        <v>0</v>
      </c>
      <c r="H1168" s="245"/>
      <c r="I1168" s="260"/>
      <c r="J1168" s="203"/>
      <c r="K1168" s="204"/>
      <c r="L1168" s="211"/>
      <c r="M1168" s="137"/>
      <c r="N1168" s="268"/>
    </row>
    <row r="1169" spans="1:14">
      <c r="A1169" s="125"/>
      <c r="B1169" s="282"/>
      <c r="C1169" s="146"/>
      <c r="D1169" s="246"/>
      <c r="E1169" s="128"/>
      <c r="F1169" s="252">
        <f>IF(ISERR(SEARCH("FP",H1169))=FALSE,PREÇOS!CX1169,0)+IF(ISERR(SEARCH("CH",H1169))=FALSE,PREÇOS!CY1169,0)+IF(ISERR(SEARCH("FF",H1169))=FALSE,(I1169*PREÇOS!CZ1169),0)+IF(ISERR(SEARCH("FC",H1169))=FALSE,PREÇOS!DA1169,0)</f>
        <v>0</v>
      </c>
      <c r="G1169" s="118">
        <f t="shared" si="20"/>
        <v>0</v>
      </c>
      <c r="H1169" s="245"/>
      <c r="I1169" s="260"/>
      <c r="J1169" s="203"/>
      <c r="K1169" s="204"/>
      <c r="L1169" s="211"/>
      <c r="M1169" s="137"/>
      <c r="N1169" s="268"/>
    </row>
    <row r="1170" spans="1:14">
      <c r="A1170" s="125"/>
      <c r="B1170" s="282"/>
      <c r="C1170" s="146"/>
      <c r="D1170" s="246"/>
      <c r="E1170" s="128"/>
      <c r="F1170" s="252">
        <f>IF(ISERR(SEARCH("FP",H1170))=FALSE,PREÇOS!CX1170,0)+IF(ISERR(SEARCH("CH",H1170))=FALSE,PREÇOS!CY1170,0)+IF(ISERR(SEARCH("FF",H1170))=FALSE,(I1170*PREÇOS!CZ1170),0)+IF(ISERR(SEARCH("FC",H1170))=FALSE,PREÇOS!DA1170,0)</f>
        <v>0</v>
      </c>
      <c r="G1170" s="118">
        <f t="shared" si="20"/>
        <v>0</v>
      </c>
      <c r="H1170" s="245"/>
      <c r="I1170" s="260"/>
      <c r="J1170" s="203"/>
      <c r="K1170" s="204"/>
      <c r="L1170" s="211"/>
      <c r="M1170" s="137"/>
      <c r="N1170" s="268"/>
    </row>
    <row r="1171" spans="1:14">
      <c r="A1171" s="125"/>
      <c r="B1171" s="282"/>
      <c r="C1171" s="146"/>
      <c r="D1171" s="246"/>
      <c r="E1171" s="128"/>
      <c r="F1171" s="252">
        <f>IF(ISERR(SEARCH("FP",H1171))=FALSE,PREÇOS!CX1171,0)+IF(ISERR(SEARCH("CH",H1171))=FALSE,PREÇOS!CY1171,0)+IF(ISERR(SEARCH("FF",H1171))=FALSE,(I1171*PREÇOS!CZ1171),0)+IF(ISERR(SEARCH("FC",H1171))=FALSE,PREÇOS!DA1171,0)</f>
        <v>0</v>
      </c>
      <c r="G1171" s="118">
        <f t="shared" si="20"/>
        <v>0</v>
      </c>
      <c r="H1171" s="245"/>
      <c r="I1171" s="260"/>
      <c r="J1171" s="203"/>
      <c r="K1171" s="204"/>
      <c r="L1171" s="211"/>
      <c r="M1171" s="137"/>
      <c r="N1171" s="268"/>
    </row>
    <row r="1172" spans="1:14">
      <c r="A1172" s="125"/>
      <c r="B1172" s="282"/>
      <c r="C1172" s="146"/>
      <c r="D1172" s="246"/>
      <c r="E1172" s="128"/>
      <c r="F1172" s="252">
        <f>IF(ISERR(SEARCH("FP",H1172))=FALSE,PREÇOS!CX1172,0)+IF(ISERR(SEARCH("CH",H1172))=FALSE,PREÇOS!CY1172,0)+IF(ISERR(SEARCH("FF",H1172))=FALSE,(I1172*PREÇOS!CZ1172),0)+IF(ISERR(SEARCH("FC",H1172))=FALSE,PREÇOS!DA1172,0)</f>
        <v>0</v>
      </c>
      <c r="G1172" s="118">
        <f t="shared" si="20"/>
        <v>0</v>
      </c>
      <c r="H1172" s="245"/>
      <c r="I1172" s="260"/>
      <c r="J1172" s="203"/>
      <c r="K1172" s="204"/>
      <c r="L1172" s="211"/>
      <c r="M1172" s="137"/>
      <c r="N1172" s="268"/>
    </row>
    <row r="1173" spans="1:14">
      <c r="A1173" s="125"/>
      <c r="B1173" s="282"/>
      <c r="C1173" s="146"/>
      <c r="D1173" s="246"/>
      <c r="E1173" s="128"/>
      <c r="F1173" s="252">
        <f>IF(ISERR(SEARCH("FP",H1173))=FALSE,PREÇOS!CX1173,0)+IF(ISERR(SEARCH("CH",H1173))=FALSE,PREÇOS!CY1173,0)+IF(ISERR(SEARCH("FF",H1173))=FALSE,(I1173*PREÇOS!CZ1173),0)+IF(ISERR(SEARCH("FC",H1173))=FALSE,PREÇOS!DA1173,0)</f>
        <v>0</v>
      </c>
      <c r="G1173" s="118">
        <f t="shared" si="20"/>
        <v>0</v>
      </c>
      <c r="H1173" s="245"/>
      <c r="I1173" s="260"/>
      <c r="J1173" s="203"/>
      <c r="K1173" s="204"/>
      <c r="L1173" s="211"/>
      <c r="M1173" s="137"/>
      <c r="N1173" s="268"/>
    </row>
    <row r="1174" spans="1:14">
      <c r="A1174" s="125"/>
      <c r="B1174" s="282"/>
      <c r="C1174" s="146"/>
      <c r="D1174" s="246"/>
      <c r="E1174" s="128"/>
      <c r="F1174" s="252">
        <f>IF(ISERR(SEARCH("FP",H1174))=FALSE,PREÇOS!CX1174,0)+IF(ISERR(SEARCH("CH",H1174))=FALSE,PREÇOS!CY1174,0)+IF(ISERR(SEARCH("FF",H1174))=FALSE,(I1174*PREÇOS!CZ1174),0)+IF(ISERR(SEARCH("FC",H1174))=FALSE,PREÇOS!DA1174,0)</f>
        <v>0</v>
      </c>
      <c r="G1174" s="118">
        <f t="shared" si="20"/>
        <v>0</v>
      </c>
      <c r="H1174" s="245"/>
      <c r="I1174" s="260"/>
      <c r="J1174" s="203"/>
      <c r="K1174" s="204"/>
      <c r="L1174" s="211"/>
      <c r="M1174" s="137"/>
      <c r="N1174" s="268"/>
    </row>
    <row r="1175" spans="1:14">
      <c r="A1175" s="125"/>
      <c r="B1175" s="282"/>
      <c r="C1175" s="146"/>
      <c r="D1175" s="246"/>
      <c r="E1175" s="128"/>
      <c r="F1175" s="252">
        <f>IF(ISERR(SEARCH("FP",H1175))=FALSE,PREÇOS!CX1175,0)+IF(ISERR(SEARCH("CH",H1175))=FALSE,PREÇOS!CY1175,0)+IF(ISERR(SEARCH("FF",H1175))=FALSE,(I1175*PREÇOS!CZ1175),0)+IF(ISERR(SEARCH("FC",H1175))=FALSE,PREÇOS!DA1175,0)</f>
        <v>0</v>
      </c>
      <c r="G1175" s="118">
        <f t="shared" si="20"/>
        <v>0</v>
      </c>
      <c r="H1175" s="245"/>
      <c r="I1175" s="260"/>
      <c r="J1175" s="203"/>
      <c r="K1175" s="204"/>
      <c r="L1175" s="211"/>
      <c r="M1175" s="137"/>
      <c r="N1175" s="268"/>
    </row>
    <row r="1176" spans="1:14">
      <c r="A1176" s="125"/>
      <c r="B1176" s="282"/>
      <c r="C1176" s="146"/>
      <c r="D1176" s="246"/>
      <c r="E1176" s="128"/>
      <c r="F1176" s="252">
        <f>IF(ISERR(SEARCH("FP",H1176))=FALSE,PREÇOS!CX1176,0)+IF(ISERR(SEARCH("CH",H1176))=FALSE,PREÇOS!CY1176,0)+IF(ISERR(SEARCH("FF",H1176))=FALSE,(I1176*PREÇOS!CZ1176),0)+IF(ISERR(SEARCH("FC",H1176))=FALSE,PREÇOS!DA1176,0)</f>
        <v>0</v>
      </c>
      <c r="G1176" s="118">
        <f t="shared" si="20"/>
        <v>0</v>
      </c>
      <c r="H1176" s="245"/>
      <c r="I1176" s="260"/>
      <c r="J1176" s="203"/>
      <c r="K1176" s="204"/>
      <c r="L1176" s="211"/>
      <c r="M1176" s="137"/>
      <c r="N1176" s="268"/>
    </row>
    <row r="1177" spans="1:14">
      <c r="A1177" s="125"/>
      <c r="B1177" s="282"/>
      <c r="C1177" s="146"/>
      <c r="D1177" s="246"/>
      <c r="E1177" s="128"/>
      <c r="F1177" s="252">
        <f>IF(ISERR(SEARCH("FP",H1177))=FALSE,PREÇOS!CX1177,0)+IF(ISERR(SEARCH("CH",H1177))=FALSE,PREÇOS!CY1177,0)+IF(ISERR(SEARCH("FF",H1177))=FALSE,(I1177*PREÇOS!CZ1177),0)+IF(ISERR(SEARCH("FC",H1177))=FALSE,PREÇOS!DA1177,0)</f>
        <v>0</v>
      </c>
      <c r="G1177" s="118">
        <f t="shared" si="20"/>
        <v>0</v>
      </c>
      <c r="H1177" s="245"/>
      <c r="I1177" s="260"/>
      <c r="J1177" s="203"/>
      <c r="K1177" s="204"/>
      <c r="L1177" s="211"/>
      <c r="M1177" s="137"/>
      <c r="N1177" s="268"/>
    </row>
    <row r="1178" spans="1:14">
      <c r="A1178" s="125"/>
      <c r="B1178" s="282"/>
      <c r="C1178" s="146"/>
      <c r="D1178" s="246"/>
      <c r="E1178" s="128"/>
      <c r="F1178" s="252">
        <f>IF(ISERR(SEARCH("FP",H1178))=FALSE,PREÇOS!CX1178,0)+IF(ISERR(SEARCH("CH",H1178))=FALSE,PREÇOS!CY1178,0)+IF(ISERR(SEARCH("FF",H1178))=FALSE,(I1178*PREÇOS!CZ1178),0)+IF(ISERR(SEARCH("FC",H1178))=FALSE,PREÇOS!DA1178,0)</f>
        <v>0</v>
      </c>
      <c r="G1178" s="118">
        <f t="shared" si="20"/>
        <v>0</v>
      </c>
      <c r="H1178" s="245"/>
      <c r="I1178" s="260"/>
      <c r="J1178" s="203"/>
      <c r="K1178" s="204"/>
      <c r="L1178" s="211"/>
      <c r="M1178" s="137"/>
      <c r="N1178" s="268"/>
    </row>
    <row r="1179" spans="1:14">
      <c r="A1179" s="125"/>
      <c r="B1179" s="282"/>
      <c r="C1179" s="146"/>
      <c r="D1179" s="246"/>
      <c r="E1179" s="128"/>
      <c r="F1179" s="252">
        <f>IF(ISERR(SEARCH("FP",H1179))=FALSE,PREÇOS!CX1179,0)+IF(ISERR(SEARCH("CH",H1179))=FALSE,PREÇOS!CY1179,0)+IF(ISERR(SEARCH("FF",H1179))=FALSE,(I1179*PREÇOS!CZ1179),0)+IF(ISERR(SEARCH("FC",H1179))=FALSE,PREÇOS!DA1179,0)</f>
        <v>0</v>
      </c>
      <c r="G1179" s="118">
        <f t="shared" si="20"/>
        <v>0</v>
      </c>
      <c r="H1179" s="245"/>
      <c r="I1179" s="260"/>
      <c r="J1179" s="203"/>
      <c r="K1179" s="204"/>
      <c r="L1179" s="211"/>
      <c r="M1179" s="137"/>
      <c r="N1179" s="268"/>
    </row>
    <row r="1180" spans="1:14">
      <c r="A1180" s="125"/>
      <c r="B1180" s="282"/>
      <c r="C1180" s="146"/>
      <c r="D1180" s="246"/>
      <c r="E1180" s="128"/>
      <c r="F1180" s="252">
        <f>IF(ISERR(SEARCH("FP",H1180))=FALSE,PREÇOS!CX1180,0)+IF(ISERR(SEARCH("CH",H1180))=FALSE,PREÇOS!CY1180,0)+IF(ISERR(SEARCH("FF",H1180))=FALSE,(I1180*PREÇOS!CZ1180),0)+IF(ISERR(SEARCH("FC",H1180))=FALSE,PREÇOS!DA1180,0)</f>
        <v>0</v>
      </c>
      <c r="G1180" s="118">
        <f t="shared" si="20"/>
        <v>0</v>
      </c>
      <c r="H1180" s="245"/>
      <c r="I1180" s="260"/>
      <c r="J1180" s="203"/>
      <c r="K1180" s="204"/>
      <c r="L1180" s="211"/>
      <c r="M1180" s="137"/>
      <c r="N1180" s="268"/>
    </row>
    <row r="1181" spans="1:14">
      <c r="A1181" s="125"/>
      <c r="B1181" s="282"/>
      <c r="C1181" s="146"/>
      <c r="D1181" s="246"/>
      <c r="E1181" s="128"/>
      <c r="F1181" s="252">
        <f>IF(ISERR(SEARCH("FP",H1181))=FALSE,PREÇOS!CX1181,0)+IF(ISERR(SEARCH("CH",H1181))=FALSE,PREÇOS!CY1181,0)+IF(ISERR(SEARCH("FF",H1181))=FALSE,(I1181*PREÇOS!CZ1181),0)+IF(ISERR(SEARCH("FC",H1181))=FALSE,PREÇOS!DA1181,0)</f>
        <v>0</v>
      </c>
      <c r="G1181" s="118">
        <f t="shared" si="20"/>
        <v>0</v>
      </c>
      <c r="H1181" s="245"/>
      <c r="I1181" s="260"/>
      <c r="J1181" s="203"/>
      <c r="K1181" s="204"/>
      <c r="L1181" s="211"/>
      <c r="M1181" s="137"/>
      <c r="N1181" s="268"/>
    </row>
    <row r="1182" spans="1:14">
      <c r="A1182" s="125"/>
      <c r="B1182" s="282"/>
      <c r="C1182" s="146"/>
      <c r="D1182" s="246"/>
      <c r="E1182" s="128"/>
      <c r="F1182" s="252">
        <f>IF(ISERR(SEARCH("FP",H1182))=FALSE,PREÇOS!CX1182,0)+IF(ISERR(SEARCH("CH",H1182))=FALSE,PREÇOS!CY1182,0)+IF(ISERR(SEARCH("FF",H1182))=FALSE,(I1182*PREÇOS!CZ1182),0)+IF(ISERR(SEARCH("FC",H1182))=FALSE,PREÇOS!DA1182,0)</f>
        <v>0</v>
      </c>
      <c r="G1182" s="118">
        <f t="shared" si="20"/>
        <v>0</v>
      </c>
      <c r="H1182" s="245"/>
      <c r="I1182" s="260"/>
      <c r="J1182" s="203"/>
      <c r="K1182" s="204"/>
      <c r="L1182" s="211"/>
      <c r="M1182" s="137"/>
      <c r="N1182" s="268"/>
    </row>
    <row r="1183" spans="1:14">
      <c r="A1183" s="125"/>
      <c r="B1183" s="282"/>
      <c r="C1183" s="146"/>
      <c r="D1183" s="246"/>
      <c r="E1183" s="128"/>
      <c r="F1183" s="252">
        <f>IF(ISERR(SEARCH("FP",H1183))=FALSE,PREÇOS!CX1183,0)+IF(ISERR(SEARCH("CH",H1183))=FALSE,PREÇOS!CY1183,0)+IF(ISERR(SEARCH("FF",H1183))=FALSE,(I1183*PREÇOS!CZ1183),0)+IF(ISERR(SEARCH("FC",H1183))=FALSE,PREÇOS!DA1183,0)</f>
        <v>0</v>
      </c>
      <c r="G1183" s="118">
        <f t="shared" si="20"/>
        <v>0</v>
      </c>
      <c r="H1183" s="245"/>
      <c r="I1183" s="260"/>
      <c r="J1183" s="203"/>
      <c r="K1183" s="204"/>
      <c r="L1183" s="211"/>
      <c r="M1183" s="137"/>
      <c r="N1183" s="268"/>
    </row>
    <row r="1184" spans="1:14">
      <c r="A1184" s="125"/>
      <c r="B1184" s="282"/>
      <c r="C1184" s="146"/>
      <c r="D1184" s="246"/>
      <c r="E1184" s="128"/>
      <c r="F1184" s="252">
        <f>IF(ISERR(SEARCH("FP",H1184))=FALSE,PREÇOS!CX1184,0)+IF(ISERR(SEARCH("CH",H1184))=FALSE,PREÇOS!CY1184,0)+IF(ISERR(SEARCH("FF",H1184))=FALSE,(I1184*PREÇOS!CZ1184),0)+IF(ISERR(SEARCH("FC",H1184))=FALSE,PREÇOS!DA1184,0)</f>
        <v>0</v>
      </c>
      <c r="G1184" s="118">
        <f t="shared" si="20"/>
        <v>0</v>
      </c>
      <c r="H1184" s="245"/>
      <c r="I1184" s="260"/>
      <c r="J1184" s="203"/>
      <c r="K1184" s="204"/>
      <c r="L1184" s="211"/>
      <c r="M1184" s="137"/>
      <c r="N1184" s="268"/>
    </row>
    <row r="1185" spans="1:14">
      <c r="A1185" s="125"/>
      <c r="B1185" s="282"/>
      <c r="C1185" s="146"/>
      <c r="D1185" s="246"/>
      <c r="E1185" s="128"/>
      <c r="F1185" s="252">
        <f>IF(ISERR(SEARCH("FP",H1185))=FALSE,PREÇOS!CX1185,0)+IF(ISERR(SEARCH("CH",H1185))=FALSE,PREÇOS!CY1185,0)+IF(ISERR(SEARCH("FF",H1185))=FALSE,(I1185*PREÇOS!CZ1185),0)+IF(ISERR(SEARCH("FC",H1185))=FALSE,PREÇOS!DA1185,0)</f>
        <v>0</v>
      </c>
      <c r="G1185" s="118">
        <f t="shared" si="20"/>
        <v>0</v>
      </c>
      <c r="H1185" s="245"/>
      <c r="I1185" s="260"/>
      <c r="J1185" s="203"/>
      <c r="K1185" s="204"/>
      <c r="L1185" s="211"/>
      <c r="M1185" s="137"/>
      <c r="N1185" s="268"/>
    </row>
    <row r="1186" spans="1:14">
      <c r="A1186" s="125"/>
      <c r="B1186" s="282"/>
      <c r="C1186" s="146"/>
      <c r="D1186" s="246"/>
      <c r="E1186" s="128"/>
      <c r="F1186" s="252">
        <f>IF(ISERR(SEARCH("FP",H1186))=FALSE,PREÇOS!CX1186,0)+IF(ISERR(SEARCH("CH",H1186))=FALSE,PREÇOS!CY1186,0)+IF(ISERR(SEARCH("FF",H1186))=FALSE,(I1186*PREÇOS!CZ1186),0)+IF(ISERR(SEARCH("FC",H1186))=FALSE,PREÇOS!DA1186,0)</f>
        <v>0</v>
      </c>
      <c r="G1186" s="118">
        <f t="shared" si="20"/>
        <v>0</v>
      </c>
      <c r="H1186" s="245"/>
      <c r="I1186" s="260"/>
      <c r="J1186" s="203"/>
      <c r="K1186" s="204"/>
      <c r="L1186" s="211"/>
      <c r="M1186" s="137"/>
      <c r="N1186" s="268"/>
    </row>
    <row r="1187" spans="1:14">
      <c r="A1187" s="125"/>
      <c r="B1187" s="282"/>
      <c r="C1187" s="146"/>
      <c r="D1187" s="246"/>
      <c r="E1187" s="128"/>
      <c r="F1187" s="252">
        <f>IF(ISERR(SEARCH("FP",H1187))=FALSE,PREÇOS!CX1187,0)+IF(ISERR(SEARCH("CH",H1187))=FALSE,PREÇOS!CY1187,0)+IF(ISERR(SEARCH("FF",H1187))=FALSE,(I1187*PREÇOS!CZ1187),0)+IF(ISERR(SEARCH("FC",H1187))=FALSE,PREÇOS!DA1187,0)</f>
        <v>0</v>
      </c>
      <c r="G1187" s="118">
        <f t="shared" si="20"/>
        <v>0</v>
      </c>
      <c r="H1187" s="245"/>
      <c r="I1187" s="260"/>
      <c r="J1187" s="203"/>
      <c r="K1187" s="204"/>
      <c r="L1187" s="211"/>
      <c r="M1187" s="137"/>
      <c r="N1187" s="268"/>
    </row>
    <row r="1188" spans="1:14">
      <c r="A1188" s="125"/>
      <c r="B1188" s="282"/>
      <c r="C1188" s="146"/>
      <c r="D1188" s="246"/>
      <c r="E1188" s="128"/>
      <c r="F1188" s="252">
        <f>IF(ISERR(SEARCH("FP",H1188))=FALSE,PREÇOS!CX1188,0)+IF(ISERR(SEARCH("CH",H1188))=FALSE,PREÇOS!CY1188,0)+IF(ISERR(SEARCH("FF",H1188))=FALSE,(I1188*PREÇOS!CZ1188),0)+IF(ISERR(SEARCH("FC",H1188))=FALSE,PREÇOS!DA1188,0)</f>
        <v>0</v>
      </c>
      <c r="G1188" s="118">
        <f t="shared" si="20"/>
        <v>0</v>
      </c>
      <c r="H1188" s="245"/>
      <c r="I1188" s="260"/>
      <c r="J1188" s="203"/>
      <c r="K1188" s="204"/>
      <c r="L1188" s="211"/>
      <c r="M1188" s="137"/>
      <c r="N1188" s="268"/>
    </row>
    <row r="1189" spans="1:14">
      <c r="A1189" s="125"/>
      <c r="B1189" s="282"/>
      <c r="C1189" s="146"/>
      <c r="D1189" s="246"/>
      <c r="E1189" s="128"/>
      <c r="F1189" s="252">
        <f>IF(ISERR(SEARCH("FP",H1189))=FALSE,PREÇOS!CX1189,0)+IF(ISERR(SEARCH("CH",H1189))=FALSE,PREÇOS!CY1189,0)+IF(ISERR(SEARCH("FF",H1189))=FALSE,(I1189*PREÇOS!CZ1189),0)+IF(ISERR(SEARCH("FC",H1189))=FALSE,PREÇOS!DA1189,0)</f>
        <v>0</v>
      </c>
      <c r="G1189" s="118">
        <f t="shared" si="20"/>
        <v>0</v>
      </c>
      <c r="H1189" s="245"/>
      <c r="I1189" s="260"/>
      <c r="J1189" s="203"/>
      <c r="K1189" s="204"/>
      <c r="L1189" s="211"/>
      <c r="M1189" s="137"/>
      <c r="N1189" s="268"/>
    </row>
    <row r="1190" spans="1:14">
      <c r="A1190" s="125"/>
      <c r="B1190" s="282"/>
      <c r="C1190" s="146"/>
      <c r="D1190" s="246"/>
      <c r="E1190" s="128"/>
      <c r="F1190" s="252">
        <f>IF(ISERR(SEARCH("FP",H1190))=FALSE,PREÇOS!CX1190,0)+IF(ISERR(SEARCH("CH",H1190))=FALSE,PREÇOS!CY1190,0)+IF(ISERR(SEARCH("FF",H1190))=FALSE,(I1190*PREÇOS!CZ1190),0)+IF(ISERR(SEARCH("FC",H1190))=FALSE,PREÇOS!DA1190,0)</f>
        <v>0</v>
      </c>
      <c r="G1190" s="118">
        <f t="shared" si="20"/>
        <v>0</v>
      </c>
      <c r="H1190" s="245"/>
      <c r="I1190" s="260"/>
      <c r="J1190" s="203"/>
      <c r="K1190" s="204"/>
      <c r="L1190" s="211"/>
      <c r="M1190" s="137"/>
      <c r="N1190" s="268"/>
    </row>
    <row r="1191" spans="1:14">
      <c r="A1191" s="125"/>
      <c r="B1191" s="282"/>
      <c r="C1191" s="146"/>
      <c r="D1191" s="246"/>
      <c r="E1191" s="128"/>
      <c r="F1191" s="252">
        <f>IF(ISERR(SEARCH("FP",H1191))=FALSE,PREÇOS!CX1191,0)+IF(ISERR(SEARCH("CH",H1191))=FALSE,PREÇOS!CY1191,0)+IF(ISERR(SEARCH("FF",H1191))=FALSE,(I1191*PREÇOS!CZ1191),0)+IF(ISERR(SEARCH("FC",H1191))=FALSE,PREÇOS!DA1191,0)</f>
        <v>0</v>
      </c>
      <c r="G1191" s="118">
        <f t="shared" si="20"/>
        <v>0</v>
      </c>
      <c r="H1191" s="245"/>
      <c r="I1191" s="260"/>
      <c r="J1191" s="203"/>
      <c r="K1191" s="204"/>
      <c r="L1191" s="211"/>
      <c r="M1191" s="137"/>
      <c r="N1191" s="268"/>
    </row>
    <row r="1192" spans="1:14">
      <c r="A1192" s="125"/>
      <c r="B1192" s="282"/>
      <c r="C1192" s="146"/>
      <c r="D1192" s="246"/>
      <c r="E1192" s="128"/>
      <c r="F1192" s="252">
        <f>IF(ISERR(SEARCH("FP",H1192))=FALSE,PREÇOS!CX1192,0)+IF(ISERR(SEARCH("CH",H1192))=FALSE,PREÇOS!CY1192,0)+IF(ISERR(SEARCH("FF",H1192))=FALSE,(I1192*PREÇOS!CZ1192),0)+IF(ISERR(SEARCH("FC",H1192))=FALSE,PREÇOS!DA1192,0)</f>
        <v>0</v>
      </c>
      <c r="G1192" s="118">
        <f t="shared" si="20"/>
        <v>0</v>
      </c>
      <c r="H1192" s="245"/>
      <c r="I1192" s="260"/>
      <c r="J1192" s="203"/>
      <c r="K1192" s="204"/>
      <c r="L1192" s="211"/>
      <c r="M1192" s="137"/>
      <c r="N1192" s="268"/>
    </row>
    <row r="1193" spans="1:14">
      <c r="A1193" s="125"/>
      <c r="B1193" s="282"/>
      <c r="C1193" s="146"/>
      <c r="D1193" s="246"/>
      <c r="E1193" s="128"/>
      <c r="F1193" s="252">
        <f>IF(ISERR(SEARCH("FP",H1193))=FALSE,PREÇOS!CX1193,0)+IF(ISERR(SEARCH("CH",H1193))=FALSE,PREÇOS!CY1193,0)+IF(ISERR(SEARCH("FF",H1193))=FALSE,(I1193*PREÇOS!CZ1193),0)+IF(ISERR(SEARCH("FC",H1193))=FALSE,PREÇOS!DA1193,0)</f>
        <v>0</v>
      </c>
      <c r="G1193" s="118">
        <f t="shared" si="20"/>
        <v>0</v>
      </c>
      <c r="H1193" s="245"/>
      <c r="I1193" s="260"/>
      <c r="J1193" s="203"/>
      <c r="K1193" s="204"/>
      <c r="L1193" s="211"/>
      <c r="M1193" s="137"/>
      <c r="N1193" s="268"/>
    </row>
    <row r="1194" spans="1:14">
      <c r="A1194" s="125"/>
      <c r="B1194" s="282"/>
      <c r="C1194" s="146"/>
      <c r="D1194" s="246"/>
      <c r="E1194" s="128"/>
      <c r="F1194" s="252">
        <f>IF(ISERR(SEARCH("FP",H1194))=FALSE,PREÇOS!CX1194,0)+IF(ISERR(SEARCH("CH",H1194))=FALSE,PREÇOS!CY1194,0)+IF(ISERR(SEARCH("FF",H1194))=FALSE,(I1194*PREÇOS!CZ1194),0)+IF(ISERR(SEARCH("FC",H1194))=FALSE,PREÇOS!DA1194,0)</f>
        <v>0</v>
      </c>
      <c r="G1194" s="118">
        <f t="shared" si="20"/>
        <v>0</v>
      </c>
      <c r="H1194" s="245"/>
      <c r="I1194" s="260"/>
      <c r="J1194" s="203"/>
      <c r="K1194" s="204"/>
      <c r="L1194" s="211"/>
      <c r="M1194" s="137"/>
      <c r="N1194" s="268"/>
    </row>
    <row r="1195" spans="1:14">
      <c r="A1195" s="125"/>
      <c r="B1195" s="282"/>
      <c r="C1195" s="146"/>
      <c r="D1195" s="246"/>
      <c r="E1195" s="128"/>
      <c r="F1195" s="252">
        <f>IF(ISERR(SEARCH("FP",H1195))=FALSE,PREÇOS!CX1195,0)+IF(ISERR(SEARCH("CH",H1195))=FALSE,PREÇOS!CY1195,0)+IF(ISERR(SEARCH("FF",H1195))=FALSE,(I1195*PREÇOS!CZ1195),0)+IF(ISERR(SEARCH("FC",H1195))=FALSE,PREÇOS!DA1195,0)</f>
        <v>0</v>
      </c>
      <c r="G1195" s="118">
        <f t="shared" si="20"/>
        <v>0</v>
      </c>
      <c r="H1195" s="245"/>
      <c r="I1195" s="260"/>
      <c r="J1195" s="203"/>
      <c r="K1195" s="204"/>
      <c r="L1195" s="211"/>
      <c r="M1195" s="137"/>
      <c r="N1195" s="268"/>
    </row>
    <row r="1196" spans="1:14">
      <c r="A1196" s="125"/>
      <c r="B1196" s="282"/>
      <c r="C1196" s="146"/>
      <c r="D1196" s="246"/>
      <c r="E1196" s="128"/>
      <c r="F1196" s="252">
        <f>IF(ISERR(SEARCH("FP",H1196))=FALSE,PREÇOS!CX1196,0)+IF(ISERR(SEARCH("CH",H1196))=FALSE,PREÇOS!CY1196,0)+IF(ISERR(SEARCH("FF",H1196))=FALSE,(I1196*PREÇOS!CZ1196),0)+IF(ISERR(SEARCH("FC",H1196))=FALSE,PREÇOS!DA1196,0)</f>
        <v>0</v>
      </c>
      <c r="G1196" s="118">
        <f t="shared" si="20"/>
        <v>0</v>
      </c>
      <c r="H1196" s="245"/>
      <c r="I1196" s="260"/>
      <c r="J1196" s="203"/>
      <c r="K1196" s="204"/>
      <c r="L1196" s="211"/>
      <c r="M1196" s="137"/>
      <c r="N1196" s="268"/>
    </row>
    <row r="1197" spans="1:14">
      <c r="A1197" s="125"/>
      <c r="B1197" s="282"/>
      <c r="C1197" s="146"/>
      <c r="D1197" s="246"/>
      <c r="E1197" s="128"/>
      <c r="F1197" s="252">
        <f>IF(ISERR(SEARCH("FP",H1197))=FALSE,PREÇOS!CX1197,0)+IF(ISERR(SEARCH("CH",H1197))=FALSE,PREÇOS!CY1197,0)+IF(ISERR(SEARCH("FF",H1197))=FALSE,(I1197*PREÇOS!CZ1197),0)+IF(ISERR(SEARCH("FC",H1197))=FALSE,PREÇOS!DA1197,0)</f>
        <v>0</v>
      </c>
      <c r="G1197" s="118">
        <f t="shared" si="20"/>
        <v>0</v>
      </c>
      <c r="H1197" s="245"/>
      <c r="I1197" s="260"/>
      <c r="J1197" s="203"/>
      <c r="K1197" s="204"/>
      <c r="L1197" s="211"/>
      <c r="M1197" s="137"/>
      <c r="N1197" s="268"/>
    </row>
    <row r="1198" spans="1:14">
      <c r="A1198" s="125"/>
      <c r="B1198" s="282"/>
      <c r="C1198" s="146"/>
      <c r="D1198" s="246"/>
      <c r="E1198" s="128"/>
      <c r="F1198" s="252">
        <f>IF(ISERR(SEARCH("FP",H1198))=FALSE,PREÇOS!CX1198,0)+IF(ISERR(SEARCH("CH",H1198))=FALSE,PREÇOS!CY1198,0)+IF(ISERR(SEARCH("FF",H1198))=FALSE,(I1198*PREÇOS!CZ1198),0)+IF(ISERR(SEARCH("FC",H1198))=FALSE,PREÇOS!DA1198,0)</f>
        <v>0</v>
      </c>
      <c r="G1198" s="118">
        <f t="shared" si="20"/>
        <v>0</v>
      </c>
      <c r="H1198" s="245"/>
      <c r="I1198" s="260"/>
      <c r="J1198" s="203"/>
      <c r="K1198" s="204"/>
      <c r="L1198" s="211"/>
      <c r="M1198" s="137"/>
      <c r="N1198" s="268"/>
    </row>
    <row r="1199" spans="1:14">
      <c r="A1199" s="125"/>
      <c r="B1199" s="282"/>
      <c r="C1199" s="146"/>
      <c r="D1199" s="246"/>
      <c r="E1199" s="128"/>
      <c r="F1199" s="252">
        <f>IF(ISERR(SEARCH("FP",H1199))=FALSE,PREÇOS!CX1199,0)+IF(ISERR(SEARCH("CH",H1199))=FALSE,PREÇOS!CY1199,0)+IF(ISERR(SEARCH("FF",H1199))=FALSE,(I1199*PREÇOS!CZ1199),0)+IF(ISERR(SEARCH("FC",H1199))=FALSE,PREÇOS!DA1199,0)</f>
        <v>0</v>
      </c>
      <c r="G1199" s="118">
        <f t="shared" si="20"/>
        <v>0</v>
      </c>
      <c r="H1199" s="245"/>
      <c r="I1199" s="260"/>
      <c r="J1199" s="203"/>
      <c r="K1199" s="204"/>
      <c r="L1199" s="211"/>
      <c r="M1199" s="137"/>
      <c r="N1199" s="268"/>
    </row>
    <row r="1200" spans="1:14">
      <c r="A1200" s="125"/>
      <c r="B1200" s="282"/>
      <c r="C1200" s="146"/>
      <c r="D1200" s="246"/>
      <c r="E1200" s="128"/>
      <c r="F1200" s="252">
        <f>IF(ISERR(SEARCH("FP",H1200))=FALSE,PREÇOS!CX1200,0)+IF(ISERR(SEARCH("CH",H1200))=FALSE,PREÇOS!CY1200,0)+IF(ISERR(SEARCH("FF",H1200))=FALSE,(I1200*PREÇOS!CZ1200),0)+IF(ISERR(SEARCH("FC",H1200))=FALSE,PREÇOS!DA1200,0)</f>
        <v>0</v>
      </c>
      <c r="G1200" s="118">
        <f t="shared" si="20"/>
        <v>0</v>
      </c>
      <c r="H1200" s="245"/>
      <c r="I1200" s="260"/>
      <c r="J1200" s="203"/>
      <c r="K1200" s="204"/>
      <c r="L1200" s="211"/>
      <c r="M1200" s="137"/>
      <c r="N1200" s="268"/>
    </row>
    <row r="1201" spans="1:14">
      <c r="A1201" s="125"/>
      <c r="B1201" s="282"/>
      <c r="C1201" s="146"/>
      <c r="D1201" s="246"/>
      <c r="E1201" s="128"/>
      <c r="F1201" s="252">
        <f>IF(ISERR(SEARCH("FP",H1201))=FALSE,PREÇOS!CX1201,0)+IF(ISERR(SEARCH("CH",H1201))=FALSE,PREÇOS!CY1201,0)+IF(ISERR(SEARCH("FF",H1201))=FALSE,(I1201*PREÇOS!CZ1201),0)+IF(ISERR(SEARCH("FC",H1201))=FALSE,PREÇOS!DA1201,0)</f>
        <v>0</v>
      </c>
      <c r="G1201" s="118">
        <f t="shared" si="20"/>
        <v>0</v>
      </c>
      <c r="H1201" s="245"/>
      <c r="I1201" s="260"/>
      <c r="J1201" s="203"/>
      <c r="K1201" s="204"/>
      <c r="L1201" s="211"/>
      <c r="M1201" s="137"/>
      <c r="N1201" s="268"/>
    </row>
    <row r="1202" spans="1:14">
      <c r="A1202" s="125"/>
      <c r="B1202" s="282"/>
      <c r="C1202" s="146"/>
      <c r="D1202" s="246"/>
      <c r="E1202" s="128"/>
      <c r="F1202" s="252">
        <f>IF(ISERR(SEARCH("FP",H1202))=FALSE,PREÇOS!CX1202,0)+IF(ISERR(SEARCH("CH",H1202))=FALSE,PREÇOS!CY1202,0)+IF(ISERR(SEARCH("FF",H1202))=FALSE,(I1202*PREÇOS!CZ1202),0)+IF(ISERR(SEARCH("FC",H1202))=FALSE,PREÇOS!DA1202,0)</f>
        <v>0</v>
      </c>
      <c r="G1202" s="118">
        <f t="shared" si="20"/>
        <v>0</v>
      </c>
      <c r="H1202" s="245"/>
      <c r="I1202" s="260"/>
      <c r="J1202" s="203"/>
      <c r="K1202" s="204"/>
      <c r="L1202" s="211"/>
      <c r="M1202" s="137"/>
      <c r="N1202" s="268"/>
    </row>
    <row r="1203" spans="1:14">
      <c r="A1203" s="125"/>
      <c r="B1203" s="282"/>
      <c r="C1203" s="146"/>
      <c r="D1203" s="246"/>
      <c r="E1203" s="128"/>
      <c r="F1203" s="252">
        <f>IF(ISERR(SEARCH("FP",H1203))=FALSE,PREÇOS!CX1203,0)+IF(ISERR(SEARCH("CH",H1203))=FALSE,PREÇOS!CY1203,0)+IF(ISERR(SEARCH("FF",H1203))=FALSE,(I1203*PREÇOS!CZ1203),0)+IF(ISERR(SEARCH("FC",H1203))=FALSE,PREÇOS!DA1203,0)</f>
        <v>0</v>
      </c>
      <c r="G1203" s="118">
        <f t="shared" si="20"/>
        <v>0</v>
      </c>
      <c r="H1203" s="245"/>
      <c r="I1203" s="260"/>
      <c r="J1203" s="203"/>
      <c r="K1203" s="204"/>
      <c r="L1203" s="211"/>
      <c r="M1203" s="137"/>
      <c r="N1203" s="268"/>
    </row>
    <row r="1204" spans="1:14">
      <c r="A1204" s="125"/>
      <c r="B1204" s="282"/>
      <c r="C1204" s="146"/>
      <c r="D1204" s="246"/>
      <c r="E1204" s="128"/>
      <c r="F1204" s="252">
        <f>IF(ISERR(SEARCH("FP",H1204))=FALSE,PREÇOS!CX1204,0)+IF(ISERR(SEARCH("CH",H1204))=FALSE,PREÇOS!CY1204,0)+IF(ISERR(SEARCH("FF",H1204))=FALSE,(I1204*PREÇOS!CZ1204),0)+IF(ISERR(SEARCH("FC",H1204))=FALSE,PREÇOS!DA1204,0)</f>
        <v>0</v>
      </c>
      <c r="G1204" s="118">
        <f t="shared" si="20"/>
        <v>0</v>
      </c>
      <c r="H1204" s="245"/>
      <c r="I1204" s="260"/>
      <c r="J1204" s="203"/>
      <c r="K1204" s="204"/>
      <c r="L1204" s="211"/>
      <c r="M1204" s="137"/>
      <c r="N1204" s="268"/>
    </row>
    <row r="1205" spans="1:14">
      <c r="A1205" s="125"/>
      <c r="B1205" s="282"/>
      <c r="C1205" s="146"/>
      <c r="D1205" s="246"/>
      <c r="E1205" s="128"/>
      <c r="F1205" s="252">
        <f>IF(ISERR(SEARCH("FP",H1205))=FALSE,PREÇOS!CX1205,0)+IF(ISERR(SEARCH("CH",H1205))=FALSE,PREÇOS!CY1205,0)+IF(ISERR(SEARCH("FF",H1205))=FALSE,(I1205*PREÇOS!CZ1205),0)+IF(ISERR(SEARCH("FC",H1205))=FALSE,PREÇOS!DA1205,0)</f>
        <v>0</v>
      </c>
      <c r="G1205" s="118">
        <f t="shared" si="20"/>
        <v>0</v>
      </c>
      <c r="H1205" s="245"/>
      <c r="I1205" s="260"/>
      <c r="J1205" s="203"/>
      <c r="K1205" s="204"/>
      <c r="L1205" s="211"/>
      <c r="M1205" s="137"/>
      <c r="N1205" s="268"/>
    </row>
    <row r="1206" spans="1:14">
      <c r="A1206" s="125"/>
      <c r="B1206" s="282"/>
      <c r="C1206" s="146"/>
      <c r="D1206" s="246"/>
      <c r="E1206" s="128"/>
      <c r="F1206" s="252">
        <f>IF(ISERR(SEARCH("FP",H1206))=FALSE,PREÇOS!CX1206,0)+IF(ISERR(SEARCH("CH",H1206))=FALSE,PREÇOS!CY1206,0)+IF(ISERR(SEARCH("FF",H1206))=FALSE,(I1206*PREÇOS!CZ1206),0)+IF(ISERR(SEARCH("FC",H1206))=FALSE,PREÇOS!DA1206,0)</f>
        <v>0</v>
      </c>
      <c r="G1206" s="118">
        <f t="shared" si="20"/>
        <v>0</v>
      </c>
      <c r="H1206" s="245"/>
      <c r="I1206" s="260"/>
      <c r="J1206" s="203"/>
      <c r="K1206" s="204"/>
      <c r="L1206" s="211"/>
      <c r="M1206" s="137"/>
      <c r="N1206" s="268"/>
    </row>
    <row r="1207" spans="1:14">
      <c r="A1207" s="125"/>
      <c r="B1207" s="282"/>
      <c r="C1207" s="146"/>
      <c r="D1207" s="246"/>
      <c r="E1207" s="128"/>
      <c r="F1207" s="252">
        <f>IF(ISERR(SEARCH("FP",H1207))=FALSE,PREÇOS!CX1207,0)+IF(ISERR(SEARCH("CH",H1207))=FALSE,PREÇOS!CY1207,0)+IF(ISERR(SEARCH("FF",H1207))=FALSE,(I1207*PREÇOS!CZ1207),0)+IF(ISERR(SEARCH("FC",H1207))=FALSE,PREÇOS!DA1207,0)</f>
        <v>0</v>
      </c>
      <c r="G1207" s="118">
        <f t="shared" si="20"/>
        <v>0</v>
      </c>
      <c r="H1207" s="245"/>
      <c r="I1207" s="260"/>
      <c r="J1207" s="203"/>
      <c r="K1207" s="204"/>
      <c r="L1207" s="211"/>
      <c r="M1207" s="137"/>
      <c r="N1207" s="268"/>
    </row>
    <row r="1208" spans="1:14">
      <c r="A1208" s="125"/>
      <c r="B1208" s="282"/>
      <c r="C1208" s="146"/>
      <c r="D1208" s="246"/>
      <c r="E1208" s="128"/>
      <c r="F1208" s="252">
        <f>IF(ISERR(SEARCH("FP",H1208))=FALSE,PREÇOS!CX1208,0)+IF(ISERR(SEARCH("CH",H1208))=FALSE,PREÇOS!CY1208,0)+IF(ISERR(SEARCH("FF",H1208))=FALSE,(I1208*PREÇOS!CZ1208),0)+IF(ISERR(SEARCH("FC",H1208))=FALSE,PREÇOS!DA1208,0)</f>
        <v>0</v>
      </c>
      <c r="G1208" s="118">
        <f t="shared" si="20"/>
        <v>0</v>
      </c>
      <c r="H1208" s="245"/>
      <c r="I1208" s="260"/>
      <c r="J1208" s="203"/>
      <c r="K1208" s="204"/>
      <c r="L1208" s="211"/>
      <c r="M1208" s="137"/>
      <c r="N1208" s="268"/>
    </row>
    <row r="1209" spans="1:14">
      <c r="A1209" s="125"/>
      <c r="B1209" s="282"/>
      <c r="C1209" s="146"/>
      <c r="D1209" s="246"/>
      <c r="E1209" s="128"/>
      <c r="F1209" s="252">
        <f>IF(ISERR(SEARCH("FP",H1209))=FALSE,PREÇOS!CX1209,0)+IF(ISERR(SEARCH("CH",H1209))=FALSE,PREÇOS!CY1209,0)+IF(ISERR(SEARCH("FF",H1209))=FALSE,(I1209*PREÇOS!CZ1209),0)+IF(ISERR(SEARCH("FC",H1209))=FALSE,PREÇOS!DA1209,0)</f>
        <v>0</v>
      </c>
      <c r="G1209" s="118">
        <f t="shared" si="20"/>
        <v>0</v>
      </c>
      <c r="H1209" s="245"/>
      <c r="I1209" s="260"/>
      <c r="J1209" s="203"/>
      <c r="K1209" s="204"/>
      <c r="L1209" s="211"/>
      <c r="M1209" s="137"/>
      <c r="N1209" s="268"/>
    </row>
    <row r="1210" spans="1:14">
      <c r="A1210" s="125"/>
      <c r="B1210" s="282"/>
      <c r="C1210" s="146"/>
      <c r="D1210" s="246"/>
      <c r="E1210" s="128"/>
      <c r="F1210" s="252">
        <f>IF(ISERR(SEARCH("FP",H1210))=FALSE,PREÇOS!CX1210,0)+IF(ISERR(SEARCH("CH",H1210))=FALSE,PREÇOS!CY1210,0)+IF(ISERR(SEARCH("FF",H1210))=FALSE,(I1210*PREÇOS!CZ1210),0)+IF(ISERR(SEARCH("FC",H1210))=FALSE,PREÇOS!DA1210,0)</f>
        <v>0</v>
      </c>
      <c r="G1210" s="118">
        <f t="shared" si="20"/>
        <v>0</v>
      </c>
      <c r="H1210" s="245"/>
      <c r="I1210" s="260"/>
      <c r="J1210" s="203"/>
      <c r="K1210" s="204"/>
      <c r="L1210" s="211"/>
      <c r="M1210" s="137"/>
      <c r="N1210" s="268"/>
    </row>
    <row r="1211" spans="1:14">
      <c r="A1211" s="125"/>
      <c r="B1211" s="282"/>
      <c r="C1211" s="146"/>
      <c r="D1211" s="246"/>
      <c r="E1211" s="128"/>
      <c r="F1211" s="252">
        <f>IF(ISERR(SEARCH("FP",H1211))=FALSE,PREÇOS!CX1211,0)+IF(ISERR(SEARCH("CH",H1211))=FALSE,PREÇOS!CY1211,0)+IF(ISERR(SEARCH("FF",H1211))=FALSE,(I1211*PREÇOS!CZ1211),0)+IF(ISERR(SEARCH("FC",H1211))=FALSE,PREÇOS!DA1211,0)</f>
        <v>0</v>
      </c>
      <c r="G1211" s="118">
        <f t="shared" si="20"/>
        <v>0</v>
      </c>
      <c r="H1211" s="245"/>
      <c r="I1211" s="260"/>
      <c r="J1211" s="203"/>
      <c r="K1211" s="204"/>
      <c r="L1211" s="211"/>
      <c r="M1211" s="137"/>
      <c r="N1211" s="268"/>
    </row>
    <row r="1212" spans="1:14">
      <c r="A1212" s="125"/>
      <c r="B1212" s="282"/>
      <c r="C1212" s="146"/>
      <c r="D1212" s="246"/>
      <c r="E1212" s="128"/>
      <c r="F1212" s="252">
        <f>IF(ISERR(SEARCH("FP",H1212))=FALSE,PREÇOS!CX1212,0)+IF(ISERR(SEARCH("CH",H1212))=FALSE,PREÇOS!CY1212,0)+IF(ISERR(SEARCH("FF",H1212))=FALSE,(I1212*PREÇOS!CZ1212),0)+IF(ISERR(SEARCH("FC",H1212))=FALSE,PREÇOS!DA1212,0)</f>
        <v>0</v>
      </c>
      <c r="G1212" s="118">
        <f t="shared" si="20"/>
        <v>0</v>
      </c>
      <c r="H1212" s="245"/>
      <c r="I1212" s="260"/>
      <c r="J1212" s="203"/>
      <c r="K1212" s="204"/>
      <c r="L1212" s="211"/>
      <c r="M1212" s="137"/>
      <c r="N1212" s="268"/>
    </row>
    <row r="1213" spans="1:14">
      <c r="A1213" s="125"/>
      <c r="B1213" s="282"/>
      <c r="C1213" s="146"/>
      <c r="D1213" s="246"/>
      <c r="E1213" s="128"/>
      <c r="F1213" s="252">
        <f>IF(ISERR(SEARCH("FP",H1213))=FALSE,PREÇOS!CX1213,0)+IF(ISERR(SEARCH("CH",H1213))=FALSE,PREÇOS!CY1213,0)+IF(ISERR(SEARCH("FF",H1213))=FALSE,(I1213*PREÇOS!CZ1213),0)+IF(ISERR(SEARCH("FC",H1213))=FALSE,PREÇOS!DA1213,0)</f>
        <v>0</v>
      </c>
      <c r="G1213" s="118">
        <f t="shared" si="20"/>
        <v>0</v>
      </c>
      <c r="H1213" s="245"/>
      <c r="I1213" s="260"/>
      <c r="J1213" s="203"/>
      <c r="K1213" s="204"/>
      <c r="L1213" s="211"/>
      <c r="M1213" s="137"/>
      <c r="N1213" s="268"/>
    </row>
    <row r="1214" spans="1:14">
      <c r="A1214" s="125"/>
      <c r="B1214" s="282"/>
      <c r="C1214" s="146"/>
      <c r="D1214" s="246"/>
      <c r="E1214" s="128"/>
      <c r="F1214" s="252">
        <f>IF(ISERR(SEARCH("FP",H1214))=FALSE,PREÇOS!CX1214,0)+IF(ISERR(SEARCH("CH",H1214))=FALSE,PREÇOS!CY1214,0)+IF(ISERR(SEARCH("FF",H1214))=FALSE,(I1214*PREÇOS!CZ1214),0)+IF(ISERR(SEARCH("FC",H1214))=FALSE,PREÇOS!DA1214,0)</f>
        <v>0</v>
      </c>
      <c r="G1214" s="118">
        <f t="shared" si="20"/>
        <v>0</v>
      </c>
      <c r="H1214" s="245"/>
      <c r="I1214" s="260"/>
      <c r="J1214" s="203"/>
      <c r="K1214" s="204"/>
      <c r="L1214" s="211"/>
      <c r="M1214" s="137"/>
      <c r="N1214" s="268"/>
    </row>
    <row r="1215" spans="1:14">
      <c r="A1215" s="125"/>
      <c r="B1215" s="282"/>
      <c r="C1215" s="146"/>
      <c r="D1215" s="246"/>
      <c r="E1215" s="128"/>
      <c r="F1215" s="252">
        <f>IF(ISERR(SEARCH("FP",H1215))=FALSE,PREÇOS!CX1215,0)+IF(ISERR(SEARCH("CH",H1215))=FALSE,PREÇOS!CY1215,0)+IF(ISERR(SEARCH("FF",H1215))=FALSE,(I1215*PREÇOS!CZ1215),0)+IF(ISERR(SEARCH("FC",H1215))=FALSE,PREÇOS!DA1215,0)</f>
        <v>0</v>
      </c>
      <c r="G1215" s="118">
        <f t="shared" si="20"/>
        <v>0</v>
      </c>
      <c r="H1215" s="245"/>
      <c r="I1215" s="260"/>
      <c r="J1215" s="203"/>
      <c r="K1215" s="204"/>
      <c r="L1215" s="211"/>
      <c r="M1215" s="137"/>
      <c r="N1215" s="268"/>
    </row>
    <row r="1216" spans="1:14">
      <c r="A1216" s="125"/>
      <c r="B1216" s="282"/>
      <c r="C1216" s="146"/>
      <c r="D1216" s="246"/>
      <c r="E1216" s="128"/>
      <c r="F1216" s="252">
        <f>IF(ISERR(SEARCH("FP",H1216))=FALSE,PREÇOS!CX1216,0)+IF(ISERR(SEARCH("CH",H1216))=FALSE,PREÇOS!CY1216,0)+IF(ISERR(SEARCH("FF",H1216))=FALSE,(I1216*PREÇOS!CZ1216),0)+IF(ISERR(SEARCH("FC",H1216))=FALSE,PREÇOS!DA1216,0)</f>
        <v>0</v>
      </c>
      <c r="G1216" s="118">
        <f t="shared" si="20"/>
        <v>0</v>
      </c>
      <c r="H1216" s="245"/>
      <c r="I1216" s="260"/>
      <c r="J1216" s="203"/>
      <c r="K1216" s="204"/>
      <c r="L1216" s="211"/>
      <c r="M1216" s="137"/>
      <c r="N1216" s="268"/>
    </row>
    <row r="1217" spans="1:14">
      <c r="A1217" s="125"/>
      <c r="B1217" s="282"/>
      <c r="C1217" s="146"/>
      <c r="D1217" s="246"/>
      <c r="E1217" s="128"/>
      <c r="F1217" s="252">
        <f>IF(ISERR(SEARCH("FP",H1217))=FALSE,PREÇOS!CX1217,0)+IF(ISERR(SEARCH("CH",H1217))=FALSE,PREÇOS!CY1217,0)+IF(ISERR(SEARCH("FF",H1217))=FALSE,(I1217*PREÇOS!CZ1217),0)+IF(ISERR(SEARCH("FC",H1217))=FALSE,PREÇOS!DA1217,0)</f>
        <v>0</v>
      </c>
      <c r="G1217" s="118">
        <f t="shared" si="20"/>
        <v>0</v>
      </c>
      <c r="H1217" s="245"/>
      <c r="I1217" s="260"/>
      <c r="J1217" s="203"/>
      <c r="K1217" s="204"/>
      <c r="L1217" s="211"/>
      <c r="M1217" s="137"/>
      <c r="N1217" s="268"/>
    </row>
    <row r="1218" spans="1:14">
      <c r="A1218" s="125"/>
      <c r="B1218" s="282"/>
      <c r="C1218" s="146"/>
      <c r="D1218" s="246"/>
      <c r="E1218" s="128"/>
      <c r="F1218" s="252">
        <f>IF(ISERR(SEARCH("FP",H1218))=FALSE,PREÇOS!CX1218,0)+IF(ISERR(SEARCH("CH",H1218))=FALSE,PREÇOS!CY1218,0)+IF(ISERR(SEARCH("FF",H1218))=FALSE,(I1218*PREÇOS!CZ1218),0)+IF(ISERR(SEARCH("FC",H1218))=FALSE,PREÇOS!DA1218,0)</f>
        <v>0</v>
      </c>
      <c r="G1218" s="118">
        <f t="shared" si="20"/>
        <v>0</v>
      </c>
      <c r="H1218" s="245"/>
      <c r="I1218" s="260"/>
      <c r="J1218" s="203"/>
      <c r="K1218" s="204"/>
      <c r="L1218" s="211"/>
      <c r="M1218" s="137"/>
      <c r="N1218" s="268"/>
    </row>
    <row r="1219" spans="1:14">
      <c r="A1219" s="125"/>
      <c r="B1219" s="282"/>
      <c r="C1219" s="146"/>
      <c r="D1219" s="246"/>
      <c r="E1219" s="128"/>
      <c r="F1219" s="252">
        <f>IF(ISERR(SEARCH("FP",H1219))=FALSE,PREÇOS!CX1219,0)+IF(ISERR(SEARCH("CH",H1219))=FALSE,PREÇOS!CY1219,0)+IF(ISERR(SEARCH("FF",H1219))=FALSE,(I1219*PREÇOS!CZ1219),0)+IF(ISERR(SEARCH("FC",H1219))=FALSE,PREÇOS!DA1219,0)</f>
        <v>0</v>
      </c>
      <c r="G1219" s="118">
        <f t="shared" ref="G1219:G1236" si="21">F1219*E1219</f>
        <v>0</v>
      </c>
      <c r="H1219" s="245"/>
      <c r="I1219" s="260"/>
      <c r="J1219" s="203"/>
      <c r="K1219" s="204"/>
      <c r="L1219" s="211"/>
      <c r="M1219" s="137"/>
      <c r="N1219" s="268"/>
    </row>
    <row r="1220" spans="1:14">
      <c r="A1220" s="125"/>
      <c r="B1220" s="282"/>
      <c r="C1220" s="146"/>
      <c r="D1220" s="246"/>
      <c r="E1220" s="128"/>
      <c r="F1220" s="252">
        <f>IF(ISERR(SEARCH("FP",H1220))=FALSE,PREÇOS!CX1220,0)+IF(ISERR(SEARCH("CH",H1220))=FALSE,PREÇOS!CY1220,0)+IF(ISERR(SEARCH("FF",H1220))=FALSE,(I1220*PREÇOS!CZ1220),0)+IF(ISERR(SEARCH("FC",H1220))=FALSE,PREÇOS!DA1220,0)</f>
        <v>0</v>
      </c>
      <c r="G1220" s="118">
        <f t="shared" si="21"/>
        <v>0</v>
      </c>
      <c r="H1220" s="245"/>
      <c r="I1220" s="260"/>
      <c r="J1220" s="203"/>
      <c r="K1220" s="204"/>
      <c r="L1220" s="211"/>
      <c r="M1220" s="137"/>
      <c r="N1220" s="268"/>
    </row>
    <row r="1221" spans="1:14">
      <c r="A1221" s="125"/>
      <c r="B1221" s="282"/>
      <c r="C1221" s="146"/>
      <c r="D1221" s="246"/>
      <c r="E1221" s="128"/>
      <c r="F1221" s="252">
        <f>IF(ISERR(SEARCH("FP",H1221))=FALSE,PREÇOS!CX1221,0)+IF(ISERR(SEARCH("CH",H1221))=FALSE,PREÇOS!CY1221,0)+IF(ISERR(SEARCH("FF",H1221))=FALSE,(I1221*PREÇOS!CZ1221),0)+IF(ISERR(SEARCH("FC",H1221))=FALSE,PREÇOS!DA1221,0)</f>
        <v>0</v>
      </c>
      <c r="G1221" s="118">
        <f t="shared" si="21"/>
        <v>0</v>
      </c>
      <c r="H1221" s="245"/>
      <c r="I1221" s="260"/>
      <c r="J1221" s="203"/>
      <c r="K1221" s="204"/>
      <c r="L1221" s="211"/>
      <c r="M1221" s="137"/>
      <c r="N1221" s="268"/>
    </row>
    <row r="1222" spans="1:14">
      <c r="A1222" s="125"/>
      <c r="B1222" s="282"/>
      <c r="C1222" s="146"/>
      <c r="D1222" s="246"/>
      <c r="E1222" s="128"/>
      <c r="F1222" s="252">
        <f>IF(ISERR(SEARCH("FP",H1222))=FALSE,PREÇOS!CX1222,0)+IF(ISERR(SEARCH("CH",H1222))=FALSE,PREÇOS!CY1222,0)+IF(ISERR(SEARCH("FF",H1222))=FALSE,(I1222*PREÇOS!CZ1222),0)+IF(ISERR(SEARCH("FC",H1222))=FALSE,PREÇOS!DA1222,0)</f>
        <v>0</v>
      </c>
      <c r="G1222" s="118">
        <f t="shared" si="21"/>
        <v>0</v>
      </c>
      <c r="H1222" s="245"/>
      <c r="I1222" s="260"/>
      <c r="J1222" s="203"/>
      <c r="K1222" s="204"/>
      <c r="L1222" s="211"/>
      <c r="M1222" s="137"/>
      <c r="N1222" s="268"/>
    </row>
    <row r="1223" spans="1:14">
      <c r="A1223" s="125"/>
      <c r="B1223" s="282"/>
      <c r="C1223" s="146"/>
      <c r="D1223" s="246"/>
      <c r="E1223" s="128"/>
      <c r="F1223" s="252">
        <f>IF(ISERR(SEARCH("FP",H1223))=FALSE,PREÇOS!CX1223,0)+IF(ISERR(SEARCH("CH",H1223))=FALSE,PREÇOS!CY1223,0)+IF(ISERR(SEARCH("FF",H1223))=FALSE,(I1223*PREÇOS!CZ1223),0)+IF(ISERR(SEARCH("FC",H1223))=FALSE,PREÇOS!DA1223,0)</f>
        <v>0</v>
      </c>
      <c r="G1223" s="118">
        <f t="shared" si="21"/>
        <v>0</v>
      </c>
      <c r="H1223" s="245"/>
      <c r="I1223" s="260"/>
      <c r="J1223" s="203"/>
      <c r="K1223" s="204"/>
      <c r="L1223" s="211"/>
      <c r="M1223" s="137"/>
      <c r="N1223" s="268"/>
    </row>
    <row r="1224" spans="1:14">
      <c r="A1224" s="125"/>
      <c r="B1224" s="282"/>
      <c r="C1224" s="146"/>
      <c r="D1224" s="246"/>
      <c r="E1224" s="128"/>
      <c r="F1224" s="252">
        <f>IF(ISERR(SEARCH("FP",H1224))=FALSE,PREÇOS!CX1224,0)+IF(ISERR(SEARCH("CH",H1224))=FALSE,PREÇOS!CY1224,0)+IF(ISERR(SEARCH("FF",H1224))=FALSE,(I1224*PREÇOS!CZ1224),0)+IF(ISERR(SEARCH("FC",H1224))=FALSE,PREÇOS!DA1224,0)</f>
        <v>0</v>
      </c>
      <c r="G1224" s="118">
        <f t="shared" si="21"/>
        <v>0</v>
      </c>
      <c r="H1224" s="245"/>
      <c r="I1224" s="260"/>
      <c r="J1224" s="203"/>
      <c r="K1224" s="204"/>
      <c r="L1224" s="211"/>
      <c r="M1224" s="137"/>
      <c r="N1224" s="268"/>
    </row>
    <row r="1225" spans="1:14">
      <c r="A1225" s="125"/>
      <c r="B1225" s="282"/>
      <c r="C1225" s="146"/>
      <c r="D1225" s="246"/>
      <c r="E1225" s="128"/>
      <c r="F1225" s="252">
        <f>IF(ISERR(SEARCH("FP",H1225))=FALSE,PREÇOS!CX1225,0)+IF(ISERR(SEARCH("CH",H1225))=FALSE,PREÇOS!CY1225,0)+IF(ISERR(SEARCH("FF",H1225))=FALSE,(I1225*PREÇOS!CZ1225),0)+IF(ISERR(SEARCH("FC",H1225))=FALSE,PREÇOS!DA1225,0)</f>
        <v>0</v>
      </c>
      <c r="G1225" s="118">
        <f t="shared" si="21"/>
        <v>0</v>
      </c>
      <c r="H1225" s="245"/>
      <c r="I1225" s="260"/>
      <c r="J1225" s="203"/>
      <c r="K1225" s="204"/>
      <c r="L1225" s="211"/>
      <c r="M1225" s="137"/>
      <c r="N1225" s="268"/>
    </row>
    <row r="1226" spans="1:14">
      <c r="A1226" s="125"/>
      <c r="B1226" s="282"/>
      <c r="C1226" s="146"/>
      <c r="D1226" s="246"/>
      <c r="E1226" s="128"/>
      <c r="F1226" s="252">
        <f>IF(ISERR(SEARCH("FP",H1226))=FALSE,PREÇOS!CX1226,0)+IF(ISERR(SEARCH("CH",H1226))=FALSE,PREÇOS!CY1226,0)+IF(ISERR(SEARCH("FF",H1226))=FALSE,(I1226*PREÇOS!CZ1226),0)+IF(ISERR(SEARCH("FC",H1226))=FALSE,PREÇOS!DA1226,0)</f>
        <v>0</v>
      </c>
      <c r="G1226" s="118">
        <f t="shared" si="21"/>
        <v>0</v>
      </c>
      <c r="H1226" s="245"/>
      <c r="I1226" s="260"/>
      <c r="J1226" s="203"/>
      <c r="K1226" s="204"/>
      <c r="L1226" s="211"/>
      <c r="M1226" s="137"/>
      <c r="N1226" s="268"/>
    </row>
    <row r="1227" spans="1:14">
      <c r="A1227" s="125"/>
      <c r="B1227" s="282"/>
      <c r="C1227" s="146"/>
      <c r="D1227" s="246"/>
      <c r="E1227" s="128"/>
      <c r="F1227" s="252">
        <f>IF(ISERR(SEARCH("FP",H1227))=FALSE,PREÇOS!CX1227,0)+IF(ISERR(SEARCH("CH",H1227))=FALSE,PREÇOS!CY1227,0)+IF(ISERR(SEARCH("FF",H1227))=FALSE,(I1227*PREÇOS!CZ1227),0)+IF(ISERR(SEARCH("FC",H1227))=FALSE,PREÇOS!DA1227,0)</f>
        <v>0</v>
      </c>
      <c r="G1227" s="118">
        <f t="shared" si="21"/>
        <v>0</v>
      </c>
      <c r="H1227" s="245"/>
      <c r="I1227" s="260"/>
      <c r="J1227" s="203"/>
      <c r="K1227" s="204"/>
      <c r="L1227" s="211"/>
      <c r="M1227" s="137"/>
      <c r="N1227" s="268"/>
    </row>
    <row r="1228" spans="1:14">
      <c r="A1228" s="125"/>
      <c r="B1228" s="282"/>
      <c r="C1228" s="146"/>
      <c r="D1228" s="246"/>
      <c r="E1228" s="128"/>
      <c r="F1228" s="252">
        <f>IF(ISERR(SEARCH("FP",H1228))=FALSE,PREÇOS!CX1228,0)+IF(ISERR(SEARCH("CH",H1228))=FALSE,PREÇOS!CY1228,0)+IF(ISERR(SEARCH("FF",H1228))=FALSE,(I1228*PREÇOS!CZ1228),0)+IF(ISERR(SEARCH("FC",H1228))=FALSE,PREÇOS!DA1228,0)</f>
        <v>0</v>
      </c>
      <c r="G1228" s="118">
        <f t="shared" si="21"/>
        <v>0</v>
      </c>
      <c r="H1228" s="245"/>
      <c r="I1228" s="260"/>
      <c r="J1228" s="203"/>
      <c r="K1228" s="204"/>
      <c r="L1228" s="211"/>
      <c r="M1228" s="137"/>
      <c r="N1228" s="268"/>
    </row>
    <row r="1229" spans="1:14">
      <c r="A1229" s="125"/>
      <c r="B1229" s="282"/>
      <c r="C1229" s="146"/>
      <c r="D1229" s="246"/>
      <c r="E1229" s="128"/>
      <c r="F1229" s="252">
        <f>IF(ISERR(SEARCH("FP",H1229))=FALSE,PREÇOS!CX1229,0)+IF(ISERR(SEARCH("CH",H1229))=FALSE,PREÇOS!CY1229,0)+IF(ISERR(SEARCH("FF",H1229))=FALSE,(I1229*PREÇOS!CZ1229),0)+IF(ISERR(SEARCH("FC",H1229))=FALSE,PREÇOS!DA1229,0)</f>
        <v>0</v>
      </c>
      <c r="G1229" s="118">
        <f t="shared" si="21"/>
        <v>0</v>
      </c>
      <c r="H1229" s="245"/>
      <c r="I1229" s="260"/>
      <c r="J1229" s="203"/>
      <c r="K1229" s="204"/>
      <c r="L1229" s="211"/>
      <c r="M1229" s="137"/>
      <c r="N1229" s="268"/>
    </row>
    <row r="1230" spans="1:14">
      <c r="A1230" s="125"/>
      <c r="B1230" s="282"/>
      <c r="C1230" s="146"/>
      <c r="D1230" s="246"/>
      <c r="E1230" s="128"/>
      <c r="F1230" s="252">
        <f>IF(ISERR(SEARCH("FP",H1230))=FALSE,PREÇOS!CX1230,0)+IF(ISERR(SEARCH("CH",H1230))=FALSE,PREÇOS!CY1230,0)+IF(ISERR(SEARCH("FF",H1230))=FALSE,(I1230*PREÇOS!CZ1230),0)+IF(ISERR(SEARCH("FC",H1230))=FALSE,PREÇOS!DA1230,0)</f>
        <v>0</v>
      </c>
      <c r="G1230" s="118">
        <f t="shared" si="21"/>
        <v>0</v>
      </c>
      <c r="H1230" s="245"/>
      <c r="I1230" s="260"/>
      <c r="J1230" s="203"/>
      <c r="K1230" s="204"/>
      <c r="L1230" s="211"/>
      <c r="M1230" s="137"/>
      <c r="N1230" s="268"/>
    </row>
    <row r="1231" spans="1:14">
      <c r="A1231" s="125"/>
      <c r="B1231" s="282"/>
      <c r="C1231" s="146"/>
      <c r="D1231" s="246"/>
      <c r="E1231" s="128"/>
      <c r="F1231" s="252">
        <f>IF(ISERR(SEARCH("FP",H1231))=FALSE,PREÇOS!CX1231,0)+IF(ISERR(SEARCH("CH",H1231))=FALSE,PREÇOS!CY1231,0)+IF(ISERR(SEARCH("FF",H1231))=FALSE,(I1231*PREÇOS!CZ1231),0)+IF(ISERR(SEARCH("FC",H1231))=FALSE,PREÇOS!DA1231,0)</f>
        <v>0</v>
      </c>
      <c r="G1231" s="118">
        <f t="shared" si="21"/>
        <v>0</v>
      </c>
      <c r="H1231" s="245"/>
      <c r="I1231" s="260"/>
      <c r="J1231" s="203"/>
      <c r="K1231" s="204"/>
      <c r="L1231" s="211"/>
      <c r="M1231" s="137"/>
      <c r="N1231" s="268"/>
    </row>
    <row r="1232" spans="1:14">
      <c r="A1232" s="125"/>
      <c r="B1232" s="282"/>
      <c r="C1232" s="146"/>
      <c r="D1232" s="246"/>
      <c r="E1232" s="128"/>
      <c r="F1232" s="252">
        <f>IF(ISERR(SEARCH("FP",H1232))=FALSE,PREÇOS!CX1232,0)+IF(ISERR(SEARCH("CH",H1232))=FALSE,PREÇOS!CY1232,0)+IF(ISERR(SEARCH("FF",H1232))=FALSE,(I1232*PREÇOS!CZ1232),0)+IF(ISERR(SEARCH("FC",H1232))=FALSE,PREÇOS!DA1232,0)</f>
        <v>0</v>
      </c>
      <c r="G1232" s="118">
        <f t="shared" si="21"/>
        <v>0</v>
      </c>
      <c r="H1232" s="245"/>
      <c r="I1232" s="260"/>
      <c r="J1232" s="203"/>
      <c r="K1232" s="204"/>
      <c r="L1232" s="211"/>
      <c r="M1232" s="137"/>
      <c r="N1232" s="268"/>
    </row>
    <row r="1233" spans="1:14">
      <c r="A1233" s="125"/>
      <c r="B1233" s="282"/>
      <c r="C1233" s="146"/>
      <c r="D1233" s="246"/>
      <c r="E1233" s="128"/>
      <c r="F1233" s="252">
        <f>IF(ISERR(SEARCH("FP",H1233))=FALSE,PREÇOS!CX1233,0)+IF(ISERR(SEARCH("CH",H1233))=FALSE,PREÇOS!CY1233,0)+IF(ISERR(SEARCH("FF",H1233))=FALSE,(I1233*PREÇOS!CZ1233),0)+IF(ISERR(SEARCH("FC",H1233))=FALSE,PREÇOS!DA1233,0)</f>
        <v>0</v>
      </c>
      <c r="G1233" s="118">
        <f t="shared" si="21"/>
        <v>0</v>
      </c>
      <c r="H1233" s="245"/>
      <c r="I1233" s="260"/>
      <c r="J1233" s="203"/>
      <c r="K1233" s="204"/>
      <c r="L1233" s="211"/>
      <c r="M1233" s="137"/>
      <c r="N1233" s="268"/>
    </row>
    <row r="1234" spans="1:14">
      <c r="A1234" s="125"/>
      <c r="B1234" s="282"/>
      <c r="C1234" s="146"/>
      <c r="D1234" s="246"/>
      <c r="E1234" s="128"/>
      <c r="F1234" s="252">
        <f>IF(ISERR(SEARCH("FP",H1234))=FALSE,PREÇOS!CX1234,0)+IF(ISERR(SEARCH("CH",H1234))=FALSE,PREÇOS!CY1234,0)+IF(ISERR(SEARCH("FF",H1234))=FALSE,(I1234*PREÇOS!CZ1234),0)+IF(ISERR(SEARCH("FC",H1234))=FALSE,PREÇOS!DA1234,0)</f>
        <v>0</v>
      </c>
      <c r="G1234" s="118">
        <f t="shared" si="21"/>
        <v>0</v>
      </c>
      <c r="H1234" s="245"/>
      <c r="I1234" s="260"/>
      <c r="J1234" s="203"/>
      <c r="K1234" s="204"/>
      <c r="L1234" s="211"/>
      <c r="M1234" s="137"/>
      <c r="N1234" s="268"/>
    </row>
    <row r="1235" spans="1:14">
      <c r="A1235" s="125"/>
      <c r="B1235" s="282"/>
      <c r="C1235" s="146"/>
      <c r="D1235" s="246"/>
      <c r="E1235" s="128"/>
      <c r="F1235" s="252">
        <f>IF(ISERR(SEARCH("FP",H1235))=FALSE,PREÇOS!CX1235,0)+IF(ISERR(SEARCH("CH",H1235))=FALSE,PREÇOS!CY1235,0)+IF(ISERR(SEARCH("FF",H1235))=FALSE,(I1235*PREÇOS!CZ1235),0)+IF(ISERR(SEARCH("FC",H1235))=FALSE,PREÇOS!DA1235,0)</f>
        <v>0</v>
      </c>
      <c r="G1235" s="118">
        <f t="shared" si="21"/>
        <v>0</v>
      </c>
      <c r="H1235" s="245"/>
      <c r="I1235" s="260"/>
      <c r="J1235" s="203"/>
      <c r="K1235" s="204"/>
      <c r="L1235" s="211"/>
      <c r="M1235" s="137"/>
      <c r="N1235" s="268"/>
    </row>
    <row r="1236" spans="1:14">
      <c r="A1236" s="125"/>
      <c r="B1236" s="282"/>
      <c r="C1236" s="146"/>
      <c r="D1236" s="246"/>
      <c r="E1236" s="128"/>
      <c r="F1236" s="252">
        <f>IF(ISERR(SEARCH("FP",H1236))=FALSE,PREÇOS!CX1236,0)+IF(ISERR(SEARCH("CH",H1236))=FALSE,PREÇOS!CY1236,0)+IF(ISERR(SEARCH("FF",H1236))=FALSE,(I1236*PREÇOS!CZ1236),0)+IF(ISERR(SEARCH("FC",H1236))=FALSE,PREÇOS!DA1236,0)</f>
        <v>0</v>
      </c>
      <c r="G1236" s="118">
        <f t="shared" si="21"/>
        <v>0</v>
      </c>
      <c r="H1236" s="245"/>
      <c r="I1236" s="260"/>
      <c r="J1236" s="203"/>
      <c r="K1236" s="204"/>
      <c r="L1236" s="211"/>
      <c r="M1236" s="137"/>
      <c r="N1236" s="268"/>
    </row>
    <row r="1237" spans="1:14">
      <c r="A1237" s="125"/>
      <c r="B1237" s="282"/>
      <c r="C1237" s="146"/>
      <c r="D1237" s="246"/>
      <c r="E1237" s="128"/>
      <c r="F1237" s="252">
        <v>19.5</v>
      </c>
      <c r="G1237" s="118">
        <f t="shared" ref="G1237:G1268" si="22">F1237*E1237</f>
        <v>0</v>
      </c>
      <c r="H1237" s="273"/>
      <c r="I1237" s="260"/>
      <c r="J1237" s="203"/>
      <c r="K1237" s="204"/>
      <c r="L1237" s="211"/>
      <c r="M1237" s="137"/>
      <c r="N1237" s="268"/>
    </row>
    <row r="1238" spans="1:14">
      <c r="A1238" s="125"/>
      <c r="B1238" s="282"/>
      <c r="C1238" s="146"/>
      <c r="D1238" s="246"/>
      <c r="E1238" s="128"/>
      <c r="F1238" s="252">
        <v>16.5</v>
      </c>
      <c r="G1238" s="118">
        <f t="shared" si="22"/>
        <v>0</v>
      </c>
      <c r="H1238" s="273"/>
      <c r="I1238" s="260"/>
      <c r="J1238" s="203"/>
      <c r="K1238" s="204"/>
      <c r="L1238" s="211"/>
      <c r="M1238" s="137"/>
      <c r="N1238" s="268"/>
    </row>
    <row r="1239" spans="1:14">
      <c r="A1239" s="125"/>
      <c r="B1239" s="282"/>
      <c r="C1239" s="146"/>
      <c r="D1239" s="246"/>
      <c r="E1239" s="128"/>
      <c r="F1239" s="252">
        <v>15</v>
      </c>
      <c r="G1239" s="118">
        <f t="shared" si="22"/>
        <v>0</v>
      </c>
      <c r="H1239" s="273"/>
      <c r="I1239" s="260"/>
      <c r="J1239" s="203"/>
      <c r="K1239" s="204"/>
      <c r="L1239" s="211"/>
      <c r="M1239" s="137"/>
      <c r="N1239" s="268"/>
    </row>
    <row r="1240" spans="1:14">
      <c r="A1240" s="125"/>
      <c r="B1240" s="282"/>
      <c r="C1240" s="146"/>
      <c r="D1240" s="275"/>
      <c r="E1240" s="128"/>
      <c r="F1240" s="252">
        <v>238.04</v>
      </c>
      <c r="G1240" s="118">
        <f t="shared" si="22"/>
        <v>0</v>
      </c>
      <c r="H1240" s="245"/>
      <c r="I1240" s="260"/>
      <c r="J1240" s="203"/>
      <c r="K1240" s="204"/>
      <c r="L1240" s="211"/>
      <c r="M1240" s="137"/>
      <c r="N1240" s="268"/>
    </row>
    <row r="1241" spans="1:14">
      <c r="A1241" s="286"/>
      <c r="B1241" s="285"/>
      <c r="C1241" s="274"/>
      <c r="D1241" s="275"/>
      <c r="E1241" s="236"/>
      <c r="F1241" s="276">
        <v>1263.78</v>
      </c>
      <c r="G1241" s="237">
        <f t="shared" si="22"/>
        <v>0</v>
      </c>
      <c r="H1241" s="273"/>
      <c r="I1241" s="277"/>
      <c r="J1241" s="203"/>
      <c r="K1241" s="204"/>
      <c r="L1241" s="204"/>
      <c r="M1241" s="238"/>
      <c r="N1241" s="278"/>
    </row>
    <row r="1242" spans="1:14">
      <c r="A1242" s="125"/>
      <c r="B1242" s="282"/>
      <c r="C1242" s="146"/>
      <c r="D1242" s="275"/>
      <c r="E1242" s="128"/>
      <c r="F1242" s="252">
        <v>273.05</v>
      </c>
      <c r="G1242" s="118">
        <f t="shared" si="22"/>
        <v>0</v>
      </c>
      <c r="H1242" s="245"/>
      <c r="I1242" s="260"/>
      <c r="J1242" s="203"/>
      <c r="K1242" s="204"/>
      <c r="L1242" s="211"/>
      <c r="M1242" s="137"/>
      <c r="N1242" s="268"/>
    </row>
    <row r="1243" spans="1:14">
      <c r="A1243" s="125"/>
      <c r="B1243" s="282"/>
      <c r="C1243" s="146"/>
      <c r="D1243" s="275"/>
      <c r="E1243" s="128"/>
      <c r="F1243" s="252">
        <v>273.05</v>
      </c>
      <c r="G1243" s="118">
        <f t="shared" si="22"/>
        <v>0</v>
      </c>
      <c r="H1243" s="245"/>
      <c r="I1243" s="260"/>
      <c r="J1243" s="203"/>
      <c r="K1243" s="204"/>
      <c r="L1243" s="211"/>
      <c r="M1243" s="137"/>
      <c r="N1243" s="268"/>
    </row>
    <row r="1244" spans="1:14">
      <c r="A1244" s="125"/>
      <c r="B1244" s="282"/>
      <c r="C1244" s="146"/>
      <c r="D1244" s="275"/>
      <c r="E1244" s="128"/>
      <c r="F1244" s="252">
        <v>273.05</v>
      </c>
      <c r="G1244" s="118">
        <f t="shared" si="22"/>
        <v>0</v>
      </c>
      <c r="H1244" s="245"/>
      <c r="I1244" s="260"/>
      <c r="J1244" s="203"/>
      <c r="K1244" s="204"/>
      <c r="L1244" s="211"/>
      <c r="M1244" s="137"/>
      <c r="N1244" s="268"/>
    </row>
    <row r="1245" spans="1:14">
      <c r="A1245" s="125"/>
      <c r="B1245" s="282"/>
      <c r="C1245" s="146"/>
      <c r="D1245" s="275"/>
      <c r="E1245" s="128"/>
      <c r="F1245" s="252">
        <v>834.29</v>
      </c>
      <c r="G1245" s="118">
        <f t="shared" si="22"/>
        <v>0</v>
      </c>
      <c r="H1245" s="245"/>
      <c r="I1245" s="260"/>
      <c r="J1245" s="203"/>
      <c r="K1245" s="204"/>
      <c r="L1245" s="211"/>
      <c r="M1245" s="137"/>
      <c r="N1245" s="268"/>
    </row>
    <row r="1246" spans="1:14">
      <c r="A1246" s="125"/>
      <c r="B1246" s="282"/>
      <c r="C1246" s="146"/>
      <c r="D1246" s="246"/>
      <c r="E1246" s="128"/>
      <c r="F1246" s="252">
        <v>9.5</v>
      </c>
      <c r="G1246" s="118">
        <f t="shared" si="22"/>
        <v>0</v>
      </c>
      <c r="H1246" s="273"/>
      <c r="I1246" s="260"/>
      <c r="J1246" s="203"/>
      <c r="K1246" s="204"/>
      <c r="L1246" s="211"/>
      <c r="M1246" s="137"/>
      <c r="N1246" s="268"/>
    </row>
    <row r="1247" spans="1:14">
      <c r="A1247" s="125"/>
      <c r="B1247" s="282"/>
      <c r="C1247" s="146"/>
      <c r="D1247" s="246"/>
      <c r="E1247" s="128"/>
      <c r="F1247" s="252">
        <v>9.5</v>
      </c>
      <c r="G1247" s="118">
        <f t="shared" si="22"/>
        <v>0</v>
      </c>
      <c r="H1247" s="273"/>
      <c r="I1247" s="260"/>
      <c r="J1247" s="203"/>
      <c r="K1247" s="204"/>
      <c r="L1247" s="211"/>
      <c r="M1247" s="137"/>
      <c r="N1247" s="268"/>
    </row>
    <row r="1248" spans="1:14">
      <c r="A1248" s="125"/>
      <c r="B1248" s="282"/>
      <c r="C1248" s="146"/>
      <c r="D1248" s="275"/>
      <c r="E1248" s="128"/>
      <c r="F1248" s="252">
        <v>723.8</v>
      </c>
      <c r="G1248" s="118">
        <f t="shared" si="22"/>
        <v>0</v>
      </c>
      <c r="H1248" s="245"/>
      <c r="I1248" s="260"/>
      <c r="J1248" s="203"/>
      <c r="K1248" s="204"/>
      <c r="L1248" s="211"/>
      <c r="M1248" s="137"/>
      <c r="N1248" s="268"/>
    </row>
    <row r="1249" spans="1:14">
      <c r="A1249" s="125"/>
      <c r="B1249" s="282"/>
      <c r="C1249" s="146"/>
      <c r="D1249" s="275"/>
      <c r="E1249" s="128"/>
      <c r="F1249" s="252">
        <v>663.48</v>
      </c>
      <c r="G1249" s="118">
        <f t="shared" si="22"/>
        <v>0</v>
      </c>
      <c r="H1249" s="245"/>
      <c r="I1249" s="260"/>
      <c r="J1249" s="203"/>
      <c r="K1249" s="204"/>
      <c r="L1249" s="211"/>
      <c r="M1249" s="137"/>
      <c r="N1249" s="268"/>
    </row>
    <row r="1250" spans="1:14">
      <c r="A1250" s="125"/>
      <c r="B1250" s="282"/>
      <c r="C1250" s="146"/>
      <c r="D1250" s="275"/>
      <c r="E1250" s="128"/>
      <c r="F1250" s="252">
        <v>372.81</v>
      </c>
      <c r="G1250" s="118">
        <f t="shared" si="22"/>
        <v>0</v>
      </c>
      <c r="H1250" s="245"/>
      <c r="I1250" s="260"/>
      <c r="J1250" s="203"/>
      <c r="K1250" s="204"/>
      <c r="L1250" s="211"/>
      <c r="M1250" s="137"/>
      <c r="N1250" s="268"/>
    </row>
    <row r="1251" spans="1:14">
      <c r="A1251" s="125"/>
      <c r="B1251" s="282"/>
      <c r="C1251" s="146"/>
      <c r="D1251" s="275"/>
      <c r="E1251" s="128"/>
      <c r="F1251" s="252">
        <v>168.51</v>
      </c>
      <c r="G1251" s="118">
        <f t="shared" si="22"/>
        <v>0</v>
      </c>
      <c r="H1251" s="245"/>
      <c r="I1251" s="260"/>
      <c r="J1251" s="203"/>
      <c r="K1251" s="204"/>
      <c r="L1251" s="211"/>
      <c r="M1251" s="137"/>
      <c r="N1251" s="268"/>
    </row>
    <row r="1252" spans="1:14">
      <c r="A1252" s="125"/>
      <c r="B1252" s="282"/>
      <c r="C1252" s="146"/>
      <c r="D1252" s="275"/>
      <c r="E1252" s="128"/>
      <c r="F1252" s="252">
        <v>14.5</v>
      </c>
      <c r="G1252" s="118">
        <f t="shared" si="22"/>
        <v>0</v>
      </c>
      <c r="H1252" s="245"/>
      <c r="I1252" s="260"/>
      <c r="J1252" s="203"/>
      <c r="K1252" s="204"/>
      <c r="L1252" s="211"/>
      <c r="M1252" s="137"/>
      <c r="N1252" s="268"/>
    </row>
    <row r="1253" spans="1:14">
      <c r="A1253" s="125"/>
      <c r="B1253" s="282"/>
      <c r="C1253" s="146"/>
      <c r="D1253" s="246"/>
      <c r="E1253" s="128"/>
      <c r="F1253" s="252">
        <v>14</v>
      </c>
      <c r="G1253" s="118">
        <f t="shared" si="22"/>
        <v>0</v>
      </c>
      <c r="H1253" s="273"/>
      <c r="I1253" s="260"/>
      <c r="J1253" s="203"/>
      <c r="K1253" s="204"/>
      <c r="L1253" s="211"/>
      <c r="M1253" s="137"/>
      <c r="N1253" s="268"/>
    </row>
    <row r="1254" spans="1:14">
      <c r="A1254" s="125"/>
      <c r="B1254" s="282"/>
      <c r="C1254" s="146"/>
      <c r="D1254" s="246"/>
      <c r="E1254" s="128"/>
      <c r="F1254" s="252">
        <v>9.5</v>
      </c>
      <c r="G1254" s="118">
        <f t="shared" si="22"/>
        <v>0</v>
      </c>
      <c r="H1254" s="273"/>
      <c r="I1254" s="260"/>
      <c r="J1254" s="203"/>
      <c r="K1254" s="204"/>
      <c r="L1254" s="211"/>
      <c r="M1254" s="137"/>
      <c r="N1254" s="268"/>
    </row>
    <row r="1255" spans="1:14">
      <c r="A1255" s="125"/>
      <c r="B1255" s="282"/>
      <c r="C1255" s="146"/>
      <c r="D1255" s="246"/>
      <c r="E1255" s="128"/>
      <c r="F1255" s="252">
        <f>IF(ISERR(SEARCH("FP",H1255))=FALSE,PREÇOS!CX920,0)+IF(ISERR(SEARCH("CH",H1255))=FALSE,PREÇOS!CY920,0)+IF(ISERR(SEARCH("FF",H1255))=FALSE,(I1255*PREÇOS!CZ920),0)+IF(ISERR(SEARCH("FC",H1255))=FALSE,PREÇOS!DA920,0)</f>
        <v>0</v>
      </c>
      <c r="G1255" s="118">
        <f t="shared" si="22"/>
        <v>0</v>
      </c>
      <c r="H1255" s="273"/>
      <c r="I1255" s="260"/>
      <c r="J1255" s="203"/>
      <c r="K1255" s="204"/>
      <c r="L1255" s="211"/>
      <c r="M1255" s="137"/>
      <c r="N1255" s="268"/>
    </row>
    <row r="1256" spans="1:14">
      <c r="A1256" s="125"/>
      <c r="B1256" s="282"/>
      <c r="C1256" s="146"/>
      <c r="D1256" s="246"/>
      <c r="E1256" s="128"/>
      <c r="F1256" s="252">
        <f>IF(ISERR(SEARCH("FP",H1256))=FALSE,PREÇOS!CX921,0)+IF(ISERR(SEARCH("CH",H1256))=FALSE,PREÇOS!CY921,0)+IF(ISERR(SEARCH("FF",H1256))=FALSE,(I1256*PREÇOS!CZ921),0)+IF(ISERR(SEARCH("FC",H1256))=FALSE,PREÇOS!DA921,0)</f>
        <v>0</v>
      </c>
      <c r="G1256" s="118">
        <f t="shared" si="22"/>
        <v>0</v>
      </c>
      <c r="H1256" s="273"/>
      <c r="I1256" s="260"/>
      <c r="J1256" s="203"/>
      <c r="K1256" s="204"/>
      <c r="L1256" s="211"/>
      <c r="M1256" s="137"/>
      <c r="N1256" s="268"/>
    </row>
    <row r="1257" spans="1:14">
      <c r="A1257" s="125"/>
      <c r="B1257" s="282"/>
      <c r="C1257" s="146"/>
      <c r="D1257" s="246"/>
      <c r="E1257" s="128"/>
      <c r="F1257" s="252">
        <f>IF(ISERR(SEARCH("FP",H1257))=FALSE,PREÇOS!CX922,0)+IF(ISERR(SEARCH("CH",H1257))=FALSE,PREÇOS!CY922,0)+IF(ISERR(SEARCH("FF",H1257))=FALSE,(I1257*PREÇOS!CZ922),0)+IF(ISERR(SEARCH("FC",H1257))=FALSE,PREÇOS!DA922,0)</f>
        <v>0</v>
      </c>
      <c r="G1257" s="118">
        <f t="shared" si="22"/>
        <v>0</v>
      </c>
      <c r="H1257" s="273"/>
      <c r="I1257" s="260"/>
      <c r="J1257" s="203"/>
      <c r="K1257" s="204"/>
      <c r="L1257" s="211"/>
      <c r="M1257" s="137"/>
      <c r="N1257" s="268"/>
    </row>
    <row r="1258" spans="1:14">
      <c r="A1258" s="125"/>
      <c r="B1258" s="282"/>
      <c r="C1258" s="146"/>
      <c r="D1258" s="246"/>
      <c r="E1258" s="128"/>
      <c r="F1258" s="252">
        <f>IF(ISERR(SEARCH("FP",H1258))=FALSE,PREÇOS!CX923,0)+IF(ISERR(SEARCH("CH",H1258))=FALSE,PREÇOS!CY923,0)+IF(ISERR(SEARCH("FF",H1258))=FALSE,(I1258*PREÇOS!CZ923),0)+IF(ISERR(SEARCH("FC",H1258))=FALSE,PREÇOS!DA923,0)</f>
        <v>0</v>
      </c>
      <c r="G1258" s="118">
        <f t="shared" si="22"/>
        <v>0</v>
      </c>
      <c r="H1258" s="273"/>
      <c r="I1258" s="260"/>
      <c r="J1258" s="203"/>
      <c r="K1258" s="204"/>
      <c r="L1258" s="211"/>
      <c r="M1258" s="299"/>
      <c r="N1258" s="268"/>
    </row>
    <row r="1259" spans="1:14">
      <c r="A1259" s="125"/>
      <c r="B1259" s="282"/>
      <c r="C1259" s="146"/>
      <c r="D1259" s="246"/>
      <c r="E1259" s="128"/>
      <c r="F1259" s="252">
        <f>IF(ISERR(SEARCH("FP",H1259))=FALSE,PREÇOS!CX924,0)+IF(ISERR(SEARCH("CH",H1259))=FALSE,PREÇOS!CY924,0)+IF(ISERR(SEARCH("FF",H1259))=FALSE,(I1259*PREÇOS!CZ924),0)+IF(ISERR(SEARCH("FC",H1259))=FALSE,PREÇOS!DA924,0)</f>
        <v>0</v>
      </c>
      <c r="G1259" s="118">
        <f t="shared" si="22"/>
        <v>0</v>
      </c>
      <c r="H1259" s="273"/>
      <c r="I1259" s="260"/>
      <c r="J1259" s="203"/>
      <c r="K1259" s="204"/>
      <c r="L1259" s="211"/>
      <c r="M1259" s="137"/>
      <c r="N1259" s="268"/>
    </row>
    <row r="1260" spans="1:14">
      <c r="A1260" s="125"/>
      <c r="B1260" s="282"/>
      <c r="C1260" s="146"/>
      <c r="D1260" s="246"/>
      <c r="E1260" s="128"/>
      <c r="F1260" s="252">
        <f>IF(ISERR(SEARCH("FP",H1260))=FALSE,PREÇOS!CX925,0)+IF(ISERR(SEARCH("CH",H1260))=FALSE,PREÇOS!CY925,0)+IF(ISERR(SEARCH("FF",H1260))=FALSE,(I1260*PREÇOS!CZ925),0)+IF(ISERR(SEARCH("FC",H1260))=FALSE,PREÇOS!DA925,0)</f>
        <v>0</v>
      </c>
      <c r="G1260" s="118">
        <f t="shared" si="22"/>
        <v>0</v>
      </c>
      <c r="H1260" s="273"/>
      <c r="I1260" s="260"/>
      <c r="J1260" s="203"/>
      <c r="K1260" s="204"/>
      <c r="L1260" s="211"/>
      <c r="M1260" s="137"/>
      <c r="N1260" s="268"/>
    </row>
    <row r="1261" spans="1:14">
      <c r="A1261" s="125"/>
      <c r="B1261" s="282"/>
      <c r="C1261" s="146"/>
      <c r="D1261" s="275"/>
      <c r="E1261" s="128"/>
      <c r="F1261" s="252">
        <v>850</v>
      </c>
      <c r="G1261" s="118">
        <f t="shared" si="22"/>
        <v>0</v>
      </c>
      <c r="H1261" s="245"/>
      <c r="I1261" s="260"/>
      <c r="J1261" s="203"/>
      <c r="K1261" s="204"/>
      <c r="L1261" s="211"/>
      <c r="M1261" s="137"/>
      <c r="N1261" s="268"/>
    </row>
    <row r="1262" spans="1:14">
      <c r="A1262" s="125"/>
      <c r="B1262" s="282"/>
      <c r="C1262" s="146"/>
      <c r="D1262" s="275"/>
      <c r="E1262" s="128"/>
      <c r="F1262" s="252">
        <v>791</v>
      </c>
      <c r="G1262" s="118">
        <f t="shared" si="22"/>
        <v>0</v>
      </c>
      <c r="H1262" s="245"/>
      <c r="I1262" s="260"/>
      <c r="J1262" s="203"/>
      <c r="K1262" s="204"/>
      <c r="L1262" s="211"/>
      <c r="M1262" s="137"/>
      <c r="N1262" s="268"/>
    </row>
    <row r="1263" spans="1:14">
      <c r="A1263" s="125"/>
      <c r="B1263" s="282"/>
      <c r="C1263" s="146"/>
      <c r="D1263" s="246"/>
      <c r="E1263" s="128"/>
      <c r="F1263" s="252">
        <v>16.5</v>
      </c>
      <c r="G1263" s="118">
        <f t="shared" si="22"/>
        <v>0</v>
      </c>
      <c r="H1263" s="273"/>
      <c r="I1263" s="260"/>
      <c r="J1263" s="203"/>
      <c r="K1263" s="204"/>
      <c r="L1263" s="211"/>
      <c r="M1263" s="137"/>
      <c r="N1263" s="268"/>
    </row>
    <row r="1264" spans="1:14">
      <c r="A1264" s="125"/>
      <c r="B1264" s="282"/>
      <c r="C1264" s="146"/>
      <c r="D1264" s="246"/>
      <c r="E1264" s="128"/>
      <c r="F1264" s="252">
        <v>13</v>
      </c>
      <c r="G1264" s="118">
        <f t="shared" si="22"/>
        <v>0</v>
      </c>
      <c r="H1264" s="273"/>
      <c r="I1264" s="260"/>
      <c r="J1264" s="203"/>
      <c r="K1264" s="204"/>
      <c r="L1264" s="211"/>
      <c r="M1264" s="137"/>
      <c r="N1264" s="268"/>
    </row>
    <row r="1265" spans="1:14">
      <c r="A1265" s="125"/>
      <c r="B1265" s="282"/>
      <c r="C1265" s="146"/>
      <c r="D1265" s="275"/>
      <c r="E1265" s="128"/>
      <c r="F1265" s="252">
        <v>14.5</v>
      </c>
      <c r="G1265" s="118">
        <f t="shared" si="22"/>
        <v>0</v>
      </c>
      <c r="H1265" s="245"/>
      <c r="I1265" s="260"/>
      <c r="J1265" s="203"/>
      <c r="K1265" s="204"/>
      <c r="L1265" s="211"/>
      <c r="M1265" s="137"/>
      <c r="N1265" s="268"/>
    </row>
    <row r="1266" spans="1:14">
      <c r="A1266" s="125"/>
      <c r="B1266" s="282"/>
      <c r="C1266" s="146"/>
      <c r="D1266" s="275"/>
      <c r="E1266" s="128"/>
      <c r="F1266" s="252">
        <v>220.59</v>
      </c>
      <c r="G1266" s="118">
        <f t="shared" si="22"/>
        <v>0</v>
      </c>
      <c r="H1266" s="245"/>
      <c r="I1266" s="260"/>
      <c r="J1266" s="203"/>
      <c r="K1266" s="204"/>
      <c r="L1266" s="211"/>
      <c r="M1266" s="137"/>
      <c r="N1266" s="268"/>
    </row>
    <row r="1267" spans="1:14">
      <c r="A1267" s="125"/>
      <c r="B1267" s="282"/>
      <c r="C1267" s="146"/>
      <c r="D1267" s="275"/>
      <c r="E1267" s="128"/>
      <c r="F1267" s="252">
        <v>1800</v>
      </c>
      <c r="G1267" s="118">
        <f t="shared" si="22"/>
        <v>0</v>
      </c>
      <c r="H1267" s="245"/>
      <c r="I1267" s="260"/>
      <c r="J1267" s="203"/>
      <c r="K1267" s="204"/>
      <c r="L1267" s="211"/>
      <c r="M1267" s="137"/>
      <c r="N1267" s="268"/>
    </row>
    <row r="1268" spans="1:14">
      <c r="A1268" s="125"/>
      <c r="B1268" s="282"/>
      <c r="C1268" s="146"/>
      <c r="D1268" s="275"/>
      <c r="E1268" s="128"/>
      <c r="F1268" s="252">
        <v>1600</v>
      </c>
      <c r="G1268" s="118">
        <f t="shared" si="22"/>
        <v>0</v>
      </c>
      <c r="H1268" s="245"/>
      <c r="I1268" s="260"/>
      <c r="J1268" s="203"/>
      <c r="K1268" s="204"/>
      <c r="L1268" s="211"/>
      <c r="M1268" s="137"/>
      <c r="N1268" s="268"/>
    </row>
    <row r="1269" spans="1:14">
      <c r="A1269" s="125"/>
      <c r="B1269" s="282"/>
      <c r="C1269" s="146"/>
      <c r="D1269" s="246"/>
      <c r="E1269" s="128"/>
      <c r="F1269" s="252">
        <f>IF(ISERR(SEARCH("FP",H1269))=FALSE,PREÇOS!CX934,0)+IF(ISERR(SEARCH("CH",H1269))=FALSE,PREÇOS!CY934,0)+IF(ISERR(SEARCH("FF",H1269))=FALSE,(I1269*PREÇOS!CZ934),0)+IF(ISERR(SEARCH("FC",H1269))=FALSE,PREÇOS!DA934,0)</f>
        <v>0</v>
      </c>
      <c r="G1269" s="118">
        <f t="shared" ref="G1269:G1297" si="23">F1269*E1269</f>
        <v>0</v>
      </c>
      <c r="H1269" s="273"/>
      <c r="I1269" s="260"/>
      <c r="J1269" s="203"/>
      <c r="K1269" s="204"/>
      <c r="L1269" s="211"/>
      <c r="M1269" s="137"/>
      <c r="N1269" s="268"/>
    </row>
    <row r="1270" spans="1:14">
      <c r="A1270" s="125"/>
      <c r="B1270" s="282"/>
      <c r="C1270" s="146"/>
      <c r="D1270" s="246"/>
      <c r="E1270" s="128"/>
      <c r="F1270" s="252">
        <f>IF(ISERR(SEARCH("FP",H1270))=FALSE,PREÇOS!CX935,0)+IF(ISERR(SEARCH("CH",H1270))=FALSE,PREÇOS!CY935,0)+IF(ISERR(SEARCH("FF",H1270))=FALSE,(I1270*PREÇOS!CZ935),0)+IF(ISERR(SEARCH("FC",H1270))=FALSE,PREÇOS!DA935,0)</f>
        <v>0</v>
      </c>
      <c r="G1270" s="118">
        <f t="shared" si="23"/>
        <v>0</v>
      </c>
      <c r="H1270" s="273"/>
      <c r="I1270" s="260"/>
      <c r="J1270" s="203"/>
      <c r="K1270" s="204"/>
      <c r="L1270" s="211"/>
      <c r="M1270" s="137"/>
      <c r="N1270" s="268"/>
    </row>
    <row r="1271" spans="1:14">
      <c r="A1271" s="125"/>
      <c r="B1271" s="282"/>
      <c r="C1271" s="146"/>
      <c r="D1271" s="246"/>
      <c r="E1271" s="128"/>
      <c r="F1271" s="252">
        <v>13</v>
      </c>
      <c r="G1271" s="118">
        <f t="shared" si="23"/>
        <v>0</v>
      </c>
      <c r="H1271" s="273"/>
      <c r="I1271" s="260"/>
      <c r="J1271" s="203"/>
      <c r="K1271" s="204"/>
      <c r="L1271" s="211"/>
      <c r="M1271" s="137"/>
      <c r="N1271" s="268"/>
    </row>
    <row r="1272" spans="1:14">
      <c r="A1272" s="125"/>
      <c r="B1272" s="282"/>
      <c r="C1272" s="146"/>
      <c r="D1272" s="246"/>
      <c r="E1272" s="128"/>
      <c r="F1272" s="252">
        <v>12</v>
      </c>
      <c r="G1272" s="118">
        <f t="shared" si="23"/>
        <v>0</v>
      </c>
      <c r="H1272" s="273"/>
      <c r="I1272" s="260"/>
      <c r="J1272" s="203"/>
      <c r="K1272" s="204"/>
      <c r="L1272" s="211"/>
      <c r="M1272" s="137"/>
      <c r="N1272" s="268"/>
    </row>
    <row r="1273" spans="1:14">
      <c r="A1273" s="125"/>
      <c r="B1273" s="282"/>
      <c r="C1273" s="146"/>
      <c r="D1273" s="275"/>
      <c r="E1273" s="128"/>
      <c r="F1273" s="252">
        <v>850</v>
      </c>
      <c r="G1273" s="118">
        <f t="shared" si="23"/>
        <v>0</v>
      </c>
      <c r="H1273" s="245"/>
      <c r="I1273" s="260"/>
      <c r="J1273" s="203"/>
      <c r="K1273" s="204"/>
      <c r="L1273" s="211"/>
      <c r="M1273" s="137"/>
      <c r="N1273" s="268"/>
    </row>
    <row r="1274" spans="1:14">
      <c r="A1274" s="125"/>
      <c r="B1274" s="282"/>
      <c r="C1274" s="146"/>
      <c r="D1274" s="246"/>
      <c r="E1274" s="128"/>
      <c r="F1274" s="252">
        <v>14.5</v>
      </c>
      <c r="G1274" s="118">
        <f t="shared" si="23"/>
        <v>0</v>
      </c>
      <c r="H1274" s="273"/>
      <c r="I1274" s="260"/>
      <c r="J1274" s="203"/>
      <c r="K1274" s="204"/>
      <c r="L1274" s="211"/>
      <c r="M1274" s="137"/>
      <c r="N1274" s="268"/>
    </row>
    <row r="1275" spans="1:14">
      <c r="A1275" s="125"/>
      <c r="B1275" s="282"/>
      <c r="C1275" s="146"/>
      <c r="D1275" s="246"/>
      <c r="E1275" s="128"/>
      <c r="F1275" s="252">
        <v>13.5</v>
      </c>
      <c r="G1275" s="118">
        <f t="shared" si="23"/>
        <v>0</v>
      </c>
      <c r="H1275" s="273"/>
      <c r="I1275" s="260"/>
      <c r="J1275" s="203"/>
      <c r="K1275" s="204"/>
      <c r="L1275" s="211"/>
      <c r="M1275" s="137"/>
      <c r="N1275" s="268"/>
    </row>
    <row r="1276" spans="1:14">
      <c r="A1276" s="125"/>
      <c r="B1276" s="282"/>
      <c r="C1276" s="125"/>
      <c r="D1276" s="246"/>
      <c r="E1276" s="128"/>
      <c r="F1276" s="252">
        <v>15</v>
      </c>
      <c r="G1276" s="118">
        <f t="shared" si="23"/>
        <v>0</v>
      </c>
      <c r="H1276" s="273"/>
      <c r="I1276" s="260"/>
      <c r="J1276" s="203"/>
      <c r="K1276" s="204"/>
      <c r="L1276" s="211"/>
      <c r="M1276" s="137"/>
      <c r="N1276" s="268"/>
    </row>
    <row r="1277" spans="1:14">
      <c r="A1277" s="125"/>
      <c r="B1277" s="282"/>
      <c r="C1277" s="146"/>
      <c r="D1277" s="246"/>
      <c r="E1277" s="128"/>
      <c r="F1277" s="252">
        <f>IF(ISERR(SEARCH("FP",H1277))=FALSE,PREÇOS!CX942,0)+IF(ISERR(SEARCH("CH",H1277))=FALSE,PREÇOS!CY942,0)+IF(ISERR(SEARCH("FF",H1277))=FALSE,(I1277*PREÇOS!CZ942),0)+IF(ISERR(SEARCH("FC",H1277))=FALSE,PREÇOS!DA942,0)</f>
        <v>0</v>
      </c>
      <c r="G1277" s="118">
        <f t="shared" si="23"/>
        <v>0</v>
      </c>
      <c r="H1277" s="273"/>
      <c r="I1277" s="260"/>
      <c r="J1277" s="203"/>
      <c r="K1277" s="204"/>
      <c r="L1277" s="211"/>
      <c r="M1277" s="137"/>
      <c r="N1277" s="268"/>
    </row>
    <row r="1278" spans="1:14">
      <c r="A1278" s="125"/>
      <c r="B1278" s="282"/>
      <c r="C1278" s="146"/>
      <c r="D1278" s="246"/>
      <c r="E1278" s="128"/>
      <c r="F1278" s="252">
        <f>IF(ISERR(SEARCH("FP",H1278))=FALSE,PREÇOS!CX943,0)+IF(ISERR(SEARCH("CH",H1278))=FALSE,PREÇOS!CY943,0)+IF(ISERR(SEARCH("FF",H1278))=FALSE,(I1278*PREÇOS!CZ943),0)+IF(ISERR(SEARCH("FC",H1278))=FALSE,PREÇOS!DA943,0)</f>
        <v>0</v>
      </c>
      <c r="G1278" s="118">
        <f t="shared" si="23"/>
        <v>0</v>
      </c>
      <c r="H1278" s="273"/>
      <c r="I1278" s="260"/>
      <c r="J1278" s="203"/>
      <c r="K1278" s="204"/>
      <c r="L1278" s="211"/>
      <c r="M1278" s="137"/>
      <c r="N1278" s="268"/>
    </row>
    <row r="1279" spans="1:14">
      <c r="A1279" s="125"/>
      <c r="B1279" s="282"/>
      <c r="C1279" s="146"/>
      <c r="D1279" s="246"/>
      <c r="E1279" s="128"/>
      <c r="F1279" s="252">
        <f>IF(ISERR(SEARCH("FP",H1279))=FALSE,PREÇOS!CX944,0)+IF(ISERR(SEARCH("CH",H1279))=FALSE,PREÇOS!CY944,0)+IF(ISERR(SEARCH("FF",H1279))=FALSE,(I1279*PREÇOS!CZ944),0)+IF(ISERR(SEARCH("FC",H1279))=FALSE,PREÇOS!DA944,0)</f>
        <v>0</v>
      </c>
      <c r="G1279" s="118">
        <f t="shared" si="23"/>
        <v>0</v>
      </c>
      <c r="H1279" s="273"/>
      <c r="I1279" s="260"/>
      <c r="J1279" s="203"/>
      <c r="K1279" s="204"/>
      <c r="L1279" s="211"/>
      <c r="M1279" s="137"/>
      <c r="N1279" s="268"/>
    </row>
    <row r="1280" spans="1:14">
      <c r="A1280" s="125"/>
      <c r="B1280" s="282"/>
      <c r="C1280" s="146"/>
      <c r="D1280" s="246"/>
      <c r="E1280" s="128"/>
      <c r="F1280" s="252">
        <f>IF(ISERR(SEARCH("FP",H1280))=FALSE,PREÇOS!CX945,0)+IF(ISERR(SEARCH("CH",H1280))=FALSE,PREÇOS!CY945,0)+IF(ISERR(SEARCH("FF",H1280))=FALSE,(I1280*PREÇOS!CZ945),0)+IF(ISERR(SEARCH("FC",H1280))=FALSE,PREÇOS!DA945,0)</f>
        <v>0</v>
      </c>
      <c r="G1280" s="118">
        <f t="shared" si="23"/>
        <v>0</v>
      </c>
      <c r="H1280" s="273"/>
      <c r="I1280" s="260"/>
      <c r="J1280" s="203"/>
      <c r="K1280" s="204"/>
      <c r="L1280" s="211"/>
      <c r="M1280" s="137"/>
      <c r="N1280" s="268"/>
    </row>
    <row r="1281" spans="1:14">
      <c r="A1281" s="125"/>
      <c r="B1281" s="282"/>
      <c r="C1281" s="146"/>
      <c r="D1281" s="246"/>
      <c r="E1281" s="128"/>
      <c r="F1281" s="252">
        <f>IF(ISERR(SEARCH("FP",H1281))=FALSE,PREÇOS!CX946,0)+IF(ISERR(SEARCH("CH",H1281))=FALSE,PREÇOS!CY946,0)+IF(ISERR(SEARCH("FF",H1281))=FALSE,(I1281*PREÇOS!CZ946),0)+IF(ISERR(SEARCH("FC",H1281))=FALSE,PREÇOS!DA946,0)</f>
        <v>0</v>
      </c>
      <c r="G1281" s="118">
        <f t="shared" si="23"/>
        <v>0</v>
      </c>
      <c r="H1281" s="273"/>
      <c r="I1281" s="260"/>
      <c r="J1281" s="203"/>
      <c r="K1281" s="204"/>
      <c r="L1281" s="211"/>
      <c r="M1281" s="137"/>
      <c r="N1281" s="268"/>
    </row>
    <row r="1282" spans="1:14">
      <c r="A1282" s="125"/>
      <c r="B1282" s="282"/>
      <c r="C1282" s="146"/>
      <c r="D1282" s="275"/>
      <c r="E1282" s="128"/>
      <c r="F1282" s="252">
        <v>2264.35</v>
      </c>
      <c r="G1282" s="118">
        <f t="shared" si="23"/>
        <v>0</v>
      </c>
      <c r="H1282" s="245"/>
      <c r="I1282" s="260"/>
      <c r="J1282" s="203"/>
      <c r="K1282" s="204"/>
      <c r="L1282" s="211"/>
      <c r="M1282" s="137"/>
      <c r="N1282" s="268"/>
    </row>
    <row r="1283" spans="1:14">
      <c r="A1283" s="125"/>
      <c r="B1283" s="282"/>
      <c r="C1283" s="146"/>
      <c r="D1283" s="246"/>
      <c r="E1283" s="128"/>
      <c r="F1283" s="252">
        <v>13.5</v>
      </c>
      <c r="G1283" s="118">
        <f t="shared" si="23"/>
        <v>0</v>
      </c>
      <c r="H1283" s="273"/>
      <c r="I1283" s="260"/>
      <c r="J1283" s="203"/>
      <c r="K1283" s="204"/>
      <c r="L1283" s="211"/>
      <c r="M1283" s="137"/>
      <c r="N1283" s="268"/>
    </row>
    <row r="1284" spans="1:14">
      <c r="A1284" s="125"/>
      <c r="B1284" s="282"/>
      <c r="C1284" s="146"/>
      <c r="D1284" s="246"/>
      <c r="E1284" s="128"/>
      <c r="F1284" s="252">
        <v>13</v>
      </c>
      <c r="G1284" s="118">
        <f t="shared" si="23"/>
        <v>0</v>
      </c>
      <c r="H1284" s="273"/>
      <c r="I1284" s="260"/>
      <c r="J1284" s="203"/>
      <c r="K1284" s="204"/>
      <c r="L1284" s="211"/>
      <c r="M1284" s="137"/>
      <c r="N1284" s="268"/>
    </row>
    <row r="1285" spans="1:14">
      <c r="A1285" s="125"/>
      <c r="B1285" s="282"/>
      <c r="C1285" s="146"/>
      <c r="D1285" s="275"/>
      <c r="E1285" s="128"/>
      <c r="F1285" s="252">
        <v>620.4</v>
      </c>
      <c r="G1285" s="118">
        <f t="shared" si="23"/>
        <v>0</v>
      </c>
      <c r="H1285" s="245"/>
      <c r="I1285" s="260"/>
      <c r="J1285" s="203"/>
      <c r="K1285" s="204"/>
      <c r="L1285" s="211"/>
      <c r="M1285" s="137"/>
      <c r="N1285" s="268"/>
    </row>
    <row r="1286" spans="1:14">
      <c r="A1286" s="125"/>
      <c r="B1286" s="282"/>
      <c r="C1286" s="146"/>
      <c r="D1286" s="275"/>
      <c r="E1286" s="128"/>
      <c r="F1286" s="252">
        <v>2264.35</v>
      </c>
      <c r="G1286" s="118">
        <f t="shared" si="23"/>
        <v>0</v>
      </c>
      <c r="H1286" s="245"/>
      <c r="I1286" s="260"/>
      <c r="J1286" s="203"/>
      <c r="K1286" s="204"/>
      <c r="L1286" s="211"/>
      <c r="M1286" s="137"/>
      <c r="N1286" s="268"/>
    </row>
    <row r="1287" spans="1:14">
      <c r="A1287" s="125"/>
      <c r="B1287" s="282"/>
      <c r="C1287" s="146"/>
      <c r="D1287" s="275"/>
      <c r="E1287" s="128"/>
      <c r="F1287" s="252">
        <v>97.9</v>
      </c>
      <c r="G1287" s="118">
        <f t="shared" si="23"/>
        <v>0</v>
      </c>
      <c r="H1287" s="245"/>
      <c r="I1287" s="260"/>
      <c r="J1287" s="203"/>
      <c r="K1287" s="204"/>
      <c r="L1287" s="211"/>
      <c r="M1287" s="137"/>
      <c r="N1287" s="268"/>
    </row>
    <row r="1288" spans="1:14">
      <c r="A1288" s="119"/>
      <c r="B1288" s="282"/>
      <c r="C1288" s="146"/>
      <c r="D1288" s="275"/>
      <c r="E1288" s="128"/>
      <c r="F1288" s="252">
        <v>78</v>
      </c>
      <c r="G1288" s="118">
        <f t="shared" si="23"/>
        <v>0</v>
      </c>
      <c r="H1288" s="245"/>
      <c r="I1288" s="260"/>
      <c r="J1288" s="203"/>
      <c r="K1288" s="204"/>
      <c r="L1288" s="211"/>
      <c r="M1288" s="137"/>
      <c r="N1288" s="268"/>
    </row>
    <row r="1289" spans="1:14">
      <c r="A1289" s="125"/>
      <c r="B1289" s="282"/>
      <c r="C1289" s="146"/>
      <c r="D1289" s="275"/>
      <c r="E1289" s="128"/>
      <c r="F1289" s="252">
        <v>10.46</v>
      </c>
      <c r="G1289" s="118">
        <f t="shared" si="23"/>
        <v>0</v>
      </c>
      <c r="H1289" s="245"/>
      <c r="I1289" s="260"/>
      <c r="J1289" s="203"/>
      <c r="K1289" s="204"/>
      <c r="L1289" s="211"/>
      <c r="M1289" s="137"/>
      <c r="N1289" s="268"/>
    </row>
    <row r="1290" spans="1:14">
      <c r="A1290" s="125"/>
      <c r="B1290" s="282"/>
      <c r="C1290" s="146"/>
      <c r="D1290" s="275"/>
      <c r="E1290" s="128"/>
      <c r="F1290" s="252">
        <v>10.46</v>
      </c>
      <c r="G1290" s="118">
        <f t="shared" si="23"/>
        <v>0</v>
      </c>
      <c r="H1290" s="245"/>
      <c r="I1290" s="260"/>
      <c r="J1290" s="203"/>
      <c r="K1290" s="204"/>
      <c r="L1290" s="211"/>
      <c r="M1290" s="137"/>
      <c r="N1290" s="268"/>
    </row>
    <row r="1291" spans="1:14">
      <c r="A1291" s="125"/>
      <c r="B1291" s="282"/>
      <c r="C1291" s="146"/>
      <c r="D1291" s="275"/>
      <c r="E1291" s="128"/>
      <c r="F1291" s="252">
        <v>15.1</v>
      </c>
      <c r="G1291" s="118">
        <f t="shared" si="23"/>
        <v>0</v>
      </c>
      <c r="H1291" s="245"/>
      <c r="I1291" s="260"/>
      <c r="J1291" s="203"/>
      <c r="K1291" s="204"/>
      <c r="L1291" s="211"/>
      <c r="M1291" s="137"/>
      <c r="N1291" s="268"/>
    </row>
    <row r="1292" spans="1:14">
      <c r="A1292" s="125"/>
      <c r="B1292" s="282"/>
      <c r="C1292" s="146"/>
      <c r="D1292" s="246"/>
      <c r="E1292" s="128"/>
      <c r="F1292" s="252">
        <f>IF(ISERR(SEARCH("FP",H1292))=FALSE,PREÇOS!CX957,0)+IF(ISERR(SEARCH("CH",H1292))=FALSE,PREÇOS!CY957,0)+IF(ISERR(SEARCH("FF",H1292))=FALSE,(I1292*PREÇOS!CZ957),0)+IF(ISERR(SEARCH("FC",H1292))=FALSE,PREÇOS!DA957,0)</f>
        <v>0</v>
      </c>
      <c r="G1292" s="118">
        <f t="shared" si="23"/>
        <v>0</v>
      </c>
      <c r="H1292" s="273"/>
      <c r="I1292" s="260"/>
      <c r="J1292" s="203"/>
      <c r="K1292" s="204"/>
      <c r="L1292" s="211"/>
      <c r="M1292" s="137"/>
      <c r="N1292" s="268"/>
    </row>
    <row r="1293" spans="1:14">
      <c r="A1293" s="125"/>
      <c r="B1293" s="282"/>
      <c r="C1293" s="282"/>
      <c r="D1293" s="246"/>
      <c r="E1293" s="128"/>
      <c r="F1293" s="252">
        <f>IF(ISERR(SEARCH("FP",H1293))=FALSE,PREÇOS!CX958,0)+IF(ISERR(SEARCH("CH",H1293))=FALSE,PREÇOS!CY958,0)+IF(ISERR(SEARCH("FF",H1293))=FALSE,(I1293*PREÇOS!CZ958),0)+IF(ISERR(SEARCH("FC",H1293))=FALSE,PREÇOS!DA958,0)</f>
        <v>0</v>
      </c>
      <c r="G1293" s="118">
        <f t="shared" si="23"/>
        <v>0</v>
      </c>
      <c r="H1293" s="273"/>
      <c r="I1293" s="260"/>
      <c r="J1293" s="203"/>
      <c r="K1293" s="204"/>
      <c r="L1293" s="211"/>
      <c r="M1293" s="137"/>
      <c r="N1293" s="268"/>
    </row>
    <row r="1294" spans="1:14">
      <c r="A1294" s="125"/>
      <c r="B1294" s="282"/>
      <c r="C1294" s="146"/>
      <c r="D1294" s="246"/>
      <c r="E1294" s="128"/>
      <c r="F1294" s="252">
        <f>IF(ISERR(SEARCH("FP",H1294))=FALSE,PREÇOS!CX959,0)+IF(ISERR(SEARCH("CH",H1294))=FALSE,PREÇOS!CY959,0)+IF(ISERR(SEARCH("FF",H1294))=FALSE,(I1294*PREÇOS!CZ959),0)+IF(ISERR(SEARCH("FC",H1294))=FALSE,PREÇOS!DA959,0)</f>
        <v>0</v>
      </c>
      <c r="G1294" s="118">
        <f t="shared" si="23"/>
        <v>0</v>
      </c>
      <c r="H1294" s="273"/>
      <c r="I1294" s="260"/>
      <c r="J1294" s="203"/>
      <c r="K1294" s="204"/>
      <c r="L1294" s="211"/>
      <c r="M1294" s="137"/>
      <c r="N1294" s="268"/>
    </row>
    <row r="1295" spans="1:14">
      <c r="A1295" s="125"/>
      <c r="B1295" s="282"/>
      <c r="C1295" s="146"/>
      <c r="D1295" s="246"/>
      <c r="E1295" s="128"/>
      <c r="F1295" s="252">
        <f>IF(ISERR(SEARCH("FP",H1295))=FALSE,PREÇOS!CX960,0)+IF(ISERR(SEARCH("CH",H1295))=FALSE,PREÇOS!CY960,0)+IF(ISERR(SEARCH("FF",H1295))=FALSE,(I1295*PREÇOS!CZ960),0)+IF(ISERR(SEARCH("FC",H1295))=FALSE,PREÇOS!DA960,0)</f>
        <v>0</v>
      </c>
      <c r="G1295" s="118">
        <f t="shared" si="23"/>
        <v>0</v>
      </c>
      <c r="H1295" s="273"/>
      <c r="I1295" s="260"/>
      <c r="J1295" s="203"/>
      <c r="K1295" s="204"/>
      <c r="L1295" s="211"/>
      <c r="M1295" s="137"/>
      <c r="N1295" s="268"/>
    </row>
    <row r="1296" spans="1:14">
      <c r="A1296" s="125"/>
      <c r="B1296" s="282"/>
      <c r="C1296" s="146"/>
      <c r="D1296" s="246"/>
      <c r="E1296" s="128"/>
      <c r="F1296" s="252">
        <v>16</v>
      </c>
      <c r="G1296" s="118">
        <f t="shared" si="23"/>
        <v>0</v>
      </c>
      <c r="H1296" s="273"/>
      <c r="I1296" s="260"/>
      <c r="J1296" s="203"/>
      <c r="K1296" s="204"/>
      <c r="L1296" s="211"/>
      <c r="M1296" s="137"/>
      <c r="N1296" s="268"/>
    </row>
    <row r="1297" spans="1:14">
      <c r="A1297" s="125"/>
      <c r="B1297" s="282"/>
      <c r="C1297" s="146"/>
      <c r="D1297" s="246"/>
      <c r="E1297" s="128"/>
      <c r="F1297" s="252">
        <v>13</v>
      </c>
      <c r="G1297" s="118">
        <f t="shared" si="23"/>
        <v>0</v>
      </c>
      <c r="H1297" s="273"/>
      <c r="I1297" s="260"/>
      <c r="J1297" s="203"/>
      <c r="K1297" s="204"/>
      <c r="L1297" s="211"/>
      <c r="M1297" s="137"/>
      <c r="N1297" s="268"/>
    </row>
    <row r="1298" spans="1:14">
      <c r="A1298" s="125"/>
      <c r="B1298" s="282"/>
      <c r="C1298" s="146"/>
      <c r="D1298" s="246"/>
      <c r="E1298" s="128"/>
      <c r="F1298" s="252">
        <v>14.5</v>
      </c>
      <c r="G1298" s="118">
        <f t="shared" ref="G1298:G1329" si="24">F1298*E1298</f>
        <v>0</v>
      </c>
      <c r="H1298" s="273"/>
      <c r="I1298" s="260"/>
      <c r="J1298" s="203"/>
      <c r="K1298" s="204"/>
      <c r="L1298" s="211"/>
      <c r="M1298" s="137"/>
      <c r="N1298" s="268"/>
    </row>
    <row r="1299" spans="1:14">
      <c r="A1299" s="125"/>
      <c r="B1299" s="282"/>
      <c r="C1299" s="146"/>
      <c r="D1299" s="275"/>
      <c r="E1299" s="128"/>
      <c r="F1299" s="252">
        <v>660</v>
      </c>
      <c r="G1299" s="118">
        <f t="shared" si="24"/>
        <v>0</v>
      </c>
      <c r="H1299" s="273"/>
      <c r="I1299" s="260"/>
      <c r="J1299" s="203"/>
      <c r="K1299" s="204"/>
      <c r="L1299" s="211"/>
      <c r="M1299" s="137"/>
      <c r="N1299" s="268"/>
    </row>
    <row r="1300" spans="1:14">
      <c r="A1300" s="125"/>
      <c r="B1300" s="282"/>
      <c r="C1300" s="146"/>
      <c r="D1300" s="275"/>
      <c r="E1300" s="128"/>
      <c r="F1300" s="252">
        <v>2400</v>
      </c>
      <c r="G1300" s="118">
        <f t="shared" si="24"/>
        <v>0</v>
      </c>
      <c r="H1300" s="245"/>
      <c r="I1300" s="260"/>
      <c r="J1300" s="203"/>
      <c r="K1300" s="204"/>
      <c r="L1300" s="211"/>
      <c r="M1300" s="137"/>
      <c r="N1300" s="268"/>
    </row>
    <row r="1301" spans="1:14">
      <c r="A1301" s="125"/>
      <c r="B1301" s="282"/>
      <c r="C1301" s="146"/>
      <c r="D1301" s="246"/>
      <c r="E1301" s="128"/>
      <c r="F1301" s="252">
        <f>IF(ISERR(SEARCH("FP",H1301))=FALSE,PREÇOS!CX966,0)+IF(ISERR(SEARCH("CH",H1301))=FALSE,PREÇOS!CY966,0)+IF(ISERR(SEARCH("FF",H1301))=FALSE,(I1301*PREÇOS!CZ966),0)+IF(ISERR(SEARCH("FC",H1301))=FALSE,PREÇOS!DA966,0)</f>
        <v>0</v>
      </c>
      <c r="G1301" s="118">
        <f t="shared" si="24"/>
        <v>0</v>
      </c>
      <c r="H1301" s="273"/>
      <c r="I1301" s="260"/>
      <c r="J1301" s="203"/>
      <c r="K1301" s="204"/>
      <c r="L1301" s="211"/>
      <c r="M1301" s="137"/>
      <c r="N1301" s="268"/>
    </row>
    <row r="1302" spans="1:14">
      <c r="A1302" s="125"/>
      <c r="B1302" s="282"/>
      <c r="C1302" s="282"/>
      <c r="D1302" s="246"/>
      <c r="E1302" s="128"/>
      <c r="F1302" s="252">
        <f>IF(ISERR(SEARCH("FP",H1302))=FALSE,PREÇOS!CX967,0)+IF(ISERR(SEARCH("CH",H1302))=FALSE,PREÇOS!CY967,0)+IF(ISERR(SEARCH("FF",H1302))=FALSE,(I1302*PREÇOS!CZ967),0)+IF(ISERR(SEARCH("FC",H1302))=FALSE,PREÇOS!DA967,0)</f>
        <v>0</v>
      </c>
      <c r="G1302" s="118">
        <f t="shared" si="24"/>
        <v>0</v>
      </c>
      <c r="H1302" s="273"/>
      <c r="I1302" s="260"/>
      <c r="J1302" s="203"/>
      <c r="K1302" s="204"/>
      <c r="L1302" s="211"/>
      <c r="M1302" s="137"/>
      <c r="N1302" s="268"/>
    </row>
    <row r="1303" spans="1:14">
      <c r="A1303" s="125"/>
      <c r="B1303" s="282"/>
      <c r="C1303" s="146"/>
      <c r="D1303" s="246"/>
      <c r="E1303" s="128"/>
      <c r="F1303" s="252">
        <f>IF(ISERR(SEARCH("FP",H1303))=FALSE,PREÇOS!CX968,0)+IF(ISERR(SEARCH("CH",H1303))=FALSE,PREÇOS!CY968,0)+IF(ISERR(SEARCH("FF",H1303))=FALSE,(I1303*PREÇOS!CZ968),0)+IF(ISERR(SEARCH("FC",H1303))=FALSE,PREÇOS!DA968,0)</f>
        <v>0</v>
      </c>
      <c r="G1303" s="118">
        <f t="shared" si="24"/>
        <v>0</v>
      </c>
      <c r="H1303" s="273"/>
      <c r="I1303" s="260"/>
      <c r="J1303" s="203"/>
      <c r="K1303" s="204"/>
      <c r="L1303" s="211"/>
      <c r="M1303" s="137"/>
      <c r="N1303" s="268"/>
    </row>
    <row r="1304" spans="1:14">
      <c r="A1304" s="125"/>
      <c r="B1304" s="282"/>
      <c r="C1304" s="146"/>
      <c r="D1304" s="246"/>
      <c r="E1304" s="128"/>
      <c r="F1304" s="252">
        <f>IF(ISERR(SEARCH("FP",H1304))=FALSE,PREÇOS!CX969,0)+IF(ISERR(SEARCH("CH",H1304))=FALSE,PREÇOS!CY969,0)+IF(ISERR(SEARCH("FF",H1304))=FALSE,(I1304*PREÇOS!CZ969),0)+IF(ISERR(SEARCH("FC",H1304))=FALSE,PREÇOS!DA969,0)</f>
        <v>0</v>
      </c>
      <c r="G1304" s="118">
        <f t="shared" si="24"/>
        <v>0</v>
      </c>
      <c r="H1304" s="273"/>
      <c r="I1304" s="260"/>
      <c r="J1304" s="203"/>
      <c r="K1304" s="204"/>
      <c r="L1304" s="211"/>
      <c r="M1304" s="137"/>
      <c r="N1304" s="268"/>
    </row>
    <row r="1305" spans="1:14">
      <c r="A1305" s="125"/>
      <c r="B1305" s="282"/>
      <c r="C1305" s="146"/>
      <c r="D1305" s="246"/>
      <c r="E1305" s="128"/>
      <c r="F1305" s="252">
        <f>IF(ISERR(SEARCH("FP",H1305))=FALSE,PREÇOS!CX970,0)+IF(ISERR(SEARCH("CH",H1305))=FALSE,PREÇOS!CY970,0)+IF(ISERR(SEARCH("FF",H1305))=FALSE,(I1305*PREÇOS!CZ970),0)+IF(ISERR(SEARCH("FC",H1305))=FALSE,PREÇOS!DA970,0)</f>
        <v>0</v>
      </c>
      <c r="G1305" s="118">
        <f t="shared" si="24"/>
        <v>0</v>
      </c>
      <c r="H1305" s="273"/>
      <c r="I1305" s="260"/>
      <c r="J1305" s="203"/>
      <c r="K1305" s="204"/>
      <c r="L1305" s="211"/>
      <c r="M1305" s="137"/>
      <c r="N1305" s="268"/>
    </row>
    <row r="1306" spans="1:14">
      <c r="A1306" s="125"/>
      <c r="B1306" s="282"/>
      <c r="C1306" s="146"/>
      <c r="D1306" s="246"/>
      <c r="E1306" s="128"/>
      <c r="F1306" s="252">
        <f>IF(ISERR(SEARCH("FP",H1306))=FALSE,PREÇOS!CX971,0)+IF(ISERR(SEARCH("CH",H1306))=FALSE,PREÇOS!CY971,0)+IF(ISERR(SEARCH("FF",H1306))=FALSE,(I1306*PREÇOS!CZ971),0)+IF(ISERR(SEARCH("FC",H1306))=FALSE,PREÇOS!DA971,0)</f>
        <v>0</v>
      </c>
      <c r="G1306" s="118">
        <f t="shared" si="24"/>
        <v>0</v>
      </c>
      <c r="H1306" s="273"/>
      <c r="I1306" s="260"/>
      <c r="J1306" s="203"/>
      <c r="K1306" s="204"/>
      <c r="L1306" s="211"/>
      <c r="M1306" s="137"/>
      <c r="N1306" s="268"/>
    </row>
    <row r="1307" spans="1:14">
      <c r="A1307" s="125"/>
      <c r="B1307" s="282"/>
      <c r="C1307" s="146"/>
      <c r="D1307" s="246"/>
      <c r="E1307" s="128"/>
      <c r="F1307" s="252">
        <f>IF(ISERR(SEARCH("FP",H1307))=FALSE,PREÇOS!CX972,0)+IF(ISERR(SEARCH("CH",H1307))=FALSE,PREÇOS!CY972,0)+IF(ISERR(SEARCH("FF",H1307))=FALSE,(I1307*PREÇOS!CZ972),0)+IF(ISERR(SEARCH("FC",H1307))=FALSE,PREÇOS!DA972,0)</f>
        <v>0</v>
      </c>
      <c r="G1307" s="118">
        <f t="shared" si="24"/>
        <v>0</v>
      </c>
      <c r="H1307" s="273"/>
      <c r="I1307" s="260"/>
      <c r="J1307" s="203"/>
      <c r="K1307" s="204"/>
      <c r="L1307" s="211"/>
      <c r="M1307" s="137"/>
      <c r="N1307" s="268"/>
    </row>
    <row r="1308" spans="1:14">
      <c r="A1308" s="125"/>
      <c r="B1308" s="282"/>
      <c r="C1308" s="146"/>
      <c r="D1308" s="275"/>
      <c r="E1308" s="128"/>
      <c r="F1308" s="252">
        <v>276.12</v>
      </c>
      <c r="G1308" s="118">
        <f t="shared" si="24"/>
        <v>0</v>
      </c>
      <c r="H1308" s="245"/>
      <c r="I1308" s="260"/>
      <c r="J1308" s="203"/>
      <c r="K1308" s="204"/>
      <c r="L1308" s="211"/>
      <c r="M1308" s="137"/>
      <c r="N1308" s="268"/>
    </row>
    <row r="1309" spans="1:14">
      <c r="A1309" s="125"/>
      <c r="B1309" s="282"/>
      <c r="C1309" s="146"/>
      <c r="D1309" s="275"/>
      <c r="E1309" s="128"/>
      <c r="F1309" s="252">
        <v>289.77999999999997</v>
      </c>
      <c r="G1309" s="118">
        <f t="shared" si="24"/>
        <v>0</v>
      </c>
      <c r="H1309" s="245"/>
      <c r="I1309" s="260"/>
      <c r="J1309" s="203"/>
      <c r="K1309" s="204"/>
      <c r="L1309" s="211"/>
      <c r="M1309" s="137"/>
      <c r="N1309" s="268"/>
    </row>
    <row r="1310" spans="1:14">
      <c r="A1310" s="125"/>
      <c r="B1310" s="282"/>
      <c r="C1310" s="146"/>
      <c r="D1310" s="246"/>
      <c r="E1310" s="128"/>
      <c r="F1310" s="252">
        <v>13</v>
      </c>
      <c r="G1310" s="118">
        <f t="shared" si="24"/>
        <v>0</v>
      </c>
      <c r="H1310" s="273"/>
      <c r="I1310" s="260"/>
      <c r="J1310" s="203"/>
      <c r="K1310" s="204"/>
      <c r="L1310" s="211"/>
      <c r="M1310" s="137"/>
      <c r="N1310" s="268"/>
    </row>
    <row r="1311" spans="1:14">
      <c r="A1311" s="125"/>
      <c r="B1311" s="282"/>
      <c r="C1311" s="146"/>
      <c r="D1311" s="246"/>
      <c r="E1311" s="128"/>
      <c r="F1311" s="252">
        <v>15.84</v>
      </c>
      <c r="G1311" s="118">
        <f t="shared" si="24"/>
        <v>0</v>
      </c>
      <c r="H1311" s="273"/>
      <c r="I1311" s="260"/>
      <c r="J1311" s="203"/>
      <c r="K1311" s="204"/>
      <c r="L1311" s="211"/>
      <c r="M1311" s="137"/>
      <c r="N1311" s="268"/>
    </row>
    <row r="1312" spans="1:14">
      <c r="A1312" s="125"/>
      <c r="B1312" s="282"/>
      <c r="C1312" s="146"/>
      <c r="D1312" s="275"/>
      <c r="E1312" s="128"/>
      <c r="F1312" s="252">
        <v>25</v>
      </c>
      <c r="G1312" s="118">
        <f t="shared" si="24"/>
        <v>0</v>
      </c>
      <c r="H1312" s="273"/>
      <c r="I1312" s="260"/>
      <c r="J1312" s="203"/>
      <c r="K1312" s="204"/>
      <c r="L1312" s="211"/>
      <c r="M1312" s="137"/>
      <c r="N1312" s="268"/>
    </row>
    <row r="1313" spans="1:14">
      <c r="A1313" s="125"/>
      <c r="B1313" s="282"/>
      <c r="C1313" s="146"/>
      <c r="D1313" s="246"/>
      <c r="E1313" s="128"/>
      <c r="F1313" s="252">
        <f>IF(ISERR(SEARCH("FP",H1313))=FALSE,PREÇOS!CX978,0)+IF(ISERR(SEARCH("CH",H1313))=FALSE,PREÇOS!CY978,0)+IF(ISERR(SEARCH("FF",H1313))=FALSE,(I1313*PREÇOS!CZ978),0)+IF(ISERR(SEARCH("FC",H1313))=FALSE,PREÇOS!DA978,0)</f>
        <v>0</v>
      </c>
      <c r="G1313" s="118">
        <f t="shared" si="24"/>
        <v>0</v>
      </c>
      <c r="H1313" s="273"/>
      <c r="I1313" s="260"/>
      <c r="J1313" s="203"/>
      <c r="K1313" s="204"/>
      <c r="L1313" s="211"/>
      <c r="M1313" s="137"/>
      <c r="N1313" s="268"/>
    </row>
    <row r="1314" spans="1:14">
      <c r="A1314" s="125"/>
      <c r="B1314" s="282"/>
      <c r="C1314" s="146"/>
      <c r="D1314" s="246"/>
      <c r="E1314" s="128"/>
      <c r="F1314" s="252">
        <f>IF(ISERR(SEARCH("FP",H1314))=FALSE,PREÇOS!CX979,0)+IF(ISERR(SEARCH("CH",H1314))=FALSE,PREÇOS!CY979,0)+IF(ISERR(SEARCH("FF",H1314))=FALSE,(I1314*PREÇOS!CZ979),0)+IF(ISERR(SEARCH("FC",H1314))=FALSE,PREÇOS!DA979,0)</f>
        <v>0</v>
      </c>
      <c r="G1314" s="118">
        <f t="shared" si="24"/>
        <v>0</v>
      </c>
      <c r="H1314" s="273"/>
      <c r="I1314" s="260"/>
      <c r="J1314" s="203"/>
      <c r="K1314" s="204"/>
      <c r="L1314" s="211"/>
      <c r="M1314" s="137"/>
      <c r="N1314" s="268"/>
    </row>
    <row r="1315" spans="1:14">
      <c r="A1315" s="125"/>
      <c r="B1315" s="282"/>
      <c r="C1315" s="146"/>
      <c r="D1315" s="128"/>
      <c r="E1315" s="128"/>
      <c r="F1315" s="252">
        <f>IF(ISERR(SEARCH("FP",H1315))=FALSE,PREÇOS!CX980,0)+IF(ISERR(SEARCH("CH",H1315))=FALSE,PREÇOS!CY980,0)+IF(ISERR(SEARCH("FF",H1315))=FALSE,(I1315*PREÇOS!CZ980),0)+IF(ISERR(SEARCH("FC",H1315))=FALSE,PREÇOS!DA980,0)</f>
        <v>0</v>
      </c>
      <c r="G1315" s="118">
        <f t="shared" si="24"/>
        <v>0</v>
      </c>
      <c r="H1315" s="273"/>
      <c r="I1315" s="260"/>
      <c r="J1315" s="203"/>
      <c r="K1315" s="204"/>
      <c r="L1315" s="211"/>
      <c r="M1315" s="137"/>
      <c r="N1315" s="268"/>
    </row>
    <row r="1316" spans="1:14">
      <c r="A1316" s="125"/>
      <c r="B1316" s="282"/>
      <c r="C1316" s="146"/>
      <c r="D1316" s="246"/>
      <c r="E1316" s="128"/>
      <c r="F1316" s="252">
        <f>IF(ISERR(SEARCH("FP",H1316))=FALSE,PREÇOS!CX981,0)+IF(ISERR(SEARCH("CH",H1316))=FALSE,PREÇOS!CY981,0)+IF(ISERR(SEARCH("FF",H1316))=FALSE,(I1316*PREÇOS!CZ981),0)+IF(ISERR(SEARCH("FC",H1316))=FALSE,PREÇOS!DA981,0)</f>
        <v>0</v>
      </c>
      <c r="G1316" s="118">
        <f t="shared" si="24"/>
        <v>0</v>
      </c>
      <c r="H1316" s="273"/>
      <c r="I1316" s="260"/>
      <c r="J1316" s="203"/>
      <c r="K1316" s="204"/>
      <c r="L1316" s="211"/>
      <c r="M1316" s="137"/>
      <c r="N1316" s="268"/>
    </row>
    <row r="1317" spans="1:14">
      <c r="A1317" s="125"/>
      <c r="B1317" s="282"/>
      <c r="C1317" s="146"/>
      <c r="D1317" s="275"/>
      <c r="E1317" s="128"/>
      <c r="F1317" s="252">
        <f>IF(ISERR(SEARCH("FP",H1317))=FALSE,PREÇOS!CX982,0)+IF(ISERR(SEARCH("CH",H1317))=FALSE,PREÇOS!CY982,0)+IF(ISERR(SEARCH("FF",H1317))=FALSE,(I1317*PREÇOS!CZ982),0)+IF(ISERR(SEARCH("FC",H1317))=FALSE,PREÇOS!DA982,0)</f>
        <v>0</v>
      </c>
      <c r="G1317" s="118">
        <f t="shared" si="24"/>
        <v>0</v>
      </c>
      <c r="H1317" s="245"/>
      <c r="I1317" s="260"/>
      <c r="J1317" s="203"/>
      <c r="K1317" s="204"/>
      <c r="L1317" s="211"/>
      <c r="M1317" s="137"/>
      <c r="N1317" s="268"/>
    </row>
    <row r="1318" spans="1:14">
      <c r="A1318" s="125"/>
      <c r="B1318" s="282"/>
      <c r="C1318" s="146"/>
      <c r="D1318" s="275"/>
      <c r="E1318" s="128"/>
      <c r="F1318" s="252">
        <f>IF(ISERR(SEARCH("FP",H1318))=FALSE,PREÇOS!CX983,0)+IF(ISERR(SEARCH("CH",H1318))=FALSE,PREÇOS!CY983,0)+IF(ISERR(SEARCH("FF",H1318))=FALSE,(I1318*PREÇOS!CZ983),0)+IF(ISERR(SEARCH("FC",H1318))=FALSE,PREÇOS!DA983,0)</f>
        <v>0</v>
      </c>
      <c r="G1318" s="118">
        <f t="shared" si="24"/>
        <v>0</v>
      </c>
      <c r="H1318" s="245"/>
      <c r="I1318" s="260"/>
      <c r="J1318" s="203"/>
      <c r="K1318" s="204"/>
      <c r="L1318" s="211"/>
      <c r="M1318" s="137"/>
      <c r="N1318" s="268"/>
    </row>
    <row r="1319" spans="1:14">
      <c r="A1319" s="125"/>
      <c r="B1319" s="282"/>
      <c r="C1319" s="146"/>
      <c r="D1319" s="275"/>
      <c r="E1319" s="128"/>
      <c r="F1319" s="252">
        <v>212.39</v>
      </c>
      <c r="G1319" s="118">
        <f t="shared" si="24"/>
        <v>0</v>
      </c>
      <c r="H1319" s="245"/>
      <c r="I1319" s="260"/>
      <c r="J1319" s="203"/>
      <c r="K1319" s="204"/>
      <c r="L1319" s="211"/>
      <c r="M1319" s="137"/>
      <c r="N1319" s="268"/>
    </row>
    <row r="1320" spans="1:14">
      <c r="A1320" s="125"/>
      <c r="B1320" s="282"/>
      <c r="C1320" s="146"/>
      <c r="D1320" s="275"/>
      <c r="E1320" s="128"/>
      <c r="F1320" s="252">
        <v>294.35000000000002</v>
      </c>
      <c r="G1320" s="118">
        <f t="shared" si="24"/>
        <v>0</v>
      </c>
      <c r="H1320" s="245"/>
      <c r="I1320" s="260"/>
      <c r="J1320" s="203"/>
      <c r="K1320" s="204"/>
      <c r="L1320" s="211"/>
      <c r="M1320" s="137"/>
      <c r="N1320" s="268"/>
    </row>
    <row r="1321" spans="1:14">
      <c r="A1321" s="125"/>
      <c r="B1321" s="282"/>
      <c r="C1321" s="146"/>
      <c r="D1321" s="275"/>
      <c r="E1321" s="128"/>
      <c r="F1321" s="252">
        <v>1800</v>
      </c>
      <c r="G1321" s="118">
        <f t="shared" si="24"/>
        <v>0</v>
      </c>
      <c r="H1321" s="245"/>
      <c r="I1321" s="260"/>
      <c r="J1321" s="203"/>
      <c r="K1321" s="204"/>
      <c r="L1321" s="211"/>
      <c r="M1321" s="137"/>
      <c r="N1321" s="268"/>
    </row>
    <row r="1322" spans="1:14">
      <c r="A1322" s="125"/>
      <c r="B1322" s="282"/>
      <c r="C1322" s="146"/>
      <c r="D1322" s="246"/>
      <c r="E1322" s="128"/>
      <c r="F1322" s="252">
        <v>16</v>
      </c>
      <c r="G1322" s="118">
        <f t="shared" si="24"/>
        <v>0</v>
      </c>
      <c r="H1322" s="273"/>
      <c r="I1322" s="260"/>
      <c r="J1322" s="203"/>
      <c r="K1322" s="204"/>
      <c r="L1322" s="211"/>
      <c r="M1322" s="137"/>
      <c r="N1322" s="268"/>
    </row>
    <row r="1323" spans="1:14">
      <c r="A1323" s="125"/>
      <c r="B1323" s="282"/>
      <c r="C1323" s="146"/>
      <c r="D1323" s="246"/>
      <c r="E1323" s="128"/>
      <c r="F1323" s="252">
        <f>IF(ISERR(SEARCH("FP",H1323))=FALSE,PREÇOS!CX988,0)+IF(ISERR(SEARCH("CH",H1323))=FALSE,PREÇOS!CY988,0)+IF(ISERR(SEARCH("FF",H1323))=FALSE,(I1323*PREÇOS!CZ988),0)+IF(ISERR(SEARCH("FC",H1323))=FALSE,PREÇOS!DA988,0)</f>
        <v>0</v>
      </c>
      <c r="G1323" s="118">
        <f t="shared" si="24"/>
        <v>0</v>
      </c>
      <c r="H1323" s="273"/>
      <c r="I1323" s="260"/>
      <c r="J1323" s="203"/>
      <c r="K1323" s="204"/>
      <c r="L1323" s="211"/>
      <c r="M1323" s="137"/>
      <c r="N1323" s="268"/>
    </row>
    <row r="1324" spans="1:14">
      <c r="A1324" s="125"/>
      <c r="B1324" s="282"/>
      <c r="C1324" s="146"/>
      <c r="D1324" s="275"/>
      <c r="E1324" s="128"/>
      <c r="F1324" s="252">
        <v>1800</v>
      </c>
      <c r="G1324" s="118">
        <f t="shared" si="24"/>
        <v>0</v>
      </c>
      <c r="H1324" s="245"/>
      <c r="I1324" s="260"/>
      <c r="J1324" s="203"/>
      <c r="K1324" s="204"/>
      <c r="L1324" s="211"/>
      <c r="M1324" s="137"/>
      <c r="N1324" s="268"/>
    </row>
    <row r="1325" spans="1:14">
      <c r="A1325" s="125"/>
      <c r="B1325" s="282"/>
      <c r="C1325" s="146"/>
      <c r="D1325" s="246"/>
      <c r="E1325" s="128"/>
      <c r="F1325" s="252">
        <f>IF(ISERR(SEARCH("FP",H1325))=FALSE,PREÇOS!CX990,0)+IF(ISERR(SEARCH("CH",H1325))=FALSE,PREÇOS!CY990,0)+IF(ISERR(SEARCH("FF",H1325))=FALSE,(I1325*PREÇOS!CZ990),0)+IF(ISERR(SEARCH("FC",H1325))=FALSE,PREÇOS!DA990,0)</f>
        <v>0</v>
      </c>
      <c r="G1325" s="118">
        <f t="shared" si="24"/>
        <v>0</v>
      </c>
      <c r="H1325" s="273"/>
      <c r="I1325" s="260"/>
      <c r="J1325" s="203"/>
      <c r="K1325" s="204"/>
      <c r="L1325" s="211"/>
      <c r="M1325" s="137"/>
      <c r="N1325" s="268"/>
    </row>
    <row r="1326" spans="1:14">
      <c r="A1326" s="125"/>
      <c r="B1326" s="282"/>
      <c r="C1326" s="146"/>
      <c r="D1326" s="246"/>
      <c r="E1326" s="128"/>
      <c r="F1326" s="252">
        <f>IF(ISERR(SEARCH("FP",H1326))=FALSE,PREÇOS!CX991,0)+IF(ISERR(SEARCH("CH",H1326))=FALSE,PREÇOS!CY991,0)+IF(ISERR(SEARCH("FF",H1326))=FALSE,(I1326*PREÇOS!CZ991),0)+IF(ISERR(SEARCH("FC",H1326))=FALSE,PREÇOS!DA991,0)</f>
        <v>0</v>
      </c>
      <c r="G1326" s="118">
        <f t="shared" si="24"/>
        <v>0</v>
      </c>
      <c r="H1326" s="273"/>
      <c r="I1326" s="260"/>
      <c r="J1326" s="203"/>
      <c r="K1326" s="204"/>
      <c r="L1326" s="211"/>
      <c r="M1326" s="137"/>
      <c r="N1326" s="268"/>
    </row>
    <row r="1327" spans="1:14">
      <c r="A1327" s="125"/>
      <c r="B1327" s="282"/>
      <c r="C1327" s="146"/>
      <c r="D1327" s="246"/>
      <c r="E1327" s="128"/>
      <c r="F1327" s="252">
        <f>IF(ISERR(SEARCH("FP",H1327))=FALSE,PREÇOS!CX992,0)+IF(ISERR(SEARCH("CH",H1327))=FALSE,PREÇOS!CY992,0)+IF(ISERR(SEARCH("FF",H1327))=FALSE,(I1327*PREÇOS!CZ992),0)+IF(ISERR(SEARCH("FC",H1327))=FALSE,PREÇOS!DA992,0)</f>
        <v>0</v>
      </c>
      <c r="G1327" s="118">
        <f t="shared" si="24"/>
        <v>0</v>
      </c>
      <c r="H1327" s="273"/>
      <c r="I1327" s="260"/>
      <c r="J1327" s="203"/>
      <c r="K1327" s="204"/>
      <c r="L1327" s="211"/>
      <c r="M1327" s="137"/>
      <c r="N1327" s="268"/>
    </row>
    <row r="1328" spans="1:14">
      <c r="A1328" s="125"/>
      <c r="B1328" s="282"/>
      <c r="C1328" s="146"/>
      <c r="D1328" s="246"/>
      <c r="E1328" s="128"/>
      <c r="F1328" s="252">
        <f>IF(ISERR(SEARCH("FP",H1328))=FALSE,PREÇOS!CX993,0)+IF(ISERR(SEARCH("CH",H1328))=FALSE,PREÇOS!CY993,0)+IF(ISERR(SEARCH("FF",H1328))=FALSE,(I1328*PREÇOS!CZ993),0)+IF(ISERR(SEARCH("FC",H1328))=FALSE,PREÇOS!DA993,0)</f>
        <v>0</v>
      </c>
      <c r="G1328" s="118">
        <f t="shared" si="24"/>
        <v>0</v>
      </c>
      <c r="H1328" s="273"/>
      <c r="I1328" s="260"/>
      <c r="J1328" s="203"/>
      <c r="K1328" s="204"/>
      <c r="L1328" s="211"/>
      <c r="M1328" s="137"/>
      <c r="N1328" s="268"/>
    </row>
    <row r="1329" spans="1:14">
      <c r="A1329" s="125"/>
      <c r="B1329" s="282"/>
      <c r="C1329" s="146"/>
      <c r="D1329" s="246"/>
      <c r="E1329" s="128"/>
      <c r="F1329" s="252">
        <f>IF(ISERR(SEARCH("FP",H1329))=FALSE,PREÇOS!CX994,0)+IF(ISERR(SEARCH("CH",H1329))=FALSE,PREÇOS!CY994,0)+IF(ISERR(SEARCH("FF",H1329))=FALSE,(I1329*PREÇOS!CZ994),0)+IF(ISERR(SEARCH("FC",H1329))=FALSE,PREÇOS!DA994,0)</f>
        <v>0</v>
      </c>
      <c r="G1329" s="118">
        <f t="shared" si="24"/>
        <v>0</v>
      </c>
      <c r="H1329" s="273"/>
      <c r="I1329" s="260"/>
      <c r="J1329" s="203"/>
      <c r="K1329" s="204"/>
      <c r="L1329" s="211"/>
      <c r="M1329" s="137"/>
      <c r="N1329" s="268"/>
    </row>
    <row r="1330" spans="1:14">
      <c r="A1330" s="125"/>
      <c r="B1330" s="282"/>
      <c r="C1330" s="146"/>
      <c r="D1330" s="246"/>
      <c r="E1330" s="128"/>
      <c r="F1330" s="252">
        <f>IF(ISERR(SEARCH("FP",H1330))=FALSE,PREÇOS!CX995,0)+IF(ISERR(SEARCH("CH",H1330))=FALSE,PREÇOS!CY995,0)+IF(ISERR(SEARCH("FF",H1330))=FALSE,(I1330*PREÇOS!CZ995),0)+IF(ISERR(SEARCH("FC",H1330))=FALSE,PREÇOS!DA995,0)</f>
        <v>0</v>
      </c>
      <c r="G1330" s="118">
        <f t="shared" ref="G1330:G1336" si="25">F1330*E1330</f>
        <v>0</v>
      </c>
      <c r="H1330" s="273"/>
      <c r="I1330" s="260"/>
      <c r="J1330" s="203"/>
      <c r="K1330" s="204"/>
      <c r="L1330" s="211"/>
      <c r="M1330" s="137"/>
      <c r="N1330" s="268"/>
    </row>
    <row r="1331" spans="1:14">
      <c r="A1331" s="125"/>
      <c r="B1331" s="282"/>
      <c r="C1331" s="146"/>
      <c r="D1331" s="275"/>
      <c r="E1331" s="128"/>
      <c r="F1331" s="252">
        <v>161.13</v>
      </c>
      <c r="G1331" s="118">
        <f t="shared" si="25"/>
        <v>0</v>
      </c>
      <c r="H1331" s="273"/>
      <c r="I1331" s="260"/>
      <c r="J1331" s="203"/>
      <c r="K1331" s="204"/>
      <c r="L1331" s="211"/>
      <c r="M1331" s="137"/>
      <c r="N1331" s="268"/>
    </row>
    <row r="1332" spans="1:14">
      <c r="A1332" s="125"/>
      <c r="B1332" s="282"/>
      <c r="C1332" s="146"/>
      <c r="D1332" s="275"/>
      <c r="E1332" s="128"/>
      <c r="F1332" s="252">
        <v>568.41</v>
      </c>
      <c r="G1332" s="118">
        <f t="shared" si="25"/>
        <v>0</v>
      </c>
      <c r="H1332" s="245"/>
      <c r="I1332" s="260"/>
      <c r="J1332" s="203"/>
      <c r="K1332" s="204"/>
      <c r="L1332" s="211"/>
      <c r="M1332" s="137"/>
      <c r="N1332" s="268"/>
    </row>
    <row r="1333" spans="1:14">
      <c r="A1333" s="125"/>
      <c r="B1333" s="282"/>
      <c r="C1333" s="146"/>
      <c r="D1333" s="275"/>
      <c r="E1333" s="128"/>
      <c r="F1333" s="252">
        <v>10.46</v>
      </c>
      <c r="G1333" s="118">
        <f t="shared" si="25"/>
        <v>0</v>
      </c>
      <c r="H1333" s="245"/>
      <c r="I1333" s="260"/>
      <c r="J1333" s="203"/>
      <c r="K1333" s="204"/>
      <c r="L1333" s="211"/>
      <c r="M1333" s="137"/>
      <c r="N1333" s="268"/>
    </row>
    <row r="1334" spans="1:14">
      <c r="A1334" s="125"/>
      <c r="B1334" s="282"/>
      <c r="C1334" s="146"/>
      <c r="D1334" s="275"/>
      <c r="E1334" s="128"/>
      <c r="F1334" s="252">
        <v>10.46</v>
      </c>
      <c r="G1334" s="118">
        <f t="shared" si="25"/>
        <v>0</v>
      </c>
      <c r="H1334" s="245"/>
      <c r="I1334" s="260"/>
      <c r="J1334" s="203"/>
      <c r="K1334" s="204"/>
      <c r="L1334" s="211"/>
      <c r="M1334" s="137"/>
      <c r="N1334" s="268"/>
    </row>
    <row r="1335" spans="1:14">
      <c r="A1335" s="125"/>
      <c r="B1335" s="282"/>
      <c r="C1335" s="146"/>
      <c r="D1335" s="275"/>
      <c r="E1335" s="128"/>
      <c r="F1335" s="252">
        <v>10.46</v>
      </c>
      <c r="G1335" s="118">
        <f t="shared" si="25"/>
        <v>0</v>
      </c>
      <c r="H1335" s="245"/>
      <c r="I1335" s="260"/>
      <c r="J1335" s="203"/>
      <c r="K1335" s="204"/>
      <c r="L1335" s="211"/>
      <c r="M1335" s="137"/>
      <c r="N1335" s="268"/>
    </row>
    <row r="1336" spans="1:14">
      <c r="A1336" s="119"/>
      <c r="B1336" s="300"/>
      <c r="C1336" s="146"/>
      <c r="D1336" s="275"/>
      <c r="E1336" s="128"/>
      <c r="F1336" s="252">
        <v>227.09</v>
      </c>
      <c r="G1336" s="118">
        <f t="shared" si="25"/>
        <v>0</v>
      </c>
      <c r="H1336" s="245"/>
      <c r="I1336" s="260"/>
      <c r="J1336" s="203"/>
      <c r="K1336" s="204"/>
      <c r="L1336" s="211"/>
      <c r="M1336" s="137"/>
      <c r="N1336" s="268"/>
    </row>
    <row r="1337" spans="1:14">
      <c r="A1337" s="125"/>
      <c r="B1337" s="282"/>
      <c r="C1337" s="146"/>
      <c r="D1337" s="246"/>
      <c r="E1337" s="128"/>
      <c r="F1337" s="252">
        <f>IF(ISERR(SEARCH("FP",H1337))=FALSE,PREÇOS!CX1337,0)+IF(ISERR(SEARCH("CH",H1337))=FALSE,PREÇOS!CY1337,0)+IF(ISERR(SEARCH("FF",H1337))=FALSE,(I1337*PREÇOS!CZ1337),0)+IF(ISERR(SEARCH("FC",H1337))=FALSE,PREÇOS!DA1337,0)</f>
        <v>0</v>
      </c>
      <c r="G1337" s="118">
        <f t="shared" ref="G1337:G1346" si="26">F1337*E1337</f>
        <v>0</v>
      </c>
      <c r="H1337" s="245"/>
      <c r="I1337" s="260"/>
      <c r="J1337" s="203"/>
      <c r="K1337" s="204"/>
      <c r="L1337" s="211"/>
      <c r="M1337" s="137"/>
      <c r="N1337" s="268"/>
    </row>
    <row r="1338" spans="1:14">
      <c r="A1338" s="125"/>
      <c r="B1338" s="282"/>
      <c r="C1338" s="146"/>
      <c r="D1338" s="246"/>
      <c r="E1338" s="128"/>
      <c r="F1338" s="252">
        <f>IF(ISERR(SEARCH("FP",H1338))=FALSE,PREÇOS!CX1338,0)+IF(ISERR(SEARCH("CH",H1338))=FALSE,PREÇOS!CY1338,0)+IF(ISERR(SEARCH("FF",H1338))=FALSE,(I1338*PREÇOS!CZ1338),0)+IF(ISERR(SEARCH("FC",H1338))=FALSE,PREÇOS!DA1338,0)</f>
        <v>0</v>
      </c>
      <c r="G1338" s="118">
        <f t="shared" si="26"/>
        <v>0</v>
      </c>
      <c r="H1338" s="245"/>
      <c r="I1338" s="260"/>
      <c r="J1338" s="203"/>
      <c r="K1338" s="204"/>
      <c r="L1338" s="211"/>
      <c r="M1338" s="137"/>
      <c r="N1338" s="268"/>
    </row>
    <row r="1339" spans="1:14">
      <c r="A1339" s="125"/>
      <c r="B1339" s="282"/>
      <c r="C1339" s="146"/>
      <c r="D1339" s="246"/>
      <c r="E1339" s="128"/>
      <c r="F1339" s="252">
        <f>IF(ISERR(SEARCH("FP",H1339))=FALSE,PREÇOS!CX1339,0)+IF(ISERR(SEARCH("CH",H1339))=FALSE,PREÇOS!CY1339,0)+IF(ISERR(SEARCH("FF",H1339))=FALSE,(I1339*PREÇOS!CZ1339),0)+IF(ISERR(SEARCH("FC",H1339))=FALSE,PREÇOS!DA1339,0)</f>
        <v>0</v>
      </c>
      <c r="G1339" s="118">
        <f t="shared" si="26"/>
        <v>0</v>
      </c>
      <c r="H1339" s="245"/>
      <c r="I1339" s="260"/>
      <c r="J1339" s="203"/>
      <c r="K1339" s="204"/>
      <c r="L1339" s="211"/>
      <c r="M1339" s="137"/>
      <c r="N1339" s="268"/>
    </row>
    <row r="1340" spans="1:14">
      <c r="A1340" s="125"/>
      <c r="B1340" s="282"/>
      <c r="C1340" s="146"/>
      <c r="D1340" s="246"/>
      <c r="E1340" s="128"/>
      <c r="F1340" s="252">
        <f>IF(ISERR(SEARCH("FP",H1340))=FALSE,PREÇOS!CX1340,0)+IF(ISERR(SEARCH("CH",H1340))=FALSE,PREÇOS!CY1340,0)+IF(ISERR(SEARCH("FF",H1340))=FALSE,(I1340*PREÇOS!CZ1340),0)+IF(ISERR(SEARCH("FC",H1340))=FALSE,PREÇOS!DA1340,0)</f>
        <v>0</v>
      </c>
      <c r="G1340" s="118">
        <f t="shared" si="26"/>
        <v>0</v>
      </c>
      <c r="H1340" s="245"/>
      <c r="I1340" s="260"/>
      <c r="J1340" s="203"/>
      <c r="K1340" s="204"/>
      <c r="L1340" s="211"/>
      <c r="M1340" s="137"/>
      <c r="N1340" s="268"/>
    </row>
    <row r="1341" spans="1:14">
      <c r="A1341" s="125"/>
      <c r="B1341" s="282"/>
      <c r="C1341" s="146"/>
      <c r="D1341" s="246"/>
      <c r="E1341" s="128"/>
      <c r="F1341" s="252">
        <f>IF(ISERR(SEARCH("FP",H1341))=FALSE,PREÇOS!CX1341,0)+IF(ISERR(SEARCH("CH",H1341))=FALSE,PREÇOS!CY1341,0)+IF(ISERR(SEARCH("FF",H1341))=FALSE,(I1341*PREÇOS!CZ1341),0)+IF(ISERR(SEARCH("FC",H1341))=FALSE,PREÇOS!DA1341,0)</f>
        <v>0</v>
      </c>
      <c r="G1341" s="118">
        <f t="shared" si="26"/>
        <v>0</v>
      </c>
      <c r="H1341" s="245"/>
      <c r="I1341" s="260"/>
      <c r="J1341" s="203"/>
      <c r="K1341" s="204"/>
      <c r="L1341" s="211"/>
      <c r="M1341" s="137"/>
      <c r="N1341" s="268"/>
    </row>
    <row r="1342" spans="1:14">
      <c r="A1342" s="125"/>
      <c r="B1342" s="282"/>
      <c r="C1342" s="146"/>
      <c r="D1342" s="246"/>
      <c r="E1342" s="128"/>
      <c r="F1342" s="252">
        <f>IF(ISERR(SEARCH("FP",H1342))=FALSE,PREÇOS!CX1342,0)+IF(ISERR(SEARCH("CH",H1342))=FALSE,PREÇOS!CY1342,0)+IF(ISERR(SEARCH("FF",H1342))=FALSE,(I1342*PREÇOS!CZ1342),0)+IF(ISERR(SEARCH("FC",H1342))=FALSE,PREÇOS!DA1342,0)</f>
        <v>0</v>
      </c>
      <c r="G1342" s="118">
        <f t="shared" si="26"/>
        <v>0</v>
      </c>
      <c r="H1342" s="245"/>
      <c r="I1342" s="260"/>
      <c r="J1342" s="203"/>
      <c r="K1342" s="204"/>
      <c r="L1342" s="211"/>
      <c r="M1342" s="137"/>
      <c r="N1342" s="268"/>
    </row>
    <row r="1343" spans="1:14">
      <c r="A1343" s="125"/>
      <c r="B1343" s="282"/>
      <c r="C1343" s="146"/>
      <c r="D1343" s="246"/>
      <c r="E1343" s="128"/>
      <c r="F1343" s="252">
        <f>IF(ISERR(SEARCH("FP",H1343))=FALSE,PREÇOS!CX1343,0)+IF(ISERR(SEARCH("CH",H1343))=FALSE,PREÇOS!CY1343,0)+IF(ISERR(SEARCH("FF",H1343))=FALSE,(I1343*PREÇOS!CZ1343),0)+IF(ISERR(SEARCH("FC",H1343))=FALSE,PREÇOS!DA1343,0)</f>
        <v>0</v>
      </c>
      <c r="G1343" s="118">
        <f t="shared" si="26"/>
        <v>0</v>
      </c>
      <c r="H1343" s="245"/>
      <c r="I1343" s="260"/>
      <c r="J1343" s="203"/>
      <c r="K1343" s="204"/>
      <c r="L1343" s="211"/>
      <c r="M1343" s="137"/>
      <c r="N1343" s="268"/>
    </row>
    <row r="1344" spans="1:14">
      <c r="A1344" s="125"/>
      <c r="B1344" s="282"/>
      <c r="C1344" s="146"/>
      <c r="D1344" s="246"/>
      <c r="E1344" s="128"/>
      <c r="F1344" s="252">
        <f>IF(ISERR(SEARCH("FP",H1344))=FALSE,PREÇOS!CX1344,0)+IF(ISERR(SEARCH("CH",H1344))=FALSE,PREÇOS!CY1344,0)+IF(ISERR(SEARCH("FF",H1344))=FALSE,(I1344*PREÇOS!CZ1344),0)+IF(ISERR(SEARCH("FC",H1344))=FALSE,PREÇOS!DA1344,0)</f>
        <v>0</v>
      </c>
      <c r="G1344" s="118">
        <f t="shared" si="26"/>
        <v>0</v>
      </c>
      <c r="H1344" s="245"/>
      <c r="I1344" s="260"/>
      <c r="J1344" s="203"/>
      <c r="K1344" s="204"/>
      <c r="L1344" s="211"/>
      <c r="M1344" s="137"/>
      <c r="N1344" s="268"/>
    </row>
    <row r="1345" spans="1:14">
      <c r="A1345" s="125"/>
      <c r="B1345" s="282"/>
      <c r="C1345" s="146"/>
      <c r="D1345" s="246"/>
      <c r="E1345" s="128"/>
      <c r="F1345" s="252">
        <f>IF(ISERR(SEARCH("FP",H1345))=FALSE,PREÇOS!CX1345,0)+IF(ISERR(SEARCH("CH",H1345))=FALSE,PREÇOS!CY1345,0)+IF(ISERR(SEARCH("FF",H1345))=FALSE,(I1345*PREÇOS!CZ1345),0)+IF(ISERR(SEARCH("FC",H1345))=FALSE,PREÇOS!DA1345,0)</f>
        <v>0</v>
      </c>
      <c r="G1345" s="118">
        <f t="shared" si="26"/>
        <v>0</v>
      </c>
      <c r="H1345" s="245"/>
      <c r="I1345" s="260"/>
      <c r="J1345" s="203"/>
      <c r="K1345" s="204"/>
      <c r="L1345" s="211"/>
      <c r="M1345" s="137"/>
      <c r="N1345" s="268"/>
    </row>
    <row r="1346" spans="1:14">
      <c r="A1346" s="125"/>
      <c r="B1346" s="282"/>
      <c r="C1346" s="146"/>
      <c r="D1346" s="246"/>
      <c r="E1346" s="128"/>
      <c r="F1346" s="252">
        <f>IF(ISERR(SEARCH("FP",H1346))=FALSE,PREÇOS!CX1346,0)+IF(ISERR(SEARCH("CH",H1346))=FALSE,PREÇOS!CY1346,0)+IF(ISERR(SEARCH("FF",H1346))=FALSE,(I1346*PREÇOS!CZ1346),0)+IF(ISERR(SEARCH("FC",H1346))=FALSE,PREÇOS!DA1346,0)</f>
        <v>0</v>
      </c>
      <c r="G1346" s="118">
        <f t="shared" si="26"/>
        <v>0</v>
      </c>
      <c r="H1346" s="245"/>
      <c r="I1346" s="260"/>
      <c r="J1346" s="203"/>
      <c r="K1346" s="204"/>
      <c r="L1346" s="211"/>
      <c r="M1346" s="137"/>
      <c r="N1346" s="268"/>
    </row>
    <row r="1347" spans="1:14">
      <c r="A1347" s="125"/>
      <c r="B1347" s="282"/>
      <c r="C1347" s="146"/>
      <c r="D1347" s="246"/>
      <c r="E1347" s="128"/>
      <c r="F1347" s="252">
        <f>IF(ISERR(SEARCH("FP",H1347))=FALSE,PREÇOS!CX1347,0)+IF(ISERR(SEARCH("CH",H1347))=FALSE,PREÇOS!CY1347,0)+IF(ISERR(SEARCH("FF",H1347))=FALSE,(I1347*PREÇOS!CZ1347),0)+IF(ISERR(SEARCH("FC",H1347))=FALSE,PREÇOS!DA1347,0)</f>
        <v>0</v>
      </c>
      <c r="G1347" s="118">
        <f t="shared" ref="G1347:G1355" si="27">F1347*E1347</f>
        <v>0</v>
      </c>
      <c r="H1347" s="245"/>
      <c r="I1347" s="260"/>
      <c r="J1347" s="203"/>
      <c r="K1347" s="204"/>
      <c r="L1347" s="211"/>
      <c r="M1347" s="137"/>
      <c r="N1347" s="268"/>
    </row>
    <row r="1348" spans="1:14">
      <c r="A1348" s="125"/>
      <c r="B1348" s="282"/>
      <c r="C1348" s="146"/>
      <c r="D1348" s="246"/>
      <c r="E1348" s="128"/>
      <c r="F1348" s="252">
        <f>IF(ISERR(SEARCH("FP",H1348))=FALSE,PREÇOS!CX1348,0)+IF(ISERR(SEARCH("CH",H1348))=FALSE,PREÇOS!CY1348,0)+IF(ISERR(SEARCH("FF",H1348))=FALSE,(I1348*PREÇOS!CZ1348),0)+IF(ISERR(SEARCH("FC",H1348))=FALSE,PREÇOS!DA1348,0)</f>
        <v>0</v>
      </c>
      <c r="G1348" s="118">
        <f t="shared" si="27"/>
        <v>0</v>
      </c>
      <c r="H1348" s="245"/>
      <c r="I1348" s="260"/>
      <c r="J1348" s="203"/>
      <c r="K1348" s="204"/>
      <c r="L1348" s="211"/>
      <c r="M1348" s="137"/>
      <c r="N1348" s="268"/>
    </row>
    <row r="1349" spans="1:14">
      <c r="A1349" s="125"/>
      <c r="B1349" s="282"/>
      <c r="C1349" s="146"/>
      <c r="D1349" s="246"/>
      <c r="E1349" s="128"/>
      <c r="F1349" s="252">
        <f>IF(ISERR(SEARCH("FP",H1349))=FALSE,PREÇOS!CX1349,0)+IF(ISERR(SEARCH("CH",H1349))=FALSE,PREÇOS!CY1349,0)+IF(ISERR(SEARCH("FF",H1349))=FALSE,(I1349*PREÇOS!CZ1349),0)+IF(ISERR(SEARCH("FC",H1349))=FALSE,PREÇOS!DA1349,0)</f>
        <v>0</v>
      </c>
      <c r="G1349" s="118">
        <f t="shared" si="27"/>
        <v>0</v>
      </c>
      <c r="H1349" s="245"/>
      <c r="I1349" s="260"/>
      <c r="J1349" s="203"/>
      <c r="K1349" s="204"/>
      <c r="L1349" s="211"/>
      <c r="M1349" s="137"/>
      <c r="N1349" s="268"/>
    </row>
    <row r="1350" spans="1:14">
      <c r="A1350" s="125"/>
      <c r="B1350" s="282"/>
      <c r="C1350" s="146"/>
      <c r="D1350" s="246"/>
      <c r="E1350" s="128"/>
      <c r="F1350" s="252">
        <f>IF(ISERR(SEARCH("FP",H1350))=FALSE,PREÇOS!CX1350,0)+IF(ISERR(SEARCH("CH",H1350))=FALSE,PREÇOS!CY1350,0)+IF(ISERR(SEARCH("FF",H1350))=FALSE,(I1350*PREÇOS!CZ1350),0)+IF(ISERR(SEARCH("FC",H1350))=FALSE,PREÇOS!DA1350,0)</f>
        <v>0</v>
      </c>
      <c r="G1350" s="118">
        <f t="shared" si="27"/>
        <v>0</v>
      </c>
      <c r="H1350" s="245"/>
      <c r="I1350" s="260"/>
      <c r="J1350" s="203"/>
      <c r="K1350" s="204"/>
      <c r="L1350" s="211"/>
      <c r="M1350" s="137"/>
      <c r="N1350" s="268"/>
    </row>
    <row r="1351" spans="1:14">
      <c r="A1351" s="125"/>
      <c r="B1351" s="282"/>
      <c r="C1351" s="146"/>
      <c r="D1351" s="246"/>
      <c r="E1351" s="128"/>
      <c r="F1351" s="252">
        <f>IF(ISERR(SEARCH("FP",H1351))=FALSE,PREÇOS!CX1351,0)+IF(ISERR(SEARCH("CH",H1351))=FALSE,PREÇOS!CY1351,0)+IF(ISERR(SEARCH("FF",H1351))=FALSE,(I1351*PREÇOS!CZ1351),0)+IF(ISERR(SEARCH("FC",H1351))=FALSE,PREÇOS!DA1351,0)</f>
        <v>0</v>
      </c>
      <c r="G1351" s="118">
        <f t="shared" si="27"/>
        <v>0</v>
      </c>
      <c r="H1351" s="245"/>
      <c r="I1351" s="260"/>
      <c r="J1351" s="203"/>
      <c r="K1351" s="204"/>
      <c r="L1351" s="211"/>
      <c r="M1351" s="137"/>
      <c r="N1351" s="268"/>
    </row>
    <row r="1352" spans="1:14">
      <c r="A1352" s="125"/>
      <c r="B1352" s="282"/>
      <c r="C1352" s="146"/>
      <c r="D1352" s="246"/>
      <c r="E1352" s="128"/>
      <c r="F1352" s="252">
        <f>IF(ISERR(SEARCH("FP",H1352))=FALSE,PREÇOS!CX1352,0)+IF(ISERR(SEARCH("CH",H1352))=FALSE,PREÇOS!CY1352,0)+IF(ISERR(SEARCH("FF",H1352))=FALSE,(I1352*PREÇOS!CZ1352),0)+IF(ISERR(SEARCH("FC",H1352))=FALSE,PREÇOS!DA1352,0)</f>
        <v>0</v>
      </c>
      <c r="G1352" s="118">
        <f t="shared" si="27"/>
        <v>0</v>
      </c>
      <c r="H1352" s="245"/>
      <c r="I1352" s="260"/>
      <c r="J1352" s="203"/>
      <c r="K1352" s="204"/>
      <c r="L1352" s="211"/>
      <c r="M1352" s="137"/>
      <c r="N1352" s="268"/>
    </row>
    <row r="1353" spans="1:14">
      <c r="A1353" s="125"/>
      <c r="B1353" s="282"/>
      <c r="C1353" s="146"/>
      <c r="D1353" s="246"/>
      <c r="E1353" s="128"/>
      <c r="F1353" s="252">
        <f>IF(ISERR(SEARCH("FP",H1353))=FALSE,PREÇOS!CX1353,0)+IF(ISERR(SEARCH("CH",H1353))=FALSE,PREÇOS!CY1353,0)+IF(ISERR(SEARCH("FF",H1353))=FALSE,(I1353*PREÇOS!CZ1353),0)+IF(ISERR(SEARCH("FC",H1353))=FALSE,PREÇOS!DA1353,0)</f>
        <v>0</v>
      </c>
      <c r="G1353" s="118">
        <f t="shared" si="27"/>
        <v>0</v>
      </c>
      <c r="H1353" s="245"/>
      <c r="I1353" s="260"/>
      <c r="J1353" s="203"/>
      <c r="K1353" s="204"/>
      <c r="L1353" s="211"/>
      <c r="M1353" s="137"/>
      <c r="N1353" s="268"/>
    </row>
    <row r="1354" spans="1:14">
      <c r="A1354" s="125"/>
      <c r="B1354" s="282"/>
      <c r="C1354" s="146"/>
      <c r="D1354" s="246"/>
      <c r="E1354" s="128"/>
      <c r="F1354" s="252">
        <f>IF(ISERR(SEARCH("FP",H1354))=FALSE,PREÇOS!CX1354,0)+IF(ISERR(SEARCH("CH",H1354))=FALSE,PREÇOS!CY1354,0)+IF(ISERR(SEARCH("FF",H1354))=FALSE,(I1354*PREÇOS!CZ1354),0)+IF(ISERR(SEARCH("FC",H1354))=FALSE,PREÇOS!DA1354,0)</f>
        <v>0</v>
      </c>
      <c r="G1354" s="118">
        <f t="shared" si="27"/>
        <v>0</v>
      </c>
      <c r="H1354" s="245"/>
      <c r="I1354" s="260"/>
      <c r="J1354" s="203"/>
      <c r="K1354" s="204"/>
      <c r="L1354" s="211"/>
      <c r="M1354" s="137"/>
      <c r="N1354" s="268"/>
    </row>
    <row r="1355" spans="1:14">
      <c r="A1355" s="125"/>
      <c r="B1355" s="282"/>
      <c r="C1355" s="146"/>
      <c r="D1355" s="246"/>
      <c r="E1355" s="128"/>
      <c r="F1355" s="252">
        <f>IF(ISERR(SEARCH("FP",H1355))=FALSE,PREÇOS!CX1355,0)+IF(ISERR(SEARCH("CH",H1355))=FALSE,PREÇOS!CY1355,0)+IF(ISERR(SEARCH("FF",H1355))=FALSE,(I1355*PREÇOS!CZ1355),0)+IF(ISERR(SEARCH("FC",H1355))=FALSE,PREÇOS!DA1355,0)</f>
        <v>0</v>
      </c>
      <c r="G1355" s="118">
        <f t="shared" si="27"/>
        <v>0</v>
      </c>
      <c r="H1355" s="245"/>
      <c r="I1355" s="260"/>
      <c r="J1355" s="203"/>
      <c r="K1355" s="204"/>
      <c r="L1355" s="211"/>
      <c r="M1355" s="137"/>
      <c r="N1355" s="268"/>
    </row>
  </sheetData>
  <autoFilter ref="A2:N1026" xr:uid="{00000000-0009-0000-0000-00000B000000}">
    <sortState xmlns:xlrd2="http://schemas.microsoft.com/office/spreadsheetml/2017/richdata2" ref="A3:N504">
      <sortCondition ref="K2:K504"/>
    </sortState>
  </autoFilter>
  <mergeCells count="1">
    <mergeCell ref="A1:L1"/>
  </mergeCells>
  <conditionalFormatting sqref="A233:G233">
    <cfRule type="expression" dxfId="56" priority="36">
      <formula>AND($L233="EM ATRASO",ISBLANK($M233)=TRUE())</formula>
    </cfRule>
    <cfRule type="expression" dxfId="55" priority="37">
      <formula>AND($L233="SIM",ISBLANK($M233)=TRUE())</formula>
    </cfRule>
    <cfRule type="expression" dxfId="54" priority="40">
      <formula>AND($L233="EM ATRASO",ISBLANK($M233)=TRUE())</formula>
    </cfRule>
    <cfRule type="expression" dxfId="53" priority="41">
      <formula>AND($L233="SIM",ISBLANK($M233)=TRUE())</formula>
    </cfRule>
  </conditionalFormatting>
  <conditionalFormatting sqref="B233">
    <cfRule type="duplicateValues" dxfId="52" priority="31"/>
    <cfRule type="expression" dxfId="51" priority="32">
      <formula>AND($L233="EM ATRASO",ISBLANK($M233)=TRUE())</formula>
    </cfRule>
    <cfRule type="expression" dxfId="50" priority="33">
      <formula>AND($L233="SIM",ISBLANK($M233)=TRUE())</formula>
    </cfRule>
    <cfRule type="expression" dxfId="49" priority="34">
      <formula>AND($L233="EM ATRASO",ISBLANK($M233)=TRUE())</formula>
    </cfRule>
    <cfRule type="expression" dxfId="48" priority="35">
      <formula>AND($L233="SIM",ISBLANK($M233)=TRUE())</formula>
    </cfRule>
  </conditionalFormatting>
  <conditionalFormatting sqref="B902:B1005">
    <cfRule type="duplicateValues" dxfId="47" priority="1"/>
  </conditionalFormatting>
  <conditionalFormatting sqref="F153">
    <cfRule type="expression" dxfId="46" priority="42">
      <formula>AND($L153="EM ATRASO",ISBLANK($M153)=TRUE())</formula>
    </cfRule>
    <cfRule type="expression" dxfId="45" priority="43">
      <formula>AND($L153="SIM",ISBLANK($M153)=TRUE())</formula>
    </cfRule>
  </conditionalFormatting>
  <conditionalFormatting sqref="H233">
    <cfRule type="expression" dxfId="44" priority="17">
      <formula>AND($L233="EM ATRASO",ISBLANK($M233)=TRUE())</formula>
    </cfRule>
    <cfRule type="expression" dxfId="43" priority="18">
      <formula>AND($L233="SIM",ISBLANK($M233)=TRUE())</formula>
    </cfRule>
  </conditionalFormatting>
  <conditionalFormatting sqref="H233:I233">
    <cfRule type="expression" dxfId="42" priority="3">
      <formula>AND($L233="EM ATRASO",ISBLANK($M233)=TRUE())</formula>
    </cfRule>
    <cfRule type="expression" dxfId="41" priority="4">
      <formula>AND($L233="SIM",ISBLANK($M233)=TRUE())</formula>
    </cfRule>
    <cfRule type="expression" dxfId="40" priority="7">
      <formula>AND($L233="EM ATRASO",ISBLANK($M233)=TRUE())</formula>
    </cfRule>
    <cfRule type="expression" dxfId="39" priority="8">
      <formula>AND($L233="SIM",ISBLANK($M233)=TRUE())</formula>
    </cfRule>
    <cfRule type="expression" dxfId="38" priority="11">
      <formula>AND($L233="EM ATRASO",ISBLANK($M233)=TRUE())</formula>
    </cfRule>
    <cfRule type="expression" dxfId="37" priority="12">
      <formula>AND($L233="SIM",ISBLANK($M233)=TRUE())</formula>
    </cfRule>
    <cfRule type="expression" dxfId="36" priority="15">
      <formula>AND($L233="EM ATRASO",ISBLANK($M233)=TRUE())</formula>
    </cfRule>
    <cfRule type="expression" dxfId="35" priority="16">
      <formula>AND($L233="SIM",ISBLANK($M233)=TRUE())</formula>
    </cfRule>
    <cfRule type="expression" dxfId="34" priority="19">
      <formula>AND($L233="EM ATRASO",ISBLANK($M233)=TRUE())</formula>
    </cfRule>
    <cfRule type="expression" dxfId="33" priority="20">
      <formula>AND($L233="SIM",ISBLANK($M233)=TRUE())</formula>
    </cfRule>
    <cfRule type="expression" dxfId="32" priority="21">
      <formula>AND($L233="EM ATRASO",ISBLANK($M233)=TRUE())</formula>
    </cfRule>
    <cfRule type="expression" dxfId="31" priority="22">
      <formula>AND($L233="SIM",ISBLANK($M233)=TRUE())</formula>
    </cfRule>
    <cfRule type="expression" dxfId="30" priority="25">
      <formula>AND($L233="EM ATRASO",ISBLANK($M233)=TRUE())</formula>
    </cfRule>
    <cfRule type="expression" dxfId="29" priority="26">
      <formula>AND($L233="SIM",ISBLANK($M233)=TRUE())</formula>
    </cfRule>
    <cfRule type="expression" dxfId="28" priority="29">
      <formula>AND($L233="EM ATRASO",ISBLANK($M233)=TRUE())</formula>
    </cfRule>
    <cfRule type="expression" dxfId="27" priority="30">
      <formula>AND($L233="SIM",ISBLANK($M233)=TRUE())</formula>
    </cfRule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filterMode="1"/>
  <dimension ref="A1:AG1396"/>
  <sheetViews>
    <sheetView zoomScaleNormal="100" workbookViewId="0">
      <pane ySplit="2" topLeftCell="A3" activePane="bottomLeft" state="frozen"/>
      <selection activeCell="A838" sqref="A838"/>
      <selection pane="bottomLeft" activeCell="H363" sqref="H363"/>
    </sheetView>
  </sheetViews>
  <sheetFormatPr defaultRowHeight="15"/>
  <cols>
    <col min="1" max="1" width="13.5" style="124" customWidth="1"/>
    <col min="2" max="2" width="18" style="124" bestFit="1" customWidth="1"/>
    <col min="3" max="3" width="27.75" style="152" bestFit="1" customWidth="1"/>
    <col min="4" max="4" width="12.875" style="251" customWidth="1"/>
    <col min="5" max="5" width="11.5" style="157" bestFit="1" customWidth="1"/>
    <col min="6" max="6" width="11" style="255" customWidth="1"/>
    <col min="7" max="7" width="14" style="159" customWidth="1"/>
    <col min="8" max="8" width="21.625" style="259" customWidth="1"/>
    <col min="9" max="9" width="10" style="259" customWidth="1"/>
    <col min="10" max="10" width="13.375" style="159" customWidth="1"/>
    <col min="11" max="11" width="25.5" style="155" customWidth="1"/>
    <col min="12" max="12" width="7.25" style="266" customWidth="1"/>
    <col min="13" max="13" width="23.5" style="124" customWidth="1"/>
    <col min="14" max="14" width="14.5" style="250" bestFit="1" customWidth="1"/>
    <col min="15" max="15" width="13.25" style="123" customWidth="1"/>
    <col min="16" max="16" width="43.75" style="123" bestFit="1" customWidth="1"/>
    <col min="17" max="17" width="63.125" style="123" bestFit="1" customWidth="1"/>
    <col min="18" max="33" width="8" style="123" customWidth="1"/>
    <col min="34" max="192" width="8" style="124" customWidth="1"/>
    <col min="193" max="943" width="10.75" style="124" customWidth="1"/>
    <col min="944" max="944" width="9" style="124" customWidth="1"/>
    <col min="945" max="16384" width="9" style="124"/>
  </cols>
  <sheetData>
    <row r="1" spans="1:33" ht="75.599999999999994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21" t="s">
        <v>510</v>
      </c>
      <c r="N1" s="267" t="s">
        <v>2</v>
      </c>
    </row>
    <row r="2" spans="1:33" s="180" customFormat="1">
      <c r="A2" s="169" t="s">
        <v>3</v>
      </c>
      <c r="B2" s="169" t="s">
        <v>4</v>
      </c>
      <c r="C2" s="271" t="s">
        <v>5</v>
      </c>
      <c r="D2" s="162" t="s">
        <v>6</v>
      </c>
      <c r="E2" s="172" t="s">
        <v>34</v>
      </c>
      <c r="F2" s="164" t="s">
        <v>7</v>
      </c>
      <c r="G2" s="173" t="s">
        <v>8</v>
      </c>
      <c r="H2" s="165" t="s">
        <v>9</v>
      </c>
      <c r="I2" s="165" t="s">
        <v>35</v>
      </c>
      <c r="J2" s="175" t="s">
        <v>10</v>
      </c>
      <c r="K2" s="176" t="s">
        <v>11</v>
      </c>
      <c r="L2" s="166" t="s">
        <v>13</v>
      </c>
      <c r="M2" s="177" t="s">
        <v>68</v>
      </c>
      <c r="N2" s="120" t="s">
        <v>2561</v>
      </c>
      <c r="O2" s="178"/>
      <c r="P2" s="179"/>
      <c r="Q2" s="179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</row>
    <row r="3" spans="1:33" ht="15" hidden="1" customHeight="1">
      <c r="A3" s="125" t="s">
        <v>2637</v>
      </c>
      <c r="B3" s="320">
        <v>311875</v>
      </c>
      <c r="C3" s="146" t="s">
        <v>207</v>
      </c>
      <c r="D3" s="246">
        <v>12.7</v>
      </c>
      <c r="E3" s="128">
        <v>40</v>
      </c>
      <c r="F3" s="252">
        <v>19.5</v>
      </c>
      <c r="G3" s="118">
        <f t="shared" ref="G3:G66" si="0">F3*E3</f>
        <v>780</v>
      </c>
      <c r="H3" s="245" t="s">
        <v>45</v>
      </c>
      <c r="I3" s="260">
        <v>1</v>
      </c>
      <c r="J3" s="203">
        <v>44929</v>
      </c>
      <c r="K3" s="204">
        <v>44932</v>
      </c>
      <c r="L3" s="211">
        <v>44932</v>
      </c>
      <c r="M3" s="137"/>
      <c r="N3" s="268" t="s">
        <v>78</v>
      </c>
    </row>
    <row r="4" spans="1:33" ht="15" hidden="1" customHeight="1">
      <c r="A4" s="125" t="s">
        <v>2637</v>
      </c>
      <c r="B4" s="320">
        <v>312203</v>
      </c>
      <c r="C4" s="146" t="s">
        <v>1411</v>
      </c>
      <c r="D4" s="246">
        <v>24</v>
      </c>
      <c r="E4" s="128">
        <v>54</v>
      </c>
      <c r="F4" s="252">
        <v>16.5</v>
      </c>
      <c r="G4" s="118">
        <f t="shared" si="0"/>
        <v>891</v>
      </c>
      <c r="H4" s="245" t="s">
        <v>45</v>
      </c>
      <c r="I4" s="260">
        <v>1</v>
      </c>
      <c r="J4" s="203">
        <v>44929</v>
      </c>
      <c r="K4" s="204">
        <v>44935</v>
      </c>
      <c r="L4" s="211">
        <v>44932</v>
      </c>
      <c r="M4" s="137"/>
      <c r="N4" s="268" t="s">
        <v>78</v>
      </c>
    </row>
    <row r="5" spans="1:33" ht="15" hidden="1" customHeight="1">
      <c r="A5" s="125" t="s">
        <v>2637</v>
      </c>
      <c r="B5" s="320">
        <v>313420</v>
      </c>
      <c r="C5" s="146" t="s">
        <v>484</v>
      </c>
      <c r="D5" s="246">
        <v>24</v>
      </c>
      <c r="E5" s="128">
        <v>40</v>
      </c>
      <c r="F5" s="252">
        <v>15</v>
      </c>
      <c r="G5" s="118">
        <f t="shared" si="0"/>
        <v>600</v>
      </c>
      <c r="H5" s="245" t="s">
        <v>45</v>
      </c>
      <c r="I5" s="260">
        <v>1</v>
      </c>
      <c r="J5" s="203">
        <v>44929</v>
      </c>
      <c r="K5" s="204">
        <v>44935</v>
      </c>
      <c r="L5" s="211">
        <v>44932</v>
      </c>
      <c r="M5" s="137"/>
      <c r="N5" s="268" t="s">
        <v>78</v>
      </c>
    </row>
    <row r="6" spans="1:33" ht="15" hidden="1" customHeight="1">
      <c r="A6" s="125" t="s">
        <v>74</v>
      </c>
      <c r="B6" s="320">
        <v>310790</v>
      </c>
      <c r="C6" s="146" t="s">
        <v>312</v>
      </c>
      <c r="D6" s="246" t="s">
        <v>43</v>
      </c>
      <c r="E6" s="128">
        <v>1</v>
      </c>
      <c r="F6" s="252">
        <v>238.04</v>
      </c>
      <c r="G6" s="118">
        <f t="shared" si="0"/>
        <v>238.04</v>
      </c>
      <c r="H6" s="245" t="s">
        <v>608</v>
      </c>
      <c r="I6" s="260">
        <v>0</v>
      </c>
      <c r="J6" s="203">
        <v>44930</v>
      </c>
      <c r="K6" s="204">
        <v>44939</v>
      </c>
      <c r="L6" s="211">
        <v>44942</v>
      </c>
      <c r="M6" s="137"/>
      <c r="N6" s="268" t="s">
        <v>78</v>
      </c>
    </row>
    <row r="7" spans="1:33" ht="15" hidden="1" customHeight="1">
      <c r="A7" s="286" t="s">
        <v>74</v>
      </c>
      <c r="B7" s="320">
        <v>312845</v>
      </c>
      <c r="C7" s="274" t="s">
        <v>556</v>
      </c>
      <c r="D7" s="246" t="s">
        <v>43</v>
      </c>
      <c r="E7" s="236">
        <v>6</v>
      </c>
      <c r="F7" s="252">
        <v>1263.78</v>
      </c>
      <c r="G7" s="237">
        <f t="shared" si="0"/>
        <v>7582.68</v>
      </c>
      <c r="H7" s="245" t="s">
        <v>47</v>
      </c>
      <c r="I7" s="260">
        <v>0</v>
      </c>
      <c r="J7" s="203">
        <v>44930</v>
      </c>
      <c r="K7" s="204">
        <v>44938</v>
      </c>
      <c r="L7" s="211">
        <v>44942</v>
      </c>
      <c r="M7" s="238" t="s">
        <v>2845</v>
      </c>
      <c r="N7" s="268" t="s">
        <v>78</v>
      </c>
    </row>
    <row r="8" spans="1:33" ht="15" hidden="1" customHeight="1">
      <c r="A8" s="125" t="s">
        <v>74</v>
      </c>
      <c r="B8" s="320">
        <v>312912</v>
      </c>
      <c r="C8" s="146" t="s">
        <v>505</v>
      </c>
      <c r="D8" s="246" t="s">
        <v>43</v>
      </c>
      <c r="E8" s="128">
        <v>8</v>
      </c>
      <c r="F8" s="252">
        <v>273.05</v>
      </c>
      <c r="G8" s="118">
        <f t="shared" si="0"/>
        <v>2184.4</v>
      </c>
      <c r="H8" s="245" t="s">
        <v>608</v>
      </c>
      <c r="I8" s="260">
        <v>0</v>
      </c>
      <c r="J8" s="203">
        <v>44930</v>
      </c>
      <c r="K8" s="204">
        <v>44949</v>
      </c>
      <c r="L8" s="211">
        <v>44959</v>
      </c>
      <c r="M8" s="137" t="s">
        <v>2839</v>
      </c>
      <c r="N8" s="268" t="s">
        <v>78</v>
      </c>
    </row>
    <row r="9" spans="1:33" ht="15" hidden="1" customHeight="1">
      <c r="A9" s="125" t="s">
        <v>74</v>
      </c>
      <c r="B9" s="320">
        <v>312737</v>
      </c>
      <c r="C9" s="146" t="s">
        <v>2640</v>
      </c>
      <c r="D9" s="246" t="s">
        <v>43</v>
      </c>
      <c r="E9" s="128">
        <v>4</v>
      </c>
      <c r="F9" s="252">
        <v>273.05</v>
      </c>
      <c r="G9" s="118">
        <f t="shared" si="0"/>
        <v>1092.2</v>
      </c>
      <c r="H9" s="245" t="s">
        <v>608</v>
      </c>
      <c r="I9" s="260">
        <v>0</v>
      </c>
      <c r="J9" s="203">
        <v>44930</v>
      </c>
      <c r="K9" s="204">
        <v>44956</v>
      </c>
      <c r="L9" s="211">
        <v>44964</v>
      </c>
      <c r="M9" s="137"/>
      <c r="N9" s="268" t="s">
        <v>78</v>
      </c>
    </row>
    <row r="10" spans="1:33" ht="15" hidden="1" customHeight="1">
      <c r="A10" s="125" t="s">
        <v>74</v>
      </c>
      <c r="B10" s="320">
        <v>312916</v>
      </c>
      <c r="C10" s="146" t="s">
        <v>504</v>
      </c>
      <c r="D10" s="246" t="s">
        <v>43</v>
      </c>
      <c r="E10" s="128">
        <v>10</v>
      </c>
      <c r="F10" s="252">
        <v>273.05</v>
      </c>
      <c r="G10" s="118">
        <f t="shared" si="0"/>
        <v>2730.5</v>
      </c>
      <c r="H10" s="245" t="s">
        <v>608</v>
      </c>
      <c r="I10" s="260">
        <v>0</v>
      </c>
      <c r="J10" s="203">
        <v>44930</v>
      </c>
      <c r="K10" s="204">
        <v>44953</v>
      </c>
      <c r="L10" s="211">
        <v>44963</v>
      </c>
      <c r="M10" s="137" t="s">
        <v>2847</v>
      </c>
      <c r="N10" s="268" t="s">
        <v>78</v>
      </c>
    </row>
    <row r="11" spans="1:33" ht="15" hidden="1" customHeight="1">
      <c r="A11" s="125" t="s">
        <v>74</v>
      </c>
      <c r="B11" s="320">
        <v>308140</v>
      </c>
      <c r="C11" s="146" t="s">
        <v>261</v>
      </c>
      <c r="D11" s="246" t="s">
        <v>43</v>
      </c>
      <c r="E11" s="128">
        <v>1</v>
      </c>
      <c r="F11" s="252">
        <v>834.29</v>
      </c>
      <c r="G11" s="118">
        <f t="shared" si="0"/>
        <v>834.29</v>
      </c>
      <c r="H11" s="245" t="s">
        <v>47</v>
      </c>
      <c r="I11" s="260">
        <v>0</v>
      </c>
      <c r="J11" s="203">
        <v>44930</v>
      </c>
      <c r="K11" s="204">
        <v>44938</v>
      </c>
      <c r="L11" s="211">
        <v>44942</v>
      </c>
      <c r="M11" s="137"/>
      <c r="N11" s="268" t="s">
        <v>78</v>
      </c>
    </row>
    <row r="12" spans="1:33" ht="15" hidden="1" customHeight="1">
      <c r="A12" s="125" t="s">
        <v>2637</v>
      </c>
      <c r="B12" s="320">
        <v>314006</v>
      </c>
      <c r="C12" s="146" t="s">
        <v>256</v>
      </c>
      <c r="D12" s="246">
        <v>18</v>
      </c>
      <c r="E12" s="128">
        <v>100</v>
      </c>
      <c r="F12" s="252">
        <v>9.5</v>
      </c>
      <c r="G12" s="118">
        <f t="shared" si="0"/>
        <v>950</v>
      </c>
      <c r="H12" s="245" t="s">
        <v>45</v>
      </c>
      <c r="I12" s="260">
        <v>1</v>
      </c>
      <c r="J12" s="203">
        <v>44931</v>
      </c>
      <c r="K12" s="204">
        <v>44938</v>
      </c>
      <c r="L12" s="211">
        <v>44936</v>
      </c>
      <c r="M12" s="137"/>
      <c r="N12" s="268" t="s">
        <v>78</v>
      </c>
    </row>
    <row r="13" spans="1:33" s="123" customFormat="1" ht="15" hidden="1" customHeight="1">
      <c r="A13" s="125" t="s">
        <v>2637</v>
      </c>
      <c r="B13" s="320">
        <v>314183</v>
      </c>
      <c r="C13" s="146" t="s">
        <v>615</v>
      </c>
      <c r="D13" s="246">
        <v>19</v>
      </c>
      <c r="E13" s="128">
        <v>72</v>
      </c>
      <c r="F13" s="252">
        <v>9.5</v>
      </c>
      <c r="G13" s="118">
        <f t="shared" si="0"/>
        <v>684</v>
      </c>
      <c r="H13" s="245" t="s">
        <v>45</v>
      </c>
      <c r="I13" s="260">
        <v>1</v>
      </c>
      <c r="J13" s="203">
        <v>44931</v>
      </c>
      <c r="K13" s="204">
        <v>44938</v>
      </c>
      <c r="L13" s="211">
        <v>44936</v>
      </c>
      <c r="M13" s="137"/>
      <c r="N13" s="268" t="s">
        <v>78</v>
      </c>
    </row>
    <row r="14" spans="1:33" ht="15" hidden="1" customHeight="1">
      <c r="A14" s="125" t="s">
        <v>74</v>
      </c>
      <c r="B14" s="320">
        <v>313013</v>
      </c>
      <c r="C14" s="146" t="s">
        <v>581</v>
      </c>
      <c r="D14" s="246" t="s">
        <v>43</v>
      </c>
      <c r="E14" s="128">
        <v>1</v>
      </c>
      <c r="F14" s="252">
        <v>723.8</v>
      </c>
      <c r="G14" s="118">
        <f t="shared" si="0"/>
        <v>723.8</v>
      </c>
      <c r="H14" s="245" t="s">
        <v>47</v>
      </c>
      <c r="I14" s="260">
        <v>0</v>
      </c>
      <c r="J14" s="203">
        <v>44931</v>
      </c>
      <c r="K14" s="204">
        <v>44959</v>
      </c>
      <c r="L14" s="211">
        <v>44964</v>
      </c>
      <c r="M14" s="137"/>
      <c r="N14" s="268" t="s">
        <v>78</v>
      </c>
    </row>
    <row r="15" spans="1:33" ht="15" hidden="1" customHeight="1">
      <c r="A15" s="125" t="s">
        <v>74</v>
      </c>
      <c r="B15" s="320">
        <v>312645</v>
      </c>
      <c r="C15" s="146" t="s">
        <v>2584</v>
      </c>
      <c r="D15" s="246" t="s">
        <v>43</v>
      </c>
      <c r="E15" s="128">
        <v>2</v>
      </c>
      <c r="F15" s="252">
        <v>663.48</v>
      </c>
      <c r="G15" s="118">
        <f t="shared" si="0"/>
        <v>1326.96</v>
      </c>
      <c r="H15" s="245" t="s">
        <v>47</v>
      </c>
      <c r="I15" s="260">
        <v>0</v>
      </c>
      <c r="J15" s="203">
        <v>44931</v>
      </c>
      <c r="K15" s="204">
        <v>44945</v>
      </c>
      <c r="L15" s="211">
        <v>44945</v>
      </c>
      <c r="M15" s="137"/>
      <c r="N15" s="268" t="s">
        <v>78</v>
      </c>
    </row>
    <row r="16" spans="1:33" ht="15" hidden="1" customHeight="1">
      <c r="A16" s="125" t="s">
        <v>74</v>
      </c>
      <c r="B16" s="320">
        <v>312991</v>
      </c>
      <c r="C16" s="146" t="s">
        <v>595</v>
      </c>
      <c r="D16" s="246" t="s">
        <v>43</v>
      </c>
      <c r="E16" s="128">
        <v>1</v>
      </c>
      <c r="F16" s="252">
        <v>372.81</v>
      </c>
      <c r="G16" s="118">
        <f t="shared" si="0"/>
        <v>372.81</v>
      </c>
      <c r="H16" s="245" t="s">
        <v>47</v>
      </c>
      <c r="I16" s="260">
        <v>0</v>
      </c>
      <c r="J16" s="203">
        <v>44931</v>
      </c>
      <c r="K16" s="204">
        <v>44957</v>
      </c>
      <c r="L16" s="211">
        <v>44959</v>
      </c>
      <c r="M16" s="137"/>
      <c r="N16" s="268" t="s">
        <v>78</v>
      </c>
    </row>
    <row r="17" spans="1:14" ht="15" hidden="1" customHeight="1">
      <c r="A17" s="125" t="s">
        <v>74</v>
      </c>
      <c r="B17" s="320">
        <v>308162</v>
      </c>
      <c r="C17" s="146" t="s">
        <v>2828</v>
      </c>
      <c r="D17" s="246" t="s">
        <v>43</v>
      </c>
      <c r="E17" s="128">
        <v>1</v>
      </c>
      <c r="F17" s="252">
        <v>168.51</v>
      </c>
      <c r="G17" s="118">
        <f t="shared" si="0"/>
        <v>168.51</v>
      </c>
      <c r="H17" s="245" t="s">
        <v>47</v>
      </c>
      <c r="I17" s="260">
        <v>0</v>
      </c>
      <c r="J17" s="203">
        <v>44931</v>
      </c>
      <c r="K17" s="204">
        <v>44959</v>
      </c>
      <c r="L17" s="211">
        <v>44964</v>
      </c>
      <c r="M17" s="137"/>
      <c r="N17" s="268" t="s">
        <v>78</v>
      </c>
    </row>
    <row r="18" spans="1:14" ht="15" hidden="1" customHeight="1">
      <c r="A18" s="125" t="s">
        <v>137</v>
      </c>
      <c r="B18" s="320">
        <v>314622</v>
      </c>
      <c r="C18" s="146" t="s">
        <v>2668</v>
      </c>
      <c r="D18" s="246" t="s">
        <v>43</v>
      </c>
      <c r="E18" s="128">
        <v>138</v>
      </c>
      <c r="F18" s="252">
        <v>14.5</v>
      </c>
      <c r="G18" s="118">
        <f t="shared" si="0"/>
        <v>2001</v>
      </c>
      <c r="H18" s="245" t="s">
        <v>2829</v>
      </c>
      <c r="I18" s="260">
        <v>0</v>
      </c>
      <c r="J18" s="203">
        <v>44931</v>
      </c>
      <c r="K18" s="204">
        <v>44936</v>
      </c>
      <c r="L18" s="211">
        <v>44936</v>
      </c>
      <c r="M18" s="137"/>
      <c r="N18" s="268" t="s">
        <v>78</v>
      </c>
    </row>
    <row r="19" spans="1:14" ht="15" hidden="1" customHeight="1">
      <c r="A19" s="125" t="s">
        <v>2637</v>
      </c>
      <c r="B19" s="320">
        <v>314604</v>
      </c>
      <c r="C19" s="146" t="s">
        <v>387</v>
      </c>
      <c r="D19" s="246">
        <v>19.05</v>
      </c>
      <c r="E19" s="128">
        <v>40</v>
      </c>
      <c r="F19" s="252">
        <v>14</v>
      </c>
      <c r="G19" s="118">
        <f t="shared" si="0"/>
        <v>560</v>
      </c>
      <c r="H19" s="245" t="s">
        <v>45</v>
      </c>
      <c r="I19" s="260">
        <v>1</v>
      </c>
      <c r="J19" s="203">
        <v>44931</v>
      </c>
      <c r="K19" s="204">
        <v>44942</v>
      </c>
      <c r="L19" s="211">
        <v>44936</v>
      </c>
      <c r="M19" s="137"/>
      <c r="N19" s="268" t="s">
        <v>78</v>
      </c>
    </row>
    <row r="20" spans="1:14" ht="15" hidden="1" customHeight="1">
      <c r="A20" s="125" t="s">
        <v>2637</v>
      </c>
      <c r="B20" s="320">
        <v>314581</v>
      </c>
      <c r="C20" s="146" t="s">
        <v>2724</v>
      </c>
      <c r="D20" s="246">
        <v>25.4</v>
      </c>
      <c r="E20" s="128">
        <v>200</v>
      </c>
      <c r="F20" s="252">
        <v>9.5</v>
      </c>
      <c r="G20" s="118">
        <f t="shared" si="0"/>
        <v>1900</v>
      </c>
      <c r="H20" s="245" t="s">
        <v>45</v>
      </c>
      <c r="I20" s="260">
        <v>1</v>
      </c>
      <c r="J20" s="203">
        <v>44931</v>
      </c>
      <c r="K20" s="204">
        <v>44942</v>
      </c>
      <c r="L20" s="211">
        <v>44936</v>
      </c>
      <c r="M20" s="137"/>
      <c r="N20" s="268" t="s">
        <v>78</v>
      </c>
    </row>
    <row r="21" spans="1:14" ht="15" hidden="1" customHeight="1">
      <c r="A21" s="125" t="s">
        <v>36</v>
      </c>
      <c r="B21" s="320">
        <v>313954</v>
      </c>
      <c r="C21" s="146" t="s">
        <v>2831</v>
      </c>
      <c r="D21" s="246">
        <v>28</v>
      </c>
      <c r="E21" s="128">
        <v>28</v>
      </c>
      <c r="F21" s="252">
        <v>7.15</v>
      </c>
      <c r="G21" s="118">
        <f t="shared" si="0"/>
        <v>200.20000000000002</v>
      </c>
      <c r="H21" s="245" t="s">
        <v>45</v>
      </c>
      <c r="I21" s="260">
        <v>1</v>
      </c>
      <c r="J21" s="203">
        <v>44935</v>
      </c>
      <c r="K21" s="204">
        <v>44939</v>
      </c>
      <c r="L21" s="211">
        <v>44938</v>
      </c>
      <c r="M21" s="137"/>
      <c r="N21" s="268" t="s">
        <v>78</v>
      </c>
    </row>
    <row r="22" spans="1:14" ht="15" hidden="1" customHeight="1">
      <c r="A22" s="125" t="s">
        <v>36</v>
      </c>
      <c r="B22" s="320">
        <v>313978</v>
      </c>
      <c r="C22" s="146" t="s">
        <v>2830</v>
      </c>
      <c r="D22" s="246">
        <v>24</v>
      </c>
      <c r="E22" s="128">
        <v>20</v>
      </c>
      <c r="F22" s="252">
        <v>7.15</v>
      </c>
      <c r="G22" s="118">
        <f t="shared" si="0"/>
        <v>143</v>
      </c>
      <c r="H22" s="245" t="s">
        <v>45</v>
      </c>
      <c r="I22" s="260">
        <v>1</v>
      </c>
      <c r="J22" s="203">
        <v>44935</v>
      </c>
      <c r="K22" s="204">
        <v>44939</v>
      </c>
      <c r="L22" s="211">
        <v>44939</v>
      </c>
      <c r="M22" s="137"/>
      <c r="N22" s="268" t="s">
        <v>78</v>
      </c>
    </row>
    <row r="23" spans="1:14" ht="15" hidden="1" customHeight="1">
      <c r="A23" s="125" t="s">
        <v>36</v>
      </c>
      <c r="B23" s="320">
        <v>313946</v>
      </c>
      <c r="C23" s="146" t="s">
        <v>2832</v>
      </c>
      <c r="D23" s="246">
        <v>38</v>
      </c>
      <c r="E23" s="128">
        <v>20</v>
      </c>
      <c r="F23" s="252">
        <v>9.1300000000000008</v>
      </c>
      <c r="G23" s="118">
        <f t="shared" si="0"/>
        <v>182.60000000000002</v>
      </c>
      <c r="H23" s="245" t="s">
        <v>45</v>
      </c>
      <c r="I23" s="260">
        <v>1</v>
      </c>
      <c r="J23" s="203">
        <v>44935</v>
      </c>
      <c r="K23" s="204">
        <v>44939</v>
      </c>
      <c r="L23" s="211">
        <v>44938</v>
      </c>
      <c r="M23" s="137"/>
      <c r="N23" s="268" t="s">
        <v>78</v>
      </c>
    </row>
    <row r="24" spans="1:14" ht="15" hidden="1" customHeight="1">
      <c r="A24" s="125" t="s">
        <v>36</v>
      </c>
      <c r="B24" s="320">
        <v>313656</v>
      </c>
      <c r="C24" s="146" t="s">
        <v>492</v>
      </c>
      <c r="D24" s="246">
        <v>25.4</v>
      </c>
      <c r="E24" s="128">
        <v>12</v>
      </c>
      <c r="F24" s="252">
        <v>7.15</v>
      </c>
      <c r="G24" s="118">
        <f t="shared" si="0"/>
        <v>85.800000000000011</v>
      </c>
      <c r="H24" s="245" t="s">
        <v>45</v>
      </c>
      <c r="I24" s="260">
        <v>1</v>
      </c>
      <c r="J24" s="203">
        <v>44935</v>
      </c>
      <c r="K24" s="204">
        <v>44939</v>
      </c>
      <c r="L24" s="211">
        <v>44944</v>
      </c>
      <c r="M24" s="299" t="s">
        <v>2834</v>
      </c>
      <c r="N24" s="268" t="s">
        <v>78</v>
      </c>
    </row>
    <row r="25" spans="1:14" ht="15" hidden="1" customHeight="1">
      <c r="A25" s="125" t="s">
        <v>36</v>
      </c>
      <c r="B25" s="320">
        <v>313648</v>
      </c>
      <c r="C25" s="146" t="s">
        <v>490</v>
      </c>
      <c r="D25" s="246">
        <v>19</v>
      </c>
      <c r="E25" s="128">
        <v>18</v>
      </c>
      <c r="F25" s="252">
        <v>6.93</v>
      </c>
      <c r="G25" s="118">
        <f t="shared" si="0"/>
        <v>124.74</v>
      </c>
      <c r="H25" s="245" t="s">
        <v>45</v>
      </c>
      <c r="I25" s="260">
        <v>1</v>
      </c>
      <c r="J25" s="203">
        <v>44935</v>
      </c>
      <c r="K25" s="204">
        <v>44939</v>
      </c>
      <c r="L25" s="211">
        <v>44938</v>
      </c>
      <c r="M25" s="137"/>
      <c r="N25" s="268" t="s">
        <v>78</v>
      </c>
    </row>
    <row r="26" spans="1:14" ht="15" hidden="1" customHeight="1">
      <c r="A26" s="125" t="s">
        <v>36</v>
      </c>
      <c r="B26" s="320">
        <v>314599</v>
      </c>
      <c r="C26" s="146" t="s">
        <v>1766</v>
      </c>
      <c r="D26" s="246">
        <v>19</v>
      </c>
      <c r="E26" s="128">
        <v>10</v>
      </c>
      <c r="F26" s="252">
        <v>9.0200000000000014</v>
      </c>
      <c r="G26" s="118">
        <f t="shared" si="0"/>
        <v>90.200000000000017</v>
      </c>
      <c r="H26" s="245" t="s">
        <v>45</v>
      </c>
      <c r="I26" s="260">
        <v>1</v>
      </c>
      <c r="J26" s="203">
        <v>44935</v>
      </c>
      <c r="K26" s="204">
        <v>44939</v>
      </c>
      <c r="L26" s="211">
        <v>44938</v>
      </c>
      <c r="M26" s="137"/>
      <c r="N26" s="268" t="s">
        <v>78</v>
      </c>
    </row>
    <row r="27" spans="1:14" ht="15" hidden="1" customHeight="1">
      <c r="A27" s="125" t="s">
        <v>445</v>
      </c>
      <c r="B27" s="320">
        <v>312622</v>
      </c>
      <c r="C27" s="146" t="s">
        <v>467</v>
      </c>
      <c r="D27" s="246" t="s">
        <v>43</v>
      </c>
      <c r="E27" s="128">
        <v>2</v>
      </c>
      <c r="F27" s="252">
        <v>850</v>
      </c>
      <c r="G27" s="118">
        <f t="shared" si="0"/>
        <v>1700</v>
      </c>
      <c r="H27" s="245" t="s">
        <v>47</v>
      </c>
      <c r="I27" s="260">
        <v>0</v>
      </c>
      <c r="J27" s="203">
        <v>44936</v>
      </c>
      <c r="K27" s="204">
        <v>44945</v>
      </c>
      <c r="L27" s="211">
        <v>44945</v>
      </c>
      <c r="M27" s="137"/>
      <c r="N27" s="268" t="s">
        <v>78</v>
      </c>
    </row>
    <row r="28" spans="1:14" ht="15" hidden="1" customHeight="1">
      <c r="A28" s="125" t="s">
        <v>445</v>
      </c>
      <c r="B28" s="320">
        <v>310058</v>
      </c>
      <c r="C28" s="146" t="s">
        <v>77</v>
      </c>
      <c r="D28" s="246" t="s">
        <v>43</v>
      </c>
      <c r="E28" s="128">
        <v>5</v>
      </c>
      <c r="F28" s="252">
        <v>791</v>
      </c>
      <c r="G28" s="118">
        <f t="shared" si="0"/>
        <v>3955</v>
      </c>
      <c r="H28" s="245" t="s">
        <v>47</v>
      </c>
      <c r="I28" s="260">
        <v>0</v>
      </c>
      <c r="J28" s="203">
        <v>44936</v>
      </c>
      <c r="K28" s="204">
        <v>44946</v>
      </c>
      <c r="L28" s="211">
        <v>44946</v>
      </c>
      <c r="M28" s="137"/>
      <c r="N28" s="268" t="s">
        <v>78</v>
      </c>
    </row>
    <row r="29" spans="1:14" ht="15" hidden="1" customHeight="1">
      <c r="A29" s="125" t="s">
        <v>2637</v>
      </c>
      <c r="B29" s="320">
        <v>313936</v>
      </c>
      <c r="C29" s="146" t="s">
        <v>2706</v>
      </c>
      <c r="D29" s="246">
        <v>19.05</v>
      </c>
      <c r="E29" s="128">
        <v>51</v>
      </c>
      <c r="F29" s="252">
        <v>16.5</v>
      </c>
      <c r="G29" s="118">
        <f t="shared" si="0"/>
        <v>841.5</v>
      </c>
      <c r="H29" s="245" t="s">
        <v>45</v>
      </c>
      <c r="I29" s="260">
        <v>1</v>
      </c>
      <c r="J29" s="203">
        <v>44937</v>
      </c>
      <c r="K29" s="204">
        <v>44939</v>
      </c>
      <c r="L29" s="211">
        <v>44939</v>
      </c>
      <c r="M29" s="137"/>
      <c r="N29" s="268" t="s">
        <v>78</v>
      </c>
    </row>
    <row r="30" spans="1:14" ht="15" hidden="1" customHeight="1">
      <c r="A30" s="125" t="s">
        <v>2637</v>
      </c>
      <c r="B30" s="320">
        <v>314452</v>
      </c>
      <c r="C30" s="146" t="s">
        <v>368</v>
      </c>
      <c r="D30" s="246">
        <v>19.05</v>
      </c>
      <c r="E30" s="128">
        <v>20</v>
      </c>
      <c r="F30" s="252">
        <v>13</v>
      </c>
      <c r="G30" s="118">
        <f t="shared" si="0"/>
        <v>260</v>
      </c>
      <c r="H30" s="245" t="s">
        <v>45</v>
      </c>
      <c r="I30" s="260">
        <v>1</v>
      </c>
      <c r="J30" s="203">
        <v>44937</v>
      </c>
      <c r="K30" s="204">
        <v>44939</v>
      </c>
      <c r="L30" s="211">
        <v>44939</v>
      </c>
      <c r="M30" s="137"/>
      <c r="N30" s="268" t="s">
        <v>78</v>
      </c>
    </row>
    <row r="31" spans="1:14" ht="15" hidden="1" customHeight="1">
      <c r="A31" s="125" t="s">
        <v>2637</v>
      </c>
      <c r="B31" s="320">
        <v>315293</v>
      </c>
      <c r="C31" s="146" t="s">
        <v>2833</v>
      </c>
      <c r="D31" s="246" t="s">
        <v>43</v>
      </c>
      <c r="E31" s="128">
        <v>50</v>
      </c>
      <c r="F31" s="252">
        <v>14.5</v>
      </c>
      <c r="G31" s="118">
        <f t="shared" si="0"/>
        <v>725</v>
      </c>
      <c r="H31" s="245" t="s">
        <v>2829</v>
      </c>
      <c r="I31" s="260">
        <v>0</v>
      </c>
      <c r="J31" s="203">
        <v>44937</v>
      </c>
      <c r="K31" s="204">
        <v>44937</v>
      </c>
      <c r="L31" s="211">
        <v>44937</v>
      </c>
      <c r="M31" s="137"/>
      <c r="N31" s="268" t="s">
        <v>78</v>
      </c>
    </row>
    <row r="32" spans="1:14" ht="15" hidden="1" customHeight="1">
      <c r="A32" s="125" t="s">
        <v>74</v>
      </c>
      <c r="B32" s="320">
        <v>310340</v>
      </c>
      <c r="C32" s="146" t="s">
        <v>365</v>
      </c>
      <c r="D32" s="246" t="s">
        <v>43</v>
      </c>
      <c r="E32" s="128">
        <v>2</v>
      </c>
      <c r="F32" s="252">
        <v>220.59</v>
      </c>
      <c r="G32" s="118">
        <f t="shared" si="0"/>
        <v>441.18</v>
      </c>
      <c r="H32" s="245" t="s">
        <v>87</v>
      </c>
      <c r="I32" s="260">
        <v>0</v>
      </c>
      <c r="J32" s="203">
        <v>44937</v>
      </c>
      <c r="K32" s="204">
        <v>44938</v>
      </c>
      <c r="L32" s="211">
        <v>44938</v>
      </c>
      <c r="M32" s="137"/>
      <c r="N32" s="268" t="s">
        <v>78</v>
      </c>
    </row>
    <row r="33" spans="1:14" ht="15" hidden="1" customHeight="1">
      <c r="A33" s="125" t="s">
        <v>445</v>
      </c>
      <c r="B33" s="320">
        <v>311241</v>
      </c>
      <c r="C33" s="146" t="s">
        <v>2460</v>
      </c>
      <c r="D33" s="246" t="s">
        <v>43</v>
      </c>
      <c r="E33" s="128">
        <v>6</v>
      </c>
      <c r="F33" s="252">
        <v>1800</v>
      </c>
      <c r="G33" s="118">
        <f t="shared" si="0"/>
        <v>10800</v>
      </c>
      <c r="H33" s="245" t="s">
        <v>47</v>
      </c>
      <c r="I33" s="260">
        <v>0</v>
      </c>
      <c r="J33" s="203">
        <v>44938</v>
      </c>
      <c r="K33" s="204">
        <v>44956</v>
      </c>
      <c r="L33" s="211">
        <v>44956</v>
      </c>
      <c r="M33" s="137"/>
      <c r="N33" s="268" t="s">
        <v>78</v>
      </c>
    </row>
    <row r="34" spans="1:14" ht="15" hidden="1" customHeight="1">
      <c r="A34" s="125" t="s">
        <v>445</v>
      </c>
      <c r="B34" s="320">
        <v>308128</v>
      </c>
      <c r="C34" s="146" t="s">
        <v>2796</v>
      </c>
      <c r="D34" s="246" t="s">
        <v>43</v>
      </c>
      <c r="E34" s="128">
        <v>1</v>
      </c>
      <c r="F34" s="252">
        <v>1600</v>
      </c>
      <c r="G34" s="118">
        <f t="shared" si="0"/>
        <v>1600</v>
      </c>
      <c r="H34" s="245" t="s">
        <v>47</v>
      </c>
      <c r="I34" s="260">
        <v>0</v>
      </c>
      <c r="J34" s="203">
        <v>44938</v>
      </c>
      <c r="K34" s="204">
        <v>44949</v>
      </c>
      <c r="L34" s="211">
        <v>44949</v>
      </c>
      <c r="M34" s="137"/>
      <c r="N34" s="268" t="s">
        <v>78</v>
      </c>
    </row>
    <row r="35" spans="1:14" ht="15" hidden="1" customHeight="1">
      <c r="A35" s="125" t="s">
        <v>36</v>
      </c>
      <c r="B35" s="320">
        <v>312591</v>
      </c>
      <c r="C35" s="146" t="s">
        <v>1745</v>
      </c>
      <c r="D35" s="246">
        <v>19</v>
      </c>
      <c r="E35" s="128">
        <v>30</v>
      </c>
      <c r="F35" s="252">
        <v>6.93</v>
      </c>
      <c r="G35" s="118">
        <f t="shared" si="0"/>
        <v>207.89999999999998</v>
      </c>
      <c r="H35" s="245" t="s">
        <v>45</v>
      </c>
      <c r="I35" s="260">
        <v>1</v>
      </c>
      <c r="J35" s="203">
        <v>44938</v>
      </c>
      <c r="K35" s="204">
        <v>44942</v>
      </c>
      <c r="L35" s="211">
        <v>44943</v>
      </c>
      <c r="M35" s="137"/>
      <c r="N35" s="268" t="s">
        <v>78</v>
      </c>
    </row>
    <row r="36" spans="1:14" ht="15" hidden="1" customHeight="1">
      <c r="A36" s="125" t="s">
        <v>36</v>
      </c>
      <c r="B36" s="320">
        <v>311933</v>
      </c>
      <c r="C36" s="146" t="s">
        <v>551</v>
      </c>
      <c r="D36" s="246">
        <v>28</v>
      </c>
      <c r="E36" s="128">
        <v>40</v>
      </c>
      <c r="F36" s="252">
        <v>7.15</v>
      </c>
      <c r="G36" s="118">
        <f t="shared" si="0"/>
        <v>286</v>
      </c>
      <c r="H36" s="245" t="s">
        <v>45</v>
      </c>
      <c r="I36" s="260">
        <v>1</v>
      </c>
      <c r="J36" s="203">
        <v>44938</v>
      </c>
      <c r="K36" s="204">
        <v>44946</v>
      </c>
      <c r="L36" s="211">
        <v>44943</v>
      </c>
      <c r="M36" s="137"/>
      <c r="N36" s="268" t="s">
        <v>78</v>
      </c>
    </row>
    <row r="37" spans="1:14" ht="15" hidden="1" customHeight="1">
      <c r="A37" s="125" t="s">
        <v>2637</v>
      </c>
      <c r="B37" s="320">
        <v>313698</v>
      </c>
      <c r="C37" s="146" t="s">
        <v>1774</v>
      </c>
      <c r="D37" s="246">
        <v>19</v>
      </c>
      <c r="E37" s="128">
        <v>20</v>
      </c>
      <c r="F37" s="252">
        <v>13</v>
      </c>
      <c r="G37" s="118">
        <f t="shared" si="0"/>
        <v>260</v>
      </c>
      <c r="H37" s="245" t="s">
        <v>45</v>
      </c>
      <c r="I37" s="260">
        <v>1</v>
      </c>
      <c r="J37" s="203">
        <v>44938</v>
      </c>
      <c r="K37" s="204">
        <v>44939</v>
      </c>
      <c r="L37" s="211">
        <v>44939</v>
      </c>
      <c r="M37" s="137"/>
      <c r="N37" s="268" t="s">
        <v>78</v>
      </c>
    </row>
    <row r="38" spans="1:14" ht="15" hidden="1" customHeight="1">
      <c r="A38" s="125" t="s">
        <v>2637</v>
      </c>
      <c r="B38" s="320">
        <v>315396</v>
      </c>
      <c r="C38" s="146" t="s">
        <v>509</v>
      </c>
      <c r="D38" s="246">
        <v>20</v>
      </c>
      <c r="E38" s="128">
        <v>30</v>
      </c>
      <c r="F38" s="252">
        <v>12</v>
      </c>
      <c r="G38" s="118">
        <f t="shared" si="0"/>
        <v>360</v>
      </c>
      <c r="H38" s="245" t="s">
        <v>45</v>
      </c>
      <c r="I38" s="260">
        <v>1</v>
      </c>
      <c r="J38" s="203">
        <v>44938</v>
      </c>
      <c r="K38" s="204">
        <v>44939</v>
      </c>
      <c r="L38" s="211">
        <v>44939</v>
      </c>
      <c r="M38" s="137"/>
      <c r="N38" s="268" t="s">
        <v>78</v>
      </c>
    </row>
    <row r="39" spans="1:14" ht="15" hidden="1" customHeight="1">
      <c r="A39" s="125" t="s">
        <v>445</v>
      </c>
      <c r="B39" s="320">
        <v>312956</v>
      </c>
      <c r="C39" s="146" t="s">
        <v>2711</v>
      </c>
      <c r="D39" s="246" t="s">
        <v>43</v>
      </c>
      <c r="E39" s="128">
        <v>1</v>
      </c>
      <c r="F39" s="252">
        <v>850</v>
      </c>
      <c r="G39" s="118">
        <f t="shared" si="0"/>
        <v>850</v>
      </c>
      <c r="H39" s="245" t="s">
        <v>47</v>
      </c>
      <c r="I39" s="260">
        <v>0</v>
      </c>
      <c r="J39" s="203">
        <v>44942</v>
      </c>
      <c r="K39" s="204">
        <v>44957</v>
      </c>
      <c r="L39" s="211">
        <v>44957</v>
      </c>
      <c r="M39" s="137"/>
      <c r="N39" s="268" t="s">
        <v>78</v>
      </c>
    </row>
    <row r="40" spans="1:14" ht="15" hidden="1" customHeight="1">
      <c r="A40" s="125" t="s">
        <v>2637</v>
      </c>
      <c r="B40" s="320">
        <v>314903</v>
      </c>
      <c r="C40" s="146" t="s">
        <v>2579</v>
      </c>
      <c r="D40" s="246">
        <v>19.03</v>
      </c>
      <c r="E40" s="128">
        <v>54</v>
      </c>
      <c r="F40" s="252">
        <v>14.5</v>
      </c>
      <c r="G40" s="118">
        <f t="shared" si="0"/>
        <v>783</v>
      </c>
      <c r="H40" s="245" t="s">
        <v>45</v>
      </c>
      <c r="I40" s="260">
        <v>1</v>
      </c>
      <c r="J40" s="203">
        <v>44942</v>
      </c>
      <c r="K40" s="204">
        <v>44945</v>
      </c>
      <c r="L40" s="211">
        <v>44945</v>
      </c>
      <c r="M40" s="137"/>
      <c r="N40" s="268" t="s">
        <v>78</v>
      </c>
    </row>
    <row r="41" spans="1:14" ht="15" hidden="1" customHeight="1">
      <c r="A41" s="125" t="s">
        <v>2637</v>
      </c>
      <c r="B41" s="320">
        <v>313970</v>
      </c>
      <c r="C41" s="146" t="s">
        <v>2835</v>
      </c>
      <c r="D41" s="246">
        <v>19.05</v>
      </c>
      <c r="E41" s="128">
        <v>66</v>
      </c>
      <c r="F41" s="252">
        <v>13.5</v>
      </c>
      <c r="G41" s="118">
        <f t="shared" si="0"/>
        <v>891</v>
      </c>
      <c r="H41" s="245" t="s">
        <v>45</v>
      </c>
      <c r="I41" s="260">
        <v>1</v>
      </c>
      <c r="J41" s="203">
        <v>44942</v>
      </c>
      <c r="K41" s="204">
        <v>44945</v>
      </c>
      <c r="L41" s="211">
        <v>44945</v>
      </c>
      <c r="M41" s="137"/>
      <c r="N41" s="268" t="s">
        <v>78</v>
      </c>
    </row>
    <row r="42" spans="1:14" ht="15" hidden="1" customHeight="1">
      <c r="A42" s="125" t="s">
        <v>2637</v>
      </c>
      <c r="B42" s="320">
        <v>315600</v>
      </c>
      <c r="C42" s="125" t="s">
        <v>299</v>
      </c>
      <c r="D42" s="246">
        <v>24</v>
      </c>
      <c r="E42" s="128">
        <v>54</v>
      </c>
      <c r="F42" s="252">
        <v>15</v>
      </c>
      <c r="G42" s="118">
        <f t="shared" si="0"/>
        <v>810</v>
      </c>
      <c r="H42" s="245" t="s">
        <v>45</v>
      </c>
      <c r="I42" s="260">
        <v>1</v>
      </c>
      <c r="J42" s="203">
        <v>44942</v>
      </c>
      <c r="K42" s="204">
        <v>44945</v>
      </c>
      <c r="L42" s="211">
        <v>44945</v>
      </c>
      <c r="M42" s="137"/>
      <c r="N42" s="268" t="s">
        <v>78</v>
      </c>
    </row>
    <row r="43" spans="1:14" ht="15" hidden="1" customHeight="1">
      <c r="A43" s="125" t="s">
        <v>36</v>
      </c>
      <c r="B43" s="320">
        <v>312129</v>
      </c>
      <c r="C43" s="146" t="s">
        <v>2836</v>
      </c>
      <c r="D43" s="246">
        <v>19</v>
      </c>
      <c r="E43" s="128">
        <v>35</v>
      </c>
      <c r="F43" s="252">
        <v>8.6900000000000013</v>
      </c>
      <c r="G43" s="118">
        <f t="shared" si="0"/>
        <v>304.15000000000003</v>
      </c>
      <c r="H43" s="245" t="s">
        <v>45</v>
      </c>
      <c r="I43" s="260">
        <v>2</v>
      </c>
      <c r="J43" s="203">
        <v>44944</v>
      </c>
      <c r="K43" s="204">
        <v>44945</v>
      </c>
      <c r="L43" s="211">
        <v>44945</v>
      </c>
      <c r="M43" s="137"/>
      <c r="N43" s="268" t="s">
        <v>78</v>
      </c>
    </row>
    <row r="44" spans="1:14" ht="15" hidden="1" customHeight="1">
      <c r="A44" s="125" t="s">
        <v>36</v>
      </c>
      <c r="B44" s="320">
        <v>315849</v>
      </c>
      <c r="C44" s="146" t="s">
        <v>531</v>
      </c>
      <c r="D44" s="246">
        <v>19.05</v>
      </c>
      <c r="E44" s="128">
        <v>16</v>
      </c>
      <c r="F44" s="252">
        <v>6.93</v>
      </c>
      <c r="G44" s="118">
        <f t="shared" si="0"/>
        <v>110.88</v>
      </c>
      <c r="H44" s="245" t="s">
        <v>45</v>
      </c>
      <c r="I44" s="260">
        <v>1</v>
      </c>
      <c r="J44" s="203">
        <v>44945</v>
      </c>
      <c r="K44" s="204">
        <v>44952</v>
      </c>
      <c r="L44" s="211">
        <v>44951</v>
      </c>
      <c r="M44" s="137"/>
      <c r="N44" s="268" t="s">
        <v>78</v>
      </c>
    </row>
    <row r="45" spans="1:14" ht="15" hidden="1" customHeight="1">
      <c r="A45" s="125" t="s">
        <v>36</v>
      </c>
      <c r="B45" s="320">
        <v>315843</v>
      </c>
      <c r="C45" s="146" t="s">
        <v>1793</v>
      </c>
      <c r="D45" s="246">
        <v>19.05</v>
      </c>
      <c r="E45" s="128">
        <v>10</v>
      </c>
      <c r="F45" s="252">
        <v>9.0200000000000014</v>
      </c>
      <c r="G45" s="118">
        <f t="shared" si="0"/>
        <v>90.200000000000017</v>
      </c>
      <c r="H45" s="245" t="s">
        <v>45</v>
      </c>
      <c r="I45" s="260">
        <v>1</v>
      </c>
      <c r="J45" s="203">
        <v>44945</v>
      </c>
      <c r="K45" s="204">
        <v>44952</v>
      </c>
      <c r="L45" s="211">
        <v>44951</v>
      </c>
      <c r="M45" s="137"/>
      <c r="N45" s="268" t="s">
        <v>78</v>
      </c>
    </row>
    <row r="46" spans="1:14" ht="15" hidden="1" customHeight="1">
      <c r="A46" s="125" t="s">
        <v>36</v>
      </c>
      <c r="B46" s="320">
        <v>315968</v>
      </c>
      <c r="C46" s="146" t="s">
        <v>1776</v>
      </c>
      <c r="D46" s="246">
        <v>19.05</v>
      </c>
      <c r="E46" s="128">
        <v>20</v>
      </c>
      <c r="F46" s="252">
        <v>6.93</v>
      </c>
      <c r="G46" s="118">
        <f t="shared" si="0"/>
        <v>138.6</v>
      </c>
      <c r="H46" s="245" t="s">
        <v>45</v>
      </c>
      <c r="I46" s="260">
        <v>1</v>
      </c>
      <c r="J46" s="203">
        <v>44945</v>
      </c>
      <c r="K46" s="204">
        <v>44952</v>
      </c>
      <c r="L46" s="211">
        <v>44951</v>
      </c>
      <c r="M46" s="137"/>
      <c r="N46" s="268" t="s">
        <v>78</v>
      </c>
    </row>
    <row r="47" spans="1:14" ht="15" hidden="1" customHeight="1">
      <c r="A47" s="125" t="s">
        <v>36</v>
      </c>
      <c r="B47" s="320">
        <v>315846</v>
      </c>
      <c r="C47" s="146" t="s">
        <v>285</v>
      </c>
      <c r="D47" s="246">
        <v>19</v>
      </c>
      <c r="E47" s="128">
        <v>60</v>
      </c>
      <c r="F47" s="252">
        <v>5.8850000000000007</v>
      </c>
      <c r="G47" s="118">
        <f t="shared" si="0"/>
        <v>353.1</v>
      </c>
      <c r="H47" s="245" t="s">
        <v>45</v>
      </c>
      <c r="I47" s="260">
        <v>1</v>
      </c>
      <c r="J47" s="203">
        <v>44945</v>
      </c>
      <c r="K47" s="204">
        <v>44952</v>
      </c>
      <c r="L47" s="211">
        <v>44951</v>
      </c>
      <c r="M47" s="137"/>
      <c r="N47" s="268" t="s">
        <v>78</v>
      </c>
    </row>
    <row r="48" spans="1:14" ht="15" hidden="1" customHeight="1">
      <c r="A48" s="125" t="s">
        <v>46</v>
      </c>
      <c r="B48" s="320">
        <v>312617</v>
      </c>
      <c r="C48" s="146" t="s">
        <v>466</v>
      </c>
      <c r="D48" s="246" t="s">
        <v>43</v>
      </c>
      <c r="E48" s="128">
        <v>1</v>
      </c>
      <c r="F48" s="252">
        <v>2264.35</v>
      </c>
      <c r="G48" s="118">
        <f t="shared" si="0"/>
        <v>2264.35</v>
      </c>
      <c r="H48" s="245" t="s">
        <v>47</v>
      </c>
      <c r="I48" s="260">
        <v>1</v>
      </c>
      <c r="J48" s="203">
        <v>44946</v>
      </c>
      <c r="K48" s="204">
        <v>44956</v>
      </c>
      <c r="L48" s="211">
        <v>44964</v>
      </c>
      <c r="M48" s="137"/>
      <c r="N48" s="268" t="s">
        <v>78</v>
      </c>
    </row>
    <row r="49" spans="1:14" ht="15" hidden="1" customHeight="1">
      <c r="A49" s="125" t="s">
        <v>2637</v>
      </c>
      <c r="B49" s="320">
        <v>316009</v>
      </c>
      <c r="C49" s="146" t="s">
        <v>2792</v>
      </c>
      <c r="D49" s="246">
        <v>19</v>
      </c>
      <c r="E49" s="128">
        <v>80</v>
      </c>
      <c r="F49" s="252">
        <v>13.5</v>
      </c>
      <c r="G49" s="118">
        <f t="shared" si="0"/>
        <v>1080</v>
      </c>
      <c r="H49" s="245" t="s">
        <v>45</v>
      </c>
      <c r="I49" s="260">
        <v>1</v>
      </c>
      <c r="J49" s="203">
        <v>44946</v>
      </c>
      <c r="K49" s="204">
        <v>44953</v>
      </c>
      <c r="L49" s="211">
        <v>44953</v>
      </c>
      <c r="M49" s="137"/>
      <c r="N49" s="268" t="s">
        <v>78</v>
      </c>
    </row>
    <row r="50" spans="1:14" ht="15" hidden="1" customHeight="1">
      <c r="A50" s="125" t="s">
        <v>2637</v>
      </c>
      <c r="B50" s="320">
        <v>315973</v>
      </c>
      <c r="C50" s="146" t="s">
        <v>381</v>
      </c>
      <c r="D50" s="246">
        <v>19</v>
      </c>
      <c r="E50" s="128">
        <v>50</v>
      </c>
      <c r="F50" s="252">
        <v>13</v>
      </c>
      <c r="G50" s="118">
        <f t="shared" si="0"/>
        <v>650</v>
      </c>
      <c r="H50" s="245" t="s">
        <v>45</v>
      </c>
      <c r="I50" s="260">
        <v>1</v>
      </c>
      <c r="J50" s="203">
        <v>44946</v>
      </c>
      <c r="K50" s="204">
        <v>44953</v>
      </c>
      <c r="L50" s="211">
        <v>44953</v>
      </c>
      <c r="M50" s="137"/>
      <c r="N50" s="268" t="s">
        <v>78</v>
      </c>
    </row>
    <row r="51" spans="1:14" ht="15" hidden="1" customHeight="1">
      <c r="A51" s="125" t="s">
        <v>74</v>
      </c>
      <c r="B51" s="320">
        <v>312977</v>
      </c>
      <c r="C51" s="146" t="s">
        <v>521</v>
      </c>
      <c r="D51" s="246" t="s">
        <v>43</v>
      </c>
      <c r="E51" s="128">
        <v>1</v>
      </c>
      <c r="F51" s="252">
        <v>620.4</v>
      </c>
      <c r="G51" s="118">
        <f t="shared" si="0"/>
        <v>620.4</v>
      </c>
      <c r="H51" s="245" t="s">
        <v>47</v>
      </c>
      <c r="I51" s="260">
        <v>0</v>
      </c>
      <c r="J51" s="203">
        <v>44946</v>
      </c>
      <c r="K51" s="204">
        <v>44957</v>
      </c>
      <c r="L51" s="211">
        <v>44959</v>
      </c>
      <c r="M51" s="137"/>
      <c r="N51" s="268" t="s">
        <v>78</v>
      </c>
    </row>
    <row r="52" spans="1:14" ht="15" hidden="1" customHeight="1">
      <c r="A52" s="125" t="s">
        <v>46</v>
      </c>
      <c r="B52" s="320">
        <v>312617</v>
      </c>
      <c r="C52" s="146" t="s">
        <v>466</v>
      </c>
      <c r="D52" s="246" t="s">
        <v>43</v>
      </c>
      <c r="E52" s="128">
        <v>1</v>
      </c>
      <c r="F52" s="252">
        <v>2264.35</v>
      </c>
      <c r="G52" s="118">
        <f t="shared" si="0"/>
        <v>2264.35</v>
      </c>
      <c r="H52" s="245" t="s">
        <v>47</v>
      </c>
      <c r="I52" s="260">
        <v>0</v>
      </c>
      <c r="J52" s="203">
        <v>44946</v>
      </c>
      <c r="K52" s="204">
        <v>44956</v>
      </c>
      <c r="L52" s="211">
        <v>44964</v>
      </c>
      <c r="M52" s="137"/>
      <c r="N52" s="268" t="s">
        <v>78</v>
      </c>
    </row>
    <row r="53" spans="1:14" hidden="1">
      <c r="A53" s="125" t="s">
        <v>74</v>
      </c>
      <c r="B53" s="320">
        <v>310189</v>
      </c>
      <c r="C53" s="146" t="s">
        <v>280</v>
      </c>
      <c r="D53" s="246" t="s">
        <v>43</v>
      </c>
      <c r="E53" s="128">
        <v>9</v>
      </c>
      <c r="F53" s="252">
        <v>97.9</v>
      </c>
      <c r="G53" s="118">
        <f t="shared" si="0"/>
        <v>881.1</v>
      </c>
      <c r="H53" s="245" t="s">
        <v>2827</v>
      </c>
      <c r="I53" s="260">
        <v>0</v>
      </c>
      <c r="J53" s="203">
        <v>44950</v>
      </c>
      <c r="K53" s="204">
        <v>44951</v>
      </c>
      <c r="L53" s="211">
        <v>44951</v>
      </c>
      <c r="M53" s="137"/>
      <c r="N53" s="268" t="s">
        <v>78</v>
      </c>
    </row>
    <row r="54" spans="1:14" ht="15" hidden="1" customHeight="1">
      <c r="A54" s="119" t="s">
        <v>143</v>
      </c>
      <c r="B54" s="320">
        <v>307583</v>
      </c>
      <c r="C54" s="146" t="s">
        <v>144</v>
      </c>
      <c r="D54" s="246" t="s">
        <v>43</v>
      </c>
      <c r="E54" s="128">
        <v>197</v>
      </c>
      <c r="F54" s="252">
        <v>78</v>
      </c>
      <c r="G54" s="118">
        <f t="shared" si="0"/>
        <v>15366</v>
      </c>
      <c r="H54" s="245" t="s">
        <v>2590</v>
      </c>
      <c r="I54" s="260">
        <v>0</v>
      </c>
      <c r="J54" s="203">
        <v>44950</v>
      </c>
      <c r="K54" s="204">
        <v>44958</v>
      </c>
      <c r="L54" s="211">
        <v>44927</v>
      </c>
      <c r="M54" s="137"/>
      <c r="N54" s="268" t="s">
        <v>78</v>
      </c>
    </row>
    <row r="55" spans="1:14" ht="15" hidden="1" customHeight="1">
      <c r="A55" s="125" t="s">
        <v>2602</v>
      </c>
      <c r="B55" s="320">
        <v>309347</v>
      </c>
      <c r="C55" s="146" t="s">
        <v>1195</v>
      </c>
      <c r="D55" s="246" t="s">
        <v>43</v>
      </c>
      <c r="E55" s="128">
        <v>131</v>
      </c>
      <c r="F55" s="252">
        <v>10.46</v>
      </c>
      <c r="G55" s="118">
        <f t="shared" si="0"/>
        <v>1370.2600000000002</v>
      </c>
      <c r="H55" s="245" t="s">
        <v>2817</v>
      </c>
      <c r="I55" s="260">
        <v>0</v>
      </c>
      <c r="J55" s="203">
        <v>44950</v>
      </c>
      <c r="K55" s="204">
        <v>44970</v>
      </c>
      <c r="L55" s="211">
        <v>44927</v>
      </c>
      <c r="M55" s="137"/>
      <c r="N55" s="268" t="s">
        <v>78</v>
      </c>
    </row>
    <row r="56" spans="1:14" ht="15" hidden="1" customHeight="1">
      <c r="A56" s="125" t="s">
        <v>2602</v>
      </c>
      <c r="B56" s="320">
        <v>310201</v>
      </c>
      <c r="C56" s="146" t="s">
        <v>1196</v>
      </c>
      <c r="D56" s="246" t="s">
        <v>43</v>
      </c>
      <c r="E56" s="128">
        <v>113</v>
      </c>
      <c r="F56" s="252">
        <v>10.46</v>
      </c>
      <c r="G56" s="118">
        <f t="shared" si="0"/>
        <v>1181.98</v>
      </c>
      <c r="H56" s="245" t="s">
        <v>2817</v>
      </c>
      <c r="I56" s="260">
        <v>0</v>
      </c>
      <c r="J56" s="203">
        <v>44950</v>
      </c>
      <c r="K56" s="204">
        <v>44970</v>
      </c>
      <c r="L56" s="211">
        <v>44958</v>
      </c>
      <c r="M56" s="137"/>
      <c r="N56" s="268" t="s">
        <v>78</v>
      </c>
    </row>
    <row r="57" spans="1:14" ht="15" hidden="1" customHeight="1">
      <c r="A57" s="125" t="s">
        <v>2602</v>
      </c>
      <c r="B57" s="320">
        <v>312495</v>
      </c>
      <c r="C57" s="146" t="s">
        <v>2098</v>
      </c>
      <c r="D57" s="246" t="s">
        <v>43</v>
      </c>
      <c r="E57" s="128">
        <v>49</v>
      </c>
      <c r="F57" s="252">
        <v>15.1</v>
      </c>
      <c r="G57" s="118">
        <f t="shared" si="0"/>
        <v>739.9</v>
      </c>
      <c r="H57" s="245" t="s">
        <v>2817</v>
      </c>
      <c r="I57" s="260">
        <v>0</v>
      </c>
      <c r="J57" s="203">
        <v>44950</v>
      </c>
      <c r="K57" s="204">
        <v>44970</v>
      </c>
      <c r="L57" s="211">
        <v>44958</v>
      </c>
      <c r="M57" s="137"/>
      <c r="N57" s="268" t="s">
        <v>78</v>
      </c>
    </row>
    <row r="58" spans="1:14" hidden="1">
      <c r="A58" s="125" t="s">
        <v>36</v>
      </c>
      <c r="B58" s="320">
        <v>316391</v>
      </c>
      <c r="C58" s="146" t="s">
        <v>2731</v>
      </c>
      <c r="D58" s="246">
        <v>38.1</v>
      </c>
      <c r="E58" s="128">
        <v>10</v>
      </c>
      <c r="F58" s="252">
        <v>14.410000000000002</v>
      </c>
      <c r="G58" s="118">
        <f t="shared" si="0"/>
        <v>144.10000000000002</v>
      </c>
      <c r="H58" s="245" t="s">
        <v>45</v>
      </c>
      <c r="I58" s="260">
        <v>2</v>
      </c>
      <c r="J58" s="203">
        <v>44951</v>
      </c>
      <c r="K58" s="204">
        <v>44956</v>
      </c>
      <c r="L58" s="211">
        <v>44953</v>
      </c>
      <c r="M58" s="137"/>
      <c r="N58" s="268" t="s">
        <v>78</v>
      </c>
    </row>
    <row r="59" spans="1:14" hidden="1">
      <c r="A59" s="125" t="s">
        <v>36</v>
      </c>
      <c r="B59" s="320">
        <v>316298</v>
      </c>
      <c r="C59" s="282" t="s">
        <v>2576</v>
      </c>
      <c r="D59" s="246">
        <v>38</v>
      </c>
      <c r="E59" s="128">
        <v>16</v>
      </c>
      <c r="F59" s="252">
        <v>9.1300000000000008</v>
      </c>
      <c r="G59" s="118">
        <f t="shared" si="0"/>
        <v>146.08000000000001</v>
      </c>
      <c r="H59" s="245" t="s">
        <v>45</v>
      </c>
      <c r="I59" s="260">
        <v>1</v>
      </c>
      <c r="J59" s="203">
        <v>44951</v>
      </c>
      <c r="K59" s="204">
        <v>44956</v>
      </c>
      <c r="L59" s="211">
        <v>44953</v>
      </c>
      <c r="M59" s="137"/>
      <c r="N59" s="268" t="s">
        <v>78</v>
      </c>
    </row>
    <row r="60" spans="1:14" hidden="1">
      <c r="A60" s="125" t="s">
        <v>36</v>
      </c>
      <c r="B60" s="320">
        <v>313986</v>
      </c>
      <c r="C60" s="146" t="s">
        <v>2838</v>
      </c>
      <c r="D60" s="246">
        <v>24</v>
      </c>
      <c r="E60" s="128">
        <v>20</v>
      </c>
      <c r="F60" s="252">
        <v>7.15</v>
      </c>
      <c r="G60" s="118">
        <f t="shared" si="0"/>
        <v>143</v>
      </c>
      <c r="H60" s="245" t="s">
        <v>45</v>
      </c>
      <c r="I60" s="260">
        <v>1</v>
      </c>
      <c r="J60" s="203">
        <v>44951</v>
      </c>
      <c r="K60" s="204">
        <v>44953</v>
      </c>
      <c r="L60" s="211">
        <v>44953</v>
      </c>
      <c r="M60" s="137"/>
      <c r="N60" s="268" t="s">
        <v>78</v>
      </c>
    </row>
    <row r="61" spans="1:14" hidden="1">
      <c r="A61" s="125" t="s">
        <v>36</v>
      </c>
      <c r="B61" s="320">
        <v>315840</v>
      </c>
      <c r="C61" s="146" t="s">
        <v>1784</v>
      </c>
      <c r="D61" s="246">
        <v>28</v>
      </c>
      <c r="E61" s="128">
        <v>16</v>
      </c>
      <c r="F61" s="252">
        <v>7.15</v>
      </c>
      <c r="G61" s="118">
        <f t="shared" si="0"/>
        <v>114.4</v>
      </c>
      <c r="H61" s="245" t="s">
        <v>45</v>
      </c>
      <c r="I61" s="260">
        <v>1</v>
      </c>
      <c r="J61" s="203">
        <v>44951</v>
      </c>
      <c r="K61" s="204">
        <v>44956</v>
      </c>
      <c r="L61" s="211">
        <v>44953</v>
      </c>
      <c r="M61" s="137"/>
      <c r="N61" s="268" t="s">
        <v>78</v>
      </c>
    </row>
    <row r="62" spans="1:14" ht="15" hidden="1" customHeight="1">
      <c r="A62" s="125" t="s">
        <v>2637</v>
      </c>
      <c r="B62" s="320">
        <v>316328</v>
      </c>
      <c r="C62" s="146" t="s">
        <v>2787</v>
      </c>
      <c r="D62" s="246">
        <v>14</v>
      </c>
      <c r="E62" s="128">
        <v>36</v>
      </c>
      <c r="F62" s="252">
        <v>16</v>
      </c>
      <c r="G62" s="118">
        <f t="shared" si="0"/>
        <v>576</v>
      </c>
      <c r="H62" s="245" t="s">
        <v>45</v>
      </c>
      <c r="I62" s="260">
        <v>1</v>
      </c>
      <c r="J62" s="203">
        <v>44952</v>
      </c>
      <c r="K62" s="204">
        <v>44960</v>
      </c>
      <c r="L62" s="211">
        <v>44960</v>
      </c>
      <c r="M62" s="137"/>
      <c r="N62" s="268" t="s">
        <v>78</v>
      </c>
    </row>
    <row r="63" spans="1:14" ht="15" hidden="1" customHeight="1">
      <c r="A63" s="125" t="s">
        <v>2637</v>
      </c>
      <c r="B63" s="320">
        <v>315407</v>
      </c>
      <c r="C63" s="146" t="s">
        <v>303</v>
      </c>
      <c r="D63" s="246">
        <v>24</v>
      </c>
      <c r="E63" s="128">
        <v>57</v>
      </c>
      <c r="F63" s="252">
        <v>13</v>
      </c>
      <c r="G63" s="118">
        <f t="shared" si="0"/>
        <v>741</v>
      </c>
      <c r="H63" s="245" t="s">
        <v>45</v>
      </c>
      <c r="I63" s="260">
        <v>1</v>
      </c>
      <c r="J63" s="203">
        <v>44952</v>
      </c>
      <c r="K63" s="204">
        <v>44953</v>
      </c>
      <c r="L63" s="211">
        <v>44953</v>
      </c>
      <c r="M63" s="137"/>
      <c r="N63" s="268" t="s">
        <v>78</v>
      </c>
    </row>
    <row r="64" spans="1:14" ht="15" hidden="1" customHeight="1">
      <c r="A64" s="125" t="s">
        <v>2637</v>
      </c>
      <c r="B64" s="320">
        <v>313921</v>
      </c>
      <c r="C64" s="146" t="s">
        <v>2702</v>
      </c>
      <c r="D64" s="246">
        <v>19.05</v>
      </c>
      <c r="E64" s="128">
        <v>54</v>
      </c>
      <c r="F64" s="252">
        <v>14.5</v>
      </c>
      <c r="G64" s="118">
        <f t="shared" si="0"/>
        <v>783</v>
      </c>
      <c r="H64" s="245" t="s">
        <v>45</v>
      </c>
      <c r="I64" s="260">
        <v>1</v>
      </c>
      <c r="J64" s="203">
        <v>44952</v>
      </c>
      <c r="K64" s="204">
        <v>44953</v>
      </c>
      <c r="L64" s="211">
        <v>44953</v>
      </c>
      <c r="M64" s="137"/>
      <c r="N64" s="268" t="s">
        <v>78</v>
      </c>
    </row>
    <row r="65" spans="1:14" hidden="1">
      <c r="A65" s="125" t="s">
        <v>46</v>
      </c>
      <c r="B65" s="320">
        <v>312886</v>
      </c>
      <c r="C65" s="146" t="s">
        <v>556</v>
      </c>
      <c r="D65" s="246" t="s">
        <v>43</v>
      </c>
      <c r="E65" s="128">
        <v>6</v>
      </c>
      <c r="F65" s="252">
        <v>660</v>
      </c>
      <c r="G65" s="118">
        <f t="shared" si="0"/>
        <v>3960</v>
      </c>
      <c r="H65" s="245" t="s">
        <v>47</v>
      </c>
      <c r="I65" s="260">
        <v>0</v>
      </c>
      <c r="J65" s="203">
        <v>44952</v>
      </c>
      <c r="K65" s="204">
        <v>44963</v>
      </c>
      <c r="L65" s="211">
        <v>44967</v>
      </c>
      <c r="M65" s="137"/>
      <c r="N65" s="268" t="s">
        <v>78</v>
      </c>
    </row>
    <row r="66" spans="1:14" ht="15" hidden="1" customHeight="1">
      <c r="A66" s="125" t="s">
        <v>46</v>
      </c>
      <c r="B66" s="320">
        <v>314129</v>
      </c>
      <c r="C66" s="146" t="s">
        <v>141</v>
      </c>
      <c r="D66" s="246" t="s">
        <v>43</v>
      </c>
      <c r="E66" s="128">
        <v>1</v>
      </c>
      <c r="F66" s="252">
        <v>2400</v>
      </c>
      <c r="G66" s="118">
        <f t="shared" si="0"/>
        <v>2400</v>
      </c>
      <c r="H66" s="245" t="s">
        <v>47</v>
      </c>
      <c r="I66" s="260">
        <v>0</v>
      </c>
      <c r="J66" s="203">
        <v>44952</v>
      </c>
      <c r="K66" s="204">
        <v>44965</v>
      </c>
      <c r="L66" s="211">
        <v>44967</v>
      </c>
      <c r="M66" s="137"/>
      <c r="N66" s="268" t="s">
        <v>78</v>
      </c>
    </row>
    <row r="67" spans="1:14" ht="15" hidden="1" customHeight="1">
      <c r="A67" s="125" t="s">
        <v>36</v>
      </c>
      <c r="B67" s="320">
        <v>317702</v>
      </c>
      <c r="C67" s="146" t="s">
        <v>1758</v>
      </c>
      <c r="D67" s="246">
        <v>15.87</v>
      </c>
      <c r="E67" s="128">
        <v>10</v>
      </c>
      <c r="F67" s="252">
        <v>9.0200000000000014</v>
      </c>
      <c r="G67" s="118">
        <f t="shared" ref="G67:G130" si="1">F67*E67</f>
        <v>90.200000000000017</v>
      </c>
      <c r="H67" s="245" t="s">
        <v>45</v>
      </c>
      <c r="I67" s="260">
        <v>1</v>
      </c>
      <c r="J67" s="203">
        <v>44957</v>
      </c>
      <c r="K67" s="204">
        <v>44966</v>
      </c>
      <c r="L67" s="211">
        <v>44959</v>
      </c>
      <c r="M67" s="137"/>
      <c r="N67" s="268" t="s">
        <v>78</v>
      </c>
    </row>
    <row r="68" spans="1:14" ht="15" hidden="1" customHeight="1">
      <c r="A68" s="125" t="s">
        <v>36</v>
      </c>
      <c r="B68" s="320">
        <v>317694</v>
      </c>
      <c r="C68" s="282" t="s">
        <v>60</v>
      </c>
      <c r="D68" s="246">
        <v>19.05</v>
      </c>
      <c r="E68" s="128">
        <v>10</v>
      </c>
      <c r="F68" s="252">
        <v>9.0200000000000014</v>
      </c>
      <c r="G68" s="118">
        <f t="shared" si="1"/>
        <v>90.200000000000017</v>
      </c>
      <c r="H68" s="245" t="s">
        <v>45</v>
      </c>
      <c r="I68" s="260">
        <v>1</v>
      </c>
      <c r="J68" s="203">
        <v>44957</v>
      </c>
      <c r="K68" s="204">
        <v>44966</v>
      </c>
      <c r="L68" s="211">
        <v>44959</v>
      </c>
      <c r="M68" s="137"/>
      <c r="N68" s="268" t="s">
        <v>78</v>
      </c>
    </row>
    <row r="69" spans="1:14" ht="15" hidden="1" customHeight="1">
      <c r="A69" s="125" t="s">
        <v>36</v>
      </c>
      <c r="B69" s="320">
        <v>316325</v>
      </c>
      <c r="C69" s="146" t="s">
        <v>2840</v>
      </c>
      <c r="D69" s="246">
        <v>55</v>
      </c>
      <c r="E69" s="128">
        <v>15</v>
      </c>
      <c r="F69" s="252">
        <v>24.970000000000002</v>
      </c>
      <c r="G69" s="118">
        <f t="shared" si="1"/>
        <v>374.55</v>
      </c>
      <c r="H69" s="245" t="s">
        <v>45</v>
      </c>
      <c r="I69" s="260">
        <v>2</v>
      </c>
      <c r="J69" s="203">
        <v>44957</v>
      </c>
      <c r="K69" s="204">
        <v>44966</v>
      </c>
      <c r="L69" s="211">
        <v>44964</v>
      </c>
      <c r="M69" s="137"/>
      <c r="N69" s="268" t="s">
        <v>78</v>
      </c>
    </row>
    <row r="70" spans="1:14" ht="15" hidden="1" customHeight="1">
      <c r="A70" s="125" t="s">
        <v>36</v>
      </c>
      <c r="B70" s="320">
        <v>316343</v>
      </c>
      <c r="C70" s="146" t="s">
        <v>2771</v>
      </c>
      <c r="D70" s="246">
        <v>28</v>
      </c>
      <c r="E70" s="128">
        <v>21</v>
      </c>
      <c r="F70" s="252">
        <v>8.91</v>
      </c>
      <c r="G70" s="118">
        <f t="shared" si="1"/>
        <v>187.11</v>
      </c>
      <c r="H70" s="245" t="s">
        <v>45</v>
      </c>
      <c r="I70" s="260">
        <v>2</v>
      </c>
      <c r="J70" s="203">
        <v>44957</v>
      </c>
      <c r="K70" s="204">
        <v>44966</v>
      </c>
      <c r="L70" s="211">
        <v>44959</v>
      </c>
      <c r="M70" s="137"/>
      <c r="N70" s="268" t="s">
        <v>78</v>
      </c>
    </row>
    <row r="71" spans="1:14" ht="15" hidden="1" customHeight="1">
      <c r="A71" s="125" t="s">
        <v>36</v>
      </c>
      <c r="B71" s="320">
        <v>317044</v>
      </c>
      <c r="C71" s="146" t="s">
        <v>554</v>
      </c>
      <c r="D71" s="246">
        <v>28</v>
      </c>
      <c r="E71" s="128">
        <v>16</v>
      </c>
      <c r="F71" s="252">
        <v>7.15</v>
      </c>
      <c r="G71" s="118">
        <f t="shared" si="1"/>
        <v>114.4</v>
      </c>
      <c r="H71" s="245" t="s">
        <v>45</v>
      </c>
      <c r="I71" s="260">
        <v>1</v>
      </c>
      <c r="J71" s="203">
        <v>44957</v>
      </c>
      <c r="K71" s="204">
        <v>44960</v>
      </c>
      <c r="L71" s="211">
        <v>44959</v>
      </c>
      <c r="M71" s="137"/>
      <c r="N71" s="268" t="s">
        <v>78</v>
      </c>
    </row>
    <row r="72" spans="1:14" ht="15" hidden="1" customHeight="1">
      <c r="A72" s="125" t="s">
        <v>36</v>
      </c>
      <c r="B72" s="320">
        <v>316419</v>
      </c>
      <c r="C72" s="146" t="s">
        <v>2841</v>
      </c>
      <c r="D72" s="246">
        <v>14</v>
      </c>
      <c r="E72" s="128">
        <v>7</v>
      </c>
      <c r="F72" s="252">
        <v>6.8200000000000012</v>
      </c>
      <c r="G72" s="118">
        <f t="shared" si="1"/>
        <v>47.740000000000009</v>
      </c>
      <c r="H72" s="245" t="s">
        <v>44</v>
      </c>
      <c r="I72" s="260">
        <v>1</v>
      </c>
      <c r="J72" s="203">
        <v>44957</v>
      </c>
      <c r="K72" s="204">
        <v>44960</v>
      </c>
      <c r="L72" s="211">
        <v>44959</v>
      </c>
      <c r="M72" s="137"/>
      <c r="N72" s="268" t="s">
        <v>78</v>
      </c>
    </row>
    <row r="73" spans="1:14" ht="15" hidden="1" customHeight="1">
      <c r="A73" s="125" t="s">
        <v>36</v>
      </c>
      <c r="B73" s="320">
        <v>314016</v>
      </c>
      <c r="C73" s="146" t="s">
        <v>2842</v>
      </c>
      <c r="D73" s="246">
        <v>19.05</v>
      </c>
      <c r="E73" s="128">
        <v>36</v>
      </c>
      <c r="F73" s="252">
        <v>6.93</v>
      </c>
      <c r="G73" s="118">
        <f t="shared" si="1"/>
        <v>249.48</v>
      </c>
      <c r="H73" s="245" t="s">
        <v>45</v>
      </c>
      <c r="I73" s="260">
        <v>1</v>
      </c>
      <c r="J73" s="203">
        <v>44957</v>
      </c>
      <c r="K73" s="204">
        <v>44960</v>
      </c>
      <c r="L73" s="211">
        <v>44959</v>
      </c>
      <c r="M73" s="137"/>
      <c r="N73" s="268" t="s">
        <v>78</v>
      </c>
    </row>
    <row r="74" spans="1:14" ht="15" hidden="1" customHeight="1">
      <c r="A74" s="125" t="s">
        <v>48</v>
      </c>
      <c r="B74" s="320">
        <v>315827</v>
      </c>
      <c r="C74" s="146" t="s">
        <v>2209</v>
      </c>
      <c r="D74" s="246" t="s">
        <v>43</v>
      </c>
      <c r="E74" s="128">
        <v>1</v>
      </c>
      <c r="F74" s="252">
        <v>276.12</v>
      </c>
      <c r="G74" s="118">
        <f t="shared" si="1"/>
        <v>276.12</v>
      </c>
      <c r="H74" s="245" t="s">
        <v>47</v>
      </c>
      <c r="I74" s="260">
        <v>0</v>
      </c>
      <c r="J74" s="203">
        <v>44958</v>
      </c>
      <c r="K74" s="204">
        <v>44965</v>
      </c>
      <c r="L74" s="211">
        <v>44965</v>
      </c>
      <c r="M74" s="137"/>
      <c r="N74" s="268" t="s">
        <v>78</v>
      </c>
    </row>
    <row r="75" spans="1:14" ht="15" hidden="1" customHeight="1">
      <c r="A75" s="125" t="s">
        <v>48</v>
      </c>
      <c r="B75" s="320">
        <v>315269</v>
      </c>
      <c r="C75" s="146" t="s">
        <v>2215</v>
      </c>
      <c r="D75" s="246" t="s">
        <v>43</v>
      </c>
      <c r="E75" s="128">
        <v>1</v>
      </c>
      <c r="F75" s="252">
        <v>289.77999999999997</v>
      </c>
      <c r="G75" s="118">
        <f t="shared" si="1"/>
        <v>289.77999999999997</v>
      </c>
      <c r="H75" s="245" t="s">
        <v>47</v>
      </c>
      <c r="I75" s="260">
        <v>0</v>
      </c>
      <c r="J75" s="203">
        <v>44958</v>
      </c>
      <c r="K75" s="204">
        <v>44965</v>
      </c>
      <c r="L75" s="211">
        <v>44965</v>
      </c>
      <c r="M75" s="137"/>
      <c r="N75" s="268" t="s">
        <v>78</v>
      </c>
    </row>
    <row r="76" spans="1:14" ht="15" hidden="1" customHeight="1">
      <c r="A76" s="125" t="s">
        <v>2637</v>
      </c>
      <c r="B76" s="320">
        <v>317804</v>
      </c>
      <c r="C76" s="146" t="s">
        <v>422</v>
      </c>
      <c r="D76" s="246">
        <v>19.05</v>
      </c>
      <c r="E76" s="128">
        <v>56</v>
      </c>
      <c r="F76" s="252">
        <v>13</v>
      </c>
      <c r="G76" s="118">
        <f t="shared" si="1"/>
        <v>728</v>
      </c>
      <c r="H76" s="245" t="s">
        <v>45</v>
      </c>
      <c r="I76" s="260">
        <v>1</v>
      </c>
      <c r="J76" s="203">
        <v>44958</v>
      </c>
      <c r="K76" s="204">
        <v>44959</v>
      </c>
      <c r="L76" s="211">
        <v>44960</v>
      </c>
      <c r="M76" s="137"/>
      <c r="N76" s="268" t="s">
        <v>78</v>
      </c>
    </row>
    <row r="77" spans="1:14" ht="15" hidden="1" customHeight="1">
      <c r="A77" s="125" t="s">
        <v>2637</v>
      </c>
      <c r="B77" s="320">
        <v>313962</v>
      </c>
      <c r="C77" s="146" t="s">
        <v>2843</v>
      </c>
      <c r="D77" s="246">
        <v>24</v>
      </c>
      <c r="E77" s="128">
        <v>26</v>
      </c>
      <c r="F77" s="252">
        <v>15.84</v>
      </c>
      <c r="G77" s="118">
        <f t="shared" si="1"/>
        <v>411.84</v>
      </c>
      <c r="H77" s="245" t="s">
        <v>45</v>
      </c>
      <c r="I77" s="260">
        <v>1</v>
      </c>
      <c r="J77" s="203">
        <v>44958</v>
      </c>
      <c r="K77" s="204">
        <v>44959</v>
      </c>
      <c r="L77" s="211">
        <v>44959</v>
      </c>
      <c r="M77" s="137"/>
      <c r="N77" s="268" t="s">
        <v>78</v>
      </c>
    </row>
    <row r="78" spans="1:14" ht="15" hidden="1" customHeight="1">
      <c r="A78" s="125" t="s">
        <v>2637</v>
      </c>
      <c r="B78" s="320">
        <v>318443</v>
      </c>
      <c r="C78" s="146" t="s">
        <v>2844</v>
      </c>
      <c r="D78" s="246" t="s">
        <v>43</v>
      </c>
      <c r="E78" s="128">
        <v>1</v>
      </c>
      <c r="F78" s="252">
        <v>25</v>
      </c>
      <c r="G78" s="118">
        <f t="shared" si="1"/>
        <v>25</v>
      </c>
      <c r="H78" s="245" t="s">
        <v>45</v>
      </c>
      <c r="I78" s="260">
        <v>1</v>
      </c>
      <c r="J78" s="203">
        <v>44958</v>
      </c>
      <c r="K78" s="204">
        <v>44959</v>
      </c>
      <c r="L78" s="211">
        <v>44959</v>
      </c>
      <c r="M78" s="137"/>
      <c r="N78" s="268" t="s">
        <v>78</v>
      </c>
    </row>
    <row r="79" spans="1:14" ht="15" hidden="1" customHeight="1">
      <c r="A79" s="125" t="s">
        <v>36</v>
      </c>
      <c r="B79" s="320">
        <v>317056</v>
      </c>
      <c r="C79" s="146" t="s">
        <v>403</v>
      </c>
      <c r="D79" s="246">
        <v>19</v>
      </c>
      <c r="E79" s="128">
        <v>12</v>
      </c>
      <c r="F79" s="252">
        <v>6.93</v>
      </c>
      <c r="G79" s="118">
        <f t="shared" si="1"/>
        <v>83.16</v>
      </c>
      <c r="H79" s="245" t="s">
        <v>45</v>
      </c>
      <c r="I79" s="260">
        <v>1</v>
      </c>
      <c r="J79" s="203">
        <v>44959</v>
      </c>
      <c r="K79" s="204">
        <v>44967</v>
      </c>
      <c r="L79" s="211">
        <v>44964</v>
      </c>
      <c r="M79" s="137"/>
      <c r="N79" s="268" t="s">
        <v>78</v>
      </c>
    </row>
    <row r="80" spans="1:14" ht="15" hidden="1" customHeight="1">
      <c r="A80" s="125" t="s">
        <v>36</v>
      </c>
      <c r="B80" s="320">
        <v>317053</v>
      </c>
      <c r="C80" s="146" t="s">
        <v>1805</v>
      </c>
      <c r="D80" s="246">
        <v>24</v>
      </c>
      <c r="E80" s="128">
        <v>10</v>
      </c>
      <c r="F80" s="252">
        <v>9.240000000000002</v>
      </c>
      <c r="G80" s="118">
        <f t="shared" si="1"/>
        <v>92.40000000000002</v>
      </c>
      <c r="H80" s="245" t="s">
        <v>45</v>
      </c>
      <c r="I80" s="260">
        <v>1</v>
      </c>
      <c r="J80" s="203">
        <v>44959</v>
      </c>
      <c r="K80" s="204">
        <v>44967</v>
      </c>
      <c r="L80" s="211">
        <v>44964</v>
      </c>
      <c r="M80" s="137"/>
      <c r="N80" s="268" t="s">
        <v>78</v>
      </c>
    </row>
    <row r="81" spans="1:14" ht="15" hidden="1" customHeight="1">
      <c r="A81" s="125" t="s">
        <v>36</v>
      </c>
      <c r="B81" s="320">
        <v>317317</v>
      </c>
      <c r="C81" s="146" t="s">
        <v>410</v>
      </c>
      <c r="D81" s="323">
        <v>19.05</v>
      </c>
      <c r="E81" s="128">
        <v>18</v>
      </c>
      <c r="F81" s="252">
        <v>6.93</v>
      </c>
      <c r="G81" s="118">
        <f t="shared" si="1"/>
        <v>124.74</v>
      </c>
      <c r="H81" s="245" t="s">
        <v>45</v>
      </c>
      <c r="I81" s="260">
        <v>1</v>
      </c>
      <c r="J81" s="203">
        <v>44959</v>
      </c>
      <c r="K81" s="204">
        <v>44967</v>
      </c>
      <c r="L81" s="211">
        <v>44964</v>
      </c>
      <c r="M81" s="137"/>
      <c r="N81" s="268" t="s">
        <v>78</v>
      </c>
    </row>
    <row r="82" spans="1:14" ht="15" hidden="1" customHeight="1">
      <c r="A82" s="125" t="s">
        <v>36</v>
      </c>
      <c r="B82" s="320">
        <v>317684</v>
      </c>
      <c r="C82" s="146" t="s">
        <v>85</v>
      </c>
      <c r="D82" s="246">
        <v>20</v>
      </c>
      <c r="E82" s="128">
        <v>20</v>
      </c>
      <c r="F82" s="252">
        <v>6.93</v>
      </c>
      <c r="G82" s="118">
        <f t="shared" si="1"/>
        <v>138.6</v>
      </c>
      <c r="H82" s="245" t="s">
        <v>45</v>
      </c>
      <c r="I82" s="260">
        <v>1</v>
      </c>
      <c r="J82" s="203">
        <v>44959</v>
      </c>
      <c r="K82" s="204">
        <v>44964</v>
      </c>
      <c r="L82" s="211">
        <v>44964</v>
      </c>
      <c r="M82" s="137" t="s">
        <v>2861</v>
      </c>
      <c r="N82" s="268" t="s">
        <v>78</v>
      </c>
    </row>
    <row r="83" spans="1:14" ht="15" hidden="1" customHeight="1">
      <c r="A83" s="125" t="s">
        <v>74</v>
      </c>
      <c r="B83" s="320">
        <v>316270</v>
      </c>
      <c r="C83" s="146" t="s">
        <v>2691</v>
      </c>
      <c r="D83" s="246" t="s">
        <v>43</v>
      </c>
      <c r="E83" s="128">
        <v>5</v>
      </c>
      <c r="F83" s="252">
        <v>488.89</v>
      </c>
      <c r="G83" s="118">
        <f t="shared" si="1"/>
        <v>2444.4499999999998</v>
      </c>
      <c r="H83" s="245" t="s">
        <v>47</v>
      </c>
      <c r="I83" s="260">
        <v>0</v>
      </c>
      <c r="J83" s="203">
        <v>44963</v>
      </c>
      <c r="K83" s="204">
        <v>44977</v>
      </c>
      <c r="L83" s="211">
        <v>44974</v>
      </c>
      <c r="M83" s="137"/>
      <c r="N83" s="268" t="s">
        <v>78</v>
      </c>
    </row>
    <row r="84" spans="1:14" ht="14.25" hidden="1" customHeight="1">
      <c r="A84" s="125" t="s">
        <v>74</v>
      </c>
      <c r="B84" s="320">
        <v>316651</v>
      </c>
      <c r="C84" s="146" t="s">
        <v>556</v>
      </c>
      <c r="D84" s="246" t="s">
        <v>43</v>
      </c>
      <c r="E84" s="128">
        <v>1</v>
      </c>
      <c r="F84" s="252">
        <v>596.5</v>
      </c>
      <c r="G84" s="118">
        <f t="shared" si="1"/>
        <v>596.5</v>
      </c>
      <c r="H84" s="245" t="s">
        <v>47</v>
      </c>
      <c r="I84" s="260">
        <v>0</v>
      </c>
      <c r="J84" s="203">
        <v>44963</v>
      </c>
      <c r="K84" s="204">
        <v>44972</v>
      </c>
      <c r="L84" s="211">
        <v>44970</v>
      </c>
      <c r="M84" s="137"/>
      <c r="N84" s="268" t="s">
        <v>78</v>
      </c>
    </row>
    <row r="85" spans="1:14" ht="15" hidden="1" customHeight="1">
      <c r="A85" s="125" t="s">
        <v>48</v>
      </c>
      <c r="B85" s="320">
        <v>315251</v>
      </c>
      <c r="C85" s="146" t="s">
        <v>2191</v>
      </c>
      <c r="D85" s="246" t="s">
        <v>43</v>
      </c>
      <c r="E85" s="128">
        <v>1</v>
      </c>
      <c r="F85" s="252">
        <v>212.39</v>
      </c>
      <c r="G85" s="118">
        <f t="shared" si="1"/>
        <v>212.39</v>
      </c>
      <c r="H85" s="245" t="s">
        <v>47</v>
      </c>
      <c r="I85" s="260">
        <v>0</v>
      </c>
      <c r="J85" s="203">
        <v>44963</v>
      </c>
      <c r="K85" s="204">
        <v>44970</v>
      </c>
      <c r="L85" s="211">
        <v>44967</v>
      </c>
      <c r="M85" s="137"/>
      <c r="N85" s="268" t="s">
        <v>78</v>
      </c>
    </row>
    <row r="86" spans="1:14" s="123" customFormat="1" hidden="1">
      <c r="A86" s="125" t="s">
        <v>48</v>
      </c>
      <c r="B86" s="320">
        <v>315316</v>
      </c>
      <c r="C86" s="146" t="s">
        <v>2846</v>
      </c>
      <c r="D86" s="246" t="s">
        <v>43</v>
      </c>
      <c r="E86" s="128">
        <v>2</v>
      </c>
      <c r="F86" s="252">
        <v>294.35000000000002</v>
      </c>
      <c r="G86" s="118">
        <f t="shared" si="1"/>
        <v>588.70000000000005</v>
      </c>
      <c r="H86" s="245" t="s">
        <v>47</v>
      </c>
      <c r="I86" s="260">
        <v>0</v>
      </c>
      <c r="J86" s="203">
        <v>44963</v>
      </c>
      <c r="K86" s="204">
        <v>44970</v>
      </c>
      <c r="L86" s="211">
        <v>44967</v>
      </c>
      <c r="M86" s="137"/>
      <c r="N86" s="268" t="s">
        <v>78</v>
      </c>
    </row>
    <row r="87" spans="1:14" s="123" customFormat="1" hidden="1">
      <c r="A87" s="125" t="s">
        <v>445</v>
      </c>
      <c r="B87" s="320">
        <v>312881</v>
      </c>
      <c r="C87" s="146" t="s">
        <v>2460</v>
      </c>
      <c r="D87" s="246" t="s">
        <v>43</v>
      </c>
      <c r="E87" s="128">
        <v>2</v>
      </c>
      <c r="F87" s="252">
        <v>1800</v>
      </c>
      <c r="G87" s="118">
        <f t="shared" si="1"/>
        <v>3600</v>
      </c>
      <c r="H87" s="245" t="s">
        <v>47</v>
      </c>
      <c r="I87" s="260">
        <v>0</v>
      </c>
      <c r="J87" s="203">
        <v>44964</v>
      </c>
      <c r="K87" s="204">
        <v>44975</v>
      </c>
      <c r="L87" s="211">
        <v>44975</v>
      </c>
      <c r="M87" s="137"/>
      <c r="N87" s="268" t="s">
        <v>78</v>
      </c>
    </row>
    <row r="88" spans="1:14" s="123" customFormat="1" hidden="1">
      <c r="A88" s="125" t="s">
        <v>36</v>
      </c>
      <c r="B88" s="320">
        <v>316373</v>
      </c>
      <c r="C88" s="146" t="s">
        <v>2753</v>
      </c>
      <c r="D88" s="246">
        <v>42</v>
      </c>
      <c r="E88" s="128">
        <v>28</v>
      </c>
      <c r="F88" s="252">
        <v>15.95</v>
      </c>
      <c r="G88" s="118">
        <f t="shared" si="1"/>
        <v>446.59999999999997</v>
      </c>
      <c r="H88" s="245" t="s">
        <v>45</v>
      </c>
      <c r="I88" s="260">
        <v>2</v>
      </c>
      <c r="J88" s="203">
        <v>44964</v>
      </c>
      <c r="K88" s="204">
        <v>44972</v>
      </c>
      <c r="L88" s="211">
        <v>44971</v>
      </c>
      <c r="M88" s="137" t="s">
        <v>2867</v>
      </c>
      <c r="N88" s="268" t="s">
        <v>78</v>
      </c>
    </row>
    <row r="89" spans="1:14" s="123" customFormat="1" hidden="1">
      <c r="A89" s="125" t="s">
        <v>36</v>
      </c>
      <c r="B89" s="320">
        <v>317920</v>
      </c>
      <c r="C89" s="146" t="s">
        <v>2792</v>
      </c>
      <c r="D89" s="246">
        <v>19</v>
      </c>
      <c r="E89" s="128">
        <v>54</v>
      </c>
      <c r="F89" s="252">
        <v>6.93</v>
      </c>
      <c r="G89" s="118">
        <f t="shared" si="1"/>
        <v>374.21999999999997</v>
      </c>
      <c r="H89" s="245" t="s">
        <v>45</v>
      </c>
      <c r="I89" s="260">
        <v>1</v>
      </c>
      <c r="J89" s="203">
        <v>44964</v>
      </c>
      <c r="K89" s="204">
        <v>44966</v>
      </c>
      <c r="L89" s="211">
        <v>44965</v>
      </c>
      <c r="M89" s="137"/>
      <c r="N89" s="268" t="s">
        <v>78</v>
      </c>
    </row>
    <row r="90" spans="1:14" s="123" customFormat="1" hidden="1">
      <c r="A90" s="125" t="s">
        <v>445</v>
      </c>
      <c r="B90" s="320">
        <v>312881</v>
      </c>
      <c r="C90" s="146" t="s">
        <v>2460</v>
      </c>
      <c r="D90" s="246" t="s">
        <v>43</v>
      </c>
      <c r="E90" s="128">
        <v>1</v>
      </c>
      <c r="F90" s="252">
        <v>1800</v>
      </c>
      <c r="G90" s="118">
        <f t="shared" si="1"/>
        <v>1800</v>
      </c>
      <c r="H90" s="245" t="s">
        <v>47</v>
      </c>
      <c r="I90" s="260">
        <v>0</v>
      </c>
      <c r="J90" s="203">
        <v>44964</v>
      </c>
      <c r="K90" s="204">
        <v>44975</v>
      </c>
      <c r="L90" s="211">
        <v>44974</v>
      </c>
      <c r="M90" s="137"/>
      <c r="N90" s="268" t="s">
        <v>78</v>
      </c>
    </row>
    <row r="91" spans="1:14" s="123" customFormat="1" hidden="1">
      <c r="A91" s="125" t="s">
        <v>36</v>
      </c>
      <c r="B91" s="320">
        <v>318474</v>
      </c>
      <c r="C91" s="146" t="s">
        <v>245</v>
      </c>
      <c r="D91" s="246">
        <v>19.05</v>
      </c>
      <c r="E91" s="128">
        <v>15</v>
      </c>
      <c r="F91" s="252">
        <v>6.93</v>
      </c>
      <c r="G91" s="118">
        <f t="shared" si="1"/>
        <v>103.94999999999999</v>
      </c>
      <c r="H91" s="245" t="s">
        <v>45</v>
      </c>
      <c r="I91" s="260">
        <v>1</v>
      </c>
      <c r="J91" s="203">
        <v>44964</v>
      </c>
      <c r="K91" s="204">
        <v>44974</v>
      </c>
      <c r="L91" s="211">
        <v>44971</v>
      </c>
      <c r="M91" s="137"/>
      <c r="N91" s="268" t="s">
        <v>78</v>
      </c>
    </row>
    <row r="92" spans="1:14" s="123" customFormat="1" hidden="1">
      <c r="A92" s="125" t="s">
        <v>36</v>
      </c>
      <c r="B92" s="320">
        <v>317895</v>
      </c>
      <c r="C92" s="146" t="s">
        <v>286</v>
      </c>
      <c r="D92" s="246">
        <v>24</v>
      </c>
      <c r="E92" s="128">
        <v>10</v>
      </c>
      <c r="F92" s="252">
        <v>9.240000000000002</v>
      </c>
      <c r="G92" s="118">
        <f t="shared" si="1"/>
        <v>92.40000000000002</v>
      </c>
      <c r="H92" s="245" t="s">
        <v>45</v>
      </c>
      <c r="I92" s="260">
        <v>1</v>
      </c>
      <c r="J92" s="203">
        <v>44964</v>
      </c>
      <c r="K92" s="204">
        <v>44974</v>
      </c>
      <c r="L92" s="211">
        <v>44977</v>
      </c>
      <c r="M92" s="137" t="s">
        <v>2871</v>
      </c>
      <c r="N92" s="268" t="s">
        <v>78</v>
      </c>
    </row>
    <row r="93" spans="1:14" s="123" customFormat="1" hidden="1">
      <c r="A93" s="125" t="s">
        <v>36</v>
      </c>
      <c r="B93" s="320">
        <v>317885</v>
      </c>
      <c r="C93" s="146" t="s">
        <v>1766</v>
      </c>
      <c r="D93" s="246">
        <v>19</v>
      </c>
      <c r="E93" s="128">
        <v>12</v>
      </c>
      <c r="F93" s="252">
        <v>6.93</v>
      </c>
      <c r="G93" s="118">
        <f t="shared" si="1"/>
        <v>83.16</v>
      </c>
      <c r="H93" s="245" t="s">
        <v>45</v>
      </c>
      <c r="I93" s="260">
        <v>1</v>
      </c>
      <c r="J93" s="203">
        <v>44964</v>
      </c>
      <c r="K93" s="204">
        <v>44974</v>
      </c>
      <c r="L93" s="211">
        <v>44977</v>
      </c>
      <c r="M93" s="137" t="s">
        <v>2870</v>
      </c>
      <c r="N93" s="268" t="s">
        <v>78</v>
      </c>
    </row>
    <row r="94" spans="1:14" s="123" customFormat="1" hidden="1">
      <c r="A94" s="125" t="s">
        <v>36</v>
      </c>
      <c r="B94" s="320">
        <v>318785</v>
      </c>
      <c r="C94" s="146" t="s">
        <v>1759</v>
      </c>
      <c r="D94" s="246">
        <v>28</v>
      </c>
      <c r="E94" s="128">
        <v>10</v>
      </c>
      <c r="F94" s="252">
        <v>9.240000000000002</v>
      </c>
      <c r="G94" s="118">
        <f t="shared" si="1"/>
        <v>92.40000000000002</v>
      </c>
      <c r="H94" s="245" t="s">
        <v>45</v>
      </c>
      <c r="I94" s="260">
        <v>1</v>
      </c>
      <c r="J94" s="203">
        <v>44964</v>
      </c>
      <c r="K94" s="204">
        <v>44974</v>
      </c>
      <c r="L94" s="211">
        <v>44977</v>
      </c>
      <c r="M94" s="137" t="s">
        <v>2870</v>
      </c>
      <c r="N94" s="268" t="s">
        <v>78</v>
      </c>
    </row>
    <row r="95" spans="1:14" s="123" customFormat="1" hidden="1">
      <c r="A95" s="125" t="s">
        <v>36</v>
      </c>
      <c r="B95" s="320">
        <v>317001</v>
      </c>
      <c r="C95" s="146" t="s">
        <v>2848</v>
      </c>
      <c r="D95" s="246">
        <v>24</v>
      </c>
      <c r="E95" s="128">
        <v>25</v>
      </c>
      <c r="F95" s="252">
        <v>5.3900000000000006</v>
      </c>
      <c r="G95" s="118">
        <f t="shared" si="1"/>
        <v>134.75</v>
      </c>
      <c r="H95" s="245" t="s">
        <v>44</v>
      </c>
      <c r="I95" s="260">
        <v>1</v>
      </c>
      <c r="J95" s="203">
        <v>44964</v>
      </c>
      <c r="K95" s="204">
        <v>44974</v>
      </c>
      <c r="L95" s="211">
        <v>44971</v>
      </c>
      <c r="M95" s="137"/>
      <c r="N95" s="268" t="s">
        <v>78</v>
      </c>
    </row>
    <row r="96" spans="1:14" s="123" customFormat="1" hidden="1">
      <c r="A96" s="125" t="s">
        <v>36</v>
      </c>
      <c r="B96" s="320">
        <v>318440</v>
      </c>
      <c r="C96" s="146" t="s">
        <v>2849</v>
      </c>
      <c r="D96" s="246">
        <v>42</v>
      </c>
      <c r="E96" s="128">
        <v>8</v>
      </c>
      <c r="F96" s="252">
        <v>20.79</v>
      </c>
      <c r="G96" s="118">
        <f t="shared" si="1"/>
        <v>166.32</v>
      </c>
      <c r="H96" s="245" t="s">
        <v>45</v>
      </c>
      <c r="I96" s="260">
        <v>2</v>
      </c>
      <c r="J96" s="203">
        <v>44964</v>
      </c>
      <c r="K96" s="204">
        <v>44974</v>
      </c>
      <c r="L96" s="211">
        <v>44970</v>
      </c>
      <c r="M96" s="137" t="s">
        <v>2860</v>
      </c>
      <c r="N96" s="268" t="s">
        <v>78</v>
      </c>
    </row>
    <row r="97" spans="1:14" s="123" customFormat="1" hidden="1">
      <c r="A97" s="125" t="s">
        <v>74</v>
      </c>
      <c r="B97" s="320">
        <v>317292</v>
      </c>
      <c r="C97" s="146" t="s">
        <v>2850</v>
      </c>
      <c r="D97" s="246" t="s">
        <v>43</v>
      </c>
      <c r="E97" s="128">
        <v>2</v>
      </c>
      <c r="F97" s="252">
        <v>161.13</v>
      </c>
      <c r="G97" s="118">
        <f t="shared" si="1"/>
        <v>322.26</v>
      </c>
      <c r="H97" s="245" t="s">
        <v>87</v>
      </c>
      <c r="I97" s="260">
        <v>0</v>
      </c>
      <c r="J97" s="203">
        <v>44965</v>
      </c>
      <c r="K97" s="204">
        <v>44966</v>
      </c>
      <c r="L97" s="211">
        <v>44966</v>
      </c>
      <c r="M97" s="137"/>
      <c r="N97" s="268" t="s">
        <v>78</v>
      </c>
    </row>
    <row r="98" spans="1:14" s="123" customFormat="1" hidden="1">
      <c r="A98" s="125" t="s">
        <v>74</v>
      </c>
      <c r="B98" s="320">
        <v>313024</v>
      </c>
      <c r="C98" s="146" t="s">
        <v>462</v>
      </c>
      <c r="D98" s="246" t="s">
        <v>43</v>
      </c>
      <c r="E98" s="128">
        <v>1</v>
      </c>
      <c r="F98" s="252">
        <v>568.41</v>
      </c>
      <c r="G98" s="118">
        <f t="shared" si="1"/>
        <v>568.41</v>
      </c>
      <c r="H98" s="245" t="s">
        <v>47</v>
      </c>
      <c r="I98" s="260">
        <v>0</v>
      </c>
      <c r="J98" s="203">
        <v>44965</v>
      </c>
      <c r="K98" s="204">
        <v>44977</v>
      </c>
      <c r="L98" s="211">
        <v>44974</v>
      </c>
      <c r="M98" s="137"/>
      <c r="N98" s="268" t="s">
        <v>78</v>
      </c>
    </row>
    <row r="99" spans="1:14" s="123" customFormat="1" hidden="1">
      <c r="A99" s="125" t="s">
        <v>2602</v>
      </c>
      <c r="B99" s="320">
        <v>310209</v>
      </c>
      <c r="C99" s="146" t="s">
        <v>1199</v>
      </c>
      <c r="D99" s="246" t="s">
        <v>43</v>
      </c>
      <c r="E99" s="128">
        <v>128</v>
      </c>
      <c r="F99" s="252">
        <v>10.46</v>
      </c>
      <c r="G99" s="118">
        <f t="shared" si="1"/>
        <v>1338.88</v>
      </c>
      <c r="H99" s="245" t="s">
        <v>2817</v>
      </c>
      <c r="I99" s="260">
        <v>0</v>
      </c>
      <c r="J99" s="203">
        <v>44966</v>
      </c>
      <c r="K99" s="204">
        <v>44979</v>
      </c>
      <c r="L99" s="211">
        <v>44974</v>
      </c>
      <c r="M99" s="137"/>
      <c r="N99" s="268" t="s">
        <v>78</v>
      </c>
    </row>
    <row r="100" spans="1:14" s="123" customFormat="1" hidden="1">
      <c r="A100" s="125" t="s">
        <v>2602</v>
      </c>
      <c r="B100" s="320">
        <v>310201</v>
      </c>
      <c r="C100" s="146" t="s">
        <v>1196</v>
      </c>
      <c r="D100" s="246" t="s">
        <v>43</v>
      </c>
      <c r="E100" s="128">
        <v>76</v>
      </c>
      <c r="F100" s="252">
        <v>10.46</v>
      </c>
      <c r="G100" s="118">
        <f t="shared" si="1"/>
        <v>794.96</v>
      </c>
      <c r="H100" s="245" t="s">
        <v>2817</v>
      </c>
      <c r="I100" s="260">
        <v>0</v>
      </c>
      <c r="J100" s="203">
        <v>44966</v>
      </c>
      <c r="K100" s="204">
        <v>44979</v>
      </c>
      <c r="L100" s="211">
        <v>44974</v>
      </c>
      <c r="M100" s="137"/>
      <c r="N100" s="268" t="s">
        <v>78</v>
      </c>
    </row>
    <row r="101" spans="1:14" s="123" customFormat="1" hidden="1">
      <c r="A101" s="125" t="s">
        <v>2602</v>
      </c>
      <c r="B101" s="320">
        <v>314551</v>
      </c>
      <c r="C101" s="146" t="s">
        <v>1194</v>
      </c>
      <c r="D101" s="246" t="s">
        <v>43</v>
      </c>
      <c r="E101" s="128">
        <v>72</v>
      </c>
      <c r="F101" s="252">
        <v>10.46</v>
      </c>
      <c r="G101" s="118">
        <f t="shared" si="1"/>
        <v>753.12000000000012</v>
      </c>
      <c r="H101" s="245" t="s">
        <v>2817</v>
      </c>
      <c r="I101" s="260">
        <v>0</v>
      </c>
      <c r="J101" s="203">
        <v>44966</v>
      </c>
      <c r="K101" s="204">
        <v>44979</v>
      </c>
      <c r="L101" s="211">
        <v>44974</v>
      </c>
      <c r="M101" s="137"/>
      <c r="N101" s="268" t="s">
        <v>78</v>
      </c>
    </row>
    <row r="102" spans="1:14" s="123" customFormat="1" hidden="1">
      <c r="A102" s="125" t="s">
        <v>2851</v>
      </c>
      <c r="B102" s="320">
        <v>316383</v>
      </c>
      <c r="C102" s="146" t="s">
        <v>2852</v>
      </c>
      <c r="D102" s="246" t="s">
        <v>43</v>
      </c>
      <c r="E102" s="128">
        <v>53</v>
      </c>
      <c r="F102" s="252">
        <v>12</v>
      </c>
      <c r="G102" s="118">
        <f t="shared" si="1"/>
        <v>636</v>
      </c>
      <c r="H102" s="245" t="s">
        <v>2645</v>
      </c>
      <c r="I102" s="260">
        <v>0</v>
      </c>
      <c r="J102" s="203">
        <v>44966</v>
      </c>
      <c r="K102" s="204">
        <v>44973</v>
      </c>
      <c r="L102" s="211">
        <v>44973</v>
      </c>
      <c r="M102" s="137" t="s">
        <v>2853</v>
      </c>
      <c r="N102" s="268" t="s">
        <v>78</v>
      </c>
    </row>
    <row r="103" spans="1:14" s="123" customFormat="1" hidden="1">
      <c r="A103" s="125" t="s">
        <v>46</v>
      </c>
      <c r="B103" s="320">
        <v>312881</v>
      </c>
      <c r="C103" s="146" t="s">
        <v>2460</v>
      </c>
      <c r="D103" s="246" t="s">
        <v>43</v>
      </c>
      <c r="E103" s="128">
        <v>3</v>
      </c>
      <c r="F103" s="252">
        <v>2245</v>
      </c>
      <c r="G103" s="118">
        <f t="shared" si="1"/>
        <v>6735</v>
      </c>
      <c r="H103" s="245" t="s">
        <v>47</v>
      </c>
      <c r="I103" s="260">
        <v>0</v>
      </c>
      <c r="J103" s="203">
        <v>44967</v>
      </c>
      <c r="K103" s="204">
        <v>44974</v>
      </c>
      <c r="L103" s="211">
        <v>44977</v>
      </c>
      <c r="M103" s="137"/>
      <c r="N103" s="268" t="s">
        <v>78</v>
      </c>
    </row>
    <row r="104" spans="1:14" s="123" customFormat="1" hidden="1">
      <c r="A104" s="286" t="s">
        <v>2637</v>
      </c>
      <c r="B104" s="320">
        <v>319177</v>
      </c>
      <c r="C104" s="274" t="s">
        <v>2854</v>
      </c>
      <c r="D104" s="246">
        <v>45</v>
      </c>
      <c r="E104" s="236">
        <v>2</v>
      </c>
      <c r="F104" s="252">
        <v>22</v>
      </c>
      <c r="G104" s="237">
        <f t="shared" si="1"/>
        <v>44</v>
      </c>
      <c r="H104" s="245" t="s">
        <v>2855</v>
      </c>
      <c r="I104" s="260">
        <v>1</v>
      </c>
      <c r="J104" s="203">
        <v>44967</v>
      </c>
      <c r="K104" s="204">
        <v>44971</v>
      </c>
      <c r="L104" s="211">
        <v>44971</v>
      </c>
      <c r="M104" s="238"/>
      <c r="N104" s="268" t="s">
        <v>78</v>
      </c>
    </row>
    <row r="105" spans="1:14" s="123" customFormat="1" hidden="1">
      <c r="A105" s="286" t="s">
        <v>2637</v>
      </c>
      <c r="B105" s="320">
        <v>319169</v>
      </c>
      <c r="C105" s="274" t="s">
        <v>2856</v>
      </c>
      <c r="D105" s="246">
        <v>45</v>
      </c>
      <c r="E105" s="236">
        <v>3</v>
      </c>
      <c r="F105" s="252">
        <v>22</v>
      </c>
      <c r="G105" s="237">
        <f t="shared" si="1"/>
        <v>66</v>
      </c>
      <c r="H105" s="245" t="s">
        <v>2855</v>
      </c>
      <c r="I105" s="260">
        <v>1</v>
      </c>
      <c r="J105" s="203">
        <v>44967</v>
      </c>
      <c r="K105" s="204">
        <v>44971</v>
      </c>
      <c r="L105" s="211">
        <v>44971</v>
      </c>
      <c r="M105" s="238"/>
      <c r="N105" s="268" t="s">
        <v>78</v>
      </c>
    </row>
    <row r="106" spans="1:14" s="123" customFormat="1" hidden="1">
      <c r="A106" s="286" t="s">
        <v>2637</v>
      </c>
      <c r="B106" s="320">
        <v>319185</v>
      </c>
      <c r="C106" s="274" t="s">
        <v>2857</v>
      </c>
      <c r="D106" s="246">
        <v>30</v>
      </c>
      <c r="E106" s="236">
        <v>4</v>
      </c>
      <c r="F106" s="252">
        <v>20</v>
      </c>
      <c r="G106" s="237">
        <f t="shared" si="1"/>
        <v>80</v>
      </c>
      <c r="H106" s="245" t="s">
        <v>2855</v>
      </c>
      <c r="I106" s="260">
        <v>1</v>
      </c>
      <c r="J106" s="203">
        <v>44967</v>
      </c>
      <c r="K106" s="204">
        <v>44971</v>
      </c>
      <c r="L106" s="211">
        <v>44971</v>
      </c>
      <c r="M106" s="238"/>
      <c r="N106" s="268" t="s">
        <v>78</v>
      </c>
    </row>
    <row r="107" spans="1:14" s="123" customFormat="1" hidden="1">
      <c r="A107" s="286" t="s">
        <v>2637</v>
      </c>
      <c r="B107" s="320">
        <v>319209</v>
      </c>
      <c r="C107" s="274" t="s">
        <v>2858</v>
      </c>
      <c r="D107" s="246">
        <v>45</v>
      </c>
      <c r="E107" s="236">
        <v>2</v>
      </c>
      <c r="F107" s="252">
        <v>32</v>
      </c>
      <c r="G107" s="237">
        <f t="shared" si="1"/>
        <v>64</v>
      </c>
      <c r="H107" s="245" t="s">
        <v>2855</v>
      </c>
      <c r="I107" s="260">
        <v>1</v>
      </c>
      <c r="J107" s="203">
        <v>44967</v>
      </c>
      <c r="K107" s="204">
        <v>44971</v>
      </c>
      <c r="L107" s="211">
        <v>44971</v>
      </c>
      <c r="M107" s="238"/>
      <c r="N107" s="268" t="s">
        <v>78</v>
      </c>
    </row>
    <row r="108" spans="1:14" s="123" customFormat="1" hidden="1">
      <c r="A108" s="286" t="s">
        <v>2637</v>
      </c>
      <c r="B108" s="320">
        <v>319201</v>
      </c>
      <c r="C108" s="274" t="s">
        <v>2859</v>
      </c>
      <c r="D108" s="246">
        <v>40</v>
      </c>
      <c r="E108" s="236">
        <v>2</v>
      </c>
      <c r="F108" s="252">
        <v>32</v>
      </c>
      <c r="G108" s="237">
        <f t="shared" si="1"/>
        <v>64</v>
      </c>
      <c r="H108" s="245" t="s">
        <v>2855</v>
      </c>
      <c r="I108" s="260">
        <v>1</v>
      </c>
      <c r="J108" s="203">
        <v>44967</v>
      </c>
      <c r="K108" s="204">
        <v>44971</v>
      </c>
      <c r="L108" s="211">
        <v>44971</v>
      </c>
      <c r="M108" s="238"/>
      <c r="N108" s="268" t="s">
        <v>78</v>
      </c>
    </row>
    <row r="109" spans="1:14" s="123" customFormat="1" hidden="1">
      <c r="A109" s="125" t="s">
        <v>2637</v>
      </c>
      <c r="B109" s="320">
        <v>318852</v>
      </c>
      <c r="C109" s="146" t="s">
        <v>83</v>
      </c>
      <c r="D109" s="246">
        <v>20</v>
      </c>
      <c r="E109" s="128">
        <v>30</v>
      </c>
      <c r="F109" s="252">
        <v>13.8</v>
      </c>
      <c r="G109" s="118">
        <f t="shared" si="1"/>
        <v>414</v>
      </c>
      <c r="H109" s="245" t="s">
        <v>45</v>
      </c>
      <c r="I109" s="260">
        <v>1</v>
      </c>
      <c r="J109" s="203">
        <v>44970</v>
      </c>
      <c r="K109" s="204">
        <v>44977</v>
      </c>
      <c r="L109" s="211">
        <v>44977</v>
      </c>
      <c r="M109" s="137"/>
      <c r="N109" s="268" t="s">
        <v>78</v>
      </c>
    </row>
    <row r="110" spans="1:14" s="123" customFormat="1" hidden="1">
      <c r="A110" s="125" t="s">
        <v>2637</v>
      </c>
      <c r="B110" s="320">
        <v>318868</v>
      </c>
      <c r="C110" s="146" t="s">
        <v>1773</v>
      </c>
      <c r="D110" s="246">
        <v>24</v>
      </c>
      <c r="E110" s="128">
        <v>30</v>
      </c>
      <c r="F110" s="252">
        <v>14.5</v>
      </c>
      <c r="G110" s="118">
        <f t="shared" si="1"/>
        <v>435</v>
      </c>
      <c r="H110" s="245" t="s">
        <v>45</v>
      </c>
      <c r="I110" s="260">
        <v>1</v>
      </c>
      <c r="J110" s="203">
        <v>44970</v>
      </c>
      <c r="K110" s="204">
        <v>44977</v>
      </c>
      <c r="L110" s="211">
        <v>44977</v>
      </c>
      <c r="M110" s="137"/>
      <c r="N110" s="268" t="s">
        <v>78</v>
      </c>
    </row>
    <row r="111" spans="1:14" s="123" customFormat="1" hidden="1">
      <c r="A111" s="125" t="s">
        <v>2637</v>
      </c>
      <c r="B111" s="320">
        <v>318892</v>
      </c>
      <c r="C111" s="146" t="s">
        <v>307</v>
      </c>
      <c r="D111" s="246">
        <v>19.05</v>
      </c>
      <c r="E111" s="128">
        <v>55</v>
      </c>
      <c r="F111" s="252">
        <v>13</v>
      </c>
      <c r="G111" s="118">
        <f t="shared" si="1"/>
        <v>715</v>
      </c>
      <c r="H111" s="245" t="s">
        <v>45</v>
      </c>
      <c r="I111" s="260">
        <v>1</v>
      </c>
      <c r="J111" s="203">
        <v>44970</v>
      </c>
      <c r="K111" s="204">
        <v>44977</v>
      </c>
      <c r="L111" s="211">
        <v>44977</v>
      </c>
      <c r="M111" s="137"/>
      <c r="N111" s="268" t="s">
        <v>78</v>
      </c>
    </row>
    <row r="112" spans="1:14" s="123" customFormat="1" hidden="1">
      <c r="A112" s="125" t="s">
        <v>2637</v>
      </c>
      <c r="B112" s="320">
        <v>318881</v>
      </c>
      <c r="C112" s="146" t="s">
        <v>2791</v>
      </c>
      <c r="D112" s="246">
        <v>20</v>
      </c>
      <c r="E112" s="128">
        <v>55</v>
      </c>
      <c r="F112" s="252">
        <v>15</v>
      </c>
      <c r="G112" s="118">
        <f t="shared" si="1"/>
        <v>825</v>
      </c>
      <c r="H112" s="245" t="s">
        <v>45</v>
      </c>
      <c r="I112" s="260">
        <v>1</v>
      </c>
      <c r="J112" s="203">
        <v>44970</v>
      </c>
      <c r="K112" s="204">
        <v>44977</v>
      </c>
      <c r="L112" s="211">
        <v>44977</v>
      </c>
      <c r="M112" s="137"/>
      <c r="N112" s="268" t="s">
        <v>78</v>
      </c>
    </row>
    <row r="113" spans="1:14" s="123" customFormat="1" hidden="1">
      <c r="A113" s="125" t="s">
        <v>36</v>
      </c>
      <c r="B113" s="320">
        <v>318878</v>
      </c>
      <c r="C113" s="146" t="s">
        <v>286</v>
      </c>
      <c r="D113" s="246">
        <v>24</v>
      </c>
      <c r="E113" s="128">
        <v>30</v>
      </c>
      <c r="F113" s="252">
        <v>7.15</v>
      </c>
      <c r="G113" s="118">
        <f t="shared" si="1"/>
        <v>214.5</v>
      </c>
      <c r="H113" s="245" t="s">
        <v>45</v>
      </c>
      <c r="I113" s="260">
        <v>1</v>
      </c>
      <c r="J113" s="203">
        <v>44970</v>
      </c>
      <c r="K113" s="204">
        <v>44978</v>
      </c>
      <c r="L113" s="211">
        <v>44974</v>
      </c>
      <c r="M113" s="137"/>
      <c r="N113" s="268" t="s">
        <v>78</v>
      </c>
    </row>
    <row r="114" spans="1:14" s="123" customFormat="1" hidden="1">
      <c r="A114" s="125" t="s">
        <v>36</v>
      </c>
      <c r="B114" s="320">
        <v>319373</v>
      </c>
      <c r="C114" s="146" t="s">
        <v>2087</v>
      </c>
      <c r="D114" s="246">
        <v>40</v>
      </c>
      <c r="E114" s="128">
        <v>25</v>
      </c>
      <c r="F114" s="252">
        <v>20.239999999999998</v>
      </c>
      <c r="G114" s="118">
        <f t="shared" si="1"/>
        <v>505.99999999999994</v>
      </c>
      <c r="H114" s="245" t="s">
        <v>55</v>
      </c>
      <c r="I114" s="260">
        <v>2</v>
      </c>
      <c r="J114" s="203">
        <v>44970</v>
      </c>
      <c r="K114" s="204">
        <v>44978</v>
      </c>
      <c r="L114" s="211">
        <v>44974</v>
      </c>
      <c r="M114" s="137" t="s">
        <v>2865</v>
      </c>
      <c r="N114" s="268" t="s">
        <v>78</v>
      </c>
    </row>
    <row r="115" spans="1:14" s="123" customFormat="1" hidden="1">
      <c r="A115" s="125" t="s">
        <v>36</v>
      </c>
      <c r="B115" s="320">
        <v>319031</v>
      </c>
      <c r="C115" s="146" t="s">
        <v>191</v>
      </c>
      <c r="D115" s="246">
        <v>6.35</v>
      </c>
      <c r="E115" s="128">
        <v>40</v>
      </c>
      <c r="F115" s="252">
        <v>6.93</v>
      </c>
      <c r="G115" s="118">
        <f t="shared" si="1"/>
        <v>277.2</v>
      </c>
      <c r="H115" s="245" t="s">
        <v>45</v>
      </c>
      <c r="I115" s="260">
        <v>1</v>
      </c>
      <c r="J115" s="203">
        <v>44939</v>
      </c>
      <c r="K115" s="204">
        <v>44978</v>
      </c>
      <c r="L115" s="211">
        <v>44974</v>
      </c>
      <c r="M115" s="137"/>
      <c r="N115" s="268" t="s">
        <v>78</v>
      </c>
    </row>
    <row r="116" spans="1:14" s="123" customFormat="1" hidden="1">
      <c r="A116" s="125" t="s">
        <v>74</v>
      </c>
      <c r="B116" s="320">
        <v>313043</v>
      </c>
      <c r="C116" s="146" t="s">
        <v>263</v>
      </c>
      <c r="D116" s="246" t="s">
        <v>43</v>
      </c>
      <c r="E116" s="128">
        <v>1</v>
      </c>
      <c r="F116" s="252">
        <v>790.56</v>
      </c>
      <c r="G116" s="118">
        <f t="shared" si="1"/>
        <v>790.56</v>
      </c>
      <c r="H116" s="245" t="s">
        <v>47</v>
      </c>
      <c r="I116" s="260">
        <v>0</v>
      </c>
      <c r="J116" s="203">
        <v>44971</v>
      </c>
      <c r="K116" s="204">
        <v>44981</v>
      </c>
      <c r="L116" s="211">
        <v>44981</v>
      </c>
      <c r="M116" s="137"/>
      <c r="N116" s="268" t="s">
        <v>78</v>
      </c>
    </row>
    <row r="117" spans="1:14" s="123" customFormat="1" hidden="1">
      <c r="A117" s="125" t="s">
        <v>74</v>
      </c>
      <c r="B117" s="320">
        <v>314315</v>
      </c>
      <c r="C117" s="146" t="s">
        <v>2584</v>
      </c>
      <c r="D117" s="246" t="s">
        <v>43</v>
      </c>
      <c r="E117" s="128">
        <v>1</v>
      </c>
      <c r="F117" s="252">
        <v>729.23</v>
      </c>
      <c r="G117" s="118">
        <f t="shared" si="1"/>
        <v>729.23</v>
      </c>
      <c r="H117" s="245" t="s">
        <v>47</v>
      </c>
      <c r="I117" s="260">
        <v>0</v>
      </c>
      <c r="J117" s="203">
        <v>44971</v>
      </c>
      <c r="K117" s="204">
        <v>44985</v>
      </c>
      <c r="L117" s="211">
        <v>44985</v>
      </c>
      <c r="M117" s="137"/>
      <c r="N117" s="268" t="s">
        <v>78</v>
      </c>
    </row>
    <row r="118" spans="1:14" s="123" customFormat="1" hidden="1">
      <c r="A118" s="125" t="s">
        <v>74</v>
      </c>
      <c r="B118" s="320">
        <v>314321</v>
      </c>
      <c r="C118" s="146" t="s">
        <v>2582</v>
      </c>
      <c r="D118" s="246" t="s">
        <v>43</v>
      </c>
      <c r="E118" s="128">
        <v>1</v>
      </c>
      <c r="F118" s="252">
        <v>61.78</v>
      </c>
      <c r="G118" s="118">
        <f t="shared" si="1"/>
        <v>61.78</v>
      </c>
      <c r="H118" s="245" t="s">
        <v>47</v>
      </c>
      <c r="I118" s="260">
        <v>0</v>
      </c>
      <c r="J118" s="203">
        <v>44971</v>
      </c>
      <c r="K118" s="204">
        <v>44985</v>
      </c>
      <c r="L118" s="211">
        <v>44985</v>
      </c>
      <c r="M118" s="137"/>
      <c r="N118" s="268" t="s">
        <v>78</v>
      </c>
    </row>
    <row r="119" spans="1:14" s="123" customFormat="1" hidden="1">
      <c r="A119" s="125" t="s">
        <v>48</v>
      </c>
      <c r="B119" s="320">
        <v>315305</v>
      </c>
      <c r="C119" s="146" t="s">
        <v>2862</v>
      </c>
      <c r="D119" s="246" t="s">
        <v>43</v>
      </c>
      <c r="E119" s="128">
        <v>1</v>
      </c>
      <c r="F119" s="252">
        <v>235.98</v>
      </c>
      <c r="G119" s="118">
        <f t="shared" si="1"/>
        <v>235.98</v>
      </c>
      <c r="H119" s="245" t="s">
        <v>47</v>
      </c>
      <c r="I119" s="260">
        <v>0</v>
      </c>
      <c r="J119" s="203">
        <v>44972</v>
      </c>
      <c r="K119" s="204">
        <v>44979</v>
      </c>
      <c r="L119" s="211">
        <v>44946</v>
      </c>
      <c r="M119" s="137"/>
      <c r="N119" s="268" t="s">
        <v>78</v>
      </c>
    </row>
    <row r="120" spans="1:14" s="123" customFormat="1" hidden="1">
      <c r="A120" s="125" t="s">
        <v>48</v>
      </c>
      <c r="B120" s="320">
        <v>315299</v>
      </c>
      <c r="C120" s="146" t="s">
        <v>2863</v>
      </c>
      <c r="D120" s="246" t="s">
        <v>43</v>
      </c>
      <c r="E120" s="128">
        <v>3</v>
      </c>
      <c r="F120" s="252">
        <v>156.38999999999999</v>
      </c>
      <c r="G120" s="118">
        <f t="shared" si="1"/>
        <v>469.16999999999996</v>
      </c>
      <c r="H120" s="245" t="s">
        <v>47</v>
      </c>
      <c r="I120" s="260">
        <v>0</v>
      </c>
      <c r="J120" s="203">
        <v>44972</v>
      </c>
      <c r="K120" s="204">
        <v>44979</v>
      </c>
      <c r="L120" s="211">
        <v>44946</v>
      </c>
      <c r="M120" s="137"/>
      <c r="N120" s="268" t="s">
        <v>78</v>
      </c>
    </row>
    <row r="121" spans="1:14" s="123" customFormat="1" hidden="1">
      <c r="A121" s="125" t="s">
        <v>48</v>
      </c>
      <c r="B121" s="320">
        <v>315308</v>
      </c>
      <c r="C121" s="146" t="s">
        <v>2864</v>
      </c>
      <c r="D121" s="246" t="s">
        <v>43</v>
      </c>
      <c r="E121" s="128">
        <v>1</v>
      </c>
      <c r="F121" s="252">
        <v>189.45</v>
      </c>
      <c r="G121" s="118">
        <f t="shared" si="1"/>
        <v>189.45</v>
      </c>
      <c r="H121" s="245" t="s">
        <v>47</v>
      </c>
      <c r="I121" s="260">
        <v>0</v>
      </c>
      <c r="J121" s="203">
        <v>44972</v>
      </c>
      <c r="K121" s="204">
        <v>44979</v>
      </c>
      <c r="L121" s="211">
        <v>44946</v>
      </c>
      <c r="M121" s="137"/>
      <c r="N121" s="268" t="s">
        <v>78</v>
      </c>
    </row>
    <row r="122" spans="1:14" s="123" customFormat="1" hidden="1">
      <c r="A122" s="125" t="s">
        <v>48</v>
      </c>
      <c r="B122" s="320">
        <v>315302</v>
      </c>
      <c r="C122" s="146" t="s">
        <v>2866</v>
      </c>
      <c r="D122" s="246" t="s">
        <v>43</v>
      </c>
      <c r="E122" s="128">
        <v>1</v>
      </c>
      <c r="F122" s="252">
        <v>168.36</v>
      </c>
      <c r="G122" s="118">
        <f t="shared" si="1"/>
        <v>168.36</v>
      </c>
      <c r="H122" s="245" t="s">
        <v>47</v>
      </c>
      <c r="I122" s="260">
        <v>0</v>
      </c>
      <c r="J122" s="203">
        <v>44973</v>
      </c>
      <c r="K122" s="204">
        <v>44980</v>
      </c>
      <c r="L122" s="211">
        <v>44946</v>
      </c>
      <c r="M122" s="137"/>
      <c r="N122" s="268" t="s">
        <v>78</v>
      </c>
    </row>
    <row r="123" spans="1:14" s="123" customFormat="1" ht="14.25" hidden="1" customHeight="1">
      <c r="A123" s="125" t="s">
        <v>74</v>
      </c>
      <c r="B123" s="320">
        <v>316671</v>
      </c>
      <c r="C123" s="146" t="s">
        <v>2868</v>
      </c>
      <c r="D123" s="246" t="s">
        <v>43</v>
      </c>
      <c r="E123" s="128">
        <v>1</v>
      </c>
      <c r="F123" s="252">
        <v>308.95</v>
      </c>
      <c r="G123" s="118">
        <f t="shared" si="1"/>
        <v>308.95</v>
      </c>
      <c r="H123" s="245" t="s">
        <v>47</v>
      </c>
      <c r="I123" s="260">
        <v>0</v>
      </c>
      <c r="J123" s="203">
        <v>44974</v>
      </c>
      <c r="K123" s="204">
        <v>44984</v>
      </c>
      <c r="L123" s="211">
        <v>44985</v>
      </c>
      <c r="M123" s="137"/>
      <c r="N123" s="268" t="s">
        <v>78</v>
      </c>
    </row>
    <row r="124" spans="1:14" s="123" customFormat="1" hidden="1">
      <c r="A124" s="125" t="s">
        <v>74</v>
      </c>
      <c r="B124" s="320">
        <v>316678</v>
      </c>
      <c r="C124" s="146" t="s">
        <v>2630</v>
      </c>
      <c r="D124" s="246" t="s">
        <v>43</v>
      </c>
      <c r="E124" s="128">
        <v>1</v>
      </c>
      <c r="F124" s="252">
        <v>393.53</v>
      </c>
      <c r="G124" s="118">
        <f t="shared" si="1"/>
        <v>393.53</v>
      </c>
      <c r="H124" s="245" t="s">
        <v>47</v>
      </c>
      <c r="I124" s="260">
        <v>0</v>
      </c>
      <c r="J124" s="203">
        <v>44974</v>
      </c>
      <c r="K124" s="204">
        <v>44984</v>
      </c>
      <c r="L124" s="211">
        <v>44992</v>
      </c>
      <c r="M124" s="137"/>
      <c r="N124" s="268" t="s">
        <v>78</v>
      </c>
    </row>
    <row r="125" spans="1:14" s="123" customFormat="1" hidden="1">
      <c r="A125" s="125" t="s">
        <v>74</v>
      </c>
      <c r="B125" s="320">
        <v>316663</v>
      </c>
      <c r="C125" s="146" t="s">
        <v>2869</v>
      </c>
      <c r="D125" s="246" t="s">
        <v>43</v>
      </c>
      <c r="E125" s="128">
        <v>2</v>
      </c>
      <c r="F125" s="252">
        <v>411.91</v>
      </c>
      <c r="G125" s="118">
        <f t="shared" si="1"/>
        <v>823.82</v>
      </c>
      <c r="H125" s="245" t="s">
        <v>47</v>
      </c>
      <c r="I125" s="260">
        <v>0</v>
      </c>
      <c r="J125" s="203">
        <v>44974</v>
      </c>
      <c r="K125" s="204">
        <v>44995</v>
      </c>
      <c r="L125" s="211">
        <v>44985</v>
      </c>
      <c r="M125" s="137"/>
      <c r="N125" s="268" t="s">
        <v>78</v>
      </c>
    </row>
    <row r="126" spans="1:14" s="123" customFormat="1" hidden="1">
      <c r="A126" s="125" t="s">
        <v>2637</v>
      </c>
      <c r="B126" s="320">
        <v>321467</v>
      </c>
      <c r="C126" s="146" t="s">
        <v>1420</v>
      </c>
      <c r="D126" s="246">
        <v>6.35</v>
      </c>
      <c r="E126" s="128">
        <v>20</v>
      </c>
      <c r="F126" s="252">
        <v>21.5</v>
      </c>
      <c r="G126" s="118">
        <f t="shared" si="1"/>
        <v>430</v>
      </c>
      <c r="H126" s="245" t="s">
        <v>45</v>
      </c>
      <c r="I126" s="260">
        <v>2</v>
      </c>
      <c r="J126" s="203">
        <v>44977</v>
      </c>
      <c r="K126" s="204">
        <v>44987</v>
      </c>
      <c r="L126" s="211">
        <v>44986</v>
      </c>
      <c r="M126" s="137"/>
      <c r="N126" s="268" t="s">
        <v>78</v>
      </c>
    </row>
    <row r="127" spans="1:14" s="123" customFormat="1" hidden="1">
      <c r="A127" s="125" t="s">
        <v>2637</v>
      </c>
      <c r="B127" s="320">
        <v>320132</v>
      </c>
      <c r="C127" s="146" t="s">
        <v>2789</v>
      </c>
      <c r="D127" s="246">
        <v>38</v>
      </c>
      <c r="E127" s="128">
        <v>20</v>
      </c>
      <c r="F127" s="252">
        <v>21</v>
      </c>
      <c r="G127" s="118">
        <f t="shared" si="1"/>
        <v>420</v>
      </c>
      <c r="H127" s="245" t="s">
        <v>45</v>
      </c>
      <c r="I127" s="260">
        <v>1</v>
      </c>
      <c r="J127" s="203">
        <v>44977</v>
      </c>
      <c r="K127" s="204">
        <v>44987</v>
      </c>
      <c r="L127" s="211">
        <v>44986</v>
      </c>
      <c r="M127" s="137"/>
      <c r="N127" s="268" t="s">
        <v>78</v>
      </c>
    </row>
    <row r="128" spans="1:14" s="123" customFormat="1" hidden="1">
      <c r="A128" s="125" t="s">
        <v>2602</v>
      </c>
      <c r="B128" s="320">
        <v>312495</v>
      </c>
      <c r="C128" s="146" t="s">
        <v>2098</v>
      </c>
      <c r="D128" s="246" t="s">
        <v>43</v>
      </c>
      <c r="E128" s="128">
        <v>53</v>
      </c>
      <c r="F128" s="252">
        <v>15.1</v>
      </c>
      <c r="G128" s="118">
        <f t="shared" si="1"/>
        <v>800.3</v>
      </c>
      <c r="H128" s="245" t="s">
        <v>2817</v>
      </c>
      <c r="I128" s="260">
        <v>0</v>
      </c>
      <c r="J128" s="203">
        <v>44978</v>
      </c>
      <c r="K128" s="204">
        <v>44993</v>
      </c>
      <c r="L128" s="211">
        <v>44981</v>
      </c>
      <c r="M128" s="137"/>
      <c r="N128" s="268" t="s">
        <v>78</v>
      </c>
    </row>
    <row r="129" spans="1:14" s="123" customFormat="1" hidden="1">
      <c r="A129" s="125" t="s">
        <v>2602</v>
      </c>
      <c r="B129" s="320">
        <v>318081</v>
      </c>
      <c r="C129" s="146" t="s">
        <v>2101</v>
      </c>
      <c r="D129" s="246" t="s">
        <v>43</v>
      </c>
      <c r="E129" s="128">
        <v>40</v>
      </c>
      <c r="F129" s="252">
        <v>8.09</v>
      </c>
      <c r="G129" s="118">
        <f t="shared" si="1"/>
        <v>323.60000000000002</v>
      </c>
      <c r="H129" s="245" t="s">
        <v>2817</v>
      </c>
      <c r="I129" s="260">
        <v>0</v>
      </c>
      <c r="J129" s="203">
        <v>44978</v>
      </c>
      <c r="K129" s="204">
        <v>44993</v>
      </c>
      <c r="L129" s="211">
        <v>44981</v>
      </c>
      <c r="M129" s="137"/>
      <c r="N129" s="268" t="s">
        <v>78</v>
      </c>
    </row>
    <row r="130" spans="1:14" s="123" customFormat="1" hidden="1">
      <c r="A130" s="125" t="s">
        <v>143</v>
      </c>
      <c r="B130" s="320">
        <v>313604</v>
      </c>
      <c r="C130" s="146" t="s">
        <v>2591</v>
      </c>
      <c r="D130" s="246" t="s">
        <v>43</v>
      </c>
      <c r="E130" s="128">
        <v>176</v>
      </c>
      <c r="F130" s="252">
        <v>1</v>
      </c>
      <c r="G130" s="118">
        <f t="shared" si="1"/>
        <v>176</v>
      </c>
      <c r="H130" s="245" t="s">
        <v>2590</v>
      </c>
      <c r="I130" s="260">
        <v>0</v>
      </c>
      <c r="J130" s="203">
        <v>44978</v>
      </c>
      <c r="K130" s="204">
        <v>44991</v>
      </c>
      <c r="L130" s="211">
        <v>45007</v>
      </c>
      <c r="M130" s="137"/>
      <c r="N130" s="268" t="s">
        <v>78</v>
      </c>
    </row>
    <row r="131" spans="1:14" s="123" customFormat="1" hidden="1">
      <c r="A131" s="125" t="s">
        <v>445</v>
      </c>
      <c r="B131" s="320">
        <v>319664</v>
      </c>
      <c r="C131" s="146" t="s">
        <v>806</v>
      </c>
      <c r="D131" s="246" t="s">
        <v>43</v>
      </c>
      <c r="E131" s="128">
        <v>1</v>
      </c>
      <c r="F131" s="252">
        <v>2100</v>
      </c>
      <c r="G131" s="118">
        <f t="shared" ref="G131:G194" si="2">F131*E131</f>
        <v>2100</v>
      </c>
      <c r="H131" s="245" t="s">
        <v>47</v>
      </c>
      <c r="I131" s="260">
        <v>0</v>
      </c>
      <c r="J131" s="203">
        <v>44978</v>
      </c>
      <c r="K131" s="204">
        <v>44991</v>
      </c>
      <c r="L131" s="211">
        <v>44991</v>
      </c>
      <c r="M131" s="137"/>
      <c r="N131" s="268" t="s">
        <v>78</v>
      </c>
    </row>
    <row r="132" spans="1:14" s="123" customFormat="1" hidden="1">
      <c r="A132" s="125" t="s">
        <v>74</v>
      </c>
      <c r="B132" s="320">
        <v>316956</v>
      </c>
      <c r="C132" s="146" t="s">
        <v>504</v>
      </c>
      <c r="D132" s="246" t="s">
        <v>43</v>
      </c>
      <c r="E132" s="128">
        <v>1</v>
      </c>
      <c r="F132" s="252">
        <v>273.05</v>
      </c>
      <c r="G132" s="118">
        <f t="shared" si="2"/>
        <v>273.05</v>
      </c>
      <c r="H132" s="245" t="s">
        <v>402</v>
      </c>
      <c r="I132" s="260">
        <v>0</v>
      </c>
      <c r="J132" s="203">
        <v>44979</v>
      </c>
      <c r="K132" s="204">
        <v>44988</v>
      </c>
      <c r="L132" s="211">
        <v>44985</v>
      </c>
      <c r="M132" s="137"/>
      <c r="N132" s="268" t="s">
        <v>78</v>
      </c>
    </row>
    <row r="133" spans="1:14" s="123" customFormat="1" hidden="1">
      <c r="A133" s="125" t="s">
        <v>74</v>
      </c>
      <c r="B133" s="320">
        <v>314355</v>
      </c>
      <c r="C133" s="146" t="s">
        <v>503</v>
      </c>
      <c r="D133" s="246" t="s">
        <v>43</v>
      </c>
      <c r="E133" s="128">
        <v>2</v>
      </c>
      <c r="F133" s="252">
        <v>615.14</v>
      </c>
      <c r="G133" s="118">
        <f t="shared" si="2"/>
        <v>1230.28</v>
      </c>
      <c r="H133" s="245" t="s">
        <v>47</v>
      </c>
      <c r="I133" s="260">
        <v>0</v>
      </c>
      <c r="J133" s="203">
        <v>44979</v>
      </c>
      <c r="K133" s="204">
        <v>44995</v>
      </c>
      <c r="L133" s="211">
        <v>44994</v>
      </c>
      <c r="M133" s="137"/>
      <c r="N133" s="268" t="s">
        <v>78</v>
      </c>
    </row>
    <row r="134" spans="1:14" s="123" customFormat="1" hidden="1">
      <c r="A134" s="125" t="s">
        <v>74</v>
      </c>
      <c r="B134" s="320">
        <v>317139</v>
      </c>
      <c r="C134" s="146" t="s">
        <v>792</v>
      </c>
      <c r="D134" s="246" t="s">
        <v>43</v>
      </c>
      <c r="E134" s="128">
        <v>22</v>
      </c>
      <c r="F134" s="252">
        <v>20.59</v>
      </c>
      <c r="G134" s="118">
        <f t="shared" si="2"/>
        <v>452.98</v>
      </c>
      <c r="H134" s="245" t="s">
        <v>31</v>
      </c>
      <c r="I134" s="260">
        <v>0</v>
      </c>
      <c r="J134" s="203">
        <v>44979</v>
      </c>
      <c r="K134" s="204">
        <v>44988</v>
      </c>
      <c r="L134" s="211">
        <v>44985</v>
      </c>
      <c r="M134" s="137"/>
      <c r="N134" s="268" t="s">
        <v>78</v>
      </c>
    </row>
    <row r="135" spans="1:14" s="123" customFormat="1" hidden="1">
      <c r="A135" s="125" t="s">
        <v>2637</v>
      </c>
      <c r="B135" s="320">
        <v>321755</v>
      </c>
      <c r="C135" s="146" t="s">
        <v>2688</v>
      </c>
      <c r="D135" s="246">
        <v>19.05</v>
      </c>
      <c r="E135" s="128">
        <v>61</v>
      </c>
      <c r="F135" s="252">
        <v>11.5</v>
      </c>
      <c r="G135" s="118">
        <f t="shared" si="2"/>
        <v>701.5</v>
      </c>
      <c r="H135" s="245" t="s">
        <v>45</v>
      </c>
      <c r="I135" s="260">
        <v>1</v>
      </c>
      <c r="J135" s="203">
        <v>44979</v>
      </c>
      <c r="K135" s="204">
        <v>44994</v>
      </c>
      <c r="L135" s="211">
        <v>44994</v>
      </c>
      <c r="M135" s="137"/>
      <c r="N135" s="268" t="s">
        <v>78</v>
      </c>
    </row>
    <row r="136" spans="1:14" s="123" customFormat="1" hidden="1">
      <c r="A136" s="125" t="s">
        <v>2637</v>
      </c>
      <c r="B136" s="320">
        <v>321763</v>
      </c>
      <c r="C136" s="146" t="s">
        <v>2681</v>
      </c>
      <c r="D136" s="246">
        <v>25.4</v>
      </c>
      <c r="E136" s="128">
        <v>61</v>
      </c>
      <c r="F136" s="252">
        <v>12.5</v>
      </c>
      <c r="G136" s="118">
        <f t="shared" si="2"/>
        <v>762.5</v>
      </c>
      <c r="H136" s="245" t="s">
        <v>45</v>
      </c>
      <c r="I136" s="260">
        <v>1</v>
      </c>
      <c r="J136" s="203">
        <v>44979</v>
      </c>
      <c r="K136" s="204">
        <v>44994</v>
      </c>
      <c r="L136" s="211">
        <v>44994</v>
      </c>
      <c r="M136" s="137"/>
      <c r="N136" s="268" t="s">
        <v>78</v>
      </c>
    </row>
    <row r="137" spans="1:14" s="123" customFormat="1" hidden="1">
      <c r="A137" s="125" t="s">
        <v>2637</v>
      </c>
      <c r="B137" s="320">
        <v>320117</v>
      </c>
      <c r="C137" s="146" t="s">
        <v>2771</v>
      </c>
      <c r="D137" s="246">
        <v>28</v>
      </c>
      <c r="E137" s="128">
        <v>21</v>
      </c>
      <c r="F137" s="252">
        <v>16.5</v>
      </c>
      <c r="G137" s="118">
        <f t="shared" si="2"/>
        <v>346.5</v>
      </c>
      <c r="H137" s="245" t="s">
        <v>45</v>
      </c>
      <c r="I137" s="260">
        <v>1</v>
      </c>
      <c r="J137" s="203">
        <v>44979</v>
      </c>
      <c r="K137" s="204">
        <v>44994</v>
      </c>
      <c r="L137" s="211">
        <v>44994</v>
      </c>
      <c r="M137" s="137"/>
      <c r="N137" s="268" t="s">
        <v>78</v>
      </c>
    </row>
    <row r="138" spans="1:14" s="123" customFormat="1" hidden="1">
      <c r="A138" s="125" t="s">
        <v>2637</v>
      </c>
      <c r="B138" s="320">
        <v>322387</v>
      </c>
      <c r="C138" s="146" t="s">
        <v>41</v>
      </c>
      <c r="D138" s="246">
        <v>19</v>
      </c>
      <c r="E138" s="128">
        <v>40</v>
      </c>
      <c r="F138" s="252">
        <v>13.5</v>
      </c>
      <c r="G138" s="118">
        <f t="shared" si="2"/>
        <v>540</v>
      </c>
      <c r="H138" s="245" t="s">
        <v>45</v>
      </c>
      <c r="I138" s="260">
        <v>1</v>
      </c>
      <c r="J138" s="203">
        <v>44979</v>
      </c>
      <c r="K138" s="204">
        <v>44991</v>
      </c>
      <c r="L138" s="211">
        <v>44994</v>
      </c>
      <c r="M138" s="137"/>
      <c r="N138" s="268" t="s">
        <v>78</v>
      </c>
    </row>
    <row r="139" spans="1:14" s="123" customFormat="1" hidden="1">
      <c r="A139" s="125" t="s">
        <v>2637</v>
      </c>
      <c r="B139" s="320">
        <v>322158</v>
      </c>
      <c r="C139" s="146" t="s">
        <v>2872</v>
      </c>
      <c r="D139" s="246">
        <v>25</v>
      </c>
      <c r="E139" s="128">
        <v>55</v>
      </c>
      <c r="F139" s="252">
        <v>15</v>
      </c>
      <c r="G139" s="118">
        <f t="shared" si="2"/>
        <v>825</v>
      </c>
      <c r="H139" s="245" t="s">
        <v>45</v>
      </c>
      <c r="I139" s="260">
        <v>1</v>
      </c>
      <c r="J139" s="203">
        <v>44979</v>
      </c>
      <c r="K139" s="204">
        <v>44994</v>
      </c>
      <c r="L139" s="211">
        <v>44994</v>
      </c>
      <c r="M139" s="137"/>
      <c r="N139" s="268" t="s">
        <v>78</v>
      </c>
    </row>
    <row r="140" spans="1:14" s="123" customFormat="1" hidden="1">
      <c r="A140" s="125" t="s">
        <v>46</v>
      </c>
      <c r="B140" s="320">
        <v>319968</v>
      </c>
      <c r="C140" s="146" t="s">
        <v>141</v>
      </c>
      <c r="D140" s="246" t="s">
        <v>43</v>
      </c>
      <c r="E140" s="128">
        <v>2</v>
      </c>
      <c r="F140" s="252">
        <v>2400</v>
      </c>
      <c r="G140" s="118">
        <f t="shared" si="2"/>
        <v>4800</v>
      </c>
      <c r="H140" s="245" t="s">
        <v>47</v>
      </c>
      <c r="I140" s="260">
        <v>0</v>
      </c>
      <c r="J140" s="203">
        <v>44980</v>
      </c>
      <c r="K140" s="204">
        <v>44994</v>
      </c>
      <c r="L140" s="211">
        <v>44992</v>
      </c>
      <c r="M140" s="137"/>
      <c r="N140" s="268" t="s">
        <v>78</v>
      </c>
    </row>
    <row r="141" spans="1:14" s="123" customFormat="1" hidden="1">
      <c r="A141" s="125" t="s">
        <v>36</v>
      </c>
      <c r="B141" s="320">
        <v>322450</v>
      </c>
      <c r="C141" s="146" t="s">
        <v>1773</v>
      </c>
      <c r="D141" s="246">
        <v>24</v>
      </c>
      <c r="E141" s="128">
        <v>30</v>
      </c>
      <c r="F141" s="252">
        <v>7.15</v>
      </c>
      <c r="G141" s="118">
        <f t="shared" si="2"/>
        <v>214.5</v>
      </c>
      <c r="H141" s="245" t="s">
        <v>45</v>
      </c>
      <c r="I141" s="260">
        <v>1</v>
      </c>
      <c r="J141" s="203">
        <v>44980</v>
      </c>
      <c r="K141" s="204">
        <v>44995</v>
      </c>
      <c r="L141" s="211">
        <v>44984</v>
      </c>
      <c r="M141" s="137"/>
      <c r="N141" s="268" t="s">
        <v>78</v>
      </c>
    </row>
    <row r="142" spans="1:14" s="123" customFormat="1" hidden="1">
      <c r="A142" s="125" t="s">
        <v>36</v>
      </c>
      <c r="B142" s="320">
        <v>322393</v>
      </c>
      <c r="C142" s="282" t="s">
        <v>60</v>
      </c>
      <c r="D142" s="246">
        <v>19.05</v>
      </c>
      <c r="E142" s="128">
        <v>20</v>
      </c>
      <c r="F142" s="252">
        <v>6.93</v>
      </c>
      <c r="G142" s="118">
        <f t="shared" si="2"/>
        <v>138.6</v>
      </c>
      <c r="H142" s="245" t="s">
        <v>45</v>
      </c>
      <c r="I142" s="260">
        <v>1</v>
      </c>
      <c r="J142" s="203">
        <v>44980</v>
      </c>
      <c r="K142" s="204">
        <v>44995</v>
      </c>
      <c r="L142" s="211">
        <v>44984</v>
      </c>
      <c r="M142" s="137"/>
      <c r="N142" s="268" t="s">
        <v>78</v>
      </c>
    </row>
    <row r="143" spans="1:14" s="123" customFormat="1" hidden="1">
      <c r="A143" s="125" t="s">
        <v>36</v>
      </c>
      <c r="B143" s="320">
        <v>322401</v>
      </c>
      <c r="C143" s="146" t="s">
        <v>1776</v>
      </c>
      <c r="D143" s="246">
        <v>19.05</v>
      </c>
      <c r="E143" s="128">
        <v>12</v>
      </c>
      <c r="F143" s="252">
        <v>6.93</v>
      </c>
      <c r="G143" s="118">
        <f t="shared" si="2"/>
        <v>83.16</v>
      </c>
      <c r="H143" s="245" t="s">
        <v>45</v>
      </c>
      <c r="I143" s="260">
        <v>1</v>
      </c>
      <c r="J143" s="203">
        <v>45008</v>
      </c>
      <c r="K143" s="204">
        <v>44995</v>
      </c>
      <c r="L143" s="211">
        <v>44984</v>
      </c>
      <c r="M143" s="137"/>
      <c r="N143" s="268" t="s">
        <v>78</v>
      </c>
    </row>
    <row r="144" spans="1:14" s="123" customFormat="1" hidden="1">
      <c r="A144" s="125" t="s">
        <v>36</v>
      </c>
      <c r="B144" s="320">
        <v>322444</v>
      </c>
      <c r="C144" s="146" t="s">
        <v>1772</v>
      </c>
      <c r="D144" s="246">
        <v>19</v>
      </c>
      <c r="E144" s="128">
        <v>20</v>
      </c>
      <c r="F144" s="252">
        <v>6.93</v>
      </c>
      <c r="G144" s="118">
        <f t="shared" si="2"/>
        <v>138.6</v>
      </c>
      <c r="H144" s="245" t="s">
        <v>45</v>
      </c>
      <c r="I144" s="260">
        <v>1</v>
      </c>
      <c r="J144" s="203">
        <v>44980</v>
      </c>
      <c r="K144" s="204">
        <v>44988</v>
      </c>
      <c r="L144" s="211">
        <v>44984</v>
      </c>
      <c r="M144" s="137"/>
      <c r="N144" s="268" t="s">
        <v>78</v>
      </c>
    </row>
    <row r="145" spans="1:14" s="123" customFormat="1" hidden="1">
      <c r="A145" s="125" t="s">
        <v>36</v>
      </c>
      <c r="B145" s="320">
        <v>322438</v>
      </c>
      <c r="C145" s="146" t="s">
        <v>342</v>
      </c>
      <c r="D145" s="246">
        <v>24</v>
      </c>
      <c r="E145" s="128">
        <v>15</v>
      </c>
      <c r="F145" s="252">
        <v>7.15</v>
      </c>
      <c r="G145" s="118">
        <f t="shared" si="2"/>
        <v>107.25</v>
      </c>
      <c r="H145" s="245" t="s">
        <v>45</v>
      </c>
      <c r="I145" s="260">
        <v>1</v>
      </c>
      <c r="J145" s="203">
        <v>44980</v>
      </c>
      <c r="K145" s="204">
        <v>44988</v>
      </c>
      <c r="L145" s="211">
        <v>44984</v>
      </c>
      <c r="M145" s="137"/>
      <c r="N145" s="268" t="s">
        <v>78</v>
      </c>
    </row>
    <row r="146" spans="1:14" s="123" customFormat="1" hidden="1">
      <c r="A146" s="125" t="s">
        <v>36</v>
      </c>
      <c r="B146" s="320">
        <v>319459</v>
      </c>
      <c r="C146" s="146" t="s">
        <v>1420</v>
      </c>
      <c r="D146" s="246">
        <v>6.35</v>
      </c>
      <c r="E146" s="128">
        <v>20</v>
      </c>
      <c r="F146" s="252">
        <v>8.6900000000000013</v>
      </c>
      <c r="G146" s="118">
        <f t="shared" si="2"/>
        <v>173.8</v>
      </c>
      <c r="H146" s="245" t="s">
        <v>45</v>
      </c>
      <c r="I146" s="260">
        <v>2</v>
      </c>
      <c r="J146" s="203">
        <v>45008</v>
      </c>
      <c r="K146" s="204">
        <v>44995</v>
      </c>
      <c r="L146" s="211">
        <v>44984</v>
      </c>
      <c r="M146" s="137"/>
      <c r="N146" s="268" t="s">
        <v>78</v>
      </c>
    </row>
    <row r="147" spans="1:14" s="123" customFormat="1" hidden="1">
      <c r="A147" s="125" t="s">
        <v>36</v>
      </c>
      <c r="B147" s="320">
        <v>320606</v>
      </c>
      <c r="C147" s="146" t="s">
        <v>531</v>
      </c>
      <c r="D147" s="246">
        <v>19.05</v>
      </c>
      <c r="E147" s="128">
        <v>50</v>
      </c>
      <c r="F147" s="252">
        <v>6.93</v>
      </c>
      <c r="G147" s="118">
        <f t="shared" si="2"/>
        <v>346.5</v>
      </c>
      <c r="H147" s="245" t="s">
        <v>45</v>
      </c>
      <c r="I147" s="260">
        <v>1</v>
      </c>
      <c r="J147" s="203">
        <v>44984</v>
      </c>
      <c r="K147" s="204">
        <v>44988</v>
      </c>
      <c r="L147" s="211">
        <v>44985</v>
      </c>
      <c r="M147" s="137"/>
      <c r="N147" s="268" t="s">
        <v>78</v>
      </c>
    </row>
    <row r="148" spans="1:14" s="123" customFormat="1" hidden="1">
      <c r="A148" s="125" t="s">
        <v>445</v>
      </c>
      <c r="B148" s="320">
        <v>321533</v>
      </c>
      <c r="C148" s="146" t="s">
        <v>77</v>
      </c>
      <c r="D148" s="246" t="s">
        <v>43</v>
      </c>
      <c r="E148" s="128">
        <v>5</v>
      </c>
      <c r="F148" s="252">
        <v>791</v>
      </c>
      <c r="G148" s="118">
        <f t="shared" si="2"/>
        <v>3955</v>
      </c>
      <c r="H148" s="245" t="s">
        <v>47</v>
      </c>
      <c r="I148" s="260">
        <v>0</v>
      </c>
      <c r="J148" s="203">
        <v>44984</v>
      </c>
      <c r="K148" s="204">
        <v>44991</v>
      </c>
      <c r="L148" s="211">
        <v>44994</v>
      </c>
      <c r="M148" s="137"/>
      <c r="N148" s="268" t="s">
        <v>78</v>
      </c>
    </row>
    <row r="149" spans="1:14" s="123" customFormat="1" hidden="1">
      <c r="A149" s="125" t="s">
        <v>74</v>
      </c>
      <c r="B149" s="320">
        <v>316603</v>
      </c>
      <c r="C149" s="146" t="s">
        <v>365</v>
      </c>
      <c r="D149" s="246" t="s">
        <v>43</v>
      </c>
      <c r="E149" s="128">
        <v>1</v>
      </c>
      <c r="F149" s="252">
        <v>220.59</v>
      </c>
      <c r="G149" s="118">
        <f t="shared" si="2"/>
        <v>220.59</v>
      </c>
      <c r="H149" s="245" t="s">
        <v>87</v>
      </c>
      <c r="I149" s="260">
        <v>0</v>
      </c>
      <c r="J149" s="203">
        <v>44985</v>
      </c>
      <c r="K149" s="204">
        <v>44992</v>
      </c>
      <c r="L149" s="211">
        <v>44987</v>
      </c>
      <c r="M149" s="137"/>
      <c r="N149" s="268" t="s">
        <v>78</v>
      </c>
    </row>
    <row r="150" spans="1:14" s="123" customFormat="1" hidden="1">
      <c r="A150" s="125" t="s">
        <v>74</v>
      </c>
      <c r="B150" s="320">
        <v>321371</v>
      </c>
      <c r="C150" s="146" t="s">
        <v>223</v>
      </c>
      <c r="D150" s="246" t="s">
        <v>43</v>
      </c>
      <c r="E150" s="128">
        <v>1</v>
      </c>
      <c r="F150" s="252">
        <v>723.8</v>
      </c>
      <c r="G150" s="118">
        <f t="shared" si="2"/>
        <v>723.8</v>
      </c>
      <c r="H150" s="245" t="s">
        <v>47</v>
      </c>
      <c r="I150" s="260">
        <v>0</v>
      </c>
      <c r="J150" s="203">
        <v>44986</v>
      </c>
      <c r="K150" s="204">
        <v>45000</v>
      </c>
      <c r="L150" s="211">
        <v>44998</v>
      </c>
      <c r="M150" s="137"/>
      <c r="N150" s="268" t="s">
        <v>78</v>
      </c>
    </row>
    <row r="151" spans="1:14" s="123" customFormat="1" hidden="1">
      <c r="A151" s="125" t="s">
        <v>74</v>
      </c>
      <c r="B151" s="320">
        <v>320874</v>
      </c>
      <c r="C151" s="146" t="s">
        <v>1296</v>
      </c>
      <c r="D151" s="246" t="s">
        <v>43</v>
      </c>
      <c r="E151" s="128">
        <v>2</v>
      </c>
      <c r="F151" s="252">
        <v>499.4</v>
      </c>
      <c r="G151" s="118">
        <f t="shared" si="2"/>
        <v>998.8</v>
      </c>
      <c r="H151" s="245" t="s">
        <v>47</v>
      </c>
      <c r="I151" s="260">
        <v>0</v>
      </c>
      <c r="J151" s="203">
        <v>44986</v>
      </c>
      <c r="K151" s="204">
        <v>44995</v>
      </c>
      <c r="L151" s="211">
        <v>44998</v>
      </c>
      <c r="M151" s="137"/>
      <c r="N151" s="268" t="s">
        <v>78</v>
      </c>
    </row>
    <row r="152" spans="1:14" s="123" customFormat="1" hidden="1">
      <c r="A152" s="125" t="s">
        <v>74</v>
      </c>
      <c r="B152" s="320">
        <v>321043</v>
      </c>
      <c r="C152" s="146" t="s">
        <v>529</v>
      </c>
      <c r="D152" s="246" t="s">
        <v>43</v>
      </c>
      <c r="E152" s="128">
        <v>2</v>
      </c>
      <c r="F152" s="252">
        <v>551.46</v>
      </c>
      <c r="G152" s="118">
        <f t="shared" si="2"/>
        <v>1102.92</v>
      </c>
      <c r="H152" s="245" t="s">
        <v>47</v>
      </c>
      <c r="I152" s="260">
        <v>0</v>
      </c>
      <c r="J152" s="203">
        <v>44986</v>
      </c>
      <c r="K152" s="204">
        <v>45000</v>
      </c>
      <c r="L152" s="211">
        <v>45001</v>
      </c>
      <c r="M152" s="137" t="s">
        <v>2880</v>
      </c>
      <c r="N152" s="268" t="s">
        <v>78</v>
      </c>
    </row>
    <row r="153" spans="1:14" s="123" customFormat="1" hidden="1">
      <c r="A153" s="125" t="s">
        <v>74</v>
      </c>
      <c r="B153" s="320">
        <v>321383</v>
      </c>
      <c r="C153" s="146" t="s">
        <v>260</v>
      </c>
      <c r="D153" s="246" t="s">
        <v>43</v>
      </c>
      <c r="E153" s="128">
        <v>1</v>
      </c>
      <c r="F153" s="252">
        <v>576.69000000000005</v>
      </c>
      <c r="G153" s="118">
        <f t="shared" si="2"/>
        <v>576.69000000000005</v>
      </c>
      <c r="H153" s="245" t="s">
        <v>47</v>
      </c>
      <c r="I153" s="260">
        <v>0</v>
      </c>
      <c r="J153" s="203">
        <v>44986</v>
      </c>
      <c r="K153" s="204">
        <v>45000</v>
      </c>
      <c r="L153" s="211">
        <v>44998</v>
      </c>
      <c r="M153" s="137"/>
      <c r="N153" s="268" t="s">
        <v>78</v>
      </c>
    </row>
    <row r="154" spans="1:14" s="123" customFormat="1" hidden="1">
      <c r="A154" s="125" t="s">
        <v>74</v>
      </c>
      <c r="B154" s="320">
        <v>319708</v>
      </c>
      <c r="C154" s="146" t="s">
        <v>596</v>
      </c>
      <c r="D154" s="246" t="s">
        <v>43</v>
      </c>
      <c r="E154" s="128">
        <v>4</v>
      </c>
      <c r="F154" s="252">
        <v>576.69000000000005</v>
      </c>
      <c r="G154" s="118">
        <f t="shared" si="2"/>
        <v>2306.7600000000002</v>
      </c>
      <c r="H154" s="245" t="s">
        <v>47</v>
      </c>
      <c r="I154" s="260">
        <v>0</v>
      </c>
      <c r="J154" s="203">
        <v>44986</v>
      </c>
      <c r="K154" s="204">
        <v>44991</v>
      </c>
      <c r="L154" s="211">
        <v>44992</v>
      </c>
      <c r="M154" s="137"/>
      <c r="N154" s="268" t="s">
        <v>78</v>
      </c>
    </row>
    <row r="155" spans="1:14" s="123" customFormat="1" hidden="1">
      <c r="A155" s="125" t="s">
        <v>36</v>
      </c>
      <c r="B155" s="320">
        <v>322914</v>
      </c>
      <c r="C155" s="146" t="s">
        <v>158</v>
      </c>
      <c r="D155" s="246">
        <v>19</v>
      </c>
      <c r="E155" s="128">
        <v>15</v>
      </c>
      <c r="F155" s="252">
        <v>6.93</v>
      </c>
      <c r="G155" s="118">
        <f t="shared" si="2"/>
        <v>103.94999999999999</v>
      </c>
      <c r="H155" s="245" t="s">
        <v>45</v>
      </c>
      <c r="I155" s="260">
        <v>1</v>
      </c>
      <c r="J155" s="203">
        <v>44987</v>
      </c>
      <c r="K155" s="204">
        <v>44992</v>
      </c>
      <c r="L155" s="211">
        <v>44991</v>
      </c>
      <c r="M155" s="137"/>
      <c r="N155" s="268" t="s">
        <v>78</v>
      </c>
    </row>
    <row r="156" spans="1:14" s="123" customFormat="1" hidden="1">
      <c r="A156" s="125" t="s">
        <v>36</v>
      </c>
      <c r="B156" s="320">
        <v>320919</v>
      </c>
      <c r="C156" s="146" t="s">
        <v>227</v>
      </c>
      <c r="D156" s="246">
        <v>19.05</v>
      </c>
      <c r="E156" s="128">
        <v>12</v>
      </c>
      <c r="F156" s="252">
        <v>6.93</v>
      </c>
      <c r="G156" s="118">
        <f t="shared" si="2"/>
        <v>83.16</v>
      </c>
      <c r="H156" s="245" t="s">
        <v>45</v>
      </c>
      <c r="I156" s="260">
        <v>1</v>
      </c>
      <c r="J156" s="203">
        <v>44987</v>
      </c>
      <c r="K156" s="204">
        <v>44992</v>
      </c>
      <c r="L156" s="211">
        <v>44991</v>
      </c>
      <c r="M156" s="137"/>
      <c r="N156" s="268" t="s">
        <v>78</v>
      </c>
    </row>
    <row r="157" spans="1:14" s="123" customFormat="1" hidden="1">
      <c r="A157" s="125" t="s">
        <v>36</v>
      </c>
      <c r="B157" s="320">
        <v>320961</v>
      </c>
      <c r="C157" s="146" t="s">
        <v>252</v>
      </c>
      <c r="D157" s="246">
        <v>24</v>
      </c>
      <c r="E157" s="128">
        <v>12</v>
      </c>
      <c r="F157" s="252">
        <v>7.15</v>
      </c>
      <c r="G157" s="118">
        <f t="shared" si="2"/>
        <v>85.800000000000011</v>
      </c>
      <c r="H157" s="245" t="s">
        <v>45</v>
      </c>
      <c r="I157" s="260">
        <v>1</v>
      </c>
      <c r="J157" s="203">
        <v>44987</v>
      </c>
      <c r="K157" s="204">
        <v>44992</v>
      </c>
      <c r="L157" s="325">
        <v>44991</v>
      </c>
      <c r="M157" s="137"/>
      <c r="N157" s="268" t="s">
        <v>78</v>
      </c>
    </row>
    <row r="158" spans="1:14" s="123" customFormat="1" hidden="1">
      <c r="A158" s="125" t="s">
        <v>36</v>
      </c>
      <c r="B158" s="320">
        <v>319853</v>
      </c>
      <c r="C158" s="282" t="s">
        <v>404</v>
      </c>
      <c r="D158" s="246">
        <v>28</v>
      </c>
      <c r="E158" s="128">
        <v>15</v>
      </c>
      <c r="F158" s="252">
        <v>8.91</v>
      </c>
      <c r="G158" s="118">
        <f t="shared" si="2"/>
        <v>133.65</v>
      </c>
      <c r="H158" s="245" t="s">
        <v>45</v>
      </c>
      <c r="I158" s="260">
        <v>2</v>
      </c>
      <c r="J158" s="203">
        <v>44987</v>
      </c>
      <c r="K158" s="204">
        <v>44992</v>
      </c>
      <c r="L158" s="211">
        <v>44992</v>
      </c>
      <c r="M158" s="137"/>
      <c r="N158" s="268" t="s">
        <v>78</v>
      </c>
    </row>
    <row r="159" spans="1:14" s="123" customFormat="1" hidden="1">
      <c r="A159" s="125" t="s">
        <v>36</v>
      </c>
      <c r="B159" s="320">
        <v>321746</v>
      </c>
      <c r="C159" s="146" t="s">
        <v>513</v>
      </c>
      <c r="D159" s="246">
        <v>17</v>
      </c>
      <c r="E159" s="128">
        <v>18</v>
      </c>
      <c r="F159" s="252">
        <v>7.15</v>
      </c>
      <c r="G159" s="118">
        <f t="shared" si="2"/>
        <v>128.70000000000002</v>
      </c>
      <c r="H159" s="245" t="s">
        <v>192</v>
      </c>
      <c r="I159" s="260">
        <v>0</v>
      </c>
      <c r="J159" s="203">
        <v>44987</v>
      </c>
      <c r="K159" s="204">
        <v>44993</v>
      </c>
      <c r="L159" s="211">
        <v>44992</v>
      </c>
      <c r="M159" s="137"/>
      <c r="N159" s="268" t="s">
        <v>78</v>
      </c>
    </row>
    <row r="160" spans="1:14" s="123" customFormat="1" hidden="1">
      <c r="A160" s="125" t="s">
        <v>36</v>
      </c>
      <c r="B160" s="320">
        <v>323293</v>
      </c>
      <c r="C160" s="146" t="s">
        <v>2758</v>
      </c>
      <c r="D160" s="246">
        <v>24</v>
      </c>
      <c r="E160" s="128">
        <v>32</v>
      </c>
      <c r="F160" s="252">
        <v>8.91</v>
      </c>
      <c r="G160" s="118">
        <f t="shared" si="2"/>
        <v>285.12</v>
      </c>
      <c r="H160" s="245" t="s">
        <v>45</v>
      </c>
      <c r="I160" s="260">
        <v>2</v>
      </c>
      <c r="J160" s="203">
        <v>44987</v>
      </c>
      <c r="K160" s="204">
        <v>44998</v>
      </c>
      <c r="L160" s="211">
        <v>44992</v>
      </c>
      <c r="M160" s="137"/>
      <c r="N160" s="268" t="s">
        <v>78</v>
      </c>
    </row>
    <row r="161" spans="1:14" s="123" customFormat="1" hidden="1">
      <c r="A161" s="125" t="s">
        <v>36</v>
      </c>
      <c r="B161" s="320">
        <v>322904</v>
      </c>
      <c r="C161" s="146" t="s">
        <v>158</v>
      </c>
      <c r="D161" s="246">
        <v>19</v>
      </c>
      <c r="E161" s="128">
        <v>20</v>
      </c>
      <c r="F161" s="252">
        <v>6.93</v>
      </c>
      <c r="G161" s="118">
        <f t="shared" si="2"/>
        <v>138.6</v>
      </c>
      <c r="H161" s="245" t="s">
        <v>45</v>
      </c>
      <c r="I161" s="260">
        <v>1</v>
      </c>
      <c r="J161" s="203">
        <v>44987</v>
      </c>
      <c r="K161" s="204">
        <v>44995</v>
      </c>
      <c r="L161" s="211">
        <v>44991</v>
      </c>
      <c r="M161" s="137"/>
      <c r="N161" s="268" t="s">
        <v>78</v>
      </c>
    </row>
    <row r="162" spans="1:14" s="123" customFormat="1" hidden="1">
      <c r="A162" s="125" t="s">
        <v>36</v>
      </c>
      <c r="B162" s="320">
        <v>323065</v>
      </c>
      <c r="C162" s="146" t="s">
        <v>2753</v>
      </c>
      <c r="D162" s="246">
        <v>42</v>
      </c>
      <c r="E162" s="128">
        <v>20</v>
      </c>
      <c r="F162" s="252">
        <v>15.95</v>
      </c>
      <c r="G162" s="118">
        <f t="shared" si="2"/>
        <v>319</v>
      </c>
      <c r="H162" s="245" t="s">
        <v>45</v>
      </c>
      <c r="I162" s="260">
        <v>2</v>
      </c>
      <c r="J162" s="203">
        <v>44987</v>
      </c>
      <c r="K162" s="204">
        <v>44998</v>
      </c>
      <c r="L162" s="211">
        <v>44993</v>
      </c>
      <c r="M162" s="137"/>
      <c r="N162" s="268" t="s">
        <v>78</v>
      </c>
    </row>
    <row r="163" spans="1:14" s="123" customFormat="1" hidden="1">
      <c r="A163" s="125" t="s">
        <v>445</v>
      </c>
      <c r="B163" s="320">
        <v>313406</v>
      </c>
      <c r="C163" s="146" t="s">
        <v>447</v>
      </c>
      <c r="D163" s="246" t="s">
        <v>43</v>
      </c>
      <c r="E163" s="128">
        <v>7</v>
      </c>
      <c r="F163" s="252">
        <v>100</v>
      </c>
      <c r="G163" s="118">
        <f t="shared" si="2"/>
        <v>700</v>
      </c>
      <c r="H163" s="245" t="s">
        <v>448</v>
      </c>
      <c r="I163" s="260">
        <v>0</v>
      </c>
      <c r="J163" s="203">
        <v>44988</v>
      </c>
      <c r="K163" s="204">
        <v>44994</v>
      </c>
      <c r="L163" s="211">
        <v>44999</v>
      </c>
      <c r="M163" s="137"/>
      <c r="N163" s="268" t="s">
        <v>78</v>
      </c>
    </row>
    <row r="164" spans="1:14" s="123" customFormat="1" hidden="1">
      <c r="A164" s="125" t="s">
        <v>445</v>
      </c>
      <c r="B164" s="320">
        <v>321533</v>
      </c>
      <c r="C164" s="146" t="s">
        <v>77</v>
      </c>
      <c r="D164" s="246" t="s">
        <v>43</v>
      </c>
      <c r="E164" s="128">
        <v>5</v>
      </c>
      <c r="F164" s="252">
        <v>791</v>
      </c>
      <c r="G164" s="118">
        <f t="shared" si="2"/>
        <v>3955</v>
      </c>
      <c r="H164" s="245" t="s">
        <v>47</v>
      </c>
      <c r="I164" s="260">
        <v>0</v>
      </c>
      <c r="J164" s="203">
        <v>44988</v>
      </c>
      <c r="K164" s="204">
        <v>44998</v>
      </c>
      <c r="L164" s="211">
        <v>45005</v>
      </c>
      <c r="M164" s="137"/>
      <c r="N164" s="268" t="s">
        <v>78</v>
      </c>
    </row>
    <row r="165" spans="1:14" s="123" customFormat="1" hidden="1">
      <c r="A165" s="125" t="s">
        <v>36</v>
      </c>
      <c r="B165" s="320">
        <v>321488</v>
      </c>
      <c r="C165" s="146" t="s">
        <v>2873</v>
      </c>
      <c r="D165" s="246">
        <v>24</v>
      </c>
      <c r="E165" s="128">
        <v>40</v>
      </c>
      <c r="F165" s="252">
        <v>7.15</v>
      </c>
      <c r="G165" s="118">
        <f t="shared" si="2"/>
        <v>286</v>
      </c>
      <c r="H165" s="245" t="s">
        <v>45</v>
      </c>
      <c r="I165" s="260">
        <v>1</v>
      </c>
      <c r="J165" s="203">
        <v>44991</v>
      </c>
      <c r="K165" s="204">
        <v>44999</v>
      </c>
      <c r="L165" s="211">
        <v>44992</v>
      </c>
      <c r="M165" s="137"/>
      <c r="N165" s="268" t="s">
        <v>78</v>
      </c>
    </row>
    <row r="166" spans="1:14" s="123" customFormat="1" hidden="1">
      <c r="A166" s="125" t="s">
        <v>36</v>
      </c>
      <c r="B166" s="320">
        <v>323967</v>
      </c>
      <c r="C166" s="146" t="s">
        <v>449</v>
      </c>
      <c r="D166" s="246">
        <v>19</v>
      </c>
      <c r="E166" s="128">
        <v>20</v>
      </c>
      <c r="F166" s="252">
        <v>6.93</v>
      </c>
      <c r="G166" s="118">
        <f t="shared" si="2"/>
        <v>138.6</v>
      </c>
      <c r="H166" s="245" t="s">
        <v>45</v>
      </c>
      <c r="I166" s="260">
        <v>1</v>
      </c>
      <c r="J166" s="203">
        <v>44991</v>
      </c>
      <c r="K166" s="204">
        <v>44993</v>
      </c>
      <c r="L166" s="211">
        <v>44992</v>
      </c>
      <c r="M166" s="137"/>
      <c r="N166" s="268" t="s">
        <v>78</v>
      </c>
    </row>
    <row r="167" spans="1:14" s="123" customFormat="1" hidden="1">
      <c r="A167" s="125" t="s">
        <v>2602</v>
      </c>
      <c r="B167" s="320">
        <v>320417</v>
      </c>
      <c r="C167" s="146" t="s">
        <v>2117</v>
      </c>
      <c r="D167" s="246" t="s">
        <v>43</v>
      </c>
      <c r="E167" s="128">
        <v>104</v>
      </c>
      <c r="F167" s="252">
        <v>8.09</v>
      </c>
      <c r="G167" s="118">
        <f t="shared" si="2"/>
        <v>841.36</v>
      </c>
      <c r="H167" s="245" t="s">
        <v>2817</v>
      </c>
      <c r="I167" s="260">
        <v>0</v>
      </c>
      <c r="J167" s="203">
        <v>44988</v>
      </c>
      <c r="K167" s="204">
        <v>45008</v>
      </c>
      <c r="L167" s="211">
        <v>45005</v>
      </c>
      <c r="M167" s="137"/>
      <c r="N167" s="268" t="s">
        <v>78</v>
      </c>
    </row>
    <row r="168" spans="1:14" s="123" customFormat="1" hidden="1">
      <c r="A168" s="125" t="s">
        <v>2602</v>
      </c>
      <c r="B168" s="320">
        <v>318344</v>
      </c>
      <c r="C168" s="146" t="s">
        <v>2116</v>
      </c>
      <c r="D168" s="246" t="s">
        <v>43</v>
      </c>
      <c r="E168" s="128">
        <v>292</v>
      </c>
      <c r="F168" s="252">
        <v>15.1</v>
      </c>
      <c r="G168" s="118">
        <f t="shared" si="2"/>
        <v>4409.2</v>
      </c>
      <c r="H168" s="245" t="s">
        <v>2817</v>
      </c>
      <c r="I168" s="260">
        <v>0</v>
      </c>
      <c r="J168" s="203">
        <v>44988</v>
      </c>
      <c r="K168" s="204">
        <v>45008</v>
      </c>
      <c r="L168" s="211">
        <v>45005</v>
      </c>
      <c r="M168" s="137"/>
      <c r="N168" s="268" t="s">
        <v>78</v>
      </c>
    </row>
    <row r="169" spans="1:14" s="123" customFormat="1" hidden="1">
      <c r="A169" s="125" t="s">
        <v>2602</v>
      </c>
      <c r="B169" s="320">
        <v>318310</v>
      </c>
      <c r="C169" s="146" t="s">
        <v>2099</v>
      </c>
      <c r="D169" s="246" t="s">
        <v>43</v>
      </c>
      <c r="E169" s="128">
        <v>66</v>
      </c>
      <c r="F169" s="252">
        <v>15.1</v>
      </c>
      <c r="G169" s="118">
        <f t="shared" si="2"/>
        <v>996.6</v>
      </c>
      <c r="H169" s="245" t="s">
        <v>2817</v>
      </c>
      <c r="I169" s="260">
        <v>0</v>
      </c>
      <c r="J169" s="203">
        <v>44988</v>
      </c>
      <c r="K169" s="204">
        <v>45008</v>
      </c>
      <c r="L169" s="211">
        <v>45005</v>
      </c>
      <c r="M169" s="137"/>
      <c r="N169" s="268" t="s">
        <v>78</v>
      </c>
    </row>
    <row r="170" spans="1:14" s="123" customFormat="1" hidden="1">
      <c r="A170" s="125" t="s">
        <v>2637</v>
      </c>
      <c r="B170" s="320">
        <v>321789</v>
      </c>
      <c r="C170" s="146" t="s">
        <v>2874</v>
      </c>
      <c r="D170" s="246">
        <v>24.01</v>
      </c>
      <c r="E170" s="128">
        <v>54</v>
      </c>
      <c r="F170" s="252">
        <v>8.91</v>
      </c>
      <c r="G170" s="118">
        <f t="shared" si="2"/>
        <v>481.14</v>
      </c>
      <c r="H170" s="245" t="s">
        <v>45</v>
      </c>
      <c r="I170" s="260">
        <v>1</v>
      </c>
      <c r="J170" s="203">
        <v>44988</v>
      </c>
      <c r="K170" s="204">
        <v>44993</v>
      </c>
      <c r="L170" s="211">
        <v>44994</v>
      </c>
      <c r="M170" s="137"/>
      <c r="N170" s="268" t="s">
        <v>78</v>
      </c>
    </row>
    <row r="171" spans="1:14" s="123" customFormat="1" hidden="1">
      <c r="A171" s="125" t="s">
        <v>2637</v>
      </c>
      <c r="B171" s="320">
        <v>321881</v>
      </c>
      <c r="C171" s="146" t="s">
        <v>2875</v>
      </c>
      <c r="D171" s="246">
        <v>25.4</v>
      </c>
      <c r="E171" s="128">
        <v>51</v>
      </c>
      <c r="F171" s="252">
        <v>7.15</v>
      </c>
      <c r="G171" s="118">
        <f t="shared" si="2"/>
        <v>364.65000000000003</v>
      </c>
      <c r="H171" s="245" t="s">
        <v>45</v>
      </c>
      <c r="I171" s="260">
        <v>0</v>
      </c>
      <c r="J171" s="203">
        <v>44988</v>
      </c>
      <c r="K171" s="204">
        <v>44998</v>
      </c>
      <c r="L171" s="211">
        <v>45000</v>
      </c>
      <c r="M171" s="137"/>
      <c r="N171" s="268" t="s">
        <v>78</v>
      </c>
    </row>
    <row r="172" spans="1:14" s="123" customFormat="1" hidden="1">
      <c r="A172" s="125" t="s">
        <v>2637</v>
      </c>
      <c r="B172" s="320">
        <v>321774</v>
      </c>
      <c r="C172" s="146" t="s">
        <v>2876</v>
      </c>
      <c r="D172" s="246">
        <v>19.04</v>
      </c>
      <c r="E172" s="128">
        <v>54</v>
      </c>
      <c r="F172" s="252">
        <v>6.93</v>
      </c>
      <c r="G172" s="118">
        <f t="shared" si="2"/>
        <v>374.21999999999997</v>
      </c>
      <c r="H172" s="245" t="s">
        <v>45</v>
      </c>
      <c r="I172" s="260">
        <v>1</v>
      </c>
      <c r="J172" s="203">
        <v>44988</v>
      </c>
      <c r="K172" s="204">
        <v>44993</v>
      </c>
      <c r="L172" s="211">
        <v>44994</v>
      </c>
      <c r="M172" s="137"/>
      <c r="N172" s="268" t="s">
        <v>78</v>
      </c>
    </row>
    <row r="173" spans="1:14" s="123" customFormat="1" hidden="1">
      <c r="A173" s="125" t="s">
        <v>2637</v>
      </c>
      <c r="B173" s="320">
        <v>319492</v>
      </c>
      <c r="C173" s="146" t="s">
        <v>2877</v>
      </c>
      <c r="D173" s="246">
        <v>24</v>
      </c>
      <c r="E173" s="128">
        <v>38</v>
      </c>
      <c r="F173" s="252">
        <v>7.15</v>
      </c>
      <c r="G173" s="118">
        <f t="shared" si="2"/>
        <v>271.7</v>
      </c>
      <c r="H173" s="245" t="s">
        <v>45</v>
      </c>
      <c r="I173" s="260">
        <v>1</v>
      </c>
      <c r="J173" s="203">
        <v>44988</v>
      </c>
      <c r="K173" s="204">
        <v>44993</v>
      </c>
      <c r="L173" s="211">
        <v>44994</v>
      </c>
      <c r="M173" s="137"/>
      <c r="N173" s="268" t="s">
        <v>78</v>
      </c>
    </row>
    <row r="174" spans="1:14" s="123" customFormat="1" hidden="1">
      <c r="A174" s="125" t="s">
        <v>2637</v>
      </c>
      <c r="B174" s="320">
        <v>321901</v>
      </c>
      <c r="C174" s="146" t="s">
        <v>2878</v>
      </c>
      <c r="D174" s="246">
        <v>35</v>
      </c>
      <c r="E174" s="128">
        <v>10</v>
      </c>
      <c r="F174" s="252">
        <v>10.010000000000002</v>
      </c>
      <c r="G174" s="118">
        <f t="shared" si="2"/>
        <v>100.10000000000002</v>
      </c>
      <c r="H174" s="245" t="s">
        <v>45</v>
      </c>
      <c r="I174" s="260">
        <v>1</v>
      </c>
      <c r="J174" s="203">
        <v>44988</v>
      </c>
      <c r="K174" s="204">
        <v>44995</v>
      </c>
      <c r="L174" s="211">
        <v>44994</v>
      </c>
      <c r="M174" s="137"/>
      <c r="N174" s="268" t="s">
        <v>78</v>
      </c>
    </row>
    <row r="175" spans="1:14" s="123" customFormat="1" hidden="1">
      <c r="A175" s="125" t="s">
        <v>2637</v>
      </c>
      <c r="B175" s="320">
        <v>321909</v>
      </c>
      <c r="C175" s="146" t="s">
        <v>2879</v>
      </c>
      <c r="D175" s="246">
        <v>45</v>
      </c>
      <c r="E175" s="128">
        <v>10</v>
      </c>
      <c r="F175" s="252">
        <v>13.75</v>
      </c>
      <c r="G175" s="118">
        <f t="shared" si="2"/>
        <v>137.5</v>
      </c>
      <c r="H175" s="245" t="s">
        <v>45</v>
      </c>
      <c r="I175" s="260">
        <v>1</v>
      </c>
      <c r="J175" s="203">
        <v>44988</v>
      </c>
      <c r="K175" s="204">
        <v>44995</v>
      </c>
      <c r="L175" s="211">
        <v>44994</v>
      </c>
      <c r="M175" s="137"/>
      <c r="N175" s="268" t="s">
        <v>78</v>
      </c>
    </row>
    <row r="176" spans="1:14" s="123" customFormat="1" hidden="1">
      <c r="A176" s="125" t="s">
        <v>2637</v>
      </c>
      <c r="B176" s="320">
        <v>322914</v>
      </c>
      <c r="C176" s="146" t="s">
        <v>321</v>
      </c>
      <c r="D176" s="246">
        <v>19</v>
      </c>
      <c r="E176" s="128">
        <v>20</v>
      </c>
      <c r="F176" s="252">
        <v>13</v>
      </c>
      <c r="G176" s="118">
        <f t="shared" si="2"/>
        <v>260</v>
      </c>
      <c r="H176" s="245" t="s">
        <v>45</v>
      </c>
      <c r="I176" s="260">
        <v>1</v>
      </c>
      <c r="J176" s="203">
        <v>44988</v>
      </c>
      <c r="K176" s="204">
        <v>45000</v>
      </c>
      <c r="L176" s="211">
        <v>45000</v>
      </c>
      <c r="M176" s="137"/>
      <c r="N176" s="268" t="s">
        <v>78</v>
      </c>
    </row>
    <row r="177" spans="1:14" s="123" customFormat="1" hidden="1">
      <c r="A177" s="125" t="s">
        <v>2637</v>
      </c>
      <c r="B177" s="320">
        <v>323075</v>
      </c>
      <c r="C177" s="146" t="s">
        <v>616</v>
      </c>
      <c r="D177" s="246">
        <v>30</v>
      </c>
      <c r="E177" s="128">
        <v>15</v>
      </c>
      <c r="F177" s="252">
        <v>10.670000000000002</v>
      </c>
      <c r="G177" s="118">
        <f t="shared" si="2"/>
        <v>160.05000000000001</v>
      </c>
      <c r="H177" s="245" t="s">
        <v>45</v>
      </c>
      <c r="I177" s="260">
        <v>3</v>
      </c>
      <c r="J177" s="203">
        <v>44988</v>
      </c>
      <c r="K177" s="204">
        <v>44999</v>
      </c>
      <c r="L177" s="211">
        <v>45000</v>
      </c>
      <c r="M177" s="137"/>
      <c r="N177" s="268" t="s">
        <v>78</v>
      </c>
    </row>
    <row r="178" spans="1:14" s="123" customFormat="1" hidden="1">
      <c r="A178" s="125" t="s">
        <v>36</v>
      </c>
      <c r="B178" s="320">
        <v>321948</v>
      </c>
      <c r="C178" s="146" t="s">
        <v>305</v>
      </c>
      <c r="D178" s="246">
        <v>28</v>
      </c>
      <c r="E178" s="128">
        <v>21</v>
      </c>
      <c r="F178" s="252">
        <v>5.3900000000000006</v>
      </c>
      <c r="G178" s="118">
        <f t="shared" si="2"/>
        <v>113.19000000000001</v>
      </c>
      <c r="H178" s="245" t="s">
        <v>44</v>
      </c>
      <c r="I178" s="260">
        <v>0</v>
      </c>
      <c r="J178" s="203">
        <v>44991</v>
      </c>
      <c r="K178" s="204">
        <v>45002</v>
      </c>
      <c r="L178" s="211">
        <v>44993</v>
      </c>
      <c r="M178" s="137"/>
      <c r="N178" s="268" t="s">
        <v>78</v>
      </c>
    </row>
    <row r="179" spans="1:14" s="123" customFormat="1" hidden="1">
      <c r="A179" s="125" t="s">
        <v>36</v>
      </c>
      <c r="B179" s="320">
        <v>322953</v>
      </c>
      <c r="C179" s="146" t="s">
        <v>57</v>
      </c>
      <c r="D179" s="246">
        <v>19.05</v>
      </c>
      <c r="E179" s="128">
        <v>36</v>
      </c>
      <c r="F179" s="252">
        <v>6.93</v>
      </c>
      <c r="G179" s="118">
        <f t="shared" si="2"/>
        <v>249.48</v>
      </c>
      <c r="H179" s="245" t="s">
        <v>45</v>
      </c>
      <c r="I179" s="260">
        <v>1</v>
      </c>
      <c r="J179" s="203">
        <v>44991</v>
      </c>
      <c r="K179" s="204">
        <v>45002</v>
      </c>
      <c r="L179" s="211">
        <v>44998</v>
      </c>
      <c r="M179" s="137"/>
      <c r="N179" s="268" t="s">
        <v>78</v>
      </c>
    </row>
    <row r="180" spans="1:14" s="123" customFormat="1" hidden="1">
      <c r="A180" s="125" t="s">
        <v>36</v>
      </c>
      <c r="B180" s="320">
        <v>319063</v>
      </c>
      <c r="C180" s="146" t="s">
        <v>2881</v>
      </c>
      <c r="D180" s="246">
        <v>35</v>
      </c>
      <c r="E180" s="128">
        <v>60</v>
      </c>
      <c r="F180" s="252">
        <v>9.4600000000000009</v>
      </c>
      <c r="G180" s="118">
        <f t="shared" si="2"/>
        <v>567.6</v>
      </c>
      <c r="H180" s="245" t="s">
        <v>45</v>
      </c>
      <c r="I180" s="260">
        <v>2</v>
      </c>
      <c r="J180" s="203">
        <v>44992</v>
      </c>
      <c r="K180" s="204">
        <v>44995</v>
      </c>
      <c r="L180" s="211">
        <v>44993</v>
      </c>
      <c r="M180" s="137"/>
      <c r="N180" s="268" t="s">
        <v>78</v>
      </c>
    </row>
    <row r="181" spans="1:14" s="123" customFormat="1" hidden="1">
      <c r="A181" s="125" t="s">
        <v>2643</v>
      </c>
      <c r="B181" s="320">
        <v>320448</v>
      </c>
      <c r="C181" s="146" t="s">
        <v>1201</v>
      </c>
      <c r="D181" s="246" t="s">
        <v>43</v>
      </c>
      <c r="E181" s="128">
        <v>46</v>
      </c>
      <c r="F181" s="252">
        <v>6.5</v>
      </c>
      <c r="G181" s="118">
        <f t="shared" si="2"/>
        <v>299</v>
      </c>
      <c r="H181" s="245" t="s">
        <v>2705</v>
      </c>
      <c r="I181" s="260">
        <v>0</v>
      </c>
      <c r="J181" s="203">
        <v>44992</v>
      </c>
      <c r="K181" s="204">
        <v>45009</v>
      </c>
      <c r="L181" s="211">
        <v>45007</v>
      </c>
      <c r="M181" s="137"/>
      <c r="N181" s="268" t="s">
        <v>78</v>
      </c>
    </row>
    <row r="182" spans="1:14" s="123" customFormat="1" hidden="1">
      <c r="A182" s="125" t="s">
        <v>2643</v>
      </c>
      <c r="B182" s="320">
        <v>319536</v>
      </c>
      <c r="C182" s="146" t="s">
        <v>2882</v>
      </c>
      <c r="D182" s="246" t="s">
        <v>43</v>
      </c>
      <c r="E182" s="128">
        <v>30</v>
      </c>
      <c r="F182" s="252">
        <v>7.5</v>
      </c>
      <c r="G182" s="118">
        <f t="shared" si="2"/>
        <v>225</v>
      </c>
      <c r="H182" s="245" t="s">
        <v>2705</v>
      </c>
      <c r="I182" s="260">
        <v>0</v>
      </c>
      <c r="J182" s="203">
        <v>44992</v>
      </c>
      <c r="K182" s="204">
        <v>45009</v>
      </c>
      <c r="L182" s="211">
        <v>45007</v>
      </c>
      <c r="M182" s="137"/>
      <c r="N182" s="268" t="s">
        <v>78</v>
      </c>
    </row>
    <row r="183" spans="1:14" s="123" customFormat="1" hidden="1">
      <c r="A183" s="125" t="s">
        <v>74</v>
      </c>
      <c r="B183" s="320">
        <v>321111</v>
      </c>
      <c r="C183" s="146" t="s">
        <v>2883</v>
      </c>
      <c r="D183" s="246" t="s">
        <v>43</v>
      </c>
      <c r="E183" s="128">
        <v>2</v>
      </c>
      <c r="F183" s="252">
        <v>370.5</v>
      </c>
      <c r="G183" s="118">
        <f t="shared" si="2"/>
        <v>741</v>
      </c>
      <c r="H183" s="245" t="s">
        <v>2657</v>
      </c>
      <c r="I183" s="260">
        <v>0</v>
      </c>
      <c r="J183" s="203">
        <v>44992</v>
      </c>
      <c r="K183" s="204">
        <v>44994</v>
      </c>
      <c r="L183" s="211">
        <v>44994</v>
      </c>
      <c r="M183" s="137"/>
      <c r="N183" s="268" t="s">
        <v>78</v>
      </c>
    </row>
    <row r="184" spans="1:14" s="123" customFormat="1" hidden="1">
      <c r="A184" s="125" t="s">
        <v>74</v>
      </c>
      <c r="B184" s="320">
        <v>319965</v>
      </c>
      <c r="C184" s="146" t="s">
        <v>556</v>
      </c>
      <c r="D184" s="246" t="s">
        <v>43</v>
      </c>
      <c r="E184" s="128">
        <v>2</v>
      </c>
      <c r="F184" s="252">
        <v>596.5</v>
      </c>
      <c r="G184" s="118">
        <f t="shared" si="2"/>
        <v>1193</v>
      </c>
      <c r="H184" s="245" t="s">
        <v>2657</v>
      </c>
      <c r="I184" s="260">
        <v>0</v>
      </c>
      <c r="J184" s="203">
        <v>44992</v>
      </c>
      <c r="K184" s="204">
        <v>44999</v>
      </c>
      <c r="L184" s="211">
        <v>45000</v>
      </c>
      <c r="M184" s="137"/>
      <c r="N184" s="268" t="s">
        <v>78</v>
      </c>
    </row>
    <row r="185" spans="1:14" s="123" customFormat="1" hidden="1">
      <c r="A185" s="125" t="s">
        <v>74</v>
      </c>
      <c r="B185" s="320">
        <v>321071</v>
      </c>
      <c r="C185" s="146" t="s">
        <v>503</v>
      </c>
      <c r="D185" s="246" t="s">
        <v>43</v>
      </c>
      <c r="E185" s="128">
        <v>1</v>
      </c>
      <c r="F185" s="252">
        <v>615.14</v>
      </c>
      <c r="G185" s="118">
        <f t="shared" si="2"/>
        <v>615.14</v>
      </c>
      <c r="H185" s="245" t="s">
        <v>2657</v>
      </c>
      <c r="I185" s="260">
        <v>0</v>
      </c>
      <c r="J185" s="203">
        <v>44992</v>
      </c>
      <c r="K185" s="204">
        <v>45009</v>
      </c>
      <c r="L185" s="211">
        <v>45009</v>
      </c>
      <c r="M185" s="137"/>
      <c r="N185" s="268" t="s">
        <v>78</v>
      </c>
    </row>
    <row r="186" spans="1:14" s="123" customFormat="1" hidden="1">
      <c r="A186" s="125" t="s">
        <v>36</v>
      </c>
      <c r="B186" s="320">
        <v>320166</v>
      </c>
      <c r="C186" s="146" t="s">
        <v>2087</v>
      </c>
      <c r="D186" s="246">
        <v>40</v>
      </c>
      <c r="E186" s="128">
        <v>25</v>
      </c>
      <c r="F186" s="252">
        <v>20.239999999999998</v>
      </c>
      <c r="G186" s="118">
        <f t="shared" si="2"/>
        <v>505.99999999999994</v>
      </c>
      <c r="H186" s="245" t="s">
        <v>55</v>
      </c>
      <c r="I186" s="260">
        <v>2</v>
      </c>
      <c r="J186" s="203">
        <v>44993</v>
      </c>
      <c r="K186" s="204">
        <v>45000</v>
      </c>
      <c r="L186" s="211">
        <v>44998</v>
      </c>
      <c r="M186" s="137"/>
      <c r="N186" s="268" t="s">
        <v>78</v>
      </c>
    </row>
    <row r="187" spans="1:14" s="123" customFormat="1" hidden="1">
      <c r="A187" s="125" t="s">
        <v>36</v>
      </c>
      <c r="B187" s="320">
        <v>324716</v>
      </c>
      <c r="C187" s="146" t="s">
        <v>41</v>
      </c>
      <c r="D187" s="246">
        <v>19</v>
      </c>
      <c r="E187" s="128">
        <v>15</v>
      </c>
      <c r="F187" s="252">
        <v>6.93</v>
      </c>
      <c r="G187" s="118">
        <f t="shared" si="2"/>
        <v>103.94999999999999</v>
      </c>
      <c r="H187" s="245" t="s">
        <v>45</v>
      </c>
      <c r="I187" s="260">
        <v>1</v>
      </c>
      <c r="J187" s="203">
        <v>44993</v>
      </c>
      <c r="K187" s="204">
        <v>45000</v>
      </c>
      <c r="L187" s="211">
        <v>44998</v>
      </c>
      <c r="M187" s="137"/>
      <c r="N187" s="268" t="s">
        <v>78</v>
      </c>
    </row>
    <row r="188" spans="1:14" s="123" customFormat="1" hidden="1">
      <c r="A188" s="125" t="s">
        <v>74</v>
      </c>
      <c r="B188" s="320">
        <v>323139</v>
      </c>
      <c r="C188" s="146" t="s">
        <v>2884</v>
      </c>
      <c r="D188" s="246" t="s">
        <v>43</v>
      </c>
      <c r="E188" s="128">
        <v>1</v>
      </c>
      <c r="F188" s="252">
        <v>530.01</v>
      </c>
      <c r="G188" s="118">
        <f t="shared" si="2"/>
        <v>530.01</v>
      </c>
      <c r="H188" s="245" t="s">
        <v>47</v>
      </c>
      <c r="I188" s="260">
        <v>0</v>
      </c>
      <c r="J188" s="203">
        <v>44994</v>
      </c>
      <c r="K188" s="204">
        <v>45002</v>
      </c>
      <c r="L188" s="211">
        <v>45005</v>
      </c>
      <c r="M188" s="137"/>
      <c r="N188" s="268" t="s">
        <v>78</v>
      </c>
    </row>
    <row r="189" spans="1:14" s="123" customFormat="1" hidden="1">
      <c r="A189" s="125" t="s">
        <v>445</v>
      </c>
      <c r="B189" s="320">
        <v>313406</v>
      </c>
      <c r="C189" s="146" t="s">
        <v>447</v>
      </c>
      <c r="D189" s="246" t="s">
        <v>43</v>
      </c>
      <c r="E189" s="128">
        <v>3</v>
      </c>
      <c r="F189" s="252">
        <v>100</v>
      </c>
      <c r="G189" s="118">
        <f t="shared" si="2"/>
        <v>300</v>
      </c>
      <c r="H189" s="245" t="s">
        <v>448</v>
      </c>
      <c r="I189" s="260">
        <v>0</v>
      </c>
      <c r="J189" s="203">
        <v>44994</v>
      </c>
      <c r="K189" s="204">
        <v>44999</v>
      </c>
      <c r="L189" s="211">
        <v>44999</v>
      </c>
      <c r="M189" s="137"/>
      <c r="N189" s="268" t="s">
        <v>78</v>
      </c>
    </row>
    <row r="190" spans="1:14" s="123" customFormat="1" hidden="1">
      <c r="A190" s="125" t="s">
        <v>74</v>
      </c>
      <c r="B190" s="320">
        <v>321652</v>
      </c>
      <c r="C190" s="146" t="s">
        <v>2885</v>
      </c>
      <c r="D190" s="246" t="s">
        <v>43</v>
      </c>
      <c r="E190" s="128">
        <v>1</v>
      </c>
      <c r="F190" s="252">
        <v>528.86</v>
      </c>
      <c r="G190" s="118">
        <f t="shared" si="2"/>
        <v>528.86</v>
      </c>
      <c r="H190" s="245" t="s">
        <v>31</v>
      </c>
      <c r="I190" s="260">
        <v>0</v>
      </c>
      <c r="J190" s="203">
        <v>44994</v>
      </c>
      <c r="K190" s="204">
        <v>45001</v>
      </c>
      <c r="L190" s="211">
        <v>45002</v>
      </c>
      <c r="M190" s="137"/>
      <c r="N190" s="268" t="s">
        <v>78</v>
      </c>
    </row>
    <row r="191" spans="1:14" s="123" customFormat="1" hidden="1">
      <c r="A191" s="125" t="s">
        <v>36</v>
      </c>
      <c r="B191" s="320">
        <v>325216</v>
      </c>
      <c r="C191" s="146" t="s">
        <v>2886</v>
      </c>
      <c r="D191" s="246">
        <v>19</v>
      </c>
      <c r="E191" s="128">
        <v>36</v>
      </c>
      <c r="F191" s="252">
        <v>8.6900000000000013</v>
      </c>
      <c r="G191" s="118">
        <f t="shared" si="2"/>
        <v>312.84000000000003</v>
      </c>
      <c r="H191" s="245" t="s">
        <v>45</v>
      </c>
      <c r="I191" s="260">
        <v>2</v>
      </c>
      <c r="J191" s="203">
        <v>44994</v>
      </c>
      <c r="K191" s="204">
        <v>45001</v>
      </c>
      <c r="L191" s="211">
        <v>44998</v>
      </c>
      <c r="M191" s="137"/>
      <c r="N191" s="268" t="s">
        <v>78</v>
      </c>
    </row>
    <row r="192" spans="1:14" s="123" customFormat="1" hidden="1">
      <c r="A192" s="125" t="s">
        <v>36</v>
      </c>
      <c r="B192" s="320">
        <v>324696</v>
      </c>
      <c r="C192" s="146" t="s">
        <v>2887</v>
      </c>
      <c r="D192" s="246">
        <v>60</v>
      </c>
      <c r="E192" s="128">
        <v>6</v>
      </c>
      <c r="F192" s="252">
        <v>20.57</v>
      </c>
      <c r="G192" s="118">
        <f t="shared" si="2"/>
        <v>123.42</v>
      </c>
      <c r="H192" s="245" t="s">
        <v>44</v>
      </c>
      <c r="I192" s="260">
        <v>0</v>
      </c>
      <c r="J192" s="203">
        <v>44994</v>
      </c>
      <c r="K192" s="204">
        <v>45001</v>
      </c>
      <c r="L192" s="211">
        <v>45006</v>
      </c>
      <c r="M192" s="137"/>
      <c r="N192" s="268" t="s">
        <v>78</v>
      </c>
    </row>
    <row r="193" spans="1:14" s="123" customFormat="1" hidden="1">
      <c r="A193" s="125" t="s">
        <v>36</v>
      </c>
      <c r="B193" s="320">
        <v>325168</v>
      </c>
      <c r="C193" s="146" t="s">
        <v>2771</v>
      </c>
      <c r="D193" s="246">
        <v>28</v>
      </c>
      <c r="E193" s="128">
        <v>21</v>
      </c>
      <c r="F193" s="252">
        <v>8.91</v>
      </c>
      <c r="G193" s="118">
        <f t="shared" si="2"/>
        <v>187.11</v>
      </c>
      <c r="H193" s="245" t="s">
        <v>45</v>
      </c>
      <c r="I193" s="260">
        <v>2</v>
      </c>
      <c r="J193" s="203">
        <v>44994</v>
      </c>
      <c r="K193" s="204">
        <v>45001</v>
      </c>
      <c r="L193" s="211">
        <v>44998</v>
      </c>
      <c r="M193" s="137"/>
      <c r="N193" s="268" t="s">
        <v>78</v>
      </c>
    </row>
    <row r="194" spans="1:14" s="123" customFormat="1" hidden="1">
      <c r="A194" s="125" t="s">
        <v>445</v>
      </c>
      <c r="B194" s="320">
        <v>321533</v>
      </c>
      <c r="C194" s="146" t="s">
        <v>77</v>
      </c>
      <c r="D194" s="246" t="s">
        <v>43</v>
      </c>
      <c r="E194" s="128">
        <v>4</v>
      </c>
      <c r="F194" s="252">
        <v>791</v>
      </c>
      <c r="G194" s="118">
        <f t="shared" si="2"/>
        <v>3164</v>
      </c>
      <c r="H194" s="245" t="s">
        <v>47</v>
      </c>
      <c r="I194" s="260">
        <v>0</v>
      </c>
      <c r="J194" s="203">
        <v>44995</v>
      </c>
      <c r="K194" s="204">
        <v>45006</v>
      </c>
      <c r="L194" s="211">
        <v>45008</v>
      </c>
      <c r="M194" s="137"/>
      <c r="N194" s="268" t="s">
        <v>78</v>
      </c>
    </row>
    <row r="195" spans="1:14" s="123" customFormat="1" hidden="1">
      <c r="A195" s="125" t="s">
        <v>74</v>
      </c>
      <c r="B195" s="320">
        <v>314231</v>
      </c>
      <c r="C195" s="146" t="s">
        <v>553</v>
      </c>
      <c r="D195" s="246" t="s">
        <v>43</v>
      </c>
      <c r="E195" s="128">
        <v>6</v>
      </c>
      <c r="F195" s="252">
        <v>410.76</v>
      </c>
      <c r="G195" s="118">
        <f t="shared" ref="G195:G258" si="3">F195*E195</f>
        <v>2464.56</v>
      </c>
      <c r="H195" s="245" t="s">
        <v>2657</v>
      </c>
      <c r="I195" s="260">
        <v>0</v>
      </c>
      <c r="J195" s="203">
        <v>44995</v>
      </c>
      <c r="K195" s="204">
        <v>45009</v>
      </c>
      <c r="L195" s="211">
        <v>45009</v>
      </c>
      <c r="M195" s="137"/>
      <c r="N195" s="268" t="s">
        <v>78</v>
      </c>
    </row>
    <row r="196" spans="1:14" s="123" customFormat="1" hidden="1">
      <c r="A196" s="125" t="s">
        <v>36</v>
      </c>
      <c r="B196" s="320">
        <v>322968</v>
      </c>
      <c r="C196" s="146" t="s">
        <v>363</v>
      </c>
      <c r="D196" s="246">
        <v>19.05</v>
      </c>
      <c r="E196" s="128">
        <v>48</v>
      </c>
      <c r="F196" s="252">
        <v>6.93</v>
      </c>
      <c r="G196" s="118">
        <f t="shared" si="3"/>
        <v>332.64</v>
      </c>
      <c r="H196" s="245" t="s">
        <v>45</v>
      </c>
      <c r="I196" s="260">
        <v>1</v>
      </c>
      <c r="J196" s="203">
        <v>44998</v>
      </c>
      <c r="K196" s="204">
        <v>45009</v>
      </c>
      <c r="L196" s="211">
        <v>45009</v>
      </c>
      <c r="M196" s="137"/>
      <c r="N196" s="268" t="s">
        <v>78</v>
      </c>
    </row>
    <row r="197" spans="1:14" s="123" customFormat="1" hidden="1">
      <c r="A197" s="125" t="s">
        <v>36</v>
      </c>
      <c r="B197" s="320">
        <v>322943</v>
      </c>
      <c r="C197" s="146" t="s">
        <v>42</v>
      </c>
      <c r="D197" s="246">
        <v>19</v>
      </c>
      <c r="E197" s="128">
        <v>50</v>
      </c>
      <c r="F197" s="252">
        <v>6.93</v>
      </c>
      <c r="G197" s="118">
        <f t="shared" si="3"/>
        <v>346.5</v>
      </c>
      <c r="H197" s="245" t="s">
        <v>45</v>
      </c>
      <c r="I197" s="260">
        <v>1</v>
      </c>
      <c r="J197" s="203">
        <v>44998</v>
      </c>
      <c r="K197" s="204">
        <v>45005</v>
      </c>
      <c r="L197" s="211">
        <v>45006</v>
      </c>
      <c r="M197" s="137"/>
      <c r="N197" s="268" t="s">
        <v>78</v>
      </c>
    </row>
    <row r="198" spans="1:14" s="123" customFormat="1" hidden="1">
      <c r="A198" s="125" t="s">
        <v>445</v>
      </c>
      <c r="B198" s="320">
        <v>321533</v>
      </c>
      <c r="C198" s="146" t="s">
        <v>77</v>
      </c>
      <c r="D198" s="246" t="s">
        <v>43</v>
      </c>
      <c r="E198" s="128">
        <v>2</v>
      </c>
      <c r="F198" s="252">
        <v>791</v>
      </c>
      <c r="G198" s="118">
        <f t="shared" si="3"/>
        <v>1582</v>
      </c>
      <c r="H198" s="245" t="s">
        <v>47</v>
      </c>
      <c r="I198" s="260">
        <v>0</v>
      </c>
      <c r="J198" s="203">
        <v>44999</v>
      </c>
      <c r="K198" s="204">
        <v>45007</v>
      </c>
      <c r="L198" s="211">
        <v>45008</v>
      </c>
      <c r="M198" s="137"/>
      <c r="N198" s="268" t="s">
        <v>78</v>
      </c>
    </row>
    <row r="199" spans="1:14" s="123" customFormat="1" hidden="1">
      <c r="A199" s="125" t="s">
        <v>74</v>
      </c>
      <c r="B199" s="320">
        <v>320499</v>
      </c>
      <c r="C199" s="146" t="s">
        <v>1212</v>
      </c>
      <c r="D199" s="246" t="s">
        <v>43</v>
      </c>
      <c r="E199" s="128">
        <v>11</v>
      </c>
      <c r="F199" s="252">
        <v>127.05</v>
      </c>
      <c r="G199" s="118">
        <f t="shared" si="3"/>
        <v>1397.55</v>
      </c>
      <c r="H199" s="245" t="s">
        <v>87</v>
      </c>
      <c r="I199" s="260">
        <v>0</v>
      </c>
      <c r="J199" s="203">
        <v>45000</v>
      </c>
      <c r="K199" s="204">
        <v>45009</v>
      </c>
      <c r="L199" s="211">
        <v>45002</v>
      </c>
      <c r="M199" s="137"/>
      <c r="N199" s="268" t="s">
        <v>78</v>
      </c>
    </row>
    <row r="200" spans="1:14" s="123" customFormat="1" hidden="1">
      <c r="A200" s="125" t="s">
        <v>2637</v>
      </c>
      <c r="B200" s="320">
        <v>326231</v>
      </c>
      <c r="C200" s="146" t="s">
        <v>1779</v>
      </c>
      <c r="D200" s="246">
        <v>19.05</v>
      </c>
      <c r="E200" s="128">
        <v>20</v>
      </c>
      <c r="F200" s="252">
        <v>15</v>
      </c>
      <c r="G200" s="118">
        <f t="shared" si="3"/>
        <v>300</v>
      </c>
      <c r="H200" s="245" t="s">
        <v>45</v>
      </c>
      <c r="I200" s="260">
        <v>1</v>
      </c>
      <c r="J200" s="203">
        <v>45000</v>
      </c>
      <c r="K200" s="204">
        <v>45005</v>
      </c>
      <c r="L200" s="211">
        <v>45007</v>
      </c>
      <c r="M200" s="137"/>
      <c r="N200" s="268" t="s">
        <v>78</v>
      </c>
    </row>
    <row r="201" spans="1:14" s="123" customFormat="1" hidden="1">
      <c r="A201" s="125" t="s">
        <v>445</v>
      </c>
      <c r="B201" s="320">
        <v>324440</v>
      </c>
      <c r="C201" s="146" t="s">
        <v>806</v>
      </c>
      <c r="D201" s="246" t="s">
        <v>43</v>
      </c>
      <c r="E201" s="128">
        <v>1</v>
      </c>
      <c r="F201" s="252">
        <v>2100</v>
      </c>
      <c r="G201" s="118">
        <f t="shared" si="3"/>
        <v>2100</v>
      </c>
      <c r="H201" s="245" t="s">
        <v>47</v>
      </c>
      <c r="I201" s="260">
        <v>0</v>
      </c>
      <c r="J201" s="203">
        <v>45005</v>
      </c>
      <c r="K201" s="204">
        <v>45019</v>
      </c>
      <c r="L201" s="211">
        <v>45029</v>
      </c>
      <c r="M201" s="137"/>
      <c r="N201" s="268" t="s">
        <v>78</v>
      </c>
    </row>
    <row r="202" spans="1:14" s="123" customFormat="1" hidden="1">
      <c r="A202" s="125" t="s">
        <v>46</v>
      </c>
      <c r="B202" s="320">
        <v>316096</v>
      </c>
      <c r="C202" s="146" t="s">
        <v>2569</v>
      </c>
      <c r="D202" s="246" t="s">
        <v>43</v>
      </c>
      <c r="E202" s="128">
        <v>2</v>
      </c>
      <c r="F202" s="252">
        <v>840</v>
      </c>
      <c r="G202" s="118">
        <f t="shared" si="3"/>
        <v>1680</v>
      </c>
      <c r="H202" s="245" t="s">
        <v>2651</v>
      </c>
      <c r="I202" s="260">
        <v>0</v>
      </c>
      <c r="J202" s="203">
        <v>45005</v>
      </c>
      <c r="K202" s="204">
        <v>45012</v>
      </c>
      <c r="L202" s="211">
        <v>45013</v>
      </c>
      <c r="M202" s="137"/>
      <c r="N202" s="268" t="s">
        <v>78</v>
      </c>
    </row>
    <row r="203" spans="1:14" s="123" customFormat="1" hidden="1">
      <c r="A203" s="125" t="s">
        <v>46</v>
      </c>
      <c r="B203" s="320">
        <v>321363</v>
      </c>
      <c r="C203" s="146" t="s">
        <v>65</v>
      </c>
      <c r="D203" s="246" t="s">
        <v>43</v>
      </c>
      <c r="E203" s="128">
        <v>5</v>
      </c>
      <c r="F203" s="252">
        <v>670</v>
      </c>
      <c r="G203" s="118">
        <f t="shared" si="3"/>
        <v>3350</v>
      </c>
      <c r="H203" s="245" t="s">
        <v>2651</v>
      </c>
      <c r="I203" s="260">
        <v>0</v>
      </c>
      <c r="J203" s="203">
        <v>45005</v>
      </c>
      <c r="K203" s="204">
        <v>45016</v>
      </c>
      <c r="L203" s="211">
        <v>45016</v>
      </c>
      <c r="M203" s="137"/>
      <c r="N203" s="268" t="s">
        <v>78</v>
      </c>
    </row>
    <row r="204" spans="1:14" s="123" customFormat="1" hidden="1">
      <c r="A204" s="125" t="s">
        <v>46</v>
      </c>
      <c r="B204" s="320">
        <v>321945</v>
      </c>
      <c r="C204" s="146" t="s">
        <v>263</v>
      </c>
      <c r="D204" s="246" t="s">
        <v>43</v>
      </c>
      <c r="E204" s="128">
        <v>2</v>
      </c>
      <c r="F204" s="252">
        <v>670</v>
      </c>
      <c r="G204" s="118">
        <f t="shared" si="3"/>
        <v>1340</v>
      </c>
      <c r="H204" s="245" t="s">
        <v>2651</v>
      </c>
      <c r="I204" s="260">
        <v>0</v>
      </c>
      <c r="J204" s="203">
        <v>45005</v>
      </c>
      <c r="K204" s="204">
        <v>45022</v>
      </c>
      <c r="L204" s="211">
        <v>45016</v>
      </c>
      <c r="M204" s="137"/>
      <c r="N204" s="268" t="s">
        <v>78</v>
      </c>
    </row>
    <row r="205" spans="1:14" s="123" customFormat="1" hidden="1">
      <c r="A205" s="125" t="s">
        <v>36</v>
      </c>
      <c r="B205" s="320">
        <v>325710</v>
      </c>
      <c r="C205" s="146" t="s">
        <v>61</v>
      </c>
      <c r="D205" s="246">
        <v>19.05</v>
      </c>
      <c r="E205" s="128">
        <v>30</v>
      </c>
      <c r="F205" s="252">
        <v>6.93</v>
      </c>
      <c r="G205" s="118">
        <f t="shared" si="3"/>
        <v>207.89999999999998</v>
      </c>
      <c r="H205" s="245" t="s">
        <v>45</v>
      </c>
      <c r="I205" s="260">
        <v>1</v>
      </c>
      <c r="J205" s="203">
        <v>45005</v>
      </c>
      <c r="K205" s="204">
        <v>45009</v>
      </c>
      <c r="L205" s="211">
        <v>45009</v>
      </c>
      <c r="M205" s="137"/>
      <c r="N205" s="268" t="s">
        <v>78</v>
      </c>
    </row>
    <row r="206" spans="1:14" s="123" customFormat="1" hidden="1">
      <c r="A206" s="125" t="s">
        <v>36</v>
      </c>
      <c r="B206" s="320">
        <v>323248</v>
      </c>
      <c r="C206" s="146" t="s">
        <v>2686</v>
      </c>
      <c r="D206" s="246">
        <v>19.05</v>
      </c>
      <c r="E206" s="128">
        <v>61</v>
      </c>
      <c r="F206" s="252">
        <v>7.370000000000001</v>
      </c>
      <c r="G206" s="118">
        <f t="shared" si="3"/>
        <v>449.57000000000005</v>
      </c>
      <c r="H206" s="245" t="s">
        <v>45</v>
      </c>
      <c r="I206" s="260">
        <v>2</v>
      </c>
      <c r="J206" s="203">
        <v>45005</v>
      </c>
      <c r="K206" s="204">
        <v>45008</v>
      </c>
      <c r="L206" s="211">
        <v>45009</v>
      </c>
      <c r="M206" s="137"/>
      <c r="N206" s="268" t="s">
        <v>78</v>
      </c>
    </row>
    <row r="207" spans="1:14" s="123" customFormat="1" hidden="1">
      <c r="A207" s="125" t="s">
        <v>36</v>
      </c>
      <c r="B207" s="320">
        <v>325761</v>
      </c>
      <c r="C207" s="146" t="s">
        <v>62</v>
      </c>
      <c r="D207" s="246">
        <v>19.05</v>
      </c>
      <c r="E207" s="128">
        <v>7</v>
      </c>
      <c r="F207" s="252">
        <v>9.0200000000000014</v>
      </c>
      <c r="G207" s="118">
        <f t="shared" si="3"/>
        <v>63.140000000000008</v>
      </c>
      <c r="H207" s="245" t="s">
        <v>45</v>
      </c>
      <c r="I207" s="260">
        <v>1</v>
      </c>
      <c r="J207" s="203">
        <v>45005</v>
      </c>
      <c r="K207" s="204">
        <v>45009</v>
      </c>
      <c r="L207" s="211">
        <v>45009</v>
      </c>
      <c r="M207" s="137"/>
      <c r="N207" s="268" t="s">
        <v>78</v>
      </c>
    </row>
    <row r="208" spans="1:14" s="123" customFormat="1" hidden="1">
      <c r="A208" s="125" t="s">
        <v>36</v>
      </c>
      <c r="B208" s="320">
        <v>323108</v>
      </c>
      <c r="C208" s="146" t="s">
        <v>1819</v>
      </c>
      <c r="D208" s="246">
        <v>28</v>
      </c>
      <c r="E208" s="128">
        <v>54</v>
      </c>
      <c r="F208" s="252">
        <v>7.15</v>
      </c>
      <c r="G208" s="118">
        <f t="shared" si="3"/>
        <v>386.1</v>
      </c>
      <c r="H208" s="245" t="s">
        <v>45</v>
      </c>
      <c r="I208" s="260">
        <v>1</v>
      </c>
      <c r="J208" s="203">
        <v>45005</v>
      </c>
      <c r="K208" s="204">
        <v>45013</v>
      </c>
      <c r="L208" s="211">
        <v>45009</v>
      </c>
      <c r="M208" s="137"/>
      <c r="N208" s="268" t="s">
        <v>78</v>
      </c>
    </row>
    <row r="209" spans="1:14" s="123" customFormat="1" hidden="1">
      <c r="A209" s="125" t="s">
        <v>74</v>
      </c>
      <c r="B209" s="320">
        <v>325040</v>
      </c>
      <c r="C209" s="146" t="s">
        <v>2888</v>
      </c>
      <c r="D209" s="246" t="s">
        <v>43</v>
      </c>
      <c r="E209" s="128">
        <v>1</v>
      </c>
      <c r="F209" s="252">
        <v>273.05</v>
      </c>
      <c r="G209" s="118">
        <f t="shared" si="3"/>
        <v>273.05</v>
      </c>
      <c r="H209" s="245" t="s">
        <v>2651</v>
      </c>
      <c r="I209" s="260">
        <v>0</v>
      </c>
      <c r="J209" s="203">
        <v>45005</v>
      </c>
      <c r="K209" s="204">
        <v>45016</v>
      </c>
      <c r="L209" s="211">
        <v>45012</v>
      </c>
      <c r="M209" s="137"/>
      <c r="N209" s="268" t="s">
        <v>78</v>
      </c>
    </row>
    <row r="210" spans="1:14" s="123" customFormat="1" hidden="1">
      <c r="A210" s="125" t="s">
        <v>74</v>
      </c>
      <c r="B210" s="320">
        <v>326641</v>
      </c>
      <c r="C210" s="146" t="s">
        <v>2889</v>
      </c>
      <c r="D210" s="246" t="s">
        <v>43</v>
      </c>
      <c r="E210" s="128">
        <v>2</v>
      </c>
      <c r="F210" s="252">
        <v>273.05</v>
      </c>
      <c r="G210" s="118">
        <f t="shared" si="3"/>
        <v>546.1</v>
      </c>
      <c r="H210" s="245" t="s">
        <v>2651</v>
      </c>
      <c r="I210" s="260">
        <v>0</v>
      </c>
      <c r="J210" s="203">
        <v>45005</v>
      </c>
      <c r="K210" s="204">
        <v>45015</v>
      </c>
      <c r="L210" s="211">
        <v>45012</v>
      </c>
      <c r="M210" s="137"/>
      <c r="N210" s="268" t="s">
        <v>78</v>
      </c>
    </row>
    <row r="211" spans="1:14" s="123" customFormat="1" hidden="1">
      <c r="A211" s="125" t="s">
        <v>2637</v>
      </c>
      <c r="B211" s="320">
        <v>321852</v>
      </c>
      <c r="C211" s="146" t="s">
        <v>2480</v>
      </c>
      <c r="D211" s="246">
        <v>30</v>
      </c>
      <c r="E211" s="128">
        <v>40</v>
      </c>
      <c r="F211" s="252">
        <v>23.5</v>
      </c>
      <c r="G211" s="118">
        <f t="shared" si="3"/>
        <v>940</v>
      </c>
      <c r="H211" s="245" t="s">
        <v>192</v>
      </c>
      <c r="I211" s="260">
        <v>0</v>
      </c>
      <c r="J211" s="203">
        <v>45005</v>
      </c>
      <c r="K211" s="204">
        <v>45008</v>
      </c>
      <c r="L211" s="211">
        <v>45008</v>
      </c>
      <c r="M211" s="137"/>
      <c r="N211" s="268" t="s">
        <v>78</v>
      </c>
    </row>
    <row r="212" spans="1:14" s="123" customFormat="1" hidden="1">
      <c r="A212" s="125" t="s">
        <v>74</v>
      </c>
      <c r="B212" s="320">
        <v>324412</v>
      </c>
      <c r="C212" s="146" t="s">
        <v>365</v>
      </c>
      <c r="D212" s="246" t="s">
        <v>43</v>
      </c>
      <c r="E212" s="128">
        <v>2</v>
      </c>
      <c r="F212" s="252">
        <v>220.59</v>
      </c>
      <c r="G212" s="118">
        <f t="shared" si="3"/>
        <v>441.18</v>
      </c>
      <c r="H212" s="245" t="s">
        <v>87</v>
      </c>
      <c r="I212" s="260">
        <v>0</v>
      </c>
      <c r="J212" s="203">
        <v>45007</v>
      </c>
      <c r="K212" s="204">
        <v>45009</v>
      </c>
      <c r="L212" s="211">
        <v>45009</v>
      </c>
      <c r="M212" s="137"/>
      <c r="N212" s="268" t="s">
        <v>78</v>
      </c>
    </row>
    <row r="213" spans="1:14" s="123" customFormat="1" hidden="1">
      <c r="A213" s="125" t="s">
        <v>74</v>
      </c>
      <c r="B213" s="320">
        <v>320985</v>
      </c>
      <c r="C213" s="146" t="s">
        <v>450</v>
      </c>
      <c r="D213" s="246" t="s">
        <v>43</v>
      </c>
      <c r="E213" s="128">
        <v>1</v>
      </c>
      <c r="F213" s="252">
        <v>225.54</v>
      </c>
      <c r="G213" s="118">
        <f t="shared" si="3"/>
        <v>225.54</v>
      </c>
      <c r="H213" s="245" t="s">
        <v>87</v>
      </c>
      <c r="I213" s="260">
        <v>0</v>
      </c>
      <c r="J213" s="203">
        <v>45007</v>
      </c>
      <c r="K213" s="204">
        <v>45012</v>
      </c>
      <c r="L213" s="211">
        <v>45009</v>
      </c>
      <c r="M213" s="137"/>
      <c r="N213" s="268" t="s">
        <v>78</v>
      </c>
    </row>
    <row r="214" spans="1:14" s="123" customFormat="1" hidden="1">
      <c r="A214" s="125" t="s">
        <v>137</v>
      </c>
      <c r="B214" s="320">
        <v>320709</v>
      </c>
      <c r="C214" s="146" t="s">
        <v>246</v>
      </c>
      <c r="D214" s="246" t="s">
        <v>43</v>
      </c>
      <c r="E214" s="128">
        <v>860</v>
      </c>
      <c r="F214" s="252">
        <v>1.94</v>
      </c>
      <c r="G214" s="118">
        <f t="shared" si="3"/>
        <v>1668.3999999999999</v>
      </c>
      <c r="H214" s="245" t="s">
        <v>47</v>
      </c>
      <c r="I214" s="260">
        <v>0</v>
      </c>
      <c r="J214" s="203">
        <v>45007</v>
      </c>
      <c r="K214" s="204">
        <v>45014</v>
      </c>
      <c r="L214" s="211">
        <v>45012</v>
      </c>
      <c r="M214" s="137"/>
      <c r="N214" s="268" t="s">
        <v>78</v>
      </c>
    </row>
    <row r="215" spans="1:14" s="123" customFormat="1" hidden="1">
      <c r="A215" s="125" t="s">
        <v>2602</v>
      </c>
      <c r="B215" s="320">
        <v>322882</v>
      </c>
      <c r="C215" s="146" t="s">
        <v>1199</v>
      </c>
      <c r="D215" s="246" t="s">
        <v>43</v>
      </c>
      <c r="E215" s="128">
        <v>106</v>
      </c>
      <c r="F215" s="252">
        <v>10.46</v>
      </c>
      <c r="G215" s="118">
        <f t="shared" si="3"/>
        <v>1108.76</v>
      </c>
      <c r="H215" s="245" t="s">
        <v>2817</v>
      </c>
      <c r="I215" s="260">
        <v>0</v>
      </c>
      <c r="J215" s="203">
        <v>45007</v>
      </c>
      <c r="K215" s="204">
        <v>45023</v>
      </c>
      <c r="L215" s="211">
        <v>45015</v>
      </c>
      <c r="M215" s="137"/>
      <c r="N215" s="268" t="s">
        <v>78</v>
      </c>
    </row>
    <row r="216" spans="1:14" s="123" customFormat="1" hidden="1">
      <c r="A216" s="125" t="s">
        <v>2602</v>
      </c>
      <c r="B216" s="320">
        <v>322890</v>
      </c>
      <c r="C216" s="146" t="s">
        <v>1196</v>
      </c>
      <c r="D216" s="246" t="s">
        <v>43</v>
      </c>
      <c r="E216" s="128">
        <v>140</v>
      </c>
      <c r="F216" s="252">
        <v>10.46</v>
      </c>
      <c r="G216" s="118">
        <f t="shared" si="3"/>
        <v>1464.4</v>
      </c>
      <c r="H216" s="245" t="s">
        <v>2817</v>
      </c>
      <c r="I216" s="260">
        <v>0</v>
      </c>
      <c r="J216" s="203">
        <v>45007</v>
      </c>
      <c r="K216" s="204">
        <v>45023</v>
      </c>
      <c r="L216" s="211">
        <v>45015</v>
      </c>
      <c r="M216" s="137"/>
      <c r="N216" s="268" t="s">
        <v>78</v>
      </c>
    </row>
    <row r="217" spans="1:14" s="123" customFormat="1" hidden="1">
      <c r="A217" s="125" t="s">
        <v>36</v>
      </c>
      <c r="B217" s="320">
        <v>326680</v>
      </c>
      <c r="C217" s="146" t="s">
        <v>1775</v>
      </c>
      <c r="D217" s="246">
        <v>24</v>
      </c>
      <c r="E217" s="128">
        <v>12</v>
      </c>
      <c r="F217" s="252">
        <v>7.15</v>
      </c>
      <c r="G217" s="118">
        <f t="shared" si="3"/>
        <v>85.800000000000011</v>
      </c>
      <c r="H217" s="245" t="s">
        <v>45</v>
      </c>
      <c r="I217" s="260">
        <v>1</v>
      </c>
      <c r="J217" s="203">
        <v>45007</v>
      </c>
      <c r="K217" s="204">
        <v>45015</v>
      </c>
      <c r="L217" s="211">
        <v>45009</v>
      </c>
      <c r="M217" s="137"/>
      <c r="N217" s="268" t="s">
        <v>78</v>
      </c>
    </row>
    <row r="218" spans="1:14" s="123" customFormat="1" hidden="1">
      <c r="A218" s="125" t="s">
        <v>36</v>
      </c>
      <c r="B218" s="320">
        <v>326670</v>
      </c>
      <c r="C218" s="146" t="s">
        <v>1767</v>
      </c>
      <c r="D218" s="246">
        <v>24</v>
      </c>
      <c r="E218" s="128">
        <v>10</v>
      </c>
      <c r="F218" s="252">
        <v>9.240000000000002</v>
      </c>
      <c r="G218" s="118">
        <f t="shared" si="3"/>
        <v>92.40000000000002</v>
      </c>
      <c r="H218" s="245" t="s">
        <v>45</v>
      </c>
      <c r="I218" s="260">
        <v>1</v>
      </c>
      <c r="J218" s="203">
        <v>45007</v>
      </c>
      <c r="K218" s="204">
        <v>45015</v>
      </c>
      <c r="L218" s="211">
        <v>45009</v>
      </c>
      <c r="M218" s="137"/>
      <c r="N218" s="268" t="s">
        <v>78</v>
      </c>
    </row>
    <row r="219" spans="1:14" s="123" customFormat="1" hidden="1">
      <c r="A219" s="125" t="s">
        <v>36</v>
      </c>
      <c r="B219" s="320">
        <v>326660</v>
      </c>
      <c r="C219" s="146" t="s">
        <v>1778</v>
      </c>
      <c r="D219" s="246">
        <v>19</v>
      </c>
      <c r="E219" s="128">
        <v>20</v>
      </c>
      <c r="F219" s="252">
        <v>6.93</v>
      </c>
      <c r="G219" s="118">
        <f t="shared" si="3"/>
        <v>138.6</v>
      </c>
      <c r="H219" s="245" t="s">
        <v>45</v>
      </c>
      <c r="I219" s="260">
        <v>1</v>
      </c>
      <c r="J219" s="203">
        <v>45007</v>
      </c>
      <c r="K219" s="204">
        <v>45015</v>
      </c>
      <c r="L219" s="211">
        <v>45012</v>
      </c>
      <c r="M219" s="137"/>
      <c r="N219" s="268" t="s">
        <v>78</v>
      </c>
    </row>
    <row r="220" spans="1:14" s="123" customFormat="1" hidden="1">
      <c r="A220" s="125" t="s">
        <v>445</v>
      </c>
      <c r="B220" s="320">
        <v>321895</v>
      </c>
      <c r="C220" s="146" t="s">
        <v>2890</v>
      </c>
      <c r="D220" s="246" t="s">
        <v>43</v>
      </c>
      <c r="E220" s="128">
        <v>1</v>
      </c>
      <c r="F220" s="252">
        <v>791</v>
      </c>
      <c r="G220" s="118">
        <f t="shared" si="3"/>
        <v>791</v>
      </c>
      <c r="H220" s="245" t="s">
        <v>47</v>
      </c>
      <c r="I220" s="260">
        <v>0</v>
      </c>
      <c r="J220" s="203">
        <v>45008</v>
      </c>
      <c r="K220" s="204">
        <v>45013</v>
      </c>
      <c r="L220" s="211">
        <v>45013</v>
      </c>
      <c r="M220" s="137"/>
      <c r="N220" s="268" t="s">
        <v>78</v>
      </c>
    </row>
    <row r="221" spans="1:14" s="123" customFormat="1" hidden="1">
      <c r="A221" s="125" t="s">
        <v>2637</v>
      </c>
      <c r="B221" s="320">
        <v>321449</v>
      </c>
      <c r="C221" s="146" t="s">
        <v>2707</v>
      </c>
      <c r="D221" s="246">
        <v>38</v>
      </c>
      <c r="E221" s="128">
        <v>60</v>
      </c>
      <c r="F221" s="252">
        <v>21.5</v>
      </c>
      <c r="G221" s="118">
        <f t="shared" si="3"/>
        <v>1290</v>
      </c>
      <c r="H221" s="245" t="s">
        <v>87</v>
      </c>
      <c r="I221" s="260">
        <v>2</v>
      </c>
      <c r="J221" s="203">
        <v>45008</v>
      </c>
      <c r="K221" s="204">
        <v>45012</v>
      </c>
      <c r="L221" s="211">
        <v>45012</v>
      </c>
      <c r="M221" s="137"/>
      <c r="N221" s="268" t="s">
        <v>78</v>
      </c>
    </row>
    <row r="222" spans="1:14" s="123" customFormat="1" hidden="1">
      <c r="A222" s="125" t="s">
        <v>74</v>
      </c>
      <c r="B222" s="320">
        <v>324612</v>
      </c>
      <c r="C222" s="146" t="s">
        <v>2891</v>
      </c>
      <c r="D222" s="246" t="s">
        <v>43</v>
      </c>
      <c r="E222" s="128">
        <v>7</v>
      </c>
      <c r="F222" s="252">
        <v>665</v>
      </c>
      <c r="G222" s="118">
        <f t="shared" si="3"/>
        <v>4655</v>
      </c>
      <c r="H222" s="245" t="s">
        <v>47</v>
      </c>
      <c r="I222" s="260">
        <v>0</v>
      </c>
      <c r="J222" s="203">
        <v>45009</v>
      </c>
      <c r="K222" s="204">
        <v>45023</v>
      </c>
      <c r="L222" s="211">
        <v>45026</v>
      </c>
      <c r="M222" s="137" t="s">
        <v>2910</v>
      </c>
      <c r="N222" s="268" t="s">
        <v>78</v>
      </c>
    </row>
    <row r="223" spans="1:14" s="123" customFormat="1" hidden="1">
      <c r="A223" s="125" t="s">
        <v>74</v>
      </c>
      <c r="B223" s="320">
        <v>323144</v>
      </c>
      <c r="C223" s="146" t="s">
        <v>2892</v>
      </c>
      <c r="D223" s="246" t="s">
        <v>43</v>
      </c>
      <c r="E223" s="128">
        <v>4</v>
      </c>
      <c r="F223" s="252">
        <v>273.05</v>
      </c>
      <c r="G223" s="118">
        <f t="shared" si="3"/>
        <v>1092.2</v>
      </c>
      <c r="H223" s="245" t="s">
        <v>47</v>
      </c>
      <c r="I223" s="260">
        <v>0</v>
      </c>
      <c r="J223" s="203">
        <v>45009</v>
      </c>
      <c r="K223" s="204">
        <v>45019</v>
      </c>
      <c r="L223" s="211">
        <v>45014</v>
      </c>
      <c r="M223" s="137"/>
      <c r="N223" s="268" t="s">
        <v>78</v>
      </c>
    </row>
    <row r="224" spans="1:14" s="123" customFormat="1" hidden="1">
      <c r="A224" s="125" t="s">
        <v>74</v>
      </c>
      <c r="B224" s="320">
        <v>325514</v>
      </c>
      <c r="C224" s="146" t="s">
        <v>2893</v>
      </c>
      <c r="D224" s="246" t="s">
        <v>43</v>
      </c>
      <c r="E224" s="128">
        <v>2</v>
      </c>
      <c r="F224" s="252">
        <v>273.05</v>
      </c>
      <c r="G224" s="118">
        <f t="shared" si="3"/>
        <v>546.1</v>
      </c>
      <c r="H224" s="245" t="s">
        <v>47</v>
      </c>
      <c r="I224" s="260">
        <v>0</v>
      </c>
      <c r="J224" s="203">
        <v>45009</v>
      </c>
      <c r="K224" s="204">
        <v>45019</v>
      </c>
      <c r="L224" s="211">
        <v>45015</v>
      </c>
      <c r="M224" s="137"/>
      <c r="N224" s="268" t="s">
        <v>78</v>
      </c>
    </row>
    <row r="225" spans="1:14" s="123" customFormat="1" hidden="1">
      <c r="A225" s="125" t="s">
        <v>74</v>
      </c>
      <c r="B225" s="320">
        <v>324025</v>
      </c>
      <c r="C225" s="146" t="s">
        <v>593</v>
      </c>
      <c r="D225" s="246" t="s">
        <v>43</v>
      </c>
      <c r="E225" s="128">
        <v>2</v>
      </c>
      <c r="F225" s="252">
        <v>273.05</v>
      </c>
      <c r="G225" s="118">
        <f t="shared" si="3"/>
        <v>546.1</v>
      </c>
      <c r="H225" s="245" t="s">
        <v>47</v>
      </c>
      <c r="I225" s="260">
        <v>0</v>
      </c>
      <c r="J225" s="203">
        <v>45009</v>
      </c>
      <c r="K225" s="204">
        <v>45019</v>
      </c>
      <c r="L225" s="211">
        <v>45015</v>
      </c>
      <c r="M225" s="137"/>
      <c r="N225" s="268" t="s">
        <v>78</v>
      </c>
    </row>
    <row r="226" spans="1:14" s="123" customFormat="1" hidden="1">
      <c r="A226" s="125" t="s">
        <v>36</v>
      </c>
      <c r="B226" s="320">
        <v>324696</v>
      </c>
      <c r="C226" s="146" t="s">
        <v>2887</v>
      </c>
      <c r="D226" s="246">
        <v>60</v>
      </c>
      <c r="E226" s="128">
        <v>1</v>
      </c>
      <c r="F226" s="252">
        <v>24.42</v>
      </c>
      <c r="G226" s="118">
        <f t="shared" si="3"/>
        <v>24.42</v>
      </c>
      <c r="H226" s="245" t="s">
        <v>45</v>
      </c>
      <c r="I226" s="260">
        <v>1</v>
      </c>
      <c r="J226" s="203">
        <v>45012</v>
      </c>
      <c r="K226" s="204">
        <v>45016</v>
      </c>
      <c r="L226" s="211">
        <v>45013</v>
      </c>
      <c r="M226" s="137"/>
      <c r="N226" s="268" t="s">
        <v>78</v>
      </c>
    </row>
    <row r="227" spans="1:14" s="123" customFormat="1" hidden="1">
      <c r="A227" s="125" t="s">
        <v>36</v>
      </c>
      <c r="B227" s="320">
        <v>327014</v>
      </c>
      <c r="C227" s="146" t="s">
        <v>1745</v>
      </c>
      <c r="D227" s="246">
        <v>19</v>
      </c>
      <c r="E227" s="128">
        <v>21</v>
      </c>
      <c r="F227" s="252">
        <v>6.93</v>
      </c>
      <c r="G227" s="118">
        <f t="shared" si="3"/>
        <v>145.53</v>
      </c>
      <c r="H227" s="245" t="s">
        <v>45</v>
      </c>
      <c r="I227" s="260">
        <v>1</v>
      </c>
      <c r="J227" s="203">
        <v>45012</v>
      </c>
      <c r="K227" s="204">
        <v>45016</v>
      </c>
      <c r="L227" s="211">
        <v>45013</v>
      </c>
      <c r="M227" s="137"/>
      <c r="N227" s="268" t="s">
        <v>78</v>
      </c>
    </row>
    <row r="228" spans="1:14" s="123" customFormat="1" hidden="1">
      <c r="A228" s="125" t="s">
        <v>36</v>
      </c>
      <c r="B228" s="320">
        <v>327310</v>
      </c>
      <c r="C228" s="146" t="s">
        <v>41</v>
      </c>
      <c r="D228" s="246">
        <v>19</v>
      </c>
      <c r="E228" s="128">
        <v>30</v>
      </c>
      <c r="F228" s="252">
        <v>6.93</v>
      </c>
      <c r="G228" s="118">
        <f t="shared" si="3"/>
        <v>207.89999999999998</v>
      </c>
      <c r="H228" s="245" t="s">
        <v>45</v>
      </c>
      <c r="I228" s="260">
        <v>1</v>
      </c>
      <c r="J228" s="203">
        <v>45012</v>
      </c>
      <c r="K228" s="204">
        <v>45021</v>
      </c>
      <c r="L228" s="211">
        <v>45014</v>
      </c>
      <c r="M228" s="137"/>
      <c r="N228" s="268" t="s">
        <v>78</v>
      </c>
    </row>
    <row r="229" spans="1:14" s="123" customFormat="1" hidden="1">
      <c r="A229" s="125" t="s">
        <v>36</v>
      </c>
      <c r="B229" s="320">
        <v>326981</v>
      </c>
      <c r="C229" s="146" t="s">
        <v>473</v>
      </c>
      <c r="D229" s="246">
        <v>17</v>
      </c>
      <c r="E229" s="128">
        <v>20</v>
      </c>
      <c r="F229" s="252">
        <v>8.91</v>
      </c>
      <c r="G229" s="118">
        <f t="shared" si="3"/>
        <v>178.2</v>
      </c>
      <c r="H229" s="245" t="s">
        <v>55</v>
      </c>
      <c r="I229" s="260">
        <v>1</v>
      </c>
      <c r="J229" s="203">
        <v>45012</v>
      </c>
      <c r="K229" s="204">
        <v>45021</v>
      </c>
      <c r="L229" s="211">
        <v>45015</v>
      </c>
      <c r="M229" s="137"/>
      <c r="N229" s="268" t="s">
        <v>78</v>
      </c>
    </row>
    <row r="230" spans="1:14" s="123" customFormat="1" hidden="1">
      <c r="A230" s="125" t="s">
        <v>2894</v>
      </c>
      <c r="B230" s="320">
        <v>323217</v>
      </c>
      <c r="C230" s="146" t="s">
        <v>2895</v>
      </c>
      <c r="D230" s="246" t="s">
        <v>43</v>
      </c>
      <c r="E230" s="128">
        <v>1</v>
      </c>
      <c r="F230" s="252">
        <v>644.5</v>
      </c>
      <c r="G230" s="118">
        <f t="shared" si="3"/>
        <v>644.5</v>
      </c>
      <c r="H230" s="245" t="s">
        <v>2896</v>
      </c>
      <c r="I230" s="260">
        <v>0</v>
      </c>
      <c r="J230" s="203">
        <v>45013</v>
      </c>
      <c r="K230" s="204">
        <v>45023</v>
      </c>
      <c r="L230" s="211">
        <v>45022</v>
      </c>
      <c r="M230" s="137"/>
      <c r="N230" s="268" t="s">
        <v>78</v>
      </c>
    </row>
    <row r="231" spans="1:14" hidden="1">
      <c r="A231" s="125" t="s">
        <v>36</v>
      </c>
      <c r="B231" s="320">
        <v>327255</v>
      </c>
      <c r="C231" s="146" t="s">
        <v>381</v>
      </c>
      <c r="D231" s="246">
        <v>19</v>
      </c>
      <c r="E231" s="128">
        <v>50</v>
      </c>
      <c r="F231" s="252">
        <v>6.93</v>
      </c>
      <c r="G231" s="118">
        <f t="shared" si="3"/>
        <v>346.5</v>
      </c>
      <c r="H231" s="245" t="s">
        <v>45</v>
      </c>
      <c r="I231" s="260">
        <v>1</v>
      </c>
      <c r="J231" s="203">
        <v>45013</v>
      </c>
      <c r="K231" s="204">
        <v>45020</v>
      </c>
      <c r="L231" s="211">
        <v>45013</v>
      </c>
      <c r="M231" s="137"/>
      <c r="N231" s="268" t="s">
        <v>78</v>
      </c>
    </row>
    <row r="232" spans="1:14" hidden="1">
      <c r="A232" s="125" t="s">
        <v>36</v>
      </c>
      <c r="B232" s="320">
        <v>327316</v>
      </c>
      <c r="C232" s="146" t="s">
        <v>582</v>
      </c>
      <c r="D232" s="246">
        <v>20</v>
      </c>
      <c r="E232" s="128">
        <v>20</v>
      </c>
      <c r="F232" s="252">
        <v>6.93</v>
      </c>
      <c r="G232" s="118">
        <f t="shared" si="3"/>
        <v>138.6</v>
      </c>
      <c r="H232" s="245" t="s">
        <v>45</v>
      </c>
      <c r="I232" s="260">
        <v>1</v>
      </c>
      <c r="J232" s="203">
        <v>45013</v>
      </c>
      <c r="K232" s="204">
        <v>45020</v>
      </c>
      <c r="L232" s="211">
        <v>45013</v>
      </c>
      <c r="M232" s="137"/>
      <c r="N232" s="268" t="s">
        <v>78</v>
      </c>
    </row>
    <row r="233" spans="1:14" hidden="1">
      <c r="A233" s="125" t="s">
        <v>36</v>
      </c>
      <c r="B233" s="320">
        <v>327309</v>
      </c>
      <c r="C233" s="146" t="s">
        <v>272</v>
      </c>
      <c r="D233" s="246">
        <v>19</v>
      </c>
      <c r="E233" s="128">
        <v>20</v>
      </c>
      <c r="F233" s="252">
        <v>6.93</v>
      </c>
      <c r="G233" s="118">
        <f t="shared" si="3"/>
        <v>138.6</v>
      </c>
      <c r="H233" s="245" t="s">
        <v>45</v>
      </c>
      <c r="I233" s="260">
        <v>1</v>
      </c>
      <c r="J233" s="203">
        <v>45013</v>
      </c>
      <c r="K233" s="204">
        <v>45020</v>
      </c>
      <c r="L233" s="211">
        <v>45013</v>
      </c>
      <c r="M233" s="137"/>
      <c r="N233" s="268" t="s">
        <v>78</v>
      </c>
    </row>
    <row r="234" spans="1:14" hidden="1">
      <c r="A234" s="125" t="s">
        <v>2637</v>
      </c>
      <c r="B234" s="320">
        <v>328135</v>
      </c>
      <c r="C234" s="146" t="s">
        <v>1820</v>
      </c>
      <c r="D234" s="246">
        <v>19.05</v>
      </c>
      <c r="E234" s="128">
        <v>30</v>
      </c>
      <c r="F234" s="252">
        <v>13</v>
      </c>
      <c r="G234" s="118">
        <f t="shared" si="3"/>
        <v>390</v>
      </c>
      <c r="H234" s="245" t="s">
        <v>45</v>
      </c>
      <c r="I234" s="260">
        <v>1</v>
      </c>
      <c r="J234" s="203">
        <v>45014</v>
      </c>
      <c r="K234" s="204">
        <v>45019</v>
      </c>
      <c r="L234" s="211">
        <v>45016</v>
      </c>
      <c r="M234" s="137"/>
      <c r="N234" s="268" t="s">
        <v>78</v>
      </c>
    </row>
    <row r="235" spans="1:14" hidden="1">
      <c r="A235" s="125" t="s">
        <v>2637</v>
      </c>
      <c r="B235" s="320">
        <v>328044</v>
      </c>
      <c r="C235" s="146" t="s">
        <v>42</v>
      </c>
      <c r="D235" s="246">
        <v>19</v>
      </c>
      <c r="E235" s="128">
        <v>30</v>
      </c>
      <c r="F235" s="252">
        <v>13</v>
      </c>
      <c r="G235" s="118">
        <f t="shared" si="3"/>
        <v>390</v>
      </c>
      <c r="H235" s="245" t="s">
        <v>45</v>
      </c>
      <c r="I235" s="260">
        <v>1</v>
      </c>
      <c r="J235" s="203">
        <v>45014</v>
      </c>
      <c r="K235" s="204">
        <v>45021</v>
      </c>
      <c r="L235" s="211">
        <v>45021</v>
      </c>
      <c r="M235" s="137"/>
      <c r="N235" s="268" t="s">
        <v>78</v>
      </c>
    </row>
    <row r="236" spans="1:14" ht="14.25" hidden="1" customHeight="1">
      <c r="A236" s="125" t="s">
        <v>2637</v>
      </c>
      <c r="B236" s="320">
        <v>327927</v>
      </c>
      <c r="C236" s="146" t="s">
        <v>498</v>
      </c>
      <c r="D236" s="246">
        <v>19.05</v>
      </c>
      <c r="E236" s="128">
        <v>30</v>
      </c>
      <c r="F236" s="252">
        <v>13</v>
      </c>
      <c r="G236" s="118">
        <f t="shared" si="3"/>
        <v>390</v>
      </c>
      <c r="H236" s="245" t="s">
        <v>45</v>
      </c>
      <c r="I236" s="260">
        <v>1</v>
      </c>
      <c r="J236" s="203">
        <v>45014</v>
      </c>
      <c r="K236" s="204">
        <v>45021</v>
      </c>
      <c r="L236" s="211">
        <v>45021</v>
      </c>
      <c r="M236" s="137"/>
      <c r="N236" s="268" t="s">
        <v>78</v>
      </c>
    </row>
    <row r="237" spans="1:14" hidden="1">
      <c r="A237" s="125" t="s">
        <v>2637</v>
      </c>
      <c r="B237" s="320">
        <v>328098</v>
      </c>
      <c r="C237" s="146" t="s">
        <v>245</v>
      </c>
      <c r="D237" s="246">
        <v>19.05</v>
      </c>
      <c r="E237" s="128">
        <v>30</v>
      </c>
      <c r="F237" s="252">
        <v>13</v>
      </c>
      <c r="G237" s="118">
        <f t="shared" si="3"/>
        <v>390</v>
      </c>
      <c r="H237" s="245" t="s">
        <v>45</v>
      </c>
      <c r="I237" s="260">
        <v>1</v>
      </c>
      <c r="J237" s="203">
        <v>45014</v>
      </c>
      <c r="K237" s="204">
        <v>45021</v>
      </c>
      <c r="L237" s="211">
        <v>45021</v>
      </c>
      <c r="M237" s="137"/>
      <c r="N237" s="268" t="s">
        <v>78</v>
      </c>
    </row>
    <row r="238" spans="1:14" hidden="1">
      <c r="A238" s="125" t="s">
        <v>74</v>
      </c>
      <c r="B238" s="320"/>
      <c r="C238" s="146" t="s">
        <v>2898</v>
      </c>
      <c r="D238" s="246" t="s">
        <v>43</v>
      </c>
      <c r="E238" s="128">
        <v>8</v>
      </c>
      <c r="F238" s="252">
        <v>540</v>
      </c>
      <c r="G238" s="118">
        <f t="shared" si="3"/>
        <v>4320</v>
      </c>
      <c r="H238" s="245" t="s">
        <v>47</v>
      </c>
      <c r="I238" s="260">
        <v>0</v>
      </c>
      <c r="J238" s="203">
        <v>45015</v>
      </c>
      <c r="K238" s="204">
        <v>45023</v>
      </c>
      <c r="L238" s="211">
        <v>45026</v>
      </c>
      <c r="M238" s="137" t="s">
        <v>2897</v>
      </c>
      <c r="N238" s="268" t="s">
        <v>78</v>
      </c>
    </row>
    <row r="239" spans="1:14" s="123" customFormat="1" hidden="1">
      <c r="A239" s="125" t="s">
        <v>36</v>
      </c>
      <c r="B239" s="320">
        <v>328058</v>
      </c>
      <c r="C239" s="146" t="s">
        <v>2899</v>
      </c>
      <c r="D239" s="246">
        <v>28</v>
      </c>
      <c r="E239" s="128">
        <v>7</v>
      </c>
      <c r="F239" s="252">
        <v>11.440000000000001</v>
      </c>
      <c r="G239" s="118">
        <f t="shared" si="3"/>
        <v>80.080000000000013</v>
      </c>
      <c r="H239" s="245" t="s">
        <v>45</v>
      </c>
      <c r="I239" s="260">
        <v>2</v>
      </c>
      <c r="J239" s="203">
        <v>45019</v>
      </c>
      <c r="K239" s="204">
        <v>45029</v>
      </c>
      <c r="L239" s="211">
        <v>45029</v>
      </c>
      <c r="M239" s="137"/>
      <c r="N239" s="268" t="s">
        <v>78</v>
      </c>
    </row>
    <row r="240" spans="1:14" hidden="1">
      <c r="A240" s="125" t="s">
        <v>36</v>
      </c>
      <c r="B240" s="320">
        <v>328070</v>
      </c>
      <c r="C240" s="146" t="s">
        <v>2900</v>
      </c>
      <c r="D240" s="246">
        <v>28</v>
      </c>
      <c r="E240" s="128">
        <v>7</v>
      </c>
      <c r="F240" s="252">
        <v>11.440000000000001</v>
      </c>
      <c r="G240" s="118">
        <f t="shared" si="3"/>
        <v>80.080000000000013</v>
      </c>
      <c r="H240" s="245" t="s">
        <v>45</v>
      </c>
      <c r="I240" s="260">
        <v>2</v>
      </c>
      <c r="J240" s="203">
        <v>45019</v>
      </c>
      <c r="K240" s="204">
        <v>45029</v>
      </c>
      <c r="L240" s="211">
        <v>45029</v>
      </c>
      <c r="M240" s="137"/>
      <c r="N240" s="268" t="s">
        <v>78</v>
      </c>
    </row>
    <row r="241" spans="1:14" hidden="1">
      <c r="A241" s="125" t="s">
        <v>36</v>
      </c>
      <c r="B241" s="320">
        <v>328064</v>
      </c>
      <c r="C241" s="146" t="s">
        <v>2901</v>
      </c>
      <c r="D241" s="246">
        <v>24</v>
      </c>
      <c r="E241" s="128">
        <v>14</v>
      </c>
      <c r="F241" s="252">
        <v>8.91</v>
      </c>
      <c r="G241" s="118">
        <f t="shared" si="3"/>
        <v>124.74000000000001</v>
      </c>
      <c r="H241" s="245" t="s">
        <v>45</v>
      </c>
      <c r="I241" s="260">
        <v>2</v>
      </c>
      <c r="J241" s="203">
        <v>45019</v>
      </c>
      <c r="K241" s="204">
        <v>45029</v>
      </c>
      <c r="L241" s="211">
        <v>45029</v>
      </c>
      <c r="M241" s="137"/>
      <c r="N241" s="268" t="s">
        <v>78</v>
      </c>
    </row>
    <row r="242" spans="1:14" hidden="1">
      <c r="A242" s="125" t="s">
        <v>36</v>
      </c>
      <c r="B242" s="320">
        <v>328073</v>
      </c>
      <c r="C242" s="146" t="s">
        <v>431</v>
      </c>
      <c r="D242" s="246">
        <v>15.875</v>
      </c>
      <c r="E242" s="128">
        <v>15</v>
      </c>
      <c r="F242" s="252">
        <v>6.93</v>
      </c>
      <c r="G242" s="118">
        <f t="shared" si="3"/>
        <v>103.94999999999999</v>
      </c>
      <c r="H242" s="245" t="s">
        <v>45</v>
      </c>
      <c r="I242" s="260">
        <v>1</v>
      </c>
      <c r="J242" s="203">
        <v>45019</v>
      </c>
      <c r="K242" s="204">
        <v>45029</v>
      </c>
      <c r="L242" s="211">
        <v>45029</v>
      </c>
      <c r="M242" s="137"/>
      <c r="N242" s="268" t="s">
        <v>78</v>
      </c>
    </row>
    <row r="243" spans="1:14" hidden="1">
      <c r="A243" s="125" t="s">
        <v>46</v>
      </c>
      <c r="B243" s="320">
        <v>325124</v>
      </c>
      <c r="C243" s="146" t="s">
        <v>806</v>
      </c>
      <c r="D243" s="246" t="s">
        <v>43</v>
      </c>
      <c r="E243" s="128">
        <v>1</v>
      </c>
      <c r="F243" s="252">
        <v>2600</v>
      </c>
      <c r="G243" s="118">
        <f t="shared" si="3"/>
        <v>2600</v>
      </c>
      <c r="H243" s="245" t="s">
        <v>47</v>
      </c>
      <c r="I243" s="260">
        <v>0</v>
      </c>
      <c r="J243" s="203">
        <v>45020</v>
      </c>
      <c r="K243" s="204">
        <v>45028</v>
      </c>
      <c r="L243" s="211">
        <v>45027</v>
      </c>
      <c r="M243" s="137"/>
      <c r="N243" s="268" t="s">
        <v>78</v>
      </c>
    </row>
    <row r="244" spans="1:14" hidden="1">
      <c r="A244" s="125" t="s">
        <v>46</v>
      </c>
      <c r="B244" s="320">
        <v>324592</v>
      </c>
      <c r="C244" s="146" t="s">
        <v>2902</v>
      </c>
      <c r="D244" s="246" t="s">
        <v>43</v>
      </c>
      <c r="E244" s="128">
        <v>1</v>
      </c>
      <c r="F244" s="252">
        <v>660</v>
      </c>
      <c r="G244" s="118">
        <f t="shared" si="3"/>
        <v>660</v>
      </c>
      <c r="H244" s="245" t="s">
        <v>2651</v>
      </c>
      <c r="I244" s="260">
        <v>0</v>
      </c>
      <c r="J244" s="203">
        <v>45021</v>
      </c>
      <c r="K244" s="204">
        <v>45035</v>
      </c>
      <c r="L244" s="211">
        <v>45035</v>
      </c>
      <c r="M244" s="137"/>
      <c r="N244" s="268" t="s">
        <v>78</v>
      </c>
    </row>
    <row r="245" spans="1:14" hidden="1">
      <c r="A245" s="125" t="s">
        <v>46</v>
      </c>
      <c r="B245" s="320">
        <v>324602</v>
      </c>
      <c r="C245" s="146" t="s">
        <v>2903</v>
      </c>
      <c r="D245" s="246" t="s">
        <v>43</v>
      </c>
      <c r="E245" s="128">
        <v>7</v>
      </c>
      <c r="F245" s="252">
        <v>660</v>
      </c>
      <c r="G245" s="118">
        <f t="shared" si="3"/>
        <v>4620</v>
      </c>
      <c r="H245" s="245" t="s">
        <v>2651</v>
      </c>
      <c r="I245" s="260">
        <v>0</v>
      </c>
      <c r="J245" s="203">
        <v>45021</v>
      </c>
      <c r="K245" s="204">
        <v>45035</v>
      </c>
      <c r="L245" s="211">
        <v>45035</v>
      </c>
      <c r="M245" s="137"/>
      <c r="N245" s="268" t="s">
        <v>78</v>
      </c>
    </row>
    <row r="246" spans="1:14" hidden="1">
      <c r="A246" s="125" t="s">
        <v>46</v>
      </c>
      <c r="B246" s="320">
        <v>324595</v>
      </c>
      <c r="C246" s="146" t="s">
        <v>2904</v>
      </c>
      <c r="D246" s="246" t="s">
        <v>43</v>
      </c>
      <c r="E246" s="128">
        <v>1</v>
      </c>
      <c r="F246" s="252">
        <v>660</v>
      </c>
      <c r="G246" s="118">
        <f t="shared" si="3"/>
        <v>660</v>
      </c>
      <c r="H246" s="245" t="s">
        <v>2651</v>
      </c>
      <c r="I246" s="260">
        <v>0</v>
      </c>
      <c r="J246" s="203">
        <v>45021</v>
      </c>
      <c r="K246" s="204">
        <v>45035</v>
      </c>
      <c r="L246" s="211">
        <v>45035</v>
      </c>
      <c r="M246" s="137"/>
      <c r="N246" s="268" t="s">
        <v>78</v>
      </c>
    </row>
    <row r="247" spans="1:14" hidden="1">
      <c r="A247" s="125" t="s">
        <v>46</v>
      </c>
      <c r="B247" s="320">
        <v>324609</v>
      </c>
      <c r="C247" s="146" t="s">
        <v>607</v>
      </c>
      <c r="D247" s="246" t="s">
        <v>43</v>
      </c>
      <c r="E247" s="128">
        <v>1</v>
      </c>
      <c r="F247" s="252">
        <v>660</v>
      </c>
      <c r="G247" s="118">
        <f t="shared" si="3"/>
        <v>660</v>
      </c>
      <c r="H247" s="245" t="s">
        <v>2651</v>
      </c>
      <c r="I247" s="260">
        <v>0</v>
      </c>
      <c r="J247" s="203">
        <v>45021</v>
      </c>
      <c r="K247" s="204">
        <v>45035</v>
      </c>
      <c r="L247" s="211">
        <v>45035</v>
      </c>
      <c r="M247" s="137"/>
      <c r="N247" s="268" t="s">
        <v>78</v>
      </c>
    </row>
    <row r="248" spans="1:14" hidden="1">
      <c r="A248" s="125" t="s">
        <v>74</v>
      </c>
      <c r="B248" s="320">
        <v>324561</v>
      </c>
      <c r="C248" s="146" t="s">
        <v>575</v>
      </c>
      <c r="D248" s="246" t="s">
        <v>43</v>
      </c>
      <c r="E248" s="128">
        <v>2</v>
      </c>
      <c r="F248" s="252">
        <v>273.05</v>
      </c>
      <c r="G248" s="118">
        <f t="shared" si="3"/>
        <v>546.1</v>
      </c>
      <c r="H248" s="245" t="s">
        <v>2651</v>
      </c>
      <c r="I248" s="260">
        <v>0</v>
      </c>
      <c r="J248" s="203">
        <v>45026</v>
      </c>
      <c r="K248" s="204">
        <v>45033</v>
      </c>
      <c r="L248" s="211">
        <v>45033</v>
      </c>
      <c r="M248" s="137"/>
      <c r="N248" s="268" t="s">
        <v>78</v>
      </c>
    </row>
    <row r="249" spans="1:14" hidden="1">
      <c r="A249" s="125" t="s">
        <v>74</v>
      </c>
      <c r="B249" s="320">
        <v>324571</v>
      </c>
      <c r="C249" s="146" t="s">
        <v>577</v>
      </c>
      <c r="D249" s="246" t="s">
        <v>43</v>
      </c>
      <c r="E249" s="128">
        <v>1</v>
      </c>
      <c r="F249" s="252">
        <v>273.05</v>
      </c>
      <c r="G249" s="118">
        <f t="shared" si="3"/>
        <v>273.05</v>
      </c>
      <c r="H249" s="245" t="s">
        <v>2651</v>
      </c>
      <c r="I249" s="260">
        <v>0</v>
      </c>
      <c r="J249" s="203">
        <v>45026</v>
      </c>
      <c r="K249" s="204">
        <v>45033</v>
      </c>
      <c r="L249" s="211">
        <v>45033</v>
      </c>
      <c r="M249" s="137"/>
      <c r="N249" s="268" t="s">
        <v>78</v>
      </c>
    </row>
    <row r="250" spans="1:14" hidden="1">
      <c r="A250" s="125" t="s">
        <v>74</v>
      </c>
      <c r="B250" s="321">
        <v>325665</v>
      </c>
      <c r="C250" s="146" t="s">
        <v>443</v>
      </c>
      <c r="D250" s="246" t="s">
        <v>43</v>
      </c>
      <c r="E250" s="128">
        <v>2</v>
      </c>
      <c r="F250" s="252">
        <v>216.04</v>
      </c>
      <c r="G250" s="118">
        <f t="shared" si="3"/>
        <v>432.08</v>
      </c>
      <c r="H250" s="245" t="s">
        <v>2651</v>
      </c>
      <c r="I250" s="260">
        <v>0</v>
      </c>
      <c r="J250" s="203">
        <v>45026</v>
      </c>
      <c r="K250" s="204">
        <v>45033</v>
      </c>
      <c r="L250" s="211">
        <v>45033</v>
      </c>
      <c r="M250" s="137"/>
      <c r="N250" s="268" t="s">
        <v>78</v>
      </c>
    </row>
    <row r="251" spans="1:14" hidden="1">
      <c r="A251" s="125" t="s">
        <v>2637</v>
      </c>
      <c r="B251" s="320">
        <v>326916</v>
      </c>
      <c r="C251" s="146" t="s">
        <v>2787</v>
      </c>
      <c r="D251" s="246">
        <v>14</v>
      </c>
      <c r="E251" s="128">
        <v>36</v>
      </c>
      <c r="F251" s="252">
        <v>16</v>
      </c>
      <c r="G251" s="118">
        <f t="shared" si="3"/>
        <v>576</v>
      </c>
      <c r="H251" s="245" t="s">
        <v>45</v>
      </c>
      <c r="I251" s="260">
        <v>2</v>
      </c>
      <c r="J251" s="203">
        <v>45021</v>
      </c>
      <c r="K251" s="204">
        <v>45027</v>
      </c>
      <c r="L251" s="211">
        <v>45027</v>
      </c>
      <c r="M251" s="137"/>
      <c r="N251" s="268" t="s">
        <v>78</v>
      </c>
    </row>
    <row r="252" spans="1:14" hidden="1">
      <c r="A252" s="125" t="s">
        <v>2637</v>
      </c>
      <c r="B252" s="320">
        <v>328768</v>
      </c>
      <c r="C252" s="146" t="s">
        <v>227</v>
      </c>
      <c r="D252" s="246">
        <v>19.05</v>
      </c>
      <c r="E252" s="128">
        <v>30</v>
      </c>
      <c r="F252" s="252">
        <v>13</v>
      </c>
      <c r="G252" s="118">
        <f t="shared" si="3"/>
        <v>390</v>
      </c>
      <c r="H252" s="245" t="s">
        <v>45</v>
      </c>
      <c r="I252" s="260">
        <v>1</v>
      </c>
      <c r="J252" s="203">
        <v>45021</v>
      </c>
      <c r="K252" s="204">
        <v>45028</v>
      </c>
      <c r="L252" s="211">
        <v>45027</v>
      </c>
      <c r="M252" s="137"/>
      <c r="N252" s="268" t="s">
        <v>78</v>
      </c>
    </row>
    <row r="253" spans="1:14" hidden="1">
      <c r="A253" s="125" t="s">
        <v>36</v>
      </c>
      <c r="B253" s="320">
        <v>326960</v>
      </c>
      <c r="C253" s="146" t="s">
        <v>154</v>
      </c>
      <c r="D253" s="246">
        <v>14</v>
      </c>
      <c r="E253" s="128">
        <v>50</v>
      </c>
      <c r="F253" s="252">
        <v>5.17</v>
      </c>
      <c r="G253" s="118">
        <f t="shared" si="3"/>
        <v>258.5</v>
      </c>
      <c r="H253" s="245" t="s">
        <v>44</v>
      </c>
      <c r="I253" s="260">
        <v>0</v>
      </c>
      <c r="J253" s="203">
        <v>45022</v>
      </c>
      <c r="K253" s="204">
        <v>45030</v>
      </c>
      <c r="L253" s="211">
        <v>45029</v>
      </c>
      <c r="M253" s="137"/>
      <c r="N253" s="268" t="s">
        <v>78</v>
      </c>
    </row>
    <row r="254" spans="1:14" hidden="1">
      <c r="A254" s="125" t="s">
        <v>36</v>
      </c>
      <c r="B254" s="320">
        <v>328391</v>
      </c>
      <c r="C254" s="146" t="s">
        <v>2840</v>
      </c>
      <c r="D254" s="246">
        <v>55</v>
      </c>
      <c r="E254" s="128">
        <v>15</v>
      </c>
      <c r="F254" s="252">
        <v>24.970000000000002</v>
      </c>
      <c r="G254" s="118">
        <f t="shared" si="3"/>
        <v>374.55</v>
      </c>
      <c r="H254" s="245" t="s">
        <v>45</v>
      </c>
      <c r="I254" s="260">
        <v>2</v>
      </c>
      <c r="J254" s="203">
        <v>45022</v>
      </c>
      <c r="K254" s="204">
        <v>45030</v>
      </c>
      <c r="L254" s="211">
        <v>45029</v>
      </c>
      <c r="M254" s="137"/>
      <c r="N254" s="268" t="s">
        <v>78</v>
      </c>
    </row>
    <row r="255" spans="1:14" hidden="1">
      <c r="A255" s="125" t="s">
        <v>36</v>
      </c>
      <c r="B255" s="320">
        <v>329406</v>
      </c>
      <c r="C255" s="146" t="s">
        <v>2905</v>
      </c>
      <c r="D255" s="246">
        <v>14</v>
      </c>
      <c r="E255" s="128">
        <v>5</v>
      </c>
      <c r="F255" s="252">
        <v>11.495000000000001</v>
      </c>
      <c r="G255" s="118">
        <f t="shared" si="3"/>
        <v>57.475000000000009</v>
      </c>
      <c r="H255" s="245" t="s">
        <v>55</v>
      </c>
      <c r="I255" s="260">
        <v>1</v>
      </c>
      <c r="J255" s="203">
        <v>45022</v>
      </c>
      <c r="K255" s="204">
        <v>45027</v>
      </c>
      <c r="L255" s="211">
        <v>45027</v>
      </c>
      <c r="M255" s="137"/>
      <c r="N255" s="268" t="s">
        <v>78</v>
      </c>
    </row>
    <row r="256" spans="1:14" hidden="1">
      <c r="A256" s="125" t="s">
        <v>36</v>
      </c>
      <c r="B256" s="320">
        <v>329403</v>
      </c>
      <c r="C256" s="146" t="s">
        <v>2906</v>
      </c>
      <c r="D256" s="246">
        <v>19</v>
      </c>
      <c r="E256" s="128">
        <v>5</v>
      </c>
      <c r="F256" s="252">
        <v>11.495000000000001</v>
      </c>
      <c r="G256" s="118">
        <f t="shared" si="3"/>
        <v>57.475000000000009</v>
      </c>
      <c r="H256" s="245" t="s">
        <v>55</v>
      </c>
      <c r="I256" s="260">
        <v>1</v>
      </c>
      <c r="J256" s="203">
        <v>45022</v>
      </c>
      <c r="K256" s="204">
        <v>45027</v>
      </c>
      <c r="L256" s="211">
        <v>45027</v>
      </c>
      <c r="M256" s="137"/>
      <c r="N256" s="268" t="s">
        <v>78</v>
      </c>
    </row>
    <row r="257" spans="1:14" hidden="1">
      <c r="A257" s="125" t="s">
        <v>36</v>
      </c>
      <c r="B257" s="320">
        <v>329409</v>
      </c>
      <c r="C257" s="146" t="s">
        <v>2907</v>
      </c>
      <c r="D257" s="246">
        <v>19</v>
      </c>
      <c r="E257" s="128">
        <v>5</v>
      </c>
      <c r="F257" s="252">
        <v>11.495000000000001</v>
      </c>
      <c r="G257" s="118">
        <f t="shared" si="3"/>
        <v>57.475000000000009</v>
      </c>
      <c r="H257" s="245" t="s">
        <v>55</v>
      </c>
      <c r="I257" s="260">
        <v>1</v>
      </c>
      <c r="J257" s="203">
        <v>45022</v>
      </c>
      <c r="K257" s="204">
        <v>45027</v>
      </c>
      <c r="L257" s="211">
        <v>45027</v>
      </c>
      <c r="M257" s="137"/>
      <c r="N257" s="268" t="s">
        <v>78</v>
      </c>
    </row>
    <row r="258" spans="1:14" hidden="1">
      <c r="A258" s="125" t="s">
        <v>36</v>
      </c>
      <c r="B258" s="320">
        <v>329412</v>
      </c>
      <c r="C258" s="146" t="s">
        <v>2908</v>
      </c>
      <c r="D258" s="246">
        <v>19</v>
      </c>
      <c r="E258" s="128">
        <v>5</v>
      </c>
      <c r="F258" s="252">
        <v>11.495000000000001</v>
      </c>
      <c r="G258" s="118">
        <f t="shared" si="3"/>
        <v>57.475000000000009</v>
      </c>
      <c r="H258" s="245" t="s">
        <v>55</v>
      </c>
      <c r="I258" s="260">
        <v>1</v>
      </c>
      <c r="J258" s="203">
        <v>45022</v>
      </c>
      <c r="K258" s="204">
        <v>45027</v>
      </c>
      <c r="L258" s="211">
        <v>45027</v>
      </c>
      <c r="M258" s="137"/>
      <c r="N258" s="268" t="s">
        <v>78</v>
      </c>
    </row>
    <row r="259" spans="1:14" hidden="1">
      <c r="A259" s="125" t="s">
        <v>36</v>
      </c>
      <c r="B259" s="320">
        <v>328931</v>
      </c>
      <c r="C259" s="146" t="s">
        <v>2820</v>
      </c>
      <c r="D259" s="246">
        <v>30</v>
      </c>
      <c r="E259" s="128">
        <v>10</v>
      </c>
      <c r="F259" s="252">
        <v>9.5150000000000006</v>
      </c>
      <c r="G259" s="118">
        <f t="shared" ref="G259:G322" si="4">F259*E259</f>
        <v>95.15</v>
      </c>
      <c r="H259" s="245" t="s">
        <v>192</v>
      </c>
      <c r="I259" s="260">
        <v>0</v>
      </c>
      <c r="J259" s="203">
        <v>45026</v>
      </c>
      <c r="K259" s="204">
        <v>45033</v>
      </c>
      <c r="L259" s="211">
        <v>45029</v>
      </c>
      <c r="M259" s="137"/>
      <c r="N259" s="268" t="s">
        <v>78</v>
      </c>
    </row>
    <row r="260" spans="1:14" hidden="1">
      <c r="A260" s="125" t="s">
        <v>36</v>
      </c>
      <c r="B260" s="320">
        <v>328899</v>
      </c>
      <c r="C260" s="146" t="s">
        <v>2909</v>
      </c>
      <c r="D260" s="246">
        <v>24</v>
      </c>
      <c r="E260" s="128">
        <v>30</v>
      </c>
      <c r="F260" s="252">
        <v>8.91</v>
      </c>
      <c r="G260" s="118">
        <f t="shared" si="4"/>
        <v>267.3</v>
      </c>
      <c r="H260" s="245" t="s">
        <v>45</v>
      </c>
      <c r="I260" s="260">
        <v>2</v>
      </c>
      <c r="J260" s="203">
        <v>45026</v>
      </c>
      <c r="K260" s="204">
        <v>45033</v>
      </c>
      <c r="L260" s="211">
        <v>45029</v>
      </c>
      <c r="M260" s="137"/>
      <c r="N260" s="268" t="s">
        <v>78</v>
      </c>
    </row>
    <row r="261" spans="1:14" hidden="1">
      <c r="A261" s="125" t="s">
        <v>2637</v>
      </c>
      <c r="B261" s="320">
        <v>328949</v>
      </c>
      <c r="C261" s="146" t="s">
        <v>470</v>
      </c>
      <c r="D261" s="246">
        <v>16</v>
      </c>
      <c r="E261" s="128">
        <v>20</v>
      </c>
      <c r="F261" s="252">
        <v>16.5</v>
      </c>
      <c r="G261" s="118">
        <f t="shared" si="4"/>
        <v>330</v>
      </c>
      <c r="H261" s="245" t="s">
        <v>44</v>
      </c>
      <c r="I261" s="260">
        <v>0</v>
      </c>
      <c r="J261" s="203">
        <v>45026</v>
      </c>
      <c r="K261" s="204">
        <v>45034</v>
      </c>
      <c r="L261" s="211">
        <v>45036</v>
      </c>
      <c r="M261" s="137"/>
      <c r="N261" s="268" t="s">
        <v>78</v>
      </c>
    </row>
    <row r="262" spans="1:14" hidden="1">
      <c r="A262" s="125" t="s">
        <v>2637</v>
      </c>
      <c r="B262" s="320">
        <v>329974</v>
      </c>
      <c r="C262" s="146" t="s">
        <v>555</v>
      </c>
      <c r="D262" s="246">
        <v>19</v>
      </c>
      <c r="E262" s="128">
        <v>27</v>
      </c>
      <c r="F262" s="252">
        <v>13</v>
      </c>
      <c r="G262" s="118">
        <f t="shared" si="4"/>
        <v>351</v>
      </c>
      <c r="H262" s="245" t="s">
        <v>45</v>
      </c>
      <c r="I262" s="260">
        <v>1</v>
      </c>
      <c r="J262" s="203">
        <v>45026</v>
      </c>
      <c r="K262" s="204">
        <v>45034</v>
      </c>
      <c r="L262" s="211">
        <v>45036</v>
      </c>
      <c r="M262" s="137"/>
      <c r="N262" s="268" t="s">
        <v>78</v>
      </c>
    </row>
    <row r="263" spans="1:14" hidden="1">
      <c r="A263" s="125" t="s">
        <v>74</v>
      </c>
      <c r="B263" s="320">
        <v>321579</v>
      </c>
      <c r="C263" s="146" t="s">
        <v>197</v>
      </c>
      <c r="D263" s="246" t="s">
        <v>43</v>
      </c>
      <c r="E263" s="128">
        <v>4</v>
      </c>
      <c r="F263" s="252">
        <v>227.09</v>
      </c>
      <c r="G263" s="118">
        <f t="shared" si="4"/>
        <v>908.36</v>
      </c>
      <c r="H263" s="245" t="s">
        <v>47</v>
      </c>
      <c r="I263" s="260">
        <v>0</v>
      </c>
      <c r="J263" s="203">
        <v>45027</v>
      </c>
      <c r="K263" s="204">
        <v>45036</v>
      </c>
      <c r="L263" s="211">
        <v>45033</v>
      </c>
      <c r="M263" s="137" t="s">
        <v>2911</v>
      </c>
      <c r="N263" s="268" t="s">
        <v>78</v>
      </c>
    </row>
    <row r="264" spans="1:14" hidden="1">
      <c r="A264" s="125" t="s">
        <v>74</v>
      </c>
      <c r="B264" s="320">
        <v>330852</v>
      </c>
      <c r="C264" s="146" t="s">
        <v>2777</v>
      </c>
      <c r="D264" s="246" t="s">
        <v>43</v>
      </c>
      <c r="E264" s="128">
        <v>1</v>
      </c>
      <c r="F264" s="252">
        <v>790</v>
      </c>
      <c r="G264" s="118">
        <f t="shared" si="4"/>
        <v>790</v>
      </c>
      <c r="H264" s="245" t="s">
        <v>2651</v>
      </c>
      <c r="I264" s="260">
        <v>0</v>
      </c>
      <c r="J264" s="203">
        <v>45027</v>
      </c>
      <c r="K264" s="204">
        <v>45036</v>
      </c>
      <c r="L264" s="211">
        <v>45040</v>
      </c>
      <c r="M264" s="137"/>
      <c r="N264" s="268" t="s">
        <v>78</v>
      </c>
    </row>
    <row r="265" spans="1:14" hidden="1">
      <c r="A265" s="125" t="s">
        <v>2602</v>
      </c>
      <c r="B265" s="320">
        <v>326014</v>
      </c>
      <c r="C265" s="146" t="s">
        <v>2115</v>
      </c>
      <c r="D265" s="246" t="s">
        <v>43</v>
      </c>
      <c r="E265" s="128">
        <v>23</v>
      </c>
      <c r="F265" s="252">
        <v>18.29</v>
      </c>
      <c r="G265" s="118">
        <f t="shared" si="4"/>
        <v>420.66999999999996</v>
      </c>
      <c r="H265" s="245" t="s">
        <v>2817</v>
      </c>
      <c r="I265" s="260">
        <v>0</v>
      </c>
      <c r="J265" s="203">
        <v>45028</v>
      </c>
      <c r="K265" s="204">
        <v>45042</v>
      </c>
      <c r="L265" s="211">
        <v>45040</v>
      </c>
      <c r="M265" s="137"/>
      <c r="N265" s="268" t="s">
        <v>78</v>
      </c>
    </row>
    <row r="266" spans="1:14" hidden="1">
      <c r="A266" s="125" t="s">
        <v>2602</v>
      </c>
      <c r="B266" s="320">
        <v>326004</v>
      </c>
      <c r="C266" s="146" t="s">
        <v>1197</v>
      </c>
      <c r="D266" s="246" t="s">
        <v>43</v>
      </c>
      <c r="E266" s="128">
        <v>34</v>
      </c>
      <c r="F266" s="252">
        <v>15.1</v>
      </c>
      <c r="G266" s="118">
        <f t="shared" si="4"/>
        <v>513.4</v>
      </c>
      <c r="H266" s="245" t="s">
        <v>2817</v>
      </c>
      <c r="I266" s="260">
        <v>0</v>
      </c>
      <c r="J266" s="203">
        <v>45028</v>
      </c>
      <c r="K266" s="204">
        <v>45042</v>
      </c>
      <c r="L266" s="211">
        <v>45040</v>
      </c>
      <c r="M266" s="137"/>
      <c r="N266" s="268" t="s">
        <v>78</v>
      </c>
    </row>
    <row r="267" spans="1:14" hidden="1">
      <c r="A267" s="125" t="s">
        <v>2602</v>
      </c>
      <c r="B267" s="320">
        <v>320417</v>
      </c>
      <c r="C267" s="146" t="s">
        <v>2117</v>
      </c>
      <c r="D267" s="246" t="s">
        <v>43</v>
      </c>
      <c r="E267" s="128">
        <v>60</v>
      </c>
      <c r="F267" s="252">
        <v>8.09</v>
      </c>
      <c r="G267" s="118">
        <f t="shared" si="4"/>
        <v>485.4</v>
      </c>
      <c r="H267" s="245" t="s">
        <v>2817</v>
      </c>
      <c r="I267" s="260">
        <v>0</v>
      </c>
      <c r="J267" s="203">
        <v>45028</v>
      </c>
      <c r="K267" s="204">
        <v>45042</v>
      </c>
      <c r="L267" s="211">
        <v>45040</v>
      </c>
      <c r="M267" s="137"/>
      <c r="N267" s="268" t="s">
        <v>78</v>
      </c>
    </row>
    <row r="268" spans="1:14" hidden="1">
      <c r="A268" s="125" t="s">
        <v>2602</v>
      </c>
      <c r="B268" s="320">
        <v>325996</v>
      </c>
      <c r="C268" s="146" t="s">
        <v>1195</v>
      </c>
      <c r="D268" s="246" t="s">
        <v>43</v>
      </c>
      <c r="E268" s="128">
        <v>271</v>
      </c>
      <c r="F268" s="252">
        <v>10.46</v>
      </c>
      <c r="G268" s="118">
        <f t="shared" si="4"/>
        <v>2834.6600000000003</v>
      </c>
      <c r="H268" s="245" t="s">
        <v>2817</v>
      </c>
      <c r="I268" s="260">
        <v>0</v>
      </c>
      <c r="J268" s="203">
        <v>45028</v>
      </c>
      <c r="K268" s="204">
        <v>45042</v>
      </c>
      <c r="L268" s="211">
        <v>45040</v>
      </c>
      <c r="M268" s="137"/>
      <c r="N268" s="268" t="s">
        <v>78</v>
      </c>
    </row>
    <row r="269" spans="1:14" hidden="1">
      <c r="A269" s="125" t="s">
        <v>36</v>
      </c>
      <c r="B269" s="320">
        <v>330788</v>
      </c>
      <c r="C269" s="146" t="s">
        <v>468</v>
      </c>
      <c r="D269" s="246">
        <v>24</v>
      </c>
      <c r="E269" s="128">
        <v>12</v>
      </c>
      <c r="F269" s="252">
        <v>7.15</v>
      </c>
      <c r="G269" s="118">
        <f t="shared" si="4"/>
        <v>85.800000000000011</v>
      </c>
      <c r="H269" s="245" t="s">
        <v>45</v>
      </c>
      <c r="I269" s="260">
        <v>1</v>
      </c>
      <c r="J269" s="203">
        <v>45030</v>
      </c>
      <c r="K269" s="204">
        <v>45036</v>
      </c>
      <c r="L269" s="211">
        <v>45035</v>
      </c>
      <c r="M269" s="137"/>
      <c r="N269" s="268" t="s">
        <v>78</v>
      </c>
    </row>
    <row r="270" spans="1:14" hidden="1">
      <c r="A270" s="125" t="s">
        <v>36</v>
      </c>
      <c r="B270" s="320">
        <v>330798</v>
      </c>
      <c r="C270" s="146" t="s">
        <v>1812</v>
      </c>
      <c r="D270" s="246">
        <v>28</v>
      </c>
      <c r="E270" s="128">
        <v>10</v>
      </c>
      <c r="F270" s="252">
        <v>9.240000000000002</v>
      </c>
      <c r="G270" s="118">
        <f t="shared" si="4"/>
        <v>92.40000000000002</v>
      </c>
      <c r="H270" s="245" t="s">
        <v>45</v>
      </c>
      <c r="I270" s="260">
        <v>1</v>
      </c>
      <c r="J270" s="203">
        <v>45030</v>
      </c>
      <c r="K270" s="204">
        <v>45036</v>
      </c>
      <c r="L270" s="211">
        <v>45035</v>
      </c>
      <c r="M270" s="137"/>
      <c r="N270" s="268" t="s">
        <v>78</v>
      </c>
    </row>
    <row r="271" spans="1:14" hidden="1">
      <c r="A271" s="125" t="s">
        <v>36</v>
      </c>
      <c r="B271" s="320">
        <v>330002</v>
      </c>
      <c r="C271" s="146" t="s">
        <v>1811</v>
      </c>
      <c r="D271" s="246">
        <v>19.05</v>
      </c>
      <c r="E271" s="128">
        <v>10</v>
      </c>
      <c r="F271" s="252">
        <v>9.0200000000000014</v>
      </c>
      <c r="G271" s="118">
        <f t="shared" si="4"/>
        <v>90.200000000000017</v>
      </c>
      <c r="H271" s="245" t="s">
        <v>45</v>
      </c>
      <c r="I271" s="260">
        <v>1</v>
      </c>
      <c r="J271" s="203">
        <v>45030</v>
      </c>
      <c r="K271" s="204">
        <v>45035</v>
      </c>
      <c r="L271" s="211">
        <v>45035</v>
      </c>
      <c r="M271" s="137"/>
      <c r="N271" s="268" t="s">
        <v>78</v>
      </c>
    </row>
    <row r="272" spans="1:14" hidden="1">
      <c r="A272" s="125" t="s">
        <v>36</v>
      </c>
      <c r="B272" s="320">
        <v>330589</v>
      </c>
      <c r="C272" s="146" t="s">
        <v>182</v>
      </c>
      <c r="D272" s="246">
        <v>19</v>
      </c>
      <c r="E272" s="128">
        <v>24</v>
      </c>
      <c r="F272" s="252">
        <v>6.93</v>
      </c>
      <c r="G272" s="118">
        <f t="shared" si="4"/>
        <v>166.32</v>
      </c>
      <c r="H272" s="245" t="s">
        <v>45</v>
      </c>
      <c r="I272" s="260">
        <v>1</v>
      </c>
      <c r="J272" s="203">
        <v>45030</v>
      </c>
      <c r="K272" s="204">
        <v>45036</v>
      </c>
      <c r="L272" s="211">
        <v>45035</v>
      </c>
      <c r="M272" s="137"/>
      <c r="N272" s="268" t="s">
        <v>78</v>
      </c>
    </row>
    <row r="273" spans="1:14" hidden="1">
      <c r="A273" s="125" t="s">
        <v>74</v>
      </c>
      <c r="B273" s="320">
        <v>325876</v>
      </c>
      <c r="C273" s="146" t="s">
        <v>280</v>
      </c>
      <c r="D273" s="246" t="s">
        <v>43</v>
      </c>
      <c r="E273" s="128">
        <v>17</v>
      </c>
      <c r="F273" s="252">
        <v>97.9</v>
      </c>
      <c r="G273" s="118">
        <f t="shared" si="4"/>
        <v>1664.3000000000002</v>
      </c>
      <c r="H273" s="245" t="s">
        <v>17</v>
      </c>
      <c r="I273" s="260">
        <v>0</v>
      </c>
      <c r="J273" s="203">
        <v>45033</v>
      </c>
      <c r="K273" s="204">
        <v>45040</v>
      </c>
      <c r="L273" s="211">
        <v>45042</v>
      </c>
      <c r="M273" s="137"/>
      <c r="N273" s="268" t="s">
        <v>78</v>
      </c>
    </row>
    <row r="274" spans="1:14" ht="14.25" hidden="1" customHeight="1">
      <c r="A274" s="125" t="s">
        <v>74</v>
      </c>
      <c r="B274" s="320">
        <v>331260</v>
      </c>
      <c r="C274" s="146" t="s">
        <v>365</v>
      </c>
      <c r="D274" s="246" t="s">
        <v>43</v>
      </c>
      <c r="E274" s="128">
        <v>1</v>
      </c>
      <c r="F274" s="252">
        <v>242.64</v>
      </c>
      <c r="G274" s="118">
        <f t="shared" si="4"/>
        <v>242.64</v>
      </c>
      <c r="H274" s="245" t="s">
        <v>2912</v>
      </c>
      <c r="I274" s="260">
        <v>0</v>
      </c>
      <c r="J274" s="203">
        <v>45033</v>
      </c>
      <c r="K274" s="204">
        <v>45035</v>
      </c>
      <c r="L274" s="211">
        <v>45034</v>
      </c>
      <c r="M274" s="137"/>
      <c r="N274" s="268" t="s">
        <v>78</v>
      </c>
    </row>
    <row r="275" spans="1:14" hidden="1">
      <c r="A275" s="125" t="s">
        <v>2602</v>
      </c>
      <c r="B275" s="320">
        <v>318310</v>
      </c>
      <c r="C275" s="146" t="s">
        <v>2099</v>
      </c>
      <c r="D275" s="246" t="s">
        <v>43</v>
      </c>
      <c r="E275" s="128">
        <v>56</v>
      </c>
      <c r="F275" s="252">
        <v>15.1</v>
      </c>
      <c r="G275" s="118">
        <f t="shared" si="4"/>
        <v>845.6</v>
      </c>
      <c r="H275" s="245" t="s">
        <v>2817</v>
      </c>
      <c r="I275" s="260">
        <v>0</v>
      </c>
      <c r="J275" s="203">
        <v>45033</v>
      </c>
      <c r="K275" s="204">
        <v>45049</v>
      </c>
      <c r="L275" s="211">
        <v>45040</v>
      </c>
      <c r="M275" s="137"/>
      <c r="N275" s="268" t="s">
        <v>78</v>
      </c>
    </row>
    <row r="276" spans="1:14" hidden="1">
      <c r="A276" s="125" t="s">
        <v>2602</v>
      </c>
      <c r="B276" s="320">
        <v>318310</v>
      </c>
      <c r="C276" s="146" t="s">
        <v>2099</v>
      </c>
      <c r="D276" s="246" t="s">
        <v>43</v>
      </c>
      <c r="E276" s="128">
        <v>10</v>
      </c>
      <c r="F276" s="252">
        <v>15.1</v>
      </c>
      <c r="G276" s="118">
        <f t="shared" si="4"/>
        <v>151</v>
      </c>
      <c r="H276" s="245" t="s">
        <v>2817</v>
      </c>
      <c r="I276" s="260">
        <v>0</v>
      </c>
      <c r="J276" s="203">
        <v>45033</v>
      </c>
      <c r="K276" s="204">
        <v>45049</v>
      </c>
      <c r="L276" s="211">
        <v>45040</v>
      </c>
      <c r="M276" s="137"/>
      <c r="N276" s="268" t="s">
        <v>78</v>
      </c>
    </row>
    <row r="277" spans="1:14" hidden="1">
      <c r="A277" s="125" t="s">
        <v>445</v>
      </c>
      <c r="B277" s="320">
        <v>325643</v>
      </c>
      <c r="C277" s="146" t="s">
        <v>2460</v>
      </c>
      <c r="D277" s="246" t="s">
        <v>43</v>
      </c>
      <c r="E277" s="128">
        <v>1</v>
      </c>
      <c r="F277" s="252">
        <v>1800</v>
      </c>
      <c r="G277" s="118">
        <f t="shared" si="4"/>
        <v>1800</v>
      </c>
      <c r="H277" s="245" t="s">
        <v>47</v>
      </c>
      <c r="I277" s="260">
        <v>0</v>
      </c>
      <c r="J277" s="203">
        <v>45035</v>
      </c>
      <c r="K277" s="204">
        <v>45048</v>
      </c>
      <c r="L277" s="211">
        <v>45049</v>
      </c>
      <c r="M277" s="137"/>
      <c r="N277" s="268" t="s">
        <v>78</v>
      </c>
    </row>
    <row r="278" spans="1:14" hidden="1">
      <c r="A278" s="125" t="s">
        <v>74</v>
      </c>
      <c r="B278" s="320">
        <v>330861</v>
      </c>
      <c r="C278" s="146" t="s">
        <v>2761</v>
      </c>
      <c r="D278" s="246" t="s">
        <v>43</v>
      </c>
      <c r="E278" s="128">
        <v>2</v>
      </c>
      <c r="F278" s="252">
        <v>273.05</v>
      </c>
      <c r="G278" s="118">
        <f t="shared" si="4"/>
        <v>546.1</v>
      </c>
      <c r="H278" s="245" t="s">
        <v>47</v>
      </c>
      <c r="I278" s="260">
        <v>0</v>
      </c>
      <c r="J278" s="203">
        <v>45040</v>
      </c>
      <c r="K278" s="204">
        <v>45050</v>
      </c>
      <c r="L278" s="211">
        <v>45048</v>
      </c>
      <c r="M278" s="137"/>
      <c r="N278" s="268" t="s">
        <v>78</v>
      </c>
    </row>
    <row r="279" spans="1:14" hidden="1">
      <c r="A279" s="125" t="s">
        <v>74</v>
      </c>
      <c r="B279" s="320">
        <v>329183</v>
      </c>
      <c r="C279" s="146" t="s">
        <v>300</v>
      </c>
      <c r="D279" s="246" t="s">
        <v>43</v>
      </c>
      <c r="E279" s="128">
        <v>5</v>
      </c>
      <c r="F279" s="252">
        <v>273.05</v>
      </c>
      <c r="G279" s="118">
        <f t="shared" si="4"/>
        <v>1365.25</v>
      </c>
      <c r="H279" s="245" t="s">
        <v>47</v>
      </c>
      <c r="I279" s="260">
        <v>0</v>
      </c>
      <c r="J279" s="203">
        <v>45040</v>
      </c>
      <c r="K279" s="204">
        <v>45048</v>
      </c>
      <c r="L279" s="211">
        <v>45044</v>
      </c>
      <c r="M279" s="137"/>
      <c r="N279" s="268" t="s">
        <v>78</v>
      </c>
    </row>
    <row r="280" spans="1:14" hidden="1">
      <c r="A280" s="125" t="s">
        <v>445</v>
      </c>
      <c r="B280" s="320">
        <v>330856</v>
      </c>
      <c r="C280" s="146" t="s">
        <v>2766</v>
      </c>
      <c r="D280" s="246" t="s">
        <v>43</v>
      </c>
      <c r="E280" s="128">
        <v>2</v>
      </c>
      <c r="F280" s="252">
        <v>1900</v>
      </c>
      <c r="G280" s="118">
        <f t="shared" si="4"/>
        <v>3800</v>
      </c>
      <c r="H280" s="245" t="s">
        <v>47</v>
      </c>
      <c r="I280" s="260">
        <v>0</v>
      </c>
      <c r="J280" s="203">
        <v>45041</v>
      </c>
      <c r="K280" s="204">
        <v>45051</v>
      </c>
      <c r="L280" s="211">
        <v>45055</v>
      </c>
      <c r="M280" s="137"/>
      <c r="N280" s="268" t="s">
        <v>78</v>
      </c>
    </row>
    <row r="281" spans="1:14" hidden="1">
      <c r="A281" s="125" t="s">
        <v>2643</v>
      </c>
      <c r="B281" s="320">
        <v>325857</v>
      </c>
      <c r="C281" s="146" t="s">
        <v>1190</v>
      </c>
      <c r="D281" s="246" t="s">
        <v>43</v>
      </c>
      <c r="E281" s="128">
        <v>70</v>
      </c>
      <c r="F281" s="252">
        <v>6.5</v>
      </c>
      <c r="G281" s="118">
        <f t="shared" si="4"/>
        <v>455</v>
      </c>
      <c r="H281" s="245" t="s">
        <v>47</v>
      </c>
      <c r="I281" s="260">
        <v>0</v>
      </c>
      <c r="J281" s="203">
        <v>45042</v>
      </c>
      <c r="K281" s="204">
        <v>45058</v>
      </c>
      <c r="L281" s="211">
        <v>45056</v>
      </c>
      <c r="M281" s="137"/>
      <c r="N281" s="268" t="s">
        <v>78</v>
      </c>
    </row>
    <row r="282" spans="1:14" hidden="1">
      <c r="A282" s="125" t="s">
        <v>74</v>
      </c>
      <c r="B282" s="320">
        <v>329173</v>
      </c>
      <c r="C282" s="146" t="s">
        <v>2913</v>
      </c>
      <c r="D282" s="246" t="s">
        <v>43</v>
      </c>
      <c r="E282" s="128">
        <v>8</v>
      </c>
      <c r="F282" s="252">
        <v>273.05</v>
      </c>
      <c r="G282" s="118">
        <f t="shared" si="4"/>
        <v>2184.4</v>
      </c>
      <c r="H282" s="245" t="s">
        <v>47</v>
      </c>
      <c r="I282" s="260">
        <v>0</v>
      </c>
      <c r="J282" s="203">
        <v>45043</v>
      </c>
      <c r="K282" s="204">
        <v>45050</v>
      </c>
      <c r="L282" s="211">
        <v>45048</v>
      </c>
      <c r="M282" s="137"/>
      <c r="N282" s="268" t="s">
        <v>78</v>
      </c>
    </row>
    <row r="283" spans="1:14" hidden="1">
      <c r="A283" s="125" t="s">
        <v>2915</v>
      </c>
      <c r="B283" s="320"/>
      <c r="C283" s="146" t="s">
        <v>2914</v>
      </c>
      <c r="D283" s="246" t="s">
        <v>43</v>
      </c>
      <c r="E283" s="128">
        <v>1</v>
      </c>
      <c r="F283" s="252">
        <v>4762.59</v>
      </c>
      <c r="G283" s="118">
        <f t="shared" si="4"/>
        <v>4762.59</v>
      </c>
      <c r="H283" s="245" t="s">
        <v>2662</v>
      </c>
      <c r="I283" s="260">
        <v>0</v>
      </c>
      <c r="J283" s="203">
        <v>45043</v>
      </c>
      <c r="K283" s="204">
        <v>45072</v>
      </c>
      <c r="L283" s="211">
        <v>45072</v>
      </c>
      <c r="M283" s="137"/>
      <c r="N283" s="268" t="s">
        <v>78</v>
      </c>
    </row>
    <row r="284" spans="1:14" hidden="1">
      <c r="A284" s="125" t="s">
        <v>36</v>
      </c>
      <c r="B284" s="320">
        <v>330595</v>
      </c>
      <c r="C284" s="146" t="s">
        <v>241</v>
      </c>
      <c r="D284" s="246">
        <v>19</v>
      </c>
      <c r="E284" s="128">
        <v>54</v>
      </c>
      <c r="F284" s="252">
        <v>6.93</v>
      </c>
      <c r="G284" s="118">
        <f t="shared" si="4"/>
        <v>374.21999999999997</v>
      </c>
      <c r="H284" s="245" t="s">
        <v>45</v>
      </c>
      <c r="I284" s="260">
        <v>1</v>
      </c>
      <c r="J284" s="203">
        <v>45048</v>
      </c>
      <c r="K284" s="204">
        <v>45051</v>
      </c>
      <c r="L284" s="211">
        <v>45049</v>
      </c>
      <c r="M284" s="137"/>
      <c r="N284" s="268" t="s">
        <v>78</v>
      </c>
    </row>
    <row r="285" spans="1:14" hidden="1">
      <c r="A285" s="125" t="s">
        <v>36</v>
      </c>
      <c r="B285" s="320">
        <v>331014</v>
      </c>
      <c r="C285" s="146" t="s">
        <v>2878</v>
      </c>
      <c r="D285" s="246">
        <v>35</v>
      </c>
      <c r="E285" s="128">
        <v>10</v>
      </c>
      <c r="F285" s="252">
        <v>12.21</v>
      </c>
      <c r="G285" s="118">
        <f t="shared" si="4"/>
        <v>122.10000000000001</v>
      </c>
      <c r="H285" s="245" t="s">
        <v>45</v>
      </c>
      <c r="I285" s="260">
        <v>1</v>
      </c>
      <c r="J285" s="203">
        <v>45048</v>
      </c>
      <c r="K285" s="204">
        <v>45051</v>
      </c>
      <c r="L285" s="211">
        <v>45051</v>
      </c>
      <c r="M285" s="137"/>
      <c r="N285" s="268" t="s">
        <v>78</v>
      </c>
    </row>
    <row r="286" spans="1:14" hidden="1">
      <c r="A286" s="125" t="s">
        <v>36</v>
      </c>
      <c r="B286" s="320">
        <v>331029</v>
      </c>
      <c r="C286" s="146" t="s">
        <v>2879</v>
      </c>
      <c r="D286" s="246">
        <v>35</v>
      </c>
      <c r="E286" s="128">
        <v>10</v>
      </c>
      <c r="F286" s="252">
        <v>12.21</v>
      </c>
      <c r="G286" s="118">
        <f t="shared" si="4"/>
        <v>122.10000000000001</v>
      </c>
      <c r="H286" s="245" t="s">
        <v>45</v>
      </c>
      <c r="I286" s="260">
        <v>1</v>
      </c>
      <c r="J286" s="203">
        <v>45048</v>
      </c>
      <c r="K286" s="204">
        <v>45051</v>
      </c>
      <c r="L286" s="211">
        <v>45051</v>
      </c>
      <c r="M286" s="137"/>
      <c r="N286" s="268" t="s">
        <v>78</v>
      </c>
    </row>
    <row r="287" spans="1:14" hidden="1">
      <c r="A287" s="125" t="s">
        <v>74</v>
      </c>
      <c r="B287" s="320">
        <v>325656</v>
      </c>
      <c r="C287" s="146" t="s">
        <v>556</v>
      </c>
      <c r="D287" s="246" t="s">
        <v>43</v>
      </c>
      <c r="E287" s="128">
        <v>1</v>
      </c>
      <c r="F287" s="252">
        <v>596.5</v>
      </c>
      <c r="G287" s="118">
        <f t="shared" si="4"/>
        <v>596.5</v>
      </c>
      <c r="H287" s="245" t="s">
        <v>47</v>
      </c>
      <c r="I287" s="260">
        <v>0</v>
      </c>
      <c r="J287" s="203">
        <v>45048</v>
      </c>
      <c r="K287" s="204">
        <v>45054</v>
      </c>
      <c r="L287" s="211">
        <v>45054</v>
      </c>
      <c r="M287" s="137"/>
      <c r="N287" s="268" t="s">
        <v>78</v>
      </c>
    </row>
    <row r="288" spans="1:14" hidden="1">
      <c r="A288" s="125" t="s">
        <v>74</v>
      </c>
      <c r="B288" s="320">
        <v>325228</v>
      </c>
      <c r="C288" s="146" t="s">
        <v>503</v>
      </c>
      <c r="D288" s="246" t="s">
        <v>43</v>
      </c>
      <c r="E288" s="128">
        <v>1</v>
      </c>
      <c r="F288" s="252">
        <v>615.14</v>
      </c>
      <c r="G288" s="118">
        <f t="shared" si="4"/>
        <v>615.14</v>
      </c>
      <c r="H288" s="245" t="s">
        <v>2651</v>
      </c>
      <c r="I288" s="260">
        <v>0</v>
      </c>
      <c r="J288" s="203">
        <v>45048</v>
      </c>
      <c r="K288" s="204">
        <v>45056</v>
      </c>
      <c r="L288" s="211">
        <v>45056</v>
      </c>
      <c r="M288" s="137"/>
      <c r="N288" s="268" t="s">
        <v>78</v>
      </c>
    </row>
    <row r="289" spans="1:14" hidden="1">
      <c r="A289" s="125" t="s">
        <v>74</v>
      </c>
      <c r="B289" s="320">
        <v>330992</v>
      </c>
      <c r="C289" s="146" t="s">
        <v>517</v>
      </c>
      <c r="D289" s="246" t="s">
        <v>43</v>
      </c>
      <c r="E289" s="128">
        <v>1</v>
      </c>
      <c r="F289" s="252">
        <v>220.59</v>
      </c>
      <c r="G289" s="118">
        <f t="shared" si="4"/>
        <v>220.59</v>
      </c>
      <c r="H289" s="245" t="s">
        <v>17</v>
      </c>
      <c r="I289" s="260">
        <v>0</v>
      </c>
      <c r="J289" s="203">
        <v>45049</v>
      </c>
      <c r="K289" s="204">
        <v>45055</v>
      </c>
      <c r="L289" s="211">
        <v>45050</v>
      </c>
      <c r="M289" s="137"/>
      <c r="N289" s="268" t="s">
        <v>78</v>
      </c>
    </row>
    <row r="290" spans="1:14" hidden="1">
      <c r="A290" s="125" t="s">
        <v>36</v>
      </c>
      <c r="B290" s="320">
        <v>328984</v>
      </c>
      <c r="C290" s="146" t="s">
        <v>2771</v>
      </c>
      <c r="D290" s="246">
        <v>28</v>
      </c>
      <c r="E290" s="128">
        <v>21</v>
      </c>
      <c r="F290" s="252">
        <v>8.91</v>
      </c>
      <c r="G290" s="118">
        <f t="shared" si="4"/>
        <v>187.11</v>
      </c>
      <c r="H290" s="245" t="s">
        <v>45</v>
      </c>
      <c r="I290" s="260">
        <v>2</v>
      </c>
      <c r="J290" s="203">
        <v>45050</v>
      </c>
      <c r="K290" s="204">
        <v>45055</v>
      </c>
      <c r="L290" s="211">
        <v>45057</v>
      </c>
      <c r="M290" s="137"/>
      <c r="N290" s="268" t="s">
        <v>78</v>
      </c>
    </row>
    <row r="291" spans="1:14" hidden="1">
      <c r="A291" s="125" t="s">
        <v>36</v>
      </c>
      <c r="B291" s="320">
        <v>331184</v>
      </c>
      <c r="C291" s="146" t="s">
        <v>497</v>
      </c>
      <c r="D291" s="246">
        <v>24</v>
      </c>
      <c r="E291" s="128">
        <v>40</v>
      </c>
      <c r="F291" s="252">
        <v>7.15</v>
      </c>
      <c r="G291" s="118">
        <f t="shared" si="4"/>
        <v>286</v>
      </c>
      <c r="H291" s="245" t="s">
        <v>45</v>
      </c>
      <c r="I291" s="260">
        <v>1</v>
      </c>
      <c r="J291" s="203">
        <v>45050</v>
      </c>
      <c r="K291" s="204">
        <v>45055</v>
      </c>
      <c r="L291" s="211">
        <v>45057</v>
      </c>
      <c r="M291" s="137"/>
      <c r="N291" s="268" t="s">
        <v>78</v>
      </c>
    </row>
    <row r="292" spans="1:14" hidden="1">
      <c r="A292" s="125" t="s">
        <v>2643</v>
      </c>
      <c r="B292" s="320">
        <v>326004</v>
      </c>
      <c r="C292" s="146" t="s">
        <v>1197</v>
      </c>
      <c r="D292" s="246" t="s">
        <v>43</v>
      </c>
      <c r="E292" s="128">
        <v>34</v>
      </c>
      <c r="F292" s="252">
        <v>8</v>
      </c>
      <c r="G292" s="118">
        <f t="shared" si="4"/>
        <v>272</v>
      </c>
      <c r="H292" s="245" t="s">
        <v>2645</v>
      </c>
      <c r="I292" s="260">
        <v>0</v>
      </c>
      <c r="J292" s="203">
        <v>45051</v>
      </c>
      <c r="K292" s="204">
        <v>45065</v>
      </c>
      <c r="L292" s="211">
        <v>45065</v>
      </c>
      <c r="M292" s="137"/>
      <c r="N292" s="268" t="s">
        <v>78</v>
      </c>
    </row>
    <row r="293" spans="1:14" hidden="1">
      <c r="A293" s="125" t="s">
        <v>2643</v>
      </c>
      <c r="B293" s="320">
        <v>331972</v>
      </c>
      <c r="C293" s="146" t="s">
        <v>1201</v>
      </c>
      <c r="D293" s="246" t="s">
        <v>43</v>
      </c>
      <c r="E293" s="128">
        <v>93</v>
      </c>
      <c r="F293" s="252">
        <v>6.5</v>
      </c>
      <c r="G293" s="118">
        <f t="shared" si="4"/>
        <v>604.5</v>
      </c>
      <c r="H293" s="245" t="s">
        <v>2645</v>
      </c>
      <c r="I293" s="260">
        <v>0</v>
      </c>
      <c r="J293" s="203">
        <v>45051</v>
      </c>
      <c r="K293" s="204">
        <v>45065</v>
      </c>
      <c r="L293" s="211">
        <v>45065</v>
      </c>
      <c r="M293" s="137"/>
      <c r="N293" s="268" t="s">
        <v>78</v>
      </c>
    </row>
    <row r="294" spans="1:14" hidden="1">
      <c r="A294" s="125" t="s">
        <v>74</v>
      </c>
      <c r="B294" s="320">
        <v>334292</v>
      </c>
      <c r="C294" s="146" t="s">
        <v>2806</v>
      </c>
      <c r="D294" s="246" t="s">
        <v>43</v>
      </c>
      <c r="E294" s="128">
        <v>1</v>
      </c>
      <c r="F294" s="252">
        <v>273.05</v>
      </c>
      <c r="G294" s="118">
        <f t="shared" si="4"/>
        <v>273.05</v>
      </c>
      <c r="H294" s="245" t="s">
        <v>47</v>
      </c>
      <c r="I294" s="260">
        <v>0</v>
      </c>
      <c r="J294" s="203">
        <v>45055</v>
      </c>
      <c r="K294" s="204">
        <v>45057</v>
      </c>
      <c r="L294" s="211">
        <v>45056</v>
      </c>
      <c r="M294" s="137"/>
      <c r="N294" s="268" t="s">
        <v>78</v>
      </c>
    </row>
    <row r="295" spans="1:14" hidden="1">
      <c r="A295" s="125" t="s">
        <v>2637</v>
      </c>
      <c r="B295" s="320">
        <v>333065</v>
      </c>
      <c r="C295" s="146" t="s">
        <v>2917</v>
      </c>
      <c r="D295" s="246">
        <v>25</v>
      </c>
      <c r="E295" s="128">
        <v>15</v>
      </c>
      <c r="F295" s="252">
        <v>25.5</v>
      </c>
      <c r="G295" s="118">
        <f t="shared" si="4"/>
        <v>382.5</v>
      </c>
      <c r="H295" s="245" t="s">
        <v>45</v>
      </c>
      <c r="I295" s="260">
        <v>1</v>
      </c>
      <c r="J295" s="203">
        <v>45055</v>
      </c>
      <c r="K295" s="204">
        <v>45062</v>
      </c>
      <c r="L295" s="211">
        <v>45061</v>
      </c>
      <c r="M295" s="137"/>
      <c r="N295" s="268" t="s">
        <v>78</v>
      </c>
    </row>
    <row r="296" spans="1:14" hidden="1">
      <c r="A296" s="125" t="s">
        <v>2637</v>
      </c>
      <c r="B296" s="320">
        <v>333068</v>
      </c>
      <c r="C296" s="146" t="s">
        <v>2916</v>
      </c>
      <c r="D296" s="246">
        <v>24</v>
      </c>
      <c r="E296" s="128">
        <v>15</v>
      </c>
      <c r="F296" s="252">
        <v>25.5</v>
      </c>
      <c r="G296" s="118">
        <f t="shared" si="4"/>
        <v>382.5</v>
      </c>
      <c r="H296" s="245" t="s">
        <v>45</v>
      </c>
      <c r="I296" s="260">
        <v>1</v>
      </c>
      <c r="J296" s="203">
        <v>45055</v>
      </c>
      <c r="K296" s="204">
        <v>45062</v>
      </c>
      <c r="L296" s="211">
        <v>45061</v>
      </c>
      <c r="M296" s="137"/>
      <c r="N296" s="268" t="s">
        <v>78</v>
      </c>
    </row>
    <row r="297" spans="1:14" hidden="1">
      <c r="A297" s="125" t="s">
        <v>2637</v>
      </c>
      <c r="B297" s="320">
        <v>330801</v>
      </c>
      <c r="C297" s="146" t="s">
        <v>159</v>
      </c>
      <c r="D297" s="246">
        <v>19</v>
      </c>
      <c r="E297" s="128">
        <v>12</v>
      </c>
      <c r="F297" s="252">
        <v>13</v>
      </c>
      <c r="G297" s="118">
        <f t="shared" si="4"/>
        <v>156</v>
      </c>
      <c r="H297" s="245" t="s">
        <v>45</v>
      </c>
      <c r="I297" s="260">
        <v>1</v>
      </c>
      <c r="J297" s="203">
        <v>45055</v>
      </c>
      <c r="K297" s="204">
        <v>45057</v>
      </c>
      <c r="L297" s="211">
        <v>45057</v>
      </c>
      <c r="M297" s="137"/>
      <c r="N297" s="268" t="s">
        <v>78</v>
      </c>
    </row>
    <row r="298" spans="1:14" hidden="1">
      <c r="A298" s="125" t="s">
        <v>2637</v>
      </c>
      <c r="B298" s="320">
        <v>330749</v>
      </c>
      <c r="C298" s="146" t="s">
        <v>1824</v>
      </c>
      <c r="D298" s="246">
        <v>24</v>
      </c>
      <c r="E298" s="128">
        <v>30</v>
      </c>
      <c r="F298" s="252">
        <v>13</v>
      </c>
      <c r="G298" s="118">
        <f t="shared" si="4"/>
        <v>390</v>
      </c>
      <c r="H298" s="245" t="s">
        <v>45</v>
      </c>
      <c r="I298" s="260">
        <v>1</v>
      </c>
      <c r="J298" s="203">
        <v>45055</v>
      </c>
      <c r="K298" s="204">
        <v>45057</v>
      </c>
      <c r="L298" s="211">
        <v>45057</v>
      </c>
      <c r="M298" s="137"/>
      <c r="N298" s="268" t="s">
        <v>78</v>
      </c>
    </row>
    <row r="299" spans="1:14" hidden="1">
      <c r="A299" s="125" t="s">
        <v>36</v>
      </c>
      <c r="B299" s="320">
        <v>334969</v>
      </c>
      <c r="C299" s="146" t="s">
        <v>94</v>
      </c>
      <c r="D299" s="246">
        <v>30</v>
      </c>
      <c r="E299" s="128">
        <v>20</v>
      </c>
      <c r="F299" s="252">
        <v>5.3900000000000006</v>
      </c>
      <c r="G299" s="118">
        <f t="shared" si="4"/>
        <v>107.80000000000001</v>
      </c>
      <c r="H299" s="245" t="s">
        <v>44</v>
      </c>
      <c r="I299" s="260">
        <v>0</v>
      </c>
      <c r="J299" s="203">
        <v>45056</v>
      </c>
      <c r="K299" s="204">
        <v>45064</v>
      </c>
      <c r="L299" s="211">
        <v>45063</v>
      </c>
      <c r="M299" s="137"/>
      <c r="N299" s="268" t="s">
        <v>78</v>
      </c>
    </row>
    <row r="300" spans="1:14" hidden="1">
      <c r="A300" s="125" t="s">
        <v>36</v>
      </c>
      <c r="B300" s="320">
        <v>333058</v>
      </c>
      <c r="C300" s="146" t="s">
        <v>2819</v>
      </c>
      <c r="D300" s="246">
        <v>28</v>
      </c>
      <c r="E300" s="128">
        <v>24</v>
      </c>
      <c r="F300" s="252">
        <v>7.15</v>
      </c>
      <c r="G300" s="118">
        <f t="shared" si="4"/>
        <v>171.60000000000002</v>
      </c>
      <c r="H300" s="245" t="s">
        <v>45</v>
      </c>
      <c r="I300" s="260">
        <v>1</v>
      </c>
      <c r="J300" s="203">
        <v>45056</v>
      </c>
      <c r="K300" s="204">
        <v>45064</v>
      </c>
      <c r="L300" s="211">
        <v>45063</v>
      </c>
      <c r="M300" s="137"/>
      <c r="N300" s="268" t="s">
        <v>78</v>
      </c>
    </row>
    <row r="301" spans="1:14" hidden="1">
      <c r="A301" s="125" t="s">
        <v>36</v>
      </c>
      <c r="B301" s="320">
        <v>331526</v>
      </c>
      <c r="C301" s="146" t="s">
        <v>2789</v>
      </c>
      <c r="D301" s="246">
        <v>38</v>
      </c>
      <c r="E301" s="128">
        <v>20</v>
      </c>
      <c r="F301" s="252">
        <v>10.89</v>
      </c>
      <c r="G301" s="118">
        <f t="shared" si="4"/>
        <v>217.8</v>
      </c>
      <c r="H301" s="245" t="s">
        <v>45</v>
      </c>
      <c r="I301" s="260">
        <v>2</v>
      </c>
      <c r="J301" s="203">
        <v>45056</v>
      </c>
      <c r="K301" s="204">
        <v>45061</v>
      </c>
      <c r="L301" s="211">
        <v>45063</v>
      </c>
      <c r="M301" s="137"/>
      <c r="N301" s="268" t="s">
        <v>78</v>
      </c>
    </row>
    <row r="302" spans="1:14" hidden="1">
      <c r="A302" s="125" t="s">
        <v>36</v>
      </c>
      <c r="B302" s="320">
        <v>332085</v>
      </c>
      <c r="C302" s="146" t="s">
        <v>339</v>
      </c>
      <c r="D302" s="246">
        <v>20</v>
      </c>
      <c r="E302" s="128">
        <v>50</v>
      </c>
      <c r="F302" s="252">
        <v>8.6900000000000013</v>
      </c>
      <c r="G302" s="118">
        <f t="shared" si="4"/>
        <v>434.50000000000006</v>
      </c>
      <c r="H302" s="245" t="s">
        <v>45</v>
      </c>
      <c r="I302" s="260">
        <v>2</v>
      </c>
      <c r="J302" s="203">
        <v>45056</v>
      </c>
      <c r="K302" s="204">
        <v>45064</v>
      </c>
      <c r="L302" s="211">
        <v>45063</v>
      </c>
      <c r="M302" s="137"/>
      <c r="N302" s="268" t="s">
        <v>78</v>
      </c>
    </row>
    <row r="303" spans="1:14" hidden="1">
      <c r="A303" s="125" t="s">
        <v>36</v>
      </c>
      <c r="B303" s="320">
        <v>334960</v>
      </c>
      <c r="C303" s="146" t="s">
        <v>150</v>
      </c>
      <c r="D303" s="246">
        <v>30</v>
      </c>
      <c r="E303" s="128">
        <v>10</v>
      </c>
      <c r="F303" s="252">
        <v>7.0400000000000009</v>
      </c>
      <c r="G303" s="118">
        <f t="shared" si="4"/>
        <v>70.400000000000006</v>
      </c>
      <c r="H303" s="245" t="s">
        <v>44</v>
      </c>
      <c r="I303" s="260">
        <v>0</v>
      </c>
      <c r="J303" s="203">
        <v>45056</v>
      </c>
      <c r="K303" s="204">
        <v>45064</v>
      </c>
      <c r="L303" s="211">
        <v>45063</v>
      </c>
      <c r="M303" s="137"/>
      <c r="N303" s="268" t="s">
        <v>78</v>
      </c>
    </row>
    <row r="304" spans="1:14" hidden="1">
      <c r="A304" s="125" t="s">
        <v>74</v>
      </c>
      <c r="B304" s="320">
        <v>335186</v>
      </c>
      <c r="C304" s="146" t="s">
        <v>504</v>
      </c>
      <c r="D304" s="246" t="s">
        <v>43</v>
      </c>
      <c r="E304" s="128">
        <v>1</v>
      </c>
      <c r="F304" s="252">
        <v>273.05</v>
      </c>
      <c r="G304" s="118">
        <f t="shared" si="4"/>
        <v>273.05</v>
      </c>
      <c r="H304" s="245" t="s">
        <v>47</v>
      </c>
      <c r="I304" s="260">
        <v>0</v>
      </c>
      <c r="J304" s="203">
        <v>45058</v>
      </c>
      <c r="K304" s="204">
        <v>45064</v>
      </c>
      <c r="L304" s="211">
        <v>45064</v>
      </c>
      <c r="M304" s="137"/>
      <c r="N304" s="268" t="s">
        <v>78</v>
      </c>
    </row>
    <row r="305" spans="1:14" hidden="1">
      <c r="A305" s="125" t="s">
        <v>74</v>
      </c>
      <c r="B305" s="320">
        <v>334571</v>
      </c>
      <c r="C305" s="146" t="s">
        <v>2892</v>
      </c>
      <c r="D305" s="246" t="s">
        <v>43</v>
      </c>
      <c r="E305" s="128">
        <v>1</v>
      </c>
      <c r="F305" s="252">
        <v>273.05</v>
      </c>
      <c r="G305" s="118">
        <f t="shared" si="4"/>
        <v>273.05</v>
      </c>
      <c r="H305" s="245" t="s">
        <v>47</v>
      </c>
      <c r="I305" s="260">
        <v>0</v>
      </c>
      <c r="J305" s="203">
        <v>45058</v>
      </c>
      <c r="K305" s="204">
        <v>45064</v>
      </c>
      <c r="L305" s="211">
        <v>45064</v>
      </c>
      <c r="M305" s="137"/>
      <c r="N305" s="268" t="s">
        <v>78</v>
      </c>
    </row>
    <row r="306" spans="1:14" hidden="1">
      <c r="A306" s="125" t="s">
        <v>2602</v>
      </c>
      <c r="B306" s="320">
        <v>333000</v>
      </c>
      <c r="C306" s="146" t="s">
        <v>2115</v>
      </c>
      <c r="D306" s="246" t="s">
        <v>43</v>
      </c>
      <c r="E306" s="128">
        <v>32</v>
      </c>
      <c r="F306" s="252">
        <v>18.29</v>
      </c>
      <c r="G306" s="118">
        <f t="shared" si="4"/>
        <v>585.28</v>
      </c>
      <c r="H306" s="245" t="s">
        <v>2817</v>
      </c>
      <c r="I306" s="260">
        <v>0</v>
      </c>
      <c r="J306" s="203">
        <v>45058</v>
      </c>
      <c r="K306" s="204">
        <v>45069</v>
      </c>
      <c r="L306" s="211">
        <v>45071</v>
      </c>
      <c r="M306" s="137"/>
      <c r="N306" s="268" t="s">
        <v>78</v>
      </c>
    </row>
    <row r="307" spans="1:14" hidden="1">
      <c r="A307" s="125" t="s">
        <v>46</v>
      </c>
      <c r="B307" s="320">
        <v>325509</v>
      </c>
      <c r="C307" s="146" t="s">
        <v>2918</v>
      </c>
      <c r="D307" s="246" t="s">
        <v>43</v>
      </c>
      <c r="E307" s="128">
        <v>2</v>
      </c>
      <c r="F307" s="252">
        <v>1870</v>
      </c>
      <c r="G307" s="118">
        <f t="shared" si="4"/>
        <v>3740</v>
      </c>
      <c r="H307" s="245" t="s">
        <v>47</v>
      </c>
      <c r="I307" s="260">
        <v>0</v>
      </c>
      <c r="J307" s="203">
        <v>45061</v>
      </c>
      <c r="K307" s="204">
        <v>45068</v>
      </c>
      <c r="L307" s="211">
        <v>45069</v>
      </c>
      <c r="M307" s="137"/>
      <c r="N307" s="268" t="s">
        <v>78</v>
      </c>
    </row>
    <row r="308" spans="1:14" hidden="1">
      <c r="A308" s="125" t="s">
        <v>2602</v>
      </c>
      <c r="B308" s="320">
        <v>331979</v>
      </c>
      <c r="C308" s="146" t="s">
        <v>2117</v>
      </c>
      <c r="D308" s="246" t="s">
        <v>43</v>
      </c>
      <c r="E308" s="128">
        <v>165</v>
      </c>
      <c r="F308" s="252">
        <v>8.09</v>
      </c>
      <c r="G308" s="118">
        <f t="shared" si="4"/>
        <v>1334.85</v>
      </c>
      <c r="H308" s="245" t="s">
        <v>2817</v>
      </c>
      <c r="I308" s="260">
        <v>0</v>
      </c>
      <c r="J308" s="203">
        <v>45063</v>
      </c>
      <c r="K308" s="204">
        <v>45075</v>
      </c>
      <c r="L308" s="211">
        <v>45071</v>
      </c>
      <c r="M308" s="137"/>
      <c r="N308" s="268" t="s">
        <v>78</v>
      </c>
    </row>
    <row r="309" spans="1:14" hidden="1">
      <c r="A309" s="125" t="s">
        <v>74</v>
      </c>
      <c r="B309" s="320">
        <v>335135</v>
      </c>
      <c r="C309" s="146" t="s">
        <v>437</v>
      </c>
      <c r="D309" s="246" t="s">
        <v>43</v>
      </c>
      <c r="E309" s="128">
        <v>4</v>
      </c>
      <c r="F309" s="252">
        <v>273.05</v>
      </c>
      <c r="G309" s="118">
        <f t="shared" si="4"/>
        <v>1092.2</v>
      </c>
      <c r="H309" s="245" t="s">
        <v>47</v>
      </c>
      <c r="I309" s="260">
        <v>0</v>
      </c>
      <c r="J309" s="203">
        <v>45063</v>
      </c>
      <c r="K309" s="204">
        <v>45071</v>
      </c>
      <c r="L309" s="211">
        <v>45070</v>
      </c>
      <c r="M309" s="137"/>
      <c r="N309" s="268" t="s">
        <v>78</v>
      </c>
    </row>
    <row r="310" spans="1:14" hidden="1">
      <c r="A310" s="125" t="s">
        <v>2637</v>
      </c>
      <c r="B310" s="320">
        <v>333877</v>
      </c>
      <c r="C310" s="146" t="s">
        <v>520</v>
      </c>
      <c r="D310" s="246">
        <v>24</v>
      </c>
      <c r="E310" s="128">
        <v>24</v>
      </c>
      <c r="F310" s="252">
        <v>16.5</v>
      </c>
      <c r="G310" s="118">
        <f t="shared" si="4"/>
        <v>396</v>
      </c>
      <c r="H310" s="245" t="s">
        <v>45</v>
      </c>
      <c r="I310" s="260">
        <v>1</v>
      </c>
      <c r="J310" s="203">
        <v>45064</v>
      </c>
      <c r="K310" s="204">
        <v>45071</v>
      </c>
      <c r="L310" s="211">
        <v>45068</v>
      </c>
      <c r="M310" s="137"/>
      <c r="N310" s="268" t="s">
        <v>78</v>
      </c>
    </row>
    <row r="311" spans="1:14" hidden="1">
      <c r="A311" s="125" t="s">
        <v>2637</v>
      </c>
      <c r="B311" s="320">
        <v>335487</v>
      </c>
      <c r="C311" s="146" t="s">
        <v>79</v>
      </c>
      <c r="D311" s="246">
        <v>19</v>
      </c>
      <c r="E311" s="128">
        <v>27</v>
      </c>
      <c r="F311" s="252">
        <v>13</v>
      </c>
      <c r="G311" s="118">
        <f t="shared" si="4"/>
        <v>351</v>
      </c>
      <c r="H311" s="245" t="s">
        <v>45</v>
      </c>
      <c r="I311" s="260">
        <v>1</v>
      </c>
      <c r="J311" s="203">
        <v>45064</v>
      </c>
      <c r="K311" s="204">
        <v>45069</v>
      </c>
      <c r="L311" s="211">
        <v>45068</v>
      </c>
      <c r="M311" s="137"/>
      <c r="N311" s="268" t="s">
        <v>78</v>
      </c>
    </row>
    <row r="312" spans="1:14" hidden="1">
      <c r="A312" s="125" t="s">
        <v>2637</v>
      </c>
      <c r="B312" s="320">
        <v>335475</v>
      </c>
      <c r="C312" s="146" t="s">
        <v>579</v>
      </c>
      <c r="D312" s="246">
        <v>24</v>
      </c>
      <c r="E312" s="128">
        <v>27</v>
      </c>
      <c r="F312" s="252">
        <v>13</v>
      </c>
      <c r="G312" s="118">
        <f t="shared" si="4"/>
        <v>351</v>
      </c>
      <c r="H312" s="245" t="s">
        <v>45</v>
      </c>
      <c r="I312" s="260">
        <v>1</v>
      </c>
      <c r="J312" s="203">
        <v>45064</v>
      </c>
      <c r="K312" s="204">
        <v>45069</v>
      </c>
      <c r="L312" s="211">
        <v>45068</v>
      </c>
      <c r="M312" s="137"/>
      <c r="N312" s="268" t="s">
        <v>78</v>
      </c>
    </row>
    <row r="313" spans="1:14" hidden="1">
      <c r="A313" s="125" t="s">
        <v>74</v>
      </c>
      <c r="B313" s="320">
        <v>331464</v>
      </c>
      <c r="C313" s="146" t="s">
        <v>517</v>
      </c>
      <c r="D313" s="246" t="s">
        <v>43</v>
      </c>
      <c r="E313" s="128">
        <v>1</v>
      </c>
      <c r="F313" s="252">
        <v>246.84</v>
      </c>
      <c r="G313" s="118">
        <f t="shared" si="4"/>
        <v>246.84</v>
      </c>
      <c r="H313" s="245" t="s">
        <v>17</v>
      </c>
      <c r="I313" s="260">
        <v>0</v>
      </c>
      <c r="J313" s="203">
        <v>45065</v>
      </c>
      <c r="K313" s="204">
        <v>45069</v>
      </c>
      <c r="L313" s="211">
        <v>45068</v>
      </c>
      <c r="M313" s="137"/>
      <c r="N313" s="268" t="s">
        <v>78</v>
      </c>
    </row>
    <row r="314" spans="1:14" hidden="1">
      <c r="A314" s="125" t="s">
        <v>445</v>
      </c>
      <c r="B314" s="320">
        <v>331554</v>
      </c>
      <c r="C314" s="146" t="s">
        <v>806</v>
      </c>
      <c r="D314" s="246" t="s">
        <v>43</v>
      </c>
      <c r="E314" s="128">
        <v>1</v>
      </c>
      <c r="F314" s="252">
        <v>2200</v>
      </c>
      <c r="G314" s="118">
        <f t="shared" si="4"/>
        <v>2200</v>
      </c>
      <c r="H314" s="245" t="s">
        <v>47</v>
      </c>
      <c r="I314" s="260">
        <v>0</v>
      </c>
      <c r="J314" s="203">
        <v>45065</v>
      </c>
      <c r="K314" s="204">
        <v>45072</v>
      </c>
      <c r="L314" s="211">
        <v>45072</v>
      </c>
      <c r="M314" s="137"/>
      <c r="N314" s="268" t="s">
        <v>78</v>
      </c>
    </row>
    <row r="315" spans="1:14" hidden="1">
      <c r="A315" s="125" t="s">
        <v>2643</v>
      </c>
      <c r="B315" s="320">
        <v>332950</v>
      </c>
      <c r="C315" s="146" t="s">
        <v>1190</v>
      </c>
      <c r="D315" s="246" t="s">
        <v>43</v>
      </c>
      <c r="E315" s="128">
        <v>78</v>
      </c>
      <c r="F315" s="252">
        <v>6.5</v>
      </c>
      <c r="G315" s="118">
        <f t="shared" si="4"/>
        <v>507</v>
      </c>
      <c r="H315" s="245" t="s">
        <v>2705</v>
      </c>
      <c r="I315" s="260">
        <v>0</v>
      </c>
      <c r="J315" s="203">
        <v>45065</v>
      </c>
      <c r="K315" s="204">
        <v>45083</v>
      </c>
      <c r="L315" s="211">
        <v>45076</v>
      </c>
      <c r="M315" s="137"/>
      <c r="N315" s="268" t="s">
        <v>78</v>
      </c>
    </row>
    <row r="316" spans="1:14" hidden="1">
      <c r="A316" s="125" t="s">
        <v>2602</v>
      </c>
      <c r="B316" s="320">
        <v>332964</v>
      </c>
      <c r="C316" s="146" t="s">
        <v>1194</v>
      </c>
      <c r="D316" s="246" t="s">
        <v>43</v>
      </c>
      <c r="E316" s="128">
        <v>50</v>
      </c>
      <c r="F316" s="252">
        <v>10.46</v>
      </c>
      <c r="G316" s="118">
        <f t="shared" si="4"/>
        <v>523</v>
      </c>
      <c r="H316" s="245" t="s">
        <v>2817</v>
      </c>
      <c r="I316" s="260">
        <v>0</v>
      </c>
      <c r="J316" s="203">
        <v>45065</v>
      </c>
      <c r="K316" s="204">
        <v>45083</v>
      </c>
      <c r="L316" s="211">
        <v>45076</v>
      </c>
      <c r="M316" s="137"/>
      <c r="N316" s="268" t="s">
        <v>78</v>
      </c>
    </row>
    <row r="317" spans="1:14" hidden="1">
      <c r="A317" s="125" t="s">
        <v>74</v>
      </c>
      <c r="B317" s="320">
        <v>335139</v>
      </c>
      <c r="C317" s="146" t="s">
        <v>75</v>
      </c>
      <c r="D317" s="246" t="s">
        <v>43</v>
      </c>
      <c r="E317" s="128">
        <v>3</v>
      </c>
      <c r="F317" s="252">
        <v>741.46</v>
      </c>
      <c r="G317" s="118">
        <f t="shared" si="4"/>
        <v>2224.38</v>
      </c>
      <c r="H317" s="245" t="s">
        <v>47</v>
      </c>
      <c r="I317" s="260">
        <v>0</v>
      </c>
      <c r="J317" s="203">
        <v>45065</v>
      </c>
      <c r="K317" s="204">
        <v>45072</v>
      </c>
      <c r="L317" s="211">
        <v>45070</v>
      </c>
      <c r="M317" s="137" t="s">
        <v>2919</v>
      </c>
      <c r="N317" s="268" t="s">
        <v>78</v>
      </c>
    </row>
    <row r="318" spans="1:14" hidden="1">
      <c r="A318" s="125" t="s">
        <v>74</v>
      </c>
      <c r="B318" s="320">
        <v>331464</v>
      </c>
      <c r="C318" s="146" t="s">
        <v>517</v>
      </c>
      <c r="D318" s="246" t="s">
        <v>43</v>
      </c>
      <c r="E318" s="128">
        <v>2</v>
      </c>
      <c r="F318" s="252">
        <v>246.84</v>
      </c>
      <c r="G318" s="118">
        <f t="shared" si="4"/>
        <v>493.68</v>
      </c>
      <c r="H318" s="245" t="s">
        <v>17</v>
      </c>
      <c r="I318" s="260">
        <v>0</v>
      </c>
      <c r="J318" s="203">
        <v>45068</v>
      </c>
      <c r="K318" s="204">
        <v>45070</v>
      </c>
      <c r="L318" s="211">
        <v>45069</v>
      </c>
      <c r="M318" s="137"/>
      <c r="N318" s="268" t="s">
        <v>78</v>
      </c>
    </row>
    <row r="319" spans="1:14" hidden="1">
      <c r="A319" s="125" t="s">
        <v>74</v>
      </c>
      <c r="B319" s="320">
        <v>331464</v>
      </c>
      <c r="C319" s="146" t="s">
        <v>517</v>
      </c>
      <c r="D319" s="246" t="s">
        <v>43</v>
      </c>
      <c r="E319" s="128">
        <v>2</v>
      </c>
      <c r="F319" s="252">
        <v>246.84</v>
      </c>
      <c r="G319" s="118">
        <f t="shared" si="4"/>
        <v>493.68</v>
      </c>
      <c r="H319" s="245" t="s">
        <v>17</v>
      </c>
      <c r="I319" s="260">
        <v>0</v>
      </c>
      <c r="J319" s="203">
        <v>45068</v>
      </c>
      <c r="K319" s="204">
        <v>45070</v>
      </c>
      <c r="L319" s="211">
        <v>45071</v>
      </c>
      <c r="M319" s="137"/>
      <c r="N319" s="268" t="s">
        <v>78</v>
      </c>
    </row>
    <row r="320" spans="1:14" hidden="1">
      <c r="A320" s="125" t="s">
        <v>2637</v>
      </c>
      <c r="B320" s="320">
        <v>333772</v>
      </c>
      <c r="C320" s="146" t="s">
        <v>2771</v>
      </c>
      <c r="D320" s="246">
        <v>28</v>
      </c>
      <c r="E320" s="128">
        <v>21</v>
      </c>
      <c r="F320" s="252">
        <v>16.5</v>
      </c>
      <c r="G320" s="118">
        <f t="shared" si="4"/>
        <v>346.5</v>
      </c>
      <c r="H320" s="245" t="s">
        <v>45</v>
      </c>
      <c r="I320" s="260">
        <v>2</v>
      </c>
      <c r="J320" s="203">
        <v>45068</v>
      </c>
      <c r="K320" s="204">
        <v>45071</v>
      </c>
      <c r="L320" s="211">
        <v>45071</v>
      </c>
      <c r="M320" s="137"/>
      <c r="N320" s="268" t="s">
        <v>78</v>
      </c>
    </row>
    <row r="321" spans="1:14" hidden="1">
      <c r="A321" s="125" t="s">
        <v>2637</v>
      </c>
      <c r="B321" s="320">
        <v>333139</v>
      </c>
      <c r="C321" s="146" t="s">
        <v>205</v>
      </c>
      <c r="D321" s="246">
        <v>28</v>
      </c>
      <c r="E321" s="128">
        <v>42</v>
      </c>
      <c r="F321" s="252">
        <v>16.5</v>
      </c>
      <c r="G321" s="118">
        <f t="shared" si="4"/>
        <v>693</v>
      </c>
      <c r="H321" s="245" t="s">
        <v>45</v>
      </c>
      <c r="I321" s="260">
        <v>1</v>
      </c>
      <c r="J321" s="203">
        <v>45068</v>
      </c>
      <c r="K321" s="204">
        <v>45071</v>
      </c>
      <c r="L321" s="211">
        <v>45071</v>
      </c>
      <c r="M321" s="137"/>
      <c r="N321" s="268" t="s">
        <v>78</v>
      </c>
    </row>
    <row r="322" spans="1:14" hidden="1">
      <c r="A322" s="125" t="s">
        <v>74</v>
      </c>
      <c r="B322" s="320">
        <v>336926</v>
      </c>
      <c r="C322" s="146" t="s">
        <v>2920</v>
      </c>
      <c r="D322" s="246" t="s">
        <v>43</v>
      </c>
      <c r="E322" s="128">
        <v>1</v>
      </c>
      <c r="F322" s="252">
        <v>273.05</v>
      </c>
      <c r="G322" s="118">
        <f t="shared" si="4"/>
        <v>273.05</v>
      </c>
      <c r="H322" s="245" t="s">
        <v>47</v>
      </c>
      <c r="I322" s="260">
        <v>0</v>
      </c>
      <c r="J322" s="203">
        <v>45069</v>
      </c>
      <c r="K322" s="204">
        <v>45076</v>
      </c>
      <c r="L322" s="211">
        <v>45075</v>
      </c>
      <c r="M322" s="137"/>
      <c r="N322" s="268" t="s">
        <v>78</v>
      </c>
    </row>
    <row r="323" spans="1:14" hidden="1">
      <c r="A323" s="125" t="s">
        <v>74</v>
      </c>
      <c r="B323" s="320">
        <v>336345</v>
      </c>
      <c r="C323" s="146" t="s">
        <v>966</v>
      </c>
      <c r="D323" s="246" t="s">
        <v>43</v>
      </c>
      <c r="E323" s="128">
        <v>9</v>
      </c>
      <c r="F323" s="252">
        <v>72.64</v>
      </c>
      <c r="G323" s="118">
        <f t="shared" ref="G323:G386" si="5">F323*E323</f>
        <v>653.76</v>
      </c>
      <c r="H323" s="245" t="s">
        <v>17</v>
      </c>
      <c r="I323" s="260">
        <v>0</v>
      </c>
      <c r="J323" s="203">
        <v>45070</v>
      </c>
      <c r="K323" s="204">
        <v>45079</v>
      </c>
      <c r="L323" s="211">
        <v>45071</v>
      </c>
      <c r="M323" s="303" t="s">
        <v>2921</v>
      </c>
      <c r="N323" s="268" t="s">
        <v>78</v>
      </c>
    </row>
    <row r="324" spans="1:14" hidden="1">
      <c r="A324" s="125" t="s">
        <v>74</v>
      </c>
      <c r="B324" s="320">
        <v>331464</v>
      </c>
      <c r="C324" s="146" t="s">
        <v>517</v>
      </c>
      <c r="D324" s="246" t="s">
        <v>43</v>
      </c>
      <c r="E324" s="128">
        <v>2</v>
      </c>
      <c r="F324" s="252">
        <v>246.84</v>
      </c>
      <c r="G324" s="118">
        <f t="shared" si="5"/>
        <v>493.68</v>
      </c>
      <c r="H324" s="245" t="s">
        <v>17</v>
      </c>
      <c r="I324" s="260">
        <v>0</v>
      </c>
      <c r="J324" s="203">
        <v>45071</v>
      </c>
      <c r="K324" s="204">
        <v>45075</v>
      </c>
      <c r="L324" s="211">
        <v>45072</v>
      </c>
      <c r="M324" s="137"/>
      <c r="N324" s="268" t="s">
        <v>78</v>
      </c>
    </row>
    <row r="325" spans="1:14" hidden="1">
      <c r="A325" s="125" t="s">
        <v>445</v>
      </c>
      <c r="B325" s="320">
        <v>331464</v>
      </c>
      <c r="C325" s="146" t="s">
        <v>517</v>
      </c>
      <c r="D325" s="246" t="s">
        <v>43</v>
      </c>
      <c r="E325" s="128">
        <v>2</v>
      </c>
      <c r="F325" s="252">
        <v>400</v>
      </c>
      <c r="G325" s="118">
        <f t="shared" si="5"/>
        <v>800</v>
      </c>
      <c r="H325" s="245" t="s">
        <v>17</v>
      </c>
      <c r="I325" s="260">
        <v>0</v>
      </c>
      <c r="J325" s="203">
        <v>45071</v>
      </c>
      <c r="K325" s="204">
        <v>45076</v>
      </c>
      <c r="L325" s="211">
        <v>45076</v>
      </c>
      <c r="M325" s="137"/>
      <c r="N325" s="268" t="s">
        <v>78</v>
      </c>
    </row>
    <row r="326" spans="1:14" hidden="1">
      <c r="A326" s="125" t="s">
        <v>2602</v>
      </c>
      <c r="B326" s="320">
        <v>332972</v>
      </c>
      <c r="C326" s="146" t="s">
        <v>1199</v>
      </c>
      <c r="D326" s="246" t="s">
        <v>43</v>
      </c>
      <c r="E326" s="128">
        <v>137</v>
      </c>
      <c r="F326" s="252">
        <v>10.46</v>
      </c>
      <c r="G326" s="118">
        <f t="shared" si="5"/>
        <v>1433.0200000000002</v>
      </c>
      <c r="H326" s="245" t="s">
        <v>2817</v>
      </c>
      <c r="I326" s="260">
        <v>0</v>
      </c>
      <c r="J326" s="203">
        <v>45071</v>
      </c>
      <c r="K326" s="204">
        <v>45091</v>
      </c>
      <c r="L326" s="211">
        <v>45078</v>
      </c>
      <c r="M326" s="137"/>
      <c r="N326" s="268" t="s">
        <v>78</v>
      </c>
    </row>
    <row r="327" spans="1:14" hidden="1">
      <c r="A327" s="125" t="s">
        <v>2637</v>
      </c>
      <c r="B327" s="320">
        <v>337622</v>
      </c>
      <c r="C327" s="146" t="s">
        <v>1823</v>
      </c>
      <c r="D327" s="246">
        <v>19.05</v>
      </c>
      <c r="E327" s="128">
        <v>16</v>
      </c>
      <c r="F327" s="252">
        <v>13</v>
      </c>
      <c r="G327" s="118">
        <f t="shared" si="5"/>
        <v>208</v>
      </c>
      <c r="H327" s="245" t="s">
        <v>45</v>
      </c>
      <c r="I327" s="260">
        <v>1</v>
      </c>
      <c r="J327" s="203">
        <v>45071</v>
      </c>
      <c r="K327" s="204">
        <v>45077</v>
      </c>
      <c r="L327" s="211">
        <v>45077</v>
      </c>
      <c r="M327" s="137"/>
      <c r="N327" s="268" t="s">
        <v>78</v>
      </c>
    </row>
    <row r="328" spans="1:14" hidden="1">
      <c r="A328" s="125" t="s">
        <v>74</v>
      </c>
      <c r="B328" s="320">
        <v>331464</v>
      </c>
      <c r="C328" s="146" t="s">
        <v>517</v>
      </c>
      <c r="D328" s="246" t="s">
        <v>43</v>
      </c>
      <c r="E328" s="128">
        <v>1</v>
      </c>
      <c r="F328" s="252">
        <v>246.84</v>
      </c>
      <c r="G328" s="118">
        <f t="shared" si="5"/>
        <v>246.84</v>
      </c>
      <c r="H328" s="245" t="s">
        <v>17</v>
      </c>
      <c r="I328" s="260">
        <v>0</v>
      </c>
      <c r="J328" s="203">
        <v>45072</v>
      </c>
      <c r="K328" s="204">
        <v>45075</v>
      </c>
      <c r="L328" s="211">
        <v>45072</v>
      </c>
      <c r="M328" s="137"/>
      <c r="N328" s="268" t="s">
        <v>78</v>
      </c>
    </row>
    <row r="329" spans="1:14" hidden="1">
      <c r="A329" s="125" t="s">
        <v>74</v>
      </c>
      <c r="B329" s="320">
        <v>331464</v>
      </c>
      <c r="C329" s="146" t="s">
        <v>517</v>
      </c>
      <c r="D329" s="246" t="s">
        <v>43</v>
      </c>
      <c r="E329" s="128">
        <v>1</v>
      </c>
      <c r="F329" s="252">
        <v>246.84</v>
      </c>
      <c r="G329" s="118">
        <f t="shared" si="5"/>
        <v>246.84</v>
      </c>
      <c r="H329" s="245" t="s">
        <v>17</v>
      </c>
      <c r="I329" s="260">
        <v>0</v>
      </c>
      <c r="J329" s="203">
        <v>45075</v>
      </c>
      <c r="K329" s="204">
        <v>45078</v>
      </c>
      <c r="L329" s="211">
        <v>45075</v>
      </c>
      <c r="M329" s="137"/>
      <c r="N329" s="268" t="s">
        <v>78</v>
      </c>
    </row>
    <row r="330" spans="1:14" hidden="1">
      <c r="A330" s="125" t="s">
        <v>74</v>
      </c>
      <c r="B330" s="320">
        <v>331464</v>
      </c>
      <c r="C330" s="146" t="s">
        <v>517</v>
      </c>
      <c r="D330" s="246" t="s">
        <v>43</v>
      </c>
      <c r="E330" s="128">
        <v>3</v>
      </c>
      <c r="F330" s="252">
        <v>246.84</v>
      </c>
      <c r="G330" s="118">
        <f t="shared" si="5"/>
        <v>740.52</v>
      </c>
      <c r="H330" s="245" t="s">
        <v>17</v>
      </c>
      <c r="I330" s="260">
        <v>0</v>
      </c>
      <c r="J330" s="203">
        <v>45075</v>
      </c>
      <c r="K330" s="204">
        <v>45078</v>
      </c>
      <c r="L330" s="211">
        <v>45076</v>
      </c>
      <c r="M330" s="137"/>
      <c r="N330" s="268" t="s">
        <v>78</v>
      </c>
    </row>
    <row r="331" spans="1:14" hidden="1">
      <c r="A331" s="125" t="s">
        <v>48</v>
      </c>
      <c r="B331" s="320">
        <v>333256</v>
      </c>
      <c r="C331" s="146" t="s">
        <v>2753</v>
      </c>
      <c r="D331" s="246">
        <v>42</v>
      </c>
      <c r="E331" s="128">
        <v>20</v>
      </c>
      <c r="F331" s="252">
        <v>29</v>
      </c>
      <c r="G331" s="118">
        <f t="shared" si="5"/>
        <v>580</v>
      </c>
      <c r="H331" s="245" t="s">
        <v>45</v>
      </c>
      <c r="I331" s="260">
        <v>2</v>
      </c>
      <c r="J331" s="203">
        <v>45075</v>
      </c>
      <c r="K331" s="204">
        <v>45077</v>
      </c>
      <c r="L331" s="211">
        <v>45075</v>
      </c>
      <c r="M331" s="137" t="s">
        <v>2935</v>
      </c>
      <c r="N331" s="268" t="s">
        <v>78</v>
      </c>
    </row>
    <row r="332" spans="1:14" hidden="1">
      <c r="A332" s="125" t="s">
        <v>74</v>
      </c>
      <c r="B332" s="320">
        <v>336031</v>
      </c>
      <c r="C332" s="146" t="s">
        <v>2922</v>
      </c>
      <c r="D332" s="246" t="s">
        <v>43</v>
      </c>
      <c r="E332" s="128">
        <v>2</v>
      </c>
      <c r="F332" s="252">
        <v>242.65</v>
      </c>
      <c r="G332" s="118">
        <f t="shared" si="5"/>
        <v>485.3</v>
      </c>
      <c r="H332" s="245" t="s">
        <v>87</v>
      </c>
      <c r="I332" s="260">
        <v>2</v>
      </c>
      <c r="J332" s="203">
        <v>45076</v>
      </c>
      <c r="K332" s="204">
        <v>45077</v>
      </c>
      <c r="L332" s="211">
        <v>45077</v>
      </c>
      <c r="M332" s="137"/>
      <c r="N332" s="268" t="s">
        <v>78</v>
      </c>
    </row>
    <row r="333" spans="1:14" hidden="1">
      <c r="A333" s="125" t="s">
        <v>74</v>
      </c>
      <c r="B333" s="320">
        <v>331477</v>
      </c>
      <c r="C333" s="146" t="s">
        <v>365</v>
      </c>
      <c r="D333" s="246" t="s">
        <v>43</v>
      </c>
      <c r="E333" s="128">
        <v>3</v>
      </c>
      <c r="F333" s="252">
        <v>242.64</v>
      </c>
      <c r="G333" s="118">
        <f t="shared" si="5"/>
        <v>727.92</v>
      </c>
      <c r="H333" s="245" t="s">
        <v>87</v>
      </c>
      <c r="I333" s="260">
        <v>1</v>
      </c>
      <c r="J333" s="203">
        <v>45078</v>
      </c>
      <c r="K333" s="204">
        <v>45085</v>
      </c>
      <c r="L333" s="211">
        <v>45082</v>
      </c>
      <c r="M333" s="137"/>
      <c r="N333" s="268" t="s">
        <v>78</v>
      </c>
    </row>
    <row r="334" spans="1:14" hidden="1">
      <c r="A334" s="125" t="s">
        <v>74</v>
      </c>
      <c r="B334" s="320">
        <v>335847</v>
      </c>
      <c r="C334" s="146" t="s">
        <v>149</v>
      </c>
      <c r="D334" s="246" t="s">
        <v>43</v>
      </c>
      <c r="E334" s="128">
        <v>2</v>
      </c>
      <c r="F334" s="252">
        <v>899.05</v>
      </c>
      <c r="G334" s="118">
        <f t="shared" si="5"/>
        <v>1798.1</v>
      </c>
      <c r="H334" s="245" t="s">
        <v>47</v>
      </c>
      <c r="I334" s="260">
        <v>0</v>
      </c>
      <c r="J334" s="203">
        <v>45078</v>
      </c>
      <c r="K334" s="204">
        <v>45083</v>
      </c>
      <c r="L334" s="211">
        <v>45083</v>
      </c>
      <c r="M334" s="137"/>
      <c r="N334" s="268" t="s">
        <v>78</v>
      </c>
    </row>
    <row r="335" spans="1:14" hidden="1">
      <c r="A335" s="125" t="s">
        <v>74</v>
      </c>
      <c r="B335" s="320">
        <v>331477</v>
      </c>
      <c r="C335" s="146" t="s">
        <v>365</v>
      </c>
      <c r="D335" s="246" t="s">
        <v>43</v>
      </c>
      <c r="E335" s="128">
        <v>1</v>
      </c>
      <c r="F335" s="252">
        <v>242.64</v>
      </c>
      <c r="G335" s="118">
        <f t="shared" si="5"/>
        <v>242.64</v>
      </c>
      <c r="H335" s="245" t="s">
        <v>2912</v>
      </c>
      <c r="I335" s="260">
        <v>2</v>
      </c>
      <c r="J335" s="203">
        <v>45079</v>
      </c>
      <c r="K335" s="204">
        <v>45085</v>
      </c>
      <c r="L335" s="211">
        <v>45082</v>
      </c>
      <c r="M335" s="137"/>
      <c r="N335" s="268" t="s">
        <v>78</v>
      </c>
    </row>
    <row r="336" spans="1:14" hidden="1">
      <c r="A336" s="125" t="s">
        <v>74</v>
      </c>
      <c r="B336" s="320">
        <v>337014</v>
      </c>
      <c r="C336" s="146" t="s">
        <v>2574</v>
      </c>
      <c r="D336" s="246" t="s">
        <v>43</v>
      </c>
      <c r="E336" s="128">
        <v>1</v>
      </c>
      <c r="F336" s="252">
        <v>785.74</v>
      </c>
      <c r="G336" s="118">
        <f t="shared" si="5"/>
        <v>785.74</v>
      </c>
      <c r="H336" s="245" t="s">
        <v>2651</v>
      </c>
      <c r="I336" s="260">
        <v>0</v>
      </c>
      <c r="J336" s="203">
        <v>45079</v>
      </c>
      <c r="K336" s="204">
        <v>45089</v>
      </c>
      <c r="L336" s="211">
        <v>45089</v>
      </c>
      <c r="M336" s="137"/>
      <c r="N336" s="268" t="s">
        <v>78</v>
      </c>
    </row>
    <row r="337" spans="1:14" hidden="1">
      <c r="A337" s="125" t="s">
        <v>74</v>
      </c>
      <c r="B337" s="320">
        <v>336019</v>
      </c>
      <c r="C337" s="146" t="s">
        <v>2923</v>
      </c>
      <c r="D337" s="246" t="s">
        <v>43</v>
      </c>
      <c r="E337" s="128">
        <v>1</v>
      </c>
      <c r="F337" s="252">
        <v>741</v>
      </c>
      <c r="G337" s="118">
        <f t="shared" si="5"/>
        <v>741</v>
      </c>
      <c r="H337" s="245" t="s">
        <v>2651</v>
      </c>
      <c r="I337" s="260">
        <v>0</v>
      </c>
      <c r="J337" s="203">
        <v>45079</v>
      </c>
      <c r="K337" s="204">
        <v>45090</v>
      </c>
      <c r="L337" s="211">
        <v>45089</v>
      </c>
      <c r="M337" s="137"/>
      <c r="N337" s="268" t="s">
        <v>78</v>
      </c>
    </row>
    <row r="338" spans="1:14" hidden="1">
      <c r="A338" s="304" t="s">
        <v>74</v>
      </c>
      <c r="B338" s="322">
        <v>334351</v>
      </c>
      <c r="C338" s="212" t="s">
        <v>261</v>
      </c>
      <c r="D338" s="248" t="s">
        <v>43</v>
      </c>
      <c r="E338" s="233">
        <v>1</v>
      </c>
      <c r="F338" s="253">
        <v>834.29</v>
      </c>
      <c r="G338" s="213">
        <f t="shared" si="5"/>
        <v>834.29</v>
      </c>
      <c r="H338" s="305" t="s">
        <v>2651</v>
      </c>
      <c r="I338" s="261">
        <v>0</v>
      </c>
      <c r="J338" s="214">
        <v>45079</v>
      </c>
      <c r="K338" s="215">
        <v>45090</v>
      </c>
      <c r="L338" s="306">
        <v>45089</v>
      </c>
      <c r="M338" s="307"/>
      <c r="N338" s="308" t="s">
        <v>78</v>
      </c>
    </row>
    <row r="339" spans="1:14" hidden="1">
      <c r="A339" s="125" t="s">
        <v>46</v>
      </c>
      <c r="B339" s="262">
        <v>339191</v>
      </c>
      <c r="C339" s="125" t="s">
        <v>2924</v>
      </c>
      <c r="D339" s="305" t="s">
        <v>43</v>
      </c>
      <c r="E339" s="309">
        <v>1</v>
      </c>
      <c r="F339" s="253">
        <v>660</v>
      </c>
      <c r="G339" s="311">
        <f t="shared" si="5"/>
        <v>660</v>
      </c>
      <c r="H339" s="310" t="s">
        <v>2651</v>
      </c>
      <c r="I339" s="261">
        <v>0</v>
      </c>
      <c r="J339" s="214">
        <v>45079</v>
      </c>
      <c r="K339" s="312">
        <v>45093</v>
      </c>
      <c r="L339" s="319">
        <v>45091</v>
      </c>
      <c r="M339" s="125"/>
      <c r="N339" s="262" t="s">
        <v>78</v>
      </c>
    </row>
    <row r="340" spans="1:14" hidden="1">
      <c r="A340" s="125" t="s">
        <v>46</v>
      </c>
      <c r="B340" s="262">
        <v>338392</v>
      </c>
      <c r="C340" s="125" t="s">
        <v>503</v>
      </c>
      <c r="D340" s="305" t="s">
        <v>43</v>
      </c>
      <c r="E340" s="309">
        <v>3</v>
      </c>
      <c r="F340" s="313">
        <v>490</v>
      </c>
      <c r="G340" s="311">
        <f t="shared" si="5"/>
        <v>1470</v>
      </c>
      <c r="H340" s="310" t="s">
        <v>2651</v>
      </c>
      <c r="I340" s="310">
        <v>0</v>
      </c>
      <c r="J340" s="214">
        <v>45079</v>
      </c>
      <c r="K340" s="312">
        <v>45097</v>
      </c>
      <c r="L340" s="319">
        <v>45091</v>
      </c>
      <c r="M340" s="125"/>
      <c r="N340" s="262" t="s">
        <v>78</v>
      </c>
    </row>
    <row r="341" spans="1:14" hidden="1">
      <c r="A341" s="125" t="s">
        <v>46</v>
      </c>
      <c r="B341" s="262">
        <v>334643</v>
      </c>
      <c r="C341" s="125" t="s">
        <v>503</v>
      </c>
      <c r="D341" s="305" t="s">
        <v>43</v>
      </c>
      <c r="E341" s="309">
        <v>4</v>
      </c>
      <c r="F341" s="313">
        <v>490</v>
      </c>
      <c r="G341" s="311">
        <f t="shared" si="5"/>
        <v>1960</v>
      </c>
      <c r="H341" s="310" t="s">
        <v>2651</v>
      </c>
      <c r="I341" s="310">
        <v>0</v>
      </c>
      <c r="J341" s="214">
        <v>45079</v>
      </c>
      <c r="K341" s="312">
        <v>45090</v>
      </c>
      <c r="L341" s="319">
        <v>45091</v>
      </c>
      <c r="M341" s="125"/>
      <c r="N341" s="262" t="s">
        <v>78</v>
      </c>
    </row>
    <row r="342" spans="1:14" hidden="1">
      <c r="A342" s="125" t="s">
        <v>445</v>
      </c>
      <c r="B342" s="262">
        <v>336967</v>
      </c>
      <c r="C342" s="125" t="s">
        <v>2890</v>
      </c>
      <c r="D342" s="305" t="s">
        <v>43</v>
      </c>
      <c r="E342" s="309">
        <v>1</v>
      </c>
      <c r="F342" s="314">
        <v>791</v>
      </c>
      <c r="G342" s="311">
        <f t="shared" si="5"/>
        <v>791</v>
      </c>
      <c r="H342" s="310" t="s">
        <v>47</v>
      </c>
      <c r="I342" s="310">
        <v>0</v>
      </c>
      <c r="J342" s="316">
        <v>45082</v>
      </c>
      <c r="K342" s="312">
        <v>45084</v>
      </c>
      <c r="L342" s="319">
        <v>45084</v>
      </c>
      <c r="M342" s="125"/>
      <c r="N342" s="262" t="s">
        <v>78</v>
      </c>
    </row>
    <row r="343" spans="1:14" hidden="1">
      <c r="A343" s="125" t="s">
        <v>2602</v>
      </c>
      <c r="B343" s="262">
        <v>335098</v>
      </c>
      <c r="C343" s="315">
        <v>36111</v>
      </c>
      <c r="D343" s="305" t="s">
        <v>43</v>
      </c>
      <c r="E343" s="309">
        <v>48</v>
      </c>
      <c r="F343" s="314">
        <v>15.1</v>
      </c>
      <c r="G343" s="311">
        <f t="shared" si="5"/>
        <v>724.8</v>
      </c>
      <c r="H343" s="310" t="s">
        <v>2817</v>
      </c>
      <c r="I343" s="310">
        <v>0</v>
      </c>
      <c r="J343" s="316">
        <v>45077</v>
      </c>
      <c r="K343" s="312">
        <v>45093</v>
      </c>
      <c r="L343" s="319">
        <v>45086</v>
      </c>
      <c r="M343" s="125"/>
      <c r="N343" s="262" t="s">
        <v>78</v>
      </c>
    </row>
    <row r="344" spans="1:14">
      <c r="A344" s="125" t="s">
        <v>74</v>
      </c>
      <c r="B344" s="262">
        <v>334376</v>
      </c>
      <c r="C344" s="125" t="s">
        <v>382</v>
      </c>
      <c r="D344" s="324" t="s">
        <v>43</v>
      </c>
      <c r="E344" s="309">
        <v>1</v>
      </c>
      <c r="F344" s="314">
        <v>559.02</v>
      </c>
      <c r="G344" s="311">
        <f t="shared" si="5"/>
        <v>559.02</v>
      </c>
      <c r="H344" s="310" t="s">
        <v>47</v>
      </c>
      <c r="I344" s="310">
        <v>0</v>
      </c>
      <c r="J344" s="316">
        <v>45084</v>
      </c>
      <c r="K344" s="312">
        <v>45089</v>
      </c>
      <c r="L344" s="326">
        <v>45089</v>
      </c>
      <c r="M344" s="125"/>
      <c r="N344" s="262" t="s">
        <v>78</v>
      </c>
    </row>
    <row r="345" spans="1:14" hidden="1">
      <c r="A345" s="125" t="s">
        <v>74</v>
      </c>
      <c r="B345" s="262">
        <v>335806</v>
      </c>
      <c r="C345" s="144" t="s">
        <v>2925</v>
      </c>
      <c r="D345" s="324" t="s">
        <v>43</v>
      </c>
      <c r="E345" s="309">
        <v>2</v>
      </c>
      <c r="F345" s="314">
        <v>342.9</v>
      </c>
      <c r="G345" s="317">
        <f t="shared" si="5"/>
        <v>685.8</v>
      </c>
      <c r="H345" s="318" t="s">
        <v>47</v>
      </c>
      <c r="I345" s="310">
        <v>0</v>
      </c>
      <c r="J345" s="316">
        <v>45084</v>
      </c>
      <c r="K345" s="129">
        <v>45090</v>
      </c>
      <c r="L345" s="326">
        <v>45089</v>
      </c>
      <c r="M345" s="125"/>
      <c r="N345" s="262" t="s">
        <v>78</v>
      </c>
    </row>
    <row r="346" spans="1:14" hidden="1">
      <c r="A346" s="125" t="s">
        <v>74</v>
      </c>
      <c r="B346" s="262">
        <v>335814</v>
      </c>
      <c r="C346" s="144" t="s">
        <v>223</v>
      </c>
      <c r="D346" s="324" t="s">
        <v>43</v>
      </c>
      <c r="E346" s="309">
        <v>2</v>
      </c>
      <c r="F346" s="314">
        <v>561.83000000000004</v>
      </c>
      <c r="G346" s="317">
        <f t="shared" si="5"/>
        <v>1123.6600000000001</v>
      </c>
      <c r="H346" s="318" t="s">
        <v>47</v>
      </c>
      <c r="I346" s="310">
        <v>0</v>
      </c>
      <c r="J346" s="316">
        <v>45084</v>
      </c>
      <c r="K346" s="129">
        <v>45090</v>
      </c>
      <c r="L346" s="326">
        <v>45090</v>
      </c>
      <c r="M346" s="125"/>
      <c r="N346" s="262" t="s">
        <v>78</v>
      </c>
    </row>
    <row r="347" spans="1:14" hidden="1">
      <c r="A347" s="125" t="s">
        <v>36</v>
      </c>
      <c r="B347" s="320">
        <v>338158</v>
      </c>
      <c r="C347" s="146" t="s">
        <v>182</v>
      </c>
      <c r="D347" s="246">
        <v>19</v>
      </c>
      <c r="E347" s="128">
        <v>16</v>
      </c>
      <c r="F347" s="252">
        <v>6.93</v>
      </c>
      <c r="G347" s="317">
        <f t="shared" si="5"/>
        <v>110.88</v>
      </c>
      <c r="H347" s="245" t="s">
        <v>45</v>
      </c>
      <c r="I347" s="260">
        <v>1</v>
      </c>
      <c r="J347" s="203">
        <v>45084</v>
      </c>
      <c r="K347" s="204">
        <v>45086</v>
      </c>
      <c r="L347" s="211">
        <v>45086</v>
      </c>
      <c r="M347" s="137"/>
      <c r="N347" s="268" t="s">
        <v>78</v>
      </c>
    </row>
    <row r="348" spans="1:14" hidden="1">
      <c r="A348" s="125" t="s">
        <v>36</v>
      </c>
      <c r="B348" s="320">
        <v>338633</v>
      </c>
      <c r="C348" s="146" t="s">
        <v>2926</v>
      </c>
      <c r="D348" s="246">
        <v>30</v>
      </c>
      <c r="E348" s="128">
        <v>7</v>
      </c>
      <c r="F348" s="252">
        <v>11.440000000000001</v>
      </c>
      <c r="G348" s="317">
        <f t="shared" si="5"/>
        <v>80.080000000000013</v>
      </c>
      <c r="H348" s="245" t="s">
        <v>45</v>
      </c>
      <c r="I348" s="260">
        <v>2</v>
      </c>
      <c r="J348" s="203">
        <v>45084</v>
      </c>
      <c r="K348" s="204">
        <v>45086</v>
      </c>
      <c r="L348" s="211">
        <v>45086</v>
      </c>
      <c r="M348" s="137"/>
      <c r="N348" s="268" t="s">
        <v>78</v>
      </c>
    </row>
    <row r="349" spans="1:14" hidden="1">
      <c r="A349" s="125" t="s">
        <v>36</v>
      </c>
      <c r="B349" s="320">
        <v>334981</v>
      </c>
      <c r="C349" s="146" t="s">
        <v>95</v>
      </c>
      <c r="D349" s="246">
        <v>30</v>
      </c>
      <c r="E349" s="128">
        <v>20</v>
      </c>
      <c r="F349" s="252">
        <v>5.3900000000000006</v>
      </c>
      <c r="G349" s="317">
        <f t="shared" si="5"/>
        <v>107.80000000000001</v>
      </c>
      <c r="H349" s="245" t="s">
        <v>44</v>
      </c>
      <c r="I349" s="260">
        <v>0</v>
      </c>
      <c r="J349" s="203">
        <v>45084</v>
      </c>
      <c r="K349" s="204">
        <v>45086</v>
      </c>
      <c r="L349" s="211">
        <v>45086</v>
      </c>
      <c r="M349" s="137"/>
      <c r="N349" s="268" t="s">
        <v>78</v>
      </c>
    </row>
    <row r="350" spans="1:14" hidden="1">
      <c r="A350" s="125" t="s">
        <v>74</v>
      </c>
      <c r="B350" s="320">
        <v>336106</v>
      </c>
      <c r="C350" s="146" t="s">
        <v>261</v>
      </c>
      <c r="D350" s="324" t="s">
        <v>43</v>
      </c>
      <c r="E350" s="128">
        <v>1</v>
      </c>
      <c r="F350" s="252">
        <v>834.29</v>
      </c>
      <c r="G350" s="118">
        <f t="shared" si="5"/>
        <v>834.29</v>
      </c>
      <c r="H350" s="245" t="s">
        <v>2651</v>
      </c>
      <c r="I350" s="260">
        <v>0</v>
      </c>
      <c r="J350" s="203">
        <v>45084</v>
      </c>
      <c r="K350" s="204">
        <v>45093</v>
      </c>
      <c r="L350" s="211">
        <v>45091</v>
      </c>
      <c r="M350" s="137"/>
      <c r="N350" s="268" t="s">
        <v>78</v>
      </c>
    </row>
    <row r="351" spans="1:14" hidden="1">
      <c r="A351" s="119" t="s">
        <v>74</v>
      </c>
      <c r="B351" s="245">
        <v>336071</v>
      </c>
      <c r="C351" s="146" t="s">
        <v>504</v>
      </c>
      <c r="D351" s="324" t="s">
        <v>43</v>
      </c>
      <c r="E351" s="128">
        <v>2</v>
      </c>
      <c r="F351" s="252">
        <v>273.05</v>
      </c>
      <c r="G351" s="118">
        <f t="shared" si="5"/>
        <v>546.1</v>
      </c>
      <c r="H351" s="245" t="s">
        <v>2651</v>
      </c>
      <c r="I351" s="260">
        <v>0</v>
      </c>
      <c r="J351" s="203">
        <v>45089</v>
      </c>
      <c r="K351" s="204">
        <v>45097</v>
      </c>
      <c r="L351" s="211">
        <v>45091</v>
      </c>
      <c r="M351" s="137"/>
      <c r="N351" s="268" t="s">
        <v>78</v>
      </c>
    </row>
    <row r="352" spans="1:14" hidden="1">
      <c r="A352" s="119" t="s">
        <v>74</v>
      </c>
      <c r="B352" s="245">
        <v>338695</v>
      </c>
      <c r="C352" s="146" t="s">
        <v>505</v>
      </c>
      <c r="D352" s="324" t="s">
        <v>43</v>
      </c>
      <c r="E352" s="128">
        <v>5</v>
      </c>
      <c r="F352" s="252">
        <v>273.05</v>
      </c>
      <c r="G352" s="118">
        <f t="shared" si="5"/>
        <v>1365.25</v>
      </c>
      <c r="H352" s="245" t="s">
        <v>2651</v>
      </c>
      <c r="I352" s="260">
        <v>0</v>
      </c>
      <c r="J352" s="203">
        <v>45089</v>
      </c>
      <c r="K352" s="204">
        <v>45097</v>
      </c>
      <c r="L352" s="211">
        <v>45092</v>
      </c>
      <c r="M352" s="137"/>
      <c r="N352" s="268" t="s">
        <v>78</v>
      </c>
    </row>
    <row r="353" spans="1:14" hidden="1">
      <c r="A353" s="119" t="s">
        <v>74</v>
      </c>
      <c r="B353" s="245">
        <v>335953</v>
      </c>
      <c r="C353" s="146" t="s">
        <v>593</v>
      </c>
      <c r="D353" s="324" t="s">
        <v>43</v>
      </c>
      <c r="E353" s="128">
        <v>1</v>
      </c>
      <c r="F353" s="252">
        <v>785.74</v>
      </c>
      <c r="G353" s="118">
        <f t="shared" si="5"/>
        <v>785.74</v>
      </c>
      <c r="H353" s="245" t="s">
        <v>2651</v>
      </c>
      <c r="I353" s="260">
        <v>0</v>
      </c>
      <c r="J353" s="203">
        <v>45090</v>
      </c>
      <c r="K353" s="204">
        <v>45091</v>
      </c>
      <c r="L353" s="211">
        <v>45091</v>
      </c>
      <c r="M353" s="137"/>
      <c r="N353" s="268" t="s">
        <v>78</v>
      </c>
    </row>
    <row r="354" spans="1:14" hidden="1">
      <c r="A354" s="119" t="s">
        <v>137</v>
      </c>
      <c r="B354" s="245">
        <v>337727</v>
      </c>
      <c r="C354" s="146" t="s">
        <v>246</v>
      </c>
      <c r="D354" s="324" t="s">
        <v>43</v>
      </c>
      <c r="E354" s="128">
        <v>849</v>
      </c>
      <c r="F354" s="252">
        <v>1.94</v>
      </c>
      <c r="G354" s="118">
        <f t="shared" si="5"/>
        <v>1647.06</v>
      </c>
      <c r="H354" s="245" t="s">
        <v>47</v>
      </c>
      <c r="I354" s="260">
        <v>0</v>
      </c>
      <c r="J354" s="203">
        <v>45091</v>
      </c>
      <c r="K354" s="204">
        <v>45098</v>
      </c>
      <c r="L354" s="211">
        <v>45097</v>
      </c>
      <c r="M354" s="137" t="s">
        <v>2928</v>
      </c>
      <c r="N354" s="268" t="s">
        <v>78</v>
      </c>
    </row>
    <row r="355" spans="1:14" hidden="1">
      <c r="A355" s="119" t="s">
        <v>36</v>
      </c>
      <c r="B355" s="245">
        <v>340345</v>
      </c>
      <c r="C355" s="146" t="s">
        <v>1829</v>
      </c>
      <c r="D355" s="246">
        <v>19</v>
      </c>
      <c r="E355" s="128">
        <v>3</v>
      </c>
      <c r="F355" s="252">
        <f>IF(ISERR(SEARCH("FP",H355))=FALSE,PREÇOS!CX355,0)+IF(ISERR(SEARCH("CH",H355))=FALSE,PREÇOS!CY355,0)+IF(ISERR(SEARCH("FF",H355))=FALSE,(I355*PREÇOS!CZ355),0)+IF(ISERR(SEARCH("FC",H355))=FALSE,PREÇOS!DA355,0)</f>
        <v>9.0200000000000014</v>
      </c>
      <c r="G355" s="118">
        <f t="shared" si="5"/>
        <v>27.060000000000002</v>
      </c>
      <c r="H355" s="245" t="s">
        <v>45</v>
      </c>
      <c r="I355" s="260">
        <v>1</v>
      </c>
      <c r="J355" s="203">
        <v>45091</v>
      </c>
      <c r="K355" s="204">
        <v>45091</v>
      </c>
      <c r="L355" s="211">
        <v>45093</v>
      </c>
      <c r="M355" s="137"/>
      <c r="N355" s="268" t="s">
        <v>78</v>
      </c>
    </row>
    <row r="356" spans="1:14" hidden="1">
      <c r="A356" s="119" t="s">
        <v>36</v>
      </c>
      <c r="B356" s="245">
        <v>334251</v>
      </c>
      <c r="C356" s="146" t="s">
        <v>2929</v>
      </c>
      <c r="D356" s="246">
        <v>25.4</v>
      </c>
      <c r="E356" s="128">
        <v>25</v>
      </c>
      <c r="F356" s="252">
        <f>IF(ISERR(SEARCH("FP",H356))=FALSE,PREÇOS!CX356,0)+IF(ISERR(SEARCH("CH",H356))=FALSE,PREÇOS!CY356,0)+IF(ISERR(SEARCH("FF",H356))=FALSE,(I356*PREÇOS!CZ356),0)+IF(ISERR(SEARCH("FC",H356))=FALSE,PREÇOS!DA356,0)</f>
        <v>6.8200000000000012</v>
      </c>
      <c r="G356" s="118">
        <f t="shared" si="5"/>
        <v>170.50000000000003</v>
      </c>
      <c r="H356" s="245" t="s">
        <v>44</v>
      </c>
      <c r="I356" s="260">
        <v>0</v>
      </c>
      <c r="J356" s="203">
        <v>45091</v>
      </c>
      <c r="K356" s="204">
        <v>45093</v>
      </c>
      <c r="L356" s="211">
        <v>45093</v>
      </c>
      <c r="M356" s="137"/>
      <c r="N356" s="268" t="s">
        <v>78</v>
      </c>
    </row>
    <row r="357" spans="1:14" hidden="1">
      <c r="A357" s="119" t="s">
        <v>36</v>
      </c>
      <c r="B357" s="245">
        <v>333874</v>
      </c>
      <c r="C357" s="146" t="s">
        <v>416</v>
      </c>
      <c r="D357" s="246">
        <v>19.05</v>
      </c>
      <c r="E357" s="128">
        <v>27</v>
      </c>
      <c r="F357" s="252">
        <f>IF(ISERR(SEARCH("FP",H357))=FALSE,PREÇOS!CX357,0)+IF(ISERR(SEARCH("CH",H357))=FALSE,PREÇOS!CY357,0)+IF(ISERR(SEARCH("FF",H357))=FALSE,(I357*PREÇOS!CZ357),0)+IF(ISERR(SEARCH("FC",H357))=FALSE,PREÇOS!DA357,0)</f>
        <v>7.15</v>
      </c>
      <c r="G357" s="118">
        <f t="shared" si="5"/>
        <v>193.05</v>
      </c>
      <c r="H357" s="245" t="s">
        <v>45</v>
      </c>
      <c r="I357" s="260">
        <v>1</v>
      </c>
      <c r="J357" s="203">
        <v>45091</v>
      </c>
      <c r="K357" s="204">
        <v>45093</v>
      </c>
      <c r="L357" s="211">
        <v>45093</v>
      </c>
      <c r="M357" s="137"/>
      <c r="N357" s="268" t="s">
        <v>78</v>
      </c>
    </row>
    <row r="358" spans="1:14" hidden="1">
      <c r="A358" s="119" t="s">
        <v>74</v>
      </c>
      <c r="B358" s="245">
        <v>339182</v>
      </c>
      <c r="C358" s="146" t="s">
        <v>504</v>
      </c>
      <c r="D358" s="324" t="s">
        <v>43</v>
      </c>
      <c r="E358" s="128">
        <v>8</v>
      </c>
      <c r="F358" s="252">
        <v>273.05</v>
      </c>
      <c r="G358" s="118">
        <f t="shared" si="5"/>
        <v>2184.4</v>
      </c>
      <c r="H358" s="245" t="s">
        <v>2651</v>
      </c>
      <c r="I358" s="260">
        <v>0</v>
      </c>
      <c r="J358" s="203">
        <v>45091</v>
      </c>
      <c r="K358" s="204">
        <v>45100</v>
      </c>
      <c r="L358" s="211">
        <v>45097</v>
      </c>
      <c r="M358" s="137"/>
      <c r="N358" s="268" t="s">
        <v>78</v>
      </c>
    </row>
    <row r="359" spans="1:14" hidden="1">
      <c r="A359" s="119" t="s">
        <v>74</v>
      </c>
      <c r="B359" s="245">
        <v>342432</v>
      </c>
      <c r="C359" s="146" t="s">
        <v>2930</v>
      </c>
      <c r="D359" s="246">
        <v>60</v>
      </c>
      <c r="E359" s="128">
        <v>2</v>
      </c>
      <c r="F359" s="252">
        <v>273.05</v>
      </c>
      <c r="G359" s="118">
        <f t="shared" si="5"/>
        <v>546.1</v>
      </c>
      <c r="H359" s="245" t="s">
        <v>402</v>
      </c>
      <c r="I359" s="260">
        <v>0</v>
      </c>
      <c r="J359" s="203">
        <v>45092</v>
      </c>
      <c r="K359" s="204">
        <v>45093</v>
      </c>
      <c r="L359" s="211">
        <v>45093</v>
      </c>
      <c r="M359" s="137"/>
      <c r="N359" s="268" t="s">
        <v>78</v>
      </c>
    </row>
    <row r="360" spans="1:14" hidden="1">
      <c r="A360" s="119" t="s">
        <v>2637</v>
      </c>
      <c r="B360" s="245">
        <v>341327</v>
      </c>
      <c r="C360" s="146" t="s">
        <v>2702</v>
      </c>
      <c r="D360" s="246">
        <v>19.05</v>
      </c>
      <c r="E360" s="128">
        <v>42</v>
      </c>
      <c r="F360" s="252">
        <v>19.5</v>
      </c>
      <c r="G360" s="118">
        <f t="shared" si="5"/>
        <v>819</v>
      </c>
      <c r="H360" s="245" t="s">
        <v>55</v>
      </c>
      <c r="I360" s="260">
        <v>2</v>
      </c>
      <c r="J360" s="203">
        <v>45092</v>
      </c>
      <c r="K360" s="204">
        <v>45096</v>
      </c>
      <c r="L360" s="211">
        <v>45093</v>
      </c>
      <c r="M360" s="137"/>
      <c r="N360" s="268" t="s">
        <v>78</v>
      </c>
    </row>
    <row r="361" spans="1:14" hidden="1">
      <c r="A361" s="119" t="s">
        <v>2637</v>
      </c>
      <c r="B361" s="245">
        <v>338971</v>
      </c>
      <c r="C361" s="146" t="s">
        <v>178</v>
      </c>
      <c r="D361" s="246">
        <v>44.45</v>
      </c>
      <c r="E361" s="128">
        <v>30</v>
      </c>
      <c r="F361" s="252">
        <v>23.5</v>
      </c>
      <c r="G361" s="118">
        <f t="shared" si="5"/>
        <v>705</v>
      </c>
      <c r="H361" s="245" t="s">
        <v>45</v>
      </c>
      <c r="I361" s="260">
        <v>1</v>
      </c>
      <c r="J361" s="203">
        <v>45092</v>
      </c>
      <c r="K361" s="204">
        <v>45096</v>
      </c>
      <c r="L361" s="211">
        <v>45093</v>
      </c>
      <c r="M361" s="137"/>
      <c r="N361" s="268" t="s">
        <v>78</v>
      </c>
    </row>
    <row r="362" spans="1:14" hidden="1">
      <c r="A362" s="119" t="s">
        <v>36</v>
      </c>
      <c r="B362" s="245">
        <v>338558</v>
      </c>
      <c r="C362" s="146" t="s">
        <v>367</v>
      </c>
      <c r="D362" s="246">
        <v>19.05</v>
      </c>
      <c r="E362" s="128">
        <v>22</v>
      </c>
      <c r="F362" s="252">
        <f>IF(ISERR(SEARCH("FP",H362))=FALSE,PREÇOS!CX362,0)+IF(ISERR(SEARCH("CH",H362))=FALSE,PREÇOS!CY362,0)+IF(ISERR(SEARCH("FF",H362))=FALSE,(I362*PREÇOS!CZ362),0)+IF(ISERR(SEARCH("FC",H362))=FALSE,PREÇOS!DA362,0)</f>
        <v>7.15</v>
      </c>
      <c r="G362" s="118">
        <f t="shared" si="5"/>
        <v>157.30000000000001</v>
      </c>
      <c r="H362" s="245" t="s">
        <v>45</v>
      </c>
      <c r="I362" s="260">
        <v>1</v>
      </c>
      <c r="J362" s="203">
        <v>45097</v>
      </c>
      <c r="K362" s="204">
        <v>45099</v>
      </c>
      <c r="L362" s="211">
        <v>45098</v>
      </c>
      <c r="M362" s="137"/>
      <c r="N362" s="268" t="s">
        <v>78</v>
      </c>
    </row>
    <row r="363" spans="1:14" hidden="1">
      <c r="A363" s="119" t="s">
        <v>2637</v>
      </c>
      <c r="B363" s="245">
        <v>334827</v>
      </c>
      <c r="C363" s="146" t="s">
        <v>2931</v>
      </c>
      <c r="D363" s="246">
        <v>15.875</v>
      </c>
      <c r="E363" s="128">
        <v>25</v>
      </c>
      <c r="F363" s="252">
        <v>21.5</v>
      </c>
      <c r="G363" s="118">
        <f t="shared" si="5"/>
        <v>537.5</v>
      </c>
      <c r="H363" s="245" t="s">
        <v>45</v>
      </c>
      <c r="I363" s="260">
        <v>2</v>
      </c>
      <c r="J363" s="203">
        <v>45098</v>
      </c>
      <c r="K363" s="204">
        <v>45103</v>
      </c>
      <c r="L363" s="211">
        <v>45100</v>
      </c>
      <c r="M363" s="137"/>
      <c r="N363" s="268" t="s">
        <v>78</v>
      </c>
    </row>
    <row r="364" spans="1:14" hidden="1">
      <c r="A364" s="119" t="s">
        <v>2637</v>
      </c>
      <c r="B364" s="245">
        <v>343145</v>
      </c>
      <c r="C364" s="146" t="s">
        <v>158</v>
      </c>
      <c r="D364" s="246">
        <v>19</v>
      </c>
      <c r="E364" s="128">
        <v>16</v>
      </c>
      <c r="F364" s="252">
        <v>15</v>
      </c>
      <c r="G364" s="118">
        <f t="shared" si="5"/>
        <v>240</v>
      </c>
      <c r="H364" s="245" t="s">
        <v>45</v>
      </c>
      <c r="I364" s="260">
        <v>1</v>
      </c>
      <c r="J364" s="203">
        <v>45098</v>
      </c>
      <c r="K364" s="204">
        <v>45103</v>
      </c>
      <c r="L364" s="211">
        <v>45103</v>
      </c>
      <c r="M364" s="137"/>
      <c r="N364" s="268" t="s">
        <v>78</v>
      </c>
    </row>
    <row r="365" spans="1:14" hidden="1">
      <c r="A365" s="119" t="s">
        <v>2637</v>
      </c>
      <c r="B365" s="245">
        <v>343169</v>
      </c>
      <c r="C365" s="146" t="s">
        <v>285</v>
      </c>
      <c r="D365" s="246">
        <v>19</v>
      </c>
      <c r="E365" s="128">
        <v>20</v>
      </c>
      <c r="F365" s="252">
        <v>15</v>
      </c>
      <c r="G365" s="118">
        <f t="shared" si="5"/>
        <v>300</v>
      </c>
      <c r="H365" s="245" t="s">
        <v>45</v>
      </c>
      <c r="I365" s="260">
        <v>1</v>
      </c>
      <c r="J365" s="203">
        <v>45098</v>
      </c>
      <c r="K365" s="204">
        <v>45103</v>
      </c>
      <c r="L365" s="211">
        <v>45103</v>
      </c>
      <c r="M365" s="137"/>
      <c r="N365" s="268" t="s">
        <v>78</v>
      </c>
    </row>
    <row r="366" spans="1:14" hidden="1">
      <c r="A366" s="119" t="s">
        <v>36</v>
      </c>
      <c r="B366" s="245">
        <v>339499</v>
      </c>
      <c r="C366" s="146" t="s">
        <v>2886</v>
      </c>
      <c r="D366" s="246">
        <v>19</v>
      </c>
      <c r="E366" s="128">
        <v>36</v>
      </c>
      <c r="F366" s="252">
        <f>IF(ISERR(SEARCH("FP",H366))=FALSE,PREÇOS!CX366,0)+IF(ISERR(SEARCH("CH",H366))=FALSE,PREÇOS!CY366,0)+IF(ISERR(SEARCH("FF",H366))=FALSE,(I366*PREÇOS!CZ366),0)+IF(ISERR(SEARCH("FC",H366))=FALSE,PREÇOS!DA366,0)</f>
        <v>8.91</v>
      </c>
      <c r="G366" s="118">
        <f t="shared" si="5"/>
        <v>320.76</v>
      </c>
      <c r="H366" s="245" t="s">
        <v>45</v>
      </c>
      <c r="I366" s="260">
        <v>2</v>
      </c>
      <c r="J366" s="203">
        <v>45098</v>
      </c>
      <c r="K366" s="204">
        <v>45100</v>
      </c>
      <c r="L366" s="211">
        <v>45100</v>
      </c>
      <c r="M366" s="137"/>
      <c r="N366" s="268" t="s">
        <v>78</v>
      </c>
    </row>
    <row r="367" spans="1:14" hidden="1">
      <c r="A367" s="119" t="s">
        <v>36</v>
      </c>
      <c r="B367" s="245">
        <v>342536</v>
      </c>
      <c r="C367" s="146" t="s">
        <v>2932</v>
      </c>
      <c r="D367" s="246">
        <v>25.4</v>
      </c>
      <c r="E367" s="128">
        <v>20</v>
      </c>
      <c r="F367" s="252">
        <f>IF(ISERR(SEARCH("FP",H367))=FALSE,PREÇOS!CX367,0)+IF(ISERR(SEARCH("CH",H367))=FALSE,PREÇOS!CY367,0)+IF(ISERR(SEARCH("FF",H367))=FALSE,(I367*PREÇOS!CZ367),0)+IF(ISERR(SEARCH("FC",H367))=FALSE,PREÇOS!DA367,0)</f>
        <v>5.17</v>
      </c>
      <c r="G367" s="118">
        <f t="shared" si="5"/>
        <v>103.4</v>
      </c>
      <c r="H367" s="245" t="s">
        <v>44</v>
      </c>
      <c r="I367" s="260">
        <v>0</v>
      </c>
      <c r="J367" s="203">
        <v>45098</v>
      </c>
      <c r="K367" s="204">
        <v>45100</v>
      </c>
      <c r="L367" s="211">
        <v>45100</v>
      </c>
      <c r="M367" s="137"/>
      <c r="N367" s="268" t="s">
        <v>78</v>
      </c>
    </row>
    <row r="368" spans="1:14" hidden="1">
      <c r="A368" s="119" t="s">
        <v>137</v>
      </c>
      <c r="B368" s="245">
        <v>337812</v>
      </c>
      <c r="C368" s="146" t="s">
        <v>138</v>
      </c>
      <c r="D368" s="246" t="s">
        <v>43</v>
      </c>
      <c r="E368" s="128">
        <v>1332</v>
      </c>
      <c r="F368" s="252">
        <v>1.19</v>
      </c>
      <c r="G368" s="118">
        <f t="shared" si="5"/>
        <v>1585.08</v>
      </c>
      <c r="H368" s="245" t="s">
        <v>47</v>
      </c>
      <c r="I368" s="260">
        <v>0</v>
      </c>
      <c r="J368" s="203">
        <v>45098</v>
      </c>
      <c r="K368" s="204">
        <v>45104</v>
      </c>
      <c r="L368" s="211">
        <v>45103</v>
      </c>
      <c r="M368" s="137"/>
      <c r="N368" s="268" t="s">
        <v>78</v>
      </c>
    </row>
    <row r="369" spans="1:14" hidden="1">
      <c r="A369" s="119" t="s">
        <v>2637</v>
      </c>
      <c r="B369" s="245">
        <v>336955</v>
      </c>
      <c r="C369" s="146" t="s">
        <v>2789</v>
      </c>
      <c r="D369" s="246">
        <v>38</v>
      </c>
      <c r="E369" s="128">
        <v>20</v>
      </c>
      <c r="F369" s="252">
        <v>18.5</v>
      </c>
      <c r="G369" s="118">
        <f t="shared" si="5"/>
        <v>370</v>
      </c>
      <c r="H369" s="245" t="s">
        <v>45</v>
      </c>
      <c r="I369" s="260">
        <v>2</v>
      </c>
      <c r="J369" s="203">
        <v>45099</v>
      </c>
      <c r="K369" s="204">
        <v>45103</v>
      </c>
      <c r="L369" s="211">
        <v>45103</v>
      </c>
      <c r="M369" s="137"/>
      <c r="N369" s="268" t="s">
        <v>78</v>
      </c>
    </row>
    <row r="370" spans="1:14" hidden="1">
      <c r="A370" s="119" t="s">
        <v>46</v>
      </c>
      <c r="B370" s="245">
        <v>336967</v>
      </c>
      <c r="C370" s="146" t="s">
        <v>2890</v>
      </c>
      <c r="D370" s="324" t="s">
        <v>43</v>
      </c>
      <c r="E370" s="128">
        <v>5</v>
      </c>
      <c r="F370" s="252">
        <v>895</v>
      </c>
      <c r="G370" s="118">
        <f t="shared" si="5"/>
        <v>4475</v>
      </c>
      <c r="H370" s="245" t="s">
        <v>47</v>
      </c>
      <c r="I370" s="260">
        <v>0</v>
      </c>
      <c r="J370" s="203">
        <v>45099</v>
      </c>
      <c r="K370" s="204">
        <v>45107</v>
      </c>
      <c r="L370" s="211">
        <v>45107</v>
      </c>
      <c r="M370" s="137"/>
      <c r="N370" s="268" t="s">
        <v>78</v>
      </c>
    </row>
    <row r="371" spans="1:14" hidden="1">
      <c r="A371" s="119" t="s">
        <v>445</v>
      </c>
      <c r="B371" s="245">
        <v>336967</v>
      </c>
      <c r="C371" s="146" t="s">
        <v>2890</v>
      </c>
      <c r="D371" s="324" t="s">
        <v>43</v>
      </c>
      <c r="E371" s="128">
        <v>3</v>
      </c>
      <c r="F371" s="252">
        <v>791</v>
      </c>
      <c r="G371" s="118">
        <f t="shared" si="5"/>
        <v>2373</v>
      </c>
      <c r="H371" s="245" t="s">
        <v>47</v>
      </c>
      <c r="I371" s="260">
        <v>0</v>
      </c>
      <c r="J371" s="203">
        <v>45099</v>
      </c>
      <c r="K371" s="204">
        <v>45106</v>
      </c>
      <c r="L371" s="211">
        <v>45107</v>
      </c>
      <c r="M371" s="137"/>
      <c r="N371" s="268" t="s">
        <v>78</v>
      </c>
    </row>
    <row r="372" spans="1:14" hidden="1">
      <c r="A372" s="119" t="s">
        <v>74</v>
      </c>
      <c r="B372" s="245">
        <v>343319</v>
      </c>
      <c r="C372" s="146" t="s">
        <v>2933</v>
      </c>
      <c r="D372" s="324" t="s">
        <v>43</v>
      </c>
      <c r="E372" s="128">
        <v>1</v>
      </c>
      <c r="F372" s="252">
        <v>180</v>
      </c>
      <c r="G372" s="118">
        <f t="shared" si="5"/>
        <v>180</v>
      </c>
      <c r="H372" s="245" t="s">
        <v>2651</v>
      </c>
      <c r="I372" s="260">
        <v>0</v>
      </c>
      <c r="J372" s="203">
        <v>45099</v>
      </c>
      <c r="K372" s="204">
        <v>45103</v>
      </c>
      <c r="L372" s="211">
        <v>45100</v>
      </c>
      <c r="M372" s="137"/>
      <c r="N372" s="268" t="s">
        <v>78</v>
      </c>
    </row>
    <row r="373" spans="1:14" hidden="1">
      <c r="A373" s="119" t="s">
        <v>36</v>
      </c>
      <c r="B373" s="245">
        <v>343181</v>
      </c>
      <c r="C373" s="146" t="s">
        <v>237</v>
      </c>
      <c r="D373" s="246">
        <v>19.05</v>
      </c>
      <c r="E373" s="128">
        <v>16</v>
      </c>
      <c r="F373" s="252">
        <f>IF(ISERR(SEARCH("FP",H373))=FALSE,PREÇOS!CX373,0)+IF(ISERR(SEARCH("CH",H373))=FALSE,PREÇOS!CY373,0)+IF(ISERR(SEARCH("FF",H373))=FALSE,(I373*PREÇOS!CZ373),0)+IF(ISERR(SEARCH("FC",H373))=FALSE,PREÇOS!DA373,0)</f>
        <v>7.15</v>
      </c>
      <c r="G373" s="118">
        <f t="shared" si="5"/>
        <v>114.4</v>
      </c>
      <c r="H373" s="245" t="s">
        <v>45</v>
      </c>
      <c r="I373" s="260">
        <v>1</v>
      </c>
      <c r="J373" s="203">
        <v>45100</v>
      </c>
      <c r="K373" s="204">
        <v>45103</v>
      </c>
      <c r="L373" s="211">
        <v>45103</v>
      </c>
      <c r="M373" s="137"/>
      <c r="N373" s="268" t="s">
        <v>78</v>
      </c>
    </row>
    <row r="374" spans="1:14" hidden="1">
      <c r="A374" s="119" t="s">
        <v>36</v>
      </c>
      <c r="B374" s="245">
        <v>342391</v>
      </c>
      <c r="C374" s="146" t="s">
        <v>2756</v>
      </c>
      <c r="D374" s="246">
        <v>19</v>
      </c>
      <c r="E374" s="128">
        <v>35</v>
      </c>
      <c r="F374" s="252">
        <f>IF(ISERR(SEARCH("FP",H374))=FALSE,PREÇOS!CX374,0)+IF(ISERR(SEARCH("CH",H374))=FALSE,PREÇOS!CY374,0)+IF(ISERR(SEARCH("FF",H374))=FALSE,(I374*PREÇOS!CZ374),0)+IF(ISERR(SEARCH("FC",H374))=FALSE,PREÇOS!DA374,0)</f>
        <v>10.89</v>
      </c>
      <c r="G374" s="118">
        <f t="shared" si="5"/>
        <v>381.15000000000003</v>
      </c>
      <c r="H374" s="245" t="s">
        <v>45</v>
      </c>
      <c r="I374" s="260">
        <v>2</v>
      </c>
      <c r="J374" s="203">
        <v>45100</v>
      </c>
      <c r="K374" s="204">
        <v>45103</v>
      </c>
      <c r="L374" s="211">
        <v>45103</v>
      </c>
      <c r="M374" s="137"/>
      <c r="N374" s="268" t="s">
        <v>78</v>
      </c>
    </row>
    <row r="375" spans="1:14" hidden="1">
      <c r="A375" s="119" t="s">
        <v>445</v>
      </c>
      <c r="B375" s="245">
        <v>336967</v>
      </c>
      <c r="C375" s="146" t="s">
        <v>2890</v>
      </c>
      <c r="D375" s="324" t="s">
        <v>43</v>
      </c>
      <c r="E375" s="128">
        <v>3</v>
      </c>
      <c r="F375" s="252">
        <v>791</v>
      </c>
      <c r="G375" s="118">
        <f t="shared" si="5"/>
        <v>2373</v>
      </c>
      <c r="H375" s="245" t="s">
        <v>47</v>
      </c>
      <c r="I375" s="260">
        <v>0</v>
      </c>
      <c r="J375" s="203">
        <v>45100</v>
      </c>
      <c r="K375" s="204">
        <v>45106</v>
      </c>
      <c r="L375" s="211">
        <v>45111</v>
      </c>
      <c r="M375" s="137"/>
      <c r="N375" s="268" t="s">
        <v>78</v>
      </c>
    </row>
    <row r="376" spans="1:14" hidden="1">
      <c r="A376" s="119" t="s">
        <v>2602</v>
      </c>
      <c r="B376" s="245">
        <v>340277</v>
      </c>
      <c r="C376" s="146" t="s">
        <v>1194</v>
      </c>
      <c r="D376" s="324" t="s">
        <v>43</v>
      </c>
      <c r="E376" s="128">
        <v>113</v>
      </c>
      <c r="F376" s="252">
        <v>10.46</v>
      </c>
      <c r="G376" s="118">
        <f t="shared" si="5"/>
        <v>1181.98</v>
      </c>
      <c r="H376" s="245" t="s">
        <v>2817</v>
      </c>
      <c r="I376" s="260">
        <v>0</v>
      </c>
      <c r="J376" s="203">
        <v>45103</v>
      </c>
      <c r="K376" s="204">
        <v>45084</v>
      </c>
      <c r="L376" s="211">
        <v>45111</v>
      </c>
      <c r="M376" s="137"/>
      <c r="N376" s="268" t="s">
        <v>78</v>
      </c>
    </row>
    <row r="377" spans="1:14" hidden="1">
      <c r="A377" s="119" t="s">
        <v>2637</v>
      </c>
      <c r="B377" s="245">
        <v>342992</v>
      </c>
      <c r="C377" s="146" t="s">
        <v>2771</v>
      </c>
      <c r="D377" s="246">
        <v>28</v>
      </c>
      <c r="E377" s="128">
        <v>24</v>
      </c>
      <c r="F377" s="252">
        <v>16.5</v>
      </c>
      <c r="G377" s="118">
        <f t="shared" si="5"/>
        <v>396</v>
      </c>
      <c r="H377" s="245" t="s">
        <v>45</v>
      </c>
      <c r="I377" s="260">
        <v>2</v>
      </c>
      <c r="J377" s="203">
        <v>45103</v>
      </c>
      <c r="K377" s="204">
        <v>45110</v>
      </c>
      <c r="L377" s="211">
        <v>45106</v>
      </c>
      <c r="M377" s="137"/>
      <c r="N377" s="268" t="s">
        <v>78</v>
      </c>
    </row>
    <row r="378" spans="1:14" hidden="1">
      <c r="A378" s="119" t="s">
        <v>74</v>
      </c>
      <c r="B378" s="245">
        <v>336193</v>
      </c>
      <c r="C378" s="146" t="s">
        <v>2934</v>
      </c>
      <c r="D378" s="324" t="s">
        <v>43</v>
      </c>
      <c r="E378" s="128">
        <v>1</v>
      </c>
      <c r="F378" s="252">
        <v>308.95</v>
      </c>
      <c r="G378" s="118">
        <f t="shared" si="5"/>
        <v>308.95</v>
      </c>
      <c r="H378" s="245" t="s">
        <v>2651</v>
      </c>
      <c r="I378" s="260">
        <v>1</v>
      </c>
      <c r="J378" s="203">
        <v>45104</v>
      </c>
      <c r="K378" s="204">
        <v>45106</v>
      </c>
      <c r="L378" s="211">
        <v>45105</v>
      </c>
      <c r="M378" s="137"/>
      <c r="N378" s="268" t="s">
        <v>78</v>
      </c>
    </row>
    <row r="379" spans="1:14" hidden="1">
      <c r="A379" s="119" t="s">
        <v>2637</v>
      </c>
      <c r="B379" s="245">
        <v>338946</v>
      </c>
      <c r="C379" s="146" t="s">
        <v>2078</v>
      </c>
      <c r="D379" s="246">
        <v>25</v>
      </c>
      <c r="E379" s="128">
        <v>22</v>
      </c>
      <c r="F379" s="252">
        <v>23.5</v>
      </c>
      <c r="G379" s="118">
        <f t="shared" si="5"/>
        <v>517</v>
      </c>
      <c r="H379" s="245" t="s">
        <v>45</v>
      </c>
      <c r="I379" s="260">
        <v>1</v>
      </c>
      <c r="J379" s="203">
        <v>45104</v>
      </c>
      <c r="K379" s="204">
        <v>45106</v>
      </c>
      <c r="L379" s="211">
        <v>45105</v>
      </c>
      <c r="M379" s="137"/>
      <c r="N379" s="268" t="s">
        <v>78</v>
      </c>
    </row>
    <row r="380" spans="1:14" hidden="1">
      <c r="A380" s="119" t="s">
        <v>36</v>
      </c>
      <c r="B380" s="245">
        <v>340335</v>
      </c>
      <c r="C380" s="146" t="s">
        <v>1817</v>
      </c>
      <c r="D380" s="246">
        <v>28</v>
      </c>
      <c r="E380" s="128">
        <v>7</v>
      </c>
      <c r="F380" s="252">
        <f>IF(ISERR(SEARCH("FP",H380))=FALSE,PREÇOS!CX380,0)+IF(ISERR(SEARCH("CH",H380))=FALSE,PREÇOS!CY380,0)+IF(ISERR(SEARCH("FF",H380))=FALSE,(I380*PREÇOS!CZ380),0)+IF(ISERR(SEARCH("FC",H380))=FALSE,PREÇOS!DA380,0)</f>
        <v>9.1300000000000008</v>
      </c>
      <c r="G380" s="118">
        <f t="shared" si="5"/>
        <v>63.910000000000004</v>
      </c>
      <c r="H380" s="245" t="s">
        <v>45</v>
      </c>
      <c r="I380" s="260">
        <v>1</v>
      </c>
      <c r="J380" s="203">
        <v>45105</v>
      </c>
      <c r="K380" s="204">
        <v>45106</v>
      </c>
      <c r="L380" s="211">
        <v>45106</v>
      </c>
      <c r="M380" s="137"/>
      <c r="N380" s="268" t="s">
        <v>78</v>
      </c>
    </row>
    <row r="381" spans="1:14" hidden="1">
      <c r="A381" s="119" t="s">
        <v>2637</v>
      </c>
      <c r="B381" s="245">
        <v>342410</v>
      </c>
      <c r="C381" s="146" t="s">
        <v>2936</v>
      </c>
      <c r="D381" s="246">
        <v>28</v>
      </c>
      <c r="E381" s="128">
        <v>30</v>
      </c>
      <c r="F381" s="252">
        <v>23</v>
      </c>
      <c r="G381" s="118">
        <f t="shared" si="5"/>
        <v>690</v>
      </c>
      <c r="H381" s="245" t="s">
        <v>45</v>
      </c>
      <c r="I381" s="260">
        <v>2</v>
      </c>
      <c r="J381" s="203">
        <v>45105</v>
      </c>
      <c r="K381" s="204">
        <v>45107</v>
      </c>
      <c r="L381" s="211">
        <v>45106</v>
      </c>
      <c r="M381" s="137"/>
      <c r="N381" s="268" t="s">
        <v>78</v>
      </c>
    </row>
    <row r="382" spans="1:14" hidden="1">
      <c r="A382" s="119" t="s">
        <v>2637</v>
      </c>
      <c r="B382" s="245">
        <v>342558</v>
      </c>
      <c r="C382" s="146" t="s">
        <v>205</v>
      </c>
      <c r="D382" s="246">
        <v>28</v>
      </c>
      <c r="E382" s="128">
        <v>42</v>
      </c>
      <c r="F382" s="252">
        <v>16.5</v>
      </c>
      <c r="G382" s="118">
        <f t="shared" si="5"/>
        <v>693</v>
      </c>
      <c r="H382" s="245" t="s">
        <v>45</v>
      </c>
      <c r="I382" s="260">
        <v>1</v>
      </c>
      <c r="J382" s="203">
        <v>45106</v>
      </c>
      <c r="K382" s="204">
        <v>45107</v>
      </c>
      <c r="L382" s="211">
        <v>45106</v>
      </c>
      <c r="M382" s="137"/>
      <c r="N382" s="268" t="s">
        <v>78</v>
      </c>
    </row>
    <row r="383" spans="1:14" hidden="1">
      <c r="A383" s="119" t="s">
        <v>36</v>
      </c>
      <c r="B383" s="245">
        <v>344297</v>
      </c>
      <c r="C383" s="146" t="s">
        <v>2841</v>
      </c>
      <c r="D383" s="246">
        <v>45</v>
      </c>
      <c r="E383" s="128">
        <v>7</v>
      </c>
      <c r="F383" s="252">
        <f>IF(ISERR(SEARCH("FP",H383))=FALSE,PREÇOS!CX383,0)+IF(ISERR(SEARCH("CH",H383))=FALSE,PREÇOS!CY383,0)+IF(ISERR(SEARCH("FF",H383))=FALSE,(I383*PREÇOS!CZ383),0)+IF(ISERR(SEARCH("FC",H383))=FALSE,PREÇOS!DA383,0)</f>
        <v>7.370000000000001</v>
      </c>
      <c r="G383" s="118">
        <f t="shared" si="5"/>
        <v>51.59</v>
      </c>
      <c r="H383" s="245" t="s">
        <v>192</v>
      </c>
      <c r="I383" s="260">
        <v>0</v>
      </c>
      <c r="J383" s="203">
        <v>45106</v>
      </c>
      <c r="K383" s="204">
        <v>45110</v>
      </c>
      <c r="L383" s="211">
        <v>45110</v>
      </c>
      <c r="M383" s="137"/>
      <c r="N383" s="268" t="s">
        <v>78</v>
      </c>
    </row>
    <row r="384" spans="1:14" hidden="1">
      <c r="A384" s="119" t="s">
        <v>36</v>
      </c>
      <c r="B384" s="245">
        <v>342195</v>
      </c>
      <c r="C384" s="146" t="s">
        <v>2926</v>
      </c>
      <c r="D384" s="246">
        <v>30</v>
      </c>
      <c r="E384" s="128">
        <v>8</v>
      </c>
      <c r="F384" s="252">
        <f>IF(ISERR(SEARCH("FP",H384))=FALSE,PREÇOS!CX384,0)+IF(ISERR(SEARCH("CH",H384))=FALSE,PREÇOS!CY384,0)+IF(ISERR(SEARCH("FF",H384))=FALSE,(I384*PREÇOS!CZ384),0)+IF(ISERR(SEARCH("FC",H384))=FALSE,PREÇOS!DA384,0)</f>
        <v>15.95</v>
      </c>
      <c r="G384" s="118">
        <f t="shared" si="5"/>
        <v>127.6</v>
      </c>
      <c r="H384" s="245" t="s">
        <v>45</v>
      </c>
      <c r="I384" s="260">
        <v>2</v>
      </c>
      <c r="J384" s="203">
        <v>45106</v>
      </c>
      <c r="K384" s="204">
        <v>45110</v>
      </c>
      <c r="L384" s="211">
        <v>45110</v>
      </c>
      <c r="M384" s="137"/>
      <c r="N384" s="268" t="s">
        <v>78</v>
      </c>
    </row>
    <row r="385" spans="1:14" hidden="1">
      <c r="A385" s="119" t="s">
        <v>36</v>
      </c>
      <c r="B385" s="245">
        <v>344587</v>
      </c>
      <c r="C385" s="146" t="s">
        <v>583</v>
      </c>
      <c r="D385" s="246">
        <v>19</v>
      </c>
      <c r="E385" s="128">
        <v>15</v>
      </c>
      <c r="F385" s="252">
        <f>IF(ISERR(SEARCH("FP",H385))=FALSE,PREÇOS!CX385,0)+IF(ISERR(SEARCH("CH",H385))=FALSE,PREÇOS!CY385,0)+IF(ISERR(SEARCH("FF",H385))=FALSE,(I385*PREÇOS!CZ385),0)+IF(ISERR(SEARCH("FC",H385))=FALSE,PREÇOS!DA385,0)</f>
        <v>13.2</v>
      </c>
      <c r="G385" s="118">
        <f t="shared" si="5"/>
        <v>198</v>
      </c>
      <c r="H385" s="245" t="s">
        <v>45</v>
      </c>
      <c r="I385" s="260">
        <v>1</v>
      </c>
      <c r="J385" s="203">
        <v>45106</v>
      </c>
      <c r="K385" s="204">
        <v>45110</v>
      </c>
      <c r="L385" s="211">
        <v>45110</v>
      </c>
      <c r="M385" s="137"/>
      <c r="N385" s="268" t="s">
        <v>78</v>
      </c>
    </row>
    <row r="386" spans="1:14" hidden="1">
      <c r="A386" s="119" t="s">
        <v>2637</v>
      </c>
      <c r="B386" s="245">
        <v>342696</v>
      </c>
      <c r="C386" s="146" t="s">
        <v>2753</v>
      </c>
      <c r="D386" s="246">
        <v>42</v>
      </c>
      <c r="E386" s="128">
        <v>20</v>
      </c>
      <c r="F386" s="252">
        <v>26.5</v>
      </c>
      <c r="G386" s="118">
        <f t="shared" si="5"/>
        <v>530</v>
      </c>
      <c r="H386" s="245" t="s">
        <v>45</v>
      </c>
      <c r="I386" s="260">
        <v>2</v>
      </c>
      <c r="J386" s="203">
        <v>45106</v>
      </c>
      <c r="K386" s="204">
        <v>45110</v>
      </c>
      <c r="L386" s="211">
        <v>45107</v>
      </c>
      <c r="M386" s="137"/>
      <c r="N386" s="268" t="s">
        <v>78</v>
      </c>
    </row>
    <row r="387" spans="1:14" hidden="1">
      <c r="A387" s="119" t="s">
        <v>2637</v>
      </c>
      <c r="B387" s="245">
        <v>344726</v>
      </c>
      <c r="C387" s="146" t="s">
        <v>2937</v>
      </c>
      <c r="D387" s="246">
        <v>24</v>
      </c>
      <c r="E387" s="128">
        <v>61</v>
      </c>
      <c r="F387" s="252">
        <v>13.5</v>
      </c>
      <c r="G387" s="118">
        <f t="shared" ref="G387:G450" si="6">F387*E387</f>
        <v>823.5</v>
      </c>
      <c r="H387" s="245" t="s">
        <v>45</v>
      </c>
      <c r="I387" s="260">
        <v>1</v>
      </c>
      <c r="J387" s="203">
        <v>45106</v>
      </c>
      <c r="K387" s="204">
        <v>45110</v>
      </c>
      <c r="L387" s="211">
        <v>45107</v>
      </c>
      <c r="M387" s="137"/>
      <c r="N387" s="268" t="s">
        <v>78</v>
      </c>
    </row>
    <row r="388" spans="1:14" hidden="1">
      <c r="A388" s="119" t="s">
        <v>137</v>
      </c>
      <c r="B388" s="245">
        <v>343396</v>
      </c>
      <c r="C388" s="146" t="s">
        <v>138</v>
      </c>
      <c r="D388" s="324" t="s">
        <v>43</v>
      </c>
      <c r="E388" s="128">
        <v>1366</v>
      </c>
      <c r="F388" s="252">
        <v>2.0499999999999998</v>
      </c>
      <c r="G388" s="118">
        <f t="shared" si="6"/>
        <v>2800.2999999999997</v>
      </c>
      <c r="H388" s="245" t="s">
        <v>47</v>
      </c>
      <c r="I388" s="260">
        <v>0</v>
      </c>
      <c r="J388" s="203">
        <v>45107</v>
      </c>
      <c r="K388" s="204">
        <v>45114</v>
      </c>
      <c r="L388" s="211">
        <v>45112</v>
      </c>
      <c r="M388" s="137" t="s">
        <v>2938</v>
      </c>
      <c r="N388" s="268" t="s">
        <v>78</v>
      </c>
    </row>
    <row r="389" spans="1:14" hidden="1">
      <c r="A389" s="119" t="s">
        <v>2637</v>
      </c>
      <c r="B389" s="245">
        <v>338927</v>
      </c>
      <c r="C389" s="146" t="s">
        <v>496</v>
      </c>
      <c r="D389" s="246">
        <v>24</v>
      </c>
      <c r="E389" s="128">
        <v>60</v>
      </c>
      <c r="F389" s="252">
        <v>11</v>
      </c>
      <c r="G389" s="118">
        <f t="shared" si="6"/>
        <v>660</v>
      </c>
      <c r="H389" s="245" t="s">
        <v>45</v>
      </c>
      <c r="I389" s="260">
        <v>2</v>
      </c>
      <c r="J389" s="203">
        <v>45107</v>
      </c>
      <c r="K389" s="204">
        <v>45112</v>
      </c>
      <c r="L389" s="211">
        <v>45111</v>
      </c>
      <c r="M389" s="137"/>
      <c r="N389" s="268" t="s">
        <v>78</v>
      </c>
    </row>
    <row r="390" spans="1:14" hidden="1">
      <c r="A390" s="119" t="s">
        <v>2637</v>
      </c>
      <c r="B390" s="245">
        <v>342238</v>
      </c>
      <c r="C390" s="146" t="s">
        <v>2939</v>
      </c>
      <c r="D390" s="246">
        <v>30</v>
      </c>
      <c r="E390" s="128">
        <v>60</v>
      </c>
      <c r="F390" s="252">
        <v>11.5</v>
      </c>
      <c r="G390" s="118">
        <f t="shared" si="6"/>
        <v>690</v>
      </c>
      <c r="H390" s="245" t="s">
        <v>45</v>
      </c>
      <c r="I390" s="260">
        <v>2</v>
      </c>
      <c r="J390" s="203">
        <v>45107</v>
      </c>
      <c r="K390" s="204">
        <v>45112</v>
      </c>
      <c r="L390" s="211">
        <v>45111</v>
      </c>
      <c r="M390" s="137"/>
      <c r="N390" s="268" t="s">
        <v>78</v>
      </c>
    </row>
    <row r="391" spans="1:14" hidden="1">
      <c r="A391" s="119" t="s">
        <v>2637</v>
      </c>
      <c r="B391" s="245">
        <v>338864</v>
      </c>
      <c r="C391" s="146" t="s">
        <v>98</v>
      </c>
      <c r="D391" s="246" t="s">
        <v>2940</v>
      </c>
      <c r="E391" s="128">
        <v>51</v>
      </c>
      <c r="F391" s="252">
        <v>10</v>
      </c>
      <c r="G391" s="118">
        <f t="shared" si="6"/>
        <v>510</v>
      </c>
      <c r="H391" s="245" t="s">
        <v>45</v>
      </c>
      <c r="I391" s="260">
        <v>2</v>
      </c>
      <c r="J391" s="203">
        <v>45107</v>
      </c>
      <c r="K391" s="204">
        <v>45112</v>
      </c>
      <c r="L391" s="211">
        <v>45111</v>
      </c>
      <c r="M391" s="137"/>
      <c r="N391" s="268" t="s">
        <v>78</v>
      </c>
    </row>
    <row r="392" spans="1:14" hidden="1">
      <c r="A392" s="119" t="s">
        <v>36</v>
      </c>
      <c r="B392" s="245">
        <v>338889</v>
      </c>
      <c r="C392" s="146" t="s">
        <v>96</v>
      </c>
      <c r="D392" s="246">
        <v>19</v>
      </c>
      <c r="E392" s="128">
        <v>63</v>
      </c>
      <c r="F392" s="252">
        <f>IF(ISERR(SEARCH("FP",H392))=FALSE,PREÇOS!CX392,0)+IF(ISERR(SEARCH("CH",H392))=FALSE,PREÇOS!CY392,0)+IF(ISERR(SEARCH("FF",H392))=FALSE,(I392*PREÇOS!CZ392),0)+IF(ISERR(SEARCH("FC",H392))=FALSE,PREÇOS!DA392,0)</f>
        <v>11.220000000000002</v>
      </c>
      <c r="G392" s="118">
        <f t="shared" si="6"/>
        <v>706.86000000000013</v>
      </c>
      <c r="H392" s="245" t="s">
        <v>45</v>
      </c>
      <c r="I392" s="260">
        <v>2</v>
      </c>
      <c r="J392" s="203">
        <v>45107</v>
      </c>
      <c r="K392" s="204">
        <v>45112</v>
      </c>
      <c r="L392" s="211">
        <v>45112</v>
      </c>
      <c r="M392" s="137"/>
      <c r="N392" s="268" t="s">
        <v>78</v>
      </c>
    </row>
    <row r="393" spans="1:14" hidden="1">
      <c r="A393" s="119" t="s">
        <v>36</v>
      </c>
      <c r="B393" s="245">
        <v>342937</v>
      </c>
      <c r="C393" s="146" t="s">
        <v>178</v>
      </c>
      <c r="D393" s="246">
        <v>44.45</v>
      </c>
      <c r="E393" s="128">
        <v>30</v>
      </c>
      <c r="F393" s="252">
        <f>IF(ISERR(SEARCH("FP",H393))=FALSE,PREÇOS!CX393,0)+IF(ISERR(SEARCH("CH",H393))=FALSE,PREÇOS!CY393,0)+IF(ISERR(SEARCH("FF",H393))=FALSE,(I393*PREÇOS!CZ393),0)+IF(ISERR(SEARCH("FC",H393))=FALSE,PREÇOS!DA393,0)</f>
        <v>9.0200000000000014</v>
      </c>
      <c r="G393" s="118">
        <f t="shared" si="6"/>
        <v>270.60000000000002</v>
      </c>
      <c r="H393" s="245" t="s">
        <v>45</v>
      </c>
      <c r="I393" s="260">
        <v>1</v>
      </c>
      <c r="J393" s="203">
        <v>45107</v>
      </c>
      <c r="K393" s="204">
        <v>45112</v>
      </c>
      <c r="L393" s="211">
        <v>45112</v>
      </c>
      <c r="M393" s="137"/>
      <c r="N393" s="268" t="s">
        <v>78</v>
      </c>
    </row>
    <row r="394" spans="1:14" hidden="1">
      <c r="A394" s="119" t="s">
        <v>74</v>
      </c>
      <c r="B394" s="245">
        <v>344814</v>
      </c>
      <c r="C394" s="146" t="s">
        <v>2941</v>
      </c>
      <c r="D394" s="324" t="s">
        <v>43</v>
      </c>
      <c r="E394" s="128">
        <v>4</v>
      </c>
      <c r="F394" s="252">
        <v>180</v>
      </c>
      <c r="G394" s="118">
        <f t="shared" si="6"/>
        <v>720</v>
      </c>
      <c r="H394" s="245" t="s">
        <v>47</v>
      </c>
      <c r="I394" s="260">
        <v>0</v>
      </c>
      <c r="J394" s="203">
        <v>45110</v>
      </c>
      <c r="K394" s="204">
        <v>45119</v>
      </c>
      <c r="L394" s="211">
        <v>45112</v>
      </c>
      <c r="M394" s="137"/>
      <c r="N394" s="268" t="s">
        <v>78</v>
      </c>
    </row>
    <row r="395" spans="1:14" hidden="1">
      <c r="A395" s="119" t="s">
        <v>74</v>
      </c>
      <c r="B395" s="245">
        <v>344822</v>
      </c>
      <c r="C395" s="146" t="s">
        <v>2942</v>
      </c>
      <c r="D395" s="324" t="s">
        <v>43</v>
      </c>
      <c r="E395" s="128">
        <v>4</v>
      </c>
      <c r="F395" s="252">
        <v>180</v>
      </c>
      <c r="G395" s="118">
        <f t="shared" si="6"/>
        <v>720</v>
      </c>
      <c r="H395" s="245" t="s">
        <v>47</v>
      </c>
      <c r="I395" s="260">
        <v>0</v>
      </c>
      <c r="J395" s="203">
        <v>45110</v>
      </c>
      <c r="K395" s="204">
        <v>45119</v>
      </c>
      <c r="L395" s="211">
        <v>45112</v>
      </c>
      <c r="M395" s="137"/>
      <c r="N395" s="268" t="s">
        <v>78</v>
      </c>
    </row>
    <row r="396" spans="1:14" hidden="1">
      <c r="A396" s="119" t="s">
        <v>74</v>
      </c>
      <c r="B396" s="245">
        <v>344830</v>
      </c>
      <c r="C396" s="146" t="s">
        <v>2943</v>
      </c>
      <c r="D396" s="324" t="s">
        <v>43</v>
      </c>
      <c r="E396" s="128">
        <v>1</v>
      </c>
      <c r="F396" s="252">
        <v>160</v>
      </c>
      <c r="G396" s="118">
        <f t="shared" si="6"/>
        <v>160</v>
      </c>
      <c r="H396" s="245" t="s">
        <v>47</v>
      </c>
      <c r="I396" s="260">
        <v>0</v>
      </c>
      <c r="J396" s="203">
        <v>45110</v>
      </c>
      <c r="K396" s="204">
        <v>45119</v>
      </c>
      <c r="L396" s="211">
        <v>45112</v>
      </c>
      <c r="M396" s="137"/>
      <c r="N396" s="268" t="s">
        <v>78</v>
      </c>
    </row>
    <row r="397" spans="1:14" hidden="1">
      <c r="A397" s="119" t="s">
        <v>74</v>
      </c>
      <c r="B397" s="245">
        <v>344838</v>
      </c>
      <c r="C397" s="146" t="s">
        <v>2944</v>
      </c>
      <c r="D397" s="324" t="s">
        <v>43</v>
      </c>
      <c r="E397" s="128">
        <v>1</v>
      </c>
      <c r="F397" s="252">
        <v>160</v>
      </c>
      <c r="G397" s="118">
        <f t="shared" si="6"/>
        <v>160</v>
      </c>
      <c r="H397" s="245" t="s">
        <v>47</v>
      </c>
      <c r="I397" s="260">
        <v>0</v>
      </c>
      <c r="J397" s="203">
        <v>45110</v>
      </c>
      <c r="K397" s="204">
        <v>45119</v>
      </c>
      <c r="L397" s="211">
        <v>45112</v>
      </c>
      <c r="M397" s="137"/>
      <c r="N397" s="268" t="s">
        <v>78</v>
      </c>
    </row>
    <row r="398" spans="1:14" hidden="1">
      <c r="A398" s="119" t="s">
        <v>74</v>
      </c>
      <c r="B398" s="245">
        <v>344960</v>
      </c>
      <c r="C398" s="146" t="s">
        <v>400</v>
      </c>
      <c r="D398" s="324" t="s">
        <v>43</v>
      </c>
      <c r="E398" s="128">
        <v>7</v>
      </c>
      <c r="F398" s="252">
        <v>220</v>
      </c>
      <c r="G398" s="118">
        <f t="shared" si="6"/>
        <v>1540</v>
      </c>
      <c r="H398" s="245" t="s">
        <v>47</v>
      </c>
      <c r="I398" s="260">
        <v>0</v>
      </c>
      <c r="J398" s="203">
        <v>45110</v>
      </c>
      <c r="K398" s="204">
        <v>45114</v>
      </c>
      <c r="L398" s="211">
        <v>45112</v>
      </c>
      <c r="M398" s="137"/>
      <c r="N398" s="268" t="s">
        <v>78</v>
      </c>
    </row>
    <row r="399" spans="1:14" hidden="1">
      <c r="A399" s="119" t="s">
        <v>74</v>
      </c>
      <c r="B399" s="245">
        <v>339218</v>
      </c>
      <c r="C399" s="146" t="s">
        <v>1023</v>
      </c>
      <c r="D399" s="324" t="s">
        <v>43</v>
      </c>
      <c r="E399" s="128">
        <v>2</v>
      </c>
      <c r="F399" s="252">
        <v>628.65</v>
      </c>
      <c r="G399" s="118">
        <f t="shared" si="6"/>
        <v>1257.3</v>
      </c>
      <c r="H399" s="245" t="s">
        <v>47</v>
      </c>
      <c r="I399" s="260">
        <v>0</v>
      </c>
      <c r="J399" s="203">
        <v>45110</v>
      </c>
      <c r="K399" s="204">
        <v>45121</v>
      </c>
      <c r="L399" s="211">
        <v>45120</v>
      </c>
      <c r="M399" s="137"/>
      <c r="N399" s="268" t="s">
        <v>78</v>
      </c>
    </row>
    <row r="400" spans="1:14" s="123" customFormat="1" hidden="1">
      <c r="A400" s="119" t="s">
        <v>74</v>
      </c>
      <c r="B400" s="245">
        <v>338403</v>
      </c>
      <c r="C400" s="146" t="s">
        <v>259</v>
      </c>
      <c r="D400" s="324" t="s">
        <v>43</v>
      </c>
      <c r="E400" s="128">
        <v>1</v>
      </c>
      <c r="F400" s="252">
        <v>663.3</v>
      </c>
      <c r="G400" s="118">
        <f t="shared" si="6"/>
        <v>663.3</v>
      </c>
      <c r="H400" s="245" t="s">
        <v>47</v>
      </c>
      <c r="I400" s="260">
        <v>0</v>
      </c>
      <c r="J400" s="203">
        <v>45110</v>
      </c>
      <c r="K400" s="204">
        <v>45132</v>
      </c>
      <c r="L400" s="211">
        <v>45124</v>
      </c>
      <c r="M400" s="137"/>
      <c r="N400" s="268" t="s">
        <v>78</v>
      </c>
    </row>
    <row r="401" spans="1:14" hidden="1">
      <c r="A401" s="119" t="s">
        <v>74</v>
      </c>
      <c r="B401" s="245">
        <v>339224</v>
      </c>
      <c r="C401" s="146" t="s">
        <v>595</v>
      </c>
      <c r="D401" s="324" t="s">
        <v>43</v>
      </c>
      <c r="E401" s="128">
        <v>2</v>
      </c>
      <c r="F401" s="252">
        <v>410.1</v>
      </c>
      <c r="G401" s="118">
        <f t="shared" si="6"/>
        <v>820.2</v>
      </c>
      <c r="H401" s="245" t="s">
        <v>47</v>
      </c>
      <c r="I401" s="260">
        <v>0</v>
      </c>
      <c r="J401" s="203">
        <v>45110</v>
      </c>
      <c r="K401" s="204">
        <v>45121</v>
      </c>
      <c r="L401" s="211">
        <v>45120</v>
      </c>
      <c r="M401" s="137"/>
      <c r="N401" s="268" t="s">
        <v>78</v>
      </c>
    </row>
    <row r="402" spans="1:14" hidden="1">
      <c r="A402" s="119" t="s">
        <v>74</v>
      </c>
      <c r="B402" s="245">
        <v>336082</v>
      </c>
      <c r="C402" s="146" t="s">
        <v>529</v>
      </c>
      <c r="D402" s="324" t="s">
        <v>43</v>
      </c>
      <c r="E402" s="128">
        <v>2</v>
      </c>
      <c r="F402" s="252">
        <v>606.61</v>
      </c>
      <c r="G402" s="118">
        <f t="shared" si="6"/>
        <v>1213.22</v>
      </c>
      <c r="H402" s="245" t="s">
        <v>47</v>
      </c>
      <c r="I402" s="260">
        <v>0</v>
      </c>
      <c r="J402" s="203">
        <v>45110</v>
      </c>
      <c r="K402" s="204">
        <v>45128</v>
      </c>
      <c r="L402" s="211">
        <v>45124</v>
      </c>
      <c r="M402" s="137"/>
      <c r="N402" s="268" t="s">
        <v>78</v>
      </c>
    </row>
    <row r="403" spans="1:14" hidden="1">
      <c r="A403" s="119" t="s">
        <v>74</v>
      </c>
      <c r="B403" s="245">
        <v>339008</v>
      </c>
      <c r="C403" s="146" t="s">
        <v>2630</v>
      </c>
      <c r="D403" s="324" t="s">
        <v>43</v>
      </c>
      <c r="E403" s="128">
        <v>2</v>
      </c>
      <c r="F403" s="252">
        <v>393.53</v>
      </c>
      <c r="G403" s="118">
        <f t="shared" si="6"/>
        <v>787.06</v>
      </c>
      <c r="H403" s="245" t="s">
        <v>47</v>
      </c>
      <c r="I403" s="260">
        <v>0</v>
      </c>
      <c r="J403" s="203">
        <v>45110</v>
      </c>
      <c r="K403" s="204">
        <v>45126</v>
      </c>
      <c r="L403" s="211">
        <v>45124</v>
      </c>
      <c r="M403" s="137"/>
      <c r="N403" s="268" t="s">
        <v>78</v>
      </c>
    </row>
    <row r="404" spans="1:14" hidden="1">
      <c r="A404" s="119" t="s">
        <v>74</v>
      </c>
      <c r="B404" s="245">
        <v>338439</v>
      </c>
      <c r="C404" s="146" t="s">
        <v>2785</v>
      </c>
      <c r="D404" s="324" t="s">
        <v>43</v>
      </c>
      <c r="E404" s="128">
        <v>1</v>
      </c>
      <c r="F404" s="252">
        <v>446.47</v>
      </c>
      <c r="G404" s="118">
        <f t="shared" si="6"/>
        <v>446.47</v>
      </c>
      <c r="H404" s="245" t="s">
        <v>47</v>
      </c>
      <c r="I404" s="260">
        <v>0</v>
      </c>
      <c r="J404" s="203">
        <v>45110</v>
      </c>
      <c r="K404" s="204">
        <v>45125</v>
      </c>
      <c r="L404" s="211">
        <v>45124</v>
      </c>
      <c r="M404" s="137"/>
      <c r="N404" s="268" t="s">
        <v>78</v>
      </c>
    </row>
    <row r="405" spans="1:14" hidden="1">
      <c r="A405" s="119" t="s">
        <v>445</v>
      </c>
      <c r="B405" s="245">
        <v>333863</v>
      </c>
      <c r="C405" s="146" t="s">
        <v>77</v>
      </c>
      <c r="D405" s="324" t="s">
        <v>43</v>
      </c>
      <c r="E405" s="128">
        <v>4</v>
      </c>
      <c r="F405" s="252">
        <v>791</v>
      </c>
      <c r="G405" s="118">
        <f t="shared" si="6"/>
        <v>3164</v>
      </c>
      <c r="H405" s="245" t="s">
        <v>47</v>
      </c>
      <c r="I405" s="260">
        <v>0</v>
      </c>
      <c r="J405" s="203">
        <v>45111</v>
      </c>
      <c r="K405" s="204">
        <v>45121</v>
      </c>
      <c r="L405" s="211">
        <v>45124</v>
      </c>
      <c r="M405" s="137"/>
      <c r="N405" s="268" t="s">
        <v>78</v>
      </c>
    </row>
    <row r="406" spans="1:14" hidden="1">
      <c r="A406" s="119" t="s">
        <v>2637</v>
      </c>
      <c r="B406" s="245">
        <v>342630</v>
      </c>
      <c r="C406" s="146" t="s">
        <v>166</v>
      </c>
      <c r="D406" s="246">
        <v>38.1</v>
      </c>
      <c r="E406" s="128">
        <v>30</v>
      </c>
      <c r="F406" s="252">
        <v>18.5</v>
      </c>
      <c r="G406" s="118">
        <f t="shared" si="6"/>
        <v>555</v>
      </c>
      <c r="H406" s="245" t="s">
        <v>45</v>
      </c>
      <c r="I406" s="260">
        <v>1</v>
      </c>
      <c r="J406" s="203">
        <v>45111</v>
      </c>
      <c r="K406" s="204">
        <v>45114</v>
      </c>
      <c r="L406" s="211">
        <v>45112</v>
      </c>
      <c r="M406" s="137"/>
      <c r="N406" s="268" t="s">
        <v>78</v>
      </c>
    </row>
    <row r="407" spans="1:14" hidden="1">
      <c r="A407" s="119" t="s">
        <v>2637</v>
      </c>
      <c r="B407" s="245">
        <v>342753</v>
      </c>
      <c r="C407" s="146" t="s">
        <v>2789</v>
      </c>
      <c r="D407" s="246">
        <v>38</v>
      </c>
      <c r="E407" s="128">
        <v>21</v>
      </c>
      <c r="F407" s="252">
        <v>18.5</v>
      </c>
      <c r="G407" s="118">
        <f t="shared" si="6"/>
        <v>388.5</v>
      </c>
      <c r="H407" s="245" t="s">
        <v>45</v>
      </c>
      <c r="I407" s="260">
        <v>2</v>
      </c>
      <c r="J407" s="203">
        <v>45111</v>
      </c>
      <c r="K407" s="204">
        <v>45114</v>
      </c>
      <c r="L407" s="211">
        <v>45112</v>
      </c>
      <c r="M407" s="137"/>
      <c r="N407" s="268" t="s">
        <v>78</v>
      </c>
    </row>
    <row r="408" spans="1:14" hidden="1">
      <c r="A408" s="119" t="s">
        <v>2637</v>
      </c>
      <c r="B408" s="245">
        <v>338990</v>
      </c>
      <c r="C408" s="146" t="s">
        <v>2066</v>
      </c>
      <c r="D408" s="246">
        <v>38</v>
      </c>
      <c r="E408" s="128">
        <v>30</v>
      </c>
      <c r="F408" s="252">
        <v>18.5</v>
      </c>
      <c r="G408" s="118">
        <f t="shared" si="6"/>
        <v>555</v>
      </c>
      <c r="H408" s="245" t="s">
        <v>192</v>
      </c>
      <c r="I408" s="260">
        <v>0</v>
      </c>
      <c r="J408" s="203">
        <v>45111</v>
      </c>
      <c r="K408" s="204">
        <v>45114</v>
      </c>
      <c r="L408" s="211">
        <v>45112</v>
      </c>
      <c r="M408" s="137"/>
      <c r="N408" s="268" t="s">
        <v>78</v>
      </c>
    </row>
    <row r="409" spans="1:14" hidden="1">
      <c r="A409" s="119" t="s">
        <v>445</v>
      </c>
      <c r="B409" s="245">
        <v>342830</v>
      </c>
      <c r="C409" s="146" t="s">
        <v>806</v>
      </c>
      <c r="D409" s="324" t="s">
        <v>43</v>
      </c>
      <c r="E409" s="128">
        <v>1</v>
      </c>
      <c r="F409" s="252">
        <v>2200</v>
      </c>
      <c r="G409" s="118">
        <f t="shared" si="6"/>
        <v>2200</v>
      </c>
      <c r="H409" s="245" t="s">
        <v>47</v>
      </c>
      <c r="I409" s="260">
        <v>0</v>
      </c>
      <c r="J409" s="203">
        <v>45111</v>
      </c>
      <c r="K409" s="204">
        <v>45128</v>
      </c>
      <c r="L409" s="211">
        <v>45126</v>
      </c>
      <c r="M409" s="137"/>
      <c r="N409" s="268" t="s">
        <v>78</v>
      </c>
    </row>
    <row r="410" spans="1:14" hidden="1">
      <c r="A410" s="119" t="s">
        <v>445</v>
      </c>
      <c r="B410" s="245">
        <v>333863</v>
      </c>
      <c r="C410" s="146" t="s">
        <v>77</v>
      </c>
      <c r="D410" s="324" t="s">
        <v>43</v>
      </c>
      <c r="E410" s="128">
        <v>4</v>
      </c>
      <c r="F410" s="252">
        <v>791</v>
      </c>
      <c r="G410" s="118">
        <f t="shared" si="6"/>
        <v>3164</v>
      </c>
      <c r="H410" s="245" t="s">
        <v>47</v>
      </c>
      <c r="I410" s="260">
        <v>0</v>
      </c>
      <c r="J410" s="203">
        <v>45112</v>
      </c>
      <c r="K410" s="204">
        <v>45121</v>
      </c>
      <c r="L410" s="211">
        <v>45103</v>
      </c>
      <c r="M410" s="137"/>
      <c r="N410" s="268" t="s">
        <v>78</v>
      </c>
    </row>
    <row r="411" spans="1:14" hidden="1">
      <c r="A411" s="119" t="s">
        <v>36</v>
      </c>
      <c r="B411" s="245">
        <v>344593</v>
      </c>
      <c r="C411" s="146" t="s">
        <v>1823</v>
      </c>
      <c r="D411" s="246">
        <v>19.05</v>
      </c>
      <c r="E411" s="128">
        <v>16</v>
      </c>
      <c r="F411" s="252">
        <f>IF(ISERR(SEARCH("FP",H411))=FALSE,PREÇOS!CX411,0)+IF(ISERR(SEARCH("CH",H411))=FALSE,PREÇOS!CY411,0)+IF(ISERR(SEARCH("FF",H411))=FALSE,(I411*PREÇOS!CZ411),0)+IF(ISERR(SEARCH("FC",H411))=FALSE,PREÇOS!DA411,0)</f>
        <v>9.0200000000000014</v>
      </c>
      <c r="G411" s="118">
        <f t="shared" si="6"/>
        <v>144.32000000000002</v>
      </c>
      <c r="H411" s="245" t="s">
        <v>45</v>
      </c>
      <c r="I411" s="260">
        <v>1</v>
      </c>
      <c r="J411" s="203">
        <v>45112</v>
      </c>
      <c r="K411" s="204">
        <v>45117</v>
      </c>
      <c r="L411" s="211">
        <v>45114</v>
      </c>
      <c r="M411" s="137"/>
      <c r="N411" s="268" t="s">
        <v>78</v>
      </c>
    </row>
    <row r="412" spans="1:14" hidden="1">
      <c r="A412" s="119" t="s">
        <v>36</v>
      </c>
      <c r="B412" s="245">
        <v>342980</v>
      </c>
      <c r="C412" s="146" t="s">
        <v>616</v>
      </c>
      <c r="D412" s="246">
        <v>30</v>
      </c>
      <c r="E412" s="128">
        <v>16</v>
      </c>
      <c r="F412" s="252">
        <f>IF(ISERR(SEARCH("FP",H412))=FALSE,PREÇOS!CX412,0)+IF(ISERR(SEARCH("CH",H412))=FALSE,PREÇOS!CY412,0)+IF(ISERR(SEARCH("FF",H412))=FALSE,(I412*PREÇOS!CZ412),0)+IF(ISERR(SEARCH("FC",H412))=FALSE,PREÇOS!DA412,0)</f>
        <v>13.420000000000002</v>
      </c>
      <c r="G412" s="118">
        <f t="shared" si="6"/>
        <v>214.72000000000003</v>
      </c>
      <c r="H412" s="245" t="s">
        <v>45</v>
      </c>
      <c r="I412" s="260">
        <v>3</v>
      </c>
      <c r="J412" s="203">
        <v>45112</v>
      </c>
      <c r="K412" s="204">
        <v>45117</v>
      </c>
      <c r="L412" s="211">
        <v>45118</v>
      </c>
      <c r="M412" s="137"/>
      <c r="N412" s="268" t="s">
        <v>78</v>
      </c>
    </row>
    <row r="413" spans="1:14" hidden="1">
      <c r="A413" s="119" t="s">
        <v>36</v>
      </c>
      <c r="B413" s="245">
        <v>344590</v>
      </c>
      <c r="C413" s="146" t="s">
        <v>484</v>
      </c>
      <c r="D413" s="246">
        <v>24</v>
      </c>
      <c r="E413" s="128">
        <v>24</v>
      </c>
      <c r="F413" s="252">
        <f>IF(ISERR(SEARCH("FP",H413))=FALSE,PREÇOS!CX413,0)+IF(ISERR(SEARCH("CH",H413))=FALSE,PREÇOS!CY413,0)+IF(ISERR(SEARCH("FF",H413))=FALSE,(I413*PREÇOS!CZ413),0)+IF(ISERR(SEARCH("FC",H413))=FALSE,PREÇOS!DA413,0)</f>
        <v>9.0200000000000014</v>
      </c>
      <c r="G413" s="118">
        <f t="shared" si="6"/>
        <v>216.48000000000002</v>
      </c>
      <c r="H413" s="245" t="s">
        <v>45</v>
      </c>
      <c r="I413" s="260">
        <v>1</v>
      </c>
      <c r="J413" s="203">
        <v>45112</v>
      </c>
      <c r="K413" s="204">
        <v>45117</v>
      </c>
      <c r="L413" s="211">
        <v>45114</v>
      </c>
      <c r="M413" s="137"/>
      <c r="N413" s="268" t="s">
        <v>78</v>
      </c>
    </row>
    <row r="414" spans="1:14" hidden="1">
      <c r="A414" s="119" t="s">
        <v>74</v>
      </c>
      <c r="B414" s="245">
        <v>345359</v>
      </c>
      <c r="C414" s="146" t="s">
        <v>2799</v>
      </c>
      <c r="D414" s="324" t="s">
        <v>43</v>
      </c>
      <c r="E414" s="128">
        <v>1</v>
      </c>
      <c r="F414" s="252">
        <v>273.05</v>
      </c>
      <c r="G414" s="118">
        <f t="shared" si="6"/>
        <v>273.05</v>
      </c>
      <c r="H414" s="245" t="s">
        <v>47</v>
      </c>
      <c r="I414" s="260">
        <v>0</v>
      </c>
      <c r="J414" s="203">
        <v>45112</v>
      </c>
      <c r="K414" s="204">
        <v>45135</v>
      </c>
      <c r="L414" s="211">
        <v>45133</v>
      </c>
      <c r="M414" s="137"/>
      <c r="N414" s="268" t="s">
        <v>78</v>
      </c>
    </row>
    <row r="415" spans="1:14" hidden="1">
      <c r="A415" s="119" t="s">
        <v>74</v>
      </c>
      <c r="B415" s="245">
        <v>344919</v>
      </c>
      <c r="C415" s="146" t="s">
        <v>2945</v>
      </c>
      <c r="D415" s="324" t="s">
        <v>43</v>
      </c>
      <c r="E415" s="128">
        <v>1</v>
      </c>
      <c r="F415" s="252">
        <v>273.05</v>
      </c>
      <c r="G415" s="118">
        <f t="shared" si="6"/>
        <v>273.05</v>
      </c>
      <c r="H415" s="245" t="s">
        <v>47</v>
      </c>
      <c r="I415" s="260">
        <v>0</v>
      </c>
      <c r="J415" s="203">
        <v>45112</v>
      </c>
      <c r="K415" s="204">
        <v>45135</v>
      </c>
      <c r="L415" s="211">
        <v>45131</v>
      </c>
      <c r="M415" s="137"/>
      <c r="N415" s="268" t="s">
        <v>78</v>
      </c>
    </row>
    <row r="416" spans="1:14" hidden="1">
      <c r="A416" s="119" t="s">
        <v>74</v>
      </c>
      <c r="B416" s="245">
        <v>345482</v>
      </c>
      <c r="C416" s="146" t="s">
        <v>2640</v>
      </c>
      <c r="D416" s="324" t="s">
        <v>43</v>
      </c>
      <c r="E416" s="128">
        <v>4</v>
      </c>
      <c r="F416" s="252">
        <v>273.05</v>
      </c>
      <c r="G416" s="118">
        <f t="shared" si="6"/>
        <v>1092.2</v>
      </c>
      <c r="H416" s="245" t="s">
        <v>47</v>
      </c>
      <c r="I416" s="260">
        <v>0</v>
      </c>
      <c r="J416" s="203">
        <v>45112</v>
      </c>
      <c r="K416" s="204">
        <v>45135</v>
      </c>
      <c r="L416" s="211">
        <v>45133</v>
      </c>
      <c r="M416" s="137"/>
      <c r="N416" s="268" t="s">
        <v>78</v>
      </c>
    </row>
    <row r="417" spans="1:14" hidden="1">
      <c r="A417" s="119" t="s">
        <v>74</v>
      </c>
      <c r="B417" s="245">
        <v>339201</v>
      </c>
      <c r="C417" s="146" t="s">
        <v>2945</v>
      </c>
      <c r="D417" s="324" t="s">
        <v>43</v>
      </c>
      <c r="E417" s="128">
        <v>1</v>
      </c>
      <c r="F417" s="252">
        <v>273.05</v>
      </c>
      <c r="G417" s="118">
        <f t="shared" si="6"/>
        <v>273.05</v>
      </c>
      <c r="H417" s="245" t="s">
        <v>47</v>
      </c>
      <c r="I417" s="260">
        <v>0</v>
      </c>
      <c r="J417" s="203">
        <v>45112</v>
      </c>
      <c r="K417" s="204">
        <v>45135</v>
      </c>
      <c r="L417" s="211">
        <v>45131</v>
      </c>
      <c r="M417" s="137"/>
      <c r="N417" s="268" t="s">
        <v>78</v>
      </c>
    </row>
    <row r="418" spans="1:14" hidden="1">
      <c r="A418" s="119" t="s">
        <v>74</v>
      </c>
      <c r="B418" s="245">
        <v>345274</v>
      </c>
      <c r="C418" s="146" t="s">
        <v>2946</v>
      </c>
      <c r="D418" s="324" t="s">
        <v>43</v>
      </c>
      <c r="E418" s="128">
        <v>9</v>
      </c>
      <c r="F418" s="252">
        <v>273.05</v>
      </c>
      <c r="G418" s="118">
        <f t="shared" si="6"/>
        <v>2457.4500000000003</v>
      </c>
      <c r="H418" s="245" t="s">
        <v>47</v>
      </c>
      <c r="I418" s="260">
        <v>0</v>
      </c>
      <c r="J418" s="203">
        <v>45112</v>
      </c>
      <c r="K418" s="204">
        <v>45135</v>
      </c>
      <c r="L418" s="211">
        <v>45133</v>
      </c>
      <c r="M418" s="137"/>
      <c r="N418" s="268" t="s">
        <v>78</v>
      </c>
    </row>
    <row r="419" spans="1:14" hidden="1">
      <c r="A419" s="119" t="s">
        <v>2637</v>
      </c>
      <c r="B419" s="245">
        <v>344101</v>
      </c>
      <c r="C419" s="146" t="s">
        <v>1829</v>
      </c>
      <c r="D419" s="246">
        <v>19</v>
      </c>
      <c r="E419" s="128">
        <v>110</v>
      </c>
      <c r="F419" s="252">
        <v>15</v>
      </c>
      <c r="G419" s="118">
        <f t="shared" si="6"/>
        <v>1650</v>
      </c>
      <c r="H419" s="245" t="s">
        <v>45</v>
      </c>
      <c r="I419" s="260">
        <v>1</v>
      </c>
      <c r="J419" s="203">
        <v>45113</v>
      </c>
      <c r="K419" s="204">
        <v>45117</v>
      </c>
      <c r="L419" s="211">
        <v>45117</v>
      </c>
      <c r="M419" s="137"/>
      <c r="N419" s="268" t="s">
        <v>78</v>
      </c>
    </row>
    <row r="420" spans="1:14" hidden="1">
      <c r="A420" s="119" t="s">
        <v>2637</v>
      </c>
      <c r="B420" s="245">
        <v>342583</v>
      </c>
      <c r="C420" s="146" t="s">
        <v>352</v>
      </c>
      <c r="D420" s="246">
        <v>14</v>
      </c>
      <c r="E420" s="128">
        <v>63</v>
      </c>
      <c r="F420" s="252">
        <v>12</v>
      </c>
      <c r="G420" s="118">
        <f t="shared" si="6"/>
        <v>756</v>
      </c>
      <c r="H420" s="245" t="s">
        <v>192</v>
      </c>
      <c r="I420" s="260">
        <v>0</v>
      </c>
      <c r="J420" s="203">
        <v>45113</v>
      </c>
      <c r="K420" s="204">
        <v>45117</v>
      </c>
      <c r="L420" s="211">
        <v>45117</v>
      </c>
      <c r="M420" s="137"/>
      <c r="N420" s="268" t="s">
        <v>78</v>
      </c>
    </row>
    <row r="421" spans="1:14" hidden="1">
      <c r="A421" s="119" t="s">
        <v>2637</v>
      </c>
      <c r="B421" s="245">
        <v>338577</v>
      </c>
      <c r="C421" s="146" t="s">
        <v>551</v>
      </c>
      <c r="D421" s="246">
        <v>28</v>
      </c>
      <c r="E421" s="128">
        <v>40</v>
      </c>
      <c r="F421" s="252">
        <v>16</v>
      </c>
      <c r="G421" s="118">
        <f t="shared" si="6"/>
        <v>640</v>
      </c>
      <c r="H421" s="245" t="s">
        <v>45</v>
      </c>
      <c r="I421" s="260">
        <v>1</v>
      </c>
      <c r="J421" s="203">
        <v>45113</v>
      </c>
      <c r="K421" s="204">
        <v>45117</v>
      </c>
      <c r="L421" s="211">
        <v>45117</v>
      </c>
      <c r="M421" s="137"/>
      <c r="N421" s="268" t="s">
        <v>78</v>
      </c>
    </row>
    <row r="422" spans="1:14" hidden="1">
      <c r="A422" s="119" t="s">
        <v>2637</v>
      </c>
      <c r="B422" s="245">
        <v>344605</v>
      </c>
      <c r="C422" s="146" t="s">
        <v>554</v>
      </c>
      <c r="D422" s="246">
        <v>28</v>
      </c>
      <c r="E422" s="128">
        <v>32</v>
      </c>
      <c r="F422" s="252">
        <v>15</v>
      </c>
      <c r="G422" s="118">
        <f t="shared" si="6"/>
        <v>480</v>
      </c>
      <c r="H422" s="245" t="s">
        <v>45</v>
      </c>
      <c r="I422" s="260">
        <v>1</v>
      </c>
      <c r="J422" s="203">
        <v>45113</v>
      </c>
      <c r="K422" s="204">
        <v>45117</v>
      </c>
      <c r="L422" s="211">
        <v>45117</v>
      </c>
      <c r="M422" s="137"/>
      <c r="N422" s="268" t="s">
        <v>78</v>
      </c>
    </row>
    <row r="423" spans="1:14" hidden="1">
      <c r="A423" s="119" t="s">
        <v>2637</v>
      </c>
      <c r="B423" s="245">
        <v>342518</v>
      </c>
      <c r="C423" s="146" t="s">
        <v>171</v>
      </c>
      <c r="D423" s="246">
        <v>31.75</v>
      </c>
      <c r="E423" s="128">
        <v>30</v>
      </c>
      <c r="F423" s="252">
        <v>13.5</v>
      </c>
      <c r="G423" s="118">
        <f t="shared" si="6"/>
        <v>405</v>
      </c>
      <c r="H423" s="245" t="s">
        <v>45</v>
      </c>
      <c r="I423" s="260">
        <v>1</v>
      </c>
      <c r="J423" s="203">
        <v>45113</v>
      </c>
      <c r="K423" s="204">
        <v>45117</v>
      </c>
      <c r="L423" s="211">
        <v>45117</v>
      </c>
      <c r="M423" s="137"/>
      <c r="N423" s="268" t="s">
        <v>78</v>
      </c>
    </row>
    <row r="424" spans="1:14" hidden="1">
      <c r="A424" s="119" t="s">
        <v>74</v>
      </c>
      <c r="B424" s="245">
        <v>338382</v>
      </c>
      <c r="C424" s="146" t="s">
        <v>521</v>
      </c>
      <c r="D424" s="324" t="s">
        <v>43</v>
      </c>
      <c r="E424" s="128">
        <v>3</v>
      </c>
      <c r="F424" s="252">
        <v>410.1</v>
      </c>
      <c r="G424" s="118">
        <f t="shared" si="6"/>
        <v>1230.3000000000002</v>
      </c>
      <c r="H424" s="245" t="s">
        <v>47</v>
      </c>
      <c r="I424" s="260">
        <v>0</v>
      </c>
      <c r="J424" s="203">
        <v>45113</v>
      </c>
      <c r="K424" s="204">
        <v>45132</v>
      </c>
      <c r="L424" s="211">
        <v>45126</v>
      </c>
      <c r="M424" s="137"/>
      <c r="N424" s="268" t="s">
        <v>78</v>
      </c>
    </row>
    <row r="425" spans="1:14" hidden="1">
      <c r="A425" s="119" t="s">
        <v>74</v>
      </c>
      <c r="B425" s="245">
        <v>345168</v>
      </c>
      <c r="C425" s="146" t="s">
        <v>503</v>
      </c>
      <c r="D425" s="324" t="s">
        <v>43</v>
      </c>
      <c r="E425" s="128">
        <v>1</v>
      </c>
      <c r="F425" s="252">
        <v>615.14</v>
      </c>
      <c r="G425" s="118">
        <f t="shared" si="6"/>
        <v>615.14</v>
      </c>
      <c r="H425" s="245" t="s">
        <v>47</v>
      </c>
      <c r="I425" s="260">
        <v>0</v>
      </c>
      <c r="J425" s="203">
        <v>45113</v>
      </c>
      <c r="K425" s="204">
        <v>45132</v>
      </c>
      <c r="L425" s="211">
        <v>45128</v>
      </c>
      <c r="M425" s="137"/>
      <c r="N425" s="268" t="s">
        <v>78</v>
      </c>
    </row>
    <row r="426" spans="1:14" hidden="1">
      <c r="A426" s="119" t="s">
        <v>46</v>
      </c>
      <c r="B426" s="245">
        <v>345285</v>
      </c>
      <c r="C426" s="146" t="s">
        <v>2924</v>
      </c>
      <c r="D426" s="324" t="s">
        <v>43</v>
      </c>
      <c r="E426" s="128">
        <v>6</v>
      </c>
      <c r="F426" s="252">
        <v>660</v>
      </c>
      <c r="G426" s="118">
        <f t="shared" si="6"/>
        <v>3960</v>
      </c>
      <c r="H426" s="245" t="s">
        <v>47</v>
      </c>
      <c r="I426" s="260">
        <v>0</v>
      </c>
      <c r="J426" s="203">
        <v>45114</v>
      </c>
      <c r="K426" s="204">
        <v>45153</v>
      </c>
      <c r="L426" s="211">
        <v>45138</v>
      </c>
      <c r="M426" s="137"/>
      <c r="N426" s="268" t="s">
        <v>78</v>
      </c>
    </row>
    <row r="427" spans="1:14" hidden="1">
      <c r="A427" s="119" t="s">
        <v>46</v>
      </c>
      <c r="B427" s="245">
        <v>344956</v>
      </c>
      <c r="C427" s="146" t="s">
        <v>2947</v>
      </c>
      <c r="D427" s="324" t="s">
        <v>43</v>
      </c>
      <c r="E427" s="128">
        <v>3</v>
      </c>
      <c r="F427" s="252">
        <v>660</v>
      </c>
      <c r="G427" s="118">
        <f t="shared" si="6"/>
        <v>1980</v>
      </c>
      <c r="H427" s="245" t="s">
        <v>47</v>
      </c>
      <c r="I427" s="260">
        <v>0</v>
      </c>
      <c r="J427" s="203">
        <v>45114</v>
      </c>
      <c r="K427" s="204">
        <v>45127</v>
      </c>
      <c r="L427" s="211">
        <v>45125</v>
      </c>
      <c r="M427" s="137"/>
      <c r="N427" s="268" t="s">
        <v>78</v>
      </c>
    </row>
    <row r="428" spans="1:14" hidden="1">
      <c r="A428" s="119" t="s">
        <v>36</v>
      </c>
      <c r="B428" s="245">
        <v>347371</v>
      </c>
      <c r="C428" s="146" t="s">
        <v>317</v>
      </c>
      <c r="D428" s="246">
        <v>24</v>
      </c>
      <c r="E428" s="128">
        <v>10</v>
      </c>
      <c r="F428" s="252">
        <f>IF(ISERR(SEARCH("FP",H428))=FALSE,PREÇOS!CX429,0)+IF(ISERR(SEARCH("CH",H428))=FALSE,PREÇOS!CY429,0)+IF(ISERR(SEARCH("FF",H428))=FALSE,(I428*PREÇOS!CZ429),0)+IF(ISERR(SEARCH("FC",H428))=FALSE,PREÇOS!DA429,0)</f>
        <v>9.0200000000000014</v>
      </c>
      <c r="G428" s="118">
        <f t="shared" si="6"/>
        <v>90.200000000000017</v>
      </c>
      <c r="H428" s="245" t="s">
        <v>45</v>
      </c>
      <c r="I428" s="260">
        <v>1</v>
      </c>
      <c r="J428" s="203">
        <v>45114</v>
      </c>
      <c r="K428" s="204">
        <v>45118</v>
      </c>
      <c r="L428" s="211">
        <v>45118</v>
      </c>
      <c r="M428" s="137"/>
      <c r="N428" s="268" t="s">
        <v>78</v>
      </c>
    </row>
    <row r="429" spans="1:14" hidden="1">
      <c r="A429" s="119" t="s">
        <v>36</v>
      </c>
      <c r="B429" s="245">
        <v>342962</v>
      </c>
      <c r="C429" s="146" t="s">
        <v>171</v>
      </c>
      <c r="D429" s="246">
        <v>31.75</v>
      </c>
      <c r="E429" s="128">
        <v>30</v>
      </c>
      <c r="F429" s="252">
        <f>IF(ISERR(SEARCH("FP",H429))=FALSE,PREÇOS!CX430,0)+IF(ISERR(SEARCH("CH",H429))=FALSE,PREÇOS!CY430,0)+IF(ISERR(SEARCH("FF",H429))=FALSE,(I429*PREÇOS!CZ430),0)+IF(ISERR(SEARCH("FC",H429))=FALSE,PREÇOS!DA430,0)</f>
        <v>5.6100000000000012</v>
      </c>
      <c r="G429" s="118">
        <f t="shared" si="6"/>
        <v>168.30000000000004</v>
      </c>
      <c r="H429" s="245" t="s">
        <v>257</v>
      </c>
      <c r="I429" s="260">
        <v>1</v>
      </c>
      <c r="J429" s="203">
        <v>45114</v>
      </c>
      <c r="K429" s="204">
        <v>45118</v>
      </c>
      <c r="L429" s="211">
        <v>45118</v>
      </c>
      <c r="M429" s="137"/>
      <c r="N429" s="268" t="s">
        <v>78</v>
      </c>
    </row>
    <row r="430" spans="1:14" hidden="1">
      <c r="A430" s="119" t="s">
        <v>445</v>
      </c>
      <c r="B430" s="245">
        <v>333863</v>
      </c>
      <c r="C430" s="146" t="s">
        <v>77</v>
      </c>
      <c r="D430" s="324" t="s">
        <v>43</v>
      </c>
      <c r="E430" s="128">
        <v>3</v>
      </c>
      <c r="F430" s="252">
        <v>791</v>
      </c>
      <c r="G430" s="118">
        <f t="shared" si="6"/>
        <v>2373</v>
      </c>
      <c r="H430" s="245" t="s">
        <v>47</v>
      </c>
      <c r="I430" s="260">
        <v>0</v>
      </c>
      <c r="J430" s="203">
        <v>45114</v>
      </c>
      <c r="K430" s="204">
        <v>45127</v>
      </c>
      <c r="L430" s="211">
        <v>45131</v>
      </c>
      <c r="M430" s="137"/>
      <c r="N430" s="268" t="s">
        <v>78</v>
      </c>
    </row>
    <row r="431" spans="1:14" hidden="1">
      <c r="A431" s="119" t="s">
        <v>2637</v>
      </c>
      <c r="B431" s="245">
        <v>343270</v>
      </c>
      <c r="C431" s="146" t="s">
        <v>353</v>
      </c>
      <c r="D431" s="246">
        <v>19</v>
      </c>
      <c r="E431" s="128">
        <v>50</v>
      </c>
      <c r="F431" s="252">
        <v>12</v>
      </c>
      <c r="G431" s="118">
        <f t="shared" si="6"/>
        <v>600</v>
      </c>
      <c r="H431" s="245" t="s">
        <v>44</v>
      </c>
      <c r="I431" s="260">
        <v>0</v>
      </c>
      <c r="J431" s="203">
        <v>45117</v>
      </c>
      <c r="K431" s="204">
        <v>45121</v>
      </c>
      <c r="L431" s="211">
        <v>45120</v>
      </c>
      <c r="M431" s="137"/>
      <c r="N431" s="268" t="s">
        <v>78</v>
      </c>
    </row>
    <row r="432" spans="1:14" hidden="1">
      <c r="A432" s="119" t="s">
        <v>445</v>
      </c>
      <c r="B432" s="245">
        <v>333863</v>
      </c>
      <c r="C432" s="146" t="s">
        <v>77</v>
      </c>
      <c r="D432" s="324" t="s">
        <v>43</v>
      </c>
      <c r="E432" s="128">
        <v>3</v>
      </c>
      <c r="F432" s="252">
        <v>791</v>
      </c>
      <c r="G432" s="118">
        <f t="shared" si="6"/>
        <v>2373</v>
      </c>
      <c r="H432" s="245" t="s">
        <v>47</v>
      </c>
      <c r="I432" s="260">
        <v>0</v>
      </c>
      <c r="J432" s="203">
        <v>45117</v>
      </c>
      <c r="K432" s="204">
        <v>45127</v>
      </c>
      <c r="L432" s="211">
        <v>45132</v>
      </c>
      <c r="M432" s="137"/>
      <c r="N432" s="268" t="s">
        <v>78</v>
      </c>
    </row>
    <row r="433" spans="1:14" hidden="1">
      <c r="A433" s="119" t="s">
        <v>2637</v>
      </c>
      <c r="B433" s="245">
        <v>345804</v>
      </c>
      <c r="C433" s="146" t="s">
        <v>2948</v>
      </c>
      <c r="D433" s="246">
        <v>19.05</v>
      </c>
      <c r="E433" s="128">
        <v>100</v>
      </c>
      <c r="F433" s="252">
        <v>9.8000000000000007</v>
      </c>
      <c r="G433" s="118">
        <f t="shared" si="6"/>
        <v>980.00000000000011</v>
      </c>
      <c r="H433" s="245" t="s">
        <v>55</v>
      </c>
      <c r="I433" s="260">
        <v>1</v>
      </c>
      <c r="J433" s="203">
        <v>45117</v>
      </c>
      <c r="K433" s="204">
        <v>45121</v>
      </c>
      <c r="L433" s="211">
        <v>45120</v>
      </c>
      <c r="M433" s="137"/>
      <c r="N433" s="268" t="s">
        <v>78</v>
      </c>
    </row>
    <row r="434" spans="1:14" hidden="1">
      <c r="A434" s="119" t="s">
        <v>2637</v>
      </c>
      <c r="B434" s="245">
        <v>344897</v>
      </c>
      <c r="C434" s="146" t="s">
        <v>289</v>
      </c>
      <c r="D434" s="246">
        <v>25</v>
      </c>
      <c r="E434" s="128">
        <v>100</v>
      </c>
      <c r="F434" s="252">
        <v>10.8</v>
      </c>
      <c r="G434" s="118">
        <f t="shared" si="6"/>
        <v>1080</v>
      </c>
      <c r="H434" s="245" t="s">
        <v>55</v>
      </c>
      <c r="I434" s="260">
        <v>1</v>
      </c>
      <c r="J434" s="203">
        <v>45117</v>
      </c>
      <c r="K434" s="204">
        <v>45121</v>
      </c>
      <c r="L434" s="211">
        <v>45120</v>
      </c>
      <c r="M434" s="137"/>
      <c r="N434" s="268" t="s">
        <v>78</v>
      </c>
    </row>
    <row r="435" spans="1:14" hidden="1">
      <c r="A435" s="119" t="s">
        <v>36</v>
      </c>
      <c r="B435" s="245">
        <v>344617</v>
      </c>
      <c r="C435" s="146" t="s">
        <v>1793</v>
      </c>
      <c r="D435" s="246">
        <v>19.05</v>
      </c>
      <c r="E435" s="128">
        <v>27</v>
      </c>
      <c r="F435" s="252">
        <f>IF(ISERR(SEARCH("FP",H435))=FALSE,PREÇOS!CX436,0)+IF(ISERR(SEARCH("CH",H435))=FALSE,PREÇOS!CY436,0)+IF(ISERR(SEARCH("FF",H435))=FALSE,(I435*PREÇOS!CZ436),0)+IF(ISERR(SEARCH("FC",H435))=FALSE,PREÇOS!DA436,0)</f>
        <v>9.0200000000000014</v>
      </c>
      <c r="G435" s="118">
        <f t="shared" si="6"/>
        <v>243.54000000000005</v>
      </c>
      <c r="H435" s="245" t="s">
        <v>45</v>
      </c>
      <c r="I435" s="260">
        <v>1</v>
      </c>
      <c r="J435" s="203">
        <v>45118</v>
      </c>
      <c r="K435" s="204">
        <v>45121</v>
      </c>
      <c r="L435" s="211">
        <v>45120</v>
      </c>
      <c r="M435" s="137"/>
      <c r="N435" s="268" t="s">
        <v>78</v>
      </c>
    </row>
    <row r="436" spans="1:14" hidden="1">
      <c r="A436" s="119" t="s">
        <v>36</v>
      </c>
      <c r="B436" s="245">
        <v>344629</v>
      </c>
      <c r="C436" s="146" t="s">
        <v>285</v>
      </c>
      <c r="D436" s="246">
        <v>19</v>
      </c>
      <c r="E436" s="128">
        <v>30</v>
      </c>
      <c r="F436" s="252">
        <f>IF(ISERR(SEARCH("FP",H436))=FALSE,PREÇOS!CX437,0)+IF(ISERR(SEARCH("CH",H436))=FALSE,PREÇOS!CY437,0)+IF(ISERR(SEARCH("FF",H436))=FALSE,(I436*PREÇOS!CZ437),0)+IF(ISERR(SEARCH("FC",H436))=FALSE,PREÇOS!DA437,0)</f>
        <v>6.93</v>
      </c>
      <c r="G436" s="118">
        <f t="shared" si="6"/>
        <v>207.89999999999998</v>
      </c>
      <c r="H436" s="245" t="s">
        <v>45</v>
      </c>
      <c r="I436" s="260">
        <v>1</v>
      </c>
      <c r="J436" s="203">
        <v>45118</v>
      </c>
      <c r="K436" s="204">
        <v>45121</v>
      </c>
      <c r="L436" s="211">
        <v>45120</v>
      </c>
      <c r="M436" s="137"/>
      <c r="N436" s="268" t="s">
        <v>78</v>
      </c>
    </row>
    <row r="437" spans="1:14" hidden="1">
      <c r="A437" s="119" t="s">
        <v>74</v>
      </c>
      <c r="B437" s="245">
        <v>344939</v>
      </c>
      <c r="C437" s="146" t="s">
        <v>149</v>
      </c>
      <c r="D437" s="324" t="s">
        <v>43</v>
      </c>
      <c r="E437" s="128">
        <v>2</v>
      </c>
      <c r="F437" s="252">
        <v>899.05</v>
      </c>
      <c r="G437" s="118">
        <f t="shared" si="6"/>
        <v>1798.1</v>
      </c>
      <c r="H437" s="245" t="s">
        <v>47</v>
      </c>
      <c r="I437" s="260">
        <v>0</v>
      </c>
      <c r="J437" s="203">
        <v>45119</v>
      </c>
      <c r="K437" s="204">
        <v>45135</v>
      </c>
      <c r="L437" s="211">
        <v>45133</v>
      </c>
      <c r="M437" s="137"/>
      <c r="N437" s="268" t="s">
        <v>78</v>
      </c>
    </row>
    <row r="438" spans="1:14" hidden="1">
      <c r="A438" s="125" t="s">
        <v>2637</v>
      </c>
      <c r="B438" s="320">
        <v>321901</v>
      </c>
      <c r="C438" s="146" t="s">
        <v>2878</v>
      </c>
      <c r="D438" s="246">
        <v>35</v>
      </c>
      <c r="E438" s="128">
        <v>10</v>
      </c>
      <c r="F438" s="252">
        <v>10.010000000000002</v>
      </c>
      <c r="G438" s="118">
        <f t="shared" si="6"/>
        <v>100.10000000000002</v>
      </c>
      <c r="H438" s="245" t="s">
        <v>45</v>
      </c>
      <c r="I438" s="260">
        <v>1</v>
      </c>
      <c r="J438" s="203">
        <v>45119</v>
      </c>
      <c r="K438" s="204">
        <v>45128</v>
      </c>
      <c r="L438" s="211">
        <v>45128</v>
      </c>
      <c r="M438" s="137"/>
      <c r="N438" s="268" t="s">
        <v>78</v>
      </c>
    </row>
    <row r="439" spans="1:14" hidden="1">
      <c r="A439" s="125" t="s">
        <v>2637</v>
      </c>
      <c r="B439" s="320">
        <v>321909</v>
      </c>
      <c r="C439" s="146" t="s">
        <v>2879</v>
      </c>
      <c r="D439" s="246">
        <v>45</v>
      </c>
      <c r="E439" s="128">
        <v>10</v>
      </c>
      <c r="F439" s="252">
        <v>13.75</v>
      </c>
      <c r="G439" s="118">
        <f t="shared" si="6"/>
        <v>137.5</v>
      </c>
      <c r="H439" s="245" t="s">
        <v>45</v>
      </c>
      <c r="I439" s="260">
        <v>1</v>
      </c>
      <c r="J439" s="203">
        <v>45119</v>
      </c>
      <c r="K439" s="204">
        <v>45128</v>
      </c>
      <c r="L439" s="211">
        <v>45128</v>
      </c>
      <c r="M439" s="137"/>
      <c r="N439" s="268" t="s">
        <v>78</v>
      </c>
    </row>
    <row r="440" spans="1:14" hidden="1">
      <c r="A440" s="119" t="s">
        <v>2637</v>
      </c>
      <c r="B440" s="245">
        <v>339387</v>
      </c>
      <c r="C440" s="146" t="s">
        <v>2949</v>
      </c>
      <c r="D440" s="246">
        <v>24</v>
      </c>
      <c r="E440" s="128">
        <v>50</v>
      </c>
      <c r="F440" s="252">
        <v>13.5</v>
      </c>
      <c r="G440" s="118">
        <f t="shared" si="6"/>
        <v>675</v>
      </c>
      <c r="H440" s="245" t="s">
        <v>45</v>
      </c>
      <c r="I440" s="260">
        <v>1</v>
      </c>
      <c r="J440" s="203">
        <v>45119</v>
      </c>
      <c r="K440" s="204">
        <v>45127</v>
      </c>
      <c r="L440" s="211">
        <v>45125</v>
      </c>
      <c r="M440" s="137"/>
      <c r="N440" s="268" t="s">
        <v>78</v>
      </c>
    </row>
    <row r="441" spans="1:14" s="123" customFormat="1" hidden="1">
      <c r="A441" s="119" t="s">
        <v>2637</v>
      </c>
      <c r="B441" s="245">
        <v>342912</v>
      </c>
      <c r="C441" s="146" t="s">
        <v>51</v>
      </c>
      <c r="D441" s="246">
        <v>44.45</v>
      </c>
      <c r="E441" s="128">
        <v>60</v>
      </c>
      <c r="F441" s="252">
        <v>17</v>
      </c>
      <c r="G441" s="118">
        <f t="shared" si="6"/>
        <v>1020</v>
      </c>
      <c r="H441" s="245" t="s">
        <v>45</v>
      </c>
      <c r="I441" s="260">
        <v>1</v>
      </c>
      <c r="J441" s="203">
        <v>45119</v>
      </c>
      <c r="K441" s="204">
        <v>45127</v>
      </c>
      <c r="L441" s="211">
        <v>45125</v>
      </c>
      <c r="M441" s="137"/>
      <c r="N441" s="268" t="s">
        <v>78</v>
      </c>
    </row>
    <row r="442" spans="1:14" hidden="1">
      <c r="A442" s="119" t="s">
        <v>36</v>
      </c>
      <c r="B442" s="245">
        <v>347952</v>
      </c>
      <c r="C442" s="146" t="s">
        <v>363</v>
      </c>
      <c r="D442" s="246">
        <v>19.05</v>
      </c>
      <c r="E442" s="128">
        <v>50</v>
      </c>
      <c r="F442" s="252">
        <f>IF(ISERR(SEARCH("FP",H442))=FALSE,PREÇOS!CX443,0)+IF(ISERR(SEARCH("CH",H442))=FALSE,PREÇOS!CY443,0)+IF(ISERR(SEARCH("FF",H442))=FALSE,(I442*PREÇOS!CZ443),0)+IF(ISERR(SEARCH("FC",H442))=FALSE,PREÇOS!DA443,0)</f>
        <v>5.8850000000000007</v>
      </c>
      <c r="G442" s="118">
        <f t="shared" si="6"/>
        <v>294.25000000000006</v>
      </c>
      <c r="H442" s="245" t="s">
        <v>45</v>
      </c>
      <c r="I442" s="260">
        <v>1</v>
      </c>
      <c r="J442" s="203">
        <v>45120</v>
      </c>
      <c r="K442" s="204">
        <v>45126</v>
      </c>
      <c r="L442" s="211">
        <v>45125</v>
      </c>
      <c r="M442" s="137"/>
      <c r="N442" s="268" t="s">
        <v>78</v>
      </c>
    </row>
    <row r="443" spans="1:14" hidden="1">
      <c r="A443" s="119" t="s">
        <v>36</v>
      </c>
      <c r="B443" s="245">
        <v>347746</v>
      </c>
      <c r="C443" s="146" t="s">
        <v>2824</v>
      </c>
      <c r="D443" s="246">
        <v>28</v>
      </c>
      <c r="E443" s="128">
        <v>16</v>
      </c>
      <c r="F443" s="252">
        <f>IF(ISERR(SEARCH("FP",H443))=FALSE,PREÇOS!CX444,0)+IF(ISERR(SEARCH("CH",H443))=FALSE,PREÇOS!CY444,0)+IF(ISERR(SEARCH("FF",H443))=FALSE,(I443*PREÇOS!CZ444),0)+IF(ISERR(SEARCH("FC",H443))=FALSE,PREÇOS!DA444,0)</f>
        <v>11.495000000000001</v>
      </c>
      <c r="G443" s="118">
        <f t="shared" si="6"/>
        <v>183.92000000000002</v>
      </c>
      <c r="H443" s="245" t="s">
        <v>55</v>
      </c>
      <c r="I443" s="260">
        <v>1</v>
      </c>
      <c r="J443" s="203">
        <v>45120</v>
      </c>
      <c r="K443" s="204">
        <v>45126</v>
      </c>
      <c r="L443" s="211">
        <v>45125</v>
      </c>
      <c r="M443" s="137"/>
      <c r="N443" s="268" t="s">
        <v>78</v>
      </c>
    </row>
    <row r="444" spans="1:14" hidden="1">
      <c r="A444" s="119" t="s">
        <v>74</v>
      </c>
      <c r="B444" s="245">
        <v>344647</v>
      </c>
      <c r="C444" s="146" t="s">
        <v>792</v>
      </c>
      <c r="D444" s="324" t="s">
        <v>43</v>
      </c>
      <c r="E444" s="128">
        <v>29</v>
      </c>
      <c r="F444" s="252">
        <v>20.59</v>
      </c>
      <c r="G444" s="118">
        <f t="shared" si="6"/>
        <v>597.11</v>
      </c>
      <c r="H444" s="245" t="s">
        <v>31</v>
      </c>
      <c r="I444" s="260">
        <v>3</v>
      </c>
      <c r="J444" s="203">
        <v>45124</v>
      </c>
      <c r="K444" s="204">
        <v>45135</v>
      </c>
      <c r="L444" s="211">
        <v>45128</v>
      </c>
      <c r="M444" s="137"/>
      <c r="N444" s="268" t="s">
        <v>78</v>
      </c>
    </row>
    <row r="445" spans="1:14" hidden="1">
      <c r="A445" s="119" t="s">
        <v>74</v>
      </c>
      <c r="B445" s="245">
        <v>347717</v>
      </c>
      <c r="C445" s="146" t="s">
        <v>437</v>
      </c>
      <c r="D445" s="324" t="s">
        <v>43</v>
      </c>
      <c r="E445" s="128">
        <v>5</v>
      </c>
      <c r="F445" s="252">
        <v>273.05</v>
      </c>
      <c r="G445" s="118">
        <f t="shared" si="6"/>
        <v>1365.25</v>
      </c>
      <c r="H445" s="245" t="s">
        <v>47</v>
      </c>
      <c r="I445" s="260">
        <v>0</v>
      </c>
      <c r="J445" s="203">
        <v>45124</v>
      </c>
      <c r="K445" s="204">
        <v>45156</v>
      </c>
      <c r="L445" s="211">
        <v>45134</v>
      </c>
      <c r="M445" s="137"/>
      <c r="N445" s="268" t="s">
        <v>78</v>
      </c>
    </row>
    <row r="446" spans="1:14" hidden="1">
      <c r="A446" s="119" t="s">
        <v>74</v>
      </c>
      <c r="B446" s="245">
        <v>348099</v>
      </c>
      <c r="C446" s="146" t="s">
        <v>2799</v>
      </c>
      <c r="D446" s="324" t="s">
        <v>43</v>
      </c>
      <c r="E446" s="128">
        <v>1</v>
      </c>
      <c r="F446" s="252">
        <v>273.05</v>
      </c>
      <c r="G446" s="118">
        <f t="shared" si="6"/>
        <v>273.05</v>
      </c>
      <c r="H446" s="245" t="s">
        <v>47</v>
      </c>
      <c r="I446" s="260">
        <v>0</v>
      </c>
      <c r="J446" s="203">
        <v>45124</v>
      </c>
      <c r="K446" s="204">
        <v>45145</v>
      </c>
      <c r="L446" s="211">
        <v>45134</v>
      </c>
      <c r="M446" s="137"/>
      <c r="N446" s="268" t="s">
        <v>78</v>
      </c>
    </row>
    <row r="447" spans="1:14" hidden="1">
      <c r="A447" s="119" t="s">
        <v>36</v>
      </c>
      <c r="B447" s="245">
        <v>348372</v>
      </c>
      <c r="C447" s="146" t="s">
        <v>451</v>
      </c>
      <c r="D447" s="246">
        <v>25</v>
      </c>
      <c r="E447" s="128">
        <v>25</v>
      </c>
      <c r="F447" s="252">
        <f>IF(ISERR(SEARCH("FP",H447))=FALSE,PREÇOS!CX448,0)+IF(ISERR(SEARCH("CH",H447))=FALSE,PREÇOS!CY448,0)+IF(ISERR(SEARCH("FF",H447))=FALSE,(I447*PREÇOS!CZ448),0)+IF(ISERR(SEARCH("FC",H447))=FALSE,PREÇOS!DA448,0)</f>
        <v>5.6349999999999998</v>
      </c>
      <c r="G447" s="118">
        <f t="shared" si="6"/>
        <v>140.875</v>
      </c>
      <c r="H447" s="245" t="s">
        <v>45</v>
      </c>
      <c r="I447" s="260">
        <v>1</v>
      </c>
      <c r="J447" s="203">
        <v>45125</v>
      </c>
      <c r="K447" s="204">
        <v>45131</v>
      </c>
      <c r="L447" s="211">
        <v>45127</v>
      </c>
      <c r="M447" s="137"/>
      <c r="N447" s="268" t="s">
        <v>78</v>
      </c>
    </row>
    <row r="448" spans="1:14" hidden="1">
      <c r="A448" s="119" t="s">
        <v>36</v>
      </c>
      <c r="B448" s="245">
        <v>343018</v>
      </c>
      <c r="C448" s="146" t="s">
        <v>2950</v>
      </c>
      <c r="D448" s="246">
        <v>28</v>
      </c>
      <c r="E448" s="128">
        <v>32</v>
      </c>
      <c r="F448" s="252">
        <f>IF(ISERR(SEARCH("FP",H448))=FALSE,PREÇOS!CX449,0)+IF(ISERR(SEARCH("CH",H448))=FALSE,PREÇOS!CY449,0)+IF(ISERR(SEARCH("FF",H448))=FALSE,(I448*PREÇOS!CZ449),0)+IF(ISERR(SEARCH("FC",H448))=FALSE,PREÇOS!DA449,0)</f>
        <v>5.6349999999999998</v>
      </c>
      <c r="G448" s="118">
        <f t="shared" si="6"/>
        <v>180.32</v>
      </c>
      <c r="H448" s="245" t="s">
        <v>45</v>
      </c>
      <c r="I448" s="260">
        <v>1</v>
      </c>
      <c r="J448" s="203">
        <v>45125</v>
      </c>
      <c r="K448" s="204">
        <v>45131</v>
      </c>
      <c r="L448" s="211">
        <v>45127</v>
      </c>
      <c r="M448" s="137"/>
      <c r="N448" s="268" t="s">
        <v>78</v>
      </c>
    </row>
    <row r="449" spans="1:14" hidden="1">
      <c r="A449" s="119" t="s">
        <v>2637</v>
      </c>
      <c r="B449" s="245">
        <v>348072</v>
      </c>
      <c r="C449" s="146" t="s">
        <v>2787</v>
      </c>
      <c r="D449" s="246">
        <v>14</v>
      </c>
      <c r="E449" s="128">
        <v>36</v>
      </c>
      <c r="F449" s="252">
        <v>16</v>
      </c>
      <c r="G449" s="118">
        <f t="shared" si="6"/>
        <v>576</v>
      </c>
      <c r="H449" s="245" t="s">
        <v>45</v>
      </c>
      <c r="I449" s="260">
        <v>2</v>
      </c>
      <c r="J449" s="203">
        <v>45125</v>
      </c>
      <c r="K449" s="204">
        <v>45131</v>
      </c>
      <c r="L449" s="211">
        <v>45131</v>
      </c>
      <c r="M449" s="137"/>
      <c r="N449" s="268" t="s">
        <v>78</v>
      </c>
    </row>
    <row r="450" spans="1:14" hidden="1">
      <c r="A450" s="119" t="s">
        <v>2637</v>
      </c>
      <c r="B450" s="245">
        <v>343034</v>
      </c>
      <c r="C450" s="146" t="s">
        <v>2951</v>
      </c>
      <c r="D450" s="324" t="s">
        <v>43</v>
      </c>
      <c r="E450" s="128">
        <v>30</v>
      </c>
      <c r="F450" s="252">
        <v>23.5</v>
      </c>
      <c r="G450" s="118">
        <f t="shared" si="6"/>
        <v>705</v>
      </c>
      <c r="H450" s="245" t="s">
        <v>47</v>
      </c>
      <c r="I450" s="260">
        <v>3</v>
      </c>
      <c r="J450" s="203">
        <v>45125</v>
      </c>
      <c r="K450" s="204">
        <v>45133</v>
      </c>
      <c r="L450" s="211">
        <v>45131</v>
      </c>
      <c r="M450" s="137"/>
      <c r="N450" s="268" t="s">
        <v>78</v>
      </c>
    </row>
    <row r="451" spans="1:14" hidden="1">
      <c r="A451" s="119" t="s">
        <v>2637</v>
      </c>
      <c r="B451" s="245">
        <v>348437</v>
      </c>
      <c r="C451" s="146" t="s">
        <v>2576</v>
      </c>
      <c r="D451" s="246">
        <v>38</v>
      </c>
      <c r="E451" s="128">
        <v>16</v>
      </c>
      <c r="F451" s="252">
        <v>22.5</v>
      </c>
      <c r="G451" s="118">
        <f t="shared" ref="G451:G514" si="7">F451*E451</f>
        <v>360</v>
      </c>
      <c r="H451" s="245" t="s">
        <v>45</v>
      </c>
      <c r="I451" s="260">
        <v>1</v>
      </c>
      <c r="J451" s="203">
        <v>45125</v>
      </c>
      <c r="K451" s="204">
        <v>45134</v>
      </c>
      <c r="L451" s="211">
        <v>45131</v>
      </c>
      <c r="M451" s="137"/>
      <c r="N451" s="268" t="s">
        <v>78</v>
      </c>
    </row>
    <row r="452" spans="1:14" s="123" customFormat="1" hidden="1">
      <c r="A452" s="119" t="s">
        <v>2637</v>
      </c>
      <c r="B452" s="245">
        <v>348234</v>
      </c>
      <c r="C452" s="146" t="s">
        <v>2789</v>
      </c>
      <c r="D452" s="246">
        <v>38</v>
      </c>
      <c r="E452" s="128">
        <v>21</v>
      </c>
      <c r="F452" s="252">
        <v>18.5</v>
      </c>
      <c r="G452" s="118">
        <f t="shared" si="7"/>
        <v>388.5</v>
      </c>
      <c r="H452" s="245" t="s">
        <v>45</v>
      </c>
      <c r="I452" s="260">
        <v>2</v>
      </c>
      <c r="J452" s="203">
        <v>45125</v>
      </c>
      <c r="K452" s="204">
        <v>45131</v>
      </c>
      <c r="L452" s="211">
        <v>45131</v>
      </c>
      <c r="M452" s="137"/>
      <c r="N452" s="268" t="s">
        <v>78</v>
      </c>
    </row>
    <row r="453" spans="1:14" hidden="1">
      <c r="A453" s="119" t="s">
        <v>74</v>
      </c>
      <c r="B453" s="245">
        <v>348165</v>
      </c>
      <c r="C453" s="146" t="s">
        <v>556</v>
      </c>
      <c r="D453" s="324" t="s">
        <v>43</v>
      </c>
      <c r="E453" s="128">
        <v>1</v>
      </c>
      <c r="F453" s="252">
        <v>596.5</v>
      </c>
      <c r="G453" s="118">
        <f t="shared" si="7"/>
        <v>596.5</v>
      </c>
      <c r="H453" s="245" t="s">
        <v>2657</v>
      </c>
      <c r="I453" s="260">
        <v>0</v>
      </c>
      <c r="J453" s="203">
        <v>45131</v>
      </c>
      <c r="K453" s="204">
        <v>45140</v>
      </c>
      <c r="L453" s="211">
        <v>45135</v>
      </c>
      <c r="M453" s="327" t="s">
        <v>2952</v>
      </c>
      <c r="N453" s="268" t="s">
        <v>78</v>
      </c>
    </row>
    <row r="454" spans="1:14" hidden="1">
      <c r="A454" s="119" t="s">
        <v>36</v>
      </c>
      <c r="B454" s="245">
        <v>349849</v>
      </c>
      <c r="C454" s="273" t="s">
        <v>2953</v>
      </c>
      <c r="D454" s="246">
        <v>19.05</v>
      </c>
      <c r="E454" s="128">
        <v>36</v>
      </c>
      <c r="F454" s="252">
        <f>IF(ISERR(SEARCH("FP",H454))=FALSE,PREÇOS!CX455,0)+IF(ISERR(SEARCH("CH",H454))=FALSE,PREÇOS!CY455,0)+IF(ISERR(SEARCH("FF",H454))=FALSE,(I454*PREÇOS!CZ455),0)+IF(ISERR(SEARCH("FC",H454))=FALSE,PREÇOS!DA455,0)</f>
        <v>11.220000000000002</v>
      </c>
      <c r="G454" s="118">
        <f t="shared" si="7"/>
        <v>403.92000000000007</v>
      </c>
      <c r="H454" s="245" t="s">
        <v>45</v>
      </c>
      <c r="I454" s="260">
        <v>2</v>
      </c>
      <c r="J454" s="203">
        <v>45131</v>
      </c>
      <c r="K454" s="204">
        <v>45139</v>
      </c>
      <c r="L454" s="211">
        <v>45133</v>
      </c>
      <c r="M454" s="137"/>
      <c r="N454" s="268" t="s">
        <v>78</v>
      </c>
    </row>
    <row r="455" spans="1:14" hidden="1">
      <c r="A455" s="119" t="s">
        <v>36</v>
      </c>
      <c r="B455" s="245">
        <v>349917</v>
      </c>
      <c r="C455" s="273" t="s">
        <v>2702</v>
      </c>
      <c r="D455" s="246">
        <v>19.05</v>
      </c>
      <c r="E455" s="128">
        <v>45</v>
      </c>
      <c r="F455" s="252">
        <f>IF(ISERR(SEARCH("FP",H455))=FALSE,PREÇOS!CX456,0)+IF(ISERR(SEARCH("CH",H455))=FALSE,PREÇOS!CY456,0)+IF(ISERR(SEARCH("FF",H455))=FALSE,(I455*PREÇOS!CZ456),0)+IF(ISERR(SEARCH("FC",H455))=FALSE,PREÇOS!DA456,0)</f>
        <v>10.89</v>
      </c>
      <c r="G455" s="118">
        <f t="shared" si="7"/>
        <v>490.05</v>
      </c>
      <c r="H455" s="245" t="s">
        <v>55</v>
      </c>
      <c r="I455" s="260">
        <v>2</v>
      </c>
      <c r="J455" s="203">
        <v>45131</v>
      </c>
      <c r="K455" s="204">
        <v>45139</v>
      </c>
      <c r="L455" s="211">
        <v>45133</v>
      </c>
      <c r="M455" s="137"/>
      <c r="N455" s="268" t="s">
        <v>78</v>
      </c>
    </row>
    <row r="456" spans="1:14" hidden="1">
      <c r="A456" s="119" t="s">
        <v>2637</v>
      </c>
      <c r="B456" s="245">
        <v>349688</v>
      </c>
      <c r="C456" s="146" t="s">
        <v>2878</v>
      </c>
      <c r="D456" s="246">
        <v>35</v>
      </c>
      <c r="E456" s="128">
        <v>10</v>
      </c>
      <c r="F456" s="252">
        <v>13</v>
      </c>
      <c r="G456" s="118">
        <f t="shared" si="7"/>
        <v>130</v>
      </c>
      <c r="H456" s="245" t="s">
        <v>45</v>
      </c>
      <c r="I456" s="260">
        <v>1</v>
      </c>
      <c r="J456" s="203">
        <v>45131</v>
      </c>
      <c r="K456" s="204">
        <v>45138</v>
      </c>
      <c r="L456" s="211">
        <v>45138</v>
      </c>
      <c r="M456" s="137"/>
      <c r="N456" s="268" t="s">
        <v>78</v>
      </c>
    </row>
    <row r="457" spans="1:14" hidden="1">
      <c r="A457" s="119" t="s">
        <v>2637</v>
      </c>
      <c r="B457" s="245">
        <v>349703</v>
      </c>
      <c r="C457" s="146" t="s">
        <v>2879</v>
      </c>
      <c r="D457" s="246">
        <v>45</v>
      </c>
      <c r="E457" s="128">
        <v>10</v>
      </c>
      <c r="F457" s="252">
        <v>13</v>
      </c>
      <c r="G457" s="118">
        <f t="shared" si="7"/>
        <v>130</v>
      </c>
      <c r="H457" s="245" t="s">
        <v>45</v>
      </c>
      <c r="I457" s="260">
        <v>1</v>
      </c>
      <c r="J457" s="203">
        <v>45131</v>
      </c>
      <c r="K457" s="204">
        <v>45138</v>
      </c>
      <c r="L457" s="211">
        <v>45138</v>
      </c>
      <c r="M457" s="137"/>
      <c r="N457" s="268" t="s">
        <v>78</v>
      </c>
    </row>
    <row r="458" spans="1:14" hidden="1">
      <c r="A458" s="119" t="s">
        <v>2637</v>
      </c>
      <c r="B458" s="245">
        <v>348541</v>
      </c>
      <c r="C458" s="146" t="s">
        <v>190</v>
      </c>
      <c r="D458" s="246">
        <v>28</v>
      </c>
      <c r="E458" s="128">
        <v>30</v>
      </c>
      <c r="F458" s="252">
        <v>16</v>
      </c>
      <c r="G458" s="118">
        <f t="shared" si="7"/>
        <v>480</v>
      </c>
      <c r="H458" s="245" t="s">
        <v>45</v>
      </c>
      <c r="I458" s="260">
        <v>1</v>
      </c>
      <c r="J458" s="203">
        <v>45131</v>
      </c>
      <c r="K458" s="204">
        <v>45138</v>
      </c>
      <c r="L458" s="211">
        <v>45135</v>
      </c>
      <c r="M458" s="137"/>
      <c r="N458" s="268" t="s">
        <v>78</v>
      </c>
    </row>
    <row r="459" spans="1:14" s="123" customFormat="1" hidden="1">
      <c r="A459" s="119" t="s">
        <v>36</v>
      </c>
      <c r="B459" s="245">
        <v>349262</v>
      </c>
      <c r="C459" s="146" t="s">
        <v>59</v>
      </c>
      <c r="D459" s="246">
        <v>19.05</v>
      </c>
      <c r="E459" s="128">
        <v>36</v>
      </c>
      <c r="F459" s="252">
        <f>IF(ISERR(SEARCH("FP",H459))=FALSE,PREÇOS!CX460,0)+IF(ISERR(SEARCH("CH",H459))=FALSE,PREÇOS!CY460,0)+IF(ISERR(SEARCH("FF",H459))=FALSE,(I459*PREÇOS!CZ460),0)+IF(ISERR(SEARCH("FC",H459))=FALSE,PREÇOS!DA460,0)</f>
        <v>9.0200000000000014</v>
      </c>
      <c r="G459" s="118">
        <f t="shared" si="7"/>
        <v>324.72000000000003</v>
      </c>
      <c r="H459" s="245" t="s">
        <v>45</v>
      </c>
      <c r="I459" s="260">
        <v>1</v>
      </c>
      <c r="J459" s="203">
        <v>45132</v>
      </c>
      <c r="K459" s="204">
        <v>45135</v>
      </c>
      <c r="L459" s="211">
        <v>45133</v>
      </c>
      <c r="M459" s="137"/>
      <c r="N459" s="268" t="s">
        <v>78</v>
      </c>
    </row>
    <row r="460" spans="1:14" s="123" customFormat="1" hidden="1">
      <c r="A460" s="119" t="s">
        <v>74</v>
      </c>
      <c r="B460" s="245">
        <v>338745</v>
      </c>
      <c r="C460" s="146" t="s">
        <v>294</v>
      </c>
      <c r="D460" s="324" t="s">
        <v>43</v>
      </c>
      <c r="E460" s="128">
        <v>1</v>
      </c>
      <c r="F460" s="252">
        <v>741.46</v>
      </c>
      <c r="G460" s="118">
        <f t="shared" si="7"/>
        <v>741.46</v>
      </c>
      <c r="H460" s="245" t="s">
        <v>2651</v>
      </c>
      <c r="I460" s="260">
        <v>0</v>
      </c>
      <c r="J460" s="203">
        <v>45132</v>
      </c>
      <c r="K460" s="204">
        <v>45141</v>
      </c>
      <c r="L460" s="211">
        <v>45138</v>
      </c>
      <c r="M460" s="137"/>
      <c r="N460" s="268" t="s">
        <v>78</v>
      </c>
    </row>
    <row r="461" spans="1:14" hidden="1">
      <c r="A461" s="119" t="s">
        <v>74</v>
      </c>
      <c r="B461" s="245">
        <v>338424</v>
      </c>
      <c r="C461" s="146" t="s">
        <v>2954</v>
      </c>
      <c r="D461" s="324" t="s">
        <v>43</v>
      </c>
      <c r="E461" s="128">
        <v>1</v>
      </c>
      <c r="F461" s="252">
        <v>158.56</v>
      </c>
      <c r="G461" s="118">
        <f t="shared" si="7"/>
        <v>158.56</v>
      </c>
      <c r="H461" s="245" t="s">
        <v>17</v>
      </c>
      <c r="I461" s="260">
        <v>0</v>
      </c>
      <c r="J461" s="203">
        <v>45133</v>
      </c>
      <c r="K461" s="204">
        <v>45138</v>
      </c>
      <c r="L461" s="211">
        <v>45134</v>
      </c>
      <c r="M461" s="137"/>
      <c r="N461" s="268" t="s">
        <v>78</v>
      </c>
    </row>
    <row r="462" spans="1:14" s="123" customFormat="1" hidden="1">
      <c r="A462" s="119" t="s">
        <v>46</v>
      </c>
      <c r="B462" s="245">
        <v>348160</v>
      </c>
      <c r="C462" s="146" t="s">
        <v>141</v>
      </c>
      <c r="D462" s="324" t="s">
        <v>43</v>
      </c>
      <c r="E462" s="128">
        <v>1</v>
      </c>
      <c r="F462" s="252">
        <v>2400</v>
      </c>
      <c r="G462" s="118">
        <f t="shared" si="7"/>
        <v>2400</v>
      </c>
      <c r="H462" s="245" t="s">
        <v>47</v>
      </c>
      <c r="I462" s="260">
        <v>0</v>
      </c>
      <c r="J462" s="203">
        <v>45134</v>
      </c>
      <c r="K462" s="204">
        <v>45147</v>
      </c>
      <c r="L462" s="211">
        <v>45145</v>
      </c>
      <c r="M462" s="137"/>
      <c r="N462" s="268" t="s">
        <v>78</v>
      </c>
    </row>
    <row r="463" spans="1:14" s="123" customFormat="1" hidden="1">
      <c r="A463" s="119" t="s">
        <v>74</v>
      </c>
      <c r="B463" s="245">
        <v>345149</v>
      </c>
      <c r="C463" s="146" t="s">
        <v>261</v>
      </c>
      <c r="D463" s="324" t="s">
        <v>43</v>
      </c>
      <c r="E463" s="128">
        <v>1</v>
      </c>
      <c r="F463" s="252">
        <v>917.72</v>
      </c>
      <c r="G463" s="118">
        <f t="shared" si="7"/>
        <v>917.72</v>
      </c>
      <c r="H463" s="245" t="s">
        <v>47</v>
      </c>
      <c r="I463" s="260">
        <v>0</v>
      </c>
      <c r="J463" s="203">
        <v>45134</v>
      </c>
      <c r="K463" s="204">
        <v>45147</v>
      </c>
      <c r="L463" s="211">
        <v>45146</v>
      </c>
      <c r="M463" s="137"/>
      <c r="N463" s="268" t="s">
        <v>78</v>
      </c>
    </row>
    <row r="464" spans="1:14" hidden="1">
      <c r="A464" s="119" t="s">
        <v>36</v>
      </c>
      <c r="B464" s="245">
        <v>349898</v>
      </c>
      <c r="C464" s="146" t="s">
        <v>2706</v>
      </c>
      <c r="D464" s="246">
        <v>19.05</v>
      </c>
      <c r="E464" s="128">
        <v>45</v>
      </c>
      <c r="F464" s="252">
        <f>IF(ISERR(SEARCH("FP",H464))=FALSE,PREÇOS!CX465,0)+IF(ISERR(SEARCH("CH",H464))=FALSE,PREÇOS!CY465,0)+IF(ISERR(SEARCH("FF",H464))=FALSE,(I464*PREÇOS!CZ465),0)+IF(ISERR(SEARCH("FC",H464))=FALSE,PREÇOS!DA465,0)</f>
        <v>13.695000000000002</v>
      </c>
      <c r="G464" s="118">
        <f t="shared" si="7"/>
        <v>616.27500000000009</v>
      </c>
      <c r="H464" s="245" t="s">
        <v>55</v>
      </c>
      <c r="I464" s="260">
        <v>2</v>
      </c>
      <c r="J464" s="203">
        <v>45135</v>
      </c>
      <c r="K464" s="204">
        <v>45141</v>
      </c>
      <c r="L464" s="211">
        <v>45141</v>
      </c>
      <c r="M464" s="137"/>
      <c r="N464" s="268" t="s">
        <v>78</v>
      </c>
    </row>
    <row r="465" spans="1:14" hidden="1">
      <c r="A465" s="119" t="s">
        <v>36</v>
      </c>
      <c r="B465" s="245">
        <v>349278</v>
      </c>
      <c r="C465" s="146" t="s">
        <v>1788</v>
      </c>
      <c r="D465" s="246">
        <v>19</v>
      </c>
      <c r="E465" s="128">
        <v>24</v>
      </c>
      <c r="F465" s="252">
        <f>IF(ISERR(SEARCH("FP",H465))=FALSE,PREÇOS!CX466,0)+IF(ISERR(SEARCH("CH",H465))=FALSE,PREÇOS!CY466,0)+IF(ISERR(SEARCH("FF",H465))=FALSE,(I465*PREÇOS!CZ466),0)+IF(ISERR(SEARCH("FC",H465))=FALSE,PREÇOS!DA466,0)</f>
        <v>9.0200000000000014</v>
      </c>
      <c r="G465" s="118">
        <f t="shared" si="7"/>
        <v>216.48000000000002</v>
      </c>
      <c r="H465" s="245" t="s">
        <v>45</v>
      </c>
      <c r="I465" s="260">
        <v>1</v>
      </c>
      <c r="J465" s="203">
        <v>45138</v>
      </c>
      <c r="K465" s="204">
        <v>45141</v>
      </c>
      <c r="L465" s="211">
        <v>45141</v>
      </c>
      <c r="M465" s="137"/>
      <c r="N465" s="268" t="s">
        <v>78</v>
      </c>
    </row>
    <row r="466" spans="1:14" hidden="1">
      <c r="A466" s="119" t="s">
        <v>36</v>
      </c>
      <c r="B466" s="245">
        <v>349274</v>
      </c>
      <c r="C466" s="146" t="s">
        <v>299</v>
      </c>
      <c r="D466" s="246">
        <v>24</v>
      </c>
      <c r="E466" s="128">
        <v>60</v>
      </c>
      <c r="F466" s="252">
        <f>IF(ISERR(SEARCH("FP",H466))=FALSE,PREÇOS!CX467,0)+IF(ISERR(SEARCH("CH",H466))=FALSE,PREÇOS!CY467,0)+IF(ISERR(SEARCH("FF",H466))=FALSE,(I466*PREÇOS!CZ467),0)+IF(ISERR(SEARCH("FC",H466))=FALSE,PREÇOS!DA467,0)</f>
        <v>9.0200000000000014</v>
      </c>
      <c r="G466" s="118">
        <f t="shared" si="7"/>
        <v>541.20000000000005</v>
      </c>
      <c r="H466" s="245" t="s">
        <v>45</v>
      </c>
      <c r="I466" s="260">
        <v>1</v>
      </c>
      <c r="J466" s="203">
        <v>45138</v>
      </c>
      <c r="K466" s="204">
        <v>45141</v>
      </c>
      <c r="L466" s="211">
        <v>45141</v>
      </c>
      <c r="M466" s="137"/>
      <c r="N466" s="268" t="s">
        <v>78</v>
      </c>
    </row>
    <row r="467" spans="1:14" hidden="1">
      <c r="A467" s="119" t="s">
        <v>36</v>
      </c>
      <c r="B467" s="245">
        <v>349290</v>
      </c>
      <c r="C467" s="146" t="s">
        <v>81</v>
      </c>
      <c r="D467" s="246">
        <v>28</v>
      </c>
      <c r="E467" s="128">
        <v>20</v>
      </c>
      <c r="F467" s="252">
        <v>7.15</v>
      </c>
      <c r="G467" s="118">
        <f t="shared" si="7"/>
        <v>143</v>
      </c>
      <c r="H467" s="245" t="s">
        <v>45</v>
      </c>
      <c r="I467" s="260">
        <v>1</v>
      </c>
      <c r="J467" s="203">
        <v>45138</v>
      </c>
      <c r="K467" s="204">
        <v>45141</v>
      </c>
      <c r="L467" s="211">
        <v>45141</v>
      </c>
      <c r="M467" s="137"/>
      <c r="N467" s="268" t="s">
        <v>78</v>
      </c>
    </row>
    <row r="468" spans="1:14" hidden="1">
      <c r="A468" s="119" t="s">
        <v>2637</v>
      </c>
      <c r="B468" s="245">
        <v>348679</v>
      </c>
      <c r="C468" s="146" t="s">
        <v>2753</v>
      </c>
      <c r="D468" s="246">
        <v>42</v>
      </c>
      <c r="E468" s="128">
        <v>20</v>
      </c>
      <c r="F468" s="252">
        <v>26.5</v>
      </c>
      <c r="G468" s="118">
        <f t="shared" si="7"/>
        <v>530</v>
      </c>
      <c r="H468" s="245" t="s">
        <v>45</v>
      </c>
      <c r="I468" s="260">
        <v>2</v>
      </c>
      <c r="J468" s="203">
        <v>45139</v>
      </c>
      <c r="K468" s="204">
        <v>45141</v>
      </c>
      <c r="L468" s="211">
        <v>45141</v>
      </c>
      <c r="M468" s="137"/>
      <c r="N468" s="268" t="s">
        <v>78</v>
      </c>
    </row>
    <row r="469" spans="1:14" hidden="1">
      <c r="A469" s="119" t="s">
        <v>445</v>
      </c>
      <c r="B469" s="245">
        <v>340152</v>
      </c>
      <c r="C469" s="146" t="s">
        <v>446</v>
      </c>
      <c r="D469" s="324" t="s">
        <v>43</v>
      </c>
      <c r="E469" s="128">
        <v>5</v>
      </c>
      <c r="F469" s="252">
        <v>120</v>
      </c>
      <c r="G469" s="118">
        <f t="shared" si="7"/>
        <v>600</v>
      </c>
      <c r="H469" s="245" t="s">
        <v>448</v>
      </c>
      <c r="I469" s="260">
        <v>0</v>
      </c>
      <c r="J469" s="203">
        <v>45140</v>
      </c>
      <c r="K469" s="204">
        <v>45146</v>
      </c>
      <c r="L469" s="211">
        <v>45160</v>
      </c>
      <c r="M469" s="137"/>
      <c r="N469" s="268" t="s">
        <v>78</v>
      </c>
    </row>
    <row r="470" spans="1:14" s="123" customFormat="1" hidden="1">
      <c r="A470" s="119" t="s">
        <v>74</v>
      </c>
      <c r="B470" s="245">
        <v>345101</v>
      </c>
      <c r="C470" s="146" t="s">
        <v>2923</v>
      </c>
      <c r="D470" s="324" t="s">
        <v>43</v>
      </c>
      <c r="E470" s="128">
        <v>1</v>
      </c>
      <c r="F470" s="252">
        <v>741</v>
      </c>
      <c r="G470" s="118">
        <f t="shared" si="7"/>
        <v>741</v>
      </c>
      <c r="H470" s="245" t="s">
        <v>47</v>
      </c>
      <c r="I470" s="260">
        <v>0</v>
      </c>
      <c r="J470" s="203">
        <v>45140</v>
      </c>
      <c r="K470" s="204">
        <v>45153</v>
      </c>
      <c r="L470" s="211">
        <v>45152</v>
      </c>
      <c r="M470" s="137"/>
      <c r="N470" s="268" t="s">
        <v>78</v>
      </c>
    </row>
    <row r="471" spans="1:14" s="123" customFormat="1" hidden="1">
      <c r="A471" s="119" t="s">
        <v>74</v>
      </c>
      <c r="B471" s="245">
        <v>345179</v>
      </c>
      <c r="C471" s="146" t="s">
        <v>75</v>
      </c>
      <c r="D471" s="324" t="s">
        <v>43</v>
      </c>
      <c r="E471" s="128">
        <v>4</v>
      </c>
      <c r="F471" s="252">
        <v>741.46</v>
      </c>
      <c r="G471" s="118">
        <f t="shared" si="7"/>
        <v>2965.84</v>
      </c>
      <c r="H471" s="245" t="s">
        <v>47</v>
      </c>
      <c r="I471" s="260">
        <v>0</v>
      </c>
      <c r="J471" s="203">
        <v>45140</v>
      </c>
      <c r="K471" s="204">
        <v>45152</v>
      </c>
      <c r="L471" s="211">
        <v>45152</v>
      </c>
      <c r="M471" s="137"/>
      <c r="N471" s="268" t="s">
        <v>78</v>
      </c>
    </row>
    <row r="472" spans="1:14" s="123" customFormat="1" hidden="1">
      <c r="A472" s="119" t="s">
        <v>36</v>
      </c>
      <c r="B472" s="245">
        <v>349788</v>
      </c>
      <c r="C472" s="146" t="s">
        <v>562</v>
      </c>
      <c r="D472" s="246">
        <v>19</v>
      </c>
      <c r="E472" s="128">
        <v>54</v>
      </c>
      <c r="F472" s="252">
        <f>IF(ISERR(SEARCH("FP",H472))=FALSE,PREÇOS!CX473,0)+IF(ISERR(SEARCH("CH",H472))=FALSE,PREÇOS!CY473,0)+IF(ISERR(SEARCH("FF",H472))=FALSE,(I472*PREÇOS!CZ473),0)+IF(ISERR(SEARCH("FC",H472))=FALSE,PREÇOS!DA473,0)</f>
        <v>11.495000000000001</v>
      </c>
      <c r="G472" s="118">
        <f t="shared" si="7"/>
        <v>620.73</v>
      </c>
      <c r="H472" s="245" t="s">
        <v>55</v>
      </c>
      <c r="I472" s="260">
        <v>1</v>
      </c>
      <c r="J472" s="203">
        <v>45141</v>
      </c>
      <c r="K472" s="204">
        <v>45146</v>
      </c>
      <c r="L472" s="211">
        <v>45146</v>
      </c>
      <c r="M472" s="137"/>
      <c r="N472" s="268" t="s">
        <v>78</v>
      </c>
    </row>
    <row r="473" spans="1:14" s="123" customFormat="1" hidden="1">
      <c r="A473" s="119" t="s">
        <v>36</v>
      </c>
      <c r="B473" s="245">
        <v>351606</v>
      </c>
      <c r="C473" s="146" t="s">
        <v>2876</v>
      </c>
      <c r="D473" s="324">
        <v>19.04</v>
      </c>
      <c r="E473" s="128">
        <v>54</v>
      </c>
      <c r="F473" s="252">
        <f>IF(ISERR(SEARCH("FP",H473))=FALSE,PREÇOS!CX474,0)+IF(ISERR(SEARCH("CH",H473))=FALSE,PREÇOS!CY474,0)+IF(ISERR(SEARCH("FF",H473))=FALSE,(I473*PREÇOS!CZ474),0)+IF(ISERR(SEARCH("FC",H473))=FALSE,PREÇOS!DA474,0)</f>
        <v>9.0200000000000014</v>
      </c>
      <c r="G473" s="118">
        <f t="shared" si="7"/>
        <v>487.0800000000001</v>
      </c>
      <c r="H473" s="245" t="s">
        <v>45</v>
      </c>
      <c r="I473" s="260">
        <v>1</v>
      </c>
      <c r="J473" s="203">
        <v>45141</v>
      </c>
      <c r="K473" s="204">
        <v>45146</v>
      </c>
      <c r="L473" s="211">
        <v>45146</v>
      </c>
      <c r="M473" s="137"/>
      <c r="N473" s="268" t="s">
        <v>78</v>
      </c>
    </row>
    <row r="474" spans="1:14" s="123" customFormat="1" hidden="1">
      <c r="A474" s="119" t="s">
        <v>46</v>
      </c>
      <c r="B474" s="245">
        <v>349598</v>
      </c>
      <c r="C474" s="146" t="s">
        <v>407</v>
      </c>
      <c r="D474" s="324" t="s">
        <v>43</v>
      </c>
      <c r="E474" s="128">
        <v>1</v>
      </c>
      <c r="F474" s="252">
        <v>980</v>
      </c>
      <c r="G474" s="118">
        <f>F474*E474</f>
        <v>980</v>
      </c>
      <c r="H474" s="245" t="s">
        <v>2657</v>
      </c>
      <c r="I474" s="260">
        <v>0</v>
      </c>
      <c r="J474" s="203">
        <v>45142</v>
      </c>
      <c r="K474" s="204">
        <v>45152</v>
      </c>
      <c r="L474" s="211">
        <v>45154</v>
      </c>
      <c r="M474" s="137"/>
      <c r="N474" s="268" t="s">
        <v>78</v>
      </c>
    </row>
    <row r="475" spans="1:14" s="123" customFormat="1" hidden="1">
      <c r="A475" s="119" t="s">
        <v>46</v>
      </c>
      <c r="B475" s="245">
        <v>349608</v>
      </c>
      <c r="C475" s="146" t="s">
        <v>546</v>
      </c>
      <c r="D475" s="324" t="s">
        <v>43</v>
      </c>
      <c r="E475" s="128">
        <v>1</v>
      </c>
      <c r="F475" s="252">
        <v>980</v>
      </c>
      <c r="G475" s="118">
        <f t="shared" si="7"/>
        <v>980</v>
      </c>
      <c r="H475" s="245" t="s">
        <v>2657</v>
      </c>
      <c r="I475" s="260">
        <v>0</v>
      </c>
      <c r="J475" s="203">
        <v>45142</v>
      </c>
      <c r="K475" s="204">
        <v>45152</v>
      </c>
      <c r="L475" s="211">
        <v>45154</v>
      </c>
      <c r="M475" s="137" t="s">
        <v>2959</v>
      </c>
      <c r="N475" s="268" t="s">
        <v>78</v>
      </c>
    </row>
    <row r="476" spans="1:14" s="123" customFormat="1" hidden="1">
      <c r="A476" s="119" t="s">
        <v>36</v>
      </c>
      <c r="B476" s="245">
        <v>352639</v>
      </c>
      <c r="C476" s="146" t="s">
        <v>2955</v>
      </c>
      <c r="D476" s="246">
        <v>19.05</v>
      </c>
      <c r="E476" s="128">
        <v>45</v>
      </c>
      <c r="F476" s="252">
        <f>IF(ISERR(SEARCH("FP",H476))=FALSE,PREÇOS!CX477,0)+IF(ISERR(SEARCH("CH",H476))=FALSE,PREÇOS!CY477,0)+IF(ISERR(SEARCH("FF",H476))=FALSE,(I476*PREÇOS!CZ477),0)+IF(ISERR(SEARCH("FC",H476))=FALSE,PREÇOS!DA477,0)</f>
        <v>8.91</v>
      </c>
      <c r="G476" s="118">
        <f t="shared" si="7"/>
        <v>400.95</v>
      </c>
      <c r="H476" s="245" t="s">
        <v>45</v>
      </c>
      <c r="I476" s="260">
        <v>2</v>
      </c>
      <c r="J476" s="203">
        <v>45146</v>
      </c>
      <c r="K476" s="204">
        <v>45152</v>
      </c>
      <c r="L476" s="211">
        <v>45153</v>
      </c>
      <c r="M476" s="137"/>
      <c r="N476" s="268" t="s">
        <v>78</v>
      </c>
    </row>
    <row r="477" spans="1:14" hidden="1">
      <c r="A477" s="119" t="s">
        <v>36</v>
      </c>
      <c r="B477" s="245">
        <v>352653</v>
      </c>
      <c r="C477" s="146" t="s">
        <v>2956</v>
      </c>
      <c r="D477" s="246">
        <v>34.5</v>
      </c>
      <c r="E477" s="128">
        <v>45</v>
      </c>
      <c r="F477" s="252">
        <f>IF(ISERR(SEARCH("FP",H477))=FALSE,PREÇOS!CX478,0)+IF(ISERR(SEARCH("CH",H477))=FALSE,PREÇOS!CY478,0)+IF(ISERR(SEARCH("FF",H477))=FALSE,(I477*PREÇOS!CZ478),0)+IF(ISERR(SEARCH("FC",H477))=FALSE,PREÇOS!DA478,0)</f>
        <v>2.75</v>
      </c>
      <c r="G477" s="118">
        <f t="shared" si="7"/>
        <v>123.75</v>
      </c>
      <c r="H477" s="245" t="s">
        <v>16</v>
      </c>
      <c r="I477" s="260">
        <v>0</v>
      </c>
      <c r="J477" s="203">
        <v>45146</v>
      </c>
      <c r="K477" s="204">
        <v>45152</v>
      </c>
      <c r="L477" s="211">
        <v>45152</v>
      </c>
      <c r="M477" s="137" t="s">
        <v>2961</v>
      </c>
      <c r="N477" s="268" t="s">
        <v>78</v>
      </c>
    </row>
    <row r="478" spans="1:14" hidden="1">
      <c r="A478" s="119" t="s">
        <v>36</v>
      </c>
      <c r="B478" s="245">
        <v>352379</v>
      </c>
      <c r="C478" s="146" t="s">
        <v>237</v>
      </c>
      <c r="D478" s="246">
        <v>19.05</v>
      </c>
      <c r="E478" s="128">
        <v>27</v>
      </c>
      <c r="F478" s="252">
        <f>IF(ISERR(SEARCH("FP",H478))=FALSE,PREÇOS!CX479,0)+IF(ISERR(SEARCH("CH",H478))=FALSE,PREÇOS!CY479,0)+IF(ISERR(SEARCH("FF",H478))=FALSE,(I478*PREÇOS!CZ479),0)+IF(ISERR(SEARCH("FC",H478))=FALSE,PREÇOS!DA479,0)</f>
        <v>9.0200000000000014</v>
      </c>
      <c r="G478" s="118">
        <f t="shared" si="7"/>
        <v>243.54000000000005</v>
      </c>
      <c r="H478" s="245" t="s">
        <v>45</v>
      </c>
      <c r="I478" s="260">
        <v>1</v>
      </c>
      <c r="J478" s="203">
        <v>45146</v>
      </c>
      <c r="K478" s="204">
        <v>45152</v>
      </c>
      <c r="L478" s="211">
        <v>45147</v>
      </c>
      <c r="M478" s="137"/>
      <c r="N478" s="268" t="s">
        <v>78</v>
      </c>
    </row>
    <row r="479" spans="1:14" hidden="1">
      <c r="A479" s="119" t="s">
        <v>2637</v>
      </c>
      <c r="B479" s="245">
        <v>352725</v>
      </c>
      <c r="C479" s="146" t="s">
        <v>2771</v>
      </c>
      <c r="D479" s="246">
        <v>28</v>
      </c>
      <c r="E479" s="128">
        <v>24</v>
      </c>
      <c r="F479" s="252">
        <v>16.5</v>
      </c>
      <c r="G479" s="118">
        <f t="shared" si="7"/>
        <v>396</v>
      </c>
      <c r="H479" s="245" t="s">
        <v>45</v>
      </c>
      <c r="I479" s="260">
        <v>2</v>
      </c>
      <c r="J479" s="203">
        <v>45146</v>
      </c>
      <c r="K479" s="204">
        <v>45152</v>
      </c>
      <c r="L479" s="211">
        <v>45153</v>
      </c>
      <c r="M479" s="137"/>
      <c r="N479" s="268" t="s">
        <v>78</v>
      </c>
    </row>
    <row r="480" spans="1:14" hidden="1">
      <c r="A480" s="119" t="s">
        <v>2637</v>
      </c>
      <c r="B480" s="245">
        <v>352611</v>
      </c>
      <c r="C480" s="146" t="s">
        <v>2957</v>
      </c>
      <c r="D480" s="246">
        <v>19.05</v>
      </c>
      <c r="E480" s="128">
        <v>45</v>
      </c>
      <c r="F480" s="252">
        <v>10</v>
      </c>
      <c r="G480" s="118">
        <f t="shared" si="7"/>
        <v>450</v>
      </c>
      <c r="H480" s="245" t="s">
        <v>45</v>
      </c>
      <c r="I480" s="260">
        <v>2</v>
      </c>
      <c r="J480" s="203">
        <v>45146</v>
      </c>
      <c r="K480" s="204">
        <v>45152</v>
      </c>
      <c r="L480" s="211">
        <v>45153</v>
      </c>
      <c r="M480" s="137"/>
      <c r="N480" s="268" t="s">
        <v>78</v>
      </c>
    </row>
    <row r="481" spans="1:14" hidden="1">
      <c r="A481" s="119" t="s">
        <v>2637</v>
      </c>
      <c r="B481" s="245">
        <v>352625</v>
      </c>
      <c r="C481" s="146" t="s">
        <v>2958</v>
      </c>
      <c r="D481" s="246">
        <v>19.05</v>
      </c>
      <c r="E481" s="128">
        <v>45</v>
      </c>
      <c r="F481" s="252">
        <v>10</v>
      </c>
      <c r="G481" s="118">
        <f t="shared" si="7"/>
        <v>450</v>
      </c>
      <c r="H481" s="245" t="s">
        <v>45</v>
      </c>
      <c r="I481" s="260">
        <v>2</v>
      </c>
      <c r="J481" s="203">
        <v>45146</v>
      </c>
      <c r="K481" s="204">
        <v>45152</v>
      </c>
      <c r="L481" s="211">
        <v>45153</v>
      </c>
      <c r="M481" s="137"/>
      <c r="N481" s="268" t="s">
        <v>78</v>
      </c>
    </row>
    <row r="482" spans="1:14" hidden="1">
      <c r="A482" s="119" t="s">
        <v>36</v>
      </c>
      <c r="B482" s="245">
        <v>352683</v>
      </c>
      <c r="C482" s="146" t="s">
        <v>57</v>
      </c>
      <c r="D482" s="246">
        <v>19.05</v>
      </c>
      <c r="E482" s="128">
        <v>36</v>
      </c>
      <c r="F482" s="252">
        <f>IF(ISERR(SEARCH("FP",H482))=FALSE,PREÇOS!CX483,0)+IF(ISERR(SEARCH("CH",H482))=FALSE,PREÇOS!CY483,0)+IF(ISERR(SEARCH("FF",H482))=FALSE,(I482*PREÇOS!CZ483),0)+IF(ISERR(SEARCH("FC",H482))=FALSE,PREÇOS!DA483,0)</f>
        <v>6.93</v>
      </c>
      <c r="G482" s="118">
        <f t="shared" si="7"/>
        <v>249.48</v>
      </c>
      <c r="H482" s="245" t="s">
        <v>45</v>
      </c>
      <c r="I482" s="260">
        <v>1</v>
      </c>
      <c r="J482" s="203">
        <v>45148</v>
      </c>
      <c r="K482" s="204">
        <v>45153</v>
      </c>
      <c r="L482" s="211">
        <v>45153</v>
      </c>
      <c r="M482" s="137"/>
      <c r="N482" s="268" t="s">
        <v>78</v>
      </c>
    </row>
    <row r="483" spans="1:14" hidden="1">
      <c r="A483" s="119" t="s">
        <v>36</v>
      </c>
      <c r="B483" s="245">
        <v>352478</v>
      </c>
      <c r="C483" s="146" t="s">
        <v>2960</v>
      </c>
      <c r="D483" s="246">
        <v>28</v>
      </c>
      <c r="E483" s="128">
        <v>36</v>
      </c>
      <c r="F483" s="252">
        <f>IF(ISERR(SEARCH("FP",H483))=FALSE,PREÇOS!CX484,0)+IF(ISERR(SEARCH("CH",H483))=FALSE,PREÇOS!CY484,0)+IF(ISERR(SEARCH("FF",H483))=FALSE,(I483*PREÇOS!CZ484),0)+IF(ISERR(SEARCH("FC",H483))=FALSE,PREÇOS!DA484,0)</f>
        <v>7.370000000000001</v>
      </c>
      <c r="G483" s="118">
        <f t="shared" si="7"/>
        <v>265.32000000000005</v>
      </c>
      <c r="H483" s="245" t="s">
        <v>44</v>
      </c>
      <c r="I483" s="260">
        <v>0</v>
      </c>
      <c r="J483" s="203">
        <v>45148</v>
      </c>
      <c r="K483" s="204">
        <v>45153</v>
      </c>
      <c r="L483" s="211">
        <v>45153</v>
      </c>
      <c r="M483" s="137"/>
      <c r="N483" s="268" t="s">
        <v>78</v>
      </c>
    </row>
    <row r="484" spans="1:14" hidden="1">
      <c r="A484" s="119" t="s">
        <v>36</v>
      </c>
      <c r="B484" s="245">
        <v>350918</v>
      </c>
      <c r="C484" s="146" t="s">
        <v>2589</v>
      </c>
      <c r="D484" s="246">
        <v>28</v>
      </c>
      <c r="E484" s="128">
        <v>30</v>
      </c>
      <c r="F484" s="252">
        <f>IF(ISERR(SEARCH("FP",H484))=FALSE,PREÇOS!CX485,0)+IF(ISERR(SEARCH("CH",H484))=FALSE,PREÇOS!CY485,0)+IF(ISERR(SEARCH("FF",H484))=FALSE,(I484*PREÇOS!CZ485),0)+IF(ISERR(SEARCH("FC",H484))=FALSE,PREÇOS!DA485,0)</f>
        <v>9.129999999999999</v>
      </c>
      <c r="G484" s="118">
        <f t="shared" si="7"/>
        <v>273.89999999999998</v>
      </c>
      <c r="H484" s="245" t="s">
        <v>44</v>
      </c>
      <c r="I484" s="260">
        <v>0</v>
      </c>
      <c r="J484" s="203">
        <v>45148</v>
      </c>
      <c r="K484" s="204">
        <v>45153</v>
      </c>
      <c r="L484" s="211">
        <v>45153</v>
      </c>
      <c r="M484" s="137"/>
      <c r="N484" s="268" t="s">
        <v>78</v>
      </c>
    </row>
    <row r="485" spans="1:14" hidden="1">
      <c r="A485" s="119" t="s">
        <v>2637</v>
      </c>
      <c r="B485" s="245">
        <v>352698</v>
      </c>
      <c r="C485" s="146" t="s">
        <v>2886</v>
      </c>
      <c r="D485" s="246">
        <v>19</v>
      </c>
      <c r="E485" s="128">
        <v>36</v>
      </c>
      <c r="F485" s="252">
        <v>12</v>
      </c>
      <c r="G485" s="118">
        <f t="shared" si="7"/>
        <v>432</v>
      </c>
      <c r="H485" s="245" t="s">
        <v>45</v>
      </c>
      <c r="I485" s="260">
        <v>2</v>
      </c>
      <c r="J485" s="203">
        <v>45149</v>
      </c>
      <c r="K485" s="204">
        <v>45154</v>
      </c>
      <c r="L485" s="211">
        <v>45153</v>
      </c>
      <c r="M485" s="137"/>
      <c r="N485" s="268" t="s">
        <v>78</v>
      </c>
    </row>
    <row r="486" spans="1:14" s="123" customFormat="1" hidden="1">
      <c r="A486" s="119" t="s">
        <v>445</v>
      </c>
      <c r="B486" s="245">
        <v>349589</v>
      </c>
      <c r="C486" s="146" t="s">
        <v>406</v>
      </c>
      <c r="D486" s="324" t="s">
        <v>43</v>
      </c>
      <c r="E486" s="128">
        <v>1</v>
      </c>
      <c r="F486" s="252">
        <v>1900</v>
      </c>
      <c r="G486" s="118">
        <f t="shared" si="7"/>
        <v>1900</v>
      </c>
      <c r="H486" s="245" t="s">
        <v>47</v>
      </c>
      <c r="I486" s="260">
        <v>0</v>
      </c>
      <c r="J486" s="203">
        <v>45149</v>
      </c>
      <c r="K486" s="204">
        <v>45155</v>
      </c>
      <c r="L486" s="211">
        <v>45156</v>
      </c>
      <c r="M486" s="137"/>
      <c r="N486" s="268" t="s">
        <v>78</v>
      </c>
    </row>
    <row r="487" spans="1:14" hidden="1">
      <c r="A487" s="119" t="s">
        <v>137</v>
      </c>
      <c r="B487" s="245">
        <v>352653</v>
      </c>
      <c r="C487" s="146" t="s">
        <v>2956</v>
      </c>
      <c r="D487" s="246">
        <v>34.5</v>
      </c>
      <c r="E487" s="128">
        <v>44</v>
      </c>
      <c r="F487" s="252">
        <v>4.75</v>
      </c>
      <c r="G487" s="118">
        <f t="shared" si="7"/>
        <v>209</v>
      </c>
      <c r="H487" s="245" t="s">
        <v>16</v>
      </c>
      <c r="I487" s="260">
        <v>0</v>
      </c>
      <c r="J487" s="203">
        <v>45153</v>
      </c>
      <c r="K487" s="204">
        <v>45155</v>
      </c>
      <c r="L487" s="211">
        <v>45155</v>
      </c>
      <c r="M487" s="137"/>
      <c r="N487" s="268" t="s">
        <v>78</v>
      </c>
    </row>
    <row r="488" spans="1:14" hidden="1">
      <c r="A488" s="119" t="s">
        <v>2637</v>
      </c>
      <c r="B488" s="245">
        <v>345736</v>
      </c>
      <c r="C488" s="146" t="s">
        <v>1420</v>
      </c>
      <c r="D488" s="246">
        <v>31.75</v>
      </c>
      <c r="E488" s="128">
        <v>30</v>
      </c>
      <c r="F488" s="252">
        <v>23.5</v>
      </c>
      <c r="G488" s="118">
        <f t="shared" si="7"/>
        <v>705</v>
      </c>
      <c r="H488" s="245" t="s">
        <v>55</v>
      </c>
      <c r="I488" s="260">
        <v>2</v>
      </c>
      <c r="J488" s="203">
        <v>45153</v>
      </c>
      <c r="K488" s="204">
        <v>45156</v>
      </c>
      <c r="L488" s="211">
        <v>45156</v>
      </c>
      <c r="M488" s="137"/>
      <c r="N488" s="268" t="s">
        <v>78</v>
      </c>
    </row>
    <row r="489" spans="1:14" hidden="1">
      <c r="A489" s="119" t="s">
        <v>74</v>
      </c>
      <c r="B489" s="245">
        <v>351912</v>
      </c>
      <c r="C489" s="146" t="s">
        <v>261</v>
      </c>
      <c r="D489" s="324" t="s">
        <v>43</v>
      </c>
      <c r="E489" s="128">
        <v>2</v>
      </c>
      <c r="F489" s="252">
        <v>917.72</v>
      </c>
      <c r="G489" s="118">
        <f t="shared" si="7"/>
        <v>1835.44</v>
      </c>
      <c r="H489" s="245" t="s">
        <v>47</v>
      </c>
      <c r="I489" s="260">
        <v>0</v>
      </c>
      <c r="J489" s="203">
        <v>45154</v>
      </c>
      <c r="K489" s="204">
        <v>45163</v>
      </c>
      <c r="L489" s="211">
        <v>45163</v>
      </c>
      <c r="M489" s="137"/>
      <c r="N489" s="268" t="s">
        <v>78</v>
      </c>
    </row>
    <row r="490" spans="1:14" hidden="1">
      <c r="A490" s="119" t="s">
        <v>74</v>
      </c>
      <c r="B490" s="245">
        <v>353025</v>
      </c>
      <c r="C490" s="146" t="s">
        <v>2582</v>
      </c>
      <c r="D490" s="324" t="s">
        <v>43</v>
      </c>
      <c r="E490" s="128">
        <v>1</v>
      </c>
      <c r="F490" s="252">
        <v>61.78</v>
      </c>
      <c r="G490" s="118">
        <f t="shared" si="7"/>
        <v>61.78</v>
      </c>
      <c r="H490" s="245" t="s">
        <v>47</v>
      </c>
      <c r="I490" s="260">
        <v>0</v>
      </c>
      <c r="J490" s="203">
        <v>45154</v>
      </c>
      <c r="K490" s="204">
        <v>45163</v>
      </c>
      <c r="L490" s="211">
        <v>45163</v>
      </c>
      <c r="M490" s="137"/>
      <c r="N490" s="268" t="s">
        <v>78</v>
      </c>
    </row>
    <row r="491" spans="1:14" hidden="1">
      <c r="A491" s="119" t="s">
        <v>36</v>
      </c>
      <c r="B491" s="245">
        <v>354862</v>
      </c>
      <c r="C491" s="146" t="s">
        <v>2962</v>
      </c>
      <c r="D491" s="246">
        <v>35.5</v>
      </c>
      <c r="E491" s="128">
        <v>15</v>
      </c>
      <c r="F491" s="252">
        <f>IF(ISERR(SEARCH("FP",H491))=FALSE,PREÇOS!CX492,0)+IF(ISERR(SEARCH("CH",H491))=FALSE,PREÇOS!CY492,0)+IF(ISERR(SEARCH("FF",H491))=FALSE,(I491*PREÇOS!CZ492),0)+IF(ISERR(SEARCH("FC",H491))=FALSE,PREÇOS!DA492,0)</f>
        <v>9.1300000000000008</v>
      </c>
      <c r="G491" s="118">
        <f t="shared" si="7"/>
        <v>136.95000000000002</v>
      </c>
      <c r="H491" s="245" t="s">
        <v>45</v>
      </c>
      <c r="I491" s="260">
        <v>1</v>
      </c>
      <c r="J491" s="203">
        <v>45156</v>
      </c>
      <c r="K491" s="204">
        <v>45161</v>
      </c>
      <c r="L491" s="211">
        <v>45161</v>
      </c>
      <c r="M491" s="137"/>
      <c r="N491" s="268" t="s">
        <v>78</v>
      </c>
    </row>
    <row r="492" spans="1:14" hidden="1">
      <c r="A492" s="119" t="s">
        <v>2637</v>
      </c>
      <c r="B492" s="245">
        <v>354741</v>
      </c>
      <c r="C492" s="146" t="s">
        <v>643</v>
      </c>
      <c r="D492" s="246">
        <v>42</v>
      </c>
      <c r="E492" s="128">
        <v>15</v>
      </c>
      <c r="F492" s="252">
        <v>31</v>
      </c>
      <c r="G492" s="118">
        <f t="shared" si="7"/>
        <v>465</v>
      </c>
      <c r="H492" s="245" t="s">
        <v>45</v>
      </c>
      <c r="I492" s="260">
        <v>2</v>
      </c>
      <c r="J492" s="203">
        <v>45156</v>
      </c>
      <c r="K492" s="204">
        <v>45161</v>
      </c>
      <c r="L492" s="211">
        <v>45161</v>
      </c>
      <c r="M492" s="137"/>
      <c r="N492" s="268" t="s">
        <v>78</v>
      </c>
    </row>
    <row r="493" spans="1:14" s="123" customFormat="1" hidden="1">
      <c r="A493" s="119" t="s">
        <v>2637</v>
      </c>
      <c r="B493" s="245">
        <v>354785</v>
      </c>
      <c r="C493" s="146" t="s">
        <v>642</v>
      </c>
      <c r="D493" s="246">
        <v>48</v>
      </c>
      <c r="E493" s="128">
        <v>15</v>
      </c>
      <c r="F493" s="252">
        <v>34</v>
      </c>
      <c r="G493" s="118">
        <f t="shared" si="7"/>
        <v>510</v>
      </c>
      <c r="H493" s="245" t="s">
        <v>55</v>
      </c>
      <c r="I493" s="260">
        <v>2</v>
      </c>
      <c r="J493" s="203">
        <v>45156</v>
      </c>
      <c r="K493" s="204">
        <v>45161</v>
      </c>
      <c r="L493" s="211">
        <v>45161</v>
      </c>
      <c r="M493" s="137"/>
      <c r="N493" s="268" t="s">
        <v>78</v>
      </c>
    </row>
    <row r="494" spans="1:14" s="123" customFormat="1" hidden="1">
      <c r="A494" s="119" t="s">
        <v>194</v>
      </c>
      <c r="B494" s="245">
        <v>344893</v>
      </c>
      <c r="C494" s="146" t="s">
        <v>2963</v>
      </c>
      <c r="D494" s="324" t="s">
        <v>43</v>
      </c>
      <c r="E494" s="128">
        <v>2</v>
      </c>
      <c r="F494" s="252">
        <v>55</v>
      </c>
      <c r="G494" s="118">
        <f t="shared" si="7"/>
        <v>110</v>
      </c>
      <c r="H494" s="245" t="s">
        <v>402</v>
      </c>
      <c r="I494" s="260">
        <v>0</v>
      </c>
      <c r="J494" s="203">
        <v>45155</v>
      </c>
      <c r="K494" s="204">
        <v>45163</v>
      </c>
      <c r="L494" s="211">
        <v>45166</v>
      </c>
      <c r="M494" s="137"/>
      <c r="N494" s="268" t="s">
        <v>78</v>
      </c>
    </row>
    <row r="495" spans="1:14" hidden="1">
      <c r="A495" s="119" t="s">
        <v>194</v>
      </c>
      <c r="B495" s="245">
        <v>352550</v>
      </c>
      <c r="C495" s="146" t="s">
        <v>2943</v>
      </c>
      <c r="D495" s="324" t="s">
        <v>43</v>
      </c>
      <c r="E495" s="128">
        <v>3</v>
      </c>
      <c r="F495" s="252">
        <v>35</v>
      </c>
      <c r="G495" s="118">
        <f t="shared" si="7"/>
        <v>105</v>
      </c>
      <c r="H495" s="245" t="s">
        <v>402</v>
      </c>
      <c r="I495" s="260">
        <v>0</v>
      </c>
      <c r="J495" s="203">
        <v>45155</v>
      </c>
      <c r="K495" s="204">
        <v>45163</v>
      </c>
      <c r="L495" s="211">
        <v>45166</v>
      </c>
      <c r="M495" s="137"/>
      <c r="N495" s="268" t="s">
        <v>78</v>
      </c>
    </row>
    <row r="496" spans="1:14" hidden="1">
      <c r="A496" s="119" t="s">
        <v>194</v>
      </c>
      <c r="B496" s="245">
        <v>351546</v>
      </c>
      <c r="C496" s="146" t="s">
        <v>2964</v>
      </c>
      <c r="D496" s="324" t="s">
        <v>43</v>
      </c>
      <c r="E496" s="128">
        <v>1</v>
      </c>
      <c r="F496" s="252">
        <v>85</v>
      </c>
      <c r="G496" s="118">
        <f t="shared" si="7"/>
        <v>85</v>
      </c>
      <c r="H496" s="245" t="s">
        <v>402</v>
      </c>
      <c r="I496" s="260">
        <v>0</v>
      </c>
      <c r="J496" s="203">
        <v>45155</v>
      </c>
      <c r="K496" s="204">
        <v>45163</v>
      </c>
      <c r="L496" s="211">
        <v>45166</v>
      </c>
      <c r="M496" s="137"/>
      <c r="N496" s="268" t="s">
        <v>78</v>
      </c>
    </row>
    <row r="497" spans="1:33" s="123" customFormat="1" hidden="1">
      <c r="A497" s="119" t="s">
        <v>46</v>
      </c>
      <c r="B497" s="245">
        <v>349603</v>
      </c>
      <c r="C497" s="146" t="s">
        <v>545</v>
      </c>
      <c r="D497" s="324" t="s">
        <v>43</v>
      </c>
      <c r="E497" s="128">
        <v>1</v>
      </c>
      <c r="F497" s="252">
        <v>2800</v>
      </c>
      <c r="G497" s="118">
        <f t="shared" si="7"/>
        <v>2800</v>
      </c>
      <c r="H497" s="245" t="s">
        <v>47</v>
      </c>
      <c r="I497" s="260">
        <v>0</v>
      </c>
      <c r="J497" s="203">
        <v>45159</v>
      </c>
      <c r="K497" s="204">
        <v>45166</v>
      </c>
      <c r="L497" s="211">
        <v>45169</v>
      </c>
      <c r="M497" s="137"/>
      <c r="N497" s="268" t="s">
        <v>78</v>
      </c>
    </row>
    <row r="498" spans="1:33" s="123" customFormat="1" hidden="1">
      <c r="A498" s="119" t="s">
        <v>2637</v>
      </c>
      <c r="B498" s="245">
        <v>355852</v>
      </c>
      <c r="C498" s="146" t="s">
        <v>166</v>
      </c>
      <c r="D498" s="246">
        <v>38.1</v>
      </c>
      <c r="E498" s="128">
        <v>32</v>
      </c>
      <c r="F498" s="252">
        <v>18.5</v>
      </c>
      <c r="G498" s="118">
        <f t="shared" si="7"/>
        <v>592</v>
      </c>
      <c r="H498" s="245" t="s">
        <v>45</v>
      </c>
      <c r="I498" s="260">
        <v>1</v>
      </c>
      <c r="J498" s="203">
        <v>45160</v>
      </c>
      <c r="K498" s="204">
        <v>45163</v>
      </c>
      <c r="L498" s="211">
        <v>45162</v>
      </c>
      <c r="M498" s="137"/>
      <c r="N498" s="268" t="s">
        <v>78</v>
      </c>
    </row>
    <row r="499" spans="1:33" hidden="1">
      <c r="A499" s="119" t="s">
        <v>2637</v>
      </c>
      <c r="B499" s="245">
        <v>351915</v>
      </c>
      <c r="C499" s="146" t="s">
        <v>2753</v>
      </c>
      <c r="D499" s="246">
        <v>42</v>
      </c>
      <c r="E499" s="128">
        <v>20</v>
      </c>
      <c r="F499" s="252">
        <v>26.5</v>
      </c>
      <c r="G499" s="118">
        <f t="shared" si="7"/>
        <v>530</v>
      </c>
      <c r="H499" s="245" t="s">
        <v>45</v>
      </c>
      <c r="I499" s="260">
        <v>2</v>
      </c>
      <c r="J499" s="203">
        <v>45160</v>
      </c>
      <c r="K499" s="204">
        <v>45163</v>
      </c>
      <c r="L499" s="211">
        <v>45162</v>
      </c>
      <c r="M499" s="137"/>
      <c r="N499" s="268" t="s">
        <v>78</v>
      </c>
    </row>
    <row r="500" spans="1:33" hidden="1">
      <c r="A500" s="119" t="s">
        <v>2637</v>
      </c>
      <c r="B500" s="245">
        <v>353963</v>
      </c>
      <c r="C500" s="146" t="s">
        <v>2789</v>
      </c>
      <c r="D500" s="246">
        <v>38</v>
      </c>
      <c r="E500" s="128">
        <v>21</v>
      </c>
      <c r="F500" s="252">
        <v>18.5</v>
      </c>
      <c r="G500" s="118">
        <f t="shared" si="7"/>
        <v>388.5</v>
      </c>
      <c r="H500" s="245" t="s">
        <v>45</v>
      </c>
      <c r="I500" s="260">
        <v>2</v>
      </c>
      <c r="J500" s="203">
        <v>45160</v>
      </c>
      <c r="K500" s="204">
        <v>45163</v>
      </c>
      <c r="L500" s="211">
        <v>45162</v>
      </c>
      <c r="M500" s="137"/>
      <c r="N500" s="268" t="s">
        <v>78</v>
      </c>
    </row>
    <row r="501" spans="1:33" hidden="1">
      <c r="A501" s="119" t="s">
        <v>74</v>
      </c>
      <c r="B501" s="245">
        <v>348358</v>
      </c>
      <c r="C501" s="146" t="s">
        <v>2584</v>
      </c>
      <c r="D501" s="324" t="s">
        <v>43</v>
      </c>
      <c r="E501" s="128">
        <v>3</v>
      </c>
      <c r="F501" s="252">
        <v>729.23</v>
      </c>
      <c r="G501" s="118">
        <f t="shared" si="7"/>
        <v>2187.69</v>
      </c>
      <c r="H501" s="245" t="s">
        <v>47</v>
      </c>
      <c r="I501" s="260">
        <v>0</v>
      </c>
      <c r="J501" s="203">
        <v>45160</v>
      </c>
      <c r="K501" s="204">
        <v>45168</v>
      </c>
      <c r="L501" s="211">
        <v>45168</v>
      </c>
      <c r="M501" s="137"/>
      <c r="N501" s="268" t="s">
        <v>78</v>
      </c>
      <c r="O501" s="124"/>
      <c r="P501" s="124"/>
      <c r="Q501" s="124"/>
      <c r="R501" s="124"/>
      <c r="S501" s="124"/>
      <c r="T501" s="124"/>
      <c r="U501" s="124"/>
      <c r="V501" s="124"/>
      <c r="W501" s="124"/>
      <c r="X501" s="124"/>
      <c r="Y501" s="124"/>
      <c r="Z501" s="124"/>
      <c r="AA501" s="124"/>
      <c r="AB501" s="124"/>
      <c r="AC501" s="124"/>
      <c r="AD501" s="124"/>
      <c r="AE501" s="124"/>
      <c r="AF501" s="124"/>
      <c r="AG501" s="124"/>
    </row>
    <row r="502" spans="1:33" hidden="1">
      <c r="A502" s="119" t="s">
        <v>36</v>
      </c>
      <c r="B502" s="245">
        <v>353450</v>
      </c>
      <c r="C502" s="146" t="s">
        <v>2824</v>
      </c>
      <c r="D502" s="246">
        <v>28</v>
      </c>
      <c r="E502" s="128">
        <v>16</v>
      </c>
      <c r="F502" s="252">
        <f>IF(ISERR(SEARCH("FP",H502))=FALSE,PREÇOS!CX503,0)+IF(ISERR(SEARCH("CH",H502))=FALSE,PREÇOS!CY503,0)+IF(ISERR(SEARCH("FF",H502))=FALSE,(I502*PREÇOS!CZ503),0)+IF(ISERR(SEARCH("FC",H502))=FALSE,PREÇOS!DA503,0)</f>
        <v>11.495000000000001</v>
      </c>
      <c r="G502" s="118">
        <f t="shared" si="7"/>
        <v>183.92000000000002</v>
      </c>
      <c r="H502" s="245" t="s">
        <v>55</v>
      </c>
      <c r="I502" s="260">
        <v>1</v>
      </c>
      <c r="J502" s="203">
        <v>45161</v>
      </c>
      <c r="K502" s="204">
        <v>45166</v>
      </c>
      <c r="L502" s="211">
        <v>45163</v>
      </c>
      <c r="M502" s="137"/>
      <c r="N502" s="268" t="s">
        <v>78</v>
      </c>
      <c r="O502" s="124"/>
      <c r="P502" s="124"/>
      <c r="Q502" s="124"/>
      <c r="R502" s="124"/>
      <c r="S502" s="124"/>
      <c r="T502" s="124"/>
      <c r="U502" s="124"/>
      <c r="V502" s="124"/>
      <c r="W502" s="124"/>
      <c r="X502" s="124"/>
      <c r="Y502" s="124"/>
      <c r="Z502" s="124"/>
      <c r="AA502" s="124"/>
      <c r="AB502" s="124"/>
      <c r="AC502" s="124"/>
      <c r="AD502" s="124"/>
      <c r="AE502" s="124"/>
      <c r="AF502" s="124"/>
      <c r="AG502" s="124"/>
    </row>
    <row r="503" spans="1:33" hidden="1">
      <c r="A503" s="119" t="s">
        <v>36</v>
      </c>
      <c r="B503" s="245">
        <v>356360</v>
      </c>
      <c r="C503" s="146" t="s">
        <v>531</v>
      </c>
      <c r="D503" s="246">
        <v>19.05</v>
      </c>
      <c r="E503" s="128">
        <v>20</v>
      </c>
      <c r="F503" s="252">
        <f>IF(ISERR(SEARCH("FP",H503))=FALSE,PREÇOS!CX504,0)+IF(ISERR(SEARCH("CH",H503))=FALSE,PREÇOS!CY504,0)+IF(ISERR(SEARCH("FF",H503))=FALSE,(I503*PREÇOS!CZ504),0)+IF(ISERR(SEARCH("FC",H503))=FALSE,PREÇOS!DA504,0)</f>
        <v>9.0200000000000014</v>
      </c>
      <c r="G503" s="118">
        <f t="shared" si="7"/>
        <v>180.40000000000003</v>
      </c>
      <c r="H503" s="245" t="s">
        <v>45</v>
      </c>
      <c r="I503" s="260">
        <v>1</v>
      </c>
      <c r="J503" s="203">
        <v>45161</v>
      </c>
      <c r="K503" s="204">
        <v>45166</v>
      </c>
      <c r="L503" s="211">
        <v>45163</v>
      </c>
      <c r="M503" s="137"/>
      <c r="N503" s="268" t="s">
        <v>78</v>
      </c>
    </row>
    <row r="504" spans="1:33" hidden="1">
      <c r="A504" s="119" t="s">
        <v>36</v>
      </c>
      <c r="B504" s="245">
        <v>356388</v>
      </c>
      <c r="C504" s="146" t="s">
        <v>1820</v>
      </c>
      <c r="D504" s="246">
        <v>19.05</v>
      </c>
      <c r="E504" s="128">
        <v>30</v>
      </c>
      <c r="F504" s="252">
        <f>IF(ISERR(SEARCH("FP",H504))=FALSE,PREÇOS!CX505,0)+IF(ISERR(SEARCH("CH",H504))=FALSE,PREÇOS!CY505,0)+IF(ISERR(SEARCH("FF",H504))=FALSE,(I504*PREÇOS!CZ505),0)+IF(ISERR(SEARCH("FC",H504))=FALSE,PREÇOS!DA505,0)</f>
        <v>9.0200000000000014</v>
      </c>
      <c r="G504" s="118">
        <f t="shared" si="7"/>
        <v>270.60000000000002</v>
      </c>
      <c r="H504" s="245" t="s">
        <v>45</v>
      </c>
      <c r="I504" s="260">
        <v>1</v>
      </c>
      <c r="J504" s="203">
        <v>45161</v>
      </c>
      <c r="K504" s="204">
        <v>45166</v>
      </c>
      <c r="L504" s="211">
        <v>45163</v>
      </c>
      <c r="M504" s="137"/>
      <c r="N504" s="268" t="s">
        <v>78</v>
      </c>
    </row>
    <row r="505" spans="1:33" s="123" customFormat="1" hidden="1">
      <c r="A505" s="119" t="s">
        <v>2637</v>
      </c>
      <c r="B505" s="245">
        <v>354722</v>
      </c>
      <c r="C505" s="146" t="s">
        <v>644</v>
      </c>
      <c r="D505" s="246">
        <v>48</v>
      </c>
      <c r="E505" s="128">
        <v>16</v>
      </c>
      <c r="F505" s="252">
        <v>28</v>
      </c>
      <c r="G505" s="118">
        <f t="shared" si="7"/>
        <v>448</v>
      </c>
      <c r="H505" s="245" t="s">
        <v>55</v>
      </c>
      <c r="I505" s="260">
        <v>2</v>
      </c>
      <c r="J505" s="203">
        <v>45161</v>
      </c>
      <c r="K505" s="204">
        <v>45163</v>
      </c>
      <c r="L505" s="211">
        <v>45162</v>
      </c>
      <c r="M505" s="137"/>
      <c r="N505" s="268" t="s">
        <v>78</v>
      </c>
    </row>
    <row r="506" spans="1:33" hidden="1">
      <c r="A506" s="119" t="s">
        <v>2637</v>
      </c>
      <c r="B506" s="245">
        <v>354760</v>
      </c>
      <c r="C506" s="146" t="s">
        <v>649</v>
      </c>
      <c r="D506" s="246">
        <v>48</v>
      </c>
      <c r="E506" s="128">
        <v>15</v>
      </c>
      <c r="F506" s="252">
        <v>32</v>
      </c>
      <c r="G506" s="118">
        <f t="shared" si="7"/>
        <v>480</v>
      </c>
      <c r="H506" s="245" t="s">
        <v>55</v>
      </c>
      <c r="I506" s="260">
        <v>2</v>
      </c>
      <c r="J506" s="203">
        <v>45161</v>
      </c>
      <c r="K506" s="204">
        <v>45163</v>
      </c>
      <c r="L506" s="211">
        <v>45162</v>
      </c>
      <c r="M506" s="137"/>
      <c r="N506" s="268" t="s">
        <v>78</v>
      </c>
    </row>
    <row r="507" spans="1:33" hidden="1">
      <c r="A507" s="119" t="s">
        <v>2637</v>
      </c>
      <c r="B507" s="245">
        <v>354684</v>
      </c>
      <c r="C507" s="146" t="s">
        <v>628</v>
      </c>
      <c r="D507" s="246">
        <v>38</v>
      </c>
      <c r="E507" s="128">
        <v>20</v>
      </c>
      <c r="F507" s="252">
        <v>24</v>
      </c>
      <c r="G507" s="118">
        <f t="shared" si="7"/>
        <v>480</v>
      </c>
      <c r="H507" s="245" t="s">
        <v>55</v>
      </c>
      <c r="I507" s="260">
        <v>2</v>
      </c>
      <c r="J507" s="203">
        <v>45163</v>
      </c>
      <c r="K507" s="204">
        <v>45166</v>
      </c>
      <c r="L507" s="211">
        <v>45166</v>
      </c>
      <c r="M507" s="137"/>
      <c r="N507" s="268" t="s">
        <v>78</v>
      </c>
    </row>
    <row r="508" spans="1:33" s="123" customFormat="1" hidden="1">
      <c r="A508" s="119" t="s">
        <v>2637</v>
      </c>
      <c r="B508" s="245">
        <v>357403</v>
      </c>
      <c r="C508" s="146" t="s">
        <v>627</v>
      </c>
      <c r="D508" s="246">
        <v>28</v>
      </c>
      <c r="E508" s="128">
        <v>30</v>
      </c>
      <c r="F508" s="252">
        <v>21</v>
      </c>
      <c r="G508" s="118">
        <f t="shared" si="7"/>
        <v>630</v>
      </c>
      <c r="H508" s="245" t="s">
        <v>2965</v>
      </c>
      <c r="I508" s="260">
        <v>2</v>
      </c>
      <c r="J508" s="203">
        <v>45163</v>
      </c>
      <c r="K508" s="204">
        <v>45166</v>
      </c>
      <c r="L508" s="211">
        <v>45166</v>
      </c>
      <c r="M508" s="137"/>
      <c r="N508" s="268" t="s">
        <v>78</v>
      </c>
    </row>
    <row r="509" spans="1:33" s="123" customFormat="1" hidden="1">
      <c r="A509" s="119" t="s">
        <v>36</v>
      </c>
      <c r="B509" s="245">
        <v>356418</v>
      </c>
      <c r="C509" s="146" t="s">
        <v>555</v>
      </c>
      <c r="D509" s="246">
        <v>19</v>
      </c>
      <c r="E509" s="128">
        <v>18</v>
      </c>
      <c r="F509" s="252">
        <f>IF(ISERR(SEARCH("FP",H509))=FALSE,PREÇOS!CX510,0)+IF(ISERR(SEARCH("CH",H509))=FALSE,PREÇOS!CY510,0)+IF(ISERR(SEARCH("FF",H509))=FALSE,(I509*PREÇOS!CZ510),0)+IF(ISERR(SEARCH("FC",H509))=FALSE,PREÇOS!DA510,0)</f>
        <v>9.0200000000000014</v>
      </c>
      <c r="G509" s="118">
        <f t="shared" si="7"/>
        <v>162.36000000000001</v>
      </c>
      <c r="H509" s="245" t="s">
        <v>45</v>
      </c>
      <c r="I509" s="260">
        <v>1</v>
      </c>
      <c r="J509" s="203">
        <v>45163</v>
      </c>
      <c r="K509" s="204">
        <v>45168</v>
      </c>
      <c r="L509" s="211">
        <v>45168</v>
      </c>
      <c r="M509" s="137"/>
      <c r="N509" s="268" t="s">
        <v>78</v>
      </c>
    </row>
    <row r="510" spans="1:33" s="123" customFormat="1" hidden="1">
      <c r="A510" s="119" t="s">
        <v>36</v>
      </c>
      <c r="B510" s="245">
        <v>356400</v>
      </c>
      <c r="C510" s="146" t="s">
        <v>285</v>
      </c>
      <c r="D510" s="246">
        <v>19</v>
      </c>
      <c r="E510" s="128">
        <v>36</v>
      </c>
      <c r="F510" s="252">
        <f>IF(ISERR(SEARCH("FP",H510))=FALSE,PREÇOS!CX511,0)+IF(ISERR(SEARCH("CH",H510))=FALSE,PREÇOS!CY511,0)+IF(ISERR(SEARCH("FF",H510))=FALSE,(I510*PREÇOS!CZ511),0)+IF(ISERR(SEARCH("FC",H510))=FALSE,PREÇOS!DA511,0)</f>
        <v>9.0200000000000014</v>
      </c>
      <c r="G510" s="118">
        <f t="shared" si="7"/>
        <v>324.72000000000003</v>
      </c>
      <c r="H510" s="245" t="s">
        <v>45</v>
      </c>
      <c r="I510" s="260">
        <v>1</v>
      </c>
      <c r="J510" s="203">
        <v>45163</v>
      </c>
      <c r="K510" s="204">
        <v>45168</v>
      </c>
      <c r="L510" s="211">
        <v>45168</v>
      </c>
      <c r="M510" s="137"/>
      <c r="N510" s="268" t="s">
        <v>78</v>
      </c>
    </row>
    <row r="511" spans="1:33" s="123" customFormat="1" hidden="1">
      <c r="A511" s="119" t="s">
        <v>36</v>
      </c>
      <c r="B511" s="245">
        <v>356468</v>
      </c>
      <c r="C511" s="146" t="s">
        <v>158</v>
      </c>
      <c r="D511" s="246">
        <v>19</v>
      </c>
      <c r="E511" s="128">
        <v>16</v>
      </c>
      <c r="F511" s="252">
        <f>IF(ISERR(SEARCH("FP",H511))=FALSE,PREÇOS!CX512,0)+IF(ISERR(SEARCH("CH",H511))=FALSE,PREÇOS!CY512,0)+IF(ISERR(SEARCH("FF",H511))=FALSE,(I511*PREÇOS!CZ512),0)+IF(ISERR(SEARCH("FC",H511))=FALSE,PREÇOS!DA512,0)</f>
        <v>9.0200000000000014</v>
      </c>
      <c r="G511" s="118">
        <f t="shared" si="7"/>
        <v>144.32000000000002</v>
      </c>
      <c r="H511" s="245" t="s">
        <v>45</v>
      </c>
      <c r="I511" s="260">
        <v>1</v>
      </c>
      <c r="J511" s="203">
        <v>45163</v>
      </c>
      <c r="K511" s="204">
        <v>45168</v>
      </c>
      <c r="L511" s="211">
        <v>45168</v>
      </c>
      <c r="M511" s="137"/>
      <c r="N511" s="268" t="s">
        <v>78</v>
      </c>
    </row>
    <row r="512" spans="1:33" s="123" customFormat="1" hidden="1">
      <c r="A512" s="119" t="s">
        <v>36</v>
      </c>
      <c r="B512" s="245">
        <v>355792</v>
      </c>
      <c r="C512" s="146" t="s">
        <v>207</v>
      </c>
      <c r="D512" s="246">
        <v>38.1</v>
      </c>
      <c r="E512" s="128">
        <v>32</v>
      </c>
      <c r="F512" s="252">
        <f>IF(ISERR(SEARCH("FP",H512))=FALSE,PREÇOS!CX513,0)+IF(ISERR(SEARCH("CH",H512))=FALSE,PREÇOS!CY513,0)+IF(ISERR(SEARCH("FF",H512))=FALSE,(I512*PREÇOS!CZ513),0)+IF(ISERR(SEARCH("FC",H512))=FALSE,PREÇOS!DA513,0)</f>
        <v>9.0200000000000014</v>
      </c>
      <c r="G512" s="118">
        <f t="shared" si="7"/>
        <v>288.64000000000004</v>
      </c>
      <c r="H512" s="245" t="s">
        <v>45</v>
      </c>
      <c r="I512" s="260">
        <v>1</v>
      </c>
      <c r="J512" s="203">
        <v>45163</v>
      </c>
      <c r="K512" s="204">
        <v>45168</v>
      </c>
      <c r="L512" s="211">
        <v>45168</v>
      </c>
      <c r="M512" s="137"/>
      <c r="N512" s="268" t="s">
        <v>78</v>
      </c>
    </row>
    <row r="513" spans="1:14" s="123" customFormat="1" hidden="1">
      <c r="A513" s="119" t="s">
        <v>194</v>
      </c>
      <c r="B513" s="245">
        <v>353650</v>
      </c>
      <c r="C513" s="146" t="s">
        <v>99</v>
      </c>
      <c r="D513" s="246">
        <v>80</v>
      </c>
      <c r="E513" s="128">
        <v>1</v>
      </c>
      <c r="F513" s="252">
        <v>65</v>
      </c>
      <c r="G513" s="118">
        <f t="shared" si="7"/>
        <v>65</v>
      </c>
      <c r="H513" s="245" t="s">
        <v>402</v>
      </c>
      <c r="I513" s="260">
        <v>0</v>
      </c>
      <c r="J513" s="203">
        <v>45167</v>
      </c>
      <c r="K513" s="204">
        <v>45175</v>
      </c>
      <c r="L513" s="211">
        <v>45174</v>
      </c>
      <c r="M513" s="137"/>
      <c r="N513" s="268" t="s">
        <v>78</v>
      </c>
    </row>
    <row r="514" spans="1:14" s="123" customFormat="1" hidden="1">
      <c r="A514" s="119" t="s">
        <v>194</v>
      </c>
      <c r="B514" s="245">
        <v>355654</v>
      </c>
      <c r="C514" s="146" t="s">
        <v>2966</v>
      </c>
      <c r="D514" s="246">
        <v>45</v>
      </c>
      <c r="E514" s="128">
        <v>8</v>
      </c>
      <c r="F514" s="252">
        <v>55</v>
      </c>
      <c r="G514" s="118">
        <f t="shared" si="7"/>
        <v>440</v>
      </c>
      <c r="H514" s="245" t="s">
        <v>402</v>
      </c>
      <c r="I514" s="260">
        <v>0</v>
      </c>
      <c r="J514" s="203">
        <v>45167</v>
      </c>
      <c r="K514" s="204">
        <v>45180</v>
      </c>
      <c r="L514" s="211">
        <v>45174</v>
      </c>
      <c r="M514" s="137"/>
      <c r="N514" s="268" t="s">
        <v>78</v>
      </c>
    </row>
    <row r="515" spans="1:14" s="123" customFormat="1" hidden="1">
      <c r="A515" s="119" t="s">
        <v>194</v>
      </c>
      <c r="B515" s="245">
        <v>355933</v>
      </c>
      <c r="C515" s="146" t="s">
        <v>2967</v>
      </c>
      <c r="D515" s="246">
        <v>42</v>
      </c>
      <c r="E515" s="128">
        <v>2</v>
      </c>
      <c r="F515" s="252">
        <v>55</v>
      </c>
      <c r="G515" s="118">
        <f t="shared" ref="G515:G578" si="8">F515*E515</f>
        <v>110</v>
      </c>
      <c r="H515" s="245" t="s">
        <v>402</v>
      </c>
      <c r="I515" s="260">
        <v>0</v>
      </c>
      <c r="J515" s="203">
        <v>45167</v>
      </c>
      <c r="K515" s="204">
        <v>45182</v>
      </c>
      <c r="L515" s="211">
        <v>45174</v>
      </c>
      <c r="M515" s="137"/>
      <c r="N515" s="268" t="s">
        <v>78</v>
      </c>
    </row>
    <row r="516" spans="1:14" s="123" customFormat="1" hidden="1">
      <c r="A516" s="119" t="s">
        <v>194</v>
      </c>
      <c r="B516" s="245">
        <v>355941</v>
      </c>
      <c r="C516" s="146" t="s">
        <v>2963</v>
      </c>
      <c r="D516" s="246">
        <v>55</v>
      </c>
      <c r="E516" s="128">
        <v>4</v>
      </c>
      <c r="F516" s="252">
        <v>55</v>
      </c>
      <c r="G516" s="118">
        <f t="shared" si="8"/>
        <v>220</v>
      </c>
      <c r="H516" s="245" t="s">
        <v>402</v>
      </c>
      <c r="I516" s="260">
        <v>0</v>
      </c>
      <c r="J516" s="203">
        <v>45167</v>
      </c>
      <c r="K516" s="204">
        <v>45182</v>
      </c>
      <c r="L516" s="211">
        <v>45174</v>
      </c>
      <c r="M516" s="137"/>
      <c r="N516" s="268" t="s">
        <v>78</v>
      </c>
    </row>
    <row r="517" spans="1:14" hidden="1">
      <c r="A517" s="119" t="s">
        <v>194</v>
      </c>
      <c r="B517" s="245">
        <v>351499</v>
      </c>
      <c r="C517" s="146" t="s">
        <v>550</v>
      </c>
      <c r="D517" s="246">
        <v>110</v>
      </c>
      <c r="E517" s="128">
        <v>1</v>
      </c>
      <c r="F517" s="252">
        <v>220</v>
      </c>
      <c r="G517" s="118">
        <f t="shared" si="8"/>
        <v>220</v>
      </c>
      <c r="H517" s="245" t="s">
        <v>402</v>
      </c>
      <c r="I517" s="260">
        <v>0</v>
      </c>
      <c r="J517" s="203">
        <v>45167</v>
      </c>
      <c r="K517" s="204">
        <v>45180</v>
      </c>
      <c r="L517" s="211">
        <v>45174</v>
      </c>
      <c r="M517" s="137"/>
      <c r="N517" s="268" t="s">
        <v>78</v>
      </c>
    </row>
    <row r="518" spans="1:14" s="123" customFormat="1" hidden="1">
      <c r="A518" s="119" t="s">
        <v>36</v>
      </c>
      <c r="B518" s="245">
        <v>357362</v>
      </c>
      <c r="C518" s="146" t="s">
        <v>535</v>
      </c>
      <c r="D518" s="246">
        <v>19.05</v>
      </c>
      <c r="E518" s="128">
        <v>36</v>
      </c>
      <c r="F518" s="252">
        <f>IF(ISERR(SEARCH("FP",H518))=FALSE,PREÇOS!CX519,0)+IF(ISERR(SEARCH("CH",H518))=FALSE,PREÇOS!CY519,0)+IF(ISERR(SEARCH("FF",H518))=FALSE,(I518*PREÇOS!CZ519),0)+IF(ISERR(SEARCH("FC",H518))=FALSE,PREÇOS!DA519,0)</f>
        <v>9.0200000000000014</v>
      </c>
      <c r="G518" s="118">
        <f t="shared" si="8"/>
        <v>324.72000000000003</v>
      </c>
      <c r="H518" s="245" t="s">
        <v>45</v>
      </c>
      <c r="I518" s="260">
        <v>1</v>
      </c>
      <c r="J518" s="203">
        <v>45168</v>
      </c>
      <c r="K518" s="204">
        <v>45173</v>
      </c>
      <c r="L518" s="211">
        <v>45170</v>
      </c>
      <c r="M518" s="137"/>
      <c r="N518" s="268" t="s">
        <v>78</v>
      </c>
    </row>
    <row r="519" spans="1:14" s="123" customFormat="1" hidden="1">
      <c r="A519" s="119" t="s">
        <v>36</v>
      </c>
      <c r="B519" s="245">
        <v>357758</v>
      </c>
      <c r="C519" s="146" t="s">
        <v>284</v>
      </c>
      <c r="D519" s="246">
        <v>19</v>
      </c>
      <c r="E519" s="128">
        <v>32</v>
      </c>
      <c r="F519" s="252">
        <f>IF(ISERR(SEARCH("FP",H519))=FALSE,PREÇOS!CX520,0)+IF(ISERR(SEARCH("CH",H519))=FALSE,PREÇOS!CY520,0)+IF(ISERR(SEARCH("FF",H519))=FALSE,(I519*PREÇOS!CZ520),0)+IF(ISERR(SEARCH("FC",H519))=FALSE,PREÇOS!DA520,0)</f>
        <v>9.0200000000000014</v>
      </c>
      <c r="G519" s="118">
        <f t="shared" si="8"/>
        <v>288.64000000000004</v>
      </c>
      <c r="H519" s="245" t="s">
        <v>45</v>
      </c>
      <c r="I519" s="260">
        <v>1</v>
      </c>
      <c r="J519" s="203">
        <v>45175</v>
      </c>
      <c r="K519" s="204">
        <v>45180</v>
      </c>
      <c r="L519" s="211">
        <v>45180</v>
      </c>
      <c r="M519" s="137"/>
      <c r="N519" s="268" t="s">
        <v>78</v>
      </c>
    </row>
    <row r="520" spans="1:14" s="123" customFormat="1" hidden="1">
      <c r="A520" s="119" t="s">
        <v>445</v>
      </c>
      <c r="B520" s="245">
        <v>340159</v>
      </c>
      <c r="C520" s="146" t="s">
        <v>447</v>
      </c>
      <c r="D520" s="324" t="s">
        <v>43</v>
      </c>
      <c r="E520" s="128">
        <v>7</v>
      </c>
      <c r="F520" s="252">
        <v>100</v>
      </c>
      <c r="G520" s="118">
        <f t="shared" si="8"/>
        <v>700</v>
      </c>
      <c r="H520" s="245" t="s">
        <v>448</v>
      </c>
      <c r="I520" s="260">
        <v>0</v>
      </c>
      <c r="J520" s="203">
        <v>45174</v>
      </c>
      <c r="K520" s="204">
        <v>45181</v>
      </c>
      <c r="L520" s="211">
        <v>45181</v>
      </c>
      <c r="M520" s="137"/>
      <c r="N520" s="268" t="s">
        <v>78</v>
      </c>
    </row>
    <row r="521" spans="1:14" s="123" customFormat="1" hidden="1">
      <c r="A521" s="119" t="s">
        <v>445</v>
      </c>
      <c r="B521" s="245">
        <v>350838</v>
      </c>
      <c r="C521" s="146" t="s">
        <v>2968</v>
      </c>
      <c r="D521" s="324" t="s">
        <v>43</v>
      </c>
      <c r="E521" s="128">
        <v>1</v>
      </c>
      <c r="F521" s="252">
        <v>2400</v>
      </c>
      <c r="G521" s="118">
        <f t="shared" si="8"/>
        <v>2400</v>
      </c>
      <c r="H521" s="245" t="s">
        <v>47</v>
      </c>
      <c r="I521" s="260">
        <v>0</v>
      </c>
      <c r="J521" s="203">
        <v>45174</v>
      </c>
      <c r="K521" s="204">
        <v>45187</v>
      </c>
      <c r="L521" s="211">
        <v>45187</v>
      </c>
      <c r="M521" s="137"/>
      <c r="N521" s="268" t="s">
        <v>78</v>
      </c>
    </row>
    <row r="522" spans="1:14" s="123" customFormat="1" hidden="1">
      <c r="A522" s="119" t="s">
        <v>36</v>
      </c>
      <c r="B522" s="245">
        <v>358755</v>
      </c>
      <c r="C522" s="146" t="s">
        <v>299</v>
      </c>
      <c r="D522" s="246">
        <v>24</v>
      </c>
      <c r="E522" s="128">
        <v>50</v>
      </c>
      <c r="F522" s="252">
        <f>IF(ISERR(SEARCH("FP",H522))=FALSE,PREÇOS!CX523,0)+IF(ISERR(SEARCH("CH",H522))=FALSE,PREÇOS!CY523,0)+IF(ISERR(SEARCH("FF",H522))=FALSE,(I522*PREÇOS!CZ523),0)+IF(ISERR(SEARCH("FC",H522))=FALSE,PREÇOS!DA523,0)</f>
        <v>9.0200000000000014</v>
      </c>
      <c r="G522" s="118">
        <f t="shared" si="8"/>
        <v>451.00000000000006</v>
      </c>
      <c r="H522" s="245" t="s">
        <v>45</v>
      </c>
      <c r="I522" s="260">
        <v>1</v>
      </c>
      <c r="J522" s="203">
        <v>45175</v>
      </c>
      <c r="K522" s="204">
        <v>45180</v>
      </c>
      <c r="L522" s="211">
        <v>45180</v>
      </c>
      <c r="M522" s="137"/>
      <c r="N522" s="268" t="s">
        <v>78</v>
      </c>
    </row>
    <row r="523" spans="1:14" s="123" customFormat="1" hidden="1">
      <c r="A523" s="119" t="s">
        <v>2643</v>
      </c>
      <c r="B523" s="245">
        <v>355491</v>
      </c>
      <c r="C523" s="146" t="s">
        <v>2882</v>
      </c>
      <c r="D523" s="324" t="s">
        <v>43</v>
      </c>
      <c r="E523" s="128">
        <v>67</v>
      </c>
      <c r="F523" s="252">
        <v>7.5</v>
      </c>
      <c r="G523" s="118">
        <f t="shared" si="8"/>
        <v>502.5</v>
      </c>
      <c r="H523" s="245" t="s">
        <v>2705</v>
      </c>
      <c r="I523" s="260">
        <v>0</v>
      </c>
      <c r="J523" s="203">
        <v>45176</v>
      </c>
      <c r="K523" s="204">
        <v>45195</v>
      </c>
      <c r="L523" s="211">
        <v>45194</v>
      </c>
      <c r="M523" s="137"/>
      <c r="N523" s="268" t="s">
        <v>78</v>
      </c>
    </row>
    <row r="524" spans="1:14" s="123" customFormat="1" hidden="1">
      <c r="A524" s="119" t="s">
        <v>36</v>
      </c>
      <c r="B524" s="245">
        <v>359039</v>
      </c>
      <c r="C524" s="146" t="s">
        <v>59</v>
      </c>
      <c r="D524" s="246">
        <v>19.05</v>
      </c>
      <c r="E524" s="128">
        <v>54</v>
      </c>
      <c r="F524" s="252">
        <f>IF(ISERR(SEARCH("FP",H524))=FALSE,PREÇOS!CX525,0)+IF(ISERR(SEARCH("CH",H524))=FALSE,PREÇOS!CY525,0)+IF(ISERR(SEARCH("FF",H524))=FALSE,(I524*PREÇOS!CZ525),0)+IF(ISERR(SEARCH("FC",H524))=FALSE,PREÇOS!DA525,0)</f>
        <v>9.0200000000000014</v>
      </c>
      <c r="G524" s="118">
        <f t="shared" si="8"/>
        <v>487.0800000000001</v>
      </c>
      <c r="H524" s="245" t="s">
        <v>45</v>
      </c>
      <c r="I524" s="260">
        <v>1</v>
      </c>
      <c r="J524" s="203">
        <v>45180</v>
      </c>
      <c r="K524" s="204">
        <v>45182</v>
      </c>
      <c r="L524" s="211">
        <v>45182</v>
      </c>
      <c r="M524" s="137"/>
      <c r="N524" s="268" t="s">
        <v>78</v>
      </c>
    </row>
    <row r="525" spans="1:14" s="123" customFormat="1" hidden="1">
      <c r="A525" s="119" t="s">
        <v>36</v>
      </c>
      <c r="B525" s="245">
        <v>359024</v>
      </c>
      <c r="C525" s="146" t="s">
        <v>1789</v>
      </c>
      <c r="D525" s="246">
        <v>28</v>
      </c>
      <c r="E525" s="128">
        <v>10</v>
      </c>
      <c r="F525" s="252">
        <f>IF(ISERR(SEARCH("FP",H525))=FALSE,PREÇOS!CX526,0)+IF(ISERR(SEARCH("CH",H525))=FALSE,PREÇOS!CY526,0)+IF(ISERR(SEARCH("FF",H525))=FALSE,(I525*PREÇOS!CZ526),0)+IF(ISERR(SEARCH("FC",H525))=FALSE,PREÇOS!DA526,0)</f>
        <v>9.0200000000000014</v>
      </c>
      <c r="G525" s="118">
        <f t="shared" si="8"/>
        <v>90.200000000000017</v>
      </c>
      <c r="H525" s="245" t="s">
        <v>45</v>
      </c>
      <c r="I525" s="260">
        <v>1</v>
      </c>
      <c r="J525" s="203">
        <v>45180</v>
      </c>
      <c r="K525" s="204">
        <v>45182</v>
      </c>
      <c r="L525" s="211">
        <v>45182</v>
      </c>
      <c r="M525" s="137"/>
      <c r="N525" s="268" t="s">
        <v>78</v>
      </c>
    </row>
    <row r="526" spans="1:14" s="123" customFormat="1" hidden="1">
      <c r="A526" s="119" t="s">
        <v>46</v>
      </c>
      <c r="B526" s="245">
        <v>352985</v>
      </c>
      <c r="C526" s="146" t="s">
        <v>2924</v>
      </c>
      <c r="D526" s="324" t="s">
        <v>43</v>
      </c>
      <c r="E526" s="128">
        <v>3</v>
      </c>
      <c r="F526" s="252">
        <v>660</v>
      </c>
      <c r="G526" s="118">
        <f t="shared" si="8"/>
        <v>1980</v>
      </c>
      <c r="H526" s="245" t="s">
        <v>2651</v>
      </c>
      <c r="I526" s="260">
        <v>0</v>
      </c>
      <c r="J526" s="203">
        <v>45181</v>
      </c>
      <c r="K526" s="204">
        <v>45187</v>
      </c>
      <c r="L526" s="211">
        <v>45187</v>
      </c>
      <c r="M526" s="137"/>
      <c r="N526" s="268" t="s">
        <v>78</v>
      </c>
    </row>
    <row r="527" spans="1:14" s="123" customFormat="1" hidden="1">
      <c r="A527" s="119" t="s">
        <v>194</v>
      </c>
      <c r="B527" s="245">
        <v>352975</v>
      </c>
      <c r="C527" s="146" t="s">
        <v>504</v>
      </c>
      <c r="D527" s="324" t="s">
        <v>43</v>
      </c>
      <c r="E527" s="128">
        <v>4</v>
      </c>
      <c r="F527" s="252">
        <v>220</v>
      </c>
      <c r="G527" s="118">
        <f t="shared" si="8"/>
        <v>880</v>
      </c>
      <c r="H527" s="245" t="s">
        <v>402</v>
      </c>
      <c r="I527" s="260">
        <v>0</v>
      </c>
      <c r="J527" s="203">
        <v>45181</v>
      </c>
      <c r="K527" s="204">
        <v>45187</v>
      </c>
      <c r="L527" s="211">
        <v>45188</v>
      </c>
      <c r="M527" s="137"/>
      <c r="N527" s="268" t="s">
        <v>78</v>
      </c>
    </row>
    <row r="528" spans="1:14" s="123" customFormat="1" hidden="1">
      <c r="A528" s="119" t="s">
        <v>194</v>
      </c>
      <c r="B528" s="245">
        <v>356573</v>
      </c>
      <c r="C528" s="146" t="s">
        <v>2969</v>
      </c>
      <c r="D528" s="324" t="s">
        <v>43</v>
      </c>
      <c r="E528" s="128">
        <v>12</v>
      </c>
      <c r="F528" s="252">
        <v>55</v>
      </c>
      <c r="G528" s="118">
        <f t="shared" si="8"/>
        <v>660</v>
      </c>
      <c r="H528" s="245" t="s">
        <v>402</v>
      </c>
      <c r="I528" s="260">
        <v>0</v>
      </c>
      <c r="J528" s="203">
        <v>45181</v>
      </c>
      <c r="K528" s="204">
        <v>45183</v>
      </c>
      <c r="L528" s="211">
        <v>45184</v>
      </c>
      <c r="M528" s="137"/>
      <c r="N528" s="268" t="s">
        <v>78</v>
      </c>
    </row>
    <row r="529" spans="1:14" s="123" customFormat="1" hidden="1">
      <c r="A529" s="119" t="s">
        <v>194</v>
      </c>
      <c r="B529" s="245">
        <v>356581</v>
      </c>
      <c r="C529" s="146" t="s">
        <v>2970</v>
      </c>
      <c r="D529" s="324" t="s">
        <v>43</v>
      </c>
      <c r="E529" s="128">
        <v>12</v>
      </c>
      <c r="F529" s="252">
        <v>55</v>
      </c>
      <c r="G529" s="118">
        <f t="shared" si="8"/>
        <v>660</v>
      </c>
      <c r="H529" s="245" t="s">
        <v>402</v>
      </c>
      <c r="I529" s="260">
        <v>0</v>
      </c>
      <c r="J529" s="203">
        <v>45181</v>
      </c>
      <c r="K529" s="204">
        <v>45190</v>
      </c>
      <c r="L529" s="211">
        <v>45189</v>
      </c>
      <c r="M529" s="137"/>
      <c r="N529" s="268" t="s">
        <v>78</v>
      </c>
    </row>
    <row r="530" spans="1:14" hidden="1">
      <c r="A530" s="119" t="s">
        <v>445</v>
      </c>
      <c r="B530" s="245">
        <v>340159</v>
      </c>
      <c r="C530" s="146" t="s">
        <v>447</v>
      </c>
      <c r="D530" s="324" t="s">
        <v>43</v>
      </c>
      <c r="E530" s="128">
        <v>3</v>
      </c>
      <c r="F530" s="252">
        <v>100</v>
      </c>
      <c r="G530" s="118">
        <f t="shared" si="8"/>
        <v>300</v>
      </c>
      <c r="H530" s="245" t="s">
        <v>448</v>
      </c>
      <c r="I530" s="260">
        <v>0</v>
      </c>
      <c r="J530" s="203">
        <v>45183</v>
      </c>
      <c r="K530" s="204">
        <v>45190</v>
      </c>
      <c r="L530" s="211">
        <v>45189</v>
      </c>
      <c r="M530" s="137"/>
      <c r="N530" s="268" t="s">
        <v>78</v>
      </c>
    </row>
    <row r="531" spans="1:14" hidden="1">
      <c r="A531" s="119" t="s">
        <v>194</v>
      </c>
      <c r="B531" s="245">
        <v>354820</v>
      </c>
      <c r="C531" s="146" t="s">
        <v>2971</v>
      </c>
      <c r="D531" s="324" t="s">
        <v>43</v>
      </c>
      <c r="E531" s="128">
        <v>4</v>
      </c>
      <c r="F531" s="252">
        <v>85</v>
      </c>
      <c r="G531" s="118">
        <f t="shared" si="8"/>
        <v>340</v>
      </c>
      <c r="H531" s="245" t="s">
        <v>402</v>
      </c>
      <c r="I531" s="260">
        <v>0</v>
      </c>
      <c r="J531" s="203">
        <v>45184</v>
      </c>
      <c r="K531" s="204">
        <v>45189</v>
      </c>
      <c r="L531" s="211">
        <v>45189</v>
      </c>
      <c r="M531" s="137"/>
      <c r="N531" s="268" t="s">
        <v>78</v>
      </c>
    </row>
    <row r="532" spans="1:14" hidden="1">
      <c r="A532" s="119" t="s">
        <v>445</v>
      </c>
      <c r="B532" s="245">
        <v>340159</v>
      </c>
      <c r="C532" s="146" t="s">
        <v>447</v>
      </c>
      <c r="D532" s="324" t="s">
        <v>43</v>
      </c>
      <c r="E532" s="128">
        <v>5</v>
      </c>
      <c r="F532" s="252">
        <v>100</v>
      </c>
      <c r="G532" s="118">
        <f t="shared" si="8"/>
        <v>500</v>
      </c>
      <c r="H532" s="245" t="s">
        <v>448</v>
      </c>
      <c r="I532" s="260">
        <v>0</v>
      </c>
      <c r="J532" s="203">
        <v>45184</v>
      </c>
      <c r="K532" s="204">
        <v>45190</v>
      </c>
      <c r="L532" s="211">
        <v>45189</v>
      </c>
      <c r="M532" s="137"/>
      <c r="N532" s="268" t="s">
        <v>78</v>
      </c>
    </row>
    <row r="533" spans="1:14" hidden="1">
      <c r="A533" s="119" t="s">
        <v>36</v>
      </c>
      <c r="B533" s="245">
        <v>354902</v>
      </c>
      <c r="C533" s="146" t="s">
        <v>372</v>
      </c>
      <c r="D533" s="246">
        <v>28</v>
      </c>
      <c r="E533" s="128">
        <v>36</v>
      </c>
      <c r="F533" s="252">
        <f>IF(ISERR(SEARCH("FP",H533))=FALSE,PREÇOS!CX534,0)+IF(ISERR(SEARCH("CH",H533))=FALSE,PREÇOS!CY534,0)+IF(ISERR(SEARCH("FF",H533))=FALSE,(I533*PREÇOS!CZ534),0)+IF(ISERR(SEARCH("FC",H533))=FALSE,PREÇOS!DA534,0)</f>
        <v>9.0200000000000014</v>
      </c>
      <c r="G533" s="118">
        <f t="shared" si="8"/>
        <v>324.72000000000003</v>
      </c>
      <c r="H533" s="245" t="s">
        <v>45</v>
      </c>
      <c r="I533" s="260">
        <v>1</v>
      </c>
      <c r="J533" s="203">
        <v>45188</v>
      </c>
      <c r="K533" s="204">
        <v>45191</v>
      </c>
      <c r="L533" s="211">
        <v>45190</v>
      </c>
      <c r="M533" s="137"/>
      <c r="N533" s="268" t="s">
        <v>78</v>
      </c>
    </row>
    <row r="534" spans="1:14" hidden="1">
      <c r="A534" s="119" t="s">
        <v>74</v>
      </c>
      <c r="B534" s="245">
        <v>356017</v>
      </c>
      <c r="C534" s="146" t="s">
        <v>2972</v>
      </c>
      <c r="D534" s="324" t="s">
        <v>43</v>
      </c>
      <c r="E534" s="128">
        <v>1</v>
      </c>
      <c r="F534" s="252">
        <v>209.55</v>
      </c>
      <c r="G534" s="118">
        <f t="shared" si="8"/>
        <v>209.55</v>
      </c>
      <c r="H534" s="245" t="s">
        <v>17</v>
      </c>
      <c r="I534" s="260">
        <v>0</v>
      </c>
      <c r="J534" s="203">
        <v>45188</v>
      </c>
      <c r="K534" s="204">
        <v>45190</v>
      </c>
      <c r="L534" s="211">
        <v>45190</v>
      </c>
      <c r="M534" s="137"/>
      <c r="N534" s="268" t="s">
        <v>78</v>
      </c>
    </row>
    <row r="535" spans="1:14" hidden="1">
      <c r="A535" s="119" t="s">
        <v>46</v>
      </c>
      <c r="B535" s="245">
        <v>356737</v>
      </c>
      <c r="C535" s="146" t="s">
        <v>806</v>
      </c>
      <c r="D535" s="324" t="s">
        <v>43</v>
      </c>
      <c r="E535" s="128">
        <v>1</v>
      </c>
      <c r="F535" s="252">
        <v>2600</v>
      </c>
      <c r="G535" s="118">
        <f t="shared" si="8"/>
        <v>2600</v>
      </c>
      <c r="H535" s="245" t="s">
        <v>47</v>
      </c>
      <c r="I535" s="260">
        <v>0</v>
      </c>
      <c r="J535" s="203">
        <v>45188</v>
      </c>
      <c r="K535" s="204">
        <v>45194</v>
      </c>
      <c r="L535" s="211">
        <v>45194</v>
      </c>
      <c r="M535" s="137"/>
      <c r="N535" s="268" t="s">
        <v>78</v>
      </c>
    </row>
    <row r="536" spans="1:14" s="123" customFormat="1" hidden="1">
      <c r="A536" s="119" t="s">
        <v>194</v>
      </c>
      <c r="B536" s="245">
        <v>358253</v>
      </c>
      <c r="C536" s="146" t="s">
        <v>2969</v>
      </c>
      <c r="D536" s="324" t="s">
        <v>43</v>
      </c>
      <c r="E536" s="128">
        <v>30</v>
      </c>
      <c r="F536" s="252">
        <v>55</v>
      </c>
      <c r="G536" s="118">
        <f t="shared" si="8"/>
        <v>1650</v>
      </c>
      <c r="H536" s="245" t="s">
        <v>402</v>
      </c>
      <c r="I536" s="260">
        <v>0</v>
      </c>
      <c r="J536" s="203">
        <v>45188</v>
      </c>
      <c r="K536" s="204">
        <v>45195</v>
      </c>
      <c r="L536" s="211">
        <v>45195</v>
      </c>
      <c r="M536" s="137"/>
      <c r="N536" s="268" t="s">
        <v>78</v>
      </c>
    </row>
    <row r="537" spans="1:14" s="123" customFormat="1" hidden="1">
      <c r="A537" s="119" t="s">
        <v>194</v>
      </c>
      <c r="B537" s="245">
        <v>358455</v>
      </c>
      <c r="C537" s="146" t="s">
        <v>313</v>
      </c>
      <c r="D537" s="324" t="s">
        <v>43</v>
      </c>
      <c r="E537" s="128">
        <v>7</v>
      </c>
      <c r="F537" s="252">
        <v>220</v>
      </c>
      <c r="G537" s="118">
        <f t="shared" si="8"/>
        <v>1540</v>
      </c>
      <c r="H537" s="245" t="s">
        <v>402</v>
      </c>
      <c r="I537" s="260">
        <v>0</v>
      </c>
      <c r="J537" s="203">
        <v>45188</v>
      </c>
      <c r="K537" s="204">
        <v>45197</v>
      </c>
      <c r="L537" s="211">
        <v>45197</v>
      </c>
      <c r="M537" s="137"/>
      <c r="N537" s="268" t="s">
        <v>78</v>
      </c>
    </row>
    <row r="538" spans="1:14" s="123" customFormat="1" hidden="1">
      <c r="A538" s="119" t="s">
        <v>2637</v>
      </c>
      <c r="B538" s="245">
        <v>358611</v>
      </c>
      <c r="C538" s="146" t="s">
        <v>2973</v>
      </c>
      <c r="D538" s="246">
        <v>50</v>
      </c>
      <c r="E538" s="128">
        <v>30</v>
      </c>
      <c r="F538" s="252">
        <v>22.5</v>
      </c>
      <c r="G538" s="118">
        <f t="shared" si="8"/>
        <v>675</v>
      </c>
      <c r="H538" s="245" t="s">
        <v>55</v>
      </c>
      <c r="I538" s="260">
        <v>2</v>
      </c>
      <c r="J538" s="203">
        <v>45190</v>
      </c>
      <c r="K538" s="204">
        <v>45195</v>
      </c>
      <c r="L538" s="211">
        <v>45194</v>
      </c>
      <c r="M538" s="137"/>
      <c r="N538" s="268" t="s">
        <v>78</v>
      </c>
    </row>
    <row r="539" spans="1:14" s="123" customFormat="1" hidden="1">
      <c r="A539" s="119" t="s">
        <v>2637</v>
      </c>
      <c r="B539" s="245">
        <v>358627</v>
      </c>
      <c r="C539" s="146" t="s">
        <v>2974</v>
      </c>
      <c r="D539" s="246">
        <v>35</v>
      </c>
      <c r="E539" s="128">
        <v>30</v>
      </c>
      <c r="F539" s="252">
        <v>18</v>
      </c>
      <c r="G539" s="118">
        <f t="shared" si="8"/>
        <v>540</v>
      </c>
      <c r="H539" s="245" t="s">
        <v>45</v>
      </c>
      <c r="I539" s="260">
        <v>2</v>
      </c>
      <c r="J539" s="203">
        <v>45190</v>
      </c>
      <c r="K539" s="204">
        <v>45195</v>
      </c>
      <c r="L539" s="211">
        <v>45194</v>
      </c>
      <c r="M539" s="137"/>
      <c r="N539" s="268" t="s">
        <v>78</v>
      </c>
    </row>
    <row r="540" spans="1:14" hidden="1">
      <c r="A540" s="119" t="s">
        <v>2637</v>
      </c>
      <c r="B540" s="245">
        <v>358285</v>
      </c>
      <c r="C540" s="146" t="s">
        <v>2975</v>
      </c>
      <c r="D540" s="246">
        <v>55</v>
      </c>
      <c r="E540" s="128">
        <v>15</v>
      </c>
      <c r="F540" s="252">
        <v>27</v>
      </c>
      <c r="G540" s="118">
        <f t="shared" si="8"/>
        <v>405</v>
      </c>
      <c r="H540" s="245" t="s">
        <v>45</v>
      </c>
      <c r="I540" s="260">
        <v>2</v>
      </c>
      <c r="J540" s="203">
        <v>45190</v>
      </c>
      <c r="K540" s="204">
        <v>45195</v>
      </c>
      <c r="L540" s="211">
        <v>45194</v>
      </c>
      <c r="M540" s="137"/>
      <c r="N540" s="268" t="s">
        <v>78</v>
      </c>
    </row>
    <row r="541" spans="1:14" hidden="1">
      <c r="A541" s="119" t="s">
        <v>36</v>
      </c>
      <c r="B541" s="245">
        <v>359382</v>
      </c>
      <c r="C541" s="146" t="s">
        <v>615</v>
      </c>
      <c r="D541" s="246">
        <v>19</v>
      </c>
      <c r="E541" s="128">
        <v>54</v>
      </c>
      <c r="F541" s="252">
        <f>IF(ISERR(SEARCH("FP",H541))=FALSE,PREÇOS!CX542,0)+IF(ISERR(SEARCH("CH",H541))=FALSE,PREÇOS!CY542,0)+IF(ISERR(SEARCH("FF",H541))=FALSE,(I541*PREÇOS!CZ542),0)+IF(ISERR(SEARCH("FC",H541))=FALSE,PREÇOS!DA542,0)</f>
        <v>7.15</v>
      </c>
      <c r="G541" s="118">
        <f t="shared" si="8"/>
        <v>386.1</v>
      </c>
      <c r="H541" s="245" t="s">
        <v>45</v>
      </c>
      <c r="I541" s="260">
        <v>1</v>
      </c>
      <c r="J541" s="203">
        <v>45190</v>
      </c>
      <c r="K541" s="204">
        <v>45195</v>
      </c>
      <c r="L541" s="211">
        <v>45196</v>
      </c>
      <c r="M541" s="137"/>
      <c r="N541" s="268" t="s">
        <v>78</v>
      </c>
    </row>
    <row r="542" spans="1:14" hidden="1">
      <c r="A542" s="119" t="s">
        <v>36</v>
      </c>
      <c r="B542" s="245">
        <v>358716</v>
      </c>
      <c r="C542" s="146" t="s">
        <v>2976</v>
      </c>
      <c r="D542" s="246">
        <v>24</v>
      </c>
      <c r="E542" s="128">
        <v>22</v>
      </c>
      <c r="F542" s="252">
        <f>IF(ISERR(SEARCH("FP",H542))=FALSE,PREÇOS!CX543,0)+IF(ISERR(SEARCH("CH",H542))=FALSE,PREÇOS!CY543,0)+IF(ISERR(SEARCH("FF",H542))=FALSE,(I542*PREÇOS!CZ543),0)+IF(ISERR(SEARCH("FC",H542))=FALSE,PREÇOS!DA543,0)</f>
        <v>12.870000000000001</v>
      </c>
      <c r="G542" s="118">
        <f t="shared" si="8"/>
        <v>283.14000000000004</v>
      </c>
      <c r="H542" s="245" t="s">
        <v>55</v>
      </c>
      <c r="I542" s="260">
        <v>2</v>
      </c>
      <c r="J542" s="203">
        <v>45190</v>
      </c>
      <c r="K542" s="204">
        <v>45195</v>
      </c>
      <c r="L542" s="211">
        <v>45195</v>
      </c>
      <c r="M542" s="137"/>
      <c r="N542" s="268" t="s">
        <v>78</v>
      </c>
    </row>
    <row r="543" spans="1:14" hidden="1">
      <c r="A543" s="119" t="s">
        <v>36</v>
      </c>
      <c r="B543" s="245">
        <v>358323</v>
      </c>
      <c r="C543" s="146" t="s">
        <v>2617</v>
      </c>
      <c r="D543" s="246">
        <v>55</v>
      </c>
      <c r="E543" s="128">
        <v>16</v>
      </c>
      <c r="F543" s="252">
        <v>38</v>
      </c>
      <c r="G543" s="118">
        <f t="shared" si="8"/>
        <v>608</v>
      </c>
      <c r="H543" s="245" t="s">
        <v>55</v>
      </c>
      <c r="I543" s="260">
        <v>2</v>
      </c>
      <c r="J543" s="203">
        <v>45190</v>
      </c>
      <c r="K543" s="204">
        <v>45195</v>
      </c>
      <c r="L543" s="211">
        <v>45198</v>
      </c>
      <c r="M543" s="137"/>
      <c r="N543" s="268" t="s">
        <v>78</v>
      </c>
    </row>
    <row r="544" spans="1:14" s="123" customFormat="1" hidden="1">
      <c r="A544" s="119" t="s">
        <v>36</v>
      </c>
      <c r="B544" s="245">
        <v>358739</v>
      </c>
      <c r="C544" s="146" t="s">
        <v>2977</v>
      </c>
      <c r="D544" s="246">
        <v>28</v>
      </c>
      <c r="E544" s="128">
        <v>16</v>
      </c>
      <c r="F544" s="252">
        <f>IF(ISERR(SEARCH("FP",H544))=FALSE,PREÇOS!CX545,0)+IF(ISERR(SEARCH("CH",H544))=FALSE,PREÇOS!CY545,0)+IF(ISERR(SEARCH("FF",H544))=FALSE,(I544*PREÇOS!CZ545),0)+IF(ISERR(SEARCH("FC",H544))=FALSE,PREÇOS!DA545,0)</f>
        <v>10.89</v>
      </c>
      <c r="G544" s="118">
        <f t="shared" si="8"/>
        <v>174.24</v>
      </c>
      <c r="H544" s="245" t="s">
        <v>45</v>
      </c>
      <c r="I544" s="260">
        <v>2</v>
      </c>
      <c r="J544" s="203">
        <v>45190</v>
      </c>
      <c r="K544" s="204">
        <v>45195</v>
      </c>
      <c r="L544" s="211">
        <v>45195</v>
      </c>
      <c r="M544" s="137"/>
      <c r="N544" s="268" t="s">
        <v>78</v>
      </c>
    </row>
    <row r="545" spans="1:14" hidden="1">
      <c r="A545" s="119" t="s">
        <v>74</v>
      </c>
      <c r="B545" s="245">
        <v>360098</v>
      </c>
      <c r="C545" s="146" t="s">
        <v>504</v>
      </c>
      <c r="D545" s="324" t="s">
        <v>43</v>
      </c>
      <c r="E545" s="128">
        <v>2</v>
      </c>
      <c r="F545" s="252">
        <v>273.05</v>
      </c>
      <c r="G545" s="118">
        <f t="shared" si="8"/>
        <v>546.1</v>
      </c>
      <c r="H545" s="245" t="s">
        <v>402</v>
      </c>
      <c r="I545" s="260">
        <v>0</v>
      </c>
      <c r="J545" s="203">
        <v>45190</v>
      </c>
      <c r="K545" s="204">
        <v>45191</v>
      </c>
      <c r="L545" s="211">
        <v>45191</v>
      </c>
      <c r="M545" s="137"/>
      <c r="N545" s="268" t="s">
        <v>78</v>
      </c>
    </row>
    <row r="546" spans="1:14" hidden="1">
      <c r="A546" s="119" t="s">
        <v>194</v>
      </c>
      <c r="B546" s="245">
        <v>351428</v>
      </c>
      <c r="C546" s="146" t="s">
        <v>2978</v>
      </c>
      <c r="D546" s="324" t="s">
        <v>43</v>
      </c>
      <c r="E546" s="128">
        <v>4</v>
      </c>
      <c r="F546" s="252">
        <v>85</v>
      </c>
      <c r="G546" s="118">
        <f t="shared" si="8"/>
        <v>340</v>
      </c>
      <c r="H546" s="245" t="s">
        <v>402</v>
      </c>
      <c r="I546" s="260">
        <v>0</v>
      </c>
      <c r="J546" s="203">
        <v>45191</v>
      </c>
      <c r="K546" s="204">
        <v>45196</v>
      </c>
      <c r="L546" s="211">
        <v>45197</v>
      </c>
      <c r="M546" s="137"/>
      <c r="N546" s="268" t="s">
        <v>78</v>
      </c>
    </row>
    <row r="547" spans="1:14" hidden="1">
      <c r="A547" s="119" t="s">
        <v>194</v>
      </c>
      <c r="B547" s="245">
        <v>351428</v>
      </c>
      <c r="C547" s="146" t="s">
        <v>2978</v>
      </c>
      <c r="D547" s="324" t="s">
        <v>43</v>
      </c>
      <c r="E547" s="128">
        <v>1</v>
      </c>
      <c r="F547" s="252">
        <v>155</v>
      </c>
      <c r="G547" s="118">
        <f t="shared" si="8"/>
        <v>155</v>
      </c>
      <c r="H547" s="245" t="s">
        <v>47</v>
      </c>
      <c r="I547" s="260">
        <v>0</v>
      </c>
      <c r="J547" s="203">
        <v>45191</v>
      </c>
      <c r="K547" s="204">
        <v>45196</v>
      </c>
      <c r="L547" s="211">
        <v>45197</v>
      </c>
      <c r="M547" s="137"/>
      <c r="N547" s="268" t="s">
        <v>78</v>
      </c>
    </row>
    <row r="548" spans="1:14" hidden="1">
      <c r="A548" s="119" t="s">
        <v>46</v>
      </c>
      <c r="B548" s="245">
        <v>358221</v>
      </c>
      <c r="C548" s="146" t="s">
        <v>2979</v>
      </c>
      <c r="D548" s="324" t="s">
        <v>43</v>
      </c>
      <c r="E548" s="128">
        <v>5</v>
      </c>
      <c r="F548" s="252">
        <v>670</v>
      </c>
      <c r="G548" s="118">
        <f t="shared" si="8"/>
        <v>3350</v>
      </c>
      <c r="H548" s="245" t="s">
        <v>47</v>
      </c>
      <c r="I548" s="260">
        <v>0</v>
      </c>
      <c r="J548" s="203">
        <v>45191</v>
      </c>
      <c r="K548" s="204">
        <v>45201</v>
      </c>
      <c r="L548" s="211">
        <v>45198</v>
      </c>
      <c r="M548" s="137"/>
      <c r="N548" s="268" t="s">
        <v>78</v>
      </c>
    </row>
    <row r="549" spans="1:14" hidden="1">
      <c r="A549" s="119" t="s">
        <v>74</v>
      </c>
      <c r="B549" s="245">
        <v>357947</v>
      </c>
      <c r="C549" s="146" t="s">
        <v>2650</v>
      </c>
      <c r="D549" s="324" t="s">
        <v>43</v>
      </c>
      <c r="E549" s="128">
        <v>1</v>
      </c>
      <c r="F549" s="252">
        <v>877</v>
      </c>
      <c r="G549" s="118">
        <f t="shared" si="8"/>
        <v>877</v>
      </c>
      <c r="H549" s="245" t="s">
        <v>47</v>
      </c>
      <c r="I549" s="260">
        <v>0</v>
      </c>
      <c r="J549" s="203">
        <v>45191</v>
      </c>
      <c r="K549" s="204">
        <v>45197</v>
      </c>
      <c r="L549" s="211">
        <v>45197</v>
      </c>
      <c r="M549" s="137"/>
      <c r="N549" s="268" t="s">
        <v>78</v>
      </c>
    </row>
    <row r="550" spans="1:14" hidden="1">
      <c r="A550" s="119" t="s">
        <v>74</v>
      </c>
      <c r="B550" s="245">
        <v>345111</v>
      </c>
      <c r="C550" s="146" t="s">
        <v>595</v>
      </c>
      <c r="D550" s="324" t="s">
        <v>43</v>
      </c>
      <c r="E550" s="128">
        <v>2</v>
      </c>
      <c r="F550" s="252">
        <v>410.1</v>
      </c>
      <c r="G550" s="118">
        <f t="shared" si="8"/>
        <v>820.2</v>
      </c>
      <c r="H550" s="245" t="s">
        <v>47</v>
      </c>
      <c r="I550" s="260">
        <v>0</v>
      </c>
      <c r="J550" s="203">
        <v>45191</v>
      </c>
      <c r="K550" s="204">
        <v>45195</v>
      </c>
      <c r="L550" s="211">
        <v>45195</v>
      </c>
      <c r="M550" s="137"/>
      <c r="N550" s="268" t="s">
        <v>78</v>
      </c>
    </row>
    <row r="551" spans="1:14" hidden="1">
      <c r="A551" s="119" t="s">
        <v>46</v>
      </c>
      <c r="B551" s="245">
        <v>356737</v>
      </c>
      <c r="C551" s="146" t="s">
        <v>806</v>
      </c>
      <c r="D551" s="324" t="s">
        <v>43</v>
      </c>
      <c r="E551" s="128">
        <v>1</v>
      </c>
      <c r="F551" s="252">
        <v>2600</v>
      </c>
      <c r="G551" s="118">
        <f t="shared" si="8"/>
        <v>2600</v>
      </c>
      <c r="H551" s="245" t="s">
        <v>47</v>
      </c>
      <c r="I551" s="260">
        <v>0</v>
      </c>
      <c r="J551" s="203">
        <v>45194</v>
      </c>
      <c r="K551" s="204">
        <v>45198</v>
      </c>
      <c r="L551" s="211">
        <v>45198</v>
      </c>
      <c r="M551" s="137"/>
      <c r="N551" s="268" t="s">
        <v>78</v>
      </c>
    </row>
    <row r="552" spans="1:14" hidden="1">
      <c r="A552" s="119" t="s">
        <v>36</v>
      </c>
      <c r="B552" s="245">
        <v>358549</v>
      </c>
      <c r="C552" s="146" t="s">
        <v>207</v>
      </c>
      <c r="D552" s="246">
        <v>38.1</v>
      </c>
      <c r="E552" s="128">
        <v>40</v>
      </c>
      <c r="F552" s="252">
        <f>IF(ISERR(SEARCH("FP",H552))=FALSE,PREÇOS!CX553,0)+IF(ISERR(SEARCH("CH",H552))=FALSE,PREÇOS!CY553,0)+IF(ISERR(SEARCH("FF",H552))=FALSE,(I552*PREÇOS!CZ553),0)+IF(ISERR(SEARCH("FC",H552))=FALSE,PREÇOS!DA553,0)</f>
        <v>9.240000000000002</v>
      </c>
      <c r="G552" s="118">
        <f t="shared" si="8"/>
        <v>369.60000000000008</v>
      </c>
      <c r="H552" s="245" t="s">
        <v>45</v>
      </c>
      <c r="I552" s="260">
        <v>1</v>
      </c>
      <c r="J552" s="203">
        <v>45195</v>
      </c>
      <c r="K552" s="204">
        <v>45198</v>
      </c>
      <c r="L552" s="211">
        <v>45201</v>
      </c>
      <c r="M552" s="137"/>
      <c r="N552" s="268" t="s">
        <v>78</v>
      </c>
    </row>
    <row r="553" spans="1:14" hidden="1">
      <c r="A553" s="119" t="s">
        <v>36</v>
      </c>
      <c r="B553" s="245">
        <v>358530</v>
      </c>
      <c r="C553" s="146" t="s">
        <v>2621</v>
      </c>
      <c r="D553" s="246">
        <v>24</v>
      </c>
      <c r="E553" s="128">
        <v>40</v>
      </c>
      <c r="F553" s="252">
        <f>IF(ISERR(SEARCH("FP",H553))=FALSE,PREÇOS!CX554,0)+IF(ISERR(SEARCH("CH",H553))=FALSE,PREÇOS!CY554,0)+IF(ISERR(SEARCH("FF",H553))=FALSE,(I553*PREÇOS!CZ554),0)+IF(ISERR(SEARCH("FC",H553))=FALSE,PREÇOS!DA554,0)</f>
        <v>7.370000000000001</v>
      </c>
      <c r="G553" s="118">
        <f t="shared" si="8"/>
        <v>294.80000000000007</v>
      </c>
      <c r="H553" s="245" t="s">
        <v>192</v>
      </c>
      <c r="I553" s="260">
        <v>0</v>
      </c>
      <c r="J553" s="203">
        <v>45195</v>
      </c>
      <c r="K553" s="204">
        <v>45198</v>
      </c>
      <c r="L553" s="211">
        <v>45201</v>
      </c>
      <c r="M553" s="137"/>
      <c r="N553" s="268" t="s">
        <v>78</v>
      </c>
    </row>
    <row r="554" spans="1:14" s="123" customFormat="1" hidden="1">
      <c r="A554" s="119" t="s">
        <v>36</v>
      </c>
      <c r="B554" s="245">
        <v>359408</v>
      </c>
      <c r="C554" s="146" t="s">
        <v>554</v>
      </c>
      <c r="D554" s="246">
        <v>28</v>
      </c>
      <c r="E554" s="128">
        <v>32</v>
      </c>
      <c r="F554" s="252">
        <f>IF(ISERR(SEARCH("FP",H554))=FALSE,PREÇOS!CX555,0)+IF(ISERR(SEARCH("CH",H554))=FALSE,PREÇOS!CY555,0)+IF(ISERR(SEARCH("FF",H554))=FALSE,(I554*PREÇOS!CZ555),0)+IF(ISERR(SEARCH("FC",H554))=FALSE,PREÇOS!DA555,0)</f>
        <v>13.2</v>
      </c>
      <c r="G554" s="118">
        <f t="shared" si="8"/>
        <v>422.4</v>
      </c>
      <c r="H554" s="245" t="s">
        <v>45</v>
      </c>
      <c r="I554" s="260">
        <v>1</v>
      </c>
      <c r="J554" s="203">
        <v>45195</v>
      </c>
      <c r="K554" s="204">
        <v>45198</v>
      </c>
      <c r="L554" s="211">
        <v>45198</v>
      </c>
      <c r="M554" s="137"/>
      <c r="N554" s="268" t="s">
        <v>78</v>
      </c>
    </row>
    <row r="555" spans="1:14" s="123" customFormat="1" hidden="1">
      <c r="A555" s="119" t="s">
        <v>36</v>
      </c>
      <c r="B555" s="245">
        <v>361361</v>
      </c>
      <c r="C555" s="146" t="s">
        <v>1827</v>
      </c>
      <c r="D555" s="246">
        <v>24</v>
      </c>
      <c r="E555" s="128">
        <v>36</v>
      </c>
      <c r="F555" s="252">
        <f>IF(ISERR(SEARCH("FP",H555))=FALSE,PREÇOS!CX556,0)+IF(ISERR(SEARCH("CH",H555))=FALSE,PREÇOS!CY556,0)+IF(ISERR(SEARCH("FF",H555))=FALSE,(I555*PREÇOS!CZ556),0)+IF(ISERR(SEARCH("FC",H555))=FALSE,PREÇOS!DA556,0)</f>
        <v>9.0200000000000014</v>
      </c>
      <c r="G555" s="118">
        <f t="shared" si="8"/>
        <v>324.72000000000003</v>
      </c>
      <c r="H555" s="245" t="s">
        <v>45</v>
      </c>
      <c r="I555" s="260">
        <v>1</v>
      </c>
      <c r="J555" s="203">
        <v>45195</v>
      </c>
      <c r="K555" s="204">
        <v>45198</v>
      </c>
      <c r="L555" s="211">
        <v>45198</v>
      </c>
      <c r="M555" s="137"/>
      <c r="N555" s="268" t="s">
        <v>78</v>
      </c>
    </row>
    <row r="556" spans="1:14" s="123" customFormat="1" hidden="1">
      <c r="A556" s="119" t="s">
        <v>36</v>
      </c>
      <c r="B556" s="245">
        <v>359370</v>
      </c>
      <c r="C556" s="146" t="s">
        <v>317</v>
      </c>
      <c r="D556" s="246">
        <v>24</v>
      </c>
      <c r="E556" s="128">
        <v>24</v>
      </c>
      <c r="F556" s="252">
        <f>IF(ISERR(SEARCH("FP",H556))=FALSE,PREÇOS!CX557,0)+IF(ISERR(SEARCH("CH",H556))=FALSE,PREÇOS!CY557,0)+IF(ISERR(SEARCH("FF",H556))=FALSE,(I556*PREÇOS!CZ557),0)+IF(ISERR(SEARCH("FC",H556))=FALSE,PREÇOS!DA557,0)</f>
        <v>9.0200000000000014</v>
      </c>
      <c r="G556" s="118">
        <f t="shared" si="8"/>
        <v>216.48000000000002</v>
      </c>
      <c r="H556" s="245" t="s">
        <v>45</v>
      </c>
      <c r="I556" s="260">
        <v>1</v>
      </c>
      <c r="J556" s="203">
        <v>45195</v>
      </c>
      <c r="K556" s="204">
        <v>45198</v>
      </c>
      <c r="L556" s="211">
        <v>45198</v>
      </c>
      <c r="M556" s="137"/>
      <c r="N556" s="268" t="s">
        <v>78</v>
      </c>
    </row>
    <row r="557" spans="1:14" s="123" customFormat="1" hidden="1">
      <c r="A557" s="119" t="s">
        <v>74</v>
      </c>
      <c r="B557" s="245">
        <v>358766</v>
      </c>
      <c r="C557" s="146" t="s">
        <v>1281</v>
      </c>
      <c r="D557" s="324" t="s">
        <v>43</v>
      </c>
      <c r="E557" s="128">
        <v>1</v>
      </c>
      <c r="F557" s="252">
        <v>247.65</v>
      </c>
      <c r="G557" s="118">
        <f t="shared" si="8"/>
        <v>247.65</v>
      </c>
      <c r="H557" s="245" t="s">
        <v>47</v>
      </c>
      <c r="I557" s="260">
        <v>1</v>
      </c>
      <c r="J557" s="203">
        <v>45195</v>
      </c>
      <c r="K557" s="204">
        <v>45197</v>
      </c>
      <c r="L557" s="211">
        <v>45197</v>
      </c>
      <c r="M557" s="137"/>
      <c r="N557" s="268" t="s">
        <v>78</v>
      </c>
    </row>
    <row r="558" spans="1:14" s="123" customFormat="1" hidden="1">
      <c r="A558" s="119" t="s">
        <v>194</v>
      </c>
      <c r="B558" s="245">
        <v>358203</v>
      </c>
      <c r="C558" s="146" t="s">
        <v>2980</v>
      </c>
      <c r="D558" s="324" t="s">
        <v>43</v>
      </c>
      <c r="E558" s="128">
        <v>10</v>
      </c>
      <c r="F558" s="252">
        <v>65</v>
      </c>
      <c r="G558" s="118">
        <f t="shared" si="8"/>
        <v>650</v>
      </c>
      <c r="H558" s="245" t="s">
        <v>402</v>
      </c>
      <c r="I558" s="260">
        <v>0</v>
      </c>
      <c r="J558" s="203">
        <v>45195</v>
      </c>
      <c r="K558" s="204">
        <v>45197</v>
      </c>
      <c r="L558" s="211">
        <v>45197</v>
      </c>
      <c r="M558" s="137"/>
      <c r="N558" s="268" t="s">
        <v>78</v>
      </c>
    </row>
    <row r="559" spans="1:14" hidden="1">
      <c r="A559" s="119" t="s">
        <v>194</v>
      </c>
      <c r="B559" s="245">
        <v>358889</v>
      </c>
      <c r="C559" s="146" t="s">
        <v>2981</v>
      </c>
      <c r="D559" s="324" t="s">
        <v>43</v>
      </c>
      <c r="E559" s="128">
        <v>4</v>
      </c>
      <c r="F559" s="252">
        <v>46</v>
      </c>
      <c r="G559" s="118">
        <f t="shared" si="8"/>
        <v>184</v>
      </c>
      <c r="H559" s="245" t="s">
        <v>402</v>
      </c>
      <c r="I559" s="260">
        <v>0</v>
      </c>
      <c r="J559" s="203">
        <v>45195</v>
      </c>
      <c r="K559" s="204">
        <v>45205</v>
      </c>
      <c r="L559" s="211">
        <v>45201</v>
      </c>
      <c r="M559" s="137"/>
      <c r="N559" s="268" t="s">
        <v>78</v>
      </c>
    </row>
    <row r="560" spans="1:14" hidden="1">
      <c r="A560" s="119" t="s">
        <v>194</v>
      </c>
      <c r="B560" s="245">
        <v>358871</v>
      </c>
      <c r="C560" s="146" t="s">
        <v>2982</v>
      </c>
      <c r="D560" s="324" t="s">
        <v>43</v>
      </c>
      <c r="E560" s="128">
        <v>2</v>
      </c>
      <c r="F560" s="252">
        <v>46</v>
      </c>
      <c r="G560" s="118">
        <f t="shared" si="8"/>
        <v>92</v>
      </c>
      <c r="H560" s="245" t="s">
        <v>402</v>
      </c>
      <c r="I560" s="260">
        <v>0</v>
      </c>
      <c r="J560" s="203">
        <v>45195</v>
      </c>
      <c r="K560" s="204">
        <v>45202</v>
      </c>
      <c r="L560" s="211">
        <v>45201</v>
      </c>
      <c r="M560" s="137"/>
      <c r="N560" s="268" t="s">
        <v>78</v>
      </c>
    </row>
    <row r="561" spans="1:14" s="123" customFormat="1" hidden="1">
      <c r="A561" s="119" t="s">
        <v>194</v>
      </c>
      <c r="B561" s="245">
        <v>358879</v>
      </c>
      <c r="C561" s="146" t="s">
        <v>2930</v>
      </c>
      <c r="D561" s="324" t="s">
        <v>43</v>
      </c>
      <c r="E561" s="128">
        <v>9</v>
      </c>
      <c r="F561" s="252">
        <v>46</v>
      </c>
      <c r="G561" s="118">
        <f t="shared" si="8"/>
        <v>414</v>
      </c>
      <c r="H561" s="245" t="s">
        <v>402</v>
      </c>
      <c r="I561" s="260">
        <v>0</v>
      </c>
      <c r="J561" s="203">
        <v>45195</v>
      </c>
      <c r="K561" s="204">
        <v>45202</v>
      </c>
      <c r="L561" s="211">
        <v>45201</v>
      </c>
      <c r="M561" s="137"/>
      <c r="N561" s="268" t="s">
        <v>78</v>
      </c>
    </row>
    <row r="562" spans="1:14" s="123" customFormat="1" hidden="1">
      <c r="A562" s="119" t="s">
        <v>194</v>
      </c>
      <c r="B562" s="245">
        <v>344889</v>
      </c>
      <c r="C562" s="146" t="s">
        <v>2969</v>
      </c>
      <c r="D562" s="324" t="s">
        <v>43</v>
      </c>
      <c r="E562" s="128">
        <v>14</v>
      </c>
      <c r="F562" s="252">
        <v>55</v>
      </c>
      <c r="G562" s="118">
        <f t="shared" si="8"/>
        <v>770</v>
      </c>
      <c r="H562" s="245" t="s">
        <v>402</v>
      </c>
      <c r="I562" s="260">
        <v>0</v>
      </c>
      <c r="J562" s="203">
        <v>45195</v>
      </c>
      <c r="K562" s="204">
        <v>45205</v>
      </c>
      <c r="L562" s="211">
        <v>45201</v>
      </c>
      <c r="M562" s="137"/>
      <c r="N562" s="268" t="s">
        <v>78</v>
      </c>
    </row>
    <row r="563" spans="1:14" hidden="1">
      <c r="A563" s="119" t="s">
        <v>194</v>
      </c>
      <c r="B563" s="245">
        <v>358949</v>
      </c>
      <c r="C563" s="146" t="s">
        <v>2983</v>
      </c>
      <c r="D563" s="324" t="s">
        <v>43</v>
      </c>
      <c r="E563" s="128">
        <v>2</v>
      </c>
      <c r="F563" s="252">
        <v>65</v>
      </c>
      <c r="G563" s="118">
        <f t="shared" si="8"/>
        <v>130</v>
      </c>
      <c r="H563" s="245" t="s">
        <v>402</v>
      </c>
      <c r="I563" s="260">
        <v>0</v>
      </c>
      <c r="J563" s="203">
        <v>45195</v>
      </c>
      <c r="K563" s="204">
        <v>45205</v>
      </c>
      <c r="L563" s="211">
        <v>45201</v>
      </c>
      <c r="M563" s="137"/>
      <c r="N563" s="268" t="s">
        <v>78</v>
      </c>
    </row>
    <row r="564" spans="1:14" s="123" customFormat="1" hidden="1">
      <c r="A564" s="119" t="s">
        <v>194</v>
      </c>
      <c r="B564" s="245">
        <v>358785</v>
      </c>
      <c r="C564" s="146" t="s">
        <v>2984</v>
      </c>
      <c r="D564" s="324" t="s">
        <v>43</v>
      </c>
      <c r="E564" s="128">
        <v>8</v>
      </c>
      <c r="F564" s="252">
        <v>65</v>
      </c>
      <c r="G564" s="118">
        <f t="shared" si="8"/>
        <v>520</v>
      </c>
      <c r="H564" s="245" t="s">
        <v>402</v>
      </c>
      <c r="I564" s="260">
        <v>0</v>
      </c>
      <c r="J564" s="203">
        <v>45195</v>
      </c>
      <c r="K564" s="204">
        <v>45198</v>
      </c>
      <c r="L564" s="211">
        <v>45197</v>
      </c>
      <c r="M564" s="137"/>
      <c r="N564" s="268" t="s">
        <v>78</v>
      </c>
    </row>
    <row r="565" spans="1:14" hidden="1">
      <c r="A565" s="119" t="s">
        <v>194</v>
      </c>
      <c r="B565" s="245">
        <v>358409</v>
      </c>
      <c r="C565" s="146" t="s">
        <v>2985</v>
      </c>
      <c r="D565" s="324" t="s">
        <v>43</v>
      </c>
      <c r="E565" s="128">
        <v>8</v>
      </c>
      <c r="F565" s="252">
        <v>65</v>
      </c>
      <c r="G565" s="118">
        <f t="shared" si="8"/>
        <v>520</v>
      </c>
      <c r="H565" s="245" t="s">
        <v>402</v>
      </c>
      <c r="I565" s="260">
        <v>0</v>
      </c>
      <c r="J565" s="203">
        <v>45195</v>
      </c>
      <c r="K565" s="204">
        <v>45205</v>
      </c>
      <c r="L565" s="211">
        <v>45201</v>
      </c>
      <c r="M565" s="137"/>
      <c r="N565" s="268" t="s">
        <v>78</v>
      </c>
    </row>
    <row r="566" spans="1:14" s="123" customFormat="1" hidden="1">
      <c r="A566" s="119" t="s">
        <v>194</v>
      </c>
      <c r="B566" s="245">
        <v>358774</v>
      </c>
      <c r="C566" s="146" t="s">
        <v>2986</v>
      </c>
      <c r="D566" s="324" t="s">
        <v>43</v>
      </c>
      <c r="E566" s="128">
        <v>8</v>
      </c>
      <c r="F566" s="252">
        <v>65</v>
      </c>
      <c r="G566" s="118">
        <f t="shared" si="8"/>
        <v>520</v>
      </c>
      <c r="H566" s="245" t="s">
        <v>402</v>
      </c>
      <c r="I566" s="260">
        <v>0</v>
      </c>
      <c r="J566" s="203">
        <v>45195</v>
      </c>
      <c r="K566" s="204">
        <v>45198</v>
      </c>
      <c r="L566" s="211">
        <v>45197</v>
      </c>
      <c r="M566" s="137"/>
      <c r="N566" s="268" t="s">
        <v>78</v>
      </c>
    </row>
    <row r="567" spans="1:14" s="123" customFormat="1" hidden="1">
      <c r="A567" s="119" t="s">
        <v>194</v>
      </c>
      <c r="B567" s="245">
        <v>357928</v>
      </c>
      <c r="C567" s="146" t="s">
        <v>2987</v>
      </c>
      <c r="D567" s="324" t="s">
        <v>43</v>
      </c>
      <c r="E567" s="128">
        <v>1</v>
      </c>
      <c r="F567" s="252">
        <v>65</v>
      </c>
      <c r="G567" s="118">
        <f t="shared" si="8"/>
        <v>65</v>
      </c>
      <c r="H567" s="245" t="s">
        <v>402</v>
      </c>
      <c r="I567" s="260">
        <v>0</v>
      </c>
      <c r="J567" s="203">
        <v>45195</v>
      </c>
      <c r="K567" s="204">
        <v>45198</v>
      </c>
      <c r="L567" s="211">
        <v>45197</v>
      </c>
      <c r="M567" s="137"/>
      <c r="N567" s="268" t="s">
        <v>78</v>
      </c>
    </row>
    <row r="568" spans="1:14" s="123" customFormat="1" hidden="1">
      <c r="A568" s="119" t="s">
        <v>74</v>
      </c>
      <c r="B568" s="245">
        <v>352538</v>
      </c>
      <c r="C568" s="146" t="s">
        <v>505</v>
      </c>
      <c r="D568" s="324" t="s">
        <v>43</v>
      </c>
      <c r="E568" s="128">
        <v>8</v>
      </c>
      <c r="F568" s="252">
        <v>273.05</v>
      </c>
      <c r="G568" s="118">
        <f t="shared" si="8"/>
        <v>2184.4</v>
      </c>
      <c r="H568" s="245" t="s">
        <v>402</v>
      </c>
      <c r="I568" s="260">
        <v>0</v>
      </c>
      <c r="J568" s="203">
        <v>45196</v>
      </c>
      <c r="K568" s="204">
        <v>45201</v>
      </c>
      <c r="L568" s="211">
        <v>45201</v>
      </c>
      <c r="M568" s="137" t="s">
        <v>2988</v>
      </c>
      <c r="N568" s="268" t="s">
        <v>78</v>
      </c>
    </row>
    <row r="569" spans="1:14" s="123" customFormat="1" hidden="1">
      <c r="A569" s="119" t="s">
        <v>74</v>
      </c>
      <c r="B569" s="245">
        <v>357783</v>
      </c>
      <c r="C569" s="146" t="s">
        <v>312</v>
      </c>
      <c r="D569" s="324" t="s">
        <v>43</v>
      </c>
      <c r="E569" s="128">
        <v>3</v>
      </c>
      <c r="F569" s="252">
        <v>238.04</v>
      </c>
      <c r="G569" s="118">
        <f t="shared" si="8"/>
        <v>714.12</v>
      </c>
      <c r="H569" s="245" t="s">
        <v>402</v>
      </c>
      <c r="I569" s="260">
        <v>0</v>
      </c>
      <c r="J569" s="203">
        <v>45196</v>
      </c>
      <c r="K569" s="204">
        <v>45201</v>
      </c>
      <c r="L569" s="211">
        <v>45202</v>
      </c>
      <c r="M569" s="137"/>
      <c r="N569" s="268" t="s">
        <v>78</v>
      </c>
    </row>
    <row r="570" spans="1:14" hidden="1">
      <c r="A570" s="119" t="s">
        <v>74</v>
      </c>
      <c r="B570" s="245">
        <v>354806</v>
      </c>
      <c r="C570" s="146" t="s">
        <v>450</v>
      </c>
      <c r="D570" s="324" t="s">
        <v>43</v>
      </c>
      <c r="E570" s="128">
        <v>3</v>
      </c>
      <c r="F570" s="252">
        <v>225.54</v>
      </c>
      <c r="G570" s="118">
        <f t="shared" si="8"/>
        <v>676.62</v>
      </c>
      <c r="H570" s="245" t="s">
        <v>87</v>
      </c>
      <c r="I570" s="260">
        <v>2</v>
      </c>
      <c r="J570" s="203">
        <v>45196</v>
      </c>
      <c r="K570" s="204">
        <v>45198</v>
      </c>
      <c r="L570" s="211">
        <v>45197</v>
      </c>
      <c r="M570" s="137"/>
      <c r="N570" s="268" t="s">
        <v>78</v>
      </c>
    </row>
    <row r="571" spans="1:14" s="123" customFormat="1" hidden="1">
      <c r="A571" s="119" t="s">
        <v>2637</v>
      </c>
      <c r="B571" s="245">
        <v>358191</v>
      </c>
      <c r="C571" s="146" t="s">
        <v>367</v>
      </c>
      <c r="D571" s="246">
        <v>19</v>
      </c>
      <c r="E571" s="128">
        <v>17</v>
      </c>
      <c r="F571" s="252">
        <v>15</v>
      </c>
      <c r="G571" s="118">
        <f t="shared" si="8"/>
        <v>255</v>
      </c>
      <c r="H571" s="245" t="s">
        <v>45</v>
      </c>
      <c r="I571" s="260">
        <v>1</v>
      </c>
      <c r="J571" s="203">
        <v>45196</v>
      </c>
      <c r="K571" s="204">
        <v>45198</v>
      </c>
      <c r="L571" s="211">
        <v>45197</v>
      </c>
      <c r="M571" s="137"/>
      <c r="N571" s="268" t="s">
        <v>78</v>
      </c>
    </row>
    <row r="572" spans="1:14" s="123" customFormat="1" hidden="1">
      <c r="A572" s="119" t="s">
        <v>2637</v>
      </c>
      <c r="B572" s="245">
        <v>358275</v>
      </c>
      <c r="C572" s="146" t="s">
        <v>654</v>
      </c>
      <c r="D572" s="246">
        <v>42</v>
      </c>
      <c r="E572" s="128">
        <v>15</v>
      </c>
      <c r="F572" s="252">
        <v>23.5</v>
      </c>
      <c r="G572" s="118">
        <f t="shared" si="8"/>
        <v>352.5</v>
      </c>
      <c r="H572" s="245" t="s">
        <v>55</v>
      </c>
      <c r="I572" s="260">
        <v>2</v>
      </c>
      <c r="J572" s="203">
        <v>45196</v>
      </c>
      <c r="K572" s="204">
        <v>45198</v>
      </c>
      <c r="L572" s="211">
        <v>45197</v>
      </c>
      <c r="M572" s="137"/>
      <c r="N572" s="268" t="s">
        <v>78</v>
      </c>
    </row>
    <row r="573" spans="1:14" s="123" customFormat="1" hidden="1">
      <c r="A573" s="119" t="s">
        <v>2637</v>
      </c>
      <c r="B573" s="245">
        <v>358313</v>
      </c>
      <c r="C573" s="146" t="s">
        <v>636</v>
      </c>
      <c r="D573" s="246">
        <v>55</v>
      </c>
      <c r="E573" s="128">
        <v>15</v>
      </c>
      <c r="F573" s="252">
        <v>27</v>
      </c>
      <c r="G573" s="118">
        <f t="shared" si="8"/>
        <v>405</v>
      </c>
      <c r="H573" s="245" t="s">
        <v>45</v>
      </c>
      <c r="I573" s="260">
        <v>2</v>
      </c>
      <c r="J573" s="203">
        <v>45196</v>
      </c>
      <c r="K573" s="204">
        <v>45198</v>
      </c>
      <c r="L573" s="211">
        <v>45197</v>
      </c>
      <c r="M573" s="137"/>
      <c r="N573" s="268" t="s">
        <v>78</v>
      </c>
    </row>
    <row r="574" spans="1:14" s="123" customFormat="1" hidden="1">
      <c r="A574" s="119" t="s">
        <v>2637</v>
      </c>
      <c r="B574" s="245">
        <v>358568</v>
      </c>
      <c r="C574" s="146" t="s">
        <v>496</v>
      </c>
      <c r="D574" s="246">
        <v>24</v>
      </c>
      <c r="E574" s="128">
        <v>55</v>
      </c>
      <c r="F574" s="252">
        <v>11</v>
      </c>
      <c r="G574" s="118">
        <f t="shared" si="8"/>
        <v>605</v>
      </c>
      <c r="H574" s="245" t="s">
        <v>45</v>
      </c>
      <c r="I574" s="260">
        <v>1</v>
      </c>
      <c r="J574" s="203">
        <v>45196</v>
      </c>
      <c r="K574" s="204">
        <v>45198</v>
      </c>
      <c r="L574" s="211">
        <v>45197</v>
      </c>
      <c r="M574" s="137"/>
      <c r="N574" s="268" t="s">
        <v>78</v>
      </c>
    </row>
    <row r="575" spans="1:14" s="123" customFormat="1" hidden="1">
      <c r="A575" s="119" t="s">
        <v>2637</v>
      </c>
      <c r="B575" s="245">
        <v>360644</v>
      </c>
      <c r="C575" s="146" t="s">
        <v>2789</v>
      </c>
      <c r="D575" s="246">
        <v>38</v>
      </c>
      <c r="E575" s="128">
        <v>22</v>
      </c>
      <c r="F575" s="252">
        <v>18.5</v>
      </c>
      <c r="G575" s="118">
        <f t="shared" si="8"/>
        <v>407</v>
      </c>
      <c r="H575" s="245" t="s">
        <v>45</v>
      </c>
      <c r="I575" s="260">
        <v>2</v>
      </c>
      <c r="J575" s="203">
        <v>45196</v>
      </c>
      <c r="K575" s="204">
        <v>45198</v>
      </c>
      <c r="L575" s="211">
        <v>45197</v>
      </c>
      <c r="M575" s="137"/>
      <c r="N575" s="268" t="s">
        <v>78</v>
      </c>
    </row>
    <row r="576" spans="1:14" s="123" customFormat="1" hidden="1">
      <c r="A576" s="119" t="s">
        <v>2602</v>
      </c>
      <c r="B576" s="245">
        <v>355537</v>
      </c>
      <c r="C576" s="146" t="s">
        <v>1194</v>
      </c>
      <c r="D576" s="324" t="s">
        <v>43</v>
      </c>
      <c r="E576" s="128">
        <v>134</v>
      </c>
      <c r="F576" s="252">
        <v>10.46</v>
      </c>
      <c r="G576" s="118">
        <f t="shared" si="8"/>
        <v>1401.64</v>
      </c>
      <c r="H576" s="245" t="s">
        <v>2817</v>
      </c>
      <c r="I576" s="260">
        <v>0</v>
      </c>
      <c r="J576" s="203">
        <v>45197</v>
      </c>
      <c r="K576" s="204">
        <v>45216</v>
      </c>
      <c r="L576" s="211">
        <v>45203</v>
      </c>
      <c r="M576" s="137"/>
      <c r="N576" s="268" t="s">
        <v>78</v>
      </c>
    </row>
    <row r="577" spans="1:14" hidden="1">
      <c r="A577" s="119" t="s">
        <v>2602</v>
      </c>
      <c r="B577" s="245">
        <v>355545</v>
      </c>
      <c r="C577" s="146" t="s">
        <v>1196</v>
      </c>
      <c r="D577" s="324" t="s">
        <v>43</v>
      </c>
      <c r="E577" s="128">
        <v>142</v>
      </c>
      <c r="F577" s="252">
        <v>10.46</v>
      </c>
      <c r="G577" s="118">
        <f t="shared" si="8"/>
        <v>1485.3200000000002</v>
      </c>
      <c r="H577" s="245" t="s">
        <v>2817</v>
      </c>
      <c r="I577" s="260">
        <v>0</v>
      </c>
      <c r="J577" s="203">
        <v>45197</v>
      </c>
      <c r="K577" s="204">
        <v>45216</v>
      </c>
      <c r="L577" s="211">
        <v>45203</v>
      </c>
      <c r="M577" s="137"/>
      <c r="N577" s="268" t="s">
        <v>78</v>
      </c>
    </row>
    <row r="578" spans="1:14" hidden="1">
      <c r="A578" s="119" t="s">
        <v>2602</v>
      </c>
      <c r="B578" s="245">
        <v>355553</v>
      </c>
      <c r="C578" s="146" t="s">
        <v>1197</v>
      </c>
      <c r="D578" s="324" t="s">
        <v>43</v>
      </c>
      <c r="E578" s="128">
        <v>136</v>
      </c>
      <c r="F578" s="252">
        <v>10.46</v>
      </c>
      <c r="G578" s="118">
        <f t="shared" si="8"/>
        <v>1422.5600000000002</v>
      </c>
      <c r="H578" s="245" t="s">
        <v>2817</v>
      </c>
      <c r="I578" s="260">
        <v>0</v>
      </c>
      <c r="J578" s="203">
        <v>45197</v>
      </c>
      <c r="K578" s="204">
        <v>45216</v>
      </c>
      <c r="L578" s="211">
        <v>45203</v>
      </c>
      <c r="M578" s="137"/>
      <c r="N578" s="268" t="s">
        <v>78</v>
      </c>
    </row>
    <row r="579" spans="1:14" hidden="1">
      <c r="A579" s="119" t="s">
        <v>2602</v>
      </c>
      <c r="B579" s="245">
        <v>355570</v>
      </c>
      <c r="C579" s="146" t="s">
        <v>1198</v>
      </c>
      <c r="D579" s="324" t="s">
        <v>43</v>
      </c>
      <c r="E579" s="128">
        <v>54</v>
      </c>
      <c r="F579" s="252">
        <v>15.1</v>
      </c>
      <c r="G579" s="118">
        <f t="shared" ref="G579:G642" si="9">F579*E579</f>
        <v>815.4</v>
      </c>
      <c r="H579" s="245" t="s">
        <v>2817</v>
      </c>
      <c r="I579" s="260">
        <v>0</v>
      </c>
      <c r="J579" s="203">
        <v>45197</v>
      </c>
      <c r="K579" s="204">
        <v>45216</v>
      </c>
      <c r="L579" s="211">
        <v>45203</v>
      </c>
      <c r="M579" s="137"/>
      <c r="N579" s="268" t="s">
        <v>78</v>
      </c>
    </row>
    <row r="580" spans="1:14" hidden="1">
      <c r="A580" s="119" t="s">
        <v>2602</v>
      </c>
      <c r="B580" s="245">
        <v>355595</v>
      </c>
      <c r="C580" s="146" t="s">
        <v>2115</v>
      </c>
      <c r="D580" s="324" t="s">
        <v>43</v>
      </c>
      <c r="E580" s="128">
        <v>58</v>
      </c>
      <c r="F580" s="252">
        <v>18.29</v>
      </c>
      <c r="G580" s="118">
        <f t="shared" si="9"/>
        <v>1060.82</v>
      </c>
      <c r="H580" s="245" t="s">
        <v>2817</v>
      </c>
      <c r="I580" s="260">
        <v>0</v>
      </c>
      <c r="J580" s="203">
        <v>45197</v>
      </c>
      <c r="K580" s="204">
        <v>45216</v>
      </c>
      <c r="L580" s="211">
        <v>45203</v>
      </c>
      <c r="M580" s="137"/>
      <c r="N580" s="268" t="s">
        <v>78</v>
      </c>
    </row>
    <row r="581" spans="1:14" hidden="1">
      <c r="A581" s="119" t="s">
        <v>2602</v>
      </c>
      <c r="B581" s="245">
        <v>355587</v>
      </c>
      <c r="C581" s="146" t="s">
        <v>2103</v>
      </c>
      <c r="D581" s="324" t="s">
        <v>43</v>
      </c>
      <c r="E581" s="128">
        <v>100</v>
      </c>
      <c r="F581" s="252">
        <v>15.1</v>
      </c>
      <c r="G581" s="118">
        <f t="shared" si="9"/>
        <v>1510</v>
      </c>
      <c r="H581" s="245" t="s">
        <v>2817</v>
      </c>
      <c r="I581" s="260">
        <v>0</v>
      </c>
      <c r="J581" s="203">
        <v>45197</v>
      </c>
      <c r="K581" s="204">
        <v>45216</v>
      </c>
      <c r="L581" s="211">
        <v>45203</v>
      </c>
      <c r="M581" s="137"/>
      <c r="N581" s="268" t="s">
        <v>78</v>
      </c>
    </row>
    <row r="582" spans="1:14" s="123" customFormat="1" hidden="1">
      <c r="A582" s="119" t="s">
        <v>445</v>
      </c>
      <c r="B582" s="245">
        <v>357938</v>
      </c>
      <c r="C582" s="146" t="s">
        <v>2652</v>
      </c>
      <c r="D582" s="324" t="s">
        <v>43</v>
      </c>
      <c r="E582" s="128">
        <v>1</v>
      </c>
      <c r="F582" s="252">
        <v>2400</v>
      </c>
      <c r="G582" s="118">
        <f t="shared" si="9"/>
        <v>2400</v>
      </c>
      <c r="H582" s="245" t="s">
        <v>47</v>
      </c>
      <c r="I582" s="260">
        <v>0</v>
      </c>
      <c r="J582" s="203">
        <v>45202</v>
      </c>
      <c r="K582" s="204">
        <v>45205</v>
      </c>
      <c r="L582" s="211">
        <v>45208</v>
      </c>
      <c r="M582" s="137"/>
      <c r="N582" s="268" t="s">
        <v>78</v>
      </c>
    </row>
    <row r="583" spans="1:14" s="123" customFormat="1" hidden="1">
      <c r="A583" s="119" t="s">
        <v>2637</v>
      </c>
      <c r="B583" s="245">
        <v>358300</v>
      </c>
      <c r="C583" s="146" t="s">
        <v>2989</v>
      </c>
      <c r="D583" s="246">
        <v>48</v>
      </c>
      <c r="E583" s="128">
        <v>16</v>
      </c>
      <c r="F583" s="252">
        <v>26.5</v>
      </c>
      <c r="G583" s="118">
        <f t="shared" si="9"/>
        <v>424</v>
      </c>
      <c r="H583" s="245" t="s">
        <v>45</v>
      </c>
      <c r="I583" s="260">
        <v>2</v>
      </c>
      <c r="J583" s="203">
        <v>45202</v>
      </c>
      <c r="K583" s="204">
        <v>45205</v>
      </c>
      <c r="L583" s="211">
        <v>45205</v>
      </c>
      <c r="M583" s="137"/>
      <c r="N583" s="268" t="s">
        <v>78</v>
      </c>
    </row>
    <row r="584" spans="1:14" s="123" customFormat="1" hidden="1">
      <c r="A584" s="119" t="s">
        <v>2637</v>
      </c>
      <c r="B584" s="245">
        <v>358207</v>
      </c>
      <c r="C584" s="146" t="s">
        <v>2576</v>
      </c>
      <c r="D584" s="246">
        <v>38</v>
      </c>
      <c r="E584" s="128">
        <v>16</v>
      </c>
      <c r="F584" s="252">
        <v>22.5</v>
      </c>
      <c r="G584" s="118">
        <f t="shared" si="9"/>
        <v>360</v>
      </c>
      <c r="H584" s="245" t="s">
        <v>45</v>
      </c>
      <c r="I584" s="260">
        <v>1</v>
      </c>
      <c r="J584" s="203">
        <v>45202</v>
      </c>
      <c r="K584" s="204">
        <v>45205</v>
      </c>
      <c r="L584" s="211">
        <v>45205</v>
      </c>
      <c r="M584" s="137"/>
      <c r="N584" s="268" t="s">
        <v>78</v>
      </c>
    </row>
    <row r="585" spans="1:14" s="123" customFormat="1" hidden="1">
      <c r="A585" s="119" t="s">
        <v>2637</v>
      </c>
      <c r="B585" s="245">
        <v>360484</v>
      </c>
      <c r="C585" s="146" t="s">
        <v>2646</v>
      </c>
      <c r="D585" s="246">
        <v>30</v>
      </c>
      <c r="E585" s="128">
        <v>36</v>
      </c>
      <c r="F585" s="252">
        <v>14</v>
      </c>
      <c r="G585" s="118">
        <f t="shared" si="9"/>
        <v>504</v>
      </c>
      <c r="H585" s="245" t="s">
        <v>44</v>
      </c>
      <c r="I585" s="260">
        <v>0</v>
      </c>
      <c r="J585" s="203">
        <v>45202</v>
      </c>
      <c r="K585" s="204">
        <v>45205</v>
      </c>
      <c r="L585" s="211">
        <v>45205</v>
      </c>
      <c r="M585" s="137"/>
      <c r="N585" s="268" t="s">
        <v>78</v>
      </c>
    </row>
    <row r="586" spans="1:14" hidden="1">
      <c r="A586" s="119" t="s">
        <v>36</v>
      </c>
      <c r="B586" s="245">
        <v>361386</v>
      </c>
      <c r="C586" s="146" t="s">
        <v>1822</v>
      </c>
      <c r="D586" s="246">
        <v>28</v>
      </c>
      <c r="E586" s="128">
        <v>20</v>
      </c>
      <c r="F586" s="252">
        <f>IF(ISERR(SEARCH("FP",H586))=FALSE,PREÇOS!CX588,0)+IF(ISERR(SEARCH("CH",H586))=FALSE,PREÇOS!CY588,0)+IF(ISERR(SEARCH("FF",H586))=FALSE,(I586*PREÇOS!CZ588),0)+IF(ISERR(SEARCH("FC",H586))=FALSE,PREÇOS!DA588,0)</f>
        <v>9.1300000000000008</v>
      </c>
      <c r="G586" s="118">
        <f t="shared" si="9"/>
        <v>182.60000000000002</v>
      </c>
      <c r="H586" s="245" t="s">
        <v>45</v>
      </c>
      <c r="I586" s="260">
        <v>1</v>
      </c>
      <c r="J586" s="203">
        <v>45202</v>
      </c>
      <c r="K586" s="204">
        <v>45205</v>
      </c>
      <c r="L586" s="211">
        <v>45205</v>
      </c>
      <c r="M586" s="137"/>
      <c r="N586" s="268" t="s">
        <v>78</v>
      </c>
    </row>
    <row r="587" spans="1:14" hidden="1">
      <c r="A587" s="119" t="s">
        <v>46</v>
      </c>
      <c r="B587" s="245">
        <v>361326</v>
      </c>
      <c r="C587" s="146" t="s">
        <v>2924</v>
      </c>
      <c r="D587" s="324" t="s">
        <v>43</v>
      </c>
      <c r="E587" s="128">
        <v>2</v>
      </c>
      <c r="F587" s="252">
        <v>660</v>
      </c>
      <c r="G587" s="118">
        <f t="shared" si="9"/>
        <v>1320</v>
      </c>
      <c r="H587" s="245" t="s">
        <v>2651</v>
      </c>
      <c r="I587" s="260">
        <v>0</v>
      </c>
      <c r="J587" s="203">
        <v>45203</v>
      </c>
      <c r="K587" s="204">
        <v>45210</v>
      </c>
      <c r="L587" s="211">
        <v>45210</v>
      </c>
      <c r="M587" s="137"/>
      <c r="N587" s="268" t="s">
        <v>78</v>
      </c>
    </row>
    <row r="588" spans="1:14" s="123" customFormat="1" hidden="1">
      <c r="A588" s="119" t="s">
        <v>74</v>
      </c>
      <c r="B588" s="245">
        <v>361199</v>
      </c>
      <c r="C588" s="146" t="s">
        <v>2806</v>
      </c>
      <c r="D588" s="324" t="s">
        <v>43</v>
      </c>
      <c r="E588" s="128">
        <v>2</v>
      </c>
      <c r="F588" s="252">
        <v>273.05</v>
      </c>
      <c r="G588" s="118">
        <f t="shared" si="9"/>
        <v>546.1</v>
      </c>
      <c r="H588" s="245" t="s">
        <v>47</v>
      </c>
      <c r="I588" s="260">
        <v>0</v>
      </c>
      <c r="J588" s="203">
        <v>45203</v>
      </c>
      <c r="K588" s="204">
        <v>45205</v>
      </c>
      <c r="L588" s="211">
        <v>45205</v>
      </c>
      <c r="M588" s="137"/>
      <c r="N588" s="268" t="s">
        <v>78</v>
      </c>
    </row>
    <row r="589" spans="1:14" s="123" customFormat="1" hidden="1">
      <c r="A589" s="119" t="s">
        <v>46</v>
      </c>
      <c r="B589" s="245">
        <v>361169</v>
      </c>
      <c r="C589" s="146" t="s">
        <v>2990</v>
      </c>
      <c r="D589" s="324" t="s">
        <v>43</v>
      </c>
      <c r="E589" s="128">
        <v>1</v>
      </c>
      <c r="F589" s="252">
        <v>350</v>
      </c>
      <c r="G589" s="118">
        <f t="shared" si="9"/>
        <v>350</v>
      </c>
      <c r="H589" s="245" t="s">
        <v>47</v>
      </c>
      <c r="I589" s="260">
        <v>0</v>
      </c>
      <c r="J589" s="203">
        <v>45204</v>
      </c>
      <c r="K589" s="204">
        <v>45210</v>
      </c>
      <c r="L589" s="211">
        <v>45210</v>
      </c>
      <c r="M589" s="137"/>
      <c r="N589" s="268" t="s">
        <v>78</v>
      </c>
    </row>
    <row r="590" spans="1:14" s="123" customFormat="1" hidden="1">
      <c r="A590" s="119" t="s">
        <v>194</v>
      </c>
      <c r="B590" s="245">
        <v>360284</v>
      </c>
      <c r="C590" s="146" t="s">
        <v>2991</v>
      </c>
      <c r="D590" s="324" t="s">
        <v>43</v>
      </c>
      <c r="E590" s="128">
        <v>2</v>
      </c>
      <c r="F590" s="252">
        <v>63.25</v>
      </c>
      <c r="G590" s="118">
        <f t="shared" si="9"/>
        <v>126.5</v>
      </c>
      <c r="H590" s="245" t="s">
        <v>402</v>
      </c>
      <c r="I590" s="260">
        <v>0</v>
      </c>
      <c r="J590" s="203">
        <v>45204</v>
      </c>
      <c r="K590" s="204">
        <v>45205</v>
      </c>
      <c r="L590" s="211">
        <v>45205</v>
      </c>
      <c r="M590" s="137"/>
      <c r="N590" s="268" t="s">
        <v>78</v>
      </c>
    </row>
    <row r="591" spans="1:14" s="123" customFormat="1" hidden="1">
      <c r="A591" s="119" t="s">
        <v>194</v>
      </c>
      <c r="B591" s="245">
        <v>358428</v>
      </c>
      <c r="C591" s="146" t="s">
        <v>2992</v>
      </c>
      <c r="D591" s="324" t="s">
        <v>43</v>
      </c>
      <c r="E591" s="128">
        <v>4</v>
      </c>
      <c r="F591" s="252">
        <v>97.75</v>
      </c>
      <c r="G591" s="118">
        <f t="shared" si="9"/>
        <v>391</v>
      </c>
      <c r="H591" s="245" t="s">
        <v>402</v>
      </c>
      <c r="I591" s="260">
        <v>0</v>
      </c>
      <c r="J591" s="203">
        <v>45204</v>
      </c>
      <c r="K591" s="204">
        <v>45210</v>
      </c>
      <c r="L591" s="211">
        <v>45210</v>
      </c>
      <c r="M591" s="137"/>
      <c r="N591" s="268" t="s">
        <v>78</v>
      </c>
    </row>
    <row r="592" spans="1:14" s="123" customFormat="1" hidden="1">
      <c r="A592" s="119" t="s">
        <v>194</v>
      </c>
      <c r="B592" s="245">
        <v>360250</v>
      </c>
      <c r="C592" s="146" t="s">
        <v>2942</v>
      </c>
      <c r="D592" s="324" t="s">
        <v>43</v>
      </c>
      <c r="E592" s="128">
        <v>1</v>
      </c>
      <c r="F592" s="252">
        <v>46</v>
      </c>
      <c r="G592" s="118">
        <f t="shared" si="9"/>
        <v>46</v>
      </c>
      <c r="H592" s="245" t="s">
        <v>402</v>
      </c>
      <c r="I592" s="260">
        <v>0</v>
      </c>
      <c r="J592" s="203">
        <v>45204</v>
      </c>
      <c r="K592" s="204">
        <v>45210</v>
      </c>
      <c r="L592" s="211">
        <v>45210</v>
      </c>
      <c r="M592" s="137"/>
      <c r="N592" s="268" t="s">
        <v>78</v>
      </c>
    </row>
    <row r="593" spans="1:14" s="123" customFormat="1" hidden="1">
      <c r="A593" s="119" t="s">
        <v>194</v>
      </c>
      <c r="B593" s="245">
        <v>360512</v>
      </c>
      <c r="C593" s="146" t="s">
        <v>756</v>
      </c>
      <c r="D593" s="324" t="s">
        <v>43</v>
      </c>
      <c r="E593" s="128">
        <v>4</v>
      </c>
      <c r="F593" s="252">
        <v>74.75</v>
      </c>
      <c r="G593" s="118">
        <f t="shared" si="9"/>
        <v>299</v>
      </c>
      <c r="H593" s="245" t="s">
        <v>402</v>
      </c>
      <c r="I593" s="260">
        <v>0</v>
      </c>
      <c r="J593" s="203">
        <v>45204</v>
      </c>
      <c r="K593" s="204">
        <v>45216</v>
      </c>
      <c r="L593" s="211">
        <v>45215</v>
      </c>
      <c r="M593" s="137"/>
      <c r="N593" s="268" t="s">
        <v>78</v>
      </c>
    </row>
    <row r="594" spans="1:14" s="123" customFormat="1" hidden="1">
      <c r="A594" s="119" t="s">
        <v>194</v>
      </c>
      <c r="B594" s="245">
        <v>361601</v>
      </c>
      <c r="C594" s="146" t="s">
        <v>2993</v>
      </c>
      <c r="D594" s="324" t="s">
        <v>43</v>
      </c>
      <c r="E594" s="128">
        <v>4</v>
      </c>
      <c r="F594" s="252">
        <v>74.75</v>
      </c>
      <c r="G594" s="118">
        <f t="shared" si="9"/>
        <v>299</v>
      </c>
      <c r="H594" s="245" t="s">
        <v>402</v>
      </c>
      <c r="I594" s="260">
        <v>0</v>
      </c>
      <c r="J594" s="203">
        <v>45204</v>
      </c>
      <c r="K594" s="204">
        <v>45216</v>
      </c>
      <c r="L594" s="211">
        <v>45215</v>
      </c>
      <c r="M594" s="137"/>
      <c r="N594" s="268" t="s">
        <v>78</v>
      </c>
    </row>
    <row r="595" spans="1:14" s="123" customFormat="1" hidden="1">
      <c r="A595" s="119" t="s">
        <v>194</v>
      </c>
      <c r="B595" s="245">
        <v>361615</v>
      </c>
      <c r="C595" s="146" t="s">
        <v>2994</v>
      </c>
      <c r="D595" s="324" t="s">
        <v>43</v>
      </c>
      <c r="E595" s="128">
        <v>3</v>
      </c>
      <c r="F595" s="252">
        <v>74.75</v>
      </c>
      <c r="G595" s="118">
        <f t="shared" si="9"/>
        <v>224.25</v>
      </c>
      <c r="H595" s="245" t="s">
        <v>402</v>
      </c>
      <c r="I595" s="260">
        <v>0</v>
      </c>
      <c r="J595" s="203">
        <v>45204</v>
      </c>
      <c r="K595" s="204">
        <v>45216</v>
      </c>
      <c r="L595" s="211">
        <v>45215</v>
      </c>
      <c r="M595" s="137"/>
      <c r="N595" s="268" t="s">
        <v>78</v>
      </c>
    </row>
    <row r="596" spans="1:14" s="123" customFormat="1" hidden="1">
      <c r="A596" s="119" t="s">
        <v>74</v>
      </c>
      <c r="B596" s="245">
        <v>357800</v>
      </c>
      <c r="C596" s="146" t="s">
        <v>2995</v>
      </c>
      <c r="D596" s="324" t="s">
        <v>43</v>
      </c>
      <c r="E596" s="128">
        <v>2</v>
      </c>
      <c r="F596" s="252">
        <v>785.74</v>
      </c>
      <c r="G596" s="118">
        <f t="shared" si="9"/>
        <v>1571.48</v>
      </c>
      <c r="H596" s="245" t="s">
        <v>2651</v>
      </c>
      <c r="I596" s="260">
        <v>0</v>
      </c>
      <c r="J596" s="203">
        <v>45205</v>
      </c>
      <c r="K596" s="204">
        <v>45209</v>
      </c>
      <c r="L596" s="211">
        <v>45209</v>
      </c>
      <c r="M596" s="137"/>
      <c r="N596" s="268" t="s">
        <v>78</v>
      </c>
    </row>
    <row r="597" spans="1:14" s="123" customFormat="1" hidden="1">
      <c r="A597" s="119" t="s">
        <v>36</v>
      </c>
      <c r="B597" s="245">
        <v>361553</v>
      </c>
      <c r="C597" s="146" t="s">
        <v>2621</v>
      </c>
      <c r="D597" s="246">
        <v>24</v>
      </c>
      <c r="E597" s="128">
        <v>48</v>
      </c>
      <c r="F597" s="252">
        <f>IF(ISERR(SEARCH("FP",H597))=FALSE,PREÇOS!CX603,0)+IF(ISERR(SEARCH("CH",H597))=FALSE,PREÇOS!CY603,0)+IF(ISERR(SEARCH("FF",H597))=FALSE,(I597*PREÇOS!CZ603),0)+IF(ISERR(SEARCH("FC",H597))=FALSE,PREÇOS!DA603,0)</f>
        <v>9.2950000000000017</v>
      </c>
      <c r="G597" s="118">
        <f t="shared" si="9"/>
        <v>446.16000000000008</v>
      </c>
      <c r="H597" s="245" t="s">
        <v>192</v>
      </c>
      <c r="I597" s="260">
        <v>0</v>
      </c>
      <c r="J597" s="203">
        <v>45205</v>
      </c>
      <c r="K597" s="204">
        <v>45209</v>
      </c>
      <c r="L597" s="211">
        <v>45209</v>
      </c>
      <c r="M597" s="137"/>
      <c r="N597" s="268" t="s">
        <v>78</v>
      </c>
    </row>
    <row r="598" spans="1:14" hidden="1">
      <c r="A598" s="119" t="s">
        <v>2643</v>
      </c>
      <c r="B598" s="245">
        <v>355570</v>
      </c>
      <c r="C598" s="146" t="s">
        <v>1198</v>
      </c>
      <c r="D598" s="324" t="s">
        <v>43</v>
      </c>
      <c r="E598" s="128">
        <v>54</v>
      </c>
      <c r="F598" s="252">
        <v>8</v>
      </c>
      <c r="G598" s="118">
        <f t="shared" si="9"/>
        <v>432</v>
      </c>
      <c r="H598" s="245" t="s">
        <v>2645</v>
      </c>
      <c r="I598" s="260">
        <v>0</v>
      </c>
      <c r="J598" s="203">
        <v>45205</v>
      </c>
      <c r="K598" s="204">
        <v>45224</v>
      </c>
      <c r="L598" s="211">
        <v>45226</v>
      </c>
      <c r="M598" s="137"/>
      <c r="N598" s="268" t="s">
        <v>78</v>
      </c>
    </row>
    <row r="599" spans="1:14" hidden="1">
      <c r="A599" s="119" t="s">
        <v>2643</v>
      </c>
      <c r="B599" s="245">
        <v>355553</v>
      </c>
      <c r="C599" s="146" t="s">
        <v>1197</v>
      </c>
      <c r="D599" s="324" t="s">
        <v>43</v>
      </c>
      <c r="E599" s="128">
        <v>136</v>
      </c>
      <c r="F599" s="252">
        <v>8</v>
      </c>
      <c r="G599" s="118">
        <f t="shared" si="9"/>
        <v>1088</v>
      </c>
      <c r="H599" s="245" t="s">
        <v>2645</v>
      </c>
      <c r="I599" s="260">
        <v>0</v>
      </c>
      <c r="J599" s="203">
        <v>45205</v>
      </c>
      <c r="K599" s="204">
        <v>45224</v>
      </c>
      <c r="L599" s="211">
        <v>45226</v>
      </c>
      <c r="M599" s="137"/>
      <c r="N599" s="268" t="s">
        <v>78</v>
      </c>
    </row>
    <row r="600" spans="1:14" hidden="1">
      <c r="A600" s="119" t="s">
        <v>2637</v>
      </c>
      <c r="B600" s="245">
        <v>358338</v>
      </c>
      <c r="C600" s="146" t="s">
        <v>640</v>
      </c>
      <c r="D600" s="246">
        <v>48</v>
      </c>
      <c r="E600" s="128">
        <v>15</v>
      </c>
      <c r="F600" s="252">
        <v>24.5</v>
      </c>
      <c r="G600" s="118">
        <f t="shared" si="9"/>
        <v>367.5</v>
      </c>
      <c r="H600" s="245" t="s">
        <v>55</v>
      </c>
      <c r="I600" s="260">
        <v>2</v>
      </c>
      <c r="J600" s="203">
        <v>45205</v>
      </c>
      <c r="K600" s="204">
        <v>45210</v>
      </c>
      <c r="L600" s="211">
        <v>45210</v>
      </c>
      <c r="M600" s="137"/>
      <c r="N600" s="268" t="s">
        <v>78</v>
      </c>
    </row>
    <row r="601" spans="1:14" s="123" customFormat="1" hidden="1">
      <c r="A601" s="119" t="s">
        <v>2637</v>
      </c>
      <c r="B601" s="245">
        <v>361905</v>
      </c>
      <c r="C601" s="146" t="s">
        <v>2706</v>
      </c>
      <c r="D601" s="246">
        <v>19.05</v>
      </c>
      <c r="E601" s="128">
        <v>45</v>
      </c>
      <c r="F601" s="252">
        <v>23</v>
      </c>
      <c r="G601" s="118">
        <f t="shared" si="9"/>
        <v>1035</v>
      </c>
      <c r="H601" s="245" t="s">
        <v>55</v>
      </c>
      <c r="I601" s="260">
        <v>2</v>
      </c>
      <c r="J601" s="203">
        <v>45205</v>
      </c>
      <c r="K601" s="204">
        <v>45210</v>
      </c>
      <c r="L601" s="211">
        <v>45210</v>
      </c>
      <c r="M601" s="137"/>
      <c r="N601" s="268" t="s">
        <v>78</v>
      </c>
    </row>
    <row r="602" spans="1:14" s="123" customFormat="1" hidden="1">
      <c r="A602" s="119" t="s">
        <v>2637</v>
      </c>
      <c r="B602" s="245">
        <v>363014</v>
      </c>
      <c r="C602" s="146" t="s">
        <v>2771</v>
      </c>
      <c r="D602" s="246">
        <v>28</v>
      </c>
      <c r="E602" s="128">
        <v>22</v>
      </c>
      <c r="F602" s="252">
        <v>16.5</v>
      </c>
      <c r="G602" s="118">
        <f t="shared" si="9"/>
        <v>363</v>
      </c>
      <c r="H602" s="245" t="s">
        <v>45</v>
      </c>
      <c r="I602" s="260">
        <v>2</v>
      </c>
      <c r="J602" s="203">
        <v>45205</v>
      </c>
      <c r="K602" s="204">
        <v>45210</v>
      </c>
      <c r="L602" s="211">
        <v>45210</v>
      </c>
      <c r="M602" s="137"/>
      <c r="N602" s="268" t="s">
        <v>78</v>
      </c>
    </row>
    <row r="603" spans="1:14" s="123" customFormat="1" hidden="1">
      <c r="A603" s="119" t="s">
        <v>2637</v>
      </c>
      <c r="B603" s="245">
        <v>363041</v>
      </c>
      <c r="C603" s="146" t="s">
        <v>2789</v>
      </c>
      <c r="D603" s="246">
        <v>38</v>
      </c>
      <c r="E603" s="128">
        <v>22</v>
      </c>
      <c r="F603" s="252">
        <v>18.5</v>
      </c>
      <c r="G603" s="118">
        <f t="shared" si="9"/>
        <v>407</v>
      </c>
      <c r="H603" s="245" t="s">
        <v>45</v>
      </c>
      <c r="I603" s="260">
        <v>2</v>
      </c>
      <c r="J603" s="203">
        <v>45205</v>
      </c>
      <c r="K603" s="204">
        <v>45210</v>
      </c>
      <c r="L603" s="211">
        <v>45210</v>
      </c>
      <c r="M603" s="137"/>
      <c r="N603" s="268" t="s">
        <v>78</v>
      </c>
    </row>
    <row r="604" spans="1:14" s="123" customFormat="1" hidden="1">
      <c r="A604" s="119" t="s">
        <v>36</v>
      </c>
      <c r="B604" s="245">
        <v>364543</v>
      </c>
      <c r="C604" s="146" t="s">
        <v>59</v>
      </c>
      <c r="D604" s="246">
        <v>19.05</v>
      </c>
      <c r="E604" s="128">
        <v>20</v>
      </c>
      <c r="F604" s="252">
        <f>IF(ISERR(SEARCH("FP",H604))=FALSE,PREÇOS!CX610,0)+IF(ISERR(SEARCH("CH",H604))=FALSE,PREÇOS!CY610,0)+IF(ISERR(SEARCH("FF",H604))=FALSE,(I604*PREÇOS!CZ610),0)+IF(ISERR(SEARCH("FC",H604))=FALSE,PREÇOS!DA610,0)</f>
        <v>9.0200000000000014</v>
      </c>
      <c r="G604" s="118">
        <f t="shared" si="9"/>
        <v>180.40000000000003</v>
      </c>
      <c r="H604" s="245" t="s">
        <v>45</v>
      </c>
      <c r="I604" s="260">
        <v>1</v>
      </c>
      <c r="J604" s="203">
        <v>45209</v>
      </c>
      <c r="K604" s="204">
        <v>45212</v>
      </c>
      <c r="L604" s="211">
        <v>45215</v>
      </c>
      <c r="M604" s="137"/>
      <c r="N604" s="268" t="s">
        <v>78</v>
      </c>
    </row>
    <row r="605" spans="1:14" s="123" customFormat="1" hidden="1">
      <c r="A605" s="119" t="s">
        <v>36</v>
      </c>
      <c r="B605" s="245">
        <v>364470</v>
      </c>
      <c r="C605" s="146" t="s">
        <v>1815</v>
      </c>
      <c r="D605" s="246">
        <v>19</v>
      </c>
      <c r="E605" s="128">
        <v>16</v>
      </c>
      <c r="F605" s="252">
        <f>IF(ISERR(SEARCH("FP",H605))=FALSE,PREÇOS!CX611,0)+IF(ISERR(SEARCH("CH",H605))=FALSE,PREÇOS!CY611,0)+IF(ISERR(SEARCH("FF",H605))=FALSE,(I605*PREÇOS!CZ611),0)+IF(ISERR(SEARCH("FC",H605))=FALSE,PREÇOS!DA611,0)</f>
        <v>6.93</v>
      </c>
      <c r="G605" s="118">
        <f t="shared" si="9"/>
        <v>110.88</v>
      </c>
      <c r="H605" s="245" t="s">
        <v>45</v>
      </c>
      <c r="I605" s="260">
        <v>1</v>
      </c>
      <c r="J605" s="203">
        <v>45209</v>
      </c>
      <c r="K605" s="204">
        <v>45212</v>
      </c>
      <c r="L605" s="211">
        <v>45215</v>
      </c>
      <c r="M605" s="137"/>
      <c r="N605" s="268" t="s">
        <v>78</v>
      </c>
    </row>
    <row r="606" spans="1:14" s="123" customFormat="1" hidden="1">
      <c r="A606" s="119" t="s">
        <v>36</v>
      </c>
      <c r="B606" s="245">
        <v>361924</v>
      </c>
      <c r="C606" s="146" t="s">
        <v>2702</v>
      </c>
      <c r="D606" s="246">
        <v>19.05</v>
      </c>
      <c r="E606" s="128">
        <v>48</v>
      </c>
      <c r="F606" s="252">
        <f>IF(ISERR(SEARCH("FP",H606))=FALSE,PREÇOS!CX612,0)+IF(ISERR(SEARCH("CH",H606))=FALSE,PREÇOS!CY612,0)+IF(ISERR(SEARCH("FF",H606))=FALSE,(I606*PREÇOS!CZ612),0)+IF(ISERR(SEARCH("FC",H606))=FALSE,PREÇOS!DA612,0)</f>
        <v>13.695000000000002</v>
      </c>
      <c r="G606" s="118">
        <f t="shared" si="9"/>
        <v>657.36000000000013</v>
      </c>
      <c r="H606" s="245" t="s">
        <v>55</v>
      </c>
      <c r="I606" s="260">
        <v>2</v>
      </c>
      <c r="J606" s="203">
        <v>45209</v>
      </c>
      <c r="K606" s="204">
        <v>45212</v>
      </c>
      <c r="L606" s="211">
        <v>45215</v>
      </c>
      <c r="M606" s="137"/>
      <c r="N606" s="268" t="s">
        <v>78</v>
      </c>
    </row>
    <row r="607" spans="1:14" s="123" customFormat="1" hidden="1">
      <c r="A607" s="119" t="s">
        <v>445</v>
      </c>
      <c r="B607" s="245">
        <v>360128</v>
      </c>
      <c r="C607" s="146" t="s">
        <v>447</v>
      </c>
      <c r="D607" s="324" t="s">
        <v>43</v>
      </c>
      <c r="E607" s="128">
        <v>18</v>
      </c>
      <c r="F607" s="252">
        <v>100</v>
      </c>
      <c r="G607" s="118">
        <f t="shared" si="9"/>
        <v>1800</v>
      </c>
      <c r="H607" s="245" t="s">
        <v>448</v>
      </c>
      <c r="I607" s="260">
        <v>0</v>
      </c>
      <c r="J607" s="203">
        <v>45210</v>
      </c>
      <c r="K607" s="204">
        <v>45217</v>
      </c>
      <c r="L607" s="211">
        <v>45217</v>
      </c>
      <c r="M607" s="137"/>
      <c r="N607" s="268" t="s">
        <v>78</v>
      </c>
    </row>
    <row r="608" spans="1:14" s="123" customFormat="1" hidden="1">
      <c r="A608" s="119" t="s">
        <v>74</v>
      </c>
      <c r="B608" s="245">
        <v>357685</v>
      </c>
      <c r="C608" s="146" t="s">
        <v>223</v>
      </c>
      <c r="D608" s="324" t="s">
        <v>43</v>
      </c>
      <c r="E608" s="128">
        <v>12</v>
      </c>
      <c r="F608" s="252">
        <v>561.83000000000004</v>
      </c>
      <c r="G608" s="118">
        <f t="shared" si="9"/>
        <v>6741.9600000000009</v>
      </c>
      <c r="H608" s="245" t="s">
        <v>2651</v>
      </c>
      <c r="I608" s="260">
        <v>0</v>
      </c>
      <c r="J608" s="203">
        <v>45215</v>
      </c>
      <c r="K608" s="204">
        <v>45219</v>
      </c>
      <c r="L608" s="211">
        <v>45222</v>
      </c>
      <c r="M608" s="137"/>
      <c r="N608" s="268" t="s">
        <v>78</v>
      </c>
    </row>
    <row r="609" spans="1:14" s="123" customFormat="1" hidden="1">
      <c r="A609" s="119" t="s">
        <v>2637</v>
      </c>
      <c r="B609" s="245">
        <v>363444</v>
      </c>
      <c r="C609" s="146" t="s">
        <v>2996</v>
      </c>
      <c r="D609" s="246">
        <v>25.4</v>
      </c>
      <c r="E609" s="128">
        <v>28</v>
      </c>
      <c r="F609" s="252">
        <v>19.5</v>
      </c>
      <c r="G609" s="118">
        <f t="shared" si="9"/>
        <v>546</v>
      </c>
      <c r="H609" s="245" t="s">
        <v>55</v>
      </c>
      <c r="I609" s="260">
        <v>1</v>
      </c>
      <c r="J609" s="203">
        <v>45215</v>
      </c>
      <c r="K609" s="204">
        <v>45217</v>
      </c>
      <c r="L609" s="211">
        <v>45217</v>
      </c>
      <c r="M609" s="137"/>
      <c r="N609" s="268" t="s">
        <v>78</v>
      </c>
    </row>
    <row r="610" spans="1:14" s="123" customFormat="1" hidden="1">
      <c r="A610" s="119" t="s">
        <v>2637</v>
      </c>
      <c r="B610" s="245">
        <v>363456</v>
      </c>
      <c r="C610" s="146" t="s">
        <v>2997</v>
      </c>
      <c r="D610" s="246">
        <v>25.4</v>
      </c>
      <c r="E610" s="128">
        <v>27</v>
      </c>
      <c r="F610" s="252">
        <v>19.5</v>
      </c>
      <c r="G610" s="118">
        <f t="shared" si="9"/>
        <v>526.5</v>
      </c>
      <c r="H610" s="245" t="s">
        <v>55</v>
      </c>
      <c r="I610" s="260">
        <v>1</v>
      </c>
      <c r="J610" s="203">
        <v>45215</v>
      </c>
      <c r="K610" s="204">
        <v>45217</v>
      </c>
      <c r="L610" s="211">
        <v>45217</v>
      </c>
      <c r="M610" s="137"/>
      <c r="N610" s="268" t="s">
        <v>78</v>
      </c>
    </row>
    <row r="611" spans="1:14" s="123" customFormat="1" hidden="1">
      <c r="A611" s="119" t="s">
        <v>2637</v>
      </c>
      <c r="B611" s="245">
        <v>363432</v>
      </c>
      <c r="C611" s="146" t="s">
        <v>2998</v>
      </c>
      <c r="D611" s="246">
        <v>19.05</v>
      </c>
      <c r="E611" s="128">
        <v>38</v>
      </c>
      <c r="F611" s="252">
        <v>14.5</v>
      </c>
      <c r="G611" s="118">
        <f t="shared" si="9"/>
        <v>551</v>
      </c>
      <c r="H611" s="245" t="s">
        <v>55</v>
      </c>
      <c r="I611" s="260">
        <v>1</v>
      </c>
      <c r="J611" s="203">
        <v>45215</v>
      </c>
      <c r="K611" s="204">
        <v>45217</v>
      </c>
      <c r="L611" s="211">
        <v>45217</v>
      </c>
      <c r="M611" s="137"/>
      <c r="N611" s="268" t="s">
        <v>78</v>
      </c>
    </row>
    <row r="612" spans="1:14" s="123" customFormat="1" hidden="1">
      <c r="A612" s="119" t="s">
        <v>2637</v>
      </c>
      <c r="B612" s="245">
        <v>363110</v>
      </c>
      <c r="C612" s="146" t="s">
        <v>2753</v>
      </c>
      <c r="D612" s="246">
        <v>42</v>
      </c>
      <c r="E612" s="128">
        <v>22</v>
      </c>
      <c r="F612" s="252">
        <v>26.5</v>
      </c>
      <c r="G612" s="118">
        <f t="shared" si="9"/>
        <v>583</v>
      </c>
      <c r="H612" s="245" t="s">
        <v>45</v>
      </c>
      <c r="I612" s="260">
        <v>2</v>
      </c>
      <c r="J612" s="203">
        <v>45215</v>
      </c>
      <c r="K612" s="204">
        <v>45217</v>
      </c>
      <c r="L612" s="211">
        <v>45217</v>
      </c>
      <c r="M612" s="137"/>
      <c r="N612" s="268" t="s">
        <v>78</v>
      </c>
    </row>
    <row r="613" spans="1:14" s="123" customFormat="1" hidden="1">
      <c r="A613" s="119" t="s">
        <v>194</v>
      </c>
      <c r="B613" s="245">
        <v>364086</v>
      </c>
      <c r="C613" s="146" t="s">
        <v>2999</v>
      </c>
      <c r="D613" s="324" t="s">
        <v>43</v>
      </c>
      <c r="E613" s="128">
        <v>5</v>
      </c>
      <c r="F613" s="252">
        <v>34.5</v>
      </c>
      <c r="G613" s="118">
        <f t="shared" si="9"/>
        <v>172.5</v>
      </c>
      <c r="H613" s="245" t="s">
        <v>402</v>
      </c>
      <c r="I613" s="260">
        <v>0</v>
      </c>
      <c r="J613" s="203">
        <v>45215</v>
      </c>
      <c r="K613" s="204">
        <v>45222</v>
      </c>
      <c r="L613" s="211">
        <v>45218</v>
      </c>
      <c r="M613" s="137"/>
      <c r="N613" s="268" t="s">
        <v>78</v>
      </c>
    </row>
    <row r="614" spans="1:14" hidden="1">
      <c r="A614" s="119" t="s">
        <v>194</v>
      </c>
      <c r="B614" s="245">
        <v>364078</v>
      </c>
      <c r="C614" s="146" t="s">
        <v>3000</v>
      </c>
      <c r="D614" s="324" t="s">
        <v>43</v>
      </c>
      <c r="E614" s="128">
        <v>5</v>
      </c>
      <c r="F614" s="252">
        <v>34.5</v>
      </c>
      <c r="G614" s="118">
        <f t="shared" si="9"/>
        <v>172.5</v>
      </c>
      <c r="H614" s="245" t="s">
        <v>402</v>
      </c>
      <c r="I614" s="260">
        <v>0</v>
      </c>
      <c r="J614" s="203">
        <v>45215</v>
      </c>
      <c r="K614" s="204">
        <v>45222</v>
      </c>
      <c r="L614" s="211">
        <v>45218</v>
      </c>
      <c r="M614" s="137"/>
      <c r="N614" s="268" t="s">
        <v>78</v>
      </c>
    </row>
    <row r="615" spans="1:14" hidden="1">
      <c r="A615" s="119" t="s">
        <v>74</v>
      </c>
      <c r="B615" s="245">
        <v>357696</v>
      </c>
      <c r="C615" s="146" t="s">
        <v>2632</v>
      </c>
      <c r="D615" s="324" t="s">
        <v>43</v>
      </c>
      <c r="E615" s="128">
        <v>1</v>
      </c>
      <c r="F615" s="252">
        <v>419.1</v>
      </c>
      <c r="G615" s="118">
        <f t="shared" si="9"/>
        <v>419.1</v>
      </c>
      <c r="H615" s="245" t="s">
        <v>47</v>
      </c>
      <c r="I615" s="260">
        <v>0</v>
      </c>
      <c r="J615" s="203">
        <v>45216</v>
      </c>
      <c r="K615" s="204">
        <v>45223</v>
      </c>
      <c r="L615" s="211">
        <v>45223</v>
      </c>
      <c r="M615" s="137"/>
      <c r="N615" s="268" t="s">
        <v>78</v>
      </c>
    </row>
    <row r="616" spans="1:14" hidden="1">
      <c r="A616" s="119" t="s">
        <v>74</v>
      </c>
      <c r="B616" s="245">
        <v>357704</v>
      </c>
      <c r="C616" s="146" t="s">
        <v>2633</v>
      </c>
      <c r="D616" s="324" t="s">
        <v>43</v>
      </c>
      <c r="E616" s="128">
        <v>1</v>
      </c>
      <c r="F616" s="252">
        <v>184.72</v>
      </c>
      <c r="G616" s="118">
        <f t="shared" si="9"/>
        <v>184.72</v>
      </c>
      <c r="H616" s="245" t="s">
        <v>47</v>
      </c>
      <c r="I616" s="260">
        <v>0</v>
      </c>
      <c r="J616" s="203">
        <v>45216</v>
      </c>
      <c r="K616" s="204">
        <v>45223</v>
      </c>
      <c r="L616" s="211">
        <v>45223</v>
      </c>
      <c r="M616" s="137"/>
      <c r="N616" s="268" t="s">
        <v>78</v>
      </c>
    </row>
    <row r="617" spans="1:14" hidden="1">
      <c r="A617" s="119" t="s">
        <v>74</v>
      </c>
      <c r="B617" s="245">
        <v>353019</v>
      </c>
      <c r="C617" s="146" t="s">
        <v>2584</v>
      </c>
      <c r="D617" s="324" t="s">
        <v>43</v>
      </c>
      <c r="E617" s="128">
        <v>1</v>
      </c>
      <c r="F617" s="252">
        <v>729.23</v>
      </c>
      <c r="G617" s="118">
        <f t="shared" si="9"/>
        <v>729.23</v>
      </c>
      <c r="H617" s="245" t="s">
        <v>47</v>
      </c>
      <c r="I617" s="260">
        <v>0</v>
      </c>
      <c r="J617" s="203">
        <v>45216</v>
      </c>
      <c r="K617" s="204">
        <v>45223</v>
      </c>
      <c r="L617" s="211">
        <v>45222</v>
      </c>
      <c r="M617" s="137"/>
      <c r="N617" s="268" t="s">
        <v>78</v>
      </c>
    </row>
    <row r="618" spans="1:14" hidden="1">
      <c r="A618" s="119" t="s">
        <v>74</v>
      </c>
      <c r="B618" s="245">
        <v>361346</v>
      </c>
      <c r="C618" s="146" t="s">
        <v>529</v>
      </c>
      <c r="D618" s="324" t="s">
        <v>43</v>
      </c>
      <c r="E618" s="128">
        <v>3</v>
      </c>
      <c r="F618" s="252">
        <v>606.61</v>
      </c>
      <c r="G618" s="118">
        <f t="shared" si="9"/>
        <v>1819.83</v>
      </c>
      <c r="H618" s="245" t="s">
        <v>47</v>
      </c>
      <c r="I618" s="260">
        <v>0</v>
      </c>
      <c r="J618" s="203">
        <v>45216</v>
      </c>
      <c r="K618" s="204">
        <v>45229</v>
      </c>
      <c r="L618" s="211">
        <v>45225</v>
      </c>
      <c r="M618" s="137"/>
      <c r="N618" s="268" t="s">
        <v>78</v>
      </c>
    </row>
    <row r="619" spans="1:14" s="123" customFormat="1" hidden="1">
      <c r="A619" s="119" t="s">
        <v>36</v>
      </c>
      <c r="B619" s="245">
        <v>364561</v>
      </c>
      <c r="C619" s="146" t="s">
        <v>1798</v>
      </c>
      <c r="D619" s="246">
        <v>19</v>
      </c>
      <c r="E619" s="128">
        <v>10</v>
      </c>
      <c r="F619" s="252">
        <f>IF(ISERR(SEARCH("FP",H619))=FALSE,PREÇOS!CX625,0)+IF(ISERR(SEARCH("CH",H619))=FALSE,PREÇOS!CY625,0)+IF(ISERR(SEARCH("FF",H619))=FALSE,(I619*PREÇOS!CZ625),0)+IF(ISERR(SEARCH("FC",H619))=FALSE,PREÇOS!DA625,0)</f>
        <v>7.15</v>
      </c>
      <c r="G619" s="118">
        <f t="shared" si="9"/>
        <v>71.5</v>
      </c>
      <c r="H619" s="245" t="s">
        <v>45</v>
      </c>
      <c r="I619" s="260">
        <v>1</v>
      </c>
      <c r="J619" s="203">
        <v>45215</v>
      </c>
      <c r="K619" s="204">
        <v>45219</v>
      </c>
      <c r="L619" s="211">
        <v>45218</v>
      </c>
      <c r="M619" s="137"/>
      <c r="N619" s="268" t="s">
        <v>78</v>
      </c>
    </row>
    <row r="620" spans="1:14" s="123" customFormat="1" hidden="1">
      <c r="A620" s="119" t="s">
        <v>2602</v>
      </c>
      <c r="B620" s="245">
        <v>359543</v>
      </c>
      <c r="C620" s="146" t="s">
        <v>2100</v>
      </c>
      <c r="D620" s="324" t="s">
        <v>43</v>
      </c>
      <c r="E620" s="128">
        <v>218</v>
      </c>
      <c r="F620" s="252">
        <v>8.09</v>
      </c>
      <c r="G620" s="118">
        <f t="shared" si="9"/>
        <v>1763.62</v>
      </c>
      <c r="H620" s="245" t="s">
        <v>2817</v>
      </c>
      <c r="I620" s="260">
        <v>0</v>
      </c>
      <c r="J620" s="203">
        <v>45217</v>
      </c>
      <c r="K620" s="204">
        <v>45236</v>
      </c>
      <c r="L620" s="211">
        <v>45223</v>
      </c>
      <c r="M620" s="137"/>
      <c r="N620" s="268" t="s">
        <v>78</v>
      </c>
    </row>
    <row r="621" spans="1:14" s="123" customFormat="1" hidden="1">
      <c r="A621" s="119" t="s">
        <v>2602</v>
      </c>
      <c r="B621" s="245">
        <v>359551</v>
      </c>
      <c r="C621" s="146" t="s">
        <v>2101</v>
      </c>
      <c r="D621" s="324" t="s">
        <v>43</v>
      </c>
      <c r="E621" s="128">
        <v>187</v>
      </c>
      <c r="F621" s="252">
        <v>8.09</v>
      </c>
      <c r="G621" s="118">
        <f t="shared" si="9"/>
        <v>1512.83</v>
      </c>
      <c r="H621" s="245" t="s">
        <v>2817</v>
      </c>
      <c r="I621" s="260">
        <v>0</v>
      </c>
      <c r="J621" s="203">
        <v>45217</v>
      </c>
      <c r="K621" s="204">
        <v>45236</v>
      </c>
      <c r="L621" s="211">
        <v>45223</v>
      </c>
      <c r="M621" s="137"/>
      <c r="N621" s="268" t="s">
        <v>78</v>
      </c>
    </row>
    <row r="622" spans="1:14" s="123" customFormat="1" hidden="1">
      <c r="A622" s="119" t="s">
        <v>2602</v>
      </c>
      <c r="B622" s="245">
        <v>359559</v>
      </c>
      <c r="C622" s="146" t="s">
        <v>2102</v>
      </c>
      <c r="D622" s="324" t="s">
        <v>43</v>
      </c>
      <c r="E622" s="128">
        <v>98</v>
      </c>
      <c r="F622" s="252">
        <v>8.09</v>
      </c>
      <c r="G622" s="118">
        <f t="shared" si="9"/>
        <v>792.81999999999994</v>
      </c>
      <c r="H622" s="245" t="s">
        <v>2817</v>
      </c>
      <c r="I622" s="260">
        <v>0</v>
      </c>
      <c r="J622" s="203">
        <v>45217</v>
      </c>
      <c r="K622" s="204">
        <v>45236</v>
      </c>
      <c r="L622" s="211">
        <v>45223</v>
      </c>
      <c r="M622" s="137"/>
      <c r="N622" s="268" t="s">
        <v>78</v>
      </c>
    </row>
    <row r="623" spans="1:14" hidden="1">
      <c r="A623" s="119" t="s">
        <v>74</v>
      </c>
      <c r="B623" s="245">
        <v>362017</v>
      </c>
      <c r="C623" s="146" t="s">
        <v>276</v>
      </c>
      <c r="D623" s="324" t="s">
        <v>43</v>
      </c>
      <c r="E623" s="128">
        <v>27</v>
      </c>
      <c r="F623" s="252">
        <v>149.27000000000001</v>
      </c>
      <c r="G623" s="118">
        <f t="shared" si="9"/>
        <v>4030.2900000000004</v>
      </c>
      <c r="H623" s="245" t="s">
        <v>17</v>
      </c>
      <c r="I623" s="260">
        <v>0</v>
      </c>
      <c r="J623" s="203">
        <v>45216</v>
      </c>
      <c r="K623" s="204">
        <v>45223</v>
      </c>
      <c r="L623" s="211">
        <v>45219</v>
      </c>
      <c r="M623" s="137"/>
      <c r="N623" s="268" t="s">
        <v>78</v>
      </c>
    </row>
    <row r="624" spans="1:14" hidden="1">
      <c r="A624" s="119" t="s">
        <v>2637</v>
      </c>
      <c r="B624" s="245">
        <v>366321</v>
      </c>
      <c r="C624" s="146" t="s">
        <v>2753</v>
      </c>
      <c r="D624" s="246">
        <v>42</v>
      </c>
      <c r="E624" s="128">
        <v>42</v>
      </c>
      <c r="F624" s="252">
        <v>26.5</v>
      </c>
      <c r="G624" s="118">
        <f t="shared" si="9"/>
        <v>1113</v>
      </c>
      <c r="H624" s="245" t="s">
        <v>45</v>
      </c>
      <c r="I624" s="260">
        <v>2</v>
      </c>
      <c r="J624" s="203">
        <v>45217</v>
      </c>
      <c r="K624" s="204">
        <v>45222</v>
      </c>
      <c r="L624" s="211">
        <v>45222</v>
      </c>
      <c r="M624" s="137"/>
      <c r="N624" s="268" t="s">
        <v>78</v>
      </c>
    </row>
    <row r="625" spans="1:14" s="123" customFormat="1" hidden="1">
      <c r="A625" s="119" t="s">
        <v>2637</v>
      </c>
      <c r="B625" s="245">
        <v>363397</v>
      </c>
      <c r="C625" s="146" t="s">
        <v>2789</v>
      </c>
      <c r="D625" s="246">
        <v>38</v>
      </c>
      <c r="E625" s="128">
        <v>22</v>
      </c>
      <c r="F625" s="252">
        <v>18.5</v>
      </c>
      <c r="G625" s="118">
        <f t="shared" si="9"/>
        <v>407</v>
      </c>
      <c r="H625" s="245" t="s">
        <v>45</v>
      </c>
      <c r="I625" s="260">
        <v>2</v>
      </c>
      <c r="J625" s="203">
        <v>45217</v>
      </c>
      <c r="K625" s="204">
        <v>45222</v>
      </c>
      <c r="L625" s="211">
        <v>45222</v>
      </c>
      <c r="M625" s="137"/>
      <c r="N625" s="268" t="s">
        <v>78</v>
      </c>
    </row>
    <row r="626" spans="1:14" s="123" customFormat="1" hidden="1">
      <c r="A626" s="119" t="s">
        <v>2637</v>
      </c>
      <c r="B626" s="245">
        <v>363530</v>
      </c>
      <c r="C626" s="146" t="s">
        <v>2931</v>
      </c>
      <c r="D626" s="246">
        <v>15.875</v>
      </c>
      <c r="E626" s="128">
        <v>18</v>
      </c>
      <c r="F626" s="252">
        <v>21.5</v>
      </c>
      <c r="G626" s="118">
        <f t="shared" si="9"/>
        <v>387</v>
      </c>
      <c r="H626" s="245" t="s">
        <v>45</v>
      </c>
      <c r="I626" s="260">
        <v>2</v>
      </c>
      <c r="J626" s="203">
        <v>45217</v>
      </c>
      <c r="K626" s="204">
        <v>45222</v>
      </c>
      <c r="L626" s="211">
        <v>45222</v>
      </c>
      <c r="M626" s="137"/>
      <c r="N626" s="268" t="s">
        <v>78</v>
      </c>
    </row>
    <row r="627" spans="1:14" s="123" customFormat="1" hidden="1">
      <c r="A627" s="119" t="s">
        <v>2637</v>
      </c>
      <c r="B627" s="245">
        <v>363523</v>
      </c>
      <c r="C627" s="146" t="s">
        <v>3001</v>
      </c>
      <c r="D627" s="246">
        <v>40</v>
      </c>
      <c r="E627" s="128">
        <v>10</v>
      </c>
      <c r="F627" s="252">
        <v>28.5</v>
      </c>
      <c r="G627" s="118">
        <f t="shared" si="9"/>
        <v>285</v>
      </c>
      <c r="H627" s="245" t="s">
        <v>45</v>
      </c>
      <c r="I627" s="260">
        <v>1</v>
      </c>
      <c r="J627" s="203">
        <v>45217</v>
      </c>
      <c r="K627" s="204">
        <v>45222</v>
      </c>
      <c r="L627" s="211">
        <v>45222</v>
      </c>
      <c r="M627" s="137"/>
      <c r="N627" s="268" t="s">
        <v>78</v>
      </c>
    </row>
    <row r="628" spans="1:14" s="123" customFormat="1" hidden="1">
      <c r="A628" s="119" t="s">
        <v>194</v>
      </c>
      <c r="B628" s="245">
        <v>361601</v>
      </c>
      <c r="C628" s="146" t="s">
        <v>2993</v>
      </c>
      <c r="D628" s="324" t="s">
        <v>43</v>
      </c>
      <c r="E628" s="128">
        <v>1</v>
      </c>
      <c r="F628" s="252">
        <v>74.75</v>
      </c>
      <c r="G628" s="118">
        <f t="shared" si="9"/>
        <v>74.75</v>
      </c>
      <c r="H628" s="245" t="s">
        <v>402</v>
      </c>
      <c r="I628" s="260">
        <v>0</v>
      </c>
      <c r="J628" s="203">
        <v>45218</v>
      </c>
      <c r="K628" s="204">
        <v>45224</v>
      </c>
      <c r="L628" s="211">
        <v>45222</v>
      </c>
      <c r="M628" s="137"/>
      <c r="N628" s="268" t="s">
        <v>78</v>
      </c>
    </row>
    <row r="629" spans="1:14" s="123" customFormat="1" hidden="1">
      <c r="A629" s="119" t="s">
        <v>194</v>
      </c>
      <c r="B629" s="245">
        <v>365178</v>
      </c>
      <c r="C629" s="146" t="s">
        <v>3002</v>
      </c>
      <c r="D629" s="324" t="s">
        <v>43</v>
      </c>
      <c r="E629" s="128">
        <v>2</v>
      </c>
      <c r="F629" s="252">
        <v>46</v>
      </c>
      <c r="G629" s="118">
        <f t="shared" si="9"/>
        <v>92</v>
      </c>
      <c r="H629" s="245" t="s">
        <v>402</v>
      </c>
      <c r="I629" s="260">
        <v>0</v>
      </c>
      <c r="J629" s="203">
        <v>45218</v>
      </c>
      <c r="K629" s="204">
        <v>45224</v>
      </c>
      <c r="L629" s="211">
        <v>45222</v>
      </c>
      <c r="M629" s="137"/>
      <c r="N629" s="268" t="s">
        <v>78</v>
      </c>
    </row>
    <row r="630" spans="1:14" s="123" customFormat="1" hidden="1">
      <c r="A630" s="119" t="s">
        <v>194</v>
      </c>
      <c r="B630" s="245">
        <v>365398</v>
      </c>
      <c r="C630" s="146" t="s">
        <v>3004</v>
      </c>
      <c r="D630" s="324" t="s">
        <v>43</v>
      </c>
      <c r="E630" s="128">
        <v>2</v>
      </c>
      <c r="F630" s="252">
        <v>63.25</v>
      </c>
      <c r="G630" s="118">
        <f t="shared" si="9"/>
        <v>126.5</v>
      </c>
      <c r="H630" s="245" t="s">
        <v>402</v>
      </c>
      <c r="I630" s="260">
        <v>0</v>
      </c>
      <c r="J630" s="203">
        <v>45218</v>
      </c>
      <c r="K630" s="204">
        <v>45224</v>
      </c>
      <c r="L630" s="211">
        <v>45222</v>
      </c>
      <c r="M630" s="137"/>
      <c r="N630" s="268" t="s">
        <v>78</v>
      </c>
    </row>
    <row r="631" spans="1:14" hidden="1">
      <c r="A631" s="119" t="s">
        <v>194</v>
      </c>
      <c r="B631" s="245">
        <v>366619</v>
      </c>
      <c r="C631" s="146" t="s">
        <v>3003</v>
      </c>
      <c r="D631" s="324" t="s">
        <v>43</v>
      </c>
      <c r="E631" s="128">
        <v>4</v>
      </c>
      <c r="F631" s="252">
        <v>63.25</v>
      </c>
      <c r="G631" s="118">
        <f t="shared" si="9"/>
        <v>253</v>
      </c>
      <c r="H631" s="245" t="s">
        <v>402</v>
      </c>
      <c r="I631" s="260">
        <v>0</v>
      </c>
      <c r="J631" s="203">
        <v>45218</v>
      </c>
      <c r="K631" s="204">
        <v>45222</v>
      </c>
      <c r="L631" s="211">
        <v>45222</v>
      </c>
      <c r="M631" s="137"/>
      <c r="N631" s="268" t="s">
        <v>78</v>
      </c>
    </row>
    <row r="632" spans="1:14" hidden="1">
      <c r="A632" s="119" t="s">
        <v>46</v>
      </c>
      <c r="B632" s="245">
        <v>361985</v>
      </c>
      <c r="C632" s="146" t="s">
        <v>806</v>
      </c>
      <c r="D632" s="324" t="s">
        <v>43</v>
      </c>
      <c r="E632" s="128">
        <v>1</v>
      </c>
      <c r="F632" s="252">
        <v>2600</v>
      </c>
      <c r="G632" s="118">
        <f t="shared" si="9"/>
        <v>2600</v>
      </c>
      <c r="H632" s="245" t="s">
        <v>47</v>
      </c>
      <c r="I632" s="260">
        <v>0</v>
      </c>
      <c r="J632" s="203">
        <v>45218</v>
      </c>
      <c r="K632" s="204">
        <v>45225</v>
      </c>
      <c r="L632" s="211">
        <v>45226</v>
      </c>
      <c r="M632" s="137"/>
      <c r="N632" s="268" t="s">
        <v>78</v>
      </c>
    </row>
    <row r="633" spans="1:14" s="123" customFormat="1" hidden="1">
      <c r="A633" s="119" t="s">
        <v>74</v>
      </c>
      <c r="B633" s="245">
        <v>361199</v>
      </c>
      <c r="C633" s="146" t="s">
        <v>2806</v>
      </c>
      <c r="D633" s="324" t="s">
        <v>43</v>
      </c>
      <c r="E633" s="128">
        <v>1</v>
      </c>
      <c r="F633" s="252">
        <v>273.05</v>
      </c>
      <c r="G633" s="118">
        <f t="shared" si="9"/>
        <v>273.05</v>
      </c>
      <c r="H633" s="245" t="s">
        <v>47</v>
      </c>
      <c r="I633" s="260">
        <v>0</v>
      </c>
      <c r="J633" s="203">
        <v>45218</v>
      </c>
      <c r="K633" s="204">
        <v>45222</v>
      </c>
      <c r="L633" s="211">
        <v>45222</v>
      </c>
      <c r="M633" s="137"/>
      <c r="N633" s="268" t="s">
        <v>78</v>
      </c>
    </row>
    <row r="634" spans="1:14" s="123" customFormat="1" hidden="1">
      <c r="A634" s="119" t="s">
        <v>36</v>
      </c>
      <c r="B634" s="245">
        <v>365521</v>
      </c>
      <c r="C634" s="146" t="s">
        <v>2724</v>
      </c>
      <c r="D634" s="246">
        <v>25.4</v>
      </c>
      <c r="E634" s="128">
        <v>54</v>
      </c>
      <c r="F634" s="252">
        <f>IF(ISERR(SEARCH("FP",H634))=FALSE,PREÇOS!CX640,0)+IF(ISERR(SEARCH("CH",H634))=FALSE,PREÇOS!CY640,0)+IF(ISERR(SEARCH("FF",H634))=FALSE,(I634*PREÇOS!CZ640),0)+IF(ISERR(SEARCH("FC",H634))=FALSE,PREÇOS!DA640,0)</f>
        <v>9.2950000000000017</v>
      </c>
      <c r="G634" s="118">
        <f t="shared" si="9"/>
        <v>501.93000000000006</v>
      </c>
      <c r="H634" s="245" t="s">
        <v>192</v>
      </c>
      <c r="I634" s="260">
        <v>0</v>
      </c>
      <c r="J634" s="203">
        <v>45218</v>
      </c>
      <c r="K634" s="204">
        <v>45224</v>
      </c>
      <c r="L634" s="211">
        <v>45223</v>
      </c>
      <c r="M634" s="137"/>
      <c r="N634" s="268" t="s">
        <v>78</v>
      </c>
    </row>
    <row r="635" spans="1:14" s="123" customFormat="1" hidden="1">
      <c r="A635" s="119" t="s">
        <v>137</v>
      </c>
      <c r="B635" s="245">
        <v>361706</v>
      </c>
      <c r="C635" s="146" t="s">
        <v>246</v>
      </c>
      <c r="D635" s="324" t="s">
        <v>43</v>
      </c>
      <c r="E635" s="128">
        <v>1304</v>
      </c>
      <c r="F635" s="252">
        <v>1.94</v>
      </c>
      <c r="G635" s="118">
        <f t="shared" si="9"/>
        <v>2529.7599999999998</v>
      </c>
      <c r="H635" s="245" t="s">
        <v>47</v>
      </c>
      <c r="I635" s="260">
        <v>0</v>
      </c>
      <c r="J635" s="203">
        <v>45218</v>
      </c>
      <c r="K635" s="204">
        <v>45225</v>
      </c>
      <c r="L635" s="211">
        <v>45225</v>
      </c>
      <c r="M635" s="137"/>
      <c r="N635" s="268" t="s">
        <v>78</v>
      </c>
    </row>
    <row r="636" spans="1:14" s="123" customFormat="1" hidden="1">
      <c r="A636" s="119" t="s">
        <v>2602</v>
      </c>
      <c r="B636" s="245">
        <v>364665</v>
      </c>
      <c r="C636" s="146" t="s">
        <v>2099</v>
      </c>
      <c r="D636" s="324" t="s">
        <v>43</v>
      </c>
      <c r="E636" s="128">
        <v>27</v>
      </c>
      <c r="F636" s="252">
        <v>15.1</v>
      </c>
      <c r="G636" s="118">
        <f t="shared" si="9"/>
        <v>407.7</v>
      </c>
      <c r="H636" s="245" t="s">
        <v>2817</v>
      </c>
      <c r="I636" s="260">
        <v>0</v>
      </c>
      <c r="J636" s="203">
        <v>45219</v>
      </c>
      <c r="K636" s="204">
        <v>45238</v>
      </c>
      <c r="L636" s="211">
        <v>45226</v>
      </c>
      <c r="M636" s="137"/>
      <c r="N636" s="268" t="s">
        <v>78</v>
      </c>
    </row>
    <row r="637" spans="1:14" s="123" customFormat="1" hidden="1">
      <c r="A637" s="119" t="s">
        <v>137</v>
      </c>
      <c r="B637" s="245">
        <v>363886</v>
      </c>
      <c r="C637" s="146" t="s">
        <v>136</v>
      </c>
      <c r="D637" s="324" t="s">
        <v>43</v>
      </c>
      <c r="E637" s="128">
        <v>581</v>
      </c>
      <c r="F637" s="252">
        <v>1.9</v>
      </c>
      <c r="G637" s="118">
        <f t="shared" si="9"/>
        <v>1103.8999999999999</v>
      </c>
      <c r="H637" s="245" t="s">
        <v>47</v>
      </c>
      <c r="I637" s="260">
        <v>0</v>
      </c>
      <c r="J637" s="203">
        <v>45222</v>
      </c>
      <c r="K637" s="204">
        <v>45229</v>
      </c>
      <c r="L637" s="211">
        <v>45224</v>
      </c>
      <c r="M637" s="137"/>
      <c r="N637" s="268" t="s">
        <v>78</v>
      </c>
    </row>
    <row r="638" spans="1:14" hidden="1">
      <c r="A638" s="119" t="s">
        <v>2637</v>
      </c>
      <c r="B638" s="245">
        <v>366668</v>
      </c>
      <c r="C638" s="146" t="s">
        <v>285</v>
      </c>
      <c r="D638" s="246">
        <v>19</v>
      </c>
      <c r="E638" s="128">
        <v>54</v>
      </c>
      <c r="F638" s="252">
        <v>11</v>
      </c>
      <c r="G638" s="118">
        <f t="shared" si="9"/>
        <v>594</v>
      </c>
      <c r="H638" s="245" t="s">
        <v>45</v>
      </c>
      <c r="I638" s="260">
        <v>1</v>
      </c>
      <c r="J638" s="203">
        <v>45223</v>
      </c>
      <c r="K638" s="204">
        <v>45226</v>
      </c>
      <c r="L638" s="211">
        <v>45226</v>
      </c>
      <c r="M638" s="137"/>
      <c r="N638" s="268" t="s">
        <v>78</v>
      </c>
    </row>
    <row r="639" spans="1:14" hidden="1">
      <c r="A639" s="119" t="s">
        <v>2637</v>
      </c>
      <c r="B639" s="245">
        <v>363480</v>
      </c>
      <c r="C639" s="146" t="s">
        <v>3005</v>
      </c>
      <c r="D639" s="246">
        <v>25.4</v>
      </c>
      <c r="E639" s="128">
        <v>38</v>
      </c>
      <c r="F639" s="252">
        <v>14.5</v>
      </c>
      <c r="G639" s="118">
        <f t="shared" si="9"/>
        <v>551</v>
      </c>
      <c r="H639" s="245" t="s">
        <v>55</v>
      </c>
      <c r="I639" s="260">
        <v>0</v>
      </c>
      <c r="J639" s="203">
        <v>45223</v>
      </c>
      <c r="K639" s="204">
        <v>45226</v>
      </c>
      <c r="L639" s="211">
        <v>45224</v>
      </c>
      <c r="M639" s="137"/>
      <c r="N639" s="268" t="s">
        <v>78</v>
      </c>
    </row>
    <row r="640" spans="1:14" s="123" customFormat="1" hidden="1">
      <c r="A640" s="119" t="s">
        <v>2637</v>
      </c>
      <c r="B640" s="245">
        <v>363468</v>
      </c>
      <c r="C640" s="146" t="s">
        <v>3006</v>
      </c>
      <c r="D640" s="246">
        <v>19.05</v>
      </c>
      <c r="E640" s="128">
        <v>38</v>
      </c>
      <c r="F640" s="252">
        <v>13.5</v>
      </c>
      <c r="G640" s="118">
        <f t="shared" si="9"/>
        <v>513</v>
      </c>
      <c r="H640" s="245" t="s">
        <v>55</v>
      </c>
      <c r="I640" s="260">
        <v>0</v>
      </c>
      <c r="J640" s="203">
        <v>45223</v>
      </c>
      <c r="K640" s="204">
        <v>45226</v>
      </c>
      <c r="L640" s="211">
        <v>45224</v>
      </c>
      <c r="M640" s="137"/>
      <c r="N640" s="268" t="s">
        <v>78</v>
      </c>
    </row>
    <row r="641" spans="1:14" s="123" customFormat="1" hidden="1">
      <c r="A641" s="119" t="s">
        <v>2637</v>
      </c>
      <c r="B641" s="245">
        <v>366643</v>
      </c>
      <c r="C641" s="146" t="s">
        <v>3007</v>
      </c>
      <c r="D641" s="246">
        <v>14</v>
      </c>
      <c r="E641" s="128">
        <v>36</v>
      </c>
      <c r="F641" s="252">
        <v>14</v>
      </c>
      <c r="G641" s="118">
        <f t="shared" si="9"/>
        <v>504</v>
      </c>
      <c r="H641" s="245" t="s">
        <v>45</v>
      </c>
      <c r="I641" s="260">
        <v>1</v>
      </c>
      <c r="J641" s="203">
        <v>45223</v>
      </c>
      <c r="K641" s="204">
        <v>45226</v>
      </c>
      <c r="L641" s="211">
        <v>45226</v>
      </c>
      <c r="M641" s="137"/>
      <c r="N641" s="268" t="s">
        <v>78</v>
      </c>
    </row>
    <row r="642" spans="1:14" hidden="1">
      <c r="A642" s="119" t="s">
        <v>2637</v>
      </c>
      <c r="B642" s="245">
        <v>366653</v>
      </c>
      <c r="C642" s="146" t="s">
        <v>284</v>
      </c>
      <c r="D642" s="246">
        <v>19</v>
      </c>
      <c r="E642" s="128">
        <v>32</v>
      </c>
      <c r="F642" s="252">
        <v>12</v>
      </c>
      <c r="G642" s="118">
        <f t="shared" si="9"/>
        <v>384</v>
      </c>
      <c r="H642" s="245" t="s">
        <v>45</v>
      </c>
      <c r="I642" s="260">
        <v>1</v>
      </c>
      <c r="J642" s="203">
        <v>45223</v>
      </c>
      <c r="K642" s="204">
        <v>45226</v>
      </c>
      <c r="L642" s="211">
        <v>45226</v>
      </c>
      <c r="M642" s="137"/>
      <c r="N642" s="268" t="s">
        <v>78</v>
      </c>
    </row>
    <row r="643" spans="1:14" hidden="1">
      <c r="A643" s="119" t="s">
        <v>2637</v>
      </c>
      <c r="B643" s="245">
        <v>366432</v>
      </c>
      <c r="C643" s="146" t="s">
        <v>2771</v>
      </c>
      <c r="D643" s="246">
        <v>28</v>
      </c>
      <c r="E643" s="128">
        <v>22</v>
      </c>
      <c r="F643" s="252">
        <v>16.5</v>
      </c>
      <c r="G643" s="118">
        <f t="shared" ref="G643:G706" si="10">F643*E643</f>
        <v>363</v>
      </c>
      <c r="H643" s="245" t="s">
        <v>45</v>
      </c>
      <c r="I643" s="260">
        <v>2</v>
      </c>
      <c r="J643" s="203">
        <v>45223</v>
      </c>
      <c r="K643" s="204">
        <v>45226</v>
      </c>
      <c r="L643" s="211">
        <v>45225</v>
      </c>
      <c r="M643" s="137"/>
      <c r="N643" s="268" t="s">
        <v>78</v>
      </c>
    </row>
    <row r="644" spans="1:14" hidden="1">
      <c r="A644" s="119" t="s">
        <v>2637</v>
      </c>
      <c r="B644" s="245">
        <v>362898</v>
      </c>
      <c r="C644" s="146" t="s">
        <v>1897</v>
      </c>
      <c r="D644" s="246">
        <v>19.03</v>
      </c>
      <c r="E644" s="128">
        <v>55</v>
      </c>
      <c r="F644" s="252">
        <v>9.5</v>
      </c>
      <c r="G644" s="118">
        <f t="shared" si="10"/>
        <v>522.5</v>
      </c>
      <c r="H644" s="245" t="s">
        <v>45</v>
      </c>
      <c r="I644" s="260">
        <v>1</v>
      </c>
      <c r="J644" s="203">
        <v>45224</v>
      </c>
      <c r="K644" s="204">
        <v>45226</v>
      </c>
      <c r="L644" s="211">
        <v>45225</v>
      </c>
      <c r="M644" s="137"/>
      <c r="N644" s="268" t="s">
        <v>78</v>
      </c>
    </row>
    <row r="645" spans="1:14" hidden="1">
      <c r="A645" s="119" t="s">
        <v>36</v>
      </c>
      <c r="B645" s="245">
        <v>366143</v>
      </c>
      <c r="C645" s="146" t="s">
        <v>3008</v>
      </c>
      <c r="D645" s="246">
        <v>25</v>
      </c>
      <c r="E645" s="128">
        <v>55</v>
      </c>
      <c r="F645" s="252">
        <f>IF(ISERR(SEARCH("FP",H645))=FALSE,PREÇOS!CX651,0)+IF(ISERR(SEARCH("CH",H645))=FALSE,PREÇOS!CY651,0)+IF(ISERR(SEARCH("FF",H645))=FALSE,(I645*PREÇOS!CZ651),0)+IF(ISERR(SEARCH("FC",H645))=FALSE,PREÇOS!DA651,0)</f>
        <v>9.0200000000000014</v>
      </c>
      <c r="G645" s="118">
        <f t="shared" si="10"/>
        <v>496.10000000000008</v>
      </c>
      <c r="H645" s="245" t="s">
        <v>45</v>
      </c>
      <c r="I645" s="260">
        <v>1</v>
      </c>
      <c r="J645" s="203">
        <v>45223</v>
      </c>
      <c r="K645" s="204">
        <v>45226</v>
      </c>
      <c r="L645" s="211">
        <v>45226</v>
      </c>
      <c r="M645" s="137"/>
      <c r="N645" s="268" t="s">
        <v>78</v>
      </c>
    </row>
    <row r="646" spans="1:14" hidden="1">
      <c r="A646" s="119" t="s">
        <v>36</v>
      </c>
      <c r="B646" s="245">
        <v>364573</v>
      </c>
      <c r="C646" s="146" t="s">
        <v>227</v>
      </c>
      <c r="D646" s="246">
        <v>19.05</v>
      </c>
      <c r="E646" s="128">
        <v>20</v>
      </c>
      <c r="F646" s="252">
        <f>IF(ISERR(SEARCH("FP",H646))=FALSE,PREÇOS!CX652,0)+IF(ISERR(SEARCH("CH",H646))=FALSE,PREÇOS!CY652,0)+IF(ISERR(SEARCH("FF",H646))=FALSE,(I646*PREÇOS!CZ652),0)+IF(ISERR(SEARCH("FC",H646))=FALSE,PREÇOS!DA652,0)</f>
        <v>9.0200000000000014</v>
      </c>
      <c r="G646" s="118">
        <f t="shared" si="10"/>
        <v>180.40000000000003</v>
      </c>
      <c r="H646" s="245" t="s">
        <v>45</v>
      </c>
      <c r="I646" s="260">
        <v>1</v>
      </c>
      <c r="J646" s="203">
        <v>45223</v>
      </c>
      <c r="K646" s="204">
        <v>45226</v>
      </c>
      <c r="L646" s="211">
        <v>45226</v>
      </c>
      <c r="M646" s="137"/>
      <c r="N646" s="268" t="s">
        <v>78</v>
      </c>
    </row>
    <row r="647" spans="1:14" hidden="1">
      <c r="A647" s="119" t="s">
        <v>194</v>
      </c>
      <c r="B647" s="245">
        <v>365382</v>
      </c>
      <c r="C647" s="146" t="s">
        <v>3009</v>
      </c>
      <c r="D647" s="324" t="s">
        <v>43</v>
      </c>
      <c r="E647" s="128">
        <v>15</v>
      </c>
      <c r="F647" s="252">
        <v>63.25</v>
      </c>
      <c r="G647" s="118">
        <f t="shared" si="10"/>
        <v>948.75</v>
      </c>
      <c r="H647" s="245" t="s">
        <v>402</v>
      </c>
      <c r="I647" s="260">
        <v>0</v>
      </c>
      <c r="J647" s="203">
        <v>45224</v>
      </c>
      <c r="K647" s="204">
        <v>45231</v>
      </c>
      <c r="L647" s="211">
        <v>45229</v>
      </c>
      <c r="M647" s="137"/>
      <c r="N647" s="268" t="s">
        <v>78</v>
      </c>
    </row>
    <row r="648" spans="1:14" hidden="1">
      <c r="A648" s="119" t="s">
        <v>194</v>
      </c>
      <c r="B648" s="245">
        <v>366352</v>
      </c>
      <c r="C648" s="146" t="s">
        <v>2963</v>
      </c>
      <c r="D648" s="324" t="s">
        <v>43</v>
      </c>
      <c r="E648" s="128">
        <v>1</v>
      </c>
      <c r="F648" s="252">
        <v>63.25</v>
      </c>
      <c r="G648" s="118">
        <f t="shared" si="10"/>
        <v>63.25</v>
      </c>
      <c r="H648" s="245" t="s">
        <v>402</v>
      </c>
      <c r="I648" s="260">
        <v>0</v>
      </c>
      <c r="J648" s="203">
        <v>45224</v>
      </c>
      <c r="K648" s="204">
        <v>45231</v>
      </c>
      <c r="L648" s="211">
        <v>45229</v>
      </c>
      <c r="M648" s="137"/>
      <c r="N648" s="268" t="s">
        <v>78</v>
      </c>
    </row>
    <row r="649" spans="1:14" hidden="1">
      <c r="A649" s="119" t="s">
        <v>194</v>
      </c>
      <c r="B649" s="245">
        <v>365375</v>
      </c>
      <c r="C649" s="146" t="s">
        <v>2969</v>
      </c>
      <c r="D649" s="324" t="s">
        <v>43</v>
      </c>
      <c r="E649" s="128">
        <v>15</v>
      </c>
      <c r="F649" s="252">
        <v>63.25</v>
      </c>
      <c r="G649" s="118">
        <f t="shared" si="10"/>
        <v>948.75</v>
      </c>
      <c r="H649" s="245" t="s">
        <v>402</v>
      </c>
      <c r="I649" s="260">
        <v>0</v>
      </c>
      <c r="J649" s="203">
        <v>45224</v>
      </c>
      <c r="K649" s="204">
        <v>45236</v>
      </c>
      <c r="L649" s="211">
        <v>45229</v>
      </c>
      <c r="M649" s="137"/>
      <c r="N649" s="268" t="s">
        <v>78</v>
      </c>
    </row>
    <row r="650" spans="1:14" hidden="1">
      <c r="A650" s="119" t="s">
        <v>194</v>
      </c>
      <c r="B650" s="245">
        <v>366121</v>
      </c>
      <c r="C650" s="146" t="s">
        <v>2983</v>
      </c>
      <c r="D650" s="324" t="s">
        <v>43</v>
      </c>
      <c r="E650" s="128">
        <v>1</v>
      </c>
      <c r="F650" s="252">
        <v>74.75</v>
      </c>
      <c r="G650" s="118">
        <f t="shared" si="10"/>
        <v>74.75</v>
      </c>
      <c r="H650" s="245" t="s">
        <v>402</v>
      </c>
      <c r="I650" s="260">
        <v>0</v>
      </c>
      <c r="J650" s="203">
        <v>45224</v>
      </c>
      <c r="K650" s="204">
        <v>45236</v>
      </c>
      <c r="L650" s="211">
        <v>45229</v>
      </c>
      <c r="M650" s="137"/>
      <c r="N650" s="268" t="s">
        <v>78</v>
      </c>
    </row>
    <row r="651" spans="1:14" s="123" customFormat="1" hidden="1">
      <c r="A651" s="119" t="s">
        <v>194</v>
      </c>
      <c r="B651" s="245">
        <v>366027</v>
      </c>
      <c r="C651" s="146" t="s">
        <v>2983</v>
      </c>
      <c r="D651" s="324" t="s">
        <v>43</v>
      </c>
      <c r="E651" s="128">
        <v>1</v>
      </c>
      <c r="F651" s="252">
        <v>74.75</v>
      </c>
      <c r="G651" s="118">
        <f t="shared" si="10"/>
        <v>74.75</v>
      </c>
      <c r="H651" s="245" t="s">
        <v>402</v>
      </c>
      <c r="I651" s="260">
        <v>0</v>
      </c>
      <c r="J651" s="203">
        <v>45224</v>
      </c>
      <c r="K651" s="204">
        <v>45236</v>
      </c>
      <c r="L651" s="211">
        <v>45229</v>
      </c>
      <c r="M651" s="137"/>
      <c r="N651" s="268" t="s">
        <v>78</v>
      </c>
    </row>
    <row r="652" spans="1:14" hidden="1">
      <c r="A652" s="119" t="s">
        <v>194</v>
      </c>
      <c r="B652" s="245">
        <v>365964</v>
      </c>
      <c r="C652" s="146" t="s">
        <v>2983</v>
      </c>
      <c r="D652" s="324" t="s">
        <v>43</v>
      </c>
      <c r="E652" s="128">
        <v>5</v>
      </c>
      <c r="F652" s="252">
        <v>74.75</v>
      </c>
      <c r="G652" s="118">
        <f t="shared" si="10"/>
        <v>373.75</v>
      </c>
      <c r="H652" s="245" t="s">
        <v>402</v>
      </c>
      <c r="I652" s="260">
        <v>0</v>
      </c>
      <c r="J652" s="203">
        <v>45224</v>
      </c>
      <c r="K652" s="204">
        <v>45236</v>
      </c>
      <c r="L652" s="211">
        <v>45229</v>
      </c>
      <c r="M652" s="137"/>
      <c r="N652" s="268" t="s">
        <v>78</v>
      </c>
    </row>
    <row r="653" spans="1:14" hidden="1">
      <c r="A653" s="119" t="s">
        <v>194</v>
      </c>
      <c r="B653" s="245">
        <v>366073</v>
      </c>
      <c r="C653" s="146" t="s">
        <v>3010</v>
      </c>
      <c r="D653" s="324" t="s">
        <v>43</v>
      </c>
      <c r="E653" s="128">
        <v>2</v>
      </c>
      <c r="F653" s="252">
        <v>52.9</v>
      </c>
      <c r="G653" s="118">
        <f t="shared" si="10"/>
        <v>105.8</v>
      </c>
      <c r="H653" s="245" t="s">
        <v>402</v>
      </c>
      <c r="I653" s="260">
        <v>0</v>
      </c>
      <c r="J653" s="203">
        <v>45224</v>
      </c>
      <c r="K653" s="204">
        <v>45236</v>
      </c>
      <c r="L653" s="211">
        <v>45229</v>
      </c>
      <c r="M653" s="137"/>
      <c r="N653" s="268" t="s">
        <v>78</v>
      </c>
    </row>
    <row r="654" spans="1:14" s="123" customFormat="1" hidden="1">
      <c r="A654" s="119" t="s">
        <v>194</v>
      </c>
      <c r="B654" s="245">
        <v>365337</v>
      </c>
      <c r="C654" s="146" t="s">
        <v>3011</v>
      </c>
      <c r="D654" s="324" t="s">
        <v>43</v>
      </c>
      <c r="E654" s="128">
        <v>1</v>
      </c>
      <c r="F654" s="252">
        <v>52.9</v>
      </c>
      <c r="G654" s="118">
        <f t="shared" si="10"/>
        <v>52.9</v>
      </c>
      <c r="H654" s="245" t="s">
        <v>402</v>
      </c>
      <c r="I654" s="260">
        <v>0</v>
      </c>
      <c r="J654" s="203">
        <v>45224</v>
      </c>
      <c r="K654" s="204">
        <v>45231</v>
      </c>
      <c r="L654" s="211">
        <v>45229</v>
      </c>
      <c r="M654" s="137"/>
      <c r="N654" s="268" t="s">
        <v>78</v>
      </c>
    </row>
    <row r="655" spans="1:14" s="123" customFormat="1" hidden="1">
      <c r="A655" s="119" t="s">
        <v>194</v>
      </c>
      <c r="B655" s="245">
        <v>367004</v>
      </c>
      <c r="C655" s="146" t="s">
        <v>3012</v>
      </c>
      <c r="D655" s="324" t="s">
        <v>43</v>
      </c>
      <c r="E655" s="128">
        <v>2</v>
      </c>
      <c r="F655" s="252">
        <v>46</v>
      </c>
      <c r="G655" s="118">
        <f t="shared" si="10"/>
        <v>92</v>
      </c>
      <c r="H655" s="245" t="s">
        <v>402</v>
      </c>
      <c r="I655" s="260">
        <v>0</v>
      </c>
      <c r="J655" s="203">
        <v>45224</v>
      </c>
      <c r="K655" s="204">
        <v>45225</v>
      </c>
      <c r="L655" s="211">
        <v>45225</v>
      </c>
      <c r="M655" s="137"/>
      <c r="N655" s="268" t="s">
        <v>78</v>
      </c>
    </row>
    <row r="656" spans="1:14" s="123" customFormat="1" hidden="1">
      <c r="A656" s="119" t="s">
        <v>2637</v>
      </c>
      <c r="B656" s="245">
        <v>367440</v>
      </c>
      <c r="C656" s="146" t="s">
        <v>182</v>
      </c>
      <c r="D656" s="246">
        <v>19</v>
      </c>
      <c r="E656" s="128">
        <v>20</v>
      </c>
      <c r="F656" s="252">
        <v>14.5</v>
      </c>
      <c r="G656" s="118">
        <f t="shared" si="10"/>
        <v>290</v>
      </c>
      <c r="H656" s="245" t="s">
        <v>45</v>
      </c>
      <c r="I656" s="260">
        <v>1</v>
      </c>
      <c r="J656" s="203">
        <v>45225</v>
      </c>
      <c r="K656" s="204">
        <v>45226</v>
      </c>
      <c r="L656" s="211">
        <v>45226</v>
      </c>
      <c r="M656" s="137"/>
      <c r="N656" s="268" t="s">
        <v>78</v>
      </c>
    </row>
    <row r="657" spans="1:14" hidden="1">
      <c r="A657" s="119" t="s">
        <v>2637</v>
      </c>
      <c r="B657" s="245">
        <v>366686</v>
      </c>
      <c r="C657" s="146" t="s">
        <v>2886</v>
      </c>
      <c r="D657" s="246">
        <v>19</v>
      </c>
      <c r="E657" s="128">
        <v>33</v>
      </c>
      <c r="F657" s="252">
        <v>12</v>
      </c>
      <c r="G657" s="118">
        <f t="shared" si="10"/>
        <v>396</v>
      </c>
      <c r="H657" s="245" t="s">
        <v>45</v>
      </c>
      <c r="I657" s="260">
        <v>2</v>
      </c>
      <c r="J657" s="203">
        <v>45225</v>
      </c>
      <c r="K657" s="204">
        <v>45229</v>
      </c>
      <c r="L657" s="211">
        <v>45226</v>
      </c>
      <c r="M657" s="137"/>
      <c r="N657" s="268" t="s">
        <v>78</v>
      </c>
    </row>
    <row r="658" spans="1:14" hidden="1">
      <c r="A658" s="119" t="s">
        <v>194</v>
      </c>
      <c r="B658" s="245">
        <v>367530</v>
      </c>
      <c r="C658" s="146" t="s">
        <v>3009</v>
      </c>
      <c r="D658" s="324" t="s">
        <v>43</v>
      </c>
      <c r="E658" s="128">
        <v>33</v>
      </c>
      <c r="F658" s="252">
        <v>63.25</v>
      </c>
      <c r="G658" s="118">
        <f t="shared" si="10"/>
        <v>2087.25</v>
      </c>
      <c r="H658" s="245" t="s">
        <v>402</v>
      </c>
      <c r="I658" s="260">
        <v>0</v>
      </c>
      <c r="J658" s="203">
        <v>45226</v>
      </c>
      <c r="K658" s="204">
        <v>45236</v>
      </c>
      <c r="L658" s="211">
        <v>45230</v>
      </c>
      <c r="M658" s="137"/>
      <c r="N658" s="268" t="s">
        <v>78</v>
      </c>
    </row>
    <row r="659" spans="1:14" hidden="1">
      <c r="A659" s="119" t="s">
        <v>194</v>
      </c>
      <c r="B659" s="245">
        <v>367540</v>
      </c>
      <c r="C659" s="146" t="s">
        <v>2969</v>
      </c>
      <c r="D659" s="324" t="s">
        <v>43</v>
      </c>
      <c r="E659" s="128">
        <v>21</v>
      </c>
      <c r="F659" s="252">
        <v>63.25</v>
      </c>
      <c r="G659" s="118">
        <f t="shared" si="10"/>
        <v>1328.25</v>
      </c>
      <c r="H659" s="245" t="s">
        <v>402</v>
      </c>
      <c r="I659" s="260">
        <v>0</v>
      </c>
      <c r="J659" s="203">
        <v>45226</v>
      </c>
      <c r="K659" s="204">
        <v>45236</v>
      </c>
      <c r="L659" s="211">
        <v>45230</v>
      </c>
      <c r="M659" s="137"/>
      <c r="N659" s="268" t="s">
        <v>78</v>
      </c>
    </row>
    <row r="660" spans="1:14" hidden="1">
      <c r="A660" s="119" t="s">
        <v>194</v>
      </c>
      <c r="B660" s="245">
        <v>367553</v>
      </c>
      <c r="C660" s="146" t="s">
        <v>2969</v>
      </c>
      <c r="D660" s="324" t="s">
        <v>43</v>
      </c>
      <c r="E660" s="128">
        <v>1</v>
      </c>
      <c r="F660" s="252">
        <v>63.25</v>
      </c>
      <c r="G660" s="118">
        <f t="shared" si="10"/>
        <v>63.25</v>
      </c>
      <c r="H660" s="245" t="s">
        <v>402</v>
      </c>
      <c r="I660" s="260">
        <v>0</v>
      </c>
      <c r="J660" s="203">
        <v>45226</v>
      </c>
      <c r="K660" s="204">
        <v>45229</v>
      </c>
      <c r="L660" s="211">
        <v>45229</v>
      </c>
      <c r="M660" s="137"/>
      <c r="N660" s="268" t="s">
        <v>78</v>
      </c>
    </row>
    <row r="661" spans="1:14" hidden="1">
      <c r="A661" s="119" t="s">
        <v>2637</v>
      </c>
      <c r="B661" s="245">
        <v>367710</v>
      </c>
      <c r="C661" s="146" t="s">
        <v>303</v>
      </c>
      <c r="D661" s="246">
        <v>24</v>
      </c>
      <c r="E661" s="128">
        <v>48</v>
      </c>
      <c r="F661" s="252">
        <v>13</v>
      </c>
      <c r="G661" s="118">
        <f t="shared" si="10"/>
        <v>624</v>
      </c>
      <c r="H661" s="245" t="s">
        <v>402</v>
      </c>
      <c r="I661" s="260">
        <v>1</v>
      </c>
      <c r="J661" s="203">
        <v>45226</v>
      </c>
      <c r="K661" s="204">
        <v>45230</v>
      </c>
      <c r="L661" s="211">
        <v>45230</v>
      </c>
      <c r="M661" s="137"/>
      <c r="N661" s="268" t="s">
        <v>78</v>
      </c>
    </row>
    <row r="662" spans="1:14" hidden="1">
      <c r="A662" s="119" t="s">
        <v>2637</v>
      </c>
      <c r="B662" s="245">
        <v>367724</v>
      </c>
      <c r="C662" s="146" t="s">
        <v>1824</v>
      </c>
      <c r="D662" s="246">
        <v>24</v>
      </c>
      <c r="E662" s="128">
        <v>126</v>
      </c>
      <c r="F662" s="252">
        <v>13</v>
      </c>
      <c r="G662" s="118">
        <f t="shared" si="10"/>
        <v>1638</v>
      </c>
      <c r="H662" s="245" t="s">
        <v>402</v>
      </c>
      <c r="I662" s="260">
        <v>1</v>
      </c>
      <c r="J662" s="203">
        <v>45226</v>
      </c>
      <c r="K662" s="204">
        <v>45230</v>
      </c>
      <c r="L662" s="211">
        <v>45230</v>
      </c>
      <c r="M662" s="137"/>
      <c r="N662" s="268" t="s">
        <v>78</v>
      </c>
    </row>
    <row r="663" spans="1:14" s="123" customFormat="1" hidden="1">
      <c r="A663" s="119" t="s">
        <v>2637</v>
      </c>
      <c r="B663" s="245">
        <v>367738</v>
      </c>
      <c r="C663" s="146" t="s">
        <v>238</v>
      </c>
      <c r="D663" s="246">
        <v>19.05</v>
      </c>
      <c r="E663" s="128">
        <v>24</v>
      </c>
      <c r="F663" s="252">
        <v>15</v>
      </c>
      <c r="G663" s="118">
        <f t="shared" si="10"/>
        <v>360</v>
      </c>
      <c r="H663" s="245" t="s">
        <v>402</v>
      </c>
      <c r="I663" s="260">
        <v>1</v>
      </c>
      <c r="J663" s="203">
        <v>45226</v>
      </c>
      <c r="K663" s="204">
        <v>45230</v>
      </c>
      <c r="L663" s="211">
        <v>45230</v>
      </c>
      <c r="M663" s="137"/>
      <c r="N663" s="268" t="s">
        <v>78</v>
      </c>
    </row>
    <row r="664" spans="1:14" hidden="1">
      <c r="A664" s="119" t="s">
        <v>2637</v>
      </c>
      <c r="B664" s="245">
        <v>367703</v>
      </c>
      <c r="C664" s="146" t="s">
        <v>484</v>
      </c>
      <c r="D664" s="246">
        <v>24</v>
      </c>
      <c r="E664" s="128">
        <v>24</v>
      </c>
      <c r="F664" s="252">
        <v>15</v>
      </c>
      <c r="G664" s="118">
        <f t="shared" si="10"/>
        <v>360</v>
      </c>
      <c r="H664" s="245" t="s">
        <v>402</v>
      </c>
      <c r="I664" s="260">
        <v>1</v>
      </c>
      <c r="J664" s="203">
        <v>45226</v>
      </c>
      <c r="K664" s="204">
        <v>45230</v>
      </c>
      <c r="L664" s="211">
        <v>45230</v>
      </c>
      <c r="M664" s="137"/>
      <c r="N664" s="268" t="s">
        <v>78</v>
      </c>
    </row>
    <row r="665" spans="1:14" hidden="1">
      <c r="A665" s="119" t="s">
        <v>2637</v>
      </c>
      <c r="B665" s="245">
        <v>366453</v>
      </c>
      <c r="C665" s="146" t="s">
        <v>3013</v>
      </c>
      <c r="D665" s="246">
        <v>38.1</v>
      </c>
      <c r="E665" s="128">
        <v>4</v>
      </c>
      <c r="F665" s="252">
        <v>28.5</v>
      </c>
      <c r="G665" s="118">
        <f t="shared" si="10"/>
        <v>114</v>
      </c>
      <c r="H665" s="245" t="s">
        <v>55</v>
      </c>
      <c r="I665" s="260">
        <v>1</v>
      </c>
      <c r="J665" s="203">
        <v>45231</v>
      </c>
      <c r="K665" s="204">
        <v>45236</v>
      </c>
      <c r="L665" s="211">
        <v>45233</v>
      </c>
      <c r="M665" s="137"/>
      <c r="N665" s="268" t="s">
        <v>78</v>
      </c>
    </row>
    <row r="666" spans="1:14" hidden="1">
      <c r="A666" s="119" t="s">
        <v>46</v>
      </c>
      <c r="B666" s="245">
        <v>365333</v>
      </c>
      <c r="C666" s="146" t="s">
        <v>3014</v>
      </c>
      <c r="D666" s="324" t="s">
        <v>43</v>
      </c>
      <c r="E666" s="128">
        <v>1</v>
      </c>
      <c r="F666" s="252">
        <v>980</v>
      </c>
      <c r="G666" s="118">
        <f t="shared" si="10"/>
        <v>980</v>
      </c>
      <c r="H666" s="245" t="s">
        <v>2651</v>
      </c>
      <c r="I666" s="260">
        <v>0</v>
      </c>
      <c r="J666" s="203">
        <v>45231</v>
      </c>
      <c r="K666" s="204">
        <v>45240</v>
      </c>
      <c r="L666" s="211">
        <v>45244</v>
      </c>
      <c r="M666" s="137"/>
      <c r="N666" s="268" t="s">
        <v>78</v>
      </c>
    </row>
    <row r="667" spans="1:14" hidden="1">
      <c r="A667" s="119" t="s">
        <v>46</v>
      </c>
      <c r="B667" s="245">
        <v>366045</v>
      </c>
      <c r="C667" s="146" t="s">
        <v>3015</v>
      </c>
      <c r="D667" s="324" t="s">
        <v>43</v>
      </c>
      <c r="E667" s="128">
        <v>1</v>
      </c>
      <c r="F667" s="252">
        <v>660</v>
      </c>
      <c r="G667" s="118">
        <f t="shared" si="10"/>
        <v>660</v>
      </c>
      <c r="H667" s="245" t="s">
        <v>2651</v>
      </c>
      <c r="I667" s="260">
        <v>0</v>
      </c>
      <c r="J667" s="203">
        <v>45231</v>
      </c>
      <c r="K667" s="204">
        <v>45240</v>
      </c>
      <c r="L667" s="211">
        <v>45244</v>
      </c>
      <c r="M667" s="137"/>
      <c r="N667" s="268" t="s">
        <v>78</v>
      </c>
    </row>
    <row r="668" spans="1:14" hidden="1">
      <c r="A668" s="119" t="s">
        <v>48</v>
      </c>
      <c r="B668" s="245">
        <v>365355</v>
      </c>
      <c r="C668" s="146" t="s">
        <v>1878</v>
      </c>
      <c r="D668" s="324" t="s">
        <v>43</v>
      </c>
      <c r="E668" s="128">
        <v>1</v>
      </c>
      <c r="F668" s="252">
        <v>195.37</v>
      </c>
      <c r="G668" s="118">
        <f t="shared" si="10"/>
        <v>195.37</v>
      </c>
      <c r="H668" s="245" t="s">
        <v>47</v>
      </c>
      <c r="I668" s="260">
        <v>0</v>
      </c>
      <c r="J668" s="203">
        <v>45237</v>
      </c>
      <c r="K668" s="204">
        <v>45238</v>
      </c>
      <c r="L668" s="211">
        <v>45238</v>
      </c>
      <c r="M668" s="137"/>
      <c r="N668" s="268" t="s">
        <v>78</v>
      </c>
    </row>
    <row r="669" spans="1:14" hidden="1">
      <c r="A669" s="119" t="s">
        <v>194</v>
      </c>
      <c r="B669" s="245">
        <v>368383</v>
      </c>
      <c r="C669" s="146" t="s">
        <v>3016</v>
      </c>
      <c r="D669" s="324" t="s">
        <v>43</v>
      </c>
      <c r="E669" s="128">
        <v>1</v>
      </c>
      <c r="F669" s="252">
        <v>465</v>
      </c>
      <c r="G669" s="118">
        <f t="shared" si="10"/>
        <v>465</v>
      </c>
      <c r="H669" s="245" t="s">
        <v>2657</v>
      </c>
      <c r="I669" s="260">
        <v>0</v>
      </c>
      <c r="J669" s="203">
        <v>45238</v>
      </c>
      <c r="K669" s="204">
        <v>45240</v>
      </c>
      <c r="L669" s="211">
        <v>45243</v>
      </c>
      <c r="M669" s="137"/>
      <c r="N669" s="268" t="s">
        <v>78</v>
      </c>
    </row>
    <row r="670" spans="1:14" s="123" customFormat="1" hidden="1">
      <c r="A670" s="119" t="s">
        <v>194</v>
      </c>
      <c r="B670" s="245">
        <v>358245</v>
      </c>
      <c r="C670" s="146" t="s">
        <v>3017</v>
      </c>
      <c r="D670" s="324" t="s">
        <v>43</v>
      </c>
      <c r="E670" s="128">
        <v>6</v>
      </c>
      <c r="F670" s="252">
        <v>445</v>
      </c>
      <c r="G670" s="118">
        <f t="shared" si="10"/>
        <v>2670</v>
      </c>
      <c r="H670" s="245" t="s">
        <v>2657</v>
      </c>
      <c r="I670" s="260">
        <v>0</v>
      </c>
      <c r="J670" s="203">
        <v>45238</v>
      </c>
      <c r="K670" s="204">
        <v>45243</v>
      </c>
      <c r="L670" s="211">
        <v>45244</v>
      </c>
      <c r="M670" s="137" t="s">
        <v>3018</v>
      </c>
      <c r="N670" s="268" t="s">
        <v>78</v>
      </c>
    </row>
    <row r="671" spans="1:14" hidden="1">
      <c r="A671" s="119" t="s">
        <v>74</v>
      </c>
      <c r="B671" s="245">
        <v>364133</v>
      </c>
      <c r="C671" s="146" t="s">
        <v>3017</v>
      </c>
      <c r="D671" s="324" t="s">
        <v>43</v>
      </c>
      <c r="E671" s="128">
        <v>9</v>
      </c>
      <c r="F671" s="252">
        <v>410.76</v>
      </c>
      <c r="G671" s="118">
        <f t="shared" si="10"/>
        <v>3696.84</v>
      </c>
      <c r="H671" s="245" t="s">
        <v>2651</v>
      </c>
      <c r="I671" s="260">
        <v>0</v>
      </c>
      <c r="J671" s="203">
        <v>45239</v>
      </c>
      <c r="K671" s="204">
        <v>45245</v>
      </c>
      <c r="L671" s="211">
        <v>45244</v>
      </c>
      <c r="M671" s="137" t="s">
        <v>3020</v>
      </c>
      <c r="N671" s="268" t="s">
        <v>78</v>
      </c>
    </row>
    <row r="672" spans="1:14" hidden="1">
      <c r="A672" s="119" t="s">
        <v>74</v>
      </c>
      <c r="B672" s="245">
        <v>368868</v>
      </c>
      <c r="C672" s="146" t="s">
        <v>2930</v>
      </c>
      <c r="D672" s="324" t="s">
        <v>43</v>
      </c>
      <c r="E672" s="128">
        <v>1</v>
      </c>
      <c r="F672" s="252">
        <v>200</v>
      </c>
      <c r="G672" s="118">
        <f t="shared" si="10"/>
        <v>200</v>
      </c>
      <c r="H672" s="245" t="s">
        <v>402</v>
      </c>
      <c r="I672" s="260">
        <v>0</v>
      </c>
      <c r="J672" s="203">
        <v>45243</v>
      </c>
      <c r="K672" s="204">
        <v>45243</v>
      </c>
      <c r="L672" s="211">
        <v>45243</v>
      </c>
      <c r="M672" s="137"/>
      <c r="N672" s="268" t="s">
        <v>78</v>
      </c>
    </row>
    <row r="673" spans="1:14" s="123" customFormat="1" hidden="1">
      <c r="A673" s="119" t="s">
        <v>2851</v>
      </c>
      <c r="B673" s="245">
        <v>364635</v>
      </c>
      <c r="C673" s="146" t="s">
        <v>2852</v>
      </c>
      <c r="D673" s="324" t="s">
        <v>43</v>
      </c>
      <c r="E673" s="128">
        <v>85</v>
      </c>
      <c r="F673" s="252">
        <v>12</v>
      </c>
      <c r="G673" s="118">
        <f t="shared" si="10"/>
        <v>1020</v>
      </c>
      <c r="H673" s="245" t="s">
        <v>2645</v>
      </c>
      <c r="I673" s="260">
        <v>0</v>
      </c>
      <c r="J673" s="203">
        <v>45243</v>
      </c>
      <c r="K673" s="204">
        <v>45246</v>
      </c>
      <c r="L673" s="211">
        <v>45254</v>
      </c>
      <c r="M673" s="137"/>
      <c r="N673" s="268" t="s">
        <v>78</v>
      </c>
    </row>
    <row r="674" spans="1:14" hidden="1">
      <c r="A674" s="119" t="s">
        <v>2637</v>
      </c>
      <c r="B674" s="245">
        <v>369053</v>
      </c>
      <c r="C674" s="146" t="s">
        <v>72</v>
      </c>
      <c r="D674" s="246">
        <v>19</v>
      </c>
      <c r="E674" s="128">
        <v>55</v>
      </c>
      <c r="F674" s="252">
        <v>13</v>
      </c>
      <c r="G674" s="118">
        <f t="shared" si="10"/>
        <v>715</v>
      </c>
      <c r="H674" s="245" t="s">
        <v>55</v>
      </c>
      <c r="I674" s="260">
        <v>1</v>
      </c>
      <c r="J674" s="203">
        <v>45243</v>
      </c>
      <c r="K674" s="204">
        <v>45246</v>
      </c>
      <c r="L674" s="211">
        <v>45246</v>
      </c>
      <c r="M674" s="137"/>
      <c r="N674" s="268" t="s">
        <v>78</v>
      </c>
    </row>
    <row r="675" spans="1:14" s="123" customFormat="1" hidden="1">
      <c r="A675" s="119" t="s">
        <v>2637</v>
      </c>
      <c r="B675" s="245">
        <v>368517</v>
      </c>
      <c r="C675" s="146" t="s">
        <v>3019</v>
      </c>
      <c r="D675" s="246">
        <v>25</v>
      </c>
      <c r="E675" s="128">
        <v>33</v>
      </c>
      <c r="F675" s="252">
        <v>18</v>
      </c>
      <c r="G675" s="118">
        <f t="shared" si="10"/>
        <v>594</v>
      </c>
      <c r="H675" s="245" t="s">
        <v>45</v>
      </c>
      <c r="I675" s="260">
        <v>1</v>
      </c>
      <c r="J675" s="203">
        <v>45243</v>
      </c>
      <c r="K675" s="204">
        <v>45245</v>
      </c>
      <c r="L675" s="211">
        <v>45246</v>
      </c>
      <c r="M675" s="137"/>
      <c r="N675" s="268" t="s">
        <v>78</v>
      </c>
    </row>
    <row r="676" spans="1:14" s="123" customFormat="1" hidden="1">
      <c r="A676" s="119" t="s">
        <v>2637</v>
      </c>
      <c r="B676" s="245">
        <v>367743</v>
      </c>
      <c r="C676" s="146" t="s">
        <v>370</v>
      </c>
      <c r="D676" s="246">
        <v>28</v>
      </c>
      <c r="E676" s="128">
        <v>45</v>
      </c>
      <c r="F676" s="252">
        <v>14.5</v>
      </c>
      <c r="G676" s="118">
        <f t="shared" si="10"/>
        <v>652.5</v>
      </c>
      <c r="H676" s="245" t="s">
        <v>45</v>
      </c>
      <c r="I676" s="260">
        <v>1</v>
      </c>
      <c r="J676" s="203">
        <v>45243</v>
      </c>
      <c r="K676" s="204">
        <v>45245</v>
      </c>
      <c r="L676" s="211">
        <v>45246</v>
      </c>
      <c r="M676" s="137"/>
      <c r="N676" s="268" t="s">
        <v>78</v>
      </c>
    </row>
    <row r="677" spans="1:14" s="123" customFormat="1" hidden="1">
      <c r="A677" s="119" t="s">
        <v>2637</v>
      </c>
      <c r="B677" s="245">
        <v>369045</v>
      </c>
      <c r="C677" s="146" t="s">
        <v>837</v>
      </c>
      <c r="D677" s="246">
        <v>14</v>
      </c>
      <c r="E677" s="128">
        <v>54</v>
      </c>
      <c r="F677" s="252">
        <v>13</v>
      </c>
      <c r="G677" s="118">
        <f t="shared" si="10"/>
        <v>702</v>
      </c>
      <c r="H677" s="245" t="s">
        <v>55</v>
      </c>
      <c r="I677" s="260">
        <v>1</v>
      </c>
      <c r="J677" s="203">
        <v>45243</v>
      </c>
      <c r="K677" s="204">
        <v>45246</v>
      </c>
      <c r="L677" s="211">
        <v>45246</v>
      </c>
      <c r="M677" s="137"/>
      <c r="N677" s="268" t="s">
        <v>78</v>
      </c>
    </row>
    <row r="678" spans="1:14" s="123" customFormat="1" hidden="1">
      <c r="A678" s="119" t="s">
        <v>2637</v>
      </c>
      <c r="B678" s="245">
        <v>368455</v>
      </c>
      <c r="C678" s="146" t="s">
        <v>201</v>
      </c>
      <c r="D678" s="246">
        <v>19.05</v>
      </c>
      <c r="E678" s="128">
        <v>65</v>
      </c>
      <c r="F678" s="252">
        <v>11.5</v>
      </c>
      <c r="G678" s="118">
        <f t="shared" si="10"/>
        <v>747.5</v>
      </c>
      <c r="H678" s="245" t="s">
        <v>45</v>
      </c>
      <c r="I678" s="260">
        <v>1</v>
      </c>
      <c r="J678" s="203">
        <v>45243</v>
      </c>
      <c r="K678" s="204">
        <v>45245</v>
      </c>
      <c r="L678" s="211">
        <v>45246</v>
      </c>
      <c r="M678" s="137"/>
      <c r="N678" s="268" t="s">
        <v>78</v>
      </c>
    </row>
    <row r="679" spans="1:14" s="123" customFormat="1" hidden="1">
      <c r="A679" s="119" t="s">
        <v>2637</v>
      </c>
      <c r="B679" s="245">
        <v>367749</v>
      </c>
      <c r="C679" s="146" t="s">
        <v>79</v>
      </c>
      <c r="D679" s="246">
        <v>19</v>
      </c>
      <c r="E679" s="128">
        <v>54</v>
      </c>
      <c r="F679" s="252">
        <v>13</v>
      </c>
      <c r="G679" s="118">
        <f t="shared" si="10"/>
        <v>702</v>
      </c>
      <c r="H679" s="245" t="s">
        <v>45</v>
      </c>
      <c r="I679" s="260">
        <v>1</v>
      </c>
      <c r="J679" s="203">
        <v>45243</v>
      </c>
      <c r="K679" s="204">
        <v>45245</v>
      </c>
      <c r="L679" s="211">
        <v>45246</v>
      </c>
      <c r="M679" s="137"/>
      <c r="N679" s="268" t="s">
        <v>78</v>
      </c>
    </row>
    <row r="680" spans="1:14" hidden="1">
      <c r="A680" s="119" t="s">
        <v>194</v>
      </c>
      <c r="B680" s="245">
        <v>368379</v>
      </c>
      <c r="C680" s="146" t="s">
        <v>399</v>
      </c>
      <c r="D680" s="324" t="s">
        <v>43</v>
      </c>
      <c r="E680" s="128">
        <v>1</v>
      </c>
      <c r="F680" s="252">
        <v>97.75</v>
      </c>
      <c r="G680" s="118">
        <f t="shared" si="10"/>
        <v>97.75</v>
      </c>
      <c r="H680" s="245" t="s">
        <v>402</v>
      </c>
      <c r="I680" s="260">
        <v>0</v>
      </c>
      <c r="J680" s="203">
        <v>45243</v>
      </c>
      <c r="K680" s="204">
        <v>45246</v>
      </c>
      <c r="L680" s="211">
        <v>45245</v>
      </c>
      <c r="M680" s="137"/>
      <c r="N680" s="268" t="s">
        <v>78</v>
      </c>
    </row>
    <row r="681" spans="1:14" hidden="1">
      <c r="A681" s="119" t="s">
        <v>194</v>
      </c>
      <c r="B681" s="245">
        <v>365345</v>
      </c>
      <c r="C681" s="146" t="s">
        <v>2964</v>
      </c>
      <c r="D681" s="324" t="s">
        <v>43</v>
      </c>
      <c r="E681" s="128">
        <v>1</v>
      </c>
      <c r="F681" s="252">
        <v>97.75</v>
      </c>
      <c r="G681" s="118">
        <f t="shared" si="10"/>
        <v>97.75</v>
      </c>
      <c r="H681" s="245" t="s">
        <v>402</v>
      </c>
      <c r="I681" s="260">
        <v>0</v>
      </c>
      <c r="J681" s="203">
        <v>45243</v>
      </c>
      <c r="K681" s="204">
        <v>45246</v>
      </c>
      <c r="L681" s="211">
        <v>45245</v>
      </c>
      <c r="M681" s="137"/>
      <c r="N681" s="268" t="s">
        <v>78</v>
      </c>
    </row>
    <row r="682" spans="1:14" hidden="1">
      <c r="A682" s="119" t="s">
        <v>445</v>
      </c>
      <c r="B682" s="245">
        <v>361816</v>
      </c>
      <c r="C682" s="146" t="s">
        <v>2652</v>
      </c>
      <c r="D682" s="324" t="s">
        <v>43</v>
      </c>
      <c r="E682" s="128">
        <v>1</v>
      </c>
      <c r="F682" s="252">
        <v>2400</v>
      </c>
      <c r="G682" s="118">
        <f t="shared" si="10"/>
        <v>2400</v>
      </c>
      <c r="H682" s="245" t="s">
        <v>47</v>
      </c>
      <c r="I682" s="260">
        <v>0</v>
      </c>
      <c r="J682" s="203">
        <v>45244</v>
      </c>
      <c r="K682" s="204">
        <v>45252</v>
      </c>
      <c r="L682" s="211">
        <v>45257</v>
      </c>
      <c r="M682" s="137"/>
      <c r="N682" s="268" t="s">
        <v>78</v>
      </c>
    </row>
    <row r="683" spans="1:14" hidden="1">
      <c r="A683" s="119" t="s">
        <v>445</v>
      </c>
      <c r="B683" s="245">
        <v>361798</v>
      </c>
      <c r="C683" s="146" t="s">
        <v>2652</v>
      </c>
      <c r="D683" s="324" t="s">
        <v>43</v>
      </c>
      <c r="E683" s="128">
        <v>1</v>
      </c>
      <c r="F683" s="252">
        <v>2400</v>
      </c>
      <c r="G683" s="118">
        <f t="shared" si="10"/>
        <v>2400</v>
      </c>
      <c r="H683" s="245" t="s">
        <v>47</v>
      </c>
      <c r="I683" s="260">
        <v>0</v>
      </c>
      <c r="J683" s="203">
        <v>45244</v>
      </c>
      <c r="K683" s="204">
        <v>45252</v>
      </c>
      <c r="L683" s="211">
        <v>45257</v>
      </c>
      <c r="M683" s="137"/>
      <c r="N683" s="268" t="s">
        <v>78</v>
      </c>
    </row>
    <row r="684" spans="1:14" hidden="1">
      <c r="A684" s="119" t="s">
        <v>46</v>
      </c>
      <c r="B684" s="245">
        <v>361787</v>
      </c>
      <c r="C684" s="146" t="s">
        <v>2650</v>
      </c>
      <c r="D684" s="324" t="s">
        <v>43</v>
      </c>
      <c r="E684" s="128">
        <v>9</v>
      </c>
      <c r="F684" s="252">
        <v>690</v>
      </c>
      <c r="G684" s="118">
        <f t="shared" si="10"/>
        <v>6210</v>
      </c>
      <c r="H684" s="245" t="s">
        <v>47</v>
      </c>
      <c r="I684" s="260">
        <v>0</v>
      </c>
      <c r="J684" s="203">
        <v>45244</v>
      </c>
      <c r="K684" s="204">
        <v>45257</v>
      </c>
      <c r="L684" s="211">
        <v>45260</v>
      </c>
      <c r="M684" s="137"/>
      <c r="N684" s="268" t="s">
        <v>78</v>
      </c>
    </row>
    <row r="685" spans="1:14" s="123" customFormat="1" hidden="1">
      <c r="A685" s="119" t="s">
        <v>46</v>
      </c>
      <c r="B685" s="245">
        <v>361807</v>
      </c>
      <c r="C685" s="146" t="s">
        <v>2652</v>
      </c>
      <c r="D685" s="324" t="s">
        <v>43</v>
      </c>
      <c r="E685" s="128">
        <v>1</v>
      </c>
      <c r="F685" s="252">
        <v>4000</v>
      </c>
      <c r="G685" s="118">
        <f t="shared" si="10"/>
        <v>4000</v>
      </c>
      <c r="H685" s="245" t="s">
        <v>47</v>
      </c>
      <c r="I685" s="260">
        <v>0</v>
      </c>
      <c r="J685" s="203">
        <v>45244</v>
      </c>
      <c r="K685" s="204">
        <v>45252</v>
      </c>
      <c r="L685" s="211">
        <v>45254</v>
      </c>
      <c r="M685" s="137" t="s">
        <v>3038</v>
      </c>
      <c r="N685" s="268" t="s">
        <v>78</v>
      </c>
    </row>
    <row r="686" spans="1:14" hidden="1">
      <c r="A686" s="119" t="s">
        <v>46</v>
      </c>
      <c r="B686" s="245">
        <v>361870</v>
      </c>
      <c r="C686" s="146" t="s">
        <v>2652</v>
      </c>
      <c r="D686" s="324" t="s">
        <v>43</v>
      </c>
      <c r="E686" s="128">
        <v>1</v>
      </c>
      <c r="F686" s="252">
        <v>4000</v>
      </c>
      <c r="G686" s="118">
        <f t="shared" si="10"/>
        <v>4000</v>
      </c>
      <c r="H686" s="245" t="s">
        <v>47</v>
      </c>
      <c r="I686" s="260">
        <v>0</v>
      </c>
      <c r="J686" s="203">
        <v>45244</v>
      </c>
      <c r="K686" s="204">
        <v>45252</v>
      </c>
      <c r="L686" s="211">
        <v>45259</v>
      </c>
      <c r="M686" s="137"/>
      <c r="N686" s="268" t="s">
        <v>78</v>
      </c>
    </row>
    <row r="687" spans="1:14" hidden="1">
      <c r="A687" s="119" t="s">
        <v>46</v>
      </c>
      <c r="B687" s="245">
        <v>361843</v>
      </c>
      <c r="C687" s="146" t="s">
        <v>2652</v>
      </c>
      <c r="D687" s="324" t="s">
        <v>43</v>
      </c>
      <c r="E687" s="128">
        <v>1</v>
      </c>
      <c r="F687" s="252">
        <v>4000</v>
      </c>
      <c r="G687" s="118">
        <f t="shared" si="10"/>
        <v>4000</v>
      </c>
      <c r="H687" s="245" t="s">
        <v>47</v>
      </c>
      <c r="I687" s="260">
        <v>0</v>
      </c>
      <c r="J687" s="203">
        <v>45244</v>
      </c>
      <c r="K687" s="204">
        <v>45254</v>
      </c>
      <c r="L687" s="211">
        <v>45259</v>
      </c>
      <c r="M687" s="137"/>
      <c r="N687" s="268" t="s">
        <v>78</v>
      </c>
    </row>
    <row r="688" spans="1:14" hidden="1">
      <c r="A688" s="119" t="s">
        <v>74</v>
      </c>
      <c r="B688" s="245">
        <v>365166</v>
      </c>
      <c r="C688" s="146" t="s">
        <v>411</v>
      </c>
      <c r="D688" s="324" t="s">
        <v>43</v>
      </c>
      <c r="E688" s="128">
        <v>1</v>
      </c>
      <c r="F688" s="252">
        <v>227.48</v>
      </c>
      <c r="G688" s="118">
        <f t="shared" si="10"/>
        <v>227.48</v>
      </c>
      <c r="H688" s="245" t="s">
        <v>17</v>
      </c>
      <c r="I688" s="260">
        <v>0</v>
      </c>
      <c r="J688" s="203">
        <v>45246</v>
      </c>
      <c r="K688" s="204">
        <v>45250</v>
      </c>
      <c r="L688" s="211">
        <v>45250</v>
      </c>
      <c r="M688" s="137"/>
      <c r="N688" s="268" t="s">
        <v>78</v>
      </c>
    </row>
    <row r="689" spans="1:14" hidden="1">
      <c r="A689" s="119" t="s">
        <v>2637</v>
      </c>
      <c r="B689" s="245">
        <v>370258</v>
      </c>
      <c r="C689" s="146" t="s">
        <v>947</v>
      </c>
      <c r="D689" s="246">
        <v>14</v>
      </c>
      <c r="E689" s="128">
        <v>77</v>
      </c>
      <c r="F689" s="252">
        <v>13.5</v>
      </c>
      <c r="G689" s="118">
        <f t="shared" si="10"/>
        <v>1039.5</v>
      </c>
      <c r="H689" s="245" t="s">
        <v>55</v>
      </c>
      <c r="I689" s="260">
        <v>2</v>
      </c>
      <c r="J689" s="203">
        <v>45246</v>
      </c>
      <c r="K689" s="204">
        <v>45250</v>
      </c>
      <c r="L689" s="211">
        <v>45250</v>
      </c>
      <c r="M689" s="137"/>
      <c r="N689" s="268" t="s">
        <v>78</v>
      </c>
    </row>
    <row r="690" spans="1:14" hidden="1">
      <c r="A690" s="119" t="s">
        <v>2637</v>
      </c>
      <c r="B690" s="245">
        <v>370887</v>
      </c>
      <c r="C690" s="146" t="s">
        <v>1817</v>
      </c>
      <c r="D690" s="246">
        <v>28</v>
      </c>
      <c r="E690" s="128">
        <v>15</v>
      </c>
      <c r="F690" s="252">
        <v>22</v>
      </c>
      <c r="G690" s="118">
        <f t="shared" si="10"/>
        <v>330</v>
      </c>
      <c r="H690" s="245" t="s">
        <v>45</v>
      </c>
      <c r="I690" s="260">
        <v>1</v>
      </c>
      <c r="J690" s="203">
        <v>45246</v>
      </c>
      <c r="K690" s="204">
        <v>45250</v>
      </c>
      <c r="L690" s="211">
        <v>45250</v>
      </c>
      <c r="M690" s="137"/>
      <c r="N690" s="268" t="s">
        <v>78</v>
      </c>
    </row>
    <row r="691" spans="1:14" hidden="1">
      <c r="A691" s="119" t="s">
        <v>2637</v>
      </c>
      <c r="B691" s="245">
        <v>370897</v>
      </c>
      <c r="C691" s="146" t="s">
        <v>321</v>
      </c>
      <c r="D691" s="246">
        <v>19</v>
      </c>
      <c r="E691" s="128">
        <v>20</v>
      </c>
      <c r="F691" s="252">
        <v>13</v>
      </c>
      <c r="G691" s="118">
        <f t="shared" si="10"/>
        <v>260</v>
      </c>
      <c r="H691" s="245" t="s">
        <v>45</v>
      </c>
      <c r="I691" s="260">
        <v>1</v>
      </c>
      <c r="J691" s="203">
        <v>45246</v>
      </c>
      <c r="K691" s="204">
        <v>45250</v>
      </c>
      <c r="L691" s="211">
        <v>45250</v>
      </c>
      <c r="M691" s="137"/>
      <c r="N691" s="268" t="s">
        <v>78</v>
      </c>
    </row>
    <row r="692" spans="1:14" hidden="1">
      <c r="A692" s="119" t="s">
        <v>2637</v>
      </c>
      <c r="B692" s="245">
        <v>370921</v>
      </c>
      <c r="C692" s="146" t="s">
        <v>158</v>
      </c>
      <c r="D692" s="246">
        <v>19</v>
      </c>
      <c r="E692" s="128">
        <v>24</v>
      </c>
      <c r="F692" s="252">
        <v>15</v>
      </c>
      <c r="G692" s="118">
        <f t="shared" si="10"/>
        <v>360</v>
      </c>
      <c r="H692" s="245" t="s">
        <v>45</v>
      </c>
      <c r="I692" s="260">
        <v>1</v>
      </c>
      <c r="J692" s="203">
        <v>45246</v>
      </c>
      <c r="K692" s="204">
        <v>45250</v>
      </c>
      <c r="L692" s="211">
        <v>45250</v>
      </c>
      <c r="M692" s="137"/>
      <c r="N692" s="268" t="s">
        <v>78</v>
      </c>
    </row>
    <row r="693" spans="1:14" hidden="1">
      <c r="A693" s="119" t="s">
        <v>2637</v>
      </c>
      <c r="B693" s="245">
        <v>370911</v>
      </c>
      <c r="C693" s="146" t="s">
        <v>250</v>
      </c>
      <c r="D693" s="246">
        <v>19</v>
      </c>
      <c r="E693" s="128">
        <v>20</v>
      </c>
      <c r="F693" s="252">
        <v>13</v>
      </c>
      <c r="G693" s="118">
        <f t="shared" si="10"/>
        <v>260</v>
      </c>
      <c r="H693" s="245" t="s">
        <v>45</v>
      </c>
      <c r="I693" s="260">
        <v>1</v>
      </c>
      <c r="J693" s="203">
        <v>45246</v>
      </c>
      <c r="K693" s="204">
        <v>45250</v>
      </c>
      <c r="L693" s="211">
        <v>45250</v>
      </c>
      <c r="M693" s="137"/>
      <c r="N693" s="268" t="s">
        <v>78</v>
      </c>
    </row>
    <row r="694" spans="1:14" hidden="1">
      <c r="A694" s="119" t="s">
        <v>2637</v>
      </c>
      <c r="B694" s="245">
        <v>370931</v>
      </c>
      <c r="C694" s="146" t="s">
        <v>1794</v>
      </c>
      <c r="D694" s="246">
        <v>19</v>
      </c>
      <c r="E694" s="128">
        <v>20</v>
      </c>
      <c r="F694" s="252">
        <v>13</v>
      </c>
      <c r="G694" s="118">
        <f t="shared" si="10"/>
        <v>260</v>
      </c>
      <c r="H694" s="245" t="s">
        <v>45</v>
      </c>
      <c r="I694" s="260">
        <v>1</v>
      </c>
      <c r="J694" s="203">
        <v>45246</v>
      </c>
      <c r="K694" s="204">
        <v>45250</v>
      </c>
      <c r="L694" s="211">
        <v>45250</v>
      </c>
      <c r="M694" s="137"/>
      <c r="N694" s="268" t="s">
        <v>78</v>
      </c>
    </row>
    <row r="695" spans="1:14" hidden="1">
      <c r="A695" s="119" t="s">
        <v>2637</v>
      </c>
      <c r="B695" s="245">
        <v>370196</v>
      </c>
      <c r="C695" s="146" t="s">
        <v>366</v>
      </c>
      <c r="D695" s="246">
        <v>24</v>
      </c>
      <c r="E695" s="128">
        <v>66</v>
      </c>
      <c r="F695" s="252">
        <v>15</v>
      </c>
      <c r="G695" s="118">
        <f t="shared" si="10"/>
        <v>990</v>
      </c>
      <c r="H695" s="245" t="s">
        <v>55</v>
      </c>
      <c r="I695" s="260">
        <v>1</v>
      </c>
      <c r="J695" s="203">
        <v>45246</v>
      </c>
      <c r="K695" s="204">
        <v>45250</v>
      </c>
      <c r="L695" s="211">
        <v>45250</v>
      </c>
      <c r="M695" s="137"/>
      <c r="N695" s="268" t="s">
        <v>78</v>
      </c>
    </row>
    <row r="696" spans="1:14" hidden="1">
      <c r="A696" s="119" t="s">
        <v>2637</v>
      </c>
      <c r="B696" s="245">
        <v>370884</v>
      </c>
      <c r="C696" s="146" t="s">
        <v>514</v>
      </c>
      <c r="D696" s="246">
        <v>19</v>
      </c>
      <c r="E696" s="128">
        <v>15</v>
      </c>
      <c r="F696" s="252">
        <v>16</v>
      </c>
      <c r="G696" s="118">
        <f t="shared" si="10"/>
        <v>240</v>
      </c>
      <c r="H696" s="245" t="s">
        <v>45</v>
      </c>
      <c r="I696" s="260">
        <v>1</v>
      </c>
      <c r="J696" s="203">
        <v>45246</v>
      </c>
      <c r="K696" s="204">
        <v>45250</v>
      </c>
      <c r="L696" s="211">
        <v>45250</v>
      </c>
      <c r="M696" s="137"/>
      <c r="N696" s="268" t="s">
        <v>78</v>
      </c>
    </row>
    <row r="697" spans="1:14" hidden="1">
      <c r="A697" s="119" t="s">
        <v>2637</v>
      </c>
      <c r="B697" s="245">
        <v>370944</v>
      </c>
      <c r="C697" s="146" t="s">
        <v>1810</v>
      </c>
      <c r="D697" s="246">
        <v>28</v>
      </c>
      <c r="E697" s="128">
        <v>12</v>
      </c>
      <c r="F697" s="252">
        <v>22</v>
      </c>
      <c r="G697" s="118">
        <f t="shared" si="10"/>
        <v>264</v>
      </c>
      <c r="H697" s="245" t="s">
        <v>45</v>
      </c>
      <c r="I697" s="260">
        <v>1</v>
      </c>
      <c r="J697" s="203">
        <v>45246</v>
      </c>
      <c r="K697" s="204">
        <v>45250</v>
      </c>
      <c r="L697" s="211">
        <v>45250</v>
      </c>
      <c r="M697" s="137"/>
      <c r="N697" s="268" t="s">
        <v>78</v>
      </c>
    </row>
    <row r="698" spans="1:14" hidden="1">
      <c r="A698" s="119" t="s">
        <v>2637</v>
      </c>
      <c r="B698" s="245">
        <v>370941</v>
      </c>
      <c r="C698" s="146" t="s">
        <v>1809</v>
      </c>
      <c r="D698" s="246">
        <v>24</v>
      </c>
      <c r="E698" s="128">
        <v>12</v>
      </c>
      <c r="F698" s="252">
        <v>22</v>
      </c>
      <c r="G698" s="118">
        <f t="shared" si="10"/>
        <v>264</v>
      </c>
      <c r="H698" s="245" t="s">
        <v>45</v>
      </c>
      <c r="I698" s="260">
        <v>1</v>
      </c>
      <c r="J698" s="203">
        <v>45246</v>
      </c>
      <c r="K698" s="204">
        <v>45250</v>
      </c>
      <c r="L698" s="211">
        <v>45250</v>
      </c>
      <c r="M698" s="137"/>
      <c r="N698" s="268" t="s">
        <v>78</v>
      </c>
    </row>
    <row r="699" spans="1:14" hidden="1">
      <c r="A699" s="119" t="s">
        <v>194</v>
      </c>
      <c r="B699" s="245">
        <v>366062</v>
      </c>
      <c r="C699" s="146" t="s">
        <v>3021</v>
      </c>
      <c r="D699" s="324" t="s">
        <v>43</v>
      </c>
      <c r="E699" s="128">
        <v>2</v>
      </c>
      <c r="F699" s="252">
        <v>46</v>
      </c>
      <c r="G699" s="118">
        <f t="shared" si="10"/>
        <v>92</v>
      </c>
      <c r="H699" s="245" t="s">
        <v>402</v>
      </c>
      <c r="I699" s="260">
        <v>0</v>
      </c>
      <c r="J699" s="203">
        <v>45247</v>
      </c>
      <c r="K699" s="204">
        <v>45252</v>
      </c>
      <c r="L699" s="211">
        <v>45252</v>
      </c>
      <c r="M699" s="137"/>
      <c r="N699" s="268" t="s">
        <v>78</v>
      </c>
    </row>
    <row r="700" spans="1:14" hidden="1">
      <c r="A700" s="119" t="s">
        <v>194</v>
      </c>
      <c r="B700" s="245">
        <v>365156</v>
      </c>
      <c r="C700" s="146" t="s">
        <v>3022</v>
      </c>
      <c r="D700" s="324" t="s">
        <v>43</v>
      </c>
      <c r="E700" s="128">
        <v>5</v>
      </c>
      <c r="F700" s="252">
        <v>97.75</v>
      </c>
      <c r="G700" s="118">
        <f t="shared" si="10"/>
        <v>488.75</v>
      </c>
      <c r="H700" s="245" t="s">
        <v>402</v>
      </c>
      <c r="I700" s="260">
        <v>0</v>
      </c>
      <c r="J700" s="203">
        <v>45247</v>
      </c>
      <c r="K700" s="204">
        <v>45252</v>
      </c>
      <c r="L700" s="211">
        <v>45252</v>
      </c>
      <c r="M700" s="137"/>
      <c r="N700" s="268" t="s">
        <v>78</v>
      </c>
    </row>
    <row r="701" spans="1:14" hidden="1">
      <c r="A701" s="119" t="s">
        <v>194</v>
      </c>
      <c r="B701" s="245">
        <v>365056</v>
      </c>
      <c r="C701" s="146" t="s">
        <v>2992</v>
      </c>
      <c r="D701" s="324" t="s">
        <v>43</v>
      </c>
      <c r="E701" s="128">
        <v>4</v>
      </c>
      <c r="F701" s="252">
        <v>97.75</v>
      </c>
      <c r="G701" s="118">
        <f t="shared" si="10"/>
        <v>391</v>
      </c>
      <c r="H701" s="245" t="s">
        <v>402</v>
      </c>
      <c r="I701" s="260">
        <v>0</v>
      </c>
      <c r="J701" s="203">
        <v>45247</v>
      </c>
      <c r="K701" s="204">
        <v>45252</v>
      </c>
      <c r="L701" s="211">
        <v>45253</v>
      </c>
      <c r="M701" s="137"/>
      <c r="N701" s="268" t="s">
        <v>78</v>
      </c>
    </row>
    <row r="702" spans="1:14" hidden="1">
      <c r="A702" s="119" t="s">
        <v>194</v>
      </c>
      <c r="B702" s="245">
        <v>365083</v>
      </c>
      <c r="C702" s="146" t="s">
        <v>2985</v>
      </c>
      <c r="D702" s="324" t="s">
        <v>43</v>
      </c>
      <c r="E702" s="128">
        <v>4</v>
      </c>
      <c r="F702" s="252">
        <v>74.75</v>
      </c>
      <c r="G702" s="118">
        <f t="shared" si="10"/>
        <v>299</v>
      </c>
      <c r="H702" s="245" t="s">
        <v>402</v>
      </c>
      <c r="I702" s="260">
        <v>0</v>
      </c>
      <c r="J702" s="203">
        <v>45247</v>
      </c>
      <c r="K702" s="204">
        <v>45252</v>
      </c>
      <c r="L702" s="211">
        <v>45253</v>
      </c>
      <c r="M702" s="137"/>
      <c r="N702" s="268" t="s">
        <v>78</v>
      </c>
    </row>
    <row r="703" spans="1:14" hidden="1">
      <c r="A703" s="119" t="s">
        <v>194</v>
      </c>
      <c r="B703" s="245">
        <v>368463</v>
      </c>
      <c r="C703" s="146" t="s">
        <v>2983</v>
      </c>
      <c r="D703" s="324" t="s">
        <v>43</v>
      </c>
      <c r="E703" s="128">
        <v>2</v>
      </c>
      <c r="F703" s="252">
        <v>74.75</v>
      </c>
      <c r="G703" s="118">
        <f t="shared" si="10"/>
        <v>149.5</v>
      </c>
      <c r="H703" s="245" t="s">
        <v>402</v>
      </c>
      <c r="I703" s="260">
        <v>0</v>
      </c>
      <c r="J703" s="203">
        <v>45247</v>
      </c>
      <c r="K703" s="204">
        <v>45254</v>
      </c>
      <c r="L703" s="211">
        <v>45252</v>
      </c>
      <c r="M703" s="137"/>
      <c r="N703" s="268" t="s">
        <v>78</v>
      </c>
    </row>
    <row r="704" spans="1:14" hidden="1">
      <c r="A704" s="119" t="s">
        <v>194</v>
      </c>
      <c r="B704" s="245">
        <v>366344</v>
      </c>
      <c r="C704" s="146" t="s">
        <v>3023</v>
      </c>
      <c r="D704" s="324" t="s">
        <v>43</v>
      </c>
      <c r="E704" s="128">
        <v>1</v>
      </c>
      <c r="F704" s="252">
        <v>97.75</v>
      </c>
      <c r="G704" s="118">
        <f t="shared" si="10"/>
        <v>97.75</v>
      </c>
      <c r="H704" s="245" t="s">
        <v>402</v>
      </c>
      <c r="I704" s="260">
        <v>0</v>
      </c>
      <c r="J704" s="203">
        <v>45247</v>
      </c>
      <c r="K704" s="204">
        <v>45254</v>
      </c>
      <c r="L704" s="211">
        <v>45252</v>
      </c>
      <c r="M704" s="137"/>
      <c r="N704" s="268" t="s">
        <v>78</v>
      </c>
    </row>
    <row r="705" spans="1:33" hidden="1">
      <c r="A705" s="119" t="s">
        <v>194</v>
      </c>
      <c r="B705" s="245">
        <v>368536</v>
      </c>
      <c r="C705" s="146" t="s">
        <v>2993</v>
      </c>
      <c r="D705" s="324" t="s">
        <v>43</v>
      </c>
      <c r="E705" s="128">
        <v>1</v>
      </c>
      <c r="F705" s="252">
        <v>74.75</v>
      </c>
      <c r="G705" s="118">
        <f t="shared" si="10"/>
        <v>74.75</v>
      </c>
      <c r="H705" s="245" t="s">
        <v>402</v>
      </c>
      <c r="I705" s="260">
        <v>0</v>
      </c>
      <c r="J705" s="203">
        <v>45247</v>
      </c>
      <c r="K705" s="204">
        <v>45254</v>
      </c>
      <c r="L705" s="211">
        <v>45252</v>
      </c>
      <c r="M705" s="137"/>
      <c r="N705" s="268" t="s">
        <v>78</v>
      </c>
    </row>
    <row r="706" spans="1:33" hidden="1">
      <c r="A706" s="119" t="s">
        <v>194</v>
      </c>
      <c r="B706" s="245">
        <v>365419</v>
      </c>
      <c r="C706" s="146" t="s">
        <v>756</v>
      </c>
      <c r="D706" s="324" t="s">
        <v>43</v>
      </c>
      <c r="E706" s="128">
        <v>4</v>
      </c>
      <c r="F706" s="252">
        <v>74.75</v>
      </c>
      <c r="G706" s="118">
        <f t="shared" si="10"/>
        <v>299</v>
      </c>
      <c r="H706" s="245" t="s">
        <v>402</v>
      </c>
      <c r="I706" s="260">
        <v>0</v>
      </c>
      <c r="J706" s="203">
        <v>45247</v>
      </c>
      <c r="K706" s="204">
        <v>45254</v>
      </c>
      <c r="L706" s="211">
        <v>45252</v>
      </c>
      <c r="M706" s="137"/>
      <c r="N706" s="268" t="s">
        <v>78</v>
      </c>
    </row>
    <row r="707" spans="1:33" hidden="1">
      <c r="A707" s="119" t="s">
        <v>194</v>
      </c>
      <c r="B707" s="245">
        <v>361792</v>
      </c>
      <c r="C707" s="146" t="s">
        <v>2987</v>
      </c>
      <c r="D707" s="324" t="s">
        <v>43</v>
      </c>
      <c r="E707" s="128">
        <v>10</v>
      </c>
      <c r="F707" s="252">
        <v>74.75</v>
      </c>
      <c r="G707" s="118">
        <f t="shared" ref="G707:G770" si="11">F707*E707</f>
        <v>747.5</v>
      </c>
      <c r="H707" s="245" t="s">
        <v>402</v>
      </c>
      <c r="I707" s="260">
        <v>0</v>
      </c>
      <c r="J707" s="203">
        <v>45247</v>
      </c>
      <c r="K707" s="204">
        <v>45258</v>
      </c>
      <c r="L707" s="211">
        <v>45257</v>
      </c>
      <c r="M707" s="137"/>
      <c r="N707" s="268" t="s">
        <v>78</v>
      </c>
    </row>
    <row r="708" spans="1:33" hidden="1">
      <c r="A708" s="119" t="s">
        <v>194</v>
      </c>
      <c r="B708" s="245">
        <v>361955</v>
      </c>
      <c r="C708" s="146" t="s">
        <v>3024</v>
      </c>
      <c r="D708" s="324" t="s">
        <v>43</v>
      </c>
      <c r="E708" s="128">
        <v>1</v>
      </c>
      <c r="F708" s="252">
        <v>63.25</v>
      </c>
      <c r="G708" s="118">
        <f t="shared" si="11"/>
        <v>63.25</v>
      </c>
      <c r="H708" s="245" t="s">
        <v>402</v>
      </c>
      <c r="I708" s="260">
        <v>0</v>
      </c>
      <c r="J708" s="203">
        <v>45247</v>
      </c>
      <c r="K708" s="204">
        <v>45258</v>
      </c>
      <c r="L708" s="211">
        <v>45252</v>
      </c>
      <c r="M708" s="137"/>
      <c r="N708" s="268" t="s">
        <v>78</v>
      </c>
    </row>
    <row r="709" spans="1:33" hidden="1">
      <c r="A709" s="119" t="s">
        <v>194</v>
      </c>
      <c r="B709" s="245">
        <v>369004</v>
      </c>
      <c r="C709" s="146" t="s">
        <v>3025</v>
      </c>
      <c r="D709" s="324" t="s">
        <v>43</v>
      </c>
      <c r="E709" s="128">
        <v>6</v>
      </c>
      <c r="F709" s="252">
        <v>63.25</v>
      </c>
      <c r="G709" s="118">
        <f t="shared" si="11"/>
        <v>379.5</v>
      </c>
      <c r="H709" s="245" t="s">
        <v>402</v>
      </c>
      <c r="I709" s="260">
        <v>0</v>
      </c>
      <c r="J709" s="203">
        <v>45247</v>
      </c>
      <c r="K709" s="204">
        <v>45258</v>
      </c>
      <c r="L709" s="211">
        <v>45252</v>
      </c>
      <c r="M709" s="137"/>
      <c r="N709" s="268" t="s">
        <v>78</v>
      </c>
    </row>
    <row r="710" spans="1:33" hidden="1">
      <c r="A710" s="119" t="s">
        <v>194</v>
      </c>
      <c r="B710" s="245">
        <v>369015</v>
      </c>
      <c r="C710" s="146" t="s">
        <v>2665</v>
      </c>
      <c r="D710" s="324" t="s">
        <v>43</v>
      </c>
      <c r="E710" s="128">
        <v>6</v>
      </c>
      <c r="F710" s="252">
        <v>63.25</v>
      </c>
      <c r="G710" s="118">
        <f t="shared" si="11"/>
        <v>379.5</v>
      </c>
      <c r="H710" s="245" t="s">
        <v>402</v>
      </c>
      <c r="I710" s="260">
        <v>0</v>
      </c>
      <c r="J710" s="203">
        <v>45247</v>
      </c>
      <c r="K710" s="204">
        <v>45258</v>
      </c>
      <c r="L710" s="211">
        <v>45252</v>
      </c>
      <c r="M710" s="137"/>
      <c r="N710" s="268" t="s">
        <v>78</v>
      </c>
    </row>
    <row r="711" spans="1:33" hidden="1">
      <c r="A711" s="119" t="s">
        <v>194</v>
      </c>
      <c r="B711" s="245">
        <v>369029</v>
      </c>
      <c r="C711" s="146" t="s">
        <v>3026</v>
      </c>
      <c r="D711" s="324" t="s">
        <v>43</v>
      </c>
      <c r="E711" s="128">
        <v>4</v>
      </c>
      <c r="F711" s="252">
        <v>52.9</v>
      </c>
      <c r="G711" s="118">
        <f t="shared" si="11"/>
        <v>211.6</v>
      </c>
      <c r="H711" s="245" t="s">
        <v>402</v>
      </c>
      <c r="I711" s="260">
        <v>0</v>
      </c>
      <c r="J711" s="203">
        <v>45247</v>
      </c>
      <c r="K711" s="204">
        <v>45258</v>
      </c>
      <c r="L711" s="211">
        <v>45252</v>
      </c>
      <c r="M711" s="137"/>
      <c r="N711" s="268" t="s">
        <v>78</v>
      </c>
    </row>
    <row r="712" spans="1:33" s="123" customFormat="1" hidden="1">
      <c r="A712" s="119" t="s">
        <v>194</v>
      </c>
      <c r="B712" s="245">
        <v>371777</v>
      </c>
      <c r="C712" s="146" t="s">
        <v>3027</v>
      </c>
      <c r="D712" s="324" t="s">
        <v>43</v>
      </c>
      <c r="E712" s="128">
        <v>1</v>
      </c>
      <c r="F712" s="252">
        <v>74.75</v>
      </c>
      <c r="G712" s="118">
        <f t="shared" si="11"/>
        <v>74.75</v>
      </c>
      <c r="H712" s="245" t="s">
        <v>402</v>
      </c>
      <c r="I712" s="260">
        <v>0</v>
      </c>
      <c r="J712" s="203">
        <v>45247</v>
      </c>
      <c r="K712" s="204">
        <v>45258</v>
      </c>
      <c r="L712" s="211">
        <v>45252</v>
      </c>
      <c r="M712" s="137"/>
      <c r="N712" s="268" t="s">
        <v>78</v>
      </c>
    </row>
    <row r="713" spans="1:33" s="123" customFormat="1" hidden="1">
      <c r="A713" s="119" t="s">
        <v>194</v>
      </c>
      <c r="B713" s="245">
        <v>368309</v>
      </c>
      <c r="C713" s="146" t="s">
        <v>2969</v>
      </c>
      <c r="D713" s="324" t="s">
        <v>43</v>
      </c>
      <c r="E713" s="128">
        <v>45</v>
      </c>
      <c r="F713" s="252">
        <v>63.25</v>
      </c>
      <c r="G713" s="118">
        <f t="shared" si="11"/>
        <v>2846.25</v>
      </c>
      <c r="H713" s="245" t="s">
        <v>402</v>
      </c>
      <c r="I713" s="260">
        <v>0</v>
      </c>
      <c r="J713" s="203">
        <v>45247</v>
      </c>
      <c r="K713" s="204">
        <v>45258</v>
      </c>
      <c r="L713" s="211">
        <v>45257</v>
      </c>
      <c r="M713" s="137"/>
      <c r="N713" s="268" t="s">
        <v>78</v>
      </c>
    </row>
    <row r="714" spans="1:33" hidden="1">
      <c r="A714" s="119" t="s">
        <v>194</v>
      </c>
      <c r="B714" s="245">
        <v>368326</v>
      </c>
      <c r="C714" s="146" t="s">
        <v>3009</v>
      </c>
      <c r="D714" s="324" t="s">
        <v>43</v>
      </c>
      <c r="E714" s="128">
        <v>45</v>
      </c>
      <c r="F714" s="252">
        <v>63.25</v>
      </c>
      <c r="G714" s="118">
        <f t="shared" si="11"/>
        <v>2846.25</v>
      </c>
      <c r="H714" s="245" t="s">
        <v>402</v>
      </c>
      <c r="I714" s="260">
        <v>0</v>
      </c>
      <c r="J714" s="203">
        <v>45247</v>
      </c>
      <c r="K714" s="204">
        <v>45258</v>
      </c>
      <c r="L714" s="211">
        <v>45257</v>
      </c>
      <c r="M714" s="137"/>
      <c r="N714" s="268" t="s">
        <v>78</v>
      </c>
    </row>
    <row r="715" spans="1:33" hidden="1">
      <c r="A715" s="119" t="s">
        <v>194</v>
      </c>
      <c r="B715" s="245">
        <v>369042</v>
      </c>
      <c r="C715" s="146" t="s">
        <v>1716</v>
      </c>
      <c r="D715" s="324" t="s">
        <v>43</v>
      </c>
      <c r="E715" s="128">
        <v>33</v>
      </c>
      <c r="F715" s="252">
        <v>46</v>
      </c>
      <c r="G715" s="118">
        <f t="shared" si="11"/>
        <v>1518</v>
      </c>
      <c r="H715" s="245" t="s">
        <v>3028</v>
      </c>
      <c r="I715" s="260">
        <v>0</v>
      </c>
      <c r="J715" s="203">
        <v>45247</v>
      </c>
      <c r="K715" s="204">
        <v>45258</v>
      </c>
      <c r="L715" s="211">
        <v>45252</v>
      </c>
      <c r="M715" s="137"/>
      <c r="N715" s="268" t="s">
        <v>78</v>
      </c>
    </row>
    <row r="716" spans="1:33" s="123" customFormat="1" hidden="1">
      <c r="A716" s="119" t="s">
        <v>445</v>
      </c>
      <c r="B716" s="245">
        <v>361834</v>
      </c>
      <c r="C716" s="146" t="s">
        <v>2652</v>
      </c>
      <c r="D716" s="324" t="s">
        <v>43</v>
      </c>
      <c r="E716" s="128">
        <v>1</v>
      </c>
      <c r="F716" s="252">
        <v>2400</v>
      </c>
      <c r="G716" s="118">
        <f t="shared" si="11"/>
        <v>2400</v>
      </c>
      <c r="H716" s="245" t="s">
        <v>47</v>
      </c>
      <c r="I716" s="260">
        <v>0</v>
      </c>
      <c r="J716" s="203">
        <v>45250</v>
      </c>
      <c r="K716" s="204">
        <v>45254</v>
      </c>
      <c r="L716" s="211">
        <v>45264</v>
      </c>
      <c r="M716" s="137"/>
      <c r="N716" s="268" t="s">
        <v>78</v>
      </c>
    </row>
    <row r="717" spans="1:33" hidden="1">
      <c r="A717" s="119" t="s">
        <v>48</v>
      </c>
      <c r="B717" s="245">
        <v>365207</v>
      </c>
      <c r="C717" s="146" t="s">
        <v>1327</v>
      </c>
      <c r="D717" s="324" t="s">
        <v>43</v>
      </c>
      <c r="E717" s="128">
        <v>1</v>
      </c>
      <c r="F717" s="252">
        <v>153.25</v>
      </c>
      <c r="G717" s="118">
        <f t="shared" si="11"/>
        <v>153.25</v>
      </c>
      <c r="H717" s="245" t="s">
        <v>47</v>
      </c>
      <c r="I717" s="260">
        <v>0</v>
      </c>
      <c r="J717" s="203">
        <v>45250</v>
      </c>
      <c r="K717" s="204">
        <v>45254</v>
      </c>
      <c r="L717" s="211">
        <v>45254</v>
      </c>
      <c r="M717" s="137"/>
      <c r="N717" s="268" t="s">
        <v>78</v>
      </c>
      <c r="O717" s="124"/>
      <c r="P717" s="124"/>
      <c r="Q717" s="124"/>
      <c r="R717" s="124"/>
      <c r="S717" s="124"/>
      <c r="T717" s="124"/>
      <c r="U717" s="124"/>
      <c r="V717" s="124"/>
      <c r="W717" s="124"/>
      <c r="X717" s="124"/>
      <c r="Y717" s="124"/>
      <c r="Z717" s="124"/>
      <c r="AA717" s="124"/>
      <c r="AB717" s="124"/>
      <c r="AC717" s="124"/>
      <c r="AD717" s="124"/>
      <c r="AE717" s="124"/>
      <c r="AF717" s="124"/>
      <c r="AG717" s="124"/>
    </row>
    <row r="718" spans="1:33" s="123" customFormat="1" hidden="1">
      <c r="A718" s="119" t="s">
        <v>48</v>
      </c>
      <c r="B718" s="245">
        <v>365294</v>
      </c>
      <c r="C718" s="146" t="s">
        <v>1322</v>
      </c>
      <c r="D718" s="324" t="s">
        <v>43</v>
      </c>
      <c r="E718" s="128">
        <v>4</v>
      </c>
      <c r="F718" s="252">
        <v>110.15</v>
      </c>
      <c r="G718" s="118">
        <f t="shared" si="11"/>
        <v>440.6</v>
      </c>
      <c r="H718" s="245" t="s">
        <v>47</v>
      </c>
      <c r="I718" s="260">
        <v>0</v>
      </c>
      <c r="J718" s="203">
        <v>45250</v>
      </c>
      <c r="K718" s="204">
        <v>45254</v>
      </c>
      <c r="L718" s="211">
        <v>45254</v>
      </c>
      <c r="M718" s="137"/>
      <c r="N718" s="268" t="s">
        <v>78</v>
      </c>
    </row>
    <row r="719" spans="1:33" hidden="1">
      <c r="A719" s="119" t="s">
        <v>48</v>
      </c>
      <c r="B719" s="245">
        <v>365185</v>
      </c>
      <c r="C719" s="146" t="s">
        <v>1301</v>
      </c>
      <c r="D719" s="324" t="s">
        <v>43</v>
      </c>
      <c r="E719" s="128">
        <v>1</v>
      </c>
      <c r="F719" s="252">
        <v>142.35</v>
      </c>
      <c r="G719" s="118">
        <f t="shared" si="11"/>
        <v>142.35</v>
      </c>
      <c r="H719" s="245" t="s">
        <v>47</v>
      </c>
      <c r="I719" s="260">
        <v>0</v>
      </c>
      <c r="J719" s="203">
        <v>45250</v>
      </c>
      <c r="K719" s="204">
        <v>45254</v>
      </c>
      <c r="L719" s="211">
        <v>45254</v>
      </c>
      <c r="M719" s="137"/>
      <c r="N719" s="268" t="s">
        <v>78</v>
      </c>
    </row>
    <row r="720" spans="1:33" s="123" customFormat="1" hidden="1">
      <c r="A720" s="119" t="s">
        <v>48</v>
      </c>
      <c r="B720" s="245">
        <v>365203</v>
      </c>
      <c r="C720" s="146" t="s">
        <v>1336</v>
      </c>
      <c r="D720" s="324" t="s">
        <v>43</v>
      </c>
      <c r="E720" s="128">
        <v>1</v>
      </c>
      <c r="F720" s="252">
        <v>165.69</v>
      </c>
      <c r="G720" s="118">
        <f t="shared" si="11"/>
        <v>165.69</v>
      </c>
      <c r="H720" s="245" t="s">
        <v>47</v>
      </c>
      <c r="I720" s="260">
        <v>0</v>
      </c>
      <c r="J720" s="203">
        <v>45250</v>
      </c>
      <c r="K720" s="204">
        <v>45254</v>
      </c>
      <c r="L720" s="211">
        <v>45254</v>
      </c>
      <c r="M720" s="137"/>
      <c r="N720" s="268" t="s">
        <v>78</v>
      </c>
    </row>
    <row r="721" spans="1:33" s="123" customFormat="1" hidden="1">
      <c r="A721" s="119" t="s">
        <v>48</v>
      </c>
      <c r="B721" s="245">
        <v>365193</v>
      </c>
      <c r="C721" s="146" t="s">
        <v>1313</v>
      </c>
      <c r="D721" s="324" t="s">
        <v>43</v>
      </c>
      <c r="E721" s="128">
        <v>4</v>
      </c>
      <c r="F721" s="252">
        <v>103.77</v>
      </c>
      <c r="G721" s="118">
        <f t="shared" si="11"/>
        <v>415.08</v>
      </c>
      <c r="H721" s="245" t="s">
        <v>47</v>
      </c>
      <c r="I721" s="260">
        <v>0</v>
      </c>
      <c r="J721" s="203">
        <v>45250</v>
      </c>
      <c r="K721" s="204">
        <v>45254</v>
      </c>
      <c r="L721" s="211">
        <v>45254</v>
      </c>
      <c r="M721" s="137"/>
      <c r="N721" s="268" t="s">
        <v>78</v>
      </c>
    </row>
    <row r="722" spans="1:33" s="123" customFormat="1" hidden="1">
      <c r="A722" s="119" t="s">
        <v>48</v>
      </c>
      <c r="B722" s="245">
        <v>365300</v>
      </c>
      <c r="C722" s="146" t="s">
        <v>1330</v>
      </c>
      <c r="D722" s="324" t="s">
        <v>43</v>
      </c>
      <c r="E722" s="128">
        <v>1</v>
      </c>
      <c r="F722" s="252">
        <v>115.39</v>
      </c>
      <c r="G722" s="118">
        <f t="shared" si="11"/>
        <v>115.39</v>
      </c>
      <c r="H722" s="245" t="s">
        <v>47</v>
      </c>
      <c r="I722" s="260">
        <v>0</v>
      </c>
      <c r="J722" s="203">
        <v>45250</v>
      </c>
      <c r="K722" s="204">
        <v>45254</v>
      </c>
      <c r="L722" s="211">
        <v>45254</v>
      </c>
      <c r="M722" s="137"/>
      <c r="N722" s="268" t="s">
        <v>78</v>
      </c>
    </row>
    <row r="723" spans="1:33" hidden="1">
      <c r="A723" s="119" t="s">
        <v>48</v>
      </c>
      <c r="B723" s="245">
        <v>365278</v>
      </c>
      <c r="C723" s="146" t="s">
        <v>1298</v>
      </c>
      <c r="D723" s="324" t="s">
        <v>43</v>
      </c>
      <c r="E723" s="128">
        <v>1</v>
      </c>
      <c r="F723" s="252">
        <v>95.15</v>
      </c>
      <c r="G723" s="118">
        <f t="shared" si="11"/>
        <v>95.15</v>
      </c>
      <c r="H723" s="245" t="s">
        <v>47</v>
      </c>
      <c r="I723" s="260">
        <v>0</v>
      </c>
      <c r="J723" s="203">
        <v>45250</v>
      </c>
      <c r="K723" s="204">
        <v>45254</v>
      </c>
      <c r="L723" s="211">
        <v>45254</v>
      </c>
      <c r="M723" s="137"/>
      <c r="N723" s="268" t="s">
        <v>78</v>
      </c>
    </row>
    <row r="724" spans="1:33" hidden="1">
      <c r="A724" s="119" t="s">
        <v>48</v>
      </c>
      <c r="B724" s="245">
        <v>365286</v>
      </c>
      <c r="C724" s="146" t="s">
        <v>1307</v>
      </c>
      <c r="D724" s="324" t="s">
        <v>43</v>
      </c>
      <c r="E724" s="128">
        <v>1</v>
      </c>
      <c r="F724" s="252">
        <v>98.99</v>
      </c>
      <c r="G724" s="118">
        <f t="shared" si="11"/>
        <v>98.99</v>
      </c>
      <c r="H724" s="245" t="s">
        <v>47</v>
      </c>
      <c r="I724" s="260">
        <v>0</v>
      </c>
      <c r="J724" s="203">
        <v>45250</v>
      </c>
      <c r="K724" s="204">
        <v>45254</v>
      </c>
      <c r="L724" s="211">
        <v>45254</v>
      </c>
      <c r="M724" s="137"/>
      <c r="N724" s="268" t="s">
        <v>78</v>
      </c>
    </row>
    <row r="725" spans="1:33" hidden="1">
      <c r="A725" s="119" t="s">
        <v>2637</v>
      </c>
      <c r="B725" s="245">
        <v>371461</v>
      </c>
      <c r="C725" s="146" t="s">
        <v>3029</v>
      </c>
      <c r="D725" s="246">
        <v>22</v>
      </c>
      <c r="E725" s="128">
        <v>22</v>
      </c>
      <c r="F725" s="252">
        <v>27.5</v>
      </c>
      <c r="G725" s="118">
        <f t="shared" si="11"/>
        <v>605</v>
      </c>
      <c r="H725" s="245" t="s">
        <v>192</v>
      </c>
      <c r="I725" s="260">
        <v>0</v>
      </c>
      <c r="J725" s="203">
        <v>45250</v>
      </c>
      <c r="K725" s="204">
        <v>45254</v>
      </c>
      <c r="L725" s="211">
        <v>45253</v>
      </c>
      <c r="M725" s="137"/>
      <c r="N725" s="268" t="s">
        <v>78</v>
      </c>
    </row>
    <row r="726" spans="1:33" hidden="1">
      <c r="A726" s="119" t="s">
        <v>2637</v>
      </c>
      <c r="B726" s="245">
        <v>370423</v>
      </c>
      <c r="C726" s="146" t="s">
        <v>2789</v>
      </c>
      <c r="D726" s="246">
        <v>38</v>
      </c>
      <c r="E726" s="128">
        <v>24</v>
      </c>
      <c r="F726" s="252">
        <v>18.5</v>
      </c>
      <c r="G726" s="118">
        <f t="shared" si="11"/>
        <v>444</v>
      </c>
      <c r="H726" s="245" t="s">
        <v>45</v>
      </c>
      <c r="I726" s="260">
        <v>2</v>
      </c>
      <c r="J726" s="203">
        <v>45250</v>
      </c>
      <c r="K726" s="204">
        <v>45254</v>
      </c>
      <c r="L726" s="211">
        <v>45252</v>
      </c>
      <c r="M726" s="137"/>
      <c r="N726" s="268" t="s">
        <v>78</v>
      </c>
    </row>
    <row r="727" spans="1:33" hidden="1">
      <c r="A727" s="119" t="s">
        <v>2637</v>
      </c>
      <c r="B727" s="245">
        <v>371050</v>
      </c>
      <c r="C727" s="146" t="s">
        <v>227</v>
      </c>
      <c r="D727" s="246">
        <v>19.05</v>
      </c>
      <c r="E727" s="128">
        <v>15</v>
      </c>
      <c r="F727" s="252">
        <v>14</v>
      </c>
      <c r="G727" s="118">
        <f t="shared" si="11"/>
        <v>210</v>
      </c>
      <c r="H727" s="245" t="s">
        <v>45</v>
      </c>
      <c r="I727" s="260">
        <v>1</v>
      </c>
      <c r="J727" s="203">
        <v>45250</v>
      </c>
      <c r="K727" s="204">
        <v>45254</v>
      </c>
      <c r="L727" s="211">
        <v>45253</v>
      </c>
      <c r="M727" s="137"/>
      <c r="N727" s="268" t="s">
        <v>78</v>
      </c>
    </row>
    <row r="728" spans="1:33" hidden="1">
      <c r="A728" s="119" t="s">
        <v>194</v>
      </c>
      <c r="B728" s="245">
        <v>370338</v>
      </c>
      <c r="C728" s="146" t="s">
        <v>3030</v>
      </c>
      <c r="D728" s="324" t="s">
        <v>43</v>
      </c>
      <c r="E728" s="128">
        <v>8</v>
      </c>
      <c r="F728" s="252">
        <v>97.75</v>
      </c>
      <c r="G728" s="118">
        <f t="shared" si="11"/>
        <v>782</v>
      </c>
      <c r="H728" s="245" t="s">
        <v>402</v>
      </c>
      <c r="I728" s="260">
        <v>0</v>
      </c>
      <c r="J728" s="203">
        <v>45251</v>
      </c>
      <c r="K728" s="204">
        <v>45259</v>
      </c>
      <c r="L728" s="211">
        <v>45257</v>
      </c>
      <c r="M728" s="137"/>
      <c r="N728" s="268" t="s">
        <v>78</v>
      </c>
    </row>
    <row r="729" spans="1:33" s="123" customFormat="1" hidden="1">
      <c r="A729" s="119" t="s">
        <v>194</v>
      </c>
      <c r="B729" s="245">
        <v>370346</v>
      </c>
      <c r="C729" s="146" t="s">
        <v>3004</v>
      </c>
      <c r="D729" s="324" t="s">
        <v>43</v>
      </c>
      <c r="E729" s="128">
        <v>6</v>
      </c>
      <c r="F729" s="252">
        <v>63.25</v>
      </c>
      <c r="G729" s="118">
        <f t="shared" si="11"/>
        <v>379.5</v>
      </c>
      <c r="H729" s="245" t="s">
        <v>402</v>
      </c>
      <c r="I729" s="260">
        <v>0</v>
      </c>
      <c r="J729" s="203">
        <v>45251</v>
      </c>
      <c r="K729" s="204">
        <v>45259</v>
      </c>
      <c r="L729" s="211">
        <v>45257</v>
      </c>
      <c r="M729" s="137"/>
      <c r="N729" s="268" t="s">
        <v>78</v>
      </c>
    </row>
    <row r="730" spans="1:33" s="123" customFormat="1" hidden="1">
      <c r="A730" s="119" t="s">
        <v>194</v>
      </c>
      <c r="B730" s="245">
        <v>372365</v>
      </c>
      <c r="C730" s="146" t="s">
        <v>3027</v>
      </c>
      <c r="D730" s="324" t="s">
        <v>43</v>
      </c>
      <c r="E730" s="128">
        <v>2</v>
      </c>
      <c r="F730" s="252">
        <v>74.75</v>
      </c>
      <c r="G730" s="118">
        <f t="shared" si="11"/>
        <v>149.5</v>
      </c>
      <c r="H730" s="245" t="s">
        <v>402</v>
      </c>
      <c r="I730" s="260">
        <v>0</v>
      </c>
      <c r="J730" s="203">
        <v>45251</v>
      </c>
      <c r="K730" s="204">
        <v>45259</v>
      </c>
      <c r="L730" s="211">
        <v>45257</v>
      </c>
      <c r="M730" s="137"/>
      <c r="N730" s="268" t="s">
        <v>78</v>
      </c>
    </row>
    <row r="731" spans="1:33" hidden="1">
      <c r="A731" s="119" t="s">
        <v>194</v>
      </c>
      <c r="B731" s="245">
        <v>370402</v>
      </c>
      <c r="C731" s="146" t="s">
        <v>2969</v>
      </c>
      <c r="D731" s="324" t="s">
        <v>43</v>
      </c>
      <c r="E731" s="128">
        <v>22</v>
      </c>
      <c r="F731" s="252">
        <v>63.25</v>
      </c>
      <c r="G731" s="118">
        <f t="shared" si="11"/>
        <v>1391.5</v>
      </c>
      <c r="H731" s="245" t="s">
        <v>402</v>
      </c>
      <c r="I731" s="260">
        <v>0</v>
      </c>
      <c r="J731" s="203">
        <v>45251</v>
      </c>
      <c r="K731" s="204">
        <v>45265</v>
      </c>
      <c r="L731" s="211">
        <v>45260</v>
      </c>
      <c r="M731" s="137"/>
      <c r="N731" s="268" t="s">
        <v>78</v>
      </c>
      <c r="O731" s="124"/>
      <c r="P731" s="124"/>
      <c r="Q731" s="124"/>
      <c r="R731" s="124"/>
      <c r="S731" s="124"/>
      <c r="T731" s="124"/>
      <c r="U731" s="124"/>
      <c r="V731" s="124"/>
      <c r="W731" s="124"/>
      <c r="X731" s="124"/>
      <c r="Y731" s="124"/>
      <c r="Z731" s="124"/>
      <c r="AA731" s="124"/>
      <c r="AB731" s="124"/>
      <c r="AC731" s="124"/>
      <c r="AD731" s="124"/>
      <c r="AE731" s="124"/>
      <c r="AF731" s="124"/>
      <c r="AG731" s="124"/>
    </row>
    <row r="732" spans="1:33" hidden="1">
      <c r="A732" s="119" t="s">
        <v>194</v>
      </c>
      <c r="B732" s="245">
        <v>370419</v>
      </c>
      <c r="C732" s="146" t="s">
        <v>3009</v>
      </c>
      <c r="D732" s="324" t="s">
        <v>43</v>
      </c>
      <c r="E732" s="128">
        <v>22</v>
      </c>
      <c r="F732" s="252">
        <v>63.25</v>
      </c>
      <c r="G732" s="118">
        <f t="shared" si="11"/>
        <v>1391.5</v>
      </c>
      <c r="H732" s="245" t="s">
        <v>402</v>
      </c>
      <c r="I732" s="260">
        <v>0</v>
      </c>
      <c r="J732" s="203">
        <v>45251</v>
      </c>
      <c r="K732" s="204">
        <v>45265</v>
      </c>
      <c r="L732" s="211">
        <v>45258</v>
      </c>
      <c r="M732" s="137"/>
      <c r="N732" s="268" t="s">
        <v>78</v>
      </c>
      <c r="O732" s="124"/>
      <c r="P732" s="124"/>
      <c r="Q732" s="124"/>
      <c r="R732" s="124"/>
      <c r="S732" s="124"/>
      <c r="T732" s="124"/>
      <c r="U732" s="124"/>
      <c r="V732" s="124"/>
      <c r="W732" s="124"/>
      <c r="X732" s="124"/>
      <c r="Y732" s="124"/>
      <c r="Z732" s="124"/>
      <c r="AA732" s="124"/>
      <c r="AB732" s="124"/>
      <c r="AC732" s="124"/>
      <c r="AD732" s="124"/>
      <c r="AE732" s="124"/>
      <c r="AF732" s="124"/>
      <c r="AG732" s="124"/>
    </row>
    <row r="733" spans="1:33" hidden="1">
      <c r="A733" s="119" t="s">
        <v>46</v>
      </c>
      <c r="B733" s="245">
        <v>361825</v>
      </c>
      <c r="C733" s="146" t="s">
        <v>2652</v>
      </c>
      <c r="D733" s="324" t="s">
        <v>43</v>
      </c>
      <c r="E733" s="128">
        <v>1</v>
      </c>
      <c r="F733" s="252">
        <v>4000</v>
      </c>
      <c r="G733" s="118">
        <f t="shared" si="11"/>
        <v>4000</v>
      </c>
      <c r="H733" s="245" t="s">
        <v>47</v>
      </c>
      <c r="I733" s="260">
        <v>0</v>
      </c>
      <c r="J733" s="203">
        <v>45251</v>
      </c>
      <c r="K733" s="204">
        <v>45259</v>
      </c>
      <c r="L733" s="211">
        <v>45260</v>
      </c>
      <c r="M733" s="137"/>
      <c r="N733" s="268" t="s">
        <v>78</v>
      </c>
      <c r="O733" s="124"/>
      <c r="P733" s="124"/>
      <c r="Q733" s="124"/>
      <c r="R733" s="124"/>
      <c r="S733" s="124"/>
      <c r="T733" s="124"/>
      <c r="U733" s="124"/>
      <c r="V733" s="124"/>
      <c r="W733" s="124"/>
      <c r="X733" s="124"/>
      <c r="Y733" s="124"/>
      <c r="Z733" s="124"/>
      <c r="AA733" s="124"/>
      <c r="AB733" s="124"/>
      <c r="AC733" s="124"/>
      <c r="AD733" s="124"/>
      <c r="AE733" s="124"/>
      <c r="AF733" s="124"/>
      <c r="AG733" s="124"/>
    </row>
    <row r="734" spans="1:33" s="123" customFormat="1" hidden="1">
      <c r="A734" s="119" t="s">
        <v>46</v>
      </c>
      <c r="B734" s="245">
        <v>361879</v>
      </c>
      <c r="C734" s="146" t="s">
        <v>2652</v>
      </c>
      <c r="D734" s="324" t="s">
        <v>43</v>
      </c>
      <c r="E734" s="128">
        <v>1</v>
      </c>
      <c r="F734" s="252">
        <v>4000</v>
      </c>
      <c r="G734" s="118">
        <f t="shared" si="11"/>
        <v>4000</v>
      </c>
      <c r="H734" s="245" t="s">
        <v>47</v>
      </c>
      <c r="I734" s="260">
        <v>0</v>
      </c>
      <c r="J734" s="203">
        <v>45251</v>
      </c>
      <c r="K734" s="204">
        <v>45259</v>
      </c>
      <c r="L734" s="211">
        <v>45257</v>
      </c>
      <c r="M734" s="137"/>
      <c r="N734" s="268" t="s">
        <v>78</v>
      </c>
    </row>
    <row r="735" spans="1:33" s="123" customFormat="1" hidden="1">
      <c r="A735" s="119" t="s">
        <v>2637</v>
      </c>
      <c r="B735" s="245">
        <v>366464</v>
      </c>
      <c r="C735" s="146" t="s">
        <v>3031</v>
      </c>
      <c r="D735" s="246">
        <v>44.45</v>
      </c>
      <c r="E735" s="128">
        <v>4</v>
      </c>
      <c r="F735" s="252">
        <v>38</v>
      </c>
      <c r="G735" s="118">
        <f t="shared" si="11"/>
        <v>152</v>
      </c>
      <c r="H735" s="245" t="s">
        <v>3032</v>
      </c>
      <c r="I735" s="260">
        <v>2</v>
      </c>
      <c r="J735" s="203">
        <v>45251</v>
      </c>
      <c r="K735" s="204">
        <v>45252</v>
      </c>
      <c r="L735" s="211">
        <v>45252</v>
      </c>
      <c r="M735" s="137"/>
      <c r="N735" s="268" t="s">
        <v>78</v>
      </c>
    </row>
    <row r="736" spans="1:33" s="123" customFormat="1" hidden="1">
      <c r="A736" s="119" t="s">
        <v>445</v>
      </c>
      <c r="B736" s="245">
        <v>361852</v>
      </c>
      <c r="C736" s="146" t="s">
        <v>2652</v>
      </c>
      <c r="D736" s="324" t="s">
        <v>43</v>
      </c>
      <c r="E736" s="128">
        <v>1</v>
      </c>
      <c r="F736" s="252">
        <v>2400</v>
      </c>
      <c r="G736" s="118">
        <f t="shared" si="11"/>
        <v>2400</v>
      </c>
      <c r="H736" s="245" t="s">
        <v>47</v>
      </c>
      <c r="I736" s="260">
        <v>0</v>
      </c>
      <c r="J736" s="203">
        <v>45252</v>
      </c>
      <c r="K736" s="204">
        <v>45260</v>
      </c>
      <c r="L736" s="211">
        <v>45264</v>
      </c>
      <c r="M736" s="137"/>
      <c r="N736" s="268" t="s">
        <v>78</v>
      </c>
    </row>
    <row r="737" spans="1:14" s="123" customFormat="1" hidden="1">
      <c r="A737" s="119" t="s">
        <v>445</v>
      </c>
      <c r="B737" s="245">
        <v>361861</v>
      </c>
      <c r="C737" s="146" t="s">
        <v>2652</v>
      </c>
      <c r="D737" s="324" t="s">
        <v>43</v>
      </c>
      <c r="E737" s="128">
        <v>1</v>
      </c>
      <c r="F737" s="252">
        <v>2400</v>
      </c>
      <c r="G737" s="118">
        <f t="shared" si="11"/>
        <v>2400</v>
      </c>
      <c r="H737" s="245" t="s">
        <v>47</v>
      </c>
      <c r="I737" s="260">
        <v>0</v>
      </c>
      <c r="J737" s="203">
        <v>45252</v>
      </c>
      <c r="K737" s="204">
        <v>45264</v>
      </c>
      <c r="L737" s="211">
        <v>45268</v>
      </c>
      <c r="M737" s="137"/>
      <c r="N737" s="268" t="s">
        <v>78</v>
      </c>
    </row>
    <row r="738" spans="1:14" hidden="1">
      <c r="A738" s="119" t="s">
        <v>74</v>
      </c>
      <c r="B738" s="245">
        <v>368431</v>
      </c>
      <c r="C738" s="146" t="s">
        <v>365</v>
      </c>
      <c r="D738" s="324" t="s">
        <v>43</v>
      </c>
      <c r="E738" s="128">
        <v>2</v>
      </c>
      <c r="F738" s="252">
        <v>242.64</v>
      </c>
      <c r="G738" s="118">
        <f t="shared" si="11"/>
        <v>485.28</v>
      </c>
      <c r="H738" s="245" t="s">
        <v>87</v>
      </c>
      <c r="I738" s="260">
        <v>2</v>
      </c>
      <c r="J738" s="203">
        <v>45253</v>
      </c>
      <c r="K738" s="204">
        <v>45257</v>
      </c>
      <c r="L738" s="211">
        <v>45257</v>
      </c>
      <c r="M738" s="137"/>
      <c r="N738" s="268" t="s">
        <v>78</v>
      </c>
    </row>
    <row r="739" spans="1:14" hidden="1">
      <c r="A739" s="119" t="s">
        <v>74</v>
      </c>
      <c r="B739" s="245">
        <v>368558</v>
      </c>
      <c r="C739" s="146" t="s">
        <v>2813</v>
      </c>
      <c r="D739" s="324" t="s">
        <v>43</v>
      </c>
      <c r="E739" s="128">
        <v>1</v>
      </c>
      <c r="F739" s="252">
        <v>966.79</v>
      </c>
      <c r="G739" s="118">
        <f t="shared" si="11"/>
        <v>966.79</v>
      </c>
      <c r="H739" s="245" t="s">
        <v>47</v>
      </c>
      <c r="I739" s="260">
        <v>0</v>
      </c>
      <c r="J739" s="203">
        <v>45253</v>
      </c>
      <c r="K739" s="204">
        <v>45259</v>
      </c>
      <c r="L739" s="211">
        <v>45261</v>
      </c>
      <c r="M739" s="137"/>
      <c r="N739" s="268" t="s">
        <v>78</v>
      </c>
    </row>
    <row r="740" spans="1:14" hidden="1">
      <c r="A740" s="119" t="s">
        <v>74</v>
      </c>
      <c r="B740" s="245">
        <v>366613</v>
      </c>
      <c r="C740" s="146" t="s">
        <v>3033</v>
      </c>
      <c r="D740" s="324" t="s">
        <v>43</v>
      </c>
      <c r="E740" s="128">
        <v>2</v>
      </c>
      <c r="F740" s="252">
        <v>928.45</v>
      </c>
      <c r="G740" s="118">
        <f t="shared" si="11"/>
        <v>1856.9</v>
      </c>
      <c r="H740" s="245" t="s">
        <v>47</v>
      </c>
      <c r="I740" s="260">
        <v>0</v>
      </c>
      <c r="J740" s="203">
        <v>45253</v>
      </c>
      <c r="K740" s="204">
        <v>45259</v>
      </c>
      <c r="L740" s="211">
        <v>45266</v>
      </c>
      <c r="M740" s="137"/>
      <c r="N740" s="268" t="s">
        <v>78</v>
      </c>
    </row>
    <row r="741" spans="1:14" s="123" customFormat="1" ht="17.25" hidden="1" customHeight="1">
      <c r="A741" s="119" t="s">
        <v>74</v>
      </c>
      <c r="B741" s="245">
        <v>366190</v>
      </c>
      <c r="C741" s="146" t="s">
        <v>3034</v>
      </c>
      <c r="D741" s="324" t="s">
        <v>43</v>
      </c>
      <c r="E741" s="128">
        <v>1</v>
      </c>
      <c r="F741" s="252">
        <v>615.14</v>
      </c>
      <c r="G741" s="118">
        <f t="shared" si="11"/>
        <v>615.14</v>
      </c>
      <c r="H741" s="245" t="s">
        <v>47</v>
      </c>
      <c r="I741" s="260">
        <v>0</v>
      </c>
      <c r="J741" s="203">
        <v>45253</v>
      </c>
      <c r="K741" s="204">
        <v>45259</v>
      </c>
      <c r="L741" s="211">
        <v>45287</v>
      </c>
      <c r="M741" s="137"/>
      <c r="N741" s="268" t="s">
        <v>78</v>
      </c>
    </row>
    <row r="742" spans="1:14" hidden="1">
      <c r="A742" s="119" t="s">
        <v>74</v>
      </c>
      <c r="B742" s="245">
        <v>368925</v>
      </c>
      <c r="C742" s="146" t="s">
        <v>3034</v>
      </c>
      <c r="D742" s="324" t="s">
        <v>43</v>
      </c>
      <c r="E742" s="128">
        <v>2</v>
      </c>
      <c r="F742" s="252">
        <v>615.14</v>
      </c>
      <c r="G742" s="118">
        <f t="shared" si="11"/>
        <v>1230.28</v>
      </c>
      <c r="H742" s="245" t="s">
        <v>47</v>
      </c>
      <c r="I742" s="260">
        <v>0</v>
      </c>
      <c r="J742" s="203">
        <v>45253</v>
      </c>
      <c r="K742" s="204">
        <v>45259</v>
      </c>
      <c r="L742" s="211">
        <v>45287</v>
      </c>
      <c r="M742" s="137"/>
      <c r="N742" s="268" t="s">
        <v>78</v>
      </c>
    </row>
    <row r="743" spans="1:14" s="123" customFormat="1" hidden="1">
      <c r="A743" s="119" t="s">
        <v>74</v>
      </c>
      <c r="B743" s="245">
        <v>366701</v>
      </c>
      <c r="C743" s="146" t="s">
        <v>1023</v>
      </c>
      <c r="D743" s="324" t="s">
        <v>43</v>
      </c>
      <c r="E743" s="128">
        <v>2</v>
      </c>
      <c r="F743" s="252">
        <v>628.65</v>
      </c>
      <c r="G743" s="118">
        <f t="shared" si="11"/>
        <v>1257.3</v>
      </c>
      <c r="H743" s="245" t="s">
        <v>47</v>
      </c>
      <c r="I743" s="260">
        <v>0</v>
      </c>
      <c r="J743" s="203">
        <v>45253</v>
      </c>
      <c r="K743" s="204">
        <v>45259</v>
      </c>
      <c r="L743" s="211">
        <v>45267</v>
      </c>
      <c r="M743" s="137"/>
      <c r="N743" s="268" t="s">
        <v>78</v>
      </c>
    </row>
    <row r="744" spans="1:14" hidden="1">
      <c r="A744" s="119" t="s">
        <v>74</v>
      </c>
      <c r="B744" s="245">
        <v>370253</v>
      </c>
      <c r="C744" s="146" t="s">
        <v>528</v>
      </c>
      <c r="D744" s="324" t="s">
        <v>43</v>
      </c>
      <c r="E744" s="128">
        <v>1</v>
      </c>
      <c r="F744" s="252">
        <v>410.1</v>
      </c>
      <c r="G744" s="118">
        <f t="shared" si="11"/>
        <v>410.1</v>
      </c>
      <c r="H744" s="245" t="s">
        <v>47</v>
      </c>
      <c r="I744" s="260">
        <v>0</v>
      </c>
      <c r="J744" s="203">
        <v>45253</v>
      </c>
      <c r="K744" s="204">
        <v>45259</v>
      </c>
      <c r="L744" s="211">
        <v>45261</v>
      </c>
      <c r="M744" s="137"/>
      <c r="N744" s="268" t="s">
        <v>78</v>
      </c>
    </row>
    <row r="745" spans="1:14" hidden="1">
      <c r="A745" s="119" t="s">
        <v>74</v>
      </c>
      <c r="B745" s="245">
        <v>371293</v>
      </c>
      <c r="C745" s="146" t="s">
        <v>2883</v>
      </c>
      <c r="D745" s="324" t="s">
        <v>43</v>
      </c>
      <c r="E745" s="128">
        <v>3</v>
      </c>
      <c r="F745" s="252">
        <v>270.5</v>
      </c>
      <c r="G745" s="118">
        <f t="shared" si="11"/>
        <v>811.5</v>
      </c>
      <c r="H745" s="245" t="s">
        <v>2651</v>
      </c>
      <c r="I745" s="260">
        <v>0</v>
      </c>
      <c r="J745" s="203">
        <v>45253</v>
      </c>
      <c r="K745" s="204">
        <v>45257</v>
      </c>
      <c r="L745" s="211">
        <v>45257</v>
      </c>
      <c r="M745" s="137"/>
      <c r="N745" s="268" t="s">
        <v>78</v>
      </c>
    </row>
    <row r="746" spans="1:14" hidden="1">
      <c r="A746" s="119" t="s">
        <v>194</v>
      </c>
      <c r="B746" s="245">
        <v>365906</v>
      </c>
      <c r="C746" s="146" t="s">
        <v>505</v>
      </c>
      <c r="D746" s="324" t="s">
        <v>43</v>
      </c>
      <c r="E746" s="128">
        <v>1</v>
      </c>
      <c r="F746" s="252">
        <v>253</v>
      </c>
      <c r="G746" s="118">
        <f t="shared" si="11"/>
        <v>253</v>
      </c>
      <c r="H746" s="245" t="s">
        <v>2651</v>
      </c>
      <c r="I746" s="260">
        <v>0</v>
      </c>
      <c r="J746" s="203">
        <v>45254</v>
      </c>
      <c r="K746" s="204">
        <v>45260</v>
      </c>
      <c r="L746" s="211">
        <v>45260</v>
      </c>
      <c r="M746" s="137"/>
      <c r="N746" s="268" t="s">
        <v>78</v>
      </c>
    </row>
    <row r="747" spans="1:14" hidden="1">
      <c r="A747" s="119" t="s">
        <v>194</v>
      </c>
      <c r="B747" s="245">
        <v>366003</v>
      </c>
      <c r="C747" s="146" t="s">
        <v>3035</v>
      </c>
      <c r="D747" s="324" t="s">
        <v>43</v>
      </c>
      <c r="E747" s="128">
        <v>5</v>
      </c>
      <c r="F747" s="252">
        <v>253</v>
      </c>
      <c r="G747" s="118">
        <f t="shared" si="11"/>
        <v>1265</v>
      </c>
      <c r="H747" s="245" t="s">
        <v>2651</v>
      </c>
      <c r="I747" s="260">
        <v>0</v>
      </c>
      <c r="J747" s="203">
        <v>45254</v>
      </c>
      <c r="K747" s="204">
        <v>45260</v>
      </c>
      <c r="L747" s="211">
        <v>45260</v>
      </c>
      <c r="M747" s="137"/>
      <c r="N747" s="268" t="s">
        <v>78</v>
      </c>
    </row>
    <row r="748" spans="1:14" hidden="1">
      <c r="A748" s="119" t="s">
        <v>194</v>
      </c>
      <c r="B748" s="245">
        <v>373077</v>
      </c>
      <c r="C748" s="146" t="s">
        <v>3036</v>
      </c>
      <c r="D748" s="324" t="s">
        <v>43</v>
      </c>
      <c r="E748" s="128">
        <v>80</v>
      </c>
      <c r="F748" s="252">
        <v>34.5</v>
      </c>
      <c r="G748" s="118">
        <f t="shared" si="11"/>
        <v>2760</v>
      </c>
      <c r="H748" s="245" t="s">
        <v>2651</v>
      </c>
      <c r="I748" s="260">
        <v>0</v>
      </c>
      <c r="J748" s="203">
        <v>45254</v>
      </c>
      <c r="K748" s="204">
        <v>45260</v>
      </c>
      <c r="L748" s="211">
        <v>45258</v>
      </c>
      <c r="M748" s="137"/>
      <c r="N748" s="268" t="s">
        <v>78</v>
      </c>
    </row>
    <row r="749" spans="1:14" ht="15.75" hidden="1" customHeight="1">
      <c r="A749" s="119" t="s">
        <v>46</v>
      </c>
      <c r="B749" s="245">
        <v>361879</v>
      </c>
      <c r="C749" s="146" t="s">
        <v>2652</v>
      </c>
      <c r="D749" s="324" t="s">
        <v>43</v>
      </c>
      <c r="E749" s="128">
        <v>1</v>
      </c>
      <c r="F749" s="252">
        <v>4000</v>
      </c>
      <c r="G749" s="118">
        <f t="shared" si="11"/>
        <v>4000</v>
      </c>
      <c r="H749" s="245" t="s">
        <v>47</v>
      </c>
      <c r="I749" s="260">
        <v>0</v>
      </c>
      <c r="J749" s="203">
        <v>45254</v>
      </c>
      <c r="K749" s="204">
        <v>45261</v>
      </c>
      <c r="L749" s="211">
        <v>45257</v>
      </c>
      <c r="M749" s="137"/>
      <c r="N749" s="268" t="s">
        <v>78</v>
      </c>
    </row>
    <row r="750" spans="1:14" hidden="1">
      <c r="A750" s="119" t="s">
        <v>48</v>
      </c>
      <c r="B750" s="245">
        <v>368798</v>
      </c>
      <c r="C750" s="146" t="s">
        <v>1306</v>
      </c>
      <c r="D750" s="324" t="s">
        <v>43</v>
      </c>
      <c r="E750" s="128">
        <v>1</v>
      </c>
      <c r="F750" s="252">
        <v>179.54</v>
      </c>
      <c r="G750" s="118">
        <f t="shared" si="11"/>
        <v>179.54</v>
      </c>
      <c r="H750" s="245" t="s">
        <v>47</v>
      </c>
      <c r="I750" s="260">
        <v>0</v>
      </c>
      <c r="J750" s="203">
        <v>45254</v>
      </c>
      <c r="K750" s="204">
        <v>45258</v>
      </c>
      <c r="L750" s="211">
        <v>45258</v>
      </c>
      <c r="M750" s="137"/>
      <c r="N750" s="268" t="s">
        <v>78</v>
      </c>
    </row>
    <row r="751" spans="1:14" s="123" customFormat="1" hidden="1">
      <c r="A751" s="119" t="s">
        <v>48</v>
      </c>
      <c r="B751" s="245">
        <v>368792</v>
      </c>
      <c r="C751" s="146" t="s">
        <v>1346</v>
      </c>
      <c r="D751" s="324" t="s">
        <v>43</v>
      </c>
      <c r="E751" s="128">
        <v>1</v>
      </c>
      <c r="F751" s="252">
        <v>215.98</v>
      </c>
      <c r="G751" s="118">
        <f t="shared" si="11"/>
        <v>215.98</v>
      </c>
      <c r="H751" s="245" t="s">
        <v>47</v>
      </c>
      <c r="I751" s="260">
        <v>0</v>
      </c>
      <c r="J751" s="203">
        <v>45254</v>
      </c>
      <c r="K751" s="204">
        <v>45258</v>
      </c>
      <c r="L751" s="211">
        <v>45258</v>
      </c>
      <c r="M751" s="137"/>
      <c r="N751" s="268" t="s">
        <v>78</v>
      </c>
    </row>
    <row r="752" spans="1:14" hidden="1">
      <c r="A752" s="119" t="s">
        <v>137</v>
      </c>
      <c r="B752" s="245">
        <v>371119</v>
      </c>
      <c r="C752" s="146" t="s">
        <v>193</v>
      </c>
      <c r="D752" s="324" t="s">
        <v>43</v>
      </c>
      <c r="E752" s="128">
        <v>457</v>
      </c>
      <c r="F752" s="252">
        <v>1.9</v>
      </c>
      <c r="G752" s="118">
        <f t="shared" si="11"/>
        <v>868.3</v>
      </c>
      <c r="H752" s="245" t="s">
        <v>47</v>
      </c>
      <c r="I752" s="260">
        <v>0</v>
      </c>
      <c r="J752" s="203">
        <v>45254</v>
      </c>
      <c r="K752" s="204">
        <v>45259</v>
      </c>
      <c r="L752" s="211">
        <v>45260</v>
      </c>
      <c r="M752" s="137"/>
      <c r="N752" s="268" t="s">
        <v>78</v>
      </c>
    </row>
    <row r="753" spans="1:33" hidden="1">
      <c r="A753" s="119" t="s">
        <v>2637</v>
      </c>
      <c r="B753" s="245">
        <v>367626</v>
      </c>
      <c r="C753" s="146" t="s">
        <v>328</v>
      </c>
      <c r="D753" s="246">
        <v>20</v>
      </c>
      <c r="E753" s="128">
        <v>15</v>
      </c>
      <c r="F753" s="252">
        <v>13</v>
      </c>
      <c r="G753" s="118">
        <f t="shared" si="11"/>
        <v>195</v>
      </c>
      <c r="H753" s="245" t="s">
        <v>45</v>
      </c>
      <c r="I753" s="260">
        <v>2</v>
      </c>
      <c r="J753" s="203">
        <v>45254</v>
      </c>
      <c r="K753" s="204">
        <v>45260</v>
      </c>
      <c r="L753" s="211">
        <v>45259</v>
      </c>
      <c r="M753" s="137"/>
      <c r="N753" s="268" t="s">
        <v>78</v>
      </c>
      <c r="O753" s="124"/>
      <c r="P753" s="124"/>
      <c r="Q753" s="124"/>
      <c r="R753" s="124"/>
      <c r="S753" s="124"/>
      <c r="T753" s="124"/>
      <c r="U753" s="124"/>
      <c r="V753" s="124"/>
      <c r="W753" s="124"/>
      <c r="X753" s="124"/>
      <c r="Y753" s="124"/>
      <c r="Z753" s="124"/>
      <c r="AA753" s="124"/>
      <c r="AB753" s="124"/>
      <c r="AC753" s="124"/>
      <c r="AD753" s="124"/>
      <c r="AE753" s="124"/>
      <c r="AF753" s="124"/>
      <c r="AG753" s="124"/>
    </row>
    <row r="754" spans="1:33" s="123" customFormat="1" hidden="1">
      <c r="A754" s="119" t="s">
        <v>2637</v>
      </c>
      <c r="B754" s="245">
        <v>367651</v>
      </c>
      <c r="C754" s="146" t="s">
        <v>326</v>
      </c>
      <c r="D754" s="246">
        <v>19.05</v>
      </c>
      <c r="E754" s="128">
        <v>15</v>
      </c>
      <c r="F754" s="252">
        <v>13</v>
      </c>
      <c r="G754" s="118">
        <f t="shared" si="11"/>
        <v>195</v>
      </c>
      <c r="H754" s="245" t="s">
        <v>45</v>
      </c>
      <c r="I754" s="260">
        <v>2</v>
      </c>
      <c r="J754" s="203">
        <v>45254</v>
      </c>
      <c r="K754" s="204">
        <v>45260</v>
      </c>
      <c r="L754" s="211">
        <v>45259</v>
      </c>
      <c r="M754" s="137"/>
      <c r="N754" s="268" t="s">
        <v>78</v>
      </c>
    </row>
    <row r="755" spans="1:33" s="123" customFormat="1" hidden="1">
      <c r="A755" s="119" t="s">
        <v>2637</v>
      </c>
      <c r="B755" s="245">
        <v>372814</v>
      </c>
      <c r="C755" s="146" t="s">
        <v>2771</v>
      </c>
      <c r="D755" s="246">
        <v>28</v>
      </c>
      <c r="E755" s="128">
        <v>24</v>
      </c>
      <c r="F755" s="252">
        <v>16.5</v>
      </c>
      <c r="G755" s="118">
        <f t="shared" si="11"/>
        <v>396</v>
      </c>
      <c r="H755" s="245" t="s">
        <v>45</v>
      </c>
      <c r="I755" s="260">
        <v>2</v>
      </c>
      <c r="J755" s="203">
        <v>45254</v>
      </c>
      <c r="K755" s="204">
        <v>45259</v>
      </c>
      <c r="L755" s="211">
        <v>45257</v>
      </c>
      <c r="M755" s="137"/>
      <c r="N755" s="268" t="s">
        <v>78</v>
      </c>
    </row>
    <row r="756" spans="1:33" s="123" customFormat="1" hidden="1">
      <c r="A756" s="119" t="s">
        <v>2637</v>
      </c>
      <c r="B756" s="245">
        <v>372849</v>
      </c>
      <c r="C756" s="146" t="s">
        <v>2753</v>
      </c>
      <c r="D756" s="246">
        <v>42</v>
      </c>
      <c r="E756" s="128">
        <v>22</v>
      </c>
      <c r="F756" s="252">
        <v>26.5</v>
      </c>
      <c r="G756" s="118">
        <f t="shared" si="11"/>
        <v>583</v>
      </c>
      <c r="H756" s="245" t="s">
        <v>45</v>
      </c>
      <c r="I756" s="260">
        <v>2</v>
      </c>
      <c r="J756" s="203">
        <v>45254</v>
      </c>
      <c r="K756" s="204">
        <v>45259</v>
      </c>
      <c r="L756" s="211">
        <v>45257</v>
      </c>
      <c r="M756" s="137"/>
      <c r="N756" s="268" t="s">
        <v>78</v>
      </c>
    </row>
    <row r="757" spans="1:33" s="123" customFormat="1" hidden="1">
      <c r="A757" s="119" t="s">
        <v>2637</v>
      </c>
      <c r="B757" s="245">
        <v>372791</v>
      </c>
      <c r="C757" s="146" t="s">
        <v>2886</v>
      </c>
      <c r="D757" s="246">
        <v>19</v>
      </c>
      <c r="E757" s="128">
        <v>39</v>
      </c>
      <c r="F757" s="252">
        <v>12</v>
      </c>
      <c r="G757" s="118">
        <f t="shared" si="11"/>
        <v>468</v>
      </c>
      <c r="H757" s="245" t="s">
        <v>45</v>
      </c>
      <c r="I757" s="260">
        <v>2</v>
      </c>
      <c r="J757" s="203">
        <v>45254</v>
      </c>
      <c r="K757" s="204">
        <v>45259</v>
      </c>
      <c r="L757" s="211">
        <v>45257</v>
      </c>
      <c r="M757" s="137"/>
      <c r="N757" s="268" t="s">
        <v>78</v>
      </c>
    </row>
    <row r="758" spans="1:33" s="123" customFormat="1" hidden="1">
      <c r="A758" s="119" t="s">
        <v>2637</v>
      </c>
      <c r="B758" s="245">
        <v>372768</v>
      </c>
      <c r="C758" s="146" t="s">
        <v>2787</v>
      </c>
      <c r="D758" s="246">
        <v>14</v>
      </c>
      <c r="E758" s="128">
        <v>39</v>
      </c>
      <c r="F758" s="252">
        <v>16</v>
      </c>
      <c r="G758" s="118">
        <f t="shared" si="11"/>
        <v>624</v>
      </c>
      <c r="H758" s="245" t="s">
        <v>45</v>
      </c>
      <c r="I758" s="260">
        <v>2</v>
      </c>
      <c r="J758" s="203">
        <v>45254</v>
      </c>
      <c r="K758" s="204">
        <v>45259</v>
      </c>
      <c r="L758" s="211">
        <v>45257</v>
      </c>
      <c r="M758" s="137"/>
      <c r="N758" s="268" t="s">
        <v>78</v>
      </c>
    </row>
    <row r="759" spans="1:33" s="123" customFormat="1" hidden="1">
      <c r="A759" s="119" t="s">
        <v>2637</v>
      </c>
      <c r="B759" s="245">
        <v>373553</v>
      </c>
      <c r="C759" s="146" t="s">
        <v>228</v>
      </c>
      <c r="D759" s="246">
        <v>24</v>
      </c>
      <c r="E759" s="128">
        <v>30</v>
      </c>
      <c r="F759" s="252">
        <v>16.5</v>
      </c>
      <c r="G759" s="118">
        <f t="shared" si="11"/>
        <v>495</v>
      </c>
      <c r="H759" s="245" t="s">
        <v>45</v>
      </c>
      <c r="I759" s="260">
        <v>1</v>
      </c>
      <c r="J759" s="203">
        <v>45254</v>
      </c>
      <c r="K759" s="204">
        <v>45260</v>
      </c>
      <c r="L759" s="211">
        <v>45259</v>
      </c>
      <c r="M759" s="137"/>
      <c r="N759" s="268" t="s">
        <v>78</v>
      </c>
    </row>
    <row r="760" spans="1:33" hidden="1">
      <c r="A760" s="119" t="s">
        <v>2637</v>
      </c>
      <c r="B760" s="245">
        <v>373531</v>
      </c>
      <c r="C760" s="146" t="s">
        <v>58</v>
      </c>
      <c r="D760" s="246">
        <v>19.05</v>
      </c>
      <c r="E760" s="128">
        <v>80</v>
      </c>
      <c r="F760" s="252">
        <v>9</v>
      </c>
      <c r="G760" s="118">
        <f t="shared" si="11"/>
        <v>720</v>
      </c>
      <c r="H760" s="245" t="s">
        <v>45</v>
      </c>
      <c r="I760" s="260">
        <v>1</v>
      </c>
      <c r="J760" s="203">
        <v>45254</v>
      </c>
      <c r="K760" s="204">
        <v>45260</v>
      </c>
      <c r="L760" s="211">
        <v>45259</v>
      </c>
      <c r="M760" s="137"/>
      <c r="N760" s="268" t="s">
        <v>78</v>
      </c>
      <c r="O760" s="124"/>
      <c r="P760" s="124"/>
      <c r="Q760" s="124"/>
      <c r="R760" s="124"/>
      <c r="S760" s="124"/>
      <c r="T760" s="124"/>
      <c r="U760" s="124"/>
      <c r="V760" s="124"/>
      <c r="W760" s="124"/>
      <c r="X760" s="124"/>
      <c r="Y760" s="124"/>
      <c r="Z760" s="124"/>
      <c r="AA760" s="124"/>
      <c r="AB760" s="124"/>
      <c r="AC760" s="124"/>
      <c r="AD760" s="124"/>
      <c r="AE760" s="124"/>
      <c r="AF760" s="124"/>
      <c r="AG760" s="124"/>
    </row>
    <row r="761" spans="1:33" hidden="1">
      <c r="A761" s="119" t="s">
        <v>2637</v>
      </c>
      <c r="B761" s="245">
        <v>373538</v>
      </c>
      <c r="C761" s="146" t="s">
        <v>285</v>
      </c>
      <c r="D761" s="246">
        <v>19</v>
      </c>
      <c r="E761" s="128">
        <v>126</v>
      </c>
      <c r="F761" s="252">
        <v>9</v>
      </c>
      <c r="G761" s="118">
        <f t="shared" si="11"/>
        <v>1134</v>
      </c>
      <c r="H761" s="245" t="s">
        <v>45</v>
      </c>
      <c r="I761" s="260">
        <v>1</v>
      </c>
      <c r="J761" s="203">
        <v>45254</v>
      </c>
      <c r="K761" s="204">
        <v>45260</v>
      </c>
      <c r="L761" s="211">
        <v>45258</v>
      </c>
      <c r="M761" s="137"/>
      <c r="N761" s="268" t="s">
        <v>78</v>
      </c>
      <c r="O761" s="124"/>
      <c r="P761" s="124"/>
      <c r="Q761" s="124"/>
      <c r="R761" s="124"/>
      <c r="S761" s="124"/>
      <c r="T761" s="124"/>
      <c r="U761" s="124"/>
      <c r="V761" s="124"/>
      <c r="W761" s="124"/>
      <c r="X761" s="124"/>
      <c r="Y761" s="124"/>
      <c r="Z761" s="124"/>
      <c r="AA761" s="124"/>
      <c r="AB761" s="124"/>
      <c r="AC761" s="124"/>
      <c r="AD761" s="124"/>
      <c r="AE761" s="124"/>
      <c r="AF761" s="124"/>
      <c r="AG761" s="124"/>
    </row>
    <row r="762" spans="1:33" hidden="1">
      <c r="A762" s="119" t="s">
        <v>2637</v>
      </c>
      <c r="B762" s="245">
        <v>370181</v>
      </c>
      <c r="C762" s="146" t="s">
        <v>562</v>
      </c>
      <c r="D762" s="246">
        <v>19</v>
      </c>
      <c r="E762" s="128">
        <v>66</v>
      </c>
      <c r="F762" s="252">
        <v>9</v>
      </c>
      <c r="G762" s="118">
        <f t="shared" si="11"/>
        <v>594</v>
      </c>
      <c r="H762" s="245" t="s">
        <v>55</v>
      </c>
      <c r="I762" s="260">
        <v>1</v>
      </c>
      <c r="J762" s="203">
        <v>45254</v>
      </c>
      <c r="K762" s="204">
        <v>45260</v>
      </c>
      <c r="L762" s="211">
        <v>45258</v>
      </c>
      <c r="M762" s="137"/>
      <c r="N762" s="268" t="s">
        <v>78</v>
      </c>
    </row>
    <row r="763" spans="1:33" s="123" customFormat="1" hidden="1">
      <c r="A763" s="119" t="s">
        <v>2637</v>
      </c>
      <c r="B763" s="245">
        <v>371086</v>
      </c>
      <c r="C763" s="146" t="s">
        <v>3037</v>
      </c>
      <c r="D763" s="246">
        <v>30</v>
      </c>
      <c r="E763" s="128">
        <v>21</v>
      </c>
      <c r="F763" s="252">
        <v>23</v>
      </c>
      <c r="G763" s="118">
        <f t="shared" si="11"/>
        <v>483</v>
      </c>
      <c r="H763" s="245" t="s">
        <v>55</v>
      </c>
      <c r="I763" s="260">
        <v>3</v>
      </c>
      <c r="J763" s="203">
        <v>45254</v>
      </c>
      <c r="K763" s="204">
        <v>45260</v>
      </c>
      <c r="L763" s="211">
        <v>45259</v>
      </c>
      <c r="M763" s="137"/>
      <c r="N763" s="268" t="s">
        <v>78</v>
      </c>
    </row>
    <row r="764" spans="1:33" hidden="1">
      <c r="A764" s="119" t="s">
        <v>2637</v>
      </c>
      <c r="B764" s="245">
        <v>370204</v>
      </c>
      <c r="C764" s="146" t="s">
        <v>2613</v>
      </c>
      <c r="D764" s="246">
        <v>19</v>
      </c>
      <c r="E764" s="128">
        <v>90</v>
      </c>
      <c r="F764" s="252">
        <v>9</v>
      </c>
      <c r="G764" s="118">
        <f t="shared" si="11"/>
        <v>810</v>
      </c>
      <c r="H764" s="245" t="s">
        <v>55</v>
      </c>
      <c r="I764" s="260">
        <v>1</v>
      </c>
      <c r="J764" s="203">
        <v>45254</v>
      </c>
      <c r="K764" s="204">
        <v>45260</v>
      </c>
      <c r="L764" s="211">
        <v>45258</v>
      </c>
      <c r="M764" s="137"/>
      <c r="N764" s="268" t="s">
        <v>78</v>
      </c>
    </row>
    <row r="765" spans="1:33" s="123" customFormat="1" hidden="1">
      <c r="A765" s="119" t="s">
        <v>2637</v>
      </c>
      <c r="B765" s="245">
        <v>368748</v>
      </c>
      <c r="C765" s="146" t="s">
        <v>2876</v>
      </c>
      <c r="D765" s="246">
        <v>19.04</v>
      </c>
      <c r="E765" s="128">
        <v>55</v>
      </c>
      <c r="F765" s="252">
        <v>9</v>
      </c>
      <c r="G765" s="118">
        <f t="shared" si="11"/>
        <v>495</v>
      </c>
      <c r="H765" s="245" t="s">
        <v>45</v>
      </c>
      <c r="I765" s="260">
        <v>1</v>
      </c>
      <c r="J765" s="203">
        <v>45254</v>
      </c>
      <c r="K765" s="204">
        <v>45260</v>
      </c>
      <c r="L765" s="211">
        <v>45259</v>
      </c>
      <c r="M765" s="137"/>
      <c r="N765" s="268" t="s">
        <v>78</v>
      </c>
    </row>
    <row r="766" spans="1:33" s="123" customFormat="1" hidden="1">
      <c r="A766" s="119" t="s">
        <v>2637</v>
      </c>
      <c r="B766" s="245">
        <v>368771</v>
      </c>
      <c r="C766" s="146" t="s">
        <v>2874</v>
      </c>
      <c r="D766" s="246">
        <v>24.01</v>
      </c>
      <c r="E766" s="128">
        <v>55</v>
      </c>
      <c r="F766" s="252">
        <v>13</v>
      </c>
      <c r="G766" s="118">
        <f t="shared" si="11"/>
        <v>715</v>
      </c>
      <c r="H766" s="245" t="s">
        <v>45</v>
      </c>
      <c r="I766" s="260">
        <v>1</v>
      </c>
      <c r="J766" s="203">
        <v>45254</v>
      </c>
      <c r="K766" s="204">
        <v>45260</v>
      </c>
      <c r="L766" s="211">
        <v>45259</v>
      </c>
      <c r="M766" s="137"/>
      <c r="N766" s="268" t="s">
        <v>78</v>
      </c>
    </row>
    <row r="767" spans="1:33" hidden="1">
      <c r="A767" s="119" t="s">
        <v>2637</v>
      </c>
      <c r="B767" s="245">
        <v>372390</v>
      </c>
      <c r="C767" s="146" t="s">
        <v>2856</v>
      </c>
      <c r="D767" s="246">
        <v>45</v>
      </c>
      <c r="E767" s="128">
        <v>24</v>
      </c>
      <c r="F767" s="252">
        <v>18</v>
      </c>
      <c r="G767" s="118">
        <f t="shared" si="11"/>
        <v>432</v>
      </c>
      <c r="H767" s="245" t="s">
        <v>45</v>
      </c>
      <c r="I767" s="260">
        <v>2</v>
      </c>
      <c r="J767" s="203">
        <v>45254</v>
      </c>
      <c r="K767" s="204">
        <v>45260</v>
      </c>
      <c r="L767" s="211">
        <v>45259</v>
      </c>
      <c r="M767" s="137"/>
      <c r="N767" s="268" t="s">
        <v>78</v>
      </c>
    </row>
    <row r="768" spans="1:33" s="123" customFormat="1" hidden="1">
      <c r="A768" s="119" t="s">
        <v>2637</v>
      </c>
      <c r="B768" s="245">
        <v>372413</v>
      </c>
      <c r="C768" s="146" t="s">
        <v>2854</v>
      </c>
      <c r="D768" s="246">
        <v>45</v>
      </c>
      <c r="E768" s="128">
        <v>24</v>
      </c>
      <c r="F768" s="252">
        <v>22</v>
      </c>
      <c r="G768" s="118">
        <f t="shared" si="11"/>
        <v>528</v>
      </c>
      <c r="H768" s="245" t="s">
        <v>55</v>
      </c>
      <c r="I768" s="260">
        <v>2</v>
      </c>
      <c r="J768" s="203">
        <v>45254</v>
      </c>
      <c r="K768" s="204">
        <v>45260</v>
      </c>
      <c r="L768" s="211">
        <v>45259</v>
      </c>
      <c r="M768" s="137"/>
      <c r="N768" s="268" t="s">
        <v>78</v>
      </c>
    </row>
    <row r="769" spans="1:33" hidden="1">
      <c r="A769" s="119" t="s">
        <v>2637</v>
      </c>
      <c r="B769" s="245">
        <v>373346</v>
      </c>
      <c r="C769" s="146" t="s">
        <v>206</v>
      </c>
      <c r="D769" s="246">
        <v>28</v>
      </c>
      <c r="E769" s="128">
        <v>40</v>
      </c>
      <c r="F769" s="252">
        <v>22</v>
      </c>
      <c r="G769" s="118">
        <f t="shared" si="11"/>
        <v>880</v>
      </c>
      <c r="H769" s="245" t="s">
        <v>192</v>
      </c>
      <c r="I769" s="260">
        <v>0</v>
      </c>
      <c r="J769" s="203">
        <v>45254</v>
      </c>
      <c r="K769" s="204">
        <v>45260</v>
      </c>
      <c r="L769" s="211">
        <v>45259</v>
      </c>
      <c r="M769" s="137"/>
      <c r="N769" s="268" t="s">
        <v>78</v>
      </c>
    </row>
    <row r="770" spans="1:33" hidden="1">
      <c r="A770" s="119" t="s">
        <v>2637</v>
      </c>
      <c r="B770" s="245">
        <v>373283</v>
      </c>
      <c r="C770" s="146" t="s">
        <v>98</v>
      </c>
      <c r="D770" s="246">
        <v>19.05</v>
      </c>
      <c r="E770" s="128">
        <v>55</v>
      </c>
      <c r="F770" s="252">
        <v>9</v>
      </c>
      <c r="G770" s="118">
        <f t="shared" si="11"/>
        <v>495</v>
      </c>
      <c r="H770" s="245" t="s">
        <v>45</v>
      </c>
      <c r="I770" s="260">
        <v>2</v>
      </c>
      <c r="J770" s="203">
        <v>45254</v>
      </c>
      <c r="K770" s="204">
        <v>45260</v>
      </c>
      <c r="L770" s="211">
        <v>45259</v>
      </c>
      <c r="M770" s="137"/>
      <c r="N770" s="268" t="s">
        <v>78</v>
      </c>
    </row>
    <row r="771" spans="1:33" hidden="1">
      <c r="A771" s="119" t="s">
        <v>2637</v>
      </c>
      <c r="B771" s="245">
        <v>373302</v>
      </c>
      <c r="C771" s="146" t="s">
        <v>202</v>
      </c>
      <c r="D771" s="246">
        <v>19.05</v>
      </c>
      <c r="E771" s="128">
        <v>66</v>
      </c>
      <c r="F771" s="252">
        <v>9</v>
      </c>
      <c r="G771" s="118">
        <f t="shared" ref="G771:G834" si="12">F771*E771</f>
        <v>594</v>
      </c>
      <c r="H771" s="245" t="s">
        <v>45</v>
      </c>
      <c r="I771" s="260">
        <v>2</v>
      </c>
      <c r="J771" s="203">
        <v>45254</v>
      </c>
      <c r="K771" s="204">
        <v>45260</v>
      </c>
      <c r="L771" s="211">
        <v>45258</v>
      </c>
      <c r="M771" s="137"/>
      <c r="N771" s="268" t="s">
        <v>78</v>
      </c>
    </row>
    <row r="772" spans="1:33" hidden="1">
      <c r="A772" s="119" t="s">
        <v>46</v>
      </c>
      <c r="B772" s="245">
        <v>361787</v>
      </c>
      <c r="C772" s="146" t="s">
        <v>2650</v>
      </c>
      <c r="D772" s="324" t="s">
        <v>43</v>
      </c>
      <c r="E772" s="128">
        <v>1</v>
      </c>
      <c r="F772" s="252">
        <v>690</v>
      </c>
      <c r="G772" s="118">
        <f t="shared" si="12"/>
        <v>690</v>
      </c>
      <c r="H772" s="245" t="s">
        <v>2657</v>
      </c>
      <c r="I772" s="260">
        <v>0</v>
      </c>
      <c r="J772" s="203">
        <v>45247</v>
      </c>
      <c r="K772" s="204">
        <v>45259</v>
      </c>
      <c r="L772" s="211">
        <v>45260</v>
      </c>
      <c r="M772" s="137"/>
      <c r="N772" s="268" t="s">
        <v>78</v>
      </c>
    </row>
    <row r="773" spans="1:33" hidden="1">
      <c r="A773" s="119" t="s">
        <v>194</v>
      </c>
      <c r="B773" s="245">
        <v>373153</v>
      </c>
      <c r="C773" s="146" t="s">
        <v>2930</v>
      </c>
      <c r="D773" s="324" t="s">
        <v>43</v>
      </c>
      <c r="E773" s="128">
        <v>1</v>
      </c>
      <c r="F773" s="252">
        <v>52.9</v>
      </c>
      <c r="G773" s="118">
        <f t="shared" si="12"/>
        <v>52.9</v>
      </c>
      <c r="H773" s="245" t="s">
        <v>402</v>
      </c>
      <c r="I773" s="260">
        <v>0</v>
      </c>
      <c r="J773" s="203">
        <v>45257</v>
      </c>
      <c r="K773" s="204">
        <v>45260</v>
      </c>
      <c r="L773" s="211">
        <v>45258</v>
      </c>
      <c r="M773" s="137"/>
      <c r="N773" s="268" t="s">
        <v>78</v>
      </c>
      <c r="O773" s="124"/>
      <c r="P773" s="124"/>
      <c r="Q773" s="124"/>
      <c r="R773" s="124"/>
      <c r="S773" s="124"/>
      <c r="T773" s="124"/>
      <c r="U773" s="124"/>
      <c r="V773" s="124"/>
      <c r="W773" s="124"/>
      <c r="X773" s="124"/>
      <c r="Y773" s="124"/>
      <c r="Z773" s="124"/>
      <c r="AA773" s="124"/>
      <c r="AB773" s="124"/>
      <c r="AC773" s="124"/>
      <c r="AD773" s="124"/>
      <c r="AE773" s="124"/>
      <c r="AF773" s="124"/>
      <c r="AG773" s="124"/>
    </row>
    <row r="774" spans="1:33" hidden="1">
      <c r="A774" s="119" t="s">
        <v>194</v>
      </c>
      <c r="B774" s="245">
        <v>373167</v>
      </c>
      <c r="C774" s="146" t="s">
        <v>3003</v>
      </c>
      <c r="D774" s="324" t="s">
        <v>43</v>
      </c>
      <c r="E774" s="128">
        <v>1</v>
      </c>
      <c r="F774" s="252">
        <v>63.25</v>
      </c>
      <c r="G774" s="118">
        <f t="shared" si="12"/>
        <v>63.25</v>
      </c>
      <c r="H774" s="245" t="s">
        <v>402</v>
      </c>
      <c r="I774" s="260">
        <v>0</v>
      </c>
      <c r="J774" s="203">
        <v>45257</v>
      </c>
      <c r="K774" s="204">
        <v>45260</v>
      </c>
      <c r="L774" s="211">
        <v>45258</v>
      </c>
      <c r="M774" s="137"/>
      <c r="N774" s="268" t="s">
        <v>78</v>
      </c>
      <c r="O774" s="124"/>
      <c r="P774" s="124"/>
      <c r="Q774" s="124"/>
      <c r="R774" s="124"/>
      <c r="S774" s="124"/>
      <c r="T774" s="124"/>
      <c r="U774" s="124"/>
      <c r="V774" s="124"/>
      <c r="W774" s="124"/>
      <c r="X774" s="124"/>
      <c r="Y774" s="124"/>
      <c r="Z774" s="124"/>
      <c r="AA774" s="124"/>
      <c r="AB774" s="124"/>
      <c r="AC774" s="124"/>
      <c r="AD774" s="124"/>
      <c r="AE774" s="124"/>
      <c r="AF774" s="124"/>
      <c r="AG774" s="124"/>
    </row>
    <row r="775" spans="1:33" hidden="1">
      <c r="A775" s="119" t="s">
        <v>445</v>
      </c>
      <c r="B775" s="245">
        <v>372035</v>
      </c>
      <c r="C775" s="146" t="s">
        <v>77</v>
      </c>
      <c r="D775" s="324" t="s">
        <v>43</v>
      </c>
      <c r="E775" s="128">
        <v>1</v>
      </c>
      <c r="F775" s="252">
        <v>791</v>
      </c>
      <c r="G775" s="118">
        <f t="shared" si="12"/>
        <v>791</v>
      </c>
      <c r="H775" s="245" t="s">
        <v>47</v>
      </c>
      <c r="I775" s="260">
        <v>0</v>
      </c>
      <c r="J775" s="203">
        <v>45258</v>
      </c>
      <c r="K775" s="204">
        <v>45268</v>
      </c>
      <c r="L775" s="211">
        <v>45268</v>
      </c>
      <c r="M775" s="137"/>
      <c r="N775" s="268" t="s">
        <v>78</v>
      </c>
    </row>
    <row r="776" spans="1:33" s="123" customFormat="1" hidden="1">
      <c r="A776" s="119" t="s">
        <v>445</v>
      </c>
      <c r="B776" s="245">
        <v>372062</v>
      </c>
      <c r="C776" s="146" t="s">
        <v>77</v>
      </c>
      <c r="D776" s="324" t="s">
        <v>43</v>
      </c>
      <c r="E776" s="128">
        <v>1</v>
      </c>
      <c r="F776" s="252">
        <v>791</v>
      </c>
      <c r="G776" s="118">
        <f t="shared" si="12"/>
        <v>791</v>
      </c>
      <c r="H776" s="245" t="s">
        <v>47</v>
      </c>
      <c r="I776" s="260">
        <v>0</v>
      </c>
      <c r="J776" s="203">
        <v>45258</v>
      </c>
      <c r="K776" s="204">
        <v>45268</v>
      </c>
      <c r="L776" s="211">
        <v>45268</v>
      </c>
      <c r="M776" s="137"/>
      <c r="N776" s="268" t="s">
        <v>78</v>
      </c>
    </row>
    <row r="777" spans="1:33" hidden="1">
      <c r="A777" s="119" t="s">
        <v>445</v>
      </c>
      <c r="B777" s="245">
        <v>372002</v>
      </c>
      <c r="C777" s="146" t="s">
        <v>77</v>
      </c>
      <c r="D777" s="324" t="s">
        <v>43</v>
      </c>
      <c r="E777" s="128">
        <v>1</v>
      </c>
      <c r="F777" s="252">
        <v>791</v>
      </c>
      <c r="G777" s="118">
        <f t="shared" si="12"/>
        <v>791</v>
      </c>
      <c r="H777" s="245" t="s">
        <v>47</v>
      </c>
      <c r="I777" s="260">
        <v>0</v>
      </c>
      <c r="J777" s="203">
        <v>45258</v>
      </c>
      <c r="K777" s="204">
        <v>45268</v>
      </c>
      <c r="L777" s="211">
        <v>45268</v>
      </c>
      <c r="M777" s="137"/>
      <c r="N777" s="268" t="s">
        <v>78</v>
      </c>
    </row>
    <row r="778" spans="1:33" hidden="1">
      <c r="A778" s="119" t="s">
        <v>2637</v>
      </c>
      <c r="B778" s="245">
        <v>371158</v>
      </c>
      <c r="C778" s="146" t="s">
        <v>162</v>
      </c>
      <c r="D778" s="246">
        <v>19</v>
      </c>
      <c r="E778" s="128">
        <v>24</v>
      </c>
      <c r="F778" s="252">
        <v>15</v>
      </c>
      <c r="G778" s="118">
        <f t="shared" si="12"/>
        <v>360</v>
      </c>
      <c r="H778" s="245" t="s">
        <v>45</v>
      </c>
      <c r="I778" s="260">
        <v>1</v>
      </c>
      <c r="J778" s="203">
        <v>45258</v>
      </c>
      <c r="K778" s="204">
        <v>45260</v>
      </c>
      <c r="L778" s="211">
        <v>45259</v>
      </c>
      <c r="M778" s="137"/>
      <c r="N778" s="268" t="s">
        <v>78</v>
      </c>
    </row>
    <row r="779" spans="1:33" hidden="1">
      <c r="A779" s="119" t="s">
        <v>74</v>
      </c>
      <c r="B779" s="245">
        <v>371625</v>
      </c>
      <c r="C779" s="146" t="s">
        <v>966</v>
      </c>
      <c r="D779" s="324" t="s">
        <v>43</v>
      </c>
      <c r="E779" s="128">
        <v>9</v>
      </c>
      <c r="F779" s="252">
        <v>72.64</v>
      </c>
      <c r="G779" s="118">
        <f t="shared" si="12"/>
        <v>653.76</v>
      </c>
      <c r="H779" s="245" t="s">
        <v>17</v>
      </c>
      <c r="I779" s="260">
        <v>0</v>
      </c>
      <c r="J779" s="203">
        <v>45258</v>
      </c>
      <c r="K779" s="204">
        <v>45260</v>
      </c>
      <c r="L779" s="211">
        <v>45260</v>
      </c>
      <c r="M779" s="137"/>
      <c r="N779" s="268" t="s">
        <v>78</v>
      </c>
    </row>
    <row r="780" spans="1:33" hidden="1">
      <c r="A780" s="119" t="s">
        <v>2637</v>
      </c>
      <c r="B780" s="245">
        <v>374652</v>
      </c>
      <c r="C780" s="146" t="s">
        <v>2668</v>
      </c>
      <c r="D780" s="324" t="s">
        <v>43</v>
      </c>
      <c r="E780" s="128">
        <v>50</v>
      </c>
      <c r="F780" s="252">
        <v>27.94</v>
      </c>
      <c r="G780" s="118">
        <f t="shared" si="12"/>
        <v>1397</v>
      </c>
      <c r="H780" s="245" t="s">
        <v>44</v>
      </c>
      <c r="I780" s="260">
        <v>0</v>
      </c>
      <c r="J780" s="203">
        <v>45259</v>
      </c>
      <c r="K780" s="204">
        <v>45260</v>
      </c>
      <c r="L780" s="211">
        <v>45260</v>
      </c>
      <c r="M780" s="137"/>
      <c r="N780" s="268" t="s">
        <v>78</v>
      </c>
    </row>
    <row r="781" spans="1:33" hidden="1">
      <c r="A781" s="119" t="s">
        <v>3039</v>
      </c>
      <c r="B781" s="245"/>
      <c r="C781" s="146" t="s">
        <v>3040</v>
      </c>
      <c r="D781" s="324" t="s">
        <v>43</v>
      </c>
      <c r="E781" s="128">
        <v>1</v>
      </c>
      <c r="F781" s="252">
        <v>2500</v>
      </c>
      <c r="G781" s="118">
        <f t="shared" si="12"/>
        <v>2500</v>
      </c>
      <c r="H781" s="245" t="s">
        <v>47</v>
      </c>
      <c r="I781" s="260">
        <v>0</v>
      </c>
      <c r="J781" s="203">
        <v>45259</v>
      </c>
      <c r="K781" s="204">
        <v>45275</v>
      </c>
      <c r="L781" s="211">
        <v>45273</v>
      </c>
      <c r="M781" s="137"/>
      <c r="N781" s="268" t="s">
        <v>78</v>
      </c>
    </row>
    <row r="782" spans="1:33" s="123" customFormat="1" hidden="1">
      <c r="A782" s="119" t="s">
        <v>3039</v>
      </c>
      <c r="B782" s="245"/>
      <c r="C782" s="146" t="s">
        <v>3041</v>
      </c>
      <c r="D782" s="324" t="s">
        <v>43</v>
      </c>
      <c r="E782" s="128">
        <v>1</v>
      </c>
      <c r="F782" s="252">
        <v>2500</v>
      </c>
      <c r="G782" s="118">
        <f t="shared" si="12"/>
        <v>2500</v>
      </c>
      <c r="H782" s="245" t="s">
        <v>47</v>
      </c>
      <c r="I782" s="260">
        <v>0</v>
      </c>
      <c r="J782" s="203">
        <v>45259</v>
      </c>
      <c r="K782" s="204">
        <v>45275</v>
      </c>
      <c r="L782" s="211">
        <v>45273</v>
      </c>
      <c r="M782" s="137"/>
      <c r="N782" s="268" t="s">
        <v>78</v>
      </c>
    </row>
    <row r="783" spans="1:33" hidden="1">
      <c r="A783" s="119" t="s">
        <v>445</v>
      </c>
      <c r="B783" s="245">
        <v>372089</v>
      </c>
      <c r="C783" s="146" t="s">
        <v>77</v>
      </c>
      <c r="D783" s="324" t="s">
        <v>43</v>
      </c>
      <c r="E783" s="128">
        <v>1</v>
      </c>
      <c r="F783" s="252">
        <v>791</v>
      </c>
      <c r="G783" s="118">
        <f t="shared" si="12"/>
        <v>791</v>
      </c>
      <c r="H783" s="245" t="s">
        <v>47</v>
      </c>
      <c r="I783" s="260">
        <v>0</v>
      </c>
      <c r="J783" s="203">
        <v>45260</v>
      </c>
      <c r="K783" s="204">
        <v>45268</v>
      </c>
      <c r="L783" s="211">
        <v>45271</v>
      </c>
      <c r="M783" s="137"/>
      <c r="N783" s="268" t="s">
        <v>78</v>
      </c>
    </row>
    <row r="784" spans="1:33" hidden="1">
      <c r="A784" s="119" t="s">
        <v>194</v>
      </c>
      <c r="B784" s="245">
        <v>375319</v>
      </c>
      <c r="C784" s="146" t="s">
        <v>3034</v>
      </c>
      <c r="D784" s="324" t="s">
        <v>43</v>
      </c>
      <c r="E784" s="128">
        <v>2</v>
      </c>
      <c r="F784" s="252">
        <v>300</v>
      </c>
      <c r="G784" s="118">
        <f t="shared" si="12"/>
        <v>600</v>
      </c>
      <c r="H784" s="245" t="s">
        <v>47</v>
      </c>
      <c r="I784" s="260">
        <v>0</v>
      </c>
      <c r="J784" s="203">
        <v>45259</v>
      </c>
      <c r="K784" s="204">
        <v>45266</v>
      </c>
      <c r="L784" s="211">
        <v>45260</v>
      </c>
      <c r="M784" s="137"/>
      <c r="N784" s="268" t="s">
        <v>78</v>
      </c>
    </row>
    <row r="785" spans="1:14" hidden="1">
      <c r="A785" s="119" t="s">
        <v>74</v>
      </c>
      <c r="B785" s="245">
        <v>375319</v>
      </c>
      <c r="C785" s="146" t="s">
        <v>3034</v>
      </c>
      <c r="D785" s="324" t="s">
        <v>43</v>
      </c>
      <c r="E785" s="128">
        <v>2</v>
      </c>
      <c r="F785" s="252">
        <v>228.6</v>
      </c>
      <c r="G785" s="118">
        <f t="shared" si="12"/>
        <v>457.2</v>
      </c>
      <c r="H785" s="245" t="s">
        <v>3042</v>
      </c>
      <c r="I785" s="260">
        <v>0</v>
      </c>
      <c r="J785" s="203">
        <v>45260</v>
      </c>
      <c r="K785" s="204">
        <v>45267</v>
      </c>
      <c r="L785" s="211">
        <v>45265</v>
      </c>
      <c r="M785" s="137"/>
      <c r="N785" s="268" t="s">
        <v>78</v>
      </c>
    </row>
    <row r="786" spans="1:14" hidden="1">
      <c r="A786" s="119" t="s">
        <v>194</v>
      </c>
      <c r="B786" s="245">
        <v>368951</v>
      </c>
      <c r="C786" s="146" t="s">
        <v>505</v>
      </c>
      <c r="D786" s="324" t="s">
        <v>43</v>
      </c>
      <c r="E786" s="128">
        <v>2</v>
      </c>
      <c r="F786" s="252">
        <v>253</v>
      </c>
      <c r="G786" s="118">
        <f t="shared" si="12"/>
        <v>506</v>
      </c>
      <c r="H786" s="245" t="s">
        <v>402</v>
      </c>
      <c r="I786" s="260">
        <v>0</v>
      </c>
      <c r="J786" s="203">
        <v>45266</v>
      </c>
      <c r="K786" s="204">
        <v>45272</v>
      </c>
      <c r="L786" s="211">
        <v>45271</v>
      </c>
      <c r="M786" s="137"/>
      <c r="N786" s="268" t="s">
        <v>78</v>
      </c>
    </row>
    <row r="787" spans="1:14" hidden="1">
      <c r="A787" s="119" t="s">
        <v>194</v>
      </c>
      <c r="B787" s="245">
        <v>365814</v>
      </c>
      <c r="C787" s="146" t="s">
        <v>437</v>
      </c>
      <c r="D787" s="324" t="s">
        <v>43</v>
      </c>
      <c r="E787" s="128">
        <v>5</v>
      </c>
      <c r="F787" s="252">
        <v>253</v>
      </c>
      <c r="G787" s="118">
        <f t="shared" si="12"/>
        <v>1265</v>
      </c>
      <c r="H787" s="245" t="s">
        <v>402</v>
      </c>
      <c r="I787" s="260">
        <v>0</v>
      </c>
      <c r="J787" s="203">
        <v>45266</v>
      </c>
      <c r="K787" s="204">
        <v>45268</v>
      </c>
      <c r="L787" s="211">
        <v>45271</v>
      </c>
      <c r="M787" s="137"/>
      <c r="N787" s="268" t="s">
        <v>78</v>
      </c>
    </row>
    <row r="788" spans="1:14" hidden="1">
      <c r="A788" s="119" t="s">
        <v>194</v>
      </c>
      <c r="B788" s="245">
        <v>368825</v>
      </c>
      <c r="C788" s="146" t="s">
        <v>2978</v>
      </c>
      <c r="D788" s="324" t="s">
        <v>43</v>
      </c>
      <c r="E788" s="128">
        <v>5</v>
      </c>
      <c r="F788" s="252">
        <v>97.75</v>
      </c>
      <c r="G788" s="118">
        <f t="shared" si="12"/>
        <v>488.75</v>
      </c>
      <c r="H788" s="245" t="s">
        <v>402</v>
      </c>
      <c r="I788" s="260">
        <v>0</v>
      </c>
      <c r="J788" s="203">
        <v>45266</v>
      </c>
      <c r="K788" s="204">
        <v>45272</v>
      </c>
      <c r="L788" s="211">
        <v>45271</v>
      </c>
      <c r="M788" s="137"/>
      <c r="N788" s="268" t="s">
        <v>78</v>
      </c>
    </row>
    <row r="789" spans="1:14" hidden="1">
      <c r="A789" s="119" t="s">
        <v>194</v>
      </c>
      <c r="B789" s="245">
        <v>373061</v>
      </c>
      <c r="C789" s="146" t="s">
        <v>291</v>
      </c>
      <c r="D789" s="324" t="s">
        <v>43</v>
      </c>
      <c r="E789" s="128">
        <v>1</v>
      </c>
      <c r="F789" s="252">
        <v>97.75</v>
      </c>
      <c r="G789" s="118">
        <f t="shared" si="12"/>
        <v>97.75</v>
      </c>
      <c r="H789" s="245" t="s">
        <v>402</v>
      </c>
      <c r="I789" s="260">
        <v>0</v>
      </c>
      <c r="J789" s="203">
        <v>45266</v>
      </c>
      <c r="K789" s="204">
        <v>45272</v>
      </c>
      <c r="L789" s="211">
        <v>45271</v>
      </c>
      <c r="M789" s="137"/>
      <c r="N789" s="268" t="s">
        <v>78</v>
      </c>
    </row>
    <row r="790" spans="1:14" hidden="1">
      <c r="A790" s="119" t="s">
        <v>194</v>
      </c>
      <c r="B790" s="245">
        <v>374715</v>
      </c>
      <c r="C790" s="146" t="s">
        <v>2944</v>
      </c>
      <c r="D790" s="324" t="s">
        <v>43</v>
      </c>
      <c r="E790" s="128">
        <v>7</v>
      </c>
      <c r="F790" s="252">
        <v>40.25</v>
      </c>
      <c r="G790" s="118">
        <f t="shared" si="12"/>
        <v>281.75</v>
      </c>
      <c r="H790" s="245" t="s">
        <v>402</v>
      </c>
      <c r="I790" s="260">
        <v>0</v>
      </c>
      <c r="J790" s="203">
        <v>45266</v>
      </c>
      <c r="K790" s="204">
        <v>45275</v>
      </c>
      <c r="L790" s="211">
        <v>45268</v>
      </c>
      <c r="M790" s="137"/>
      <c r="N790" s="268" t="s">
        <v>78</v>
      </c>
    </row>
    <row r="791" spans="1:14" hidden="1">
      <c r="A791" s="119" t="s">
        <v>194</v>
      </c>
      <c r="B791" s="245">
        <v>374693</v>
      </c>
      <c r="C791" s="146" t="s">
        <v>2943</v>
      </c>
      <c r="D791" s="324" t="s">
        <v>43</v>
      </c>
      <c r="E791" s="128">
        <v>10</v>
      </c>
      <c r="F791" s="252">
        <v>40.25</v>
      </c>
      <c r="G791" s="118">
        <f t="shared" si="12"/>
        <v>402.5</v>
      </c>
      <c r="H791" s="245" t="s">
        <v>402</v>
      </c>
      <c r="I791" s="260">
        <v>0</v>
      </c>
      <c r="J791" s="203">
        <v>45266</v>
      </c>
      <c r="K791" s="204">
        <v>45275</v>
      </c>
      <c r="L791" s="211">
        <v>45268</v>
      </c>
      <c r="M791" s="137"/>
      <c r="N791" s="268" t="s">
        <v>78</v>
      </c>
    </row>
    <row r="792" spans="1:14" hidden="1">
      <c r="A792" s="119" t="s">
        <v>194</v>
      </c>
      <c r="B792" s="245">
        <v>365251</v>
      </c>
      <c r="C792" s="146" t="s">
        <v>2944</v>
      </c>
      <c r="D792" s="324" t="s">
        <v>43</v>
      </c>
      <c r="E792" s="128">
        <v>1</v>
      </c>
      <c r="F792" s="252">
        <v>40.25</v>
      </c>
      <c r="G792" s="118">
        <f t="shared" si="12"/>
        <v>40.25</v>
      </c>
      <c r="H792" s="245" t="s">
        <v>402</v>
      </c>
      <c r="I792" s="260">
        <v>0</v>
      </c>
      <c r="J792" s="203">
        <v>45266</v>
      </c>
      <c r="K792" s="204">
        <v>45268</v>
      </c>
      <c r="L792" s="211">
        <v>45268</v>
      </c>
      <c r="M792" s="137"/>
      <c r="N792" s="268" t="s">
        <v>78</v>
      </c>
    </row>
    <row r="793" spans="1:14" hidden="1">
      <c r="A793" s="119" t="s">
        <v>194</v>
      </c>
      <c r="B793" s="245">
        <v>365221</v>
      </c>
      <c r="C793" s="146" t="s">
        <v>3043</v>
      </c>
      <c r="D793" s="324" t="s">
        <v>43</v>
      </c>
      <c r="E793" s="128">
        <v>7</v>
      </c>
      <c r="F793" s="252">
        <v>40.25</v>
      </c>
      <c r="G793" s="118">
        <f t="shared" si="12"/>
        <v>281.75</v>
      </c>
      <c r="H793" s="245" t="s">
        <v>402</v>
      </c>
      <c r="I793" s="260">
        <v>0</v>
      </c>
      <c r="J793" s="203">
        <v>45266</v>
      </c>
      <c r="K793" s="204">
        <v>45268</v>
      </c>
      <c r="L793" s="211">
        <v>45268</v>
      </c>
      <c r="M793" s="137"/>
      <c r="N793" s="268" t="s">
        <v>78</v>
      </c>
    </row>
    <row r="794" spans="1:14" hidden="1">
      <c r="A794" s="119" t="s">
        <v>194</v>
      </c>
      <c r="B794" s="245">
        <v>371306</v>
      </c>
      <c r="C794" s="146" t="s">
        <v>3044</v>
      </c>
      <c r="D794" s="324" t="s">
        <v>43</v>
      </c>
      <c r="E794" s="128">
        <v>1</v>
      </c>
      <c r="F794" s="252">
        <v>74.75</v>
      </c>
      <c r="G794" s="118">
        <f t="shared" si="12"/>
        <v>74.75</v>
      </c>
      <c r="H794" s="245" t="s">
        <v>402</v>
      </c>
      <c r="I794" s="260">
        <v>0</v>
      </c>
      <c r="J794" s="203">
        <v>45266</v>
      </c>
      <c r="K794" s="204">
        <v>45267</v>
      </c>
      <c r="L794" s="211">
        <v>45267</v>
      </c>
      <c r="M794" s="137"/>
      <c r="N794" s="268" t="s">
        <v>78</v>
      </c>
    </row>
    <row r="795" spans="1:14" hidden="1">
      <c r="A795" s="119" t="s">
        <v>194</v>
      </c>
      <c r="B795" s="245">
        <v>374132</v>
      </c>
      <c r="C795" s="146" t="s">
        <v>2966</v>
      </c>
      <c r="D795" s="324" t="s">
        <v>43</v>
      </c>
      <c r="E795" s="128">
        <v>7</v>
      </c>
      <c r="F795" s="252">
        <v>63.25</v>
      </c>
      <c r="G795" s="118">
        <f t="shared" si="12"/>
        <v>442.75</v>
      </c>
      <c r="H795" s="245" t="s">
        <v>402</v>
      </c>
      <c r="I795" s="260">
        <v>0</v>
      </c>
      <c r="J795" s="203">
        <v>45266</v>
      </c>
      <c r="K795" s="204">
        <v>45272</v>
      </c>
      <c r="L795" s="211">
        <v>45268</v>
      </c>
      <c r="M795" s="137"/>
      <c r="N795" s="268" t="s">
        <v>78</v>
      </c>
    </row>
    <row r="796" spans="1:14" hidden="1">
      <c r="A796" s="119" t="s">
        <v>194</v>
      </c>
      <c r="B796" s="245">
        <v>374267</v>
      </c>
      <c r="C796" s="146" t="s">
        <v>3045</v>
      </c>
      <c r="D796" s="324" t="s">
        <v>43</v>
      </c>
      <c r="E796" s="128">
        <v>1</v>
      </c>
      <c r="F796" s="252">
        <v>63.25</v>
      </c>
      <c r="G796" s="118">
        <f t="shared" si="12"/>
        <v>63.25</v>
      </c>
      <c r="H796" s="245" t="s">
        <v>402</v>
      </c>
      <c r="I796" s="260">
        <v>0</v>
      </c>
      <c r="J796" s="203">
        <v>45266</v>
      </c>
      <c r="K796" s="204">
        <v>45268</v>
      </c>
      <c r="L796" s="211">
        <v>45268</v>
      </c>
      <c r="M796" s="137"/>
      <c r="N796" s="268" t="s">
        <v>78</v>
      </c>
    </row>
    <row r="797" spans="1:14" hidden="1">
      <c r="A797" s="119" t="s">
        <v>194</v>
      </c>
      <c r="B797" s="245">
        <v>371331</v>
      </c>
      <c r="C797" s="146" t="s">
        <v>2970</v>
      </c>
      <c r="D797" s="324" t="s">
        <v>43</v>
      </c>
      <c r="E797" s="128">
        <v>3</v>
      </c>
      <c r="F797" s="252">
        <v>63.25</v>
      </c>
      <c r="G797" s="118">
        <f t="shared" si="12"/>
        <v>189.75</v>
      </c>
      <c r="H797" s="245" t="s">
        <v>402</v>
      </c>
      <c r="I797" s="260">
        <v>0</v>
      </c>
      <c r="J797" s="203">
        <v>45266</v>
      </c>
      <c r="K797" s="204">
        <v>45268</v>
      </c>
      <c r="L797" s="211">
        <v>45268</v>
      </c>
      <c r="M797" s="137"/>
      <c r="N797" s="268" t="s">
        <v>78</v>
      </c>
    </row>
    <row r="798" spans="1:14" hidden="1">
      <c r="A798" s="119" t="s">
        <v>194</v>
      </c>
      <c r="B798" s="245">
        <v>373137</v>
      </c>
      <c r="C798" s="146" t="s">
        <v>3009</v>
      </c>
      <c r="D798" s="324" t="s">
        <v>43</v>
      </c>
      <c r="E798" s="128">
        <v>2</v>
      </c>
      <c r="F798" s="252">
        <v>63.25</v>
      </c>
      <c r="G798" s="118">
        <f t="shared" si="12"/>
        <v>126.5</v>
      </c>
      <c r="H798" s="245" t="s">
        <v>402</v>
      </c>
      <c r="I798" s="260">
        <v>0</v>
      </c>
      <c r="J798" s="203">
        <v>45266</v>
      </c>
      <c r="K798" s="204">
        <v>45268</v>
      </c>
      <c r="L798" s="211">
        <v>45268</v>
      </c>
      <c r="M798" s="137"/>
      <c r="N798" s="268" t="s">
        <v>78</v>
      </c>
    </row>
    <row r="799" spans="1:14" hidden="1">
      <c r="A799" s="119" t="s">
        <v>194</v>
      </c>
      <c r="B799" s="245">
        <v>369085</v>
      </c>
      <c r="C799" s="146" t="s">
        <v>3000</v>
      </c>
      <c r="D799" s="324" t="s">
        <v>43</v>
      </c>
      <c r="E799" s="128">
        <v>1</v>
      </c>
      <c r="F799" s="252">
        <v>34.5</v>
      </c>
      <c r="G799" s="118">
        <f t="shared" si="12"/>
        <v>34.5</v>
      </c>
      <c r="H799" s="245" t="s">
        <v>402</v>
      </c>
      <c r="I799" s="260">
        <v>0</v>
      </c>
      <c r="J799" s="203">
        <v>45266</v>
      </c>
      <c r="K799" s="204">
        <v>45268</v>
      </c>
      <c r="L799" s="211">
        <v>45268</v>
      </c>
      <c r="M799" s="137"/>
      <c r="N799" s="268" t="s">
        <v>78</v>
      </c>
    </row>
    <row r="800" spans="1:14" hidden="1">
      <c r="A800" s="119" t="s">
        <v>74</v>
      </c>
      <c r="B800" s="245">
        <v>366707</v>
      </c>
      <c r="C800" s="146" t="s">
        <v>3046</v>
      </c>
      <c r="D800" s="324" t="s">
        <v>43</v>
      </c>
      <c r="E800" s="128">
        <v>2</v>
      </c>
      <c r="F800" s="252">
        <v>410.1</v>
      </c>
      <c r="G800" s="118">
        <f t="shared" si="12"/>
        <v>820.2</v>
      </c>
      <c r="H800" s="245" t="s">
        <v>2651</v>
      </c>
      <c r="I800" s="260">
        <v>0</v>
      </c>
      <c r="J800" s="203">
        <v>45266</v>
      </c>
      <c r="K800" s="204">
        <v>45272</v>
      </c>
      <c r="L800" s="211">
        <v>45273</v>
      </c>
      <c r="M800" s="137"/>
      <c r="N800" s="268" t="s">
        <v>78</v>
      </c>
    </row>
    <row r="801" spans="1:14" s="123" customFormat="1" hidden="1">
      <c r="A801" s="119" t="s">
        <v>74</v>
      </c>
      <c r="B801" s="245">
        <v>368561</v>
      </c>
      <c r="C801" s="146" t="s">
        <v>3047</v>
      </c>
      <c r="D801" s="324" t="s">
        <v>43</v>
      </c>
      <c r="E801" s="128">
        <v>1</v>
      </c>
      <c r="F801" s="252">
        <v>124.83</v>
      </c>
      <c r="G801" s="118">
        <f t="shared" si="12"/>
        <v>124.83</v>
      </c>
      <c r="H801" s="245" t="s">
        <v>47</v>
      </c>
      <c r="I801" s="260">
        <v>0</v>
      </c>
      <c r="J801" s="203">
        <v>45266</v>
      </c>
      <c r="K801" s="204">
        <v>45272</v>
      </c>
      <c r="L801" s="211">
        <v>45273</v>
      </c>
      <c r="M801" s="137"/>
      <c r="N801" s="268" t="s">
        <v>78</v>
      </c>
    </row>
    <row r="802" spans="1:14" s="123" customFormat="1" hidden="1">
      <c r="A802" s="119" t="s">
        <v>194</v>
      </c>
      <c r="B802" s="245">
        <v>371345</v>
      </c>
      <c r="C802" s="146" t="s">
        <v>3048</v>
      </c>
      <c r="D802" s="324" t="s">
        <v>43</v>
      </c>
      <c r="E802" s="128">
        <v>4</v>
      </c>
      <c r="F802" s="252">
        <v>46</v>
      </c>
      <c r="G802" s="118">
        <f t="shared" si="12"/>
        <v>184</v>
      </c>
      <c r="H802" s="245" t="s">
        <v>402</v>
      </c>
      <c r="I802" s="260">
        <v>0</v>
      </c>
      <c r="J802" s="203">
        <v>45267</v>
      </c>
      <c r="K802" s="204">
        <v>45268</v>
      </c>
      <c r="L802" s="211">
        <v>45268</v>
      </c>
      <c r="M802" s="137"/>
      <c r="N802" s="268" t="s">
        <v>78</v>
      </c>
    </row>
    <row r="803" spans="1:14" hidden="1">
      <c r="A803" s="119" t="s">
        <v>194</v>
      </c>
      <c r="B803" s="245">
        <v>365237</v>
      </c>
      <c r="C803" s="146" t="s">
        <v>2941</v>
      </c>
      <c r="D803" s="324" t="s">
        <v>43</v>
      </c>
      <c r="E803" s="128">
        <v>2</v>
      </c>
      <c r="F803" s="252">
        <v>46</v>
      </c>
      <c r="G803" s="118">
        <f t="shared" si="12"/>
        <v>92</v>
      </c>
      <c r="H803" s="245" t="s">
        <v>402</v>
      </c>
      <c r="I803" s="260">
        <v>0</v>
      </c>
      <c r="J803" s="203">
        <v>45267</v>
      </c>
      <c r="K803" s="204">
        <v>45268</v>
      </c>
      <c r="L803" s="211">
        <v>45268</v>
      </c>
      <c r="M803" s="137"/>
      <c r="N803" s="268" t="s">
        <v>78</v>
      </c>
    </row>
    <row r="804" spans="1:14" hidden="1">
      <c r="A804" s="119" t="s">
        <v>194</v>
      </c>
      <c r="B804" s="245">
        <v>374291</v>
      </c>
      <c r="C804" s="146" t="s">
        <v>3049</v>
      </c>
      <c r="D804" s="324" t="s">
        <v>43</v>
      </c>
      <c r="E804" s="128">
        <v>1</v>
      </c>
      <c r="F804" s="252">
        <v>52.9</v>
      </c>
      <c r="G804" s="118">
        <f t="shared" si="12"/>
        <v>52.9</v>
      </c>
      <c r="H804" s="245" t="s">
        <v>402</v>
      </c>
      <c r="I804" s="260">
        <v>0</v>
      </c>
      <c r="J804" s="203">
        <v>45267</v>
      </c>
      <c r="K804" s="204">
        <v>45268</v>
      </c>
      <c r="L804" s="211">
        <v>45268</v>
      </c>
      <c r="M804" s="137"/>
      <c r="N804" s="268" t="s">
        <v>78</v>
      </c>
    </row>
    <row r="805" spans="1:14" s="123" customFormat="1" hidden="1">
      <c r="A805" s="119" t="s">
        <v>194</v>
      </c>
      <c r="B805" s="245">
        <v>373009</v>
      </c>
      <c r="C805" s="146" t="s">
        <v>1726</v>
      </c>
      <c r="D805" s="324" t="s">
        <v>43</v>
      </c>
      <c r="E805" s="128">
        <v>33</v>
      </c>
      <c r="F805" s="252">
        <v>52.9</v>
      </c>
      <c r="G805" s="118">
        <f t="shared" si="12"/>
        <v>1745.7</v>
      </c>
      <c r="H805" s="245" t="s">
        <v>402</v>
      </c>
      <c r="I805" s="260">
        <v>0</v>
      </c>
      <c r="J805" s="203">
        <v>45267</v>
      </c>
      <c r="K805" s="204">
        <v>45272</v>
      </c>
      <c r="L805" s="211">
        <v>45272</v>
      </c>
      <c r="M805" s="137"/>
      <c r="N805" s="268" t="s">
        <v>78</v>
      </c>
    </row>
    <row r="806" spans="1:14" hidden="1">
      <c r="A806" s="119" t="s">
        <v>194</v>
      </c>
      <c r="B806" s="245">
        <v>374313</v>
      </c>
      <c r="C806" s="146" t="s">
        <v>1876</v>
      </c>
      <c r="D806" s="324" t="s">
        <v>43</v>
      </c>
      <c r="E806" s="128">
        <v>4</v>
      </c>
      <c r="F806" s="252">
        <v>97.75</v>
      </c>
      <c r="G806" s="118">
        <f t="shared" si="12"/>
        <v>391</v>
      </c>
      <c r="H806" s="245" t="s">
        <v>402</v>
      </c>
      <c r="I806" s="260">
        <v>0</v>
      </c>
      <c r="J806" s="203">
        <v>45267</v>
      </c>
      <c r="K806" s="204">
        <v>45275</v>
      </c>
      <c r="L806" s="211">
        <v>45271</v>
      </c>
      <c r="M806" s="137"/>
      <c r="N806" s="268" t="s">
        <v>78</v>
      </c>
    </row>
    <row r="807" spans="1:14" s="123" customFormat="1" hidden="1">
      <c r="A807" s="119" t="s">
        <v>2637</v>
      </c>
      <c r="B807" s="245">
        <v>372828</v>
      </c>
      <c r="C807" s="146" t="s">
        <v>1745</v>
      </c>
      <c r="D807" s="246">
        <v>19</v>
      </c>
      <c r="E807" s="128">
        <v>36</v>
      </c>
      <c r="F807" s="252">
        <v>14</v>
      </c>
      <c r="G807" s="118">
        <f t="shared" si="12"/>
        <v>504</v>
      </c>
      <c r="H807" s="245" t="s">
        <v>45</v>
      </c>
      <c r="I807" s="260">
        <v>1</v>
      </c>
      <c r="J807" s="203">
        <v>45267</v>
      </c>
      <c r="K807" s="204">
        <v>45268</v>
      </c>
      <c r="L807" s="211">
        <v>45271</v>
      </c>
      <c r="M807" s="137"/>
      <c r="N807" s="268" t="s">
        <v>78</v>
      </c>
    </row>
    <row r="808" spans="1:14" hidden="1">
      <c r="A808" s="119" t="s">
        <v>2637</v>
      </c>
      <c r="B808" s="245">
        <v>369062</v>
      </c>
      <c r="C808" s="146" t="s">
        <v>2819</v>
      </c>
      <c r="D808" s="246">
        <v>28</v>
      </c>
      <c r="E808" s="128">
        <v>14</v>
      </c>
      <c r="F808" s="252">
        <v>17</v>
      </c>
      <c r="G808" s="118">
        <f t="shared" si="12"/>
        <v>238</v>
      </c>
      <c r="H808" s="245" t="s">
        <v>45</v>
      </c>
      <c r="I808" s="260">
        <v>1</v>
      </c>
      <c r="J808" s="203">
        <v>45267</v>
      </c>
      <c r="K808" s="204">
        <v>45272</v>
      </c>
      <c r="L808" s="211">
        <v>45271</v>
      </c>
      <c r="M808" s="137"/>
      <c r="N808" s="268" t="s">
        <v>78</v>
      </c>
    </row>
    <row r="809" spans="1:14" hidden="1">
      <c r="A809" s="119" t="s">
        <v>2637</v>
      </c>
      <c r="B809" s="245">
        <v>372863</v>
      </c>
      <c r="C809" s="146" t="s">
        <v>3050</v>
      </c>
      <c r="D809" s="246">
        <v>40</v>
      </c>
      <c r="E809" s="128">
        <v>6</v>
      </c>
      <c r="F809" s="252">
        <v>37</v>
      </c>
      <c r="G809" s="118">
        <f t="shared" si="12"/>
        <v>222</v>
      </c>
      <c r="H809" s="245" t="s">
        <v>192</v>
      </c>
      <c r="I809" s="260">
        <v>0</v>
      </c>
      <c r="J809" s="203">
        <v>45267</v>
      </c>
      <c r="K809" s="204">
        <v>45272</v>
      </c>
      <c r="L809" s="211">
        <v>45271</v>
      </c>
      <c r="M809" s="137"/>
      <c r="N809" s="268" t="s">
        <v>78</v>
      </c>
    </row>
    <row r="810" spans="1:14" hidden="1">
      <c r="A810" s="119" t="s">
        <v>2637</v>
      </c>
      <c r="B810" s="245">
        <v>372918</v>
      </c>
      <c r="C810" s="146" t="s">
        <v>2824</v>
      </c>
      <c r="D810" s="246">
        <v>28</v>
      </c>
      <c r="E810" s="128">
        <v>18</v>
      </c>
      <c r="F810" s="252">
        <v>20</v>
      </c>
      <c r="G810" s="118">
        <f t="shared" si="12"/>
        <v>360</v>
      </c>
      <c r="H810" s="245" t="s">
        <v>55</v>
      </c>
      <c r="I810" s="260">
        <v>1</v>
      </c>
      <c r="J810" s="203">
        <v>45267</v>
      </c>
      <c r="K810" s="204">
        <v>45275</v>
      </c>
      <c r="L810" s="211">
        <v>45271</v>
      </c>
      <c r="M810" s="137"/>
      <c r="N810" s="268" t="s">
        <v>78</v>
      </c>
    </row>
    <row r="811" spans="1:14" hidden="1">
      <c r="A811" s="119" t="s">
        <v>2637</v>
      </c>
      <c r="B811" s="245">
        <v>372869</v>
      </c>
      <c r="C811" s="146" t="s">
        <v>3051</v>
      </c>
      <c r="D811" s="246">
        <v>30</v>
      </c>
      <c r="E811" s="128">
        <v>24</v>
      </c>
      <c r="F811" s="252">
        <v>15</v>
      </c>
      <c r="G811" s="118">
        <f t="shared" si="12"/>
        <v>360</v>
      </c>
      <c r="H811" s="245" t="s">
        <v>44</v>
      </c>
      <c r="I811" s="260">
        <v>0</v>
      </c>
      <c r="J811" s="203">
        <v>45267</v>
      </c>
      <c r="K811" s="204">
        <v>45275</v>
      </c>
      <c r="L811" s="211">
        <v>45271</v>
      </c>
      <c r="M811" s="137"/>
      <c r="N811" s="268" t="s">
        <v>78</v>
      </c>
    </row>
    <row r="812" spans="1:14" hidden="1">
      <c r="A812" s="119" t="s">
        <v>74</v>
      </c>
      <c r="B812" s="245">
        <v>373046</v>
      </c>
      <c r="C812" s="146" t="s">
        <v>3052</v>
      </c>
      <c r="D812" s="324" t="s">
        <v>43</v>
      </c>
      <c r="E812" s="128">
        <v>1</v>
      </c>
      <c r="F812" s="252">
        <v>1685.3</v>
      </c>
      <c r="G812" s="118">
        <f t="shared" si="12"/>
        <v>1685.3</v>
      </c>
      <c r="H812" s="245" t="s">
        <v>47</v>
      </c>
      <c r="I812" s="260">
        <v>0</v>
      </c>
      <c r="J812" s="203">
        <v>45267</v>
      </c>
      <c r="K812" s="204">
        <v>45272</v>
      </c>
      <c r="L812" s="211">
        <v>45275</v>
      </c>
      <c r="M812" s="137"/>
      <c r="N812" s="268" t="s">
        <v>78</v>
      </c>
    </row>
    <row r="813" spans="1:14" hidden="1">
      <c r="A813" s="119" t="s">
        <v>194</v>
      </c>
      <c r="B813" s="245">
        <v>371306</v>
      </c>
      <c r="C813" s="146" t="s">
        <v>3044</v>
      </c>
      <c r="D813" s="324" t="s">
        <v>43</v>
      </c>
      <c r="E813" s="128">
        <v>1</v>
      </c>
      <c r="F813" s="252">
        <v>74.75</v>
      </c>
      <c r="G813" s="118">
        <f t="shared" si="12"/>
        <v>74.75</v>
      </c>
      <c r="H813" s="245" t="s">
        <v>402</v>
      </c>
      <c r="I813" s="260">
        <v>0</v>
      </c>
      <c r="J813" s="203">
        <v>45267</v>
      </c>
      <c r="K813" s="204">
        <v>45272</v>
      </c>
      <c r="L813" s="211">
        <v>45268</v>
      </c>
      <c r="M813" s="137"/>
      <c r="N813" s="268" t="s">
        <v>78</v>
      </c>
    </row>
    <row r="814" spans="1:14" s="123" customFormat="1" hidden="1">
      <c r="A814" s="119" t="s">
        <v>74</v>
      </c>
      <c r="B814" s="245">
        <v>368821</v>
      </c>
      <c r="C814" s="146" t="s">
        <v>223</v>
      </c>
      <c r="D814" s="246" t="s">
        <v>43</v>
      </c>
      <c r="E814" s="128">
        <v>2</v>
      </c>
      <c r="F814" s="252">
        <v>561.83000000000004</v>
      </c>
      <c r="G814" s="118">
        <v>1123.6600000000001</v>
      </c>
      <c r="H814" s="245" t="s">
        <v>2651</v>
      </c>
      <c r="I814" s="260">
        <v>0</v>
      </c>
      <c r="J814" s="203">
        <v>45272</v>
      </c>
      <c r="K814" s="204">
        <v>45280</v>
      </c>
      <c r="L814" s="211">
        <v>45281</v>
      </c>
      <c r="M814" s="137"/>
      <c r="N814" s="268" t="s">
        <v>78</v>
      </c>
    </row>
    <row r="815" spans="1:14" hidden="1">
      <c r="A815" s="119" t="s">
        <v>74</v>
      </c>
      <c r="B815" s="245">
        <v>368774</v>
      </c>
      <c r="C815" s="146" t="s">
        <v>148</v>
      </c>
      <c r="D815" s="246" t="s">
        <v>43</v>
      </c>
      <c r="E815" s="128">
        <v>6</v>
      </c>
      <c r="F815" s="252">
        <v>671.96</v>
      </c>
      <c r="G815" s="118">
        <v>4031.76</v>
      </c>
      <c r="H815" s="245" t="s">
        <v>47</v>
      </c>
      <c r="I815" s="260">
        <v>0</v>
      </c>
      <c r="J815" s="203">
        <v>45272</v>
      </c>
      <c r="K815" s="204">
        <v>45278</v>
      </c>
      <c r="L815" s="211">
        <v>45279</v>
      </c>
      <c r="M815" s="137"/>
      <c r="N815" s="268" t="s">
        <v>78</v>
      </c>
    </row>
    <row r="816" spans="1:14" hidden="1">
      <c r="A816" s="119" t="s">
        <v>445</v>
      </c>
      <c r="B816" s="245">
        <v>368027</v>
      </c>
      <c r="C816" s="146" t="s">
        <v>806</v>
      </c>
      <c r="D816" s="246" t="s">
        <v>43</v>
      </c>
      <c r="E816" s="128">
        <v>1</v>
      </c>
      <c r="F816" s="252">
        <v>2200</v>
      </c>
      <c r="G816" s="118">
        <f t="shared" si="12"/>
        <v>2200</v>
      </c>
      <c r="H816" s="245" t="s">
        <v>47</v>
      </c>
      <c r="I816" s="260">
        <v>0</v>
      </c>
      <c r="J816" s="203">
        <v>45274</v>
      </c>
      <c r="K816" s="204">
        <v>45281</v>
      </c>
      <c r="L816" s="211">
        <v>45280</v>
      </c>
      <c r="M816" s="137"/>
      <c r="N816" s="268" t="s">
        <v>78</v>
      </c>
    </row>
    <row r="817" spans="1:33" s="123" customFormat="1" hidden="1">
      <c r="A817" s="119" t="s">
        <v>445</v>
      </c>
      <c r="B817" s="245">
        <v>373949</v>
      </c>
      <c r="C817" s="146" t="s">
        <v>806</v>
      </c>
      <c r="D817" s="246" t="s">
        <v>43</v>
      </c>
      <c r="E817" s="128">
        <v>1</v>
      </c>
      <c r="F817" s="252">
        <v>2200</v>
      </c>
      <c r="G817" s="118">
        <f t="shared" si="12"/>
        <v>2200</v>
      </c>
      <c r="H817" s="245" t="s">
        <v>47</v>
      </c>
      <c r="I817" s="260">
        <v>0</v>
      </c>
      <c r="J817" s="203">
        <v>45274</v>
      </c>
      <c r="K817" s="204">
        <v>45281</v>
      </c>
      <c r="L817" s="211">
        <v>45280</v>
      </c>
      <c r="M817" s="137"/>
      <c r="N817" s="268" t="s">
        <v>78</v>
      </c>
    </row>
    <row r="818" spans="1:33" hidden="1">
      <c r="A818" s="119" t="s">
        <v>194</v>
      </c>
      <c r="B818" s="245">
        <v>377290</v>
      </c>
      <c r="C818" s="146" t="s">
        <v>3053</v>
      </c>
      <c r="D818" s="246" t="s">
        <v>43</v>
      </c>
      <c r="E818" s="128">
        <v>1</v>
      </c>
      <c r="F818" s="252">
        <v>74.75</v>
      </c>
      <c r="G818" s="118">
        <f t="shared" si="12"/>
        <v>74.75</v>
      </c>
      <c r="H818" s="245" t="s">
        <v>402</v>
      </c>
      <c r="I818" s="260">
        <v>0</v>
      </c>
      <c r="J818" s="203">
        <v>45274</v>
      </c>
      <c r="K818" s="204">
        <v>45279</v>
      </c>
      <c r="L818" s="211">
        <v>45278</v>
      </c>
      <c r="M818" s="137"/>
      <c r="N818" s="268" t="s">
        <v>78</v>
      </c>
    </row>
    <row r="819" spans="1:33" s="123" customFormat="1" ht="14.25" hidden="1" customHeight="1">
      <c r="A819" s="119" t="s">
        <v>194</v>
      </c>
      <c r="B819" s="245">
        <v>377495</v>
      </c>
      <c r="C819" s="146" t="s">
        <v>3054</v>
      </c>
      <c r="D819" s="246" t="s">
        <v>43</v>
      </c>
      <c r="E819" s="128">
        <v>4</v>
      </c>
      <c r="F819" s="252">
        <v>74.75</v>
      </c>
      <c r="G819" s="118">
        <f t="shared" si="12"/>
        <v>299</v>
      </c>
      <c r="H819" s="245" t="s">
        <v>402</v>
      </c>
      <c r="I819" s="260">
        <v>0</v>
      </c>
      <c r="J819" s="203">
        <v>45274</v>
      </c>
      <c r="K819" s="204">
        <v>45279</v>
      </c>
      <c r="L819" s="211">
        <v>45278</v>
      </c>
      <c r="M819" s="137"/>
      <c r="N819" s="268" t="s">
        <v>78</v>
      </c>
    </row>
    <row r="820" spans="1:33" hidden="1">
      <c r="A820" s="119" t="s">
        <v>194</v>
      </c>
      <c r="B820" s="245">
        <v>377535</v>
      </c>
      <c r="C820" s="146" t="s">
        <v>3055</v>
      </c>
      <c r="D820" s="246" t="s">
        <v>43</v>
      </c>
      <c r="E820" s="128">
        <v>8</v>
      </c>
      <c r="F820" s="252">
        <v>63.25</v>
      </c>
      <c r="G820" s="118">
        <f t="shared" si="12"/>
        <v>506</v>
      </c>
      <c r="H820" s="245" t="s">
        <v>402</v>
      </c>
      <c r="I820" s="260">
        <v>0</v>
      </c>
      <c r="J820" s="203">
        <v>45274</v>
      </c>
      <c r="K820" s="204">
        <v>45279</v>
      </c>
      <c r="L820" s="211">
        <v>45278</v>
      </c>
      <c r="M820" s="137"/>
      <c r="N820" s="268" t="s">
        <v>78</v>
      </c>
    </row>
    <row r="821" spans="1:33" hidden="1">
      <c r="A821" s="119" t="s">
        <v>194</v>
      </c>
      <c r="B821" s="245">
        <v>377529</v>
      </c>
      <c r="C821" s="146" t="s">
        <v>3056</v>
      </c>
      <c r="D821" s="246" t="s">
        <v>43</v>
      </c>
      <c r="E821" s="128">
        <v>5</v>
      </c>
      <c r="F821" s="252">
        <v>46</v>
      </c>
      <c r="G821" s="118">
        <f t="shared" si="12"/>
        <v>230</v>
      </c>
      <c r="H821" s="245" t="s">
        <v>402</v>
      </c>
      <c r="I821" s="260">
        <v>0</v>
      </c>
      <c r="J821" s="203">
        <v>45274</v>
      </c>
      <c r="K821" s="204">
        <v>45279</v>
      </c>
      <c r="L821" s="211">
        <v>45278</v>
      </c>
      <c r="M821" s="137"/>
      <c r="N821" s="268" t="s">
        <v>78</v>
      </c>
    </row>
    <row r="822" spans="1:33" hidden="1">
      <c r="A822" s="119" t="s">
        <v>194</v>
      </c>
      <c r="B822" s="245">
        <v>377515</v>
      </c>
      <c r="C822" s="146" t="s">
        <v>3057</v>
      </c>
      <c r="D822" s="246" t="s">
        <v>43</v>
      </c>
      <c r="E822" s="128">
        <v>2</v>
      </c>
      <c r="F822" s="252">
        <v>46</v>
      </c>
      <c r="G822" s="118">
        <f t="shared" si="12"/>
        <v>92</v>
      </c>
      <c r="H822" s="245" t="s">
        <v>402</v>
      </c>
      <c r="I822" s="260">
        <v>0</v>
      </c>
      <c r="J822" s="203">
        <v>45274</v>
      </c>
      <c r="K822" s="204">
        <v>45279</v>
      </c>
      <c r="L822" s="211">
        <v>45278</v>
      </c>
      <c r="M822" s="137"/>
      <c r="N822" s="268" t="s">
        <v>78</v>
      </c>
    </row>
    <row r="823" spans="1:33" s="123" customFormat="1" hidden="1">
      <c r="A823" s="119" t="s">
        <v>194</v>
      </c>
      <c r="B823" s="245">
        <v>377509</v>
      </c>
      <c r="C823" s="146" t="s">
        <v>3058</v>
      </c>
      <c r="D823" s="246" t="s">
        <v>43</v>
      </c>
      <c r="E823" s="128">
        <v>2</v>
      </c>
      <c r="F823" s="252">
        <v>46</v>
      </c>
      <c r="G823" s="118">
        <f t="shared" si="12"/>
        <v>92</v>
      </c>
      <c r="H823" s="245" t="s">
        <v>402</v>
      </c>
      <c r="I823" s="260">
        <v>0</v>
      </c>
      <c r="J823" s="203">
        <v>45274</v>
      </c>
      <c r="K823" s="204">
        <v>45279</v>
      </c>
      <c r="L823" s="211">
        <v>45278</v>
      </c>
      <c r="M823" s="137"/>
      <c r="N823" s="268" t="s">
        <v>78</v>
      </c>
    </row>
    <row r="824" spans="1:33" s="123" customFormat="1" hidden="1">
      <c r="A824" s="119" t="s">
        <v>194</v>
      </c>
      <c r="B824" s="245">
        <v>377553</v>
      </c>
      <c r="C824" s="146" t="s">
        <v>3059</v>
      </c>
      <c r="D824" s="246" t="s">
        <v>43</v>
      </c>
      <c r="E824" s="128">
        <v>2</v>
      </c>
      <c r="F824" s="252">
        <v>52.9</v>
      </c>
      <c r="G824" s="118">
        <f t="shared" si="12"/>
        <v>105.8</v>
      </c>
      <c r="H824" s="245" t="s">
        <v>402</v>
      </c>
      <c r="I824" s="260">
        <v>0</v>
      </c>
      <c r="J824" s="203">
        <v>45274</v>
      </c>
      <c r="K824" s="204">
        <v>45279</v>
      </c>
      <c r="L824" s="211">
        <v>45278</v>
      </c>
      <c r="M824" s="137"/>
      <c r="N824" s="268" t="s">
        <v>78</v>
      </c>
    </row>
    <row r="825" spans="1:33" hidden="1">
      <c r="A825" s="119" t="s">
        <v>2637</v>
      </c>
      <c r="B825" s="245">
        <v>376321</v>
      </c>
      <c r="C825" s="146" t="s">
        <v>50</v>
      </c>
      <c r="D825" s="246">
        <v>24</v>
      </c>
      <c r="E825" s="128">
        <v>40</v>
      </c>
      <c r="F825" s="252">
        <v>15</v>
      </c>
      <c r="G825" s="118">
        <f t="shared" si="12"/>
        <v>600</v>
      </c>
      <c r="H825" s="245" t="s">
        <v>45</v>
      </c>
      <c r="I825" s="260">
        <v>0</v>
      </c>
      <c r="J825" s="203">
        <v>45275</v>
      </c>
      <c r="K825" s="204">
        <v>45280</v>
      </c>
      <c r="L825" s="211">
        <v>45279</v>
      </c>
      <c r="M825" s="137"/>
      <c r="N825" s="268" t="s">
        <v>78</v>
      </c>
    </row>
    <row r="826" spans="1:33" ht="14.25" hidden="1" customHeight="1">
      <c r="A826" s="119" t="s">
        <v>2637</v>
      </c>
      <c r="B826" s="245">
        <v>376034</v>
      </c>
      <c r="C826" s="146" t="s">
        <v>1833</v>
      </c>
      <c r="D826" s="246">
        <v>24</v>
      </c>
      <c r="E826" s="128">
        <v>40</v>
      </c>
      <c r="F826" s="252">
        <v>15</v>
      </c>
      <c r="G826" s="118">
        <f t="shared" si="12"/>
        <v>600</v>
      </c>
      <c r="H826" s="245" t="s">
        <v>45</v>
      </c>
      <c r="I826" s="260">
        <v>1</v>
      </c>
      <c r="J826" s="203">
        <v>45275</v>
      </c>
      <c r="K826" s="204">
        <v>45280</v>
      </c>
      <c r="L826" s="211">
        <v>45279</v>
      </c>
      <c r="M826" s="137"/>
      <c r="N826" s="268" t="s">
        <v>78</v>
      </c>
      <c r="O826" s="124"/>
      <c r="P826" s="124"/>
      <c r="Q826" s="124"/>
      <c r="R826" s="124"/>
      <c r="S826" s="124"/>
      <c r="T826" s="124"/>
      <c r="U826" s="124"/>
      <c r="V826" s="124"/>
      <c r="W826" s="124"/>
      <c r="X826" s="124"/>
      <c r="Y826" s="124"/>
      <c r="Z826" s="124"/>
      <c r="AA826" s="124"/>
      <c r="AB826" s="124"/>
      <c r="AC826" s="124"/>
      <c r="AD826" s="124"/>
      <c r="AE826" s="124"/>
      <c r="AF826" s="124"/>
      <c r="AG826" s="124"/>
    </row>
    <row r="827" spans="1:33" hidden="1">
      <c r="A827" s="119" t="s">
        <v>2637</v>
      </c>
      <c r="B827" s="245">
        <v>376019</v>
      </c>
      <c r="C827" s="146" t="s">
        <v>579</v>
      </c>
      <c r="D827" s="246">
        <v>24</v>
      </c>
      <c r="E827" s="128">
        <v>40</v>
      </c>
      <c r="F827" s="252">
        <v>15</v>
      </c>
      <c r="G827" s="118">
        <f t="shared" si="12"/>
        <v>600</v>
      </c>
      <c r="H827" s="245" t="s">
        <v>45</v>
      </c>
      <c r="I827" s="260">
        <v>1</v>
      </c>
      <c r="J827" s="203">
        <v>45275</v>
      </c>
      <c r="K827" s="204">
        <v>45280</v>
      </c>
      <c r="L827" s="211">
        <v>45279</v>
      </c>
      <c r="M827" s="137"/>
      <c r="N827" s="268" t="s">
        <v>78</v>
      </c>
      <c r="O827" s="124"/>
      <c r="P827" s="124"/>
      <c r="Q827" s="124"/>
      <c r="R827" s="124"/>
      <c r="S827" s="124"/>
      <c r="T827" s="124"/>
      <c r="U827" s="124"/>
      <c r="V827" s="124"/>
      <c r="W827" s="124"/>
      <c r="X827" s="124"/>
      <c r="Y827" s="124"/>
      <c r="Z827" s="124"/>
      <c r="AA827" s="124"/>
      <c r="AB827" s="124"/>
      <c r="AC827" s="124"/>
      <c r="AD827" s="124"/>
      <c r="AE827" s="124"/>
      <c r="AF827" s="124"/>
      <c r="AG827" s="124"/>
    </row>
    <row r="828" spans="1:33" s="123" customFormat="1" hidden="1">
      <c r="A828" s="119" t="s">
        <v>2637</v>
      </c>
      <c r="B828" s="245">
        <v>377087</v>
      </c>
      <c r="C828" s="146" t="s">
        <v>1816</v>
      </c>
      <c r="D828" s="246">
        <v>24</v>
      </c>
      <c r="E828" s="128">
        <v>40</v>
      </c>
      <c r="F828" s="252">
        <v>15</v>
      </c>
      <c r="G828" s="118">
        <f t="shared" si="12"/>
        <v>600</v>
      </c>
      <c r="H828" s="245" t="s">
        <v>45</v>
      </c>
      <c r="I828" s="260">
        <v>1</v>
      </c>
      <c r="J828" s="203">
        <v>45275</v>
      </c>
      <c r="K828" s="204">
        <v>45280</v>
      </c>
      <c r="L828" s="211">
        <v>45279</v>
      </c>
      <c r="M828" s="137"/>
      <c r="N828" s="268" t="s">
        <v>78</v>
      </c>
    </row>
    <row r="829" spans="1:33" hidden="1">
      <c r="A829" s="119" t="s">
        <v>2637</v>
      </c>
      <c r="B829" s="245">
        <v>374541</v>
      </c>
      <c r="C829" s="146" t="s">
        <v>2771</v>
      </c>
      <c r="D829" s="246">
        <v>28</v>
      </c>
      <c r="E829" s="128">
        <v>22</v>
      </c>
      <c r="F829" s="252">
        <v>16.5</v>
      </c>
      <c r="G829" s="118">
        <f t="shared" si="12"/>
        <v>363</v>
      </c>
      <c r="H829" s="245" t="s">
        <v>45</v>
      </c>
      <c r="I829" s="260">
        <v>2</v>
      </c>
      <c r="J829" s="203">
        <v>45275</v>
      </c>
      <c r="K829" s="204">
        <v>45280</v>
      </c>
      <c r="L829" s="211">
        <v>45279</v>
      </c>
      <c r="M829" s="137"/>
      <c r="N829" s="268" t="s">
        <v>78</v>
      </c>
    </row>
    <row r="830" spans="1:33" hidden="1">
      <c r="A830" s="119" t="s">
        <v>2637</v>
      </c>
      <c r="B830" s="245">
        <v>372877</v>
      </c>
      <c r="C830" s="146" t="s">
        <v>2646</v>
      </c>
      <c r="D830" s="246">
        <v>30</v>
      </c>
      <c r="E830" s="128">
        <v>39</v>
      </c>
      <c r="F830" s="252">
        <v>14</v>
      </c>
      <c r="G830" s="118">
        <f t="shared" si="12"/>
        <v>546</v>
      </c>
      <c r="H830" s="245" t="s">
        <v>44</v>
      </c>
      <c r="I830" s="260">
        <v>0</v>
      </c>
      <c r="J830" s="203">
        <v>45280</v>
      </c>
      <c r="K830" s="204">
        <v>45287</v>
      </c>
      <c r="L830" s="211">
        <v>45287</v>
      </c>
      <c r="M830" s="137"/>
      <c r="N830" s="268" t="s">
        <v>78</v>
      </c>
    </row>
    <row r="831" spans="1:33" hidden="1">
      <c r="A831" s="119" t="s">
        <v>2637</v>
      </c>
      <c r="B831" s="245">
        <v>376009</v>
      </c>
      <c r="C831" s="146" t="s">
        <v>469</v>
      </c>
      <c r="D831" s="246">
        <v>19</v>
      </c>
      <c r="E831" s="128">
        <v>40</v>
      </c>
      <c r="F831" s="252">
        <v>13</v>
      </c>
      <c r="G831" s="118">
        <f t="shared" si="12"/>
        <v>520</v>
      </c>
      <c r="H831" s="245" t="s">
        <v>45</v>
      </c>
      <c r="I831" s="260">
        <v>1</v>
      </c>
      <c r="J831" s="203">
        <v>45280</v>
      </c>
      <c r="K831" s="204">
        <v>45287</v>
      </c>
      <c r="L831" s="211">
        <v>45287</v>
      </c>
      <c r="M831" s="137"/>
      <c r="N831" s="268" t="s">
        <v>78</v>
      </c>
    </row>
    <row r="832" spans="1:33" hidden="1">
      <c r="A832" s="119" t="s">
        <v>2637</v>
      </c>
      <c r="B832" s="245">
        <v>377098</v>
      </c>
      <c r="C832" s="146" t="s">
        <v>1828</v>
      </c>
      <c r="D832" s="246">
        <v>28</v>
      </c>
      <c r="E832" s="128">
        <v>16</v>
      </c>
      <c r="F832" s="252">
        <v>21</v>
      </c>
      <c r="G832" s="118">
        <f t="shared" si="12"/>
        <v>336</v>
      </c>
      <c r="H832" s="245" t="s">
        <v>45</v>
      </c>
      <c r="I832" s="260">
        <v>1</v>
      </c>
      <c r="J832" s="203">
        <v>45280</v>
      </c>
      <c r="K832" s="204">
        <v>45287</v>
      </c>
      <c r="L832" s="211">
        <v>45287</v>
      </c>
      <c r="M832" s="137"/>
      <c r="N832" s="268" t="s">
        <v>78</v>
      </c>
    </row>
    <row r="833" spans="1:33" hidden="1">
      <c r="A833" s="119" t="s">
        <v>2637</v>
      </c>
      <c r="B833" s="245">
        <v>377824</v>
      </c>
      <c r="C833" s="146" t="s">
        <v>484</v>
      </c>
      <c r="D833" s="246">
        <v>24</v>
      </c>
      <c r="E833" s="128">
        <v>20</v>
      </c>
      <c r="F833" s="252">
        <v>15</v>
      </c>
      <c r="G833" s="118">
        <f t="shared" si="12"/>
        <v>300</v>
      </c>
      <c r="H833" s="245" t="s">
        <v>45</v>
      </c>
      <c r="I833" s="260">
        <v>1</v>
      </c>
      <c r="J833" s="203">
        <v>45280</v>
      </c>
      <c r="K833" s="204">
        <v>45287</v>
      </c>
      <c r="L833" s="211">
        <v>45287</v>
      </c>
      <c r="M833" s="137"/>
      <c r="N833" s="268" t="s">
        <v>78</v>
      </c>
      <c r="O833" s="124"/>
      <c r="P833" s="124"/>
      <c r="Q833" s="124"/>
      <c r="R833" s="124"/>
      <c r="S833" s="124"/>
      <c r="T833" s="124"/>
      <c r="U833" s="124"/>
      <c r="V833" s="124"/>
      <c r="W833" s="124"/>
      <c r="X833" s="124"/>
      <c r="Y833" s="124"/>
      <c r="Z833" s="124"/>
      <c r="AA833" s="124"/>
      <c r="AB833" s="124"/>
      <c r="AC833" s="124"/>
      <c r="AD833" s="124"/>
      <c r="AE833" s="124"/>
      <c r="AF833" s="124"/>
      <c r="AG833" s="124"/>
    </row>
    <row r="834" spans="1:33" hidden="1">
      <c r="A834" s="119" t="s">
        <v>2637</v>
      </c>
      <c r="B834" s="245">
        <v>377472</v>
      </c>
      <c r="C834" s="146" t="s">
        <v>1823</v>
      </c>
      <c r="D834" s="246">
        <v>19.05</v>
      </c>
      <c r="E834" s="128">
        <v>15</v>
      </c>
      <c r="F834" s="252">
        <v>14</v>
      </c>
      <c r="G834" s="118">
        <f t="shared" si="12"/>
        <v>210</v>
      </c>
      <c r="H834" s="245" t="s">
        <v>45</v>
      </c>
      <c r="I834" s="260">
        <v>1</v>
      </c>
      <c r="J834" s="203">
        <v>45280</v>
      </c>
      <c r="K834" s="204">
        <v>45287</v>
      </c>
      <c r="L834" s="211">
        <v>45287</v>
      </c>
      <c r="M834" s="137"/>
      <c r="N834" s="268" t="s">
        <v>78</v>
      </c>
    </row>
    <row r="835" spans="1:33" hidden="1">
      <c r="A835" s="119" t="s">
        <v>2637</v>
      </c>
      <c r="B835" s="245">
        <v>377450</v>
      </c>
      <c r="C835" s="146" t="s">
        <v>362</v>
      </c>
      <c r="D835" s="246">
        <v>24</v>
      </c>
      <c r="E835" s="128">
        <v>20</v>
      </c>
      <c r="F835" s="252">
        <v>17</v>
      </c>
      <c r="G835" s="118">
        <f t="shared" ref="G835:G897" si="13">F835*E835</f>
        <v>340</v>
      </c>
      <c r="H835" s="245" t="s">
        <v>45</v>
      </c>
      <c r="I835" s="260">
        <v>1</v>
      </c>
      <c r="J835" s="203">
        <v>45280</v>
      </c>
      <c r="K835" s="204">
        <v>45287</v>
      </c>
      <c r="L835" s="211">
        <v>45287</v>
      </c>
      <c r="M835" s="137"/>
      <c r="N835" s="268" t="s">
        <v>78</v>
      </c>
    </row>
    <row r="836" spans="1:33" hidden="1">
      <c r="A836" s="119" t="s">
        <v>2637</v>
      </c>
      <c r="B836" s="245">
        <v>377588</v>
      </c>
      <c r="C836" s="146" t="s">
        <v>1803</v>
      </c>
      <c r="D836" s="246">
        <v>19.05</v>
      </c>
      <c r="E836" s="128">
        <v>10</v>
      </c>
      <c r="F836" s="252">
        <v>17.5</v>
      </c>
      <c r="G836" s="118">
        <f t="shared" si="13"/>
        <v>175</v>
      </c>
      <c r="H836" s="245" t="s">
        <v>45</v>
      </c>
      <c r="I836" s="260">
        <v>1</v>
      </c>
      <c r="J836" s="203">
        <v>45280</v>
      </c>
      <c r="K836" s="204">
        <v>45287</v>
      </c>
      <c r="L836" s="211">
        <v>45287</v>
      </c>
      <c r="M836" s="137"/>
      <c r="N836" s="268" t="s">
        <v>78</v>
      </c>
    </row>
    <row r="837" spans="1:33" hidden="1">
      <c r="A837" s="125"/>
      <c r="B837" s="282"/>
      <c r="C837" s="146"/>
      <c r="D837" s="246"/>
      <c r="E837" s="128"/>
      <c r="F837" s="252">
        <f>IF(ISERR(SEARCH("FP",H837))=FALSE,PREÇOS!CX898,0)+IF(ISERR(SEARCH("CH",H837))=FALSE,PREÇOS!CY898,0)+IF(ISERR(SEARCH("FF",H837))=FALSE,(I837*PREÇOS!CZ898),0)+IF(ISERR(SEARCH("FC",H837))=FALSE,PREÇOS!DA898,0)</f>
        <v>0</v>
      </c>
      <c r="G837" s="118">
        <f t="shared" si="13"/>
        <v>0</v>
      </c>
      <c r="H837" s="245"/>
      <c r="I837" s="260"/>
      <c r="J837" s="203"/>
      <c r="K837" s="204"/>
      <c r="L837" s="211"/>
      <c r="M837" s="137"/>
      <c r="N837" s="268"/>
    </row>
    <row r="838" spans="1:33" hidden="1">
      <c r="A838" s="125"/>
      <c r="B838" s="282"/>
      <c r="C838" s="146"/>
      <c r="D838" s="246"/>
      <c r="E838" s="128"/>
      <c r="F838" s="252">
        <f>IF(ISERR(SEARCH("FP",H838))=FALSE,PREÇOS!CX899,0)+IF(ISERR(SEARCH("CH",H838))=FALSE,PREÇOS!CY899,0)+IF(ISERR(SEARCH("FF",H838))=FALSE,(I838*PREÇOS!CZ899),0)+IF(ISERR(SEARCH("FC",H838))=FALSE,PREÇOS!DA899,0)</f>
        <v>0</v>
      </c>
      <c r="G838" s="118">
        <f t="shared" si="13"/>
        <v>0</v>
      </c>
      <c r="H838" s="245"/>
      <c r="I838" s="260"/>
      <c r="J838" s="203"/>
      <c r="K838" s="204"/>
      <c r="L838" s="211"/>
      <c r="M838" s="137"/>
      <c r="N838" s="268"/>
    </row>
    <row r="839" spans="1:33" hidden="1">
      <c r="A839" s="125"/>
      <c r="B839" s="282"/>
      <c r="C839" s="146"/>
      <c r="D839" s="246"/>
      <c r="E839" s="128"/>
      <c r="F839" s="252">
        <f>IF(ISERR(SEARCH("FP",H839))=FALSE,PREÇOS!CX900,0)+IF(ISERR(SEARCH("CH",H839))=FALSE,PREÇOS!CY900,0)+IF(ISERR(SEARCH("FF",H839))=FALSE,(I839*PREÇOS!CZ900),0)+IF(ISERR(SEARCH("FC",H839))=FALSE,PREÇOS!DA900,0)</f>
        <v>0</v>
      </c>
      <c r="G839" s="118">
        <f t="shared" si="13"/>
        <v>0</v>
      </c>
      <c r="H839" s="245"/>
      <c r="I839" s="260"/>
      <c r="J839" s="203"/>
      <c r="K839" s="204"/>
      <c r="L839" s="211"/>
      <c r="M839" s="137"/>
      <c r="N839" s="268"/>
    </row>
    <row r="840" spans="1:33" s="123" customFormat="1" hidden="1">
      <c r="A840" s="125"/>
      <c r="B840" s="282"/>
      <c r="C840" s="146"/>
      <c r="D840" s="246"/>
      <c r="E840" s="128"/>
      <c r="F840" s="252">
        <f>IF(ISERR(SEARCH("FP",H840))=FALSE,PREÇOS!CX901,0)+IF(ISERR(SEARCH("CH",H840))=FALSE,PREÇOS!CY901,0)+IF(ISERR(SEARCH("FF",H840))=FALSE,(I840*PREÇOS!CZ901),0)+IF(ISERR(SEARCH("FC",H840))=FALSE,PREÇOS!DA901,0)</f>
        <v>0</v>
      </c>
      <c r="G840" s="118">
        <f t="shared" si="13"/>
        <v>0</v>
      </c>
      <c r="H840" s="245"/>
      <c r="I840" s="260"/>
      <c r="J840" s="203"/>
      <c r="K840" s="204"/>
      <c r="L840" s="211"/>
      <c r="M840" s="137"/>
      <c r="N840" s="268"/>
    </row>
    <row r="841" spans="1:33" hidden="1">
      <c r="A841" s="125"/>
      <c r="B841" s="282"/>
      <c r="C841" s="146"/>
      <c r="D841" s="246"/>
      <c r="E841" s="128"/>
      <c r="F841" s="252">
        <f>IF(ISERR(SEARCH("FP",H841))=FALSE,PREÇOS!CX902,0)+IF(ISERR(SEARCH("CH",H841))=FALSE,PREÇOS!CY902,0)+IF(ISERR(SEARCH("FF",H841))=FALSE,(I841*PREÇOS!CZ902),0)+IF(ISERR(SEARCH("FC",H841))=FALSE,PREÇOS!DA902,0)</f>
        <v>0</v>
      </c>
      <c r="G841" s="118">
        <f t="shared" si="13"/>
        <v>0</v>
      </c>
      <c r="H841" s="245"/>
      <c r="I841" s="260"/>
      <c r="J841" s="203"/>
      <c r="K841" s="204"/>
      <c r="L841" s="211"/>
      <c r="M841" s="137"/>
      <c r="N841" s="268"/>
    </row>
    <row r="842" spans="1:33" hidden="1">
      <c r="A842" s="125"/>
      <c r="B842" s="282"/>
      <c r="C842" s="146"/>
      <c r="D842" s="246"/>
      <c r="E842" s="128"/>
      <c r="F842" s="252">
        <f>IF(ISERR(SEARCH("FP",H842))=FALSE,PREÇOS!CX903,0)+IF(ISERR(SEARCH("CH",H842))=FALSE,PREÇOS!CY903,0)+IF(ISERR(SEARCH("FF",H842))=FALSE,(I842*PREÇOS!CZ903),0)+IF(ISERR(SEARCH("FC",H842))=FALSE,PREÇOS!DA903,0)</f>
        <v>0</v>
      </c>
      <c r="G842" s="118">
        <f t="shared" si="13"/>
        <v>0</v>
      </c>
      <c r="H842" s="245"/>
      <c r="I842" s="260"/>
      <c r="J842" s="203"/>
      <c r="K842" s="204"/>
      <c r="L842" s="211"/>
      <c r="M842" s="137"/>
      <c r="N842" s="268"/>
    </row>
    <row r="843" spans="1:33" hidden="1">
      <c r="A843" s="125"/>
      <c r="B843" s="282"/>
      <c r="C843" s="146"/>
      <c r="D843" s="246"/>
      <c r="E843" s="128"/>
      <c r="F843" s="252">
        <f>IF(ISERR(SEARCH("FP",H843))=FALSE,PREÇOS!CX904,0)+IF(ISERR(SEARCH("CH",H843))=FALSE,PREÇOS!CY904,0)+IF(ISERR(SEARCH("FF",H843))=FALSE,(I843*PREÇOS!CZ904),0)+IF(ISERR(SEARCH("FC",H843))=FALSE,PREÇOS!DA904,0)</f>
        <v>0</v>
      </c>
      <c r="G843" s="118">
        <f t="shared" si="13"/>
        <v>0</v>
      </c>
      <c r="H843" s="245"/>
      <c r="I843" s="260"/>
      <c r="J843" s="203"/>
      <c r="K843" s="204"/>
      <c r="L843" s="211"/>
      <c r="M843" s="137"/>
      <c r="N843" s="268"/>
    </row>
    <row r="844" spans="1:33" hidden="1">
      <c r="A844" s="125"/>
      <c r="B844" s="282"/>
      <c r="C844" s="146"/>
      <c r="D844" s="246"/>
      <c r="E844" s="128"/>
      <c r="F844" s="252">
        <f>IF(ISERR(SEARCH("FP",H844))=FALSE,PREÇOS!CX905,0)+IF(ISERR(SEARCH("CH",H844))=FALSE,PREÇOS!CY905,0)+IF(ISERR(SEARCH("FF",H844))=FALSE,(I844*PREÇOS!CZ905),0)+IF(ISERR(SEARCH("FC",H844))=FALSE,PREÇOS!DA905,0)</f>
        <v>0</v>
      </c>
      <c r="G844" s="118">
        <f t="shared" si="13"/>
        <v>0</v>
      </c>
      <c r="H844" s="245"/>
      <c r="I844" s="260"/>
      <c r="J844" s="203"/>
      <c r="K844" s="204"/>
      <c r="L844" s="211"/>
      <c r="M844" s="137"/>
      <c r="N844" s="268"/>
    </row>
    <row r="845" spans="1:33" s="123" customFormat="1" hidden="1">
      <c r="A845" s="125"/>
      <c r="B845" s="282"/>
      <c r="C845" s="146"/>
      <c r="D845" s="246"/>
      <c r="E845" s="128"/>
      <c r="F845" s="252">
        <f>IF(ISERR(SEARCH("FP",H845))=FALSE,PREÇOS!CX906,0)+IF(ISERR(SEARCH("CH",H845))=FALSE,PREÇOS!CY906,0)+IF(ISERR(SEARCH("FF",H845))=FALSE,(I845*PREÇOS!CZ906),0)+IF(ISERR(SEARCH("FC",H845))=FALSE,PREÇOS!DA906,0)</f>
        <v>0</v>
      </c>
      <c r="G845" s="118">
        <f t="shared" si="13"/>
        <v>0</v>
      </c>
      <c r="H845" s="245"/>
      <c r="I845" s="260"/>
      <c r="J845" s="203"/>
      <c r="K845" s="204"/>
      <c r="L845" s="211"/>
      <c r="M845" s="137"/>
      <c r="N845" s="268"/>
    </row>
    <row r="846" spans="1:33" hidden="1">
      <c r="A846" s="125"/>
      <c r="B846" s="282"/>
      <c r="C846" s="146"/>
      <c r="D846" s="246"/>
      <c r="E846" s="128"/>
      <c r="F846" s="252">
        <f>IF(ISERR(SEARCH("FP",H846))=FALSE,PREÇOS!CX907,0)+IF(ISERR(SEARCH("CH",H846))=FALSE,PREÇOS!CY907,0)+IF(ISERR(SEARCH("FF",H846))=FALSE,(I846*PREÇOS!CZ907),0)+IF(ISERR(SEARCH("FC",H846))=FALSE,PREÇOS!DA907,0)</f>
        <v>0</v>
      </c>
      <c r="G846" s="118">
        <f t="shared" si="13"/>
        <v>0</v>
      </c>
      <c r="H846" s="245"/>
      <c r="I846" s="260"/>
      <c r="J846" s="203"/>
      <c r="K846" s="204"/>
      <c r="L846" s="211"/>
      <c r="M846" s="137"/>
      <c r="N846" s="268"/>
    </row>
    <row r="847" spans="1:33" hidden="1">
      <c r="A847" s="125"/>
      <c r="B847" s="282"/>
      <c r="C847" s="146"/>
      <c r="D847" s="246"/>
      <c r="E847" s="128"/>
      <c r="F847" s="252">
        <f>IF(ISERR(SEARCH("FP",H847))=FALSE,PREÇOS!CX908,0)+IF(ISERR(SEARCH("CH",H847))=FALSE,PREÇOS!CY908,0)+IF(ISERR(SEARCH("FF",H847))=FALSE,(I847*PREÇOS!CZ908),0)+IF(ISERR(SEARCH("FC",H847))=FALSE,PREÇOS!DA908,0)</f>
        <v>0</v>
      </c>
      <c r="G847" s="118">
        <f t="shared" si="13"/>
        <v>0</v>
      </c>
      <c r="H847" s="245"/>
      <c r="I847" s="260"/>
      <c r="J847" s="203"/>
      <c r="K847" s="204"/>
      <c r="L847" s="211"/>
      <c r="M847" s="137"/>
      <c r="N847" s="268"/>
    </row>
    <row r="848" spans="1:33" s="123" customFormat="1" hidden="1">
      <c r="A848" s="125"/>
      <c r="B848" s="282"/>
      <c r="C848" s="146"/>
      <c r="D848" s="246"/>
      <c r="E848" s="128"/>
      <c r="F848" s="252">
        <f>IF(ISERR(SEARCH("FP",H848))=FALSE,PREÇOS!CX909,0)+IF(ISERR(SEARCH("CH",H848))=FALSE,PREÇOS!CY909,0)+IF(ISERR(SEARCH("FF",H848))=FALSE,(I848*PREÇOS!CZ909),0)+IF(ISERR(SEARCH("FC",H848))=FALSE,PREÇOS!DA909,0)</f>
        <v>0</v>
      </c>
      <c r="G848" s="118">
        <f t="shared" si="13"/>
        <v>0</v>
      </c>
      <c r="H848" s="245"/>
      <c r="I848" s="260"/>
      <c r="J848" s="203"/>
      <c r="K848" s="204"/>
      <c r="L848" s="211"/>
      <c r="M848" s="137"/>
      <c r="N848" s="268"/>
    </row>
    <row r="849" spans="1:14" s="123" customFormat="1" hidden="1">
      <c r="A849" s="125"/>
      <c r="B849" s="282"/>
      <c r="C849" s="146"/>
      <c r="D849" s="246"/>
      <c r="E849" s="128"/>
      <c r="F849" s="252">
        <f>IF(ISERR(SEARCH("FP",H849))=FALSE,PREÇOS!CX910,0)+IF(ISERR(SEARCH("CH",H849))=FALSE,PREÇOS!CY910,0)+IF(ISERR(SEARCH("FF",H849))=FALSE,(I849*PREÇOS!CZ910),0)+IF(ISERR(SEARCH("FC",H849))=FALSE,PREÇOS!DA910,0)</f>
        <v>0</v>
      </c>
      <c r="G849" s="118">
        <f t="shared" si="13"/>
        <v>0</v>
      </c>
      <c r="H849" s="245"/>
      <c r="I849" s="260"/>
      <c r="J849" s="203"/>
      <c r="K849" s="204"/>
      <c r="L849" s="211"/>
      <c r="M849" s="137"/>
      <c r="N849" s="268"/>
    </row>
    <row r="850" spans="1:14" s="123" customFormat="1" hidden="1">
      <c r="A850" s="125"/>
      <c r="B850" s="282"/>
      <c r="C850" s="146"/>
      <c r="D850" s="246"/>
      <c r="E850" s="128"/>
      <c r="F850" s="252">
        <f>IF(ISERR(SEARCH("FP",H850))=FALSE,PREÇOS!CX911,0)+IF(ISERR(SEARCH("CH",H850))=FALSE,PREÇOS!CY911,0)+IF(ISERR(SEARCH("FF",H850))=FALSE,(I850*PREÇOS!CZ911),0)+IF(ISERR(SEARCH("FC",H850))=FALSE,PREÇOS!DA911,0)</f>
        <v>0</v>
      </c>
      <c r="G850" s="118">
        <f t="shared" si="13"/>
        <v>0</v>
      </c>
      <c r="H850" s="245"/>
      <c r="I850" s="260"/>
      <c r="J850" s="203"/>
      <c r="K850" s="204"/>
      <c r="L850" s="211"/>
      <c r="M850" s="137"/>
      <c r="N850" s="268"/>
    </row>
    <row r="851" spans="1:14" s="123" customFormat="1" hidden="1">
      <c r="A851" s="125"/>
      <c r="B851" s="282"/>
      <c r="C851" s="146"/>
      <c r="D851" s="246"/>
      <c r="E851" s="128"/>
      <c r="F851" s="252">
        <f>IF(ISERR(SEARCH("FP",H851))=FALSE,PREÇOS!CX912,0)+IF(ISERR(SEARCH("CH",H851))=FALSE,PREÇOS!CY912,0)+IF(ISERR(SEARCH("FF",H851))=FALSE,(I851*PREÇOS!CZ912),0)+IF(ISERR(SEARCH("FC",H851))=FALSE,PREÇOS!DA912,0)</f>
        <v>0</v>
      </c>
      <c r="G851" s="118">
        <f t="shared" si="13"/>
        <v>0</v>
      </c>
      <c r="H851" s="245"/>
      <c r="I851" s="260"/>
      <c r="J851" s="203"/>
      <c r="K851" s="204"/>
      <c r="L851" s="211"/>
      <c r="M851" s="137"/>
      <c r="N851" s="268"/>
    </row>
    <row r="852" spans="1:14" s="123" customFormat="1" hidden="1">
      <c r="A852" s="125"/>
      <c r="B852" s="282"/>
      <c r="C852" s="146"/>
      <c r="D852" s="246"/>
      <c r="E852" s="128"/>
      <c r="F852" s="252">
        <f>IF(ISERR(SEARCH("FP",H852))=FALSE,PREÇOS!CX913,0)+IF(ISERR(SEARCH("CH",H852))=FALSE,PREÇOS!CY913,0)+IF(ISERR(SEARCH("FF",H852))=FALSE,(I852*PREÇOS!CZ913),0)+IF(ISERR(SEARCH("FC",H852))=FALSE,PREÇOS!DA913,0)</f>
        <v>0</v>
      </c>
      <c r="G852" s="118">
        <f t="shared" si="13"/>
        <v>0</v>
      </c>
      <c r="H852" s="245"/>
      <c r="I852" s="260"/>
      <c r="J852" s="203"/>
      <c r="K852" s="204"/>
      <c r="L852" s="211"/>
      <c r="M852" s="137"/>
      <c r="N852" s="268"/>
    </row>
    <row r="853" spans="1:14" s="123" customFormat="1" hidden="1">
      <c r="A853" s="125"/>
      <c r="B853" s="282"/>
      <c r="C853" s="146"/>
      <c r="D853" s="246"/>
      <c r="E853" s="128"/>
      <c r="F853" s="252">
        <f>IF(ISERR(SEARCH("FP",H853))=FALSE,PREÇOS!CX914,0)+IF(ISERR(SEARCH("CH",H853))=FALSE,PREÇOS!CY914,0)+IF(ISERR(SEARCH("FF",H853))=FALSE,(I853*PREÇOS!CZ914),0)+IF(ISERR(SEARCH("FC",H853))=FALSE,PREÇOS!DA914,0)</f>
        <v>0</v>
      </c>
      <c r="G853" s="118">
        <f t="shared" si="13"/>
        <v>0</v>
      </c>
      <c r="H853" s="245"/>
      <c r="I853" s="260"/>
      <c r="J853" s="203"/>
      <c r="K853" s="204"/>
      <c r="L853" s="211"/>
      <c r="M853" s="137"/>
      <c r="N853" s="268"/>
    </row>
    <row r="854" spans="1:14" s="123" customFormat="1" hidden="1">
      <c r="A854" s="125"/>
      <c r="B854" s="282"/>
      <c r="C854" s="146"/>
      <c r="D854" s="246"/>
      <c r="E854" s="128"/>
      <c r="F854" s="252">
        <f>IF(ISERR(SEARCH("FP",H854))=FALSE,PREÇOS!CX915,0)+IF(ISERR(SEARCH("CH",H854))=FALSE,PREÇOS!CY915,0)+IF(ISERR(SEARCH("FF",H854))=FALSE,(I854*PREÇOS!CZ915),0)+IF(ISERR(SEARCH("FC",H854))=FALSE,PREÇOS!DA915,0)</f>
        <v>0</v>
      </c>
      <c r="G854" s="118">
        <f t="shared" si="13"/>
        <v>0</v>
      </c>
      <c r="H854" s="245"/>
      <c r="I854" s="260"/>
      <c r="J854" s="203"/>
      <c r="K854" s="204"/>
      <c r="L854" s="211"/>
      <c r="M854" s="137"/>
      <c r="N854" s="268"/>
    </row>
    <row r="855" spans="1:14" s="123" customFormat="1" hidden="1">
      <c r="A855" s="125"/>
      <c r="B855" s="282"/>
      <c r="C855" s="146"/>
      <c r="D855" s="246"/>
      <c r="E855" s="128"/>
      <c r="F855" s="252">
        <f>IF(ISERR(SEARCH("FP",H855))=FALSE,PREÇOS!CX916,0)+IF(ISERR(SEARCH("CH",H855))=FALSE,PREÇOS!CY916,0)+IF(ISERR(SEARCH("FF",H855))=FALSE,(I855*PREÇOS!CZ916),0)+IF(ISERR(SEARCH("FC",H855))=FALSE,PREÇOS!DA916,0)</f>
        <v>0</v>
      </c>
      <c r="G855" s="118">
        <f t="shared" si="13"/>
        <v>0</v>
      </c>
      <c r="H855" s="245"/>
      <c r="I855" s="260"/>
      <c r="J855" s="203"/>
      <c r="K855" s="204"/>
      <c r="L855" s="211"/>
      <c r="M855" s="137"/>
      <c r="N855" s="268"/>
    </row>
    <row r="856" spans="1:14" s="123" customFormat="1" hidden="1">
      <c r="A856" s="125"/>
      <c r="B856" s="282"/>
      <c r="C856" s="146"/>
      <c r="D856" s="246"/>
      <c r="E856" s="128"/>
      <c r="F856" s="252">
        <f>IF(ISERR(SEARCH("FP",H856))=FALSE,PREÇOS!CX917,0)+IF(ISERR(SEARCH("CH",H856))=FALSE,PREÇOS!CY917,0)+IF(ISERR(SEARCH("FF",H856))=FALSE,(I856*PREÇOS!CZ917),0)+IF(ISERR(SEARCH("FC",H856))=FALSE,PREÇOS!DA917,0)</f>
        <v>0</v>
      </c>
      <c r="G856" s="118">
        <f t="shared" si="13"/>
        <v>0</v>
      </c>
      <c r="H856" s="245"/>
      <c r="I856" s="260"/>
      <c r="J856" s="203"/>
      <c r="K856" s="204"/>
      <c r="L856" s="211"/>
      <c r="M856" s="137"/>
      <c r="N856" s="268"/>
    </row>
    <row r="857" spans="1:14" s="123" customFormat="1" hidden="1">
      <c r="A857" s="125"/>
      <c r="B857" s="282"/>
      <c r="C857" s="146"/>
      <c r="D857" s="246"/>
      <c r="E857" s="128"/>
      <c r="F857" s="252">
        <f>IF(ISERR(SEARCH("FP",H857))=FALSE,PREÇOS!CX918,0)+IF(ISERR(SEARCH("CH",H857))=FALSE,PREÇOS!CY918,0)+IF(ISERR(SEARCH("FF",H857))=FALSE,(I857*PREÇOS!CZ918),0)+IF(ISERR(SEARCH("FC",H857))=FALSE,PREÇOS!DA918,0)</f>
        <v>0</v>
      </c>
      <c r="G857" s="118">
        <f t="shared" si="13"/>
        <v>0</v>
      </c>
      <c r="H857" s="245"/>
      <c r="I857" s="260"/>
      <c r="J857" s="203"/>
      <c r="K857" s="204"/>
      <c r="L857" s="211"/>
      <c r="M857" s="137"/>
      <c r="N857" s="268"/>
    </row>
    <row r="858" spans="1:14" s="123" customFormat="1" hidden="1">
      <c r="A858" s="125"/>
      <c r="B858" s="282"/>
      <c r="C858" s="146"/>
      <c r="D858" s="246"/>
      <c r="E858" s="128"/>
      <c r="F858" s="252">
        <f>IF(ISERR(SEARCH("FP",H858))=FALSE,PREÇOS!CX919,0)+IF(ISERR(SEARCH("CH",H858))=FALSE,PREÇOS!CY919,0)+IF(ISERR(SEARCH("FF",H858))=FALSE,(I858*PREÇOS!CZ919),0)+IF(ISERR(SEARCH("FC",H858))=FALSE,PREÇOS!DA919,0)</f>
        <v>0</v>
      </c>
      <c r="G858" s="118">
        <f t="shared" si="13"/>
        <v>0</v>
      </c>
      <c r="H858" s="245"/>
      <c r="I858" s="260"/>
      <c r="J858" s="203"/>
      <c r="K858" s="204"/>
      <c r="L858" s="211"/>
      <c r="M858" s="137"/>
      <c r="N858" s="268"/>
    </row>
    <row r="859" spans="1:14" s="123" customFormat="1" hidden="1">
      <c r="A859" s="125"/>
      <c r="B859" s="282"/>
      <c r="C859" s="146"/>
      <c r="D859" s="246"/>
      <c r="E859" s="128"/>
      <c r="F859" s="252">
        <f>IF(ISERR(SEARCH("FP",H859))=FALSE,PREÇOS!CX920,0)+IF(ISERR(SEARCH("CH",H859))=FALSE,PREÇOS!CY920,0)+IF(ISERR(SEARCH("FF",H859))=FALSE,(I859*PREÇOS!CZ920),0)+IF(ISERR(SEARCH("FC",H859))=FALSE,PREÇOS!DA920,0)</f>
        <v>0</v>
      </c>
      <c r="G859" s="118">
        <f t="shared" si="13"/>
        <v>0</v>
      </c>
      <c r="H859" s="245"/>
      <c r="I859" s="260"/>
      <c r="J859" s="203"/>
      <c r="K859" s="204"/>
      <c r="L859" s="211"/>
      <c r="M859" s="137"/>
      <c r="N859" s="268"/>
    </row>
    <row r="860" spans="1:14" s="123" customFormat="1" hidden="1">
      <c r="A860" s="125"/>
      <c r="B860" s="282"/>
      <c r="C860" s="146"/>
      <c r="D860" s="246"/>
      <c r="E860" s="128"/>
      <c r="F860" s="252">
        <f>IF(ISERR(SEARCH("FP",H860))=FALSE,PREÇOS!CX921,0)+IF(ISERR(SEARCH("CH",H860))=FALSE,PREÇOS!CY921,0)+IF(ISERR(SEARCH("FF",H860))=FALSE,(I860*PREÇOS!CZ921),0)+IF(ISERR(SEARCH("FC",H860))=FALSE,PREÇOS!DA921,0)</f>
        <v>0</v>
      </c>
      <c r="G860" s="118">
        <f t="shared" si="13"/>
        <v>0</v>
      </c>
      <c r="H860" s="245"/>
      <c r="I860" s="260"/>
      <c r="J860" s="203"/>
      <c r="K860" s="204"/>
      <c r="L860" s="211"/>
      <c r="M860" s="137"/>
      <c r="N860" s="268"/>
    </row>
    <row r="861" spans="1:14" s="123" customFormat="1" hidden="1">
      <c r="A861" s="125"/>
      <c r="B861" s="282"/>
      <c r="C861" s="146"/>
      <c r="D861" s="246"/>
      <c r="E861" s="128"/>
      <c r="F861" s="252">
        <f>IF(ISERR(SEARCH("FP",H861))=FALSE,PREÇOS!CX922,0)+IF(ISERR(SEARCH("CH",H861))=FALSE,PREÇOS!CY922,0)+IF(ISERR(SEARCH("FF",H861))=FALSE,(I861*PREÇOS!CZ922),0)+IF(ISERR(SEARCH("FC",H861))=FALSE,PREÇOS!DA922,0)</f>
        <v>0</v>
      </c>
      <c r="G861" s="118">
        <f t="shared" si="13"/>
        <v>0</v>
      </c>
      <c r="H861" s="245"/>
      <c r="I861" s="260"/>
      <c r="J861" s="203"/>
      <c r="K861" s="204"/>
      <c r="L861" s="211"/>
      <c r="M861" s="137"/>
      <c r="N861" s="268"/>
    </row>
    <row r="862" spans="1:14" s="123" customFormat="1" hidden="1">
      <c r="A862" s="125"/>
      <c r="B862" s="282"/>
      <c r="C862" s="146"/>
      <c r="D862" s="246"/>
      <c r="E862" s="128"/>
      <c r="F862" s="252">
        <f>IF(ISERR(SEARCH("FP",H862))=FALSE,PREÇOS!CX923,0)+IF(ISERR(SEARCH("CH",H862))=FALSE,PREÇOS!CY923,0)+IF(ISERR(SEARCH("FF",H862))=FALSE,(I862*PREÇOS!CZ923),0)+IF(ISERR(SEARCH("FC",H862))=FALSE,PREÇOS!DA923,0)</f>
        <v>0</v>
      </c>
      <c r="G862" s="118">
        <f t="shared" si="13"/>
        <v>0</v>
      </c>
      <c r="H862" s="245"/>
      <c r="I862" s="260"/>
      <c r="J862" s="203"/>
      <c r="K862" s="204"/>
      <c r="L862" s="211"/>
      <c r="M862" s="137"/>
      <c r="N862" s="268"/>
    </row>
    <row r="863" spans="1:14" s="123" customFormat="1" hidden="1">
      <c r="A863" s="125"/>
      <c r="B863" s="282"/>
      <c r="C863" s="146"/>
      <c r="D863" s="246"/>
      <c r="E863" s="128"/>
      <c r="F863" s="252">
        <f>IF(ISERR(SEARCH("FP",H863))=FALSE,PREÇOS!CX924,0)+IF(ISERR(SEARCH("CH",H863))=FALSE,PREÇOS!CY924,0)+IF(ISERR(SEARCH("FF",H863))=FALSE,(I863*PREÇOS!CZ924),0)+IF(ISERR(SEARCH("FC",H863))=FALSE,PREÇOS!DA924,0)</f>
        <v>0</v>
      </c>
      <c r="G863" s="118">
        <f t="shared" si="13"/>
        <v>0</v>
      </c>
      <c r="H863" s="245"/>
      <c r="I863" s="260"/>
      <c r="J863" s="203"/>
      <c r="K863" s="204"/>
      <c r="L863" s="211"/>
      <c r="M863" s="137"/>
      <c r="N863" s="268"/>
    </row>
    <row r="864" spans="1:14" s="123" customFormat="1" hidden="1">
      <c r="A864" s="125"/>
      <c r="B864" s="282"/>
      <c r="C864" s="146"/>
      <c r="D864" s="246"/>
      <c r="E864" s="128"/>
      <c r="F864" s="252">
        <f>IF(ISERR(SEARCH("FP",H864))=FALSE,PREÇOS!CX925,0)+IF(ISERR(SEARCH("CH",H864))=FALSE,PREÇOS!CY925,0)+IF(ISERR(SEARCH("FF",H864))=FALSE,(I864*PREÇOS!CZ925),0)+IF(ISERR(SEARCH("FC",H864))=FALSE,PREÇOS!DA925,0)</f>
        <v>0</v>
      </c>
      <c r="G864" s="118">
        <f t="shared" si="13"/>
        <v>0</v>
      </c>
      <c r="H864" s="245"/>
      <c r="I864" s="260"/>
      <c r="J864" s="203"/>
      <c r="K864" s="204"/>
      <c r="L864" s="211"/>
      <c r="M864" s="137"/>
      <c r="N864" s="268"/>
    </row>
    <row r="865" spans="1:14" s="123" customFormat="1" hidden="1">
      <c r="A865" s="125"/>
      <c r="B865" s="282"/>
      <c r="C865" s="146"/>
      <c r="D865" s="246"/>
      <c r="E865" s="128"/>
      <c r="F865" s="252">
        <f>IF(ISERR(SEARCH("FP",H865))=FALSE,PREÇOS!CX926,0)+IF(ISERR(SEARCH("CH",H865))=FALSE,PREÇOS!CY926,0)+IF(ISERR(SEARCH("FF",H865))=FALSE,(I865*PREÇOS!CZ926),0)+IF(ISERR(SEARCH("FC",H865))=FALSE,PREÇOS!DA926,0)</f>
        <v>0</v>
      </c>
      <c r="G865" s="118">
        <f t="shared" si="13"/>
        <v>0</v>
      </c>
      <c r="H865" s="245"/>
      <c r="I865" s="260"/>
      <c r="J865" s="203"/>
      <c r="K865" s="204"/>
      <c r="L865" s="211"/>
      <c r="M865" s="137"/>
      <c r="N865" s="268"/>
    </row>
    <row r="866" spans="1:14" s="123" customFormat="1" hidden="1">
      <c r="A866" s="125"/>
      <c r="B866" s="282"/>
      <c r="C866" s="146"/>
      <c r="D866" s="246"/>
      <c r="E866" s="128"/>
      <c r="F866" s="252">
        <f>IF(ISERR(SEARCH("FP",H866))=FALSE,PREÇOS!CX927,0)+IF(ISERR(SEARCH("CH",H866))=FALSE,PREÇOS!CY927,0)+IF(ISERR(SEARCH("FF",H866))=FALSE,(I866*PREÇOS!CZ927),0)+IF(ISERR(SEARCH("FC",H866))=FALSE,PREÇOS!DA927,0)</f>
        <v>0</v>
      </c>
      <c r="G866" s="118">
        <f t="shared" si="13"/>
        <v>0</v>
      </c>
      <c r="H866" s="245"/>
      <c r="I866" s="260"/>
      <c r="J866" s="203"/>
      <c r="K866" s="204"/>
      <c r="L866" s="211"/>
      <c r="M866" s="137"/>
      <c r="N866" s="268"/>
    </row>
    <row r="867" spans="1:14" s="123" customFormat="1" hidden="1">
      <c r="A867" s="125"/>
      <c r="B867" s="282"/>
      <c r="C867" s="146"/>
      <c r="D867" s="246"/>
      <c r="E867" s="128"/>
      <c r="F867" s="252">
        <f>IF(ISERR(SEARCH("FP",H867))=FALSE,PREÇOS!CX928,0)+IF(ISERR(SEARCH("CH",H867))=FALSE,PREÇOS!CY928,0)+IF(ISERR(SEARCH("FF",H867))=FALSE,(I867*PREÇOS!CZ928),0)+IF(ISERR(SEARCH("FC",H867))=FALSE,PREÇOS!DA928,0)</f>
        <v>0</v>
      </c>
      <c r="G867" s="118">
        <f t="shared" si="13"/>
        <v>0</v>
      </c>
      <c r="H867" s="245"/>
      <c r="I867" s="260"/>
      <c r="J867" s="203"/>
      <c r="K867" s="204"/>
      <c r="L867" s="211"/>
      <c r="M867" s="137"/>
      <c r="N867" s="268"/>
    </row>
    <row r="868" spans="1:14" s="123" customFormat="1" hidden="1">
      <c r="A868" s="125"/>
      <c r="B868" s="282"/>
      <c r="C868" s="146"/>
      <c r="D868" s="246"/>
      <c r="E868" s="128"/>
      <c r="F868" s="252">
        <f>IF(ISERR(SEARCH("FP",H868))=FALSE,PREÇOS!CX929,0)+IF(ISERR(SEARCH("CH",H868))=FALSE,PREÇOS!CY929,0)+IF(ISERR(SEARCH("FF",H868))=FALSE,(I868*PREÇOS!CZ929),0)+IF(ISERR(SEARCH("FC",H868))=FALSE,PREÇOS!DA929,0)</f>
        <v>0</v>
      </c>
      <c r="G868" s="118">
        <f t="shared" si="13"/>
        <v>0</v>
      </c>
      <c r="H868" s="245"/>
      <c r="I868" s="260"/>
      <c r="J868" s="203"/>
      <c r="K868" s="204"/>
      <c r="L868" s="211"/>
      <c r="M868" s="137"/>
      <c r="N868" s="268"/>
    </row>
    <row r="869" spans="1:14" s="123" customFormat="1" hidden="1">
      <c r="A869" s="125"/>
      <c r="B869" s="282"/>
      <c r="C869" s="146"/>
      <c r="D869" s="246"/>
      <c r="E869" s="128"/>
      <c r="F869" s="252">
        <f>IF(ISERR(SEARCH("FP",H869))=FALSE,PREÇOS!CX930,0)+IF(ISERR(SEARCH("CH",H869))=FALSE,PREÇOS!CY930,0)+IF(ISERR(SEARCH("FF",H869))=FALSE,(I869*PREÇOS!CZ930),0)+IF(ISERR(SEARCH("FC",H869))=FALSE,PREÇOS!DA930,0)</f>
        <v>0</v>
      </c>
      <c r="G869" s="118">
        <f t="shared" si="13"/>
        <v>0</v>
      </c>
      <c r="H869" s="245"/>
      <c r="I869" s="260"/>
      <c r="J869" s="203"/>
      <c r="K869" s="204"/>
      <c r="L869" s="211"/>
      <c r="M869" s="137"/>
      <c r="N869" s="268"/>
    </row>
    <row r="870" spans="1:14" s="123" customFormat="1" hidden="1">
      <c r="A870" s="125"/>
      <c r="B870" s="282"/>
      <c r="C870" s="146"/>
      <c r="D870" s="246"/>
      <c r="E870" s="128"/>
      <c r="F870" s="252">
        <f>IF(ISERR(SEARCH("FP",H870))=FALSE,PREÇOS!CX931,0)+IF(ISERR(SEARCH("CH",H870))=FALSE,PREÇOS!CY931,0)+IF(ISERR(SEARCH("FF",H870))=FALSE,(I870*PREÇOS!CZ931),0)+IF(ISERR(SEARCH("FC",H870))=FALSE,PREÇOS!DA931,0)</f>
        <v>0</v>
      </c>
      <c r="G870" s="118">
        <f t="shared" si="13"/>
        <v>0</v>
      </c>
      <c r="H870" s="245"/>
      <c r="I870" s="260"/>
      <c r="J870" s="203"/>
      <c r="K870" s="204"/>
      <c r="L870" s="211"/>
      <c r="M870" s="137"/>
      <c r="N870" s="268"/>
    </row>
    <row r="871" spans="1:14" s="123" customFormat="1" hidden="1">
      <c r="A871" s="125"/>
      <c r="B871" s="282"/>
      <c r="C871" s="146"/>
      <c r="D871" s="246"/>
      <c r="E871" s="128"/>
      <c r="F871" s="252">
        <f>IF(ISERR(SEARCH("FP",H871))=FALSE,PREÇOS!CX932,0)+IF(ISERR(SEARCH("CH",H871))=FALSE,PREÇOS!CY932,0)+IF(ISERR(SEARCH("FF",H871))=FALSE,(I871*PREÇOS!CZ932),0)+IF(ISERR(SEARCH("FC",H871))=FALSE,PREÇOS!DA932,0)</f>
        <v>0</v>
      </c>
      <c r="G871" s="118">
        <f t="shared" si="13"/>
        <v>0</v>
      </c>
      <c r="H871" s="245"/>
      <c r="I871" s="260"/>
      <c r="J871" s="203"/>
      <c r="K871" s="204"/>
      <c r="L871" s="211"/>
      <c r="M871" s="137"/>
      <c r="N871" s="268"/>
    </row>
    <row r="872" spans="1:14" s="123" customFormat="1" hidden="1">
      <c r="A872" s="125"/>
      <c r="B872" s="282"/>
      <c r="C872" s="146"/>
      <c r="D872" s="246"/>
      <c r="E872" s="128"/>
      <c r="F872" s="252">
        <f>IF(ISERR(SEARCH("FP",H872))=FALSE,PREÇOS!CX933,0)+IF(ISERR(SEARCH("CH",H872))=FALSE,PREÇOS!CY933,0)+IF(ISERR(SEARCH("FF",H872))=FALSE,(I872*PREÇOS!CZ933),0)+IF(ISERR(SEARCH("FC",H872))=FALSE,PREÇOS!DA933,0)</f>
        <v>0</v>
      </c>
      <c r="G872" s="118">
        <f t="shared" si="13"/>
        <v>0</v>
      </c>
      <c r="H872" s="245"/>
      <c r="I872" s="260"/>
      <c r="J872" s="203"/>
      <c r="K872" s="204"/>
      <c r="L872" s="211"/>
      <c r="M872" s="137"/>
      <c r="N872" s="268"/>
    </row>
    <row r="873" spans="1:14" s="123" customFormat="1" hidden="1">
      <c r="A873" s="125"/>
      <c r="B873" s="282"/>
      <c r="C873" s="146"/>
      <c r="D873" s="246"/>
      <c r="E873" s="128"/>
      <c r="F873" s="252">
        <f>IF(ISERR(SEARCH("FP",H873))=FALSE,PREÇOS!CX934,0)+IF(ISERR(SEARCH("CH",H873))=FALSE,PREÇOS!CY934,0)+IF(ISERR(SEARCH("FF",H873))=FALSE,(I873*PREÇOS!CZ934),0)+IF(ISERR(SEARCH("FC",H873))=FALSE,PREÇOS!DA934,0)</f>
        <v>0</v>
      </c>
      <c r="G873" s="118">
        <f t="shared" si="13"/>
        <v>0</v>
      </c>
      <c r="H873" s="245"/>
      <c r="I873" s="260"/>
      <c r="J873" s="203"/>
      <c r="K873" s="204"/>
      <c r="L873" s="211"/>
      <c r="M873" s="137"/>
      <c r="N873" s="268"/>
    </row>
    <row r="874" spans="1:14" s="123" customFormat="1" hidden="1">
      <c r="A874" s="125"/>
      <c r="B874" s="282"/>
      <c r="C874" s="146"/>
      <c r="D874" s="246"/>
      <c r="E874" s="128"/>
      <c r="F874" s="252">
        <f>IF(ISERR(SEARCH("FP",H874))=FALSE,PREÇOS!CX935,0)+IF(ISERR(SEARCH("CH",H874))=FALSE,PREÇOS!CY935,0)+IF(ISERR(SEARCH("FF",H874))=FALSE,(I874*PREÇOS!CZ935),0)+IF(ISERR(SEARCH("FC",H874))=FALSE,PREÇOS!DA935,0)</f>
        <v>0</v>
      </c>
      <c r="G874" s="118">
        <f t="shared" si="13"/>
        <v>0</v>
      </c>
      <c r="H874" s="245"/>
      <c r="I874" s="260"/>
      <c r="J874" s="203"/>
      <c r="K874" s="204"/>
      <c r="L874" s="211"/>
      <c r="M874" s="137"/>
      <c r="N874" s="268"/>
    </row>
    <row r="875" spans="1:14" s="123" customFormat="1" hidden="1">
      <c r="A875" s="125"/>
      <c r="B875" s="282"/>
      <c r="C875" s="146"/>
      <c r="D875" s="246"/>
      <c r="E875" s="128"/>
      <c r="F875" s="252">
        <f>IF(ISERR(SEARCH("FP",H875))=FALSE,PREÇOS!CX936,0)+IF(ISERR(SEARCH("CH",H875))=FALSE,PREÇOS!CY936,0)+IF(ISERR(SEARCH("FF",H875))=FALSE,(I875*PREÇOS!CZ936),0)+IF(ISERR(SEARCH("FC",H875))=FALSE,PREÇOS!DA936,0)</f>
        <v>0</v>
      </c>
      <c r="G875" s="118">
        <f t="shared" si="13"/>
        <v>0</v>
      </c>
      <c r="H875" s="245"/>
      <c r="I875" s="260"/>
      <c r="J875" s="203"/>
      <c r="K875" s="204"/>
      <c r="L875" s="211"/>
      <c r="M875" s="137"/>
      <c r="N875" s="268"/>
    </row>
    <row r="876" spans="1:14" s="123" customFormat="1" hidden="1">
      <c r="A876" s="125"/>
      <c r="B876" s="282"/>
      <c r="C876" s="146"/>
      <c r="D876" s="246"/>
      <c r="E876" s="128"/>
      <c r="F876" s="252">
        <f>IF(ISERR(SEARCH("FP",H876))=FALSE,PREÇOS!CX937,0)+IF(ISERR(SEARCH("CH",H876))=FALSE,PREÇOS!CY937,0)+IF(ISERR(SEARCH("FF",H876))=FALSE,(I876*PREÇOS!CZ937),0)+IF(ISERR(SEARCH("FC",H876))=FALSE,PREÇOS!DA937,0)</f>
        <v>0</v>
      </c>
      <c r="G876" s="118">
        <f t="shared" si="13"/>
        <v>0</v>
      </c>
      <c r="H876" s="245"/>
      <c r="I876" s="260"/>
      <c r="J876" s="203"/>
      <c r="K876" s="204"/>
      <c r="L876" s="211"/>
      <c r="M876" s="137"/>
      <c r="N876" s="268"/>
    </row>
    <row r="877" spans="1:14" s="123" customFormat="1" hidden="1">
      <c r="A877" s="125"/>
      <c r="B877" s="282"/>
      <c r="C877" s="146"/>
      <c r="D877" s="246"/>
      <c r="E877" s="128"/>
      <c r="F877" s="252">
        <f>IF(ISERR(SEARCH("FP",H877))=FALSE,PREÇOS!CX938,0)+IF(ISERR(SEARCH("CH",H877))=FALSE,PREÇOS!CY938,0)+IF(ISERR(SEARCH("FF",H877))=FALSE,(I877*PREÇOS!CZ938),0)+IF(ISERR(SEARCH("FC",H877))=FALSE,PREÇOS!DA938,0)</f>
        <v>0</v>
      </c>
      <c r="G877" s="118">
        <f t="shared" si="13"/>
        <v>0</v>
      </c>
      <c r="H877" s="245"/>
      <c r="I877" s="260"/>
      <c r="J877" s="203"/>
      <c r="K877" s="204"/>
      <c r="L877" s="211"/>
      <c r="M877" s="137"/>
      <c r="N877" s="268"/>
    </row>
    <row r="878" spans="1:14" s="123" customFormat="1" hidden="1">
      <c r="A878" s="125"/>
      <c r="B878" s="282"/>
      <c r="C878" s="146"/>
      <c r="D878" s="246"/>
      <c r="E878" s="128"/>
      <c r="F878" s="252">
        <f>IF(ISERR(SEARCH("FP",H878))=FALSE,PREÇOS!CX939,0)+IF(ISERR(SEARCH("CH",H878))=FALSE,PREÇOS!CY939,0)+IF(ISERR(SEARCH("FF",H878))=FALSE,(I878*PREÇOS!CZ939),0)+IF(ISERR(SEARCH("FC",H878))=FALSE,PREÇOS!DA939,0)</f>
        <v>0</v>
      </c>
      <c r="G878" s="118">
        <f t="shared" si="13"/>
        <v>0</v>
      </c>
      <c r="H878" s="245"/>
      <c r="I878" s="260"/>
      <c r="J878" s="203"/>
      <c r="K878" s="204"/>
      <c r="L878" s="211"/>
      <c r="M878" s="137"/>
      <c r="N878" s="268"/>
    </row>
    <row r="879" spans="1:14" s="123" customFormat="1" hidden="1">
      <c r="A879" s="125"/>
      <c r="B879" s="282"/>
      <c r="C879" s="146"/>
      <c r="D879" s="246"/>
      <c r="E879" s="128"/>
      <c r="F879" s="252">
        <f>IF(ISERR(SEARCH("FP",H879))=FALSE,PREÇOS!CX940,0)+IF(ISERR(SEARCH("CH",H879))=FALSE,PREÇOS!CY940,0)+IF(ISERR(SEARCH("FF",H879))=FALSE,(I879*PREÇOS!CZ940),0)+IF(ISERR(SEARCH("FC",H879))=FALSE,PREÇOS!DA940,0)</f>
        <v>0</v>
      </c>
      <c r="G879" s="118">
        <f t="shared" si="13"/>
        <v>0</v>
      </c>
      <c r="H879" s="245"/>
      <c r="I879" s="260"/>
      <c r="J879" s="203"/>
      <c r="K879" s="204"/>
      <c r="L879" s="211"/>
      <c r="M879" s="137"/>
      <c r="N879" s="268"/>
    </row>
    <row r="880" spans="1:14" s="123" customFormat="1" hidden="1">
      <c r="A880" s="125"/>
      <c r="B880" s="282"/>
      <c r="C880" s="146"/>
      <c r="D880" s="246"/>
      <c r="E880" s="128"/>
      <c r="F880" s="252">
        <f>IF(ISERR(SEARCH("FP",H880))=FALSE,PREÇOS!CX941,0)+IF(ISERR(SEARCH("CH",H880))=FALSE,PREÇOS!CY941,0)+IF(ISERR(SEARCH("FF",H880))=FALSE,(I880*PREÇOS!CZ941),0)+IF(ISERR(SEARCH("FC",H880))=FALSE,PREÇOS!DA941,0)</f>
        <v>0</v>
      </c>
      <c r="G880" s="118">
        <f t="shared" si="13"/>
        <v>0</v>
      </c>
      <c r="H880" s="245"/>
      <c r="I880" s="260"/>
      <c r="J880" s="203"/>
      <c r="K880" s="204"/>
      <c r="L880" s="211"/>
      <c r="M880" s="137"/>
      <c r="N880" s="268"/>
    </row>
    <row r="881" spans="1:14" s="123" customFormat="1" hidden="1">
      <c r="A881" s="125"/>
      <c r="B881" s="282"/>
      <c r="C881" s="146"/>
      <c r="D881" s="246"/>
      <c r="E881" s="128"/>
      <c r="F881" s="252">
        <f>IF(ISERR(SEARCH("FP",H881))=FALSE,PREÇOS!CX942,0)+IF(ISERR(SEARCH("CH",H881))=FALSE,PREÇOS!CY942,0)+IF(ISERR(SEARCH("FF",H881))=FALSE,(I881*PREÇOS!CZ942),0)+IF(ISERR(SEARCH("FC",H881))=FALSE,PREÇOS!DA942,0)</f>
        <v>0</v>
      </c>
      <c r="G881" s="118">
        <f t="shared" si="13"/>
        <v>0</v>
      </c>
      <c r="H881" s="245"/>
      <c r="I881" s="260"/>
      <c r="J881" s="203"/>
      <c r="K881" s="204"/>
      <c r="L881" s="211"/>
      <c r="M881" s="137"/>
      <c r="N881" s="268"/>
    </row>
    <row r="882" spans="1:14" s="123" customFormat="1" hidden="1">
      <c r="A882" s="125"/>
      <c r="B882" s="282"/>
      <c r="C882" s="146"/>
      <c r="D882" s="246"/>
      <c r="E882" s="128"/>
      <c r="F882" s="252">
        <f>IF(ISERR(SEARCH("FP",H882))=FALSE,PREÇOS!CX943,0)+IF(ISERR(SEARCH("CH",H882))=FALSE,PREÇOS!CY943,0)+IF(ISERR(SEARCH("FF",H882))=FALSE,(I882*PREÇOS!CZ943),0)+IF(ISERR(SEARCH("FC",H882))=FALSE,PREÇOS!DA943,0)</f>
        <v>0</v>
      </c>
      <c r="G882" s="118">
        <f t="shared" si="13"/>
        <v>0</v>
      </c>
      <c r="H882" s="245"/>
      <c r="I882" s="260"/>
      <c r="J882" s="203"/>
      <c r="K882" s="204"/>
      <c r="L882" s="211"/>
      <c r="M882" s="137"/>
      <c r="N882" s="268"/>
    </row>
    <row r="883" spans="1:14" s="123" customFormat="1" hidden="1">
      <c r="A883" s="125"/>
      <c r="B883" s="282"/>
      <c r="C883" s="146"/>
      <c r="D883" s="246"/>
      <c r="E883" s="128"/>
      <c r="F883" s="252">
        <f>IF(ISERR(SEARCH("FP",H883))=FALSE,PREÇOS!CX944,0)+IF(ISERR(SEARCH("CH",H883))=FALSE,PREÇOS!CY944,0)+IF(ISERR(SEARCH("FF",H883))=FALSE,(I883*PREÇOS!CZ944),0)+IF(ISERR(SEARCH("FC",H883))=FALSE,PREÇOS!DA944,0)</f>
        <v>0</v>
      </c>
      <c r="G883" s="118">
        <f t="shared" si="13"/>
        <v>0</v>
      </c>
      <c r="H883" s="245"/>
      <c r="I883" s="260"/>
      <c r="J883" s="203"/>
      <c r="K883" s="204"/>
      <c r="L883" s="211"/>
      <c r="M883" s="137"/>
      <c r="N883" s="268"/>
    </row>
    <row r="884" spans="1:14" s="123" customFormat="1" hidden="1">
      <c r="A884" s="125"/>
      <c r="B884" s="282"/>
      <c r="C884" s="146"/>
      <c r="D884" s="246"/>
      <c r="E884" s="128"/>
      <c r="F884" s="252">
        <f>IF(ISERR(SEARCH("FP",H884))=FALSE,PREÇOS!CX945,0)+IF(ISERR(SEARCH("CH",H884))=FALSE,PREÇOS!CY945,0)+IF(ISERR(SEARCH("FF",H884))=FALSE,(I884*PREÇOS!CZ945),0)+IF(ISERR(SEARCH("FC",H884))=FALSE,PREÇOS!DA945,0)</f>
        <v>0</v>
      </c>
      <c r="G884" s="118">
        <f t="shared" si="13"/>
        <v>0</v>
      </c>
      <c r="H884" s="245"/>
      <c r="I884" s="260"/>
      <c r="J884" s="203"/>
      <c r="K884" s="204"/>
      <c r="L884" s="211"/>
      <c r="M884" s="137"/>
      <c r="N884" s="268"/>
    </row>
    <row r="885" spans="1:14" s="123" customFormat="1" hidden="1">
      <c r="A885" s="125"/>
      <c r="B885" s="282"/>
      <c r="C885" s="146"/>
      <c r="D885" s="246"/>
      <c r="E885" s="128"/>
      <c r="F885" s="252">
        <f>IF(ISERR(SEARCH("FP",H885))=FALSE,PREÇOS!CX946,0)+IF(ISERR(SEARCH("CH",H885))=FALSE,PREÇOS!CY946,0)+IF(ISERR(SEARCH("FF",H885))=FALSE,(I885*PREÇOS!CZ946),0)+IF(ISERR(SEARCH("FC",H885))=FALSE,PREÇOS!DA946,0)</f>
        <v>0</v>
      </c>
      <c r="G885" s="118">
        <f t="shared" si="13"/>
        <v>0</v>
      </c>
      <c r="H885" s="245"/>
      <c r="I885" s="260"/>
      <c r="J885" s="203"/>
      <c r="K885" s="204"/>
      <c r="L885" s="211"/>
      <c r="M885" s="137"/>
      <c r="N885" s="268"/>
    </row>
    <row r="886" spans="1:14" s="123" customFormat="1" hidden="1">
      <c r="A886" s="125"/>
      <c r="B886" s="282"/>
      <c r="C886" s="146"/>
      <c r="D886" s="246"/>
      <c r="E886" s="128"/>
      <c r="F886" s="252">
        <f>IF(ISERR(SEARCH("FP",H886))=FALSE,PREÇOS!CX947,0)+IF(ISERR(SEARCH("CH",H886))=FALSE,PREÇOS!CY947,0)+IF(ISERR(SEARCH("FF",H886))=FALSE,(I886*PREÇOS!CZ947),0)+IF(ISERR(SEARCH("FC",H886))=FALSE,PREÇOS!DA947,0)</f>
        <v>0</v>
      </c>
      <c r="G886" s="118">
        <f t="shared" si="13"/>
        <v>0</v>
      </c>
      <c r="H886" s="245"/>
      <c r="I886" s="260"/>
      <c r="J886" s="203"/>
      <c r="K886" s="204"/>
      <c r="L886" s="211"/>
      <c r="M886" s="137"/>
      <c r="N886" s="268"/>
    </row>
    <row r="887" spans="1:14" s="123" customFormat="1" hidden="1">
      <c r="A887" s="125"/>
      <c r="B887" s="282"/>
      <c r="C887" s="146"/>
      <c r="D887" s="246"/>
      <c r="E887" s="128"/>
      <c r="F887" s="252">
        <f>IF(ISERR(SEARCH("FP",H887))=FALSE,PREÇOS!CX948,0)+IF(ISERR(SEARCH("CH",H887))=FALSE,PREÇOS!CY948,0)+IF(ISERR(SEARCH("FF",H887))=FALSE,(I887*PREÇOS!CZ948),0)+IF(ISERR(SEARCH("FC",H887))=FALSE,PREÇOS!DA948,0)</f>
        <v>0</v>
      </c>
      <c r="G887" s="118">
        <f t="shared" si="13"/>
        <v>0</v>
      </c>
      <c r="H887" s="245"/>
      <c r="I887" s="260"/>
      <c r="J887" s="203"/>
      <c r="K887" s="204"/>
      <c r="L887" s="211"/>
      <c r="M887" s="137"/>
      <c r="N887" s="268"/>
    </row>
    <row r="888" spans="1:14" s="123" customFormat="1" hidden="1">
      <c r="A888" s="125"/>
      <c r="B888" s="282"/>
      <c r="C888" s="146"/>
      <c r="D888" s="246"/>
      <c r="E888" s="128"/>
      <c r="F888" s="252">
        <f>IF(ISERR(SEARCH("FP",H888))=FALSE,PREÇOS!CX949,0)+IF(ISERR(SEARCH("CH",H888))=FALSE,PREÇOS!CY949,0)+IF(ISERR(SEARCH("FF",H888))=FALSE,(I888*PREÇOS!CZ949),0)+IF(ISERR(SEARCH("FC",H888))=FALSE,PREÇOS!DA949,0)</f>
        <v>0</v>
      </c>
      <c r="G888" s="118">
        <f t="shared" si="13"/>
        <v>0</v>
      </c>
      <c r="H888" s="245"/>
      <c r="I888" s="260"/>
      <c r="J888" s="203"/>
      <c r="K888" s="204"/>
      <c r="L888" s="211"/>
      <c r="M888" s="137"/>
      <c r="N888" s="268"/>
    </row>
    <row r="889" spans="1:14" s="123" customFormat="1" hidden="1">
      <c r="A889" s="125"/>
      <c r="B889" s="282"/>
      <c r="C889" s="146"/>
      <c r="D889" s="246"/>
      <c r="E889" s="128"/>
      <c r="F889" s="252">
        <f>IF(ISERR(SEARCH("FP",H889))=FALSE,PREÇOS!CX950,0)+IF(ISERR(SEARCH("CH",H889))=FALSE,PREÇOS!CY950,0)+IF(ISERR(SEARCH("FF",H889))=FALSE,(I889*PREÇOS!CZ950),0)+IF(ISERR(SEARCH("FC",H889))=FALSE,PREÇOS!DA950,0)</f>
        <v>0</v>
      </c>
      <c r="G889" s="118">
        <f t="shared" si="13"/>
        <v>0</v>
      </c>
      <c r="H889" s="245"/>
      <c r="I889" s="260"/>
      <c r="J889" s="203"/>
      <c r="K889" s="204"/>
      <c r="L889" s="211"/>
      <c r="M889" s="137"/>
      <c r="N889" s="268"/>
    </row>
    <row r="890" spans="1:14" s="123" customFormat="1" hidden="1">
      <c r="A890" s="125"/>
      <c r="B890" s="282"/>
      <c r="C890" s="146"/>
      <c r="D890" s="246"/>
      <c r="E890" s="128"/>
      <c r="F890" s="252">
        <f>IF(ISERR(SEARCH("FP",H890))=FALSE,PREÇOS!CX951,0)+IF(ISERR(SEARCH("CH",H890))=FALSE,PREÇOS!CY951,0)+IF(ISERR(SEARCH("FF",H890))=FALSE,(I890*PREÇOS!CZ951),0)+IF(ISERR(SEARCH("FC",H890))=FALSE,PREÇOS!DA951,0)</f>
        <v>0</v>
      </c>
      <c r="G890" s="118">
        <f t="shared" si="13"/>
        <v>0</v>
      </c>
      <c r="H890" s="245"/>
      <c r="I890" s="260"/>
      <c r="J890" s="203"/>
      <c r="K890" s="204"/>
      <c r="L890" s="211"/>
      <c r="M890" s="137"/>
      <c r="N890" s="268"/>
    </row>
    <row r="891" spans="1:14" s="123" customFormat="1" hidden="1">
      <c r="A891" s="125"/>
      <c r="B891" s="282"/>
      <c r="C891" s="146"/>
      <c r="D891" s="246"/>
      <c r="E891" s="128"/>
      <c r="F891" s="252">
        <f>IF(ISERR(SEARCH("FP",H891))=FALSE,PREÇOS!CX952,0)+IF(ISERR(SEARCH("CH",H891))=FALSE,PREÇOS!CY952,0)+IF(ISERR(SEARCH("FF",H891))=FALSE,(I891*PREÇOS!CZ952),0)+IF(ISERR(SEARCH("FC",H891))=FALSE,PREÇOS!DA952,0)</f>
        <v>0</v>
      </c>
      <c r="G891" s="118">
        <f t="shared" si="13"/>
        <v>0</v>
      </c>
      <c r="H891" s="245"/>
      <c r="I891" s="260"/>
      <c r="J891" s="203"/>
      <c r="K891" s="204"/>
      <c r="L891" s="211"/>
      <c r="M891" s="137"/>
      <c r="N891" s="268"/>
    </row>
    <row r="892" spans="1:14" s="123" customFormat="1" hidden="1">
      <c r="A892" s="125"/>
      <c r="B892" s="282"/>
      <c r="C892" s="146"/>
      <c r="D892" s="246"/>
      <c r="E892" s="128"/>
      <c r="F892" s="252">
        <f>IF(ISERR(SEARCH("FP",H892))=FALSE,PREÇOS!CX953,0)+IF(ISERR(SEARCH("CH",H892))=FALSE,PREÇOS!CY953,0)+IF(ISERR(SEARCH("FF",H892))=FALSE,(I892*PREÇOS!CZ953),0)+IF(ISERR(SEARCH("FC",H892))=FALSE,PREÇOS!DA953,0)</f>
        <v>0</v>
      </c>
      <c r="G892" s="118">
        <f t="shared" si="13"/>
        <v>0</v>
      </c>
      <c r="H892" s="245"/>
      <c r="I892" s="260"/>
      <c r="J892" s="203"/>
      <c r="K892" s="204"/>
      <c r="L892" s="211"/>
      <c r="M892" s="137"/>
      <c r="N892" s="268"/>
    </row>
    <row r="893" spans="1:14" s="123" customFormat="1" hidden="1">
      <c r="A893" s="125"/>
      <c r="B893" s="282"/>
      <c r="C893" s="146"/>
      <c r="D893" s="246"/>
      <c r="E893" s="128"/>
      <c r="F893" s="252">
        <f>IF(ISERR(SEARCH("FP",H893))=FALSE,PREÇOS!CX954,0)+IF(ISERR(SEARCH("CH",H893))=FALSE,PREÇOS!CY954,0)+IF(ISERR(SEARCH("FF",H893))=FALSE,(I893*PREÇOS!CZ954),0)+IF(ISERR(SEARCH("FC",H893))=FALSE,PREÇOS!DA954,0)</f>
        <v>0</v>
      </c>
      <c r="G893" s="118">
        <f t="shared" si="13"/>
        <v>0</v>
      </c>
      <c r="H893" s="245"/>
      <c r="I893" s="260"/>
      <c r="J893" s="203"/>
      <c r="K893" s="204"/>
      <c r="L893" s="211"/>
      <c r="M893" s="137"/>
      <c r="N893" s="268"/>
    </row>
    <row r="894" spans="1:14" s="123" customFormat="1" hidden="1">
      <c r="A894" s="125"/>
      <c r="B894" s="282"/>
      <c r="C894" s="146"/>
      <c r="D894" s="246"/>
      <c r="E894" s="128"/>
      <c r="F894" s="252">
        <f>IF(ISERR(SEARCH("FP",H894))=FALSE,PREÇOS!CX955,0)+IF(ISERR(SEARCH("CH",H894))=FALSE,PREÇOS!CY955,0)+IF(ISERR(SEARCH("FF",H894))=FALSE,(I894*PREÇOS!CZ955),0)+IF(ISERR(SEARCH("FC",H894))=FALSE,PREÇOS!DA955,0)</f>
        <v>0</v>
      </c>
      <c r="G894" s="118">
        <f t="shared" si="13"/>
        <v>0</v>
      </c>
      <c r="H894" s="245"/>
      <c r="I894" s="260"/>
      <c r="J894" s="203"/>
      <c r="K894" s="204"/>
      <c r="L894" s="211"/>
      <c r="M894" s="137"/>
      <c r="N894" s="268"/>
    </row>
    <row r="895" spans="1:14" s="123" customFormat="1" hidden="1">
      <c r="A895" s="125"/>
      <c r="B895" s="282"/>
      <c r="C895" s="146"/>
      <c r="D895" s="246"/>
      <c r="E895" s="128"/>
      <c r="F895" s="252">
        <f>IF(ISERR(SEARCH("FP",H895))=FALSE,PREÇOS!CX956,0)+IF(ISERR(SEARCH("CH",H895))=FALSE,PREÇOS!CY956,0)+IF(ISERR(SEARCH("FF",H895))=FALSE,(I895*PREÇOS!CZ956),0)+IF(ISERR(SEARCH("FC",H895))=FALSE,PREÇOS!DA956,0)</f>
        <v>0</v>
      </c>
      <c r="G895" s="118">
        <f t="shared" si="13"/>
        <v>0</v>
      </c>
      <c r="H895" s="245"/>
      <c r="I895" s="260"/>
      <c r="J895" s="203"/>
      <c r="K895" s="204"/>
      <c r="L895" s="211"/>
      <c r="M895" s="137"/>
      <c r="N895" s="268"/>
    </row>
    <row r="896" spans="1:14" s="123" customFormat="1" hidden="1">
      <c r="A896" s="125"/>
      <c r="B896" s="282"/>
      <c r="C896" s="146"/>
      <c r="D896" s="246"/>
      <c r="E896" s="128"/>
      <c r="F896" s="252">
        <f>IF(ISERR(SEARCH("FP",H896))=FALSE,PREÇOS!CX957,0)+IF(ISERR(SEARCH("CH",H896))=FALSE,PREÇOS!CY957,0)+IF(ISERR(SEARCH("FF",H896))=FALSE,(I896*PREÇOS!CZ957),0)+IF(ISERR(SEARCH("FC",H896))=FALSE,PREÇOS!DA957,0)</f>
        <v>0</v>
      </c>
      <c r="G896" s="118">
        <f t="shared" si="13"/>
        <v>0</v>
      </c>
      <c r="H896" s="245"/>
      <c r="I896" s="260"/>
      <c r="J896" s="203"/>
      <c r="K896" s="204"/>
      <c r="L896" s="211"/>
      <c r="M896" s="137"/>
      <c r="N896" s="268"/>
    </row>
    <row r="897" spans="1:14" s="123" customFormat="1" hidden="1">
      <c r="A897" s="125"/>
      <c r="B897" s="282"/>
      <c r="C897" s="146"/>
      <c r="D897" s="246"/>
      <c r="E897" s="128"/>
      <c r="F897" s="252">
        <f>IF(ISERR(SEARCH("FP",H897))=FALSE,PREÇOS!CX958,0)+IF(ISERR(SEARCH("CH",H897))=FALSE,PREÇOS!CY958,0)+IF(ISERR(SEARCH("FF",H897))=FALSE,(I897*PREÇOS!CZ958),0)+IF(ISERR(SEARCH("FC",H897))=FALSE,PREÇOS!DA958,0)</f>
        <v>0</v>
      </c>
      <c r="G897" s="118">
        <f t="shared" si="13"/>
        <v>0</v>
      </c>
      <c r="H897" s="245"/>
      <c r="I897" s="260"/>
      <c r="J897" s="203"/>
      <c r="K897" s="204"/>
      <c r="L897" s="211"/>
      <c r="M897" s="137"/>
      <c r="N897" s="268"/>
    </row>
    <row r="898" spans="1:14" s="123" customFormat="1" hidden="1">
      <c r="A898" s="125"/>
      <c r="B898" s="282"/>
      <c r="C898" s="146"/>
      <c r="D898" s="246"/>
      <c r="E898" s="128"/>
      <c r="F898" s="252">
        <f>IF(ISERR(SEARCH("FP",H898))=FALSE,PREÇOS!CX959,0)+IF(ISERR(SEARCH("CH",H898))=FALSE,PREÇOS!CY959,0)+IF(ISERR(SEARCH("FF",H898))=FALSE,(I898*PREÇOS!CZ959),0)+IF(ISERR(SEARCH("FC",H898))=FALSE,PREÇOS!DA959,0)</f>
        <v>0</v>
      </c>
      <c r="G898" s="118">
        <f t="shared" ref="G898:G961" si="14">F898*E898</f>
        <v>0</v>
      </c>
      <c r="H898" s="245"/>
      <c r="I898" s="260"/>
      <c r="J898" s="203"/>
      <c r="K898" s="204"/>
      <c r="L898" s="211"/>
      <c r="M898" s="137"/>
      <c r="N898" s="268"/>
    </row>
    <row r="899" spans="1:14" s="123" customFormat="1" hidden="1">
      <c r="A899" s="125"/>
      <c r="B899" s="282"/>
      <c r="C899" s="146"/>
      <c r="D899" s="246"/>
      <c r="E899" s="128"/>
      <c r="F899" s="252">
        <f>IF(ISERR(SEARCH("FP",H899))=FALSE,PREÇOS!CX960,0)+IF(ISERR(SEARCH("CH",H899))=FALSE,PREÇOS!CY960,0)+IF(ISERR(SEARCH("FF",H899))=FALSE,(I899*PREÇOS!CZ960),0)+IF(ISERR(SEARCH("FC",H899))=FALSE,PREÇOS!DA960,0)</f>
        <v>0</v>
      </c>
      <c r="G899" s="118">
        <f t="shared" si="14"/>
        <v>0</v>
      </c>
      <c r="H899" s="245"/>
      <c r="I899" s="260"/>
      <c r="J899" s="203"/>
      <c r="K899" s="204"/>
      <c r="L899" s="211"/>
      <c r="M899" s="137"/>
      <c r="N899" s="268"/>
    </row>
    <row r="900" spans="1:14" s="123" customFormat="1" hidden="1">
      <c r="A900" s="125"/>
      <c r="B900" s="282"/>
      <c r="C900" s="146"/>
      <c r="D900" s="246"/>
      <c r="E900" s="128"/>
      <c r="F900" s="252">
        <f>IF(ISERR(SEARCH("FP",H900))=FALSE,PREÇOS!CX961,0)+IF(ISERR(SEARCH("CH",H900))=FALSE,PREÇOS!CY961,0)+IF(ISERR(SEARCH("FF",H900))=FALSE,(I900*PREÇOS!CZ961),0)+IF(ISERR(SEARCH("FC",H900))=FALSE,PREÇOS!DA961,0)</f>
        <v>0</v>
      </c>
      <c r="G900" s="118">
        <f t="shared" si="14"/>
        <v>0</v>
      </c>
      <c r="H900" s="245"/>
      <c r="I900" s="260"/>
      <c r="J900" s="203"/>
      <c r="K900" s="204"/>
      <c r="L900" s="211"/>
      <c r="M900" s="137"/>
      <c r="N900" s="268"/>
    </row>
    <row r="901" spans="1:14" s="123" customFormat="1" hidden="1">
      <c r="A901" s="125"/>
      <c r="B901" s="282"/>
      <c r="C901" s="146"/>
      <c r="D901" s="246"/>
      <c r="E901" s="128"/>
      <c r="F901" s="252">
        <f>IF(ISERR(SEARCH("FP",H901))=FALSE,PREÇOS!CX962,0)+IF(ISERR(SEARCH("CH",H901))=FALSE,PREÇOS!CY962,0)+IF(ISERR(SEARCH("FF",H901))=FALSE,(I901*PREÇOS!CZ962),0)+IF(ISERR(SEARCH("FC",H901))=FALSE,PREÇOS!DA962,0)</f>
        <v>0</v>
      </c>
      <c r="G901" s="118">
        <f t="shared" si="14"/>
        <v>0</v>
      </c>
      <c r="H901" s="245"/>
      <c r="I901" s="260"/>
      <c r="J901" s="203"/>
      <c r="K901" s="204"/>
      <c r="L901" s="211"/>
      <c r="M901" s="137"/>
      <c r="N901" s="268"/>
    </row>
    <row r="902" spans="1:14" s="123" customFormat="1" hidden="1">
      <c r="A902" s="125"/>
      <c r="B902" s="282"/>
      <c r="C902" s="146"/>
      <c r="D902" s="246"/>
      <c r="E902" s="128"/>
      <c r="F902" s="252">
        <f>IF(ISERR(SEARCH("FP",H902))=FALSE,PREÇOS!CX963,0)+IF(ISERR(SEARCH("CH",H902))=FALSE,PREÇOS!CY963,0)+IF(ISERR(SEARCH("FF",H902))=FALSE,(I902*PREÇOS!CZ963),0)+IF(ISERR(SEARCH("FC",H902))=FALSE,PREÇOS!DA963,0)</f>
        <v>0</v>
      </c>
      <c r="G902" s="118">
        <f t="shared" si="14"/>
        <v>0</v>
      </c>
      <c r="H902" s="245"/>
      <c r="I902" s="260"/>
      <c r="J902" s="203"/>
      <c r="K902" s="204"/>
      <c r="L902" s="211"/>
      <c r="M902" s="137"/>
      <c r="N902" s="268"/>
    </row>
    <row r="903" spans="1:14" s="123" customFormat="1" hidden="1">
      <c r="A903" s="125"/>
      <c r="B903" s="282"/>
      <c r="C903" s="146"/>
      <c r="D903" s="246"/>
      <c r="E903" s="128"/>
      <c r="F903" s="252">
        <f>IF(ISERR(SEARCH("FP",H903))=FALSE,PREÇOS!CX964,0)+IF(ISERR(SEARCH("CH",H903))=FALSE,PREÇOS!CY964,0)+IF(ISERR(SEARCH("FF",H903))=FALSE,(I903*PREÇOS!CZ964),0)+IF(ISERR(SEARCH("FC",H903))=FALSE,PREÇOS!DA964,0)</f>
        <v>0</v>
      </c>
      <c r="G903" s="118">
        <f t="shared" si="14"/>
        <v>0</v>
      </c>
      <c r="H903" s="245"/>
      <c r="I903" s="260"/>
      <c r="J903" s="203"/>
      <c r="K903" s="204"/>
      <c r="L903" s="211"/>
      <c r="M903" s="137"/>
      <c r="N903" s="268"/>
    </row>
    <row r="904" spans="1:14" s="123" customFormat="1" hidden="1">
      <c r="A904" s="125"/>
      <c r="B904" s="282"/>
      <c r="C904" s="146"/>
      <c r="D904" s="246"/>
      <c r="E904" s="128"/>
      <c r="F904" s="252">
        <f>IF(ISERR(SEARCH("FP",H904))=FALSE,PREÇOS!CX965,0)+IF(ISERR(SEARCH("CH",H904))=FALSE,PREÇOS!CY965,0)+IF(ISERR(SEARCH("FF",H904))=FALSE,(I904*PREÇOS!CZ965),0)+IF(ISERR(SEARCH("FC",H904))=FALSE,PREÇOS!DA965,0)</f>
        <v>0</v>
      </c>
      <c r="G904" s="118">
        <f t="shared" si="14"/>
        <v>0</v>
      </c>
      <c r="H904" s="245"/>
      <c r="I904" s="260"/>
      <c r="J904" s="203"/>
      <c r="K904" s="204"/>
      <c r="L904" s="211"/>
      <c r="M904" s="137"/>
      <c r="N904" s="268"/>
    </row>
    <row r="905" spans="1:14" s="123" customFormat="1" hidden="1">
      <c r="A905" s="125"/>
      <c r="B905" s="282"/>
      <c r="C905" s="146"/>
      <c r="D905" s="246"/>
      <c r="E905" s="128"/>
      <c r="F905" s="252">
        <f>IF(ISERR(SEARCH("FP",H905))=FALSE,PREÇOS!CX966,0)+IF(ISERR(SEARCH("CH",H905))=FALSE,PREÇOS!CY966,0)+IF(ISERR(SEARCH("FF",H905))=FALSE,(I905*PREÇOS!CZ966),0)+IF(ISERR(SEARCH("FC",H905))=FALSE,PREÇOS!DA966,0)</f>
        <v>0</v>
      </c>
      <c r="G905" s="118">
        <f t="shared" si="14"/>
        <v>0</v>
      </c>
      <c r="H905" s="245"/>
      <c r="I905" s="260"/>
      <c r="J905" s="203"/>
      <c r="K905" s="204"/>
      <c r="L905" s="211"/>
      <c r="M905" s="137"/>
      <c r="N905" s="268"/>
    </row>
    <row r="906" spans="1:14" s="123" customFormat="1" hidden="1">
      <c r="A906" s="125"/>
      <c r="B906" s="282"/>
      <c r="C906" s="146"/>
      <c r="D906" s="246"/>
      <c r="E906" s="128"/>
      <c r="F906" s="252">
        <f>IF(ISERR(SEARCH("FP",H906))=FALSE,PREÇOS!CX967,0)+IF(ISERR(SEARCH("CH",H906))=FALSE,PREÇOS!CY967,0)+IF(ISERR(SEARCH("FF",H906))=FALSE,(I906*PREÇOS!CZ967),0)+IF(ISERR(SEARCH("FC",H906))=FALSE,PREÇOS!DA967,0)</f>
        <v>0</v>
      </c>
      <c r="G906" s="118">
        <f t="shared" si="14"/>
        <v>0</v>
      </c>
      <c r="H906" s="245"/>
      <c r="I906" s="260"/>
      <c r="J906" s="203"/>
      <c r="K906" s="204"/>
      <c r="L906" s="211"/>
      <c r="M906" s="137"/>
      <c r="N906" s="268"/>
    </row>
    <row r="907" spans="1:14" s="123" customFormat="1" hidden="1">
      <c r="A907" s="125"/>
      <c r="B907" s="282"/>
      <c r="C907" s="146"/>
      <c r="D907" s="246"/>
      <c r="E907" s="128"/>
      <c r="F907" s="252">
        <f>IF(ISERR(SEARCH("FP",H907))=FALSE,PREÇOS!CX968,0)+IF(ISERR(SEARCH("CH",H907))=FALSE,PREÇOS!CY968,0)+IF(ISERR(SEARCH("FF",H907))=FALSE,(I907*PREÇOS!CZ968),0)+IF(ISERR(SEARCH("FC",H907))=FALSE,PREÇOS!DA968,0)</f>
        <v>0</v>
      </c>
      <c r="G907" s="118">
        <f t="shared" si="14"/>
        <v>0</v>
      </c>
      <c r="H907" s="245"/>
      <c r="I907" s="260"/>
      <c r="J907" s="203"/>
      <c r="K907" s="204"/>
      <c r="L907" s="211"/>
      <c r="M907" s="137"/>
      <c r="N907" s="268"/>
    </row>
    <row r="908" spans="1:14" s="123" customFormat="1" hidden="1">
      <c r="A908" s="125"/>
      <c r="B908" s="282"/>
      <c r="C908" s="146"/>
      <c r="D908" s="246"/>
      <c r="E908" s="128"/>
      <c r="F908" s="252">
        <f>IF(ISERR(SEARCH("FP",H908))=FALSE,PREÇOS!CX969,0)+IF(ISERR(SEARCH("CH",H908))=FALSE,PREÇOS!CY969,0)+IF(ISERR(SEARCH("FF",H908))=FALSE,(I908*PREÇOS!CZ969),0)+IF(ISERR(SEARCH("FC",H908))=FALSE,PREÇOS!DA969,0)</f>
        <v>0</v>
      </c>
      <c r="G908" s="118">
        <f t="shared" si="14"/>
        <v>0</v>
      </c>
      <c r="H908" s="245"/>
      <c r="I908" s="260"/>
      <c r="J908" s="203"/>
      <c r="K908" s="204"/>
      <c r="L908" s="211"/>
      <c r="M908" s="137"/>
      <c r="N908" s="268"/>
    </row>
    <row r="909" spans="1:14" s="123" customFormat="1" hidden="1">
      <c r="A909" s="125"/>
      <c r="B909" s="282"/>
      <c r="C909" s="146"/>
      <c r="D909" s="246"/>
      <c r="E909" s="128"/>
      <c r="F909" s="252">
        <f>IF(ISERR(SEARCH("FP",H909))=FALSE,PREÇOS!CX970,0)+IF(ISERR(SEARCH("CH",H909))=FALSE,PREÇOS!CY970,0)+IF(ISERR(SEARCH("FF",H909))=FALSE,(I909*PREÇOS!CZ970),0)+IF(ISERR(SEARCH("FC",H909))=FALSE,PREÇOS!DA970,0)</f>
        <v>0</v>
      </c>
      <c r="G909" s="118">
        <f t="shared" si="14"/>
        <v>0</v>
      </c>
      <c r="H909" s="245"/>
      <c r="I909" s="260"/>
      <c r="J909" s="203"/>
      <c r="K909" s="204"/>
      <c r="L909" s="211"/>
      <c r="M909" s="137"/>
      <c r="N909" s="268"/>
    </row>
    <row r="910" spans="1:14" s="123" customFormat="1" hidden="1">
      <c r="A910" s="125"/>
      <c r="B910" s="282"/>
      <c r="C910" s="146"/>
      <c r="D910" s="246"/>
      <c r="E910" s="128"/>
      <c r="F910" s="252">
        <f>IF(ISERR(SEARCH("FP",H910))=FALSE,PREÇOS!CX971,0)+IF(ISERR(SEARCH("CH",H910))=FALSE,PREÇOS!CY971,0)+IF(ISERR(SEARCH("FF",H910))=FALSE,(I910*PREÇOS!CZ971),0)+IF(ISERR(SEARCH("FC",H910))=FALSE,PREÇOS!DA971,0)</f>
        <v>0</v>
      </c>
      <c r="G910" s="118">
        <f t="shared" si="14"/>
        <v>0</v>
      </c>
      <c r="H910" s="245"/>
      <c r="I910" s="260"/>
      <c r="J910" s="203"/>
      <c r="K910" s="204"/>
      <c r="L910" s="211"/>
      <c r="M910" s="137"/>
      <c r="N910" s="268"/>
    </row>
    <row r="911" spans="1:14" s="123" customFormat="1" hidden="1">
      <c r="A911" s="125"/>
      <c r="B911" s="282"/>
      <c r="C911" s="146"/>
      <c r="D911" s="246"/>
      <c r="E911" s="128"/>
      <c r="F911" s="252">
        <f>IF(ISERR(SEARCH("FP",H911))=FALSE,PREÇOS!CX972,0)+IF(ISERR(SEARCH("CH",H911))=FALSE,PREÇOS!CY972,0)+IF(ISERR(SEARCH("FF",H911))=FALSE,(I911*PREÇOS!CZ972),0)+IF(ISERR(SEARCH("FC",H911))=FALSE,PREÇOS!DA972,0)</f>
        <v>0</v>
      </c>
      <c r="G911" s="118">
        <f t="shared" si="14"/>
        <v>0</v>
      </c>
      <c r="H911" s="245"/>
      <c r="I911" s="260"/>
      <c r="J911" s="203"/>
      <c r="K911" s="204"/>
      <c r="L911" s="211"/>
      <c r="M911" s="137"/>
      <c r="N911" s="268"/>
    </row>
    <row r="912" spans="1:14" s="123" customFormat="1" hidden="1">
      <c r="A912" s="125"/>
      <c r="B912" s="282"/>
      <c r="C912" s="146"/>
      <c r="D912" s="246"/>
      <c r="E912" s="128"/>
      <c r="F912" s="252">
        <f>IF(ISERR(SEARCH("FP",H912))=FALSE,PREÇOS!CX973,0)+IF(ISERR(SEARCH("CH",H912))=FALSE,PREÇOS!CY973,0)+IF(ISERR(SEARCH("FF",H912))=FALSE,(I912*PREÇOS!CZ973),0)+IF(ISERR(SEARCH("FC",H912))=FALSE,PREÇOS!DA973,0)</f>
        <v>0</v>
      </c>
      <c r="G912" s="118">
        <f t="shared" si="14"/>
        <v>0</v>
      </c>
      <c r="H912" s="245"/>
      <c r="I912" s="260"/>
      <c r="J912" s="203"/>
      <c r="K912" s="204"/>
      <c r="L912" s="211"/>
      <c r="M912" s="137"/>
      <c r="N912" s="268"/>
    </row>
    <row r="913" spans="1:14" s="123" customFormat="1" hidden="1">
      <c r="A913" s="125"/>
      <c r="B913" s="282"/>
      <c r="C913" s="146"/>
      <c r="D913" s="246"/>
      <c r="E913" s="128"/>
      <c r="F913" s="252">
        <f>IF(ISERR(SEARCH("FP",H913))=FALSE,PREÇOS!CX974,0)+IF(ISERR(SEARCH("CH",H913))=FALSE,PREÇOS!CY974,0)+IF(ISERR(SEARCH("FF",H913))=FALSE,(I913*PREÇOS!CZ974),0)+IF(ISERR(SEARCH("FC",H913))=FALSE,PREÇOS!DA974,0)</f>
        <v>0</v>
      </c>
      <c r="G913" s="118">
        <f t="shared" si="14"/>
        <v>0</v>
      </c>
      <c r="H913" s="245"/>
      <c r="I913" s="260"/>
      <c r="J913" s="203"/>
      <c r="K913" s="204"/>
      <c r="L913" s="211"/>
      <c r="M913" s="137"/>
      <c r="N913" s="268"/>
    </row>
    <row r="914" spans="1:14" s="123" customFormat="1" hidden="1">
      <c r="A914" s="125"/>
      <c r="B914" s="282"/>
      <c r="C914" s="146"/>
      <c r="D914" s="246"/>
      <c r="E914" s="128"/>
      <c r="F914" s="252">
        <f>IF(ISERR(SEARCH("FP",H914))=FALSE,PREÇOS!CX975,0)+IF(ISERR(SEARCH("CH",H914))=FALSE,PREÇOS!CY975,0)+IF(ISERR(SEARCH("FF",H914))=FALSE,(I914*PREÇOS!CZ975),0)+IF(ISERR(SEARCH("FC",H914))=FALSE,PREÇOS!DA975,0)</f>
        <v>0</v>
      </c>
      <c r="G914" s="118">
        <f t="shared" si="14"/>
        <v>0</v>
      </c>
      <c r="H914" s="245"/>
      <c r="I914" s="260"/>
      <c r="J914" s="203"/>
      <c r="K914" s="204"/>
      <c r="L914" s="211"/>
      <c r="M914" s="137"/>
      <c r="N914" s="268"/>
    </row>
    <row r="915" spans="1:14" s="123" customFormat="1" hidden="1">
      <c r="A915" s="125"/>
      <c r="B915" s="282"/>
      <c r="C915" s="146"/>
      <c r="D915" s="246"/>
      <c r="E915" s="128"/>
      <c r="F915" s="252">
        <f>IF(ISERR(SEARCH("FP",H915))=FALSE,PREÇOS!CX976,0)+IF(ISERR(SEARCH("CH",H915))=FALSE,PREÇOS!CY976,0)+IF(ISERR(SEARCH("FF",H915))=FALSE,(I915*PREÇOS!CZ976),0)+IF(ISERR(SEARCH("FC",H915))=FALSE,PREÇOS!DA976,0)</f>
        <v>0</v>
      </c>
      <c r="G915" s="118">
        <f t="shared" si="14"/>
        <v>0</v>
      </c>
      <c r="H915" s="245"/>
      <c r="I915" s="260"/>
      <c r="J915" s="203"/>
      <c r="K915" s="204"/>
      <c r="L915" s="211"/>
      <c r="M915" s="137"/>
      <c r="N915" s="268"/>
    </row>
    <row r="916" spans="1:14" s="123" customFormat="1" hidden="1">
      <c r="A916" s="125"/>
      <c r="B916" s="282"/>
      <c r="C916" s="146"/>
      <c r="D916" s="246"/>
      <c r="E916" s="128"/>
      <c r="F916" s="252">
        <f>IF(ISERR(SEARCH("FP",H916))=FALSE,PREÇOS!CX977,0)+IF(ISERR(SEARCH("CH",H916))=FALSE,PREÇOS!CY977,0)+IF(ISERR(SEARCH("FF",H916))=FALSE,(I916*PREÇOS!CZ977),0)+IF(ISERR(SEARCH("FC",H916))=FALSE,PREÇOS!DA977,0)</f>
        <v>0</v>
      </c>
      <c r="G916" s="118">
        <f t="shared" si="14"/>
        <v>0</v>
      </c>
      <c r="H916" s="245"/>
      <c r="I916" s="260"/>
      <c r="J916" s="203"/>
      <c r="K916" s="204"/>
      <c r="L916" s="211"/>
      <c r="M916" s="137"/>
      <c r="N916" s="268"/>
    </row>
    <row r="917" spans="1:14" s="123" customFormat="1" hidden="1">
      <c r="A917" s="125"/>
      <c r="B917" s="282"/>
      <c r="C917" s="146"/>
      <c r="D917" s="246"/>
      <c r="E917" s="128"/>
      <c r="F917" s="252">
        <f>IF(ISERR(SEARCH("FP",H917))=FALSE,PREÇOS!CX978,0)+IF(ISERR(SEARCH("CH",H917))=FALSE,PREÇOS!CY978,0)+IF(ISERR(SEARCH("FF",H917))=FALSE,(I917*PREÇOS!CZ978),0)+IF(ISERR(SEARCH("FC",H917))=FALSE,PREÇOS!DA978,0)</f>
        <v>0</v>
      </c>
      <c r="G917" s="118">
        <f t="shared" si="14"/>
        <v>0</v>
      </c>
      <c r="H917" s="245"/>
      <c r="I917" s="260"/>
      <c r="J917" s="203"/>
      <c r="K917" s="204"/>
      <c r="L917" s="211"/>
      <c r="M917" s="137"/>
      <c r="N917" s="268"/>
    </row>
    <row r="918" spans="1:14" s="123" customFormat="1" hidden="1">
      <c r="A918" s="125"/>
      <c r="B918" s="282"/>
      <c r="C918" s="146"/>
      <c r="D918" s="246"/>
      <c r="E918" s="128"/>
      <c r="F918" s="252">
        <f>IF(ISERR(SEARCH("FP",H918))=FALSE,PREÇOS!CX979,0)+IF(ISERR(SEARCH("CH",H918))=FALSE,PREÇOS!CY979,0)+IF(ISERR(SEARCH("FF",H918))=FALSE,(I918*PREÇOS!CZ979),0)+IF(ISERR(SEARCH("FC",H918))=FALSE,PREÇOS!DA979,0)</f>
        <v>0</v>
      </c>
      <c r="G918" s="118">
        <f t="shared" si="14"/>
        <v>0</v>
      </c>
      <c r="H918" s="245"/>
      <c r="I918" s="260"/>
      <c r="J918" s="203"/>
      <c r="K918" s="204"/>
      <c r="L918" s="211"/>
      <c r="M918" s="137"/>
      <c r="N918" s="268"/>
    </row>
    <row r="919" spans="1:14" s="123" customFormat="1" hidden="1">
      <c r="A919" s="125"/>
      <c r="B919" s="282"/>
      <c r="C919" s="146"/>
      <c r="D919" s="246"/>
      <c r="E919" s="128"/>
      <c r="F919" s="252">
        <f>IF(ISERR(SEARCH("FP",H919))=FALSE,PREÇOS!CX980,0)+IF(ISERR(SEARCH("CH",H919))=FALSE,PREÇOS!CY980,0)+IF(ISERR(SEARCH("FF",H919))=FALSE,(I919*PREÇOS!CZ980),0)+IF(ISERR(SEARCH("FC",H919))=FALSE,PREÇOS!DA980,0)</f>
        <v>0</v>
      </c>
      <c r="G919" s="118">
        <f t="shared" si="14"/>
        <v>0</v>
      </c>
      <c r="H919" s="245"/>
      <c r="I919" s="260"/>
      <c r="J919" s="203"/>
      <c r="K919" s="204"/>
      <c r="L919" s="211"/>
      <c r="M919" s="137"/>
      <c r="N919" s="268"/>
    </row>
    <row r="920" spans="1:14" s="123" customFormat="1" hidden="1">
      <c r="A920" s="125"/>
      <c r="B920" s="282"/>
      <c r="C920" s="146"/>
      <c r="D920" s="246"/>
      <c r="E920" s="128"/>
      <c r="F920" s="252">
        <f>IF(ISERR(SEARCH("FP",H920))=FALSE,PREÇOS!CX981,0)+IF(ISERR(SEARCH("CH",H920))=FALSE,PREÇOS!CY981,0)+IF(ISERR(SEARCH("FF",H920))=FALSE,(I920*PREÇOS!CZ981),0)+IF(ISERR(SEARCH("FC",H920))=FALSE,PREÇOS!DA981,0)</f>
        <v>0</v>
      </c>
      <c r="G920" s="118">
        <f t="shared" si="14"/>
        <v>0</v>
      </c>
      <c r="H920" s="245"/>
      <c r="I920" s="260"/>
      <c r="J920" s="203"/>
      <c r="K920" s="204"/>
      <c r="L920" s="211"/>
      <c r="M920" s="137"/>
      <c r="N920" s="268"/>
    </row>
    <row r="921" spans="1:14" s="123" customFormat="1" hidden="1">
      <c r="A921" s="125"/>
      <c r="B921" s="282"/>
      <c r="C921" s="146"/>
      <c r="D921" s="246"/>
      <c r="E921" s="128"/>
      <c r="F921" s="252">
        <f>IF(ISERR(SEARCH("FP",H921))=FALSE,PREÇOS!CX982,0)+IF(ISERR(SEARCH("CH",H921))=FALSE,PREÇOS!CY982,0)+IF(ISERR(SEARCH("FF",H921))=FALSE,(I921*PREÇOS!CZ982),0)+IF(ISERR(SEARCH("FC",H921))=FALSE,PREÇOS!DA982,0)</f>
        <v>0</v>
      </c>
      <c r="G921" s="118">
        <f t="shared" si="14"/>
        <v>0</v>
      </c>
      <c r="H921" s="245"/>
      <c r="I921" s="260"/>
      <c r="J921" s="203"/>
      <c r="K921" s="204"/>
      <c r="L921" s="211"/>
      <c r="M921" s="137"/>
      <c r="N921" s="268"/>
    </row>
    <row r="922" spans="1:14" s="123" customFormat="1" hidden="1">
      <c r="A922" s="125"/>
      <c r="B922" s="282"/>
      <c r="C922" s="146"/>
      <c r="D922" s="246"/>
      <c r="E922" s="128"/>
      <c r="F922" s="252">
        <f>IF(ISERR(SEARCH("FP",H922))=FALSE,PREÇOS!CX983,0)+IF(ISERR(SEARCH("CH",H922))=FALSE,PREÇOS!CY983,0)+IF(ISERR(SEARCH("FF",H922))=FALSE,(I922*PREÇOS!CZ983),0)+IF(ISERR(SEARCH("FC",H922))=FALSE,PREÇOS!DA983,0)</f>
        <v>0</v>
      </c>
      <c r="G922" s="118">
        <f t="shared" si="14"/>
        <v>0</v>
      </c>
      <c r="H922" s="245"/>
      <c r="I922" s="260"/>
      <c r="J922" s="203"/>
      <c r="K922" s="204"/>
      <c r="L922" s="211"/>
      <c r="M922" s="137"/>
      <c r="N922" s="268"/>
    </row>
    <row r="923" spans="1:14" s="123" customFormat="1" hidden="1">
      <c r="A923" s="125"/>
      <c r="B923" s="282"/>
      <c r="C923" s="146"/>
      <c r="D923" s="246"/>
      <c r="E923" s="128"/>
      <c r="F923" s="252">
        <f>IF(ISERR(SEARCH("FP",H923))=FALSE,PREÇOS!CX984,0)+IF(ISERR(SEARCH("CH",H923))=FALSE,PREÇOS!CY984,0)+IF(ISERR(SEARCH("FF",H923))=FALSE,(I923*PREÇOS!CZ984),0)+IF(ISERR(SEARCH("FC",H923))=FALSE,PREÇOS!DA984,0)</f>
        <v>0</v>
      </c>
      <c r="G923" s="118">
        <f t="shared" si="14"/>
        <v>0</v>
      </c>
      <c r="H923" s="245"/>
      <c r="I923" s="260"/>
      <c r="J923" s="203"/>
      <c r="K923" s="204"/>
      <c r="L923" s="211"/>
      <c r="M923" s="137"/>
      <c r="N923" s="268"/>
    </row>
    <row r="924" spans="1:14" s="123" customFormat="1" hidden="1">
      <c r="A924" s="125"/>
      <c r="B924" s="282"/>
      <c r="C924" s="146"/>
      <c r="D924" s="246"/>
      <c r="E924" s="128"/>
      <c r="F924" s="252">
        <f>IF(ISERR(SEARCH("FP",H924))=FALSE,PREÇOS!CX985,0)+IF(ISERR(SEARCH("CH",H924))=FALSE,PREÇOS!CY985,0)+IF(ISERR(SEARCH("FF",H924))=FALSE,(I924*PREÇOS!CZ985),0)+IF(ISERR(SEARCH("FC",H924))=FALSE,PREÇOS!DA985,0)</f>
        <v>0</v>
      </c>
      <c r="G924" s="118">
        <f t="shared" si="14"/>
        <v>0</v>
      </c>
      <c r="H924" s="245"/>
      <c r="I924" s="260"/>
      <c r="J924" s="203"/>
      <c r="K924" s="204"/>
      <c r="L924" s="211"/>
      <c r="M924" s="137"/>
      <c r="N924" s="268"/>
    </row>
    <row r="925" spans="1:14" s="123" customFormat="1" hidden="1">
      <c r="A925" s="125"/>
      <c r="B925" s="282"/>
      <c r="C925" s="146"/>
      <c r="D925" s="246"/>
      <c r="E925" s="128"/>
      <c r="F925" s="252">
        <f>IF(ISERR(SEARCH("FP",H925))=FALSE,PREÇOS!CX986,0)+IF(ISERR(SEARCH("CH",H925))=FALSE,PREÇOS!CY986,0)+IF(ISERR(SEARCH("FF",H925))=FALSE,(I925*PREÇOS!CZ986),0)+IF(ISERR(SEARCH("FC",H925))=FALSE,PREÇOS!DA986,0)</f>
        <v>0</v>
      </c>
      <c r="G925" s="118">
        <f t="shared" si="14"/>
        <v>0</v>
      </c>
      <c r="H925" s="245"/>
      <c r="I925" s="260"/>
      <c r="J925" s="203"/>
      <c r="K925" s="204"/>
      <c r="L925" s="211"/>
      <c r="M925" s="137"/>
      <c r="N925" s="268"/>
    </row>
    <row r="926" spans="1:14" s="123" customFormat="1" hidden="1">
      <c r="A926" s="125"/>
      <c r="B926" s="282"/>
      <c r="C926" s="146"/>
      <c r="D926" s="246"/>
      <c r="E926" s="128"/>
      <c r="F926" s="252">
        <f>IF(ISERR(SEARCH("FP",H926))=FALSE,PREÇOS!CX987,0)+IF(ISERR(SEARCH("CH",H926))=FALSE,PREÇOS!CY987,0)+IF(ISERR(SEARCH("FF",H926))=FALSE,(I926*PREÇOS!CZ987),0)+IF(ISERR(SEARCH("FC",H926))=FALSE,PREÇOS!DA987,0)</f>
        <v>0</v>
      </c>
      <c r="G926" s="118">
        <f t="shared" si="14"/>
        <v>0</v>
      </c>
      <c r="H926" s="245"/>
      <c r="I926" s="260"/>
      <c r="J926" s="203"/>
      <c r="K926" s="204"/>
      <c r="L926" s="211"/>
      <c r="M926" s="137"/>
      <c r="N926" s="268"/>
    </row>
    <row r="927" spans="1:14" s="123" customFormat="1" hidden="1">
      <c r="A927" s="125"/>
      <c r="B927" s="282"/>
      <c r="C927" s="146"/>
      <c r="D927" s="246"/>
      <c r="E927" s="128"/>
      <c r="F927" s="252">
        <f>IF(ISERR(SEARCH("FP",H927))=FALSE,PREÇOS!CX988,0)+IF(ISERR(SEARCH("CH",H927))=FALSE,PREÇOS!CY988,0)+IF(ISERR(SEARCH("FF",H927))=FALSE,(I927*PREÇOS!CZ988),0)+IF(ISERR(SEARCH("FC",H927))=FALSE,PREÇOS!DA988,0)</f>
        <v>0</v>
      </c>
      <c r="G927" s="118">
        <f t="shared" si="14"/>
        <v>0</v>
      </c>
      <c r="H927" s="245"/>
      <c r="I927" s="260"/>
      <c r="J927" s="203"/>
      <c r="K927" s="204"/>
      <c r="L927" s="211"/>
      <c r="M927" s="137"/>
      <c r="N927" s="268"/>
    </row>
    <row r="928" spans="1:14" s="123" customFormat="1" hidden="1">
      <c r="A928" s="125"/>
      <c r="B928" s="282"/>
      <c r="C928" s="146"/>
      <c r="D928" s="246"/>
      <c r="E928" s="128"/>
      <c r="F928" s="252">
        <f>IF(ISERR(SEARCH("FP",H928))=FALSE,PREÇOS!CX989,0)+IF(ISERR(SEARCH("CH",H928))=FALSE,PREÇOS!CY989,0)+IF(ISERR(SEARCH("FF",H928))=FALSE,(I928*PREÇOS!CZ989),0)+IF(ISERR(SEARCH("FC",H928))=FALSE,PREÇOS!DA989,0)</f>
        <v>0</v>
      </c>
      <c r="G928" s="118">
        <f t="shared" si="14"/>
        <v>0</v>
      </c>
      <c r="H928" s="245"/>
      <c r="I928" s="260"/>
      <c r="J928" s="203"/>
      <c r="K928" s="204"/>
      <c r="L928" s="211"/>
      <c r="M928" s="137"/>
      <c r="N928" s="268"/>
    </row>
    <row r="929" spans="1:14" s="123" customFormat="1" hidden="1">
      <c r="A929" s="125"/>
      <c r="B929" s="282"/>
      <c r="C929" s="146"/>
      <c r="D929" s="246"/>
      <c r="E929" s="128"/>
      <c r="F929" s="252">
        <f>IF(ISERR(SEARCH("FP",H929))=FALSE,PREÇOS!CX990,0)+IF(ISERR(SEARCH("CH",H929))=FALSE,PREÇOS!CY990,0)+IF(ISERR(SEARCH("FF",H929))=FALSE,(I929*PREÇOS!CZ990),0)+IF(ISERR(SEARCH("FC",H929))=FALSE,PREÇOS!DA990,0)</f>
        <v>0</v>
      </c>
      <c r="G929" s="118">
        <f t="shared" si="14"/>
        <v>0</v>
      </c>
      <c r="H929" s="245"/>
      <c r="I929" s="260"/>
      <c r="J929" s="203"/>
      <c r="K929" s="204"/>
      <c r="L929" s="211"/>
      <c r="M929" s="137"/>
      <c r="N929" s="268"/>
    </row>
    <row r="930" spans="1:14" s="123" customFormat="1" hidden="1">
      <c r="A930" s="125"/>
      <c r="B930" s="282"/>
      <c r="C930" s="146"/>
      <c r="D930" s="246"/>
      <c r="E930" s="128"/>
      <c r="F930" s="252">
        <f>IF(ISERR(SEARCH("FP",H930))=FALSE,PREÇOS!CX991,0)+IF(ISERR(SEARCH("CH",H930))=FALSE,PREÇOS!CY991,0)+IF(ISERR(SEARCH("FF",H930))=FALSE,(I930*PREÇOS!CZ991),0)+IF(ISERR(SEARCH("FC",H930))=FALSE,PREÇOS!DA991,0)</f>
        <v>0</v>
      </c>
      <c r="G930" s="118">
        <f t="shared" si="14"/>
        <v>0</v>
      </c>
      <c r="H930" s="245"/>
      <c r="I930" s="260"/>
      <c r="J930" s="203"/>
      <c r="K930" s="204"/>
      <c r="L930" s="211"/>
      <c r="M930" s="137"/>
      <c r="N930" s="268"/>
    </row>
    <row r="931" spans="1:14" s="123" customFormat="1" hidden="1">
      <c r="A931" s="125"/>
      <c r="B931" s="282"/>
      <c r="C931" s="146"/>
      <c r="D931" s="246"/>
      <c r="E931" s="128"/>
      <c r="F931" s="252">
        <f>IF(ISERR(SEARCH("FP",H931))=FALSE,PREÇOS!CX992,0)+IF(ISERR(SEARCH("CH",H931))=FALSE,PREÇOS!CY992,0)+IF(ISERR(SEARCH("FF",H931))=FALSE,(I931*PREÇOS!CZ992),0)+IF(ISERR(SEARCH("FC",H931))=FALSE,PREÇOS!DA992,0)</f>
        <v>0</v>
      </c>
      <c r="G931" s="118">
        <f t="shared" si="14"/>
        <v>0</v>
      </c>
      <c r="H931" s="245"/>
      <c r="I931" s="260"/>
      <c r="J931" s="203"/>
      <c r="K931" s="204"/>
      <c r="L931" s="211"/>
      <c r="M931" s="137"/>
      <c r="N931" s="268"/>
    </row>
    <row r="932" spans="1:14" s="123" customFormat="1" hidden="1">
      <c r="A932" s="125"/>
      <c r="B932" s="282"/>
      <c r="C932" s="146"/>
      <c r="D932" s="246"/>
      <c r="E932" s="128"/>
      <c r="F932" s="252">
        <f>IF(ISERR(SEARCH("FP",H932))=FALSE,PREÇOS!CX993,0)+IF(ISERR(SEARCH("CH",H932))=FALSE,PREÇOS!CY993,0)+IF(ISERR(SEARCH("FF",H932))=FALSE,(I932*PREÇOS!CZ993),0)+IF(ISERR(SEARCH("FC",H932))=FALSE,PREÇOS!DA993,0)</f>
        <v>0</v>
      </c>
      <c r="G932" s="118">
        <f t="shared" si="14"/>
        <v>0</v>
      </c>
      <c r="H932" s="245"/>
      <c r="I932" s="260"/>
      <c r="J932" s="203"/>
      <c r="K932" s="204"/>
      <c r="L932" s="211"/>
      <c r="M932" s="137"/>
      <c r="N932" s="268"/>
    </row>
    <row r="933" spans="1:14" s="123" customFormat="1" hidden="1">
      <c r="A933" s="125"/>
      <c r="B933" s="282"/>
      <c r="C933" s="146"/>
      <c r="D933" s="246"/>
      <c r="E933" s="128"/>
      <c r="F933" s="252">
        <f>IF(ISERR(SEARCH("FP",H933))=FALSE,PREÇOS!CX994,0)+IF(ISERR(SEARCH("CH",H933))=FALSE,PREÇOS!CY994,0)+IF(ISERR(SEARCH("FF",H933))=FALSE,(I933*PREÇOS!CZ994),0)+IF(ISERR(SEARCH("FC",H933))=FALSE,PREÇOS!DA994,0)</f>
        <v>0</v>
      </c>
      <c r="G933" s="118">
        <f t="shared" si="14"/>
        <v>0</v>
      </c>
      <c r="H933" s="245"/>
      <c r="I933" s="260"/>
      <c r="J933" s="203"/>
      <c r="K933" s="204"/>
      <c r="L933" s="211"/>
      <c r="M933" s="137"/>
      <c r="N933" s="268"/>
    </row>
    <row r="934" spans="1:14" s="123" customFormat="1" hidden="1">
      <c r="A934" s="125"/>
      <c r="B934" s="282"/>
      <c r="C934" s="146"/>
      <c r="D934" s="246"/>
      <c r="E934" s="128"/>
      <c r="F934" s="252">
        <f>IF(ISERR(SEARCH("FP",H934))=FALSE,PREÇOS!CX995,0)+IF(ISERR(SEARCH("CH",H934))=FALSE,PREÇOS!CY995,0)+IF(ISERR(SEARCH("FF",H934))=FALSE,(I934*PREÇOS!CZ995),0)+IF(ISERR(SEARCH("FC",H934))=FALSE,PREÇOS!DA995,0)</f>
        <v>0</v>
      </c>
      <c r="G934" s="118">
        <f t="shared" si="14"/>
        <v>0</v>
      </c>
      <c r="H934" s="245"/>
      <c r="I934" s="260"/>
      <c r="J934" s="203"/>
      <c r="K934" s="204"/>
      <c r="L934" s="211"/>
      <c r="M934" s="137"/>
      <c r="N934" s="268"/>
    </row>
    <row r="935" spans="1:14" s="123" customFormat="1" hidden="1">
      <c r="A935" s="125"/>
      <c r="B935" s="282"/>
      <c r="C935" s="146"/>
      <c r="D935" s="246"/>
      <c r="E935" s="128"/>
      <c r="F935" s="252">
        <f>IF(ISERR(SEARCH("FP",H935))=FALSE,PREÇOS!CX996,0)+IF(ISERR(SEARCH("CH",H935))=FALSE,PREÇOS!CY996,0)+IF(ISERR(SEARCH("FF",H935))=FALSE,(I935*PREÇOS!CZ996),0)+IF(ISERR(SEARCH("FC",H935))=FALSE,PREÇOS!DA996,0)</f>
        <v>0</v>
      </c>
      <c r="G935" s="118">
        <f t="shared" si="14"/>
        <v>0</v>
      </c>
      <c r="H935" s="245"/>
      <c r="I935" s="260"/>
      <c r="J935" s="203"/>
      <c r="K935" s="204"/>
      <c r="L935" s="211"/>
      <c r="M935" s="137"/>
      <c r="N935" s="268"/>
    </row>
    <row r="936" spans="1:14" s="123" customFormat="1" hidden="1">
      <c r="A936" s="125"/>
      <c r="B936" s="282"/>
      <c r="C936" s="146"/>
      <c r="D936" s="246"/>
      <c r="E936" s="128"/>
      <c r="F936" s="252">
        <f>IF(ISERR(SEARCH("FP",H936))=FALSE,PREÇOS!CX997,0)+IF(ISERR(SEARCH("CH",H936))=FALSE,PREÇOS!CY997,0)+IF(ISERR(SEARCH("FF",H936))=FALSE,(I936*PREÇOS!CZ997),0)+IF(ISERR(SEARCH("FC",H936))=FALSE,PREÇOS!DA997,0)</f>
        <v>0</v>
      </c>
      <c r="G936" s="118">
        <f t="shared" si="14"/>
        <v>0</v>
      </c>
      <c r="H936" s="245"/>
      <c r="I936" s="260"/>
      <c r="J936" s="203"/>
      <c r="K936" s="204"/>
      <c r="L936" s="211"/>
      <c r="M936" s="137"/>
      <c r="N936" s="268"/>
    </row>
    <row r="937" spans="1:14" s="123" customFormat="1" hidden="1">
      <c r="A937" s="125"/>
      <c r="B937" s="282"/>
      <c r="C937" s="146"/>
      <c r="D937" s="246"/>
      <c r="E937" s="128"/>
      <c r="F937" s="252">
        <f>IF(ISERR(SEARCH("FP",H937))=FALSE,PREÇOS!CX998,0)+IF(ISERR(SEARCH("CH",H937))=FALSE,PREÇOS!CY998,0)+IF(ISERR(SEARCH("FF",H937))=FALSE,(I937*PREÇOS!CZ998),0)+IF(ISERR(SEARCH("FC",H937))=FALSE,PREÇOS!DA998,0)</f>
        <v>0</v>
      </c>
      <c r="G937" s="118">
        <f t="shared" si="14"/>
        <v>0</v>
      </c>
      <c r="H937" s="245"/>
      <c r="I937" s="260"/>
      <c r="J937" s="203"/>
      <c r="K937" s="204"/>
      <c r="L937" s="211"/>
      <c r="M937" s="137"/>
      <c r="N937" s="268"/>
    </row>
    <row r="938" spans="1:14" s="123" customFormat="1" hidden="1">
      <c r="A938" s="125"/>
      <c r="B938" s="282"/>
      <c r="C938" s="146"/>
      <c r="D938" s="246"/>
      <c r="E938" s="128"/>
      <c r="F938" s="252">
        <f>IF(ISERR(SEARCH("FP",H938))=FALSE,PREÇOS!CX999,0)+IF(ISERR(SEARCH("CH",H938))=FALSE,PREÇOS!CY999,0)+IF(ISERR(SEARCH("FF",H938))=FALSE,(I938*PREÇOS!CZ999),0)+IF(ISERR(SEARCH("FC",H938))=FALSE,PREÇOS!DA999,0)</f>
        <v>0</v>
      </c>
      <c r="G938" s="118">
        <f t="shared" si="14"/>
        <v>0</v>
      </c>
      <c r="H938" s="245"/>
      <c r="I938" s="260"/>
      <c r="J938" s="203"/>
      <c r="K938" s="204"/>
      <c r="L938" s="211"/>
      <c r="M938" s="137"/>
      <c r="N938" s="268"/>
    </row>
    <row r="939" spans="1:14" s="123" customFormat="1" hidden="1">
      <c r="A939" s="125"/>
      <c r="B939" s="282"/>
      <c r="C939" s="146"/>
      <c r="D939" s="246"/>
      <c r="E939" s="128"/>
      <c r="F939" s="252">
        <f>IF(ISERR(SEARCH("FP",H939))=FALSE,PREÇOS!CX1000,0)+IF(ISERR(SEARCH("CH",H939))=FALSE,PREÇOS!CY1000,0)+IF(ISERR(SEARCH("FF",H939))=FALSE,(I939*PREÇOS!CZ1000),0)+IF(ISERR(SEARCH("FC",H939))=FALSE,PREÇOS!DA1000,0)</f>
        <v>0</v>
      </c>
      <c r="G939" s="118">
        <f t="shared" si="14"/>
        <v>0</v>
      </c>
      <c r="H939" s="245"/>
      <c r="I939" s="260"/>
      <c r="J939" s="203"/>
      <c r="K939" s="204"/>
      <c r="L939" s="211"/>
      <c r="M939" s="137"/>
      <c r="N939" s="268"/>
    </row>
    <row r="940" spans="1:14" s="123" customFormat="1" hidden="1">
      <c r="A940" s="125"/>
      <c r="B940" s="282"/>
      <c r="C940" s="146"/>
      <c r="D940" s="246"/>
      <c r="E940" s="128"/>
      <c r="F940" s="252">
        <f>IF(ISERR(SEARCH("FP",H940))=FALSE,PREÇOS!CX1001,0)+IF(ISERR(SEARCH("CH",H940))=FALSE,PREÇOS!CY1001,0)+IF(ISERR(SEARCH("FF",H940))=FALSE,(I940*PREÇOS!CZ1001),0)+IF(ISERR(SEARCH("FC",H940))=FALSE,PREÇOS!DA1001,0)</f>
        <v>0</v>
      </c>
      <c r="G940" s="118">
        <f t="shared" si="14"/>
        <v>0</v>
      </c>
      <c r="H940" s="245"/>
      <c r="I940" s="260"/>
      <c r="J940" s="203"/>
      <c r="K940" s="204"/>
      <c r="L940" s="211"/>
      <c r="M940" s="137"/>
      <c r="N940" s="268"/>
    </row>
    <row r="941" spans="1:14" s="123" customFormat="1" hidden="1">
      <c r="A941" s="125"/>
      <c r="B941" s="282"/>
      <c r="C941" s="146"/>
      <c r="D941" s="246"/>
      <c r="E941" s="128"/>
      <c r="F941" s="252">
        <f>IF(ISERR(SEARCH("FP",H941))=FALSE,PREÇOS!CX1002,0)+IF(ISERR(SEARCH("CH",H941))=FALSE,PREÇOS!CY1002,0)+IF(ISERR(SEARCH("FF",H941))=FALSE,(I941*PREÇOS!CZ1002),0)+IF(ISERR(SEARCH("FC",H941))=FALSE,PREÇOS!DA1002,0)</f>
        <v>0</v>
      </c>
      <c r="G941" s="118">
        <f t="shared" si="14"/>
        <v>0</v>
      </c>
      <c r="H941" s="245"/>
      <c r="I941" s="260"/>
      <c r="J941" s="203"/>
      <c r="K941" s="204"/>
      <c r="L941" s="211"/>
      <c r="M941" s="137"/>
      <c r="N941" s="268"/>
    </row>
    <row r="942" spans="1:14" s="123" customFormat="1" hidden="1">
      <c r="A942" s="125"/>
      <c r="B942" s="282"/>
      <c r="C942" s="146"/>
      <c r="D942" s="246"/>
      <c r="E942" s="128"/>
      <c r="F942" s="252">
        <f>IF(ISERR(SEARCH("FP",H942))=FALSE,PREÇOS!CX1003,0)+IF(ISERR(SEARCH("CH",H942))=FALSE,PREÇOS!CY1003,0)+IF(ISERR(SEARCH("FF",H942))=FALSE,(I942*PREÇOS!CZ1003),0)+IF(ISERR(SEARCH("FC",H942))=FALSE,PREÇOS!DA1003,0)</f>
        <v>0</v>
      </c>
      <c r="G942" s="118">
        <f t="shared" si="14"/>
        <v>0</v>
      </c>
      <c r="H942" s="245"/>
      <c r="I942" s="260"/>
      <c r="J942" s="203"/>
      <c r="K942" s="204"/>
      <c r="L942" s="211"/>
      <c r="M942" s="137"/>
      <c r="N942" s="268"/>
    </row>
    <row r="943" spans="1:14" s="123" customFormat="1" hidden="1">
      <c r="A943" s="125"/>
      <c r="B943" s="282"/>
      <c r="C943" s="146"/>
      <c r="D943" s="246"/>
      <c r="E943" s="128"/>
      <c r="F943" s="252">
        <f>IF(ISERR(SEARCH("FP",H943))=FALSE,PREÇOS!CX1004,0)+IF(ISERR(SEARCH("CH",H943))=FALSE,PREÇOS!CY1004,0)+IF(ISERR(SEARCH("FF",H943))=FALSE,(I943*PREÇOS!CZ1004),0)+IF(ISERR(SEARCH("FC",H943))=FALSE,PREÇOS!DA1004,0)</f>
        <v>0</v>
      </c>
      <c r="G943" s="118">
        <f t="shared" si="14"/>
        <v>0</v>
      </c>
      <c r="H943" s="245"/>
      <c r="I943" s="260"/>
      <c r="J943" s="203"/>
      <c r="K943" s="204"/>
      <c r="L943" s="211"/>
      <c r="M943" s="137"/>
      <c r="N943" s="268"/>
    </row>
    <row r="944" spans="1:14" s="123" customFormat="1" hidden="1">
      <c r="A944" s="125"/>
      <c r="B944" s="282"/>
      <c r="C944" s="146"/>
      <c r="D944" s="246"/>
      <c r="E944" s="128"/>
      <c r="F944" s="252">
        <f>IF(ISERR(SEARCH("FP",H944))=FALSE,PREÇOS!CX1005,0)+IF(ISERR(SEARCH("CH",H944))=FALSE,PREÇOS!CY1005,0)+IF(ISERR(SEARCH("FF",H944))=FALSE,(I944*PREÇOS!CZ1005),0)+IF(ISERR(SEARCH("FC",H944))=FALSE,PREÇOS!DA1005,0)</f>
        <v>0</v>
      </c>
      <c r="G944" s="118">
        <f t="shared" si="14"/>
        <v>0</v>
      </c>
      <c r="H944" s="245"/>
      <c r="I944" s="260"/>
      <c r="J944" s="203"/>
      <c r="K944" s="204"/>
      <c r="L944" s="211"/>
      <c r="M944" s="137"/>
      <c r="N944" s="268"/>
    </row>
    <row r="945" spans="1:14" s="123" customFormat="1" hidden="1">
      <c r="A945" s="125"/>
      <c r="B945" s="282"/>
      <c r="C945" s="146"/>
      <c r="D945" s="246"/>
      <c r="E945" s="128"/>
      <c r="F945" s="252">
        <f>IF(ISERR(SEARCH("FP",H945))=FALSE,PREÇOS!CX1006,0)+IF(ISERR(SEARCH("CH",H945))=FALSE,PREÇOS!CY1006,0)+IF(ISERR(SEARCH("FF",H945))=FALSE,(I945*PREÇOS!CZ1006),0)+IF(ISERR(SEARCH("FC",H945))=FALSE,PREÇOS!DA1006,0)</f>
        <v>0</v>
      </c>
      <c r="G945" s="118">
        <f t="shared" si="14"/>
        <v>0</v>
      </c>
      <c r="H945" s="245"/>
      <c r="I945" s="260"/>
      <c r="J945" s="203"/>
      <c r="K945" s="204"/>
      <c r="L945" s="211"/>
      <c r="M945" s="137"/>
      <c r="N945" s="268"/>
    </row>
    <row r="946" spans="1:14" s="123" customFormat="1" hidden="1">
      <c r="A946" s="125"/>
      <c r="B946" s="282"/>
      <c r="C946" s="146"/>
      <c r="D946" s="246"/>
      <c r="E946" s="128"/>
      <c r="F946" s="252">
        <f>IF(ISERR(SEARCH("FP",H946))=FALSE,PREÇOS!CX1007,0)+IF(ISERR(SEARCH("CH",H946))=FALSE,PREÇOS!CY1007,0)+IF(ISERR(SEARCH("FF",H946))=FALSE,(I946*PREÇOS!CZ1007),0)+IF(ISERR(SEARCH("FC",H946))=FALSE,PREÇOS!DA1007,0)</f>
        <v>0</v>
      </c>
      <c r="G946" s="118">
        <f t="shared" si="14"/>
        <v>0</v>
      </c>
      <c r="H946" s="245"/>
      <c r="I946" s="260"/>
      <c r="J946" s="203"/>
      <c r="K946" s="204"/>
      <c r="L946" s="211"/>
      <c r="M946" s="137"/>
      <c r="N946" s="268"/>
    </row>
    <row r="947" spans="1:14" s="123" customFormat="1" hidden="1">
      <c r="A947" s="125"/>
      <c r="B947" s="282"/>
      <c r="C947" s="146"/>
      <c r="D947" s="246"/>
      <c r="E947" s="128"/>
      <c r="F947" s="252">
        <f>IF(ISERR(SEARCH("FP",H947))=FALSE,PREÇOS!CX1008,0)+IF(ISERR(SEARCH("CH",H947))=FALSE,PREÇOS!CY1008,0)+IF(ISERR(SEARCH("FF",H947))=FALSE,(I947*PREÇOS!CZ1008),0)+IF(ISERR(SEARCH("FC",H947))=FALSE,PREÇOS!DA1008,0)</f>
        <v>0</v>
      </c>
      <c r="G947" s="118">
        <f t="shared" si="14"/>
        <v>0</v>
      </c>
      <c r="H947" s="245"/>
      <c r="I947" s="260"/>
      <c r="J947" s="203"/>
      <c r="K947" s="204"/>
      <c r="L947" s="211"/>
      <c r="M947" s="137"/>
      <c r="N947" s="268"/>
    </row>
    <row r="948" spans="1:14" s="123" customFormat="1" hidden="1">
      <c r="A948" s="125"/>
      <c r="B948" s="282"/>
      <c r="C948" s="146"/>
      <c r="D948" s="246"/>
      <c r="E948" s="128"/>
      <c r="F948" s="252">
        <f>IF(ISERR(SEARCH("FP",H948))=FALSE,PREÇOS!CX1009,0)+IF(ISERR(SEARCH("CH",H948))=FALSE,PREÇOS!CY1009,0)+IF(ISERR(SEARCH("FF",H948))=FALSE,(I948*PREÇOS!CZ1009),0)+IF(ISERR(SEARCH("FC",H948))=FALSE,PREÇOS!DA1009,0)</f>
        <v>0</v>
      </c>
      <c r="G948" s="118">
        <f t="shared" si="14"/>
        <v>0</v>
      </c>
      <c r="H948" s="245"/>
      <c r="I948" s="260"/>
      <c r="J948" s="203"/>
      <c r="K948" s="204"/>
      <c r="L948" s="211"/>
      <c r="M948" s="137"/>
      <c r="N948" s="268"/>
    </row>
    <row r="949" spans="1:14" s="123" customFormat="1" hidden="1">
      <c r="A949" s="125"/>
      <c r="B949" s="282"/>
      <c r="C949" s="146"/>
      <c r="D949" s="246"/>
      <c r="E949" s="128"/>
      <c r="F949" s="252">
        <f>IF(ISERR(SEARCH("FP",H949))=FALSE,PREÇOS!CX1010,0)+IF(ISERR(SEARCH("CH",H949))=FALSE,PREÇOS!CY1010,0)+IF(ISERR(SEARCH("FF",H949))=FALSE,(I949*PREÇOS!CZ1010),0)+IF(ISERR(SEARCH("FC",H949))=FALSE,PREÇOS!DA1010,0)</f>
        <v>0</v>
      </c>
      <c r="G949" s="118">
        <f t="shared" si="14"/>
        <v>0</v>
      </c>
      <c r="H949" s="245"/>
      <c r="I949" s="260"/>
      <c r="J949" s="203"/>
      <c r="K949" s="204"/>
      <c r="L949" s="211"/>
      <c r="M949" s="137"/>
      <c r="N949" s="268"/>
    </row>
    <row r="950" spans="1:14" s="123" customFormat="1" hidden="1">
      <c r="A950" s="125"/>
      <c r="B950" s="282"/>
      <c r="C950" s="146"/>
      <c r="D950" s="246"/>
      <c r="E950" s="128"/>
      <c r="F950" s="252">
        <f>IF(ISERR(SEARCH("FP",H950))=FALSE,PREÇOS!CX1011,0)+IF(ISERR(SEARCH("CH",H950))=FALSE,PREÇOS!CY1011,0)+IF(ISERR(SEARCH("FF",H950))=FALSE,(I950*PREÇOS!CZ1011),0)+IF(ISERR(SEARCH("FC",H950))=FALSE,PREÇOS!DA1011,0)</f>
        <v>0</v>
      </c>
      <c r="G950" s="118">
        <f t="shared" si="14"/>
        <v>0</v>
      </c>
      <c r="H950" s="245"/>
      <c r="I950" s="260"/>
      <c r="J950" s="203"/>
      <c r="K950" s="204"/>
      <c r="L950" s="211"/>
      <c r="M950" s="137"/>
      <c r="N950" s="268"/>
    </row>
    <row r="951" spans="1:14" s="123" customFormat="1" hidden="1">
      <c r="A951" s="125"/>
      <c r="B951" s="282"/>
      <c r="C951" s="146"/>
      <c r="D951" s="246"/>
      <c r="E951" s="128"/>
      <c r="F951" s="252">
        <f>IF(ISERR(SEARCH("FP",H951))=FALSE,PREÇOS!CX1012,0)+IF(ISERR(SEARCH("CH",H951))=FALSE,PREÇOS!CY1012,0)+IF(ISERR(SEARCH("FF",H951))=FALSE,(I951*PREÇOS!CZ1012),0)+IF(ISERR(SEARCH("FC",H951))=FALSE,PREÇOS!DA1012,0)</f>
        <v>0</v>
      </c>
      <c r="G951" s="118">
        <f t="shared" si="14"/>
        <v>0</v>
      </c>
      <c r="H951" s="245"/>
      <c r="I951" s="260"/>
      <c r="J951" s="203"/>
      <c r="K951" s="204"/>
      <c r="L951" s="211"/>
      <c r="M951" s="137"/>
      <c r="N951" s="268"/>
    </row>
    <row r="952" spans="1:14" s="123" customFormat="1" hidden="1">
      <c r="A952" s="125"/>
      <c r="B952" s="282"/>
      <c r="C952" s="146"/>
      <c r="D952" s="246"/>
      <c r="E952" s="128"/>
      <c r="F952" s="252">
        <f>IF(ISERR(SEARCH("FP",H952))=FALSE,PREÇOS!CX1013,0)+IF(ISERR(SEARCH("CH",H952))=FALSE,PREÇOS!CY1013,0)+IF(ISERR(SEARCH("FF",H952))=FALSE,(I952*PREÇOS!CZ1013),0)+IF(ISERR(SEARCH("FC",H952))=FALSE,PREÇOS!DA1013,0)</f>
        <v>0</v>
      </c>
      <c r="G952" s="118">
        <f t="shared" si="14"/>
        <v>0</v>
      </c>
      <c r="H952" s="245"/>
      <c r="I952" s="260"/>
      <c r="J952" s="203"/>
      <c r="K952" s="204"/>
      <c r="L952" s="211"/>
      <c r="M952" s="137"/>
      <c r="N952" s="268"/>
    </row>
    <row r="953" spans="1:14" s="123" customFormat="1" hidden="1">
      <c r="A953" s="125"/>
      <c r="B953" s="282"/>
      <c r="C953" s="146"/>
      <c r="D953" s="246"/>
      <c r="E953" s="128"/>
      <c r="F953" s="252">
        <f>IF(ISERR(SEARCH("FP",H953))=FALSE,PREÇOS!CX1014,0)+IF(ISERR(SEARCH("CH",H953))=FALSE,PREÇOS!CY1014,0)+IF(ISERR(SEARCH("FF",H953))=FALSE,(I953*PREÇOS!CZ1014),0)+IF(ISERR(SEARCH("FC",H953))=FALSE,PREÇOS!DA1014,0)</f>
        <v>0</v>
      </c>
      <c r="G953" s="118">
        <f t="shared" si="14"/>
        <v>0</v>
      </c>
      <c r="H953" s="245"/>
      <c r="I953" s="260"/>
      <c r="J953" s="203"/>
      <c r="K953" s="204"/>
      <c r="L953" s="211"/>
      <c r="M953" s="137"/>
      <c r="N953" s="268"/>
    </row>
    <row r="954" spans="1:14" s="123" customFormat="1" hidden="1">
      <c r="A954" s="125"/>
      <c r="B954" s="282"/>
      <c r="C954" s="146"/>
      <c r="D954" s="246"/>
      <c r="E954" s="128"/>
      <c r="F954" s="252">
        <f>IF(ISERR(SEARCH("FP",H954))=FALSE,PREÇOS!CX1015,0)+IF(ISERR(SEARCH("CH",H954))=FALSE,PREÇOS!CY1015,0)+IF(ISERR(SEARCH("FF",H954))=FALSE,(I954*PREÇOS!CZ1015),0)+IF(ISERR(SEARCH("FC",H954))=FALSE,PREÇOS!DA1015,0)</f>
        <v>0</v>
      </c>
      <c r="G954" s="118">
        <f t="shared" si="14"/>
        <v>0</v>
      </c>
      <c r="H954" s="245"/>
      <c r="I954" s="260"/>
      <c r="J954" s="203"/>
      <c r="K954" s="204"/>
      <c r="L954" s="211"/>
      <c r="M954" s="137"/>
      <c r="N954" s="268"/>
    </row>
    <row r="955" spans="1:14" s="123" customFormat="1" hidden="1">
      <c r="A955" s="125"/>
      <c r="B955" s="282"/>
      <c r="C955" s="146"/>
      <c r="D955" s="246"/>
      <c r="E955" s="128"/>
      <c r="F955" s="252">
        <f>IF(ISERR(SEARCH("FP",H955))=FALSE,PREÇOS!CX1016,0)+IF(ISERR(SEARCH("CH",H955))=FALSE,PREÇOS!CY1016,0)+IF(ISERR(SEARCH("FF",H955))=FALSE,(I955*PREÇOS!CZ1016),0)+IF(ISERR(SEARCH("FC",H955))=FALSE,PREÇOS!DA1016,0)</f>
        <v>0</v>
      </c>
      <c r="G955" s="118">
        <f t="shared" si="14"/>
        <v>0</v>
      </c>
      <c r="H955" s="245"/>
      <c r="I955" s="260"/>
      <c r="J955" s="203"/>
      <c r="K955" s="204"/>
      <c r="L955" s="211"/>
      <c r="M955" s="137"/>
      <c r="N955" s="268"/>
    </row>
    <row r="956" spans="1:14" s="123" customFormat="1" hidden="1">
      <c r="A956" s="125"/>
      <c r="B956" s="282"/>
      <c r="C956" s="146"/>
      <c r="D956" s="246"/>
      <c r="E956" s="128"/>
      <c r="F956" s="252">
        <f>IF(ISERR(SEARCH("FP",H956))=FALSE,PREÇOS!CX1017,0)+IF(ISERR(SEARCH("CH",H956))=FALSE,PREÇOS!CY1017,0)+IF(ISERR(SEARCH("FF",H956))=FALSE,(I956*PREÇOS!CZ1017),0)+IF(ISERR(SEARCH("FC",H956))=FALSE,PREÇOS!DA1017,0)</f>
        <v>0</v>
      </c>
      <c r="G956" s="118">
        <f t="shared" si="14"/>
        <v>0</v>
      </c>
      <c r="H956" s="245"/>
      <c r="I956" s="260"/>
      <c r="J956" s="203"/>
      <c r="K956" s="204"/>
      <c r="L956" s="211"/>
      <c r="M956" s="137"/>
      <c r="N956" s="268"/>
    </row>
    <row r="957" spans="1:14" s="123" customFormat="1" hidden="1">
      <c r="A957" s="125"/>
      <c r="B957" s="282"/>
      <c r="C957" s="146"/>
      <c r="D957" s="246"/>
      <c r="E957" s="128"/>
      <c r="F957" s="252">
        <f>IF(ISERR(SEARCH("FP",H957))=FALSE,PREÇOS!CX1018,0)+IF(ISERR(SEARCH("CH",H957))=FALSE,PREÇOS!CY1018,0)+IF(ISERR(SEARCH("FF",H957))=FALSE,(I957*PREÇOS!CZ1018),0)+IF(ISERR(SEARCH("FC",H957))=FALSE,PREÇOS!DA1018,0)</f>
        <v>0</v>
      </c>
      <c r="G957" s="118">
        <f t="shared" si="14"/>
        <v>0</v>
      </c>
      <c r="H957" s="245"/>
      <c r="I957" s="260"/>
      <c r="J957" s="203"/>
      <c r="K957" s="204"/>
      <c r="L957" s="211"/>
      <c r="M957" s="137"/>
      <c r="N957" s="268"/>
    </row>
    <row r="958" spans="1:14" s="123" customFormat="1" hidden="1">
      <c r="A958" s="125"/>
      <c r="B958" s="282"/>
      <c r="C958" s="146"/>
      <c r="D958" s="246"/>
      <c r="E958" s="128"/>
      <c r="F958" s="252">
        <f>IF(ISERR(SEARCH("FP",H958))=FALSE,PREÇOS!CX1019,0)+IF(ISERR(SEARCH("CH",H958))=FALSE,PREÇOS!CY1019,0)+IF(ISERR(SEARCH("FF",H958))=FALSE,(I958*PREÇOS!CZ1019),0)+IF(ISERR(SEARCH("FC",H958))=FALSE,PREÇOS!DA1019,0)</f>
        <v>0</v>
      </c>
      <c r="G958" s="118">
        <f t="shared" si="14"/>
        <v>0</v>
      </c>
      <c r="H958" s="245"/>
      <c r="I958" s="260"/>
      <c r="J958" s="203"/>
      <c r="K958" s="204"/>
      <c r="L958" s="211"/>
      <c r="M958" s="137"/>
      <c r="N958" s="268"/>
    </row>
    <row r="959" spans="1:14" s="123" customFormat="1" hidden="1">
      <c r="A959" s="125"/>
      <c r="B959" s="282"/>
      <c r="C959" s="146"/>
      <c r="D959" s="246"/>
      <c r="E959" s="128"/>
      <c r="F959" s="252">
        <f>IF(ISERR(SEARCH("FP",H959))=FALSE,PREÇOS!CX1020,0)+IF(ISERR(SEARCH("CH",H959))=FALSE,PREÇOS!CY1020,0)+IF(ISERR(SEARCH("FF",H959))=FALSE,(I959*PREÇOS!CZ1020),0)+IF(ISERR(SEARCH("FC",H959))=FALSE,PREÇOS!DA1020,0)</f>
        <v>0</v>
      </c>
      <c r="G959" s="118">
        <f t="shared" si="14"/>
        <v>0</v>
      </c>
      <c r="H959" s="245"/>
      <c r="I959" s="260"/>
      <c r="J959" s="203"/>
      <c r="K959" s="204"/>
      <c r="L959" s="211"/>
      <c r="M959" s="137"/>
      <c r="N959" s="268"/>
    </row>
    <row r="960" spans="1:14" s="123" customFormat="1" hidden="1">
      <c r="A960" s="125"/>
      <c r="B960" s="282"/>
      <c r="C960" s="146"/>
      <c r="D960" s="246"/>
      <c r="E960" s="128"/>
      <c r="F960" s="252">
        <f>IF(ISERR(SEARCH("FP",H960))=FALSE,PREÇOS!CX1021,0)+IF(ISERR(SEARCH("CH",H960))=FALSE,PREÇOS!CY1021,0)+IF(ISERR(SEARCH("FF",H960))=FALSE,(I960*PREÇOS!CZ1021),0)+IF(ISERR(SEARCH("FC",H960))=FALSE,PREÇOS!DA1021,0)</f>
        <v>0</v>
      </c>
      <c r="G960" s="118">
        <f t="shared" si="14"/>
        <v>0</v>
      </c>
      <c r="H960" s="245"/>
      <c r="I960" s="260"/>
      <c r="J960" s="203"/>
      <c r="K960" s="204"/>
      <c r="L960" s="211"/>
      <c r="M960" s="137"/>
      <c r="N960" s="268"/>
    </row>
    <row r="961" spans="1:14" s="123" customFormat="1" hidden="1">
      <c r="A961" s="125"/>
      <c r="B961" s="282"/>
      <c r="C961" s="146"/>
      <c r="D961" s="246"/>
      <c r="E961" s="128"/>
      <c r="F961" s="252">
        <f>IF(ISERR(SEARCH("FP",H961))=FALSE,PREÇOS!CX1022,0)+IF(ISERR(SEARCH("CH",H961))=FALSE,PREÇOS!CY1022,0)+IF(ISERR(SEARCH("FF",H961))=FALSE,(I961*PREÇOS!CZ1022),0)+IF(ISERR(SEARCH("FC",H961))=FALSE,PREÇOS!DA1022,0)</f>
        <v>0</v>
      </c>
      <c r="G961" s="118">
        <f t="shared" si="14"/>
        <v>0</v>
      </c>
      <c r="H961" s="245"/>
      <c r="I961" s="260"/>
      <c r="J961" s="203"/>
      <c r="K961" s="204"/>
      <c r="L961" s="211"/>
      <c r="M961" s="137"/>
      <c r="N961" s="268"/>
    </row>
    <row r="962" spans="1:14" s="123" customFormat="1" hidden="1">
      <c r="A962" s="125"/>
      <c r="B962" s="282"/>
      <c r="C962" s="146"/>
      <c r="D962" s="246"/>
      <c r="E962" s="128"/>
      <c r="F962" s="252">
        <f>IF(ISERR(SEARCH("FP",H962))=FALSE,PREÇOS!CX1023,0)+IF(ISERR(SEARCH("CH",H962))=FALSE,PREÇOS!CY1023,0)+IF(ISERR(SEARCH("FF",H962))=FALSE,(I962*PREÇOS!CZ1023),0)+IF(ISERR(SEARCH("FC",H962))=FALSE,PREÇOS!DA1023,0)</f>
        <v>0</v>
      </c>
      <c r="G962" s="118">
        <f t="shared" ref="G962:G1025" si="15">F962*E962</f>
        <v>0</v>
      </c>
      <c r="H962" s="245"/>
      <c r="I962" s="260"/>
      <c r="J962" s="203"/>
      <c r="K962" s="204"/>
      <c r="L962" s="211"/>
      <c r="M962" s="137"/>
      <c r="N962" s="268"/>
    </row>
    <row r="963" spans="1:14" s="123" customFormat="1" hidden="1">
      <c r="A963" s="125"/>
      <c r="B963" s="282"/>
      <c r="C963" s="146"/>
      <c r="D963" s="246"/>
      <c r="E963" s="128"/>
      <c r="F963" s="252">
        <f>IF(ISERR(SEARCH("FP",H963))=FALSE,PREÇOS!CX1024,0)+IF(ISERR(SEARCH("CH",H963))=FALSE,PREÇOS!CY1024,0)+IF(ISERR(SEARCH("FF",H963))=FALSE,(I963*PREÇOS!CZ1024),0)+IF(ISERR(SEARCH("FC",H963))=FALSE,PREÇOS!DA1024,0)</f>
        <v>0</v>
      </c>
      <c r="G963" s="118">
        <f t="shared" si="15"/>
        <v>0</v>
      </c>
      <c r="H963" s="245"/>
      <c r="I963" s="260"/>
      <c r="J963" s="203"/>
      <c r="K963" s="204"/>
      <c r="L963" s="211"/>
      <c r="M963" s="137"/>
      <c r="N963" s="268"/>
    </row>
    <row r="964" spans="1:14" s="123" customFormat="1" hidden="1">
      <c r="A964" s="125"/>
      <c r="B964" s="282"/>
      <c r="C964" s="146"/>
      <c r="D964" s="246"/>
      <c r="E964" s="128"/>
      <c r="F964" s="252">
        <f>IF(ISERR(SEARCH("FP",H964))=FALSE,PREÇOS!CX1025,0)+IF(ISERR(SEARCH("CH",H964))=FALSE,PREÇOS!CY1025,0)+IF(ISERR(SEARCH("FF",H964))=FALSE,(I964*PREÇOS!CZ1025),0)+IF(ISERR(SEARCH("FC",H964))=FALSE,PREÇOS!DA1025,0)</f>
        <v>0</v>
      </c>
      <c r="G964" s="118">
        <f t="shared" si="15"/>
        <v>0</v>
      </c>
      <c r="H964" s="245"/>
      <c r="I964" s="260"/>
      <c r="J964" s="203"/>
      <c r="K964" s="204"/>
      <c r="L964" s="211"/>
      <c r="M964" s="137"/>
      <c r="N964" s="268"/>
    </row>
    <row r="965" spans="1:14" s="123" customFormat="1" hidden="1">
      <c r="A965" s="125"/>
      <c r="B965" s="282"/>
      <c r="C965" s="146"/>
      <c r="D965" s="246"/>
      <c r="E965" s="128"/>
      <c r="F965" s="252">
        <f>IF(ISERR(SEARCH("FP",H965))=FALSE,PREÇOS!CX1026,0)+IF(ISERR(SEARCH("CH",H965))=FALSE,PREÇOS!CY1026,0)+IF(ISERR(SEARCH("FF",H965))=FALSE,(I965*PREÇOS!CZ1026),0)+IF(ISERR(SEARCH("FC",H965))=FALSE,PREÇOS!DA1026,0)</f>
        <v>0</v>
      </c>
      <c r="G965" s="118">
        <f t="shared" si="15"/>
        <v>0</v>
      </c>
      <c r="H965" s="245"/>
      <c r="I965" s="260"/>
      <c r="J965" s="203"/>
      <c r="K965" s="204"/>
      <c r="L965" s="211"/>
      <c r="M965" s="137"/>
      <c r="N965" s="268"/>
    </row>
    <row r="966" spans="1:14" s="123" customFormat="1" hidden="1">
      <c r="A966" s="125"/>
      <c r="B966" s="282"/>
      <c r="C966" s="146"/>
      <c r="D966" s="246"/>
      <c r="E966" s="128"/>
      <c r="F966" s="252">
        <f>IF(ISERR(SEARCH("FP",H966))=FALSE,PREÇOS!CX1027,0)+IF(ISERR(SEARCH("CH",H966))=FALSE,PREÇOS!CY1027,0)+IF(ISERR(SEARCH("FF",H966))=FALSE,(I966*PREÇOS!CZ1027),0)+IF(ISERR(SEARCH("FC",H966))=FALSE,PREÇOS!DA1027,0)</f>
        <v>0</v>
      </c>
      <c r="G966" s="118">
        <f t="shared" si="15"/>
        <v>0</v>
      </c>
      <c r="H966" s="245"/>
      <c r="I966" s="260"/>
      <c r="J966" s="203"/>
      <c r="K966" s="204"/>
      <c r="L966" s="211"/>
      <c r="M966" s="137"/>
      <c r="N966" s="268"/>
    </row>
    <row r="967" spans="1:14" s="123" customFormat="1" hidden="1">
      <c r="A967" s="125"/>
      <c r="B967" s="282"/>
      <c r="C967" s="146"/>
      <c r="D967" s="246"/>
      <c r="E967" s="128"/>
      <c r="F967" s="252">
        <f>IF(ISERR(SEARCH("FP",H967))=FALSE,PREÇOS!CX1028,0)+IF(ISERR(SEARCH("CH",H967))=FALSE,PREÇOS!CY1028,0)+IF(ISERR(SEARCH("FF",H967))=FALSE,(I967*PREÇOS!CZ1028),0)+IF(ISERR(SEARCH("FC",H967))=FALSE,PREÇOS!DA1028,0)</f>
        <v>0</v>
      </c>
      <c r="G967" s="118">
        <f t="shared" si="15"/>
        <v>0</v>
      </c>
      <c r="H967" s="245"/>
      <c r="I967" s="260"/>
      <c r="J967" s="203"/>
      <c r="K967" s="204"/>
      <c r="L967" s="211"/>
      <c r="M967" s="137"/>
      <c r="N967" s="268"/>
    </row>
    <row r="968" spans="1:14" s="123" customFormat="1" hidden="1">
      <c r="A968" s="125"/>
      <c r="B968" s="282"/>
      <c r="C968" s="146"/>
      <c r="D968" s="246"/>
      <c r="E968" s="128"/>
      <c r="F968" s="252">
        <f>IF(ISERR(SEARCH("FP",H968))=FALSE,PREÇOS!CX1029,0)+IF(ISERR(SEARCH("CH",H968))=FALSE,PREÇOS!CY1029,0)+IF(ISERR(SEARCH("FF",H968))=FALSE,(I968*PREÇOS!CZ1029),0)+IF(ISERR(SEARCH("FC",H968))=FALSE,PREÇOS!DA1029,0)</f>
        <v>0</v>
      </c>
      <c r="G968" s="118">
        <f t="shared" si="15"/>
        <v>0</v>
      </c>
      <c r="H968" s="245"/>
      <c r="I968" s="260"/>
      <c r="J968" s="203"/>
      <c r="K968" s="204"/>
      <c r="L968" s="211"/>
      <c r="M968" s="137"/>
      <c r="N968" s="268"/>
    </row>
    <row r="969" spans="1:14" s="123" customFormat="1" hidden="1">
      <c r="A969" s="125"/>
      <c r="B969" s="282"/>
      <c r="C969" s="146"/>
      <c r="D969" s="246"/>
      <c r="E969" s="128"/>
      <c r="F969" s="252">
        <f>IF(ISERR(SEARCH("FP",H969))=FALSE,PREÇOS!CX1030,0)+IF(ISERR(SEARCH("CH",H969))=FALSE,PREÇOS!CY1030,0)+IF(ISERR(SEARCH("FF",H969))=FALSE,(I969*PREÇOS!CZ1030),0)+IF(ISERR(SEARCH("FC",H969))=FALSE,PREÇOS!DA1030,0)</f>
        <v>0</v>
      </c>
      <c r="G969" s="118">
        <f t="shared" si="15"/>
        <v>0</v>
      </c>
      <c r="H969" s="245"/>
      <c r="I969" s="260"/>
      <c r="J969" s="203"/>
      <c r="K969" s="204"/>
      <c r="L969" s="211"/>
      <c r="M969" s="137"/>
      <c r="N969" s="268"/>
    </row>
    <row r="970" spans="1:14" s="123" customFormat="1" hidden="1">
      <c r="A970" s="125"/>
      <c r="B970" s="282"/>
      <c r="C970" s="146"/>
      <c r="D970" s="246"/>
      <c r="E970" s="128"/>
      <c r="F970" s="252">
        <f>IF(ISERR(SEARCH("FP",H970))=FALSE,PREÇOS!CX1031,0)+IF(ISERR(SEARCH("CH",H970))=FALSE,PREÇOS!CY1031,0)+IF(ISERR(SEARCH("FF",H970))=FALSE,(I970*PREÇOS!CZ1031),0)+IF(ISERR(SEARCH("FC",H970))=FALSE,PREÇOS!DA1031,0)</f>
        <v>0</v>
      </c>
      <c r="G970" s="118">
        <f t="shared" si="15"/>
        <v>0</v>
      </c>
      <c r="H970" s="245"/>
      <c r="I970" s="260"/>
      <c r="J970" s="203"/>
      <c r="K970" s="204"/>
      <c r="L970" s="211"/>
      <c r="M970" s="137"/>
      <c r="N970" s="268"/>
    </row>
    <row r="971" spans="1:14" s="123" customFormat="1" hidden="1">
      <c r="A971" s="125"/>
      <c r="B971" s="282"/>
      <c r="C971" s="146"/>
      <c r="D971" s="246"/>
      <c r="E971" s="128"/>
      <c r="F971" s="252">
        <f>IF(ISERR(SEARCH("FP",H971))=FALSE,PREÇOS!CX1032,0)+IF(ISERR(SEARCH("CH",H971))=FALSE,PREÇOS!CY1032,0)+IF(ISERR(SEARCH("FF",H971))=FALSE,(I971*PREÇOS!CZ1032),0)+IF(ISERR(SEARCH("FC",H971))=FALSE,PREÇOS!DA1032,0)</f>
        <v>0</v>
      </c>
      <c r="G971" s="118">
        <f t="shared" si="15"/>
        <v>0</v>
      </c>
      <c r="H971" s="245"/>
      <c r="I971" s="260"/>
      <c r="J971" s="203"/>
      <c r="K971" s="204"/>
      <c r="L971" s="211"/>
      <c r="M971" s="137"/>
      <c r="N971" s="268"/>
    </row>
    <row r="972" spans="1:14" s="123" customFormat="1" hidden="1">
      <c r="A972" s="125"/>
      <c r="B972" s="282"/>
      <c r="C972" s="146"/>
      <c r="D972" s="246"/>
      <c r="E972" s="128"/>
      <c r="F972" s="252">
        <f>IF(ISERR(SEARCH("FP",H972))=FALSE,PREÇOS!CX1033,0)+IF(ISERR(SEARCH("CH",H972))=FALSE,PREÇOS!CY1033,0)+IF(ISERR(SEARCH("FF",H972))=FALSE,(I972*PREÇOS!CZ1033),0)+IF(ISERR(SEARCH("FC",H972))=FALSE,PREÇOS!DA1033,0)</f>
        <v>0</v>
      </c>
      <c r="G972" s="118">
        <f t="shared" si="15"/>
        <v>0</v>
      </c>
      <c r="H972" s="245"/>
      <c r="I972" s="260"/>
      <c r="J972" s="203"/>
      <c r="K972" s="204"/>
      <c r="L972" s="211"/>
      <c r="M972" s="137"/>
      <c r="N972" s="268"/>
    </row>
    <row r="973" spans="1:14" s="123" customFormat="1" hidden="1">
      <c r="A973" s="125"/>
      <c r="B973" s="282"/>
      <c r="C973" s="146"/>
      <c r="D973" s="246"/>
      <c r="E973" s="128"/>
      <c r="F973" s="252">
        <f>IF(ISERR(SEARCH("FP",H973))=FALSE,PREÇOS!CX1034,0)+IF(ISERR(SEARCH("CH",H973))=FALSE,PREÇOS!CY1034,0)+IF(ISERR(SEARCH("FF",H973))=FALSE,(I973*PREÇOS!CZ1034),0)+IF(ISERR(SEARCH("FC",H973))=FALSE,PREÇOS!DA1034,0)</f>
        <v>0</v>
      </c>
      <c r="G973" s="118">
        <f t="shared" si="15"/>
        <v>0</v>
      </c>
      <c r="H973" s="245"/>
      <c r="I973" s="260"/>
      <c r="J973" s="203"/>
      <c r="K973" s="204"/>
      <c r="L973" s="211"/>
      <c r="M973" s="137"/>
      <c r="N973" s="268"/>
    </row>
    <row r="974" spans="1:14" s="123" customFormat="1" hidden="1">
      <c r="A974" s="125"/>
      <c r="B974" s="282"/>
      <c r="C974" s="146"/>
      <c r="D974" s="246"/>
      <c r="E974" s="128"/>
      <c r="F974" s="252">
        <f>IF(ISERR(SEARCH("FP",H974))=FALSE,PREÇOS!CX1035,0)+IF(ISERR(SEARCH("CH",H974))=FALSE,PREÇOS!CY1035,0)+IF(ISERR(SEARCH("FF",H974))=FALSE,(I974*PREÇOS!CZ1035),0)+IF(ISERR(SEARCH("FC",H974))=FALSE,PREÇOS!DA1035,0)</f>
        <v>0</v>
      </c>
      <c r="G974" s="118">
        <f t="shared" si="15"/>
        <v>0</v>
      </c>
      <c r="H974" s="245"/>
      <c r="I974" s="260"/>
      <c r="J974" s="203"/>
      <c r="K974" s="204"/>
      <c r="L974" s="211"/>
      <c r="M974" s="137"/>
      <c r="N974" s="268"/>
    </row>
    <row r="975" spans="1:14" s="123" customFormat="1" hidden="1">
      <c r="A975" s="125"/>
      <c r="B975" s="282"/>
      <c r="C975" s="146"/>
      <c r="D975" s="246"/>
      <c r="E975" s="128"/>
      <c r="F975" s="252">
        <f>IF(ISERR(SEARCH("FP",H975))=FALSE,PREÇOS!CX1036,0)+IF(ISERR(SEARCH("CH",H975))=FALSE,PREÇOS!CY1036,0)+IF(ISERR(SEARCH("FF",H975))=FALSE,(I975*PREÇOS!CZ1036),0)+IF(ISERR(SEARCH("FC",H975))=FALSE,PREÇOS!DA1036,0)</f>
        <v>0</v>
      </c>
      <c r="G975" s="118">
        <f t="shared" si="15"/>
        <v>0</v>
      </c>
      <c r="H975" s="245"/>
      <c r="I975" s="260"/>
      <c r="J975" s="203"/>
      <c r="K975" s="204"/>
      <c r="L975" s="211"/>
      <c r="M975" s="137"/>
      <c r="N975" s="268"/>
    </row>
    <row r="976" spans="1:14" s="123" customFormat="1" hidden="1">
      <c r="A976" s="125"/>
      <c r="B976" s="282"/>
      <c r="C976" s="146"/>
      <c r="D976" s="246"/>
      <c r="E976" s="128"/>
      <c r="F976" s="252">
        <f>IF(ISERR(SEARCH("FP",H976))=FALSE,PREÇOS!CX1037,0)+IF(ISERR(SEARCH("CH",H976))=FALSE,PREÇOS!CY1037,0)+IF(ISERR(SEARCH("FF",H976))=FALSE,(I976*PREÇOS!CZ1037),0)+IF(ISERR(SEARCH("FC",H976))=FALSE,PREÇOS!DA1037,0)</f>
        <v>0</v>
      </c>
      <c r="G976" s="118">
        <f t="shared" si="15"/>
        <v>0</v>
      </c>
      <c r="H976" s="245"/>
      <c r="I976" s="260"/>
      <c r="J976" s="203"/>
      <c r="K976" s="204"/>
      <c r="L976" s="211"/>
      <c r="M976" s="137"/>
      <c r="N976" s="268"/>
    </row>
    <row r="977" spans="1:14" s="123" customFormat="1" hidden="1">
      <c r="A977" s="125"/>
      <c r="B977" s="282"/>
      <c r="C977" s="146"/>
      <c r="D977" s="246"/>
      <c r="E977" s="128"/>
      <c r="F977" s="252">
        <f>IF(ISERR(SEARCH("FP",H977))=FALSE,PREÇOS!CX1038,0)+IF(ISERR(SEARCH("CH",H977))=FALSE,PREÇOS!CY1038,0)+IF(ISERR(SEARCH("FF",H977))=FALSE,(I977*PREÇOS!CZ1038),0)+IF(ISERR(SEARCH("FC",H977))=FALSE,PREÇOS!DA1038,0)</f>
        <v>0</v>
      </c>
      <c r="G977" s="118">
        <f t="shared" si="15"/>
        <v>0</v>
      </c>
      <c r="H977" s="245"/>
      <c r="I977" s="260"/>
      <c r="J977" s="203"/>
      <c r="K977" s="204"/>
      <c r="L977" s="211"/>
      <c r="M977" s="137"/>
      <c r="N977" s="268"/>
    </row>
    <row r="978" spans="1:14" s="123" customFormat="1" hidden="1">
      <c r="A978" s="125"/>
      <c r="B978" s="282"/>
      <c r="C978" s="146"/>
      <c r="D978" s="246"/>
      <c r="E978" s="128"/>
      <c r="F978" s="252">
        <f>IF(ISERR(SEARCH("FP",H978))=FALSE,PREÇOS!CX1039,0)+IF(ISERR(SEARCH("CH",H978))=FALSE,PREÇOS!CY1039,0)+IF(ISERR(SEARCH("FF",H978))=FALSE,(I978*PREÇOS!CZ1039),0)+IF(ISERR(SEARCH("FC",H978))=FALSE,PREÇOS!DA1039,0)</f>
        <v>0</v>
      </c>
      <c r="G978" s="118">
        <f t="shared" si="15"/>
        <v>0</v>
      </c>
      <c r="H978" s="245"/>
      <c r="I978" s="260"/>
      <c r="J978" s="203"/>
      <c r="K978" s="204"/>
      <c r="L978" s="211"/>
      <c r="M978" s="137"/>
      <c r="N978" s="268"/>
    </row>
    <row r="979" spans="1:14" s="123" customFormat="1" hidden="1">
      <c r="A979" s="125"/>
      <c r="B979" s="282"/>
      <c r="C979" s="146"/>
      <c r="D979" s="246"/>
      <c r="E979" s="128"/>
      <c r="F979" s="252">
        <f>IF(ISERR(SEARCH("FP",H979))=FALSE,PREÇOS!CX1040,0)+IF(ISERR(SEARCH("CH",H979))=FALSE,PREÇOS!CY1040,0)+IF(ISERR(SEARCH("FF",H979))=FALSE,(I979*PREÇOS!CZ1040),0)+IF(ISERR(SEARCH("FC",H979))=FALSE,PREÇOS!DA1040,0)</f>
        <v>0</v>
      </c>
      <c r="G979" s="118">
        <f t="shared" si="15"/>
        <v>0</v>
      </c>
      <c r="H979" s="245"/>
      <c r="I979" s="260"/>
      <c r="J979" s="203"/>
      <c r="K979" s="204"/>
      <c r="L979" s="211"/>
      <c r="M979" s="137"/>
      <c r="N979" s="268"/>
    </row>
    <row r="980" spans="1:14" s="123" customFormat="1" hidden="1">
      <c r="A980" s="125"/>
      <c r="B980" s="282"/>
      <c r="C980" s="146"/>
      <c r="D980" s="246"/>
      <c r="E980" s="128"/>
      <c r="F980" s="252">
        <f>IF(ISERR(SEARCH("FP",H980))=FALSE,PREÇOS!CX1041,0)+IF(ISERR(SEARCH("CH",H980))=FALSE,PREÇOS!CY1041,0)+IF(ISERR(SEARCH("FF",H980))=FALSE,(I980*PREÇOS!CZ1041),0)+IF(ISERR(SEARCH("FC",H980))=FALSE,PREÇOS!DA1041,0)</f>
        <v>0</v>
      </c>
      <c r="G980" s="118">
        <f t="shared" si="15"/>
        <v>0</v>
      </c>
      <c r="H980" s="245"/>
      <c r="I980" s="260"/>
      <c r="J980" s="203"/>
      <c r="K980" s="204"/>
      <c r="L980" s="211"/>
      <c r="M980" s="137"/>
      <c r="N980" s="268"/>
    </row>
    <row r="981" spans="1:14" s="123" customFormat="1" hidden="1">
      <c r="A981" s="125"/>
      <c r="B981" s="282"/>
      <c r="C981" s="146"/>
      <c r="D981" s="246"/>
      <c r="E981" s="128"/>
      <c r="F981" s="252">
        <f>IF(ISERR(SEARCH("FP",H981))=FALSE,PREÇOS!CX1042,0)+IF(ISERR(SEARCH("CH",H981))=FALSE,PREÇOS!CY1042,0)+IF(ISERR(SEARCH("FF",H981))=FALSE,(I981*PREÇOS!CZ1042),0)+IF(ISERR(SEARCH("FC",H981))=FALSE,PREÇOS!DA1042,0)</f>
        <v>0</v>
      </c>
      <c r="G981" s="118">
        <f t="shared" si="15"/>
        <v>0</v>
      </c>
      <c r="H981" s="245"/>
      <c r="I981" s="260"/>
      <c r="J981" s="203"/>
      <c r="K981" s="204"/>
      <c r="L981" s="211"/>
      <c r="M981" s="137"/>
      <c r="N981" s="268"/>
    </row>
    <row r="982" spans="1:14" s="123" customFormat="1" hidden="1">
      <c r="A982" s="125"/>
      <c r="B982" s="282"/>
      <c r="C982" s="146"/>
      <c r="D982" s="246"/>
      <c r="E982" s="128"/>
      <c r="F982" s="252">
        <f>IF(ISERR(SEARCH("FP",H982))=FALSE,PREÇOS!CX1043,0)+IF(ISERR(SEARCH("CH",H982))=FALSE,PREÇOS!CY1043,0)+IF(ISERR(SEARCH("FF",H982))=FALSE,(I982*PREÇOS!CZ1043),0)+IF(ISERR(SEARCH("FC",H982))=FALSE,PREÇOS!DA1043,0)</f>
        <v>0</v>
      </c>
      <c r="G982" s="118">
        <f t="shared" si="15"/>
        <v>0</v>
      </c>
      <c r="H982" s="245"/>
      <c r="I982" s="260"/>
      <c r="J982" s="203"/>
      <c r="K982" s="204"/>
      <c r="L982" s="211"/>
      <c r="M982" s="137"/>
      <c r="N982" s="268"/>
    </row>
    <row r="983" spans="1:14" s="123" customFormat="1" hidden="1">
      <c r="A983" s="125"/>
      <c r="B983" s="282"/>
      <c r="C983" s="146"/>
      <c r="D983" s="246"/>
      <c r="E983" s="128"/>
      <c r="F983" s="252">
        <f>IF(ISERR(SEARCH("FP",H983))=FALSE,PREÇOS!CX1044,0)+IF(ISERR(SEARCH("CH",H983))=FALSE,PREÇOS!CY1044,0)+IF(ISERR(SEARCH("FF",H983))=FALSE,(I983*PREÇOS!CZ1044),0)+IF(ISERR(SEARCH("FC",H983))=FALSE,PREÇOS!DA1044,0)</f>
        <v>0</v>
      </c>
      <c r="G983" s="118">
        <f t="shared" si="15"/>
        <v>0</v>
      </c>
      <c r="H983" s="245"/>
      <c r="I983" s="260"/>
      <c r="J983" s="203"/>
      <c r="K983" s="204"/>
      <c r="L983" s="211"/>
      <c r="M983" s="137"/>
      <c r="N983" s="268"/>
    </row>
    <row r="984" spans="1:14" s="123" customFormat="1" hidden="1">
      <c r="A984" s="125"/>
      <c r="B984" s="282"/>
      <c r="C984" s="146"/>
      <c r="D984" s="246"/>
      <c r="E984" s="128"/>
      <c r="F984" s="252">
        <f>IF(ISERR(SEARCH("FP",H984))=FALSE,PREÇOS!CX1045,0)+IF(ISERR(SEARCH("CH",H984))=FALSE,PREÇOS!CY1045,0)+IF(ISERR(SEARCH("FF",H984))=FALSE,(I984*PREÇOS!CZ1045),0)+IF(ISERR(SEARCH("FC",H984))=FALSE,PREÇOS!DA1045,0)</f>
        <v>0</v>
      </c>
      <c r="G984" s="118">
        <f t="shared" si="15"/>
        <v>0</v>
      </c>
      <c r="H984" s="245"/>
      <c r="I984" s="260"/>
      <c r="J984" s="203"/>
      <c r="K984" s="204"/>
      <c r="L984" s="211"/>
      <c r="M984" s="137"/>
      <c r="N984" s="268"/>
    </row>
    <row r="985" spans="1:14" s="123" customFormat="1" hidden="1">
      <c r="A985" s="125"/>
      <c r="B985" s="282"/>
      <c r="C985" s="146"/>
      <c r="D985" s="246"/>
      <c r="E985" s="128"/>
      <c r="F985" s="252">
        <f>IF(ISERR(SEARCH("FP",H985))=FALSE,PREÇOS!CX1046,0)+IF(ISERR(SEARCH("CH",H985))=FALSE,PREÇOS!CY1046,0)+IF(ISERR(SEARCH("FF",H985))=FALSE,(I985*PREÇOS!CZ1046),0)+IF(ISERR(SEARCH("FC",H985))=FALSE,PREÇOS!DA1046,0)</f>
        <v>0</v>
      </c>
      <c r="G985" s="118">
        <f t="shared" si="15"/>
        <v>0</v>
      </c>
      <c r="H985" s="245"/>
      <c r="I985" s="260"/>
      <c r="J985" s="203"/>
      <c r="K985" s="204"/>
      <c r="L985" s="211"/>
      <c r="M985" s="137"/>
      <c r="N985" s="268"/>
    </row>
    <row r="986" spans="1:14" s="123" customFormat="1" hidden="1">
      <c r="A986" s="125"/>
      <c r="B986" s="282"/>
      <c r="C986" s="146"/>
      <c r="D986" s="246"/>
      <c r="E986" s="128"/>
      <c r="F986" s="252">
        <f>IF(ISERR(SEARCH("FP",H986))=FALSE,PREÇOS!CX1047,0)+IF(ISERR(SEARCH("CH",H986))=FALSE,PREÇOS!CY1047,0)+IF(ISERR(SEARCH("FF",H986))=FALSE,(I986*PREÇOS!CZ1047),0)+IF(ISERR(SEARCH("FC",H986))=FALSE,PREÇOS!DA1047,0)</f>
        <v>0</v>
      </c>
      <c r="G986" s="118">
        <f t="shared" si="15"/>
        <v>0</v>
      </c>
      <c r="H986" s="245"/>
      <c r="I986" s="260"/>
      <c r="J986" s="203"/>
      <c r="K986" s="204"/>
      <c r="L986" s="211"/>
      <c r="M986" s="137"/>
      <c r="N986" s="268"/>
    </row>
    <row r="987" spans="1:14" s="123" customFormat="1" hidden="1">
      <c r="A987" s="125"/>
      <c r="B987" s="282"/>
      <c r="C987" s="146"/>
      <c r="D987" s="246"/>
      <c r="E987" s="128"/>
      <c r="F987" s="252">
        <f>IF(ISERR(SEARCH("FP",H987))=FALSE,PREÇOS!CX1048,0)+IF(ISERR(SEARCH("CH",H987))=FALSE,PREÇOS!CY1048,0)+IF(ISERR(SEARCH("FF",H987))=FALSE,(I987*PREÇOS!CZ1048),0)+IF(ISERR(SEARCH("FC",H987))=FALSE,PREÇOS!DA1048,0)</f>
        <v>0</v>
      </c>
      <c r="G987" s="118">
        <f t="shared" si="15"/>
        <v>0</v>
      </c>
      <c r="H987" s="245"/>
      <c r="I987" s="260"/>
      <c r="J987" s="203"/>
      <c r="K987" s="204"/>
      <c r="L987" s="211"/>
      <c r="M987" s="137"/>
      <c r="N987" s="268"/>
    </row>
    <row r="988" spans="1:14" s="123" customFormat="1" hidden="1">
      <c r="A988" s="125"/>
      <c r="B988" s="282"/>
      <c r="C988" s="146"/>
      <c r="D988" s="246"/>
      <c r="E988" s="128"/>
      <c r="F988" s="252">
        <f>IF(ISERR(SEARCH("FP",H988))=FALSE,PREÇOS!CX1049,0)+IF(ISERR(SEARCH("CH",H988))=FALSE,PREÇOS!CY1049,0)+IF(ISERR(SEARCH("FF",H988))=FALSE,(I988*PREÇOS!CZ1049),0)+IF(ISERR(SEARCH("FC",H988))=FALSE,PREÇOS!DA1049,0)</f>
        <v>0</v>
      </c>
      <c r="G988" s="118">
        <f t="shared" si="15"/>
        <v>0</v>
      </c>
      <c r="H988" s="245"/>
      <c r="I988" s="260"/>
      <c r="J988" s="203"/>
      <c r="K988" s="204"/>
      <c r="L988" s="211"/>
      <c r="M988" s="137"/>
      <c r="N988" s="268"/>
    </row>
    <row r="989" spans="1:14" s="123" customFormat="1" hidden="1">
      <c r="A989" s="125"/>
      <c r="B989" s="282"/>
      <c r="C989" s="146"/>
      <c r="D989" s="246"/>
      <c r="E989" s="128"/>
      <c r="F989" s="252">
        <f>IF(ISERR(SEARCH("FP",H989))=FALSE,PREÇOS!CX1050,0)+IF(ISERR(SEARCH("CH",H989))=FALSE,PREÇOS!CY1050,0)+IF(ISERR(SEARCH("FF",H989))=FALSE,(I989*PREÇOS!CZ1050),0)+IF(ISERR(SEARCH("FC",H989))=FALSE,PREÇOS!DA1050,0)</f>
        <v>0</v>
      </c>
      <c r="G989" s="118">
        <f t="shared" si="15"/>
        <v>0</v>
      </c>
      <c r="H989" s="245"/>
      <c r="I989" s="260"/>
      <c r="J989" s="203"/>
      <c r="K989" s="204"/>
      <c r="L989" s="211"/>
      <c r="M989" s="137"/>
      <c r="N989" s="268"/>
    </row>
    <row r="990" spans="1:14" s="123" customFormat="1" hidden="1">
      <c r="A990" s="125"/>
      <c r="B990" s="282"/>
      <c r="C990" s="146"/>
      <c r="D990" s="246"/>
      <c r="E990" s="128"/>
      <c r="F990" s="252">
        <f>IF(ISERR(SEARCH("FP",H990))=FALSE,PREÇOS!CX1051,0)+IF(ISERR(SEARCH("CH",H990))=FALSE,PREÇOS!CY1051,0)+IF(ISERR(SEARCH("FF",H990))=FALSE,(I990*PREÇOS!CZ1051),0)+IF(ISERR(SEARCH("FC",H990))=FALSE,PREÇOS!DA1051,0)</f>
        <v>0</v>
      </c>
      <c r="G990" s="118">
        <f t="shared" si="15"/>
        <v>0</v>
      </c>
      <c r="H990" s="245"/>
      <c r="I990" s="260"/>
      <c r="J990" s="203"/>
      <c r="K990" s="204"/>
      <c r="L990" s="211"/>
      <c r="M990" s="137"/>
      <c r="N990" s="268"/>
    </row>
    <row r="991" spans="1:14" s="123" customFormat="1" hidden="1">
      <c r="A991" s="125"/>
      <c r="B991" s="282"/>
      <c r="C991" s="146"/>
      <c r="D991" s="246"/>
      <c r="E991" s="128"/>
      <c r="F991" s="252">
        <f>IF(ISERR(SEARCH("FP",H991))=FALSE,PREÇOS!CX1052,0)+IF(ISERR(SEARCH("CH",H991))=FALSE,PREÇOS!CY1052,0)+IF(ISERR(SEARCH("FF",H991))=FALSE,(I991*PREÇOS!CZ1052),0)+IF(ISERR(SEARCH("FC",H991))=FALSE,PREÇOS!DA1052,0)</f>
        <v>0</v>
      </c>
      <c r="G991" s="118">
        <f t="shared" si="15"/>
        <v>0</v>
      </c>
      <c r="H991" s="245"/>
      <c r="I991" s="260"/>
      <c r="J991" s="203"/>
      <c r="K991" s="204"/>
      <c r="L991" s="211"/>
      <c r="M991" s="137"/>
      <c r="N991" s="268"/>
    </row>
    <row r="992" spans="1:14" s="123" customFormat="1" hidden="1">
      <c r="A992" s="125"/>
      <c r="B992" s="282"/>
      <c r="C992" s="146"/>
      <c r="D992" s="246"/>
      <c r="E992" s="128"/>
      <c r="F992" s="252">
        <f>IF(ISERR(SEARCH("FP",H992))=FALSE,PREÇOS!CX1053,0)+IF(ISERR(SEARCH("CH",H992))=FALSE,PREÇOS!CY1053,0)+IF(ISERR(SEARCH("FF",H992))=FALSE,(I992*PREÇOS!CZ1053),0)+IF(ISERR(SEARCH("FC",H992))=FALSE,PREÇOS!DA1053,0)</f>
        <v>0</v>
      </c>
      <c r="G992" s="118">
        <f t="shared" si="15"/>
        <v>0</v>
      </c>
      <c r="H992" s="245"/>
      <c r="I992" s="260"/>
      <c r="J992" s="203"/>
      <c r="K992" s="204"/>
      <c r="L992" s="211"/>
      <c r="M992" s="137"/>
      <c r="N992" s="268"/>
    </row>
    <row r="993" spans="1:14" s="123" customFormat="1" hidden="1">
      <c r="A993" s="125"/>
      <c r="B993" s="282"/>
      <c r="C993" s="146"/>
      <c r="D993" s="246"/>
      <c r="E993" s="128"/>
      <c r="F993" s="252">
        <f>IF(ISERR(SEARCH("FP",H993))=FALSE,PREÇOS!CX1054,0)+IF(ISERR(SEARCH("CH",H993))=FALSE,PREÇOS!CY1054,0)+IF(ISERR(SEARCH("FF",H993))=FALSE,(I993*PREÇOS!CZ1054),0)+IF(ISERR(SEARCH("FC",H993))=FALSE,PREÇOS!DA1054,0)</f>
        <v>0</v>
      </c>
      <c r="G993" s="118">
        <f t="shared" si="15"/>
        <v>0</v>
      </c>
      <c r="H993" s="245"/>
      <c r="I993" s="260"/>
      <c r="J993" s="203"/>
      <c r="K993" s="204"/>
      <c r="L993" s="211"/>
      <c r="M993" s="137"/>
      <c r="N993" s="268"/>
    </row>
    <row r="994" spans="1:14" s="123" customFormat="1" hidden="1">
      <c r="A994" s="125"/>
      <c r="B994" s="282"/>
      <c r="C994" s="146"/>
      <c r="D994" s="246"/>
      <c r="E994" s="128"/>
      <c r="F994" s="252">
        <f>IF(ISERR(SEARCH("FP",H994))=FALSE,PREÇOS!CX1055,0)+IF(ISERR(SEARCH("CH",H994))=FALSE,PREÇOS!CY1055,0)+IF(ISERR(SEARCH("FF",H994))=FALSE,(I994*PREÇOS!CZ1055),0)+IF(ISERR(SEARCH("FC",H994))=FALSE,PREÇOS!DA1055,0)</f>
        <v>0</v>
      </c>
      <c r="G994" s="118">
        <f t="shared" si="15"/>
        <v>0</v>
      </c>
      <c r="H994" s="245"/>
      <c r="I994" s="260"/>
      <c r="J994" s="203"/>
      <c r="K994" s="204"/>
      <c r="L994" s="211"/>
      <c r="M994" s="137"/>
      <c r="N994" s="268"/>
    </row>
    <row r="995" spans="1:14" s="123" customFormat="1" hidden="1">
      <c r="A995" s="125"/>
      <c r="B995" s="282"/>
      <c r="C995" s="146"/>
      <c r="D995" s="246"/>
      <c r="E995" s="128"/>
      <c r="F995" s="252">
        <f>IF(ISERR(SEARCH("FP",H995))=FALSE,PREÇOS!CX1056,0)+IF(ISERR(SEARCH("CH",H995))=FALSE,PREÇOS!CY1056,0)+IF(ISERR(SEARCH("FF",H995))=FALSE,(I995*PREÇOS!CZ1056),0)+IF(ISERR(SEARCH("FC",H995))=FALSE,PREÇOS!DA1056,0)</f>
        <v>0</v>
      </c>
      <c r="G995" s="118">
        <f t="shared" si="15"/>
        <v>0</v>
      </c>
      <c r="H995" s="245"/>
      <c r="I995" s="260"/>
      <c r="J995" s="203"/>
      <c r="K995" s="204"/>
      <c r="L995" s="211"/>
      <c r="M995" s="137"/>
      <c r="N995" s="268"/>
    </row>
    <row r="996" spans="1:14" s="123" customFormat="1" ht="14.25" hidden="1" customHeight="1">
      <c r="A996" s="125"/>
      <c r="B996" s="282"/>
      <c r="C996" s="146"/>
      <c r="D996" s="246"/>
      <c r="E996" s="128"/>
      <c r="F996" s="252">
        <f>IF(ISERR(SEARCH("FP",H996))=FALSE,PREÇOS!CX1057,0)+IF(ISERR(SEARCH("CH",H996))=FALSE,PREÇOS!CY1057,0)+IF(ISERR(SEARCH("FF",H996))=FALSE,(I996*PREÇOS!CZ1057),0)+IF(ISERR(SEARCH("FC",H996))=FALSE,PREÇOS!DA1057,0)</f>
        <v>0</v>
      </c>
      <c r="G996" s="118">
        <f t="shared" si="15"/>
        <v>0</v>
      </c>
      <c r="H996" s="245"/>
      <c r="I996" s="260"/>
      <c r="J996" s="203"/>
      <c r="K996" s="204"/>
      <c r="L996" s="211"/>
      <c r="M996" s="137"/>
      <c r="N996" s="268"/>
    </row>
    <row r="997" spans="1:14" s="123" customFormat="1" hidden="1">
      <c r="A997" s="125"/>
      <c r="B997" s="282"/>
      <c r="C997" s="146"/>
      <c r="D997" s="246"/>
      <c r="E997" s="128"/>
      <c r="F997" s="252">
        <f>IF(ISERR(SEARCH("FP",H997))=FALSE,PREÇOS!CX1058,0)+IF(ISERR(SEARCH("CH",H997))=FALSE,PREÇOS!CY1058,0)+IF(ISERR(SEARCH("FF",H997))=FALSE,(I997*PREÇOS!CZ1058),0)+IF(ISERR(SEARCH("FC",H997))=FALSE,PREÇOS!DA1058,0)</f>
        <v>0</v>
      </c>
      <c r="G997" s="118">
        <f t="shared" si="15"/>
        <v>0</v>
      </c>
      <c r="H997" s="245"/>
      <c r="I997" s="260"/>
      <c r="J997" s="203"/>
      <c r="K997" s="204"/>
      <c r="L997" s="211"/>
      <c r="M997" s="137"/>
      <c r="N997" s="268"/>
    </row>
    <row r="998" spans="1:14" s="123" customFormat="1" hidden="1">
      <c r="A998" s="125"/>
      <c r="B998" s="282"/>
      <c r="C998" s="146"/>
      <c r="D998" s="246"/>
      <c r="E998" s="128"/>
      <c r="F998" s="252">
        <f>IF(ISERR(SEARCH("FP",H998))=FALSE,PREÇOS!CX1059,0)+IF(ISERR(SEARCH("CH",H998))=FALSE,PREÇOS!CY1059,0)+IF(ISERR(SEARCH("FF",H998))=FALSE,(I998*PREÇOS!CZ1059),0)+IF(ISERR(SEARCH("FC",H998))=FALSE,PREÇOS!DA1059,0)</f>
        <v>0</v>
      </c>
      <c r="G998" s="118">
        <f t="shared" si="15"/>
        <v>0</v>
      </c>
      <c r="H998" s="245"/>
      <c r="I998" s="260"/>
      <c r="J998" s="203"/>
      <c r="K998" s="204"/>
      <c r="L998" s="211"/>
      <c r="M998" s="137"/>
      <c r="N998" s="268"/>
    </row>
    <row r="999" spans="1:14" s="123" customFormat="1" hidden="1">
      <c r="A999" s="125"/>
      <c r="B999" s="282"/>
      <c r="C999" s="146"/>
      <c r="D999" s="246"/>
      <c r="E999" s="128"/>
      <c r="F999" s="252">
        <f>IF(ISERR(SEARCH("FP",H999))=FALSE,PREÇOS!CX1060,0)+IF(ISERR(SEARCH("CH",H999))=FALSE,PREÇOS!CY1060,0)+IF(ISERR(SEARCH("FF",H999))=FALSE,(I999*PREÇOS!CZ1060),0)+IF(ISERR(SEARCH("FC",H999))=FALSE,PREÇOS!DA1060,0)</f>
        <v>0</v>
      </c>
      <c r="G999" s="118">
        <f t="shared" si="15"/>
        <v>0</v>
      </c>
      <c r="H999" s="245"/>
      <c r="I999" s="260"/>
      <c r="J999" s="203"/>
      <c r="K999" s="204"/>
      <c r="L999" s="211"/>
      <c r="M999" s="137"/>
      <c r="N999" s="268"/>
    </row>
    <row r="1000" spans="1:14" s="123" customFormat="1" hidden="1">
      <c r="A1000" s="125"/>
      <c r="B1000" s="282"/>
      <c r="C1000" s="146"/>
      <c r="D1000" s="246"/>
      <c r="E1000" s="128"/>
      <c r="F1000" s="252">
        <f>IF(ISERR(SEARCH("FP",H1000))=FALSE,PREÇOS!CX1061,0)+IF(ISERR(SEARCH("CH",H1000))=FALSE,PREÇOS!CY1061,0)+IF(ISERR(SEARCH("FF",H1000))=FALSE,(I1000*PREÇOS!CZ1061),0)+IF(ISERR(SEARCH("FC",H1000))=FALSE,PREÇOS!DA1061,0)</f>
        <v>0</v>
      </c>
      <c r="G1000" s="118">
        <f t="shared" si="15"/>
        <v>0</v>
      </c>
      <c r="H1000" s="245"/>
      <c r="I1000" s="260"/>
      <c r="J1000" s="203"/>
      <c r="K1000" s="204"/>
      <c r="L1000" s="211"/>
      <c r="M1000" s="137"/>
      <c r="N1000" s="268"/>
    </row>
    <row r="1001" spans="1:14" s="123" customFormat="1" hidden="1">
      <c r="A1001" s="125"/>
      <c r="B1001" s="282"/>
      <c r="C1001" s="146"/>
      <c r="D1001" s="246"/>
      <c r="E1001" s="128"/>
      <c r="F1001" s="252">
        <f>IF(ISERR(SEARCH("FP",H1001))=FALSE,PREÇOS!CX1062,0)+IF(ISERR(SEARCH("CH",H1001))=FALSE,PREÇOS!CY1062,0)+IF(ISERR(SEARCH("FF",H1001))=FALSE,(I1001*PREÇOS!CZ1062),0)+IF(ISERR(SEARCH("FC",H1001))=FALSE,PREÇOS!DA1062,0)</f>
        <v>0</v>
      </c>
      <c r="G1001" s="118">
        <f t="shared" si="15"/>
        <v>0</v>
      </c>
      <c r="H1001" s="245"/>
      <c r="I1001" s="260"/>
      <c r="J1001" s="203"/>
      <c r="K1001" s="204"/>
      <c r="L1001" s="211"/>
      <c r="M1001" s="137"/>
      <c r="N1001" s="268"/>
    </row>
    <row r="1002" spans="1:14" s="123" customFormat="1" hidden="1">
      <c r="A1002" s="125"/>
      <c r="B1002" s="282"/>
      <c r="C1002" s="146"/>
      <c r="D1002" s="246"/>
      <c r="E1002" s="128"/>
      <c r="F1002" s="252">
        <f>IF(ISERR(SEARCH("FP",H1002))=FALSE,PREÇOS!CX1063,0)+IF(ISERR(SEARCH("CH",H1002))=FALSE,PREÇOS!CY1063,0)+IF(ISERR(SEARCH("FF",H1002))=FALSE,(I1002*PREÇOS!CZ1063),0)+IF(ISERR(SEARCH("FC",H1002))=FALSE,PREÇOS!DA1063,0)</f>
        <v>0</v>
      </c>
      <c r="G1002" s="118">
        <f t="shared" si="15"/>
        <v>0</v>
      </c>
      <c r="H1002" s="245"/>
      <c r="I1002" s="260"/>
      <c r="J1002" s="203"/>
      <c r="K1002" s="204"/>
      <c r="L1002" s="211"/>
      <c r="M1002" s="137"/>
      <c r="N1002" s="268"/>
    </row>
    <row r="1003" spans="1:14" s="123" customFormat="1" hidden="1">
      <c r="A1003" s="125"/>
      <c r="B1003" s="282"/>
      <c r="C1003" s="146"/>
      <c r="D1003" s="246"/>
      <c r="E1003" s="128"/>
      <c r="F1003" s="252">
        <f>IF(ISERR(SEARCH("FP",H1003))=FALSE,PREÇOS!CX1064,0)+IF(ISERR(SEARCH("CH",H1003))=FALSE,PREÇOS!CY1064,0)+IF(ISERR(SEARCH("FF",H1003))=FALSE,(I1003*PREÇOS!CZ1064),0)+IF(ISERR(SEARCH("FC",H1003))=FALSE,PREÇOS!DA1064,0)</f>
        <v>0</v>
      </c>
      <c r="G1003" s="118">
        <f t="shared" si="15"/>
        <v>0</v>
      </c>
      <c r="H1003" s="245"/>
      <c r="I1003" s="260"/>
      <c r="J1003" s="203"/>
      <c r="K1003" s="204"/>
      <c r="L1003" s="211"/>
      <c r="M1003" s="137"/>
      <c r="N1003" s="268"/>
    </row>
    <row r="1004" spans="1:14" s="123" customFormat="1" hidden="1">
      <c r="A1004" s="125"/>
      <c r="B1004" s="282"/>
      <c r="C1004" s="146"/>
      <c r="D1004" s="246"/>
      <c r="E1004" s="128"/>
      <c r="F1004" s="252">
        <f>IF(ISERR(SEARCH("FP",H1004))=FALSE,PREÇOS!CX1065,0)+IF(ISERR(SEARCH("CH",H1004))=FALSE,PREÇOS!CY1065,0)+IF(ISERR(SEARCH("FF",H1004))=FALSE,(I1004*PREÇOS!CZ1065),0)+IF(ISERR(SEARCH("FC",H1004))=FALSE,PREÇOS!DA1065,0)</f>
        <v>0</v>
      </c>
      <c r="G1004" s="118">
        <f t="shared" si="15"/>
        <v>0</v>
      </c>
      <c r="H1004" s="245"/>
      <c r="I1004" s="260"/>
      <c r="J1004" s="203"/>
      <c r="K1004" s="204"/>
      <c r="L1004" s="211"/>
      <c r="M1004" s="137"/>
      <c r="N1004" s="268"/>
    </row>
    <row r="1005" spans="1:14" s="123" customFormat="1" hidden="1">
      <c r="A1005" s="125"/>
      <c r="B1005" s="282"/>
      <c r="C1005" s="146"/>
      <c r="D1005" s="246"/>
      <c r="E1005" s="128"/>
      <c r="F1005" s="252">
        <f>IF(ISERR(SEARCH("FP",H1005))=FALSE,PREÇOS!CX1066,0)+IF(ISERR(SEARCH("CH",H1005))=FALSE,PREÇOS!CY1066,0)+IF(ISERR(SEARCH("FF",H1005))=FALSE,(I1005*PREÇOS!CZ1066),0)+IF(ISERR(SEARCH("FC",H1005))=FALSE,PREÇOS!DA1066,0)</f>
        <v>0</v>
      </c>
      <c r="G1005" s="118">
        <f t="shared" si="15"/>
        <v>0</v>
      </c>
      <c r="H1005" s="245"/>
      <c r="I1005" s="260"/>
      <c r="J1005" s="203"/>
      <c r="K1005" s="204"/>
      <c r="L1005" s="211"/>
      <c r="M1005" s="137"/>
      <c r="N1005" s="268"/>
    </row>
    <row r="1006" spans="1:14" s="123" customFormat="1" hidden="1">
      <c r="A1006" s="125"/>
      <c r="B1006" s="282"/>
      <c r="C1006" s="146"/>
      <c r="D1006" s="246"/>
      <c r="E1006" s="128"/>
      <c r="F1006" s="252">
        <f>IF(ISERR(SEARCH("FP",H1006))=FALSE,PREÇOS!CX1067,0)+IF(ISERR(SEARCH("CH",H1006))=FALSE,PREÇOS!CY1067,0)+IF(ISERR(SEARCH("FF",H1006))=FALSE,(I1006*PREÇOS!CZ1067),0)+IF(ISERR(SEARCH("FC",H1006))=FALSE,PREÇOS!DA1067,0)</f>
        <v>0</v>
      </c>
      <c r="G1006" s="118">
        <f t="shared" si="15"/>
        <v>0</v>
      </c>
      <c r="H1006" s="245"/>
      <c r="I1006" s="260"/>
      <c r="J1006" s="203"/>
      <c r="K1006" s="204"/>
      <c r="L1006" s="211"/>
      <c r="M1006" s="137"/>
      <c r="N1006" s="268"/>
    </row>
    <row r="1007" spans="1:14" s="123" customFormat="1" hidden="1">
      <c r="A1007" s="125"/>
      <c r="B1007" s="282"/>
      <c r="C1007" s="146"/>
      <c r="D1007" s="246"/>
      <c r="E1007" s="128"/>
      <c r="F1007" s="252">
        <f>IF(ISERR(SEARCH("FP",H1007))=FALSE,PREÇOS!CX1068,0)+IF(ISERR(SEARCH("CH",H1007))=FALSE,PREÇOS!CY1068,0)+IF(ISERR(SEARCH("FF",H1007))=FALSE,(I1007*PREÇOS!CZ1068),0)+IF(ISERR(SEARCH("FC",H1007))=FALSE,PREÇOS!DA1068,0)</f>
        <v>0</v>
      </c>
      <c r="G1007" s="118">
        <f t="shared" si="15"/>
        <v>0</v>
      </c>
      <c r="H1007" s="245"/>
      <c r="I1007" s="260"/>
      <c r="J1007" s="203"/>
      <c r="K1007" s="204"/>
      <c r="L1007" s="211"/>
      <c r="M1007" s="137"/>
      <c r="N1007" s="268"/>
    </row>
    <row r="1008" spans="1:14" s="123" customFormat="1" hidden="1">
      <c r="A1008" s="125"/>
      <c r="B1008" s="282"/>
      <c r="C1008" s="146"/>
      <c r="D1008" s="246"/>
      <c r="E1008" s="128"/>
      <c r="F1008" s="252">
        <f>IF(ISERR(SEARCH("FP",H1008))=FALSE,PREÇOS!CX1069,0)+IF(ISERR(SEARCH("CH",H1008))=FALSE,PREÇOS!CY1069,0)+IF(ISERR(SEARCH("FF",H1008))=FALSE,(I1008*PREÇOS!CZ1069),0)+IF(ISERR(SEARCH("FC",H1008))=FALSE,PREÇOS!DA1069,0)</f>
        <v>0</v>
      </c>
      <c r="G1008" s="118">
        <f t="shared" si="15"/>
        <v>0</v>
      </c>
      <c r="H1008" s="245"/>
      <c r="I1008" s="260"/>
      <c r="J1008" s="203"/>
      <c r="K1008" s="204"/>
      <c r="L1008" s="211"/>
      <c r="M1008" s="137"/>
      <c r="N1008" s="268"/>
    </row>
    <row r="1009" spans="1:14" s="123" customFormat="1" hidden="1">
      <c r="A1009" s="125"/>
      <c r="B1009" s="282"/>
      <c r="C1009" s="146"/>
      <c r="D1009" s="246"/>
      <c r="E1009" s="128"/>
      <c r="F1009" s="252">
        <f>IF(ISERR(SEARCH("FP",H1009))=FALSE,PREÇOS!CX1070,0)+IF(ISERR(SEARCH("CH",H1009))=FALSE,PREÇOS!CY1070,0)+IF(ISERR(SEARCH("FF",H1009))=FALSE,(I1009*PREÇOS!CZ1070),0)+IF(ISERR(SEARCH("FC",H1009))=FALSE,PREÇOS!DA1070,0)</f>
        <v>0</v>
      </c>
      <c r="G1009" s="118">
        <f t="shared" si="15"/>
        <v>0</v>
      </c>
      <c r="H1009" s="245"/>
      <c r="I1009" s="260"/>
      <c r="J1009" s="203"/>
      <c r="K1009" s="204"/>
      <c r="L1009" s="211"/>
      <c r="M1009" s="137"/>
      <c r="N1009" s="268"/>
    </row>
    <row r="1010" spans="1:14" s="123" customFormat="1" hidden="1">
      <c r="A1010" s="125"/>
      <c r="B1010" s="282"/>
      <c r="C1010" s="146"/>
      <c r="D1010" s="246"/>
      <c r="E1010" s="128"/>
      <c r="F1010" s="252">
        <f>IF(ISERR(SEARCH("FP",H1010))=FALSE,PREÇOS!CX1071,0)+IF(ISERR(SEARCH("CH",H1010))=FALSE,PREÇOS!CY1071,0)+IF(ISERR(SEARCH("FF",H1010))=FALSE,(I1010*PREÇOS!CZ1071),0)+IF(ISERR(SEARCH("FC",H1010))=FALSE,PREÇOS!DA1071,0)</f>
        <v>0</v>
      </c>
      <c r="G1010" s="118">
        <f t="shared" si="15"/>
        <v>0</v>
      </c>
      <c r="H1010" s="245"/>
      <c r="I1010" s="260"/>
      <c r="J1010" s="203"/>
      <c r="K1010" s="204"/>
      <c r="L1010" s="211"/>
      <c r="M1010" s="137"/>
      <c r="N1010" s="268"/>
    </row>
    <row r="1011" spans="1:14" s="123" customFormat="1" hidden="1">
      <c r="A1011" s="125"/>
      <c r="B1011" s="282"/>
      <c r="C1011" s="146"/>
      <c r="D1011" s="246"/>
      <c r="E1011" s="128"/>
      <c r="F1011" s="252">
        <f>IF(ISERR(SEARCH("FP",H1011))=FALSE,PREÇOS!CX1072,0)+IF(ISERR(SEARCH("CH",H1011))=FALSE,PREÇOS!CY1072,0)+IF(ISERR(SEARCH("FF",H1011))=FALSE,(I1011*PREÇOS!CZ1072),0)+IF(ISERR(SEARCH("FC",H1011))=FALSE,PREÇOS!DA1072,0)</f>
        <v>0</v>
      </c>
      <c r="G1011" s="118">
        <f t="shared" si="15"/>
        <v>0</v>
      </c>
      <c r="H1011" s="245"/>
      <c r="I1011" s="260"/>
      <c r="J1011" s="203"/>
      <c r="K1011" s="204"/>
      <c r="L1011" s="211"/>
      <c r="M1011" s="137"/>
      <c r="N1011" s="268"/>
    </row>
    <row r="1012" spans="1:14" s="123" customFormat="1" hidden="1">
      <c r="A1012" s="125"/>
      <c r="B1012" s="282"/>
      <c r="C1012" s="146"/>
      <c r="D1012" s="246"/>
      <c r="E1012" s="128"/>
      <c r="F1012" s="252">
        <f>IF(ISERR(SEARCH("FP",H1012))=FALSE,PREÇOS!CX1073,0)+IF(ISERR(SEARCH("CH",H1012))=FALSE,PREÇOS!CY1073,0)+IF(ISERR(SEARCH("FF",H1012))=FALSE,(I1012*PREÇOS!CZ1073),0)+IF(ISERR(SEARCH("FC",H1012))=FALSE,PREÇOS!DA1073,0)</f>
        <v>0</v>
      </c>
      <c r="G1012" s="118">
        <f t="shared" si="15"/>
        <v>0</v>
      </c>
      <c r="H1012" s="245"/>
      <c r="I1012" s="260"/>
      <c r="J1012" s="203"/>
      <c r="K1012" s="204"/>
      <c r="L1012" s="211"/>
      <c r="M1012" s="137"/>
      <c r="N1012" s="268"/>
    </row>
    <row r="1013" spans="1:14" s="123" customFormat="1" hidden="1">
      <c r="A1013" s="125"/>
      <c r="B1013" s="282"/>
      <c r="C1013" s="146"/>
      <c r="D1013" s="246"/>
      <c r="E1013" s="128"/>
      <c r="F1013" s="252">
        <f>IF(ISERR(SEARCH("FP",H1013))=FALSE,PREÇOS!CX1074,0)+IF(ISERR(SEARCH("CH",H1013))=FALSE,PREÇOS!CY1074,0)+IF(ISERR(SEARCH("FF",H1013))=FALSE,(I1013*PREÇOS!CZ1074),0)+IF(ISERR(SEARCH("FC",H1013))=FALSE,PREÇOS!DA1074,0)</f>
        <v>0</v>
      </c>
      <c r="G1013" s="118">
        <f t="shared" si="15"/>
        <v>0</v>
      </c>
      <c r="H1013" s="245"/>
      <c r="I1013" s="260"/>
      <c r="J1013" s="203"/>
      <c r="K1013" s="204"/>
      <c r="L1013" s="211"/>
      <c r="M1013" s="137"/>
      <c r="N1013" s="268"/>
    </row>
    <row r="1014" spans="1:14" s="123" customFormat="1" hidden="1">
      <c r="A1014" s="125"/>
      <c r="B1014" s="282"/>
      <c r="C1014" s="146"/>
      <c r="D1014" s="246"/>
      <c r="E1014" s="128"/>
      <c r="F1014" s="252">
        <f>IF(ISERR(SEARCH("FP",H1014))=FALSE,PREÇOS!CX1075,0)+IF(ISERR(SEARCH("CH",H1014))=FALSE,PREÇOS!CY1075,0)+IF(ISERR(SEARCH("FF",H1014))=FALSE,(I1014*PREÇOS!CZ1075),0)+IF(ISERR(SEARCH("FC",H1014))=FALSE,PREÇOS!DA1075,0)</f>
        <v>0</v>
      </c>
      <c r="G1014" s="118">
        <f t="shared" si="15"/>
        <v>0</v>
      </c>
      <c r="H1014" s="245"/>
      <c r="I1014" s="260"/>
      <c r="J1014" s="203"/>
      <c r="K1014" s="204"/>
      <c r="L1014" s="211"/>
      <c r="M1014" s="137"/>
      <c r="N1014" s="268"/>
    </row>
    <row r="1015" spans="1:14" s="123" customFormat="1" hidden="1">
      <c r="A1015" s="125"/>
      <c r="B1015" s="282"/>
      <c r="C1015" s="146"/>
      <c r="D1015" s="246"/>
      <c r="E1015" s="128"/>
      <c r="F1015" s="252">
        <f>IF(ISERR(SEARCH("FP",H1015))=FALSE,PREÇOS!CX1076,0)+IF(ISERR(SEARCH("CH",H1015))=FALSE,PREÇOS!CY1076,0)+IF(ISERR(SEARCH("FF",H1015))=FALSE,(I1015*PREÇOS!CZ1076),0)+IF(ISERR(SEARCH("FC",H1015))=FALSE,PREÇOS!DA1076,0)</f>
        <v>0</v>
      </c>
      <c r="G1015" s="118">
        <f t="shared" si="15"/>
        <v>0</v>
      </c>
      <c r="H1015" s="245"/>
      <c r="I1015" s="260"/>
      <c r="J1015" s="203"/>
      <c r="K1015" s="204"/>
      <c r="L1015" s="211"/>
      <c r="M1015" s="137"/>
      <c r="N1015" s="268"/>
    </row>
    <row r="1016" spans="1:14" s="123" customFormat="1" hidden="1">
      <c r="A1016" s="125"/>
      <c r="B1016" s="282"/>
      <c r="C1016" s="146"/>
      <c r="D1016" s="246"/>
      <c r="E1016" s="128"/>
      <c r="F1016" s="252">
        <f>IF(ISERR(SEARCH("FP",H1016))=FALSE,PREÇOS!CX1077,0)+IF(ISERR(SEARCH("CH",H1016))=FALSE,PREÇOS!CY1077,0)+IF(ISERR(SEARCH("FF",H1016))=FALSE,(I1016*PREÇOS!CZ1077),0)+IF(ISERR(SEARCH("FC",H1016))=FALSE,PREÇOS!DA1077,0)</f>
        <v>0</v>
      </c>
      <c r="G1016" s="118">
        <f t="shared" si="15"/>
        <v>0</v>
      </c>
      <c r="H1016" s="245"/>
      <c r="I1016" s="260"/>
      <c r="J1016" s="203"/>
      <c r="K1016" s="204"/>
      <c r="L1016" s="211"/>
      <c r="M1016" s="137"/>
      <c r="N1016" s="268"/>
    </row>
    <row r="1017" spans="1:14" s="123" customFormat="1" hidden="1">
      <c r="A1017" s="125"/>
      <c r="B1017" s="282"/>
      <c r="C1017" s="146"/>
      <c r="D1017" s="246"/>
      <c r="E1017" s="128"/>
      <c r="F1017" s="252">
        <f>IF(ISERR(SEARCH("FP",H1017))=FALSE,PREÇOS!CX1078,0)+IF(ISERR(SEARCH("CH",H1017))=FALSE,PREÇOS!CY1078,0)+IF(ISERR(SEARCH("FF",H1017))=FALSE,(I1017*PREÇOS!CZ1078),0)+IF(ISERR(SEARCH("FC",H1017))=FALSE,PREÇOS!DA1078,0)</f>
        <v>0</v>
      </c>
      <c r="G1017" s="118">
        <f t="shared" si="15"/>
        <v>0</v>
      </c>
      <c r="H1017" s="245"/>
      <c r="I1017" s="260"/>
      <c r="J1017" s="203"/>
      <c r="K1017" s="204"/>
      <c r="L1017" s="211"/>
      <c r="M1017" s="137"/>
      <c r="N1017" s="268"/>
    </row>
    <row r="1018" spans="1:14" s="123" customFormat="1" hidden="1">
      <c r="A1018" s="125"/>
      <c r="B1018" s="282"/>
      <c r="C1018" s="146"/>
      <c r="D1018" s="246"/>
      <c r="E1018" s="128"/>
      <c r="F1018" s="252">
        <f>IF(ISERR(SEARCH("FP",H1018))=FALSE,PREÇOS!CX1079,0)+IF(ISERR(SEARCH("CH",H1018))=FALSE,PREÇOS!CY1079,0)+IF(ISERR(SEARCH("FF",H1018))=FALSE,(I1018*PREÇOS!CZ1079),0)+IF(ISERR(SEARCH("FC",H1018))=FALSE,PREÇOS!DA1079,0)</f>
        <v>0</v>
      </c>
      <c r="G1018" s="118">
        <f t="shared" si="15"/>
        <v>0</v>
      </c>
      <c r="H1018" s="245"/>
      <c r="I1018" s="260"/>
      <c r="J1018" s="203"/>
      <c r="K1018" s="204"/>
      <c r="L1018" s="211"/>
      <c r="M1018" s="137"/>
      <c r="N1018" s="268"/>
    </row>
    <row r="1019" spans="1:14" s="123" customFormat="1" hidden="1">
      <c r="A1019" s="125"/>
      <c r="B1019" s="282"/>
      <c r="C1019" s="146"/>
      <c r="D1019" s="246"/>
      <c r="E1019" s="128"/>
      <c r="F1019" s="252">
        <f>IF(ISERR(SEARCH("FP",H1019))=FALSE,PREÇOS!CX1080,0)+IF(ISERR(SEARCH("CH",H1019))=FALSE,PREÇOS!CY1080,0)+IF(ISERR(SEARCH("FF",H1019))=FALSE,(I1019*PREÇOS!CZ1080),0)+IF(ISERR(SEARCH("FC",H1019))=FALSE,PREÇOS!DA1080,0)</f>
        <v>0</v>
      </c>
      <c r="G1019" s="118">
        <f t="shared" si="15"/>
        <v>0</v>
      </c>
      <c r="H1019" s="245"/>
      <c r="I1019" s="260"/>
      <c r="J1019" s="203"/>
      <c r="K1019" s="204"/>
      <c r="L1019" s="211"/>
      <c r="M1019" s="137"/>
      <c r="N1019" s="268"/>
    </row>
    <row r="1020" spans="1:14" s="123" customFormat="1" hidden="1">
      <c r="A1020" s="125"/>
      <c r="B1020" s="282"/>
      <c r="C1020" s="146"/>
      <c r="D1020" s="246"/>
      <c r="E1020" s="128"/>
      <c r="F1020" s="252">
        <f>IF(ISERR(SEARCH("FP",H1020))=FALSE,PREÇOS!CX1081,0)+IF(ISERR(SEARCH("CH",H1020))=FALSE,PREÇOS!CY1081,0)+IF(ISERR(SEARCH("FF",H1020))=FALSE,(I1020*PREÇOS!CZ1081),0)+IF(ISERR(SEARCH("FC",H1020))=FALSE,PREÇOS!DA1081,0)</f>
        <v>0</v>
      </c>
      <c r="G1020" s="118">
        <f t="shared" si="15"/>
        <v>0</v>
      </c>
      <c r="H1020" s="245"/>
      <c r="I1020" s="260"/>
      <c r="J1020" s="203"/>
      <c r="K1020" s="204"/>
      <c r="L1020" s="211"/>
      <c r="M1020" s="137"/>
      <c r="N1020" s="268"/>
    </row>
    <row r="1021" spans="1:14" s="123" customFormat="1" hidden="1">
      <c r="A1021" s="125"/>
      <c r="B1021" s="282"/>
      <c r="C1021" s="146"/>
      <c r="D1021" s="246"/>
      <c r="E1021" s="128"/>
      <c r="F1021" s="252">
        <f>IF(ISERR(SEARCH("FP",H1021))=FALSE,PREÇOS!CX1082,0)+IF(ISERR(SEARCH("CH",H1021))=FALSE,PREÇOS!CY1082,0)+IF(ISERR(SEARCH("FF",H1021))=FALSE,(I1021*PREÇOS!CZ1082),0)+IF(ISERR(SEARCH("FC",H1021))=FALSE,PREÇOS!DA1082,0)</f>
        <v>0</v>
      </c>
      <c r="G1021" s="118">
        <f t="shared" si="15"/>
        <v>0</v>
      </c>
      <c r="H1021" s="245"/>
      <c r="I1021" s="260"/>
      <c r="J1021" s="203"/>
      <c r="K1021" s="204"/>
      <c r="L1021" s="211"/>
      <c r="M1021" s="137"/>
      <c r="N1021" s="268"/>
    </row>
    <row r="1022" spans="1:14" s="123" customFormat="1" hidden="1">
      <c r="A1022" s="125"/>
      <c r="B1022" s="282"/>
      <c r="C1022" s="146"/>
      <c r="D1022" s="246"/>
      <c r="E1022" s="128"/>
      <c r="F1022" s="252">
        <f>IF(ISERR(SEARCH("FP",H1022))=FALSE,PREÇOS!CX1083,0)+IF(ISERR(SEARCH("CH",H1022))=FALSE,PREÇOS!CY1083,0)+IF(ISERR(SEARCH("FF",H1022))=FALSE,(I1022*PREÇOS!CZ1083),0)+IF(ISERR(SEARCH("FC",H1022))=FALSE,PREÇOS!DA1083,0)</f>
        <v>0</v>
      </c>
      <c r="G1022" s="118">
        <f t="shared" si="15"/>
        <v>0</v>
      </c>
      <c r="H1022" s="245"/>
      <c r="I1022" s="260"/>
      <c r="J1022" s="203"/>
      <c r="K1022" s="204"/>
      <c r="L1022" s="211"/>
      <c r="M1022" s="137"/>
      <c r="N1022" s="268"/>
    </row>
    <row r="1023" spans="1:14" s="123" customFormat="1" hidden="1">
      <c r="A1023" s="125"/>
      <c r="B1023" s="282"/>
      <c r="C1023" s="146"/>
      <c r="D1023" s="246"/>
      <c r="E1023" s="128"/>
      <c r="F1023" s="252">
        <f>IF(ISERR(SEARCH("FP",H1023))=FALSE,PREÇOS!CX1084,0)+IF(ISERR(SEARCH("CH",H1023))=FALSE,PREÇOS!CY1084,0)+IF(ISERR(SEARCH("FF",H1023))=FALSE,(I1023*PREÇOS!CZ1084),0)+IF(ISERR(SEARCH("FC",H1023))=FALSE,PREÇOS!DA1084,0)</f>
        <v>0</v>
      </c>
      <c r="G1023" s="118">
        <f t="shared" si="15"/>
        <v>0</v>
      </c>
      <c r="H1023" s="245"/>
      <c r="I1023" s="260"/>
      <c r="J1023" s="203"/>
      <c r="K1023" s="204"/>
      <c r="L1023" s="211"/>
      <c r="M1023" s="137"/>
      <c r="N1023" s="268"/>
    </row>
    <row r="1024" spans="1:14" s="123" customFormat="1" hidden="1">
      <c r="A1024" s="125"/>
      <c r="B1024" s="282"/>
      <c r="C1024" s="146"/>
      <c r="D1024" s="246"/>
      <c r="E1024" s="128"/>
      <c r="F1024" s="252">
        <f>IF(ISERR(SEARCH("FP",H1024))=FALSE,PREÇOS!CX1085,0)+IF(ISERR(SEARCH("CH",H1024))=FALSE,PREÇOS!CY1085,0)+IF(ISERR(SEARCH("FF",H1024))=FALSE,(I1024*PREÇOS!CZ1085),0)+IF(ISERR(SEARCH("FC",H1024))=FALSE,PREÇOS!DA1085,0)</f>
        <v>0</v>
      </c>
      <c r="G1024" s="118">
        <f t="shared" si="15"/>
        <v>0</v>
      </c>
      <c r="H1024" s="245"/>
      <c r="I1024" s="260"/>
      <c r="J1024" s="203"/>
      <c r="K1024" s="204"/>
      <c r="L1024" s="211"/>
      <c r="M1024" s="137"/>
      <c r="N1024" s="268"/>
    </row>
    <row r="1025" spans="1:14" s="123" customFormat="1" hidden="1">
      <c r="A1025" s="125"/>
      <c r="B1025" s="282"/>
      <c r="C1025" s="146"/>
      <c r="D1025" s="246"/>
      <c r="E1025" s="128"/>
      <c r="F1025" s="252">
        <f>IF(ISERR(SEARCH("FP",H1025))=FALSE,PREÇOS!CX1086,0)+IF(ISERR(SEARCH("CH",H1025))=FALSE,PREÇOS!CY1086,0)+IF(ISERR(SEARCH("FF",H1025))=FALSE,(I1025*PREÇOS!CZ1086),0)+IF(ISERR(SEARCH("FC",H1025))=FALSE,PREÇOS!DA1086,0)</f>
        <v>0</v>
      </c>
      <c r="G1025" s="118">
        <f t="shared" si="15"/>
        <v>0</v>
      </c>
      <c r="H1025" s="245"/>
      <c r="I1025" s="260"/>
      <c r="J1025" s="203"/>
      <c r="K1025" s="204"/>
      <c r="L1025" s="211"/>
      <c r="M1025" s="137"/>
      <c r="N1025" s="268"/>
    </row>
    <row r="1026" spans="1:14" s="123" customFormat="1" hidden="1">
      <c r="A1026" s="125"/>
      <c r="B1026" s="282"/>
      <c r="C1026" s="146"/>
      <c r="D1026" s="246"/>
      <c r="E1026" s="128"/>
      <c r="F1026" s="252">
        <f>IF(ISERR(SEARCH("FP",H1026))=FALSE,PREÇOS!CX1087,0)+IF(ISERR(SEARCH("CH",H1026))=FALSE,PREÇOS!CY1087,0)+IF(ISERR(SEARCH("FF",H1026))=FALSE,(I1026*PREÇOS!CZ1087),0)+IF(ISERR(SEARCH("FC",H1026))=FALSE,PREÇOS!DA1087,0)</f>
        <v>0</v>
      </c>
      <c r="G1026" s="118">
        <f t="shared" ref="G1026:G1089" si="16">F1026*E1026</f>
        <v>0</v>
      </c>
      <c r="H1026" s="245"/>
      <c r="I1026" s="260"/>
      <c r="J1026" s="203"/>
      <c r="K1026" s="204"/>
      <c r="L1026" s="211"/>
      <c r="M1026" s="137"/>
      <c r="N1026" s="268"/>
    </row>
    <row r="1027" spans="1:14" s="123" customFormat="1" hidden="1">
      <c r="A1027" s="125"/>
      <c r="B1027" s="282"/>
      <c r="C1027" s="146"/>
      <c r="D1027" s="246"/>
      <c r="E1027" s="128"/>
      <c r="F1027" s="252">
        <f>IF(ISERR(SEARCH("FP",H1027))=FALSE,PREÇOS!CX1088,0)+IF(ISERR(SEARCH("CH",H1027))=FALSE,PREÇOS!CY1088,0)+IF(ISERR(SEARCH("FF",H1027))=FALSE,(I1027*PREÇOS!CZ1088),0)+IF(ISERR(SEARCH("FC",H1027))=FALSE,PREÇOS!DA1088,0)</f>
        <v>0</v>
      </c>
      <c r="G1027" s="118">
        <f t="shared" si="16"/>
        <v>0</v>
      </c>
      <c r="H1027" s="245"/>
      <c r="I1027" s="260"/>
      <c r="J1027" s="203"/>
      <c r="K1027" s="204"/>
      <c r="L1027" s="211"/>
      <c r="M1027" s="137"/>
      <c r="N1027" s="268"/>
    </row>
    <row r="1028" spans="1:14" s="123" customFormat="1" hidden="1">
      <c r="A1028" s="125"/>
      <c r="B1028" s="282"/>
      <c r="C1028" s="146"/>
      <c r="D1028" s="246"/>
      <c r="E1028" s="128"/>
      <c r="F1028" s="252">
        <f>IF(ISERR(SEARCH("FP",H1028))=FALSE,PREÇOS!CX1089,0)+IF(ISERR(SEARCH("CH",H1028))=FALSE,PREÇOS!CY1089,0)+IF(ISERR(SEARCH("FF",H1028))=FALSE,(I1028*PREÇOS!CZ1089),0)+IF(ISERR(SEARCH("FC",H1028))=FALSE,PREÇOS!DA1089,0)</f>
        <v>0</v>
      </c>
      <c r="G1028" s="118">
        <f t="shared" si="16"/>
        <v>0</v>
      </c>
      <c r="H1028" s="245"/>
      <c r="I1028" s="260"/>
      <c r="J1028" s="203"/>
      <c r="K1028" s="204"/>
      <c r="L1028" s="211"/>
      <c r="M1028" s="137"/>
      <c r="N1028" s="268"/>
    </row>
    <row r="1029" spans="1:14" s="123" customFormat="1" hidden="1">
      <c r="A1029" s="125"/>
      <c r="B1029" s="282"/>
      <c r="C1029" s="146"/>
      <c r="D1029" s="246"/>
      <c r="E1029" s="128"/>
      <c r="F1029" s="252">
        <f>IF(ISERR(SEARCH("FP",H1029))=FALSE,PREÇOS!CX1090,0)+IF(ISERR(SEARCH("CH",H1029))=FALSE,PREÇOS!CY1090,0)+IF(ISERR(SEARCH("FF",H1029))=FALSE,(I1029*PREÇOS!CZ1090),0)+IF(ISERR(SEARCH("FC",H1029))=FALSE,PREÇOS!DA1090,0)</f>
        <v>0</v>
      </c>
      <c r="G1029" s="118">
        <f t="shared" si="16"/>
        <v>0</v>
      </c>
      <c r="H1029" s="245"/>
      <c r="I1029" s="260"/>
      <c r="J1029" s="203"/>
      <c r="K1029" s="204"/>
      <c r="L1029" s="211"/>
      <c r="M1029" s="137"/>
      <c r="N1029" s="268"/>
    </row>
    <row r="1030" spans="1:14" s="123" customFormat="1" hidden="1">
      <c r="A1030" s="125"/>
      <c r="B1030" s="282"/>
      <c r="C1030" s="146"/>
      <c r="D1030" s="246"/>
      <c r="E1030" s="128"/>
      <c r="F1030" s="252">
        <f>IF(ISERR(SEARCH("FP",H1030))=FALSE,PREÇOS!CX1091,0)+IF(ISERR(SEARCH("CH",H1030))=FALSE,PREÇOS!CY1091,0)+IF(ISERR(SEARCH("FF",H1030))=FALSE,(I1030*PREÇOS!CZ1091),0)+IF(ISERR(SEARCH("FC",H1030))=FALSE,PREÇOS!DA1091,0)</f>
        <v>0</v>
      </c>
      <c r="G1030" s="118">
        <f t="shared" si="16"/>
        <v>0</v>
      </c>
      <c r="H1030" s="245"/>
      <c r="I1030" s="260"/>
      <c r="J1030" s="203"/>
      <c r="K1030" s="204"/>
      <c r="L1030" s="211"/>
      <c r="M1030" s="137"/>
      <c r="N1030" s="268"/>
    </row>
    <row r="1031" spans="1:14" s="123" customFormat="1" hidden="1">
      <c r="A1031" s="125"/>
      <c r="B1031" s="282"/>
      <c r="C1031" s="146"/>
      <c r="D1031" s="246"/>
      <c r="E1031" s="128"/>
      <c r="F1031" s="252">
        <f>IF(ISERR(SEARCH("FP",H1031))=FALSE,PREÇOS!CX1092,0)+IF(ISERR(SEARCH("CH",H1031))=FALSE,PREÇOS!CY1092,0)+IF(ISERR(SEARCH("FF",H1031))=FALSE,(I1031*PREÇOS!CZ1092),0)+IF(ISERR(SEARCH("FC",H1031))=FALSE,PREÇOS!DA1092,0)</f>
        <v>0</v>
      </c>
      <c r="G1031" s="118">
        <f t="shared" si="16"/>
        <v>0</v>
      </c>
      <c r="H1031" s="245"/>
      <c r="I1031" s="260"/>
      <c r="J1031" s="203"/>
      <c r="K1031" s="204"/>
      <c r="L1031" s="211"/>
      <c r="M1031" s="137"/>
      <c r="N1031" s="268"/>
    </row>
    <row r="1032" spans="1:14" s="123" customFormat="1" hidden="1">
      <c r="A1032" s="125"/>
      <c r="B1032" s="282"/>
      <c r="C1032" s="146"/>
      <c r="D1032" s="246"/>
      <c r="E1032" s="128"/>
      <c r="F1032" s="252">
        <f>IF(ISERR(SEARCH("FP",H1032))=FALSE,PREÇOS!CX1093,0)+IF(ISERR(SEARCH("CH",H1032))=FALSE,PREÇOS!CY1093,0)+IF(ISERR(SEARCH("FF",H1032))=FALSE,(I1032*PREÇOS!CZ1093),0)+IF(ISERR(SEARCH("FC",H1032))=FALSE,PREÇOS!DA1093,0)</f>
        <v>0</v>
      </c>
      <c r="G1032" s="118">
        <f t="shared" si="16"/>
        <v>0</v>
      </c>
      <c r="H1032" s="245"/>
      <c r="I1032" s="260"/>
      <c r="J1032" s="203"/>
      <c r="K1032" s="204"/>
      <c r="L1032" s="211"/>
      <c r="M1032" s="137"/>
      <c r="N1032" s="268"/>
    </row>
    <row r="1033" spans="1:14" s="123" customFormat="1" hidden="1">
      <c r="A1033" s="125"/>
      <c r="B1033" s="282"/>
      <c r="C1033" s="146"/>
      <c r="D1033" s="246"/>
      <c r="E1033" s="128"/>
      <c r="F1033" s="252">
        <f>IF(ISERR(SEARCH("FP",H1033))=FALSE,PREÇOS!CX1094,0)+IF(ISERR(SEARCH("CH",H1033))=FALSE,PREÇOS!CY1094,0)+IF(ISERR(SEARCH("FF",H1033))=FALSE,(I1033*PREÇOS!CZ1094),0)+IF(ISERR(SEARCH("FC",H1033))=FALSE,PREÇOS!DA1094,0)</f>
        <v>0</v>
      </c>
      <c r="G1033" s="118">
        <f t="shared" si="16"/>
        <v>0</v>
      </c>
      <c r="H1033" s="245"/>
      <c r="I1033" s="260"/>
      <c r="J1033" s="203"/>
      <c r="K1033" s="204"/>
      <c r="L1033" s="211"/>
      <c r="M1033" s="137"/>
      <c r="N1033" s="268"/>
    </row>
    <row r="1034" spans="1:14" s="123" customFormat="1" hidden="1">
      <c r="A1034" s="125"/>
      <c r="B1034" s="282"/>
      <c r="C1034" s="146"/>
      <c r="D1034" s="246"/>
      <c r="E1034" s="128"/>
      <c r="F1034" s="252">
        <f>IF(ISERR(SEARCH("FP",H1034))=FALSE,PREÇOS!CX1095,0)+IF(ISERR(SEARCH("CH",H1034))=FALSE,PREÇOS!CY1095,0)+IF(ISERR(SEARCH("FF",H1034))=FALSE,(I1034*PREÇOS!CZ1095),0)+IF(ISERR(SEARCH("FC",H1034))=FALSE,PREÇOS!DA1095,0)</f>
        <v>0</v>
      </c>
      <c r="G1034" s="118">
        <f t="shared" si="16"/>
        <v>0</v>
      </c>
      <c r="H1034" s="245"/>
      <c r="I1034" s="260"/>
      <c r="J1034" s="203"/>
      <c r="K1034" s="204"/>
      <c r="L1034" s="211"/>
      <c r="M1034" s="137"/>
      <c r="N1034" s="268"/>
    </row>
    <row r="1035" spans="1:14" s="123" customFormat="1" hidden="1">
      <c r="A1035" s="125"/>
      <c r="B1035" s="282"/>
      <c r="C1035" s="146"/>
      <c r="D1035" s="246"/>
      <c r="E1035" s="128"/>
      <c r="F1035" s="252">
        <f>IF(ISERR(SEARCH("FP",H1035))=FALSE,PREÇOS!CX1096,0)+IF(ISERR(SEARCH("CH",H1035))=FALSE,PREÇOS!CY1096,0)+IF(ISERR(SEARCH("FF",H1035))=FALSE,(I1035*PREÇOS!CZ1096),0)+IF(ISERR(SEARCH("FC",H1035))=FALSE,PREÇOS!DA1096,0)</f>
        <v>0</v>
      </c>
      <c r="G1035" s="118">
        <f t="shared" si="16"/>
        <v>0</v>
      </c>
      <c r="H1035" s="245"/>
      <c r="I1035" s="260"/>
      <c r="J1035" s="203"/>
      <c r="K1035" s="204"/>
      <c r="L1035" s="211"/>
      <c r="M1035" s="137"/>
      <c r="N1035" s="268"/>
    </row>
    <row r="1036" spans="1:14" s="123" customFormat="1" hidden="1">
      <c r="A1036" s="125"/>
      <c r="B1036" s="282"/>
      <c r="C1036" s="146"/>
      <c r="D1036" s="246"/>
      <c r="E1036" s="128"/>
      <c r="F1036" s="252">
        <f>IF(ISERR(SEARCH("FP",H1036))=FALSE,PREÇOS!CX1097,0)+IF(ISERR(SEARCH("CH",H1036))=FALSE,PREÇOS!CY1097,0)+IF(ISERR(SEARCH("FF",H1036))=FALSE,(I1036*PREÇOS!CZ1097),0)+IF(ISERR(SEARCH("FC",H1036))=FALSE,PREÇOS!DA1097,0)</f>
        <v>0</v>
      </c>
      <c r="G1036" s="118">
        <f t="shared" si="16"/>
        <v>0</v>
      </c>
      <c r="H1036" s="245"/>
      <c r="I1036" s="260"/>
      <c r="J1036" s="203"/>
      <c r="K1036" s="204"/>
      <c r="L1036" s="211"/>
      <c r="M1036" s="137"/>
      <c r="N1036" s="268"/>
    </row>
    <row r="1037" spans="1:14" s="123" customFormat="1" hidden="1">
      <c r="A1037" s="125"/>
      <c r="B1037" s="282"/>
      <c r="C1037" s="146"/>
      <c r="D1037" s="246"/>
      <c r="E1037" s="128"/>
      <c r="F1037" s="252">
        <f>IF(ISERR(SEARCH("FP",H1037))=FALSE,PREÇOS!CX1098,0)+IF(ISERR(SEARCH("CH",H1037))=FALSE,PREÇOS!CY1098,0)+IF(ISERR(SEARCH("FF",H1037))=FALSE,(I1037*PREÇOS!CZ1098),0)+IF(ISERR(SEARCH("FC",H1037))=FALSE,PREÇOS!DA1098,0)</f>
        <v>0</v>
      </c>
      <c r="G1037" s="118">
        <f t="shared" si="16"/>
        <v>0</v>
      </c>
      <c r="H1037" s="245"/>
      <c r="I1037" s="260"/>
      <c r="J1037" s="203"/>
      <c r="K1037" s="204"/>
      <c r="L1037" s="211"/>
      <c r="M1037" s="137"/>
      <c r="N1037" s="268"/>
    </row>
    <row r="1038" spans="1:14" s="123" customFormat="1" hidden="1">
      <c r="A1038" s="125"/>
      <c r="B1038" s="282"/>
      <c r="C1038" s="146"/>
      <c r="D1038" s="246"/>
      <c r="E1038" s="128"/>
      <c r="F1038" s="252">
        <f>IF(ISERR(SEARCH("FP",H1038))=FALSE,PREÇOS!CX1099,0)+IF(ISERR(SEARCH("CH",H1038))=FALSE,PREÇOS!CY1099,0)+IF(ISERR(SEARCH("FF",H1038))=FALSE,(I1038*PREÇOS!CZ1099),0)+IF(ISERR(SEARCH("FC",H1038))=FALSE,PREÇOS!DA1099,0)</f>
        <v>0</v>
      </c>
      <c r="G1038" s="118">
        <f t="shared" si="16"/>
        <v>0</v>
      </c>
      <c r="H1038" s="245"/>
      <c r="I1038" s="260"/>
      <c r="J1038" s="203"/>
      <c r="K1038" s="204"/>
      <c r="L1038" s="211"/>
      <c r="M1038" s="137"/>
      <c r="N1038" s="268"/>
    </row>
    <row r="1039" spans="1:14" s="123" customFormat="1" hidden="1">
      <c r="A1039" s="125"/>
      <c r="B1039" s="282"/>
      <c r="C1039" s="146"/>
      <c r="D1039" s="246"/>
      <c r="E1039" s="128"/>
      <c r="F1039" s="252">
        <f>IF(ISERR(SEARCH("FP",H1039))=FALSE,PREÇOS!CX1100,0)+IF(ISERR(SEARCH("CH",H1039))=FALSE,PREÇOS!CY1100,0)+IF(ISERR(SEARCH("FF",H1039))=FALSE,(I1039*PREÇOS!CZ1100),0)+IF(ISERR(SEARCH("FC",H1039))=FALSE,PREÇOS!DA1100,0)</f>
        <v>0</v>
      </c>
      <c r="G1039" s="118">
        <f t="shared" si="16"/>
        <v>0</v>
      </c>
      <c r="H1039" s="245"/>
      <c r="I1039" s="260"/>
      <c r="J1039" s="203"/>
      <c r="K1039" s="204"/>
      <c r="L1039" s="211"/>
      <c r="M1039" s="137"/>
      <c r="N1039" s="268"/>
    </row>
    <row r="1040" spans="1:14" s="123" customFormat="1" hidden="1">
      <c r="A1040" s="125"/>
      <c r="B1040" s="282"/>
      <c r="C1040" s="146"/>
      <c r="D1040" s="246"/>
      <c r="E1040" s="128"/>
      <c r="F1040" s="252">
        <f>IF(ISERR(SEARCH("FP",H1040))=FALSE,PREÇOS!CX1101,0)+IF(ISERR(SEARCH("CH",H1040))=FALSE,PREÇOS!CY1101,0)+IF(ISERR(SEARCH("FF",H1040))=FALSE,(I1040*PREÇOS!CZ1101),0)+IF(ISERR(SEARCH("FC",H1040))=FALSE,PREÇOS!DA1101,0)</f>
        <v>0</v>
      </c>
      <c r="G1040" s="118">
        <f t="shared" si="16"/>
        <v>0</v>
      </c>
      <c r="H1040" s="245"/>
      <c r="I1040" s="260"/>
      <c r="J1040" s="203"/>
      <c r="K1040" s="204"/>
      <c r="L1040" s="211"/>
      <c r="M1040" s="137"/>
      <c r="N1040" s="268"/>
    </row>
    <row r="1041" spans="1:14" s="123" customFormat="1" hidden="1">
      <c r="A1041" s="125"/>
      <c r="B1041" s="282"/>
      <c r="C1041" s="146"/>
      <c r="D1041" s="246"/>
      <c r="E1041" s="128"/>
      <c r="F1041" s="252">
        <f>IF(ISERR(SEARCH("FP",H1041))=FALSE,PREÇOS!CX1102,0)+IF(ISERR(SEARCH("CH",H1041))=FALSE,PREÇOS!CY1102,0)+IF(ISERR(SEARCH("FF",H1041))=FALSE,(I1041*PREÇOS!CZ1102),0)+IF(ISERR(SEARCH("FC",H1041))=FALSE,PREÇOS!DA1102,0)</f>
        <v>0</v>
      </c>
      <c r="G1041" s="118">
        <f t="shared" si="16"/>
        <v>0</v>
      </c>
      <c r="H1041" s="245"/>
      <c r="I1041" s="260"/>
      <c r="J1041" s="203"/>
      <c r="K1041" s="204"/>
      <c r="L1041" s="211"/>
      <c r="M1041" s="137"/>
      <c r="N1041" s="268"/>
    </row>
    <row r="1042" spans="1:14" s="123" customFormat="1" hidden="1">
      <c r="A1042" s="125"/>
      <c r="B1042" s="282"/>
      <c r="C1042" s="146"/>
      <c r="D1042" s="246"/>
      <c r="E1042" s="128"/>
      <c r="F1042" s="252">
        <f>IF(ISERR(SEARCH("FP",H1042))=FALSE,PREÇOS!CX1103,0)+IF(ISERR(SEARCH("CH",H1042))=FALSE,PREÇOS!CY1103,0)+IF(ISERR(SEARCH("FF",H1042))=FALSE,(I1042*PREÇOS!CZ1103),0)+IF(ISERR(SEARCH("FC",H1042))=FALSE,PREÇOS!DA1103,0)</f>
        <v>0</v>
      </c>
      <c r="G1042" s="118">
        <f t="shared" si="16"/>
        <v>0</v>
      </c>
      <c r="H1042" s="245"/>
      <c r="I1042" s="260"/>
      <c r="J1042" s="203"/>
      <c r="K1042" s="204"/>
      <c r="L1042" s="211"/>
      <c r="M1042" s="137"/>
      <c r="N1042" s="268"/>
    </row>
    <row r="1043" spans="1:14" s="123" customFormat="1" hidden="1">
      <c r="A1043" s="125"/>
      <c r="B1043" s="282"/>
      <c r="C1043" s="146"/>
      <c r="D1043" s="246"/>
      <c r="E1043" s="128"/>
      <c r="F1043" s="252">
        <f>IF(ISERR(SEARCH("FP",H1043))=FALSE,PREÇOS!CX1104,0)+IF(ISERR(SEARCH("CH",H1043))=FALSE,PREÇOS!CY1104,0)+IF(ISERR(SEARCH("FF",H1043))=FALSE,(I1043*PREÇOS!CZ1104),0)+IF(ISERR(SEARCH("FC",H1043))=FALSE,PREÇOS!DA1104,0)</f>
        <v>0</v>
      </c>
      <c r="G1043" s="118">
        <f t="shared" si="16"/>
        <v>0</v>
      </c>
      <c r="H1043" s="245"/>
      <c r="I1043" s="260"/>
      <c r="J1043" s="203"/>
      <c r="K1043" s="204"/>
      <c r="L1043" s="211"/>
      <c r="M1043" s="137"/>
      <c r="N1043" s="268"/>
    </row>
    <row r="1044" spans="1:14" s="123" customFormat="1" hidden="1">
      <c r="A1044" s="125"/>
      <c r="B1044" s="282"/>
      <c r="C1044" s="146"/>
      <c r="D1044" s="246"/>
      <c r="E1044" s="128"/>
      <c r="F1044" s="252">
        <f>IF(ISERR(SEARCH("FP",H1044))=FALSE,PREÇOS!CX1105,0)+IF(ISERR(SEARCH("CH",H1044))=FALSE,PREÇOS!CY1105,0)+IF(ISERR(SEARCH("FF",H1044))=FALSE,(I1044*PREÇOS!CZ1105),0)+IF(ISERR(SEARCH("FC",H1044))=FALSE,PREÇOS!DA1105,0)</f>
        <v>0</v>
      </c>
      <c r="G1044" s="118">
        <f t="shared" si="16"/>
        <v>0</v>
      </c>
      <c r="H1044" s="245"/>
      <c r="I1044" s="260"/>
      <c r="J1044" s="203"/>
      <c r="K1044" s="204"/>
      <c r="L1044" s="211"/>
      <c r="M1044" s="137"/>
      <c r="N1044" s="268"/>
    </row>
    <row r="1045" spans="1:14" s="123" customFormat="1" hidden="1">
      <c r="A1045" s="125"/>
      <c r="B1045" s="282"/>
      <c r="C1045" s="146"/>
      <c r="D1045" s="246"/>
      <c r="E1045" s="128"/>
      <c r="F1045" s="252">
        <f>IF(ISERR(SEARCH("FP",H1045))=FALSE,PREÇOS!CX1106,0)+IF(ISERR(SEARCH("CH",H1045))=FALSE,PREÇOS!CY1106,0)+IF(ISERR(SEARCH("FF",H1045))=FALSE,(I1045*PREÇOS!CZ1106),0)+IF(ISERR(SEARCH("FC",H1045))=FALSE,PREÇOS!DA1106,0)</f>
        <v>0</v>
      </c>
      <c r="G1045" s="118">
        <f t="shared" si="16"/>
        <v>0</v>
      </c>
      <c r="H1045" s="245"/>
      <c r="I1045" s="260"/>
      <c r="J1045" s="203"/>
      <c r="K1045" s="204"/>
      <c r="L1045" s="211"/>
      <c r="M1045" s="137"/>
      <c r="N1045" s="268"/>
    </row>
    <row r="1046" spans="1:14" s="123" customFormat="1" hidden="1">
      <c r="A1046" s="125"/>
      <c r="B1046" s="282"/>
      <c r="C1046" s="146"/>
      <c r="D1046" s="246"/>
      <c r="E1046" s="128"/>
      <c r="F1046" s="252">
        <f>IF(ISERR(SEARCH("FP",H1046))=FALSE,PREÇOS!CX1107,0)+IF(ISERR(SEARCH("CH",H1046))=FALSE,PREÇOS!CY1107,0)+IF(ISERR(SEARCH("FF",H1046))=FALSE,(I1046*PREÇOS!CZ1107),0)+IF(ISERR(SEARCH("FC",H1046))=FALSE,PREÇOS!DA1107,0)</f>
        <v>0</v>
      </c>
      <c r="G1046" s="118">
        <f t="shared" si="16"/>
        <v>0</v>
      </c>
      <c r="H1046" s="245"/>
      <c r="I1046" s="260"/>
      <c r="J1046" s="203"/>
      <c r="K1046" s="204"/>
      <c r="L1046" s="211"/>
      <c r="M1046" s="137"/>
      <c r="N1046" s="268"/>
    </row>
    <row r="1047" spans="1:14" s="123" customFormat="1" hidden="1">
      <c r="A1047" s="125"/>
      <c r="B1047" s="282"/>
      <c r="C1047" s="146"/>
      <c r="D1047" s="246"/>
      <c r="E1047" s="128"/>
      <c r="F1047" s="252">
        <f>IF(ISERR(SEARCH("FP",H1047))=FALSE,PREÇOS!CX1108,0)+IF(ISERR(SEARCH("CH",H1047))=FALSE,PREÇOS!CY1108,0)+IF(ISERR(SEARCH("FF",H1047))=FALSE,(I1047*PREÇOS!CZ1108),0)+IF(ISERR(SEARCH("FC",H1047))=FALSE,PREÇOS!DA1108,0)</f>
        <v>0</v>
      </c>
      <c r="G1047" s="118">
        <f t="shared" si="16"/>
        <v>0</v>
      </c>
      <c r="H1047" s="245"/>
      <c r="I1047" s="260"/>
      <c r="J1047" s="203"/>
      <c r="K1047" s="204"/>
      <c r="L1047" s="211"/>
      <c r="M1047" s="137"/>
      <c r="N1047" s="268"/>
    </row>
    <row r="1048" spans="1:14" s="123" customFormat="1" hidden="1">
      <c r="A1048" s="125"/>
      <c r="B1048" s="282"/>
      <c r="C1048" s="146"/>
      <c r="D1048" s="246"/>
      <c r="E1048" s="128"/>
      <c r="F1048" s="252">
        <f>IF(ISERR(SEARCH("FP",H1048))=FALSE,PREÇOS!CX1109,0)+IF(ISERR(SEARCH("CH",H1048))=FALSE,PREÇOS!CY1109,0)+IF(ISERR(SEARCH("FF",H1048))=FALSE,(I1048*PREÇOS!CZ1109),0)+IF(ISERR(SEARCH("FC",H1048))=FALSE,PREÇOS!DA1109,0)</f>
        <v>0</v>
      </c>
      <c r="G1048" s="118">
        <f t="shared" si="16"/>
        <v>0</v>
      </c>
      <c r="H1048" s="245"/>
      <c r="I1048" s="260"/>
      <c r="J1048" s="203"/>
      <c r="K1048" s="204"/>
      <c r="L1048" s="211"/>
      <c r="M1048" s="137"/>
      <c r="N1048" s="268"/>
    </row>
    <row r="1049" spans="1:14" s="123" customFormat="1" hidden="1">
      <c r="A1049" s="125"/>
      <c r="B1049" s="282"/>
      <c r="C1049" s="146"/>
      <c r="D1049" s="246"/>
      <c r="E1049" s="128"/>
      <c r="F1049" s="252">
        <f>IF(ISERR(SEARCH("FP",H1049))=FALSE,PREÇOS!CX1110,0)+IF(ISERR(SEARCH("CH",H1049))=FALSE,PREÇOS!CY1110,0)+IF(ISERR(SEARCH("FF",H1049))=FALSE,(I1049*PREÇOS!CZ1110),0)+IF(ISERR(SEARCH("FC",H1049))=FALSE,PREÇOS!DA1110,0)</f>
        <v>0</v>
      </c>
      <c r="G1049" s="118">
        <f t="shared" si="16"/>
        <v>0</v>
      </c>
      <c r="H1049" s="245"/>
      <c r="I1049" s="260"/>
      <c r="J1049" s="203"/>
      <c r="K1049" s="204"/>
      <c r="L1049" s="211"/>
      <c r="M1049" s="137"/>
      <c r="N1049" s="268"/>
    </row>
    <row r="1050" spans="1:14" s="123" customFormat="1" hidden="1">
      <c r="A1050" s="125"/>
      <c r="B1050" s="282"/>
      <c r="C1050" s="146"/>
      <c r="D1050" s="246"/>
      <c r="E1050" s="128"/>
      <c r="F1050" s="252">
        <f>IF(ISERR(SEARCH("FP",H1050))=FALSE,PREÇOS!CX1111,0)+IF(ISERR(SEARCH("CH",H1050))=FALSE,PREÇOS!CY1111,0)+IF(ISERR(SEARCH("FF",H1050))=FALSE,(I1050*PREÇOS!CZ1111),0)+IF(ISERR(SEARCH("FC",H1050))=FALSE,PREÇOS!DA1111,0)</f>
        <v>0</v>
      </c>
      <c r="G1050" s="118">
        <f t="shared" si="16"/>
        <v>0</v>
      </c>
      <c r="H1050" s="245"/>
      <c r="I1050" s="260"/>
      <c r="J1050" s="203"/>
      <c r="K1050" s="204"/>
      <c r="L1050" s="211"/>
      <c r="M1050" s="137"/>
      <c r="N1050" s="268"/>
    </row>
    <row r="1051" spans="1:14" s="123" customFormat="1" hidden="1">
      <c r="A1051" s="125"/>
      <c r="B1051" s="282"/>
      <c r="C1051" s="146"/>
      <c r="D1051" s="246"/>
      <c r="E1051" s="128"/>
      <c r="F1051" s="252">
        <f>IF(ISERR(SEARCH("FP",H1051))=FALSE,PREÇOS!CX1112,0)+IF(ISERR(SEARCH("CH",H1051))=FALSE,PREÇOS!CY1112,0)+IF(ISERR(SEARCH("FF",H1051))=FALSE,(I1051*PREÇOS!CZ1112),0)+IF(ISERR(SEARCH("FC",H1051))=FALSE,PREÇOS!DA1112,0)</f>
        <v>0</v>
      </c>
      <c r="G1051" s="118">
        <f t="shared" si="16"/>
        <v>0</v>
      </c>
      <c r="H1051" s="245"/>
      <c r="I1051" s="260"/>
      <c r="J1051" s="203"/>
      <c r="K1051" s="204"/>
      <c r="L1051" s="211"/>
      <c r="M1051" s="137"/>
      <c r="N1051" s="268"/>
    </row>
    <row r="1052" spans="1:14" s="123" customFormat="1" hidden="1">
      <c r="A1052" s="125"/>
      <c r="B1052" s="282"/>
      <c r="C1052" s="146"/>
      <c r="D1052" s="246"/>
      <c r="E1052" s="128"/>
      <c r="F1052" s="252">
        <f>IF(ISERR(SEARCH("FP",H1052))=FALSE,PREÇOS!CX1113,0)+IF(ISERR(SEARCH("CH",H1052))=FALSE,PREÇOS!CY1113,0)+IF(ISERR(SEARCH("FF",H1052))=FALSE,(I1052*PREÇOS!CZ1113),0)+IF(ISERR(SEARCH("FC",H1052))=FALSE,PREÇOS!DA1113,0)</f>
        <v>0</v>
      </c>
      <c r="G1052" s="118">
        <f t="shared" si="16"/>
        <v>0</v>
      </c>
      <c r="H1052" s="245"/>
      <c r="I1052" s="260"/>
      <c r="J1052" s="203"/>
      <c r="K1052" s="204"/>
      <c r="L1052" s="211"/>
      <c r="M1052" s="137"/>
      <c r="N1052" s="268"/>
    </row>
    <row r="1053" spans="1:14" s="123" customFormat="1" hidden="1">
      <c r="A1053" s="125"/>
      <c r="B1053" s="282"/>
      <c r="C1053" s="146"/>
      <c r="D1053" s="246"/>
      <c r="E1053" s="128"/>
      <c r="F1053" s="252">
        <f>IF(ISERR(SEARCH("FP",H1053))=FALSE,PREÇOS!CX1114,0)+IF(ISERR(SEARCH("CH",H1053))=FALSE,PREÇOS!CY1114,0)+IF(ISERR(SEARCH("FF",H1053))=FALSE,(I1053*PREÇOS!CZ1114),0)+IF(ISERR(SEARCH("FC",H1053))=FALSE,PREÇOS!DA1114,0)</f>
        <v>0</v>
      </c>
      <c r="G1053" s="118">
        <f t="shared" si="16"/>
        <v>0</v>
      </c>
      <c r="H1053" s="245"/>
      <c r="I1053" s="260"/>
      <c r="J1053" s="203"/>
      <c r="K1053" s="204"/>
      <c r="L1053" s="211"/>
      <c r="M1053" s="137"/>
      <c r="N1053" s="268"/>
    </row>
    <row r="1054" spans="1:14" s="123" customFormat="1" hidden="1">
      <c r="A1054" s="125"/>
      <c r="B1054" s="282"/>
      <c r="C1054" s="146"/>
      <c r="D1054" s="246"/>
      <c r="E1054" s="128"/>
      <c r="F1054" s="252">
        <f>IF(ISERR(SEARCH("FP",H1054))=FALSE,PREÇOS!CX1115,0)+IF(ISERR(SEARCH("CH",H1054))=FALSE,PREÇOS!CY1115,0)+IF(ISERR(SEARCH("FF",H1054))=FALSE,(I1054*PREÇOS!CZ1115),0)+IF(ISERR(SEARCH("FC",H1054))=FALSE,PREÇOS!DA1115,0)</f>
        <v>0</v>
      </c>
      <c r="G1054" s="118">
        <f t="shared" si="16"/>
        <v>0</v>
      </c>
      <c r="H1054" s="245"/>
      <c r="I1054" s="260"/>
      <c r="J1054" s="203"/>
      <c r="K1054" s="204"/>
      <c r="L1054" s="211"/>
      <c r="M1054" s="137"/>
      <c r="N1054" s="268"/>
    </row>
    <row r="1055" spans="1:14" s="123" customFormat="1" hidden="1">
      <c r="A1055" s="125"/>
      <c r="B1055" s="282"/>
      <c r="C1055" s="146"/>
      <c r="D1055" s="246"/>
      <c r="E1055" s="128"/>
      <c r="F1055" s="252">
        <f>IF(ISERR(SEARCH("FP",H1055))=FALSE,PREÇOS!CX1116,0)+IF(ISERR(SEARCH("CH",H1055))=FALSE,PREÇOS!CY1116,0)+IF(ISERR(SEARCH("FF",H1055))=FALSE,(I1055*PREÇOS!CZ1116),0)+IF(ISERR(SEARCH("FC",H1055))=FALSE,PREÇOS!DA1116,0)</f>
        <v>0</v>
      </c>
      <c r="G1055" s="118">
        <f t="shared" si="16"/>
        <v>0</v>
      </c>
      <c r="H1055" s="245"/>
      <c r="I1055" s="260"/>
      <c r="J1055" s="203"/>
      <c r="K1055" s="204"/>
      <c r="L1055" s="211"/>
      <c r="M1055" s="137"/>
      <c r="N1055" s="268"/>
    </row>
    <row r="1056" spans="1:14" s="123" customFormat="1" hidden="1">
      <c r="A1056" s="125"/>
      <c r="B1056" s="282"/>
      <c r="C1056" s="146"/>
      <c r="D1056" s="246"/>
      <c r="E1056" s="128"/>
      <c r="F1056" s="252">
        <f>IF(ISERR(SEARCH("FP",H1056))=FALSE,PREÇOS!CX1117,0)+IF(ISERR(SEARCH("CH",H1056))=FALSE,PREÇOS!CY1117,0)+IF(ISERR(SEARCH("FF",H1056))=FALSE,(I1056*PREÇOS!CZ1117),0)+IF(ISERR(SEARCH("FC",H1056))=FALSE,PREÇOS!DA1117,0)</f>
        <v>0</v>
      </c>
      <c r="G1056" s="118">
        <f t="shared" si="16"/>
        <v>0</v>
      </c>
      <c r="H1056" s="245"/>
      <c r="I1056" s="260"/>
      <c r="J1056" s="203"/>
      <c r="K1056" s="204"/>
      <c r="L1056" s="211"/>
      <c r="M1056" s="137"/>
      <c r="N1056" s="268"/>
    </row>
    <row r="1057" spans="1:14" s="123" customFormat="1" hidden="1">
      <c r="A1057" s="125"/>
      <c r="B1057" s="282"/>
      <c r="C1057" s="146"/>
      <c r="D1057" s="246"/>
      <c r="E1057" s="128"/>
      <c r="F1057" s="252">
        <f>IF(ISERR(SEARCH("FP",H1057))=FALSE,PREÇOS!CX1118,0)+IF(ISERR(SEARCH("CH",H1057))=FALSE,PREÇOS!CY1118,0)+IF(ISERR(SEARCH("FF",H1057))=FALSE,(I1057*PREÇOS!CZ1118),0)+IF(ISERR(SEARCH("FC",H1057))=FALSE,PREÇOS!DA1118,0)</f>
        <v>0</v>
      </c>
      <c r="G1057" s="118">
        <f t="shared" si="16"/>
        <v>0</v>
      </c>
      <c r="H1057" s="245"/>
      <c r="I1057" s="260"/>
      <c r="J1057" s="203"/>
      <c r="K1057" s="204"/>
      <c r="L1057" s="211"/>
      <c r="M1057" s="137"/>
      <c r="N1057" s="268"/>
    </row>
    <row r="1058" spans="1:14" s="123" customFormat="1" hidden="1">
      <c r="A1058" s="125"/>
      <c r="B1058" s="282"/>
      <c r="C1058" s="146"/>
      <c r="D1058" s="246"/>
      <c r="E1058" s="128"/>
      <c r="F1058" s="252">
        <f>IF(ISERR(SEARCH("FP",H1058))=FALSE,PREÇOS!CX1119,0)+IF(ISERR(SEARCH("CH",H1058))=FALSE,PREÇOS!CY1119,0)+IF(ISERR(SEARCH("FF",H1058))=FALSE,(I1058*PREÇOS!CZ1119),0)+IF(ISERR(SEARCH("FC",H1058))=FALSE,PREÇOS!DA1119,0)</f>
        <v>0</v>
      </c>
      <c r="G1058" s="118">
        <f t="shared" si="16"/>
        <v>0</v>
      </c>
      <c r="H1058" s="245"/>
      <c r="I1058" s="260"/>
      <c r="J1058" s="203"/>
      <c r="K1058" s="204"/>
      <c r="L1058" s="211"/>
      <c r="M1058" s="137"/>
      <c r="N1058" s="268"/>
    </row>
    <row r="1059" spans="1:14" s="123" customFormat="1" hidden="1">
      <c r="A1059" s="125"/>
      <c r="B1059" s="282"/>
      <c r="C1059" s="146"/>
      <c r="D1059" s="246"/>
      <c r="E1059" s="128"/>
      <c r="F1059" s="252">
        <f>IF(ISERR(SEARCH("FP",H1059))=FALSE,PREÇOS!CX1120,0)+IF(ISERR(SEARCH("CH",H1059))=FALSE,PREÇOS!CY1120,0)+IF(ISERR(SEARCH("FF",H1059))=FALSE,(I1059*PREÇOS!CZ1120),0)+IF(ISERR(SEARCH("FC",H1059))=FALSE,PREÇOS!DA1120,0)</f>
        <v>0</v>
      </c>
      <c r="G1059" s="118">
        <f t="shared" si="16"/>
        <v>0</v>
      </c>
      <c r="H1059" s="245"/>
      <c r="I1059" s="260"/>
      <c r="J1059" s="203"/>
      <c r="K1059" s="204"/>
      <c r="L1059" s="211"/>
      <c r="M1059" s="137"/>
      <c r="N1059" s="268"/>
    </row>
    <row r="1060" spans="1:14" s="123" customFormat="1" hidden="1">
      <c r="A1060" s="125"/>
      <c r="B1060" s="282"/>
      <c r="C1060" s="146"/>
      <c r="D1060" s="246"/>
      <c r="E1060" s="128"/>
      <c r="F1060" s="252">
        <f>IF(ISERR(SEARCH("FP",H1060))=FALSE,PREÇOS!CX1121,0)+IF(ISERR(SEARCH("CH",H1060))=FALSE,PREÇOS!CY1121,0)+IF(ISERR(SEARCH("FF",H1060))=FALSE,(I1060*PREÇOS!CZ1121),0)+IF(ISERR(SEARCH("FC",H1060))=FALSE,PREÇOS!DA1121,0)</f>
        <v>0</v>
      </c>
      <c r="G1060" s="118">
        <f t="shared" si="16"/>
        <v>0</v>
      </c>
      <c r="H1060" s="245"/>
      <c r="I1060" s="260"/>
      <c r="J1060" s="203"/>
      <c r="K1060" s="204"/>
      <c r="L1060" s="211"/>
      <c r="M1060" s="137"/>
      <c r="N1060" s="268"/>
    </row>
    <row r="1061" spans="1:14" s="123" customFormat="1" hidden="1">
      <c r="A1061" s="125"/>
      <c r="B1061" s="282"/>
      <c r="C1061" s="146"/>
      <c r="D1061" s="246"/>
      <c r="E1061" s="128"/>
      <c r="F1061" s="252">
        <f>IF(ISERR(SEARCH("FP",H1061))=FALSE,PREÇOS!CX1122,0)+IF(ISERR(SEARCH("CH",H1061))=FALSE,PREÇOS!CY1122,0)+IF(ISERR(SEARCH("FF",H1061))=FALSE,(I1061*PREÇOS!CZ1122),0)+IF(ISERR(SEARCH("FC",H1061))=FALSE,PREÇOS!DA1122,0)</f>
        <v>0</v>
      </c>
      <c r="G1061" s="118">
        <f t="shared" si="16"/>
        <v>0</v>
      </c>
      <c r="H1061" s="245"/>
      <c r="I1061" s="260"/>
      <c r="J1061" s="203"/>
      <c r="K1061" s="204"/>
      <c r="L1061" s="211"/>
      <c r="M1061" s="137"/>
      <c r="N1061" s="268"/>
    </row>
    <row r="1062" spans="1:14" s="123" customFormat="1" hidden="1">
      <c r="A1062" s="125"/>
      <c r="B1062" s="282"/>
      <c r="C1062" s="146"/>
      <c r="D1062" s="246"/>
      <c r="E1062" s="128"/>
      <c r="F1062" s="252">
        <f>IF(ISERR(SEARCH("FP",H1062))=FALSE,PREÇOS!CX1123,0)+IF(ISERR(SEARCH("CH",H1062))=FALSE,PREÇOS!CY1123,0)+IF(ISERR(SEARCH("FF",H1062))=FALSE,(I1062*PREÇOS!CZ1123),0)+IF(ISERR(SEARCH("FC",H1062))=FALSE,PREÇOS!DA1123,0)</f>
        <v>0</v>
      </c>
      <c r="G1062" s="118">
        <f t="shared" si="16"/>
        <v>0</v>
      </c>
      <c r="H1062" s="245"/>
      <c r="I1062" s="260"/>
      <c r="J1062" s="203"/>
      <c r="K1062" s="204"/>
      <c r="L1062" s="211"/>
      <c r="M1062" s="137"/>
      <c r="N1062" s="268"/>
    </row>
    <row r="1063" spans="1:14" s="123" customFormat="1" hidden="1">
      <c r="A1063" s="125"/>
      <c r="B1063" s="282"/>
      <c r="C1063" s="146"/>
      <c r="D1063" s="246"/>
      <c r="E1063" s="128"/>
      <c r="F1063" s="252">
        <f>IF(ISERR(SEARCH("FP",H1063))=FALSE,PREÇOS!CX1124,0)+IF(ISERR(SEARCH("CH",H1063))=FALSE,PREÇOS!CY1124,0)+IF(ISERR(SEARCH("FF",H1063))=FALSE,(I1063*PREÇOS!CZ1124),0)+IF(ISERR(SEARCH("FC",H1063))=FALSE,PREÇOS!DA1124,0)</f>
        <v>0</v>
      </c>
      <c r="G1063" s="118">
        <f t="shared" si="16"/>
        <v>0</v>
      </c>
      <c r="H1063" s="245"/>
      <c r="I1063" s="260"/>
      <c r="J1063" s="203"/>
      <c r="K1063" s="204"/>
      <c r="L1063" s="211"/>
      <c r="M1063" s="137"/>
      <c r="N1063" s="268"/>
    </row>
    <row r="1064" spans="1:14" s="123" customFormat="1" hidden="1">
      <c r="A1064" s="125"/>
      <c r="B1064" s="282"/>
      <c r="C1064" s="146"/>
      <c r="D1064" s="246"/>
      <c r="E1064" s="128"/>
      <c r="F1064" s="252">
        <f>IF(ISERR(SEARCH("FP",H1064))=FALSE,PREÇOS!CX1125,0)+IF(ISERR(SEARCH("CH",H1064))=FALSE,PREÇOS!CY1125,0)+IF(ISERR(SEARCH("FF",H1064))=FALSE,(I1064*PREÇOS!CZ1125),0)+IF(ISERR(SEARCH("FC",H1064))=FALSE,PREÇOS!DA1125,0)</f>
        <v>0</v>
      </c>
      <c r="G1064" s="118">
        <f t="shared" si="16"/>
        <v>0</v>
      </c>
      <c r="H1064" s="245"/>
      <c r="I1064" s="260"/>
      <c r="J1064" s="203"/>
      <c r="K1064" s="204"/>
      <c r="L1064" s="211"/>
      <c r="M1064" s="137"/>
      <c r="N1064" s="268"/>
    </row>
    <row r="1065" spans="1:14" s="123" customFormat="1" hidden="1">
      <c r="A1065" s="125"/>
      <c r="B1065" s="282"/>
      <c r="C1065" s="146"/>
      <c r="D1065" s="246"/>
      <c r="E1065" s="128"/>
      <c r="F1065" s="252">
        <f>IF(ISERR(SEARCH("FP",H1065))=FALSE,PREÇOS!CX1126,0)+IF(ISERR(SEARCH("CH",H1065))=FALSE,PREÇOS!CY1126,0)+IF(ISERR(SEARCH("FF",H1065))=FALSE,(I1065*PREÇOS!CZ1126),0)+IF(ISERR(SEARCH("FC",H1065))=FALSE,PREÇOS!DA1126,0)</f>
        <v>0</v>
      </c>
      <c r="G1065" s="118">
        <f t="shared" si="16"/>
        <v>0</v>
      </c>
      <c r="H1065" s="245"/>
      <c r="I1065" s="260"/>
      <c r="J1065" s="203"/>
      <c r="K1065" s="204"/>
      <c r="L1065" s="211"/>
      <c r="M1065" s="137"/>
      <c r="N1065" s="268"/>
    </row>
    <row r="1066" spans="1:14" s="123" customFormat="1" hidden="1">
      <c r="A1066" s="125"/>
      <c r="B1066" s="282"/>
      <c r="C1066" s="146"/>
      <c r="D1066" s="246"/>
      <c r="E1066" s="128"/>
      <c r="F1066" s="252">
        <f>IF(ISERR(SEARCH("FP",H1066))=FALSE,PREÇOS!CX1127,0)+IF(ISERR(SEARCH("CH",H1066))=FALSE,PREÇOS!CY1127,0)+IF(ISERR(SEARCH("FF",H1066))=FALSE,(I1066*PREÇOS!CZ1127),0)+IF(ISERR(SEARCH("FC",H1066))=FALSE,PREÇOS!DA1127,0)</f>
        <v>0</v>
      </c>
      <c r="G1066" s="118">
        <f t="shared" si="16"/>
        <v>0</v>
      </c>
      <c r="H1066" s="245"/>
      <c r="I1066" s="260"/>
      <c r="J1066" s="203"/>
      <c r="K1066" s="204"/>
      <c r="L1066" s="211"/>
      <c r="M1066" s="137"/>
      <c r="N1066" s="268"/>
    </row>
    <row r="1067" spans="1:14" s="123" customFormat="1" hidden="1">
      <c r="A1067" s="125"/>
      <c r="B1067" s="282"/>
      <c r="C1067" s="146"/>
      <c r="D1067" s="246"/>
      <c r="E1067" s="128"/>
      <c r="F1067" s="252">
        <f>IF(ISERR(SEARCH("FP",H1067))=FALSE,PREÇOS!CX1128,0)+IF(ISERR(SEARCH("CH",H1067))=FALSE,PREÇOS!CY1128,0)+IF(ISERR(SEARCH("FF",H1067))=FALSE,(I1067*PREÇOS!CZ1128),0)+IF(ISERR(SEARCH("FC",H1067))=FALSE,PREÇOS!DA1128,0)</f>
        <v>0</v>
      </c>
      <c r="G1067" s="118">
        <f t="shared" si="16"/>
        <v>0</v>
      </c>
      <c r="H1067" s="245"/>
      <c r="I1067" s="260"/>
      <c r="J1067" s="203"/>
      <c r="K1067" s="204"/>
      <c r="L1067" s="211"/>
      <c r="M1067" s="137"/>
      <c r="N1067" s="268"/>
    </row>
    <row r="1068" spans="1:14" s="123" customFormat="1" hidden="1">
      <c r="A1068" s="125"/>
      <c r="B1068" s="282"/>
      <c r="C1068" s="146"/>
      <c r="D1068" s="246"/>
      <c r="E1068" s="128"/>
      <c r="F1068" s="252">
        <f>IF(ISERR(SEARCH("FP",H1068))=FALSE,PREÇOS!CX1129,0)+IF(ISERR(SEARCH("CH",H1068))=FALSE,PREÇOS!CY1129,0)+IF(ISERR(SEARCH("FF",H1068))=FALSE,(I1068*PREÇOS!CZ1129),0)+IF(ISERR(SEARCH("FC",H1068))=FALSE,PREÇOS!DA1129,0)</f>
        <v>0</v>
      </c>
      <c r="G1068" s="118">
        <f t="shared" si="16"/>
        <v>0</v>
      </c>
      <c r="H1068" s="245"/>
      <c r="I1068" s="260"/>
      <c r="J1068" s="203"/>
      <c r="K1068" s="204"/>
      <c r="L1068" s="211"/>
      <c r="M1068" s="137"/>
      <c r="N1068" s="268"/>
    </row>
    <row r="1069" spans="1:14" s="123" customFormat="1" hidden="1">
      <c r="A1069" s="125"/>
      <c r="B1069" s="282"/>
      <c r="C1069" s="146"/>
      <c r="D1069" s="246"/>
      <c r="E1069" s="128"/>
      <c r="F1069" s="252">
        <f>IF(ISERR(SEARCH("FP",H1069))=FALSE,PREÇOS!CX1130,0)+IF(ISERR(SEARCH("CH",H1069))=FALSE,PREÇOS!CY1130,0)+IF(ISERR(SEARCH("FF",H1069))=FALSE,(I1069*PREÇOS!CZ1130),0)+IF(ISERR(SEARCH("FC",H1069))=FALSE,PREÇOS!DA1130,0)</f>
        <v>0</v>
      </c>
      <c r="G1069" s="118">
        <f t="shared" si="16"/>
        <v>0</v>
      </c>
      <c r="H1069" s="245"/>
      <c r="I1069" s="260"/>
      <c r="J1069" s="203"/>
      <c r="K1069" s="204"/>
      <c r="L1069" s="211"/>
      <c r="M1069" s="137"/>
      <c r="N1069" s="268"/>
    </row>
    <row r="1070" spans="1:14" s="123" customFormat="1" hidden="1">
      <c r="A1070" s="125"/>
      <c r="B1070" s="282"/>
      <c r="C1070" s="146"/>
      <c r="D1070" s="246"/>
      <c r="E1070" s="128"/>
      <c r="F1070" s="252">
        <f>IF(ISERR(SEARCH("FP",H1070))=FALSE,PREÇOS!CX1131,0)+IF(ISERR(SEARCH("CH",H1070))=FALSE,PREÇOS!CY1131,0)+IF(ISERR(SEARCH("FF",H1070))=FALSE,(I1070*PREÇOS!CZ1131),0)+IF(ISERR(SEARCH("FC",H1070))=FALSE,PREÇOS!DA1131,0)</f>
        <v>0</v>
      </c>
      <c r="G1070" s="118">
        <f t="shared" si="16"/>
        <v>0</v>
      </c>
      <c r="H1070" s="245"/>
      <c r="I1070" s="260"/>
      <c r="J1070" s="203"/>
      <c r="K1070" s="204"/>
      <c r="L1070" s="211"/>
      <c r="M1070" s="137"/>
      <c r="N1070" s="268"/>
    </row>
    <row r="1071" spans="1:14" s="123" customFormat="1" hidden="1">
      <c r="A1071" s="125"/>
      <c r="B1071" s="282"/>
      <c r="C1071" s="146"/>
      <c r="D1071" s="246"/>
      <c r="E1071" s="128"/>
      <c r="F1071" s="252">
        <f>IF(ISERR(SEARCH("FP",H1071))=FALSE,PREÇOS!CX1132,0)+IF(ISERR(SEARCH("CH",H1071))=FALSE,PREÇOS!CY1132,0)+IF(ISERR(SEARCH("FF",H1071))=FALSE,(I1071*PREÇOS!CZ1132),0)+IF(ISERR(SEARCH("FC",H1071))=FALSE,PREÇOS!DA1132,0)</f>
        <v>0</v>
      </c>
      <c r="G1071" s="118">
        <f t="shared" si="16"/>
        <v>0</v>
      </c>
      <c r="H1071" s="245"/>
      <c r="I1071" s="260"/>
      <c r="J1071" s="203"/>
      <c r="K1071" s="204"/>
      <c r="L1071" s="211"/>
      <c r="M1071" s="137"/>
      <c r="N1071" s="268"/>
    </row>
    <row r="1072" spans="1:14" s="123" customFormat="1" hidden="1">
      <c r="A1072" s="125"/>
      <c r="B1072" s="282"/>
      <c r="C1072" s="146"/>
      <c r="D1072" s="246"/>
      <c r="E1072" s="128"/>
      <c r="F1072" s="252">
        <f>IF(ISERR(SEARCH("FP",H1072))=FALSE,PREÇOS!CX1133,0)+IF(ISERR(SEARCH("CH",H1072))=FALSE,PREÇOS!CY1133,0)+IF(ISERR(SEARCH("FF",H1072))=FALSE,(I1072*PREÇOS!CZ1133),0)+IF(ISERR(SEARCH("FC",H1072))=FALSE,PREÇOS!DA1133,0)</f>
        <v>0</v>
      </c>
      <c r="G1072" s="118">
        <f t="shared" si="16"/>
        <v>0</v>
      </c>
      <c r="H1072" s="245"/>
      <c r="I1072" s="260"/>
      <c r="J1072" s="203"/>
      <c r="K1072" s="204"/>
      <c r="L1072" s="211"/>
      <c r="M1072" s="137"/>
      <c r="N1072" s="268"/>
    </row>
    <row r="1073" spans="1:14" s="123" customFormat="1" hidden="1">
      <c r="A1073" s="125"/>
      <c r="B1073" s="282"/>
      <c r="C1073" s="146"/>
      <c r="D1073" s="246"/>
      <c r="E1073" s="128"/>
      <c r="F1073" s="252">
        <f>IF(ISERR(SEARCH("FP",H1073))=FALSE,PREÇOS!CX1134,0)+IF(ISERR(SEARCH("CH",H1073))=FALSE,PREÇOS!CY1134,0)+IF(ISERR(SEARCH("FF",H1073))=FALSE,(I1073*PREÇOS!CZ1134),0)+IF(ISERR(SEARCH("FC",H1073))=FALSE,PREÇOS!DA1134,0)</f>
        <v>0</v>
      </c>
      <c r="G1073" s="118">
        <f t="shared" si="16"/>
        <v>0</v>
      </c>
      <c r="H1073" s="245"/>
      <c r="I1073" s="260"/>
      <c r="J1073" s="203"/>
      <c r="K1073" s="204"/>
      <c r="L1073" s="211"/>
      <c r="M1073" s="137"/>
      <c r="N1073" s="268"/>
    </row>
    <row r="1074" spans="1:14" s="123" customFormat="1" hidden="1">
      <c r="A1074" s="125"/>
      <c r="B1074" s="282"/>
      <c r="C1074" s="146"/>
      <c r="D1074" s="246"/>
      <c r="E1074" s="128"/>
      <c r="F1074" s="252">
        <f>IF(ISERR(SEARCH("FP",H1074))=FALSE,PREÇOS!CX1135,0)+IF(ISERR(SEARCH("CH",H1074))=FALSE,PREÇOS!CY1135,0)+IF(ISERR(SEARCH("FF",H1074))=FALSE,(I1074*PREÇOS!CZ1135),0)+IF(ISERR(SEARCH("FC",H1074))=FALSE,PREÇOS!DA1135,0)</f>
        <v>0</v>
      </c>
      <c r="G1074" s="118">
        <f t="shared" si="16"/>
        <v>0</v>
      </c>
      <c r="H1074" s="245"/>
      <c r="I1074" s="260"/>
      <c r="J1074" s="203"/>
      <c r="K1074" s="204"/>
      <c r="L1074" s="211"/>
      <c r="M1074" s="137"/>
      <c r="N1074" s="268"/>
    </row>
    <row r="1075" spans="1:14" s="123" customFormat="1" hidden="1">
      <c r="A1075" s="125"/>
      <c r="B1075" s="282"/>
      <c r="C1075" s="146"/>
      <c r="D1075" s="246"/>
      <c r="E1075" s="128"/>
      <c r="F1075" s="252">
        <f>IF(ISERR(SEARCH("FP",H1075))=FALSE,PREÇOS!CX1136,0)+IF(ISERR(SEARCH("CH",H1075))=FALSE,PREÇOS!CY1136,0)+IF(ISERR(SEARCH("FF",H1075))=FALSE,(I1075*PREÇOS!CZ1136),0)+IF(ISERR(SEARCH("FC",H1075))=FALSE,PREÇOS!DA1136,0)</f>
        <v>0</v>
      </c>
      <c r="G1075" s="118">
        <f t="shared" si="16"/>
        <v>0</v>
      </c>
      <c r="H1075" s="245"/>
      <c r="I1075" s="260"/>
      <c r="J1075" s="203"/>
      <c r="K1075" s="204"/>
      <c r="L1075" s="211"/>
      <c r="M1075" s="137"/>
      <c r="N1075" s="268"/>
    </row>
    <row r="1076" spans="1:14" s="123" customFormat="1" hidden="1">
      <c r="A1076" s="125"/>
      <c r="B1076" s="282"/>
      <c r="C1076" s="146"/>
      <c r="D1076" s="246"/>
      <c r="E1076" s="128"/>
      <c r="F1076" s="252">
        <f>IF(ISERR(SEARCH("FP",H1076))=FALSE,PREÇOS!CX1137,0)+IF(ISERR(SEARCH("CH",H1076))=FALSE,PREÇOS!CY1137,0)+IF(ISERR(SEARCH("FF",H1076))=FALSE,(I1076*PREÇOS!CZ1137),0)+IF(ISERR(SEARCH("FC",H1076))=FALSE,PREÇOS!DA1137,0)</f>
        <v>0</v>
      </c>
      <c r="G1076" s="118">
        <f t="shared" si="16"/>
        <v>0</v>
      </c>
      <c r="H1076" s="245"/>
      <c r="I1076" s="260"/>
      <c r="J1076" s="203"/>
      <c r="K1076" s="204"/>
      <c r="L1076" s="211"/>
      <c r="M1076" s="137"/>
      <c r="N1076" s="268"/>
    </row>
    <row r="1077" spans="1:14" s="123" customFormat="1" hidden="1">
      <c r="A1077" s="125"/>
      <c r="B1077" s="282"/>
      <c r="C1077" s="146"/>
      <c r="D1077" s="246"/>
      <c r="E1077" s="128"/>
      <c r="F1077" s="252">
        <f>IF(ISERR(SEARCH("FP",H1077))=FALSE,PREÇOS!CX1138,0)+IF(ISERR(SEARCH("CH",H1077))=FALSE,PREÇOS!CY1138,0)+IF(ISERR(SEARCH("FF",H1077))=FALSE,(I1077*PREÇOS!CZ1138),0)+IF(ISERR(SEARCH("FC",H1077))=FALSE,PREÇOS!DA1138,0)</f>
        <v>0</v>
      </c>
      <c r="G1077" s="118">
        <f t="shared" si="16"/>
        <v>0</v>
      </c>
      <c r="H1077" s="245"/>
      <c r="I1077" s="260"/>
      <c r="J1077" s="203"/>
      <c r="K1077" s="204"/>
      <c r="L1077" s="211"/>
      <c r="M1077" s="137"/>
      <c r="N1077" s="268"/>
    </row>
    <row r="1078" spans="1:14" s="123" customFormat="1" hidden="1">
      <c r="A1078" s="125"/>
      <c r="B1078" s="282"/>
      <c r="C1078" s="146"/>
      <c r="D1078" s="246"/>
      <c r="E1078" s="128"/>
      <c r="F1078" s="252">
        <f>IF(ISERR(SEARCH("FP",H1078))=FALSE,PREÇOS!CX1139,0)+IF(ISERR(SEARCH("CH",H1078))=FALSE,PREÇOS!CY1139,0)+IF(ISERR(SEARCH("FF",H1078))=FALSE,(I1078*PREÇOS!CZ1139),0)+IF(ISERR(SEARCH("FC",H1078))=FALSE,PREÇOS!DA1139,0)</f>
        <v>0</v>
      </c>
      <c r="G1078" s="118">
        <f t="shared" si="16"/>
        <v>0</v>
      </c>
      <c r="H1078" s="245"/>
      <c r="I1078" s="260"/>
      <c r="J1078" s="203"/>
      <c r="K1078" s="204"/>
      <c r="L1078" s="211"/>
      <c r="M1078" s="137"/>
      <c r="N1078" s="268"/>
    </row>
    <row r="1079" spans="1:14" s="123" customFormat="1" hidden="1">
      <c r="A1079" s="125"/>
      <c r="B1079" s="282"/>
      <c r="C1079" s="146"/>
      <c r="D1079" s="246"/>
      <c r="E1079" s="128"/>
      <c r="F1079" s="252">
        <f>IF(ISERR(SEARCH("FP",H1079))=FALSE,PREÇOS!CX1140,0)+IF(ISERR(SEARCH("CH",H1079))=FALSE,PREÇOS!CY1140,0)+IF(ISERR(SEARCH("FF",H1079))=FALSE,(I1079*PREÇOS!CZ1140),0)+IF(ISERR(SEARCH("FC",H1079))=FALSE,PREÇOS!DA1140,0)</f>
        <v>0</v>
      </c>
      <c r="G1079" s="118">
        <f t="shared" si="16"/>
        <v>0</v>
      </c>
      <c r="H1079" s="245"/>
      <c r="I1079" s="260"/>
      <c r="J1079" s="203"/>
      <c r="K1079" s="204"/>
      <c r="L1079" s="211"/>
      <c r="M1079" s="137"/>
      <c r="N1079" s="268"/>
    </row>
    <row r="1080" spans="1:14" s="123" customFormat="1" hidden="1">
      <c r="A1080" s="125"/>
      <c r="B1080" s="282"/>
      <c r="C1080" s="146"/>
      <c r="D1080" s="246"/>
      <c r="E1080" s="128"/>
      <c r="F1080" s="252">
        <f>IF(ISERR(SEARCH("FP",H1080))=FALSE,PREÇOS!CX1141,0)+IF(ISERR(SEARCH("CH",H1080))=FALSE,PREÇOS!CY1141,0)+IF(ISERR(SEARCH("FF",H1080))=FALSE,(I1080*PREÇOS!CZ1141),0)+IF(ISERR(SEARCH("FC",H1080))=FALSE,PREÇOS!DA1141,0)</f>
        <v>0</v>
      </c>
      <c r="G1080" s="118">
        <f t="shared" si="16"/>
        <v>0</v>
      </c>
      <c r="H1080" s="245"/>
      <c r="I1080" s="260"/>
      <c r="J1080" s="203"/>
      <c r="K1080" s="204"/>
      <c r="L1080" s="211"/>
      <c r="M1080" s="137"/>
      <c r="N1080" s="268"/>
    </row>
    <row r="1081" spans="1:14" s="123" customFormat="1" hidden="1">
      <c r="A1081" s="125"/>
      <c r="B1081" s="282"/>
      <c r="C1081" s="146"/>
      <c r="D1081" s="246"/>
      <c r="E1081" s="128"/>
      <c r="F1081" s="252">
        <f>IF(ISERR(SEARCH("FP",H1081))=FALSE,PREÇOS!CX1142,0)+IF(ISERR(SEARCH("CH",H1081))=FALSE,PREÇOS!CY1142,0)+IF(ISERR(SEARCH("FF",H1081))=FALSE,(I1081*PREÇOS!CZ1142),0)+IF(ISERR(SEARCH("FC",H1081))=FALSE,PREÇOS!DA1142,0)</f>
        <v>0</v>
      </c>
      <c r="G1081" s="118">
        <f t="shared" si="16"/>
        <v>0</v>
      </c>
      <c r="H1081" s="245"/>
      <c r="I1081" s="260"/>
      <c r="J1081" s="203"/>
      <c r="K1081" s="204"/>
      <c r="L1081" s="211"/>
      <c r="M1081" s="137"/>
      <c r="N1081" s="268"/>
    </row>
    <row r="1082" spans="1:14" s="123" customFormat="1" hidden="1">
      <c r="A1082" s="125"/>
      <c r="B1082" s="282"/>
      <c r="C1082" s="146"/>
      <c r="D1082" s="246"/>
      <c r="E1082" s="128"/>
      <c r="F1082" s="252">
        <f>IF(ISERR(SEARCH("FP",H1082))=FALSE,PREÇOS!CX1143,0)+IF(ISERR(SEARCH("CH",H1082))=FALSE,PREÇOS!CY1143,0)+IF(ISERR(SEARCH("FF",H1082))=FALSE,(I1082*PREÇOS!CZ1143),0)+IF(ISERR(SEARCH("FC",H1082))=FALSE,PREÇOS!DA1143,0)</f>
        <v>0</v>
      </c>
      <c r="G1082" s="118">
        <f t="shared" si="16"/>
        <v>0</v>
      </c>
      <c r="H1082" s="245"/>
      <c r="I1082" s="260"/>
      <c r="J1082" s="203"/>
      <c r="K1082" s="204"/>
      <c r="L1082" s="211"/>
      <c r="M1082" s="137"/>
      <c r="N1082" s="268"/>
    </row>
    <row r="1083" spans="1:14" s="123" customFormat="1" hidden="1">
      <c r="A1083" s="125"/>
      <c r="B1083" s="282"/>
      <c r="C1083" s="146"/>
      <c r="D1083" s="246"/>
      <c r="E1083" s="128"/>
      <c r="F1083" s="252">
        <f>IF(ISERR(SEARCH("FP",H1083))=FALSE,PREÇOS!CX1144,0)+IF(ISERR(SEARCH("CH",H1083))=FALSE,PREÇOS!CY1144,0)+IF(ISERR(SEARCH("FF",H1083))=FALSE,(I1083*PREÇOS!CZ1144),0)+IF(ISERR(SEARCH("FC",H1083))=FALSE,PREÇOS!DA1144,0)</f>
        <v>0</v>
      </c>
      <c r="G1083" s="118">
        <f t="shared" si="16"/>
        <v>0</v>
      </c>
      <c r="H1083" s="245"/>
      <c r="I1083" s="260"/>
      <c r="J1083" s="203"/>
      <c r="K1083" s="204"/>
      <c r="L1083" s="211"/>
      <c r="M1083" s="137"/>
      <c r="N1083" s="268"/>
    </row>
    <row r="1084" spans="1:14" s="123" customFormat="1" hidden="1">
      <c r="A1084" s="125"/>
      <c r="B1084" s="282"/>
      <c r="C1084" s="146"/>
      <c r="D1084" s="246"/>
      <c r="E1084" s="128"/>
      <c r="F1084" s="252">
        <f>IF(ISERR(SEARCH("FP",H1084))=FALSE,PREÇOS!CX1145,0)+IF(ISERR(SEARCH("CH",H1084))=FALSE,PREÇOS!CY1145,0)+IF(ISERR(SEARCH("FF",H1084))=FALSE,(I1084*PREÇOS!CZ1145),0)+IF(ISERR(SEARCH("FC",H1084))=FALSE,PREÇOS!DA1145,0)</f>
        <v>0</v>
      </c>
      <c r="G1084" s="118">
        <f t="shared" si="16"/>
        <v>0</v>
      </c>
      <c r="H1084" s="245"/>
      <c r="I1084" s="260"/>
      <c r="J1084" s="203"/>
      <c r="K1084" s="204"/>
      <c r="L1084" s="211"/>
      <c r="M1084" s="137"/>
      <c r="N1084" s="268"/>
    </row>
    <row r="1085" spans="1:14" s="123" customFormat="1" ht="15.75" hidden="1" customHeight="1">
      <c r="A1085" s="125"/>
      <c r="B1085" s="282"/>
      <c r="C1085" s="146"/>
      <c r="D1085" s="246"/>
      <c r="E1085" s="128"/>
      <c r="F1085" s="252">
        <f>IF(ISERR(SEARCH("FP",H1085))=FALSE,PREÇOS!CX1146,0)+IF(ISERR(SEARCH("CH",H1085))=FALSE,PREÇOS!CY1146,0)+IF(ISERR(SEARCH("FF",H1085))=FALSE,(I1085*PREÇOS!CZ1146),0)+IF(ISERR(SEARCH("FC",H1085))=FALSE,PREÇOS!DA1146,0)</f>
        <v>0</v>
      </c>
      <c r="G1085" s="118">
        <f t="shared" si="16"/>
        <v>0</v>
      </c>
      <c r="H1085" s="245"/>
      <c r="I1085" s="260"/>
      <c r="J1085" s="203"/>
      <c r="K1085" s="204"/>
      <c r="L1085" s="211"/>
      <c r="M1085" s="137"/>
      <c r="N1085" s="268"/>
    </row>
    <row r="1086" spans="1:14" s="123" customFormat="1" hidden="1">
      <c r="A1086" s="125"/>
      <c r="B1086" s="282"/>
      <c r="C1086" s="146"/>
      <c r="D1086" s="246"/>
      <c r="E1086" s="128"/>
      <c r="F1086" s="252">
        <f>IF(ISERR(SEARCH("FP",H1086))=FALSE,PREÇOS!CX1147,0)+IF(ISERR(SEARCH("CH",H1086))=FALSE,PREÇOS!CY1147,0)+IF(ISERR(SEARCH("FF",H1086))=FALSE,(I1086*PREÇOS!CZ1147),0)+IF(ISERR(SEARCH("FC",H1086))=FALSE,PREÇOS!DA1147,0)</f>
        <v>0</v>
      </c>
      <c r="G1086" s="118">
        <f t="shared" si="16"/>
        <v>0</v>
      </c>
      <c r="H1086" s="245"/>
      <c r="I1086" s="260"/>
      <c r="J1086" s="203"/>
      <c r="K1086" s="204"/>
      <c r="L1086" s="211"/>
      <c r="M1086" s="137"/>
      <c r="N1086" s="268"/>
    </row>
    <row r="1087" spans="1:14" s="123" customFormat="1" hidden="1">
      <c r="A1087" s="125"/>
      <c r="B1087" s="282"/>
      <c r="C1087" s="146"/>
      <c r="D1087" s="246"/>
      <c r="E1087" s="128"/>
      <c r="F1087" s="252">
        <f>IF(ISERR(SEARCH("FP",H1087))=FALSE,PREÇOS!CX1148,0)+IF(ISERR(SEARCH("CH",H1087))=FALSE,PREÇOS!CY1148,0)+IF(ISERR(SEARCH("FF",H1087))=FALSE,(I1087*PREÇOS!CZ1148),0)+IF(ISERR(SEARCH("FC",H1087))=FALSE,PREÇOS!DA1148,0)</f>
        <v>0</v>
      </c>
      <c r="G1087" s="118">
        <f t="shared" si="16"/>
        <v>0</v>
      </c>
      <c r="H1087" s="245"/>
      <c r="I1087" s="260"/>
      <c r="J1087" s="203"/>
      <c r="K1087" s="204"/>
      <c r="L1087" s="211"/>
      <c r="M1087" s="137"/>
      <c r="N1087" s="268"/>
    </row>
    <row r="1088" spans="1:14" s="123" customFormat="1" hidden="1">
      <c r="A1088" s="125"/>
      <c r="B1088" s="282"/>
      <c r="C1088" s="146"/>
      <c r="D1088" s="246"/>
      <c r="E1088" s="128"/>
      <c r="F1088" s="252">
        <f>IF(ISERR(SEARCH("FP",H1088))=FALSE,PREÇOS!CX1149,0)+IF(ISERR(SEARCH("CH",H1088))=FALSE,PREÇOS!CY1149,0)+IF(ISERR(SEARCH("FF",H1088))=FALSE,(I1088*PREÇOS!CZ1149),0)+IF(ISERR(SEARCH("FC",H1088))=FALSE,PREÇOS!DA1149,0)</f>
        <v>0</v>
      </c>
      <c r="G1088" s="118">
        <f t="shared" si="16"/>
        <v>0</v>
      </c>
      <c r="H1088" s="245"/>
      <c r="I1088" s="260"/>
      <c r="J1088" s="203"/>
      <c r="K1088" s="204"/>
      <c r="L1088" s="211"/>
      <c r="M1088" s="137"/>
      <c r="N1088" s="268"/>
    </row>
    <row r="1089" spans="1:14" s="123" customFormat="1" hidden="1">
      <c r="A1089" s="125"/>
      <c r="B1089" s="282"/>
      <c r="C1089" s="146"/>
      <c r="D1089" s="246"/>
      <c r="E1089" s="128"/>
      <c r="F1089" s="252">
        <f>IF(ISERR(SEARCH("FP",H1089))=FALSE,PREÇOS!CX1150,0)+IF(ISERR(SEARCH("CH",H1089))=FALSE,PREÇOS!CY1150,0)+IF(ISERR(SEARCH("FF",H1089))=FALSE,(I1089*PREÇOS!CZ1150),0)+IF(ISERR(SEARCH("FC",H1089))=FALSE,PREÇOS!DA1150,0)</f>
        <v>0</v>
      </c>
      <c r="G1089" s="118">
        <f t="shared" si="16"/>
        <v>0</v>
      </c>
      <c r="H1089" s="245"/>
      <c r="I1089" s="260"/>
      <c r="J1089" s="203"/>
      <c r="K1089" s="204"/>
      <c r="L1089" s="211"/>
      <c r="M1089" s="137"/>
      <c r="N1089" s="268"/>
    </row>
    <row r="1090" spans="1:14" s="123" customFormat="1" hidden="1">
      <c r="A1090" s="125"/>
      <c r="B1090" s="282"/>
      <c r="C1090" s="146"/>
      <c r="D1090" s="246"/>
      <c r="E1090" s="128"/>
      <c r="F1090" s="252">
        <f>IF(ISERR(SEARCH("FP",H1090))=FALSE,PREÇOS!CX1151,0)+IF(ISERR(SEARCH("CH",H1090))=FALSE,PREÇOS!CY1151,0)+IF(ISERR(SEARCH("FF",H1090))=FALSE,(I1090*PREÇOS!CZ1151),0)+IF(ISERR(SEARCH("FC",H1090))=FALSE,PREÇOS!DA1151,0)</f>
        <v>0</v>
      </c>
      <c r="G1090" s="118">
        <f t="shared" ref="G1090:G1153" si="17">F1090*E1090</f>
        <v>0</v>
      </c>
      <c r="H1090" s="245"/>
      <c r="I1090" s="260"/>
      <c r="J1090" s="203"/>
      <c r="K1090" s="204"/>
      <c r="L1090" s="211"/>
      <c r="M1090" s="137"/>
      <c r="N1090" s="268"/>
    </row>
    <row r="1091" spans="1:14" s="123" customFormat="1" hidden="1">
      <c r="A1091" s="125"/>
      <c r="B1091" s="282"/>
      <c r="C1091" s="146"/>
      <c r="D1091" s="246"/>
      <c r="E1091" s="128"/>
      <c r="F1091" s="252">
        <f>IF(ISERR(SEARCH("FP",H1091))=FALSE,PREÇOS!CX1152,0)+IF(ISERR(SEARCH("CH",H1091))=FALSE,PREÇOS!CY1152,0)+IF(ISERR(SEARCH("FF",H1091))=FALSE,(I1091*PREÇOS!CZ1152),0)+IF(ISERR(SEARCH("FC",H1091))=FALSE,PREÇOS!DA1152,0)</f>
        <v>0</v>
      </c>
      <c r="G1091" s="118">
        <f t="shared" si="17"/>
        <v>0</v>
      </c>
      <c r="H1091" s="245"/>
      <c r="I1091" s="260"/>
      <c r="J1091" s="203"/>
      <c r="K1091" s="204"/>
      <c r="L1091" s="211"/>
      <c r="M1091" s="137"/>
      <c r="N1091" s="268"/>
    </row>
    <row r="1092" spans="1:14" s="123" customFormat="1" hidden="1">
      <c r="A1092" s="125"/>
      <c r="B1092" s="282"/>
      <c r="C1092" s="146"/>
      <c r="D1092" s="246"/>
      <c r="E1092" s="128"/>
      <c r="F1092" s="252">
        <f>IF(ISERR(SEARCH("FP",H1092))=FALSE,PREÇOS!CX1153,0)+IF(ISERR(SEARCH("CH",H1092))=FALSE,PREÇOS!CY1153,0)+IF(ISERR(SEARCH("FF",H1092))=FALSE,(I1092*PREÇOS!CZ1153),0)+IF(ISERR(SEARCH("FC",H1092))=FALSE,PREÇOS!DA1153,0)</f>
        <v>0</v>
      </c>
      <c r="G1092" s="118">
        <f t="shared" si="17"/>
        <v>0</v>
      </c>
      <c r="H1092" s="245"/>
      <c r="I1092" s="260"/>
      <c r="J1092" s="203"/>
      <c r="K1092" s="204"/>
      <c r="L1092" s="211"/>
      <c r="M1092" s="137"/>
      <c r="N1092" s="268"/>
    </row>
    <row r="1093" spans="1:14" s="123" customFormat="1" hidden="1">
      <c r="A1093" s="125"/>
      <c r="B1093" s="282"/>
      <c r="C1093" s="146"/>
      <c r="D1093" s="246"/>
      <c r="E1093" s="128"/>
      <c r="F1093" s="252">
        <f>IF(ISERR(SEARCH("FP",H1093))=FALSE,PREÇOS!CX1154,0)+IF(ISERR(SEARCH("CH",H1093))=FALSE,PREÇOS!CY1154,0)+IF(ISERR(SEARCH("FF",H1093))=FALSE,(I1093*PREÇOS!CZ1154),0)+IF(ISERR(SEARCH("FC",H1093))=FALSE,PREÇOS!DA1154,0)</f>
        <v>0</v>
      </c>
      <c r="G1093" s="118">
        <f t="shared" si="17"/>
        <v>0</v>
      </c>
      <c r="H1093" s="245"/>
      <c r="I1093" s="260"/>
      <c r="J1093" s="203"/>
      <c r="K1093" s="204"/>
      <c r="L1093" s="211"/>
      <c r="M1093" s="137"/>
      <c r="N1093" s="268"/>
    </row>
    <row r="1094" spans="1:14" s="123" customFormat="1" hidden="1">
      <c r="A1094" s="125"/>
      <c r="B1094" s="282"/>
      <c r="C1094" s="146"/>
      <c r="D1094" s="246"/>
      <c r="E1094" s="128"/>
      <c r="F1094" s="252">
        <f>IF(ISERR(SEARCH("FP",H1094))=FALSE,PREÇOS!CX1155,0)+IF(ISERR(SEARCH("CH",H1094))=FALSE,PREÇOS!CY1155,0)+IF(ISERR(SEARCH("FF",H1094))=FALSE,(I1094*PREÇOS!CZ1155),0)+IF(ISERR(SEARCH("FC",H1094))=FALSE,PREÇOS!DA1155,0)</f>
        <v>0</v>
      </c>
      <c r="G1094" s="118">
        <f t="shared" si="17"/>
        <v>0</v>
      </c>
      <c r="H1094" s="245"/>
      <c r="I1094" s="260"/>
      <c r="J1094" s="203"/>
      <c r="K1094" s="204"/>
      <c r="L1094" s="211"/>
      <c r="M1094" s="137"/>
      <c r="N1094" s="268"/>
    </row>
    <row r="1095" spans="1:14" s="123" customFormat="1" hidden="1">
      <c r="A1095" s="125"/>
      <c r="B1095" s="282"/>
      <c r="C1095" s="146"/>
      <c r="D1095" s="246"/>
      <c r="E1095" s="128"/>
      <c r="F1095" s="252">
        <f>IF(ISERR(SEARCH("FP",H1095))=FALSE,PREÇOS!CX1156,0)+IF(ISERR(SEARCH("CH",H1095))=FALSE,PREÇOS!CY1156,0)+IF(ISERR(SEARCH("FF",H1095))=FALSE,(I1095*PREÇOS!CZ1156),0)+IF(ISERR(SEARCH("FC",H1095))=FALSE,PREÇOS!DA1156,0)</f>
        <v>0</v>
      </c>
      <c r="G1095" s="118">
        <f t="shared" si="17"/>
        <v>0</v>
      </c>
      <c r="H1095" s="245"/>
      <c r="I1095" s="260"/>
      <c r="J1095" s="203"/>
      <c r="K1095" s="204"/>
      <c r="L1095" s="211"/>
      <c r="M1095" s="137"/>
      <c r="N1095" s="268"/>
    </row>
    <row r="1096" spans="1:14" s="123" customFormat="1" hidden="1">
      <c r="A1096" s="125"/>
      <c r="B1096" s="282"/>
      <c r="C1096" s="146"/>
      <c r="D1096" s="246"/>
      <c r="E1096" s="128"/>
      <c r="F1096" s="252">
        <f>IF(ISERR(SEARCH("FP",H1096))=FALSE,PREÇOS!CX1157,0)+IF(ISERR(SEARCH("CH",H1096))=FALSE,PREÇOS!CY1157,0)+IF(ISERR(SEARCH("FF",H1096))=FALSE,(I1096*PREÇOS!CZ1157),0)+IF(ISERR(SEARCH("FC",H1096))=FALSE,PREÇOS!DA1157,0)</f>
        <v>0</v>
      </c>
      <c r="G1096" s="118">
        <f t="shared" si="17"/>
        <v>0</v>
      </c>
      <c r="H1096" s="245"/>
      <c r="I1096" s="260"/>
      <c r="J1096" s="203"/>
      <c r="K1096" s="204"/>
      <c r="L1096" s="211"/>
      <c r="M1096" s="137"/>
      <c r="N1096" s="268"/>
    </row>
    <row r="1097" spans="1:14" s="123" customFormat="1" hidden="1">
      <c r="A1097" s="125"/>
      <c r="B1097" s="282"/>
      <c r="C1097" s="146"/>
      <c r="D1097" s="246"/>
      <c r="E1097" s="128"/>
      <c r="F1097" s="252">
        <f>IF(ISERR(SEARCH("FP",H1097))=FALSE,PREÇOS!CX1158,0)+IF(ISERR(SEARCH("CH",H1097))=FALSE,PREÇOS!CY1158,0)+IF(ISERR(SEARCH("FF",H1097))=FALSE,(I1097*PREÇOS!CZ1158),0)+IF(ISERR(SEARCH("FC",H1097))=FALSE,PREÇOS!DA1158,0)</f>
        <v>0</v>
      </c>
      <c r="G1097" s="118">
        <f t="shared" si="17"/>
        <v>0</v>
      </c>
      <c r="H1097" s="245"/>
      <c r="I1097" s="260"/>
      <c r="J1097" s="203"/>
      <c r="K1097" s="204"/>
      <c r="L1097" s="211"/>
      <c r="M1097" s="137"/>
      <c r="N1097" s="268"/>
    </row>
    <row r="1098" spans="1:14" s="123" customFormat="1" hidden="1">
      <c r="A1098" s="125"/>
      <c r="B1098" s="282"/>
      <c r="C1098" s="146"/>
      <c r="D1098" s="246"/>
      <c r="E1098" s="128"/>
      <c r="F1098" s="252">
        <f>IF(ISERR(SEARCH("FP",H1098))=FALSE,PREÇOS!CX1159,0)+IF(ISERR(SEARCH("CH",H1098))=FALSE,PREÇOS!CY1159,0)+IF(ISERR(SEARCH("FF",H1098))=FALSE,(I1098*PREÇOS!CZ1159),0)+IF(ISERR(SEARCH("FC",H1098))=FALSE,PREÇOS!DA1159,0)</f>
        <v>0</v>
      </c>
      <c r="G1098" s="118">
        <f t="shared" si="17"/>
        <v>0</v>
      </c>
      <c r="H1098" s="245"/>
      <c r="I1098" s="260"/>
      <c r="J1098" s="203"/>
      <c r="K1098" s="204"/>
      <c r="L1098" s="211"/>
      <c r="M1098" s="137"/>
      <c r="N1098" s="268"/>
    </row>
    <row r="1099" spans="1:14" s="123" customFormat="1" hidden="1">
      <c r="A1099" s="125"/>
      <c r="B1099" s="282"/>
      <c r="C1099" s="146"/>
      <c r="D1099" s="246"/>
      <c r="E1099" s="128"/>
      <c r="F1099" s="252">
        <f>IF(ISERR(SEARCH("FP",H1099))=FALSE,PREÇOS!CX1160,0)+IF(ISERR(SEARCH("CH",H1099))=FALSE,PREÇOS!CY1160,0)+IF(ISERR(SEARCH("FF",H1099))=FALSE,(I1099*PREÇOS!CZ1160),0)+IF(ISERR(SEARCH("FC",H1099))=FALSE,PREÇOS!DA1160,0)</f>
        <v>0</v>
      </c>
      <c r="G1099" s="118">
        <f t="shared" si="17"/>
        <v>0</v>
      </c>
      <c r="H1099" s="245"/>
      <c r="I1099" s="260"/>
      <c r="J1099" s="203"/>
      <c r="K1099" s="204"/>
      <c r="L1099" s="211"/>
      <c r="M1099" s="137"/>
      <c r="N1099" s="268"/>
    </row>
    <row r="1100" spans="1:14" s="123" customFormat="1" hidden="1">
      <c r="A1100" s="125"/>
      <c r="B1100" s="282"/>
      <c r="C1100" s="146"/>
      <c r="D1100" s="246"/>
      <c r="E1100" s="128"/>
      <c r="F1100" s="252">
        <f>IF(ISERR(SEARCH("FP",H1100))=FALSE,PREÇOS!CX1161,0)+IF(ISERR(SEARCH("CH",H1100))=FALSE,PREÇOS!CY1161,0)+IF(ISERR(SEARCH("FF",H1100))=FALSE,(I1100*PREÇOS!CZ1161),0)+IF(ISERR(SEARCH("FC",H1100))=FALSE,PREÇOS!DA1161,0)</f>
        <v>0</v>
      </c>
      <c r="G1100" s="118">
        <f t="shared" si="17"/>
        <v>0</v>
      </c>
      <c r="H1100" s="245"/>
      <c r="I1100" s="260"/>
      <c r="J1100" s="203"/>
      <c r="K1100" s="204"/>
      <c r="L1100" s="211"/>
      <c r="M1100" s="137"/>
      <c r="N1100" s="268"/>
    </row>
    <row r="1101" spans="1:14" s="123" customFormat="1" hidden="1">
      <c r="A1101" s="125"/>
      <c r="B1101" s="282"/>
      <c r="C1101" s="146"/>
      <c r="D1101" s="246"/>
      <c r="E1101" s="128"/>
      <c r="F1101" s="252">
        <f>IF(ISERR(SEARCH("FP",H1101))=FALSE,PREÇOS!CX1162,0)+IF(ISERR(SEARCH("CH",H1101))=FALSE,PREÇOS!CY1162,0)+IF(ISERR(SEARCH("FF",H1101))=FALSE,(I1101*PREÇOS!CZ1162),0)+IF(ISERR(SEARCH("FC",H1101))=FALSE,PREÇOS!DA1162,0)</f>
        <v>0</v>
      </c>
      <c r="G1101" s="118">
        <f t="shared" si="17"/>
        <v>0</v>
      </c>
      <c r="H1101" s="245"/>
      <c r="I1101" s="260"/>
      <c r="J1101" s="203"/>
      <c r="K1101" s="204"/>
      <c r="L1101" s="211"/>
      <c r="M1101" s="137"/>
      <c r="N1101" s="268"/>
    </row>
    <row r="1102" spans="1:14" s="123" customFormat="1" hidden="1">
      <c r="A1102" s="125"/>
      <c r="B1102" s="282"/>
      <c r="C1102" s="146"/>
      <c r="D1102" s="246"/>
      <c r="E1102" s="128"/>
      <c r="F1102" s="252">
        <f>IF(ISERR(SEARCH("FP",H1102))=FALSE,PREÇOS!CX1163,0)+IF(ISERR(SEARCH("CH",H1102))=FALSE,PREÇOS!CY1163,0)+IF(ISERR(SEARCH("FF",H1102))=FALSE,(I1102*PREÇOS!CZ1163),0)+IF(ISERR(SEARCH("FC",H1102))=FALSE,PREÇOS!DA1163,0)</f>
        <v>0</v>
      </c>
      <c r="G1102" s="118">
        <f t="shared" si="17"/>
        <v>0</v>
      </c>
      <c r="H1102" s="245"/>
      <c r="I1102" s="260"/>
      <c r="J1102" s="203"/>
      <c r="K1102" s="204"/>
      <c r="L1102" s="211"/>
      <c r="M1102" s="137"/>
      <c r="N1102" s="268"/>
    </row>
    <row r="1103" spans="1:14" s="123" customFormat="1" hidden="1">
      <c r="A1103" s="125"/>
      <c r="B1103" s="282"/>
      <c r="C1103" s="146"/>
      <c r="D1103" s="246"/>
      <c r="E1103" s="128"/>
      <c r="F1103" s="252">
        <f>IF(ISERR(SEARCH("FP",H1103))=FALSE,PREÇOS!CX1164,0)+IF(ISERR(SEARCH("CH",H1103))=FALSE,PREÇOS!CY1164,0)+IF(ISERR(SEARCH("FF",H1103))=FALSE,(I1103*PREÇOS!CZ1164),0)+IF(ISERR(SEARCH("FC",H1103))=FALSE,PREÇOS!DA1164,0)</f>
        <v>0</v>
      </c>
      <c r="G1103" s="118">
        <f t="shared" si="17"/>
        <v>0</v>
      </c>
      <c r="H1103" s="245"/>
      <c r="I1103" s="260"/>
      <c r="J1103" s="203"/>
      <c r="K1103" s="204"/>
      <c r="L1103" s="211"/>
      <c r="M1103" s="137"/>
      <c r="N1103" s="268"/>
    </row>
    <row r="1104" spans="1:14" s="123" customFormat="1" hidden="1">
      <c r="A1104" s="125"/>
      <c r="B1104" s="282"/>
      <c r="C1104" s="146"/>
      <c r="D1104" s="246"/>
      <c r="E1104" s="128"/>
      <c r="F1104" s="252">
        <f>IF(ISERR(SEARCH("FP",H1104))=FALSE,PREÇOS!CX1165,0)+IF(ISERR(SEARCH("CH",H1104))=FALSE,PREÇOS!CY1165,0)+IF(ISERR(SEARCH("FF",H1104))=FALSE,(I1104*PREÇOS!CZ1165),0)+IF(ISERR(SEARCH("FC",H1104))=FALSE,PREÇOS!DA1165,0)</f>
        <v>0</v>
      </c>
      <c r="G1104" s="118">
        <f t="shared" si="17"/>
        <v>0</v>
      </c>
      <c r="H1104" s="245"/>
      <c r="I1104" s="260"/>
      <c r="J1104" s="203"/>
      <c r="K1104" s="204"/>
      <c r="L1104" s="211"/>
      <c r="M1104" s="137"/>
      <c r="N1104" s="268"/>
    </row>
    <row r="1105" spans="1:14" s="123" customFormat="1" hidden="1">
      <c r="A1105" s="125"/>
      <c r="B1105" s="282"/>
      <c r="C1105" s="146"/>
      <c r="D1105" s="246"/>
      <c r="E1105" s="128"/>
      <c r="F1105" s="252">
        <f>IF(ISERR(SEARCH("FP",H1105))=FALSE,PREÇOS!CX1166,0)+IF(ISERR(SEARCH("CH",H1105))=FALSE,PREÇOS!CY1166,0)+IF(ISERR(SEARCH("FF",H1105))=FALSE,(I1105*PREÇOS!CZ1166),0)+IF(ISERR(SEARCH("FC",H1105))=FALSE,PREÇOS!DA1166,0)</f>
        <v>0</v>
      </c>
      <c r="G1105" s="118">
        <f t="shared" si="17"/>
        <v>0</v>
      </c>
      <c r="H1105" s="245"/>
      <c r="I1105" s="260"/>
      <c r="J1105" s="203"/>
      <c r="K1105" s="204"/>
      <c r="L1105" s="211"/>
      <c r="M1105" s="137"/>
      <c r="N1105" s="268"/>
    </row>
    <row r="1106" spans="1:14" s="123" customFormat="1" hidden="1">
      <c r="A1106" s="125"/>
      <c r="B1106" s="282"/>
      <c r="C1106" s="146"/>
      <c r="D1106" s="246"/>
      <c r="E1106" s="128"/>
      <c r="F1106" s="252">
        <f>IF(ISERR(SEARCH("FP",H1106))=FALSE,PREÇOS!CX1167,0)+IF(ISERR(SEARCH("CH",H1106))=FALSE,PREÇOS!CY1167,0)+IF(ISERR(SEARCH("FF",H1106))=FALSE,(I1106*PREÇOS!CZ1167),0)+IF(ISERR(SEARCH("FC",H1106))=FALSE,PREÇOS!DA1167,0)</f>
        <v>0</v>
      </c>
      <c r="G1106" s="118">
        <f t="shared" si="17"/>
        <v>0</v>
      </c>
      <c r="H1106" s="245"/>
      <c r="I1106" s="260"/>
      <c r="J1106" s="203"/>
      <c r="K1106" s="204"/>
      <c r="L1106" s="211"/>
      <c r="M1106" s="137"/>
      <c r="N1106" s="268"/>
    </row>
    <row r="1107" spans="1:14" s="123" customFormat="1" hidden="1">
      <c r="A1107" s="125"/>
      <c r="B1107" s="282"/>
      <c r="C1107" s="146"/>
      <c r="D1107" s="246"/>
      <c r="E1107" s="128"/>
      <c r="F1107" s="252">
        <f>IF(ISERR(SEARCH("FP",H1107))=FALSE,PREÇOS!CX1168,0)+IF(ISERR(SEARCH("CH",H1107))=FALSE,PREÇOS!CY1168,0)+IF(ISERR(SEARCH("FF",H1107))=FALSE,(I1107*PREÇOS!CZ1168),0)+IF(ISERR(SEARCH("FC",H1107))=FALSE,PREÇOS!DA1168,0)</f>
        <v>0</v>
      </c>
      <c r="G1107" s="118">
        <f t="shared" si="17"/>
        <v>0</v>
      </c>
      <c r="H1107" s="245"/>
      <c r="I1107" s="260"/>
      <c r="J1107" s="203"/>
      <c r="K1107" s="204"/>
      <c r="L1107" s="211"/>
      <c r="M1107" s="137"/>
      <c r="N1107" s="268"/>
    </row>
    <row r="1108" spans="1:14" s="123" customFormat="1" hidden="1">
      <c r="A1108" s="125"/>
      <c r="B1108" s="282"/>
      <c r="C1108" s="146"/>
      <c r="D1108" s="246"/>
      <c r="E1108" s="128"/>
      <c r="F1108" s="252">
        <f>IF(ISERR(SEARCH("FP",H1108))=FALSE,PREÇOS!CX1169,0)+IF(ISERR(SEARCH("CH",H1108))=FALSE,PREÇOS!CY1169,0)+IF(ISERR(SEARCH("FF",H1108))=FALSE,(I1108*PREÇOS!CZ1169),0)+IF(ISERR(SEARCH("FC",H1108))=FALSE,PREÇOS!DA1169,0)</f>
        <v>0</v>
      </c>
      <c r="G1108" s="118">
        <f t="shared" si="17"/>
        <v>0</v>
      </c>
      <c r="H1108" s="245"/>
      <c r="I1108" s="260"/>
      <c r="J1108" s="203"/>
      <c r="K1108" s="204"/>
      <c r="L1108" s="211"/>
      <c r="M1108" s="137"/>
      <c r="N1108" s="268"/>
    </row>
    <row r="1109" spans="1:14" s="123" customFormat="1" hidden="1">
      <c r="A1109" s="125"/>
      <c r="B1109" s="282"/>
      <c r="C1109" s="146"/>
      <c r="D1109" s="246"/>
      <c r="E1109" s="128"/>
      <c r="F1109" s="252">
        <f>IF(ISERR(SEARCH("FP",H1109))=FALSE,PREÇOS!CX1170,0)+IF(ISERR(SEARCH("CH",H1109))=FALSE,PREÇOS!CY1170,0)+IF(ISERR(SEARCH("FF",H1109))=FALSE,(I1109*PREÇOS!CZ1170),0)+IF(ISERR(SEARCH("FC",H1109))=FALSE,PREÇOS!DA1170,0)</f>
        <v>0</v>
      </c>
      <c r="G1109" s="118">
        <f t="shared" si="17"/>
        <v>0</v>
      </c>
      <c r="H1109" s="245"/>
      <c r="I1109" s="260"/>
      <c r="J1109" s="203"/>
      <c r="K1109" s="204"/>
      <c r="L1109" s="211"/>
      <c r="M1109" s="137"/>
      <c r="N1109" s="268"/>
    </row>
    <row r="1110" spans="1:14" s="123" customFormat="1" hidden="1">
      <c r="A1110" s="125"/>
      <c r="B1110" s="282"/>
      <c r="C1110" s="146"/>
      <c r="D1110" s="246"/>
      <c r="E1110" s="128"/>
      <c r="F1110" s="252">
        <f>IF(ISERR(SEARCH("FP",H1110))=FALSE,PREÇOS!CX1171,0)+IF(ISERR(SEARCH("CH",H1110))=FALSE,PREÇOS!CY1171,0)+IF(ISERR(SEARCH("FF",H1110))=FALSE,(I1110*PREÇOS!CZ1171),0)+IF(ISERR(SEARCH("FC",H1110))=FALSE,PREÇOS!DA1171,0)</f>
        <v>0</v>
      </c>
      <c r="G1110" s="118">
        <f t="shared" si="17"/>
        <v>0</v>
      </c>
      <c r="H1110" s="245"/>
      <c r="I1110" s="260"/>
      <c r="J1110" s="203"/>
      <c r="K1110" s="204"/>
      <c r="L1110" s="211"/>
      <c r="M1110" s="137"/>
      <c r="N1110" s="268"/>
    </row>
    <row r="1111" spans="1:14" s="123" customFormat="1" hidden="1">
      <c r="A1111" s="125"/>
      <c r="B1111" s="282"/>
      <c r="C1111" s="146"/>
      <c r="D1111" s="246"/>
      <c r="E1111" s="128"/>
      <c r="F1111" s="252">
        <f>IF(ISERR(SEARCH("FP",H1111))=FALSE,PREÇOS!CX1172,0)+IF(ISERR(SEARCH("CH",H1111))=FALSE,PREÇOS!CY1172,0)+IF(ISERR(SEARCH("FF",H1111))=FALSE,(I1111*PREÇOS!CZ1172),0)+IF(ISERR(SEARCH("FC",H1111))=FALSE,PREÇOS!DA1172,0)</f>
        <v>0</v>
      </c>
      <c r="G1111" s="118">
        <f t="shared" si="17"/>
        <v>0</v>
      </c>
      <c r="H1111" s="245"/>
      <c r="I1111" s="260"/>
      <c r="J1111" s="203"/>
      <c r="K1111" s="204"/>
      <c r="L1111" s="211"/>
      <c r="M1111" s="137"/>
      <c r="N1111" s="268"/>
    </row>
    <row r="1112" spans="1:14" s="123" customFormat="1" hidden="1">
      <c r="A1112" s="125"/>
      <c r="B1112" s="282"/>
      <c r="C1112" s="146"/>
      <c r="D1112" s="246"/>
      <c r="E1112" s="128"/>
      <c r="F1112" s="252">
        <f>IF(ISERR(SEARCH("FP",H1112))=FALSE,PREÇOS!CX1173,0)+IF(ISERR(SEARCH("CH",H1112))=FALSE,PREÇOS!CY1173,0)+IF(ISERR(SEARCH("FF",H1112))=FALSE,(I1112*PREÇOS!CZ1173),0)+IF(ISERR(SEARCH("FC",H1112))=FALSE,PREÇOS!DA1173,0)</f>
        <v>0</v>
      </c>
      <c r="G1112" s="118">
        <f t="shared" si="17"/>
        <v>0</v>
      </c>
      <c r="H1112" s="245"/>
      <c r="I1112" s="260"/>
      <c r="J1112" s="203"/>
      <c r="K1112" s="204"/>
      <c r="L1112" s="211"/>
      <c r="M1112" s="137"/>
      <c r="N1112" s="268"/>
    </row>
    <row r="1113" spans="1:14" s="123" customFormat="1" hidden="1">
      <c r="A1113" s="125"/>
      <c r="B1113" s="282"/>
      <c r="C1113" s="146"/>
      <c r="D1113" s="246"/>
      <c r="E1113" s="128"/>
      <c r="F1113" s="252">
        <f>IF(ISERR(SEARCH("FP",H1113))=FALSE,PREÇOS!CX1174,0)+IF(ISERR(SEARCH("CH",H1113))=FALSE,PREÇOS!CY1174,0)+IF(ISERR(SEARCH("FF",H1113))=FALSE,(I1113*PREÇOS!CZ1174),0)+IF(ISERR(SEARCH("FC",H1113))=FALSE,PREÇOS!DA1174,0)</f>
        <v>0</v>
      </c>
      <c r="G1113" s="118">
        <f t="shared" si="17"/>
        <v>0</v>
      </c>
      <c r="H1113" s="245"/>
      <c r="I1113" s="260"/>
      <c r="J1113" s="203"/>
      <c r="K1113" s="204"/>
      <c r="L1113" s="211"/>
      <c r="M1113" s="137"/>
      <c r="N1113" s="268"/>
    </row>
    <row r="1114" spans="1:14" s="123" customFormat="1" hidden="1">
      <c r="A1114" s="125"/>
      <c r="B1114" s="282"/>
      <c r="C1114" s="146"/>
      <c r="D1114" s="246"/>
      <c r="E1114" s="128"/>
      <c r="F1114" s="252">
        <f>IF(ISERR(SEARCH("FP",H1114))=FALSE,PREÇOS!CX1175,0)+IF(ISERR(SEARCH("CH",H1114))=FALSE,PREÇOS!CY1175,0)+IF(ISERR(SEARCH("FF",H1114))=FALSE,(I1114*PREÇOS!CZ1175),0)+IF(ISERR(SEARCH("FC",H1114))=FALSE,PREÇOS!DA1175,0)</f>
        <v>0</v>
      </c>
      <c r="G1114" s="118">
        <f t="shared" si="17"/>
        <v>0</v>
      </c>
      <c r="H1114" s="245"/>
      <c r="I1114" s="260"/>
      <c r="J1114" s="203"/>
      <c r="K1114" s="204"/>
      <c r="L1114" s="211"/>
      <c r="M1114" s="137"/>
      <c r="N1114" s="268"/>
    </row>
    <row r="1115" spans="1:14" s="123" customFormat="1" hidden="1">
      <c r="A1115" s="125"/>
      <c r="B1115" s="282"/>
      <c r="C1115" s="146"/>
      <c r="D1115" s="246"/>
      <c r="E1115" s="128"/>
      <c r="F1115" s="252">
        <f>IF(ISERR(SEARCH("FP",H1115))=FALSE,PREÇOS!CX1176,0)+IF(ISERR(SEARCH("CH",H1115))=FALSE,PREÇOS!CY1176,0)+IF(ISERR(SEARCH("FF",H1115))=FALSE,(I1115*PREÇOS!CZ1176),0)+IF(ISERR(SEARCH("FC",H1115))=FALSE,PREÇOS!DA1176,0)</f>
        <v>0</v>
      </c>
      <c r="G1115" s="118">
        <f t="shared" si="17"/>
        <v>0</v>
      </c>
      <c r="H1115" s="245"/>
      <c r="I1115" s="260"/>
      <c r="J1115" s="203"/>
      <c r="K1115" s="204"/>
      <c r="L1115" s="211"/>
      <c r="M1115" s="137"/>
      <c r="N1115" s="268"/>
    </row>
    <row r="1116" spans="1:14" s="123" customFormat="1" hidden="1">
      <c r="A1116" s="125"/>
      <c r="B1116" s="282"/>
      <c r="C1116" s="146"/>
      <c r="D1116" s="246"/>
      <c r="E1116" s="128"/>
      <c r="F1116" s="252">
        <f>IF(ISERR(SEARCH("FP",H1116))=FALSE,PREÇOS!CX1177,0)+IF(ISERR(SEARCH("CH",H1116))=FALSE,PREÇOS!CY1177,0)+IF(ISERR(SEARCH("FF",H1116))=FALSE,(I1116*PREÇOS!CZ1177),0)+IF(ISERR(SEARCH("FC",H1116))=FALSE,PREÇOS!DA1177,0)</f>
        <v>0</v>
      </c>
      <c r="G1116" s="118">
        <f t="shared" si="17"/>
        <v>0</v>
      </c>
      <c r="H1116" s="245"/>
      <c r="I1116" s="260"/>
      <c r="J1116" s="203"/>
      <c r="K1116" s="204"/>
      <c r="L1116" s="211"/>
      <c r="M1116" s="137"/>
      <c r="N1116" s="268"/>
    </row>
    <row r="1117" spans="1:14" s="123" customFormat="1" hidden="1">
      <c r="A1117" s="125"/>
      <c r="B1117" s="282"/>
      <c r="C1117" s="146"/>
      <c r="D1117" s="246"/>
      <c r="E1117" s="128"/>
      <c r="F1117" s="252">
        <f>IF(ISERR(SEARCH("FP",H1117))=FALSE,PREÇOS!CX1178,0)+IF(ISERR(SEARCH("CH",H1117))=FALSE,PREÇOS!CY1178,0)+IF(ISERR(SEARCH("FF",H1117))=FALSE,(I1117*PREÇOS!CZ1178),0)+IF(ISERR(SEARCH("FC",H1117))=FALSE,PREÇOS!DA1178,0)</f>
        <v>0</v>
      </c>
      <c r="G1117" s="118">
        <f t="shared" si="17"/>
        <v>0</v>
      </c>
      <c r="H1117" s="245"/>
      <c r="I1117" s="260"/>
      <c r="J1117" s="203"/>
      <c r="K1117" s="204"/>
      <c r="L1117" s="211"/>
      <c r="M1117" s="137"/>
      <c r="N1117" s="268"/>
    </row>
    <row r="1118" spans="1:14" s="123" customFormat="1" hidden="1">
      <c r="A1118" s="125"/>
      <c r="B1118" s="282"/>
      <c r="C1118" s="146"/>
      <c r="D1118" s="246"/>
      <c r="E1118" s="128"/>
      <c r="F1118" s="252">
        <f>IF(ISERR(SEARCH("FP",H1118))=FALSE,PREÇOS!CX1179,0)+IF(ISERR(SEARCH("CH",H1118))=FALSE,PREÇOS!CY1179,0)+IF(ISERR(SEARCH("FF",H1118))=FALSE,(I1118*PREÇOS!CZ1179),0)+IF(ISERR(SEARCH("FC",H1118))=FALSE,PREÇOS!DA1179,0)</f>
        <v>0</v>
      </c>
      <c r="G1118" s="118">
        <f t="shared" si="17"/>
        <v>0</v>
      </c>
      <c r="H1118" s="245"/>
      <c r="I1118" s="260"/>
      <c r="J1118" s="203"/>
      <c r="K1118" s="204"/>
      <c r="L1118" s="211"/>
      <c r="M1118" s="137"/>
      <c r="N1118" s="268"/>
    </row>
    <row r="1119" spans="1:14" s="123" customFormat="1" hidden="1">
      <c r="A1119" s="125"/>
      <c r="B1119" s="282"/>
      <c r="C1119" s="146"/>
      <c r="D1119" s="246"/>
      <c r="E1119" s="128"/>
      <c r="F1119" s="252">
        <f>IF(ISERR(SEARCH("FP",H1119))=FALSE,PREÇOS!CX1180,0)+IF(ISERR(SEARCH("CH",H1119))=FALSE,PREÇOS!CY1180,0)+IF(ISERR(SEARCH("FF",H1119))=FALSE,(I1119*PREÇOS!CZ1180),0)+IF(ISERR(SEARCH("FC",H1119))=FALSE,PREÇOS!DA1180,0)</f>
        <v>0</v>
      </c>
      <c r="G1119" s="118">
        <f t="shared" si="17"/>
        <v>0</v>
      </c>
      <c r="H1119" s="245"/>
      <c r="I1119" s="260"/>
      <c r="J1119" s="203"/>
      <c r="K1119" s="204"/>
      <c r="L1119" s="211"/>
      <c r="M1119" s="137"/>
      <c r="N1119" s="268"/>
    </row>
    <row r="1120" spans="1:14" s="123" customFormat="1" hidden="1">
      <c r="A1120" s="125"/>
      <c r="B1120" s="282"/>
      <c r="C1120" s="146"/>
      <c r="D1120" s="246"/>
      <c r="E1120" s="128"/>
      <c r="F1120" s="252">
        <f>IF(ISERR(SEARCH("FP",H1120))=FALSE,PREÇOS!CX1181,0)+IF(ISERR(SEARCH("CH",H1120))=FALSE,PREÇOS!CY1181,0)+IF(ISERR(SEARCH("FF",H1120))=FALSE,(I1120*PREÇOS!CZ1181),0)+IF(ISERR(SEARCH("FC",H1120))=FALSE,PREÇOS!DA1181,0)</f>
        <v>0</v>
      </c>
      <c r="G1120" s="118">
        <f t="shared" si="17"/>
        <v>0</v>
      </c>
      <c r="H1120" s="245"/>
      <c r="I1120" s="260"/>
      <c r="J1120" s="203"/>
      <c r="K1120" s="204"/>
      <c r="L1120" s="211"/>
      <c r="M1120" s="137"/>
      <c r="N1120" s="268"/>
    </row>
    <row r="1121" spans="1:14" s="123" customFormat="1" hidden="1">
      <c r="A1121" s="125"/>
      <c r="B1121" s="282"/>
      <c r="C1121" s="146"/>
      <c r="D1121" s="246"/>
      <c r="E1121" s="128"/>
      <c r="F1121" s="252">
        <f>IF(ISERR(SEARCH("FP",H1121))=FALSE,PREÇOS!CX1182,0)+IF(ISERR(SEARCH("CH",H1121))=FALSE,PREÇOS!CY1182,0)+IF(ISERR(SEARCH("FF",H1121))=FALSE,(I1121*PREÇOS!CZ1182),0)+IF(ISERR(SEARCH("FC",H1121))=FALSE,PREÇOS!DA1182,0)</f>
        <v>0</v>
      </c>
      <c r="G1121" s="118">
        <f t="shared" si="17"/>
        <v>0</v>
      </c>
      <c r="H1121" s="245"/>
      <c r="I1121" s="260"/>
      <c r="J1121" s="203"/>
      <c r="K1121" s="204"/>
      <c r="L1121" s="211"/>
      <c r="M1121" s="137"/>
      <c r="N1121" s="268"/>
    </row>
    <row r="1122" spans="1:14" s="123" customFormat="1" hidden="1">
      <c r="A1122" s="125"/>
      <c r="B1122" s="282"/>
      <c r="C1122" s="146"/>
      <c r="D1122" s="246"/>
      <c r="E1122" s="128"/>
      <c r="F1122" s="252">
        <f>IF(ISERR(SEARCH("FP",H1122))=FALSE,PREÇOS!CX1183,0)+IF(ISERR(SEARCH("CH",H1122))=FALSE,PREÇOS!CY1183,0)+IF(ISERR(SEARCH("FF",H1122))=FALSE,(I1122*PREÇOS!CZ1183),0)+IF(ISERR(SEARCH("FC",H1122))=FALSE,PREÇOS!DA1183,0)</f>
        <v>0</v>
      </c>
      <c r="G1122" s="118">
        <f t="shared" si="17"/>
        <v>0</v>
      </c>
      <c r="H1122" s="245"/>
      <c r="I1122" s="260"/>
      <c r="J1122" s="203"/>
      <c r="K1122" s="204"/>
      <c r="L1122" s="211"/>
      <c r="M1122" s="137"/>
      <c r="N1122" s="268"/>
    </row>
    <row r="1123" spans="1:14" s="123" customFormat="1" hidden="1">
      <c r="A1123" s="125"/>
      <c r="B1123" s="282"/>
      <c r="C1123" s="146"/>
      <c r="D1123" s="246"/>
      <c r="E1123" s="128"/>
      <c r="F1123" s="252">
        <f>IF(ISERR(SEARCH("FP",H1123))=FALSE,PREÇOS!CX1184,0)+IF(ISERR(SEARCH("CH",H1123))=FALSE,PREÇOS!CY1184,0)+IF(ISERR(SEARCH("FF",H1123))=FALSE,(I1123*PREÇOS!CZ1184),0)+IF(ISERR(SEARCH("FC",H1123))=FALSE,PREÇOS!DA1184,0)</f>
        <v>0</v>
      </c>
      <c r="G1123" s="118">
        <f t="shared" si="17"/>
        <v>0</v>
      </c>
      <c r="H1123" s="245"/>
      <c r="I1123" s="260"/>
      <c r="J1123" s="203"/>
      <c r="K1123" s="204"/>
      <c r="L1123" s="211"/>
      <c r="M1123" s="137"/>
      <c r="N1123" s="268"/>
    </row>
    <row r="1124" spans="1:14" s="123" customFormat="1" hidden="1">
      <c r="A1124" s="125"/>
      <c r="B1124" s="282"/>
      <c r="C1124" s="146"/>
      <c r="D1124" s="246"/>
      <c r="E1124" s="128"/>
      <c r="F1124" s="252">
        <f>IF(ISERR(SEARCH("FP",H1124))=FALSE,PREÇOS!CX1185,0)+IF(ISERR(SEARCH("CH",H1124))=FALSE,PREÇOS!CY1185,0)+IF(ISERR(SEARCH("FF",H1124))=FALSE,(I1124*PREÇOS!CZ1185),0)+IF(ISERR(SEARCH("FC",H1124))=FALSE,PREÇOS!DA1185,0)</f>
        <v>0</v>
      </c>
      <c r="G1124" s="118">
        <f t="shared" si="17"/>
        <v>0</v>
      </c>
      <c r="H1124" s="245"/>
      <c r="I1124" s="260"/>
      <c r="J1124" s="203"/>
      <c r="K1124" s="204"/>
      <c r="L1124" s="211"/>
      <c r="M1124" s="137"/>
      <c r="N1124" s="268"/>
    </row>
    <row r="1125" spans="1:14" s="123" customFormat="1" hidden="1">
      <c r="A1125" s="125"/>
      <c r="B1125" s="282"/>
      <c r="C1125" s="146"/>
      <c r="D1125" s="246"/>
      <c r="E1125" s="128"/>
      <c r="F1125" s="252">
        <f>IF(ISERR(SEARCH("FP",H1125))=FALSE,PREÇOS!CX1186,0)+IF(ISERR(SEARCH("CH",H1125))=FALSE,PREÇOS!CY1186,0)+IF(ISERR(SEARCH("FF",H1125))=FALSE,(I1125*PREÇOS!CZ1186),0)+IF(ISERR(SEARCH("FC",H1125))=FALSE,PREÇOS!DA1186,0)</f>
        <v>0</v>
      </c>
      <c r="G1125" s="118">
        <f t="shared" si="17"/>
        <v>0</v>
      </c>
      <c r="H1125" s="245"/>
      <c r="I1125" s="260"/>
      <c r="J1125" s="203"/>
      <c r="K1125" s="204"/>
      <c r="L1125" s="211"/>
      <c r="M1125" s="137"/>
      <c r="N1125" s="268"/>
    </row>
    <row r="1126" spans="1:14" s="123" customFormat="1" hidden="1">
      <c r="A1126" s="125"/>
      <c r="B1126" s="282"/>
      <c r="C1126" s="146"/>
      <c r="D1126" s="246"/>
      <c r="E1126" s="128"/>
      <c r="F1126" s="252">
        <f>IF(ISERR(SEARCH("FP",H1126))=FALSE,PREÇOS!CX1187,0)+IF(ISERR(SEARCH("CH",H1126))=FALSE,PREÇOS!CY1187,0)+IF(ISERR(SEARCH("FF",H1126))=FALSE,(I1126*PREÇOS!CZ1187),0)+IF(ISERR(SEARCH("FC",H1126))=FALSE,PREÇOS!DA1187,0)</f>
        <v>0</v>
      </c>
      <c r="G1126" s="118">
        <f t="shared" si="17"/>
        <v>0</v>
      </c>
      <c r="H1126" s="245"/>
      <c r="I1126" s="260"/>
      <c r="J1126" s="203"/>
      <c r="K1126" s="204"/>
      <c r="L1126" s="211"/>
      <c r="M1126" s="137"/>
      <c r="N1126" s="268"/>
    </row>
    <row r="1127" spans="1:14" s="123" customFormat="1" hidden="1">
      <c r="A1127" s="125"/>
      <c r="B1127" s="282"/>
      <c r="C1127" s="146"/>
      <c r="D1127" s="246"/>
      <c r="E1127" s="128"/>
      <c r="F1127" s="252">
        <f>IF(ISERR(SEARCH("FP",H1127))=FALSE,PREÇOS!CX1188,0)+IF(ISERR(SEARCH("CH",H1127))=FALSE,PREÇOS!CY1188,0)+IF(ISERR(SEARCH("FF",H1127))=FALSE,(I1127*PREÇOS!CZ1188),0)+IF(ISERR(SEARCH("FC",H1127))=FALSE,PREÇOS!DA1188,0)</f>
        <v>0</v>
      </c>
      <c r="G1127" s="118">
        <f t="shared" si="17"/>
        <v>0</v>
      </c>
      <c r="H1127" s="245"/>
      <c r="I1127" s="260"/>
      <c r="J1127" s="203"/>
      <c r="K1127" s="204"/>
      <c r="L1127" s="211"/>
      <c r="M1127" s="137"/>
      <c r="N1127" s="268"/>
    </row>
    <row r="1128" spans="1:14" s="123" customFormat="1" hidden="1">
      <c r="A1128" s="125"/>
      <c r="B1128" s="282"/>
      <c r="C1128" s="146"/>
      <c r="D1128" s="246"/>
      <c r="E1128" s="128"/>
      <c r="F1128" s="252">
        <f>IF(ISERR(SEARCH("FP",H1128))=FALSE,PREÇOS!CX1189,0)+IF(ISERR(SEARCH("CH",H1128))=FALSE,PREÇOS!CY1189,0)+IF(ISERR(SEARCH("FF",H1128))=FALSE,(I1128*PREÇOS!CZ1189),0)+IF(ISERR(SEARCH("FC",H1128))=FALSE,PREÇOS!DA1189,0)</f>
        <v>0</v>
      </c>
      <c r="G1128" s="118">
        <f t="shared" si="17"/>
        <v>0</v>
      </c>
      <c r="H1128" s="245"/>
      <c r="I1128" s="260"/>
      <c r="J1128" s="203"/>
      <c r="K1128" s="204"/>
      <c r="L1128" s="211"/>
      <c r="M1128" s="137"/>
      <c r="N1128" s="268"/>
    </row>
    <row r="1129" spans="1:14" s="123" customFormat="1" hidden="1">
      <c r="A1129" s="125"/>
      <c r="B1129" s="282"/>
      <c r="C1129" s="146"/>
      <c r="D1129" s="246"/>
      <c r="E1129" s="128"/>
      <c r="F1129" s="252">
        <f>IF(ISERR(SEARCH("FP",H1129))=FALSE,PREÇOS!CX1190,0)+IF(ISERR(SEARCH("CH",H1129))=FALSE,PREÇOS!CY1190,0)+IF(ISERR(SEARCH("FF",H1129))=FALSE,(I1129*PREÇOS!CZ1190),0)+IF(ISERR(SEARCH("FC",H1129))=FALSE,PREÇOS!DA1190,0)</f>
        <v>0</v>
      </c>
      <c r="G1129" s="118">
        <f t="shared" si="17"/>
        <v>0</v>
      </c>
      <c r="H1129" s="245"/>
      <c r="I1129" s="260"/>
      <c r="J1129" s="203"/>
      <c r="K1129" s="204"/>
      <c r="L1129" s="211"/>
      <c r="M1129" s="137"/>
      <c r="N1129" s="268"/>
    </row>
    <row r="1130" spans="1:14" s="123" customFormat="1" hidden="1">
      <c r="A1130" s="125"/>
      <c r="B1130" s="282"/>
      <c r="C1130" s="146"/>
      <c r="D1130" s="246"/>
      <c r="E1130" s="128"/>
      <c r="F1130" s="252">
        <f>IF(ISERR(SEARCH("FP",H1130))=FALSE,PREÇOS!CX1191,0)+IF(ISERR(SEARCH("CH",H1130))=FALSE,PREÇOS!CY1191,0)+IF(ISERR(SEARCH("FF",H1130))=FALSE,(I1130*PREÇOS!CZ1191),0)+IF(ISERR(SEARCH("FC",H1130))=FALSE,PREÇOS!DA1191,0)</f>
        <v>0</v>
      </c>
      <c r="G1130" s="118">
        <f t="shared" si="17"/>
        <v>0</v>
      </c>
      <c r="H1130" s="245"/>
      <c r="I1130" s="260"/>
      <c r="J1130" s="203"/>
      <c r="K1130" s="204"/>
      <c r="L1130" s="211"/>
      <c r="M1130" s="137"/>
      <c r="N1130" s="268"/>
    </row>
    <row r="1131" spans="1:14" s="123" customFormat="1" hidden="1">
      <c r="A1131" s="125"/>
      <c r="B1131" s="282"/>
      <c r="C1131" s="146"/>
      <c r="D1131" s="246"/>
      <c r="E1131" s="128"/>
      <c r="F1131" s="252">
        <f>IF(ISERR(SEARCH("FP",H1131))=FALSE,PREÇOS!CX1192,0)+IF(ISERR(SEARCH("CH",H1131))=FALSE,PREÇOS!CY1192,0)+IF(ISERR(SEARCH("FF",H1131))=FALSE,(I1131*PREÇOS!CZ1192),0)+IF(ISERR(SEARCH("FC",H1131))=FALSE,PREÇOS!DA1192,0)</f>
        <v>0</v>
      </c>
      <c r="G1131" s="118">
        <f t="shared" si="17"/>
        <v>0</v>
      </c>
      <c r="H1131" s="245"/>
      <c r="I1131" s="260"/>
      <c r="J1131" s="203"/>
      <c r="K1131" s="204"/>
      <c r="L1131" s="211"/>
      <c r="M1131" s="137"/>
      <c r="N1131" s="268"/>
    </row>
    <row r="1132" spans="1:14" s="123" customFormat="1" hidden="1">
      <c r="A1132" s="125"/>
      <c r="B1132" s="282"/>
      <c r="C1132" s="146"/>
      <c r="D1132" s="246"/>
      <c r="E1132" s="128"/>
      <c r="F1132" s="252">
        <f>IF(ISERR(SEARCH("FP",H1132))=FALSE,PREÇOS!CX1193,0)+IF(ISERR(SEARCH("CH",H1132))=FALSE,PREÇOS!CY1193,0)+IF(ISERR(SEARCH("FF",H1132))=FALSE,(I1132*PREÇOS!CZ1193),0)+IF(ISERR(SEARCH("FC",H1132))=FALSE,PREÇOS!DA1193,0)</f>
        <v>0</v>
      </c>
      <c r="G1132" s="118">
        <f t="shared" si="17"/>
        <v>0</v>
      </c>
      <c r="H1132" s="245"/>
      <c r="I1132" s="260"/>
      <c r="J1132" s="203"/>
      <c r="K1132" s="204"/>
      <c r="L1132" s="211"/>
      <c r="M1132" s="137"/>
      <c r="N1132" s="268"/>
    </row>
    <row r="1133" spans="1:14" s="123" customFormat="1" hidden="1">
      <c r="A1133" s="125"/>
      <c r="B1133" s="282"/>
      <c r="C1133" s="146"/>
      <c r="D1133" s="246"/>
      <c r="E1133" s="128"/>
      <c r="F1133" s="252">
        <f>IF(ISERR(SEARCH("FP",H1133))=FALSE,PREÇOS!CX1194,0)+IF(ISERR(SEARCH("CH",H1133))=FALSE,PREÇOS!CY1194,0)+IF(ISERR(SEARCH("FF",H1133))=FALSE,(I1133*PREÇOS!CZ1194),0)+IF(ISERR(SEARCH("FC",H1133))=FALSE,PREÇOS!DA1194,0)</f>
        <v>0</v>
      </c>
      <c r="G1133" s="118">
        <f t="shared" si="17"/>
        <v>0</v>
      </c>
      <c r="H1133" s="245"/>
      <c r="I1133" s="260"/>
      <c r="J1133" s="203"/>
      <c r="K1133" s="204"/>
      <c r="L1133" s="211"/>
      <c r="M1133" s="137"/>
      <c r="N1133" s="268"/>
    </row>
    <row r="1134" spans="1:14" s="123" customFormat="1" hidden="1">
      <c r="A1134" s="125"/>
      <c r="B1134" s="282"/>
      <c r="C1134" s="146"/>
      <c r="D1134" s="246"/>
      <c r="E1134" s="128"/>
      <c r="F1134" s="252">
        <f>IF(ISERR(SEARCH("FP",H1134))=FALSE,PREÇOS!CX1195,0)+IF(ISERR(SEARCH("CH",H1134))=FALSE,PREÇOS!CY1195,0)+IF(ISERR(SEARCH("FF",H1134))=FALSE,(I1134*PREÇOS!CZ1195),0)+IF(ISERR(SEARCH("FC",H1134))=FALSE,PREÇOS!DA1195,0)</f>
        <v>0</v>
      </c>
      <c r="G1134" s="118">
        <f t="shared" si="17"/>
        <v>0</v>
      </c>
      <c r="H1134" s="245"/>
      <c r="I1134" s="260"/>
      <c r="J1134" s="203"/>
      <c r="K1134" s="204"/>
      <c r="L1134" s="211"/>
      <c r="M1134" s="137"/>
      <c r="N1134" s="268"/>
    </row>
    <row r="1135" spans="1:14" s="123" customFormat="1" hidden="1">
      <c r="A1135" s="125"/>
      <c r="B1135" s="282"/>
      <c r="C1135" s="146"/>
      <c r="D1135" s="246"/>
      <c r="E1135" s="128"/>
      <c r="F1135" s="252">
        <f>IF(ISERR(SEARCH("FP",H1135))=FALSE,PREÇOS!CX1196,0)+IF(ISERR(SEARCH("CH",H1135))=FALSE,PREÇOS!CY1196,0)+IF(ISERR(SEARCH("FF",H1135))=FALSE,(I1135*PREÇOS!CZ1196),0)+IF(ISERR(SEARCH("FC",H1135))=FALSE,PREÇOS!DA1196,0)</f>
        <v>0</v>
      </c>
      <c r="G1135" s="118">
        <f t="shared" si="17"/>
        <v>0</v>
      </c>
      <c r="H1135" s="245"/>
      <c r="I1135" s="260"/>
      <c r="J1135" s="203"/>
      <c r="K1135" s="204"/>
      <c r="L1135" s="211"/>
      <c r="M1135" s="137"/>
      <c r="N1135" s="268"/>
    </row>
    <row r="1136" spans="1:14" s="123" customFormat="1" hidden="1">
      <c r="A1136" s="125"/>
      <c r="B1136" s="282"/>
      <c r="C1136" s="146"/>
      <c r="D1136" s="246"/>
      <c r="E1136" s="128"/>
      <c r="F1136" s="252">
        <f>IF(ISERR(SEARCH("FP",H1136))=FALSE,PREÇOS!CX1197,0)+IF(ISERR(SEARCH("CH",H1136))=FALSE,PREÇOS!CY1197,0)+IF(ISERR(SEARCH("FF",H1136))=FALSE,(I1136*PREÇOS!CZ1197),0)+IF(ISERR(SEARCH("FC",H1136))=FALSE,PREÇOS!DA1197,0)</f>
        <v>0</v>
      </c>
      <c r="G1136" s="118">
        <f t="shared" si="17"/>
        <v>0</v>
      </c>
      <c r="H1136" s="245"/>
      <c r="I1136" s="260"/>
      <c r="J1136" s="203"/>
      <c r="K1136" s="204"/>
      <c r="L1136" s="211"/>
      <c r="M1136" s="137"/>
      <c r="N1136" s="268"/>
    </row>
    <row r="1137" spans="1:14" s="123" customFormat="1" hidden="1">
      <c r="A1137" s="125"/>
      <c r="B1137" s="282"/>
      <c r="C1137" s="146"/>
      <c r="D1137" s="246"/>
      <c r="E1137" s="128"/>
      <c r="F1137" s="252">
        <f>IF(ISERR(SEARCH("FP",H1137))=FALSE,PREÇOS!CX1198,0)+IF(ISERR(SEARCH("CH",H1137))=FALSE,PREÇOS!CY1198,0)+IF(ISERR(SEARCH("FF",H1137))=FALSE,(I1137*PREÇOS!CZ1198),0)+IF(ISERR(SEARCH("FC",H1137))=FALSE,PREÇOS!DA1198,0)</f>
        <v>0</v>
      </c>
      <c r="G1137" s="118">
        <f t="shared" si="17"/>
        <v>0</v>
      </c>
      <c r="H1137" s="245"/>
      <c r="I1137" s="260"/>
      <c r="J1137" s="203"/>
      <c r="K1137" s="204"/>
      <c r="L1137" s="211"/>
      <c r="M1137" s="137"/>
      <c r="N1137" s="268"/>
    </row>
    <row r="1138" spans="1:14" s="123" customFormat="1" hidden="1">
      <c r="A1138" s="125"/>
      <c r="B1138" s="282"/>
      <c r="C1138" s="146"/>
      <c r="D1138" s="246"/>
      <c r="E1138" s="128"/>
      <c r="F1138" s="252">
        <f>IF(ISERR(SEARCH("FP",H1138))=FALSE,PREÇOS!CX1199,0)+IF(ISERR(SEARCH("CH",H1138))=FALSE,PREÇOS!CY1199,0)+IF(ISERR(SEARCH("FF",H1138))=FALSE,(I1138*PREÇOS!CZ1199),0)+IF(ISERR(SEARCH("FC",H1138))=FALSE,PREÇOS!DA1199,0)</f>
        <v>0</v>
      </c>
      <c r="G1138" s="118">
        <f t="shared" si="17"/>
        <v>0</v>
      </c>
      <c r="H1138" s="245"/>
      <c r="I1138" s="260"/>
      <c r="J1138" s="203"/>
      <c r="K1138" s="204"/>
      <c r="L1138" s="211"/>
      <c r="M1138" s="137"/>
      <c r="N1138" s="268"/>
    </row>
    <row r="1139" spans="1:14" s="123" customFormat="1" hidden="1">
      <c r="A1139" s="125"/>
      <c r="B1139" s="282"/>
      <c r="C1139" s="146"/>
      <c r="D1139" s="246"/>
      <c r="E1139" s="128"/>
      <c r="F1139" s="252">
        <f>IF(ISERR(SEARCH("FP",H1139))=FALSE,PREÇOS!CX1200,0)+IF(ISERR(SEARCH("CH",H1139))=FALSE,PREÇOS!CY1200,0)+IF(ISERR(SEARCH("FF",H1139))=FALSE,(I1139*PREÇOS!CZ1200),0)+IF(ISERR(SEARCH("FC",H1139))=FALSE,PREÇOS!DA1200,0)</f>
        <v>0</v>
      </c>
      <c r="G1139" s="118">
        <f t="shared" si="17"/>
        <v>0</v>
      </c>
      <c r="H1139" s="245"/>
      <c r="I1139" s="260"/>
      <c r="J1139" s="203"/>
      <c r="K1139" s="204"/>
      <c r="L1139" s="211"/>
      <c r="M1139" s="137"/>
      <c r="N1139" s="268"/>
    </row>
    <row r="1140" spans="1:14" s="123" customFormat="1" hidden="1">
      <c r="A1140" s="125"/>
      <c r="B1140" s="282"/>
      <c r="C1140" s="146"/>
      <c r="D1140" s="246"/>
      <c r="E1140" s="128"/>
      <c r="F1140" s="252">
        <f>IF(ISERR(SEARCH("FP",H1140))=FALSE,PREÇOS!CX1201,0)+IF(ISERR(SEARCH("CH",H1140))=FALSE,PREÇOS!CY1201,0)+IF(ISERR(SEARCH("FF",H1140))=FALSE,(I1140*PREÇOS!CZ1201),0)+IF(ISERR(SEARCH("FC",H1140))=FALSE,PREÇOS!DA1201,0)</f>
        <v>0</v>
      </c>
      <c r="G1140" s="118">
        <f t="shared" si="17"/>
        <v>0</v>
      </c>
      <c r="H1140" s="245"/>
      <c r="I1140" s="260"/>
      <c r="J1140" s="203"/>
      <c r="K1140" s="204"/>
      <c r="L1140" s="211"/>
      <c r="M1140" s="137"/>
      <c r="N1140" s="268"/>
    </row>
    <row r="1141" spans="1:14" s="123" customFormat="1" hidden="1">
      <c r="A1141" s="125"/>
      <c r="B1141" s="282"/>
      <c r="C1141" s="146"/>
      <c r="D1141" s="246"/>
      <c r="E1141" s="128"/>
      <c r="F1141" s="252">
        <f>IF(ISERR(SEARCH("FP",H1141))=FALSE,PREÇOS!CX1202,0)+IF(ISERR(SEARCH("CH",H1141))=FALSE,PREÇOS!CY1202,0)+IF(ISERR(SEARCH("FF",H1141))=FALSE,(I1141*PREÇOS!CZ1202),0)+IF(ISERR(SEARCH("FC",H1141))=FALSE,PREÇOS!DA1202,0)</f>
        <v>0</v>
      </c>
      <c r="G1141" s="118">
        <f t="shared" si="17"/>
        <v>0</v>
      </c>
      <c r="H1141" s="245"/>
      <c r="I1141" s="260"/>
      <c r="J1141" s="203"/>
      <c r="K1141" s="204"/>
      <c r="L1141" s="211"/>
      <c r="M1141" s="137"/>
      <c r="N1141" s="268"/>
    </row>
    <row r="1142" spans="1:14" s="123" customFormat="1" hidden="1">
      <c r="A1142" s="125"/>
      <c r="B1142" s="282"/>
      <c r="C1142" s="146"/>
      <c r="D1142" s="246"/>
      <c r="E1142" s="128"/>
      <c r="F1142" s="252">
        <f>IF(ISERR(SEARCH("FP",H1142))=FALSE,PREÇOS!CX1203,0)+IF(ISERR(SEARCH("CH",H1142))=FALSE,PREÇOS!CY1203,0)+IF(ISERR(SEARCH("FF",H1142))=FALSE,(I1142*PREÇOS!CZ1203),0)+IF(ISERR(SEARCH("FC",H1142))=FALSE,PREÇOS!DA1203,0)</f>
        <v>0</v>
      </c>
      <c r="G1142" s="118">
        <f t="shared" si="17"/>
        <v>0</v>
      </c>
      <c r="H1142" s="245"/>
      <c r="I1142" s="260"/>
      <c r="J1142" s="203"/>
      <c r="K1142" s="204"/>
      <c r="L1142" s="211"/>
      <c r="M1142" s="137"/>
      <c r="N1142" s="268"/>
    </row>
    <row r="1143" spans="1:14" s="123" customFormat="1" hidden="1">
      <c r="A1143" s="125"/>
      <c r="B1143" s="282"/>
      <c r="C1143" s="146"/>
      <c r="D1143" s="246"/>
      <c r="E1143" s="128"/>
      <c r="F1143" s="252">
        <f>IF(ISERR(SEARCH("FP",H1143))=FALSE,PREÇOS!CX1204,0)+IF(ISERR(SEARCH("CH",H1143))=FALSE,PREÇOS!CY1204,0)+IF(ISERR(SEARCH("FF",H1143))=FALSE,(I1143*PREÇOS!CZ1204),0)+IF(ISERR(SEARCH("FC",H1143))=FALSE,PREÇOS!DA1204,0)</f>
        <v>0</v>
      </c>
      <c r="G1143" s="118">
        <f t="shared" si="17"/>
        <v>0</v>
      </c>
      <c r="H1143" s="245"/>
      <c r="I1143" s="260"/>
      <c r="J1143" s="203"/>
      <c r="K1143" s="204"/>
      <c r="L1143" s="211"/>
      <c r="M1143" s="137"/>
      <c r="N1143" s="268"/>
    </row>
    <row r="1144" spans="1:14" s="123" customFormat="1" hidden="1">
      <c r="A1144" s="125"/>
      <c r="B1144" s="282"/>
      <c r="C1144" s="146"/>
      <c r="D1144" s="246"/>
      <c r="E1144" s="128"/>
      <c r="F1144" s="252">
        <f>IF(ISERR(SEARCH("FP",H1144))=FALSE,PREÇOS!CX1205,0)+IF(ISERR(SEARCH("CH",H1144))=FALSE,PREÇOS!CY1205,0)+IF(ISERR(SEARCH("FF",H1144))=FALSE,(I1144*PREÇOS!CZ1205),0)+IF(ISERR(SEARCH("FC",H1144))=FALSE,PREÇOS!DA1205,0)</f>
        <v>0</v>
      </c>
      <c r="G1144" s="118">
        <f t="shared" si="17"/>
        <v>0</v>
      </c>
      <c r="H1144" s="245"/>
      <c r="I1144" s="260"/>
      <c r="J1144" s="203"/>
      <c r="K1144" s="204"/>
      <c r="L1144" s="211"/>
      <c r="M1144" s="137"/>
      <c r="N1144" s="268"/>
    </row>
    <row r="1145" spans="1:14" s="123" customFormat="1" hidden="1">
      <c r="A1145" s="125"/>
      <c r="B1145" s="282"/>
      <c r="C1145" s="146"/>
      <c r="D1145" s="246"/>
      <c r="E1145" s="128"/>
      <c r="F1145" s="252">
        <f>IF(ISERR(SEARCH("FP",H1145))=FALSE,PREÇOS!CX1206,0)+IF(ISERR(SEARCH("CH",H1145))=FALSE,PREÇOS!CY1206,0)+IF(ISERR(SEARCH("FF",H1145))=FALSE,(I1145*PREÇOS!CZ1206),0)+IF(ISERR(SEARCH("FC",H1145))=FALSE,PREÇOS!DA1206,0)</f>
        <v>0</v>
      </c>
      <c r="G1145" s="118">
        <f t="shared" si="17"/>
        <v>0</v>
      </c>
      <c r="H1145" s="245"/>
      <c r="I1145" s="260"/>
      <c r="J1145" s="203"/>
      <c r="K1145" s="204"/>
      <c r="L1145" s="211"/>
      <c r="M1145" s="137"/>
      <c r="N1145" s="268"/>
    </row>
    <row r="1146" spans="1:14" s="123" customFormat="1" hidden="1">
      <c r="A1146" s="125"/>
      <c r="B1146" s="282"/>
      <c r="C1146" s="146"/>
      <c r="D1146" s="246"/>
      <c r="E1146" s="128"/>
      <c r="F1146" s="252">
        <f>IF(ISERR(SEARCH("FP",H1146))=FALSE,PREÇOS!CX1207,0)+IF(ISERR(SEARCH("CH",H1146))=FALSE,PREÇOS!CY1207,0)+IF(ISERR(SEARCH("FF",H1146))=FALSE,(I1146*PREÇOS!CZ1207),0)+IF(ISERR(SEARCH("FC",H1146))=FALSE,PREÇOS!DA1207,0)</f>
        <v>0</v>
      </c>
      <c r="G1146" s="118">
        <f t="shared" si="17"/>
        <v>0</v>
      </c>
      <c r="H1146" s="245"/>
      <c r="I1146" s="260"/>
      <c r="J1146" s="203"/>
      <c r="K1146" s="204"/>
      <c r="L1146" s="211"/>
      <c r="M1146" s="137"/>
      <c r="N1146" s="268"/>
    </row>
    <row r="1147" spans="1:14" s="123" customFormat="1" hidden="1">
      <c r="A1147" s="125"/>
      <c r="B1147" s="282"/>
      <c r="C1147" s="146"/>
      <c r="D1147" s="246"/>
      <c r="E1147" s="128"/>
      <c r="F1147" s="252">
        <f>IF(ISERR(SEARCH("FP",H1147))=FALSE,PREÇOS!CX1208,0)+IF(ISERR(SEARCH("CH",H1147))=FALSE,PREÇOS!CY1208,0)+IF(ISERR(SEARCH("FF",H1147))=FALSE,(I1147*PREÇOS!CZ1208),0)+IF(ISERR(SEARCH("FC",H1147))=FALSE,PREÇOS!DA1208,0)</f>
        <v>0</v>
      </c>
      <c r="G1147" s="118">
        <f t="shared" si="17"/>
        <v>0</v>
      </c>
      <c r="H1147" s="245"/>
      <c r="I1147" s="260"/>
      <c r="J1147" s="203"/>
      <c r="K1147" s="204"/>
      <c r="L1147" s="211"/>
      <c r="M1147" s="137"/>
      <c r="N1147" s="268"/>
    </row>
    <row r="1148" spans="1:14" s="123" customFormat="1" hidden="1">
      <c r="A1148" s="125"/>
      <c r="B1148" s="282"/>
      <c r="C1148" s="146"/>
      <c r="D1148" s="246"/>
      <c r="E1148" s="128"/>
      <c r="F1148" s="252">
        <f>IF(ISERR(SEARCH("FP",H1148))=FALSE,PREÇOS!CX1209,0)+IF(ISERR(SEARCH("CH",H1148))=FALSE,PREÇOS!CY1209,0)+IF(ISERR(SEARCH("FF",H1148))=FALSE,(I1148*PREÇOS!CZ1209),0)+IF(ISERR(SEARCH("FC",H1148))=FALSE,PREÇOS!DA1209,0)</f>
        <v>0</v>
      </c>
      <c r="G1148" s="118">
        <f t="shared" si="17"/>
        <v>0</v>
      </c>
      <c r="H1148" s="245"/>
      <c r="I1148" s="260"/>
      <c r="J1148" s="203"/>
      <c r="K1148" s="204"/>
      <c r="L1148" s="211"/>
      <c r="M1148" s="137"/>
      <c r="N1148" s="268"/>
    </row>
    <row r="1149" spans="1:14" s="123" customFormat="1" hidden="1">
      <c r="A1149" s="125"/>
      <c r="B1149" s="282"/>
      <c r="C1149" s="146"/>
      <c r="D1149" s="246"/>
      <c r="E1149" s="128"/>
      <c r="F1149" s="252">
        <f>IF(ISERR(SEARCH("FP",H1149))=FALSE,PREÇOS!CX1210,0)+IF(ISERR(SEARCH("CH",H1149))=FALSE,PREÇOS!CY1210,0)+IF(ISERR(SEARCH("FF",H1149))=FALSE,(I1149*PREÇOS!CZ1210),0)+IF(ISERR(SEARCH("FC",H1149))=FALSE,PREÇOS!DA1210,0)</f>
        <v>0</v>
      </c>
      <c r="G1149" s="118">
        <f t="shared" si="17"/>
        <v>0</v>
      </c>
      <c r="H1149" s="245"/>
      <c r="I1149" s="260"/>
      <c r="J1149" s="203"/>
      <c r="K1149" s="204"/>
      <c r="L1149" s="211"/>
      <c r="M1149" s="137"/>
      <c r="N1149" s="268"/>
    </row>
    <row r="1150" spans="1:14" s="123" customFormat="1" hidden="1">
      <c r="A1150" s="125"/>
      <c r="B1150" s="282"/>
      <c r="C1150" s="146"/>
      <c r="D1150" s="246"/>
      <c r="E1150" s="128"/>
      <c r="F1150" s="252">
        <f>IF(ISERR(SEARCH("FP",H1150))=FALSE,PREÇOS!CX1211,0)+IF(ISERR(SEARCH("CH",H1150))=FALSE,PREÇOS!CY1211,0)+IF(ISERR(SEARCH("FF",H1150))=FALSE,(I1150*PREÇOS!CZ1211),0)+IF(ISERR(SEARCH("FC",H1150))=FALSE,PREÇOS!DA1211,0)</f>
        <v>0</v>
      </c>
      <c r="G1150" s="118">
        <f t="shared" si="17"/>
        <v>0</v>
      </c>
      <c r="H1150" s="245"/>
      <c r="I1150" s="260"/>
      <c r="J1150" s="203"/>
      <c r="K1150" s="204"/>
      <c r="L1150" s="211"/>
      <c r="M1150" s="137"/>
      <c r="N1150" s="268"/>
    </row>
    <row r="1151" spans="1:14" s="123" customFormat="1" hidden="1">
      <c r="A1151" s="125"/>
      <c r="B1151" s="282"/>
      <c r="C1151" s="146"/>
      <c r="D1151" s="246"/>
      <c r="E1151" s="128"/>
      <c r="F1151" s="252">
        <f>IF(ISERR(SEARCH("FP",H1151))=FALSE,PREÇOS!CX1212,0)+IF(ISERR(SEARCH("CH",H1151))=FALSE,PREÇOS!CY1212,0)+IF(ISERR(SEARCH("FF",H1151))=FALSE,(I1151*PREÇOS!CZ1212),0)+IF(ISERR(SEARCH("FC",H1151))=FALSE,PREÇOS!DA1212,0)</f>
        <v>0</v>
      </c>
      <c r="G1151" s="118">
        <f t="shared" si="17"/>
        <v>0</v>
      </c>
      <c r="H1151" s="245"/>
      <c r="I1151" s="260"/>
      <c r="J1151" s="203"/>
      <c r="K1151" s="204"/>
      <c r="L1151" s="211"/>
      <c r="M1151" s="137"/>
      <c r="N1151" s="268"/>
    </row>
    <row r="1152" spans="1:14" s="123" customFormat="1" hidden="1">
      <c r="A1152" s="125"/>
      <c r="B1152" s="282"/>
      <c r="C1152" s="146"/>
      <c r="D1152" s="246"/>
      <c r="E1152" s="128"/>
      <c r="F1152" s="252">
        <f>IF(ISERR(SEARCH("FP",H1152))=FALSE,PREÇOS!CX1213,0)+IF(ISERR(SEARCH("CH",H1152))=FALSE,PREÇOS!CY1213,0)+IF(ISERR(SEARCH("FF",H1152))=FALSE,(I1152*PREÇOS!CZ1213),0)+IF(ISERR(SEARCH("FC",H1152))=FALSE,PREÇOS!DA1213,0)</f>
        <v>0</v>
      </c>
      <c r="G1152" s="118">
        <f t="shared" si="17"/>
        <v>0</v>
      </c>
      <c r="H1152" s="245"/>
      <c r="I1152" s="260"/>
      <c r="J1152" s="203"/>
      <c r="K1152" s="204"/>
      <c r="L1152" s="211"/>
      <c r="M1152" s="137"/>
      <c r="N1152" s="268"/>
    </row>
    <row r="1153" spans="1:14" s="123" customFormat="1" hidden="1">
      <c r="A1153" s="125"/>
      <c r="B1153" s="282"/>
      <c r="C1153" s="146"/>
      <c r="D1153" s="246"/>
      <c r="E1153" s="128"/>
      <c r="F1153" s="252">
        <f>IF(ISERR(SEARCH("FP",H1153))=FALSE,PREÇOS!CX1214,0)+IF(ISERR(SEARCH("CH",H1153))=FALSE,PREÇOS!CY1214,0)+IF(ISERR(SEARCH("FF",H1153))=FALSE,(I1153*PREÇOS!CZ1214),0)+IF(ISERR(SEARCH("FC",H1153))=FALSE,PREÇOS!DA1214,0)</f>
        <v>0</v>
      </c>
      <c r="G1153" s="118">
        <f t="shared" si="17"/>
        <v>0</v>
      </c>
      <c r="H1153" s="245"/>
      <c r="I1153" s="260"/>
      <c r="J1153" s="203"/>
      <c r="K1153" s="204"/>
      <c r="L1153" s="211"/>
      <c r="M1153" s="137"/>
      <c r="N1153" s="268"/>
    </row>
    <row r="1154" spans="1:14" s="123" customFormat="1" hidden="1">
      <c r="A1154" s="125"/>
      <c r="B1154" s="282"/>
      <c r="C1154" s="146"/>
      <c r="D1154" s="246"/>
      <c r="E1154" s="128"/>
      <c r="F1154" s="252">
        <f>IF(ISERR(SEARCH("FP",H1154))=FALSE,PREÇOS!CX1215,0)+IF(ISERR(SEARCH("CH",H1154))=FALSE,PREÇOS!CY1215,0)+IF(ISERR(SEARCH("FF",H1154))=FALSE,(I1154*PREÇOS!CZ1215),0)+IF(ISERR(SEARCH("FC",H1154))=FALSE,PREÇOS!DA1215,0)</f>
        <v>0</v>
      </c>
      <c r="G1154" s="118">
        <f t="shared" ref="G1154:G1190" si="18">F1154*E1154</f>
        <v>0</v>
      </c>
      <c r="H1154" s="245"/>
      <c r="I1154" s="260"/>
      <c r="J1154" s="203"/>
      <c r="K1154" s="204"/>
      <c r="L1154" s="211"/>
      <c r="M1154" s="137"/>
      <c r="N1154" s="268"/>
    </row>
    <row r="1155" spans="1:14" s="123" customFormat="1" hidden="1">
      <c r="A1155" s="125"/>
      <c r="B1155" s="282"/>
      <c r="C1155" s="146"/>
      <c r="D1155" s="246"/>
      <c r="E1155" s="128"/>
      <c r="F1155" s="252">
        <f>IF(ISERR(SEARCH("FP",H1155))=FALSE,PREÇOS!CX1216,0)+IF(ISERR(SEARCH("CH",H1155))=FALSE,PREÇOS!CY1216,0)+IF(ISERR(SEARCH("FF",H1155))=FALSE,(I1155*PREÇOS!CZ1216),0)+IF(ISERR(SEARCH("FC",H1155))=FALSE,PREÇOS!DA1216,0)</f>
        <v>0</v>
      </c>
      <c r="G1155" s="118">
        <f t="shared" si="18"/>
        <v>0</v>
      </c>
      <c r="H1155" s="245"/>
      <c r="I1155" s="260"/>
      <c r="J1155" s="203"/>
      <c r="K1155" s="204"/>
      <c r="L1155" s="211"/>
      <c r="M1155" s="137"/>
      <c r="N1155" s="268"/>
    </row>
    <row r="1156" spans="1:14" s="123" customFormat="1" hidden="1">
      <c r="A1156" s="125"/>
      <c r="B1156" s="282"/>
      <c r="C1156" s="146"/>
      <c r="D1156" s="246"/>
      <c r="E1156" s="128"/>
      <c r="F1156" s="252">
        <f>IF(ISERR(SEARCH("FP",H1156))=FALSE,PREÇOS!CX1217,0)+IF(ISERR(SEARCH("CH",H1156))=FALSE,PREÇOS!CY1217,0)+IF(ISERR(SEARCH("FF",H1156))=FALSE,(I1156*PREÇOS!CZ1217),0)+IF(ISERR(SEARCH("FC",H1156))=FALSE,PREÇOS!DA1217,0)</f>
        <v>0</v>
      </c>
      <c r="G1156" s="118">
        <f t="shared" si="18"/>
        <v>0</v>
      </c>
      <c r="H1156" s="245"/>
      <c r="I1156" s="260"/>
      <c r="J1156" s="203"/>
      <c r="K1156" s="204"/>
      <c r="L1156" s="211"/>
      <c r="M1156" s="137"/>
      <c r="N1156" s="268"/>
    </row>
    <row r="1157" spans="1:14" s="123" customFormat="1" hidden="1">
      <c r="A1157" s="125"/>
      <c r="B1157" s="282"/>
      <c r="C1157" s="146"/>
      <c r="D1157" s="246"/>
      <c r="E1157" s="128"/>
      <c r="F1157" s="252">
        <f>IF(ISERR(SEARCH("FP",H1157))=FALSE,PREÇOS!CX1218,0)+IF(ISERR(SEARCH("CH",H1157))=FALSE,PREÇOS!CY1218,0)+IF(ISERR(SEARCH("FF",H1157))=FALSE,(I1157*PREÇOS!CZ1218),0)+IF(ISERR(SEARCH("FC",H1157))=FALSE,PREÇOS!DA1218,0)</f>
        <v>0</v>
      </c>
      <c r="G1157" s="118">
        <f t="shared" si="18"/>
        <v>0</v>
      </c>
      <c r="H1157" s="245"/>
      <c r="I1157" s="260"/>
      <c r="J1157" s="203"/>
      <c r="K1157" s="204"/>
      <c r="L1157" s="211"/>
      <c r="M1157" s="137"/>
      <c r="N1157" s="268"/>
    </row>
    <row r="1158" spans="1:14" s="123" customFormat="1" hidden="1">
      <c r="A1158" s="125"/>
      <c r="B1158" s="282"/>
      <c r="C1158" s="146"/>
      <c r="D1158" s="246"/>
      <c r="E1158" s="128"/>
      <c r="F1158" s="252">
        <f>IF(ISERR(SEARCH("FP",H1158))=FALSE,PREÇOS!CX1219,0)+IF(ISERR(SEARCH("CH",H1158))=FALSE,PREÇOS!CY1219,0)+IF(ISERR(SEARCH("FF",H1158))=FALSE,(I1158*PREÇOS!CZ1219),0)+IF(ISERR(SEARCH("FC",H1158))=FALSE,PREÇOS!DA1219,0)</f>
        <v>0</v>
      </c>
      <c r="G1158" s="118">
        <f t="shared" si="18"/>
        <v>0</v>
      </c>
      <c r="H1158" s="245"/>
      <c r="I1158" s="260"/>
      <c r="J1158" s="203"/>
      <c r="K1158" s="204"/>
      <c r="L1158" s="211"/>
      <c r="M1158" s="137"/>
      <c r="N1158" s="268"/>
    </row>
    <row r="1159" spans="1:14" s="123" customFormat="1" hidden="1">
      <c r="A1159" s="125"/>
      <c r="B1159" s="282"/>
      <c r="C1159" s="146"/>
      <c r="D1159" s="246"/>
      <c r="E1159" s="128"/>
      <c r="F1159" s="252">
        <f>IF(ISERR(SEARCH("FP",H1159))=FALSE,PREÇOS!CX1220,0)+IF(ISERR(SEARCH("CH",H1159))=FALSE,PREÇOS!CY1220,0)+IF(ISERR(SEARCH("FF",H1159))=FALSE,(I1159*PREÇOS!CZ1220),0)+IF(ISERR(SEARCH("FC",H1159))=FALSE,PREÇOS!DA1220,0)</f>
        <v>0</v>
      </c>
      <c r="G1159" s="118">
        <f t="shared" si="18"/>
        <v>0</v>
      </c>
      <c r="H1159" s="245"/>
      <c r="I1159" s="260"/>
      <c r="J1159" s="203"/>
      <c r="K1159" s="204"/>
      <c r="L1159" s="211"/>
      <c r="M1159" s="137"/>
      <c r="N1159" s="268"/>
    </row>
    <row r="1160" spans="1:14" s="123" customFormat="1" hidden="1">
      <c r="A1160" s="125"/>
      <c r="B1160" s="282"/>
      <c r="C1160" s="146"/>
      <c r="D1160" s="246"/>
      <c r="E1160" s="128"/>
      <c r="F1160" s="252">
        <f>IF(ISERR(SEARCH("FP",H1160))=FALSE,PREÇOS!CX1221,0)+IF(ISERR(SEARCH("CH",H1160))=FALSE,PREÇOS!CY1221,0)+IF(ISERR(SEARCH("FF",H1160))=FALSE,(I1160*PREÇOS!CZ1221),0)+IF(ISERR(SEARCH("FC",H1160))=FALSE,PREÇOS!DA1221,0)</f>
        <v>0</v>
      </c>
      <c r="G1160" s="118">
        <f t="shared" si="18"/>
        <v>0</v>
      </c>
      <c r="H1160" s="245"/>
      <c r="I1160" s="260"/>
      <c r="J1160" s="203"/>
      <c r="K1160" s="204"/>
      <c r="L1160" s="211"/>
      <c r="M1160" s="137"/>
      <c r="N1160" s="268"/>
    </row>
    <row r="1161" spans="1:14" s="123" customFormat="1" hidden="1">
      <c r="A1161" s="125"/>
      <c r="B1161" s="282"/>
      <c r="C1161" s="146"/>
      <c r="D1161" s="246"/>
      <c r="E1161" s="128"/>
      <c r="F1161" s="252">
        <f>IF(ISERR(SEARCH("FP",H1161))=FALSE,PREÇOS!CX1222,0)+IF(ISERR(SEARCH("CH",H1161))=FALSE,PREÇOS!CY1222,0)+IF(ISERR(SEARCH("FF",H1161))=FALSE,(I1161*PREÇOS!CZ1222),0)+IF(ISERR(SEARCH("FC",H1161))=FALSE,PREÇOS!DA1222,0)</f>
        <v>0</v>
      </c>
      <c r="G1161" s="118">
        <f t="shared" si="18"/>
        <v>0</v>
      </c>
      <c r="H1161" s="245"/>
      <c r="I1161" s="260"/>
      <c r="J1161" s="203"/>
      <c r="K1161" s="204"/>
      <c r="L1161" s="211"/>
      <c r="M1161" s="137"/>
      <c r="N1161" s="268"/>
    </row>
    <row r="1162" spans="1:14" s="123" customFormat="1" hidden="1">
      <c r="A1162" s="125"/>
      <c r="B1162" s="282"/>
      <c r="C1162" s="146"/>
      <c r="D1162" s="246"/>
      <c r="E1162" s="128"/>
      <c r="F1162" s="252">
        <f>IF(ISERR(SEARCH("FP",H1162))=FALSE,PREÇOS!CX1223,0)+IF(ISERR(SEARCH("CH",H1162))=FALSE,PREÇOS!CY1223,0)+IF(ISERR(SEARCH("FF",H1162))=FALSE,(I1162*PREÇOS!CZ1223),0)+IF(ISERR(SEARCH("FC",H1162))=FALSE,PREÇOS!DA1223,0)</f>
        <v>0</v>
      </c>
      <c r="G1162" s="118">
        <f t="shared" si="18"/>
        <v>0</v>
      </c>
      <c r="H1162" s="245"/>
      <c r="I1162" s="260"/>
      <c r="J1162" s="203"/>
      <c r="K1162" s="204"/>
      <c r="L1162" s="211"/>
      <c r="M1162" s="137"/>
      <c r="N1162" s="268"/>
    </row>
    <row r="1163" spans="1:14" s="123" customFormat="1" hidden="1">
      <c r="A1163" s="125"/>
      <c r="B1163" s="282"/>
      <c r="C1163" s="146"/>
      <c r="D1163" s="246"/>
      <c r="E1163" s="128"/>
      <c r="F1163" s="252">
        <f>IF(ISERR(SEARCH("FP",H1163))=FALSE,PREÇOS!CX1224,0)+IF(ISERR(SEARCH("CH",H1163))=FALSE,PREÇOS!CY1224,0)+IF(ISERR(SEARCH("FF",H1163))=FALSE,(I1163*PREÇOS!CZ1224),0)+IF(ISERR(SEARCH("FC",H1163))=FALSE,PREÇOS!DA1224,0)</f>
        <v>0</v>
      </c>
      <c r="G1163" s="118">
        <f t="shared" si="18"/>
        <v>0</v>
      </c>
      <c r="H1163" s="245"/>
      <c r="I1163" s="260"/>
      <c r="J1163" s="203"/>
      <c r="K1163" s="204"/>
      <c r="L1163" s="211"/>
      <c r="M1163" s="137"/>
      <c r="N1163" s="268"/>
    </row>
    <row r="1164" spans="1:14" s="123" customFormat="1" hidden="1">
      <c r="A1164" s="125"/>
      <c r="B1164" s="282"/>
      <c r="C1164" s="146"/>
      <c r="D1164" s="246"/>
      <c r="E1164" s="128"/>
      <c r="F1164" s="252">
        <f>IF(ISERR(SEARCH("FP",H1164))=FALSE,PREÇOS!CX1225,0)+IF(ISERR(SEARCH("CH",H1164))=FALSE,PREÇOS!CY1225,0)+IF(ISERR(SEARCH("FF",H1164))=FALSE,(I1164*PREÇOS!CZ1225),0)+IF(ISERR(SEARCH("FC",H1164))=FALSE,PREÇOS!DA1225,0)</f>
        <v>0</v>
      </c>
      <c r="G1164" s="118">
        <f t="shared" si="18"/>
        <v>0</v>
      </c>
      <c r="H1164" s="245"/>
      <c r="I1164" s="260"/>
      <c r="J1164" s="203"/>
      <c r="K1164" s="204"/>
      <c r="L1164" s="211"/>
      <c r="M1164" s="137"/>
      <c r="N1164" s="268"/>
    </row>
    <row r="1165" spans="1:14" s="123" customFormat="1" hidden="1">
      <c r="A1165" s="125"/>
      <c r="B1165" s="282"/>
      <c r="C1165" s="146"/>
      <c r="D1165" s="246"/>
      <c r="E1165" s="128"/>
      <c r="F1165" s="252">
        <f>IF(ISERR(SEARCH("FP",H1165))=FALSE,PREÇOS!CX1226,0)+IF(ISERR(SEARCH("CH",H1165))=FALSE,PREÇOS!CY1226,0)+IF(ISERR(SEARCH("FF",H1165))=FALSE,(I1165*PREÇOS!CZ1226),0)+IF(ISERR(SEARCH("FC",H1165))=FALSE,PREÇOS!DA1226,0)</f>
        <v>0</v>
      </c>
      <c r="G1165" s="118">
        <f t="shared" si="18"/>
        <v>0</v>
      </c>
      <c r="H1165" s="245"/>
      <c r="I1165" s="260"/>
      <c r="J1165" s="203"/>
      <c r="K1165" s="204"/>
      <c r="L1165" s="211"/>
      <c r="M1165" s="137"/>
      <c r="N1165" s="268"/>
    </row>
    <row r="1166" spans="1:14" s="123" customFormat="1" hidden="1">
      <c r="A1166" s="125"/>
      <c r="B1166" s="282"/>
      <c r="C1166" s="146"/>
      <c r="D1166" s="246"/>
      <c r="E1166" s="128"/>
      <c r="F1166" s="252">
        <f>IF(ISERR(SEARCH("FP",H1166))=FALSE,PREÇOS!CX1227,0)+IF(ISERR(SEARCH("CH",H1166))=FALSE,PREÇOS!CY1227,0)+IF(ISERR(SEARCH("FF",H1166))=FALSE,(I1166*PREÇOS!CZ1227),0)+IF(ISERR(SEARCH("FC",H1166))=FALSE,PREÇOS!DA1227,0)</f>
        <v>0</v>
      </c>
      <c r="G1166" s="118">
        <f t="shared" si="18"/>
        <v>0</v>
      </c>
      <c r="H1166" s="245"/>
      <c r="I1166" s="260"/>
      <c r="J1166" s="203"/>
      <c r="K1166" s="204"/>
      <c r="L1166" s="211"/>
      <c r="M1166" s="137"/>
      <c r="N1166" s="268"/>
    </row>
    <row r="1167" spans="1:14" s="123" customFormat="1" hidden="1">
      <c r="A1167" s="125"/>
      <c r="B1167" s="282"/>
      <c r="C1167" s="146"/>
      <c r="D1167" s="246"/>
      <c r="E1167" s="128"/>
      <c r="F1167" s="252">
        <f>IF(ISERR(SEARCH("FP",H1167))=FALSE,PREÇOS!CX1228,0)+IF(ISERR(SEARCH("CH",H1167))=FALSE,PREÇOS!CY1228,0)+IF(ISERR(SEARCH("FF",H1167))=FALSE,(I1167*PREÇOS!CZ1228),0)+IF(ISERR(SEARCH("FC",H1167))=FALSE,PREÇOS!DA1228,0)</f>
        <v>0</v>
      </c>
      <c r="G1167" s="118">
        <f t="shared" si="18"/>
        <v>0</v>
      </c>
      <c r="H1167" s="245"/>
      <c r="I1167" s="260"/>
      <c r="J1167" s="203"/>
      <c r="K1167" s="204"/>
      <c r="L1167" s="211"/>
      <c r="M1167" s="137"/>
      <c r="N1167" s="268"/>
    </row>
    <row r="1168" spans="1:14" s="123" customFormat="1" hidden="1">
      <c r="A1168" s="125"/>
      <c r="B1168" s="282"/>
      <c r="C1168" s="146"/>
      <c r="D1168" s="246"/>
      <c r="E1168" s="128"/>
      <c r="F1168" s="252">
        <f>IF(ISERR(SEARCH("FP",H1168))=FALSE,PREÇOS!CX1229,0)+IF(ISERR(SEARCH("CH",H1168))=FALSE,PREÇOS!CY1229,0)+IF(ISERR(SEARCH("FF",H1168))=FALSE,(I1168*PREÇOS!CZ1229),0)+IF(ISERR(SEARCH("FC",H1168))=FALSE,PREÇOS!DA1229,0)</f>
        <v>0</v>
      </c>
      <c r="G1168" s="118">
        <f t="shared" si="18"/>
        <v>0</v>
      </c>
      <c r="H1168" s="245"/>
      <c r="I1168" s="260"/>
      <c r="J1168" s="203"/>
      <c r="K1168" s="204"/>
      <c r="L1168" s="211"/>
      <c r="M1168" s="137"/>
      <c r="N1168" s="268"/>
    </row>
    <row r="1169" spans="1:14" s="123" customFormat="1" hidden="1">
      <c r="A1169" s="125"/>
      <c r="B1169" s="282"/>
      <c r="C1169" s="146"/>
      <c r="D1169" s="246"/>
      <c r="E1169" s="128"/>
      <c r="F1169" s="252">
        <f>IF(ISERR(SEARCH("FP",H1169))=FALSE,PREÇOS!CX1230,0)+IF(ISERR(SEARCH("CH",H1169))=FALSE,PREÇOS!CY1230,0)+IF(ISERR(SEARCH("FF",H1169))=FALSE,(I1169*PREÇOS!CZ1230),0)+IF(ISERR(SEARCH("FC",H1169))=FALSE,PREÇOS!DA1230,0)</f>
        <v>0</v>
      </c>
      <c r="G1169" s="118">
        <f t="shared" si="18"/>
        <v>0</v>
      </c>
      <c r="H1169" s="245"/>
      <c r="I1169" s="260"/>
      <c r="J1169" s="203"/>
      <c r="K1169" s="204"/>
      <c r="L1169" s="211"/>
      <c r="M1169" s="137"/>
      <c r="N1169" s="268"/>
    </row>
    <row r="1170" spans="1:14" s="123" customFormat="1" hidden="1">
      <c r="A1170" s="125"/>
      <c r="B1170" s="282"/>
      <c r="C1170" s="146"/>
      <c r="D1170" s="246"/>
      <c r="E1170" s="128"/>
      <c r="F1170" s="252">
        <f>IF(ISERR(SEARCH("FP",H1170))=FALSE,PREÇOS!CX1231,0)+IF(ISERR(SEARCH("CH",H1170))=FALSE,PREÇOS!CY1231,0)+IF(ISERR(SEARCH("FF",H1170))=FALSE,(I1170*PREÇOS!CZ1231),0)+IF(ISERR(SEARCH("FC",H1170))=FALSE,PREÇOS!DA1231,0)</f>
        <v>0</v>
      </c>
      <c r="G1170" s="118">
        <f t="shared" si="18"/>
        <v>0</v>
      </c>
      <c r="H1170" s="245"/>
      <c r="I1170" s="260"/>
      <c r="J1170" s="203"/>
      <c r="K1170" s="204"/>
      <c r="L1170" s="211"/>
      <c r="M1170" s="137"/>
      <c r="N1170" s="268"/>
    </row>
    <row r="1171" spans="1:14" s="123" customFormat="1" hidden="1">
      <c r="A1171" s="125"/>
      <c r="B1171" s="282"/>
      <c r="C1171" s="146"/>
      <c r="D1171" s="246"/>
      <c r="E1171" s="128"/>
      <c r="F1171" s="252">
        <f>IF(ISERR(SEARCH("FP",H1171))=FALSE,PREÇOS!CX1232,0)+IF(ISERR(SEARCH("CH",H1171))=FALSE,PREÇOS!CY1232,0)+IF(ISERR(SEARCH("FF",H1171))=FALSE,(I1171*PREÇOS!CZ1232),0)+IF(ISERR(SEARCH("FC",H1171))=FALSE,PREÇOS!DA1232,0)</f>
        <v>0</v>
      </c>
      <c r="G1171" s="118">
        <f t="shared" si="18"/>
        <v>0</v>
      </c>
      <c r="H1171" s="245"/>
      <c r="I1171" s="260"/>
      <c r="J1171" s="203"/>
      <c r="K1171" s="204"/>
      <c r="L1171" s="211"/>
      <c r="M1171" s="137"/>
      <c r="N1171" s="268"/>
    </row>
    <row r="1172" spans="1:14" s="123" customFormat="1" hidden="1">
      <c r="A1172" s="125"/>
      <c r="B1172" s="282"/>
      <c r="C1172" s="146"/>
      <c r="D1172" s="246"/>
      <c r="E1172" s="128"/>
      <c r="F1172" s="252">
        <f>IF(ISERR(SEARCH("FP",H1172))=FALSE,PREÇOS!CX1233,0)+IF(ISERR(SEARCH("CH",H1172))=FALSE,PREÇOS!CY1233,0)+IF(ISERR(SEARCH("FF",H1172))=FALSE,(I1172*PREÇOS!CZ1233),0)+IF(ISERR(SEARCH("FC",H1172))=FALSE,PREÇOS!DA1233,0)</f>
        <v>0</v>
      </c>
      <c r="G1172" s="118">
        <f t="shared" si="18"/>
        <v>0</v>
      </c>
      <c r="H1172" s="245"/>
      <c r="I1172" s="260"/>
      <c r="J1172" s="203"/>
      <c r="K1172" s="204"/>
      <c r="L1172" s="211"/>
      <c r="M1172" s="137"/>
      <c r="N1172" s="268"/>
    </row>
    <row r="1173" spans="1:14" s="123" customFormat="1" hidden="1">
      <c r="A1173" s="125"/>
      <c r="B1173" s="282"/>
      <c r="C1173" s="146"/>
      <c r="D1173" s="246"/>
      <c r="E1173" s="128"/>
      <c r="F1173" s="252">
        <f>IF(ISERR(SEARCH("FP",H1173))=FALSE,PREÇOS!CX1234,0)+IF(ISERR(SEARCH("CH",H1173))=FALSE,PREÇOS!CY1234,0)+IF(ISERR(SEARCH("FF",H1173))=FALSE,(I1173*PREÇOS!CZ1234),0)+IF(ISERR(SEARCH("FC",H1173))=FALSE,PREÇOS!DA1234,0)</f>
        <v>0</v>
      </c>
      <c r="G1173" s="118">
        <f t="shared" si="18"/>
        <v>0</v>
      </c>
      <c r="H1173" s="245"/>
      <c r="I1173" s="260"/>
      <c r="J1173" s="203"/>
      <c r="K1173" s="204"/>
      <c r="L1173" s="211"/>
      <c r="M1173" s="137"/>
      <c r="N1173" s="268"/>
    </row>
    <row r="1174" spans="1:14" s="123" customFormat="1" hidden="1">
      <c r="A1174" s="125"/>
      <c r="B1174" s="282"/>
      <c r="C1174" s="146"/>
      <c r="D1174" s="246"/>
      <c r="E1174" s="128"/>
      <c r="F1174" s="252">
        <f>IF(ISERR(SEARCH("FP",H1174))=FALSE,PREÇOS!CX1235,0)+IF(ISERR(SEARCH("CH",H1174))=FALSE,PREÇOS!CY1235,0)+IF(ISERR(SEARCH("FF",H1174))=FALSE,(I1174*PREÇOS!CZ1235),0)+IF(ISERR(SEARCH("FC",H1174))=FALSE,PREÇOS!DA1235,0)</f>
        <v>0</v>
      </c>
      <c r="G1174" s="118">
        <f t="shared" si="18"/>
        <v>0</v>
      </c>
      <c r="H1174" s="245"/>
      <c r="I1174" s="260"/>
      <c r="J1174" s="203"/>
      <c r="K1174" s="204"/>
      <c r="L1174" s="211"/>
      <c r="M1174" s="137"/>
      <c r="N1174" s="268"/>
    </row>
    <row r="1175" spans="1:14" s="123" customFormat="1" hidden="1">
      <c r="A1175" s="125"/>
      <c r="B1175" s="282"/>
      <c r="C1175" s="146"/>
      <c r="D1175" s="246"/>
      <c r="E1175" s="128"/>
      <c r="F1175" s="252">
        <f>IF(ISERR(SEARCH("FP",H1175))=FALSE,PREÇOS!CX1236,0)+IF(ISERR(SEARCH("CH",H1175))=FALSE,PREÇOS!CY1236,0)+IF(ISERR(SEARCH("FF",H1175))=FALSE,(I1175*PREÇOS!CZ1236),0)+IF(ISERR(SEARCH("FC",H1175))=FALSE,PREÇOS!DA1236,0)</f>
        <v>0</v>
      </c>
      <c r="G1175" s="118">
        <f t="shared" si="18"/>
        <v>0</v>
      </c>
      <c r="H1175" s="245"/>
      <c r="I1175" s="260"/>
      <c r="J1175" s="203"/>
      <c r="K1175" s="204"/>
      <c r="L1175" s="211"/>
      <c r="M1175" s="137"/>
      <c r="N1175" s="268"/>
    </row>
    <row r="1176" spans="1:14" s="123" customFormat="1" hidden="1">
      <c r="A1176" s="125"/>
      <c r="B1176" s="282"/>
      <c r="C1176" s="146"/>
      <c r="D1176" s="246"/>
      <c r="E1176" s="128"/>
      <c r="F1176" s="252">
        <f>IF(ISERR(SEARCH("FP",H1176))=FALSE,PREÇOS!CX1237,0)+IF(ISERR(SEARCH("CH",H1176))=FALSE,PREÇOS!CY1237,0)+IF(ISERR(SEARCH("FF",H1176))=FALSE,(I1176*PREÇOS!CZ1237),0)+IF(ISERR(SEARCH("FC",H1176))=FALSE,PREÇOS!DA1237,0)</f>
        <v>0</v>
      </c>
      <c r="G1176" s="118">
        <f t="shared" si="18"/>
        <v>0</v>
      </c>
      <c r="H1176" s="245"/>
      <c r="I1176" s="260"/>
      <c r="J1176" s="203"/>
      <c r="K1176" s="204"/>
      <c r="L1176" s="211"/>
      <c r="M1176" s="137"/>
      <c r="N1176" s="268"/>
    </row>
    <row r="1177" spans="1:14" s="123" customFormat="1" hidden="1">
      <c r="A1177" s="125"/>
      <c r="B1177" s="282"/>
      <c r="C1177" s="146"/>
      <c r="D1177" s="246"/>
      <c r="E1177" s="128"/>
      <c r="F1177" s="252">
        <f>IF(ISERR(SEARCH("FP",H1177))=FALSE,PREÇOS!CX1238,0)+IF(ISERR(SEARCH("CH",H1177))=FALSE,PREÇOS!CY1238,0)+IF(ISERR(SEARCH("FF",H1177))=FALSE,(I1177*PREÇOS!CZ1238),0)+IF(ISERR(SEARCH("FC",H1177))=FALSE,PREÇOS!DA1238,0)</f>
        <v>0</v>
      </c>
      <c r="G1177" s="118">
        <f t="shared" si="18"/>
        <v>0</v>
      </c>
      <c r="H1177" s="245"/>
      <c r="I1177" s="260"/>
      <c r="J1177" s="203"/>
      <c r="K1177" s="204"/>
      <c r="L1177" s="211"/>
      <c r="M1177" s="137"/>
      <c r="N1177" s="268"/>
    </row>
    <row r="1178" spans="1:14" s="123" customFormat="1" hidden="1">
      <c r="A1178" s="125"/>
      <c r="B1178" s="282"/>
      <c r="C1178" s="146"/>
      <c r="D1178" s="246"/>
      <c r="E1178" s="128"/>
      <c r="F1178" s="252">
        <f>IF(ISERR(SEARCH("FP",H1178))=FALSE,PREÇOS!CX1239,0)+IF(ISERR(SEARCH("CH",H1178))=FALSE,PREÇOS!CY1239,0)+IF(ISERR(SEARCH("FF",H1178))=FALSE,(I1178*PREÇOS!CZ1239),0)+IF(ISERR(SEARCH("FC",H1178))=FALSE,PREÇOS!DA1239,0)</f>
        <v>0</v>
      </c>
      <c r="G1178" s="118">
        <f t="shared" si="18"/>
        <v>0</v>
      </c>
      <c r="H1178" s="245"/>
      <c r="I1178" s="260"/>
      <c r="J1178" s="203"/>
      <c r="K1178" s="204"/>
      <c r="L1178" s="211"/>
      <c r="M1178" s="137"/>
      <c r="N1178" s="268"/>
    </row>
    <row r="1179" spans="1:14" s="123" customFormat="1" hidden="1">
      <c r="A1179" s="125"/>
      <c r="B1179" s="282"/>
      <c r="C1179" s="146"/>
      <c r="D1179" s="246"/>
      <c r="E1179" s="128"/>
      <c r="F1179" s="252">
        <f>IF(ISERR(SEARCH("FP",H1179))=FALSE,PREÇOS!CX1240,0)+IF(ISERR(SEARCH("CH",H1179))=FALSE,PREÇOS!CY1240,0)+IF(ISERR(SEARCH("FF",H1179))=FALSE,(I1179*PREÇOS!CZ1240),0)+IF(ISERR(SEARCH("FC",H1179))=FALSE,PREÇOS!DA1240,0)</f>
        <v>0</v>
      </c>
      <c r="G1179" s="118">
        <f t="shared" si="18"/>
        <v>0</v>
      </c>
      <c r="H1179" s="245"/>
      <c r="I1179" s="260"/>
      <c r="J1179" s="203"/>
      <c r="K1179" s="204"/>
      <c r="L1179" s="211"/>
      <c r="M1179" s="137"/>
      <c r="N1179" s="268"/>
    </row>
    <row r="1180" spans="1:14" s="123" customFormat="1" hidden="1">
      <c r="A1180" s="125"/>
      <c r="B1180" s="282"/>
      <c r="C1180" s="146"/>
      <c r="D1180" s="246"/>
      <c r="E1180" s="128"/>
      <c r="F1180" s="252">
        <f>IF(ISERR(SEARCH("FP",H1180))=FALSE,PREÇOS!CX1241,0)+IF(ISERR(SEARCH("CH",H1180))=FALSE,PREÇOS!CY1241,0)+IF(ISERR(SEARCH("FF",H1180))=FALSE,(I1180*PREÇOS!CZ1241),0)+IF(ISERR(SEARCH("FC",H1180))=FALSE,PREÇOS!DA1241,0)</f>
        <v>0</v>
      </c>
      <c r="G1180" s="118">
        <f t="shared" si="18"/>
        <v>0</v>
      </c>
      <c r="H1180" s="245"/>
      <c r="I1180" s="260"/>
      <c r="J1180" s="203"/>
      <c r="K1180" s="204"/>
      <c r="L1180" s="211"/>
      <c r="M1180" s="137"/>
      <c r="N1180" s="268"/>
    </row>
    <row r="1181" spans="1:14" s="123" customFormat="1" hidden="1">
      <c r="A1181" s="125"/>
      <c r="B1181" s="282"/>
      <c r="C1181" s="146"/>
      <c r="D1181" s="246"/>
      <c r="E1181" s="128"/>
      <c r="F1181" s="252">
        <f>IF(ISERR(SEARCH("FP",H1181))=FALSE,PREÇOS!CX1242,0)+IF(ISERR(SEARCH("CH",H1181))=FALSE,PREÇOS!CY1242,0)+IF(ISERR(SEARCH("FF",H1181))=FALSE,(I1181*PREÇOS!CZ1242),0)+IF(ISERR(SEARCH("FC",H1181))=FALSE,PREÇOS!DA1242,0)</f>
        <v>0</v>
      </c>
      <c r="G1181" s="118">
        <f t="shared" si="18"/>
        <v>0</v>
      </c>
      <c r="H1181" s="245"/>
      <c r="I1181" s="260"/>
      <c r="J1181" s="203"/>
      <c r="K1181" s="204"/>
      <c r="L1181" s="211"/>
      <c r="M1181" s="137"/>
      <c r="N1181" s="268"/>
    </row>
    <row r="1182" spans="1:14" s="123" customFormat="1" hidden="1">
      <c r="A1182" s="125"/>
      <c r="B1182" s="282"/>
      <c r="C1182" s="146"/>
      <c r="D1182" s="246"/>
      <c r="E1182" s="128"/>
      <c r="F1182" s="252">
        <f>IF(ISERR(SEARCH("FP",H1182))=FALSE,PREÇOS!CX1243,0)+IF(ISERR(SEARCH("CH",H1182))=FALSE,PREÇOS!CY1243,0)+IF(ISERR(SEARCH("FF",H1182))=FALSE,(I1182*PREÇOS!CZ1243),0)+IF(ISERR(SEARCH("FC",H1182))=FALSE,PREÇOS!DA1243,0)</f>
        <v>0</v>
      </c>
      <c r="G1182" s="118">
        <f t="shared" si="18"/>
        <v>0</v>
      </c>
      <c r="H1182" s="245"/>
      <c r="I1182" s="260"/>
      <c r="J1182" s="203"/>
      <c r="K1182" s="204"/>
      <c r="L1182" s="211"/>
      <c r="M1182" s="137"/>
      <c r="N1182" s="268"/>
    </row>
    <row r="1183" spans="1:14" s="123" customFormat="1" hidden="1">
      <c r="A1183" s="125"/>
      <c r="B1183" s="282"/>
      <c r="C1183" s="146"/>
      <c r="D1183" s="246"/>
      <c r="E1183" s="128"/>
      <c r="F1183" s="252">
        <f>IF(ISERR(SEARCH("FP",H1183))=FALSE,PREÇOS!CX1244,0)+IF(ISERR(SEARCH("CH",H1183))=FALSE,PREÇOS!CY1244,0)+IF(ISERR(SEARCH("FF",H1183))=FALSE,(I1183*PREÇOS!CZ1244),0)+IF(ISERR(SEARCH("FC",H1183))=FALSE,PREÇOS!DA1244,0)</f>
        <v>0</v>
      </c>
      <c r="G1183" s="118">
        <f t="shared" si="18"/>
        <v>0</v>
      </c>
      <c r="H1183" s="245"/>
      <c r="I1183" s="260"/>
      <c r="J1183" s="203"/>
      <c r="K1183" s="204"/>
      <c r="L1183" s="211"/>
      <c r="M1183" s="137"/>
      <c r="N1183" s="268"/>
    </row>
    <row r="1184" spans="1:14" s="123" customFormat="1" hidden="1">
      <c r="A1184" s="125"/>
      <c r="B1184" s="282"/>
      <c r="C1184" s="146"/>
      <c r="D1184" s="246"/>
      <c r="E1184" s="128"/>
      <c r="F1184" s="252">
        <f>IF(ISERR(SEARCH("FP",H1184))=FALSE,PREÇOS!CX1245,0)+IF(ISERR(SEARCH("CH",H1184))=FALSE,PREÇOS!CY1245,0)+IF(ISERR(SEARCH("FF",H1184))=FALSE,(I1184*PREÇOS!CZ1245),0)+IF(ISERR(SEARCH("FC",H1184))=FALSE,PREÇOS!DA1245,0)</f>
        <v>0</v>
      </c>
      <c r="G1184" s="118">
        <f t="shared" si="18"/>
        <v>0</v>
      </c>
      <c r="H1184" s="245"/>
      <c r="I1184" s="260"/>
      <c r="J1184" s="203"/>
      <c r="K1184" s="204"/>
      <c r="L1184" s="211"/>
      <c r="M1184" s="137"/>
      <c r="N1184" s="268"/>
    </row>
    <row r="1185" spans="1:14" s="123" customFormat="1" hidden="1">
      <c r="A1185" s="125"/>
      <c r="B1185" s="282"/>
      <c r="C1185" s="146"/>
      <c r="D1185" s="246"/>
      <c r="E1185" s="128"/>
      <c r="F1185" s="252">
        <f>IF(ISERR(SEARCH("FP",H1185))=FALSE,PREÇOS!CX1246,0)+IF(ISERR(SEARCH("CH",H1185))=FALSE,PREÇOS!CY1246,0)+IF(ISERR(SEARCH("FF",H1185))=FALSE,(I1185*PREÇOS!CZ1246),0)+IF(ISERR(SEARCH("FC",H1185))=FALSE,PREÇOS!DA1246,0)</f>
        <v>0</v>
      </c>
      <c r="G1185" s="118">
        <f t="shared" si="18"/>
        <v>0</v>
      </c>
      <c r="H1185" s="245"/>
      <c r="I1185" s="260"/>
      <c r="J1185" s="203"/>
      <c r="K1185" s="204"/>
      <c r="L1185" s="211"/>
      <c r="M1185" s="137"/>
      <c r="N1185" s="268"/>
    </row>
    <row r="1186" spans="1:14" s="123" customFormat="1" hidden="1">
      <c r="A1186" s="125"/>
      <c r="B1186" s="282"/>
      <c r="C1186" s="146"/>
      <c r="D1186" s="246"/>
      <c r="E1186" s="128"/>
      <c r="F1186" s="252">
        <f>IF(ISERR(SEARCH("FP",H1186))=FALSE,PREÇOS!CX1247,0)+IF(ISERR(SEARCH("CH",H1186))=FALSE,PREÇOS!CY1247,0)+IF(ISERR(SEARCH("FF",H1186))=FALSE,(I1186*PREÇOS!CZ1247),0)+IF(ISERR(SEARCH("FC",H1186))=FALSE,PREÇOS!DA1247,0)</f>
        <v>0</v>
      </c>
      <c r="G1186" s="118">
        <f t="shared" si="18"/>
        <v>0</v>
      </c>
      <c r="H1186" s="245"/>
      <c r="I1186" s="260"/>
      <c r="J1186" s="203"/>
      <c r="K1186" s="204"/>
      <c r="L1186" s="211"/>
      <c r="M1186" s="137"/>
      <c r="N1186" s="268"/>
    </row>
    <row r="1187" spans="1:14" s="123" customFormat="1" hidden="1">
      <c r="A1187" s="125"/>
      <c r="B1187" s="282"/>
      <c r="C1187" s="146"/>
      <c r="D1187" s="246"/>
      <c r="E1187" s="128"/>
      <c r="F1187" s="252">
        <f>IF(ISERR(SEARCH("FP",H1187))=FALSE,PREÇOS!CX1248,0)+IF(ISERR(SEARCH("CH",H1187))=FALSE,PREÇOS!CY1248,0)+IF(ISERR(SEARCH("FF",H1187))=FALSE,(I1187*PREÇOS!CZ1248),0)+IF(ISERR(SEARCH("FC",H1187))=FALSE,PREÇOS!DA1248,0)</f>
        <v>0</v>
      </c>
      <c r="G1187" s="118">
        <f t="shared" si="18"/>
        <v>0</v>
      </c>
      <c r="H1187" s="245"/>
      <c r="I1187" s="260"/>
      <c r="J1187" s="203"/>
      <c r="K1187" s="204"/>
      <c r="L1187" s="211"/>
      <c r="M1187" s="137"/>
      <c r="N1187" s="268"/>
    </row>
    <row r="1188" spans="1:14" s="123" customFormat="1" hidden="1">
      <c r="A1188" s="125"/>
      <c r="B1188" s="282"/>
      <c r="C1188" s="146"/>
      <c r="D1188" s="246"/>
      <c r="E1188" s="128"/>
      <c r="F1188" s="252">
        <f>IF(ISERR(SEARCH("FP",H1188))=FALSE,PREÇOS!CX1249,0)+IF(ISERR(SEARCH("CH",H1188))=FALSE,PREÇOS!CY1249,0)+IF(ISERR(SEARCH("FF",H1188))=FALSE,(I1188*PREÇOS!CZ1249),0)+IF(ISERR(SEARCH("FC",H1188))=FALSE,PREÇOS!DA1249,0)</f>
        <v>0</v>
      </c>
      <c r="G1188" s="118">
        <f t="shared" si="18"/>
        <v>0</v>
      </c>
      <c r="H1188" s="245"/>
      <c r="I1188" s="260"/>
      <c r="J1188" s="203"/>
      <c r="K1188" s="204"/>
      <c r="L1188" s="211"/>
      <c r="M1188" s="137"/>
      <c r="N1188" s="268"/>
    </row>
    <row r="1189" spans="1:14" s="123" customFormat="1">
      <c r="A1189" s="125"/>
      <c r="B1189" s="282"/>
      <c r="C1189" s="146"/>
      <c r="D1189" s="246"/>
      <c r="E1189" s="128"/>
      <c r="F1189" s="252">
        <v>0</v>
      </c>
      <c r="G1189" s="118">
        <f t="shared" si="18"/>
        <v>0</v>
      </c>
      <c r="H1189" s="245"/>
      <c r="I1189" s="260"/>
      <c r="J1189" s="203"/>
      <c r="K1189" s="204"/>
      <c r="L1189" s="211"/>
      <c r="M1189" s="137"/>
      <c r="N1189" s="268"/>
    </row>
    <row r="1190" spans="1:14" s="123" customFormat="1">
      <c r="A1190" s="125"/>
      <c r="B1190" s="282"/>
      <c r="C1190" s="146"/>
      <c r="D1190" s="246"/>
      <c r="E1190" s="128"/>
      <c r="F1190" s="252">
        <v>0</v>
      </c>
      <c r="G1190" s="118">
        <f t="shared" si="18"/>
        <v>0</v>
      </c>
      <c r="H1190" s="245"/>
      <c r="I1190" s="260"/>
      <c r="J1190" s="203"/>
      <c r="K1190" s="204"/>
      <c r="L1190" s="211"/>
      <c r="M1190" s="137"/>
      <c r="N1190" s="268"/>
    </row>
    <row r="1191" spans="1:14" s="123" customFormat="1">
      <c r="A1191" s="125"/>
      <c r="B1191" s="282"/>
      <c r="C1191" s="146"/>
      <c r="D1191" s="246"/>
      <c r="E1191" s="128"/>
      <c r="F1191" s="252"/>
      <c r="G1191" s="118"/>
      <c r="H1191" s="245"/>
      <c r="I1191" s="260"/>
      <c r="J1191" s="203"/>
      <c r="K1191" s="204"/>
      <c r="L1191" s="211"/>
      <c r="M1191" s="137"/>
      <c r="N1191" s="268"/>
    </row>
    <row r="1192" spans="1:14" s="123" customFormat="1">
      <c r="A1192" s="125"/>
      <c r="B1192" s="282"/>
      <c r="C1192" s="146"/>
      <c r="D1192" s="246"/>
      <c r="E1192" s="128"/>
      <c r="F1192" s="252"/>
      <c r="G1192" s="118"/>
      <c r="H1192" s="245"/>
      <c r="I1192" s="260"/>
      <c r="J1192" s="203"/>
      <c r="K1192" s="204"/>
      <c r="L1192" s="211"/>
      <c r="M1192" s="137"/>
      <c r="N1192" s="268"/>
    </row>
    <row r="1193" spans="1:14" s="123" customFormat="1">
      <c r="A1193" s="125"/>
      <c r="B1193" s="282"/>
      <c r="C1193" s="146"/>
      <c r="D1193" s="246"/>
      <c r="E1193" s="128"/>
      <c r="F1193" s="252"/>
      <c r="G1193" s="118"/>
      <c r="H1193" s="245"/>
      <c r="I1193" s="260"/>
      <c r="J1193" s="203"/>
      <c r="K1193" s="204"/>
      <c r="L1193" s="211"/>
      <c r="M1193" s="137"/>
      <c r="N1193" s="268"/>
    </row>
    <row r="1194" spans="1:14" s="123" customFormat="1">
      <c r="A1194" s="125"/>
      <c r="B1194" s="282"/>
      <c r="C1194" s="146"/>
      <c r="D1194" s="246"/>
      <c r="E1194" s="128"/>
      <c r="F1194" s="252"/>
      <c r="G1194" s="118"/>
      <c r="H1194" s="245"/>
      <c r="I1194" s="260"/>
      <c r="J1194" s="203"/>
      <c r="K1194" s="204"/>
      <c r="L1194" s="211"/>
      <c r="M1194" s="137"/>
      <c r="N1194" s="268"/>
    </row>
    <row r="1195" spans="1:14" s="123" customFormat="1">
      <c r="A1195" s="125"/>
      <c r="B1195" s="282"/>
      <c r="C1195" s="146"/>
      <c r="D1195" s="246"/>
      <c r="E1195" s="128"/>
      <c r="F1195" s="252"/>
      <c r="G1195" s="118"/>
      <c r="H1195" s="245"/>
      <c r="I1195" s="260"/>
      <c r="J1195" s="203"/>
      <c r="K1195" s="204"/>
      <c r="L1195" s="211"/>
      <c r="M1195" s="137"/>
      <c r="N1195" s="268"/>
    </row>
    <row r="1196" spans="1:14" s="123" customFormat="1">
      <c r="A1196" s="125"/>
      <c r="B1196" s="282"/>
      <c r="C1196" s="146"/>
      <c r="D1196" s="246"/>
      <c r="E1196" s="128"/>
      <c r="F1196" s="252"/>
      <c r="G1196" s="118"/>
      <c r="H1196" s="245"/>
      <c r="I1196" s="260"/>
      <c r="J1196" s="203"/>
      <c r="K1196" s="204"/>
      <c r="L1196" s="211"/>
      <c r="M1196" s="137"/>
      <c r="N1196" s="268"/>
    </row>
    <row r="1197" spans="1:14" s="123" customFormat="1">
      <c r="A1197" s="125"/>
      <c r="B1197" s="282"/>
      <c r="C1197" s="146"/>
      <c r="D1197" s="246"/>
      <c r="E1197" s="128"/>
      <c r="F1197" s="252"/>
      <c r="G1197" s="118"/>
      <c r="H1197" s="245"/>
      <c r="I1197" s="260"/>
      <c r="J1197" s="203"/>
      <c r="K1197" s="204"/>
      <c r="L1197" s="211"/>
      <c r="M1197" s="137"/>
      <c r="N1197" s="268"/>
    </row>
    <row r="1198" spans="1:14" s="123" customFormat="1">
      <c r="A1198" s="125"/>
      <c r="B1198" s="282"/>
      <c r="C1198" s="146"/>
      <c r="D1198" s="246"/>
      <c r="E1198" s="128"/>
      <c r="F1198" s="252"/>
      <c r="G1198" s="118"/>
      <c r="H1198" s="245"/>
      <c r="I1198" s="260"/>
      <c r="J1198" s="203"/>
      <c r="K1198" s="204"/>
      <c r="L1198" s="211"/>
      <c r="M1198" s="137"/>
      <c r="N1198" s="268"/>
    </row>
    <row r="1199" spans="1:14" s="123" customFormat="1">
      <c r="A1199" s="125"/>
      <c r="B1199" s="282"/>
      <c r="C1199" s="146"/>
      <c r="D1199" s="246"/>
      <c r="E1199" s="128"/>
      <c r="F1199" s="252"/>
      <c r="G1199" s="118"/>
      <c r="H1199" s="245"/>
      <c r="I1199" s="260"/>
      <c r="J1199" s="203"/>
      <c r="K1199" s="204"/>
      <c r="L1199" s="211"/>
      <c r="M1199" s="137"/>
      <c r="N1199" s="268"/>
    </row>
    <row r="1200" spans="1:14" s="123" customFormat="1">
      <c r="A1200" s="125"/>
      <c r="B1200" s="282"/>
      <c r="C1200" s="146"/>
      <c r="D1200" s="246"/>
      <c r="E1200" s="128"/>
      <c r="F1200" s="252"/>
      <c r="G1200" s="118"/>
      <c r="H1200" s="245"/>
      <c r="I1200" s="260"/>
      <c r="J1200" s="203"/>
      <c r="K1200" s="204"/>
      <c r="L1200" s="211"/>
      <c r="M1200" s="137"/>
      <c r="N1200" s="268"/>
    </row>
    <row r="1201" spans="1:14" s="123" customFormat="1">
      <c r="A1201" s="125"/>
      <c r="B1201" s="282"/>
      <c r="C1201" s="146"/>
      <c r="D1201" s="246"/>
      <c r="E1201" s="128"/>
      <c r="F1201" s="252"/>
      <c r="G1201" s="118"/>
      <c r="H1201" s="245"/>
      <c r="I1201" s="260"/>
      <c r="J1201" s="203"/>
      <c r="K1201" s="204"/>
      <c r="L1201" s="211"/>
      <c r="M1201" s="137"/>
      <c r="N1201" s="268"/>
    </row>
    <row r="1202" spans="1:14" s="123" customFormat="1">
      <c r="A1202" s="125"/>
      <c r="B1202" s="282"/>
      <c r="C1202" s="146"/>
      <c r="D1202" s="246"/>
      <c r="E1202" s="128"/>
      <c r="F1202" s="252"/>
      <c r="G1202" s="118"/>
      <c r="H1202" s="245"/>
      <c r="I1202" s="260"/>
      <c r="J1202" s="203"/>
      <c r="K1202" s="204"/>
      <c r="L1202" s="211"/>
      <c r="M1202" s="137"/>
      <c r="N1202" s="268"/>
    </row>
    <row r="1203" spans="1:14" s="123" customFormat="1">
      <c r="A1203" s="125"/>
      <c r="B1203" s="282"/>
      <c r="C1203" s="146"/>
      <c r="D1203" s="246"/>
      <c r="E1203" s="128"/>
      <c r="F1203" s="252"/>
      <c r="G1203" s="118"/>
      <c r="H1203" s="245"/>
      <c r="I1203" s="260"/>
      <c r="J1203" s="203"/>
      <c r="K1203" s="204"/>
      <c r="L1203" s="211"/>
      <c r="M1203" s="137"/>
      <c r="N1203" s="268"/>
    </row>
    <row r="1204" spans="1:14" s="123" customFormat="1">
      <c r="A1204" s="125"/>
      <c r="B1204" s="282"/>
      <c r="C1204" s="146"/>
      <c r="D1204" s="246"/>
      <c r="E1204" s="128"/>
      <c r="F1204" s="252"/>
      <c r="G1204" s="118"/>
      <c r="H1204" s="245"/>
      <c r="I1204" s="260"/>
      <c r="J1204" s="203"/>
      <c r="K1204" s="204"/>
      <c r="L1204" s="211"/>
      <c r="M1204" s="137"/>
      <c r="N1204" s="268"/>
    </row>
    <row r="1205" spans="1:14" s="123" customFormat="1">
      <c r="A1205" s="125"/>
      <c r="B1205" s="282"/>
      <c r="C1205" s="146"/>
      <c r="D1205" s="246"/>
      <c r="E1205" s="128"/>
      <c r="F1205" s="252"/>
      <c r="G1205" s="118"/>
      <c r="H1205" s="245"/>
      <c r="I1205" s="260"/>
      <c r="J1205" s="203"/>
      <c r="K1205" s="204"/>
      <c r="L1205" s="211"/>
      <c r="M1205" s="137"/>
      <c r="N1205" s="268"/>
    </row>
    <row r="1206" spans="1:14" s="123" customFormat="1">
      <c r="A1206" s="125"/>
      <c r="B1206" s="282"/>
      <c r="C1206" s="146"/>
      <c r="D1206" s="246"/>
      <c r="E1206" s="128"/>
      <c r="F1206" s="252"/>
      <c r="G1206" s="118"/>
      <c r="H1206" s="245"/>
      <c r="I1206" s="260"/>
      <c r="J1206" s="203"/>
      <c r="K1206" s="204"/>
      <c r="L1206" s="211"/>
      <c r="M1206" s="137"/>
      <c r="N1206" s="268"/>
    </row>
    <row r="1207" spans="1:14" s="123" customFormat="1">
      <c r="A1207" s="125"/>
      <c r="B1207" s="282"/>
      <c r="C1207" s="146"/>
      <c r="D1207" s="246"/>
      <c r="E1207" s="128"/>
      <c r="F1207" s="252"/>
      <c r="G1207" s="118"/>
      <c r="H1207" s="245"/>
      <c r="I1207" s="260"/>
      <c r="J1207" s="203"/>
      <c r="K1207" s="204"/>
      <c r="L1207" s="211"/>
      <c r="M1207" s="137"/>
      <c r="N1207" s="268"/>
    </row>
    <row r="1208" spans="1:14" s="123" customFormat="1">
      <c r="A1208" s="125"/>
      <c r="B1208" s="282"/>
      <c r="C1208" s="146"/>
      <c r="D1208" s="246"/>
      <c r="E1208" s="128"/>
      <c r="F1208" s="252"/>
      <c r="G1208" s="118"/>
      <c r="H1208" s="245"/>
      <c r="I1208" s="260"/>
      <c r="J1208" s="203"/>
      <c r="K1208" s="204"/>
      <c r="L1208" s="211"/>
      <c r="M1208" s="137"/>
      <c r="N1208" s="268"/>
    </row>
    <row r="1209" spans="1:14" s="123" customFormat="1">
      <c r="A1209" s="125"/>
      <c r="B1209" s="282"/>
      <c r="C1209" s="146"/>
      <c r="D1209" s="246"/>
      <c r="E1209" s="128"/>
      <c r="F1209" s="252"/>
      <c r="G1209" s="118"/>
      <c r="H1209" s="245"/>
      <c r="I1209" s="260"/>
      <c r="J1209" s="203"/>
      <c r="K1209" s="204"/>
      <c r="L1209" s="211"/>
      <c r="M1209" s="137"/>
      <c r="N1209" s="268"/>
    </row>
    <row r="1210" spans="1:14" s="123" customFormat="1">
      <c r="A1210" s="125"/>
      <c r="B1210" s="282"/>
      <c r="C1210" s="146"/>
      <c r="D1210" s="246"/>
      <c r="E1210" s="128"/>
      <c r="F1210" s="252"/>
      <c r="G1210" s="118"/>
      <c r="H1210" s="245"/>
      <c r="I1210" s="260"/>
      <c r="J1210" s="203"/>
      <c r="K1210" s="204"/>
      <c r="L1210" s="211"/>
      <c r="M1210" s="137"/>
      <c r="N1210" s="268"/>
    </row>
    <row r="1211" spans="1:14" s="123" customFormat="1">
      <c r="A1211" s="125"/>
      <c r="B1211" s="282"/>
      <c r="C1211" s="146"/>
      <c r="D1211" s="246"/>
      <c r="E1211" s="128"/>
      <c r="F1211" s="252"/>
      <c r="G1211" s="118"/>
      <c r="H1211" s="245"/>
      <c r="I1211" s="260"/>
      <c r="J1211" s="203"/>
      <c r="K1211" s="204"/>
      <c r="L1211" s="211"/>
      <c r="M1211" s="137"/>
      <c r="N1211" s="268"/>
    </row>
    <row r="1212" spans="1:14" s="123" customFormat="1">
      <c r="A1212" s="125"/>
      <c r="B1212" s="282"/>
      <c r="C1212" s="146"/>
      <c r="D1212" s="246"/>
      <c r="E1212" s="128"/>
      <c r="F1212" s="252"/>
      <c r="G1212" s="118"/>
      <c r="H1212" s="245"/>
      <c r="I1212" s="260"/>
      <c r="J1212" s="203"/>
      <c r="K1212" s="204"/>
      <c r="L1212" s="211"/>
      <c r="M1212" s="137"/>
      <c r="N1212" s="268"/>
    </row>
    <row r="1213" spans="1:14" s="123" customFormat="1">
      <c r="A1213" s="125"/>
      <c r="B1213" s="282"/>
      <c r="C1213" s="146"/>
      <c r="D1213" s="246"/>
      <c r="E1213" s="128"/>
      <c r="F1213" s="252"/>
      <c r="G1213" s="118"/>
      <c r="H1213" s="245"/>
      <c r="I1213" s="260"/>
      <c r="J1213" s="203"/>
      <c r="K1213" s="204"/>
      <c r="L1213" s="211"/>
      <c r="M1213" s="137"/>
      <c r="N1213" s="268"/>
    </row>
    <row r="1214" spans="1:14" s="123" customFormat="1">
      <c r="A1214" s="125"/>
      <c r="B1214" s="282"/>
      <c r="C1214" s="146"/>
      <c r="D1214" s="246"/>
      <c r="E1214" s="128"/>
      <c r="F1214" s="252"/>
      <c r="G1214" s="118"/>
      <c r="H1214" s="245"/>
      <c r="I1214" s="260"/>
      <c r="J1214" s="203"/>
      <c r="K1214" s="204"/>
      <c r="L1214" s="211"/>
      <c r="M1214" s="137"/>
      <c r="N1214" s="268"/>
    </row>
    <row r="1215" spans="1:14" s="123" customFormat="1">
      <c r="A1215" s="125"/>
      <c r="B1215" s="282"/>
      <c r="C1215" s="146"/>
      <c r="D1215" s="246"/>
      <c r="E1215" s="128"/>
      <c r="F1215" s="252"/>
      <c r="G1215" s="118"/>
      <c r="H1215" s="245"/>
      <c r="I1215" s="260"/>
      <c r="J1215" s="203"/>
      <c r="K1215" s="204"/>
      <c r="L1215" s="211"/>
      <c r="M1215" s="137"/>
      <c r="N1215" s="268"/>
    </row>
    <row r="1216" spans="1:14" s="123" customFormat="1">
      <c r="A1216" s="125"/>
      <c r="B1216" s="282"/>
      <c r="C1216" s="146"/>
      <c r="D1216" s="246"/>
      <c r="E1216" s="128"/>
      <c r="F1216" s="252"/>
      <c r="G1216" s="118"/>
      <c r="H1216" s="245"/>
      <c r="I1216" s="260"/>
      <c r="J1216" s="203"/>
      <c r="K1216" s="204"/>
      <c r="L1216" s="211"/>
      <c r="M1216" s="137"/>
      <c r="N1216" s="268"/>
    </row>
    <row r="1217" spans="1:14" s="123" customFormat="1">
      <c r="A1217" s="125"/>
      <c r="B1217" s="282"/>
      <c r="C1217" s="146"/>
      <c r="D1217" s="246"/>
      <c r="E1217" s="128"/>
      <c r="F1217" s="252"/>
      <c r="G1217" s="118"/>
      <c r="H1217" s="245"/>
      <c r="I1217" s="260"/>
      <c r="J1217" s="203"/>
      <c r="K1217" s="204"/>
      <c r="L1217" s="211"/>
      <c r="M1217" s="137"/>
      <c r="N1217" s="268"/>
    </row>
    <row r="1218" spans="1:14" s="123" customFormat="1">
      <c r="A1218" s="125"/>
      <c r="B1218" s="282"/>
      <c r="C1218" s="146"/>
      <c r="D1218" s="246"/>
      <c r="E1218" s="128"/>
      <c r="F1218" s="252"/>
      <c r="G1218" s="118"/>
      <c r="H1218" s="245"/>
      <c r="I1218" s="260"/>
      <c r="J1218" s="203"/>
      <c r="K1218" s="204"/>
      <c r="L1218" s="211"/>
      <c r="M1218" s="137"/>
      <c r="N1218" s="268"/>
    </row>
    <row r="1219" spans="1:14" s="123" customFormat="1">
      <c r="A1219" s="125"/>
      <c r="B1219" s="282"/>
      <c r="C1219" s="146"/>
      <c r="D1219" s="246"/>
      <c r="E1219" s="128"/>
      <c r="F1219" s="252"/>
      <c r="G1219" s="118"/>
      <c r="H1219" s="245"/>
      <c r="I1219" s="260"/>
      <c r="J1219" s="203"/>
      <c r="K1219" s="204"/>
      <c r="L1219" s="211"/>
      <c r="M1219" s="137"/>
      <c r="N1219" s="268"/>
    </row>
    <row r="1220" spans="1:14" s="123" customFormat="1">
      <c r="A1220" s="125"/>
      <c r="B1220" s="282"/>
      <c r="C1220" s="146"/>
      <c r="D1220" s="246"/>
      <c r="E1220" s="128"/>
      <c r="F1220" s="252"/>
      <c r="G1220" s="118"/>
      <c r="H1220" s="245"/>
      <c r="I1220" s="260"/>
      <c r="J1220" s="203"/>
      <c r="K1220" s="204"/>
      <c r="L1220" s="211"/>
      <c r="M1220" s="137"/>
      <c r="N1220" s="268"/>
    </row>
    <row r="1221" spans="1:14" s="123" customFormat="1">
      <c r="A1221" s="125"/>
      <c r="B1221" s="282"/>
      <c r="C1221" s="146"/>
      <c r="D1221" s="246"/>
      <c r="E1221" s="128"/>
      <c r="F1221" s="252"/>
      <c r="G1221" s="118"/>
      <c r="H1221" s="245"/>
      <c r="I1221" s="260"/>
      <c r="J1221" s="203"/>
      <c r="K1221" s="204"/>
      <c r="L1221" s="211"/>
      <c r="M1221" s="137"/>
      <c r="N1221" s="268"/>
    </row>
    <row r="1222" spans="1:14" s="123" customFormat="1">
      <c r="A1222" s="125"/>
      <c r="B1222" s="282"/>
      <c r="C1222" s="146"/>
      <c r="D1222" s="246"/>
      <c r="E1222" s="128"/>
      <c r="F1222" s="252"/>
      <c r="G1222" s="118"/>
      <c r="H1222" s="245"/>
      <c r="I1222" s="260"/>
      <c r="J1222" s="203"/>
      <c r="K1222" s="204"/>
      <c r="L1222" s="211"/>
      <c r="M1222" s="137"/>
      <c r="N1222" s="268"/>
    </row>
    <row r="1223" spans="1:14" s="123" customFormat="1">
      <c r="A1223" s="125"/>
      <c r="B1223" s="282"/>
      <c r="C1223" s="146"/>
      <c r="D1223" s="246"/>
      <c r="E1223" s="128"/>
      <c r="F1223" s="252"/>
      <c r="G1223" s="118"/>
      <c r="H1223" s="245"/>
      <c r="I1223" s="260"/>
      <c r="J1223" s="203"/>
      <c r="K1223" s="204"/>
      <c r="L1223" s="211"/>
      <c r="M1223" s="137"/>
      <c r="N1223" s="268"/>
    </row>
    <row r="1224" spans="1:14" s="123" customFormat="1">
      <c r="A1224" s="125"/>
      <c r="B1224" s="282"/>
      <c r="C1224" s="146"/>
      <c r="D1224" s="246"/>
      <c r="E1224" s="128"/>
      <c r="F1224" s="252"/>
      <c r="G1224" s="118"/>
      <c r="H1224" s="245"/>
      <c r="I1224" s="260"/>
      <c r="J1224" s="203"/>
      <c r="K1224" s="204"/>
      <c r="L1224" s="211"/>
      <c r="M1224" s="137"/>
      <c r="N1224" s="268"/>
    </row>
    <row r="1225" spans="1:14" s="123" customFormat="1">
      <c r="A1225" s="125"/>
      <c r="B1225" s="282"/>
      <c r="C1225" s="146"/>
      <c r="D1225" s="246"/>
      <c r="E1225" s="128"/>
      <c r="F1225" s="252"/>
      <c r="G1225" s="118"/>
      <c r="H1225" s="245"/>
      <c r="I1225" s="260"/>
      <c r="J1225" s="203"/>
      <c r="K1225" s="204"/>
      <c r="L1225" s="211"/>
      <c r="M1225" s="137"/>
      <c r="N1225" s="268"/>
    </row>
    <row r="1226" spans="1:14" s="123" customFormat="1">
      <c r="A1226" s="125"/>
      <c r="B1226" s="282"/>
      <c r="C1226" s="146"/>
      <c r="D1226" s="246"/>
      <c r="E1226" s="128"/>
      <c r="F1226" s="252"/>
      <c r="G1226" s="118"/>
      <c r="H1226" s="245"/>
      <c r="I1226" s="260"/>
      <c r="J1226" s="203"/>
      <c r="K1226" s="204"/>
      <c r="L1226" s="211"/>
      <c r="M1226" s="137"/>
      <c r="N1226" s="268"/>
    </row>
    <row r="1227" spans="1:14" s="123" customFormat="1">
      <c r="A1227" s="125"/>
      <c r="B1227" s="282"/>
      <c r="C1227" s="146"/>
      <c r="D1227" s="246"/>
      <c r="E1227" s="128"/>
      <c r="F1227" s="252"/>
      <c r="G1227" s="118"/>
      <c r="H1227" s="245"/>
      <c r="I1227" s="260"/>
      <c r="J1227" s="203"/>
      <c r="K1227" s="204"/>
      <c r="L1227" s="211"/>
      <c r="M1227" s="137"/>
      <c r="N1227" s="268"/>
    </row>
    <row r="1228" spans="1:14" s="123" customFormat="1">
      <c r="A1228" s="125"/>
      <c r="B1228" s="282"/>
      <c r="C1228" s="146"/>
      <c r="D1228" s="246"/>
      <c r="E1228" s="128"/>
      <c r="F1228" s="252"/>
      <c r="G1228" s="118"/>
      <c r="H1228" s="245"/>
      <c r="I1228" s="260"/>
      <c r="J1228" s="203"/>
      <c r="K1228" s="204"/>
      <c r="L1228" s="211"/>
      <c r="M1228" s="137"/>
      <c r="N1228" s="268"/>
    </row>
    <row r="1229" spans="1:14" s="123" customFormat="1">
      <c r="A1229" s="125"/>
      <c r="B1229" s="282"/>
      <c r="C1229" s="146"/>
      <c r="D1229" s="246"/>
      <c r="E1229" s="128"/>
      <c r="F1229" s="252"/>
      <c r="G1229" s="118"/>
      <c r="H1229" s="245"/>
      <c r="I1229" s="260"/>
      <c r="J1229" s="203"/>
      <c r="K1229" s="204"/>
      <c r="L1229" s="211"/>
      <c r="M1229" s="137"/>
      <c r="N1229" s="268"/>
    </row>
    <row r="1230" spans="1:14" s="123" customFormat="1">
      <c r="A1230" s="125"/>
      <c r="B1230" s="282"/>
      <c r="C1230" s="146"/>
      <c r="D1230" s="246"/>
      <c r="E1230" s="128"/>
      <c r="F1230" s="252"/>
      <c r="G1230" s="118"/>
      <c r="H1230" s="245"/>
      <c r="I1230" s="260"/>
      <c r="J1230" s="203"/>
      <c r="K1230" s="204"/>
      <c r="L1230" s="211"/>
      <c r="M1230" s="137"/>
      <c r="N1230" s="268"/>
    </row>
    <row r="1231" spans="1:14" s="123" customFormat="1">
      <c r="A1231" s="125"/>
      <c r="B1231" s="282"/>
      <c r="C1231" s="146"/>
      <c r="D1231" s="246"/>
      <c r="E1231" s="128"/>
      <c r="F1231" s="252"/>
      <c r="G1231" s="118"/>
      <c r="H1231" s="245"/>
      <c r="I1231" s="260"/>
      <c r="J1231" s="203"/>
      <c r="K1231" s="204"/>
      <c r="L1231" s="211"/>
      <c r="M1231" s="137"/>
      <c r="N1231" s="268"/>
    </row>
    <row r="1232" spans="1:14" s="123" customFormat="1">
      <c r="A1232" s="125"/>
      <c r="B1232" s="282"/>
      <c r="C1232" s="146"/>
      <c r="D1232" s="246"/>
      <c r="E1232" s="128"/>
      <c r="F1232" s="252"/>
      <c r="G1232" s="118"/>
      <c r="H1232" s="245"/>
      <c r="I1232" s="260"/>
      <c r="J1232" s="203"/>
      <c r="K1232" s="204"/>
      <c r="L1232" s="211"/>
      <c r="M1232" s="137"/>
      <c r="N1232" s="268"/>
    </row>
    <row r="1233" spans="1:14" s="123" customFormat="1">
      <c r="A1233" s="125"/>
      <c r="B1233" s="282"/>
      <c r="C1233" s="146"/>
      <c r="D1233" s="246"/>
      <c r="E1233" s="128"/>
      <c r="F1233" s="252"/>
      <c r="G1233" s="118"/>
      <c r="H1233" s="245"/>
      <c r="I1233" s="260"/>
      <c r="J1233" s="203"/>
      <c r="K1233" s="204"/>
      <c r="L1233" s="211"/>
      <c r="M1233" s="137"/>
      <c r="N1233" s="268"/>
    </row>
    <row r="1234" spans="1:14" s="123" customFormat="1">
      <c r="A1234" s="125"/>
      <c r="B1234" s="282"/>
      <c r="C1234" s="146"/>
      <c r="D1234" s="246"/>
      <c r="E1234" s="128"/>
      <c r="F1234" s="252"/>
      <c r="G1234" s="118"/>
      <c r="H1234" s="245"/>
      <c r="I1234" s="260"/>
      <c r="J1234" s="203"/>
      <c r="K1234" s="204"/>
      <c r="L1234" s="211"/>
      <c r="M1234" s="137"/>
      <c r="N1234" s="268"/>
    </row>
    <row r="1235" spans="1:14" s="123" customFormat="1">
      <c r="A1235" s="125"/>
      <c r="B1235" s="282"/>
      <c r="C1235" s="146"/>
      <c r="D1235" s="246"/>
      <c r="E1235" s="128"/>
      <c r="F1235" s="252"/>
      <c r="G1235" s="118"/>
      <c r="H1235" s="245"/>
      <c r="I1235" s="260"/>
      <c r="J1235" s="203"/>
      <c r="K1235" s="204"/>
      <c r="L1235" s="211"/>
      <c r="M1235" s="137"/>
      <c r="N1235" s="268"/>
    </row>
    <row r="1236" spans="1:14" s="123" customFormat="1">
      <c r="A1236" s="125"/>
      <c r="B1236" s="282"/>
      <c r="C1236" s="146"/>
      <c r="D1236" s="246"/>
      <c r="E1236" s="128"/>
      <c r="F1236" s="252"/>
      <c r="G1236" s="118"/>
      <c r="H1236" s="245"/>
      <c r="I1236" s="260"/>
      <c r="J1236" s="203"/>
      <c r="K1236" s="204"/>
      <c r="L1236" s="211"/>
      <c r="M1236" s="137"/>
      <c r="N1236" s="268"/>
    </row>
    <row r="1237" spans="1:14" s="123" customFormat="1">
      <c r="A1237" s="125"/>
      <c r="B1237" s="282"/>
      <c r="C1237" s="146"/>
      <c r="D1237" s="246"/>
      <c r="E1237" s="128"/>
      <c r="F1237" s="252"/>
      <c r="G1237" s="118"/>
      <c r="H1237" s="245"/>
      <c r="I1237" s="260"/>
      <c r="J1237" s="203"/>
      <c r="K1237" s="204"/>
      <c r="L1237" s="211"/>
      <c r="M1237" s="137"/>
      <c r="N1237" s="268"/>
    </row>
    <row r="1238" spans="1:14" s="123" customFormat="1">
      <c r="A1238" s="125"/>
      <c r="B1238" s="282"/>
      <c r="C1238" s="146"/>
      <c r="D1238" s="246"/>
      <c r="E1238" s="128"/>
      <c r="F1238" s="252"/>
      <c r="G1238" s="118"/>
      <c r="H1238" s="245"/>
      <c r="I1238" s="260"/>
      <c r="J1238" s="203"/>
      <c r="K1238" s="204"/>
      <c r="L1238" s="211"/>
      <c r="M1238" s="137"/>
      <c r="N1238" s="268"/>
    </row>
    <row r="1239" spans="1:14" s="123" customFormat="1">
      <c r="A1239" s="125"/>
      <c r="B1239" s="282"/>
      <c r="C1239" s="146"/>
      <c r="D1239" s="246"/>
      <c r="E1239" s="128"/>
      <c r="F1239" s="252"/>
      <c r="G1239" s="118"/>
      <c r="H1239" s="245"/>
      <c r="I1239" s="260"/>
      <c r="J1239" s="203"/>
      <c r="K1239" s="204"/>
      <c r="L1239" s="211"/>
      <c r="M1239" s="137"/>
      <c r="N1239" s="268"/>
    </row>
    <row r="1240" spans="1:14" s="123" customFormat="1">
      <c r="A1240" s="125"/>
      <c r="B1240" s="282"/>
      <c r="C1240" s="146"/>
      <c r="D1240" s="246"/>
      <c r="E1240" s="128"/>
      <c r="F1240" s="252"/>
      <c r="G1240" s="118"/>
      <c r="H1240" s="245"/>
      <c r="I1240" s="260"/>
      <c r="J1240" s="203"/>
      <c r="K1240" s="204"/>
      <c r="L1240" s="211"/>
      <c r="M1240" s="137"/>
      <c r="N1240" s="268"/>
    </row>
    <row r="1241" spans="1:14" s="123" customFormat="1">
      <c r="A1241" s="125"/>
      <c r="B1241" s="282"/>
      <c r="C1241" s="146"/>
      <c r="D1241" s="246"/>
      <c r="E1241" s="128"/>
      <c r="F1241" s="252"/>
      <c r="G1241" s="118"/>
      <c r="H1241" s="245"/>
      <c r="I1241" s="260"/>
      <c r="J1241" s="203"/>
      <c r="K1241" s="204"/>
      <c r="L1241" s="211"/>
      <c r="M1241" s="137"/>
      <c r="N1241" s="268"/>
    </row>
    <row r="1242" spans="1:14" s="123" customFormat="1">
      <c r="A1242" s="125"/>
      <c r="B1242" s="282"/>
      <c r="C1242" s="146"/>
      <c r="D1242" s="246"/>
      <c r="E1242" s="128"/>
      <c r="F1242" s="252"/>
      <c r="G1242" s="118"/>
      <c r="H1242" s="245"/>
      <c r="I1242" s="260"/>
      <c r="J1242" s="203"/>
      <c r="K1242" s="204"/>
      <c r="L1242" s="211"/>
      <c r="M1242" s="137"/>
      <c r="N1242" s="268"/>
    </row>
    <row r="1243" spans="1:14" s="123" customFormat="1">
      <c r="A1243" s="125"/>
      <c r="B1243" s="282"/>
      <c r="C1243" s="146"/>
      <c r="D1243" s="246"/>
      <c r="E1243" s="128"/>
      <c r="F1243" s="252"/>
      <c r="G1243" s="118"/>
      <c r="H1243" s="245"/>
      <c r="I1243" s="260"/>
      <c r="J1243" s="203"/>
      <c r="K1243" s="204"/>
      <c r="L1243" s="211"/>
      <c r="M1243" s="137"/>
      <c r="N1243" s="268"/>
    </row>
    <row r="1244" spans="1:14" s="123" customFormat="1">
      <c r="A1244" s="125"/>
      <c r="B1244" s="282"/>
      <c r="C1244" s="146"/>
      <c r="D1244" s="246"/>
      <c r="E1244" s="128"/>
      <c r="F1244" s="252"/>
      <c r="G1244" s="118"/>
      <c r="H1244" s="245"/>
      <c r="I1244" s="260"/>
      <c r="J1244" s="203"/>
      <c r="K1244" s="204"/>
      <c r="L1244" s="211"/>
      <c r="M1244" s="137"/>
      <c r="N1244" s="268"/>
    </row>
    <row r="1245" spans="1:14" s="123" customFormat="1">
      <c r="A1245" s="125"/>
      <c r="B1245" s="282"/>
      <c r="C1245" s="146"/>
      <c r="D1245" s="246"/>
      <c r="E1245" s="128"/>
      <c r="F1245" s="252"/>
      <c r="G1245" s="118"/>
      <c r="H1245" s="245"/>
      <c r="I1245" s="260"/>
      <c r="J1245" s="203"/>
      <c r="K1245" s="204"/>
      <c r="L1245" s="211"/>
      <c r="M1245" s="137"/>
      <c r="N1245" s="268"/>
    </row>
    <row r="1246" spans="1:14" s="123" customFormat="1">
      <c r="A1246" s="125"/>
      <c r="B1246" s="282"/>
      <c r="C1246" s="146"/>
      <c r="D1246" s="246"/>
      <c r="E1246" s="128"/>
      <c r="F1246" s="252"/>
      <c r="G1246" s="118"/>
      <c r="H1246" s="245"/>
      <c r="I1246" s="260"/>
      <c r="J1246" s="203"/>
      <c r="K1246" s="204"/>
      <c r="L1246" s="211"/>
      <c r="M1246" s="137"/>
      <c r="N1246" s="268"/>
    </row>
    <row r="1247" spans="1:14" s="123" customFormat="1">
      <c r="A1247" s="125"/>
      <c r="B1247" s="282"/>
      <c r="C1247" s="146"/>
      <c r="D1247" s="246"/>
      <c r="E1247" s="128"/>
      <c r="F1247" s="252"/>
      <c r="G1247" s="118"/>
      <c r="H1247" s="245"/>
      <c r="I1247" s="260"/>
      <c r="J1247" s="203"/>
      <c r="K1247" s="204"/>
      <c r="L1247" s="211"/>
      <c r="M1247" s="137"/>
      <c r="N1247" s="268"/>
    </row>
    <row r="1248" spans="1:14" s="123" customFormat="1">
      <c r="A1248" s="125"/>
      <c r="B1248" s="282"/>
      <c r="C1248" s="146"/>
      <c r="D1248" s="246"/>
      <c r="E1248" s="128"/>
      <c r="F1248" s="252"/>
      <c r="G1248" s="118"/>
      <c r="H1248" s="245"/>
      <c r="I1248" s="260"/>
      <c r="J1248" s="203"/>
      <c r="K1248" s="204"/>
      <c r="L1248" s="211"/>
      <c r="M1248" s="137"/>
      <c r="N1248" s="268"/>
    </row>
    <row r="1249" spans="1:14" s="123" customFormat="1">
      <c r="A1249" s="125"/>
      <c r="B1249" s="282"/>
      <c r="C1249" s="146"/>
      <c r="D1249" s="246"/>
      <c r="E1249" s="128"/>
      <c r="F1249" s="252"/>
      <c r="G1249" s="118"/>
      <c r="H1249" s="245"/>
      <c r="I1249" s="260"/>
      <c r="J1249" s="203"/>
      <c r="K1249" s="204"/>
      <c r="L1249" s="211"/>
      <c r="M1249" s="137"/>
      <c r="N1249" s="268"/>
    </row>
    <row r="1250" spans="1:14" s="123" customFormat="1">
      <c r="A1250" s="125"/>
      <c r="B1250" s="282"/>
      <c r="C1250" s="146"/>
      <c r="D1250" s="246"/>
      <c r="E1250" s="128"/>
      <c r="F1250" s="252"/>
      <c r="G1250" s="118"/>
      <c r="H1250" s="245"/>
      <c r="I1250" s="260"/>
      <c r="J1250" s="203"/>
      <c r="K1250" s="204"/>
      <c r="L1250" s="211"/>
      <c r="M1250" s="137"/>
      <c r="N1250" s="268"/>
    </row>
    <row r="1251" spans="1:14" s="123" customFormat="1">
      <c r="A1251" s="125"/>
      <c r="B1251" s="282"/>
      <c r="C1251" s="146"/>
      <c r="D1251" s="246"/>
      <c r="E1251" s="128"/>
      <c r="F1251" s="252"/>
      <c r="G1251" s="118"/>
      <c r="H1251" s="245"/>
      <c r="I1251" s="260"/>
      <c r="J1251" s="203"/>
      <c r="K1251" s="204"/>
      <c r="L1251" s="211"/>
      <c r="M1251" s="137"/>
      <c r="N1251" s="268"/>
    </row>
    <row r="1252" spans="1:14" s="123" customFormat="1">
      <c r="A1252" s="125"/>
      <c r="B1252" s="282"/>
      <c r="C1252" s="146"/>
      <c r="D1252" s="246"/>
      <c r="E1252" s="128"/>
      <c r="F1252" s="252"/>
      <c r="G1252" s="118"/>
      <c r="H1252" s="245"/>
      <c r="I1252" s="260"/>
      <c r="J1252" s="203"/>
      <c r="K1252" s="204"/>
      <c r="L1252" s="211"/>
      <c r="M1252" s="137"/>
      <c r="N1252" s="268"/>
    </row>
    <row r="1253" spans="1:14" s="123" customFormat="1">
      <c r="A1253" s="125"/>
      <c r="B1253" s="282"/>
      <c r="C1253" s="146"/>
      <c r="D1253" s="246"/>
      <c r="E1253" s="128"/>
      <c r="F1253" s="252"/>
      <c r="G1253" s="118"/>
      <c r="H1253" s="245"/>
      <c r="I1253" s="260"/>
      <c r="J1253" s="203"/>
      <c r="K1253" s="204"/>
      <c r="L1253" s="211"/>
      <c r="M1253" s="137"/>
      <c r="N1253" s="268"/>
    </row>
    <row r="1254" spans="1:14" s="123" customFormat="1">
      <c r="A1254" s="125"/>
      <c r="B1254" s="282"/>
      <c r="C1254" s="146"/>
      <c r="D1254" s="246"/>
      <c r="E1254" s="128"/>
      <c r="F1254" s="252"/>
      <c r="G1254" s="118"/>
      <c r="H1254" s="245"/>
      <c r="I1254" s="260"/>
      <c r="J1254" s="203"/>
      <c r="K1254" s="204"/>
      <c r="L1254" s="211"/>
      <c r="M1254" s="137"/>
      <c r="N1254" s="268"/>
    </row>
    <row r="1255" spans="1:14" s="123" customFormat="1">
      <c r="A1255" s="125"/>
      <c r="B1255" s="282"/>
      <c r="C1255" s="146"/>
      <c r="D1255" s="246"/>
      <c r="E1255" s="128"/>
      <c r="F1255" s="252"/>
      <c r="G1255" s="118"/>
      <c r="H1255" s="245"/>
      <c r="I1255" s="260"/>
      <c r="J1255" s="203"/>
      <c r="K1255" s="204"/>
      <c r="L1255" s="211"/>
      <c r="M1255" s="137"/>
      <c r="N1255" s="268"/>
    </row>
    <row r="1256" spans="1:14" s="123" customFormat="1">
      <c r="A1256" s="125"/>
      <c r="B1256" s="282"/>
      <c r="C1256" s="146"/>
      <c r="D1256" s="246"/>
      <c r="E1256" s="128"/>
      <c r="F1256" s="252"/>
      <c r="G1256" s="118"/>
      <c r="H1256" s="245"/>
      <c r="I1256" s="260"/>
      <c r="J1256" s="203"/>
      <c r="K1256" s="204"/>
      <c r="L1256" s="211"/>
      <c r="M1256" s="137"/>
      <c r="N1256" s="268"/>
    </row>
    <row r="1257" spans="1:14" s="123" customFormat="1">
      <c r="A1257" s="125"/>
      <c r="B1257" s="282"/>
      <c r="C1257" s="146"/>
      <c r="D1257" s="246"/>
      <c r="E1257" s="128"/>
      <c r="F1257" s="252"/>
      <c r="G1257" s="118"/>
      <c r="H1257" s="245"/>
      <c r="I1257" s="260"/>
      <c r="J1257" s="203"/>
      <c r="K1257" s="204"/>
      <c r="L1257" s="211"/>
      <c r="M1257" s="137"/>
      <c r="N1257" s="268"/>
    </row>
    <row r="1258" spans="1:14" s="123" customFormat="1">
      <c r="A1258" s="125"/>
      <c r="B1258" s="282"/>
      <c r="C1258" s="146"/>
      <c r="D1258" s="246"/>
      <c r="E1258" s="128"/>
      <c r="F1258" s="252"/>
      <c r="G1258" s="118"/>
      <c r="H1258" s="245"/>
      <c r="I1258" s="260"/>
      <c r="J1258" s="203"/>
      <c r="K1258" s="204"/>
      <c r="L1258" s="211"/>
      <c r="M1258" s="137"/>
      <c r="N1258" s="268"/>
    </row>
    <row r="1259" spans="1:14" s="123" customFormat="1">
      <c r="A1259" s="125"/>
      <c r="B1259" s="282"/>
      <c r="C1259" s="146"/>
      <c r="D1259" s="246"/>
      <c r="E1259" s="128"/>
      <c r="F1259" s="252"/>
      <c r="G1259" s="118"/>
      <c r="H1259" s="245"/>
      <c r="I1259" s="260"/>
      <c r="J1259" s="203"/>
      <c r="K1259" s="204"/>
      <c r="L1259" s="211"/>
      <c r="M1259" s="137"/>
      <c r="N1259" s="268"/>
    </row>
    <row r="1260" spans="1:14" s="123" customFormat="1">
      <c r="A1260" s="125"/>
      <c r="B1260" s="282"/>
      <c r="C1260" s="146"/>
      <c r="D1260" s="246"/>
      <c r="E1260" s="128"/>
      <c r="F1260" s="252"/>
      <c r="G1260" s="118"/>
      <c r="H1260" s="245"/>
      <c r="I1260" s="260"/>
      <c r="J1260" s="203"/>
      <c r="K1260" s="204"/>
      <c r="L1260" s="211"/>
      <c r="M1260" s="137"/>
      <c r="N1260" s="268"/>
    </row>
    <row r="1261" spans="1:14" s="123" customFormat="1">
      <c r="A1261" s="125"/>
      <c r="B1261" s="282"/>
      <c r="C1261" s="146"/>
      <c r="D1261" s="246"/>
      <c r="E1261" s="128"/>
      <c r="F1261" s="252"/>
      <c r="G1261" s="118"/>
      <c r="H1261" s="245"/>
      <c r="I1261" s="260"/>
      <c r="J1261" s="203"/>
      <c r="K1261" s="204"/>
      <c r="L1261" s="211"/>
      <c r="M1261" s="137"/>
      <c r="N1261" s="268"/>
    </row>
    <row r="1262" spans="1:14" s="123" customFormat="1">
      <c r="A1262" s="125"/>
      <c r="B1262" s="282"/>
      <c r="C1262" s="146"/>
      <c r="D1262" s="246"/>
      <c r="E1262" s="128"/>
      <c r="F1262" s="252"/>
      <c r="G1262" s="118"/>
      <c r="H1262" s="245"/>
      <c r="I1262" s="260"/>
      <c r="J1262" s="203"/>
      <c r="K1262" s="204"/>
      <c r="L1262" s="211"/>
      <c r="M1262" s="137"/>
      <c r="N1262" s="268"/>
    </row>
    <row r="1263" spans="1:14" s="123" customFormat="1">
      <c r="A1263" s="125"/>
      <c r="B1263" s="282"/>
      <c r="C1263" s="146"/>
      <c r="D1263" s="246"/>
      <c r="E1263" s="128"/>
      <c r="F1263" s="252"/>
      <c r="G1263" s="118"/>
      <c r="H1263" s="245"/>
      <c r="I1263" s="260"/>
      <c r="J1263" s="203"/>
      <c r="K1263" s="204"/>
      <c r="L1263" s="211"/>
      <c r="M1263" s="137"/>
      <c r="N1263" s="268"/>
    </row>
    <row r="1264" spans="1:14" s="123" customFormat="1">
      <c r="A1264" s="125"/>
      <c r="B1264" s="282"/>
      <c r="C1264" s="146"/>
      <c r="D1264" s="246"/>
      <c r="E1264" s="128"/>
      <c r="F1264" s="252"/>
      <c r="G1264" s="118"/>
      <c r="H1264" s="245"/>
      <c r="I1264" s="260"/>
      <c r="J1264" s="203"/>
      <c r="K1264" s="204"/>
      <c r="L1264" s="211"/>
      <c r="M1264" s="137"/>
      <c r="N1264" s="268"/>
    </row>
    <row r="1265" spans="1:14" s="123" customFormat="1">
      <c r="A1265" s="125"/>
      <c r="B1265" s="282"/>
      <c r="C1265" s="146"/>
      <c r="D1265" s="246"/>
      <c r="E1265" s="128"/>
      <c r="F1265" s="252"/>
      <c r="G1265" s="118"/>
      <c r="H1265" s="245"/>
      <c r="I1265" s="260"/>
      <c r="J1265" s="203"/>
      <c r="K1265" s="204"/>
      <c r="L1265" s="211"/>
      <c r="M1265" s="137"/>
      <c r="N1265" s="268"/>
    </row>
    <row r="1266" spans="1:14" s="123" customFormat="1">
      <c r="A1266" s="125"/>
      <c r="B1266" s="282"/>
      <c r="C1266" s="146"/>
      <c r="D1266" s="246"/>
      <c r="E1266" s="128"/>
      <c r="F1266" s="252"/>
      <c r="G1266" s="118"/>
      <c r="H1266" s="245"/>
      <c r="I1266" s="260"/>
      <c r="J1266" s="203"/>
      <c r="K1266" s="204"/>
      <c r="L1266" s="211"/>
      <c r="M1266" s="137"/>
      <c r="N1266" s="268"/>
    </row>
    <row r="1267" spans="1:14" s="123" customFormat="1">
      <c r="A1267" s="125"/>
      <c r="B1267" s="282"/>
      <c r="C1267" s="146"/>
      <c r="D1267" s="246"/>
      <c r="E1267" s="128"/>
      <c r="F1267" s="252"/>
      <c r="G1267" s="118"/>
      <c r="H1267" s="245"/>
      <c r="I1267" s="260"/>
      <c r="J1267" s="203"/>
      <c r="K1267" s="204"/>
      <c r="L1267" s="211"/>
      <c r="M1267" s="137"/>
      <c r="N1267" s="268"/>
    </row>
    <row r="1268" spans="1:14" s="123" customFormat="1">
      <c r="A1268" s="125"/>
      <c r="B1268" s="282"/>
      <c r="C1268" s="146"/>
      <c r="D1268" s="246"/>
      <c r="E1268" s="128"/>
      <c r="F1268" s="252"/>
      <c r="G1268" s="118"/>
      <c r="H1268" s="245"/>
      <c r="I1268" s="260"/>
      <c r="J1268" s="203"/>
      <c r="K1268" s="204"/>
      <c r="L1268" s="211"/>
      <c r="M1268" s="137"/>
      <c r="N1268" s="268"/>
    </row>
    <row r="1269" spans="1:14" s="123" customFormat="1">
      <c r="A1269" s="125"/>
      <c r="B1269" s="282"/>
      <c r="C1269" s="146"/>
      <c r="D1269" s="246"/>
      <c r="E1269" s="128"/>
      <c r="F1269" s="252"/>
      <c r="G1269" s="118"/>
      <c r="H1269" s="245"/>
      <c r="I1269" s="260"/>
      <c r="J1269" s="203"/>
      <c r="K1269" s="204"/>
      <c r="L1269" s="211"/>
      <c r="M1269" s="137"/>
      <c r="N1269" s="268"/>
    </row>
    <row r="1270" spans="1:14" s="123" customFormat="1">
      <c r="A1270" s="125"/>
      <c r="B1270" s="282"/>
      <c r="C1270" s="146"/>
      <c r="D1270" s="246"/>
      <c r="E1270" s="128"/>
      <c r="F1270" s="252"/>
      <c r="G1270" s="118"/>
      <c r="H1270" s="245"/>
      <c r="I1270" s="260"/>
      <c r="J1270" s="203"/>
      <c r="K1270" s="204"/>
      <c r="L1270" s="211"/>
      <c r="M1270" s="137"/>
      <c r="N1270" s="268"/>
    </row>
    <row r="1271" spans="1:14" s="123" customFormat="1">
      <c r="A1271" s="125"/>
      <c r="B1271" s="282"/>
      <c r="C1271" s="146"/>
      <c r="D1271" s="246"/>
      <c r="E1271" s="128"/>
      <c r="F1271" s="252"/>
      <c r="G1271" s="118"/>
      <c r="H1271" s="245"/>
      <c r="I1271" s="260"/>
      <c r="J1271" s="203"/>
      <c r="K1271" s="204"/>
      <c r="L1271" s="211"/>
      <c r="M1271" s="137"/>
      <c r="N1271" s="268"/>
    </row>
    <row r="1272" spans="1:14" s="123" customFormat="1">
      <c r="A1272" s="125"/>
      <c r="B1272" s="282"/>
      <c r="C1272" s="146"/>
      <c r="D1272" s="246"/>
      <c r="E1272" s="128"/>
      <c r="F1272" s="252"/>
      <c r="G1272" s="118"/>
      <c r="H1272" s="245"/>
      <c r="I1272" s="260"/>
      <c r="J1272" s="203"/>
      <c r="K1272" s="204"/>
      <c r="L1272" s="211"/>
      <c r="M1272" s="137"/>
      <c r="N1272" s="268"/>
    </row>
    <row r="1273" spans="1:14" s="123" customFormat="1">
      <c r="A1273" s="125"/>
      <c r="B1273" s="282"/>
      <c r="C1273" s="146"/>
      <c r="D1273" s="246"/>
      <c r="E1273" s="128"/>
      <c r="F1273" s="252"/>
      <c r="G1273" s="118"/>
      <c r="H1273" s="245"/>
      <c r="I1273" s="260"/>
      <c r="J1273" s="203"/>
      <c r="K1273" s="204"/>
      <c r="L1273" s="211"/>
      <c r="M1273" s="137"/>
      <c r="N1273" s="268"/>
    </row>
    <row r="1274" spans="1:14" s="123" customFormat="1">
      <c r="A1274" s="125"/>
      <c r="B1274" s="282"/>
      <c r="C1274" s="146"/>
      <c r="D1274" s="246"/>
      <c r="E1274" s="128"/>
      <c r="F1274" s="252"/>
      <c r="G1274" s="118"/>
      <c r="H1274" s="245"/>
      <c r="I1274" s="260"/>
      <c r="J1274" s="203"/>
      <c r="K1274" s="204"/>
      <c r="L1274" s="211"/>
      <c r="M1274" s="137"/>
      <c r="N1274" s="268"/>
    </row>
    <row r="1275" spans="1:14" s="123" customFormat="1">
      <c r="A1275" s="125"/>
      <c r="B1275" s="282"/>
      <c r="C1275" s="146"/>
      <c r="D1275" s="246"/>
      <c r="E1275" s="128"/>
      <c r="F1275" s="252"/>
      <c r="G1275" s="118"/>
      <c r="H1275" s="245"/>
      <c r="I1275" s="260"/>
      <c r="J1275" s="203"/>
      <c r="K1275" s="204"/>
      <c r="L1275" s="211"/>
      <c r="M1275" s="137"/>
      <c r="N1275" s="268"/>
    </row>
    <row r="1276" spans="1:14" s="123" customFormat="1">
      <c r="A1276" s="125"/>
      <c r="B1276" s="282"/>
      <c r="C1276" s="146"/>
      <c r="D1276" s="246"/>
      <c r="E1276" s="128"/>
      <c r="F1276" s="252"/>
      <c r="G1276" s="118"/>
      <c r="H1276" s="245"/>
      <c r="I1276" s="260"/>
      <c r="J1276" s="203"/>
      <c r="K1276" s="204"/>
      <c r="L1276" s="211"/>
      <c r="M1276" s="137"/>
      <c r="N1276" s="268"/>
    </row>
    <row r="1277" spans="1:14" s="123" customFormat="1">
      <c r="A1277" s="125"/>
      <c r="B1277" s="282"/>
      <c r="C1277" s="146"/>
      <c r="D1277" s="246"/>
      <c r="E1277" s="128"/>
      <c r="F1277" s="252"/>
      <c r="G1277" s="118"/>
      <c r="H1277" s="245"/>
      <c r="I1277" s="260"/>
      <c r="J1277" s="203"/>
      <c r="K1277" s="204"/>
      <c r="L1277" s="211"/>
      <c r="M1277" s="137"/>
      <c r="N1277" s="268"/>
    </row>
    <row r="1278" spans="1:14" s="123" customFormat="1">
      <c r="A1278" s="125"/>
      <c r="B1278" s="282"/>
      <c r="C1278" s="146"/>
      <c r="D1278" s="246"/>
      <c r="E1278" s="128"/>
      <c r="F1278" s="252"/>
      <c r="G1278" s="118"/>
      <c r="H1278" s="245"/>
      <c r="I1278" s="260"/>
      <c r="J1278" s="203"/>
      <c r="K1278" s="204"/>
      <c r="L1278" s="211"/>
      <c r="M1278" s="137"/>
      <c r="N1278" s="268"/>
    </row>
    <row r="1279" spans="1:14" s="123" customFormat="1">
      <c r="A1279" s="125"/>
      <c r="B1279" s="282"/>
      <c r="C1279" s="146"/>
      <c r="D1279" s="246"/>
      <c r="E1279" s="128"/>
      <c r="F1279" s="252"/>
      <c r="G1279" s="118"/>
      <c r="H1279" s="245"/>
      <c r="I1279" s="260"/>
      <c r="J1279" s="203"/>
      <c r="K1279" s="204"/>
      <c r="L1279" s="211"/>
      <c r="M1279" s="137"/>
      <c r="N1279" s="268"/>
    </row>
    <row r="1280" spans="1:14" s="123" customFormat="1">
      <c r="A1280" s="125"/>
      <c r="B1280" s="282"/>
      <c r="C1280" s="146"/>
      <c r="D1280" s="246"/>
      <c r="E1280" s="128"/>
      <c r="F1280" s="252"/>
      <c r="G1280" s="118"/>
      <c r="H1280" s="245"/>
      <c r="I1280" s="260"/>
      <c r="J1280" s="203"/>
      <c r="K1280" s="204"/>
      <c r="L1280" s="211"/>
      <c r="M1280" s="137"/>
      <c r="N1280" s="268"/>
    </row>
    <row r="1281" spans="1:14" s="123" customFormat="1">
      <c r="A1281" s="125"/>
      <c r="B1281" s="282"/>
      <c r="C1281" s="146"/>
      <c r="D1281" s="246"/>
      <c r="E1281" s="128"/>
      <c r="F1281" s="252"/>
      <c r="G1281" s="118"/>
      <c r="H1281" s="245"/>
      <c r="I1281" s="260"/>
      <c r="J1281" s="203"/>
      <c r="K1281" s="204"/>
      <c r="L1281" s="211"/>
      <c r="M1281" s="137"/>
      <c r="N1281" s="268"/>
    </row>
    <row r="1282" spans="1:14" s="123" customFormat="1">
      <c r="A1282" s="125"/>
      <c r="B1282" s="282"/>
      <c r="C1282" s="146"/>
      <c r="D1282" s="246"/>
      <c r="E1282" s="128"/>
      <c r="F1282" s="252"/>
      <c r="G1282" s="118"/>
      <c r="H1282" s="245"/>
      <c r="I1282" s="260"/>
      <c r="J1282" s="203"/>
      <c r="K1282" s="204"/>
      <c r="L1282" s="211"/>
      <c r="M1282" s="137"/>
      <c r="N1282" s="268"/>
    </row>
    <row r="1283" spans="1:14" s="123" customFormat="1">
      <c r="A1283" s="125"/>
      <c r="B1283" s="282"/>
      <c r="C1283" s="146"/>
      <c r="D1283" s="246"/>
      <c r="E1283" s="128"/>
      <c r="F1283" s="252"/>
      <c r="G1283" s="118"/>
      <c r="H1283" s="245"/>
      <c r="I1283" s="260"/>
      <c r="J1283" s="203"/>
      <c r="K1283" s="204"/>
      <c r="L1283" s="211"/>
      <c r="M1283" s="137"/>
      <c r="N1283" s="268"/>
    </row>
    <row r="1284" spans="1:14" s="123" customFormat="1">
      <c r="A1284" s="125"/>
      <c r="B1284" s="282"/>
      <c r="C1284" s="146"/>
      <c r="D1284" s="246"/>
      <c r="E1284" s="128"/>
      <c r="F1284" s="252"/>
      <c r="G1284" s="118"/>
      <c r="H1284" s="245"/>
      <c r="I1284" s="260"/>
      <c r="J1284" s="203"/>
      <c r="K1284" s="204"/>
      <c r="L1284" s="211"/>
      <c r="M1284" s="137"/>
      <c r="N1284" s="268"/>
    </row>
    <row r="1285" spans="1:14" s="123" customFormat="1">
      <c r="A1285" s="125"/>
      <c r="B1285" s="282"/>
      <c r="C1285" s="146"/>
      <c r="D1285" s="246"/>
      <c r="E1285" s="128"/>
      <c r="F1285" s="252"/>
      <c r="G1285" s="118"/>
      <c r="H1285" s="245"/>
      <c r="I1285" s="260"/>
      <c r="J1285" s="203"/>
      <c r="K1285" s="204"/>
      <c r="L1285" s="211"/>
      <c r="M1285" s="137"/>
      <c r="N1285" s="268"/>
    </row>
    <row r="1286" spans="1:14" s="123" customFormat="1">
      <c r="A1286" s="125"/>
      <c r="B1286" s="282"/>
      <c r="C1286" s="146"/>
      <c r="D1286" s="246"/>
      <c r="E1286" s="128"/>
      <c r="F1286" s="252"/>
      <c r="G1286" s="118"/>
      <c r="H1286" s="245"/>
      <c r="I1286" s="260"/>
      <c r="J1286" s="203"/>
      <c r="K1286" s="204"/>
      <c r="L1286" s="211"/>
      <c r="M1286" s="137"/>
      <c r="N1286" s="268"/>
    </row>
    <row r="1287" spans="1:14" s="123" customFormat="1">
      <c r="A1287" s="125"/>
      <c r="B1287" s="282"/>
      <c r="C1287" s="146"/>
      <c r="D1287" s="246"/>
      <c r="E1287" s="128"/>
      <c r="F1287" s="252"/>
      <c r="G1287" s="118"/>
      <c r="H1287" s="245"/>
      <c r="I1287" s="260"/>
      <c r="J1287" s="203"/>
      <c r="K1287" s="204"/>
      <c r="L1287" s="211"/>
      <c r="M1287" s="137"/>
      <c r="N1287" s="268"/>
    </row>
    <row r="1288" spans="1:14" s="123" customFormat="1">
      <c r="A1288" s="125"/>
      <c r="B1288" s="282"/>
      <c r="C1288" s="146"/>
      <c r="D1288" s="246"/>
      <c r="E1288" s="128"/>
      <c r="F1288" s="252"/>
      <c r="G1288" s="118"/>
      <c r="H1288" s="245"/>
      <c r="I1288" s="260"/>
      <c r="J1288" s="203"/>
      <c r="K1288" s="204"/>
      <c r="L1288" s="211"/>
      <c r="M1288" s="137"/>
      <c r="N1288" s="268"/>
    </row>
    <row r="1289" spans="1:14" s="123" customFormat="1">
      <c r="A1289" s="125"/>
      <c r="B1289" s="282"/>
      <c r="C1289" s="146"/>
      <c r="D1289" s="246"/>
      <c r="E1289" s="128"/>
      <c r="F1289" s="252"/>
      <c r="G1289" s="118"/>
      <c r="H1289" s="245"/>
      <c r="I1289" s="260"/>
      <c r="J1289" s="203"/>
      <c r="K1289" s="204"/>
      <c r="L1289" s="211"/>
      <c r="M1289" s="137"/>
      <c r="N1289" s="268"/>
    </row>
    <row r="1290" spans="1:14" s="123" customFormat="1">
      <c r="A1290" s="125"/>
      <c r="B1290" s="282"/>
      <c r="C1290" s="146"/>
      <c r="D1290" s="246"/>
      <c r="E1290" s="128"/>
      <c r="F1290" s="252"/>
      <c r="G1290" s="118"/>
      <c r="H1290" s="245"/>
      <c r="I1290" s="260"/>
      <c r="J1290" s="203"/>
      <c r="K1290" s="204"/>
      <c r="L1290" s="211"/>
      <c r="M1290" s="137"/>
      <c r="N1290" s="268"/>
    </row>
    <row r="1291" spans="1:14" s="123" customFormat="1">
      <c r="A1291" s="125"/>
      <c r="B1291" s="282"/>
      <c r="C1291" s="146"/>
      <c r="D1291" s="246"/>
      <c r="E1291" s="128"/>
      <c r="F1291" s="252"/>
      <c r="G1291" s="118"/>
      <c r="H1291" s="245"/>
      <c r="I1291" s="260"/>
      <c r="J1291" s="203"/>
      <c r="K1291" s="204"/>
      <c r="L1291" s="211"/>
      <c r="M1291" s="137"/>
      <c r="N1291" s="268"/>
    </row>
    <row r="1292" spans="1:14" s="123" customFormat="1">
      <c r="A1292" s="125"/>
      <c r="B1292" s="282"/>
      <c r="C1292" s="146"/>
      <c r="D1292" s="246"/>
      <c r="E1292" s="128"/>
      <c r="F1292" s="252"/>
      <c r="G1292" s="118"/>
      <c r="H1292" s="245"/>
      <c r="I1292" s="260"/>
      <c r="J1292" s="203"/>
      <c r="K1292" s="204"/>
      <c r="L1292" s="211"/>
      <c r="M1292" s="137"/>
      <c r="N1292" s="268"/>
    </row>
    <row r="1293" spans="1:14" s="123" customFormat="1">
      <c r="A1293" s="125"/>
      <c r="B1293" s="282"/>
      <c r="C1293" s="146"/>
      <c r="D1293" s="246"/>
      <c r="E1293" s="128"/>
      <c r="F1293" s="252"/>
      <c r="G1293" s="118"/>
      <c r="H1293" s="245"/>
      <c r="I1293" s="260"/>
      <c r="J1293" s="203"/>
      <c r="K1293" s="204"/>
      <c r="L1293" s="211"/>
      <c r="M1293" s="137"/>
      <c r="N1293" s="268"/>
    </row>
    <row r="1294" spans="1:14" s="123" customFormat="1">
      <c r="A1294" s="125"/>
      <c r="B1294" s="282"/>
      <c r="C1294" s="146"/>
      <c r="D1294" s="246"/>
      <c r="E1294" s="128"/>
      <c r="F1294" s="252"/>
      <c r="G1294" s="118"/>
      <c r="H1294" s="245"/>
      <c r="I1294" s="260"/>
      <c r="J1294" s="203"/>
      <c r="K1294" s="204"/>
      <c r="L1294" s="211"/>
      <c r="M1294" s="137"/>
      <c r="N1294" s="268"/>
    </row>
    <row r="1295" spans="1:14" s="123" customFormat="1">
      <c r="A1295" s="125"/>
      <c r="B1295" s="282"/>
      <c r="C1295" s="146"/>
      <c r="D1295" s="246"/>
      <c r="E1295" s="128"/>
      <c r="F1295" s="252"/>
      <c r="G1295" s="118"/>
      <c r="H1295" s="245"/>
      <c r="I1295" s="260"/>
      <c r="J1295" s="203"/>
      <c r="K1295" s="204"/>
      <c r="L1295" s="211"/>
      <c r="M1295" s="137"/>
      <c r="N1295" s="268"/>
    </row>
    <row r="1296" spans="1:14" s="123" customFormat="1">
      <c r="A1296" s="125"/>
      <c r="B1296" s="282"/>
      <c r="C1296" s="146"/>
      <c r="D1296" s="246"/>
      <c r="E1296" s="128"/>
      <c r="F1296" s="252"/>
      <c r="G1296" s="118"/>
      <c r="H1296" s="245"/>
      <c r="I1296" s="260"/>
      <c r="J1296" s="203"/>
      <c r="K1296" s="204"/>
      <c r="L1296" s="211"/>
      <c r="M1296" s="137"/>
      <c r="N1296" s="268"/>
    </row>
    <row r="1297" spans="1:14" s="123" customFormat="1">
      <c r="A1297" s="125"/>
      <c r="B1297" s="282"/>
      <c r="C1297" s="146"/>
      <c r="D1297" s="246"/>
      <c r="E1297" s="128"/>
      <c r="F1297" s="252"/>
      <c r="G1297" s="118"/>
      <c r="H1297" s="245"/>
      <c r="I1297" s="260"/>
      <c r="J1297" s="203"/>
      <c r="K1297" s="204"/>
      <c r="L1297" s="211"/>
      <c r="M1297" s="137"/>
      <c r="N1297" s="268"/>
    </row>
    <row r="1298" spans="1:14" s="123" customFormat="1">
      <c r="A1298" s="125"/>
      <c r="B1298" s="282"/>
      <c r="C1298" s="146"/>
      <c r="D1298" s="246"/>
      <c r="E1298" s="128"/>
      <c r="F1298" s="252"/>
      <c r="G1298" s="118"/>
      <c r="H1298" s="245"/>
      <c r="I1298" s="260"/>
      <c r="J1298" s="203"/>
      <c r="K1298" s="204"/>
      <c r="L1298" s="211"/>
      <c r="M1298" s="137"/>
      <c r="N1298" s="268"/>
    </row>
    <row r="1299" spans="1:14" s="123" customFormat="1">
      <c r="A1299" s="125"/>
      <c r="B1299" s="282"/>
      <c r="C1299" s="146"/>
      <c r="D1299" s="246"/>
      <c r="E1299" s="128"/>
      <c r="F1299" s="252"/>
      <c r="G1299" s="118"/>
      <c r="H1299" s="245"/>
      <c r="I1299" s="260"/>
      <c r="J1299" s="203"/>
      <c r="K1299" s="204"/>
      <c r="L1299" s="211"/>
      <c r="M1299" s="137"/>
      <c r="N1299" s="268"/>
    </row>
    <row r="1300" spans="1:14" s="123" customFormat="1">
      <c r="A1300" s="125"/>
      <c r="B1300" s="282"/>
      <c r="C1300" s="146"/>
      <c r="D1300" s="246"/>
      <c r="E1300" s="128"/>
      <c r="F1300" s="252"/>
      <c r="G1300" s="118"/>
      <c r="H1300" s="245"/>
      <c r="I1300" s="260"/>
      <c r="J1300" s="203"/>
      <c r="K1300" s="204"/>
      <c r="L1300" s="211"/>
      <c r="M1300" s="137"/>
      <c r="N1300" s="268"/>
    </row>
    <row r="1301" spans="1:14" s="123" customFormat="1">
      <c r="A1301" s="125"/>
      <c r="B1301" s="282"/>
      <c r="C1301" s="146"/>
      <c r="D1301" s="246"/>
      <c r="E1301" s="128"/>
      <c r="F1301" s="252"/>
      <c r="G1301" s="118"/>
      <c r="H1301" s="245"/>
      <c r="I1301" s="260"/>
      <c r="J1301" s="203"/>
      <c r="K1301" s="204"/>
      <c r="L1301" s="211"/>
      <c r="M1301" s="137"/>
      <c r="N1301" s="268"/>
    </row>
    <row r="1302" spans="1:14" s="123" customFormat="1">
      <c r="A1302" s="125"/>
      <c r="B1302" s="282"/>
      <c r="C1302" s="146"/>
      <c r="D1302" s="246"/>
      <c r="E1302" s="128"/>
      <c r="F1302" s="252"/>
      <c r="G1302" s="118"/>
      <c r="H1302" s="245"/>
      <c r="I1302" s="260"/>
      <c r="J1302" s="203"/>
      <c r="K1302" s="204"/>
      <c r="L1302" s="211"/>
      <c r="M1302" s="137"/>
      <c r="N1302" s="268"/>
    </row>
    <row r="1303" spans="1:14" s="123" customFormat="1">
      <c r="A1303" s="125"/>
      <c r="B1303" s="282"/>
      <c r="C1303" s="146"/>
      <c r="D1303" s="246"/>
      <c r="E1303" s="128"/>
      <c r="F1303" s="252"/>
      <c r="G1303" s="118"/>
      <c r="H1303" s="245"/>
      <c r="I1303" s="260"/>
      <c r="J1303" s="203"/>
      <c r="K1303" s="204"/>
      <c r="L1303" s="211"/>
      <c r="M1303" s="137"/>
      <c r="N1303" s="268"/>
    </row>
    <row r="1304" spans="1:14" s="123" customFormat="1">
      <c r="A1304" s="125"/>
      <c r="B1304" s="282"/>
      <c r="C1304" s="146"/>
      <c r="D1304" s="246"/>
      <c r="E1304" s="128"/>
      <c r="F1304" s="252"/>
      <c r="G1304" s="118"/>
      <c r="H1304" s="245"/>
      <c r="I1304" s="260"/>
      <c r="J1304" s="203"/>
      <c r="K1304" s="204"/>
      <c r="L1304" s="211"/>
      <c r="M1304" s="137"/>
      <c r="N1304" s="268"/>
    </row>
    <row r="1305" spans="1:14" s="123" customFormat="1">
      <c r="A1305" s="125"/>
      <c r="B1305" s="282"/>
      <c r="C1305" s="146"/>
      <c r="D1305" s="246"/>
      <c r="E1305" s="128"/>
      <c r="F1305" s="252"/>
      <c r="G1305" s="118"/>
      <c r="H1305" s="245"/>
      <c r="I1305" s="260"/>
      <c r="J1305" s="203"/>
      <c r="K1305" s="204"/>
      <c r="L1305" s="211"/>
      <c r="M1305" s="137"/>
      <c r="N1305" s="268"/>
    </row>
    <row r="1306" spans="1:14" s="123" customFormat="1">
      <c r="A1306" s="125"/>
      <c r="B1306" s="282"/>
      <c r="C1306" s="146"/>
      <c r="D1306" s="246"/>
      <c r="E1306" s="128"/>
      <c r="F1306" s="252"/>
      <c r="G1306" s="118"/>
      <c r="H1306" s="245"/>
      <c r="I1306" s="260"/>
      <c r="J1306" s="203"/>
      <c r="K1306" s="204"/>
      <c r="L1306" s="211"/>
      <c r="M1306" s="137"/>
      <c r="N1306" s="268"/>
    </row>
    <row r="1307" spans="1:14" s="123" customFormat="1">
      <c r="A1307" s="125"/>
      <c r="B1307" s="282"/>
      <c r="C1307" s="146"/>
      <c r="D1307" s="246"/>
      <c r="E1307" s="128"/>
      <c r="F1307" s="252"/>
      <c r="G1307" s="118"/>
      <c r="H1307" s="245"/>
      <c r="I1307" s="260"/>
      <c r="J1307" s="203"/>
      <c r="K1307" s="204"/>
      <c r="L1307" s="211"/>
      <c r="M1307" s="137"/>
      <c r="N1307" s="268"/>
    </row>
    <row r="1308" spans="1:14" s="123" customFormat="1">
      <c r="A1308" s="125"/>
      <c r="B1308" s="282"/>
      <c r="C1308" s="146"/>
      <c r="D1308" s="246"/>
      <c r="E1308" s="128"/>
      <c r="F1308" s="252"/>
      <c r="G1308" s="118"/>
      <c r="H1308" s="245"/>
      <c r="I1308" s="260"/>
      <c r="J1308" s="203"/>
      <c r="K1308" s="204"/>
      <c r="L1308" s="211"/>
      <c r="M1308" s="137"/>
      <c r="N1308" s="268"/>
    </row>
    <row r="1309" spans="1:14" s="123" customFormat="1">
      <c r="A1309" s="125"/>
      <c r="B1309" s="282"/>
      <c r="C1309" s="146"/>
      <c r="D1309" s="246"/>
      <c r="E1309" s="128"/>
      <c r="F1309" s="252"/>
      <c r="G1309" s="118"/>
      <c r="H1309" s="245"/>
      <c r="I1309" s="260"/>
      <c r="J1309" s="203"/>
      <c r="K1309" s="204"/>
      <c r="L1309" s="211"/>
      <c r="M1309" s="137"/>
      <c r="N1309" s="268"/>
    </row>
    <row r="1310" spans="1:14" s="123" customFormat="1">
      <c r="A1310" s="125"/>
      <c r="B1310" s="282"/>
      <c r="C1310" s="146"/>
      <c r="D1310" s="246"/>
      <c r="E1310" s="128"/>
      <c r="F1310" s="252"/>
      <c r="G1310" s="118"/>
      <c r="H1310" s="245"/>
      <c r="I1310" s="260"/>
      <c r="J1310" s="203"/>
      <c r="K1310" s="204"/>
      <c r="L1310" s="211"/>
      <c r="M1310" s="137"/>
      <c r="N1310" s="268"/>
    </row>
    <row r="1311" spans="1:14" s="123" customFormat="1">
      <c r="A1311" s="125"/>
      <c r="B1311" s="282"/>
      <c r="C1311" s="146"/>
      <c r="D1311" s="246"/>
      <c r="E1311" s="128"/>
      <c r="F1311" s="252"/>
      <c r="G1311" s="118"/>
      <c r="H1311" s="245"/>
      <c r="I1311" s="260"/>
      <c r="J1311" s="203"/>
      <c r="K1311" s="204"/>
      <c r="L1311" s="211"/>
      <c r="M1311" s="137"/>
      <c r="N1311" s="268"/>
    </row>
    <row r="1312" spans="1:14" s="123" customFormat="1">
      <c r="A1312" s="125"/>
      <c r="B1312" s="282"/>
      <c r="C1312" s="146"/>
      <c r="D1312" s="246"/>
      <c r="E1312" s="128"/>
      <c r="F1312" s="252"/>
      <c r="G1312" s="118"/>
      <c r="H1312" s="245"/>
      <c r="I1312" s="260"/>
      <c r="J1312" s="203"/>
      <c r="K1312" s="204"/>
      <c r="L1312" s="211"/>
      <c r="M1312" s="137"/>
      <c r="N1312" s="268"/>
    </row>
    <row r="1313" spans="1:14" s="123" customFormat="1">
      <c r="A1313" s="125"/>
      <c r="B1313" s="282"/>
      <c r="C1313" s="146"/>
      <c r="D1313" s="246"/>
      <c r="E1313" s="128"/>
      <c r="F1313" s="252"/>
      <c r="G1313" s="118"/>
      <c r="H1313" s="245"/>
      <c r="I1313" s="260"/>
      <c r="J1313" s="203"/>
      <c r="K1313" s="204"/>
      <c r="L1313" s="211"/>
      <c r="M1313" s="137"/>
      <c r="N1313" s="268"/>
    </row>
    <row r="1314" spans="1:14" s="123" customFormat="1">
      <c r="A1314" s="125"/>
      <c r="B1314" s="282"/>
      <c r="C1314" s="146"/>
      <c r="D1314" s="246"/>
      <c r="E1314" s="128"/>
      <c r="F1314" s="252"/>
      <c r="G1314" s="118"/>
      <c r="H1314" s="245"/>
      <c r="I1314" s="260"/>
      <c r="J1314" s="203"/>
      <c r="K1314" s="204"/>
      <c r="L1314" s="211"/>
      <c r="M1314" s="137"/>
      <c r="N1314" s="268"/>
    </row>
    <row r="1315" spans="1:14" s="123" customFormat="1">
      <c r="A1315" s="125"/>
      <c r="B1315" s="282"/>
      <c r="C1315" s="146"/>
      <c r="D1315" s="246"/>
      <c r="E1315" s="128"/>
      <c r="F1315" s="252"/>
      <c r="G1315" s="118"/>
      <c r="H1315" s="245"/>
      <c r="I1315" s="260"/>
      <c r="J1315" s="203"/>
      <c r="K1315" s="204"/>
      <c r="L1315" s="211"/>
      <c r="M1315" s="137"/>
      <c r="N1315" s="268"/>
    </row>
    <row r="1316" spans="1:14" s="123" customFormat="1">
      <c r="A1316" s="125"/>
      <c r="B1316" s="282"/>
      <c r="C1316" s="146"/>
      <c r="D1316" s="246"/>
      <c r="E1316" s="128"/>
      <c r="F1316" s="252"/>
      <c r="G1316" s="118"/>
      <c r="H1316" s="245"/>
      <c r="I1316" s="260"/>
      <c r="J1316" s="203"/>
      <c r="K1316" s="204"/>
      <c r="L1316" s="211"/>
      <c r="M1316" s="137"/>
      <c r="N1316" s="268"/>
    </row>
    <row r="1317" spans="1:14" s="123" customFormat="1">
      <c r="A1317" s="125"/>
      <c r="B1317" s="282"/>
      <c r="C1317" s="146"/>
      <c r="D1317" s="246"/>
      <c r="E1317" s="128"/>
      <c r="F1317" s="252"/>
      <c r="G1317" s="118"/>
      <c r="H1317" s="245"/>
      <c r="I1317" s="260"/>
      <c r="J1317" s="203"/>
      <c r="K1317" s="204"/>
      <c r="L1317" s="211"/>
      <c r="M1317" s="137"/>
      <c r="N1317" s="268"/>
    </row>
    <row r="1318" spans="1:14" s="123" customFormat="1">
      <c r="A1318" s="125"/>
      <c r="B1318" s="282"/>
      <c r="C1318" s="146"/>
      <c r="D1318" s="246"/>
      <c r="E1318" s="128"/>
      <c r="F1318" s="252"/>
      <c r="G1318" s="118"/>
      <c r="H1318" s="245"/>
      <c r="I1318" s="260"/>
      <c r="J1318" s="203"/>
      <c r="K1318" s="204"/>
      <c r="L1318" s="211"/>
      <c r="M1318" s="137"/>
      <c r="N1318" s="268"/>
    </row>
    <row r="1319" spans="1:14" s="123" customFormat="1">
      <c r="A1319" s="125"/>
      <c r="B1319" s="282"/>
      <c r="C1319" s="146"/>
      <c r="D1319" s="246"/>
      <c r="E1319" s="128"/>
      <c r="F1319" s="252"/>
      <c r="G1319" s="118"/>
      <c r="H1319" s="245"/>
      <c r="I1319" s="260"/>
      <c r="J1319" s="203"/>
      <c r="K1319" s="204"/>
      <c r="L1319" s="211"/>
      <c r="M1319" s="137"/>
      <c r="N1319" s="268"/>
    </row>
    <row r="1320" spans="1:14" s="123" customFormat="1">
      <c r="A1320" s="125"/>
      <c r="B1320" s="282"/>
      <c r="C1320" s="146"/>
      <c r="D1320" s="246"/>
      <c r="E1320" s="128"/>
      <c r="F1320" s="252"/>
      <c r="G1320" s="118"/>
      <c r="H1320" s="245"/>
      <c r="I1320" s="260"/>
      <c r="J1320" s="203"/>
      <c r="K1320" s="204"/>
      <c r="L1320" s="211"/>
      <c r="M1320" s="137"/>
      <c r="N1320" s="268"/>
    </row>
    <row r="1321" spans="1:14" s="123" customFormat="1">
      <c r="A1321" s="125"/>
      <c r="B1321" s="282"/>
      <c r="C1321" s="146"/>
      <c r="D1321" s="246"/>
      <c r="E1321" s="128"/>
      <c r="F1321" s="252"/>
      <c r="G1321" s="118"/>
      <c r="H1321" s="245"/>
      <c r="I1321" s="260"/>
      <c r="J1321" s="203"/>
      <c r="K1321" s="204"/>
      <c r="L1321" s="211"/>
      <c r="M1321" s="137"/>
      <c r="N1321" s="268"/>
    </row>
    <row r="1322" spans="1:14" s="123" customFormat="1">
      <c r="A1322" s="125"/>
      <c r="B1322" s="282"/>
      <c r="C1322" s="146"/>
      <c r="D1322" s="246"/>
      <c r="E1322" s="128"/>
      <c r="F1322" s="252"/>
      <c r="G1322" s="118"/>
      <c r="H1322" s="245"/>
      <c r="I1322" s="260"/>
      <c r="J1322" s="203"/>
      <c r="K1322" s="204"/>
      <c r="L1322" s="211"/>
      <c r="M1322" s="137"/>
      <c r="N1322" s="268"/>
    </row>
    <row r="1323" spans="1:14" s="123" customFormat="1">
      <c r="A1323" s="125"/>
      <c r="B1323" s="282"/>
      <c r="C1323" s="146"/>
      <c r="D1323" s="246"/>
      <c r="E1323" s="128"/>
      <c r="F1323" s="252"/>
      <c r="G1323" s="118"/>
      <c r="H1323" s="245"/>
      <c r="I1323" s="260"/>
      <c r="J1323" s="203"/>
      <c r="K1323" s="204"/>
      <c r="L1323" s="211"/>
      <c r="M1323" s="137"/>
      <c r="N1323" s="268"/>
    </row>
    <row r="1324" spans="1:14" s="123" customFormat="1">
      <c r="A1324" s="125"/>
      <c r="B1324" s="282"/>
      <c r="C1324" s="146"/>
      <c r="D1324" s="246"/>
      <c r="E1324" s="128"/>
      <c r="F1324" s="252"/>
      <c r="G1324" s="118"/>
      <c r="H1324" s="245"/>
      <c r="I1324" s="260"/>
      <c r="J1324" s="203"/>
      <c r="K1324" s="204"/>
      <c r="L1324" s="211"/>
      <c r="M1324" s="137"/>
      <c r="N1324" s="268"/>
    </row>
    <row r="1325" spans="1:14" s="123" customFormat="1">
      <c r="A1325" s="125"/>
      <c r="B1325" s="282"/>
      <c r="C1325" s="146"/>
      <c r="D1325" s="246"/>
      <c r="E1325" s="128"/>
      <c r="F1325" s="252"/>
      <c r="G1325" s="118"/>
      <c r="H1325" s="245"/>
      <c r="I1325" s="260"/>
      <c r="J1325" s="203"/>
      <c r="K1325" s="204"/>
      <c r="L1325" s="211"/>
      <c r="M1325" s="137"/>
      <c r="N1325" s="268"/>
    </row>
    <row r="1326" spans="1:14" s="123" customFormat="1">
      <c r="A1326" s="125"/>
      <c r="B1326" s="282"/>
      <c r="C1326" s="146"/>
      <c r="D1326" s="246"/>
      <c r="E1326" s="128"/>
      <c r="F1326" s="252"/>
      <c r="G1326" s="118"/>
      <c r="H1326" s="245"/>
      <c r="I1326" s="260"/>
      <c r="J1326" s="203"/>
      <c r="K1326" s="204"/>
      <c r="L1326" s="211"/>
      <c r="M1326" s="137"/>
      <c r="N1326" s="268"/>
    </row>
    <row r="1327" spans="1:14" s="123" customFormat="1">
      <c r="A1327" s="125"/>
      <c r="B1327" s="282"/>
      <c r="C1327" s="146"/>
      <c r="D1327" s="246"/>
      <c r="E1327" s="128"/>
      <c r="F1327" s="252"/>
      <c r="G1327" s="118"/>
      <c r="H1327" s="245"/>
      <c r="I1327" s="260"/>
      <c r="J1327" s="203"/>
      <c r="K1327" s="204"/>
      <c r="L1327" s="211"/>
      <c r="M1327" s="137"/>
      <c r="N1327" s="268"/>
    </row>
    <row r="1328" spans="1:14" s="123" customFormat="1">
      <c r="A1328" s="125"/>
      <c r="B1328" s="282"/>
      <c r="C1328" s="146"/>
      <c r="D1328" s="246"/>
      <c r="E1328" s="128"/>
      <c r="F1328" s="252"/>
      <c r="G1328" s="118"/>
      <c r="H1328" s="245"/>
      <c r="I1328" s="260"/>
      <c r="J1328" s="203"/>
      <c r="K1328" s="204"/>
      <c r="L1328" s="211"/>
      <c r="M1328" s="137"/>
      <c r="N1328" s="268"/>
    </row>
    <row r="1329" spans="1:14" s="123" customFormat="1">
      <c r="A1329" s="125"/>
      <c r="B1329" s="282"/>
      <c r="C1329" s="146"/>
      <c r="D1329" s="246"/>
      <c r="E1329" s="128"/>
      <c r="F1329" s="252"/>
      <c r="G1329" s="118"/>
      <c r="H1329" s="245"/>
      <c r="I1329" s="260"/>
      <c r="J1329" s="203"/>
      <c r="K1329" s="204"/>
      <c r="L1329" s="211"/>
      <c r="M1329" s="137"/>
      <c r="N1329" s="268"/>
    </row>
    <row r="1330" spans="1:14" s="123" customFormat="1">
      <c r="A1330" s="125"/>
      <c r="B1330" s="282"/>
      <c r="C1330" s="146"/>
      <c r="D1330" s="246"/>
      <c r="E1330" s="128"/>
      <c r="F1330" s="252"/>
      <c r="G1330" s="118"/>
      <c r="H1330" s="245"/>
      <c r="I1330" s="260"/>
      <c r="J1330" s="203"/>
      <c r="K1330" s="204"/>
      <c r="L1330" s="211"/>
      <c r="M1330" s="137"/>
      <c r="N1330" s="268"/>
    </row>
    <row r="1331" spans="1:14" s="123" customFormat="1">
      <c r="A1331" s="125"/>
      <c r="B1331" s="282"/>
      <c r="C1331" s="146"/>
      <c r="D1331" s="246"/>
      <c r="E1331" s="128"/>
      <c r="F1331" s="252"/>
      <c r="G1331" s="118"/>
      <c r="H1331" s="245"/>
      <c r="I1331" s="260"/>
      <c r="J1331" s="203"/>
      <c r="K1331" s="204"/>
      <c r="L1331" s="211"/>
      <c r="M1331" s="137"/>
      <c r="N1331" s="268"/>
    </row>
    <row r="1332" spans="1:14" s="123" customFormat="1">
      <c r="A1332" s="125"/>
      <c r="B1332" s="282"/>
      <c r="C1332" s="146"/>
      <c r="D1332" s="246"/>
      <c r="E1332" s="128"/>
      <c r="F1332" s="252"/>
      <c r="G1332" s="118"/>
      <c r="H1332" s="245"/>
      <c r="I1332" s="260"/>
      <c r="J1332" s="203"/>
      <c r="K1332" s="204"/>
      <c r="L1332" s="211"/>
      <c r="M1332" s="137"/>
      <c r="N1332" s="268"/>
    </row>
    <row r="1333" spans="1:14" s="123" customFormat="1">
      <c r="A1333" s="125"/>
      <c r="B1333" s="282"/>
      <c r="C1333" s="146"/>
      <c r="D1333" s="246"/>
      <c r="E1333" s="128"/>
      <c r="F1333" s="252"/>
      <c r="G1333" s="118"/>
      <c r="H1333" s="245"/>
      <c r="I1333" s="260"/>
      <c r="J1333" s="203"/>
      <c r="K1333" s="204"/>
      <c r="L1333" s="211"/>
      <c r="M1333" s="137"/>
      <c r="N1333" s="268"/>
    </row>
    <row r="1334" spans="1:14" s="123" customFormat="1">
      <c r="A1334" s="125"/>
      <c r="B1334" s="282"/>
      <c r="C1334" s="146"/>
      <c r="D1334" s="246"/>
      <c r="E1334" s="128"/>
      <c r="F1334" s="252"/>
      <c r="G1334" s="118"/>
      <c r="H1334" s="245"/>
      <c r="I1334" s="260"/>
      <c r="J1334" s="203"/>
      <c r="K1334" s="204"/>
      <c r="L1334" s="211"/>
      <c r="M1334" s="137"/>
      <c r="N1334" s="268"/>
    </row>
    <row r="1335" spans="1:14" s="123" customFormat="1">
      <c r="A1335" s="125"/>
      <c r="B1335" s="282"/>
      <c r="C1335" s="146"/>
      <c r="D1335" s="246"/>
      <c r="E1335" s="128"/>
      <c r="F1335" s="252"/>
      <c r="G1335" s="118"/>
      <c r="H1335" s="245"/>
      <c r="I1335" s="260"/>
      <c r="J1335" s="203"/>
      <c r="K1335" s="204"/>
      <c r="L1335" s="211"/>
      <c r="M1335" s="137"/>
      <c r="N1335" s="268"/>
    </row>
    <row r="1336" spans="1:14" s="123" customFormat="1">
      <c r="A1336" s="125"/>
      <c r="B1336" s="282"/>
      <c r="C1336" s="146"/>
      <c r="D1336" s="246"/>
      <c r="E1336" s="128"/>
      <c r="F1336" s="252"/>
      <c r="G1336" s="118"/>
      <c r="H1336" s="245"/>
      <c r="I1336" s="260"/>
      <c r="J1336" s="203"/>
      <c r="K1336" s="204"/>
      <c r="L1336" s="211"/>
      <c r="M1336" s="137"/>
      <c r="N1336" s="268"/>
    </row>
    <row r="1337" spans="1:14" s="123" customFormat="1">
      <c r="A1337" s="125"/>
      <c r="B1337" s="282"/>
      <c r="C1337" s="146"/>
      <c r="D1337" s="246"/>
      <c r="E1337" s="128"/>
      <c r="F1337" s="252"/>
      <c r="G1337" s="118"/>
      <c r="H1337" s="245"/>
      <c r="I1337" s="260"/>
      <c r="J1337" s="203"/>
      <c r="K1337" s="204"/>
      <c r="L1337" s="211"/>
      <c r="M1337" s="137"/>
      <c r="N1337" s="268"/>
    </row>
    <row r="1338" spans="1:14" s="123" customFormat="1">
      <c r="A1338" s="125"/>
      <c r="B1338" s="282"/>
      <c r="C1338" s="146"/>
      <c r="D1338" s="246"/>
      <c r="E1338" s="128"/>
      <c r="F1338" s="252"/>
      <c r="G1338" s="118"/>
      <c r="H1338" s="245"/>
      <c r="I1338" s="260"/>
      <c r="J1338" s="203"/>
      <c r="K1338" s="204"/>
      <c r="L1338" s="211"/>
      <c r="M1338" s="137"/>
      <c r="N1338" s="268"/>
    </row>
    <row r="1339" spans="1:14" s="123" customFormat="1">
      <c r="A1339" s="125"/>
      <c r="B1339" s="282"/>
      <c r="C1339" s="146"/>
      <c r="D1339" s="246"/>
      <c r="E1339" s="128"/>
      <c r="F1339" s="252"/>
      <c r="G1339" s="118"/>
      <c r="H1339" s="245"/>
      <c r="I1339" s="260"/>
      <c r="J1339" s="203"/>
      <c r="K1339" s="204"/>
      <c r="L1339" s="211"/>
      <c r="M1339" s="137"/>
      <c r="N1339" s="268"/>
    </row>
    <row r="1340" spans="1:14" s="123" customFormat="1">
      <c r="A1340" s="125"/>
      <c r="B1340" s="282"/>
      <c r="C1340" s="146"/>
      <c r="D1340" s="246"/>
      <c r="E1340" s="128"/>
      <c r="F1340" s="252"/>
      <c r="G1340" s="118"/>
      <c r="H1340" s="245"/>
      <c r="I1340" s="260"/>
      <c r="J1340" s="203"/>
      <c r="K1340" s="204"/>
      <c r="L1340" s="211"/>
      <c r="M1340" s="137"/>
      <c r="N1340" s="268"/>
    </row>
    <row r="1341" spans="1:14" s="123" customFormat="1">
      <c r="A1341" s="125"/>
      <c r="B1341" s="282"/>
      <c r="C1341" s="146"/>
      <c r="D1341" s="246"/>
      <c r="E1341" s="128"/>
      <c r="F1341" s="252"/>
      <c r="G1341" s="118"/>
      <c r="H1341" s="245"/>
      <c r="I1341" s="260"/>
      <c r="J1341" s="203"/>
      <c r="K1341" s="204"/>
      <c r="L1341" s="211"/>
      <c r="M1341" s="137"/>
      <c r="N1341" s="268"/>
    </row>
    <row r="1342" spans="1:14" s="123" customFormat="1">
      <c r="A1342" s="125"/>
      <c r="B1342" s="282"/>
      <c r="C1342" s="146"/>
      <c r="D1342" s="246"/>
      <c r="E1342" s="128"/>
      <c r="F1342" s="252"/>
      <c r="G1342" s="118"/>
      <c r="H1342" s="245"/>
      <c r="I1342" s="260"/>
      <c r="J1342" s="203"/>
      <c r="K1342" s="204"/>
      <c r="L1342" s="211"/>
      <c r="M1342" s="137"/>
      <c r="N1342" s="268"/>
    </row>
    <row r="1343" spans="1:14" s="123" customFormat="1">
      <c r="A1343" s="125"/>
      <c r="B1343" s="282"/>
      <c r="C1343" s="146"/>
      <c r="D1343" s="246"/>
      <c r="E1343" s="128"/>
      <c r="F1343" s="252"/>
      <c r="G1343" s="118"/>
      <c r="H1343" s="245"/>
      <c r="I1343" s="260"/>
      <c r="J1343" s="203"/>
      <c r="K1343" s="204"/>
      <c r="L1343" s="211"/>
      <c r="M1343" s="137"/>
      <c r="N1343" s="268"/>
    </row>
    <row r="1344" spans="1:14" s="123" customFormat="1">
      <c r="A1344" s="125"/>
      <c r="B1344" s="282"/>
      <c r="C1344" s="146"/>
      <c r="D1344" s="246"/>
      <c r="E1344" s="128"/>
      <c r="F1344" s="252"/>
      <c r="G1344" s="118"/>
      <c r="H1344" s="245"/>
      <c r="I1344" s="260"/>
      <c r="J1344" s="203"/>
      <c r="K1344" s="204"/>
      <c r="L1344" s="211"/>
      <c r="M1344" s="137"/>
      <c r="N1344" s="268"/>
    </row>
    <row r="1345" spans="1:14" s="123" customFormat="1">
      <c r="A1345" s="125"/>
      <c r="B1345" s="282"/>
      <c r="C1345" s="146"/>
      <c r="D1345" s="246"/>
      <c r="E1345" s="128"/>
      <c r="F1345" s="252"/>
      <c r="G1345" s="118"/>
      <c r="H1345" s="245"/>
      <c r="I1345" s="260"/>
      <c r="J1345" s="203"/>
      <c r="K1345" s="204"/>
      <c r="L1345" s="211"/>
      <c r="M1345" s="137"/>
      <c r="N1345" s="268"/>
    </row>
    <row r="1346" spans="1:14" s="123" customFormat="1">
      <c r="A1346" s="125"/>
      <c r="B1346" s="282"/>
      <c r="C1346" s="146"/>
      <c r="D1346" s="246"/>
      <c r="E1346" s="128"/>
      <c r="F1346" s="252"/>
      <c r="G1346" s="118"/>
      <c r="H1346" s="245"/>
      <c r="I1346" s="260"/>
      <c r="J1346" s="203"/>
      <c r="K1346" s="204"/>
      <c r="L1346" s="211"/>
      <c r="M1346" s="137"/>
      <c r="N1346" s="268"/>
    </row>
    <row r="1347" spans="1:14" s="123" customFormat="1">
      <c r="A1347" s="125"/>
      <c r="B1347" s="282"/>
      <c r="C1347" s="146"/>
      <c r="D1347" s="246"/>
      <c r="E1347" s="128"/>
      <c r="F1347" s="252"/>
      <c r="G1347" s="118"/>
      <c r="H1347" s="245"/>
      <c r="I1347" s="260"/>
      <c r="J1347" s="203"/>
      <c r="K1347" s="204"/>
      <c r="L1347" s="211"/>
      <c r="M1347" s="137"/>
      <c r="N1347" s="268"/>
    </row>
    <row r="1348" spans="1:14" s="123" customFormat="1">
      <c r="A1348" s="125"/>
      <c r="B1348" s="282"/>
      <c r="C1348" s="146"/>
      <c r="D1348" s="246"/>
      <c r="E1348" s="128"/>
      <c r="F1348" s="252"/>
      <c r="G1348" s="118"/>
      <c r="H1348" s="245"/>
      <c r="I1348" s="260"/>
      <c r="J1348" s="203"/>
      <c r="K1348" s="204"/>
      <c r="L1348" s="211"/>
      <c r="M1348" s="137"/>
      <c r="N1348" s="268"/>
    </row>
    <row r="1349" spans="1:14" s="123" customFormat="1">
      <c r="A1349" s="125"/>
      <c r="B1349" s="282"/>
      <c r="C1349" s="146"/>
      <c r="D1349" s="246"/>
      <c r="E1349" s="128"/>
      <c r="F1349" s="252"/>
      <c r="G1349" s="118"/>
      <c r="H1349" s="245"/>
      <c r="I1349" s="260"/>
      <c r="J1349" s="203"/>
      <c r="K1349" s="204"/>
      <c r="L1349" s="211"/>
      <c r="M1349" s="137"/>
      <c r="N1349" s="268"/>
    </row>
    <row r="1350" spans="1:14" s="123" customFormat="1">
      <c r="A1350" s="125"/>
      <c r="B1350" s="282"/>
      <c r="C1350" s="146"/>
      <c r="D1350" s="246"/>
      <c r="E1350" s="128"/>
      <c r="F1350" s="252"/>
      <c r="G1350" s="118"/>
      <c r="H1350" s="245"/>
      <c r="I1350" s="260"/>
      <c r="J1350" s="203"/>
      <c r="K1350" s="204"/>
      <c r="L1350" s="211"/>
      <c r="M1350" s="137"/>
      <c r="N1350" s="268"/>
    </row>
    <row r="1351" spans="1:14" s="123" customFormat="1">
      <c r="A1351" s="125"/>
      <c r="B1351" s="282"/>
      <c r="C1351" s="146"/>
      <c r="D1351" s="246"/>
      <c r="E1351" s="128"/>
      <c r="F1351" s="252"/>
      <c r="G1351" s="118"/>
      <c r="H1351" s="245"/>
      <c r="I1351" s="260"/>
      <c r="J1351" s="203"/>
      <c r="K1351" s="204"/>
      <c r="L1351" s="211"/>
      <c r="M1351" s="137"/>
      <c r="N1351" s="268"/>
    </row>
    <row r="1352" spans="1:14" s="123" customFormat="1">
      <c r="A1352" s="125"/>
      <c r="B1352" s="282"/>
      <c r="C1352" s="146"/>
      <c r="D1352" s="246"/>
      <c r="E1352" s="128"/>
      <c r="F1352" s="252"/>
      <c r="G1352" s="118"/>
      <c r="H1352" s="245"/>
      <c r="I1352" s="260"/>
      <c r="J1352" s="203"/>
      <c r="K1352" s="204"/>
      <c r="L1352" s="211"/>
      <c r="M1352" s="137"/>
      <c r="N1352" s="268"/>
    </row>
    <row r="1353" spans="1:14" s="123" customFormat="1">
      <c r="A1353" s="125"/>
      <c r="B1353" s="282"/>
      <c r="C1353" s="146"/>
      <c r="D1353" s="246"/>
      <c r="E1353" s="128"/>
      <c r="F1353" s="252"/>
      <c r="G1353" s="118"/>
      <c r="H1353" s="245"/>
      <c r="I1353" s="260"/>
      <c r="J1353" s="203"/>
      <c r="K1353" s="204"/>
      <c r="L1353" s="211"/>
      <c r="M1353" s="137"/>
      <c r="N1353" s="268"/>
    </row>
    <row r="1354" spans="1:14" s="123" customFormat="1">
      <c r="A1354" s="125"/>
      <c r="B1354" s="282"/>
      <c r="C1354" s="146"/>
      <c r="D1354" s="246"/>
      <c r="E1354" s="128"/>
      <c r="F1354" s="252"/>
      <c r="G1354" s="118"/>
      <c r="H1354" s="245"/>
      <c r="I1354" s="260"/>
      <c r="J1354" s="203"/>
      <c r="K1354" s="204"/>
      <c r="L1354" s="211"/>
      <c r="M1354" s="137"/>
      <c r="N1354" s="268"/>
    </row>
    <row r="1355" spans="1:14" s="123" customFormat="1">
      <c r="A1355" s="125"/>
      <c r="B1355" s="282"/>
      <c r="C1355" s="146"/>
      <c r="D1355" s="246"/>
      <c r="E1355" s="128"/>
      <c r="F1355" s="252"/>
      <c r="G1355" s="118"/>
      <c r="H1355" s="245"/>
      <c r="I1355" s="260"/>
      <c r="J1355" s="203"/>
      <c r="K1355" s="204"/>
      <c r="L1355" s="211"/>
      <c r="M1355" s="137"/>
      <c r="N1355" s="268"/>
    </row>
    <row r="1356" spans="1:14" s="123" customFormat="1">
      <c r="A1356" s="125"/>
      <c r="B1356" s="282"/>
      <c r="C1356" s="146"/>
      <c r="D1356" s="246"/>
      <c r="E1356" s="128"/>
      <c r="F1356" s="252"/>
      <c r="G1356" s="118"/>
      <c r="H1356" s="245"/>
      <c r="I1356" s="260"/>
      <c r="J1356" s="203"/>
      <c r="K1356" s="204"/>
      <c r="L1356" s="211"/>
      <c r="M1356" s="137"/>
      <c r="N1356" s="268"/>
    </row>
    <row r="1357" spans="1:14" s="123" customFormat="1">
      <c r="A1357" s="125"/>
      <c r="B1357" s="282"/>
      <c r="C1357" s="146"/>
      <c r="D1357" s="246"/>
      <c r="E1357" s="128"/>
      <c r="F1357" s="252"/>
      <c r="G1357" s="118"/>
      <c r="H1357" s="245"/>
      <c r="I1357" s="260"/>
      <c r="J1357" s="203"/>
      <c r="K1357" s="204"/>
      <c r="L1357" s="211"/>
      <c r="M1357" s="137"/>
      <c r="N1357" s="268"/>
    </row>
    <row r="1358" spans="1:14" s="123" customFormat="1">
      <c r="A1358" s="125"/>
      <c r="B1358" s="282"/>
      <c r="C1358" s="146"/>
      <c r="D1358" s="246"/>
      <c r="E1358" s="128"/>
      <c r="F1358" s="252"/>
      <c r="G1358" s="118"/>
      <c r="H1358" s="245"/>
      <c r="I1358" s="260"/>
      <c r="J1358" s="203"/>
      <c r="K1358" s="204"/>
      <c r="L1358" s="211"/>
      <c r="M1358" s="137"/>
      <c r="N1358" s="268"/>
    </row>
    <row r="1359" spans="1:14" s="123" customFormat="1">
      <c r="A1359" s="125"/>
      <c r="B1359" s="282"/>
      <c r="C1359" s="146"/>
      <c r="D1359" s="246"/>
      <c r="E1359" s="128"/>
      <c r="F1359" s="252"/>
      <c r="G1359" s="118"/>
      <c r="H1359" s="245"/>
      <c r="I1359" s="260"/>
      <c r="J1359" s="203"/>
      <c r="K1359" s="204"/>
      <c r="L1359" s="211"/>
      <c r="M1359" s="137"/>
      <c r="N1359" s="268"/>
    </row>
    <row r="1360" spans="1:14" s="123" customFormat="1">
      <c r="A1360" s="125"/>
      <c r="B1360" s="282"/>
      <c r="C1360" s="146"/>
      <c r="D1360" s="246"/>
      <c r="E1360" s="128"/>
      <c r="F1360" s="252"/>
      <c r="G1360" s="118"/>
      <c r="H1360" s="245"/>
      <c r="I1360" s="260"/>
      <c r="J1360" s="203"/>
      <c r="K1360" s="204"/>
      <c r="L1360" s="211"/>
      <c r="M1360" s="137"/>
      <c r="N1360" s="268"/>
    </row>
    <row r="1361" spans="1:14" s="123" customFormat="1">
      <c r="A1361" s="125"/>
      <c r="B1361" s="282"/>
      <c r="C1361" s="146"/>
      <c r="D1361" s="246"/>
      <c r="E1361" s="128"/>
      <c r="F1361" s="252"/>
      <c r="G1361" s="118"/>
      <c r="H1361" s="245"/>
      <c r="I1361" s="260"/>
      <c r="J1361" s="203"/>
      <c r="K1361" s="204"/>
      <c r="L1361" s="211"/>
      <c r="M1361" s="137"/>
      <c r="N1361" s="268"/>
    </row>
    <row r="1362" spans="1:14" s="123" customFormat="1">
      <c r="A1362" s="125"/>
      <c r="B1362" s="282"/>
      <c r="C1362" s="146"/>
      <c r="D1362" s="246"/>
      <c r="E1362" s="128"/>
      <c r="F1362" s="252"/>
      <c r="G1362" s="118"/>
      <c r="H1362" s="245"/>
      <c r="I1362" s="260"/>
      <c r="J1362" s="203"/>
      <c r="K1362" s="204"/>
      <c r="L1362" s="211"/>
      <c r="M1362" s="137"/>
      <c r="N1362" s="268"/>
    </row>
    <row r="1363" spans="1:14" s="123" customFormat="1">
      <c r="A1363" s="125"/>
      <c r="B1363" s="282"/>
      <c r="C1363" s="146"/>
      <c r="D1363" s="246"/>
      <c r="E1363" s="128"/>
      <c r="F1363" s="252"/>
      <c r="G1363" s="118"/>
      <c r="H1363" s="245"/>
      <c r="I1363" s="260"/>
      <c r="J1363" s="203"/>
      <c r="K1363" s="204"/>
      <c r="L1363" s="211"/>
      <c r="M1363" s="137"/>
      <c r="N1363" s="268"/>
    </row>
    <row r="1364" spans="1:14" s="123" customFormat="1">
      <c r="A1364" s="125"/>
      <c r="B1364" s="282"/>
      <c r="C1364" s="146"/>
      <c r="D1364" s="246"/>
      <c r="E1364" s="128"/>
      <c r="F1364" s="252"/>
      <c r="G1364" s="118"/>
      <c r="H1364" s="245"/>
      <c r="I1364" s="260"/>
      <c r="J1364" s="203"/>
      <c r="K1364" s="204"/>
      <c r="L1364" s="211"/>
      <c r="M1364" s="137"/>
      <c r="N1364" s="268"/>
    </row>
    <row r="1365" spans="1:14" s="123" customFormat="1">
      <c r="A1365" s="125"/>
      <c r="B1365" s="282"/>
      <c r="C1365" s="146"/>
      <c r="D1365" s="246"/>
      <c r="E1365" s="128"/>
      <c r="F1365" s="252"/>
      <c r="G1365" s="118"/>
      <c r="H1365" s="245"/>
      <c r="I1365" s="260"/>
      <c r="J1365" s="203"/>
      <c r="K1365" s="204"/>
      <c r="L1365" s="211"/>
      <c r="M1365" s="137"/>
      <c r="N1365" s="268"/>
    </row>
    <row r="1366" spans="1:14" s="123" customFormat="1">
      <c r="A1366" s="125"/>
      <c r="B1366" s="282"/>
      <c r="C1366" s="146"/>
      <c r="D1366" s="246"/>
      <c r="E1366" s="128"/>
      <c r="F1366" s="252"/>
      <c r="G1366" s="118"/>
      <c r="H1366" s="245"/>
      <c r="I1366" s="260"/>
      <c r="J1366" s="203"/>
      <c r="K1366" s="204"/>
      <c r="L1366" s="211"/>
      <c r="M1366" s="137"/>
      <c r="N1366" s="268"/>
    </row>
    <row r="1367" spans="1:14" s="123" customFormat="1">
      <c r="A1367" s="125"/>
      <c r="B1367" s="282"/>
      <c r="C1367" s="146"/>
      <c r="D1367" s="246"/>
      <c r="E1367" s="128"/>
      <c r="F1367" s="252"/>
      <c r="G1367" s="118"/>
      <c r="H1367" s="245"/>
      <c r="I1367" s="260"/>
      <c r="J1367" s="203"/>
      <c r="K1367" s="204"/>
      <c r="L1367" s="211"/>
      <c r="M1367" s="137"/>
      <c r="N1367" s="268"/>
    </row>
    <row r="1368" spans="1:14" s="123" customFormat="1">
      <c r="A1368" s="125"/>
      <c r="B1368" s="282"/>
      <c r="C1368" s="146"/>
      <c r="D1368" s="246"/>
      <c r="E1368" s="128"/>
      <c r="F1368" s="252"/>
      <c r="G1368" s="118"/>
      <c r="H1368" s="245"/>
      <c r="I1368" s="260"/>
      <c r="J1368" s="203"/>
      <c r="K1368" s="204"/>
      <c r="L1368" s="211"/>
      <c r="M1368" s="137"/>
      <c r="N1368" s="268"/>
    </row>
    <row r="1369" spans="1:14" s="123" customFormat="1">
      <c r="A1369" s="125"/>
      <c r="B1369" s="282"/>
      <c r="C1369" s="146"/>
      <c r="D1369" s="246"/>
      <c r="E1369" s="128"/>
      <c r="F1369" s="252"/>
      <c r="G1369" s="118"/>
      <c r="H1369" s="245"/>
      <c r="I1369" s="260"/>
      <c r="J1369" s="203"/>
      <c r="K1369" s="204"/>
      <c r="L1369" s="211"/>
      <c r="M1369" s="137"/>
      <c r="N1369" s="268"/>
    </row>
    <row r="1370" spans="1:14" s="123" customFormat="1">
      <c r="A1370" s="125"/>
      <c r="B1370" s="282"/>
      <c r="C1370" s="146"/>
      <c r="D1370" s="246"/>
      <c r="E1370" s="128"/>
      <c r="F1370" s="252"/>
      <c r="G1370" s="118"/>
      <c r="H1370" s="245"/>
      <c r="I1370" s="260"/>
      <c r="J1370" s="203"/>
      <c r="K1370" s="204"/>
      <c r="L1370" s="211"/>
      <c r="M1370" s="137"/>
      <c r="N1370" s="268"/>
    </row>
    <row r="1371" spans="1:14" s="123" customFormat="1">
      <c r="A1371" s="125"/>
      <c r="B1371" s="282"/>
      <c r="C1371" s="146"/>
      <c r="D1371" s="246"/>
      <c r="E1371" s="128"/>
      <c r="F1371" s="252"/>
      <c r="G1371" s="118"/>
      <c r="H1371" s="245"/>
      <c r="I1371" s="260"/>
      <c r="J1371" s="203"/>
      <c r="K1371" s="204"/>
      <c r="L1371" s="211"/>
      <c r="M1371" s="137"/>
      <c r="N1371" s="268"/>
    </row>
    <row r="1372" spans="1:14" s="123" customFormat="1">
      <c r="A1372" s="125"/>
      <c r="B1372" s="282"/>
      <c r="C1372" s="146"/>
      <c r="D1372" s="246"/>
      <c r="E1372" s="128"/>
      <c r="F1372" s="252"/>
      <c r="G1372" s="118"/>
      <c r="H1372" s="245"/>
      <c r="I1372" s="260"/>
      <c r="J1372" s="203"/>
      <c r="K1372" s="204"/>
      <c r="L1372" s="211"/>
      <c r="M1372" s="137"/>
      <c r="N1372" s="268"/>
    </row>
    <row r="1373" spans="1:14" s="123" customFormat="1">
      <c r="A1373" s="125"/>
      <c r="B1373" s="282"/>
      <c r="C1373" s="146"/>
      <c r="D1373" s="246"/>
      <c r="E1373" s="128"/>
      <c r="F1373" s="252"/>
      <c r="G1373" s="118"/>
      <c r="H1373" s="245"/>
      <c r="I1373" s="260"/>
      <c r="J1373" s="203"/>
      <c r="K1373" s="204"/>
      <c r="L1373" s="211"/>
      <c r="M1373" s="137"/>
      <c r="N1373" s="268"/>
    </row>
    <row r="1374" spans="1:14" s="123" customFormat="1">
      <c r="A1374" s="125"/>
      <c r="B1374" s="282"/>
      <c r="C1374" s="146"/>
      <c r="D1374" s="246"/>
      <c r="E1374" s="128"/>
      <c r="F1374" s="252"/>
      <c r="G1374" s="118"/>
      <c r="H1374" s="245"/>
      <c r="I1374" s="260"/>
      <c r="J1374" s="203"/>
      <c r="K1374" s="204"/>
      <c r="L1374" s="211"/>
      <c r="M1374" s="137"/>
      <c r="N1374" s="268"/>
    </row>
    <row r="1375" spans="1:14" s="123" customFormat="1">
      <c r="A1375" s="125"/>
      <c r="B1375" s="282"/>
      <c r="C1375" s="146"/>
      <c r="D1375" s="246"/>
      <c r="E1375" s="128"/>
      <c r="F1375" s="252"/>
      <c r="G1375" s="118"/>
      <c r="H1375" s="245"/>
      <c r="I1375" s="260"/>
      <c r="J1375" s="203"/>
      <c r="K1375" s="204"/>
      <c r="L1375" s="211"/>
      <c r="M1375" s="137"/>
      <c r="N1375" s="268"/>
    </row>
    <row r="1376" spans="1:14" s="123" customFormat="1">
      <c r="A1376" s="125"/>
      <c r="B1376" s="282"/>
      <c r="C1376" s="146"/>
      <c r="D1376" s="246"/>
      <c r="E1376" s="128"/>
      <c r="F1376" s="252"/>
      <c r="G1376" s="118"/>
      <c r="H1376" s="245"/>
      <c r="I1376" s="260"/>
      <c r="J1376" s="203"/>
      <c r="K1376" s="204"/>
      <c r="L1376" s="211"/>
      <c r="M1376" s="137"/>
      <c r="N1376" s="268"/>
    </row>
    <row r="1377" spans="1:14" s="123" customFormat="1">
      <c r="A1377" s="125"/>
      <c r="B1377" s="282"/>
      <c r="C1377" s="146"/>
      <c r="D1377" s="246"/>
      <c r="E1377" s="128"/>
      <c r="F1377" s="252"/>
      <c r="G1377" s="118"/>
      <c r="H1377" s="245"/>
      <c r="I1377" s="260"/>
      <c r="J1377" s="203"/>
      <c r="K1377" s="204"/>
      <c r="L1377" s="211"/>
      <c r="M1377" s="137"/>
      <c r="N1377" s="268"/>
    </row>
    <row r="1378" spans="1:14" s="123" customFormat="1">
      <c r="A1378" s="125"/>
      <c r="B1378" s="282"/>
      <c r="C1378" s="146"/>
      <c r="D1378" s="246"/>
      <c r="E1378" s="128"/>
      <c r="F1378" s="252"/>
      <c r="G1378" s="118"/>
      <c r="H1378" s="245"/>
      <c r="I1378" s="260"/>
      <c r="J1378" s="203"/>
      <c r="K1378" s="204"/>
      <c r="L1378" s="211"/>
      <c r="M1378" s="137"/>
      <c r="N1378" s="268"/>
    </row>
    <row r="1379" spans="1:14" s="123" customFormat="1">
      <c r="A1379" s="125"/>
      <c r="B1379" s="282"/>
      <c r="C1379" s="146"/>
      <c r="D1379" s="246"/>
      <c r="E1379" s="128"/>
      <c r="F1379" s="252"/>
      <c r="G1379" s="118"/>
      <c r="H1379" s="245"/>
      <c r="I1379" s="260"/>
      <c r="J1379" s="203"/>
      <c r="K1379" s="204"/>
      <c r="L1379" s="211"/>
      <c r="M1379" s="137"/>
      <c r="N1379" s="268"/>
    </row>
    <row r="1380" spans="1:14" s="123" customFormat="1">
      <c r="A1380" s="125"/>
      <c r="B1380" s="282"/>
      <c r="C1380" s="146"/>
      <c r="D1380" s="246"/>
      <c r="E1380" s="128"/>
      <c r="F1380" s="252"/>
      <c r="G1380" s="118"/>
      <c r="H1380" s="245"/>
      <c r="I1380" s="260"/>
      <c r="J1380" s="203"/>
      <c r="K1380" s="204"/>
      <c r="L1380" s="211"/>
      <c r="M1380" s="137"/>
      <c r="N1380" s="268"/>
    </row>
    <row r="1381" spans="1:14" s="123" customFormat="1">
      <c r="A1381" s="125"/>
      <c r="B1381" s="282"/>
      <c r="C1381" s="146"/>
      <c r="D1381" s="246"/>
      <c r="E1381" s="128"/>
      <c r="F1381" s="252"/>
      <c r="G1381" s="118"/>
      <c r="H1381" s="245"/>
      <c r="I1381" s="260"/>
      <c r="J1381" s="203"/>
      <c r="K1381" s="204"/>
      <c r="L1381" s="211"/>
      <c r="M1381" s="137"/>
      <c r="N1381" s="268"/>
    </row>
    <row r="1382" spans="1:14" s="123" customFormat="1">
      <c r="A1382" s="125"/>
      <c r="B1382" s="282"/>
      <c r="C1382" s="146"/>
      <c r="D1382" s="246"/>
      <c r="E1382" s="128"/>
      <c r="F1382" s="252"/>
      <c r="G1382" s="118"/>
      <c r="H1382" s="245"/>
      <c r="I1382" s="260"/>
      <c r="J1382" s="203"/>
      <c r="K1382" s="204"/>
      <c r="L1382" s="211"/>
      <c r="M1382" s="137"/>
      <c r="N1382" s="268"/>
    </row>
    <row r="1383" spans="1:14" s="123" customFormat="1">
      <c r="A1383" s="125"/>
      <c r="B1383" s="282"/>
      <c r="C1383" s="146"/>
      <c r="D1383" s="246"/>
      <c r="E1383" s="128"/>
      <c r="F1383" s="252"/>
      <c r="G1383" s="118"/>
      <c r="H1383" s="245"/>
      <c r="I1383" s="260"/>
      <c r="J1383" s="203"/>
      <c r="K1383" s="204"/>
      <c r="L1383" s="211"/>
      <c r="M1383" s="137"/>
      <c r="N1383" s="268"/>
    </row>
    <row r="1384" spans="1:14" s="123" customFormat="1">
      <c r="A1384" s="125"/>
      <c r="B1384" s="282"/>
      <c r="C1384" s="146"/>
      <c r="D1384" s="246"/>
      <c r="E1384" s="128"/>
      <c r="F1384" s="252"/>
      <c r="G1384" s="118"/>
      <c r="H1384" s="245"/>
      <c r="I1384" s="260"/>
      <c r="J1384" s="203"/>
      <c r="K1384" s="204"/>
      <c r="L1384" s="211"/>
      <c r="M1384" s="137"/>
      <c r="N1384" s="268"/>
    </row>
    <row r="1385" spans="1:14" s="123" customFormat="1">
      <c r="A1385" s="125"/>
      <c r="B1385" s="282"/>
      <c r="C1385" s="146"/>
      <c r="D1385" s="246"/>
      <c r="E1385" s="128"/>
      <c r="F1385" s="252"/>
      <c r="G1385" s="118"/>
      <c r="H1385" s="245"/>
      <c r="I1385" s="260"/>
      <c r="J1385" s="203"/>
      <c r="K1385" s="204"/>
      <c r="L1385" s="211"/>
      <c r="M1385" s="137"/>
      <c r="N1385" s="268"/>
    </row>
    <row r="1386" spans="1:14" s="123" customFormat="1">
      <c r="A1386" s="125"/>
      <c r="B1386" s="282"/>
      <c r="C1386" s="146"/>
      <c r="D1386" s="246"/>
      <c r="E1386" s="128"/>
      <c r="F1386" s="252"/>
      <c r="G1386" s="118"/>
      <c r="H1386" s="245"/>
      <c r="I1386" s="260"/>
      <c r="J1386" s="203"/>
      <c r="K1386" s="204"/>
      <c r="L1386" s="211"/>
      <c r="M1386" s="137"/>
      <c r="N1386" s="268"/>
    </row>
    <row r="1387" spans="1:14" s="123" customFormat="1">
      <c r="A1387" s="125"/>
      <c r="B1387" s="282"/>
      <c r="C1387" s="146"/>
      <c r="D1387" s="246"/>
      <c r="E1387" s="128"/>
      <c r="F1387" s="252"/>
      <c r="G1387" s="118"/>
      <c r="H1387" s="245"/>
      <c r="I1387" s="260"/>
      <c r="J1387" s="203"/>
      <c r="K1387" s="204"/>
      <c r="L1387" s="211"/>
      <c r="M1387" s="137"/>
      <c r="N1387" s="268"/>
    </row>
    <row r="1388" spans="1:14" s="123" customFormat="1">
      <c r="A1388" s="125"/>
      <c r="B1388" s="282"/>
      <c r="C1388" s="146"/>
      <c r="D1388" s="246"/>
      <c r="E1388" s="128"/>
      <c r="F1388" s="252"/>
      <c r="G1388" s="118"/>
      <c r="H1388" s="245"/>
      <c r="I1388" s="260"/>
      <c r="J1388" s="203"/>
      <c r="K1388" s="204"/>
      <c r="L1388" s="211"/>
      <c r="M1388" s="137"/>
      <c r="N1388" s="268"/>
    </row>
    <row r="1389" spans="1:14" s="123" customFormat="1">
      <c r="A1389" s="125"/>
      <c r="B1389" s="282"/>
      <c r="C1389" s="146"/>
      <c r="D1389" s="246"/>
      <c r="E1389" s="128"/>
      <c r="F1389" s="252"/>
      <c r="G1389" s="118"/>
      <c r="H1389" s="245"/>
      <c r="I1389" s="260"/>
      <c r="J1389" s="203"/>
      <c r="K1389" s="204"/>
      <c r="L1389" s="211"/>
      <c r="M1389" s="137"/>
      <c r="N1389" s="268"/>
    </row>
    <row r="1390" spans="1:14" s="123" customFormat="1">
      <c r="A1390" s="125"/>
      <c r="B1390" s="282"/>
      <c r="C1390" s="146"/>
      <c r="D1390" s="246"/>
      <c r="E1390" s="128"/>
      <c r="F1390" s="252"/>
      <c r="G1390" s="118"/>
      <c r="H1390" s="245"/>
      <c r="I1390" s="260"/>
      <c r="J1390" s="203"/>
      <c r="K1390" s="204"/>
      <c r="L1390" s="211"/>
      <c r="M1390" s="137"/>
      <c r="N1390" s="268"/>
    </row>
    <row r="1391" spans="1:14" s="123" customFormat="1">
      <c r="A1391" s="125"/>
      <c r="B1391" s="282"/>
      <c r="C1391" s="146"/>
      <c r="D1391" s="246"/>
      <c r="E1391" s="128"/>
      <c r="F1391" s="252"/>
      <c r="G1391" s="118"/>
      <c r="H1391" s="245"/>
      <c r="I1391" s="260"/>
      <c r="J1391" s="203"/>
      <c r="K1391" s="204"/>
      <c r="L1391" s="211"/>
      <c r="M1391" s="137"/>
      <c r="N1391" s="268"/>
    </row>
    <row r="1392" spans="1:14" s="123" customFormat="1">
      <c r="A1392" s="125"/>
      <c r="B1392" s="282"/>
      <c r="C1392" s="146"/>
      <c r="D1392" s="246"/>
      <c r="E1392" s="128"/>
      <c r="F1392" s="252"/>
      <c r="G1392" s="118"/>
      <c r="H1392" s="245"/>
      <c r="I1392" s="260"/>
      <c r="J1392" s="203"/>
      <c r="K1392" s="204"/>
      <c r="L1392" s="211"/>
      <c r="M1392" s="137"/>
      <c r="N1392" s="268"/>
    </row>
    <row r="1393" spans="1:14" s="123" customFormat="1">
      <c r="A1393" s="125"/>
      <c r="B1393" s="282"/>
      <c r="C1393" s="146"/>
      <c r="D1393" s="246"/>
      <c r="E1393" s="128"/>
      <c r="F1393" s="252"/>
      <c r="G1393" s="118"/>
      <c r="H1393" s="245"/>
      <c r="I1393" s="260"/>
      <c r="J1393" s="203"/>
      <c r="K1393" s="204"/>
      <c r="L1393" s="211"/>
      <c r="M1393" s="137"/>
      <c r="N1393" s="268"/>
    </row>
    <row r="1394" spans="1:14" s="123" customFormat="1">
      <c r="A1394" s="125"/>
      <c r="B1394" s="282"/>
      <c r="C1394" s="146"/>
      <c r="D1394" s="246"/>
      <c r="E1394" s="128"/>
      <c r="F1394" s="252"/>
      <c r="G1394" s="118"/>
      <c r="H1394" s="245"/>
      <c r="I1394" s="260"/>
      <c r="J1394" s="203"/>
      <c r="K1394" s="204"/>
      <c r="L1394" s="211"/>
      <c r="M1394" s="137"/>
      <c r="N1394" s="268"/>
    </row>
    <row r="1395" spans="1:14" s="123" customFormat="1">
      <c r="A1395" s="125"/>
      <c r="B1395" s="282"/>
      <c r="C1395" s="146"/>
      <c r="D1395" s="246"/>
      <c r="E1395" s="128"/>
      <c r="F1395" s="252"/>
      <c r="G1395" s="118"/>
      <c r="H1395" s="245"/>
      <c r="I1395" s="260"/>
      <c r="J1395" s="203"/>
      <c r="K1395" s="204"/>
      <c r="L1395" s="211"/>
      <c r="M1395" s="137"/>
      <c r="N1395" s="268"/>
    </row>
    <row r="1396" spans="1:14" s="123" customFormat="1">
      <c r="A1396" s="125"/>
      <c r="B1396" s="282"/>
      <c r="C1396" s="146"/>
      <c r="D1396" s="246"/>
      <c r="E1396" s="128"/>
      <c r="F1396" s="252"/>
      <c r="G1396" s="118"/>
      <c r="H1396" s="245"/>
      <c r="I1396" s="260"/>
      <c r="J1396" s="203"/>
      <c r="K1396" s="204"/>
      <c r="L1396" s="211"/>
      <c r="M1396" s="137"/>
      <c r="N1396" s="268"/>
    </row>
  </sheetData>
  <autoFilter ref="A2:N1188" xr:uid="{00000000-0009-0000-0000-00000C000000}">
    <filterColumn colId="2">
      <filters>
        <filter val="1928.933/2"/>
      </filters>
    </filterColumn>
  </autoFilter>
  <mergeCells count="1">
    <mergeCell ref="A1:L1"/>
  </mergeCells>
  <conditionalFormatting sqref="B353">
    <cfRule type="duplicateValues" dxfId="26" priority="6"/>
  </conditionalFormatting>
  <conditionalFormatting sqref="B438:B439">
    <cfRule type="duplicateValues" dxfId="25" priority="5"/>
  </conditionalFormatting>
  <conditionalFormatting sqref="B837:B1188 B347:B350 B1191:B1396">
    <cfRule type="duplicateValues" dxfId="24" priority="8"/>
  </conditionalFormatting>
  <conditionalFormatting sqref="B1189:B1190">
    <cfRule type="duplicateValues" dxfId="23" priority="1"/>
    <cfRule type="duplicateValues" dxfId="22" priority="2"/>
  </conditionalFormatting>
  <conditionalFormatting sqref="B1397:B1048576 B1:B346 B351:B352 B354:B437 B440:B836">
    <cfRule type="duplicateValues" dxfId="21" priority="7"/>
  </conditionalFormatting>
  <conditionalFormatting sqref="C454">
    <cfRule type="duplicateValues" dxfId="20" priority="4"/>
  </conditionalFormatting>
  <conditionalFormatting sqref="C455">
    <cfRule type="duplicateValues" dxfId="19" priority="3"/>
  </conditionalFormatting>
  <pageMargins left="0" right="0" top="0.39409448818897608" bottom="0.39409448818897608" header="0" footer="0"/>
  <pageSetup paperSize="9" orientation="portrait" r:id="rId1"/>
  <headerFooter>
    <oddHeader>&amp;C&amp;A</oddHeader>
    <oddFooter>&amp;CPágina 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A1:AI1048576"/>
  <sheetViews>
    <sheetView zoomScale="84" zoomScaleNormal="84" workbookViewId="0">
      <pane ySplit="2" topLeftCell="A739" activePane="bottomLeft" state="frozen"/>
      <selection activeCell="A838" sqref="A838"/>
      <selection pane="bottomLeft" activeCell="A767" sqref="A767"/>
    </sheetView>
  </sheetViews>
  <sheetFormatPr defaultRowHeight="15"/>
  <cols>
    <col min="1" max="1" width="13.5" style="124" customWidth="1"/>
    <col min="2" max="2" width="13.875" style="124" customWidth="1"/>
    <col min="3" max="4" width="13.75" style="152" customWidth="1"/>
    <col min="5" max="5" width="12.875" style="251" customWidth="1"/>
    <col min="6" max="6" width="11.5" style="157" bestFit="1" customWidth="1"/>
    <col min="7" max="7" width="13.625" style="255" customWidth="1"/>
    <col min="8" max="8" width="14.125" style="159" customWidth="1"/>
    <col min="9" max="9" width="15.625" style="339" customWidth="1"/>
    <col min="10" max="10" width="22.5" style="259" bestFit="1" customWidth="1"/>
    <col min="11" max="11" width="10" style="259" customWidth="1"/>
    <col min="12" max="12" width="11.375" style="159" customWidth="1"/>
    <col min="13" max="13" width="16.75" style="155" customWidth="1"/>
    <col min="14" max="14" width="13.25" style="266" customWidth="1"/>
    <col min="15" max="15" width="24.375" style="124" customWidth="1"/>
    <col min="16" max="16" width="14.5" style="250" bestFit="1" customWidth="1"/>
    <col min="17" max="17" width="13.25" style="123" customWidth="1"/>
    <col min="18" max="18" width="43.75" style="123" bestFit="1" customWidth="1"/>
    <col min="19" max="19" width="63.125" style="123" bestFit="1" customWidth="1"/>
    <col min="20" max="35" width="8" style="123" customWidth="1"/>
    <col min="36" max="194" width="8" style="124" customWidth="1"/>
    <col min="195" max="945" width="10.75" style="124" customWidth="1"/>
    <col min="946" max="946" width="9" style="124" customWidth="1"/>
    <col min="947" max="16384" width="9" style="124"/>
  </cols>
  <sheetData>
    <row r="1" spans="1:35" ht="75.599999999999994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121" t="s">
        <v>510</v>
      </c>
      <c r="P1" s="267" t="s">
        <v>2</v>
      </c>
    </row>
    <row r="2" spans="1:35" s="180" customFormat="1">
      <c r="A2" s="169" t="s">
        <v>3</v>
      </c>
      <c r="B2" s="169" t="s">
        <v>4</v>
      </c>
      <c r="C2" s="271" t="s">
        <v>5</v>
      </c>
      <c r="D2" s="271" t="s">
        <v>3266</v>
      </c>
      <c r="E2" s="162" t="s">
        <v>6</v>
      </c>
      <c r="F2" s="172" t="s">
        <v>34</v>
      </c>
      <c r="G2" s="164" t="s">
        <v>7</v>
      </c>
      <c r="H2" s="173" t="s">
        <v>8</v>
      </c>
      <c r="I2" s="173" t="s">
        <v>3172</v>
      </c>
      <c r="J2" s="336" t="s">
        <v>9</v>
      </c>
      <c r="K2" s="165" t="s">
        <v>35</v>
      </c>
      <c r="L2" s="175" t="s">
        <v>10</v>
      </c>
      <c r="M2" s="176" t="s">
        <v>11</v>
      </c>
      <c r="N2" s="166" t="s">
        <v>13</v>
      </c>
      <c r="O2" s="177" t="s">
        <v>68</v>
      </c>
      <c r="P2" s="120" t="s">
        <v>2561</v>
      </c>
      <c r="Q2" s="178"/>
      <c r="R2" s="179"/>
      <c r="S2" s="179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</row>
    <row r="3" spans="1:35" ht="15" customHeight="1">
      <c r="A3" s="119" t="s">
        <v>445</v>
      </c>
      <c r="B3" s="245">
        <v>373052</v>
      </c>
      <c r="C3" s="146" t="s">
        <v>3060</v>
      </c>
      <c r="D3" s="146"/>
      <c r="E3" s="246">
        <v>0</v>
      </c>
      <c r="F3" s="128">
        <v>1</v>
      </c>
      <c r="G3" s="252">
        <v>4800</v>
      </c>
      <c r="H3" s="118">
        <f t="shared" ref="H3:H66" si="0">G3*F3</f>
        <v>4800</v>
      </c>
      <c r="I3" s="334"/>
      <c r="J3" s="320" t="s">
        <v>3061</v>
      </c>
      <c r="K3" s="260">
        <v>0</v>
      </c>
      <c r="L3" s="203">
        <v>45299</v>
      </c>
      <c r="M3" s="204">
        <v>45303</v>
      </c>
      <c r="N3" s="211">
        <v>45307</v>
      </c>
      <c r="O3" s="137"/>
      <c r="P3" s="268" t="s">
        <v>78</v>
      </c>
    </row>
    <row r="4" spans="1:35" ht="15" customHeight="1">
      <c r="A4" s="119" t="s">
        <v>445</v>
      </c>
      <c r="B4" s="245">
        <v>372016</v>
      </c>
      <c r="C4" s="146" t="s">
        <v>77</v>
      </c>
      <c r="D4" s="146"/>
      <c r="E4" s="246">
        <v>0</v>
      </c>
      <c r="F4" s="128">
        <v>2</v>
      </c>
      <c r="G4" s="252">
        <v>791</v>
      </c>
      <c r="H4" s="118">
        <f t="shared" si="0"/>
        <v>1582</v>
      </c>
      <c r="I4" s="334"/>
      <c r="J4" s="320" t="s">
        <v>47</v>
      </c>
      <c r="K4" s="260">
        <v>0</v>
      </c>
      <c r="L4" s="203">
        <v>45299</v>
      </c>
      <c r="M4" s="204">
        <v>45307</v>
      </c>
      <c r="N4" s="211">
        <v>45328</v>
      </c>
      <c r="O4" s="137"/>
      <c r="P4" s="268" t="s">
        <v>78</v>
      </c>
    </row>
    <row r="5" spans="1:35" ht="15" customHeight="1">
      <c r="A5" s="119" t="s">
        <v>3234</v>
      </c>
      <c r="B5" s="245">
        <v>378855</v>
      </c>
      <c r="C5" s="146" t="s">
        <v>3062</v>
      </c>
      <c r="D5" s="146"/>
      <c r="E5" s="246">
        <v>0</v>
      </c>
      <c r="F5" s="128">
        <v>1</v>
      </c>
      <c r="G5" s="252">
        <v>52.9</v>
      </c>
      <c r="H5" s="118">
        <f t="shared" si="0"/>
        <v>52.9</v>
      </c>
      <c r="I5" s="334"/>
      <c r="J5" s="320" t="s">
        <v>402</v>
      </c>
      <c r="K5" s="260">
        <v>0</v>
      </c>
      <c r="L5" s="203">
        <v>45299</v>
      </c>
      <c r="M5" s="204">
        <v>45303</v>
      </c>
      <c r="N5" s="211">
        <v>45306</v>
      </c>
      <c r="O5" s="137"/>
      <c r="P5" s="268" t="s">
        <v>78</v>
      </c>
    </row>
    <row r="6" spans="1:35" ht="15" customHeight="1">
      <c r="A6" s="119" t="s">
        <v>3234</v>
      </c>
      <c r="B6" s="245">
        <v>374805</v>
      </c>
      <c r="C6" s="146" t="s">
        <v>400</v>
      </c>
      <c r="D6" s="146"/>
      <c r="E6" s="246">
        <v>0</v>
      </c>
      <c r="F6" s="128">
        <v>1</v>
      </c>
      <c r="G6" s="252">
        <v>97.75</v>
      </c>
      <c r="H6" s="118">
        <f t="shared" si="0"/>
        <v>97.75</v>
      </c>
      <c r="I6" s="334"/>
      <c r="J6" s="320" t="s">
        <v>402</v>
      </c>
      <c r="K6" s="260">
        <v>0</v>
      </c>
      <c r="L6" s="203">
        <v>45299</v>
      </c>
      <c r="M6" s="204">
        <v>45303</v>
      </c>
      <c r="N6" s="211">
        <v>45303</v>
      </c>
      <c r="O6" s="137"/>
      <c r="P6" s="268" t="s">
        <v>78</v>
      </c>
    </row>
    <row r="7" spans="1:35" ht="15" customHeight="1">
      <c r="A7" s="119" t="s">
        <v>3234</v>
      </c>
      <c r="B7" s="245">
        <v>378454</v>
      </c>
      <c r="C7" s="146" t="s">
        <v>3063</v>
      </c>
      <c r="D7" s="146"/>
      <c r="E7" s="246">
        <v>0</v>
      </c>
      <c r="F7" s="128">
        <v>2</v>
      </c>
      <c r="G7" s="252">
        <v>253</v>
      </c>
      <c r="H7" s="118">
        <f t="shared" si="0"/>
        <v>506</v>
      </c>
      <c r="I7" s="334"/>
      <c r="J7" s="320" t="s">
        <v>402</v>
      </c>
      <c r="K7" s="260">
        <v>0</v>
      </c>
      <c r="L7" s="203">
        <v>45299</v>
      </c>
      <c r="M7" s="204">
        <v>45301</v>
      </c>
      <c r="N7" s="211">
        <v>45306</v>
      </c>
      <c r="O7" s="137"/>
      <c r="P7" s="268" t="s">
        <v>78</v>
      </c>
    </row>
    <row r="8" spans="1:35" ht="15" customHeight="1">
      <c r="A8" s="119" t="s">
        <v>3234</v>
      </c>
      <c r="B8" s="245">
        <v>377947</v>
      </c>
      <c r="C8" s="146" t="s">
        <v>756</v>
      </c>
      <c r="D8" s="146"/>
      <c r="E8" s="246">
        <v>0</v>
      </c>
      <c r="F8" s="128">
        <v>4</v>
      </c>
      <c r="G8" s="252">
        <v>74.75</v>
      </c>
      <c r="H8" s="118">
        <f t="shared" si="0"/>
        <v>299</v>
      </c>
      <c r="I8" s="334"/>
      <c r="J8" s="320" t="s">
        <v>402</v>
      </c>
      <c r="K8" s="260">
        <v>0</v>
      </c>
      <c r="L8" s="203">
        <v>45299</v>
      </c>
      <c r="M8" s="204">
        <v>45303</v>
      </c>
      <c r="N8" s="211">
        <v>45306</v>
      </c>
      <c r="O8" s="137"/>
      <c r="P8" s="268" t="s">
        <v>78</v>
      </c>
    </row>
    <row r="9" spans="1:35" ht="15" customHeight="1">
      <c r="A9" s="119" t="s">
        <v>3234</v>
      </c>
      <c r="B9" s="245">
        <v>377134</v>
      </c>
      <c r="C9" s="146" t="s">
        <v>3053</v>
      </c>
      <c r="D9" s="146"/>
      <c r="E9" s="246">
        <v>0</v>
      </c>
      <c r="F9" s="128">
        <v>1</v>
      </c>
      <c r="G9" s="252">
        <v>74.75</v>
      </c>
      <c r="H9" s="118">
        <f t="shared" si="0"/>
        <v>74.75</v>
      </c>
      <c r="I9" s="334"/>
      <c r="J9" s="320" t="s">
        <v>402</v>
      </c>
      <c r="K9" s="260">
        <v>0</v>
      </c>
      <c r="L9" s="203">
        <v>45299</v>
      </c>
      <c r="M9" s="204">
        <v>45303</v>
      </c>
      <c r="N9" s="211">
        <v>45306</v>
      </c>
      <c r="O9" s="137"/>
      <c r="P9" s="268" t="s">
        <v>78</v>
      </c>
    </row>
    <row r="10" spans="1:35" ht="15" customHeight="1">
      <c r="A10" s="119" t="s">
        <v>3234</v>
      </c>
      <c r="B10" s="245">
        <v>378873</v>
      </c>
      <c r="C10" s="146" t="s">
        <v>3064</v>
      </c>
      <c r="D10" s="146"/>
      <c r="E10" s="246">
        <v>0</v>
      </c>
      <c r="F10" s="128">
        <v>1</v>
      </c>
      <c r="G10" s="252">
        <v>74.75</v>
      </c>
      <c r="H10" s="118">
        <f t="shared" si="0"/>
        <v>74.75</v>
      </c>
      <c r="I10" s="334"/>
      <c r="J10" s="320" t="s">
        <v>402</v>
      </c>
      <c r="K10" s="260">
        <v>0</v>
      </c>
      <c r="L10" s="203">
        <v>45299</v>
      </c>
      <c r="M10" s="204">
        <v>45303</v>
      </c>
      <c r="N10" s="211">
        <v>45306</v>
      </c>
      <c r="O10" s="137"/>
      <c r="P10" s="268" t="s">
        <v>78</v>
      </c>
    </row>
    <row r="11" spans="1:35" ht="15" customHeight="1">
      <c r="A11" s="119" t="s">
        <v>3234</v>
      </c>
      <c r="B11" s="245">
        <v>376721</v>
      </c>
      <c r="C11" s="146" t="s">
        <v>3004</v>
      </c>
      <c r="D11" s="146"/>
      <c r="E11" s="246">
        <v>0</v>
      </c>
      <c r="F11" s="128">
        <v>3</v>
      </c>
      <c r="G11" s="252">
        <v>63.25</v>
      </c>
      <c r="H11" s="118">
        <f t="shared" si="0"/>
        <v>189.75</v>
      </c>
      <c r="I11" s="334"/>
      <c r="J11" s="320" t="s">
        <v>402</v>
      </c>
      <c r="K11" s="260">
        <v>0</v>
      </c>
      <c r="L11" s="203">
        <v>45299</v>
      </c>
      <c r="M11" s="204">
        <v>45303</v>
      </c>
      <c r="N11" s="211">
        <v>45306</v>
      </c>
      <c r="O11" s="137"/>
      <c r="P11" s="268" t="s">
        <v>78</v>
      </c>
    </row>
    <row r="12" spans="1:35" ht="15" customHeight="1">
      <c r="A12" s="119" t="s">
        <v>3234</v>
      </c>
      <c r="B12" s="245">
        <v>377957</v>
      </c>
      <c r="C12" s="146" t="s">
        <v>3065</v>
      </c>
      <c r="D12" s="146"/>
      <c r="E12" s="246">
        <v>0</v>
      </c>
      <c r="F12" s="128">
        <v>2</v>
      </c>
      <c r="G12" s="252">
        <v>63.25</v>
      </c>
      <c r="H12" s="118">
        <f t="shared" si="0"/>
        <v>126.5</v>
      </c>
      <c r="I12" s="334"/>
      <c r="J12" s="320" t="s">
        <v>402</v>
      </c>
      <c r="K12" s="260">
        <v>0</v>
      </c>
      <c r="L12" s="203">
        <v>45299</v>
      </c>
      <c r="M12" s="204">
        <v>45303</v>
      </c>
      <c r="N12" s="211">
        <v>45306</v>
      </c>
      <c r="O12" s="137"/>
      <c r="P12" s="268" t="s">
        <v>78</v>
      </c>
    </row>
    <row r="13" spans="1:35" s="123" customFormat="1" ht="15" customHeight="1">
      <c r="A13" s="119" t="s">
        <v>3234</v>
      </c>
      <c r="B13" s="245">
        <v>376763</v>
      </c>
      <c r="C13" s="146" t="s">
        <v>3066</v>
      </c>
      <c r="D13" s="146"/>
      <c r="E13" s="246">
        <v>0</v>
      </c>
      <c r="F13" s="128">
        <v>2</v>
      </c>
      <c r="G13" s="252">
        <v>63.25</v>
      </c>
      <c r="H13" s="118">
        <f t="shared" si="0"/>
        <v>126.5</v>
      </c>
      <c r="I13" s="334"/>
      <c r="J13" s="320" t="s">
        <v>402</v>
      </c>
      <c r="K13" s="260">
        <v>0</v>
      </c>
      <c r="L13" s="203">
        <v>45299</v>
      </c>
      <c r="M13" s="204">
        <v>45303</v>
      </c>
      <c r="N13" s="211">
        <v>45306</v>
      </c>
      <c r="O13" s="137"/>
      <c r="P13" s="268" t="s">
        <v>78</v>
      </c>
    </row>
    <row r="14" spans="1:35" ht="15" customHeight="1">
      <c r="A14" s="119" t="s">
        <v>3234</v>
      </c>
      <c r="B14" s="245">
        <v>376704</v>
      </c>
      <c r="C14" s="146" t="s">
        <v>2986</v>
      </c>
      <c r="D14" s="146"/>
      <c r="E14" s="246">
        <v>0</v>
      </c>
      <c r="F14" s="128">
        <v>2</v>
      </c>
      <c r="G14" s="252">
        <v>74.75</v>
      </c>
      <c r="H14" s="118">
        <f t="shared" si="0"/>
        <v>149.5</v>
      </c>
      <c r="I14" s="334"/>
      <c r="J14" s="320" t="s">
        <v>402</v>
      </c>
      <c r="K14" s="260">
        <v>0</v>
      </c>
      <c r="L14" s="203">
        <v>45299</v>
      </c>
      <c r="M14" s="204">
        <v>45303</v>
      </c>
      <c r="N14" s="211">
        <v>45306</v>
      </c>
      <c r="O14" s="137"/>
      <c r="P14" s="268" t="s">
        <v>78</v>
      </c>
    </row>
    <row r="15" spans="1:35" ht="15" customHeight="1">
      <c r="A15" s="119" t="s">
        <v>3234</v>
      </c>
      <c r="B15" s="245">
        <v>376725</v>
      </c>
      <c r="C15" s="146" t="s">
        <v>174</v>
      </c>
      <c r="D15" s="146"/>
      <c r="E15" s="246">
        <v>0</v>
      </c>
      <c r="F15" s="128">
        <v>1</v>
      </c>
      <c r="G15" s="252">
        <v>97.75</v>
      </c>
      <c r="H15" s="118">
        <f t="shared" si="0"/>
        <v>97.75</v>
      </c>
      <c r="I15" s="334"/>
      <c r="J15" s="320" t="s">
        <v>402</v>
      </c>
      <c r="K15" s="260">
        <v>0</v>
      </c>
      <c r="L15" s="203">
        <v>45299</v>
      </c>
      <c r="M15" s="204">
        <v>45303</v>
      </c>
      <c r="N15" s="211">
        <v>45306</v>
      </c>
      <c r="O15" s="137"/>
      <c r="P15" s="268" t="s">
        <v>78</v>
      </c>
    </row>
    <row r="16" spans="1:35" ht="15" customHeight="1">
      <c r="A16" s="119" t="s">
        <v>2637</v>
      </c>
      <c r="B16" s="245">
        <v>379183</v>
      </c>
      <c r="C16" s="146" t="s">
        <v>2771</v>
      </c>
      <c r="D16" s="146"/>
      <c r="E16" s="246">
        <v>28</v>
      </c>
      <c r="F16" s="128">
        <v>44</v>
      </c>
      <c r="G16" s="252">
        <v>16.5</v>
      </c>
      <c r="H16" s="118">
        <f t="shared" si="0"/>
        <v>726</v>
      </c>
      <c r="I16" s="334"/>
      <c r="J16" s="320" t="s">
        <v>45</v>
      </c>
      <c r="K16" s="260">
        <v>2</v>
      </c>
      <c r="L16" s="203">
        <v>45299</v>
      </c>
      <c r="M16" s="204">
        <v>45302</v>
      </c>
      <c r="N16" s="211">
        <v>45302</v>
      </c>
      <c r="O16" s="137"/>
      <c r="P16" s="268" t="s">
        <v>78</v>
      </c>
    </row>
    <row r="17" spans="1:16" ht="15" customHeight="1">
      <c r="A17" s="119" t="s">
        <v>2637</v>
      </c>
      <c r="B17" s="245">
        <v>379229</v>
      </c>
      <c r="C17" s="146" t="s">
        <v>2753</v>
      </c>
      <c r="D17" s="146"/>
      <c r="E17" s="246">
        <v>42</v>
      </c>
      <c r="F17" s="128">
        <v>22</v>
      </c>
      <c r="G17" s="252">
        <v>26.5</v>
      </c>
      <c r="H17" s="118">
        <f t="shared" si="0"/>
        <v>583</v>
      </c>
      <c r="I17" s="334" t="s">
        <v>43</v>
      </c>
      <c r="J17" s="320" t="s">
        <v>45</v>
      </c>
      <c r="K17" s="260">
        <v>2</v>
      </c>
      <c r="L17" s="203">
        <v>45299</v>
      </c>
      <c r="M17" s="204">
        <v>45306</v>
      </c>
      <c r="N17" s="211">
        <v>45303</v>
      </c>
      <c r="O17" s="137"/>
      <c r="P17" s="268" t="s">
        <v>78</v>
      </c>
    </row>
    <row r="18" spans="1:16" ht="15" customHeight="1">
      <c r="A18" s="119" t="s">
        <v>2637</v>
      </c>
      <c r="B18" s="245">
        <v>373821</v>
      </c>
      <c r="C18" s="146" t="s">
        <v>2876</v>
      </c>
      <c r="D18" s="146"/>
      <c r="E18" s="246">
        <v>19.04</v>
      </c>
      <c r="F18" s="128">
        <v>55</v>
      </c>
      <c r="G18" s="252">
        <v>9</v>
      </c>
      <c r="H18" s="118">
        <f t="shared" si="0"/>
        <v>495</v>
      </c>
      <c r="I18" s="334" t="s">
        <v>43</v>
      </c>
      <c r="J18" s="320" t="s">
        <v>45</v>
      </c>
      <c r="K18" s="260">
        <v>2</v>
      </c>
      <c r="L18" s="203">
        <v>45299</v>
      </c>
      <c r="M18" s="204">
        <v>45306</v>
      </c>
      <c r="N18" s="211">
        <v>45303</v>
      </c>
      <c r="O18" s="137"/>
      <c r="P18" s="268" t="s">
        <v>78</v>
      </c>
    </row>
    <row r="19" spans="1:16" ht="15" customHeight="1">
      <c r="A19" s="119" t="s">
        <v>2637</v>
      </c>
      <c r="B19" s="245">
        <v>373844</v>
      </c>
      <c r="C19" s="146" t="s">
        <v>1897</v>
      </c>
      <c r="D19" s="146"/>
      <c r="E19" s="246">
        <v>19.03</v>
      </c>
      <c r="F19" s="128">
        <v>55</v>
      </c>
      <c r="G19" s="252">
        <v>9.5</v>
      </c>
      <c r="H19" s="118">
        <f t="shared" si="0"/>
        <v>522.5</v>
      </c>
      <c r="I19" s="334" t="s">
        <v>43</v>
      </c>
      <c r="J19" s="320" t="s">
        <v>45</v>
      </c>
      <c r="K19" s="260">
        <v>1</v>
      </c>
      <c r="L19" s="203">
        <v>45299</v>
      </c>
      <c r="M19" s="204">
        <v>45306</v>
      </c>
      <c r="N19" s="211">
        <v>45303</v>
      </c>
      <c r="O19" s="137"/>
      <c r="P19" s="268" t="s">
        <v>78</v>
      </c>
    </row>
    <row r="20" spans="1:16" ht="15" customHeight="1">
      <c r="A20" s="119" t="s">
        <v>2637</v>
      </c>
      <c r="B20" s="245">
        <v>376513</v>
      </c>
      <c r="C20" s="146" t="s">
        <v>363</v>
      </c>
      <c r="D20" s="146"/>
      <c r="E20" s="246">
        <v>19.05</v>
      </c>
      <c r="F20" s="128">
        <v>49</v>
      </c>
      <c r="G20" s="252">
        <v>15.5</v>
      </c>
      <c r="H20" s="118">
        <f t="shared" si="0"/>
        <v>759.5</v>
      </c>
      <c r="I20" s="334" t="s">
        <v>43</v>
      </c>
      <c r="J20" s="320" t="s">
        <v>45</v>
      </c>
      <c r="K20" s="260">
        <v>1</v>
      </c>
      <c r="L20" s="203">
        <v>45299</v>
      </c>
      <c r="M20" s="204">
        <v>45302</v>
      </c>
      <c r="N20" s="211">
        <v>45302</v>
      </c>
      <c r="O20" s="137"/>
      <c r="P20" s="268" t="s">
        <v>78</v>
      </c>
    </row>
    <row r="21" spans="1:16" ht="15" customHeight="1">
      <c r="A21" s="119" t="s">
        <v>2637</v>
      </c>
      <c r="B21" s="245">
        <v>377483</v>
      </c>
      <c r="C21" s="146" t="s">
        <v>59</v>
      </c>
      <c r="D21" s="146"/>
      <c r="E21" s="246">
        <v>19.05</v>
      </c>
      <c r="F21" s="128">
        <v>40</v>
      </c>
      <c r="G21" s="252">
        <v>13</v>
      </c>
      <c r="H21" s="118">
        <f t="shared" si="0"/>
        <v>520</v>
      </c>
      <c r="I21" s="334" t="s">
        <v>43</v>
      </c>
      <c r="J21" s="320" t="s">
        <v>45</v>
      </c>
      <c r="K21" s="260">
        <v>1</v>
      </c>
      <c r="L21" s="203">
        <v>45299</v>
      </c>
      <c r="M21" s="204">
        <v>45302</v>
      </c>
      <c r="N21" s="211">
        <v>45302</v>
      </c>
      <c r="O21" s="137"/>
      <c r="P21" s="268" t="s">
        <v>78</v>
      </c>
    </row>
    <row r="22" spans="1:16" ht="15" customHeight="1">
      <c r="A22" s="119" t="s">
        <v>2637</v>
      </c>
      <c r="B22" s="245">
        <v>374228</v>
      </c>
      <c r="C22" s="146" t="s">
        <v>2833</v>
      </c>
      <c r="D22" s="146"/>
      <c r="E22" s="246">
        <v>18.100000000000001</v>
      </c>
      <c r="F22" s="128">
        <v>44</v>
      </c>
      <c r="G22" s="252">
        <v>14.5</v>
      </c>
      <c r="H22" s="118">
        <f t="shared" si="0"/>
        <v>638</v>
      </c>
      <c r="I22" s="334" t="s">
        <v>43</v>
      </c>
      <c r="J22" s="320" t="s">
        <v>45</v>
      </c>
      <c r="K22" s="260">
        <v>1</v>
      </c>
      <c r="L22" s="203">
        <v>45299</v>
      </c>
      <c r="M22" s="204">
        <v>45302</v>
      </c>
      <c r="N22" s="211">
        <v>45303</v>
      </c>
      <c r="O22" s="137"/>
      <c r="P22" s="268" t="s">
        <v>78</v>
      </c>
    </row>
    <row r="23" spans="1:16" ht="15" customHeight="1">
      <c r="A23" s="119" t="s">
        <v>74</v>
      </c>
      <c r="B23" s="245">
        <v>378717</v>
      </c>
      <c r="C23" s="146" t="s">
        <v>3067</v>
      </c>
      <c r="D23" s="146"/>
      <c r="E23" s="246">
        <v>0</v>
      </c>
      <c r="F23" s="128">
        <v>1</v>
      </c>
      <c r="G23" s="252">
        <v>659.08</v>
      </c>
      <c r="H23" s="118">
        <f t="shared" si="0"/>
        <v>659.08</v>
      </c>
      <c r="I23" s="334" t="s">
        <v>43</v>
      </c>
      <c r="J23" s="320" t="s">
        <v>2651</v>
      </c>
      <c r="K23" s="260">
        <v>0</v>
      </c>
      <c r="L23" s="203">
        <v>45300</v>
      </c>
      <c r="M23" s="204">
        <v>45307</v>
      </c>
      <c r="N23" s="211">
        <v>45306</v>
      </c>
      <c r="O23" s="137"/>
      <c r="P23" s="268" t="s">
        <v>78</v>
      </c>
    </row>
    <row r="24" spans="1:16" ht="15" customHeight="1">
      <c r="A24" s="119" t="s">
        <v>74</v>
      </c>
      <c r="B24" s="245">
        <v>376280</v>
      </c>
      <c r="C24" s="146" t="s">
        <v>2850</v>
      </c>
      <c r="D24" s="146"/>
      <c r="E24" s="246">
        <v>0</v>
      </c>
      <c r="F24" s="128">
        <v>1</v>
      </c>
      <c r="G24" s="252">
        <v>161.13</v>
      </c>
      <c r="H24" s="118">
        <f t="shared" si="0"/>
        <v>161.13</v>
      </c>
      <c r="I24" s="334" t="s">
        <v>43</v>
      </c>
      <c r="J24" s="320" t="s">
        <v>87</v>
      </c>
      <c r="K24" s="260">
        <v>0</v>
      </c>
      <c r="L24" s="203">
        <v>45300</v>
      </c>
      <c r="M24" s="204">
        <v>45303</v>
      </c>
      <c r="N24" s="211">
        <v>45302</v>
      </c>
      <c r="O24" s="137"/>
      <c r="P24" s="268" t="s">
        <v>78</v>
      </c>
    </row>
    <row r="25" spans="1:16" ht="15" customHeight="1">
      <c r="A25" s="119" t="s">
        <v>3234</v>
      </c>
      <c r="B25" s="245">
        <v>381309</v>
      </c>
      <c r="C25" s="146" t="s">
        <v>3055</v>
      </c>
      <c r="D25" s="146"/>
      <c r="E25" s="246">
        <v>0</v>
      </c>
      <c r="F25" s="128">
        <v>2</v>
      </c>
      <c r="G25" s="252">
        <v>104.65</v>
      </c>
      <c r="H25" s="118">
        <f t="shared" si="0"/>
        <v>209.3</v>
      </c>
      <c r="I25" s="334" t="s">
        <v>43</v>
      </c>
      <c r="J25" s="320" t="s">
        <v>2651</v>
      </c>
      <c r="K25" s="260">
        <v>0</v>
      </c>
      <c r="L25" s="203">
        <v>45303</v>
      </c>
      <c r="M25" s="204">
        <v>45309</v>
      </c>
      <c r="N25" s="211">
        <v>45308</v>
      </c>
      <c r="O25" s="137"/>
      <c r="P25" s="268" t="s">
        <v>78</v>
      </c>
    </row>
    <row r="26" spans="1:16" ht="15" customHeight="1">
      <c r="A26" s="119" t="s">
        <v>3234</v>
      </c>
      <c r="B26" s="245">
        <v>381295</v>
      </c>
      <c r="C26" s="146" t="s">
        <v>3068</v>
      </c>
      <c r="D26" s="146"/>
      <c r="E26" s="246">
        <v>0</v>
      </c>
      <c r="F26" s="128">
        <v>1</v>
      </c>
      <c r="G26" s="252">
        <v>104.65</v>
      </c>
      <c r="H26" s="118">
        <f t="shared" si="0"/>
        <v>104.65</v>
      </c>
      <c r="I26" s="334" t="s">
        <v>43</v>
      </c>
      <c r="J26" s="320" t="s">
        <v>2651</v>
      </c>
      <c r="K26" s="260">
        <v>0</v>
      </c>
      <c r="L26" s="203">
        <v>45303</v>
      </c>
      <c r="M26" s="204">
        <v>45309</v>
      </c>
      <c r="N26" s="211">
        <v>45308</v>
      </c>
      <c r="O26" s="137"/>
      <c r="P26" s="268" t="s">
        <v>78</v>
      </c>
    </row>
    <row r="27" spans="1:16" ht="15" customHeight="1">
      <c r="A27" s="119" t="s">
        <v>3234</v>
      </c>
      <c r="B27" s="245">
        <v>378602</v>
      </c>
      <c r="C27" s="146" t="s">
        <v>505</v>
      </c>
      <c r="D27" s="146"/>
      <c r="E27" s="246">
        <v>0</v>
      </c>
      <c r="F27" s="128">
        <v>5</v>
      </c>
      <c r="G27" s="252">
        <v>253</v>
      </c>
      <c r="H27" s="118">
        <f t="shared" si="0"/>
        <v>1265</v>
      </c>
      <c r="I27" s="334" t="s">
        <v>43</v>
      </c>
      <c r="J27" s="320" t="s">
        <v>402</v>
      </c>
      <c r="K27" s="260">
        <v>0</v>
      </c>
      <c r="L27" s="203">
        <v>45306</v>
      </c>
      <c r="M27" s="204">
        <v>45321</v>
      </c>
      <c r="N27" s="211">
        <v>45315</v>
      </c>
      <c r="O27" s="137"/>
      <c r="P27" s="268" t="s">
        <v>78</v>
      </c>
    </row>
    <row r="28" spans="1:16" ht="15" customHeight="1">
      <c r="A28" s="119" t="s">
        <v>3234</v>
      </c>
      <c r="B28" s="245">
        <v>378631</v>
      </c>
      <c r="C28" s="146" t="s">
        <v>437</v>
      </c>
      <c r="D28" s="146"/>
      <c r="E28" s="246">
        <v>0</v>
      </c>
      <c r="F28" s="128">
        <v>10</v>
      </c>
      <c r="G28" s="252">
        <v>253</v>
      </c>
      <c r="H28" s="118">
        <f t="shared" si="0"/>
        <v>2530</v>
      </c>
      <c r="I28" s="334" t="s">
        <v>43</v>
      </c>
      <c r="J28" s="320" t="s">
        <v>402</v>
      </c>
      <c r="K28" s="260">
        <v>0</v>
      </c>
      <c r="L28" s="203">
        <v>45306</v>
      </c>
      <c r="M28" s="204">
        <v>45321</v>
      </c>
      <c r="N28" s="211">
        <v>45315</v>
      </c>
      <c r="O28" s="137"/>
      <c r="P28" s="268" t="s">
        <v>78</v>
      </c>
    </row>
    <row r="29" spans="1:16" ht="15" customHeight="1">
      <c r="A29" s="119" t="s">
        <v>3234</v>
      </c>
      <c r="B29" s="245">
        <v>378721</v>
      </c>
      <c r="C29" s="146" t="s">
        <v>550</v>
      </c>
      <c r="D29" s="146"/>
      <c r="E29" s="246">
        <v>0</v>
      </c>
      <c r="F29" s="128">
        <v>1</v>
      </c>
      <c r="G29" s="252">
        <v>253</v>
      </c>
      <c r="H29" s="118">
        <f t="shared" si="0"/>
        <v>253</v>
      </c>
      <c r="I29" s="334" t="s">
        <v>43</v>
      </c>
      <c r="J29" s="320" t="s">
        <v>402</v>
      </c>
      <c r="K29" s="260">
        <v>0</v>
      </c>
      <c r="L29" s="203">
        <v>45306</v>
      </c>
      <c r="M29" s="204">
        <v>45321</v>
      </c>
      <c r="N29" s="211">
        <v>45315</v>
      </c>
      <c r="O29" s="137"/>
      <c r="P29" s="268" t="s">
        <v>78</v>
      </c>
    </row>
    <row r="30" spans="1:16" ht="15" customHeight="1">
      <c r="A30" s="119" t="s">
        <v>445</v>
      </c>
      <c r="B30" s="245">
        <v>372025</v>
      </c>
      <c r="C30" s="146" t="s">
        <v>77</v>
      </c>
      <c r="D30" s="146"/>
      <c r="E30" s="246">
        <v>0</v>
      </c>
      <c r="F30" s="128">
        <v>1</v>
      </c>
      <c r="G30" s="252">
        <v>791</v>
      </c>
      <c r="H30" s="118">
        <f t="shared" si="0"/>
        <v>791</v>
      </c>
      <c r="I30" s="334" t="s">
        <v>43</v>
      </c>
      <c r="J30" s="320" t="s">
        <v>47</v>
      </c>
      <c r="K30" s="260">
        <v>0</v>
      </c>
      <c r="L30" s="203">
        <v>45307</v>
      </c>
      <c r="M30" s="204">
        <v>45321</v>
      </c>
      <c r="N30" s="211">
        <v>45320</v>
      </c>
      <c r="O30" s="137"/>
      <c r="P30" s="268" t="s">
        <v>78</v>
      </c>
    </row>
    <row r="31" spans="1:16" ht="15" customHeight="1">
      <c r="A31" s="119" t="s">
        <v>445</v>
      </c>
      <c r="B31" s="245">
        <v>372044</v>
      </c>
      <c r="C31" s="146" t="s">
        <v>77</v>
      </c>
      <c r="D31" s="146"/>
      <c r="E31" s="246">
        <v>0</v>
      </c>
      <c r="F31" s="128">
        <v>1</v>
      </c>
      <c r="G31" s="252">
        <v>791</v>
      </c>
      <c r="H31" s="118">
        <f t="shared" si="0"/>
        <v>791</v>
      </c>
      <c r="I31" s="334" t="s">
        <v>43</v>
      </c>
      <c r="J31" s="320" t="s">
        <v>47</v>
      </c>
      <c r="K31" s="260">
        <v>0</v>
      </c>
      <c r="L31" s="203">
        <v>45307</v>
      </c>
      <c r="M31" s="204">
        <v>45321</v>
      </c>
      <c r="N31" s="211">
        <v>45320</v>
      </c>
      <c r="O31" s="137"/>
      <c r="P31" s="268" t="s">
        <v>78</v>
      </c>
    </row>
    <row r="32" spans="1:16" ht="15" customHeight="1">
      <c r="A32" s="119" t="s">
        <v>3234</v>
      </c>
      <c r="B32" s="245">
        <v>376624</v>
      </c>
      <c r="C32" s="146" t="s">
        <v>2992</v>
      </c>
      <c r="D32" s="146"/>
      <c r="E32" s="246">
        <v>0</v>
      </c>
      <c r="F32" s="128">
        <v>8</v>
      </c>
      <c r="G32" s="252">
        <v>97.75</v>
      </c>
      <c r="H32" s="118">
        <f t="shared" si="0"/>
        <v>782</v>
      </c>
      <c r="I32" s="334" t="s">
        <v>43</v>
      </c>
      <c r="J32" s="320" t="s">
        <v>402</v>
      </c>
      <c r="K32" s="260">
        <v>0</v>
      </c>
      <c r="L32" s="203">
        <v>45308</v>
      </c>
      <c r="M32" s="204">
        <v>45314</v>
      </c>
      <c r="N32" s="211">
        <v>45313</v>
      </c>
      <c r="O32" s="137"/>
      <c r="P32" s="268" t="s">
        <v>78</v>
      </c>
    </row>
    <row r="33" spans="1:16" ht="15" customHeight="1">
      <c r="A33" s="119" t="s">
        <v>3234</v>
      </c>
      <c r="B33" s="245">
        <v>376601</v>
      </c>
      <c r="C33" s="146" t="s">
        <v>865</v>
      </c>
      <c r="D33" s="146"/>
      <c r="E33" s="246">
        <v>0</v>
      </c>
      <c r="F33" s="128">
        <v>2</v>
      </c>
      <c r="G33" s="252">
        <v>63.25</v>
      </c>
      <c r="H33" s="118">
        <f t="shared" si="0"/>
        <v>126.5</v>
      </c>
      <c r="I33" s="334" t="s">
        <v>43</v>
      </c>
      <c r="J33" s="320" t="s">
        <v>402</v>
      </c>
      <c r="K33" s="260">
        <v>0</v>
      </c>
      <c r="L33" s="203">
        <v>45308</v>
      </c>
      <c r="M33" s="204">
        <v>45314</v>
      </c>
      <c r="N33" s="211">
        <v>45313</v>
      </c>
      <c r="O33" s="137"/>
      <c r="P33" s="268" t="s">
        <v>78</v>
      </c>
    </row>
    <row r="34" spans="1:16" ht="15" customHeight="1">
      <c r="A34" s="119" t="s">
        <v>3234</v>
      </c>
      <c r="B34" s="245">
        <v>376680</v>
      </c>
      <c r="C34" s="146" t="s">
        <v>867</v>
      </c>
      <c r="D34" s="146"/>
      <c r="E34" s="246">
        <v>0</v>
      </c>
      <c r="F34" s="128">
        <v>2</v>
      </c>
      <c r="G34" s="252">
        <v>74.75</v>
      </c>
      <c r="H34" s="118">
        <f t="shared" si="0"/>
        <v>149.5</v>
      </c>
      <c r="I34" s="334" t="s">
        <v>43</v>
      </c>
      <c r="J34" s="320" t="s">
        <v>402</v>
      </c>
      <c r="K34" s="260">
        <v>0</v>
      </c>
      <c r="L34" s="203">
        <v>45308</v>
      </c>
      <c r="M34" s="204">
        <v>45314</v>
      </c>
      <c r="N34" s="211">
        <v>45313</v>
      </c>
      <c r="O34" s="137"/>
      <c r="P34" s="268" t="s">
        <v>78</v>
      </c>
    </row>
    <row r="35" spans="1:16" ht="15" customHeight="1">
      <c r="A35" s="119" t="s">
        <v>3234</v>
      </c>
      <c r="B35" s="282">
        <v>376651</v>
      </c>
      <c r="C35" s="146" t="s">
        <v>2985</v>
      </c>
      <c r="D35" s="146"/>
      <c r="E35" s="246">
        <v>0</v>
      </c>
      <c r="F35" s="128">
        <v>8</v>
      </c>
      <c r="G35" s="252">
        <v>74.75</v>
      </c>
      <c r="H35" s="118">
        <f t="shared" si="0"/>
        <v>598</v>
      </c>
      <c r="I35" s="334" t="s">
        <v>43</v>
      </c>
      <c r="J35" s="320" t="s">
        <v>402</v>
      </c>
      <c r="K35" s="260">
        <v>0</v>
      </c>
      <c r="L35" s="203">
        <v>45308</v>
      </c>
      <c r="M35" s="204">
        <v>45314</v>
      </c>
      <c r="N35" s="211">
        <v>45313</v>
      </c>
      <c r="O35" s="137"/>
      <c r="P35" s="268" t="s">
        <v>78</v>
      </c>
    </row>
    <row r="36" spans="1:16" ht="15" customHeight="1">
      <c r="A36" s="125" t="s">
        <v>74</v>
      </c>
      <c r="B36" s="282">
        <v>378467</v>
      </c>
      <c r="C36" s="146" t="s">
        <v>529</v>
      </c>
      <c r="D36" s="146"/>
      <c r="E36" s="246">
        <v>0</v>
      </c>
      <c r="F36" s="128">
        <v>6</v>
      </c>
      <c r="G36" s="252">
        <v>606.61</v>
      </c>
      <c r="H36" s="118">
        <f t="shared" si="0"/>
        <v>3639.66</v>
      </c>
      <c r="I36" s="334" t="s">
        <v>43</v>
      </c>
      <c r="J36" s="320" t="s">
        <v>47</v>
      </c>
      <c r="K36" s="260">
        <v>0</v>
      </c>
      <c r="L36" s="203">
        <v>45308</v>
      </c>
      <c r="M36" s="204">
        <v>45315</v>
      </c>
      <c r="N36" s="211">
        <v>45315</v>
      </c>
      <c r="O36" s="137"/>
      <c r="P36" s="268" t="s">
        <v>78</v>
      </c>
    </row>
    <row r="37" spans="1:16" ht="15" customHeight="1">
      <c r="A37" s="125" t="s">
        <v>2637</v>
      </c>
      <c r="B37" s="282">
        <v>380450</v>
      </c>
      <c r="C37" s="146" t="s">
        <v>366</v>
      </c>
      <c r="D37" s="146"/>
      <c r="E37" s="246">
        <v>24</v>
      </c>
      <c r="F37" s="128">
        <v>60</v>
      </c>
      <c r="G37" s="252">
        <v>15</v>
      </c>
      <c r="H37" s="118">
        <f t="shared" si="0"/>
        <v>900</v>
      </c>
      <c r="I37" s="334" t="s">
        <v>43</v>
      </c>
      <c r="J37" s="320" t="s">
        <v>55</v>
      </c>
      <c r="K37" s="260">
        <v>1</v>
      </c>
      <c r="L37" s="203">
        <v>45308</v>
      </c>
      <c r="M37" s="204">
        <v>45316</v>
      </c>
      <c r="N37" s="211">
        <v>45314</v>
      </c>
      <c r="O37" s="137"/>
      <c r="P37" s="268" t="s">
        <v>78</v>
      </c>
    </row>
    <row r="38" spans="1:16" ht="15" customHeight="1">
      <c r="A38" s="125" t="s">
        <v>2637</v>
      </c>
      <c r="B38" s="282">
        <v>380499</v>
      </c>
      <c r="C38" s="146" t="s">
        <v>2613</v>
      </c>
      <c r="D38" s="146"/>
      <c r="E38" s="246">
        <v>19</v>
      </c>
      <c r="F38" s="128">
        <v>85</v>
      </c>
      <c r="G38" s="252">
        <v>9</v>
      </c>
      <c r="H38" s="118">
        <f t="shared" si="0"/>
        <v>765</v>
      </c>
      <c r="I38" s="334" t="s">
        <v>43</v>
      </c>
      <c r="J38" s="320" t="s">
        <v>55</v>
      </c>
      <c r="K38" s="260">
        <v>1</v>
      </c>
      <c r="L38" s="203">
        <v>45308</v>
      </c>
      <c r="M38" s="204">
        <v>45316</v>
      </c>
      <c r="N38" s="211">
        <v>45314</v>
      </c>
      <c r="O38" s="137"/>
      <c r="P38" s="268" t="s">
        <v>78</v>
      </c>
    </row>
    <row r="39" spans="1:16" ht="15" customHeight="1">
      <c r="A39" s="125" t="s">
        <v>2637</v>
      </c>
      <c r="B39" s="282">
        <v>380328</v>
      </c>
      <c r="C39" s="146" t="s">
        <v>640</v>
      </c>
      <c r="D39" s="146"/>
      <c r="E39" s="246">
        <v>48</v>
      </c>
      <c r="F39" s="128">
        <v>15</v>
      </c>
      <c r="G39" s="252">
        <v>24.5</v>
      </c>
      <c r="H39" s="118">
        <f t="shared" si="0"/>
        <v>367.5</v>
      </c>
      <c r="I39" s="334" t="s">
        <v>43</v>
      </c>
      <c r="J39" s="320" t="s">
        <v>55</v>
      </c>
      <c r="K39" s="260">
        <v>2</v>
      </c>
      <c r="L39" s="203">
        <v>45308</v>
      </c>
      <c r="M39" s="204">
        <v>45316</v>
      </c>
      <c r="N39" s="211">
        <v>45314</v>
      </c>
      <c r="O39" s="137"/>
      <c r="P39" s="268" t="s">
        <v>78</v>
      </c>
    </row>
    <row r="40" spans="1:16" ht="15" customHeight="1">
      <c r="A40" s="125" t="s">
        <v>2637</v>
      </c>
      <c r="B40" s="282">
        <v>380275</v>
      </c>
      <c r="C40" s="146" t="s">
        <v>626</v>
      </c>
      <c r="D40" s="146"/>
      <c r="E40" s="246">
        <v>38</v>
      </c>
      <c r="F40" s="128">
        <v>15</v>
      </c>
      <c r="G40" s="252">
        <v>23</v>
      </c>
      <c r="H40" s="118">
        <f t="shared" si="0"/>
        <v>345</v>
      </c>
      <c r="I40" s="334" t="s">
        <v>43</v>
      </c>
      <c r="J40" s="320" t="s">
        <v>45</v>
      </c>
      <c r="K40" s="260">
        <v>2</v>
      </c>
      <c r="L40" s="203">
        <v>45308</v>
      </c>
      <c r="M40" s="204">
        <v>45316</v>
      </c>
      <c r="N40" s="211">
        <v>45314</v>
      </c>
      <c r="O40" s="137"/>
      <c r="P40" s="268" t="s">
        <v>78</v>
      </c>
    </row>
    <row r="41" spans="1:16" ht="15" customHeight="1">
      <c r="A41" s="125" t="s">
        <v>2637</v>
      </c>
      <c r="B41" s="282">
        <v>380646</v>
      </c>
      <c r="C41" s="146" t="s">
        <v>2948</v>
      </c>
      <c r="D41" s="146"/>
      <c r="E41" s="246">
        <v>19.05</v>
      </c>
      <c r="F41" s="128">
        <v>66</v>
      </c>
      <c r="G41" s="252">
        <v>9.8000000000000007</v>
      </c>
      <c r="H41" s="118">
        <f t="shared" si="0"/>
        <v>646.80000000000007</v>
      </c>
      <c r="I41" s="334" t="s">
        <v>43</v>
      </c>
      <c r="J41" s="320" t="s">
        <v>55</v>
      </c>
      <c r="K41" s="260">
        <v>1</v>
      </c>
      <c r="L41" s="203">
        <v>45308</v>
      </c>
      <c r="M41" s="204">
        <v>45316</v>
      </c>
      <c r="N41" s="211">
        <v>45313</v>
      </c>
      <c r="O41" s="137"/>
      <c r="P41" s="268" t="s">
        <v>78</v>
      </c>
    </row>
    <row r="42" spans="1:16" ht="15" customHeight="1">
      <c r="A42" s="125" t="s">
        <v>48</v>
      </c>
      <c r="B42" s="282">
        <v>378237</v>
      </c>
      <c r="C42" s="146" t="s">
        <v>3069</v>
      </c>
      <c r="D42" s="146"/>
      <c r="E42" s="246">
        <v>0</v>
      </c>
      <c r="F42" s="128">
        <v>1</v>
      </c>
      <c r="G42" s="252">
        <v>166.17</v>
      </c>
      <c r="H42" s="118">
        <f t="shared" si="0"/>
        <v>166.17</v>
      </c>
      <c r="I42" s="334" t="s">
        <v>43</v>
      </c>
      <c r="J42" s="320" t="s">
        <v>47</v>
      </c>
      <c r="K42" s="260">
        <v>0</v>
      </c>
      <c r="L42" s="203">
        <v>45309</v>
      </c>
      <c r="M42" s="204">
        <v>45322</v>
      </c>
      <c r="N42" s="211">
        <v>45322</v>
      </c>
      <c r="O42" s="137"/>
      <c r="P42" s="268" t="s">
        <v>78</v>
      </c>
    </row>
    <row r="43" spans="1:16" ht="15" customHeight="1">
      <c r="A43" s="125" t="s">
        <v>48</v>
      </c>
      <c r="B43" s="282">
        <v>378232</v>
      </c>
      <c r="C43" s="146" t="s">
        <v>3070</v>
      </c>
      <c r="D43" s="146"/>
      <c r="E43" s="246">
        <v>0</v>
      </c>
      <c r="F43" s="128">
        <v>3</v>
      </c>
      <c r="G43" s="252">
        <v>165.11</v>
      </c>
      <c r="H43" s="118">
        <f t="shared" si="0"/>
        <v>495.33000000000004</v>
      </c>
      <c r="I43" s="334" t="s">
        <v>43</v>
      </c>
      <c r="J43" s="320" t="s">
        <v>47</v>
      </c>
      <c r="K43" s="260">
        <v>0</v>
      </c>
      <c r="L43" s="203">
        <v>45309</v>
      </c>
      <c r="M43" s="204">
        <v>45322</v>
      </c>
      <c r="N43" s="211">
        <v>45322</v>
      </c>
      <c r="O43" s="137"/>
      <c r="P43" s="268" t="s">
        <v>78</v>
      </c>
    </row>
    <row r="44" spans="1:16" ht="15" customHeight="1">
      <c r="A44" s="125" t="s">
        <v>48</v>
      </c>
      <c r="B44" s="282">
        <v>378226</v>
      </c>
      <c r="C44" s="146" t="s">
        <v>3071</v>
      </c>
      <c r="D44" s="146"/>
      <c r="E44" s="246">
        <v>0</v>
      </c>
      <c r="F44" s="128">
        <v>2</v>
      </c>
      <c r="G44" s="252">
        <v>169.17</v>
      </c>
      <c r="H44" s="118">
        <f t="shared" si="0"/>
        <v>338.34</v>
      </c>
      <c r="I44" s="334" t="s">
        <v>43</v>
      </c>
      <c r="J44" s="320" t="s">
        <v>47</v>
      </c>
      <c r="K44" s="260">
        <v>0</v>
      </c>
      <c r="L44" s="203">
        <v>45309</v>
      </c>
      <c r="M44" s="204">
        <v>45322</v>
      </c>
      <c r="N44" s="211">
        <v>45322</v>
      </c>
      <c r="O44" s="137"/>
      <c r="P44" s="268" t="s">
        <v>78</v>
      </c>
    </row>
    <row r="45" spans="1:16" ht="15" customHeight="1">
      <c r="A45" s="125" t="s">
        <v>48</v>
      </c>
      <c r="B45" s="282">
        <v>378220</v>
      </c>
      <c r="C45" s="146" t="s">
        <v>3072</v>
      </c>
      <c r="D45" s="146"/>
      <c r="E45" s="246">
        <v>0</v>
      </c>
      <c r="F45" s="128">
        <v>1</v>
      </c>
      <c r="G45" s="252">
        <v>162.77000000000001</v>
      </c>
      <c r="H45" s="118">
        <f t="shared" si="0"/>
        <v>162.77000000000001</v>
      </c>
      <c r="I45" s="334" t="s">
        <v>43</v>
      </c>
      <c r="J45" s="320" t="s">
        <v>47</v>
      </c>
      <c r="K45" s="260">
        <v>0</v>
      </c>
      <c r="L45" s="203">
        <v>45309</v>
      </c>
      <c r="M45" s="204">
        <v>45322</v>
      </c>
      <c r="N45" s="211">
        <v>45322</v>
      </c>
      <c r="O45" s="137"/>
      <c r="P45" s="268" t="s">
        <v>78</v>
      </c>
    </row>
    <row r="46" spans="1:16" ht="15" customHeight="1">
      <c r="A46" s="125" t="s">
        <v>48</v>
      </c>
      <c r="B46" s="282">
        <v>378214</v>
      </c>
      <c r="C46" s="146" t="s">
        <v>3073</v>
      </c>
      <c r="D46" s="146"/>
      <c r="E46" s="246">
        <v>0</v>
      </c>
      <c r="F46" s="128">
        <v>1</v>
      </c>
      <c r="G46" s="252">
        <v>167.18</v>
      </c>
      <c r="H46" s="118">
        <f t="shared" si="0"/>
        <v>167.18</v>
      </c>
      <c r="I46" s="334" t="s">
        <v>43</v>
      </c>
      <c r="J46" s="320" t="s">
        <v>47</v>
      </c>
      <c r="K46" s="260">
        <v>0</v>
      </c>
      <c r="L46" s="203">
        <v>45309</v>
      </c>
      <c r="M46" s="204">
        <v>45322</v>
      </c>
      <c r="N46" s="211">
        <v>45322</v>
      </c>
      <c r="O46" s="137"/>
      <c r="P46" s="268" t="s">
        <v>78</v>
      </c>
    </row>
    <row r="47" spans="1:16" ht="15" customHeight="1">
      <c r="A47" s="125" t="s">
        <v>48</v>
      </c>
      <c r="B47" s="282">
        <v>378196</v>
      </c>
      <c r="C47" s="146" t="s">
        <v>3074</v>
      </c>
      <c r="D47" s="146"/>
      <c r="E47" s="246">
        <v>0</v>
      </c>
      <c r="F47" s="128">
        <v>1</v>
      </c>
      <c r="G47" s="252">
        <v>192.25</v>
      </c>
      <c r="H47" s="118">
        <f t="shared" si="0"/>
        <v>192.25</v>
      </c>
      <c r="I47" s="334" t="s">
        <v>43</v>
      </c>
      <c r="J47" s="320" t="s">
        <v>47</v>
      </c>
      <c r="K47" s="260">
        <v>0</v>
      </c>
      <c r="L47" s="203">
        <v>45309</v>
      </c>
      <c r="M47" s="204">
        <v>45322</v>
      </c>
      <c r="N47" s="211">
        <v>45322</v>
      </c>
      <c r="O47" s="137"/>
      <c r="P47" s="268" t="s">
        <v>78</v>
      </c>
    </row>
    <row r="48" spans="1:16" ht="15" customHeight="1">
      <c r="A48" s="125" t="s">
        <v>48</v>
      </c>
      <c r="B48" s="282">
        <v>378494</v>
      </c>
      <c r="C48" s="146" t="s">
        <v>2193</v>
      </c>
      <c r="D48" s="146"/>
      <c r="E48" s="246">
        <v>0</v>
      </c>
      <c r="F48" s="128">
        <v>1</v>
      </c>
      <c r="G48" s="252">
        <v>183.07</v>
      </c>
      <c r="H48" s="118">
        <f t="shared" si="0"/>
        <v>183.07</v>
      </c>
      <c r="I48" s="334" t="s">
        <v>43</v>
      </c>
      <c r="J48" s="320" t="s">
        <v>47</v>
      </c>
      <c r="K48" s="260">
        <v>0</v>
      </c>
      <c r="L48" s="203">
        <v>45309</v>
      </c>
      <c r="M48" s="204">
        <v>45317</v>
      </c>
      <c r="N48" s="211">
        <v>45317</v>
      </c>
      <c r="O48" s="137"/>
      <c r="P48" s="268" t="s">
        <v>78</v>
      </c>
    </row>
    <row r="49" spans="1:16" ht="15" customHeight="1">
      <c r="A49" s="125" t="s">
        <v>48</v>
      </c>
      <c r="B49" s="282">
        <v>378486</v>
      </c>
      <c r="C49" s="146" t="s">
        <v>1319</v>
      </c>
      <c r="D49" s="146"/>
      <c r="E49" s="246">
        <v>0</v>
      </c>
      <c r="F49" s="128">
        <v>1</v>
      </c>
      <c r="G49" s="252">
        <v>204.01</v>
      </c>
      <c r="H49" s="118">
        <f t="shared" si="0"/>
        <v>204.01</v>
      </c>
      <c r="I49" s="334" t="s">
        <v>43</v>
      </c>
      <c r="J49" s="320" t="s">
        <v>47</v>
      </c>
      <c r="K49" s="260">
        <v>0</v>
      </c>
      <c r="L49" s="203">
        <v>45309</v>
      </c>
      <c r="M49" s="204">
        <v>45317</v>
      </c>
      <c r="N49" s="211">
        <v>45317</v>
      </c>
      <c r="O49" s="137"/>
      <c r="P49" s="268" t="s">
        <v>78</v>
      </c>
    </row>
    <row r="50" spans="1:16" ht="15" customHeight="1">
      <c r="A50" s="125" t="s">
        <v>48</v>
      </c>
      <c r="B50" s="282">
        <v>378552</v>
      </c>
      <c r="C50" s="146" t="s">
        <v>2175</v>
      </c>
      <c r="D50" s="146"/>
      <c r="E50" s="246">
        <v>0</v>
      </c>
      <c r="F50" s="128">
        <v>1</v>
      </c>
      <c r="G50" s="252">
        <v>170.78</v>
      </c>
      <c r="H50" s="118">
        <f t="shared" si="0"/>
        <v>170.78</v>
      </c>
      <c r="I50" s="334" t="s">
        <v>43</v>
      </c>
      <c r="J50" s="320" t="s">
        <v>47</v>
      </c>
      <c r="K50" s="260">
        <v>0</v>
      </c>
      <c r="L50" s="203">
        <v>45309</v>
      </c>
      <c r="M50" s="204">
        <v>45317</v>
      </c>
      <c r="N50" s="211">
        <v>45317</v>
      </c>
      <c r="O50" s="137"/>
      <c r="P50" s="268" t="s">
        <v>78</v>
      </c>
    </row>
    <row r="51" spans="1:16" ht="15" customHeight="1">
      <c r="A51" s="125" t="s">
        <v>48</v>
      </c>
      <c r="B51" s="282">
        <v>378566</v>
      </c>
      <c r="C51" s="146" t="s">
        <v>1283</v>
      </c>
      <c r="D51" s="146"/>
      <c r="E51" s="246">
        <v>0</v>
      </c>
      <c r="F51" s="128">
        <v>1</v>
      </c>
      <c r="G51" s="252">
        <v>131.77000000000001</v>
      </c>
      <c r="H51" s="118">
        <f t="shared" si="0"/>
        <v>131.77000000000001</v>
      </c>
      <c r="I51" s="334" t="s">
        <v>43</v>
      </c>
      <c r="J51" s="320" t="s">
        <v>47</v>
      </c>
      <c r="K51" s="260">
        <v>0</v>
      </c>
      <c r="L51" s="203">
        <v>45309</v>
      </c>
      <c r="M51" s="204">
        <v>45317</v>
      </c>
      <c r="N51" s="211">
        <v>45317</v>
      </c>
      <c r="O51" s="137"/>
      <c r="P51" s="268" t="s">
        <v>78</v>
      </c>
    </row>
    <row r="52" spans="1:16" ht="15" customHeight="1">
      <c r="A52" s="125" t="s">
        <v>48</v>
      </c>
      <c r="B52" s="282">
        <v>378570</v>
      </c>
      <c r="C52" s="146" t="s">
        <v>1318</v>
      </c>
      <c r="D52" s="146"/>
      <c r="E52" s="246">
        <v>0</v>
      </c>
      <c r="F52" s="128">
        <v>4</v>
      </c>
      <c r="G52" s="252">
        <v>178.26</v>
      </c>
      <c r="H52" s="118">
        <f t="shared" si="0"/>
        <v>713.04</v>
      </c>
      <c r="I52" s="334" t="s">
        <v>43</v>
      </c>
      <c r="J52" s="320" t="s">
        <v>47</v>
      </c>
      <c r="K52" s="260">
        <v>0</v>
      </c>
      <c r="L52" s="203">
        <v>45309</v>
      </c>
      <c r="M52" s="204">
        <v>45317</v>
      </c>
      <c r="N52" s="211">
        <v>45317</v>
      </c>
      <c r="O52" s="137"/>
      <c r="P52" s="268" t="s">
        <v>78</v>
      </c>
    </row>
    <row r="53" spans="1:16">
      <c r="A53" s="125" t="s">
        <v>48</v>
      </c>
      <c r="B53" s="282">
        <v>378574</v>
      </c>
      <c r="C53" s="146" t="s">
        <v>1314</v>
      </c>
      <c r="D53" s="146"/>
      <c r="E53" s="246">
        <v>0</v>
      </c>
      <c r="F53" s="128">
        <v>3</v>
      </c>
      <c r="G53" s="252">
        <v>166.79</v>
      </c>
      <c r="H53" s="118">
        <f t="shared" si="0"/>
        <v>500.37</v>
      </c>
      <c r="I53" s="334" t="s">
        <v>43</v>
      </c>
      <c r="J53" s="320" t="s">
        <v>47</v>
      </c>
      <c r="K53" s="260">
        <v>0</v>
      </c>
      <c r="L53" s="203">
        <v>45309</v>
      </c>
      <c r="M53" s="204">
        <v>45317</v>
      </c>
      <c r="N53" s="211">
        <v>45317</v>
      </c>
      <c r="O53" s="137"/>
      <c r="P53" s="268" t="s">
        <v>78</v>
      </c>
    </row>
    <row r="54" spans="1:16" ht="15" customHeight="1">
      <c r="A54" s="125" t="s">
        <v>445</v>
      </c>
      <c r="B54" s="245">
        <v>376763</v>
      </c>
      <c r="C54" s="146" t="s">
        <v>3060</v>
      </c>
      <c r="D54" s="146"/>
      <c r="E54" s="246">
        <v>0</v>
      </c>
      <c r="F54" s="128">
        <v>1</v>
      </c>
      <c r="G54" s="252">
        <v>650</v>
      </c>
      <c r="H54" s="118">
        <f t="shared" si="0"/>
        <v>650</v>
      </c>
      <c r="I54" s="334" t="s">
        <v>43</v>
      </c>
      <c r="J54" s="320" t="s">
        <v>47</v>
      </c>
      <c r="K54" s="260">
        <v>0</v>
      </c>
      <c r="L54" s="203">
        <v>45314</v>
      </c>
      <c r="M54" s="204">
        <v>45321</v>
      </c>
      <c r="N54" s="211">
        <v>45321</v>
      </c>
      <c r="O54" s="137" t="s">
        <v>3075</v>
      </c>
      <c r="P54" s="268" t="s">
        <v>78</v>
      </c>
    </row>
    <row r="55" spans="1:16" ht="15" customHeight="1">
      <c r="A55" s="125" t="s">
        <v>445</v>
      </c>
      <c r="B55" s="245">
        <v>372053</v>
      </c>
      <c r="C55" s="146" t="s">
        <v>77</v>
      </c>
      <c r="D55" s="146"/>
      <c r="E55" s="246">
        <v>0</v>
      </c>
      <c r="F55" s="128">
        <v>1</v>
      </c>
      <c r="G55" s="252">
        <v>791</v>
      </c>
      <c r="H55" s="118">
        <f t="shared" si="0"/>
        <v>791</v>
      </c>
      <c r="I55" s="334" t="s">
        <v>43</v>
      </c>
      <c r="J55" s="320" t="s">
        <v>47</v>
      </c>
      <c r="K55" s="260">
        <v>0</v>
      </c>
      <c r="L55" s="203">
        <v>45314</v>
      </c>
      <c r="M55" s="204">
        <v>45320</v>
      </c>
      <c r="N55" s="211">
        <v>45322</v>
      </c>
      <c r="O55" s="137"/>
      <c r="P55" s="268" t="s">
        <v>78</v>
      </c>
    </row>
    <row r="56" spans="1:16" ht="15" customHeight="1">
      <c r="A56" s="125" t="s">
        <v>445</v>
      </c>
      <c r="B56" s="282"/>
      <c r="C56" s="146" t="s">
        <v>77</v>
      </c>
      <c r="D56" s="146"/>
      <c r="E56" s="246">
        <v>0</v>
      </c>
      <c r="F56" s="128">
        <v>1</v>
      </c>
      <c r="G56" s="252">
        <v>791</v>
      </c>
      <c r="H56" s="118">
        <f t="shared" si="0"/>
        <v>791</v>
      </c>
      <c r="I56" s="334" t="s">
        <v>43</v>
      </c>
      <c r="J56" s="320" t="s">
        <v>47</v>
      </c>
      <c r="K56" s="260">
        <v>0</v>
      </c>
      <c r="L56" s="203">
        <v>45314</v>
      </c>
      <c r="M56" s="204">
        <v>45320</v>
      </c>
      <c r="N56" s="211">
        <v>45322</v>
      </c>
      <c r="O56" s="137"/>
      <c r="P56" s="268" t="s">
        <v>78</v>
      </c>
    </row>
    <row r="57" spans="1:16" ht="15" customHeight="1">
      <c r="A57" s="125" t="s">
        <v>2637</v>
      </c>
      <c r="B57" s="282">
        <v>381464</v>
      </c>
      <c r="C57" s="146" t="s">
        <v>165</v>
      </c>
      <c r="D57" s="146"/>
      <c r="E57" s="246">
        <v>16</v>
      </c>
      <c r="F57" s="128">
        <v>55</v>
      </c>
      <c r="G57" s="252">
        <v>12</v>
      </c>
      <c r="H57" s="118">
        <f t="shared" si="0"/>
        <v>660</v>
      </c>
      <c r="I57" s="334" t="s">
        <v>43</v>
      </c>
      <c r="J57" s="320" t="s">
        <v>45</v>
      </c>
      <c r="K57" s="260">
        <v>1</v>
      </c>
      <c r="L57" s="203">
        <v>45314</v>
      </c>
      <c r="M57" s="204">
        <v>45317</v>
      </c>
      <c r="N57" s="211">
        <v>45320</v>
      </c>
      <c r="O57" s="137"/>
      <c r="P57" s="268" t="s">
        <v>78</v>
      </c>
    </row>
    <row r="58" spans="1:16">
      <c r="A58" s="125" t="s">
        <v>2637</v>
      </c>
      <c r="B58" s="282">
        <v>381461</v>
      </c>
      <c r="C58" s="146" t="s">
        <v>650</v>
      </c>
      <c r="D58" s="146"/>
      <c r="E58" s="246">
        <v>48</v>
      </c>
      <c r="F58" s="128">
        <v>16</v>
      </c>
      <c r="G58" s="252">
        <v>24</v>
      </c>
      <c r="H58" s="118">
        <f t="shared" si="0"/>
        <v>384</v>
      </c>
      <c r="I58" s="334" t="s">
        <v>43</v>
      </c>
      <c r="J58" s="320" t="s">
        <v>55</v>
      </c>
      <c r="K58" s="260">
        <v>2</v>
      </c>
      <c r="L58" s="203">
        <v>45314</v>
      </c>
      <c r="M58" s="204">
        <v>45320</v>
      </c>
      <c r="N58" s="211">
        <v>45317</v>
      </c>
      <c r="O58" s="137"/>
      <c r="P58" s="268" t="s">
        <v>78</v>
      </c>
    </row>
    <row r="59" spans="1:16">
      <c r="A59" s="125" t="s">
        <v>2637</v>
      </c>
      <c r="B59" s="282">
        <v>374675</v>
      </c>
      <c r="C59" s="146" t="s">
        <v>2789</v>
      </c>
      <c r="D59" s="146"/>
      <c r="E59" s="246">
        <v>38</v>
      </c>
      <c r="F59" s="128">
        <v>24</v>
      </c>
      <c r="G59" s="252">
        <v>18.5</v>
      </c>
      <c r="H59" s="118">
        <f t="shared" si="0"/>
        <v>444</v>
      </c>
      <c r="I59" s="334" t="s">
        <v>43</v>
      </c>
      <c r="J59" s="320" t="s">
        <v>45</v>
      </c>
      <c r="K59" s="260">
        <v>2</v>
      </c>
      <c r="L59" s="203">
        <v>45314</v>
      </c>
      <c r="M59" s="204">
        <v>45317</v>
      </c>
      <c r="N59" s="211">
        <v>45317</v>
      </c>
      <c r="O59" s="137"/>
      <c r="P59" s="268" t="s">
        <v>78</v>
      </c>
    </row>
    <row r="60" spans="1:16">
      <c r="A60" s="125" t="s">
        <v>2637</v>
      </c>
      <c r="B60" s="282">
        <v>380620</v>
      </c>
      <c r="C60" s="146" t="s">
        <v>2789</v>
      </c>
      <c r="D60" s="146"/>
      <c r="E60" s="246">
        <v>38</v>
      </c>
      <c r="F60" s="128">
        <v>42</v>
      </c>
      <c r="G60" s="252">
        <v>18.5</v>
      </c>
      <c r="H60" s="118">
        <f t="shared" si="0"/>
        <v>777</v>
      </c>
      <c r="I60" s="334" t="s">
        <v>43</v>
      </c>
      <c r="J60" s="320" t="s">
        <v>45</v>
      </c>
      <c r="K60" s="260">
        <v>2</v>
      </c>
      <c r="L60" s="203">
        <v>45314</v>
      </c>
      <c r="M60" s="204">
        <v>45317</v>
      </c>
      <c r="N60" s="211">
        <v>45317</v>
      </c>
      <c r="O60" s="137"/>
      <c r="P60" s="268" t="s">
        <v>78</v>
      </c>
    </row>
    <row r="61" spans="1:16">
      <c r="A61" s="125" t="s">
        <v>2637</v>
      </c>
      <c r="B61" s="282">
        <v>380986</v>
      </c>
      <c r="C61" s="146" t="s">
        <v>1990</v>
      </c>
      <c r="D61" s="146"/>
      <c r="E61" s="246">
        <v>24</v>
      </c>
      <c r="F61" s="128">
        <v>96</v>
      </c>
      <c r="G61" s="252">
        <v>13</v>
      </c>
      <c r="H61" s="118">
        <f t="shared" si="0"/>
        <v>1248</v>
      </c>
      <c r="I61" s="334" t="s">
        <v>43</v>
      </c>
      <c r="J61" s="320" t="s">
        <v>55</v>
      </c>
      <c r="K61" s="260">
        <v>1</v>
      </c>
      <c r="L61" s="203">
        <v>45316</v>
      </c>
      <c r="M61" s="204">
        <v>45322</v>
      </c>
      <c r="N61" s="211">
        <v>45320</v>
      </c>
      <c r="O61" s="137"/>
      <c r="P61" s="268" t="s">
        <v>78</v>
      </c>
    </row>
    <row r="62" spans="1:16" ht="15" customHeight="1">
      <c r="A62" s="125" t="s">
        <v>2637</v>
      </c>
      <c r="B62" s="282">
        <v>381451</v>
      </c>
      <c r="C62" s="146" t="s">
        <v>3076</v>
      </c>
      <c r="D62" s="146"/>
      <c r="E62" s="246">
        <v>38</v>
      </c>
      <c r="F62" s="128">
        <v>16</v>
      </c>
      <c r="G62" s="252">
        <v>23.5</v>
      </c>
      <c r="H62" s="118">
        <f t="shared" si="0"/>
        <v>376</v>
      </c>
      <c r="I62" s="334" t="s">
        <v>43</v>
      </c>
      <c r="J62" s="320" t="s">
        <v>55</v>
      </c>
      <c r="K62" s="260">
        <v>2</v>
      </c>
      <c r="L62" s="203">
        <v>45316</v>
      </c>
      <c r="M62" s="204">
        <v>45322</v>
      </c>
      <c r="N62" s="211">
        <v>45320</v>
      </c>
      <c r="O62" s="137"/>
      <c r="P62" s="268" t="s">
        <v>78</v>
      </c>
    </row>
    <row r="63" spans="1:16" ht="15" customHeight="1">
      <c r="A63" s="125" t="s">
        <v>2637</v>
      </c>
      <c r="B63" s="282">
        <v>380245</v>
      </c>
      <c r="C63" s="146" t="s">
        <v>2996</v>
      </c>
      <c r="D63" s="146"/>
      <c r="E63" s="246">
        <v>25.4</v>
      </c>
      <c r="F63" s="128">
        <v>55</v>
      </c>
      <c r="G63" s="252">
        <v>19.5</v>
      </c>
      <c r="H63" s="118">
        <f t="shared" si="0"/>
        <v>1072.5</v>
      </c>
      <c r="I63" s="334" t="s">
        <v>43</v>
      </c>
      <c r="J63" s="320" t="s">
        <v>55</v>
      </c>
      <c r="K63" s="260">
        <v>1</v>
      </c>
      <c r="L63" s="203">
        <v>45316</v>
      </c>
      <c r="M63" s="204">
        <v>45322</v>
      </c>
      <c r="N63" s="211">
        <v>45320</v>
      </c>
      <c r="O63" s="137"/>
      <c r="P63" s="268" t="s">
        <v>78</v>
      </c>
    </row>
    <row r="64" spans="1:16" ht="15" customHeight="1">
      <c r="A64" s="125" t="s">
        <v>74</v>
      </c>
      <c r="B64" s="282">
        <v>380126</v>
      </c>
      <c r="C64" s="146" t="s">
        <v>2632</v>
      </c>
      <c r="D64" s="146"/>
      <c r="E64" s="246">
        <v>0</v>
      </c>
      <c r="F64" s="128">
        <v>1</v>
      </c>
      <c r="G64" s="252">
        <v>419.1</v>
      </c>
      <c r="H64" s="118">
        <f t="shared" si="0"/>
        <v>419.1</v>
      </c>
      <c r="I64" s="334" t="s">
        <v>43</v>
      </c>
      <c r="J64" s="320" t="s">
        <v>47</v>
      </c>
      <c r="K64" s="260">
        <v>0</v>
      </c>
      <c r="L64" s="203">
        <v>45317</v>
      </c>
      <c r="M64" s="204">
        <v>45322</v>
      </c>
      <c r="N64" s="211">
        <v>45322</v>
      </c>
      <c r="O64" s="137"/>
      <c r="P64" s="268" t="s">
        <v>78</v>
      </c>
    </row>
    <row r="65" spans="1:16">
      <c r="A65" s="125" t="s">
        <v>74</v>
      </c>
      <c r="B65" s="282">
        <v>380134</v>
      </c>
      <c r="C65" s="146" t="s">
        <v>2633</v>
      </c>
      <c r="D65" s="146"/>
      <c r="E65" s="246">
        <v>0</v>
      </c>
      <c r="F65" s="128">
        <v>1</v>
      </c>
      <c r="G65" s="252">
        <v>184.72</v>
      </c>
      <c r="H65" s="118">
        <f t="shared" si="0"/>
        <v>184.72</v>
      </c>
      <c r="I65" s="334" t="s">
        <v>43</v>
      </c>
      <c r="J65" s="320" t="s">
        <v>47</v>
      </c>
      <c r="K65" s="260">
        <v>0</v>
      </c>
      <c r="L65" s="203">
        <v>45317</v>
      </c>
      <c r="M65" s="204">
        <v>45322</v>
      </c>
      <c r="N65" s="211">
        <v>45322</v>
      </c>
      <c r="O65" s="137"/>
      <c r="P65" s="268" t="s">
        <v>78</v>
      </c>
    </row>
    <row r="66" spans="1:16" ht="15" customHeight="1">
      <c r="A66" s="125" t="s">
        <v>48</v>
      </c>
      <c r="B66" s="282">
        <v>378470</v>
      </c>
      <c r="C66" s="146" t="s">
        <v>1301</v>
      </c>
      <c r="D66" s="146"/>
      <c r="E66" s="246">
        <v>0</v>
      </c>
      <c r="F66" s="128">
        <v>1</v>
      </c>
      <c r="G66" s="252">
        <v>142.35</v>
      </c>
      <c r="H66" s="118">
        <f t="shared" si="0"/>
        <v>142.35</v>
      </c>
      <c r="I66" s="334" t="s">
        <v>43</v>
      </c>
      <c r="J66" s="320" t="s">
        <v>47</v>
      </c>
      <c r="K66" s="260">
        <v>0</v>
      </c>
      <c r="L66" s="203">
        <v>45320</v>
      </c>
      <c r="M66" s="204">
        <v>45322</v>
      </c>
      <c r="N66" s="211">
        <v>45322</v>
      </c>
      <c r="O66" s="137"/>
      <c r="P66" s="268" t="s">
        <v>78</v>
      </c>
    </row>
    <row r="67" spans="1:16" ht="15" customHeight="1">
      <c r="A67" s="125" t="s">
        <v>48</v>
      </c>
      <c r="B67" s="282">
        <v>378480</v>
      </c>
      <c r="C67" s="146" t="s">
        <v>2170</v>
      </c>
      <c r="D67" s="146"/>
      <c r="E67" s="246">
        <v>0</v>
      </c>
      <c r="F67" s="128">
        <v>1</v>
      </c>
      <c r="G67" s="252">
        <v>198.65</v>
      </c>
      <c r="H67" s="118">
        <f t="shared" ref="H67:H130" si="1">G67*F67</f>
        <v>198.65</v>
      </c>
      <c r="I67" s="334" t="s">
        <v>43</v>
      </c>
      <c r="J67" s="320" t="s">
        <v>47</v>
      </c>
      <c r="K67" s="260">
        <v>0</v>
      </c>
      <c r="L67" s="203">
        <v>45320</v>
      </c>
      <c r="M67" s="204">
        <v>45322</v>
      </c>
      <c r="N67" s="211">
        <v>45322</v>
      </c>
      <c r="O67" s="137"/>
      <c r="P67" s="268" t="s">
        <v>78</v>
      </c>
    </row>
    <row r="68" spans="1:16" ht="15" customHeight="1">
      <c r="A68" s="125" t="s">
        <v>48</v>
      </c>
      <c r="B68" s="282">
        <v>378560</v>
      </c>
      <c r="C68" s="146" t="s">
        <v>1305</v>
      </c>
      <c r="D68" s="146"/>
      <c r="E68" s="246">
        <v>0</v>
      </c>
      <c r="F68" s="128">
        <v>3</v>
      </c>
      <c r="G68" s="252">
        <v>160.22</v>
      </c>
      <c r="H68" s="118">
        <f t="shared" si="1"/>
        <v>480.65999999999997</v>
      </c>
      <c r="I68" s="334" t="s">
        <v>43</v>
      </c>
      <c r="J68" s="320" t="s">
        <v>47</v>
      </c>
      <c r="K68" s="260">
        <v>0</v>
      </c>
      <c r="L68" s="203">
        <v>45320</v>
      </c>
      <c r="M68" s="204">
        <v>45322</v>
      </c>
      <c r="N68" s="211">
        <v>45322</v>
      </c>
      <c r="O68" s="137"/>
      <c r="P68" s="268" t="s">
        <v>78</v>
      </c>
    </row>
    <row r="69" spans="1:16" ht="15" customHeight="1">
      <c r="A69" s="125" t="s">
        <v>445</v>
      </c>
      <c r="B69" s="282">
        <v>372053</v>
      </c>
      <c r="C69" s="146" t="s">
        <v>77</v>
      </c>
      <c r="D69" s="146"/>
      <c r="E69" s="246">
        <v>0</v>
      </c>
      <c r="F69" s="128">
        <v>1</v>
      </c>
      <c r="G69" s="252">
        <v>791</v>
      </c>
      <c r="H69" s="118">
        <f t="shared" si="1"/>
        <v>791</v>
      </c>
      <c r="I69" s="334" t="s">
        <v>43</v>
      </c>
      <c r="J69" s="320" t="s">
        <v>47</v>
      </c>
      <c r="K69" s="260">
        <v>0</v>
      </c>
      <c r="L69" s="203">
        <v>45320</v>
      </c>
      <c r="M69" s="204">
        <v>45322</v>
      </c>
      <c r="N69" s="211">
        <v>45322</v>
      </c>
      <c r="O69" s="137"/>
      <c r="P69" s="268" t="s">
        <v>78</v>
      </c>
    </row>
    <row r="70" spans="1:16" ht="15" customHeight="1">
      <c r="A70" s="125" t="s">
        <v>445</v>
      </c>
      <c r="B70" s="282">
        <v>372137</v>
      </c>
      <c r="C70" s="146" t="s">
        <v>77</v>
      </c>
      <c r="D70" s="146"/>
      <c r="E70" s="246">
        <v>0</v>
      </c>
      <c r="F70" s="128">
        <v>1</v>
      </c>
      <c r="G70" s="252">
        <v>791</v>
      </c>
      <c r="H70" s="118">
        <f t="shared" si="1"/>
        <v>791</v>
      </c>
      <c r="I70" s="334" t="s">
        <v>43</v>
      </c>
      <c r="J70" s="320" t="s">
        <v>47</v>
      </c>
      <c r="K70" s="260">
        <v>0</v>
      </c>
      <c r="L70" s="203">
        <v>45320</v>
      </c>
      <c r="M70" s="204">
        <v>45322</v>
      </c>
      <c r="N70" s="211">
        <v>45322</v>
      </c>
      <c r="O70" s="137"/>
      <c r="P70" s="268" t="s">
        <v>78</v>
      </c>
    </row>
    <row r="71" spans="1:16" ht="15" customHeight="1">
      <c r="A71" s="125" t="s">
        <v>445</v>
      </c>
      <c r="B71" s="282">
        <v>372098</v>
      </c>
      <c r="C71" s="146" t="s">
        <v>77</v>
      </c>
      <c r="D71" s="146"/>
      <c r="E71" s="246">
        <v>0</v>
      </c>
      <c r="F71" s="128">
        <v>1</v>
      </c>
      <c r="G71" s="252">
        <v>791</v>
      </c>
      <c r="H71" s="118">
        <f t="shared" si="1"/>
        <v>791</v>
      </c>
      <c r="I71" s="334" t="s">
        <v>43</v>
      </c>
      <c r="J71" s="320" t="s">
        <v>47</v>
      </c>
      <c r="K71" s="260">
        <v>0</v>
      </c>
      <c r="L71" s="203">
        <v>45320</v>
      </c>
      <c r="M71" s="204">
        <v>45322</v>
      </c>
      <c r="N71" s="211">
        <v>45328</v>
      </c>
      <c r="O71" s="137"/>
      <c r="P71" s="268" t="s">
        <v>78</v>
      </c>
    </row>
    <row r="72" spans="1:16" ht="15" customHeight="1">
      <c r="A72" s="125" t="s">
        <v>2643</v>
      </c>
      <c r="B72" s="282">
        <v>379128</v>
      </c>
      <c r="C72" s="146" t="s">
        <v>1201</v>
      </c>
      <c r="D72" s="146"/>
      <c r="E72" s="246">
        <v>0</v>
      </c>
      <c r="F72" s="128">
        <v>91</v>
      </c>
      <c r="G72" s="252">
        <v>6.5</v>
      </c>
      <c r="H72" s="118">
        <f t="shared" si="1"/>
        <v>591.5</v>
      </c>
      <c r="I72" s="334" t="s">
        <v>43</v>
      </c>
      <c r="J72" s="320" t="s">
        <v>2645</v>
      </c>
      <c r="K72" s="260">
        <v>0</v>
      </c>
      <c r="L72" s="203">
        <v>45321</v>
      </c>
      <c r="M72" s="204">
        <v>45342</v>
      </c>
      <c r="N72" s="211">
        <v>45348</v>
      </c>
      <c r="O72" s="137"/>
      <c r="P72" s="268" t="s">
        <v>78</v>
      </c>
    </row>
    <row r="73" spans="1:16" ht="15" customHeight="1">
      <c r="A73" s="119" t="s">
        <v>3234</v>
      </c>
      <c r="B73" s="282">
        <v>378669</v>
      </c>
      <c r="C73" s="146" t="s">
        <v>230</v>
      </c>
      <c r="D73" s="146"/>
      <c r="E73" s="246">
        <v>0</v>
      </c>
      <c r="F73" s="128">
        <v>2</v>
      </c>
      <c r="G73" s="252">
        <v>97.75</v>
      </c>
      <c r="H73" s="118">
        <f t="shared" si="1"/>
        <v>195.5</v>
      </c>
      <c r="I73" s="334" t="s">
        <v>43</v>
      </c>
      <c r="J73" s="320" t="s">
        <v>402</v>
      </c>
      <c r="K73" s="260">
        <v>0</v>
      </c>
      <c r="L73" s="203">
        <v>45320</v>
      </c>
      <c r="M73" s="204">
        <v>45324</v>
      </c>
      <c r="N73" s="211">
        <v>45322</v>
      </c>
      <c r="O73" s="137"/>
      <c r="P73" s="268" t="s">
        <v>78</v>
      </c>
    </row>
    <row r="74" spans="1:16" ht="15" customHeight="1">
      <c r="A74" s="119" t="s">
        <v>3234</v>
      </c>
      <c r="B74" s="282">
        <v>381021</v>
      </c>
      <c r="C74" s="146" t="s">
        <v>3078</v>
      </c>
      <c r="D74" s="146"/>
      <c r="E74" s="246">
        <v>0</v>
      </c>
      <c r="F74" s="128">
        <v>2</v>
      </c>
      <c r="G74" s="252">
        <v>97.75</v>
      </c>
      <c r="H74" s="118">
        <f t="shared" si="1"/>
        <v>195.5</v>
      </c>
      <c r="I74" s="334" t="s">
        <v>43</v>
      </c>
      <c r="J74" s="320" t="s">
        <v>402</v>
      </c>
      <c r="K74" s="260">
        <v>0</v>
      </c>
      <c r="L74" s="203">
        <v>45320</v>
      </c>
      <c r="M74" s="204">
        <v>45329</v>
      </c>
      <c r="N74" s="211">
        <v>45322</v>
      </c>
      <c r="O74" s="137"/>
      <c r="P74" s="268" t="s">
        <v>78</v>
      </c>
    </row>
    <row r="75" spans="1:16" ht="15" customHeight="1">
      <c r="A75" s="119" t="s">
        <v>3234</v>
      </c>
      <c r="B75" s="282">
        <v>380864</v>
      </c>
      <c r="C75" s="146" t="s">
        <v>3044</v>
      </c>
      <c r="D75" s="146"/>
      <c r="E75" s="246">
        <v>0</v>
      </c>
      <c r="F75" s="128">
        <v>4</v>
      </c>
      <c r="G75" s="252">
        <v>74.75</v>
      </c>
      <c r="H75" s="118">
        <f t="shared" si="1"/>
        <v>299</v>
      </c>
      <c r="I75" s="334" t="s">
        <v>43</v>
      </c>
      <c r="J75" s="320" t="s">
        <v>402</v>
      </c>
      <c r="K75" s="260">
        <v>0</v>
      </c>
      <c r="L75" s="203">
        <v>45320</v>
      </c>
      <c r="M75" s="204">
        <v>45324</v>
      </c>
      <c r="N75" s="211">
        <v>45322</v>
      </c>
      <c r="O75" s="137"/>
      <c r="P75" s="268" t="s">
        <v>78</v>
      </c>
    </row>
    <row r="76" spans="1:16" ht="15" customHeight="1">
      <c r="A76" s="119" t="s">
        <v>3234</v>
      </c>
      <c r="B76" s="282">
        <v>378739</v>
      </c>
      <c r="C76" s="146" t="s">
        <v>3077</v>
      </c>
      <c r="D76" s="146"/>
      <c r="E76" s="246">
        <v>0</v>
      </c>
      <c r="F76" s="128">
        <v>3</v>
      </c>
      <c r="G76" s="252">
        <v>97.75</v>
      </c>
      <c r="H76" s="118">
        <f t="shared" si="1"/>
        <v>293.25</v>
      </c>
      <c r="I76" s="334" t="s">
        <v>43</v>
      </c>
      <c r="J76" s="320" t="s">
        <v>402</v>
      </c>
      <c r="K76" s="260">
        <v>0</v>
      </c>
      <c r="L76" s="203">
        <v>45320</v>
      </c>
      <c r="M76" s="204">
        <v>45327</v>
      </c>
      <c r="N76" s="211">
        <v>45322</v>
      </c>
      <c r="O76" s="137"/>
      <c r="P76" s="268" t="s">
        <v>78</v>
      </c>
    </row>
    <row r="77" spans="1:16" ht="15" customHeight="1">
      <c r="A77" s="119" t="s">
        <v>3234</v>
      </c>
      <c r="B77" s="282">
        <v>384043</v>
      </c>
      <c r="C77" s="146" t="s">
        <v>3049</v>
      </c>
      <c r="D77" s="146"/>
      <c r="E77" s="246">
        <v>0</v>
      </c>
      <c r="F77" s="128">
        <v>1</v>
      </c>
      <c r="G77" s="252">
        <v>52.9</v>
      </c>
      <c r="H77" s="118">
        <f t="shared" si="1"/>
        <v>52.9</v>
      </c>
      <c r="I77" s="334" t="s">
        <v>43</v>
      </c>
      <c r="J77" s="320" t="s">
        <v>402</v>
      </c>
      <c r="K77" s="260">
        <v>0</v>
      </c>
      <c r="L77" s="203">
        <v>45321</v>
      </c>
      <c r="M77" s="204">
        <v>45322</v>
      </c>
      <c r="N77" s="211">
        <v>45322</v>
      </c>
      <c r="O77" s="137"/>
      <c r="P77" s="268" t="s">
        <v>78</v>
      </c>
    </row>
    <row r="78" spans="1:16" ht="15" customHeight="1">
      <c r="A78" s="125" t="s">
        <v>2637</v>
      </c>
      <c r="B78" s="282">
        <v>380386</v>
      </c>
      <c r="C78" s="146" t="s">
        <v>2908</v>
      </c>
      <c r="D78" s="146"/>
      <c r="E78" s="246">
        <v>19</v>
      </c>
      <c r="F78" s="128">
        <v>54</v>
      </c>
      <c r="G78" s="252">
        <v>14</v>
      </c>
      <c r="H78" s="118">
        <f t="shared" si="1"/>
        <v>756</v>
      </c>
      <c r="I78" s="334" t="s">
        <v>43</v>
      </c>
      <c r="J78" s="320" t="s">
        <v>55</v>
      </c>
      <c r="K78" s="260">
        <v>1</v>
      </c>
      <c r="L78" s="203">
        <v>45322</v>
      </c>
      <c r="M78" s="204">
        <v>45322</v>
      </c>
      <c r="N78" s="211">
        <v>45322</v>
      </c>
      <c r="O78" s="137"/>
      <c r="P78" s="268" t="s">
        <v>78</v>
      </c>
    </row>
    <row r="79" spans="1:16" ht="15" customHeight="1">
      <c r="A79" s="125" t="s">
        <v>2637</v>
      </c>
      <c r="B79" s="282">
        <v>384171</v>
      </c>
      <c r="C79" s="146" t="s">
        <v>1796</v>
      </c>
      <c r="D79" s="146"/>
      <c r="E79" s="246">
        <v>28</v>
      </c>
      <c r="F79" s="128">
        <v>10</v>
      </c>
      <c r="G79" s="252">
        <v>23</v>
      </c>
      <c r="H79" s="118">
        <f t="shared" si="1"/>
        <v>230</v>
      </c>
      <c r="I79" s="334" t="s">
        <v>43</v>
      </c>
      <c r="J79" s="320" t="s">
        <v>45</v>
      </c>
      <c r="K79" s="260">
        <v>1</v>
      </c>
      <c r="L79" s="203">
        <v>45322</v>
      </c>
      <c r="M79" s="204">
        <v>45322</v>
      </c>
      <c r="N79" s="211">
        <v>45322</v>
      </c>
      <c r="O79" s="137"/>
      <c r="P79" s="268" t="s">
        <v>78</v>
      </c>
    </row>
    <row r="80" spans="1:16" ht="15" customHeight="1">
      <c r="A80" s="125" t="s">
        <v>2637</v>
      </c>
      <c r="B80" s="282">
        <v>383461</v>
      </c>
      <c r="C80" s="146" t="s">
        <v>59</v>
      </c>
      <c r="D80" s="146"/>
      <c r="E80" s="246">
        <v>19.05</v>
      </c>
      <c r="F80" s="128">
        <v>40</v>
      </c>
      <c r="G80" s="252">
        <v>14</v>
      </c>
      <c r="H80" s="118">
        <f t="shared" si="1"/>
        <v>560</v>
      </c>
      <c r="I80" s="334" t="s">
        <v>43</v>
      </c>
      <c r="J80" s="320" t="s">
        <v>45</v>
      </c>
      <c r="K80" s="260">
        <v>1</v>
      </c>
      <c r="L80" s="203">
        <v>45323</v>
      </c>
      <c r="M80" s="204">
        <v>45327</v>
      </c>
      <c r="N80" s="211">
        <v>45328</v>
      </c>
      <c r="O80" s="137"/>
      <c r="P80" s="268" t="s">
        <v>78</v>
      </c>
    </row>
    <row r="81" spans="1:16" ht="15" customHeight="1">
      <c r="A81" s="125" t="s">
        <v>2637</v>
      </c>
      <c r="B81" s="282">
        <v>383983</v>
      </c>
      <c r="C81" s="146" t="s">
        <v>1807</v>
      </c>
      <c r="D81" s="146"/>
      <c r="E81" s="246">
        <v>19.05</v>
      </c>
      <c r="F81" s="128">
        <v>12</v>
      </c>
      <c r="G81" s="252">
        <v>14</v>
      </c>
      <c r="H81" s="118">
        <f t="shared" si="1"/>
        <v>168</v>
      </c>
      <c r="I81" s="334" t="s">
        <v>43</v>
      </c>
      <c r="J81" s="320" t="s">
        <v>45</v>
      </c>
      <c r="K81" s="260">
        <v>1</v>
      </c>
      <c r="L81" s="203">
        <v>45323</v>
      </c>
      <c r="M81" s="204">
        <v>45327</v>
      </c>
      <c r="N81" s="211">
        <v>45328</v>
      </c>
      <c r="O81" s="137"/>
      <c r="P81" s="268" t="s">
        <v>78</v>
      </c>
    </row>
    <row r="82" spans="1:16" ht="15" customHeight="1">
      <c r="A82" s="125" t="s">
        <v>2637</v>
      </c>
      <c r="B82" s="282">
        <v>383993</v>
      </c>
      <c r="C82" s="146" t="s">
        <v>304</v>
      </c>
      <c r="D82" s="146"/>
      <c r="E82" s="246">
        <v>19.05</v>
      </c>
      <c r="F82" s="128">
        <v>36</v>
      </c>
      <c r="G82" s="252">
        <v>14</v>
      </c>
      <c r="H82" s="118">
        <f t="shared" si="1"/>
        <v>504</v>
      </c>
      <c r="I82" s="334" t="s">
        <v>43</v>
      </c>
      <c r="J82" s="320" t="s">
        <v>45</v>
      </c>
      <c r="K82" s="260">
        <v>1</v>
      </c>
      <c r="L82" s="203">
        <v>45323</v>
      </c>
      <c r="M82" s="204">
        <v>45327</v>
      </c>
      <c r="N82" s="211">
        <v>45328</v>
      </c>
      <c r="O82" s="137"/>
      <c r="P82" s="268" t="s">
        <v>78</v>
      </c>
    </row>
    <row r="83" spans="1:16" ht="15" customHeight="1">
      <c r="A83" s="125" t="s">
        <v>2637</v>
      </c>
      <c r="B83" s="282">
        <v>383479</v>
      </c>
      <c r="C83" s="146" t="s">
        <v>535</v>
      </c>
      <c r="D83" s="146"/>
      <c r="E83" s="246">
        <v>19.05</v>
      </c>
      <c r="F83" s="128">
        <v>15</v>
      </c>
      <c r="G83" s="252">
        <v>14</v>
      </c>
      <c r="H83" s="118">
        <f t="shared" si="1"/>
        <v>210</v>
      </c>
      <c r="I83" s="334" t="s">
        <v>43</v>
      </c>
      <c r="J83" s="320" t="s">
        <v>45</v>
      </c>
      <c r="K83" s="260">
        <v>1</v>
      </c>
      <c r="L83" s="203">
        <v>45323</v>
      </c>
      <c r="M83" s="204">
        <v>45327</v>
      </c>
      <c r="N83" s="211">
        <v>45328</v>
      </c>
      <c r="O83" s="137"/>
      <c r="P83" s="268" t="s">
        <v>78</v>
      </c>
    </row>
    <row r="84" spans="1:16" ht="14.25" customHeight="1">
      <c r="A84" s="125" t="s">
        <v>2637</v>
      </c>
      <c r="B84" s="282">
        <v>383492</v>
      </c>
      <c r="C84" s="146" t="s">
        <v>284</v>
      </c>
      <c r="D84" s="146"/>
      <c r="E84" s="246">
        <v>19</v>
      </c>
      <c r="F84" s="128">
        <v>24</v>
      </c>
      <c r="G84" s="252">
        <v>14</v>
      </c>
      <c r="H84" s="118">
        <f t="shared" si="1"/>
        <v>336</v>
      </c>
      <c r="I84" s="334" t="s">
        <v>43</v>
      </c>
      <c r="J84" s="320" t="s">
        <v>45</v>
      </c>
      <c r="K84" s="260">
        <v>1</v>
      </c>
      <c r="L84" s="203">
        <v>45323</v>
      </c>
      <c r="M84" s="204">
        <v>45327</v>
      </c>
      <c r="N84" s="211">
        <v>45328</v>
      </c>
      <c r="O84" s="137"/>
      <c r="P84" s="268" t="s">
        <v>78</v>
      </c>
    </row>
    <row r="85" spans="1:16" ht="15" customHeight="1">
      <c r="A85" s="125" t="s">
        <v>2637</v>
      </c>
      <c r="B85" s="282">
        <v>384003</v>
      </c>
      <c r="C85" s="146" t="s">
        <v>583</v>
      </c>
      <c r="D85" s="146"/>
      <c r="E85" s="246">
        <v>19</v>
      </c>
      <c r="F85" s="128">
        <v>54</v>
      </c>
      <c r="G85" s="252">
        <v>14</v>
      </c>
      <c r="H85" s="118">
        <f t="shared" si="1"/>
        <v>756</v>
      </c>
      <c r="I85" s="334" t="s">
        <v>43</v>
      </c>
      <c r="J85" s="320" t="s">
        <v>45</v>
      </c>
      <c r="K85" s="260">
        <v>1</v>
      </c>
      <c r="L85" s="203">
        <v>45323</v>
      </c>
      <c r="M85" s="204">
        <v>45327</v>
      </c>
      <c r="N85" s="211">
        <v>45328</v>
      </c>
      <c r="O85" s="137"/>
      <c r="P85" s="268" t="s">
        <v>78</v>
      </c>
    </row>
    <row r="86" spans="1:16" s="123" customFormat="1">
      <c r="A86" s="125" t="s">
        <v>2637</v>
      </c>
      <c r="B86" s="282">
        <v>381530</v>
      </c>
      <c r="C86" s="146" t="s">
        <v>2886</v>
      </c>
      <c r="D86" s="146"/>
      <c r="E86" s="246">
        <v>19</v>
      </c>
      <c r="F86" s="128">
        <v>36</v>
      </c>
      <c r="G86" s="252">
        <v>12</v>
      </c>
      <c r="H86" s="118">
        <f t="shared" si="1"/>
        <v>432</v>
      </c>
      <c r="I86" s="334" t="s">
        <v>43</v>
      </c>
      <c r="J86" s="320" t="s">
        <v>45</v>
      </c>
      <c r="K86" s="260">
        <v>2</v>
      </c>
      <c r="L86" s="203">
        <v>45324</v>
      </c>
      <c r="M86" s="204">
        <v>45328</v>
      </c>
      <c r="N86" s="211">
        <v>45328</v>
      </c>
      <c r="O86" s="137"/>
      <c r="P86" s="268" t="s">
        <v>78</v>
      </c>
    </row>
    <row r="87" spans="1:16" s="123" customFormat="1">
      <c r="A87" s="125" t="s">
        <v>2637</v>
      </c>
      <c r="B87" s="282">
        <v>381516</v>
      </c>
      <c r="C87" s="146" t="s">
        <v>2771</v>
      </c>
      <c r="D87" s="146"/>
      <c r="E87" s="246">
        <v>28</v>
      </c>
      <c r="F87" s="128">
        <v>24</v>
      </c>
      <c r="G87" s="252">
        <v>16.5</v>
      </c>
      <c r="H87" s="118">
        <f t="shared" si="1"/>
        <v>396</v>
      </c>
      <c r="I87" s="334" t="s">
        <v>43</v>
      </c>
      <c r="J87" s="320" t="s">
        <v>45</v>
      </c>
      <c r="K87" s="260">
        <v>2</v>
      </c>
      <c r="L87" s="203">
        <v>45324</v>
      </c>
      <c r="M87" s="204">
        <v>45328</v>
      </c>
      <c r="N87" s="211">
        <v>45328</v>
      </c>
      <c r="O87" s="137"/>
      <c r="P87" s="268" t="s">
        <v>78</v>
      </c>
    </row>
    <row r="88" spans="1:16" s="123" customFormat="1">
      <c r="A88" s="125" t="s">
        <v>2637</v>
      </c>
      <c r="B88" s="282">
        <v>384006</v>
      </c>
      <c r="C88" s="146" t="s">
        <v>238</v>
      </c>
      <c r="D88" s="146"/>
      <c r="E88" s="246">
        <v>19.05</v>
      </c>
      <c r="F88" s="128">
        <v>24</v>
      </c>
      <c r="G88" s="252">
        <v>15</v>
      </c>
      <c r="H88" s="118">
        <f t="shared" si="1"/>
        <v>360</v>
      </c>
      <c r="I88" s="334" t="s">
        <v>43</v>
      </c>
      <c r="J88" s="320" t="s">
        <v>45</v>
      </c>
      <c r="K88" s="260">
        <v>1</v>
      </c>
      <c r="L88" s="203">
        <v>45324</v>
      </c>
      <c r="M88" s="204">
        <v>45328</v>
      </c>
      <c r="N88" s="211">
        <v>45328</v>
      </c>
      <c r="O88" s="137"/>
      <c r="P88" s="268" t="s">
        <v>78</v>
      </c>
    </row>
    <row r="89" spans="1:16" s="123" customFormat="1">
      <c r="A89" s="125" t="s">
        <v>46</v>
      </c>
      <c r="B89" s="282">
        <v>378806</v>
      </c>
      <c r="C89" s="146" t="s">
        <v>2979</v>
      </c>
      <c r="D89" s="146"/>
      <c r="E89" s="246">
        <v>0</v>
      </c>
      <c r="F89" s="128">
        <v>5</v>
      </c>
      <c r="G89" s="252">
        <v>670</v>
      </c>
      <c r="H89" s="118">
        <f t="shared" si="1"/>
        <v>3350</v>
      </c>
      <c r="I89" s="334" t="s">
        <v>43</v>
      </c>
      <c r="J89" s="320" t="s">
        <v>47</v>
      </c>
      <c r="K89" s="260">
        <v>0</v>
      </c>
      <c r="L89" s="203">
        <v>45327</v>
      </c>
      <c r="M89" s="204">
        <v>45343</v>
      </c>
      <c r="N89" s="211">
        <v>45342</v>
      </c>
      <c r="O89" s="137"/>
      <c r="P89" s="268" t="s">
        <v>78</v>
      </c>
    </row>
    <row r="90" spans="1:16" s="123" customFormat="1">
      <c r="A90" s="125" t="s">
        <v>74</v>
      </c>
      <c r="B90" s="282">
        <v>382369</v>
      </c>
      <c r="C90" s="146" t="s">
        <v>3017</v>
      </c>
      <c r="D90" s="146"/>
      <c r="E90" s="246">
        <v>0</v>
      </c>
      <c r="F90" s="128">
        <v>10</v>
      </c>
      <c r="G90" s="252">
        <v>410.76</v>
      </c>
      <c r="H90" s="118">
        <f t="shared" si="1"/>
        <v>4107.6000000000004</v>
      </c>
      <c r="I90" s="334" t="s">
        <v>43</v>
      </c>
      <c r="J90" s="320" t="s">
        <v>2651</v>
      </c>
      <c r="K90" s="260">
        <v>0</v>
      </c>
      <c r="L90" s="203">
        <v>45327</v>
      </c>
      <c r="M90" s="204">
        <v>45349</v>
      </c>
      <c r="N90" s="211">
        <v>45341</v>
      </c>
      <c r="O90" s="137" t="s">
        <v>3079</v>
      </c>
      <c r="P90" s="268" t="s">
        <v>78</v>
      </c>
    </row>
    <row r="91" spans="1:16" s="123" customFormat="1">
      <c r="A91" s="125" t="s">
        <v>74</v>
      </c>
      <c r="B91" s="282">
        <v>378789</v>
      </c>
      <c r="C91" s="146" t="s">
        <v>294</v>
      </c>
      <c r="D91" s="146"/>
      <c r="E91" s="246">
        <v>0</v>
      </c>
      <c r="F91" s="128">
        <v>1</v>
      </c>
      <c r="G91" s="252">
        <v>741.46</v>
      </c>
      <c r="H91" s="118">
        <f t="shared" si="1"/>
        <v>741.46</v>
      </c>
      <c r="I91" s="334" t="s">
        <v>43</v>
      </c>
      <c r="J91" s="320" t="s">
        <v>2651</v>
      </c>
      <c r="K91" s="260">
        <v>0</v>
      </c>
      <c r="L91" s="203">
        <v>45327</v>
      </c>
      <c r="M91" s="204">
        <v>45341</v>
      </c>
      <c r="N91" s="211">
        <v>45341</v>
      </c>
      <c r="O91" s="137"/>
      <c r="P91" s="268" t="s">
        <v>78</v>
      </c>
    </row>
    <row r="92" spans="1:16" s="123" customFormat="1">
      <c r="A92" s="125" t="s">
        <v>74</v>
      </c>
      <c r="B92" s="282">
        <v>380836</v>
      </c>
      <c r="C92" s="146" t="s">
        <v>3034</v>
      </c>
      <c r="D92" s="146"/>
      <c r="E92" s="246">
        <v>0</v>
      </c>
      <c r="F92" s="128">
        <v>1</v>
      </c>
      <c r="G92" s="252">
        <v>615.14</v>
      </c>
      <c r="H92" s="118">
        <f t="shared" si="1"/>
        <v>615.14</v>
      </c>
      <c r="I92" s="334" t="s">
        <v>43</v>
      </c>
      <c r="J92" s="320" t="s">
        <v>47</v>
      </c>
      <c r="K92" s="260">
        <v>0</v>
      </c>
      <c r="L92" s="203">
        <v>45327</v>
      </c>
      <c r="M92" s="204">
        <v>45341</v>
      </c>
      <c r="N92" s="211">
        <v>45341</v>
      </c>
      <c r="O92" s="137"/>
      <c r="P92" s="268" t="s">
        <v>78</v>
      </c>
    </row>
    <row r="93" spans="1:16" s="123" customFormat="1">
      <c r="A93" s="125" t="s">
        <v>74</v>
      </c>
      <c r="B93" s="282">
        <v>378774</v>
      </c>
      <c r="C93" s="146" t="s">
        <v>3034</v>
      </c>
      <c r="D93" s="146"/>
      <c r="E93" s="246">
        <v>0</v>
      </c>
      <c r="F93" s="128">
        <v>1</v>
      </c>
      <c r="G93" s="252">
        <v>615.14</v>
      </c>
      <c r="H93" s="118">
        <f t="shared" si="1"/>
        <v>615.14</v>
      </c>
      <c r="I93" s="334" t="s">
        <v>43</v>
      </c>
      <c r="J93" s="320" t="s">
        <v>47</v>
      </c>
      <c r="K93" s="260">
        <v>0</v>
      </c>
      <c r="L93" s="203">
        <v>45327</v>
      </c>
      <c r="M93" s="204">
        <v>45341</v>
      </c>
      <c r="N93" s="211">
        <v>45341</v>
      </c>
      <c r="O93" s="137"/>
      <c r="P93" s="268" t="s">
        <v>78</v>
      </c>
    </row>
    <row r="94" spans="1:16" s="123" customFormat="1">
      <c r="A94" s="125" t="s">
        <v>74</v>
      </c>
      <c r="B94" s="282">
        <v>378785</v>
      </c>
      <c r="C94" s="146" t="s">
        <v>3034</v>
      </c>
      <c r="D94" s="146"/>
      <c r="E94" s="246">
        <v>0</v>
      </c>
      <c r="F94" s="128">
        <v>1</v>
      </c>
      <c r="G94" s="252">
        <v>615.14</v>
      </c>
      <c r="H94" s="118">
        <f t="shared" si="1"/>
        <v>615.14</v>
      </c>
      <c r="I94" s="334" t="s">
        <v>43</v>
      </c>
      <c r="J94" s="320" t="s">
        <v>47</v>
      </c>
      <c r="K94" s="260">
        <v>0</v>
      </c>
      <c r="L94" s="203">
        <v>45327</v>
      </c>
      <c r="M94" s="204">
        <v>45341</v>
      </c>
      <c r="N94" s="211">
        <v>45341</v>
      </c>
      <c r="O94" s="137"/>
      <c r="P94" s="268" t="s">
        <v>78</v>
      </c>
    </row>
    <row r="95" spans="1:16" s="123" customFormat="1">
      <c r="A95" s="125" t="s">
        <v>445</v>
      </c>
      <c r="B95" s="282">
        <v>371854</v>
      </c>
      <c r="C95" s="146" t="s">
        <v>446</v>
      </c>
      <c r="D95" s="146"/>
      <c r="E95" s="246">
        <v>0</v>
      </c>
      <c r="F95" s="128">
        <v>7</v>
      </c>
      <c r="G95" s="252">
        <v>120</v>
      </c>
      <c r="H95" s="118">
        <f t="shared" si="1"/>
        <v>840</v>
      </c>
      <c r="I95" s="334" t="s">
        <v>43</v>
      </c>
      <c r="J95" s="320" t="s">
        <v>448</v>
      </c>
      <c r="K95" s="260">
        <v>0</v>
      </c>
      <c r="L95" s="203">
        <v>45327</v>
      </c>
      <c r="M95" s="204">
        <v>45338</v>
      </c>
      <c r="N95" s="211">
        <v>45338</v>
      </c>
      <c r="O95" s="137"/>
      <c r="P95" s="268" t="s">
        <v>78</v>
      </c>
    </row>
    <row r="96" spans="1:16" s="123" customFormat="1">
      <c r="A96" s="119" t="s">
        <v>3234</v>
      </c>
      <c r="B96" s="282">
        <v>382505</v>
      </c>
      <c r="C96" s="146" t="s">
        <v>2969</v>
      </c>
      <c r="D96" s="146"/>
      <c r="E96" s="246">
        <v>0</v>
      </c>
      <c r="F96" s="128">
        <v>30</v>
      </c>
      <c r="G96" s="252">
        <v>69.58</v>
      </c>
      <c r="H96" s="118">
        <f t="shared" si="1"/>
        <v>2087.4</v>
      </c>
      <c r="I96" s="334" t="s">
        <v>43</v>
      </c>
      <c r="J96" s="320" t="s">
        <v>402</v>
      </c>
      <c r="K96" s="260">
        <v>0</v>
      </c>
      <c r="L96" s="203">
        <v>45328</v>
      </c>
      <c r="M96" s="204">
        <v>45337</v>
      </c>
      <c r="N96" s="211">
        <v>45334</v>
      </c>
      <c r="O96" s="137"/>
      <c r="P96" s="268" t="s">
        <v>78</v>
      </c>
    </row>
    <row r="97" spans="1:16" s="123" customFormat="1">
      <c r="A97" s="119" t="s">
        <v>3234</v>
      </c>
      <c r="B97" s="282">
        <v>384499</v>
      </c>
      <c r="C97" s="146" t="s">
        <v>3080</v>
      </c>
      <c r="D97" s="146"/>
      <c r="E97" s="246">
        <v>0</v>
      </c>
      <c r="F97" s="128">
        <v>15</v>
      </c>
      <c r="G97" s="252">
        <v>107.33</v>
      </c>
      <c r="H97" s="118">
        <f t="shared" si="1"/>
        <v>1609.95</v>
      </c>
      <c r="I97" s="334" t="s">
        <v>43</v>
      </c>
      <c r="J97" s="320" t="s">
        <v>402</v>
      </c>
      <c r="K97" s="260">
        <v>0</v>
      </c>
      <c r="L97" s="203">
        <v>45328</v>
      </c>
      <c r="M97" s="204">
        <v>45334</v>
      </c>
      <c r="N97" s="211">
        <v>45331</v>
      </c>
      <c r="O97" s="137"/>
      <c r="P97" s="268" t="s">
        <v>78</v>
      </c>
    </row>
    <row r="98" spans="1:16" s="123" customFormat="1">
      <c r="A98" s="119" t="s">
        <v>3234</v>
      </c>
      <c r="B98" s="282">
        <v>384583</v>
      </c>
      <c r="C98" s="146" t="s">
        <v>3065</v>
      </c>
      <c r="D98" s="146"/>
      <c r="E98" s="246">
        <v>0</v>
      </c>
      <c r="F98" s="128">
        <v>1</v>
      </c>
      <c r="G98" s="252">
        <v>69.58</v>
      </c>
      <c r="H98" s="118">
        <f t="shared" si="1"/>
        <v>69.58</v>
      </c>
      <c r="I98" s="334" t="s">
        <v>43</v>
      </c>
      <c r="J98" s="320" t="s">
        <v>402</v>
      </c>
      <c r="K98" s="260">
        <v>0</v>
      </c>
      <c r="L98" s="203">
        <v>45328</v>
      </c>
      <c r="M98" s="204">
        <v>45331</v>
      </c>
      <c r="N98" s="211">
        <v>45330</v>
      </c>
      <c r="O98" s="137"/>
      <c r="P98" s="268" t="s">
        <v>78</v>
      </c>
    </row>
    <row r="99" spans="1:16" s="123" customFormat="1">
      <c r="A99" s="119" t="s">
        <v>3234</v>
      </c>
      <c r="B99" s="282">
        <v>385247</v>
      </c>
      <c r="C99" s="146" t="s">
        <v>578</v>
      </c>
      <c r="D99" s="146"/>
      <c r="E99" s="246">
        <v>0</v>
      </c>
      <c r="F99" s="128">
        <v>8</v>
      </c>
      <c r="G99" s="252">
        <v>107.53</v>
      </c>
      <c r="H99" s="118">
        <f t="shared" si="1"/>
        <v>860.24</v>
      </c>
      <c r="I99" s="334" t="s">
        <v>43</v>
      </c>
      <c r="J99" s="320" t="s">
        <v>402</v>
      </c>
      <c r="K99" s="260">
        <v>0</v>
      </c>
      <c r="L99" s="203">
        <v>45329</v>
      </c>
      <c r="M99" s="204">
        <v>45335</v>
      </c>
      <c r="N99" s="211">
        <v>45330</v>
      </c>
      <c r="O99" s="137" t="s">
        <v>3081</v>
      </c>
      <c r="P99" s="268" t="s">
        <v>78</v>
      </c>
    </row>
    <row r="100" spans="1:16" s="123" customFormat="1">
      <c r="A100" s="119" t="s">
        <v>3234</v>
      </c>
      <c r="B100" s="282">
        <v>382761</v>
      </c>
      <c r="C100" s="146" t="s">
        <v>2982</v>
      </c>
      <c r="D100" s="146"/>
      <c r="E100" s="246">
        <v>0</v>
      </c>
      <c r="F100" s="128">
        <v>3</v>
      </c>
      <c r="G100" s="252">
        <v>58.19</v>
      </c>
      <c r="H100" s="118">
        <f t="shared" si="1"/>
        <v>174.57</v>
      </c>
      <c r="I100" s="334" t="s">
        <v>43</v>
      </c>
      <c r="J100" s="320" t="s">
        <v>402</v>
      </c>
      <c r="K100" s="260">
        <v>0</v>
      </c>
      <c r="L100" s="203">
        <v>45329</v>
      </c>
      <c r="M100" s="204">
        <v>45331</v>
      </c>
      <c r="N100" s="211">
        <v>45330</v>
      </c>
      <c r="O100" s="137" t="s">
        <v>3082</v>
      </c>
      <c r="P100" s="268" t="s">
        <v>78</v>
      </c>
    </row>
    <row r="101" spans="1:16" s="123" customFormat="1">
      <c r="A101" s="119" t="s">
        <v>3234</v>
      </c>
      <c r="B101" s="282">
        <v>385561</v>
      </c>
      <c r="C101" s="146" t="s">
        <v>3083</v>
      </c>
      <c r="D101" s="146"/>
      <c r="E101" s="246">
        <v>0</v>
      </c>
      <c r="F101" s="128">
        <v>3</v>
      </c>
      <c r="G101" s="252">
        <v>58.19</v>
      </c>
      <c r="H101" s="118">
        <f t="shared" si="1"/>
        <v>174.57</v>
      </c>
      <c r="I101" s="334" t="s">
        <v>43</v>
      </c>
      <c r="J101" s="320" t="s">
        <v>402</v>
      </c>
      <c r="K101" s="260">
        <v>0</v>
      </c>
      <c r="L101" s="203">
        <v>45329</v>
      </c>
      <c r="M101" s="204">
        <v>45331</v>
      </c>
      <c r="N101" s="211">
        <v>45330</v>
      </c>
      <c r="O101" s="137" t="s">
        <v>3082</v>
      </c>
      <c r="P101" s="268" t="s">
        <v>78</v>
      </c>
    </row>
    <row r="102" spans="1:16" s="123" customFormat="1">
      <c r="A102" s="125" t="s">
        <v>2637</v>
      </c>
      <c r="B102" s="282">
        <v>384869</v>
      </c>
      <c r="C102" s="146" t="s">
        <v>451</v>
      </c>
      <c r="D102" s="146"/>
      <c r="E102" s="246">
        <v>25</v>
      </c>
      <c r="F102" s="128">
        <v>28</v>
      </c>
      <c r="G102" s="252">
        <v>16</v>
      </c>
      <c r="H102" s="118">
        <f t="shared" si="1"/>
        <v>448</v>
      </c>
      <c r="I102" s="334" t="s">
        <v>43</v>
      </c>
      <c r="J102" s="320" t="s">
        <v>45</v>
      </c>
      <c r="K102" s="260">
        <v>1</v>
      </c>
      <c r="L102" s="203">
        <v>45329</v>
      </c>
      <c r="M102" s="204">
        <v>45331</v>
      </c>
      <c r="N102" s="211">
        <v>45331</v>
      </c>
      <c r="O102" s="137"/>
      <c r="P102" s="268" t="s">
        <v>78</v>
      </c>
    </row>
    <row r="103" spans="1:16" s="123" customFormat="1">
      <c r="A103" s="125" t="s">
        <v>2637</v>
      </c>
      <c r="B103" s="282">
        <v>383476</v>
      </c>
      <c r="C103" s="146" t="s">
        <v>237</v>
      </c>
      <c r="D103" s="146"/>
      <c r="E103" s="246">
        <v>19.05</v>
      </c>
      <c r="F103" s="128">
        <v>30</v>
      </c>
      <c r="G103" s="252">
        <v>13</v>
      </c>
      <c r="H103" s="118">
        <f t="shared" si="1"/>
        <v>390</v>
      </c>
      <c r="I103" s="334" t="s">
        <v>43</v>
      </c>
      <c r="J103" s="320" t="s">
        <v>45</v>
      </c>
      <c r="K103" s="260">
        <v>1</v>
      </c>
      <c r="L103" s="203">
        <v>45329</v>
      </c>
      <c r="M103" s="204">
        <v>45331</v>
      </c>
      <c r="N103" s="211">
        <v>45331</v>
      </c>
      <c r="O103" s="137"/>
      <c r="P103" s="268" t="s">
        <v>78</v>
      </c>
    </row>
    <row r="104" spans="1:16" s="123" customFormat="1">
      <c r="A104" s="125" t="s">
        <v>2637</v>
      </c>
      <c r="B104" s="282">
        <v>384846</v>
      </c>
      <c r="C104" s="146" t="s">
        <v>238</v>
      </c>
      <c r="D104" s="146"/>
      <c r="E104" s="246">
        <v>19.05</v>
      </c>
      <c r="F104" s="128">
        <v>60</v>
      </c>
      <c r="G104" s="252">
        <v>15</v>
      </c>
      <c r="H104" s="118">
        <f t="shared" si="1"/>
        <v>900</v>
      </c>
      <c r="I104" s="334" t="s">
        <v>43</v>
      </c>
      <c r="J104" s="320" t="s">
        <v>45</v>
      </c>
      <c r="K104" s="260">
        <v>1</v>
      </c>
      <c r="L104" s="203">
        <v>45329</v>
      </c>
      <c r="M104" s="204">
        <v>45331</v>
      </c>
      <c r="N104" s="211">
        <v>45331</v>
      </c>
      <c r="O104" s="137"/>
      <c r="P104" s="268" t="s">
        <v>78</v>
      </c>
    </row>
    <row r="105" spans="1:16" s="123" customFormat="1">
      <c r="A105" s="125" t="s">
        <v>2637</v>
      </c>
      <c r="B105" s="282">
        <v>383598</v>
      </c>
      <c r="C105" s="146" t="s">
        <v>80</v>
      </c>
      <c r="D105" s="146"/>
      <c r="E105" s="246">
        <v>19</v>
      </c>
      <c r="F105" s="128">
        <v>30</v>
      </c>
      <c r="G105" s="252">
        <v>13</v>
      </c>
      <c r="H105" s="118">
        <f t="shared" si="1"/>
        <v>390</v>
      </c>
      <c r="I105" s="334" t="s">
        <v>43</v>
      </c>
      <c r="J105" s="320" t="s">
        <v>45</v>
      </c>
      <c r="K105" s="260">
        <v>1</v>
      </c>
      <c r="L105" s="203">
        <v>45329</v>
      </c>
      <c r="M105" s="204">
        <v>45331</v>
      </c>
      <c r="N105" s="211">
        <v>45331</v>
      </c>
      <c r="O105" s="137"/>
      <c r="P105" s="268" t="s">
        <v>78</v>
      </c>
    </row>
    <row r="106" spans="1:16" s="123" customFormat="1">
      <c r="A106" s="125" t="s">
        <v>2637</v>
      </c>
      <c r="B106" s="282">
        <v>384724</v>
      </c>
      <c r="C106" s="146" t="s">
        <v>289</v>
      </c>
      <c r="D106" s="146"/>
      <c r="E106" s="246">
        <v>25</v>
      </c>
      <c r="F106" s="128">
        <v>110</v>
      </c>
      <c r="G106" s="252">
        <v>13.5</v>
      </c>
      <c r="H106" s="118">
        <f t="shared" si="1"/>
        <v>1485</v>
      </c>
      <c r="I106" s="334" t="s">
        <v>43</v>
      </c>
      <c r="J106" s="320" t="s">
        <v>55</v>
      </c>
      <c r="K106" s="260">
        <v>1</v>
      </c>
      <c r="L106" s="203">
        <v>45330</v>
      </c>
      <c r="M106" s="204">
        <v>45334</v>
      </c>
      <c r="N106" s="211">
        <v>45331</v>
      </c>
      <c r="O106" s="137"/>
      <c r="P106" s="268" t="s">
        <v>78</v>
      </c>
    </row>
    <row r="107" spans="1:16" s="123" customFormat="1">
      <c r="A107" s="125" t="s">
        <v>2637</v>
      </c>
      <c r="B107" s="282">
        <v>385878</v>
      </c>
      <c r="C107" s="146" t="s">
        <v>3084</v>
      </c>
      <c r="D107" s="146"/>
      <c r="E107" s="246">
        <v>24</v>
      </c>
      <c r="F107" s="128">
        <v>1</v>
      </c>
      <c r="G107" s="252">
        <f>IF(ISERR(SEARCH("FP",J107))=FALSE,PREÇOS!CX948,0)+IF(ISERR(SEARCH("CH",J107))=FALSE,PREÇOS!CY948,0)+IF(ISERR(SEARCH("FF",J107))=FALSE,(K107*PREÇOS!CZ948),0)+IF(ISERR(SEARCH("FC",J107))=FALSE,PREÇOS!DA948,0)</f>
        <v>0</v>
      </c>
      <c r="H107" s="118">
        <f t="shared" si="1"/>
        <v>0</v>
      </c>
      <c r="I107" s="334" t="s">
        <v>43</v>
      </c>
      <c r="J107" s="320" t="s">
        <v>192</v>
      </c>
      <c r="K107" s="260">
        <v>0</v>
      </c>
      <c r="L107" s="203">
        <v>45330</v>
      </c>
      <c r="M107" s="204">
        <v>45334</v>
      </c>
      <c r="N107" s="211">
        <v>45331</v>
      </c>
      <c r="O107" s="137" t="s">
        <v>3085</v>
      </c>
      <c r="P107" s="268" t="s">
        <v>78</v>
      </c>
    </row>
    <row r="108" spans="1:16" s="123" customFormat="1">
      <c r="A108" s="125" t="s">
        <v>46</v>
      </c>
      <c r="B108" s="282">
        <v>375144</v>
      </c>
      <c r="C108" s="146" t="s">
        <v>239</v>
      </c>
      <c r="D108" s="146"/>
      <c r="E108" s="246">
        <v>0</v>
      </c>
      <c r="F108" s="128">
        <v>2</v>
      </c>
      <c r="G108" s="252">
        <v>3144.5</v>
      </c>
      <c r="H108" s="118">
        <f t="shared" si="1"/>
        <v>6289</v>
      </c>
      <c r="I108" s="334" t="s">
        <v>43</v>
      </c>
      <c r="J108" s="320" t="s">
        <v>47</v>
      </c>
      <c r="K108" s="260">
        <v>0</v>
      </c>
      <c r="L108" s="203">
        <v>45331</v>
      </c>
      <c r="M108" s="204">
        <v>45341</v>
      </c>
      <c r="N108" s="211">
        <v>45343</v>
      </c>
      <c r="O108" s="137"/>
      <c r="P108" s="268" t="s">
        <v>78</v>
      </c>
    </row>
    <row r="109" spans="1:16" s="123" customFormat="1">
      <c r="A109" s="125" t="s">
        <v>2637</v>
      </c>
      <c r="B109" s="282">
        <v>387250</v>
      </c>
      <c r="C109" s="146" t="s">
        <v>3086</v>
      </c>
      <c r="D109" s="146"/>
      <c r="E109" s="246">
        <v>28</v>
      </c>
      <c r="F109" s="128">
        <v>32</v>
      </c>
      <c r="G109" s="252">
        <v>23</v>
      </c>
      <c r="H109" s="118">
        <f t="shared" si="1"/>
        <v>736</v>
      </c>
      <c r="I109" s="334" t="s">
        <v>43</v>
      </c>
      <c r="J109" s="320" t="s">
        <v>55</v>
      </c>
      <c r="K109" s="260">
        <v>2</v>
      </c>
      <c r="L109" s="203">
        <v>45331</v>
      </c>
      <c r="M109" s="204">
        <v>45336</v>
      </c>
      <c r="N109" s="211">
        <v>45336</v>
      </c>
      <c r="O109" s="137"/>
      <c r="P109" s="268" t="s">
        <v>78</v>
      </c>
    </row>
    <row r="110" spans="1:16" s="123" customFormat="1">
      <c r="A110" s="125" t="s">
        <v>2637</v>
      </c>
      <c r="B110" s="282">
        <v>386003</v>
      </c>
      <c r="C110" s="146" t="s">
        <v>2756</v>
      </c>
      <c r="D110" s="146"/>
      <c r="E110" s="246">
        <v>19</v>
      </c>
      <c r="F110" s="128">
        <v>32</v>
      </c>
      <c r="G110" s="252">
        <v>14</v>
      </c>
      <c r="H110" s="118">
        <f t="shared" si="1"/>
        <v>448</v>
      </c>
      <c r="I110" s="334" t="s">
        <v>43</v>
      </c>
      <c r="J110" s="320" t="s">
        <v>45</v>
      </c>
      <c r="K110" s="260">
        <v>2</v>
      </c>
      <c r="L110" s="203">
        <v>45331</v>
      </c>
      <c r="M110" s="204">
        <v>45336</v>
      </c>
      <c r="N110" s="211">
        <v>45336</v>
      </c>
      <c r="O110" s="137"/>
      <c r="P110" s="268" t="s">
        <v>78</v>
      </c>
    </row>
    <row r="111" spans="1:16" s="123" customFormat="1">
      <c r="A111" s="125" t="s">
        <v>2637</v>
      </c>
      <c r="B111" s="282">
        <v>385988</v>
      </c>
      <c r="C111" s="146" t="s">
        <v>2758</v>
      </c>
      <c r="D111" s="146"/>
      <c r="E111" s="246">
        <v>24</v>
      </c>
      <c r="F111" s="128">
        <v>32</v>
      </c>
      <c r="G111" s="252">
        <v>16</v>
      </c>
      <c r="H111" s="118">
        <f t="shared" si="1"/>
        <v>512</v>
      </c>
      <c r="I111" s="334" t="s">
        <v>43</v>
      </c>
      <c r="J111" s="320" t="s">
        <v>45</v>
      </c>
      <c r="K111" s="260">
        <v>2</v>
      </c>
      <c r="L111" s="203">
        <v>45331</v>
      </c>
      <c r="M111" s="204">
        <v>45336</v>
      </c>
      <c r="N111" s="211">
        <v>45336</v>
      </c>
      <c r="O111" s="137"/>
      <c r="P111" s="268" t="s">
        <v>78</v>
      </c>
    </row>
    <row r="112" spans="1:16" s="123" customFormat="1">
      <c r="A112" s="125" t="s">
        <v>2637</v>
      </c>
      <c r="B112" s="282">
        <v>384663</v>
      </c>
      <c r="C112" s="146" t="s">
        <v>2840</v>
      </c>
      <c r="D112" s="146"/>
      <c r="E112" s="246">
        <v>55</v>
      </c>
      <c r="F112" s="128">
        <v>15</v>
      </c>
      <c r="G112" s="252">
        <v>37.5</v>
      </c>
      <c r="H112" s="118">
        <f t="shared" si="1"/>
        <v>562.5</v>
      </c>
      <c r="I112" s="334" t="s">
        <v>43</v>
      </c>
      <c r="J112" s="320" t="s">
        <v>55</v>
      </c>
      <c r="K112" s="260">
        <v>2</v>
      </c>
      <c r="L112" s="203">
        <v>45331</v>
      </c>
      <c r="M112" s="204">
        <v>45336</v>
      </c>
      <c r="N112" s="211">
        <v>45336</v>
      </c>
      <c r="O112" s="137"/>
      <c r="P112" s="268" t="s">
        <v>78</v>
      </c>
    </row>
    <row r="113" spans="1:16" s="123" customFormat="1">
      <c r="A113" s="125" t="s">
        <v>2637</v>
      </c>
      <c r="B113" s="282">
        <v>381682</v>
      </c>
      <c r="C113" s="146" t="s">
        <v>3087</v>
      </c>
      <c r="D113" s="146"/>
      <c r="E113" s="246">
        <v>38</v>
      </c>
      <c r="F113" s="128">
        <v>21</v>
      </c>
      <c r="G113" s="252">
        <v>28</v>
      </c>
      <c r="H113" s="118">
        <f t="shared" si="1"/>
        <v>588</v>
      </c>
      <c r="I113" s="334" t="s">
        <v>43</v>
      </c>
      <c r="J113" s="320" t="s">
        <v>45</v>
      </c>
      <c r="K113" s="260">
        <v>1</v>
      </c>
      <c r="L113" s="203">
        <v>45331</v>
      </c>
      <c r="M113" s="204">
        <v>45336</v>
      </c>
      <c r="N113" s="211">
        <v>45336</v>
      </c>
      <c r="O113" s="137"/>
      <c r="P113" s="268" t="s">
        <v>78</v>
      </c>
    </row>
    <row r="114" spans="1:16" s="123" customFormat="1">
      <c r="A114" s="119" t="s">
        <v>3234</v>
      </c>
      <c r="B114" s="282">
        <v>382385</v>
      </c>
      <c r="C114" s="146" t="s">
        <v>3063</v>
      </c>
      <c r="D114" s="146"/>
      <c r="E114" s="246">
        <v>0</v>
      </c>
      <c r="F114" s="128">
        <v>2</v>
      </c>
      <c r="G114" s="252">
        <v>278.3</v>
      </c>
      <c r="H114" s="118">
        <f t="shared" si="1"/>
        <v>556.6</v>
      </c>
      <c r="I114" s="334" t="s">
        <v>43</v>
      </c>
      <c r="J114" s="320" t="s">
        <v>402</v>
      </c>
      <c r="K114" s="260">
        <v>0</v>
      </c>
      <c r="L114" s="203">
        <v>45335</v>
      </c>
      <c r="M114" s="204">
        <v>45342</v>
      </c>
      <c r="N114" s="211">
        <v>45341</v>
      </c>
      <c r="O114" s="137"/>
      <c r="P114" s="268" t="s">
        <v>78</v>
      </c>
    </row>
    <row r="115" spans="1:16" s="123" customFormat="1">
      <c r="A115" s="119" t="s">
        <v>3234</v>
      </c>
      <c r="B115" s="282">
        <v>382418</v>
      </c>
      <c r="C115" s="146" t="s">
        <v>437</v>
      </c>
      <c r="D115" s="146"/>
      <c r="E115" s="246">
        <v>0</v>
      </c>
      <c r="F115" s="128">
        <v>5</v>
      </c>
      <c r="G115" s="252">
        <v>278.3</v>
      </c>
      <c r="H115" s="118">
        <f t="shared" si="1"/>
        <v>1391.5</v>
      </c>
      <c r="I115" s="334" t="s">
        <v>43</v>
      </c>
      <c r="J115" s="320" t="s">
        <v>402</v>
      </c>
      <c r="K115" s="260">
        <v>0</v>
      </c>
      <c r="L115" s="203">
        <v>45335</v>
      </c>
      <c r="M115" s="204">
        <v>45342</v>
      </c>
      <c r="N115" s="211">
        <v>45341</v>
      </c>
      <c r="O115" s="137"/>
      <c r="P115" s="268" t="s">
        <v>78</v>
      </c>
    </row>
    <row r="116" spans="1:16" s="123" customFormat="1">
      <c r="A116" s="119" t="s">
        <v>3234</v>
      </c>
      <c r="B116" s="282">
        <v>382537</v>
      </c>
      <c r="C116" s="146" t="s">
        <v>3088</v>
      </c>
      <c r="D116" s="146"/>
      <c r="E116" s="246">
        <v>0</v>
      </c>
      <c r="F116" s="128">
        <v>1</v>
      </c>
      <c r="G116" s="252">
        <v>107.53</v>
      </c>
      <c r="H116" s="118">
        <f t="shared" si="1"/>
        <v>107.53</v>
      </c>
      <c r="I116" s="334" t="s">
        <v>43</v>
      </c>
      <c r="J116" s="320" t="s">
        <v>402</v>
      </c>
      <c r="K116" s="260">
        <v>0</v>
      </c>
      <c r="L116" s="203">
        <v>45335</v>
      </c>
      <c r="M116" s="204">
        <v>45342</v>
      </c>
      <c r="N116" s="211">
        <v>45341</v>
      </c>
      <c r="O116" s="137"/>
      <c r="P116" s="268" t="s">
        <v>78</v>
      </c>
    </row>
    <row r="117" spans="1:16" s="123" customFormat="1">
      <c r="A117" s="119" t="s">
        <v>3234</v>
      </c>
      <c r="B117" s="282">
        <v>384762</v>
      </c>
      <c r="C117" s="146" t="s">
        <v>2986</v>
      </c>
      <c r="D117" s="146"/>
      <c r="E117" s="246">
        <v>0</v>
      </c>
      <c r="F117" s="128">
        <v>1</v>
      </c>
      <c r="G117" s="252">
        <v>82.23</v>
      </c>
      <c r="H117" s="118">
        <f t="shared" si="1"/>
        <v>82.23</v>
      </c>
      <c r="I117" s="334" t="s">
        <v>43</v>
      </c>
      <c r="J117" s="320" t="s">
        <v>402</v>
      </c>
      <c r="K117" s="260">
        <v>0</v>
      </c>
      <c r="L117" s="203">
        <v>45335</v>
      </c>
      <c r="M117" s="204">
        <v>45343</v>
      </c>
      <c r="N117" s="211">
        <v>45341</v>
      </c>
      <c r="O117" s="137"/>
      <c r="P117" s="268" t="s">
        <v>78</v>
      </c>
    </row>
    <row r="118" spans="1:16" s="123" customFormat="1">
      <c r="A118" s="119" t="s">
        <v>3234</v>
      </c>
      <c r="B118" s="282">
        <v>382397</v>
      </c>
      <c r="C118" s="146" t="s">
        <v>3077</v>
      </c>
      <c r="D118" s="146"/>
      <c r="E118" s="246">
        <v>0</v>
      </c>
      <c r="F118" s="128">
        <v>2</v>
      </c>
      <c r="G118" s="252">
        <v>107.53</v>
      </c>
      <c r="H118" s="118">
        <f t="shared" si="1"/>
        <v>215.06</v>
      </c>
      <c r="I118" s="334" t="s">
        <v>43</v>
      </c>
      <c r="J118" s="320" t="s">
        <v>402</v>
      </c>
      <c r="K118" s="260">
        <v>0</v>
      </c>
      <c r="L118" s="203">
        <v>45335</v>
      </c>
      <c r="M118" s="204">
        <v>45342</v>
      </c>
      <c r="N118" s="211">
        <v>45341</v>
      </c>
      <c r="O118" s="137"/>
      <c r="P118" s="268" t="s">
        <v>78</v>
      </c>
    </row>
    <row r="119" spans="1:16" s="123" customFormat="1">
      <c r="A119" s="119" t="s">
        <v>3234</v>
      </c>
      <c r="B119" s="282">
        <v>381402</v>
      </c>
      <c r="C119" s="146" t="s">
        <v>3089</v>
      </c>
      <c r="D119" s="146"/>
      <c r="E119" s="246">
        <v>0</v>
      </c>
      <c r="F119" s="128">
        <v>5</v>
      </c>
      <c r="G119" s="252">
        <v>107.53</v>
      </c>
      <c r="H119" s="118">
        <f t="shared" si="1"/>
        <v>537.65</v>
      </c>
      <c r="I119" s="334" t="s">
        <v>43</v>
      </c>
      <c r="J119" s="320" t="s">
        <v>402</v>
      </c>
      <c r="K119" s="260">
        <v>0</v>
      </c>
      <c r="L119" s="203">
        <v>45335</v>
      </c>
      <c r="M119" s="204">
        <v>45348</v>
      </c>
      <c r="N119" s="211">
        <v>45341</v>
      </c>
      <c r="O119" s="137"/>
      <c r="P119" s="268" t="s">
        <v>78</v>
      </c>
    </row>
    <row r="120" spans="1:16" s="123" customFormat="1">
      <c r="A120" s="119" t="s">
        <v>3234</v>
      </c>
      <c r="B120" s="282">
        <v>384779</v>
      </c>
      <c r="C120" s="146" t="s">
        <v>3004</v>
      </c>
      <c r="D120" s="146"/>
      <c r="E120" s="246">
        <v>0</v>
      </c>
      <c r="F120" s="128">
        <v>1</v>
      </c>
      <c r="G120" s="252">
        <v>69.58</v>
      </c>
      <c r="H120" s="118">
        <f t="shared" si="1"/>
        <v>69.58</v>
      </c>
      <c r="I120" s="334" t="s">
        <v>43</v>
      </c>
      <c r="J120" s="320" t="s">
        <v>402</v>
      </c>
      <c r="K120" s="260">
        <v>0</v>
      </c>
      <c r="L120" s="203">
        <v>45335</v>
      </c>
      <c r="M120" s="204">
        <v>45344</v>
      </c>
      <c r="N120" s="211">
        <v>45336</v>
      </c>
      <c r="O120" s="137"/>
      <c r="P120" s="268" t="s">
        <v>78</v>
      </c>
    </row>
    <row r="121" spans="1:16" s="123" customFormat="1">
      <c r="A121" s="119" t="s">
        <v>3234</v>
      </c>
      <c r="B121" s="282">
        <v>384579</v>
      </c>
      <c r="C121" s="146" t="s">
        <v>2991</v>
      </c>
      <c r="D121" s="146"/>
      <c r="E121" s="246">
        <v>0</v>
      </c>
      <c r="F121" s="128">
        <v>1</v>
      </c>
      <c r="G121" s="252">
        <v>69.58</v>
      </c>
      <c r="H121" s="118">
        <f t="shared" si="1"/>
        <v>69.58</v>
      </c>
      <c r="I121" s="334" t="s">
        <v>43</v>
      </c>
      <c r="J121" s="320" t="s">
        <v>402</v>
      </c>
      <c r="K121" s="260">
        <v>0</v>
      </c>
      <c r="L121" s="203">
        <v>45335</v>
      </c>
      <c r="M121" s="204">
        <v>45348</v>
      </c>
      <c r="N121" s="211">
        <v>45336</v>
      </c>
      <c r="O121" s="137"/>
      <c r="P121" s="268" t="s">
        <v>78</v>
      </c>
    </row>
    <row r="122" spans="1:16" s="123" customFormat="1">
      <c r="A122" s="119" t="s">
        <v>3234</v>
      </c>
      <c r="B122" s="282">
        <v>384741</v>
      </c>
      <c r="C122" s="146" t="s">
        <v>2941</v>
      </c>
      <c r="D122" s="146"/>
      <c r="E122" s="246">
        <v>0</v>
      </c>
      <c r="F122" s="128">
        <v>4</v>
      </c>
      <c r="G122" s="252">
        <v>50.6</v>
      </c>
      <c r="H122" s="118">
        <f t="shared" si="1"/>
        <v>202.4</v>
      </c>
      <c r="I122" s="334" t="s">
        <v>43</v>
      </c>
      <c r="J122" s="320" t="s">
        <v>402</v>
      </c>
      <c r="K122" s="260">
        <v>0</v>
      </c>
      <c r="L122" s="203">
        <v>45335</v>
      </c>
      <c r="M122" s="204">
        <v>45343</v>
      </c>
      <c r="N122" s="211">
        <v>45336</v>
      </c>
      <c r="O122" s="137"/>
      <c r="P122" s="268" t="s">
        <v>78</v>
      </c>
    </row>
    <row r="123" spans="1:16" s="123" customFormat="1" ht="14.25" customHeight="1">
      <c r="A123" s="119" t="s">
        <v>3234</v>
      </c>
      <c r="B123" s="282">
        <v>385637</v>
      </c>
      <c r="C123" s="146" t="s">
        <v>2982</v>
      </c>
      <c r="D123" s="146"/>
      <c r="E123" s="246">
        <v>0</v>
      </c>
      <c r="F123" s="128">
        <v>4</v>
      </c>
      <c r="G123" s="252">
        <v>58.19</v>
      </c>
      <c r="H123" s="118">
        <f t="shared" si="1"/>
        <v>232.76</v>
      </c>
      <c r="I123" s="334" t="s">
        <v>43</v>
      </c>
      <c r="J123" s="320" t="s">
        <v>402</v>
      </c>
      <c r="K123" s="260">
        <v>0</v>
      </c>
      <c r="L123" s="203">
        <v>45335</v>
      </c>
      <c r="M123" s="204">
        <v>45336</v>
      </c>
      <c r="N123" s="211">
        <v>45336</v>
      </c>
      <c r="O123" s="137"/>
      <c r="P123" s="268" t="s">
        <v>78</v>
      </c>
    </row>
    <row r="124" spans="1:16" s="123" customFormat="1">
      <c r="A124" s="119" t="s">
        <v>3234</v>
      </c>
      <c r="B124" s="282">
        <v>385602</v>
      </c>
      <c r="C124" s="146" t="s">
        <v>2969</v>
      </c>
      <c r="D124" s="146"/>
      <c r="E124" s="246">
        <v>0</v>
      </c>
      <c r="F124" s="128">
        <v>2</v>
      </c>
      <c r="G124" s="252">
        <v>69.58</v>
      </c>
      <c r="H124" s="118">
        <f t="shared" si="1"/>
        <v>139.16</v>
      </c>
      <c r="I124" s="334" t="s">
        <v>43</v>
      </c>
      <c r="J124" s="320" t="s">
        <v>402</v>
      </c>
      <c r="K124" s="260">
        <v>0</v>
      </c>
      <c r="L124" s="203">
        <v>45335</v>
      </c>
      <c r="M124" s="204">
        <v>45350</v>
      </c>
      <c r="N124" s="211">
        <v>45336</v>
      </c>
      <c r="O124" s="137"/>
      <c r="P124" s="268" t="s">
        <v>78</v>
      </c>
    </row>
    <row r="125" spans="1:16" s="123" customFormat="1">
      <c r="A125" s="119" t="s">
        <v>3234</v>
      </c>
      <c r="B125" s="282">
        <v>387586</v>
      </c>
      <c r="C125" s="146" t="s">
        <v>2966</v>
      </c>
      <c r="D125" s="146"/>
      <c r="E125" s="246">
        <v>0</v>
      </c>
      <c r="F125" s="128">
        <v>4</v>
      </c>
      <c r="G125" s="252">
        <v>69.58</v>
      </c>
      <c r="H125" s="118">
        <f t="shared" si="1"/>
        <v>278.32</v>
      </c>
      <c r="I125" s="334" t="s">
        <v>43</v>
      </c>
      <c r="J125" s="320" t="s">
        <v>402</v>
      </c>
      <c r="K125" s="260">
        <v>0</v>
      </c>
      <c r="L125" s="203">
        <v>45335</v>
      </c>
      <c r="M125" s="204">
        <v>45348</v>
      </c>
      <c r="N125" s="211">
        <v>45336</v>
      </c>
      <c r="O125" s="137"/>
      <c r="P125" s="268" t="s">
        <v>78</v>
      </c>
    </row>
    <row r="126" spans="1:16" s="123" customFormat="1">
      <c r="A126" s="119" t="s">
        <v>3234</v>
      </c>
      <c r="B126" s="282">
        <v>385581</v>
      </c>
      <c r="C126" s="146" t="s">
        <v>3003</v>
      </c>
      <c r="D126" s="146"/>
      <c r="E126" s="246">
        <v>0</v>
      </c>
      <c r="F126" s="128">
        <v>4</v>
      </c>
      <c r="G126" s="252">
        <v>69.58</v>
      </c>
      <c r="H126" s="118">
        <f t="shared" si="1"/>
        <v>278.32</v>
      </c>
      <c r="I126" s="334" t="s">
        <v>43</v>
      </c>
      <c r="J126" s="320" t="s">
        <v>402</v>
      </c>
      <c r="K126" s="260">
        <v>0</v>
      </c>
      <c r="L126" s="203">
        <v>45335</v>
      </c>
      <c r="M126" s="204">
        <v>45341</v>
      </c>
      <c r="N126" s="211">
        <v>45336</v>
      </c>
      <c r="O126" s="137"/>
      <c r="P126" s="268" t="s">
        <v>78</v>
      </c>
    </row>
    <row r="127" spans="1:16" s="123" customFormat="1">
      <c r="A127" s="119" t="s">
        <v>3234</v>
      </c>
      <c r="B127" s="282">
        <v>387500</v>
      </c>
      <c r="C127" s="146" t="s">
        <v>3003</v>
      </c>
      <c r="D127" s="146"/>
      <c r="E127" s="246">
        <v>0</v>
      </c>
      <c r="F127" s="128">
        <v>2</v>
      </c>
      <c r="G127" s="252">
        <v>69.58</v>
      </c>
      <c r="H127" s="118">
        <f t="shared" si="1"/>
        <v>139.16</v>
      </c>
      <c r="I127" s="334" t="s">
        <v>43</v>
      </c>
      <c r="J127" s="320" t="s">
        <v>402</v>
      </c>
      <c r="K127" s="260">
        <v>0</v>
      </c>
      <c r="L127" s="203">
        <v>45335</v>
      </c>
      <c r="M127" s="204">
        <v>45336</v>
      </c>
      <c r="N127" s="211">
        <v>45336</v>
      </c>
      <c r="O127" s="137"/>
      <c r="P127" s="268" t="s">
        <v>78</v>
      </c>
    </row>
    <row r="128" spans="1:16" s="123" customFormat="1">
      <c r="A128" s="119" t="s">
        <v>3234</v>
      </c>
      <c r="B128" s="282">
        <v>384727</v>
      </c>
      <c r="C128" s="146" t="s">
        <v>3090</v>
      </c>
      <c r="D128" s="146"/>
      <c r="E128" s="246">
        <v>0</v>
      </c>
      <c r="F128" s="128">
        <v>2</v>
      </c>
      <c r="G128" s="252">
        <v>69.58</v>
      </c>
      <c r="H128" s="118">
        <f t="shared" si="1"/>
        <v>139.16</v>
      </c>
      <c r="I128" s="334" t="s">
        <v>43</v>
      </c>
      <c r="J128" s="320" t="s">
        <v>402</v>
      </c>
      <c r="K128" s="260">
        <v>0</v>
      </c>
      <c r="L128" s="203">
        <v>45335</v>
      </c>
      <c r="M128" s="204">
        <v>45342</v>
      </c>
      <c r="N128" s="211">
        <v>45336</v>
      </c>
      <c r="O128" s="137"/>
      <c r="P128" s="268" t="s">
        <v>78</v>
      </c>
    </row>
    <row r="129" spans="1:16" s="123" customFormat="1">
      <c r="A129" s="125" t="s">
        <v>74</v>
      </c>
      <c r="B129" s="282">
        <v>384604</v>
      </c>
      <c r="C129" s="146" t="s">
        <v>503</v>
      </c>
      <c r="D129" s="146"/>
      <c r="E129" s="246">
        <v>0</v>
      </c>
      <c r="F129" s="128">
        <v>1</v>
      </c>
      <c r="G129" s="252">
        <v>615.14</v>
      </c>
      <c r="H129" s="118">
        <f t="shared" si="1"/>
        <v>615.14</v>
      </c>
      <c r="I129" s="334" t="s">
        <v>43</v>
      </c>
      <c r="J129" s="320" t="s">
        <v>47</v>
      </c>
      <c r="K129" s="260">
        <v>0</v>
      </c>
      <c r="L129" s="203">
        <v>45335</v>
      </c>
      <c r="M129" s="204">
        <v>45348</v>
      </c>
      <c r="N129" s="211">
        <v>45343</v>
      </c>
      <c r="O129" s="137"/>
      <c r="P129" s="268" t="s">
        <v>78</v>
      </c>
    </row>
    <row r="130" spans="1:16" s="123" customFormat="1">
      <c r="A130" s="125" t="s">
        <v>46</v>
      </c>
      <c r="B130" s="282">
        <v>386228</v>
      </c>
      <c r="C130" s="146" t="s">
        <v>3091</v>
      </c>
      <c r="D130" s="146"/>
      <c r="E130" s="246">
        <v>0</v>
      </c>
      <c r="F130" s="128">
        <v>4</v>
      </c>
      <c r="G130" s="252">
        <v>700</v>
      </c>
      <c r="H130" s="118">
        <f t="shared" si="1"/>
        <v>2800</v>
      </c>
      <c r="I130" s="334" t="s">
        <v>43</v>
      </c>
      <c r="J130" s="320" t="s">
        <v>47</v>
      </c>
      <c r="K130" s="260">
        <v>0</v>
      </c>
      <c r="L130" s="203">
        <v>45336</v>
      </c>
      <c r="M130" s="204">
        <v>45351</v>
      </c>
      <c r="N130" s="211">
        <v>45343</v>
      </c>
      <c r="O130" s="137"/>
      <c r="P130" s="268" t="s">
        <v>78</v>
      </c>
    </row>
    <row r="131" spans="1:16" s="123" customFormat="1">
      <c r="A131" s="125" t="s">
        <v>46</v>
      </c>
      <c r="B131" s="282">
        <v>382470</v>
      </c>
      <c r="C131" s="146" t="s">
        <v>511</v>
      </c>
      <c r="D131" s="146"/>
      <c r="E131" s="246">
        <v>0</v>
      </c>
      <c r="F131" s="128">
        <v>1</v>
      </c>
      <c r="G131" s="252">
        <v>700</v>
      </c>
      <c r="H131" s="118">
        <f t="shared" ref="H131:H194" si="2">G131*F131</f>
        <v>700</v>
      </c>
      <c r="I131" s="334" t="s">
        <v>43</v>
      </c>
      <c r="J131" s="320" t="s">
        <v>47</v>
      </c>
      <c r="K131" s="260">
        <v>0</v>
      </c>
      <c r="L131" s="203">
        <v>45336</v>
      </c>
      <c r="M131" s="204">
        <v>45351</v>
      </c>
      <c r="N131" s="211">
        <v>45349</v>
      </c>
      <c r="O131" s="137"/>
      <c r="P131" s="268" t="s">
        <v>78</v>
      </c>
    </row>
    <row r="132" spans="1:16" s="123" customFormat="1">
      <c r="A132" s="125" t="s">
        <v>2637</v>
      </c>
      <c r="B132" s="282">
        <v>386176</v>
      </c>
      <c r="C132" s="146" t="s">
        <v>2593</v>
      </c>
      <c r="D132" s="146"/>
      <c r="E132" s="246">
        <v>24</v>
      </c>
      <c r="F132" s="128">
        <v>55</v>
      </c>
      <c r="G132" s="252">
        <v>14</v>
      </c>
      <c r="H132" s="118">
        <f t="shared" si="2"/>
        <v>770</v>
      </c>
      <c r="I132" s="334" t="s">
        <v>43</v>
      </c>
      <c r="J132" s="320" t="s">
        <v>45</v>
      </c>
      <c r="K132" s="260">
        <v>2</v>
      </c>
      <c r="L132" s="203">
        <v>45336</v>
      </c>
      <c r="M132" s="204">
        <v>45342</v>
      </c>
      <c r="N132" s="211">
        <v>45336</v>
      </c>
      <c r="O132" s="137"/>
      <c r="P132" s="268" t="s">
        <v>78</v>
      </c>
    </row>
    <row r="133" spans="1:16" s="123" customFormat="1">
      <c r="A133" s="125" t="s">
        <v>2637</v>
      </c>
      <c r="B133" s="282">
        <v>385777</v>
      </c>
      <c r="C133" s="146" t="s">
        <v>1745</v>
      </c>
      <c r="D133" s="146"/>
      <c r="E133" s="246">
        <v>19</v>
      </c>
      <c r="F133" s="128">
        <v>40</v>
      </c>
      <c r="G133" s="252">
        <v>14</v>
      </c>
      <c r="H133" s="118">
        <f t="shared" si="2"/>
        <v>560</v>
      </c>
      <c r="I133" s="334" t="s">
        <v>43</v>
      </c>
      <c r="J133" s="320" t="s">
        <v>45</v>
      </c>
      <c r="K133" s="260">
        <v>1</v>
      </c>
      <c r="L133" s="203">
        <v>45336</v>
      </c>
      <c r="M133" s="204">
        <v>45337</v>
      </c>
      <c r="N133" s="211">
        <v>45336</v>
      </c>
      <c r="O133" s="137"/>
      <c r="P133" s="268" t="s">
        <v>78</v>
      </c>
    </row>
    <row r="134" spans="1:16" s="123" customFormat="1">
      <c r="A134" s="125" t="s">
        <v>48</v>
      </c>
      <c r="B134" s="282">
        <v>382717</v>
      </c>
      <c r="C134" s="146" t="s">
        <v>2170</v>
      </c>
      <c r="D134" s="146"/>
      <c r="E134" s="246">
        <v>0</v>
      </c>
      <c r="F134" s="128">
        <v>1</v>
      </c>
      <c r="G134" s="252">
        <v>198.65</v>
      </c>
      <c r="H134" s="118">
        <f t="shared" si="2"/>
        <v>198.65</v>
      </c>
      <c r="I134" s="334" t="s">
        <v>43</v>
      </c>
      <c r="J134" s="320" t="s">
        <v>47</v>
      </c>
      <c r="K134" s="260">
        <v>0</v>
      </c>
      <c r="L134" s="203">
        <v>45336</v>
      </c>
      <c r="M134" s="204">
        <v>45345</v>
      </c>
      <c r="N134" s="211">
        <v>45338</v>
      </c>
      <c r="O134" s="137"/>
      <c r="P134" s="268" t="s">
        <v>78</v>
      </c>
    </row>
    <row r="135" spans="1:16" s="123" customFormat="1">
      <c r="A135" s="119" t="s">
        <v>3234</v>
      </c>
      <c r="B135" s="282">
        <v>389021</v>
      </c>
      <c r="C135" s="146" t="s">
        <v>3092</v>
      </c>
      <c r="D135" s="146"/>
      <c r="E135" s="246">
        <v>0</v>
      </c>
      <c r="F135" s="128">
        <v>2</v>
      </c>
      <c r="G135" s="252">
        <v>82.23</v>
      </c>
      <c r="H135" s="118">
        <f t="shared" si="2"/>
        <v>164.46</v>
      </c>
      <c r="I135" s="334" t="s">
        <v>43</v>
      </c>
      <c r="J135" s="320" t="s">
        <v>402</v>
      </c>
      <c r="K135" s="260">
        <v>0</v>
      </c>
      <c r="L135" s="203">
        <v>45336</v>
      </c>
      <c r="M135" s="204">
        <v>45343</v>
      </c>
      <c r="N135" s="211">
        <v>45341</v>
      </c>
      <c r="O135" s="137"/>
      <c r="P135" s="268" t="s">
        <v>78</v>
      </c>
    </row>
    <row r="136" spans="1:16" s="123" customFormat="1">
      <c r="A136" s="125" t="s">
        <v>46</v>
      </c>
      <c r="B136" s="282">
        <v>375149</v>
      </c>
      <c r="C136" s="146" t="s">
        <v>3093</v>
      </c>
      <c r="D136" s="146"/>
      <c r="E136" s="246">
        <v>0</v>
      </c>
      <c r="F136" s="128">
        <v>1</v>
      </c>
      <c r="G136" s="252">
        <v>3640</v>
      </c>
      <c r="H136" s="118">
        <f t="shared" si="2"/>
        <v>3640</v>
      </c>
      <c r="I136" s="334" t="s">
        <v>43</v>
      </c>
      <c r="J136" s="320" t="s">
        <v>47</v>
      </c>
      <c r="K136" s="260">
        <v>0</v>
      </c>
      <c r="L136" s="203">
        <v>45337</v>
      </c>
      <c r="M136" s="204">
        <v>45349</v>
      </c>
      <c r="N136" s="211">
        <v>45345</v>
      </c>
      <c r="O136" s="137"/>
      <c r="P136" s="268" t="s">
        <v>78</v>
      </c>
    </row>
    <row r="137" spans="1:16" s="123" customFormat="1">
      <c r="A137" s="125" t="s">
        <v>2637</v>
      </c>
      <c r="B137" s="282">
        <v>388498</v>
      </c>
      <c r="C137" s="146" t="s">
        <v>3094</v>
      </c>
      <c r="D137" s="146"/>
      <c r="E137" s="246">
        <v>45</v>
      </c>
      <c r="F137" s="128">
        <v>15</v>
      </c>
      <c r="G137" s="252">
        <v>37.5</v>
      </c>
      <c r="H137" s="118">
        <f t="shared" si="2"/>
        <v>562.5</v>
      </c>
      <c r="I137" s="334" t="s">
        <v>43</v>
      </c>
      <c r="J137" s="320" t="s">
        <v>55</v>
      </c>
      <c r="K137" s="260">
        <v>2</v>
      </c>
      <c r="L137" s="203">
        <v>45341</v>
      </c>
      <c r="M137" s="204">
        <v>45345</v>
      </c>
      <c r="N137" s="211">
        <v>45345</v>
      </c>
      <c r="O137" s="137"/>
      <c r="P137" s="268" t="s">
        <v>78</v>
      </c>
    </row>
    <row r="138" spans="1:16" s="123" customFormat="1">
      <c r="A138" s="125" t="s">
        <v>2637</v>
      </c>
      <c r="B138" s="282">
        <v>386505</v>
      </c>
      <c r="C138" s="146" t="s">
        <v>2702</v>
      </c>
      <c r="D138" s="146"/>
      <c r="E138" s="246">
        <v>19.05</v>
      </c>
      <c r="F138" s="128">
        <v>48</v>
      </c>
      <c r="G138" s="252">
        <v>19.5</v>
      </c>
      <c r="H138" s="118">
        <f t="shared" si="2"/>
        <v>936</v>
      </c>
      <c r="I138" s="334" t="s">
        <v>43</v>
      </c>
      <c r="J138" s="320" t="s">
        <v>55</v>
      </c>
      <c r="K138" s="260">
        <v>2</v>
      </c>
      <c r="L138" s="203">
        <v>45341</v>
      </c>
      <c r="M138" s="204">
        <v>45345</v>
      </c>
      <c r="N138" s="211">
        <v>45345</v>
      </c>
      <c r="O138" s="137"/>
      <c r="P138" s="268" t="s">
        <v>78</v>
      </c>
    </row>
    <row r="139" spans="1:16" s="123" customFormat="1">
      <c r="A139" s="125" t="s">
        <v>2637</v>
      </c>
      <c r="B139" s="282">
        <v>386490</v>
      </c>
      <c r="C139" s="146" t="s">
        <v>2706</v>
      </c>
      <c r="D139" s="146"/>
      <c r="E139" s="246">
        <v>19.05</v>
      </c>
      <c r="F139" s="128">
        <v>40</v>
      </c>
      <c r="G139" s="252">
        <v>23</v>
      </c>
      <c r="H139" s="118">
        <f t="shared" si="2"/>
        <v>920</v>
      </c>
      <c r="I139" s="334" t="s">
        <v>43</v>
      </c>
      <c r="J139" s="320" t="s">
        <v>55</v>
      </c>
      <c r="K139" s="260">
        <v>2</v>
      </c>
      <c r="L139" s="203">
        <v>45341</v>
      </c>
      <c r="M139" s="204">
        <v>45345</v>
      </c>
      <c r="N139" s="211">
        <v>45345</v>
      </c>
      <c r="O139" s="137"/>
      <c r="P139" s="268" t="s">
        <v>78</v>
      </c>
    </row>
    <row r="140" spans="1:16" s="123" customFormat="1">
      <c r="A140" s="125" t="s">
        <v>2637</v>
      </c>
      <c r="B140" s="282">
        <v>386349</v>
      </c>
      <c r="C140" s="146" t="s">
        <v>2886</v>
      </c>
      <c r="D140" s="146"/>
      <c r="E140" s="246">
        <v>19</v>
      </c>
      <c r="F140" s="128">
        <v>44</v>
      </c>
      <c r="G140" s="252">
        <v>12</v>
      </c>
      <c r="H140" s="118">
        <f t="shared" si="2"/>
        <v>528</v>
      </c>
      <c r="I140" s="334" t="s">
        <v>43</v>
      </c>
      <c r="J140" s="320" t="s">
        <v>45</v>
      </c>
      <c r="K140" s="260">
        <v>2</v>
      </c>
      <c r="L140" s="203">
        <v>45341</v>
      </c>
      <c r="M140" s="204">
        <v>45345</v>
      </c>
      <c r="N140" s="211">
        <v>45345</v>
      </c>
      <c r="O140" s="137"/>
      <c r="P140" s="268" t="s">
        <v>78</v>
      </c>
    </row>
    <row r="141" spans="1:16" s="123" customFormat="1">
      <c r="A141" s="125" t="s">
        <v>2637</v>
      </c>
      <c r="B141" s="282">
        <v>385873</v>
      </c>
      <c r="C141" s="146" t="s">
        <v>1745</v>
      </c>
      <c r="D141" s="146"/>
      <c r="E141" s="246">
        <v>19</v>
      </c>
      <c r="F141" s="128">
        <v>33</v>
      </c>
      <c r="G141" s="252">
        <v>14</v>
      </c>
      <c r="H141" s="118">
        <f t="shared" si="2"/>
        <v>462</v>
      </c>
      <c r="I141" s="334" t="s">
        <v>43</v>
      </c>
      <c r="J141" s="320" t="s">
        <v>45</v>
      </c>
      <c r="K141" s="260">
        <v>1</v>
      </c>
      <c r="L141" s="203">
        <v>45341</v>
      </c>
      <c r="M141" s="204">
        <v>45345</v>
      </c>
      <c r="N141" s="211">
        <v>45345</v>
      </c>
      <c r="O141" s="137"/>
      <c r="P141" s="268" t="s">
        <v>78</v>
      </c>
    </row>
    <row r="142" spans="1:16" s="123" customFormat="1">
      <c r="A142" s="125" t="s">
        <v>2637</v>
      </c>
      <c r="B142" s="282">
        <v>388566</v>
      </c>
      <c r="C142" s="146" t="s">
        <v>191</v>
      </c>
      <c r="D142" s="146"/>
      <c r="E142" s="246">
        <v>31.75</v>
      </c>
      <c r="F142" s="128">
        <v>48</v>
      </c>
      <c r="G142" s="252">
        <v>16</v>
      </c>
      <c r="H142" s="118">
        <f t="shared" si="2"/>
        <v>768</v>
      </c>
      <c r="I142" s="334" t="s">
        <v>43</v>
      </c>
      <c r="J142" s="320" t="s">
        <v>45</v>
      </c>
      <c r="K142" s="260">
        <v>1</v>
      </c>
      <c r="L142" s="203">
        <v>45341</v>
      </c>
      <c r="M142" s="204">
        <v>45345</v>
      </c>
      <c r="N142" s="211">
        <v>45345</v>
      </c>
      <c r="O142" s="137"/>
      <c r="P142" s="268" t="s">
        <v>78</v>
      </c>
    </row>
    <row r="143" spans="1:16" s="123" customFormat="1">
      <c r="A143" s="125" t="s">
        <v>2637</v>
      </c>
      <c r="B143" s="282">
        <v>381146</v>
      </c>
      <c r="C143" s="146" t="s">
        <v>2874</v>
      </c>
      <c r="D143" s="146"/>
      <c r="E143" s="246">
        <v>24.01</v>
      </c>
      <c r="F143" s="128">
        <v>55</v>
      </c>
      <c r="G143" s="252">
        <v>13</v>
      </c>
      <c r="H143" s="118">
        <f t="shared" si="2"/>
        <v>715</v>
      </c>
      <c r="I143" s="334" t="s">
        <v>43</v>
      </c>
      <c r="J143" s="320" t="s">
        <v>45</v>
      </c>
      <c r="K143" s="260">
        <v>1</v>
      </c>
      <c r="L143" s="203">
        <v>45341</v>
      </c>
      <c r="M143" s="204">
        <v>45345</v>
      </c>
      <c r="N143" s="211">
        <v>45345</v>
      </c>
      <c r="O143" s="137"/>
      <c r="P143" s="268" t="s">
        <v>78</v>
      </c>
    </row>
    <row r="144" spans="1:16" s="123" customFormat="1">
      <c r="A144" s="119" t="s">
        <v>3234</v>
      </c>
      <c r="B144" s="282">
        <v>380824</v>
      </c>
      <c r="C144" s="146" t="s">
        <v>759</v>
      </c>
      <c r="D144" s="146"/>
      <c r="E144" s="246">
        <v>0</v>
      </c>
      <c r="F144" s="128">
        <v>1</v>
      </c>
      <c r="G144" s="252">
        <v>107.53</v>
      </c>
      <c r="H144" s="118">
        <f t="shared" si="2"/>
        <v>107.53</v>
      </c>
      <c r="I144" s="334" t="s">
        <v>43</v>
      </c>
      <c r="J144" s="320" t="s">
        <v>402</v>
      </c>
      <c r="K144" s="260">
        <v>0</v>
      </c>
      <c r="L144" s="203">
        <v>45342</v>
      </c>
      <c r="M144" s="204">
        <v>45349</v>
      </c>
      <c r="N144" s="211">
        <v>45345</v>
      </c>
      <c r="O144" s="137"/>
      <c r="P144" s="268" t="s">
        <v>78</v>
      </c>
    </row>
    <row r="145" spans="1:16" s="123" customFormat="1">
      <c r="A145" s="119" t="s">
        <v>3234</v>
      </c>
      <c r="B145" s="282">
        <v>380784</v>
      </c>
      <c r="C145" s="146" t="s">
        <v>3095</v>
      </c>
      <c r="D145" s="146"/>
      <c r="E145" s="246">
        <v>0</v>
      </c>
      <c r="F145" s="128">
        <v>5</v>
      </c>
      <c r="G145" s="252">
        <v>278.3</v>
      </c>
      <c r="H145" s="118">
        <f t="shared" si="2"/>
        <v>1391.5</v>
      </c>
      <c r="I145" s="334" t="s">
        <v>43</v>
      </c>
      <c r="J145" s="320" t="s">
        <v>402</v>
      </c>
      <c r="K145" s="260">
        <v>0</v>
      </c>
      <c r="L145" s="203">
        <v>45342</v>
      </c>
      <c r="M145" s="204">
        <v>45349</v>
      </c>
      <c r="N145" s="211">
        <v>45349</v>
      </c>
      <c r="O145" s="137"/>
      <c r="P145" s="268" t="s">
        <v>78</v>
      </c>
    </row>
    <row r="146" spans="1:16" s="123" customFormat="1">
      <c r="A146" s="119" t="s">
        <v>3234</v>
      </c>
      <c r="B146" s="282">
        <v>388999</v>
      </c>
      <c r="C146" s="146" t="s">
        <v>3096</v>
      </c>
      <c r="D146" s="146"/>
      <c r="E146" s="246">
        <v>0</v>
      </c>
      <c r="F146" s="128">
        <v>1</v>
      </c>
      <c r="G146" s="252">
        <v>107.53</v>
      </c>
      <c r="H146" s="118">
        <f t="shared" si="2"/>
        <v>107.53</v>
      </c>
      <c r="I146" s="334" t="s">
        <v>43</v>
      </c>
      <c r="J146" s="320" t="s">
        <v>402</v>
      </c>
      <c r="K146" s="260">
        <v>0</v>
      </c>
      <c r="L146" s="203">
        <v>45342</v>
      </c>
      <c r="M146" s="204">
        <v>45349</v>
      </c>
      <c r="N146" s="211">
        <v>45349</v>
      </c>
      <c r="O146" s="137"/>
      <c r="P146" s="268" t="s">
        <v>78</v>
      </c>
    </row>
    <row r="147" spans="1:16" s="123" customFormat="1">
      <c r="A147" s="119" t="s">
        <v>3234</v>
      </c>
      <c r="B147" s="282">
        <v>386242</v>
      </c>
      <c r="C147" s="146" t="s">
        <v>3023</v>
      </c>
      <c r="D147" s="146"/>
      <c r="E147" s="246">
        <v>0</v>
      </c>
      <c r="F147" s="128">
        <v>1</v>
      </c>
      <c r="G147" s="252">
        <v>107.53</v>
      </c>
      <c r="H147" s="118">
        <f t="shared" si="2"/>
        <v>107.53</v>
      </c>
      <c r="I147" s="334" t="s">
        <v>43</v>
      </c>
      <c r="J147" s="320" t="s">
        <v>402</v>
      </c>
      <c r="K147" s="260">
        <v>0</v>
      </c>
      <c r="L147" s="203">
        <v>45342</v>
      </c>
      <c r="M147" s="204">
        <v>45349</v>
      </c>
      <c r="N147" s="211">
        <v>45345</v>
      </c>
      <c r="O147" s="137"/>
      <c r="P147" s="268" t="s">
        <v>78</v>
      </c>
    </row>
    <row r="148" spans="1:16" s="123" customFormat="1">
      <c r="A148" s="119" t="s">
        <v>3234</v>
      </c>
      <c r="B148" s="282">
        <v>382729</v>
      </c>
      <c r="C148" s="146" t="s">
        <v>3097</v>
      </c>
      <c r="D148" s="146"/>
      <c r="E148" s="246">
        <v>0</v>
      </c>
      <c r="F148" s="128">
        <v>5</v>
      </c>
      <c r="G148" s="252">
        <v>82.23</v>
      </c>
      <c r="H148" s="118">
        <f t="shared" si="2"/>
        <v>411.15000000000003</v>
      </c>
      <c r="I148" s="334" t="s">
        <v>43</v>
      </c>
      <c r="J148" s="320" t="s">
        <v>402</v>
      </c>
      <c r="K148" s="260">
        <v>0</v>
      </c>
      <c r="L148" s="203">
        <v>45342</v>
      </c>
      <c r="M148" s="204">
        <v>45349</v>
      </c>
      <c r="N148" s="211">
        <v>45345</v>
      </c>
      <c r="O148" s="137"/>
      <c r="P148" s="268" t="s">
        <v>78</v>
      </c>
    </row>
    <row r="149" spans="1:16" s="123" customFormat="1">
      <c r="A149" s="119" t="s">
        <v>3234</v>
      </c>
      <c r="B149" s="282">
        <v>386299</v>
      </c>
      <c r="C149" s="146" t="s">
        <v>3097</v>
      </c>
      <c r="D149" s="146"/>
      <c r="E149" s="246">
        <v>0</v>
      </c>
      <c r="F149" s="128">
        <v>3</v>
      </c>
      <c r="G149" s="252">
        <v>82.23</v>
      </c>
      <c r="H149" s="118">
        <f t="shared" si="2"/>
        <v>246.69</v>
      </c>
      <c r="I149" s="334" t="s">
        <v>43</v>
      </c>
      <c r="J149" s="320" t="s">
        <v>402</v>
      </c>
      <c r="K149" s="260">
        <v>0</v>
      </c>
      <c r="L149" s="203">
        <v>45342</v>
      </c>
      <c r="M149" s="204">
        <v>45349</v>
      </c>
      <c r="N149" s="211">
        <v>45345</v>
      </c>
      <c r="O149" s="137"/>
      <c r="P149" s="268" t="s">
        <v>78</v>
      </c>
    </row>
    <row r="150" spans="1:16" s="123" customFormat="1">
      <c r="A150" s="119" t="s">
        <v>3234</v>
      </c>
      <c r="B150" s="282">
        <v>387027</v>
      </c>
      <c r="C150" s="146" t="s">
        <v>3098</v>
      </c>
      <c r="D150" s="146"/>
      <c r="E150" s="246">
        <v>0</v>
      </c>
      <c r="F150" s="128">
        <v>6</v>
      </c>
      <c r="G150" s="252">
        <v>82.23</v>
      </c>
      <c r="H150" s="118">
        <f t="shared" si="2"/>
        <v>493.38</v>
      </c>
      <c r="I150" s="334" t="s">
        <v>43</v>
      </c>
      <c r="J150" s="320" t="s">
        <v>402</v>
      </c>
      <c r="K150" s="260">
        <v>0</v>
      </c>
      <c r="L150" s="203">
        <v>45342</v>
      </c>
      <c r="M150" s="204">
        <v>45349</v>
      </c>
      <c r="N150" s="211">
        <v>45345</v>
      </c>
      <c r="O150" s="137"/>
      <c r="P150" s="268" t="s">
        <v>78</v>
      </c>
    </row>
    <row r="151" spans="1:16" s="123" customFormat="1">
      <c r="A151" s="125" t="s">
        <v>74</v>
      </c>
      <c r="B151" s="282">
        <v>386078</v>
      </c>
      <c r="C151" s="146" t="s">
        <v>294</v>
      </c>
      <c r="D151" s="146"/>
      <c r="E151" s="246">
        <v>0</v>
      </c>
      <c r="F151" s="128">
        <v>2</v>
      </c>
      <c r="G151" s="252">
        <v>741.46</v>
      </c>
      <c r="H151" s="118">
        <f t="shared" si="2"/>
        <v>1482.92</v>
      </c>
      <c r="I151" s="334" t="s">
        <v>43</v>
      </c>
      <c r="J151" s="320" t="s">
        <v>2651</v>
      </c>
      <c r="K151" s="260">
        <v>0</v>
      </c>
      <c r="L151" s="203">
        <v>45344</v>
      </c>
      <c r="M151" s="204">
        <v>45351</v>
      </c>
      <c r="N151" s="211">
        <v>45351</v>
      </c>
      <c r="O151" s="137"/>
      <c r="P151" s="268" t="s">
        <v>78</v>
      </c>
    </row>
    <row r="152" spans="1:16" s="123" customFormat="1">
      <c r="A152" s="119" t="s">
        <v>3234</v>
      </c>
      <c r="B152" s="282">
        <v>385711</v>
      </c>
      <c r="C152" s="146" t="s">
        <v>3009</v>
      </c>
      <c r="D152" s="146"/>
      <c r="E152" s="246">
        <v>0</v>
      </c>
      <c r="F152" s="128">
        <v>26</v>
      </c>
      <c r="G152" s="252">
        <v>69.58</v>
      </c>
      <c r="H152" s="118">
        <f t="shared" si="2"/>
        <v>1809.08</v>
      </c>
      <c r="I152" s="334" t="s">
        <v>43</v>
      </c>
      <c r="J152" s="320" t="s">
        <v>402</v>
      </c>
      <c r="K152" s="260">
        <v>0</v>
      </c>
      <c r="L152" s="203">
        <v>45343</v>
      </c>
      <c r="M152" s="204">
        <v>45351</v>
      </c>
      <c r="N152" s="211">
        <v>45345</v>
      </c>
      <c r="O152" s="137"/>
      <c r="P152" s="268" t="s">
        <v>78</v>
      </c>
    </row>
    <row r="153" spans="1:16" s="123" customFormat="1">
      <c r="A153" s="125" t="s">
        <v>2637</v>
      </c>
      <c r="B153" s="282">
        <v>388912</v>
      </c>
      <c r="C153" s="146" t="s">
        <v>2079</v>
      </c>
      <c r="D153" s="146"/>
      <c r="E153" s="246">
        <v>25.4</v>
      </c>
      <c r="F153" s="128">
        <v>34</v>
      </c>
      <c r="G153" s="252">
        <v>27</v>
      </c>
      <c r="H153" s="118">
        <f t="shared" si="2"/>
        <v>918</v>
      </c>
      <c r="I153" s="334" t="s">
        <v>43</v>
      </c>
      <c r="J153" s="320" t="s">
        <v>3032</v>
      </c>
      <c r="K153" s="260">
        <v>1</v>
      </c>
      <c r="L153" s="203">
        <v>45345</v>
      </c>
      <c r="M153" s="204">
        <v>45351</v>
      </c>
      <c r="N153" s="211">
        <v>45349</v>
      </c>
      <c r="O153" s="137"/>
      <c r="P153" s="268" t="s">
        <v>78</v>
      </c>
    </row>
    <row r="154" spans="1:16" s="123" customFormat="1">
      <c r="A154" s="125" t="s">
        <v>2637</v>
      </c>
      <c r="B154" s="282">
        <v>386835</v>
      </c>
      <c r="C154" s="146" t="s">
        <v>3029</v>
      </c>
      <c r="D154" s="146"/>
      <c r="E154" s="246">
        <v>22</v>
      </c>
      <c r="F154" s="128">
        <v>24</v>
      </c>
      <c r="G154" s="252">
        <v>27.5</v>
      </c>
      <c r="H154" s="118">
        <f t="shared" si="2"/>
        <v>660</v>
      </c>
      <c r="I154" s="334" t="s">
        <v>43</v>
      </c>
      <c r="J154" s="320" t="s">
        <v>192</v>
      </c>
      <c r="K154" s="260">
        <v>0</v>
      </c>
      <c r="L154" s="203">
        <v>45345</v>
      </c>
      <c r="M154" s="204">
        <v>45351</v>
      </c>
      <c r="N154" s="211">
        <v>45349</v>
      </c>
      <c r="O154" s="137"/>
      <c r="P154" s="268" t="s">
        <v>78</v>
      </c>
    </row>
    <row r="155" spans="1:16" s="123" customFormat="1">
      <c r="A155" s="125" t="s">
        <v>2637</v>
      </c>
      <c r="B155" s="282">
        <v>389348</v>
      </c>
      <c r="C155" s="146" t="s">
        <v>555</v>
      </c>
      <c r="D155" s="146"/>
      <c r="E155" s="246">
        <v>19</v>
      </c>
      <c r="F155" s="128">
        <v>18</v>
      </c>
      <c r="G155" s="252">
        <v>15</v>
      </c>
      <c r="H155" s="118">
        <f t="shared" si="2"/>
        <v>270</v>
      </c>
      <c r="I155" s="334" t="s">
        <v>43</v>
      </c>
      <c r="J155" s="320" t="s">
        <v>45</v>
      </c>
      <c r="K155" s="260">
        <v>1</v>
      </c>
      <c r="L155" s="203">
        <v>45345</v>
      </c>
      <c r="M155" s="204">
        <v>45351</v>
      </c>
      <c r="N155" s="211">
        <v>45349</v>
      </c>
      <c r="O155" s="137"/>
      <c r="P155" s="268" t="s">
        <v>78</v>
      </c>
    </row>
    <row r="156" spans="1:16" s="123" customFormat="1">
      <c r="A156" s="125" t="s">
        <v>2637</v>
      </c>
      <c r="B156" s="282">
        <v>389725</v>
      </c>
      <c r="C156" s="146" t="s">
        <v>252</v>
      </c>
      <c r="D156" s="146"/>
      <c r="E156" s="246">
        <v>24</v>
      </c>
      <c r="F156" s="128">
        <v>5</v>
      </c>
      <c r="G156" s="252">
        <v>25</v>
      </c>
      <c r="H156" s="118">
        <f t="shared" si="2"/>
        <v>125</v>
      </c>
      <c r="I156" s="334" t="s">
        <v>43</v>
      </c>
      <c r="J156" s="320" t="s">
        <v>45</v>
      </c>
      <c r="K156" s="260">
        <v>1</v>
      </c>
      <c r="L156" s="203">
        <v>45345</v>
      </c>
      <c r="M156" s="204">
        <v>45351</v>
      </c>
      <c r="N156" s="211">
        <v>45349</v>
      </c>
      <c r="O156" s="137"/>
      <c r="P156" s="268" t="s">
        <v>78</v>
      </c>
    </row>
    <row r="157" spans="1:16" s="123" customFormat="1">
      <c r="A157" s="125" t="s">
        <v>2637</v>
      </c>
      <c r="B157" s="282">
        <v>389333</v>
      </c>
      <c r="C157" s="146" t="s">
        <v>1788</v>
      </c>
      <c r="D157" s="146"/>
      <c r="E157" s="246">
        <v>19</v>
      </c>
      <c r="F157" s="128">
        <v>12</v>
      </c>
      <c r="G157" s="252">
        <v>17</v>
      </c>
      <c r="H157" s="118">
        <f t="shared" si="2"/>
        <v>204</v>
      </c>
      <c r="I157" s="334" t="s">
        <v>43</v>
      </c>
      <c r="J157" s="320" t="s">
        <v>45</v>
      </c>
      <c r="K157" s="260">
        <v>1</v>
      </c>
      <c r="L157" s="203">
        <v>45345</v>
      </c>
      <c r="M157" s="204">
        <v>45351</v>
      </c>
      <c r="N157" s="211">
        <v>45349</v>
      </c>
      <c r="O157" s="137"/>
      <c r="P157" s="268" t="s">
        <v>78</v>
      </c>
    </row>
    <row r="158" spans="1:16" s="123" customFormat="1">
      <c r="A158" s="125" t="s">
        <v>2637</v>
      </c>
      <c r="B158" s="282">
        <v>389808</v>
      </c>
      <c r="C158" s="146" t="s">
        <v>321</v>
      </c>
      <c r="D158" s="146"/>
      <c r="E158" s="246">
        <v>19</v>
      </c>
      <c r="F158" s="128">
        <v>12</v>
      </c>
      <c r="G158" s="252">
        <v>13</v>
      </c>
      <c r="H158" s="118">
        <f t="shared" si="2"/>
        <v>156</v>
      </c>
      <c r="I158" s="334" t="s">
        <v>43</v>
      </c>
      <c r="J158" s="320" t="s">
        <v>45</v>
      </c>
      <c r="K158" s="260">
        <v>1</v>
      </c>
      <c r="L158" s="203">
        <v>45345</v>
      </c>
      <c r="M158" s="204">
        <v>45351</v>
      </c>
      <c r="N158" s="211">
        <v>45349</v>
      </c>
      <c r="O158" s="137"/>
      <c r="P158" s="268" t="s">
        <v>78</v>
      </c>
    </row>
    <row r="159" spans="1:16" s="123" customFormat="1">
      <c r="A159" s="125" t="s">
        <v>2637</v>
      </c>
      <c r="B159" s="282">
        <v>389794</v>
      </c>
      <c r="C159" s="146" t="s">
        <v>1823</v>
      </c>
      <c r="D159" s="146"/>
      <c r="E159" s="246">
        <v>19.05</v>
      </c>
      <c r="F159" s="128">
        <v>15</v>
      </c>
      <c r="G159" s="252">
        <v>14</v>
      </c>
      <c r="H159" s="118">
        <f t="shared" si="2"/>
        <v>210</v>
      </c>
      <c r="I159" s="334" t="s">
        <v>43</v>
      </c>
      <c r="J159" s="320" t="s">
        <v>45</v>
      </c>
      <c r="K159" s="260">
        <v>1</v>
      </c>
      <c r="L159" s="203">
        <v>45345</v>
      </c>
      <c r="M159" s="204">
        <v>45351</v>
      </c>
      <c r="N159" s="211">
        <v>45349</v>
      </c>
      <c r="O159" s="137"/>
      <c r="P159" s="268" t="s">
        <v>78</v>
      </c>
    </row>
    <row r="160" spans="1:16" s="123" customFormat="1">
      <c r="A160" s="125" t="s">
        <v>2637</v>
      </c>
      <c r="B160" s="282">
        <v>390542</v>
      </c>
      <c r="C160" s="146" t="s">
        <v>283</v>
      </c>
      <c r="D160" s="146"/>
      <c r="E160" s="246">
        <v>19</v>
      </c>
      <c r="F160" s="128">
        <v>10</v>
      </c>
      <c r="G160" s="252">
        <v>15</v>
      </c>
      <c r="H160" s="118">
        <f t="shared" si="2"/>
        <v>150</v>
      </c>
      <c r="I160" s="334" t="s">
        <v>43</v>
      </c>
      <c r="J160" s="320" t="s">
        <v>45</v>
      </c>
      <c r="K160" s="260">
        <v>1</v>
      </c>
      <c r="L160" s="203">
        <v>45345</v>
      </c>
      <c r="M160" s="204">
        <v>45351</v>
      </c>
      <c r="N160" s="211">
        <v>45349</v>
      </c>
      <c r="O160" s="137"/>
      <c r="P160" s="268" t="s">
        <v>78</v>
      </c>
    </row>
    <row r="161" spans="1:16" s="123" customFormat="1">
      <c r="A161" s="125" t="s">
        <v>2637</v>
      </c>
      <c r="B161" s="282">
        <v>389774</v>
      </c>
      <c r="C161" s="146" t="s">
        <v>1818</v>
      </c>
      <c r="D161" s="146"/>
      <c r="E161" s="246">
        <v>19.05</v>
      </c>
      <c r="F161" s="128">
        <v>21</v>
      </c>
      <c r="G161" s="252">
        <v>15</v>
      </c>
      <c r="H161" s="118">
        <f t="shared" si="2"/>
        <v>315</v>
      </c>
      <c r="I161" s="334" t="s">
        <v>43</v>
      </c>
      <c r="J161" s="320" t="s">
        <v>45</v>
      </c>
      <c r="K161" s="260">
        <v>1</v>
      </c>
      <c r="L161" s="203">
        <v>45345</v>
      </c>
      <c r="M161" s="204">
        <v>45351</v>
      </c>
      <c r="N161" s="211">
        <v>45349</v>
      </c>
      <c r="O161" s="137"/>
      <c r="P161" s="268" t="s">
        <v>78</v>
      </c>
    </row>
    <row r="162" spans="1:16" s="123" customFormat="1">
      <c r="A162" s="125" t="s">
        <v>2637</v>
      </c>
      <c r="B162" s="282">
        <v>389784</v>
      </c>
      <c r="C162" s="146" t="s">
        <v>1820</v>
      </c>
      <c r="D162" s="146"/>
      <c r="E162" s="246">
        <v>19.05</v>
      </c>
      <c r="F162" s="128">
        <v>24</v>
      </c>
      <c r="G162" s="252">
        <v>15</v>
      </c>
      <c r="H162" s="118">
        <f t="shared" si="2"/>
        <v>360</v>
      </c>
      <c r="I162" s="334" t="s">
        <v>43</v>
      </c>
      <c r="J162" s="320" t="s">
        <v>45</v>
      </c>
      <c r="K162" s="260">
        <v>1</v>
      </c>
      <c r="L162" s="203">
        <v>45345</v>
      </c>
      <c r="M162" s="204">
        <v>45351</v>
      </c>
      <c r="N162" s="211">
        <v>45349</v>
      </c>
      <c r="O162" s="137"/>
      <c r="P162" s="268" t="s">
        <v>78</v>
      </c>
    </row>
    <row r="163" spans="1:16" s="123" customFormat="1">
      <c r="A163" s="125" t="s">
        <v>46</v>
      </c>
      <c r="B163" s="282">
        <v>386363</v>
      </c>
      <c r="C163" s="146" t="s">
        <v>806</v>
      </c>
      <c r="D163" s="146"/>
      <c r="E163" s="246">
        <v>0</v>
      </c>
      <c r="F163" s="128">
        <v>1</v>
      </c>
      <c r="G163" s="252">
        <v>3000</v>
      </c>
      <c r="H163" s="118">
        <f t="shared" si="2"/>
        <v>3000</v>
      </c>
      <c r="I163" s="334" t="s">
        <v>43</v>
      </c>
      <c r="J163" s="320" t="s">
        <v>47</v>
      </c>
      <c r="K163" s="260">
        <v>0</v>
      </c>
      <c r="L163" s="203">
        <v>45348</v>
      </c>
      <c r="M163" s="204">
        <v>45352</v>
      </c>
      <c r="N163" s="211">
        <v>45352</v>
      </c>
      <c r="O163" s="137"/>
      <c r="P163" s="268" t="s">
        <v>78</v>
      </c>
    </row>
    <row r="164" spans="1:16" s="123" customFormat="1">
      <c r="A164" s="125" t="s">
        <v>2637</v>
      </c>
      <c r="B164" s="282">
        <v>389822</v>
      </c>
      <c r="C164" s="146" t="s">
        <v>579</v>
      </c>
      <c r="D164" s="146"/>
      <c r="E164" s="246">
        <v>24</v>
      </c>
      <c r="F164" s="128">
        <v>54</v>
      </c>
      <c r="G164" s="252">
        <v>15</v>
      </c>
      <c r="H164" s="118">
        <f t="shared" si="2"/>
        <v>810</v>
      </c>
      <c r="I164" s="334" t="s">
        <v>43</v>
      </c>
      <c r="J164" s="320" t="s">
        <v>45</v>
      </c>
      <c r="K164" s="260">
        <v>1</v>
      </c>
      <c r="L164" s="203">
        <v>45349</v>
      </c>
      <c r="M164" s="204">
        <v>45351</v>
      </c>
      <c r="N164" s="211">
        <v>45352</v>
      </c>
      <c r="O164" s="137"/>
      <c r="P164" s="268" t="s">
        <v>78</v>
      </c>
    </row>
    <row r="165" spans="1:16" s="123" customFormat="1">
      <c r="A165" s="125" t="s">
        <v>2637</v>
      </c>
      <c r="B165" s="282">
        <v>386449</v>
      </c>
      <c r="C165" s="146" t="s">
        <v>2878</v>
      </c>
      <c r="D165" s="146"/>
      <c r="E165" s="246">
        <v>35</v>
      </c>
      <c r="F165" s="128">
        <v>11</v>
      </c>
      <c r="G165" s="252">
        <v>13</v>
      </c>
      <c r="H165" s="118">
        <f t="shared" si="2"/>
        <v>143</v>
      </c>
      <c r="I165" s="334" t="s">
        <v>43</v>
      </c>
      <c r="J165" s="320" t="s">
        <v>45</v>
      </c>
      <c r="K165" s="260">
        <v>1</v>
      </c>
      <c r="L165" s="203">
        <v>45349</v>
      </c>
      <c r="M165" s="204">
        <v>45351</v>
      </c>
      <c r="N165" s="211">
        <v>45352</v>
      </c>
      <c r="O165" s="137"/>
      <c r="P165" s="268" t="s">
        <v>78</v>
      </c>
    </row>
    <row r="166" spans="1:16" s="123" customFormat="1">
      <c r="A166" s="125" t="s">
        <v>2637</v>
      </c>
      <c r="B166" s="282">
        <v>386468</v>
      </c>
      <c r="C166" s="146" t="s">
        <v>2879</v>
      </c>
      <c r="D166" s="146"/>
      <c r="E166" s="246">
        <v>45</v>
      </c>
      <c r="F166" s="128">
        <v>11</v>
      </c>
      <c r="G166" s="252">
        <v>13</v>
      </c>
      <c r="H166" s="118">
        <f t="shared" si="2"/>
        <v>143</v>
      </c>
      <c r="I166" s="334" t="s">
        <v>43</v>
      </c>
      <c r="J166" s="320" t="s">
        <v>45</v>
      </c>
      <c r="K166" s="260">
        <v>1</v>
      </c>
      <c r="L166" s="203">
        <v>45349</v>
      </c>
      <c r="M166" s="204">
        <v>45351</v>
      </c>
      <c r="N166" s="211">
        <v>45352</v>
      </c>
      <c r="O166" s="137"/>
      <c r="P166" s="268" t="s">
        <v>78</v>
      </c>
    </row>
    <row r="167" spans="1:16" s="123" customFormat="1">
      <c r="A167" s="125" t="s">
        <v>2637</v>
      </c>
      <c r="B167" s="282">
        <v>390945</v>
      </c>
      <c r="C167" s="146" t="s">
        <v>158</v>
      </c>
      <c r="D167" s="146"/>
      <c r="E167" s="246">
        <v>19</v>
      </c>
      <c r="F167" s="128">
        <v>16</v>
      </c>
      <c r="G167" s="252">
        <v>15</v>
      </c>
      <c r="H167" s="118">
        <f t="shared" si="2"/>
        <v>240</v>
      </c>
      <c r="I167" s="334" t="s">
        <v>43</v>
      </c>
      <c r="J167" s="320" t="s">
        <v>45</v>
      </c>
      <c r="K167" s="260">
        <v>1</v>
      </c>
      <c r="L167" s="203">
        <v>45349</v>
      </c>
      <c r="M167" s="204">
        <v>45351</v>
      </c>
      <c r="N167" s="211">
        <v>45352</v>
      </c>
      <c r="O167" s="137"/>
      <c r="P167" s="268" t="s">
        <v>78</v>
      </c>
    </row>
    <row r="168" spans="1:16" s="123" customFormat="1">
      <c r="A168" s="125" t="s">
        <v>2637</v>
      </c>
      <c r="B168" s="282">
        <v>389771</v>
      </c>
      <c r="C168" s="146" t="s">
        <v>252</v>
      </c>
      <c r="D168" s="146"/>
      <c r="E168" s="246">
        <v>24</v>
      </c>
      <c r="F168" s="128">
        <v>8</v>
      </c>
      <c r="G168" s="252">
        <v>23</v>
      </c>
      <c r="H168" s="118">
        <f t="shared" si="2"/>
        <v>184</v>
      </c>
      <c r="I168" s="334" t="s">
        <v>43</v>
      </c>
      <c r="J168" s="320" t="s">
        <v>45</v>
      </c>
      <c r="K168" s="260">
        <v>1</v>
      </c>
      <c r="L168" s="203">
        <v>45349</v>
      </c>
      <c r="M168" s="204">
        <v>45351</v>
      </c>
      <c r="N168" s="211">
        <v>45352</v>
      </c>
      <c r="O168" s="137"/>
      <c r="P168" s="268" t="s">
        <v>78</v>
      </c>
    </row>
    <row r="169" spans="1:16" s="123" customFormat="1">
      <c r="A169" s="125" t="s">
        <v>2637</v>
      </c>
      <c r="B169" s="282">
        <v>389876</v>
      </c>
      <c r="C169" s="146" t="s">
        <v>1833</v>
      </c>
      <c r="D169" s="146"/>
      <c r="E169" s="246">
        <v>24</v>
      </c>
      <c r="F169" s="128">
        <v>40</v>
      </c>
      <c r="G169" s="252">
        <v>15</v>
      </c>
      <c r="H169" s="118">
        <f t="shared" si="2"/>
        <v>600</v>
      </c>
      <c r="I169" s="334" t="s">
        <v>43</v>
      </c>
      <c r="J169" s="320" t="s">
        <v>45</v>
      </c>
      <c r="K169" s="260">
        <v>1</v>
      </c>
      <c r="L169" s="203">
        <v>45349</v>
      </c>
      <c r="M169" s="204">
        <v>45351</v>
      </c>
      <c r="N169" s="211">
        <v>45352</v>
      </c>
      <c r="O169" s="137"/>
      <c r="P169" s="268" t="s">
        <v>78</v>
      </c>
    </row>
    <row r="170" spans="1:16" s="123" customFormat="1">
      <c r="A170" s="119" t="s">
        <v>3234</v>
      </c>
      <c r="B170" s="282">
        <v>386069</v>
      </c>
      <c r="C170" s="146" t="s">
        <v>3099</v>
      </c>
      <c r="D170" s="146"/>
      <c r="E170" s="246">
        <v>0</v>
      </c>
      <c r="F170" s="128">
        <v>2</v>
      </c>
      <c r="G170" s="252">
        <v>69.58</v>
      </c>
      <c r="H170" s="118">
        <f t="shared" si="2"/>
        <v>139.16</v>
      </c>
      <c r="I170" s="334" t="s">
        <v>43</v>
      </c>
      <c r="J170" s="320" t="s">
        <v>402</v>
      </c>
      <c r="K170" s="260">
        <v>0</v>
      </c>
      <c r="L170" s="203">
        <v>45350</v>
      </c>
      <c r="M170" s="204">
        <v>45357</v>
      </c>
      <c r="N170" s="211">
        <v>45357</v>
      </c>
      <c r="O170" s="137"/>
      <c r="P170" s="268" t="s">
        <v>78</v>
      </c>
    </row>
    <row r="171" spans="1:16" s="123" customFormat="1">
      <c r="A171" s="119" t="s">
        <v>3234</v>
      </c>
      <c r="B171" s="282">
        <v>386039</v>
      </c>
      <c r="C171" s="146" t="s">
        <v>230</v>
      </c>
      <c r="D171" s="146"/>
      <c r="E171" s="246">
        <v>0</v>
      </c>
      <c r="F171" s="128">
        <v>5</v>
      </c>
      <c r="G171" s="252">
        <v>107.53</v>
      </c>
      <c r="H171" s="118">
        <f t="shared" si="2"/>
        <v>537.65</v>
      </c>
      <c r="I171" s="334" t="s">
        <v>43</v>
      </c>
      <c r="J171" s="320" t="s">
        <v>402</v>
      </c>
      <c r="K171" s="260">
        <v>0</v>
      </c>
      <c r="L171" s="203">
        <v>45350</v>
      </c>
      <c r="M171" s="204">
        <v>45357</v>
      </c>
      <c r="N171" s="211">
        <v>45357</v>
      </c>
      <c r="O171" s="137"/>
      <c r="P171" s="268" t="s">
        <v>78</v>
      </c>
    </row>
    <row r="172" spans="1:16" s="123" customFormat="1">
      <c r="A172" s="119" t="s">
        <v>3234</v>
      </c>
      <c r="B172" s="282">
        <v>387614</v>
      </c>
      <c r="C172" s="146" t="s">
        <v>3089</v>
      </c>
      <c r="D172" s="146"/>
      <c r="E172" s="246">
        <v>0</v>
      </c>
      <c r="F172" s="128">
        <v>5</v>
      </c>
      <c r="G172" s="252">
        <v>107.53</v>
      </c>
      <c r="H172" s="118">
        <f t="shared" si="2"/>
        <v>537.65</v>
      </c>
      <c r="I172" s="334" t="s">
        <v>43</v>
      </c>
      <c r="J172" s="320" t="s">
        <v>402</v>
      </c>
      <c r="K172" s="260">
        <v>0</v>
      </c>
      <c r="L172" s="203">
        <v>45350</v>
      </c>
      <c r="M172" s="204">
        <v>45357</v>
      </c>
      <c r="N172" s="211">
        <v>45357</v>
      </c>
      <c r="O172" s="137"/>
      <c r="P172" s="268" t="s">
        <v>78</v>
      </c>
    </row>
    <row r="173" spans="1:16" s="123" customFormat="1">
      <c r="A173" s="119" t="s">
        <v>3234</v>
      </c>
      <c r="B173" s="282">
        <v>387422</v>
      </c>
      <c r="C173" s="146" t="s">
        <v>3100</v>
      </c>
      <c r="D173" s="146"/>
      <c r="E173" s="246">
        <v>0</v>
      </c>
      <c r="F173" s="128">
        <v>3</v>
      </c>
      <c r="G173" s="252">
        <v>278.3</v>
      </c>
      <c r="H173" s="118">
        <f t="shared" si="2"/>
        <v>834.90000000000009</v>
      </c>
      <c r="I173" s="334" t="s">
        <v>43</v>
      </c>
      <c r="J173" s="320" t="s">
        <v>402</v>
      </c>
      <c r="K173" s="260">
        <v>0</v>
      </c>
      <c r="L173" s="203">
        <v>45350</v>
      </c>
      <c r="M173" s="204">
        <v>45357</v>
      </c>
      <c r="N173" s="211">
        <v>45357</v>
      </c>
      <c r="O173" s="137"/>
      <c r="P173" s="268" t="s">
        <v>78</v>
      </c>
    </row>
    <row r="174" spans="1:16" s="123" customFormat="1">
      <c r="A174" s="119" t="s">
        <v>3234</v>
      </c>
      <c r="B174" s="282">
        <v>389247</v>
      </c>
      <c r="C174" s="146" t="s">
        <v>3101</v>
      </c>
      <c r="D174" s="146"/>
      <c r="E174" s="246">
        <v>0</v>
      </c>
      <c r="F174" s="128">
        <v>4</v>
      </c>
      <c r="G174" s="252">
        <v>69.58</v>
      </c>
      <c r="H174" s="118">
        <f t="shared" si="2"/>
        <v>278.32</v>
      </c>
      <c r="I174" s="334" t="s">
        <v>43</v>
      </c>
      <c r="J174" s="320" t="s">
        <v>402</v>
      </c>
      <c r="K174" s="260">
        <v>0</v>
      </c>
      <c r="L174" s="203">
        <v>45350</v>
      </c>
      <c r="M174" s="204">
        <v>45357</v>
      </c>
      <c r="N174" s="211">
        <v>45362</v>
      </c>
      <c r="O174" s="137"/>
      <c r="P174" s="268" t="s">
        <v>78</v>
      </c>
    </row>
    <row r="175" spans="1:16" s="123" customFormat="1">
      <c r="A175" s="119" t="s">
        <v>3234</v>
      </c>
      <c r="B175" s="282">
        <v>387566</v>
      </c>
      <c r="C175" s="146" t="s">
        <v>3049</v>
      </c>
      <c r="D175" s="146"/>
      <c r="E175" s="246">
        <v>0</v>
      </c>
      <c r="F175" s="128">
        <v>12</v>
      </c>
      <c r="G175" s="252">
        <v>58.19</v>
      </c>
      <c r="H175" s="118">
        <f t="shared" si="2"/>
        <v>698.28</v>
      </c>
      <c r="I175" s="334" t="s">
        <v>43</v>
      </c>
      <c r="J175" s="320" t="s">
        <v>402</v>
      </c>
      <c r="K175" s="260">
        <v>0</v>
      </c>
      <c r="L175" s="203">
        <v>45350</v>
      </c>
      <c r="M175" s="204">
        <v>45357</v>
      </c>
      <c r="N175" s="211">
        <v>45357</v>
      </c>
      <c r="O175" s="137"/>
      <c r="P175" s="268" t="s">
        <v>78</v>
      </c>
    </row>
    <row r="176" spans="1:16" s="123" customFormat="1">
      <c r="A176" s="119" t="s">
        <v>3234</v>
      </c>
      <c r="B176" s="282">
        <v>387528</v>
      </c>
      <c r="C176" s="146" t="s">
        <v>3083</v>
      </c>
      <c r="D176" s="146"/>
      <c r="E176" s="246">
        <v>0</v>
      </c>
      <c r="F176" s="128">
        <v>12</v>
      </c>
      <c r="G176" s="252">
        <v>58.19</v>
      </c>
      <c r="H176" s="118">
        <f t="shared" si="2"/>
        <v>698.28</v>
      </c>
      <c r="I176" s="334" t="s">
        <v>43</v>
      </c>
      <c r="J176" s="320" t="s">
        <v>402</v>
      </c>
      <c r="K176" s="260">
        <v>0</v>
      </c>
      <c r="L176" s="203">
        <v>45350</v>
      </c>
      <c r="M176" s="204">
        <v>45357</v>
      </c>
      <c r="N176" s="211">
        <v>45357</v>
      </c>
      <c r="O176" s="137"/>
      <c r="P176" s="268" t="s">
        <v>78</v>
      </c>
    </row>
    <row r="177" spans="1:16" s="123" customFormat="1">
      <c r="A177" s="119" t="s">
        <v>3234</v>
      </c>
      <c r="B177" s="282">
        <v>389215</v>
      </c>
      <c r="C177" s="146" t="s">
        <v>3102</v>
      </c>
      <c r="D177" s="146"/>
      <c r="E177" s="246">
        <v>0</v>
      </c>
      <c r="F177" s="128">
        <v>4</v>
      </c>
      <c r="G177" s="252">
        <v>50.6</v>
      </c>
      <c r="H177" s="118">
        <f t="shared" si="2"/>
        <v>202.4</v>
      </c>
      <c r="I177" s="334" t="s">
        <v>43</v>
      </c>
      <c r="J177" s="320" t="s">
        <v>402</v>
      </c>
      <c r="K177" s="260">
        <v>0</v>
      </c>
      <c r="L177" s="203">
        <v>45350</v>
      </c>
      <c r="M177" s="204">
        <v>45357</v>
      </c>
      <c r="N177" s="211">
        <v>45357</v>
      </c>
      <c r="O177" s="137"/>
      <c r="P177" s="268" t="s">
        <v>78</v>
      </c>
    </row>
    <row r="178" spans="1:16" s="123" customFormat="1">
      <c r="A178" s="119" t="s">
        <v>3234</v>
      </c>
      <c r="B178" s="282">
        <v>389603</v>
      </c>
      <c r="C178" s="146" t="s">
        <v>3102</v>
      </c>
      <c r="D178" s="146"/>
      <c r="E178" s="246">
        <v>0</v>
      </c>
      <c r="F178" s="128">
        <v>4</v>
      </c>
      <c r="G178" s="252">
        <v>50.6</v>
      </c>
      <c r="H178" s="118">
        <f t="shared" si="2"/>
        <v>202.4</v>
      </c>
      <c r="I178" s="334" t="s">
        <v>43</v>
      </c>
      <c r="J178" s="320" t="s">
        <v>402</v>
      </c>
      <c r="K178" s="260">
        <v>0</v>
      </c>
      <c r="L178" s="203">
        <v>45350</v>
      </c>
      <c r="M178" s="204">
        <v>45357</v>
      </c>
      <c r="N178" s="211">
        <v>45357</v>
      </c>
      <c r="O178" s="137"/>
      <c r="P178" s="268" t="s">
        <v>78</v>
      </c>
    </row>
    <row r="179" spans="1:16" s="123" customFormat="1">
      <c r="A179" s="119" t="s">
        <v>3234</v>
      </c>
      <c r="B179" s="282">
        <v>392708</v>
      </c>
      <c r="C179" s="146" t="s">
        <v>2966</v>
      </c>
      <c r="D179" s="146"/>
      <c r="E179" s="246">
        <v>0</v>
      </c>
      <c r="F179" s="128">
        <v>1</v>
      </c>
      <c r="G179" s="252">
        <v>69.58</v>
      </c>
      <c r="H179" s="118">
        <f t="shared" si="2"/>
        <v>69.58</v>
      </c>
      <c r="I179" s="334" t="s">
        <v>43</v>
      </c>
      <c r="J179" s="320" t="s">
        <v>402</v>
      </c>
      <c r="K179" s="260">
        <v>0</v>
      </c>
      <c r="L179" s="203">
        <v>45352</v>
      </c>
      <c r="M179" s="204">
        <v>45355</v>
      </c>
      <c r="N179" s="211">
        <v>45355</v>
      </c>
      <c r="O179" s="137"/>
      <c r="P179" s="268" t="s">
        <v>78</v>
      </c>
    </row>
    <row r="180" spans="1:16" s="123" customFormat="1">
      <c r="A180" s="125" t="s">
        <v>46</v>
      </c>
      <c r="B180" s="282">
        <v>392693</v>
      </c>
      <c r="C180" s="146" t="s">
        <v>3103</v>
      </c>
      <c r="D180" s="146"/>
      <c r="E180" s="246">
        <v>0</v>
      </c>
      <c r="F180" s="128">
        <v>1</v>
      </c>
      <c r="G180" s="252">
        <v>1290</v>
      </c>
      <c r="H180" s="118">
        <f t="shared" si="2"/>
        <v>1290</v>
      </c>
      <c r="I180" s="334" t="s">
        <v>43</v>
      </c>
      <c r="J180" s="320" t="s">
        <v>47</v>
      </c>
      <c r="K180" s="260">
        <v>0</v>
      </c>
      <c r="L180" s="203">
        <v>45355</v>
      </c>
      <c r="M180" s="204">
        <v>45357</v>
      </c>
      <c r="N180" s="211">
        <v>45357</v>
      </c>
      <c r="O180" s="137"/>
      <c r="P180" s="268" t="s">
        <v>78</v>
      </c>
    </row>
    <row r="181" spans="1:16" s="123" customFormat="1">
      <c r="A181" s="125" t="s">
        <v>74</v>
      </c>
      <c r="B181" s="282">
        <v>386338</v>
      </c>
      <c r="C181" s="146" t="s">
        <v>529</v>
      </c>
      <c r="D181" s="146"/>
      <c r="E181" s="246">
        <v>0</v>
      </c>
      <c r="F181" s="128">
        <v>1</v>
      </c>
      <c r="G181" s="252">
        <v>606.61</v>
      </c>
      <c r="H181" s="118">
        <f t="shared" si="2"/>
        <v>606.61</v>
      </c>
      <c r="I181" s="334" t="s">
        <v>43</v>
      </c>
      <c r="J181" s="320" t="s">
        <v>47</v>
      </c>
      <c r="K181" s="260">
        <v>0</v>
      </c>
      <c r="L181" s="203">
        <v>45355</v>
      </c>
      <c r="M181" s="204">
        <v>45362</v>
      </c>
      <c r="N181" s="211">
        <v>45362</v>
      </c>
      <c r="O181" s="137"/>
      <c r="P181" s="268" t="s">
        <v>78</v>
      </c>
    </row>
    <row r="182" spans="1:16" s="123" customFormat="1">
      <c r="A182" s="125" t="s">
        <v>74</v>
      </c>
      <c r="B182" s="282">
        <v>384609</v>
      </c>
      <c r="C182" s="146" t="s">
        <v>261</v>
      </c>
      <c r="D182" s="146"/>
      <c r="E182" s="246">
        <v>0</v>
      </c>
      <c r="F182" s="128">
        <v>1</v>
      </c>
      <c r="G182" s="252">
        <v>917.72</v>
      </c>
      <c r="H182" s="118">
        <f t="shared" si="2"/>
        <v>917.72</v>
      </c>
      <c r="I182" s="334" t="s">
        <v>43</v>
      </c>
      <c r="J182" s="320" t="s">
        <v>47</v>
      </c>
      <c r="K182" s="260">
        <v>0</v>
      </c>
      <c r="L182" s="203">
        <v>45355</v>
      </c>
      <c r="M182" s="204">
        <v>45359</v>
      </c>
      <c r="N182" s="211">
        <v>45357</v>
      </c>
      <c r="O182" s="137"/>
      <c r="P182" s="268" t="s">
        <v>78</v>
      </c>
    </row>
    <row r="183" spans="1:16" s="123" customFormat="1">
      <c r="A183" s="125" t="s">
        <v>137</v>
      </c>
      <c r="B183" s="282">
        <v>383830</v>
      </c>
      <c r="C183" s="146" t="s">
        <v>246</v>
      </c>
      <c r="D183" s="146"/>
      <c r="E183" s="246">
        <v>0</v>
      </c>
      <c r="F183" s="128">
        <v>1127</v>
      </c>
      <c r="G183" s="252">
        <v>2.1</v>
      </c>
      <c r="H183" s="118">
        <f t="shared" si="2"/>
        <v>2366.7000000000003</v>
      </c>
      <c r="I183" s="334" t="s">
        <v>43</v>
      </c>
      <c r="J183" s="320" t="s">
        <v>47</v>
      </c>
      <c r="K183" s="260">
        <v>0</v>
      </c>
      <c r="L183" s="203">
        <v>45355</v>
      </c>
      <c r="M183" s="204">
        <v>45363</v>
      </c>
      <c r="N183" s="211">
        <v>45366</v>
      </c>
      <c r="O183" s="137"/>
      <c r="P183" s="268" t="s">
        <v>78</v>
      </c>
    </row>
    <row r="184" spans="1:16" s="123" customFormat="1">
      <c r="A184" s="125" t="s">
        <v>2637</v>
      </c>
      <c r="B184" s="282">
        <v>388948</v>
      </c>
      <c r="C184" s="146" t="s">
        <v>3104</v>
      </c>
      <c r="D184" s="146"/>
      <c r="E184" s="246">
        <v>28</v>
      </c>
      <c r="F184" s="128">
        <v>30</v>
      </c>
      <c r="G184" s="252">
        <v>17.5</v>
      </c>
      <c r="H184" s="118">
        <f t="shared" si="2"/>
        <v>525</v>
      </c>
      <c r="I184" s="334" t="s">
        <v>43</v>
      </c>
      <c r="J184" s="320" t="s">
        <v>55</v>
      </c>
      <c r="K184" s="260">
        <v>1</v>
      </c>
      <c r="L184" s="203">
        <v>45355</v>
      </c>
      <c r="M184" s="204">
        <v>45359</v>
      </c>
      <c r="N184" s="211">
        <v>45359</v>
      </c>
      <c r="O184" s="137"/>
      <c r="P184" s="268" t="s">
        <v>78</v>
      </c>
    </row>
    <row r="185" spans="1:16" s="123" customFormat="1">
      <c r="A185" s="125" t="s">
        <v>2637</v>
      </c>
      <c r="B185" s="282">
        <v>390738</v>
      </c>
      <c r="C185" s="146" t="s">
        <v>3104</v>
      </c>
      <c r="D185" s="146"/>
      <c r="E185" s="246">
        <v>28</v>
      </c>
      <c r="F185" s="128">
        <v>33</v>
      </c>
      <c r="G185" s="252">
        <v>17.5</v>
      </c>
      <c r="H185" s="118">
        <f t="shared" si="2"/>
        <v>577.5</v>
      </c>
      <c r="I185" s="334" t="s">
        <v>43</v>
      </c>
      <c r="J185" s="320" t="s">
        <v>55</v>
      </c>
      <c r="K185" s="260">
        <v>1</v>
      </c>
      <c r="L185" s="203">
        <v>45355</v>
      </c>
      <c r="M185" s="204">
        <v>45359</v>
      </c>
      <c r="N185" s="211">
        <v>45359</v>
      </c>
      <c r="O185" s="137"/>
      <c r="P185" s="268" t="s">
        <v>78</v>
      </c>
    </row>
    <row r="186" spans="1:16" s="123" customFormat="1">
      <c r="A186" s="125" t="s">
        <v>2637</v>
      </c>
      <c r="B186" s="282">
        <v>389296</v>
      </c>
      <c r="C186" s="146" t="s">
        <v>1475</v>
      </c>
      <c r="D186" s="146"/>
      <c r="E186" s="246">
        <v>12.7</v>
      </c>
      <c r="F186" s="128">
        <v>54</v>
      </c>
      <c r="G186" s="252">
        <v>11</v>
      </c>
      <c r="H186" s="118">
        <f t="shared" si="2"/>
        <v>594</v>
      </c>
      <c r="I186" s="334" t="s">
        <v>43</v>
      </c>
      <c r="J186" s="320" t="s">
        <v>257</v>
      </c>
      <c r="K186" s="260">
        <v>0</v>
      </c>
      <c r="L186" s="203">
        <v>45355</v>
      </c>
      <c r="M186" s="204">
        <v>45359</v>
      </c>
      <c r="N186" s="211">
        <v>45359</v>
      </c>
      <c r="O186" s="137"/>
      <c r="P186" s="268" t="s">
        <v>78</v>
      </c>
    </row>
    <row r="187" spans="1:16" s="123" customFormat="1">
      <c r="A187" s="125" t="s">
        <v>2637</v>
      </c>
      <c r="B187" s="282">
        <v>390223</v>
      </c>
      <c r="C187" s="146" t="s">
        <v>2789</v>
      </c>
      <c r="D187" s="146"/>
      <c r="E187" s="246">
        <v>38</v>
      </c>
      <c r="F187" s="128">
        <v>24</v>
      </c>
      <c r="G187" s="252">
        <v>18.5</v>
      </c>
      <c r="H187" s="118">
        <f t="shared" si="2"/>
        <v>444</v>
      </c>
      <c r="I187" s="334" t="s">
        <v>43</v>
      </c>
      <c r="J187" s="320" t="s">
        <v>45</v>
      </c>
      <c r="K187" s="260">
        <v>2</v>
      </c>
      <c r="L187" s="203">
        <v>45355</v>
      </c>
      <c r="M187" s="204">
        <v>45359</v>
      </c>
      <c r="N187" s="211">
        <v>45362</v>
      </c>
      <c r="O187" s="137"/>
      <c r="P187" s="268" t="s">
        <v>78</v>
      </c>
    </row>
    <row r="188" spans="1:16" s="123" customFormat="1">
      <c r="A188" s="125" t="s">
        <v>2637</v>
      </c>
      <c r="B188" s="282">
        <v>386868</v>
      </c>
      <c r="C188" s="146" t="s">
        <v>2753</v>
      </c>
      <c r="D188" s="146"/>
      <c r="E188" s="246">
        <v>42</v>
      </c>
      <c r="F188" s="128">
        <v>22</v>
      </c>
      <c r="G188" s="252">
        <v>26.5</v>
      </c>
      <c r="H188" s="118">
        <f t="shared" si="2"/>
        <v>583</v>
      </c>
      <c r="I188" s="334" t="s">
        <v>43</v>
      </c>
      <c r="J188" s="320" t="s">
        <v>45</v>
      </c>
      <c r="K188" s="260">
        <v>2</v>
      </c>
      <c r="L188" s="203">
        <v>45355</v>
      </c>
      <c r="M188" s="204">
        <v>45359</v>
      </c>
      <c r="N188" s="211">
        <v>45362</v>
      </c>
      <c r="O188" s="137"/>
      <c r="P188" s="268" t="s">
        <v>78</v>
      </c>
    </row>
    <row r="189" spans="1:16" s="123" customFormat="1">
      <c r="A189" s="125" t="s">
        <v>2637</v>
      </c>
      <c r="B189" s="282">
        <v>390039</v>
      </c>
      <c r="C189" s="146" t="s">
        <v>2771</v>
      </c>
      <c r="D189" s="146"/>
      <c r="E189" s="246">
        <v>28</v>
      </c>
      <c r="F189" s="128">
        <v>24</v>
      </c>
      <c r="G189" s="252">
        <v>16.5</v>
      </c>
      <c r="H189" s="118">
        <f t="shared" si="2"/>
        <v>396</v>
      </c>
      <c r="I189" s="334" t="s">
        <v>43</v>
      </c>
      <c r="J189" s="320" t="s">
        <v>45</v>
      </c>
      <c r="K189" s="260">
        <v>2</v>
      </c>
      <c r="L189" s="203">
        <v>45355</v>
      </c>
      <c r="M189" s="204">
        <v>45359</v>
      </c>
      <c r="N189" s="211">
        <v>45359</v>
      </c>
      <c r="O189" s="137"/>
      <c r="P189" s="268" t="s">
        <v>78</v>
      </c>
    </row>
    <row r="190" spans="1:16" s="123" customFormat="1">
      <c r="A190" s="125" t="s">
        <v>2643</v>
      </c>
      <c r="B190" s="282">
        <v>388187</v>
      </c>
      <c r="C190" s="146" t="s">
        <v>2882</v>
      </c>
      <c r="D190" s="146"/>
      <c r="E190" s="246">
        <v>0</v>
      </c>
      <c r="F190" s="128">
        <v>40</v>
      </c>
      <c r="G190" s="252">
        <v>7.5</v>
      </c>
      <c r="H190" s="118">
        <f t="shared" si="2"/>
        <v>300</v>
      </c>
      <c r="I190" s="334" t="s">
        <v>43</v>
      </c>
      <c r="J190" s="320" t="s">
        <v>2705</v>
      </c>
      <c r="K190" s="260">
        <v>0</v>
      </c>
      <c r="L190" s="203">
        <v>45358</v>
      </c>
      <c r="M190" s="204">
        <v>45377</v>
      </c>
      <c r="N190" s="211">
        <v>45376</v>
      </c>
      <c r="O190" s="137"/>
      <c r="P190" s="268" t="s">
        <v>78</v>
      </c>
    </row>
    <row r="191" spans="1:16" s="123" customFormat="1">
      <c r="A191" s="125" t="s">
        <v>2637</v>
      </c>
      <c r="B191" s="282">
        <v>391750</v>
      </c>
      <c r="C191" s="146" t="s">
        <v>2789</v>
      </c>
      <c r="D191" s="146"/>
      <c r="E191" s="246">
        <v>38</v>
      </c>
      <c r="F191" s="128">
        <v>24</v>
      </c>
      <c r="G191" s="252">
        <v>18.5</v>
      </c>
      <c r="H191" s="118">
        <f t="shared" si="2"/>
        <v>444</v>
      </c>
      <c r="I191" s="334" t="s">
        <v>43</v>
      </c>
      <c r="J191" s="320" t="s">
        <v>45</v>
      </c>
      <c r="K191" s="260">
        <v>2</v>
      </c>
      <c r="L191" s="203">
        <v>45358</v>
      </c>
      <c r="M191" s="204">
        <v>45365</v>
      </c>
      <c r="N191" s="211">
        <v>45362</v>
      </c>
      <c r="O191" s="137"/>
      <c r="P191" s="268" t="s">
        <v>78</v>
      </c>
    </row>
    <row r="192" spans="1:16" s="123" customFormat="1">
      <c r="A192" s="125" t="s">
        <v>2637</v>
      </c>
      <c r="B192" s="282">
        <v>388876</v>
      </c>
      <c r="C192" s="146" t="s">
        <v>352</v>
      </c>
      <c r="D192" s="146"/>
      <c r="E192" s="246">
        <v>14</v>
      </c>
      <c r="F192" s="128">
        <v>72</v>
      </c>
      <c r="G192" s="252">
        <v>12</v>
      </c>
      <c r="H192" s="118">
        <f t="shared" si="2"/>
        <v>864</v>
      </c>
      <c r="I192" s="334" t="s">
        <v>43</v>
      </c>
      <c r="J192" s="320" t="s">
        <v>192</v>
      </c>
      <c r="K192" s="260">
        <v>0</v>
      </c>
      <c r="L192" s="203">
        <v>45358</v>
      </c>
      <c r="M192" s="204">
        <v>45365</v>
      </c>
      <c r="N192" s="211">
        <v>45362</v>
      </c>
      <c r="O192" s="137"/>
      <c r="P192" s="268" t="s">
        <v>78</v>
      </c>
    </row>
    <row r="193" spans="1:16" s="123" customFormat="1">
      <c r="A193" s="125" t="s">
        <v>2637</v>
      </c>
      <c r="B193" s="282">
        <v>393375</v>
      </c>
      <c r="C193" s="146" t="s">
        <v>303</v>
      </c>
      <c r="D193" s="146"/>
      <c r="E193" s="246">
        <v>24</v>
      </c>
      <c r="F193" s="128">
        <v>25</v>
      </c>
      <c r="G193" s="252">
        <v>13</v>
      </c>
      <c r="H193" s="118">
        <f t="shared" si="2"/>
        <v>325</v>
      </c>
      <c r="I193" s="334" t="s">
        <v>43</v>
      </c>
      <c r="J193" s="320" t="s">
        <v>45</v>
      </c>
      <c r="K193" s="260">
        <v>1</v>
      </c>
      <c r="L193" s="203">
        <v>45358</v>
      </c>
      <c r="M193" s="204">
        <v>45365</v>
      </c>
      <c r="N193" s="211">
        <v>45359</v>
      </c>
      <c r="O193" s="137"/>
      <c r="P193" s="268" t="s">
        <v>78</v>
      </c>
    </row>
    <row r="194" spans="1:16" s="123" customFormat="1">
      <c r="A194" s="125" t="s">
        <v>2637</v>
      </c>
      <c r="B194" s="282">
        <v>393389</v>
      </c>
      <c r="C194" s="146" t="s">
        <v>368</v>
      </c>
      <c r="D194" s="146"/>
      <c r="E194" s="246">
        <v>19.05</v>
      </c>
      <c r="F194" s="128">
        <v>20</v>
      </c>
      <c r="G194" s="252">
        <v>13</v>
      </c>
      <c r="H194" s="118">
        <f t="shared" si="2"/>
        <v>260</v>
      </c>
      <c r="I194" s="334" t="s">
        <v>43</v>
      </c>
      <c r="J194" s="320" t="s">
        <v>45</v>
      </c>
      <c r="K194" s="260">
        <v>1</v>
      </c>
      <c r="L194" s="203">
        <v>45358</v>
      </c>
      <c r="M194" s="204">
        <v>45365</v>
      </c>
      <c r="N194" s="211">
        <v>45359</v>
      </c>
      <c r="O194" s="137"/>
      <c r="P194" s="268" t="s">
        <v>78</v>
      </c>
    </row>
    <row r="195" spans="1:16" s="123" customFormat="1">
      <c r="A195" s="125" t="s">
        <v>2637</v>
      </c>
      <c r="B195" s="282">
        <v>393370</v>
      </c>
      <c r="C195" s="146" t="s">
        <v>304</v>
      </c>
      <c r="D195" s="146"/>
      <c r="E195" s="246">
        <v>19.05</v>
      </c>
      <c r="F195" s="128">
        <v>20</v>
      </c>
      <c r="G195" s="252">
        <v>14</v>
      </c>
      <c r="H195" s="118">
        <f t="shared" ref="H195:H258" si="3">G195*F195</f>
        <v>280</v>
      </c>
      <c r="I195" s="334" t="s">
        <v>43</v>
      </c>
      <c r="J195" s="320" t="s">
        <v>45</v>
      </c>
      <c r="K195" s="260">
        <v>1</v>
      </c>
      <c r="L195" s="203">
        <v>45358</v>
      </c>
      <c r="M195" s="204">
        <v>45365</v>
      </c>
      <c r="N195" s="211">
        <v>45359</v>
      </c>
      <c r="O195" s="137"/>
      <c r="P195" s="268" t="s">
        <v>78</v>
      </c>
    </row>
    <row r="196" spans="1:16" s="123" customFormat="1">
      <c r="A196" s="125" t="s">
        <v>2637</v>
      </c>
      <c r="B196" s="282">
        <v>393348</v>
      </c>
      <c r="C196" s="146" t="s">
        <v>583</v>
      </c>
      <c r="D196" s="146"/>
      <c r="E196" s="246">
        <v>19</v>
      </c>
      <c r="F196" s="128">
        <v>30</v>
      </c>
      <c r="G196" s="252">
        <v>14</v>
      </c>
      <c r="H196" s="118">
        <f t="shared" si="3"/>
        <v>420</v>
      </c>
      <c r="I196" s="334" t="s">
        <v>43</v>
      </c>
      <c r="J196" s="320" t="s">
        <v>45</v>
      </c>
      <c r="K196" s="260">
        <v>1</v>
      </c>
      <c r="L196" s="203">
        <v>45358</v>
      </c>
      <c r="M196" s="204">
        <v>45365</v>
      </c>
      <c r="N196" s="211">
        <v>45359</v>
      </c>
      <c r="O196" s="137"/>
      <c r="P196" s="268" t="s">
        <v>78</v>
      </c>
    </row>
    <row r="197" spans="1:16" s="123" customFormat="1">
      <c r="A197" s="125" t="s">
        <v>2637</v>
      </c>
      <c r="B197" s="282">
        <v>393353</v>
      </c>
      <c r="C197" s="146" t="s">
        <v>237</v>
      </c>
      <c r="D197" s="146"/>
      <c r="E197" s="246">
        <v>19.05</v>
      </c>
      <c r="F197" s="128">
        <v>20</v>
      </c>
      <c r="G197" s="252">
        <v>16</v>
      </c>
      <c r="H197" s="118">
        <f t="shared" si="3"/>
        <v>320</v>
      </c>
      <c r="I197" s="334" t="s">
        <v>43</v>
      </c>
      <c r="J197" s="320" t="s">
        <v>45</v>
      </c>
      <c r="K197" s="260">
        <v>1</v>
      </c>
      <c r="L197" s="203">
        <v>45358</v>
      </c>
      <c r="M197" s="204">
        <v>45365</v>
      </c>
      <c r="N197" s="211">
        <v>45359</v>
      </c>
      <c r="O197" s="137"/>
      <c r="P197" s="268" t="s">
        <v>78</v>
      </c>
    </row>
    <row r="198" spans="1:16" s="123" customFormat="1">
      <c r="A198" s="125" t="s">
        <v>2637</v>
      </c>
      <c r="B198" s="282">
        <v>393365</v>
      </c>
      <c r="C198" s="146" t="s">
        <v>59</v>
      </c>
      <c r="D198" s="146"/>
      <c r="E198" s="246">
        <v>19.05</v>
      </c>
      <c r="F198" s="128">
        <v>40</v>
      </c>
      <c r="G198" s="252">
        <v>14</v>
      </c>
      <c r="H198" s="118">
        <f t="shared" si="3"/>
        <v>560</v>
      </c>
      <c r="I198" s="334" t="s">
        <v>43</v>
      </c>
      <c r="J198" s="320" t="s">
        <v>45</v>
      </c>
      <c r="K198" s="260">
        <v>1</v>
      </c>
      <c r="L198" s="203">
        <v>45358</v>
      </c>
      <c r="M198" s="204">
        <v>45365</v>
      </c>
      <c r="N198" s="211">
        <v>45359</v>
      </c>
      <c r="O198" s="137"/>
      <c r="P198" s="268" t="s">
        <v>78</v>
      </c>
    </row>
    <row r="199" spans="1:16" s="123" customFormat="1">
      <c r="A199" s="119" t="s">
        <v>3234</v>
      </c>
      <c r="B199" s="282">
        <v>387021</v>
      </c>
      <c r="C199" s="146" t="s">
        <v>3105</v>
      </c>
      <c r="D199" s="146"/>
      <c r="E199" s="246">
        <v>0</v>
      </c>
      <c r="F199" s="128">
        <v>6</v>
      </c>
      <c r="G199" s="252">
        <v>278.3</v>
      </c>
      <c r="H199" s="118">
        <f t="shared" si="3"/>
        <v>1669.8000000000002</v>
      </c>
      <c r="I199" s="334" t="s">
        <v>43</v>
      </c>
      <c r="J199" s="320" t="s">
        <v>402</v>
      </c>
      <c r="K199" s="260">
        <v>0</v>
      </c>
      <c r="L199" s="203">
        <v>45362</v>
      </c>
      <c r="M199" s="204">
        <v>45369</v>
      </c>
      <c r="N199" s="211">
        <v>45366</v>
      </c>
      <c r="O199" s="137"/>
      <c r="P199" s="268" t="s">
        <v>78</v>
      </c>
    </row>
    <row r="200" spans="1:16" s="123" customFormat="1">
      <c r="A200" s="119" t="s">
        <v>3234</v>
      </c>
      <c r="B200" s="282">
        <v>387618</v>
      </c>
      <c r="C200" s="146" t="s">
        <v>3106</v>
      </c>
      <c r="D200" s="146"/>
      <c r="E200" s="246">
        <v>0</v>
      </c>
      <c r="F200" s="128">
        <v>1</v>
      </c>
      <c r="G200" s="252">
        <v>107.53</v>
      </c>
      <c r="H200" s="118">
        <f t="shared" si="3"/>
        <v>107.53</v>
      </c>
      <c r="I200" s="334" t="s">
        <v>43</v>
      </c>
      <c r="J200" s="320" t="s">
        <v>402</v>
      </c>
      <c r="K200" s="260">
        <v>0</v>
      </c>
      <c r="L200" s="203">
        <v>45362</v>
      </c>
      <c r="M200" s="204">
        <v>45369</v>
      </c>
      <c r="N200" s="211">
        <v>45366</v>
      </c>
      <c r="O200" s="137"/>
      <c r="P200" s="268" t="s">
        <v>78</v>
      </c>
    </row>
    <row r="201" spans="1:16" s="123" customFormat="1">
      <c r="A201" s="119" t="s">
        <v>3234</v>
      </c>
      <c r="B201" s="282">
        <v>392064</v>
      </c>
      <c r="C201" s="146" t="s">
        <v>3083</v>
      </c>
      <c r="D201" s="146"/>
      <c r="E201" s="246">
        <v>0</v>
      </c>
      <c r="F201" s="128">
        <v>6</v>
      </c>
      <c r="G201" s="252">
        <v>58.19</v>
      </c>
      <c r="H201" s="118">
        <f t="shared" si="3"/>
        <v>349.14</v>
      </c>
      <c r="I201" s="334" t="s">
        <v>43</v>
      </c>
      <c r="J201" s="320" t="s">
        <v>402</v>
      </c>
      <c r="K201" s="260">
        <v>0</v>
      </c>
      <c r="L201" s="203">
        <v>45362</v>
      </c>
      <c r="M201" s="204">
        <v>45369</v>
      </c>
      <c r="N201" s="211">
        <v>45366</v>
      </c>
      <c r="O201" s="137"/>
      <c r="P201" s="268" t="s">
        <v>78</v>
      </c>
    </row>
    <row r="202" spans="1:16" s="123" customFormat="1">
      <c r="A202" s="119" t="s">
        <v>3234</v>
      </c>
      <c r="B202" s="282">
        <v>392091</v>
      </c>
      <c r="C202" s="146" t="s">
        <v>3049</v>
      </c>
      <c r="D202" s="146"/>
      <c r="E202" s="246">
        <v>0</v>
      </c>
      <c r="F202" s="128">
        <v>6</v>
      </c>
      <c r="G202" s="252">
        <v>58.19</v>
      </c>
      <c r="H202" s="118">
        <f t="shared" si="3"/>
        <v>349.14</v>
      </c>
      <c r="I202" s="334" t="s">
        <v>43</v>
      </c>
      <c r="J202" s="320" t="s">
        <v>402</v>
      </c>
      <c r="K202" s="260">
        <v>0</v>
      </c>
      <c r="L202" s="203">
        <v>45362</v>
      </c>
      <c r="M202" s="204">
        <v>45369</v>
      </c>
      <c r="N202" s="211">
        <v>45366</v>
      </c>
      <c r="O202" s="137"/>
      <c r="P202" s="268" t="s">
        <v>78</v>
      </c>
    </row>
    <row r="203" spans="1:16" s="123" customFormat="1">
      <c r="A203" s="125" t="s">
        <v>74</v>
      </c>
      <c r="B203" s="282">
        <v>386026</v>
      </c>
      <c r="C203" s="146" t="s">
        <v>462</v>
      </c>
      <c r="D203" s="146"/>
      <c r="E203" s="246">
        <v>0</v>
      </c>
      <c r="F203" s="128">
        <v>1</v>
      </c>
      <c r="G203" s="252">
        <v>655.69</v>
      </c>
      <c r="H203" s="118">
        <f t="shared" si="3"/>
        <v>655.69</v>
      </c>
      <c r="I203" s="334" t="s">
        <v>43</v>
      </c>
      <c r="J203" s="320" t="s">
        <v>47</v>
      </c>
      <c r="K203" s="260">
        <v>0</v>
      </c>
      <c r="L203" s="203">
        <v>45362</v>
      </c>
      <c r="M203" s="204">
        <v>45369</v>
      </c>
      <c r="N203" s="211">
        <v>45366</v>
      </c>
      <c r="O203" s="137"/>
      <c r="P203" s="268" t="s">
        <v>78</v>
      </c>
    </row>
    <row r="204" spans="1:16" s="123" customFormat="1">
      <c r="A204" s="125" t="s">
        <v>74</v>
      </c>
      <c r="B204" s="282">
        <v>390203</v>
      </c>
      <c r="C204" s="146" t="s">
        <v>2582</v>
      </c>
      <c r="D204" s="146"/>
      <c r="E204" s="246">
        <v>0</v>
      </c>
      <c r="F204" s="128">
        <v>1</v>
      </c>
      <c r="G204" s="252">
        <v>61.78</v>
      </c>
      <c r="H204" s="118">
        <f t="shared" si="3"/>
        <v>61.78</v>
      </c>
      <c r="I204" s="334" t="s">
        <v>43</v>
      </c>
      <c r="J204" s="320" t="s">
        <v>47</v>
      </c>
      <c r="K204" s="260">
        <v>0</v>
      </c>
      <c r="L204" s="203">
        <v>45362</v>
      </c>
      <c r="M204" s="204">
        <v>45369</v>
      </c>
      <c r="N204" s="211">
        <v>45366</v>
      </c>
      <c r="O204" s="137"/>
      <c r="P204" s="268" t="s">
        <v>78</v>
      </c>
    </row>
    <row r="205" spans="1:16" s="123" customFormat="1">
      <c r="A205" s="125" t="s">
        <v>74</v>
      </c>
      <c r="B205" s="282">
        <v>390197</v>
      </c>
      <c r="C205" s="146" t="s">
        <v>2584</v>
      </c>
      <c r="D205" s="146"/>
      <c r="E205" s="246">
        <v>0</v>
      </c>
      <c r="F205" s="128">
        <v>1</v>
      </c>
      <c r="G205" s="252">
        <v>729.23</v>
      </c>
      <c r="H205" s="118">
        <f t="shared" si="3"/>
        <v>729.23</v>
      </c>
      <c r="I205" s="334" t="s">
        <v>43</v>
      </c>
      <c r="J205" s="320" t="s">
        <v>47</v>
      </c>
      <c r="K205" s="260">
        <v>0</v>
      </c>
      <c r="L205" s="203">
        <v>45362</v>
      </c>
      <c r="M205" s="204">
        <v>45369</v>
      </c>
      <c r="N205" s="211">
        <v>45366</v>
      </c>
      <c r="O205" s="137"/>
      <c r="P205" s="268" t="s">
        <v>78</v>
      </c>
    </row>
    <row r="206" spans="1:16" s="123" customFormat="1">
      <c r="A206" s="125" t="s">
        <v>74</v>
      </c>
      <c r="B206" s="282">
        <v>387674</v>
      </c>
      <c r="C206" s="146" t="s">
        <v>3107</v>
      </c>
      <c r="D206" s="146"/>
      <c r="E206" s="246">
        <v>0</v>
      </c>
      <c r="F206" s="128">
        <v>1</v>
      </c>
      <c r="G206" s="252">
        <v>673.87</v>
      </c>
      <c r="H206" s="118">
        <f t="shared" si="3"/>
        <v>673.87</v>
      </c>
      <c r="I206" s="334" t="s">
        <v>43</v>
      </c>
      <c r="J206" s="320" t="s">
        <v>47</v>
      </c>
      <c r="K206" s="260">
        <v>0</v>
      </c>
      <c r="L206" s="203">
        <v>45362</v>
      </c>
      <c r="M206" s="204">
        <v>45369</v>
      </c>
      <c r="N206" s="211">
        <v>45366</v>
      </c>
      <c r="O206" s="137"/>
      <c r="P206" s="268" t="s">
        <v>78</v>
      </c>
    </row>
    <row r="207" spans="1:16" s="123" customFormat="1">
      <c r="A207" s="125" t="s">
        <v>2637</v>
      </c>
      <c r="B207" s="282">
        <v>382714</v>
      </c>
      <c r="C207" s="146" t="s">
        <v>3108</v>
      </c>
      <c r="D207" s="146"/>
      <c r="E207" s="246">
        <v>38</v>
      </c>
      <c r="F207" s="128">
        <v>8</v>
      </c>
      <c r="G207" s="252">
        <v>35</v>
      </c>
      <c r="H207" s="118">
        <f t="shared" si="3"/>
        <v>280</v>
      </c>
      <c r="I207" s="334" t="s">
        <v>43</v>
      </c>
      <c r="J207" s="320" t="s">
        <v>44</v>
      </c>
      <c r="K207" s="260">
        <v>0</v>
      </c>
      <c r="L207" s="203">
        <v>45362</v>
      </c>
      <c r="M207" s="204">
        <v>45366</v>
      </c>
      <c r="N207" s="211">
        <v>45370</v>
      </c>
      <c r="O207" s="137"/>
      <c r="P207" s="268" t="s">
        <v>78</v>
      </c>
    </row>
    <row r="208" spans="1:16" s="123" customFormat="1">
      <c r="A208" s="125" t="s">
        <v>2637</v>
      </c>
      <c r="B208" s="282">
        <v>393405</v>
      </c>
      <c r="C208" s="146" t="s">
        <v>284</v>
      </c>
      <c r="D208" s="146"/>
      <c r="E208" s="246">
        <v>19</v>
      </c>
      <c r="F208" s="128">
        <v>25</v>
      </c>
      <c r="G208" s="252">
        <v>14</v>
      </c>
      <c r="H208" s="118">
        <f t="shared" si="3"/>
        <v>350</v>
      </c>
      <c r="I208" s="334" t="s">
        <v>43</v>
      </c>
      <c r="J208" s="320" t="s">
        <v>45</v>
      </c>
      <c r="K208" s="260">
        <v>1</v>
      </c>
      <c r="L208" s="203">
        <v>45362</v>
      </c>
      <c r="M208" s="204">
        <v>45366</v>
      </c>
      <c r="N208" s="211">
        <v>45366</v>
      </c>
      <c r="O208" s="137"/>
      <c r="P208" s="268" t="s">
        <v>78</v>
      </c>
    </row>
    <row r="209" spans="1:16" s="123" customFormat="1">
      <c r="A209" s="125" t="s">
        <v>2637</v>
      </c>
      <c r="B209" s="282">
        <v>393394</v>
      </c>
      <c r="C209" s="146" t="s">
        <v>79</v>
      </c>
      <c r="D209" s="146"/>
      <c r="E209" s="246">
        <v>19</v>
      </c>
      <c r="F209" s="128">
        <v>10</v>
      </c>
      <c r="G209" s="252">
        <v>13</v>
      </c>
      <c r="H209" s="118">
        <f t="shared" si="3"/>
        <v>130</v>
      </c>
      <c r="I209" s="334" t="s">
        <v>43</v>
      </c>
      <c r="J209" s="320" t="s">
        <v>45</v>
      </c>
      <c r="K209" s="260">
        <v>1</v>
      </c>
      <c r="L209" s="203">
        <v>45362</v>
      </c>
      <c r="M209" s="204">
        <v>45366</v>
      </c>
      <c r="N209" s="211">
        <v>45366</v>
      </c>
      <c r="O209" s="137"/>
      <c r="P209" s="268" t="s">
        <v>78</v>
      </c>
    </row>
    <row r="210" spans="1:16" s="123" customFormat="1">
      <c r="A210" s="125" t="s">
        <v>2637</v>
      </c>
      <c r="B210" s="282">
        <v>382699</v>
      </c>
      <c r="C210" s="146" t="s">
        <v>473</v>
      </c>
      <c r="D210" s="146"/>
      <c r="E210" s="246">
        <v>17</v>
      </c>
      <c r="F210" s="128">
        <v>18</v>
      </c>
      <c r="G210" s="252">
        <v>25</v>
      </c>
      <c r="H210" s="118">
        <f t="shared" si="3"/>
        <v>450</v>
      </c>
      <c r="I210" s="334" t="s">
        <v>43</v>
      </c>
      <c r="J210" s="320" t="s">
        <v>55</v>
      </c>
      <c r="K210" s="260">
        <v>1</v>
      </c>
      <c r="L210" s="203">
        <v>45362</v>
      </c>
      <c r="M210" s="204">
        <v>45366</v>
      </c>
      <c r="N210" s="211">
        <v>45366</v>
      </c>
      <c r="O210" s="137"/>
      <c r="P210" s="268" t="s">
        <v>78</v>
      </c>
    </row>
    <row r="211" spans="1:16" s="123" customFormat="1">
      <c r="A211" s="125" t="s">
        <v>2637</v>
      </c>
      <c r="B211" s="282">
        <v>393400</v>
      </c>
      <c r="C211" s="146" t="s">
        <v>80</v>
      </c>
      <c r="D211" s="146"/>
      <c r="E211" s="246">
        <v>19</v>
      </c>
      <c r="F211" s="128">
        <v>10</v>
      </c>
      <c r="G211" s="252">
        <v>13</v>
      </c>
      <c r="H211" s="118">
        <f t="shared" si="3"/>
        <v>130</v>
      </c>
      <c r="I211" s="334" t="s">
        <v>43</v>
      </c>
      <c r="J211" s="320" t="s">
        <v>45</v>
      </c>
      <c r="K211" s="260">
        <v>1</v>
      </c>
      <c r="L211" s="203">
        <v>45362</v>
      </c>
      <c r="M211" s="204">
        <v>45366</v>
      </c>
      <c r="N211" s="211">
        <v>45366</v>
      </c>
      <c r="O211" s="137"/>
      <c r="P211" s="268" t="s">
        <v>78</v>
      </c>
    </row>
    <row r="212" spans="1:16" s="123" customFormat="1">
      <c r="A212" s="125" t="s">
        <v>2637</v>
      </c>
      <c r="B212" s="282">
        <v>393410</v>
      </c>
      <c r="C212" s="146" t="s">
        <v>1823</v>
      </c>
      <c r="D212" s="146"/>
      <c r="E212" s="246">
        <v>19.05</v>
      </c>
      <c r="F212" s="128">
        <v>10</v>
      </c>
      <c r="G212" s="252">
        <v>14</v>
      </c>
      <c r="H212" s="118">
        <f t="shared" si="3"/>
        <v>140</v>
      </c>
      <c r="I212" s="334" t="s">
        <v>43</v>
      </c>
      <c r="J212" s="320" t="s">
        <v>45</v>
      </c>
      <c r="K212" s="260">
        <v>1</v>
      </c>
      <c r="L212" s="203">
        <v>45362</v>
      </c>
      <c r="M212" s="204">
        <v>45366</v>
      </c>
      <c r="N212" s="211">
        <v>45370</v>
      </c>
      <c r="O212" s="137"/>
      <c r="P212" s="268" t="s">
        <v>78</v>
      </c>
    </row>
    <row r="213" spans="1:16" s="123" customFormat="1">
      <c r="A213" s="125" t="s">
        <v>46</v>
      </c>
      <c r="B213" s="282">
        <v>387215</v>
      </c>
      <c r="C213" s="146" t="s">
        <v>806</v>
      </c>
      <c r="D213" s="146"/>
      <c r="E213" s="246">
        <v>0</v>
      </c>
      <c r="F213" s="128">
        <v>1</v>
      </c>
      <c r="G213" s="252">
        <v>3000</v>
      </c>
      <c r="H213" s="118">
        <f t="shared" si="3"/>
        <v>3000</v>
      </c>
      <c r="I213" s="334" t="s">
        <v>43</v>
      </c>
      <c r="J213" s="320" t="s">
        <v>47</v>
      </c>
      <c r="K213" s="260">
        <v>0</v>
      </c>
      <c r="L213" s="203">
        <v>45362</v>
      </c>
      <c r="M213" s="204">
        <v>45371</v>
      </c>
      <c r="N213" s="211">
        <v>45370</v>
      </c>
      <c r="O213" s="137" t="s">
        <v>3109</v>
      </c>
      <c r="P213" s="268" t="s">
        <v>78</v>
      </c>
    </row>
    <row r="214" spans="1:16" s="123" customFormat="1">
      <c r="A214" s="125" t="s">
        <v>2851</v>
      </c>
      <c r="B214" s="282">
        <v>383128</v>
      </c>
      <c r="C214" s="146" t="s">
        <v>2852</v>
      </c>
      <c r="D214" s="146"/>
      <c r="E214" s="246">
        <v>0</v>
      </c>
      <c r="F214" s="128">
        <v>446</v>
      </c>
      <c r="G214" s="252">
        <v>12</v>
      </c>
      <c r="H214" s="118">
        <f t="shared" si="3"/>
        <v>5352</v>
      </c>
      <c r="I214" s="334" t="s">
        <v>43</v>
      </c>
      <c r="J214" s="320" t="s">
        <v>2645</v>
      </c>
      <c r="K214" s="260">
        <v>0</v>
      </c>
      <c r="L214" s="203">
        <v>45363</v>
      </c>
      <c r="M214" s="204">
        <v>45377</v>
      </c>
      <c r="N214" s="211">
        <v>45383</v>
      </c>
      <c r="O214" s="137"/>
      <c r="P214" s="268" t="s">
        <v>78</v>
      </c>
    </row>
    <row r="215" spans="1:16" s="123" customFormat="1">
      <c r="A215" s="125" t="s">
        <v>445</v>
      </c>
      <c r="B215" s="282">
        <v>387220</v>
      </c>
      <c r="C215" s="146" t="s">
        <v>806</v>
      </c>
      <c r="D215" s="146"/>
      <c r="E215" s="246">
        <v>0</v>
      </c>
      <c r="F215" s="128">
        <v>2</v>
      </c>
      <c r="G215" s="252">
        <v>2300</v>
      </c>
      <c r="H215" s="118">
        <f t="shared" si="3"/>
        <v>4600</v>
      </c>
      <c r="I215" s="334" t="s">
        <v>43</v>
      </c>
      <c r="J215" s="320" t="s">
        <v>47</v>
      </c>
      <c r="K215" s="260">
        <v>0</v>
      </c>
      <c r="L215" s="203">
        <v>45363</v>
      </c>
      <c r="M215" s="204">
        <v>45371</v>
      </c>
      <c r="N215" s="211">
        <v>45371</v>
      </c>
      <c r="O215" s="137"/>
      <c r="P215" s="268" t="s">
        <v>78</v>
      </c>
    </row>
    <row r="216" spans="1:16" s="123" customFormat="1">
      <c r="A216" s="119" t="s">
        <v>3234</v>
      </c>
      <c r="B216" s="282">
        <v>386058</v>
      </c>
      <c r="C216" s="146" t="s">
        <v>3110</v>
      </c>
      <c r="D216" s="146"/>
      <c r="E216" s="246">
        <v>0</v>
      </c>
      <c r="F216" s="128">
        <v>3</v>
      </c>
      <c r="G216" s="252">
        <v>107.53</v>
      </c>
      <c r="H216" s="118">
        <f t="shared" si="3"/>
        <v>322.59000000000003</v>
      </c>
      <c r="I216" s="334" t="s">
        <v>43</v>
      </c>
      <c r="J216" s="320" t="s">
        <v>402</v>
      </c>
      <c r="K216" s="260">
        <v>0</v>
      </c>
      <c r="L216" s="203">
        <v>45363</v>
      </c>
      <c r="M216" s="204">
        <v>45365</v>
      </c>
      <c r="N216" s="211">
        <v>45365</v>
      </c>
      <c r="O216" s="137"/>
      <c r="P216" s="268" t="s">
        <v>78</v>
      </c>
    </row>
    <row r="217" spans="1:16" s="123" customFormat="1">
      <c r="A217" s="119" t="s">
        <v>3234</v>
      </c>
      <c r="B217" s="282">
        <v>386058</v>
      </c>
      <c r="C217" s="146" t="s">
        <v>3110</v>
      </c>
      <c r="D217" s="146"/>
      <c r="E217" s="246">
        <v>0</v>
      </c>
      <c r="F217" s="128">
        <v>2</v>
      </c>
      <c r="G217" s="252">
        <v>172.53</v>
      </c>
      <c r="H217" s="118">
        <f t="shared" si="3"/>
        <v>345.06</v>
      </c>
      <c r="I217" s="334" t="s">
        <v>43</v>
      </c>
      <c r="J217" s="320" t="s">
        <v>3111</v>
      </c>
      <c r="K217" s="260">
        <v>6</v>
      </c>
      <c r="L217" s="203">
        <v>45363</v>
      </c>
      <c r="M217" s="204">
        <v>45365</v>
      </c>
      <c r="N217" s="211">
        <v>45365</v>
      </c>
      <c r="O217" s="137"/>
      <c r="P217" s="268" t="s">
        <v>78</v>
      </c>
    </row>
    <row r="218" spans="1:16" s="123" customFormat="1">
      <c r="A218" s="125" t="s">
        <v>2637</v>
      </c>
      <c r="B218" s="282">
        <v>391861</v>
      </c>
      <c r="C218" s="146" t="s">
        <v>191</v>
      </c>
      <c r="D218" s="146"/>
      <c r="E218" s="246">
        <v>31.75</v>
      </c>
      <c r="F218" s="128">
        <v>44</v>
      </c>
      <c r="G218" s="252">
        <v>16</v>
      </c>
      <c r="H218" s="118">
        <f t="shared" si="3"/>
        <v>704</v>
      </c>
      <c r="I218" s="334" t="s">
        <v>43</v>
      </c>
      <c r="J218" s="320" t="s">
        <v>45</v>
      </c>
      <c r="K218" s="260">
        <v>1</v>
      </c>
      <c r="L218" s="203">
        <v>45363</v>
      </c>
      <c r="M218" s="204">
        <v>45370</v>
      </c>
      <c r="N218" s="211">
        <v>45366</v>
      </c>
      <c r="O218" s="137"/>
      <c r="P218" s="268" t="s">
        <v>78</v>
      </c>
    </row>
    <row r="219" spans="1:16" s="123" customFormat="1">
      <c r="A219" s="125" t="s">
        <v>2637</v>
      </c>
      <c r="B219" s="282">
        <v>393424</v>
      </c>
      <c r="C219" s="146" t="s">
        <v>252</v>
      </c>
      <c r="D219" s="146"/>
      <c r="E219" s="246">
        <v>24</v>
      </c>
      <c r="F219" s="128">
        <v>15</v>
      </c>
      <c r="G219" s="252">
        <v>23</v>
      </c>
      <c r="H219" s="118">
        <f t="shared" si="3"/>
        <v>345</v>
      </c>
      <c r="I219" s="334" t="s">
        <v>43</v>
      </c>
      <c r="J219" s="320" t="s">
        <v>45</v>
      </c>
      <c r="K219" s="260">
        <v>1</v>
      </c>
      <c r="L219" s="203">
        <v>45363</v>
      </c>
      <c r="M219" s="204">
        <v>45370</v>
      </c>
      <c r="N219" s="211">
        <v>45365</v>
      </c>
      <c r="O219" s="137"/>
      <c r="P219" s="268" t="s">
        <v>78</v>
      </c>
    </row>
    <row r="220" spans="1:16" s="123" customFormat="1">
      <c r="A220" s="125" t="s">
        <v>2637</v>
      </c>
      <c r="B220" s="282">
        <v>388709</v>
      </c>
      <c r="C220" s="146" t="s">
        <v>207</v>
      </c>
      <c r="D220" s="146"/>
      <c r="E220" s="246">
        <v>38.1</v>
      </c>
      <c r="F220" s="128">
        <v>44</v>
      </c>
      <c r="G220" s="252">
        <v>19</v>
      </c>
      <c r="H220" s="118">
        <f t="shared" si="3"/>
        <v>836</v>
      </c>
      <c r="I220" s="334" t="s">
        <v>43</v>
      </c>
      <c r="J220" s="320" t="s">
        <v>45</v>
      </c>
      <c r="K220" s="260">
        <v>1</v>
      </c>
      <c r="L220" s="203">
        <v>45363</v>
      </c>
      <c r="M220" s="204">
        <v>45370</v>
      </c>
      <c r="N220" s="211">
        <v>45365</v>
      </c>
      <c r="O220" s="137"/>
      <c r="P220" s="268" t="s">
        <v>78</v>
      </c>
    </row>
    <row r="221" spans="1:16" s="123" customFormat="1">
      <c r="A221" s="125" t="s">
        <v>2637</v>
      </c>
      <c r="B221" s="282">
        <v>392160</v>
      </c>
      <c r="C221" s="146" t="s">
        <v>2976</v>
      </c>
      <c r="D221" s="146"/>
      <c r="E221" s="246">
        <v>24</v>
      </c>
      <c r="F221" s="128">
        <v>33</v>
      </c>
      <c r="G221" s="252">
        <v>16.5</v>
      </c>
      <c r="H221" s="118">
        <f t="shared" si="3"/>
        <v>544.5</v>
      </c>
      <c r="I221" s="334" t="s">
        <v>43</v>
      </c>
      <c r="J221" s="320" t="s">
        <v>45</v>
      </c>
      <c r="K221" s="260">
        <v>2</v>
      </c>
      <c r="L221" s="203">
        <v>45363</v>
      </c>
      <c r="M221" s="204">
        <v>45370</v>
      </c>
      <c r="N221" s="211">
        <v>45366</v>
      </c>
      <c r="O221" s="137"/>
      <c r="P221" s="268" t="s">
        <v>78</v>
      </c>
    </row>
    <row r="222" spans="1:16" s="123" customFormat="1">
      <c r="A222" s="125" t="s">
        <v>2637</v>
      </c>
      <c r="B222" s="282">
        <v>394068</v>
      </c>
      <c r="C222" s="146" t="s">
        <v>416</v>
      </c>
      <c r="D222" s="146"/>
      <c r="E222" s="246">
        <v>19.05</v>
      </c>
      <c r="F222" s="128">
        <v>33</v>
      </c>
      <c r="G222" s="252">
        <v>13</v>
      </c>
      <c r="H222" s="118">
        <f t="shared" si="3"/>
        <v>429</v>
      </c>
      <c r="I222" s="334" t="s">
        <v>43</v>
      </c>
      <c r="J222" s="320" t="s">
        <v>45</v>
      </c>
      <c r="K222" s="260">
        <v>1</v>
      </c>
      <c r="L222" s="203">
        <v>45363</v>
      </c>
      <c r="M222" s="204">
        <v>45370</v>
      </c>
      <c r="N222" s="211">
        <v>45366</v>
      </c>
      <c r="O222" s="137"/>
      <c r="P222" s="268" t="s">
        <v>78</v>
      </c>
    </row>
    <row r="223" spans="1:16" s="123" customFormat="1">
      <c r="A223" s="125" t="s">
        <v>2637</v>
      </c>
      <c r="B223" s="282">
        <v>393580</v>
      </c>
      <c r="C223" s="146" t="s">
        <v>3008</v>
      </c>
      <c r="D223" s="146"/>
      <c r="E223" s="246">
        <v>25</v>
      </c>
      <c r="F223" s="128">
        <v>33</v>
      </c>
      <c r="G223" s="252">
        <v>22</v>
      </c>
      <c r="H223" s="118">
        <f t="shared" si="3"/>
        <v>726</v>
      </c>
      <c r="I223" s="334" t="s">
        <v>43</v>
      </c>
      <c r="J223" s="320" t="s">
        <v>45</v>
      </c>
      <c r="K223" s="260">
        <v>1</v>
      </c>
      <c r="L223" s="203">
        <v>45363</v>
      </c>
      <c r="M223" s="204">
        <v>45370</v>
      </c>
      <c r="N223" s="211">
        <v>45366</v>
      </c>
      <c r="O223" s="137"/>
      <c r="P223" s="268" t="s">
        <v>78</v>
      </c>
    </row>
    <row r="224" spans="1:16" s="123" customFormat="1">
      <c r="A224" s="125" t="s">
        <v>2637</v>
      </c>
      <c r="B224" s="282">
        <v>393590</v>
      </c>
      <c r="C224" s="146" t="s">
        <v>3019</v>
      </c>
      <c r="D224" s="146"/>
      <c r="E224" s="246">
        <v>25</v>
      </c>
      <c r="F224" s="128">
        <v>33</v>
      </c>
      <c r="G224" s="252">
        <v>18</v>
      </c>
      <c r="H224" s="118">
        <f t="shared" si="3"/>
        <v>594</v>
      </c>
      <c r="I224" s="334" t="s">
        <v>43</v>
      </c>
      <c r="J224" s="320" t="s">
        <v>45</v>
      </c>
      <c r="K224" s="260">
        <v>1</v>
      </c>
      <c r="L224" s="203">
        <v>45363</v>
      </c>
      <c r="M224" s="204">
        <v>45370</v>
      </c>
      <c r="N224" s="211">
        <v>45366</v>
      </c>
      <c r="O224" s="137"/>
      <c r="P224" s="268" t="s">
        <v>78</v>
      </c>
    </row>
    <row r="225" spans="1:16" s="123" customFormat="1">
      <c r="A225" s="125" t="s">
        <v>2637</v>
      </c>
      <c r="B225" s="282">
        <v>391945</v>
      </c>
      <c r="C225" s="146" t="s">
        <v>166</v>
      </c>
      <c r="D225" s="146"/>
      <c r="E225" s="246">
        <v>38.1</v>
      </c>
      <c r="F225" s="128">
        <v>44</v>
      </c>
      <c r="G225" s="252">
        <v>18.5</v>
      </c>
      <c r="H225" s="118">
        <f t="shared" si="3"/>
        <v>814</v>
      </c>
      <c r="I225" s="334" t="s">
        <v>43</v>
      </c>
      <c r="J225" s="320" t="s">
        <v>45</v>
      </c>
      <c r="K225" s="260">
        <v>1</v>
      </c>
      <c r="L225" s="203">
        <v>45363</v>
      </c>
      <c r="M225" s="204">
        <v>45370</v>
      </c>
      <c r="N225" s="211">
        <v>45365</v>
      </c>
      <c r="O225" s="137"/>
      <c r="P225" s="268" t="s">
        <v>78</v>
      </c>
    </row>
    <row r="226" spans="1:16" s="123" customFormat="1">
      <c r="A226" s="125" t="s">
        <v>2637</v>
      </c>
      <c r="B226" s="282">
        <v>393811</v>
      </c>
      <c r="C226" s="146" t="s">
        <v>352</v>
      </c>
      <c r="D226" s="146"/>
      <c r="E226" s="246">
        <v>14</v>
      </c>
      <c r="F226" s="128">
        <v>66</v>
      </c>
      <c r="G226" s="252">
        <v>12</v>
      </c>
      <c r="H226" s="118">
        <f t="shared" si="3"/>
        <v>792</v>
      </c>
      <c r="I226" s="334" t="s">
        <v>43</v>
      </c>
      <c r="J226" s="320" t="s">
        <v>192</v>
      </c>
      <c r="K226" s="260">
        <v>0</v>
      </c>
      <c r="L226" s="203">
        <v>45363</v>
      </c>
      <c r="M226" s="204">
        <v>45370</v>
      </c>
      <c r="N226" s="211">
        <v>45370</v>
      </c>
      <c r="O226" s="137"/>
      <c r="P226" s="268" t="s">
        <v>78</v>
      </c>
    </row>
    <row r="227" spans="1:16" s="123" customFormat="1">
      <c r="A227" s="125" t="s">
        <v>2637</v>
      </c>
      <c r="B227" s="282">
        <v>380925</v>
      </c>
      <c r="C227" s="146" t="s">
        <v>363</v>
      </c>
      <c r="D227" s="146"/>
      <c r="E227" s="246">
        <v>19.05</v>
      </c>
      <c r="F227" s="128">
        <v>48</v>
      </c>
      <c r="G227" s="252">
        <v>15.5</v>
      </c>
      <c r="H227" s="118">
        <f t="shared" si="3"/>
        <v>744</v>
      </c>
      <c r="I227" s="334" t="s">
        <v>43</v>
      </c>
      <c r="J227" s="320" t="s">
        <v>45</v>
      </c>
      <c r="K227" s="260">
        <v>1</v>
      </c>
      <c r="L227" s="203">
        <v>45363</v>
      </c>
      <c r="M227" s="204">
        <v>45370</v>
      </c>
      <c r="N227" s="211">
        <v>45366</v>
      </c>
      <c r="O227" s="137"/>
      <c r="P227" s="268" t="s">
        <v>78</v>
      </c>
    </row>
    <row r="228" spans="1:16" s="123" customFormat="1">
      <c r="A228" s="125" t="s">
        <v>2637</v>
      </c>
      <c r="B228" s="282">
        <v>386923</v>
      </c>
      <c r="C228" s="146" t="s">
        <v>3112</v>
      </c>
      <c r="D228" s="146"/>
      <c r="E228" s="246">
        <v>0</v>
      </c>
      <c r="F228" s="128">
        <v>28</v>
      </c>
      <c r="G228" s="252">
        <v>35</v>
      </c>
      <c r="H228" s="118">
        <f t="shared" si="3"/>
        <v>980</v>
      </c>
      <c r="I228" s="334" t="s">
        <v>43</v>
      </c>
      <c r="J228" s="320" t="s">
        <v>3113</v>
      </c>
      <c r="K228" s="260">
        <v>2</v>
      </c>
      <c r="L228" s="203">
        <v>45365</v>
      </c>
      <c r="M228" s="204">
        <v>45371</v>
      </c>
      <c r="N228" s="211">
        <v>45372</v>
      </c>
      <c r="O228" s="137"/>
      <c r="P228" s="268" t="s">
        <v>78</v>
      </c>
    </row>
    <row r="229" spans="1:16" s="123" customFormat="1">
      <c r="A229" s="119" t="s">
        <v>3234</v>
      </c>
      <c r="B229" s="282">
        <v>394047</v>
      </c>
      <c r="C229" s="146" t="s">
        <v>2930</v>
      </c>
      <c r="D229" s="146"/>
      <c r="E229" s="246">
        <v>0</v>
      </c>
      <c r="F229" s="128">
        <v>3</v>
      </c>
      <c r="G229" s="252">
        <v>58.19</v>
      </c>
      <c r="H229" s="118">
        <f t="shared" si="3"/>
        <v>174.57</v>
      </c>
      <c r="I229" s="334" t="s">
        <v>43</v>
      </c>
      <c r="J229" s="320" t="s">
        <v>402</v>
      </c>
      <c r="K229" s="260">
        <v>0</v>
      </c>
      <c r="L229" s="203">
        <v>45366</v>
      </c>
      <c r="M229" s="204">
        <v>45373</v>
      </c>
      <c r="N229" s="211">
        <v>45373</v>
      </c>
      <c r="O229" s="137"/>
      <c r="P229" s="268" t="s">
        <v>78</v>
      </c>
    </row>
    <row r="230" spans="1:16" s="123" customFormat="1">
      <c r="A230" s="119" t="s">
        <v>3234</v>
      </c>
      <c r="B230" s="282">
        <v>386094</v>
      </c>
      <c r="C230" s="146" t="s">
        <v>3056</v>
      </c>
      <c r="D230" s="146"/>
      <c r="E230" s="246">
        <v>0</v>
      </c>
      <c r="F230" s="128">
        <v>1</v>
      </c>
      <c r="G230" s="252">
        <v>50.6</v>
      </c>
      <c r="H230" s="118">
        <f t="shared" si="3"/>
        <v>50.6</v>
      </c>
      <c r="I230" s="334" t="s">
        <v>43</v>
      </c>
      <c r="J230" s="320" t="s">
        <v>402</v>
      </c>
      <c r="K230" s="260">
        <v>0</v>
      </c>
      <c r="L230" s="203">
        <v>45366</v>
      </c>
      <c r="M230" s="204">
        <v>45373</v>
      </c>
      <c r="N230" s="211">
        <v>45373</v>
      </c>
      <c r="O230" s="137"/>
      <c r="P230" s="268" t="s">
        <v>78</v>
      </c>
    </row>
    <row r="231" spans="1:16">
      <c r="A231" s="119" t="s">
        <v>3234</v>
      </c>
      <c r="B231" s="282">
        <v>393649</v>
      </c>
      <c r="C231" s="146" t="s">
        <v>2970</v>
      </c>
      <c r="D231" s="146"/>
      <c r="E231" s="246">
        <v>0</v>
      </c>
      <c r="F231" s="128">
        <v>2</v>
      </c>
      <c r="G231" s="252">
        <v>69.58</v>
      </c>
      <c r="H231" s="118">
        <f t="shared" si="3"/>
        <v>139.16</v>
      </c>
      <c r="I231" s="334" t="s">
        <v>43</v>
      </c>
      <c r="J231" s="320" t="s">
        <v>402</v>
      </c>
      <c r="K231" s="260">
        <v>0</v>
      </c>
      <c r="L231" s="203">
        <v>45366</v>
      </c>
      <c r="M231" s="204">
        <v>45373</v>
      </c>
      <c r="N231" s="211">
        <v>45373</v>
      </c>
      <c r="O231" s="137"/>
      <c r="P231" s="268" t="s">
        <v>78</v>
      </c>
    </row>
    <row r="232" spans="1:16">
      <c r="A232" s="119" t="s">
        <v>3234</v>
      </c>
      <c r="B232" s="282">
        <v>393681</v>
      </c>
      <c r="C232" s="146" t="s">
        <v>3009</v>
      </c>
      <c r="D232" s="146"/>
      <c r="E232" s="246">
        <v>0</v>
      </c>
      <c r="F232" s="128">
        <v>2</v>
      </c>
      <c r="G232" s="252">
        <v>69.58</v>
      </c>
      <c r="H232" s="118">
        <f t="shared" si="3"/>
        <v>139.16</v>
      </c>
      <c r="I232" s="334" t="s">
        <v>43</v>
      </c>
      <c r="J232" s="320" t="s">
        <v>402</v>
      </c>
      <c r="K232" s="260">
        <v>0</v>
      </c>
      <c r="L232" s="203">
        <v>45366</v>
      </c>
      <c r="M232" s="204">
        <v>45373</v>
      </c>
      <c r="N232" s="211">
        <v>45373</v>
      </c>
      <c r="O232" s="137"/>
      <c r="P232" s="268" t="s">
        <v>78</v>
      </c>
    </row>
    <row r="233" spans="1:16">
      <c r="A233" s="119" t="s">
        <v>3234</v>
      </c>
      <c r="B233" s="282">
        <v>393720</v>
      </c>
      <c r="C233" s="146" t="s">
        <v>3114</v>
      </c>
      <c r="D233" s="146"/>
      <c r="E233" s="246">
        <v>0</v>
      </c>
      <c r="F233" s="128">
        <v>6</v>
      </c>
      <c r="G233" s="252">
        <v>69.58</v>
      </c>
      <c r="H233" s="118">
        <f t="shared" si="3"/>
        <v>417.48</v>
      </c>
      <c r="I233" s="334" t="s">
        <v>43</v>
      </c>
      <c r="J233" s="320" t="s">
        <v>402</v>
      </c>
      <c r="K233" s="260">
        <v>0</v>
      </c>
      <c r="L233" s="203">
        <v>45366</v>
      </c>
      <c r="M233" s="204">
        <v>45373</v>
      </c>
      <c r="N233" s="211">
        <v>45373</v>
      </c>
      <c r="O233" s="137"/>
      <c r="P233" s="268" t="s">
        <v>78</v>
      </c>
    </row>
    <row r="234" spans="1:16">
      <c r="A234" s="119" t="s">
        <v>3234</v>
      </c>
      <c r="B234" s="282">
        <v>393739</v>
      </c>
      <c r="C234" s="146" t="s">
        <v>2967</v>
      </c>
      <c r="D234" s="146"/>
      <c r="E234" s="246">
        <v>0</v>
      </c>
      <c r="F234" s="128">
        <v>1</v>
      </c>
      <c r="G234" s="252">
        <v>69.58</v>
      </c>
      <c r="H234" s="118">
        <f t="shared" si="3"/>
        <v>69.58</v>
      </c>
      <c r="I234" s="334" t="s">
        <v>43</v>
      </c>
      <c r="J234" s="320" t="s">
        <v>402</v>
      </c>
      <c r="K234" s="260">
        <v>0</v>
      </c>
      <c r="L234" s="203">
        <v>45366</v>
      </c>
      <c r="M234" s="204">
        <v>45373</v>
      </c>
      <c r="N234" s="211">
        <v>45373</v>
      </c>
      <c r="O234" s="137"/>
      <c r="P234" s="268" t="s">
        <v>78</v>
      </c>
    </row>
    <row r="235" spans="1:16">
      <c r="A235" s="119" t="s">
        <v>3234</v>
      </c>
      <c r="B235" s="282">
        <v>395403</v>
      </c>
      <c r="C235" s="146" t="s">
        <v>2963</v>
      </c>
      <c r="D235" s="146"/>
      <c r="E235" s="246">
        <v>0</v>
      </c>
      <c r="F235" s="128">
        <v>1</v>
      </c>
      <c r="G235" s="252">
        <v>69.58</v>
      </c>
      <c r="H235" s="118">
        <f t="shared" si="3"/>
        <v>69.58</v>
      </c>
      <c r="I235" s="334" t="s">
        <v>43</v>
      </c>
      <c r="J235" s="320" t="s">
        <v>402</v>
      </c>
      <c r="K235" s="260">
        <v>0</v>
      </c>
      <c r="L235" s="203">
        <v>45366</v>
      </c>
      <c r="M235" s="204">
        <v>45373</v>
      </c>
      <c r="N235" s="211">
        <v>45373</v>
      </c>
      <c r="O235" s="137"/>
      <c r="P235" s="268" t="s">
        <v>78</v>
      </c>
    </row>
    <row r="236" spans="1:16" ht="14.25" customHeight="1">
      <c r="A236" s="119" t="s">
        <v>3234</v>
      </c>
      <c r="B236" s="282">
        <v>392737</v>
      </c>
      <c r="C236" s="146" t="s">
        <v>3115</v>
      </c>
      <c r="D236" s="146"/>
      <c r="E236" s="246">
        <v>0</v>
      </c>
      <c r="F236" s="128">
        <v>1</v>
      </c>
      <c r="G236" s="252">
        <v>82.23</v>
      </c>
      <c r="H236" s="118">
        <f t="shared" si="3"/>
        <v>82.23</v>
      </c>
      <c r="I236" s="334" t="s">
        <v>43</v>
      </c>
      <c r="J236" s="320" t="s">
        <v>402</v>
      </c>
      <c r="K236" s="260">
        <v>0</v>
      </c>
      <c r="L236" s="203">
        <v>45366</v>
      </c>
      <c r="M236" s="204">
        <v>45373</v>
      </c>
      <c r="N236" s="211">
        <v>45373</v>
      </c>
      <c r="O236" s="137"/>
      <c r="P236" s="268" t="s">
        <v>78</v>
      </c>
    </row>
    <row r="237" spans="1:16">
      <c r="A237" s="119" t="s">
        <v>3234</v>
      </c>
      <c r="B237" s="282">
        <v>390169</v>
      </c>
      <c r="C237" s="146" t="s">
        <v>3092</v>
      </c>
      <c r="D237" s="146"/>
      <c r="E237" s="246">
        <v>0</v>
      </c>
      <c r="F237" s="128">
        <v>1</v>
      </c>
      <c r="G237" s="252">
        <v>82.23</v>
      </c>
      <c r="H237" s="118">
        <f t="shared" si="3"/>
        <v>82.23</v>
      </c>
      <c r="I237" s="334" t="s">
        <v>43</v>
      </c>
      <c r="J237" s="320" t="s">
        <v>402</v>
      </c>
      <c r="K237" s="260">
        <v>0</v>
      </c>
      <c r="L237" s="203">
        <v>45366</v>
      </c>
      <c r="M237" s="204">
        <v>45373</v>
      </c>
      <c r="N237" s="211">
        <v>45373</v>
      </c>
      <c r="O237" s="137"/>
      <c r="P237" s="268" t="s">
        <v>78</v>
      </c>
    </row>
    <row r="238" spans="1:16">
      <c r="A238" s="119" t="s">
        <v>3234</v>
      </c>
      <c r="B238" s="282">
        <v>390715</v>
      </c>
      <c r="C238" s="146" t="s">
        <v>3116</v>
      </c>
      <c r="D238" s="146"/>
      <c r="E238" s="246">
        <v>0</v>
      </c>
      <c r="F238" s="128">
        <v>1</v>
      </c>
      <c r="G238" s="252">
        <v>107.53</v>
      </c>
      <c r="H238" s="118">
        <f t="shared" si="3"/>
        <v>107.53</v>
      </c>
      <c r="I238" s="334" t="s">
        <v>43</v>
      </c>
      <c r="J238" s="320" t="s">
        <v>402</v>
      </c>
      <c r="K238" s="260">
        <v>0</v>
      </c>
      <c r="L238" s="203">
        <v>45366</v>
      </c>
      <c r="M238" s="204">
        <v>45373</v>
      </c>
      <c r="N238" s="211">
        <v>45373</v>
      </c>
      <c r="O238" s="137"/>
      <c r="P238" s="268" t="s">
        <v>78</v>
      </c>
    </row>
    <row r="239" spans="1:16" s="123" customFormat="1">
      <c r="A239" s="119" t="s">
        <v>3234</v>
      </c>
      <c r="B239" s="282">
        <v>390681</v>
      </c>
      <c r="C239" s="146" t="s">
        <v>504</v>
      </c>
      <c r="D239" s="146"/>
      <c r="E239" s="246">
        <v>0</v>
      </c>
      <c r="F239" s="128">
        <v>1</v>
      </c>
      <c r="G239" s="252">
        <v>278.3</v>
      </c>
      <c r="H239" s="118">
        <f t="shared" si="3"/>
        <v>278.3</v>
      </c>
      <c r="I239" s="334" t="s">
        <v>43</v>
      </c>
      <c r="J239" s="320" t="s">
        <v>402</v>
      </c>
      <c r="K239" s="260">
        <v>0</v>
      </c>
      <c r="L239" s="203">
        <v>45366</v>
      </c>
      <c r="M239" s="204">
        <v>45373</v>
      </c>
      <c r="N239" s="211">
        <v>45373</v>
      </c>
      <c r="O239" s="137"/>
      <c r="P239" s="268" t="s">
        <v>78</v>
      </c>
    </row>
    <row r="240" spans="1:16">
      <c r="A240" s="119" t="s">
        <v>3234</v>
      </c>
      <c r="B240" s="282">
        <v>387690</v>
      </c>
      <c r="C240" s="146" t="s">
        <v>504</v>
      </c>
      <c r="D240" s="146"/>
      <c r="E240" s="246">
        <v>0</v>
      </c>
      <c r="F240" s="128">
        <v>1</v>
      </c>
      <c r="G240" s="252">
        <v>278.3</v>
      </c>
      <c r="H240" s="118">
        <f t="shared" si="3"/>
        <v>278.3</v>
      </c>
      <c r="I240" s="334" t="s">
        <v>43</v>
      </c>
      <c r="J240" s="320" t="s">
        <v>402</v>
      </c>
      <c r="K240" s="260">
        <v>0</v>
      </c>
      <c r="L240" s="203">
        <v>45366</v>
      </c>
      <c r="M240" s="204">
        <v>45373</v>
      </c>
      <c r="N240" s="211">
        <v>45373</v>
      </c>
      <c r="O240" s="137"/>
      <c r="P240" s="268" t="s">
        <v>78</v>
      </c>
    </row>
    <row r="241" spans="1:16">
      <c r="A241" s="119" t="s">
        <v>3234</v>
      </c>
      <c r="B241" s="282">
        <v>393617</v>
      </c>
      <c r="C241" s="146" t="s">
        <v>3090</v>
      </c>
      <c r="D241" s="146"/>
      <c r="E241" s="246">
        <v>0</v>
      </c>
      <c r="F241" s="128">
        <v>1</v>
      </c>
      <c r="G241" s="252">
        <v>69.58</v>
      </c>
      <c r="H241" s="118">
        <f t="shared" si="3"/>
        <v>69.58</v>
      </c>
      <c r="I241" s="334" t="s">
        <v>43</v>
      </c>
      <c r="J241" s="320" t="s">
        <v>402</v>
      </c>
      <c r="K241" s="260">
        <v>0</v>
      </c>
      <c r="L241" s="203">
        <v>45366</v>
      </c>
      <c r="M241" s="204">
        <v>45373</v>
      </c>
      <c r="N241" s="211">
        <v>45373</v>
      </c>
      <c r="O241" s="137"/>
      <c r="P241" s="268" t="s">
        <v>78</v>
      </c>
    </row>
    <row r="242" spans="1:16">
      <c r="A242" s="119" t="s">
        <v>3234</v>
      </c>
      <c r="B242" s="282">
        <v>392743</v>
      </c>
      <c r="C242" s="146" t="s">
        <v>3117</v>
      </c>
      <c r="D242" s="146"/>
      <c r="E242" s="246">
        <v>0</v>
      </c>
      <c r="F242" s="128">
        <v>1</v>
      </c>
      <c r="G242" s="252">
        <v>69.58</v>
      </c>
      <c r="H242" s="118">
        <f t="shared" si="3"/>
        <v>69.58</v>
      </c>
      <c r="I242" s="334" t="s">
        <v>43</v>
      </c>
      <c r="J242" s="320" t="s">
        <v>402</v>
      </c>
      <c r="K242" s="260">
        <v>0</v>
      </c>
      <c r="L242" s="203">
        <v>45366</v>
      </c>
      <c r="M242" s="204">
        <v>45373</v>
      </c>
      <c r="N242" s="211">
        <v>45373</v>
      </c>
      <c r="O242" s="137"/>
      <c r="P242" s="268" t="s">
        <v>78</v>
      </c>
    </row>
    <row r="243" spans="1:16">
      <c r="A243" s="119" t="s">
        <v>3234</v>
      </c>
      <c r="B243" s="282">
        <v>395807</v>
      </c>
      <c r="C243" s="146" t="s">
        <v>3118</v>
      </c>
      <c r="D243" s="146"/>
      <c r="E243" s="246">
        <v>0</v>
      </c>
      <c r="F243" s="128">
        <v>2</v>
      </c>
      <c r="G243" s="252">
        <v>44.28</v>
      </c>
      <c r="H243" s="118">
        <f t="shared" si="3"/>
        <v>88.56</v>
      </c>
      <c r="I243" s="334" t="s">
        <v>43</v>
      </c>
      <c r="J243" s="320" t="s">
        <v>402</v>
      </c>
      <c r="K243" s="260">
        <v>0</v>
      </c>
      <c r="L243" s="203">
        <v>45366</v>
      </c>
      <c r="M243" s="204">
        <v>45373</v>
      </c>
      <c r="N243" s="211">
        <v>45373</v>
      </c>
      <c r="O243" s="137"/>
      <c r="P243" s="268" t="s">
        <v>78</v>
      </c>
    </row>
    <row r="244" spans="1:16">
      <c r="A244" s="119" t="s">
        <v>3234</v>
      </c>
      <c r="B244" s="282">
        <v>394750</v>
      </c>
      <c r="C244" s="146" t="s">
        <v>2944</v>
      </c>
      <c r="D244" s="146"/>
      <c r="E244" s="246">
        <v>0</v>
      </c>
      <c r="F244" s="128">
        <v>5</v>
      </c>
      <c r="G244" s="252">
        <v>44.28</v>
      </c>
      <c r="H244" s="118">
        <f t="shared" si="3"/>
        <v>221.4</v>
      </c>
      <c r="I244" s="334" t="s">
        <v>43</v>
      </c>
      <c r="J244" s="320" t="s">
        <v>402</v>
      </c>
      <c r="K244" s="260">
        <v>0</v>
      </c>
      <c r="L244" s="203">
        <v>45366</v>
      </c>
      <c r="M244" s="204">
        <v>45373</v>
      </c>
      <c r="N244" s="211">
        <v>45373</v>
      </c>
      <c r="O244" s="137"/>
      <c r="P244" s="268" t="s">
        <v>78</v>
      </c>
    </row>
    <row r="245" spans="1:16">
      <c r="A245" s="119" t="s">
        <v>3234</v>
      </c>
      <c r="B245" s="282">
        <v>393771</v>
      </c>
      <c r="C245" s="146" t="s">
        <v>3119</v>
      </c>
      <c r="D245" s="146"/>
      <c r="E245" s="246">
        <v>0</v>
      </c>
      <c r="F245" s="128">
        <v>1</v>
      </c>
      <c r="G245" s="252">
        <v>69.58</v>
      </c>
      <c r="H245" s="118">
        <f t="shared" si="3"/>
        <v>69.58</v>
      </c>
      <c r="I245" s="334" t="s">
        <v>43</v>
      </c>
      <c r="J245" s="320" t="s">
        <v>402</v>
      </c>
      <c r="K245" s="260">
        <v>0</v>
      </c>
      <c r="L245" s="203">
        <v>45366</v>
      </c>
      <c r="M245" s="204">
        <v>45373</v>
      </c>
      <c r="N245" s="211">
        <v>45373</v>
      </c>
      <c r="O245" s="137"/>
      <c r="P245" s="268" t="s">
        <v>78</v>
      </c>
    </row>
    <row r="246" spans="1:16">
      <c r="A246" s="119" t="s">
        <v>3234</v>
      </c>
      <c r="B246" s="282">
        <v>394122</v>
      </c>
      <c r="C246" s="146" t="s">
        <v>3120</v>
      </c>
      <c r="D246" s="146"/>
      <c r="E246" s="246">
        <v>0</v>
      </c>
      <c r="F246" s="128">
        <v>3</v>
      </c>
      <c r="G246" s="252">
        <v>107.53</v>
      </c>
      <c r="H246" s="118">
        <f t="shared" si="3"/>
        <v>322.59000000000003</v>
      </c>
      <c r="I246" s="334" t="s">
        <v>43</v>
      </c>
      <c r="J246" s="320" t="s">
        <v>402</v>
      </c>
      <c r="K246" s="260">
        <v>0</v>
      </c>
      <c r="L246" s="203">
        <v>45366</v>
      </c>
      <c r="M246" s="204">
        <v>45373</v>
      </c>
      <c r="N246" s="211">
        <v>45373</v>
      </c>
      <c r="O246" s="137"/>
      <c r="P246" s="268" t="s">
        <v>78</v>
      </c>
    </row>
    <row r="247" spans="1:16">
      <c r="A247" s="125" t="s">
        <v>2637</v>
      </c>
      <c r="B247" s="282">
        <v>394667</v>
      </c>
      <c r="C247" s="146" t="s">
        <v>3013</v>
      </c>
      <c r="D247" s="146"/>
      <c r="E247" s="246">
        <v>38.1</v>
      </c>
      <c r="F247" s="128">
        <v>22</v>
      </c>
      <c r="G247" s="252">
        <v>23.5</v>
      </c>
      <c r="H247" s="118">
        <f t="shared" si="3"/>
        <v>517</v>
      </c>
      <c r="I247" s="334" t="s">
        <v>43</v>
      </c>
      <c r="J247" s="320" t="s">
        <v>55</v>
      </c>
      <c r="K247" s="260">
        <v>1</v>
      </c>
      <c r="L247" s="203">
        <v>45370</v>
      </c>
      <c r="M247" s="204">
        <v>45373</v>
      </c>
      <c r="N247" s="211">
        <v>45344</v>
      </c>
      <c r="O247" s="137"/>
      <c r="P247" s="268" t="s">
        <v>78</v>
      </c>
    </row>
    <row r="248" spans="1:16">
      <c r="A248" s="125" t="s">
        <v>2637</v>
      </c>
      <c r="B248" s="282">
        <v>395367</v>
      </c>
      <c r="C248" s="146" t="s">
        <v>237</v>
      </c>
      <c r="D248" s="146"/>
      <c r="E248" s="246">
        <v>19.05</v>
      </c>
      <c r="F248" s="128">
        <v>15</v>
      </c>
      <c r="G248" s="252">
        <v>16</v>
      </c>
      <c r="H248" s="118">
        <f t="shared" si="3"/>
        <v>240</v>
      </c>
      <c r="I248" s="334" t="s">
        <v>43</v>
      </c>
      <c r="J248" s="320" t="s">
        <v>45</v>
      </c>
      <c r="K248" s="260">
        <v>1</v>
      </c>
      <c r="L248" s="203">
        <v>45370</v>
      </c>
      <c r="M248" s="204">
        <v>45373</v>
      </c>
      <c r="N248" s="211">
        <v>45344</v>
      </c>
      <c r="O248" s="137"/>
      <c r="P248" s="268" t="s">
        <v>78</v>
      </c>
    </row>
    <row r="249" spans="1:16">
      <c r="A249" s="125" t="s">
        <v>2637</v>
      </c>
      <c r="B249" s="282">
        <v>395356</v>
      </c>
      <c r="C249" s="146" t="s">
        <v>317</v>
      </c>
      <c r="D249" s="146"/>
      <c r="E249" s="246">
        <v>24</v>
      </c>
      <c r="F249" s="128">
        <v>10</v>
      </c>
      <c r="G249" s="252">
        <v>18</v>
      </c>
      <c r="H249" s="118">
        <f t="shared" si="3"/>
        <v>180</v>
      </c>
      <c r="I249" s="334" t="s">
        <v>43</v>
      </c>
      <c r="J249" s="320" t="s">
        <v>45</v>
      </c>
      <c r="K249" s="260">
        <v>1</v>
      </c>
      <c r="L249" s="203">
        <v>45370</v>
      </c>
      <c r="M249" s="204">
        <v>45373</v>
      </c>
      <c r="N249" s="211">
        <v>45344</v>
      </c>
      <c r="O249" s="137"/>
      <c r="P249" s="268" t="s">
        <v>78</v>
      </c>
    </row>
    <row r="250" spans="1:16">
      <c r="A250" s="125" t="s">
        <v>2637</v>
      </c>
      <c r="B250" s="282">
        <v>395346</v>
      </c>
      <c r="C250" s="146" t="s">
        <v>535</v>
      </c>
      <c r="D250" s="146"/>
      <c r="E250" s="246">
        <v>19.05</v>
      </c>
      <c r="F250" s="128">
        <v>10</v>
      </c>
      <c r="G250" s="252">
        <v>14</v>
      </c>
      <c r="H250" s="118">
        <f t="shared" si="3"/>
        <v>140</v>
      </c>
      <c r="I250" s="334" t="s">
        <v>43</v>
      </c>
      <c r="J250" s="320" t="s">
        <v>45</v>
      </c>
      <c r="K250" s="260">
        <v>1</v>
      </c>
      <c r="L250" s="203">
        <v>45370</v>
      </c>
      <c r="M250" s="204">
        <v>45373</v>
      </c>
      <c r="N250" s="211">
        <v>45344</v>
      </c>
      <c r="O250" s="137"/>
      <c r="P250" s="268" t="s">
        <v>78</v>
      </c>
    </row>
    <row r="251" spans="1:16">
      <c r="A251" s="125" t="s">
        <v>2637</v>
      </c>
      <c r="B251" s="282">
        <v>395383</v>
      </c>
      <c r="C251" s="146" t="s">
        <v>579</v>
      </c>
      <c r="D251" s="146"/>
      <c r="E251" s="246">
        <v>24</v>
      </c>
      <c r="F251" s="128">
        <v>36</v>
      </c>
      <c r="G251" s="252">
        <v>15</v>
      </c>
      <c r="H251" s="118">
        <f t="shared" si="3"/>
        <v>540</v>
      </c>
      <c r="I251" s="334" t="s">
        <v>43</v>
      </c>
      <c r="J251" s="320" t="s">
        <v>45</v>
      </c>
      <c r="K251" s="260">
        <v>1</v>
      </c>
      <c r="L251" s="203">
        <v>45370</v>
      </c>
      <c r="M251" s="204">
        <v>45373</v>
      </c>
      <c r="N251" s="211">
        <v>45344</v>
      </c>
      <c r="O251" s="137"/>
      <c r="P251" s="268" t="s">
        <v>78</v>
      </c>
    </row>
    <row r="252" spans="1:16">
      <c r="A252" s="125" t="s">
        <v>2602</v>
      </c>
      <c r="B252" s="282">
        <v>392534</v>
      </c>
      <c r="C252" s="146" t="s">
        <v>2099</v>
      </c>
      <c r="D252" s="146"/>
      <c r="E252" s="246">
        <v>0</v>
      </c>
      <c r="F252" s="128">
        <v>98</v>
      </c>
      <c r="G252" s="252">
        <v>15.1</v>
      </c>
      <c r="H252" s="118">
        <f t="shared" si="3"/>
        <v>1479.8</v>
      </c>
      <c r="I252" s="334" t="s">
        <v>43</v>
      </c>
      <c r="J252" s="320" t="s">
        <v>3121</v>
      </c>
      <c r="K252" s="260">
        <v>0</v>
      </c>
      <c r="L252" s="203">
        <v>45370</v>
      </c>
      <c r="M252" s="204">
        <v>45390</v>
      </c>
      <c r="N252" s="211">
        <v>45378</v>
      </c>
      <c r="O252" s="137"/>
      <c r="P252" s="268" t="s">
        <v>78</v>
      </c>
    </row>
    <row r="253" spans="1:16">
      <c r="A253" s="125" t="s">
        <v>2851</v>
      </c>
      <c r="B253" s="282">
        <v>383128</v>
      </c>
      <c r="C253" s="146" t="s">
        <v>2852</v>
      </c>
      <c r="D253" s="146"/>
      <c r="E253" s="246">
        <v>0</v>
      </c>
      <c r="F253" s="128">
        <v>440</v>
      </c>
      <c r="G253" s="252">
        <v>12</v>
      </c>
      <c r="H253" s="118">
        <f t="shared" si="3"/>
        <v>5280</v>
      </c>
      <c r="I253" s="334" t="s">
        <v>43</v>
      </c>
      <c r="J253" s="320" t="s">
        <v>2645</v>
      </c>
      <c r="K253" s="260">
        <v>0</v>
      </c>
      <c r="L253" s="203">
        <v>45372</v>
      </c>
      <c r="M253" s="204">
        <v>45387</v>
      </c>
      <c r="N253" s="211">
        <v>45414</v>
      </c>
      <c r="O253" s="137"/>
      <c r="P253" s="268" t="s">
        <v>78</v>
      </c>
    </row>
    <row r="254" spans="1:16">
      <c r="A254" s="125" t="s">
        <v>2637</v>
      </c>
      <c r="B254" s="282">
        <v>391293</v>
      </c>
      <c r="C254" s="146" t="s">
        <v>2749</v>
      </c>
      <c r="D254" s="146"/>
      <c r="E254" s="246">
        <v>14</v>
      </c>
      <c r="F254" s="128">
        <v>44</v>
      </c>
      <c r="G254" s="252">
        <v>14</v>
      </c>
      <c r="H254" s="118">
        <f t="shared" si="3"/>
        <v>616</v>
      </c>
      <c r="I254" s="334" t="s">
        <v>43</v>
      </c>
      <c r="J254" s="320" t="s">
        <v>44</v>
      </c>
      <c r="K254" s="260">
        <v>0</v>
      </c>
      <c r="L254" s="203">
        <v>45371</v>
      </c>
      <c r="M254" s="204">
        <v>45377</v>
      </c>
      <c r="N254" s="211">
        <v>45344</v>
      </c>
      <c r="O254" s="137"/>
      <c r="P254" s="268" t="s">
        <v>78</v>
      </c>
    </row>
    <row r="255" spans="1:16">
      <c r="A255" s="125" t="s">
        <v>2637</v>
      </c>
      <c r="B255" s="282">
        <v>393832</v>
      </c>
      <c r="C255" s="146" t="s">
        <v>98</v>
      </c>
      <c r="D255" s="146"/>
      <c r="E255" s="246">
        <v>19.05</v>
      </c>
      <c r="F255" s="128">
        <v>55</v>
      </c>
      <c r="G255" s="252">
        <v>9</v>
      </c>
      <c r="H255" s="118">
        <f t="shared" si="3"/>
        <v>495</v>
      </c>
      <c r="I255" s="334" t="s">
        <v>43</v>
      </c>
      <c r="J255" s="320" t="s">
        <v>45</v>
      </c>
      <c r="K255" s="260">
        <v>2</v>
      </c>
      <c r="L255" s="203">
        <v>45371</v>
      </c>
      <c r="M255" s="204">
        <v>45377</v>
      </c>
      <c r="N255" s="211">
        <v>45344</v>
      </c>
      <c r="O255" s="137"/>
      <c r="P255" s="268" t="s">
        <v>78</v>
      </c>
    </row>
    <row r="256" spans="1:16">
      <c r="A256" s="125" t="s">
        <v>2637</v>
      </c>
      <c r="B256" s="282">
        <v>395827</v>
      </c>
      <c r="C256" s="146" t="s">
        <v>586</v>
      </c>
      <c r="D256" s="146"/>
      <c r="E256" s="246">
        <v>19.05</v>
      </c>
      <c r="F256" s="128">
        <v>5</v>
      </c>
      <c r="G256" s="252">
        <v>14</v>
      </c>
      <c r="H256" s="118">
        <f t="shared" si="3"/>
        <v>70</v>
      </c>
      <c r="I256" s="334" t="s">
        <v>43</v>
      </c>
      <c r="J256" s="320" t="s">
        <v>45</v>
      </c>
      <c r="K256" s="260">
        <v>1</v>
      </c>
      <c r="L256" s="203">
        <v>45371</v>
      </c>
      <c r="M256" s="204">
        <v>45377</v>
      </c>
      <c r="N256" s="211">
        <v>45344</v>
      </c>
      <c r="O256" s="137"/>
      <c r="P256" s="268" t="s">
        <v>78</v>
      </c>
    </row>
    <row r="257" spans="1:16">
      <c r="A257" s="119" t="s">
        <v>3234</v>
      </c>
      <c r="B257" s="282">
        <v>397397</v>
      </c>
      <c r="C257" s="146" t="s">
        <v>3122</v>
      </c>
      <c r="D257" s="146"/>
      <c r="E257" s="246">
        <v>0</v>
      </c>
      <c r="F257" s="128">
        <v>32</v>
      </c>
      <c r="G257" s="252">
        <v>50.6</v>
      </c>
      <c r="H257" s="118">
        <f t="shared" si="3"/>
        <v>1619.2</v>
      </c>
      <c r="I257" s="334" t="s">
        <v>43</v>
      </c>
      <c r="J257" s="320" t="s">
        <v>402</v>
      </c>
      <c r="K257" s="260">
        <v>0</v>
      </c>
      <c r="L257" s="203">
        <v>45372</v>
      </c>
      <c r="M257" s="204">
        <v>45378</v>
      </c>
      <c r="N257" s="211">
        <v>45349</v>
      </c>
      <c r="O257" s="137"/>
      <c r="P257" s="268" t="s">
        <v>78</v>
      </c>
    </row>
    <row r="258" spans="1:16">
      <c r="A258" s="119" t="s">
        <v>3234</v>
      </c>
      <c r="B258" s="282">
        <v>397414</v>
      </c>
      <c r="C258" s="146" t="s">
        <v>3123</v>
      </c>
      <c r="D258" s="146"/>
      <c r="E258" s="246">
        <v>0</v>
      </c>
      <c r="F258" s="128">
        <v>14</v>
      </c>
      <c r="G258" s="252">
        <v>50.6</v>
      </c>
      <c r="H258" s="118">
        <f t="shared" si="3"/>
        <v>708.4</v>
      </c>
      <c r="I258" s="334" t="s">
        <v>43</v>
      </c>
      <c r="J258" s="320" t="s">
        <v>402</v>
      </c>
      <c r="K258" s="260">
        <v>0</v>
      </c>
      <c r="L258" s="203">
        <v>45372</v>
      </c>
      <c r="M258" s="204">
        <v>45378</v>
      </c>
      <c r="N258" s="211">
        <v>45349</v>
      </c>
      <c r="O258" s="137"/>
      <c r="P258" s="268" t="s">
        <v>78</v>
      </c>
    </row>
    <row r="259" spans="1:16">
      <c r="A259" s="119" t="s">
        <v>3234</v>
      </c>
      <c r="B259" s="282">
        <v>395846</v>
      </c>
      <c r="C259" s="146" t="s">
        <v>2982</v>
      </c>
      <c r="D259" s="146"/>
      <c r="E259" s="246">
        <v>0</v>
      </c>
      <c r="F259" s="128">
        <v>1</v>
      </c>
      <c r="G259" s="252">
        <v>58.19</v>
      </c>
      <c r="H259" s="118">
        <f t="shared" ref="H259:H322" si="4">G259*F259</f>
        <v>58.19</v>
      </c>
      <c r="I259" s="334" t="s">
        <v>43</v>
      </c>
      <c r="J259" s="320" t="s">
        <v>402</v>
      </c>
      <c r="K259" s="260">
        <v>0</v>
      </c>
      <c r="L259" s="203">
        <v>45372</v>
      </c>
      <c r="M259" s="204">
        <v>45380</v>
      </c>
      <c r="N259" s="211">
        <v>45349</v>
      </c>
      <c r="O259" s="137"/>
      <c r="P259" s="268" t="s">
        <v>78</v>
      </c>
    </row>
    <row r="260" spans="1:16">
      <c r="A260" s="119" t="s">
        <v>3234</v>
      </c>
      <c r="B260" s="282">
        <v>389109</v>
      </c>
      <c r="C260" s="146" t="s">
        <v>3049</v>
      </c>
      <c r="D260" s="146"/>
      <c r="E260" s="246">
        <v>0</v>
      </c>
      <c r="F260" s="128">
        <v>3</v>
      </c>
      <c r="G260" s="252">
        <v>58.19</v>
      </c>
      <c r="H260" s="118">
        <f t="shared" si="4"/>
        <v>174.57</v>
      </c>
      <c r="I260" s="334" t="s">
        <v>43</v>
      </c>
      <c r="J260" s="320" t="s">
        <v>402</v>
      </c>
      <c r="K260" s="260">
        <v>0</v>
      </c>
      <c r="L260" s="203">
        <v>45372</v>
      </c>
      <c r="M260" s="204">
        <v>45380</v>
      </c>
      <c r="N260" s="211">
        <v>45349</v>
      </c>
      <c r="O260" s="137"/>
      <c r="P260" s="268" t="s">
        <v>78</v>
      </c>
    </row>
    <row r="261" spans="1:16">
      <c r="A261" s="119" t="s">
        <v>3234</v>
      </c>
      <c r="B261" s="282">
        <v>395630</v>
      </c>
      <c r="C261" s="146" t="s">
        <v>2983</v>
      </c>
      <c r="D261" s="146"/>
      <c r="E261" s="246">
        <v>0</v>
      </c>
      <c r="F261" s="128">
        <v>1</v>
      </c>
      <c r="G261" s="252">
        <v>82.23</v>
      </c>
      <c r="H261" s="118">
        <f t="shared" si="4"/>
        <v>82.23</v>
      </c>
      <c r="I261" s="334" t="s">
        <v>43</v>
      </c>
      <c r="J261" s="320" t="s">
        <v>402</v>
      </c>
      <c r="K261" s="260">
        <v>0</v>
      </c>
      <c r="L261" s="203">
        <v>45372</v>
      </c>
      <c r="M261" s="204">
        <v>45380</v>
      </c>
      <c r="N261" s="211">
        <v>45349</v>
      </c>
      <c r="O261" s="137"/>
      <c r="P261" s="268" t="s">
        <v>78</v>
      </c>
    </row>
    <row r="262" spans="1:16">
      <c r="A262" s="119" t="s">
        <v>3234</v>
      </c>
      <c r="B262" s="282">
        <v>395679</v>
      </c>
      <c r="C262" s="146" t="s">
        <v>3124</v>
      </c>
      <c r="D262" s="146"/>
      <c r="E262" s="246">
        <v>0</v>
      </c>
      <c r="F262" s="128">
        <v>4</v>
      </c>
      <c r="G262" s="252">
        <v>82.23</v>
      </c>
      <c r="H262" s="118">
        <f t="shared" si="4"/>
        <v>328.92</v>
      </c>
      <c r="I262" s="334" t="s">
        <v>43</v>
      </c>
      <c r="J262" s="320" t="s">
        <v>402</v>
      </c>
      <c r="K262" s="260">
        <v>0</v>
      </c>
      <c r="L262" s="203">
        <v>45372</v>
      </c>
      <c r="M262" s="204">
        <v>45380</v>
      </c>
      <c r="N262" s="211">
        <v>45349</v>
      </c>
      <c r="O262" s="137"/>
      <c r="P262" s="268" t="s">
        <v>78</v>
      </c>
    </row>
    <row r="263" spans="1:16">
      <c r="A263" s="119" t="s">
        <v>3234</v>
      </c>
      <c r="B263" s="282">
        <v>395601</v>
      </c>
      <c r="C263" s="146" t="s">
        <v>3125</v>
      </c>
      <c r="D263" s="146"/>
      <c r="E263" s="246">
        <v>0</v>
      </c>
      <c r="F263" s="128">
        <v>1</v>
      </c>
      <c r="G263" s="252">
        <v>69.58</v>
      </c>
      <c r="H263" s="118">
        <f t="shared" si="4"/>
        <v>69.58</v>
      </c>
      <c r="I263" s="334" t="s">
        <v>43</v>
      </c>
      <c r="J263" s="320" t="s">
        <v>402</v>
      </c>
      <c r="K263" s="260">
        <v>0</v>
      </c>
      <c r="L263" s="203">
        <v>45372</v>
      </c>
      <c r="M263" s="204">
        <v>45380</v>
      </c>
      <c r="N263" s="211">
        <v>45349</v>
      </c>
      <c r="O263" s="137"/>
      <c r="P263" s="268" t="s">
        <v>78</v>
      </c>
    </row>
    <row r="264" spans="1:16">
      <c r="A264" s="125" t="s">
        <v>46</v>
      </c>
      <c r="B264" s="282">
        <v>390071</v>
      </c>
      <c r="C264" s="146" t="s">
        <v>2979</v>
      </c>
      <c r="D264" s="146"/>
      <c r="E264" s="246">
        <v>0</v>
      </c>
      <c r="F264" s="128">
        <v>5</v>
      </c>
      <c r="G264" s="252">
        <v>670</v>
      </c>
      <c r="H264" s="118">
        <f t="shared" si="4"/>
        <v>3350</v>
      </c>
      <c r="I264" s="334" t="s">
        <v>43</v>
      </c>
      <c r="J264" s="320" t="s">
        <v>47</v>
      </c>
      <c r="K264" s="260">
        <v>0</v>
      </c>
      <c r="L264" s="203">
        <v>45372</v>
      </c>
      <c r="M264" s="204">
        <v>45385</v>
      </c>
      <c r="N264" s="211">
        <v>45379</v>
      </c>
      <c r="O264" s="137"/>
      <c r="P264" s="268" t="s">
        <v>78</v>
      </c>
    </row>
    <row r="265" spans="1:16">
      <c r="A265" s="125" t="s">
        <v>46</v>
      </c>
      <c r="B265" s="282">
        <v>391224</v>
      </c>
      <c r="C265" s="146" t="s">
        <v>3126</v>
      </c>
      <c r="D265" s="146"/>
      <c r="E265" s="246">
        <v>0</v>
      </c>
      <c r="F265" s="128">
        <v>2</v>
      </c>
      <c r="G265" s="252">
        <v>700</v>
      </c>
      <c r="H265" s="118">
        <f t="shared" si="4"/>
        <v>1400</v>
      </c>
      <c r="I265" s="334" t="s">
        <v>43</v>
      </c>
      <c r="J265" s="320" t="s">
        <v>47</v>
      </c>
      <c r="K265" s="260">
        <v>0</v>
      </c>
      <c r="L265" s="203">
        <v>45372</v>
      </c>
      <c r="M265" s="204">
        <v>45385</v>
      </c>
      <c r="N265" s="211">
        <v>45384</v>
      </c>
      <c r="O265" s="137"/>
      <c r="P265" s="268" t="s">
        <v>78</v>
      </c>
    </row>
    <row r="266" spans="1:16">
      <c r="A266" s="125" t="s">
        <v>46</v>
      </c>
      <c r="B266" s="282">
        <v>394096</v>
      </c>
      <c r="C266" s="146" t="s">
        <v>3127</v>
      </c>
      <c r="D266" s="146"/>
      <c r="E266" s="246">
        <v>0</v>
      </c>
      <c r="F266" s="128">
        <v>3</v>
      </c>
      <c r="G266" s="252">
        <v>700</v>
      </c>
      <c r="H266" s="118">
        <f t="shared" si="4"/>
        <v>2100</v>
      </c>
      <c r="I266" s="334" t="s">
        <v>43</v>
      </c>
      <c r="J266" s="320" t="s">
        <v>47</v>
      </c>
      <c r="K266" s="260">
        <v>0</v>
      </c>
      <c r="L266" s="203">
        <v>45372</v>
      </c>
      <c r="M266" s="204">
        <v>45385</v>
      </c>
      <c r="N266" s="211">
        <v>45379</v>
      </c>
      <c r="O266" s="137"/>
      <c r="P266" s="268" t="s">
        <v>78</v>
      </c>
    </row>
    <row r="267" spans="1:16">
      <c r="A267" s="125" t="s">
        <v>46</v>
      </c>
      <c r="B267" s="282">
        <v>394139</v>
      </c>
      <c r="C267" s="146" t="s">
        <v>3127</v>
      </c>
      <c r="D267" s="146"/>
      <c r="E267" s="246">
        <v>0</v>
      </c>
      <c r="F267" s="128">
        <v>3</v>
      </c>
      <c r="G267" s="252">
        <v>700</v>
      </c>
      <c r="H267" s="118">
        <f t="shared" si="4"/>
        <v>2100</v>
      </c>
      <c r="I267" s="334" t="s">
        <v>43</v>
      </c>
      <c r="J267" s="320" t="s">
        <v>47</v>
      </c>
      <c r="K267" s="260">
        <v>0</v>
      </c>
      <c r="L267" s="203">
        <v>45372</v>
      </c>
      <c r="M267" s="204">
        <v>45385</v>
      </c>
      <c r="N267" s="211">
        <v>45379</v>
      </c>
      <c r="O267" s="137"/>
      <c r="P267" s="268" t="s">
        <v>78</v>
      </c>
    </row>
    <row r="268" spans="1:16">
      <c r="A268" s="125" t="s">
        <v>46</v>
      </c>
      <c r="B268" s="282">
        <v>396263</v>
      </c>
      <c r="C268" s="146" t="s">
        <v>3128</v>
      </c>
      <c r="D268" s="146"/>
      <c r="E268" s="246">
        <v>0</v>
      </c>
      <c r="F268" s="128">
        <v>3</v>
      </c>
      <c r="G268" s="252">
        <v>700</v>
      </c>
      <c r="H268" s="118">
        <f t="shared" si="4"/>
        <v>2100</v>
      </c>
      <c r="I268" s="334" t="s">
        <v>43</v>
      </c>
      <c r="J268" s="320" t="s">
        <v>47</v>
      </c>
      <c r="K268" s="260">
        <v>0</v>
      </c>
      <c r="L268" s="203">
        <v>45372</v>
      </c>
      <c r="M268" s="204">
        <v>45385</v>
      </c>
      <c r="N268" s="211">
        <v>45379</v>
      </c>
      <c r="O268" s="137"/>
      <c r="P268" s="268" t="s">
        <v>78</v>
      </c>
    </row>
    <row r="269" spans="1:16">
      <c r="A269" s="125" t="s">
        <v>46</v>
      </c>
      <c r="B269" s="282">
        <v>390139</v>
      </c>
      <c r="C269" s="146" t="s">
        <v>2947</v>
      </c>
      <c r="D269" s="146"/>
      <c r="E269" s="246">
        <v>0</v>
      </c>
      <c r="F269" s="128">
        <v>1</v>
      </c>
      <c r="G269" s="252">
        <v>660</v>
      </c>
      <c r="H269" s="118">
        <f t="shared" si="4"/>
        <v>660</v>
      </c>
      <c r="I269" s="334" t="s">
        <v>43</v>
      </c>
      <c r="J269" s="320" t="s">
        <v>47</v>
      </c>
      <c r="K269" s="260">
        <v>0</v>
      </c>
      <c r="L269" s="203">
        <v>45372</v>
      </c>
      <c r="M269" s="204">
        <v>45378</v>
      </c>
      <c r="N269" s="211">
        <v>45378</v>
      </c>
      <c r="O269" s="137"/>
      <c r="P269" s="268" t="s">
        <v>78</v>
      </c>
    </row>
    <row r="270" spans="1:16">
      <c r="A270" s="125" t="s">
        <v>2637</v>
      </c>
      <c r="B270" s="282">
        <v>391760</v>
      </c>
      <c r="C270" s="146" t="s">
        <v>165</v>
      </c>
      <c r="D270" s="146"/>
      <c r="E270" s="246">
        <v>16</v>
      </c>
      <c r="F270" s="128">
        <v>55</v>
      </c>
      <c r="G270" s="252">
        <v>12</v>
      </c>
      <c r="H270" s="118">
        <f t="shared" si="4"/>
        <v>660</v>
      </c>
      <c r="I270" s="334" t="s">
        <v>43</v>
      </c>
      <c r="J270" s="320" t="s">
        <v>45</v>
      </c>
      <c r="K270" s="260">
        <v>1</v>
      </c>
      <c r="L270" s="203">
        <v>45373</v>
      </c>
      <c r="M270" s="204">
        <v>45379</v>
      </c>
      <c r="N270" s="211">
        <v>45377</v>
      </c>
      <c r="O270" s="137"/>
      <c r="P270" s="268" t="s">
        <v>78</v>
      </c>
    </row>
    <row r="271" spans="1:16">
      <c r="A271" s="125" t="s">
        <v>2637</v>
      </c>
      <c r="B271" s="282">
        <v>391243</v>
      </c>
      <c r="C271" s="146" t="s">
        <v>165</v>
      </c>
      <c r="D271" s="146"/>
      <c r="E271" s="246">
        <v>16</v>
      </c>
      <c r="F271" s="128">
        <v>55</v>
      </c>
      <c r="G271" s="252">
        <v>12</v>
      </c>
      <c r="H271" s="118">
        <f t="shared" si="4"/>
        <v>660</v>
      </c>
      <c r="I271" s="334" t="s">
        <v>43</v>
      </c>
      <c r="J271" s="320" t="s">
        <v>45</v>
      </c>
      <c r="K271" s="260">
        <v>1</v>
      </c>
      <c r="L271" s="203">
        <v>45373</v>
      </c>
      <c r="M271" s="204">
        <v>45379</v>
      </c>
      <c r="N271" s="211">
        <v>45379</v>
      </c>
      <c r="O271" s="137"/>
      <c r="P271" s="268" t="s">
        <v>78</v>
      </c>
    </row>
    <row r="272" spans="1:16">
      <c r="A272" s="125" t="s">
        <v>2637</v>
      </c>
      <c r="B272" s="282">
        <v>397061</v>
      </c>
      <c r="C272" s="146" t="s">
        <v>533</v>
      </c>
      <c r="D272" s="146"/>
      <c r="E272" s="246">
        <v>24</v>
      </c>
      <c r="F272" s="128">
        <v>16</v>
      </c>
      <c r="G272" s="252">
        <v>16.5</v>
      </c>
      <c r="H272" s="118">
        <f t="shared" si="4"/>
        <v>264</v>
      </c>
      <c r="I272" s="334" t="s">
        <v>43</v>
      </c>
      <c r="J272" s="320" t="s">
        <v>45</v>
      </c>
      <c r="K272" s="260">
        <v>1</v>
      </c>
      <c r="L272" s="203">
        <v>45373</v>
      </c>
      <c r="M272" s="204">
        <v>45379</v>
      </c>
      <c r="N272" s="211">
        <v>45377</v>
      </c>
      <c r="O272" s="137"/>
      <c r="P272" s="268" t="s">
        <v>78</v>
      </c>
    </row>
    <row r="273" spans="1:16">
      <c r="A273" s="125" t="s">
        <v>2637</v>
      </c>
      <c r="B273" s="282">
        <v>395336</v>
      </c>
      <c r="C273" s="146" t="s">
        <v>554</v>
      </c>
      <c r="D273" s="146"/>
      <c r="E273" s="246">
        <v>28</v>
      </c>
      <c r="F273" s="128">
        <v>20</v>
      </c>
      <c r="G273" s="252">
        <v>15</v>
      </c>
      <c r="H273" s="118">
        <f t="shared" si="4"/>
        <v>300</v>
      </c>
      <c r="I273" s="334" t="s">
        <v>43</v>
      </c>
      <c r="J273" s="320" t="s">
        <v>45</v>
      </c>
      <c r="K273" s="260">
        <v>1</v>
      </c>
      <c r="L273" s="203">
        <v>45373</v>
      </c>
      <c r="M273" s="204">
        <v>45379</v>
      </c>
      <c r="N273" s="211">
        <v>45377</v>
      </c>
      <c r="O273" s="137"/>
      <c r="P273" s="268" t="s">
        <v>78</v>
      </c>
    </row>
    <row r="274" spans="1:16" ht="14.25" customHeight="1">
      <c r="A274" s="125" t="s">
        <v>2637</v>
      </c>
      <c r="B274" s="282">
        <v>393542</v>
      </c>
      <c r="C274" s="146" t="s">
        <v>2789</v>
      </c>
      <c r="D274" s="146"/>
      <c r="E274" s="246">
        <v>38</v>
      </c>
      <c r="F274" s="128">
        <v>22</v>
      </c>
      <c r="G274" s="252">
        <v>37.4</v>
      </c>
      <c r="H274" s="118">
        <f t="shared" si="4"/>
        <v>822.8</v>
      </c>
      <c r="I274" s="334" t="s">
        <v>43</v>
      </c>
      <c r="J274" s="320" t="s">
        <v>47</v>
      </c>
      <c r="K274" s="260">
        <v>2</v>
      </c>
      <c r="L274" s="203">
        <v>45373</v>
      </c>
      <c r="M274" s="204">
        <v>45379</v>
      </c>
      <c r="N274" s="211">
        <v>45377</v>
      </c>
      <c r="O274" s="137"/>
      <c r="P274" s="268" t="s">
        <v>78</v>
      </c>
    </row>
    <row r="275" spans="1:16">
      <c r="A275" s="125" t="s">
        <v>2637</v>
      </c>
      <c r="B275" s="282">
        <v>392146</v>
      </c>
      <c r="C275" s="146" t="s">
        <v>2753</v>
      </c>
      <c r="D275" s="146"/>
      <c r="E275" s="246">
        <v>42</v>
      </c>
      <c r="F275" s="128">
        <v>22</v>
      </c>
      <c r="G275" s="252">
        <v>41.65</v>
      </c>
      <c r="H275" s="118">
        <f t="shared" si="4"/>
        <v>916.3</v>
      </c>
      <c r="I275" s="334" t="s">
        <v>43</v>
      </c>
      <c r="J275" s="320" t="s">
        <v>47</v>
      </c>
      <c r="K275" s="260">
        <v>2</v>
      </c>
      <c r="L275" s="203">
        <v>45373</v>
      </c>
      <c r="M275" s="204">
        <v>45379</v>
      </c>
      <c r="N275" s="211">
        <v>45377</v>
      </c>
      <c r="O275" s="137"/>
      <c r="P275" s="268" t="s">
        <v>78</v>
      </c>
    </row>
    <row r="276" spans="1:16">
      <c r="A276" s="125" t="s">
        <v>2643</v>
      </c>
      <c r="B276" s="282">
        <v>390509</v>
      </c>
      <c r="C276" s="146" t="s">
        <v>1190</v>
      </c>
      <c r="D276" s="146"/>
      <c r="E276" s="246">
        <v>0</v>
      </c>
      <c r="F276" s="128">
        <v>97</v>
      </c>
      <c r="G276" s="252">
        <v>6.5</v>
      </c>
      <c r="H276" s="118">
        <f t="shared" si="4"/>
        <v>630.5</v>
      </c>
      <c r="I276" s="334" t="s">
        <v>43</v>
      </c>
      <c r="J276" s="320" t="s">
        <v>2705</v>
      </c>
      <c r="K276" s="260">
        <v>0</v>
      </c>
      <c r="L276" s="203">
        <v>45376</v>
      </c>
      <c r="M276" s="204">
        <v>45394</v>
      </c>
      <c r="N276" s="211">
        <v>45397</v>
      </c>
      <c r="O276" s="137"/>
      <c r="P276" s="268" t="s">
        <v>78</v>
      </c>
    </row>
    <row r="277" spans="1:16">
      <c r="A277" s="125" t="s">
        <v>2637</v>
      </c>
      <c r="B277" s="282">
        <v>397061</v>
      </c>
      <c r="C277" s="146" t="s">
        <v>533</v>
      </c>
      <c r="D277" s="146"/>
      <c r="E277" s="246">
        <v>24</v>
      </c>
      <c r="F277" s="128">
        <v>3</v>
      </c>
      <c r="G277" s="252">
        <v>16.5</v>
      </c>
      <c r="H277" s="118">
        <f t="shared" si="4"/>
        <v>49.5</v>
      </c>
      <c r="I277" s="334" t="s">
        <v>43</v>
      </c>
      <c r="J277" s="320" t="s">
        <v>45</v>
      </c>
      <c r="K277" s="260">
        <v>1</v>
      </c>
      <c r="L277" s="203">
        <v>45373</v>
      </c>
      <c r="M277" s="204">
        <v>45379</v>
      </c>
      <c r="N277" s="211">
        <v>45377</v>
      </c>
      <c r="O277" s="137" t="s">
        <v>3129</v>
      </c>
      <c r="P277" s="268" t="s">
        <v>78</v>
      </c>
    </row>
    <row r="278" spans="1:16">
      <c r="A278" s="119" t="s">
        <v>3234</v>
      </c>
      <c r="B278" s="282">
        <v>398926</v>
      </c>
      <c r="C278" s="146" t="s">
        <v>3130</v>
      </c>
      <c r="D278" s="146"/>
      <c r="E278" s="246">
        <v>0</v>
      </c>
      <c r="F278" s="128">
        <v>1</v>
      </c>
      <c r="G278" s="252">
        <v>278.3</v>
      </c>
      <c r="H278" s="118">
        <f t="shared" si="4"/>
        <v>278.3</v>
      </c>
      <c r="I278" s="334" t="s">
        <v>43</v>
      </c>
      <c r="J278" s="320" t="s">
        <v>402</v>
      </c>
      <c r="K278" s="260">
        <v>0</v>
      </c>
      <c r="L278" s="203">
        <v>45377</v>
      </c>
      <c r="M278" s="204">
        <v>45378</v>
      </c>
      <c r="N278" s="211">
        <v>45349</v>
      </c>
      <c r="O278" s="137"/>
      <c r="P278" s="268" t="s">
        <v>78</v>
      </c>
    </row>
    <row r="279" spans="1:16">
      <c r="A279" s="119" t="s">
        <v>3234</v>
      </c>
      <c r="B279" s="282">
        <v>398932</v>
      </c>
      <c r="C279" s="146" t="s">
        <v>3116</v>
      </c>
      <c r="D279" s="146"/>
      <c r="E279" s="246">
        <v>0</v>
      </c>
      <c r="F279" s="128">
        <v>1</v>
      </c>
      <c r="G279" s="252">
        <v>107.53</v>
      </c>
      <c r="H279" s="118">
        <f t="shared" si="4"/>
        <v>107.53</v>
      </c>
      <c r="I279" s="334" t="s">
        <v>43</v>
      </c>
      <c r="J279" s="320" t="s">
        <v>402</v>
      </c>
      <c r="K279" s="260">
        <v>0</v>
      </c>
      <c r="L279" s="203">
        <v>45377</v>
      </c>
      <c r="M279" s="204">
        <v>45378</v>
      </c>
      <c r="N279" s="211">
        <v>45349</v>
      </c>
      <c r="O279" s="137"/>
      <c r="P279" s="268" t="s">
        <v>78</v>
      </c>
    </row>
    <row r="280" spans="1:16">
      <c r="A280" s="125" t="s">
        <v>74</v>
      </c>
      <c r="B280" s="282">
        <v>394778</v>
      </c>
      <c r="C280" s="146" t="s">
        <v>3034</v>
      </c>
      <c r="D280" s="146"/>
      <c r="E280" s="246">
        <v>0</v>
      </c>
      <c r="F280" s="128">
        <v>2</v>
      </c>
      <c r="G280" s="252">
        <v>615.14</v>
      </c>
      <c r="H280" s="118">
        <f t="shared" si="4"/>
        <v>1230.28</v>
      </c>
      <c r="I280" s="334" t="s">
        <v>43</v>
      </c>
      <c r="J280" s="320" t="s">
        <v>47</v>
      </c>
      <c r="K280" s="260">
        <v>0</v>
      </c>
      <c r="L280" s="203">
        <v>45378</v>
      </c>
      <c r="M280" s="204">
        <v>45390</v>
      </c>
      <c r="N280" s="211">
        <v>45390</v>
      </c>
      <c r="O280" s="137"/>
      <c r="P280" s="268" t="s">
        <v>78</v>
      </c>
    </row>
    <row r="281" spans="1:16">
      <c r="A281" s="125" t="s">
        <v>74</v>
      </c>
      <c r="B281" s="282">
        <v>395431</v>
      </c>
      <c r="C281" s="146" t="s">
        <v>3034</v>
      </c>
      <c r="D281" s="146"/>
      <c r="E281" s="246">
        <v>0</v>
      </c>
      <c r="F281" s="128">
        <v>1</v>
      </c>
      <c r="G281" s="252">
        <v>615.14</v>
      </c>
      <c r="H281" s="118">
        <f t="shared" si="4"/>
        <v>615.14</v>
      </c>
      <c r="I281" s="334" t="s">
        <v>43</v>
      </c>
      <c r="J281" s="320" t="s">
        <v>47</v>
      </c>
      <c r="K281" s="260">
        <v>0</v>
      </c>
      <c r="L281" s="203">
        <v>45378</v>
      </c>
      <c r="M281" s="204">
        <v>45390</v>
      </c>
      <c r="N281" s="211">
        <v>45390</v>
      </c>
      <c r="O281" s="137"/>
      <c r="P281" s="268" t="s">
        <v>78</v>
      </c>
    </row>
    <row r="282" spans="1:16">
      <c r="A282" s="125" t="s">
        <v>74</v>
      </c>
      <c r="B282" s="282">
        <v>387435</v>
      </c>
      <c r="C282" s="146" t="s">
        <v>503</v>
      </c>
      <c r="D282" s="146"/>
      <c r="E282" s="246">
        <v>0</v>
      </c>
      <c r="F282" s="128">
        <v>2</v>
      </c>
      <c r="G282" s="252">
        <v>615.14</v>
      </c>
      <c r="H282" s="118">
        <f t="shared" si="4"/>
        <v>1230.28</v>
      </c>
      <c r="I282" s="334" t="s">
        <v>43</v>
      </c>
      <c r="J282" s="320" t="s">
        <v>47</v>
      </c>
      <c r="K282" s="260">
        <v>0</v>
      </c>
      <c r="L282" s="203">
        <v>45378</v>
      </c>
      <c r="M282" s="204">
        <v>45390</v>
      </c>
      <c r="N282" s="211">
        <v>45390</v>
      </c>
      <c r="O282" s="137"/>
      <c r="P282" s="268" t="s">
        <v>78</v>
      </c>
    </row>
    <row r="283" spans="1:16">
      <c r="A283" s="125" t="s">
        <v>74</v>
      </c>
      <c r="B283" s="282">
        <v>398989</v>
      </c>
      <c r="C283" s="146" t="s">
        <v>3067</v>
      </c>
      <c r="D283" s="146"/>
      <c r="E283" s="246">
        <v>0</v>
      </c>
      <c r="F283" s="128">
        <v>6</v>
      </c>
      <c r="G283" s="252">
        <v>659.08</v>
      </c>
      <c r="H283" s="118">
        <f t="shared" si="4"/>
        <v>3954.4800000000005</v>
      </c>
      <c r="I283" s="334" t="s">
        <v>43</v>
      </c>
      <c r="J283" s="320" t="s">
        <v>47</v>
      </c>
      <c r="K283" s="260">
        <v>0</v>
      </c>
      <c r="L283" s="203">
        <v>45378</v>
      </c>
      <c r="M283" s="204">
        <v>45383</v>
      </c>
      <c r="N283" s="211">
        <v>45383</v>
      </c>
      <c r="O283" s="137"/>
      <c r="P283" s="268" t="s">
        <v>78</v>
      </c>
    </row>
    <row r="284" spans="1:16">
      <c r="A284" s="125" t="s">
        <v>46</v>
      </c>
      <c r="B284" s="282">
        <v>390746</v>
      </c>
      <c r="C284" s="146" t="s">
        <v>3131</v>
      </c>
      <c r="D284" s="146"/>
      <c r="E284" s="246">
        <v>0</v>
      </c>
      <c r="F284" s="128">
        <v>1</v>
      </c>
      <c r="G284" s="252">
        <v>1800</v>
      </c>
      <c r="H284" s="118">
        <f t="shared" si="4"/>
        <v>1800</v>
      </c>
      <c r="I284" s="334" t="s">
        <v>43</v>
      </c>
      <c r="J284" s="320" t="s">
        <v>31</v>
      </c>
      <c r="K284" s="260">
        <v>0</v>
      </c>
      <c r="L284" s="203">
        <v>45379</v>
      </c>
      <c r="M284" s="204">
        <v>45355</v>
      </c>
      <c r="N284" s="211">
        <v>45379</v>
      </c>
      <c r="O284" s="137"/>
      <c r="P284" s="268" t="s">
        <v>78</v>
      </c>
    </row>
    <row r="285" spans="1:16">
      <c r="A285" s="125" t="s">
        <v>46</v>
      </c>
      <c r="B285" s="282">
        <v>390752</v>
      </c>
      <c r="C285" s="146" t="s">
        <v>3132</v>
      </c>
      <c r="D285" s="146"/>
      <c r="E285" s="246">
        <v>0</v>
      </c>
      <c r="F285" s="128">
        <v>1</v>
      </c>
      <c r="G285" s="252">
        <v>1800</v>
      </c>
      <c r="H285" s="118">
        <f t="shared" si="4"/>
        <v>1800</v>
      </c>
      <c r="I285" s="334" t="s">
        <v>43</v>
      </c>
      <c r="J285" s="320" t="s">
        <v>31</v>
      </c>
      <c r="K285" s="260">
        <v>0</v>
      </c>
      <c r="L285" s="203">
        <v>45379</v>
      </c>
      <c r="M285" s="204">
        <v>45355</v>
      </c>
      <c r="N285" s="211">
        <v>45379</v>
      </c>
      <c r="O285" s="137"/>
      <c r="P285" s="268" t="s">
        <v>78</v>
      </c>
    </row>
    <row r="286" spans="1:16">
      <c r="A286" s="125" t="s">
        <v>2637</v>
      </c>
      <c r="B286" s="282">
        <v>398328</v>
      </c>
      <c r="C286" s="146" t="s">
        <v>321</v>
      </c>
      <c r="D286" s="146"/>
      <c r="E286" s="246">
        <v>19</v>
      </c>
      <c r="F286" s="128">
        <v>22</v>
      </c>
      <c r="G286" s="252">
        <v>13</v>
      </c>
      <c r="H286" s="118">
        <f t="shared" si="4"/>
        <v>286</v>
      </c>
      <c r="I286" s="334" t="s">
        <v>43</v>
      </c>
      <c r="J286" s="320" t="s">
        <v>45</v>
      </c>
      <c r="K286" s="260">
        <v>1</v>
      </c>
      <c r="L286" s="203">
        <v>45384</v>
      </c>
      <c r="M286" s="204">
        <v>45392</v>
      </c>
      <c r="N286" s="211">
        <v>45387</v>
      </c>
      <c r="O286" s="137"/>
      <c r="P286" s="268" t="s">
        <v>78</v>
      </c>
    </row>
    <row r="287" spans="1:16">
      <c r="A287" s="125" t="s">
        <v>2637</v>
      </c>
      <c r="B287" s="282">
        <v>398004</v>
      </c>
      <c r="C287" s="146" t="s">
        <v>285</v>
      </c>
      <c r="D287" s="146"/>
      <c r="E287" s="246">
        <v>19</v>
      </c>
      <c r="F287" s="128">
        <v>22</v>
      </c>
      <c r="G287" s="252">
        <v>16</v>
      </c>
      <c r="H287" s="118">
        <f t="shared" si="4"/>
        <v>352</v>
      </c>
      <c r="I287" s="334" t="s">
        <v>43</v>
      </c>
      <c r="J287" s="320" t="s">
        <v>45</v>
      </c>
      <c r="K287" s="260">
        <v>1</v>
      </c>
      <c r="L287" s="203">
        <v>45384</v>
      </c>
      <c r="M287" s="204">
        <v>45392</v>
      </c>
      <c r="N287" s="211">
        <v>45387</v>
      </c>
      <c r="O287" s="137"/>
      <c r="P287" s="268" t="s">
        <v>78</v>
      </c>
    </row>
    <row r="288" spans="1:16">
      <c r="A288" s="125" t="s">
        <v>2637</v>
      </c>
      <c r="B288" s="282">
        <v>396441</v>
      </c>
      <c r="C288" s="146" t="s">
        <v>621</v>
      </c>
      <c r="D288" s="146"/>
      <c r="E288" s="246">
        <v>55</v>
      </c>
      <c r="F288" s="128">
        <v>16</v>
      </c>
      <c r="G288" s="252">
        <v>34</v>
      </c>
      <c r="H288" s="118">
        <f t="shared" si="4"/>
        <v>544</v>
      </c>
      <c r="I288" s="334" t="s">
        <v>43</v>
      </c>
      <c r="J288" s="320" t="s">
        <v>55</v>
      </c>
      <c r="K288" s="260">
        <v>2</v>
      </c>
      <c r="L288" s="203">
        <v>45384</v>
      </c>
      <c r="M288" s="204">
        <v>45392</v>
      </c>
      <c r="N288" s="211">
        <v>45387</v>
      </c>
      <c r="O288" s="137"/>
      <c r="P288" s="268" t="s">
        <v>78</v>
      </c>
    </row>
    <row r="289" spans="1:16">
      <c r="A289" s="125" t="s">
        <v>2637</v>
      </c>
      <c r="B289" s="282">
        <v>397890</v>
      </c>
      <c r="C289" s="146" t="s">
        <v>2593</v>
      </c>
      <c r="D289" s="146"/>
      <c r="E289" s="246">
        <v>24</v>
      </c>
      <c r="F289" s="128">
        <v>66</v>
      </c>
      <c r="G289" s="252">
        <v>14</v>
      </c>
      <c r="H289" s="118">
        <f t="shared" si="4"/>
        <v>924</v>
      </c>
      <c r="I289" s="334" t="s">
        <v>43</v>
      </c>
      <c r="J289" s="320" t="s">
        <v>45</v>
      </c>
      <c r="K289" s="260">
        <v>2</v>
      </c>
      <c r="L289" s="203">
        <v>45384</v>
      </c>
      <c r="M289" s="204">
        <v>45392</v>
      </c>
      <c r="N289" s="211">
        <v>45387</v>
      </c>
      <c r="O289" s="137"/>
      <c r="P289" s="268" t="s">
        <v>78</v>
      </c>
    </row>
    <row r="290" spans="1:16">
      <c r="A290" s="125" t="s">
        <v>2637</v>
      </c>
      <c r="B290" s="282">
        <v>396371</v>
      </c>
      <c r="C290" s="146" t="s">
        <v>180</v>
      </c>
      <c r="D290" s="146"/>
      <c r="E290" s="246">
        <v>19.05</v>
      </c>
      <c r="F290" s="128">
        <v>15</v>
      </c>
      <c r="G290" s="252">
        <v>16</v>
      </c>
      <c r="H290" s="118">
        <f t="shared" si="4"/>
        <v>240</v>
      </c>
      <c r="I290" s="334" t="s">
        <v>43</v>
      </c>
      <c r="J290" s="320" t="s">
        <v>45</v>
      </c>
      <c r="K290" s="260">
        <v>1</v>
      </c>
      <c r="L290" s="203">
        <v>45384</v>
      </c>
      <c r="M290" s="204">
        <v>45392</v>
      </c>
      <c r="N290" s="211">
        <v>45387</v>
      </c>
      <c r="O290" s="137"/>
      <c r="P290" s="268" t="s">
        <v>78</v>
      </c>
    </row>
    <row r="291" spans="1:16">
      <c r="A291" s="125" t="s">
        <v>2637</v>
      </c>
      <c r="B291" s="282">
        <v>396462</v>
      </c>
      <c r="C291" s="146" t="s">
        <v>2787</v>
      </c>
      <c r="D291" s="146"/>
      <c r="E291" s="246">
        <v>14</v>
      </c>
      <c r="F291" s="128">
        <v>38</v>
      </c>
      <c r="G291" s="252">
        <v>16</v>
      </c>
      <c r="H291" s="118">
        <f t="shared" si="4"/>
        <v>608</v>
      </c>
      <c r="I291" s="334" t="s">
        <v>43</v>
      </c>
      <c r="J291" s="320" t="s">
        <v>45</v>
      </c>
      <c r="K291" s="260">
        <v>2</v>
      </c>
      <c r="L291" s="203">
        <v>45384</v>
      </c>
      <c r="M291" s="204">
        <v>45392</v>
      </c>
      <c r="N291" s="211">
        <v>45387</v>
      </c>
      <c r="O291" s="137"/>
      <c r="P291" s="268" t="s">
        <v>78</v>
      </c>
    </row>
    <row r="292" spans="1:16">
      <c r="A292" s="125" t="s">
        <v>2637</v>
      </c>
      <c r="B292" s="282">
        <v>397064</v>
      </c>
      <c r="C292" s="146" t="s">
        <v>284</v>
      </c>
      <c r="D292" s="146"/>
      <c r="E292" s="246">
        <v>19</v>
      </c>
      <c r="F292" s="128">
        <v>5</v>
      </c>
      <c r="G292" s="252">
        <v>12</v>
      </c>
      <c r="H292" s="118">
        <f t="shared" si="4"/>
        <v>60</v>
      </c>
      <c r="I292" s="334" t="s">
        <v>43</v>
      </c>
      <c r="J292" s="320" t="s">
        <v>45</v>
      </c>
      <c r="K292" s="260">
        <v>1</v>
      </c>
      <c r="L292" s="203">
        <v>45384</v>
      </c>
      <c r="M292" s="204">
        <v>45392</v>
      </c>
      <c r="N292" s="211">
        <v>45387</v>
      </c>
      <c r="O292" s="137"/>
      <c r="P292" s="268" t="s">
        <v>78</v>
      </c>
    </row>
    <row r="293" spans="1:16">
      <c r="A293" s="125" t="s">
        <v>2637</v>
      </c>
      <c r="B293" s="282">
        <v>397883</v>
      </c>
      <c r="C293" s="146" t="s">
        <v>190</v>
      </c>
      <c r="D293" s="146"/>
      <c r="E293" s="246">
        <v>28</v>
      </c>
      <c r="F293" s="128">
        <v>44</v>
      </c>
      <c r="G293" s="252">
        <v>16</v>
      </c>
      <c r="H293" s="118">
        <f t="shared" si="4"/>
        <v>704</v>
      </c>
      <c r="I293" s="334" t="s">
        <v>43</v>
      </c>
      <c r="J293" s="320" t="s">
        <v>45</v>
      </c>
      <c r="K293" s="260">
        <v>1</v>
      </c>
      <c r="L293" s="203">
        <v>45384</v>
      </c>
      <c r="M293" s="204">
        <v>45392</v>
      </c>
      <c r="N293" s="211">
        <v>45387</v>
      </c>
      <c r="O293" s="137"/>
      <c r="P293" s="268" t="s">
        <v>78</v>
      </c>
    </row>
    <row r="294" spans="1:16">
      <c r="A294" s="125" t="s">
        <v>2637</v>
      </c>
      <c r="B294" s="282">
        <v>396354</v>
      </c>
      <c r="C294" s="146" t="s">
        <v>1475</v>
      </c>
      <c r="D294" s="146"/>
      <c r="E294" s="246">
        <v>12.7</v>
      </c>
      <c r="F294" s="128">
        <v>55</v>
      </c>
      <c r="G294" s="252">
        <v>11</v>
      </c>
      <c r="H294" s="118">
        <f t="shared" si="4"/>
        <v>605</v>
      </c>
      <c r="I294" s="334" t="s">
        <v>43</v>
      </c>
      <c r="J294" s="320" t="s">
        <v>257</v>
      </c>
      <c r="K294" s="260">
        <v>1</v>
      </c>
      <c r="L294" s="203">
        <v>45384</v>
      </c>
      <c r="M294" s="204">
        <v>45392</v>
      </c>
      <c r="N294" s="211">
        <v>45387</v>
      </c>
      <c r="O294" s="137"/>
      <c r="P294" s="268" t="s">
        <v>78</v>
      </c>
    </row>
    <row r="295" spans="1:16">
      <c r="A295" s="125" t="s">
        <v>2637</v>
      </c>
      <c r="B295" s="282">
        <v>396415</v>
      </c>
      <c r="C295" s="146" t="s">
        <v>644</v>
      </c>
      <c r="D295" s="146"/>
      <c r="E295" s="246">
        <v>48</v>
      </c>
      <c r="F295" s="128">
        <v>16</v>
      </c>
      <c r="G295" s="252">
        <v>28</v>
      </c>
      <c r="H295" s="118">
        <f t="shared" si="4"/>
        <v>448</v>
      </c>
      <c r="I295" s="334" t="s">
        <v>43</v>
      </c>
      <c r="J295" s="320" t="s">
        <v>45</v>
      </c>
      <c r="K295" s="260">
        <v>2</v>
      </c>
      <c r="L295" s="203">
        <v>45384</v>
      </c>
      <c r="M295" s="204">
        <v>45392</v>
      </c>
      <c r="N295" s="211">
        <v>45387</v>
      </c>
      <c r="O295" s="137" t="s">
        <v>2670</v>
      </c>
      <c r="P295" s="268" t="s">
        <v>78</v>
      </c>
    </row>
    <row r="296" spans="1:16">
      <c r="A296" s="119" t="s">
        <v>3234</v>
      </c>
      <c r="B296" s="282">
        <v>392141</v>
      </c>
      <c r="C296" s="146" t="s">
        <v>3133</v>
      </c>
      <c r="D296" s="146"/>
      <c r="E296" s="246">
        <v>0</v>
      </c>
      <c r="F296" s="128">
        <v>4</v>
      </c>
      <c r="G296" s="252">
        <v>107.53</v>
      </c>
      <c r="H296" s="118">
        <f t="shared" si="4"/>
        <v>430.12</v>
      </c>
      <c r="I296" s="334" t="s">
        <v>43</v>
      </c>
      <c r="J296" s="320" t="s">
        <v>402</v>
      </c>
      <c r="K296" s="260">
        <v>0</v>
      </c>
      <c r="L296" s="203">
        <v>45385</v>
      </c>
      <c r="M296" s="204">
        <v>45391</v>
      </c>
      <c r="N296" s="211">
        <v>45391</v>
      </c>
      <c r="O296" s="137"/>
      <c r="P296" s="268" t="s">
        <v>78</v>
      </c>
    </row>
    <row r="297" spans="1:16">
      <c r="A297" s="119" t="s">
        <v>3234</v>
      </c>
      <c r="B297" s="282">
        <v>398900</v>
      </c>
      <c r="C297" s="146" t="s">
        <v>2942</v>
      </c>
      <c r="D297" s="146"/>
      <c r="E297" s="246">
        <v>0</v>
      </c>
      <c r="F297" s="128">
        <v>1</v>
      </c>
      <c r="G297" s="252">
        <v>50.6</v>
      </c>
      <c r="H297" s="118">
        <f t="shared" si="4"/>
        <v>50.6</v>
      </c>
      <c r="I297" s="334" t="s">
        <v>43</v>
      </c>
      <c r="J297" s="320" t="s">
        <v>402</v>
      </c>
      <c r="K297" s="260">
        <v>0</v>
      </c>
      <c r="L297" s="203">
        <v>45385</v>
      </c>
      <c r="M297" s="204">
        <v>45391</v>
      </c>
      <c r="N297" s="211">
        <v>45391</v>
      </c>
      <c r="O297" s="137"/>
      <c r="P297" s="268" t="s">
        <v>78</v>
      </c>
    </row>
    <row r="298" spans="1:16">
      <c r="A298" s="119" t="s">
        <v>3234</v>
      </c>
      <c r="B298" s="282">
        <v>399407</v>
      </c>
      <c r="C298" s="146" t="s">
        <v>3134</v>
      </c>
      <c r="D298" s="146"/>
      <c r="E298" s="246">
        <v>0</v>
      </c>
      <c r="F298" s="128">
        <v>1</v>
      </c>
      <c r="G298" s="252">
        <v>50.6</v>
      </c>
      <c r="H298" s="118">
        <f t="shared" si="4"/>
        <v>50.6</v>
      </c>
      <c r="I298" s="334" t="s">
        <v>43</v>
      </c>
      <c r="J298" s="320" t="s">
        <v>402</v>
      </c>
      <c r="K298" s="260">
        <v>0</v>
      </c>
      <c r="L298" s="203">
        <v>45385</v>
      </c>
      <c r="M298" s="204">
        <v>45387</v>
      </c>
      <c r="N298" s="211">
        <v>45387</v>
      </c>
      <c r="O298" s="137"/>
      <c r="P298" s="268" t="s">
        <v>78</v>
      </c>
    </row>
    <row r="299" spans="1:16">
      <c r="A299" s="119" t="s">
        <v>3234</v>
      </c>
      <c r="B299" s="282">
        <v>396220</v>
      </c>
      <c r="C299" s="146" t="s">
        <v>2969</v>
      </c>
      <c r="D299" s="146"/>
      <c r="E299" s="246">
        <v>0</v>
      </c>
      <c r="F299" s="128">
        <v>6</v>
      </c>
      <c r="G299" s="252">
        <v>69.58</v>
      </c>
      <c r="H299" s="118">
        <f t="shared" si="4"/>
        <v>417.48</v>
      </c>
      <c r="I299" s="334" t="s">
        <v>43</v>
      </c>
      <c r="J299" s="320" t="s">
        <v>402</v>
      </c>
      <c r="K299" s="260">
        <v>0</v>
      </c>
      <c r="L299" s="203">
        <v>45385</v>
      </c>
      <c r="M299" s="204">
        <v>45391</v>
      </c>
      <c r="N299" s="211">
        <v>45391</v>
      </c>
      <c r="O299" s="137"/>
      <c r="P299" s="268" t="s">
        <v>78</v>
      </c>
    </row>
    <row r="300" spans="1:16">
      <c r="A300" s="119" t="s">
        <v>3234</v>
      </c>
      <c r="B300" s="282">
        <v>396188</v>
      </c>
      <c r="C300" s="146" t="s">
        <v>2966</v>
      </c>
      <c r="D300" s="146"/>
      <c r="E300" s="246">
        <v>0</v>
      </c>
      <c r="F300" s="128">
        <v>6</v>
      </c>
      <c r="G300" s="252">
        <v>69.58</v>
      </c>
      <c r="H300" s="118">
        <f t="shared" si="4"/>
        <v>417.48</v>
      </c>
      <c r="I300" s="334" t="s">
        <v>43</v>
      </c>
      <c r="J300" s="320" t="s">
        <v>402</v>
      </c>
      <c r="K300" s="260">
        <v>0</v>
      </c>
      <c r="L300" s="203">
        <v>45385</v>
      </c>
      <c r="M300" s="204">
        <v>45391</v>
      </c>
      <c r="N300" s="211">
        <v>45391</v>
      </c>
      <c r="O300" s="137"/>
      <c r="P300" s="268" t="s">
        <v>78</v>
      </c>
    </row>
    <row r="301" spans="1:16">
      <c r="A301" s="119" t="s">
        <v>3234</v>
      </c>
      <c r="B301" s="282">
        <v>398879</v>
      </c>
      <c r="C301" s="146" t="s">
        <v>3092</v>
      </c>
      <c r="D301" s="146"/>
      <c r="E301" s="246">
        <v>0</v>
      </c>
      <c r="F301" s="128">
        <v>1</v>
      </c>
      <c r="G301" s="252">
        <v>82.23</v>
      </c>
      <c r="H301" s="118">
        <f t="shared" si="4"/>
        <v>82.23</v>
      </c>
      <c r="I301" s="334" t="s">
        <v>43</v>
      </c>
      <c r="J301" s="320" t="s">
        <v>402</v>
      </c>
      <c r="K301" s="260">
        <v>0</v>
      </c>
      <c r="L301" s="203">
        <v>45385</v>
      </c>
      <c r="M301" s="204">
        <v>45387</v>
      </c>
      <c r="N301" s="211">
        <v>45387</v>
      </c>
      <c r="O301" s="137"/>
      <c r="P301" s="268" t="s">
        <v>78</v>
      </c>
    </row>
    <row r="302" spans="1:16">
      <c r="A302" s="119" t="s">
        <v>3234</v>
      </c>
      <c r="B302" s="282">
        <v>395448</v>
      </c>
      <c r="C302" s="146" t="s">
        <v>3097</v>
      </c>
      <c r="D302" s="146"/>
      <c r="E302" s="246">
        <v>0</v>
      </c>
      <c r="F302" s="128">
        <v>1</v>
      </c>
      <c r="G302" s="252">
        <v>82.23</v>
      </c>
      <c r="H302" s="118">
        <f t="shared" si="4"/>
        <v>82.23</v>
      </c>
      <c r="I302" s="334" t="s">
        <v>43</v>
      </c>
      <c r="J302" s="320" t="s">
        <v>402</v>
      </c>
      <c r="K302" s="260">
        <v>0</v>
      </c>
      <c r="L302" s="203">
        <v>45385</v>
      </c>
      <c r="M302" s="204">
        <v>45391</v>
      </c>
      <c r="N302" s="211">
        <v>45391</v>
      </c>
      <c r="O302" s="137"/>
      <c r="P302" s="268" t="s">
        <v>78</v>
      </c>
    </row>
    <row r="303" spans="1:16">
      <c r="A303" s="119" t="s">
        <v>3234</v>
      </c>
      <c r="B303" s="282">
        <v>398943</v>
      </c>
      <c r="C303" s="146" t="s">
        <v>3092</v>
      </c>
      <c r="D303" s="146"/>
      <c r="E303" s="246">
        <v>0</v>
      </c>
      <c r="F303" s="128">
        <v>5</v>
      </c>
      <c r="G303" s="252">
        <v>82.23</v>
      </c>
      <c r="H303" s="118">
        <f t="shared" si="4"/>
        <v>411.15000000000003</v>
      </c>
      <c r="I303" s="334" t="s">
        <v>43</v>
      </c>
      <c r="J303" s="320" t="s">
        <v>402</v>
      </c>
      <c r="K303" s="260">
        <v>0</v>
      </c>
      <c r="L303" s="203">
        <v>45385</v>
      </c>
      <c r="M303" s="204">
        <v>45391</v>
      </c>
      <c r="N303" s="211">
        <v>45391</v>
      </c>
      <c r="O303" s="137"/>
      <c r="P303" s="268" t="s">
        <v>78</v>
      </c>
    </row>
    <row r="304" spans="1:16">
      <c r="A304" s="119" t="s">
        <v>3234</v>
      </c>
      <c r="B304" s="282">
        <v>395435</v>
      </c>
      <c r="C304" s="146" t="s">
        <v>3100</v>
      </c>
      <c r="D304" s="146"/>
      <c r="E304" s="246">
        <v>0</v>
      </c>
      <c r="F304" s="128">
        <v>1</v>
      </c>
      <c r="G304" s="252">
        <v>278.3</v>
      </c>
      <c r="H304" s="118">
        <f t="shared" si="4"/>
        <v>278.3</v>
      </c>
      <c r="I304" s="334" t="s">
        <v>43</v>
      </c>
      <c r="J304" s="320" t="s">
        <v>402</v>
      </c>
      <c r="K304" s="260">
        <v>0</v>
      </c>
      <c r="L304" s="203">
        <v>45385</v>
      </c>
      <c r="M304" s="204">
        <v>45391</v>
      </c>
      <c r="N304" s="211">
        <v>45391</v>
      </c>
      <c r="O304" s="137"/>
      <c r="P304" s="268" t="s">
        <v>78</v>
      </c>
    </row>
    <row r="305" spans="1:16">
      <c r="A305" s="125" t="s">
        <v>74</v>
      </c>
      <c r="B305" s="282">
        <v>395783</v>
      </c>
      <c r="C305" s="146" t="s">
        <v>223</v>
      </c>
      <c r="D305" s="146"/>
      <c r="E305" s="246">
        <v>0</v>
      </c>
      <c r="F305" s="128">
        <v>1</v>
      </c>
      <c r="G305" s="252">
        <v>561.83000000000004</v>
      </c>
      <c r="H305" s="118">
        <f t="shared" si="4"/>
        <v>561.83000000000004</v>
      </c>
      <c r="I305" s="334" t="s">
        <v>43</v>
      </c>
      <c r="J305" s="320" t="s">
        <v>47</v>
      </c>
      <c r="K305" s="260">
        <v>0</v>
      </c>
      <c r="L305" s="203">
        <v>45385</v>
      </c>
      <c r="M305" s="204">
        <v>45393</v>
      </c>
      <c r="N305" s="211">
        <v>45390</v>
      </c>
      <c r="O305" s="137"/>
      <c r="P305" s="268" t="s">
        <v>78</v>
      </c>
    </row>
    <row r="306" spans="1:16">
      <c r="A306" s="125" t="s">
        <v>74</v>
      </c>
      <c r="B306" s="282">
        <v>395775</v>
      </c>
      <c r="C306" s="146" t="s">
        <v>2925</v>
      </c>
      <c r="D306" s="146"/>
      <c r="E306" s="246">
        <v>0</v>
      </c>
      <c r="F306" s="128">
        <v>1</v>
      </c>
      <c r="G306" s="252">
        <v>342.9</v>
      </c>
      <c r="H306" s="118">
        <f t="shared" si="4"/>
        <v>342.9</v>
      </c>
      <c r="I306" s="334" t="s">
        <v>43</v>
      </c>
      <c r="J306" s="320" t="s">
        <v>47</v>
      </c>
      <c r="K306" s="260">
        <v>0</v>
      </c>
      <c r="L306" s="203">
        <v>45385</v>
      </c>
      <c r="M306" s="204">
        <v>45393</v>
      </c>
      <c r="N306" s="211">
        <v>45390</v>
      </c>
      <c r="O306" s="137"/>
      <c r="P306" s="268" t="s">
        <v>78</v>
      </c>
    </row>
    <row r="307" spans="1:16">
      <c r="A307" s="125" t="s">
        <v>2637</v>
      </c>
      <c r="B307" s="282">
        <v>399521</v>
      </c>
      <c r="C307" s="146" t="s">
        <v>1827</v>
      </c>
      <c r="D307" s="146"/>
      <c r="E307" s="246">
        <v>24</v>
      </c>
      <c r="F307" s="128">
        <v>12</v>
      </c>
      <c r="G307" s="252">
        <v>15</v>
      </c>
      <c r="H307" s="118">
        <f t="shared" si="4"/>
        <v>180</v>
      </c>
      <c r="I307" s="334" t="s">
        <v>43</v>
      </c>
      <c r="J307" s="320" t="s">
        <v>45</v>
      </c>
      <c r="K307" s="260">
        <v>1</v>
      </c>
      <c r="L307" s="203">
        <v>45386</v>
      </c>
      <c r="M307" s="204">
        <v>45394</v>
      </c>
      <c r="N307" s="211">
        <v>45390</v>
      </c>
      <c r="O307" s="137"/>
      <c r="P307" s="268" t="s">
        <v>78</v>
      </c>
    </row>
    <row r="308" spans="1:16">
      <c r="A308" s="125" t="s">
        <v>2637</v>
      </c>
      <c r="B308" s="282">
        <v>399462</v>
      </c>
      <c r="C308" s="146" t="s">
        <v>583</v>
      </c>
      <c r="D308" s="146"/>
      <c r="E308" s="246">
        <v>19</v>
      </c>
      <c r="F308" s="128">
        <v>20</v>
      </c>
      <c r="G308" s="252">
        <v>14</v>
      </c>
      <c r="H308" s="118">
        <f t="shared" si="4"/>
        <v>280</v>
      </c>
      <c r="I308" s="334" t="s">
        <v>43</v>
      </c>
      <c r="J308" s="320" t="s">
        <v>45</v>
      </c>
      <c r="K308" s="260">
        <v>1</v>
      </c>
      <c r="L308" s="203">
        <v>45386</v>
      </c>
      <c r="M308" s="204">
        <v>45390</v>
      </c>
      <c r="N308" s="211">
        <v>45390</v>
      </c>
      <c r="O308" s="137"/>
      <c r="P308" s="268" t="s">
        <v>78</v>
      </c>
    </row>
    <row r="309" spans="1:16">
      <c r="A309" s="125" t="s">
        <v>2637</v>
      </c>
      <c r="B309" s="282">
        <v>396456</v>
      </c>
      <c r="C309" s="146" t="s">
        <v>3135</v>
      </c>
      <c r="D309" s="146"/>
      <c r="E309" s="246">
        <v>42</v>
      </c>
      <c r="F309" s="128">
        <v>16</v>
      </c>
      <c r="G309" s="252">
        <v>31</v>
      </c>
      <c r="H309" s="118">
        <f t="shared" si="4"/>
        <v>496</v>
      </c>
      <c r="I309" s="334" t="s">
        <v>43</v>
      </c>
      <c r="J309" s="320" t="s">
        <v>55</v>
      </c>
      <c r="K309" s="260">
        <v>2</v>
      </c>
      <c r="L309" s="203">
        <v>45386</v>
      </c>
      <c r="M309" s="204">
        <v>45391</v>
      </c>
      <c r="N309" s="211">
        <v>45390</v>
      </c>
      <c r="O309" s="137"/>
      <c r="P309" s="268" t="s">
        <v>78</v>
      </c>
    </row>
    <row r="310" spans="1:16">
      <c r="A310" s="125" t="s">
        <v>2637</v>
      </c>
      <c r="B310" s="282">
        <v>399736</v>
      </c>
      <c r="C310" s="146" t="s">
        <v>2771</v>
      </c>
      <c r="D310" s="146"/>
      <c r="E310" s="246">
        <v>28</v>
      </c>
      <c r="F310" s="128">
        <v>22</v>
      </c>
      <c r="G310" s="252">
        <v>16.5</v>
      </c>
      <c r="H310" s="118">
        <f t="shared" si="4"/>
        <v>363</v>
      </c>
      <c r="I310" s="334" t="s">
        <v>43</v>
      </c>
      <c r="J310" s="320" t="s">
        <v>45</v>
      </c>
      <c r="K310" s="260">
        <v>2</v>
      </c>
      <c r="L310" s="203">
        <v>45386</v>
      </c>
      <c r="M310" s="204">
        <v>45394</v>
      </c>
      <c r="N310" s="211">
        <v>45390</v>
      </c>
      <c r="O310" s="137"/>
      <c r="P310" s="268" t="s">
        <v>78</v>
      </c>
    </row>
    <row r="311" spans="1:16">
      <c r="A311" s="125" t="s">
        <v>2637</v>
      </c>
      <c r="B311" s="282">
        <v>395832</v>
      </c>
      <c r="C311" s="146" t="s">
        <v>2771</v>
      </c>
      <c r="D311" s="146"/>
      <c r="E311" s="246">
        <v>28</v>
      </c>
      <c r="F311" s="128">
        <v>22</v>
      </c>
      <c r="G311" s="252">
        <v>16.5</v>
      </c>
      <c r="H311" s="118">
        <f t="shared" si="4"/>
        <v>363</v>
      </c>
      <c r="I311" s="334" t="s">
        <v>43</v>
      </c>
      <c r="J311" s="320" t="s">
        <v>45</v>
      </c>
      <c r="K311" s="260">
        <v>2</v>
      </c>
      <c r="L311" s="203">
        <v>45386</v>
      </c>
      <c r="M311" s="204">
        <v>45390</v>
      </c>
      <c r="N311" s="211">
        <v>45390</v>
      </c>
      <c r="O311" s="137"/>
      <c r="P311" s="268" t="s">
        <v>78</v>
      </c>
    </row>
    <row r="312" spans="1:16">
      <c r="A312" s="125" t="s">
        <v>2637</v>
      </c>
      <c r="B312" s="282">
        <v>397378</v>
      </c>
      <c r="C312" s="146" t="s">
        <v>2876</v>
      </c>
      <c r="D312" s="146"/>
      <c r="E312" s="246">
        <v>19.04</v>
      </c>
      <c r="F312" s="128">
        <v>54</v>
      </c>
      <c r="G312" s="252">
        <v>9</v>
      </c>
      <c r="H312" s="118">
        <f t="shared" si="4"/>
        <v>486</v>
      </c>
      <c r="I312" s="334" t="s">
        <v>43</v>
      </c>
      <c r="J312" s="320" t="s">
        <v>45</v>
      </c>
      <c r="K312" s="260">
        <v>2</v>
      </c>
      <c r="L312" s="203">
        <v>45386</v>
      </c>
      <c r="M312" s="204">
        <v>45392</v>
      </c>
      <c r="N312" s="211">
        <v>45390</v>
      </c>
      <c r="O312" s="137"/>
      <c r="P312" s="268" t="s">
        <v>78</v>
      </c>
    </row>
    <row r="313" spans="1:16">
      <c r="A313" s="125" t="s">
        <v>2637</v>
      </c>
      <c r="B313" s="282">
        <v>398014</v>
      </c>
      <c r="C313" s="146" t="s">
        <v>3007</v>
      </c>
      <c r="D313" s="146"/>
      <c r="E313" s="246">
        <v>14</v>
      </c>
      <c r="F313" s="128">
        <v>33</v>
      </c>
      <c r="G313" s="252">
        <v>14</v>
      </c>
      <c r="H313" s="118">
        <f t="shared" si="4"/>
        <v>462</v>
      </c>
      <c r="I313" s="334" t="s">
        <v>43</v>
      </c>
      <c r="J313" s="320" t="s">
        <v>45</v>
      </c>
      <c r="K313" s="260">
        <v>1</v>
      </c>
      <c r="L313" s="203">
        <v>45386</v>
      </c>
      <c r="M313" s="204">
        <v>45394</v>
      </c>
      <c r="N313" s="211">
        <v>45390</v>
      </c>
      <c r="O313" s="137"/>
      <c r="P313" s="268" t="s">
        <v>78</v>
      </c>
    </row>
    <row r="314" spans="1:16">
      <c r="A314" s="125" t="s">
        <v>2637</v>
      </c>
      <c r="B314" s="282">
        <v>399491</v>
      </c>
      <c r="C314" s="146" t="s">
        <v>579</v>
      </c>
      <c r="D314" s="146"/>
      <c r="E314" s="246">
        <v>24</v>
      </c>
      <c r="F314" s="128">
        <v>5</v>
      </c>
      <c r="G314" s="252">
        <v>15</v>
      </c>
      <c r="H314" s="118">
        <f t="shared" si="4"/>
        <v>75</v>
      </c>
      <c r="I314" s="334" t="s">
        <v>43</v>
      </c>
      <c r="J314" s="320" t="s">
        <v>45</v>
      </c>
      <c r="K314" s="260">
        <v>1</v>
      </c>
      <c r="L314" s="203">
        <v>45386</v>
      </c>
      <c r="M314" s="204">
        <v>45394</v>
      </c>
      <c r="N314" s="211">
        <v>45390</v>
      </c>
      <c r="O314" s="137"/>
      <c r="P314" s="268" t="s">
        <v>78</v>
      </c>
    </row>
    <row r="315" spans="1:16">
      <c r="A315" s="125" t="s">
        <v>2637</v>
      </c>
      <c r="B315" s="282">
        <v>397984</v>
      </c>
      <c r="C315" s="146" t="s">
        <v>3136</v>
      </c>
      <c r="D315" s="146"/>
      <c r="E315" s="246">
        <v>20</v>
      </c>
      <c r="F315" s="128">
        <v>44</v>
      </c>
      <c r="G315" s="252">
        <v>4</v>
      </c>
      <c r="H315" s="118">
        <f t="shared" si="4"/>
        <v>176</v>
      </c>
      <c r="I315" s="334" t="s">
        <v>43</v>
      </c>
      <c r="J315" s="320" t="s">
        <v>16</v>
      </c>
      <c r="K315" s="260">
        <v>0</v>
      </c>
      <c r="L315" s="203">
        <v>45386</v>
      </c>
      <c r="M315" s="204">
        <v>45394</v>
      </c>
      <c r="N315" s="211">
        <v>45390</v>
      </c>
      <c r="O315" s="137"/>
      <c r="P315" s="268" t="s">
        <v>78</v>
      </c>
    </row>
    <row r="316" spans="1:16">
      <c r="A316" s="125" t="s">
        <v>2637</v>
      </c>
      <c r="B316" s="282">
        <v>397514</v>
      </c>
      <c r="C316" s="146" t="s">
        <v>207</v>
      </c>
      <c r="D316" s="146"/>
      <c r="E316" s="246">
        <v>38.1</v>
      </c>
      <c r="F316" s="128">
        <v>44</v>
      </c>
      <c r="G316" s="252">
        <v>19</v>
      </c>
      <c r="H316" s="118">
        <f t="shared" si="4"/>
        <v>836</v>
      </c>
      <c r="I316" s="334" t="s">
        <v>43</v>
      </c>
      <c r="J316" s="320" t="s">
        <v>45</v>
      </c>
      <c r="K316" s="260">
        <v>1</v>
      </c>
      <c r="L316" s="203">
        <v>45386</v>
      </c>
      <c r="M316" s="204">
        <v>45392</v>
      </c>
      <c r="N316" s="211">
        <v>45390</v>
      </c>
      <c r="O316" s="137"/>
      <c r="P316" s="268" t="s">
        <v>78</v>
      </c>
    </row>
    <row r="317" spans="1:16">
      <c r="A317" s="125" t="s">
        <v>48</v>
      </c>
      <c r="B317" s="282">
        <v>395935</v>
      </c>
      <c r="C317" s="146" t="s">
        <v>1300</v>
      </c>
      <c r="D317" s="146"/>
      <c r="E317" s="246">
        <v>0</v>
      </c>
      <c r="F317" s="128">
        <v>2</v>
      </c>
      <c r="G317" s="252">
        <v>138.36000000000001</v>
      </c>
      <c r="H317" s="118">
        <f t="shared" si="4"/>
        <v>276.72000000000003</v>
      </c>
      <c r="I317" s="334" t="s">
        <v>43</v>
      </c>
      <c r="J317" s="320" t="s">
        <v>47</v>
      </c>
      <c r="K317" s="260">
        <v>0</v>
      </c>
      <c r="L317" s="203">
        <v>45390</v>
      </c>
      <c r="M317" s="204">
        <v>45400</v>
      </c>
      <c r="N317" s="211">
        <v>45397</v>
      </c>
      <c r="O317" s="137"/>
      <c r="P317" s="268" t="s">
        <v>78</v>
      </c>
    </row>
    <row r="318" spans="1:16">
      <c r="A318" s="125" t="s">
        <v>48</v>
      </c>
      <c r="B318" s="282">
        <v>396279</v>
      </c>
      <c r="C318" s="146" t="s">
        <v>1286</v>
      </c>
      <c r="D318" s="146"/>
      <c r="E318" s="246">
        <v>0</v>
      </c>
      <c r="F318" s="128">
        <v>2</v>
      </c>
      <c r="G318" s="252">
        <v>125.22</v>
      </c>
      <c r="H318" s="118">
        <f t="shared" si="4"/>
        <v>250.44</v>
      </c>
      <c r="I318" s="334" t="s">
        <v>43</v>
      </c>
      <c r="J318" s="320" t="s">
        <v>47</v>
      </c>
      <c r="K318" s="260">
        <v>0</v>
      </c>
      <c r="L318" s="203">
        <v>45390</v>
      </c>
      <c r="M318" s="204">
        <v>45400</v>
      </c>
      <c r="N318" s="211">
        <v>45397</v>
      </c>
      <c r="O318" s="137"/>
      <c r="P318" s="268" t="s">
        <v>78</v>
      </c>
    </row>
    <row r="319" spans="1:16">
      <c r="A319" s="125" t="s">
        <v>48</v>
      </c>
      <c r="B319" s="282">
        <v>395942</v>
      </c>
      <c r="C319" s="146" t="s">
        <v>1313</v>
      </c>
      <c r="D319" s="146"/>
      <c r="E319" s="246">
        <v>0</v>
      </c>
      <c r="F319" s="128">
        <v>1</v>
      </c>
      <c r="G319" s="252">
        <v>103.77</v>
      </c>
      <c r="H319" s="118">
        <f t="shared" si="4"/>
        <v>103.77</v>
      </c>
      <c r="I319" s="334" t="s">
        <v>43</v>
      </c>
      <c r="J319" s="320" t="s">
        <v>47</v>
      </c>
      <c r="K319" s="260">
        <v>0</v>
      </c>
      <c r="L319" s="203">
        <v>45390</v>
      </c>
      <c r="M319" s="204">
        <v>45400</v>
      </c>
      <c r="N319" s="211">
        <v>45397</v>
      </c>
      <c r="O319" s="137"/>
      <c r="P319" s="268" t="s">
        <v>78</v>
      </c>
    </row>
    <row r="320" spans="1:16">
      <c r="A320" s="125" t="s">
        <v>48</v>
      </c>
      <c r="B320" s="282">
        <v>394746</v>
      </c>
      <c r="C320" s="146" t="s">
        <v>1314</v>
      </c>
      <c r="D320" s="146"/>
      <c r="E320" s="246">
        <v>0</v>
      </c>
      <c r="F320" s="128">
        <v>4</v>
      </c>
      <c r="G320" s="252">
        <v>166.79</v>
      </c>
      <c r="H320" s="118">
        <f t="shared" si="4"/>
        <v>667.16</v>
      </c>
      <c r="I320" s="334" t="s">
        <v>43</v>
      </c>
      <c r="J320" s="320" t="s">
        <v>47</v>
      </c>
      <c r="K320" s="260">
        <v>0</v>
      </c>
      <c r="L320" s="203">
        <v>45390</v>
      </c>
      <c r="M320" s="204">
        <v>45397</v>
      </c>
      <c r="N320" s="211">
        <v>45397</v>
      </c>
      <c r="O320" s="137"/>
      <c r="P320" s="268" t="s">
        <v>78</v>
      </c>
    </row>
    <row r="321" spans="1:16">
      <c r="A321" s="119" t="s">
        <v>3234</v>
      </c>
      <c r="B321" s="282">
        <v>395867</v>
      </c>
      <c r="C321" s="146" t="s">
        <v>2941</v>
      </c>
      <c r="D321" s="146"/>
      <c r="E321" s="246">
        <v>0</v>
      </c>
      <c r="F321" s="128">
        <v>1</v>
      </c>
      <c r="G321" s="252">
        <v>50.6</v>
      </c>
      <c r="H321" s="118">
        <f t="shared" si="4"/>
        <v>50.6</v>
      </c>
      <c r="I321" s="334" t="s">
        <v>43</v>
      </c>
      <c r="J321" s="320" t="s">
        <v>402</v>
      </c>
      <c r="K321" s="260">
        <v>0</v>
      </c>
      <c r="L321" s="203">
        <v>45391</v>
      </c>
      <c r="M321" s="204">
        <v>45398</v>
      </c>
      <c r="N321" s="211">
        <v>45398</v>
      </c>
      <c r="O321" s="137"/>
      <c r="P321" s="268" t="s">
        <v>78</v>
      </c>
    </row>
    <row r="322" spans="1:16">
      <c r="A322" s="119" t="s">
        <v>3234</v>
      </c>
      <c r="B322" s="282">
        <v>395533</v>
      </c>
      <c r="C322" s="146" t="s">
        <v>3125</v>
      </c>
      <c r="D322" s="146"/>
      <c r="E322" s="246">
        <v>0</v>
      </c>
      <c r="F322" s="128">
        <v>2</v>
      </c>
      <c r="G322" s="252">
        <v>69.58</v>
      </c>
      <c r="H322" s="118">
        <f t="shared" si="4"/>
        <v>139.16</v>
      </c>
      <c r="I322" s="334" t="s">
        <v>43</v>
      </c>
      <c r="J322" s="320" t="s">
        <v>402</v>
      </c>
      <c r="K322" s="260">
        <v>0</v>
      </c>
      <c r="L322" s="203">
        <v>45391</v>
      </c>
      <c r="M322" s="204">
        <v>45398</v>
      </c>
      <c r="N322" s="211">
        <v>45398</v>
      </c>
      <c r="O322" s="137"/>
      <c r="P322" s="268" t="s">
        <v>78</v>
      </c>
    </row>
    <row r="323" spans="1:16">
      <c r="A323" s="119" t="s">
        <v>3234</v>
      </c>
      <c r="B323" s="282">
        <v>397654</v>
      </c>
      <c r="C323" s="146" t="s">
        <v>3003</v>
      </c>
      <c r="D323" s="146"/>
      <c r="E323" s="246">
        <v>0</v>
      </c>
      <c r="F323" s="128">
        <v>12</v>
      </c>
      <c r="G323" s="252">
        <v>69.58</v>
      </c>
      <c r="H323" s="118">
        <f t="shared" ref="H323:H386" si="5">G323*F323</f>
        <v>834.96</v>
      </c>
      <c r="I323" s="334" t="s">
        <v>43</v>
      </c>
      <c r="J323" s="320" t="s">
        <v>402</v>
      </c>
      <c r="K323" s="260">
        <v>0</v>
      </c>
      <c r="L323" s="203">
        <v>45391</v>
      </c>
      <c r="M323" s="204">
        <v>45398</v>
      </c>
      <c r="N323" s="211">
        <v>45398</v>
      </c>
      <c r="O323" s="137"/>
      <c r="P323" s="268" t="s">
        <v>78</v>
      </c>
    </row>
    <row r="324" spans="1:16">
      <c r="A324" s="119" t="s">
        <v>3234</v>
      </c>
      <c r="B324" s="282">
        <v>395500</v>
      </c>
      <c r="C324" s="146" t="s">
        <v>2983</v>
      </c>
      <c r="D324" s="146"/>
      <c r="E324" s="246">
        <v>0</v>
      </c>
      <c r="F324" s="128">
        <v>2</v>
      </c>
      <c r="G324" s="252">
        <v>82.23</v>
      </c>
      <c r="H324" s="118">
        <f t="shared" si="5"/>
        <v>164.46</v>
      </c>
      <c r="I324" s="334" t="s">
        <v>43</v>
      </c>
      <c r="J324" s="320" t="s">
        <v>402</v>
      </c>
      <c r="K324" s="260">
        <v>0</v>
      </c>
      <c r="L324" s="203">
        <v>45391</v>
      </c>
      <c r="M324" s="204">
        <v>45398</v>
      </c>
      <c r="N324" s="211">
        <v>45398</v>
      </c>
      <c r="O324" s="137"/>
      <c r="P324" s="268" t="s">
        <v>78</v>
      </c>
    </row>
    <row r="325" spans="1:16">
      <c r="A325" s="119" t="s">
        <v>3234</v>
      </c>
      <c r="B325" s="282">
        <v>397568</v>
      </c>
      <c r="C325" s="146" t="s">
        <v>3137</v>
      </c>
      <c r="D325" s="146"/>
      <c r="E325" s="246">
        <v>0</v>
      </c>
      <c r="F325" s="128">
        <v>3</v>
      </c>
      <c r="G325" s="252">
        <v>278.3</v>
      </c>
      <c r="H325" s="118">
        <f t="shared" si="5"/>
        <v>834.90000000000009</v>
      </c>
      <c r="I325" s="334" t="s">
        <v>43</v>
      </c>
      <c r="J325" s="320" t="s">
        <v>402</v>
      </c>
      <c r="K325" s="260">
        <v>0</v>
      </c>
      <c r="L325" s="203">
        <v>45391</v>
      </c>
      <c r="M325" s="204">
        <v>45398</v>
      </c>
      <c r="N325" s="211">
        <v>45398</v>
      </c>
      <c r="O325" s="137"/>
      <c r="P325" s="268" t="s">
        <v>78</v>
      </c>
    </row>
    <row r="326" spans="1:16">
      <c r="A326" s="119" t="s">
        <v>3234</v>
      </c>
      <c r="B326" s="282">
        <v>400771</v>
      </c>
      <c r="C326" s="146" t="s">
        <v>2946</v>
      </c>
      <c r="D326" s="146"/>
      <c r="E326" s="246">
        <v>0</v>
      </c>
      <c r="F326" s="128">
        <v>1</v>
      </c>
      <c r="G326" s="252">
        <v>278.3</v>
      </c>
      <c r="H326" s="118">
        <f t="shared" si="5"/>
        <v>278.3</v>
      </c>
      <c r="I326" s="334" t="s">
        <v>43</v>
      </c>
      <c r="J326" s="320" t="s">
        <v>402</v>
      </c>
      <c r="K326" s="260">
        <v>0</v>
      </c>
      <c r="L326" s="203">
        <v>45391</v>
      </c>
      <c r="M326" s="204">
        <v>45398</v>
      </c>
      <c r="N326" s="211">
        <v>45398</v>
      </c>
      <c r="O326" s="137"/>
      <c r="P326" s="268" t="s">
        <v>78</v>
      </c>
    </row>
    <row r="327" spans="1:16">
      <c r="A327" s="119" t="s">
        <v>3234</v>
      </c>
      <c r="B327" s="282">
        <v>400746</v>
      </c>
      <c r="C327" s="146" t="s">
        <v>3138</v>
      </c>
      <c r="D327" s="146"/>
      <c r="E327" s="246">
        <v>0</v>
      </c>
      <c r="F327" s="128">
        <v>1</v>
      </c>
      <c r="G327" s="252">
        <v>278.3</v>
      </c>
      <c r="H327" s="118">
        <f t="shared" si="5"/>
        <v>278.3</v>
      </c>
      <c r="I327" s="334" t="s">
        <v>43</v>
      </c>
      <c r="J327" s="320" t="s">
        <v>402</v>
      </c>
      <c r="K327" s="260">
        <v>0</v>
      </c>
      <c r="L327" s="203">
        <v>45391</v>
      </c>
      <c r="M327" s="204">
        <v>45398</v>
      </c>
      <c r="N327" s="211">
        <v>45398</v>
      </c>
      <c r="O327" s="137"/>
      <c r="P327" s="268" t="s">
        <v>78</v>
      </c>
    </row>
    <row r="328" spans="1:16">
      <c r="A328" s="119" t="s">
        <v>3234</v>
      </c>
      <c r="B328" s="282">
        <v>395899</v>
      </c>
      <c r="C328" s="146" t="s">
        <v>3000</v>
      </c>
      <c r="D328" s="146"/>
      <c r="E328" s="246">
        <v>0</v>
      </c>
      <c r="F328" s="128">
        <v>3</v>
      </c>
      <c r="G328" s="252">
        <v>37.950000000000003</v>
      </c>
      <c r="H328" s="118">
        <f t="shared" si="5"/>
        <v>113.85000000000001</v>
      </c>
      <c r="I328" s="334" t="s">
        <v>43</v>
      </c>
      <c r="J328" s="320" t="s">
        <v>402</v>
      </c>
      <c r="K328" s="260">
        <v>0</v>
      </c>
      <c r="L328" s="203">
        <v>45391</v>
      </c>
      <c r="M328" s="204">
        <v>45398</v>
      </c>
      <c r="N328" s="211">
        <v>45398</v>
      </c>
      <c r="O328" s="137"/>
      <c r="P328" s="268" t="s">
        <v>78</v>
      </c>
    </row>
    <row r="329" spans="1:16">
      <c r="A329" s="119" t="s">
        <v>3234</v>
      </c>
      <c r="B329" s="282">
        <v>395929</v>
      </c>
      <c r="C329" s="146" t="s">
        <v>2999</v>
      </c>
      <c r="D329" s="146"/>
      <c r="E329" s="246">
        <v>0</v>
      </c>
      <c r="F329" s="128">
        <v>2</v>
      </c>
      <c r="G329" s="252">
        <v>37.950000000000003</v>
      </c>
      <c r="H329" s="118">
        <f t="shared" si="5"/>
        <v>75.900000000000006</v>
      </c>
      <c r="I329" s="334" t="s">
        <v>43</v>
      </c>
      <c r="J329" s="320" t="s">
        <v>402</v>
      </c>
      <c r="K329" s="260">
        <v>0</v>
      </c>
      <c r="L329" s="203">
        <v>45391</v>
      </c>
      <c r="M329" s="204">
        <v>45398</v>
      </c>
      <c r="N329" s="211">
        <v>45398</v>
      </c>
      <c r="O329" s="137"/>
      <c r="P329" s="268" t="s">
        <v>78</v>
      </c>
    </row>
    <row r="330" spans="1:16">
      <c r="A330" s="125" t="s">
        <v>2637</v>
      </c>
      <c r="B330" s="282">
        <v>399491</v>
      </c>
      <c r="C330" s="146" t="s">
        <v>579</v>
      </c>
      <c r="D330" s="146"/>
      <c r="E330" s="246">
        <v>24</v>
      </c>
      <c r="F330" s="128">
        <v>5</v>
      </c>
      <c r="G330" s="252">
        <v>15</v>
      </c>
      <c r="H330" s="118">
        <f t="shared" si="5"/>
        <v>75</v>
      </c>
      <c r="I330" s="334" t="s">
        <v>43</v>
      </c>
      <c r="J330" s="320" t="s">
        <v>45</v>
      </c>
      <c r="K330" s="260">
        <v>1</v>
      </c>
      <c r="L330" s="203">
        <v>45391</v>
      </c>
      <c r="M330" s="204">
        <v>45394</v>
      </c>
      <c r="N330" s="211">
        <v>45392</v>
      </c>
      <c r="O330" s="137" t="s">
        <v>3139</v>
      </c>
      <c r="P330" s="268" t="s">
        <v>78</v>
      </c>
    </row>
    <row r="331" spans="1:16">
      <c r="A331" s="125" t="s">
        <v>46</v>
      </c>
      <c r="B331" s="282">
        <v>396316</v>
      </c>
      <c r="C331" s="146" t="s">
        <v>3140</v>
      </c>
      <c r="D331" s="146"/>
      <c r="E331" s="246">
        <v>0</v>
      </c>
      <c r="F331" s="128">
        <v>1</v>
      </c>
      <c r="G331" s="252">
        <v>1800</v>
      </c>
      <c r="H331" s="118">
        <f t="shared" si="5"/>
        <v>1800</v>
      </c>
      <c r="I331" s="334" t="s">
        <v>43</v>
      </c>
      <c r="J331" s="320" t="s">
        <v>31</v>
      </c>
      <c r="K331" s="260">
        <v>0</v>
      </c>
      <c r="L331" s="203">
        <v>45391</v>
      </c>
      <c r="M331" s="204">
        <v>45398</v>
      </c>
      <c r="N331" s="211">
        <v>45394</v>
      </c>
      <c r="O331" s="137"/>
      <c r="P331" s="268" t="s">
        <v>78</v>
      </c>
    </row>
    <row r="332" spans="1:16">
      <c r="A332" s="125" t="s">
        <v>46</v>
      </c>
      <c r="B332" s="282">
        <v>396322</v>
      </c>
      <c r="C332" s="146" t="s">
        <v>3141</v>
      </c>
      <c r="D332" s="146"/>
      <c r="E332" s="246">
        <v>0</v>
      </c>
      <c r="F332" s="128">
        <v>1</v>
      </c>
      <c r="G332" s="252">
        <v>1800</v>
      </c>
      <c r="H332" s="118">
        <f t="shared" si="5"/>
        <v>1800</v>
      </c>
      <c r="I332" s="334" t="s">
        <v>43</v>
      </c>
      <c r="J332" s="320" t="s">
        <v>31</v>
      </c>
      <c r="K332" s="260">
        <v>0</v>
      </c>
      <c r="L332" s="203">
        <v>45391</v>
      </c>
      <c r="M332" s="204">
        <v>45398</v>
      </c>
      <c r="N332" s="211">
        <v>45394</v>
      </c>
      <c r="O332" s="137"/>
      <c r="P332" s="268" t="s">
        <v>78</v>
      </c>
    </row>
    <row r="333" spans="1:16">
      <c r="A333" s="119" t="s">
        <v>3234</v>
      </c>
      <c r="B333" s="282">
        <v>390075</v>
      </c>
      <c r="C333" s="146" t="s">
        <v>3080</v>
      </c>
      <c r="D333" s="146"/>
      <c r="E333" s="246">
        <v>0</v>
      </c>
      <c r="F333" s="128">
        <v>5</v>
      </c>
      <c r="G333" s="252">
        <v>107.53</v>
      </c>
      <c r="H333" s="118">
        <f t="shared" si="5"/>
        <v>537.65</v>
      </c>
      <c r="I333" s="334" t="s">
        <v>43</v>
      </c>
      <c r="J333" s="320" t="s">
        <v>402</v>
      </c>
      <c r="K333" s="260">
        <v>0</v>
      </c>
      <c r="L333" s="203">
        <v>45392</v>
      </c>
      <c r="M333" s="204">
        <v>45394</v>
      </c>
      <c r="N333" s="211">
        <v>45394</v>
      </c>
      <c r="O333" s="137"/>
      <c r="P333" s="268" t="s">
        <v>78</v>
      </c>
    </row>
    <row r="334" spans="1:16">
      <c r="A334" s="125" t="s">
        <v>2637</v>
      </c>
      <c r="B334" s="282">
        <v>395397</v>
      </c>
      <c r="C334" s="146" t="s">
        <v>1833</v>
      </c>
      <c r="D334" s="146"/>
      <c r="E334" s="246">
        <v>24</v>
      </c>
      <c r="F334" s="128">
        <v>55</v>
      </c>
      <c r="G334" s="252">
        <v>15</v>
      </c>
      <c r="H334" s="118">
        <f t="shared" si="5"/>
        <v>825</v>
      </c>
      <c r="I334" s="334" t="s">
        <v>43</v>
      </c>
      <c r="J334" s="320" t="s">
        <v>45</v>
      </c>
      <c r="K334" s="260">
        <v>1</v>
      </c>
      <c r="L334" s="203">
        <v>45392</v>
      </c>
      <c r="M334" s="204">
        <v>45399</v>
      </c>
      <c r="N334" s="211">
        <v>45397</v>
      </c>
      <c r="O334" s="137"/>
      <c r="P334" s="268" t="s">
        <v>78</v>
      </c>
    </row>
    <row r="335" spans="1:16">
      <c r="A335" s="125" t="s">
        <v>2637</v>
      </c>
      <c r="B335" s="282">
        <v>400728</v>
      </c>
      <c r="C335" s="146" t="s">
        <v>95</v>
      </c>
      <c r="D335" s="146"/>
      <c r="E335" s="246">
        <v>30</v>
      </c>
      <c r="F335" s="128">
        <v>22</v>
      </c>
      <c r="G335" s="252">
        <v>16</v>
      </c>
      <c r="H335" s="118">
        <f t="shared" si="5"/>
        <v>352</v>
      </c>
      <c r="I335" s="334" t="s">
        <v>43</v>
      </c>
      <c r="J335" s="320" t="s">
        <v>44</v>
      </c>
      <c r="K335" s="260">
        <v>0</v>
      </c>
      <c r="L335" s="203">
        <v>45392</v>
      </c>
      <c r="M335" s="204">
        <v>45399</v>
      </c>
      <c r="N335" s="211">
        <v>45397</v>
      </c>
      <c r="O335" s="137"/>
      <c r="P335" s="268" t="s">
        <v>78</v>
      </c>
    </row>
    <row r="336" spans="1:16">
      <c r="A336" s="125" t="s">
        <v>2637</v>
      </c>
      <c r="B336" s="282">
        <v>398009</v>
      </c>
      <c r="C336" s="146" t="s">
        <v>284</v>
      </c>
      <c r="D336" s="146"/>
      <c r="E336" s="246">
        <v>19</v>
      </c>
      <c r="F336" s="128">
        <v>22</v>
      </c>
      <c r="G336" s="252">
        <v>12</v>
      </c>
      <c r="H336" s="118">
        <f t="shared" si="5"/>
        <v>264</v>
      </c>
      <c r="I336" s="334" t="s">
        <v>43</v>
      </c>
      <c r="J336" s="320" t="s">
        <v>45</v>
      </c>
      <c r="K336" s="260">
        <v>1</v>
      </c>
      <c r="L336" s="203">
        <v>45392</v>
      </c>
      <c r="M336" s="204">
        <v>45399</v>
      </c>
      <c r="N336" s="211">
        <v>45397</v>
      </c>
      <c r="O336" s="137"/>
      <c r="P336" s="268" t="s">
        <v>78</v>
      </c>
    </row>
    <row r="337" spans="1:16">
      <c r="A337" s="125" t="s">
        <v>2637</v>
      </c>
      <c r="B337" s="282">
        <v>399472</v>
      </c>
      <c r="C337" s="146" t="s">
        <v>284</v>
      </c>
      <c r="D337" s="146"/>
      <c r="E337" s="246">
        <v>19</v>
      </c>
      <c r="F337" s="128">
        <v>20</v>
      </c>
      <c r="G337" s="252">
        <v>12</v>
      </c>
      <c r="H337" s="118">
        <f t="shared" si="5"/>
        <v>240</v>
      </c>
      <c r="I337" s="334" t="s">
        <v>43</v>
      </c>
      <c r="J337" s="320" t="s">
        <v>45</v>
      </c>
      <c r="K337" s="260">
        <v>1</v>
      </c>
      <c r="L337" s="203">
        <v>45392</v>
      </c>
      <c r="M337" s="204">
        <v>45399</v>
      </c>
      <c r="N337" s="211">
        <v>45397</v>
      </c>
      <c r="O337" s="137"/>
      <c r="P337" s="268" t="s">
        <v>78</v>
      </c>
    </row>
    <row r="338" spans="1:16">
      <c r="A338" s="125" t="s">
        <v>2637</v>
      </c>
      <c r="B338" s="282">
        <v>400714</v>
      </c>
      <c r="C338" s="146" t="s">
        <v>94</v>
      </c>
      <c r="D338" s="146"/>
      <c r="E338" s="246">
        <v>30</v>
      </c>
      <c r="F338" s="128">
        <v>22</v>
      </c>
      <c r="G338" s="252">
        <v>16</v>
      </c>
      <c r="H338" s="118">
        <f t="shared" si="5"/>
        <v>352</v>
      </c>
      <c r="I338" s="334" t="s">
        <v>43</v>
      </c>
      <c r="J338" s="320" t="s">
        <v>44</v>
      </c>
      <c r="K338" s="260">
        <v>0</v>
      </c>
      <c r="L338" s="203">
        <v>45392</v>
      </c>
      <c r="M338" s="204">
        <v>45399</v>
      </c>
      <c r="N338" s="211">
        <v>45397</v>
      </c>
      <c r="O338" s="137"/>
      <c r="P338" s="268" t="s">
        <v>78</v>
      </c>
    </row>
    <row r="339" spans="1:16">
      <c r="A339" s="125" t="s">
        <v>2637</v>
      </c>
      <c r="B339" s="282">
        <v>397049</v>
      </c>
      <c r="C339" s="146" t="s">
        <v>252</v>
      </c>
      <c r="D339" s="146"/>
      <c r="E339" s="246">
        <v>24</v>
      </c>
      <c r="F339" s="128">
        <v>56</v>
      </c>
      <c r="G339" s="252">
        <v>23</v>
      </c>
      <c r="H339" s="118">
        <f t="shared" si="5"/>
        <v>1288</v>
      </c>
      <c r="I339" s="334" t="s">
        <v>43</v>
      </c>
      <c r="J339" s="320" t="s">
        <v>45</v>
      </c>
      <c r="K339" s="260">
        <v>1</v>
      </c>
      <c r="L339" s="203">
        <v>45392</v>
      </c>
      <c r="M339" s="204">
        <v>45399</v>
      </c>
      <c r="N339" s="211">
        <v>45397</v>
      </c>
      <c r="O339" s="137"/>
      <c r="P339" s="268" t="s">
        <v>78</v>
      </c>
    </row>
    <row r="340" spans="1:16">
      <c r="A340" s="125" t="s">
        <v>2637</v>
      </c>
      <c r="B340" s="282">
        <v>397509</v>
      </c>
      <c r="C340" s="146" t="s">
        <v>191</v>
      </c>
      <c r="D340" s="146"/>
      <c r="E340" s="246">
        <v>31.75</v>
      </c>
      <c r="F340" s="128">
        <v>44</v>
      </c>
      <c r="G340" s="252">
        <v>16</v>
      </c>
      <c r="H340" s="118">
        <f t="shared" si="5"/>
        <v>704</v>
      </c>
      <c r="I340" s="334" t="s">
        <v>43</v>
      </c>
      <c r="J340" s="320" t="s">
        <v>45</v>
      </c>
      <c r="K340" s="260">
        <v>1</v>
      </c>
      <c r="L340" s="203">
        <v>45392</v>
      </c>
      <c r="M340" s="204">
        <v>45399</v>
      </c>
      <c r="N340" s="211">
        <v>45397</v>
      </c>
      <c r="O340" s="137"/>
      <c r="P340" s="268" t="s">
        <v>78</v>
      </c>
    </row>
    <row r="341" spans="1:16">
      <c r="A341" s="125" t="s">
        <v>2637</v>
      </c>
      <c r="B341" s="282">
        <v>398342</v>
      </c>
      <c r="C341" s="146" t="s">
        <v>158</v>
      </c>
      <c r="D341" s="146"/>
      <c r="E341" s="246">
        <v>19</v>
      </c>
      <c r="F341" s="128">
        <v>22</v>
      </c>
      <c r="G341" s="252">
        <v>15</v>
      </c>
      <c r="H341" s="118">
        <f t="shared" si="5"/>
        <v>330</v>
      </c>
      <c r="I341" s="334" t="s">
        <v>43</v>
      </c>
      <c r="J341" s="320" t="s">
        <v>45</v>
      </c>
      <c r="K341" s="260">
        <v>1</v>
      </c>
      <c r="L341" s="203">
        <v>45393</v>
      </c>
      <c r="M341" s="204">
        <v>45399</v>
      </c>
      <c r="N341" s="211">
        <v>45397</v>
      </c>
      <c r="O341" s="137"/>
      <c r="P341" s="268" t="s">
        <v>78</v>
      </c>
    </row>
    <row r="342" spans="1:16">
      <c r="A342" s="125" t="s">
        <v>445</v>
      </c>
      <c r="B342" s="282">
        <v>395684</v>
      </c>
      <c r="C342" s="146" t="s">
        <v>446</v>
      </c>
      <c r="D342" s="146"/>
      <c r="E342" s="246">
        <v>0</v>
      </c>
      <c r="F342" s="128">
        <v>2</v>
      </c>
      <c r="G342" s="252">
        <v>120</v>
      </c>
      <c r="H342" s="118">
        <f t="shared" si="5"/>
        <v>240</v>
      </c>
      <c r="I342" s="334" t="s">
        <v>43</v>
      </c>
      <c r="J342" s="320" t="s">
        <v>448</v>
      </c>
      <c r="K342" s="260">
        <v>0</v>
      </c>
      <c r="L342" s="203">
        <v>45393</v>
      </c>
      <c r="M342" s="204">
        <v>45401</v>
      </c>
      <c r="N342" s="211">
        <v>45411</v>
      </c>
      <c r="O342" s="137"/>
      <c r="P342" s="268" t="s">
        <v>78</v>
      </c>
    </row>
    <row r="343" spans="1:16">
      <c r="A343" s="119" t="s">
        <v>3234</v>
      </c>
      <c r="B343" s="282">
        <v>401583</v>
      </c>
      <c r="C343" s="146" t="s">
        <v>3043</v>
      </c>
      <c r="D343" s="146"/>
      <c r="E343" s="246">
        <v>0</v>
      </c>
      <c r="F343" s="128">
        <v>5</v>
      </c>
      <c r="G343" s="252">
        <v>44.28</v>
      </c>
      <c r="H343" s="118">
        <f t="shared" si="5"/>
        <v>221.4</v>
      </c>
      <c r="I343" s="334" t="s">
        <v>43</v>
      </c>
      <c r="J343" s="320" t="s">
        <v>402</v>
      </c>
      <c r="K343" s="260">
        <v>0</v>
      </c>
      <c r="L343" s="203">
        <v>45398</v>
      </c>
      <c r="M343" s="204">
        <v>45405</v>
      </c>
      <c r="N343" s="211">
        <v>45404</v>
      </c>
      <c r="O343" s="137"/>
      <c r="P343" s="268" t="s">
        <v>78</v>
      </c>
    </row>
    <row r="344" spans="1:16">
      <c r="A344" s="119" t="s">
        <v>3234</v>
      </c>
      <c r="B344" s="282">
        <v>401606</v>
      </c>
      <c r="C344" s="146" t="s">
        <v>3142</v>
      </c>
      <c r="D344" s="146"/>
      <c r="E344" s="246">
        <v>0</v>
      </c>
      <c r="F344" s="128">
        <v>4</v>
      </c>
      <c r="G344" s="252">
        <v>50.6</v>
      </c>
      <c r="H344" s="118">
        <f t="shared" si="5"/>
        <v>202.4</v>
      </c>
      <c r="I344" s="334" t="s">
        <v>43</v>
      </c>
      <c r="J344" s="320" t="s">
        <v>402</v>
      </c>
      <c r="K344" s="260">
        <v>0</v>
      </c>
      <c r="L344" s="203">
        <v>45398</v>
      </c>
      <c r="M344" s="204">
        <v>45405</v>
      </c>
      <c r="N344" s="211">
        <v>45404</v>
      </c>
      <c r="O344" s="137"/>
      <c r="P344" s="268" t="s">
        <v>78</v>
      </c>
    </row>
    <row r="345" spans="1:16">
      <c r="A345" s="119" t="s">
        <v>3234</v>
      </c>
      <c r="B345" s="282">
        <v>401554</v>
      </c>
      <c r="C345" s="146" t="s">
        <v>2942</v>
      </c>
      <c r="D345" s="146"/>
      <c r="E345" s="246">
        <v>0</v>
      </c>
      <c r="F345" s="128">
        <v>4</v>
      </c>
      <c r="G345" s="252">
        <v>50.6</v>
      </c>
      <c r="H345" s="118">
        <f t="shared" si="5"/>
        <v>202.4</v>
      </c>
      <c r="I345" s="334" t="s">
        <v>43</v>
      </c>
      <c r="J345" s="320" t="s">
        <v>402</v>
      </c>
      <c r="K345" s="260">
        <v>0</v>
      </c>
      <c r="L345" s="203">
        <v>45398</v>
      </c>
      <c r="M345" s="204">
        <v>45405</v>
      </c>
      <c r="N345" s="211">
        <v>45404</v>
      </c>
      <c r="O345" s="137"/>
      <c r="P345" s="268" t="s">
        <v>78</v>
      </c>
    </row>
    <row r="346" spans="1:16">
      <c r="A346" s="119" t="s">
        <v>3234</v>
      </c>
      <c r="B346" s="282">
        <v>401403</v>
      </c>
      <c r="C346" s="146" t="s">
        <v>2981</v>
      </c>
      <c r="D346" s="146"/>
      <c r="E346" s="246">
        <v>0</v>
      </c>
      <c r="F346" s="128">
        <v>1</v>
      </c>
      <c r="G346" s="252">
        <v>58.19</v>
      </c>
      <c r="H346" s="118">
        <f t="shared" si="5"/>
        <v>58.19</v>
      </c>
      <c r="I346" s="334" t="s">
        <v>43</v>
      </c>
      <c r="J346" s="320" t="s">
        <v>402</v>
      </c>
      <c r="K346" s="260">
        <v>0</v>
      </c>
      <c r="L346" s="203">
        <v>45398</v>
      </c>
      <c r="M346" s="204">
        <v>45405</v>
      </c>
      <c r="N346" s="211">
        <v>45404</v>
      </c>
      <c r="O346" s="137"/>
      <c r="P346" s="268" t="s">
        <v>78</v>
      </c>
    </row>
    <row r="347" spans="1:16">
      <c r="A347" s="119" t="s">
        <v>3234</v>
      </c>
      <c r="B347" s="282">
        <v>401382</v>
      </c>
      <c r="C347" s="146" t="s">
        <v>3143</v>
      </c>
      <c r="D347" s="146"/>
      <c r="E347" s="246">
        <v>0</v>
      </c>
      <c r="F347" s="128">
        <v>1</v>
      </c>
      <c r="G347" s="252">
        <v>58.19</v>
      </c>
      <c r="H347" s="118">
        <f t="shared" si="5"/>
        <v>58.19</v>
      </c>
      <c r="I347" s="334" t="s">
        <v>43</v>
      </c>
      <c r="J347" s="320" t="s">
        <v>402</v>
      </c>
      <c r="K347" s="260">
        <v>0</v>
      </c>
      <c r="L347" s="203">
        <v>45398</v>
      </c>
      <c r="M347" s="204">
        <v>45405</v>
      </c>
      <c r="N347" s="211">
        <v>45404</v>
      </c>
      <c r="O347" s="137"/>
      <c r="P347" s="268" t="s">
        <v>78</v>
      </c>
    </row>
    <row r="348" spans="1:16">
      <c r="A348" s="119" t="s">
        <v>3234</v>
      </c>
      <c r="B348" s="282">
        <v>401376</v>
      </c>
      <c r="C348" s="146" t="s">
        <v>3144</v>
      </c>
      <c r="D348" s="146"/>
      <c r="E348" s="246">
        <v>0</v>
      </c>
      <c r="F348" s="128">
        <v>3</v>
      </c>
      <c r="G348" s="252">
        <v>58.19</v>
      </c>
      <c r="H348" s="118">
        <f t="shared" si="5"/>
        <v>174.57</v>
      </c>
      <c r="I348" s="334" t="s">
        <v>43</v>
      </c>
      <c r="J348" s="320" t="s">
        <v>402</v>
      </c>
      <c r="K348" s="260">
        <v>0</v>
      </c>
      <c r="L348" s="203">
        <v>45398</v>
      </c>
      <c r="M348" s="204">
        <v>45405</v>
      </c>
      <c r="N348" s="211">
        <v>45404</v>
      </c>
      <c r="O348" s="137"/>
      <c r="P348" s="268" t="s">
        <v>78</v>
      </c>
    </row>
    <row r="349" spans="1:16">
      <c r="A349" s="119" t="s">
        <v>3234</v>
      </c>
      <c r="B349" s="282">
        <v>401370</v>
      </c>
      <c r="C349" s="146" t="s">
        <v>2930</v>
      </c>
      <c r="D349" s="146"/>
      <c r="E349" s="246">
        <v>0</v>
      </c>
      <c r="F349" s="128">
        <v>3</v>
      </c>
      <c r="G349" s="252">
        <v>58.19</v>
      </c>
      <c r="H349" s="118">
        <f t="shared" si="5"/>
        <v>174.57</v>
      </c>
      <c r="I349" s="334" t="s">
        <v>43</v>
      </c>
      <c r="J349" s="320" t="s">
        <v>402</v>
      </c>
      <c r="K349" s="260">
        <v>0</v>
      </c>
      <c r="L349" s="203">
        <v>45398</v>
      </c>
      <c r="M349" s="204">
        <v>45405</v>
      </c>
      <c r="N349" s="211">
        <v>45404</v>
      </c>
      <c r="O349" s="137"/>
      <c r="P349" s="268" t="s">
        <v>78</v>
      </c>
    </row>
    <row r="350" spans="1:16">
      <c r="A350" s="119" t="s">
        <v>3234</v>
      </c>
      <c r="B350" s="282">
        <v>401472</v>
      </c>
      <c r="C350" s="146" t="s">
        <v>2966</v>
      </c>
      <c r="D350" s="146"/>
      <c r="E350" s="246">
        <v>0</v>
      </c>
      <c r="F350" s="128">
        <v>2</v>
      </c>
      <c r="G350" s="252">
        <v>69.58</v>
      </c>
      <c r="H350" s="118">
        <f t="shared" si="5"/>
        <v>139.16</v>
      </c>
      <c r="I350" s="334" t="s">
        <v>43</v>
      </c>
      <c r="J350" s="320" t="s">
        <v>402</v>
      </c>
      <c r="K350" s="260">
        <v>0</v>
      </c>
      <c r="L350" s="203">
        <v>45398</v>
      </c>
      <c r="M350" s="204">
        <v>45405</v>
      </c>
      <c r="N350" s="211">
        <v>45404</v>
      </c>
      <c r="O350" s="137"/>
      <c r="P350" s="268" t="s">
        <v>78</v>
      </c>
    </row>
    <row r="351" spans="1:16">
      <c r="A351" s="119" t="s">
        <v>3234</v>
      </c>
      <c r="B351" s="282">
        <v>401424</v>
      </c>
      <c r="C351" s="146" t="s">
        <v>2969</v>
      </c>
      <c r="D351" s="146"/>
      <c r="E351" s="246">
        <v>0</v>
      </c>
      <c r="F351" s="128">
        <v>4</v>
      </c>
      <c r="G351" s="252">
        <v>69.58</v>
      </c>
      <c r="H351" s="118">
        <f t="shared" si="5"/>
        <v>278.32</v>
      </c>
      <c r="I351" s="334" t="s">
        <v>43</v>
      </c>
      <c r="J351" s="320" t="s">
        <v>402</v>
      </c>
      <c r="K351" s="260">
        <v>0</v>
      </c>
      <c r="L351" s="203">
        <v>45398</v>
      </c>
      <c r="M351" s="204">
        <v>45405</v>
      </c>
      <c r="N351" s="211">
        <v>45404</v>
      </c>
      <c r="O351" s="137"/>
      <c r="P351" s="268" t="s">
        <v>78</v>
      </c>
    </row>
    <row r="352" spans="1:16">
      <c r="A352" s="119" t="s">
        <v>3234</v>
      </c>
      <c r="B352" s="282">
        <v>401247</v>
      </c>
      <c r="C352" s="146" t="s">
        <v>2969</v>
      </c>
      <c r="D352" s="146"/>
      <c r="E352" s="246">
        <v>0</v>
      </c>
      <c r="F352" s="128">
        <v>1</v>
      </c>
      <c r="G352" s="252">
        <v>69.58</v>
      </c>
      <c r="H352" s="118">
        <f t="shared" si="5"/>
        <v>69.58</v>
      </c>
      <c r="I352" s="334" t="s">
        <v>43</v>
      </c>
      <c r="J352" s="320" t="s">
        <v>402</v>
      </c>
      <c r="K352" s="260">
        <v>0</v>
      </c>
      <c r="L352" s="203">
        <v>45398</v>
      </c>
      <c r="M352" s="204">
        <v>45405</v>
      </c>
      <c r="N352" s="211">
        <v>45404</v>
      </c>
      <c r="O352" s="137"/>
      <c r="P352" s="268" t="s">
        <v>78</v>
      </c>
    </row>
    <row r="353" spans="1:16">
      <c r="A353" s="119" t="s">
        <v>3234</v>
      </c>
      <c r="B353" s="282">
        <v>401451</v>
      </c>
      <c r="C353" s="146" t="s">
        <v>3097</v>
      </c>
      <c r="D353" s="146"/>
      <c r="E353" s="246">
        <v>0</v>
      </c>
      <c r="F353" s="128">
        <v>5</v>
      </c>
      <c r="G353" s="252">
        <v>82.23</v>
      </c>
      <c r="H353" s="118">
        <f t="shared" si="5"/>
        <v>411.15000000000003</v>
      </c>
      <c r="I353" s="334" t="s">
        <v>43</v>
      </c>
      <c r="J353" s="320" t="s">
        <v>402</v>
      </c>
      <c r="K353" s="260">
        <v>0</v>
      </c>
      <c r="L353" s="203">
        <v>45398</v>
      </c>
      <c r="M353" s="204">
        <v>45405</v>
      </c>
      <c r="N353" s="211">
        <v>45404</v>
      </c>
      <c r="O353" s="137"/>
      <c r="P353" s="268" t="s">
        <v>78</v>
      </c>
    </row>
    <row r="354" spans="1:16">
      <c r="A354" s="119" t="s">
        <v>3234</v>
      </c>
      <c r="B354" s="282">
        <v>401346</v>
      </c>
      <c r="C354" s="146" t="s">
        <v>504</v>
      </c>
      <c r="D354" s="146"/>
      <c r="E354" s="246">
        <v>0</v>
      </c>
      <c r="F354" s="128">
        <v>2</v>
      </c>
      <c r="G354" s="252">
        <v>278.3</v>
      </c>
      <c r="H354" s="118">
        <f t="shared" si="5"/>
        <v>556.6</v>
      </c>
      <c r="I354" s="334" t="s">
        <v>43</v>
      </c>
      <c r="J354" s="320" t="s">
        <v>402</v>
      </c>
      <c r="K354" s="260">
        <v>0</v>
      </c>
      <c r="L354" s="203">
        <v>45398</v>
      </c>
      <c r="M354" s="204">
        <v>45405</v>
      </c>
      <c r="N354" s="211">
        <v>45405</v>
      </c>
      <c r="O354" s="137"/>
      <c r="P354" s="268" t="s">
        <v>78</v>
      </c>
    </row>
    <row r="355" spans="1:16">
      <c r="A355" s="119" t="s">
        <v>3234</v>
      </c>
      <c r="B355" s="282">
        <v>401445</v>
      </c>
      <c r="C355" s="146" t="s">
        <v>504</v>
      </c>
      <c r="D355" s="146"/>
      <c r="E355" s="246">
        <v>0</v>
      </c>
      <c r="F355" s="128">
        <v>2</v>
      </c>
      <c r="G355" s="252">
        <v>278.3</v>
      </c>
      <c r="H355" s="118">
        <f t="shared" si="5"/>
        <v>556.6</v>
      </c>
      <c r="I355" s="334" t="s">
        <v>43</v>
      </c>
      <c r="J355" s="320" t="s">
        <v>402</v>
      </c>
      <c r="K355" s="260">
        <v>0</v>
      </c>
      <c r="L355" s="203">
        <v>45398</v>
      </c>
      <c r="M355" s="204">
        <v>45405</v>
      </c>
      <c r="N355" s="211">
        <v>45405</v>
      </c>
      <c r="O355" s="137"/>
      <c r="P355" s="268" t="s">
        <v>78</v>
      </c>
    </row>
    <row r="356" spans="1:16">
      <c r="A356" s="119" t="s">
        <v>3234</v>
      </c>
      <c r="B356" s="282">
        <v>396094</v>
      </c>
      <c r="C356" s="146" t="s">
        <v>437</v>
      </c>
      <c r="D356" s="146"/>
      <c r="E356" s="246">
        <v>0</v>
      </c>
      <c r="F356" s="128">
        <v>5</v>
      </c>
      <c r="G356" s="252">
        <v>278.3</v>
      </c>
      <c r="H356" s="118">
        <f t="shared" si="5"/>
        <v>1391.5</v>
      </c>
      <c r="I356" s="334" t="s">
        <v>43</v>
      </c>
      <c r="J356" s="320" t="s">
        <v>402</v>
      </c>
      <c r="K356" s="260">
        <v>0</v>
      </c>
      <c r="L356" s="203">
        <v>45398</v>
      </c>
      <c r="M356" s="204">
        <v>45405</v>
      </c>
      <c r="N356" s="211">
        <v>45405</v>
      </c>
      <c r="O356" s="137"/>
      <c r="P356" s="268" t="s">
        <v>78</v>
      </c>
    </row>
    <row r="357" spans="1:16">
      <c r="A357" s="125" t="s">
        <v>2637</v>
      </c>
      <c r="B357" s="282">
        <v>401204</v>
      </c>
      <c r="C357" s="146" t="s">
        <v>1830</v>
      </c>
      <c r="D357" s="146"/>
      <c r="E357" s="246">
        <v>24</v>
      </c>
      <c r="F357" s="128">
        <v>15</v>
      </c>
      <c r="G357" s="252">
        <v>18</v>
      </c>
      <c r="H357" s="118">
        <f t="shared" si="5"/>
        <v>270</v>
      </c>
      <c r="I357" s="334" t="s">
        <v>43</v>
      </c>
      <c r="J357" s="320" t="s">
        <v>45</v>
      </c>
      <c r="K357" s="260">
        <v>1</v>
      </c>
      <c r="L357" s="203">
        <v>45399</v>
      </c>
      <c r="M357" s="204">
        <v>45404</v>
      </c>
      <c r="N357" s="211">
        <v>45406</v>
      </c>
      <c r="O357" s="137"/>
      <c r="P357" s="268" t="s">
        <v>78</v>
      </c>
    </row>
    <row r="358" spans="1:16">
      <c r="A358" s="125" t="s">
        <v>2637</v>
      </c>
      <c r="B358" s="282">
        <v>401157</v>
      </c>
      <c r="C358" s="146" t="s">
        <v>1823</v>
      </c>
      <c r="D358" s="146"/>
      <c r="E358" s="246">
        <v>19.05</v>
      </c>
      <c r="F358" s="128">
        <v>10</v>
      </c>
      <c r="G358" s="252">
        <v>14</v>
      </c>
      <c r="H358" s="118">
        <f t="shared" si="5"/>
        <v>140</v>
      </c>
      <c r="I358" s="334" t="s">
        <v>43</v>
      </c>
      <c r="J358" s="320" t="s">
        <v>45</v>
      </c>
      <c r="K358" s="260">
        <v>1</v>
      </c>
      <c r="L358" s="203">
        <v>45399</v>
      </c>
      <c r="M358" s="204">
        <v>45401</v>
      </c>
      <c r="N358" s="211">
        <v>45406</v>
      </c>
      <c r="O358" s="137"/>
      <c r="P358" s="268" t="s">
        <v>78</v>
      </c>
    </row>
    <row r="359" spans="1:16">
      <c r="A359" s="125" t="s">
        <v>2637</v>
      </c>
      <c r="B359" s="282">
        <v>401136</v>
      </c>
      <c r="C359" s="146" t="s">
        <v>531</v>
      </c>
      <c r="D359" s="146"/>
      <c r="E359" s="246">
        <v>19.05</v>
      </c>
      <c r="F359" s="128">
        <v>10</v>
      </c>
      <c r="G359" s="252">
        <v>10</v>
      </c>
      <c r="H359" s="118">
        <f t="shared" si="5"/>
        <v>100</v>
      </c>
      <c r="I359" s="334" t="s">
        <v>43</v>
      </c>
      <c r="J359" s="320" t="s">
        <v>45</v>
      </c>
      <c r="K359" s="260">
        <v>1</v>
      </c>
      <c r="L359" s="203">
        <v>45399</v>
      </c>
      <c r="M359" s="204">
        <v>45401</v>
      </c>
      <c r="N359" s="211">
        <v>45406</v>
      </c>
      <c r="O359" s="137"/>
      <c r="P359" s="268" t="s">
        <v>78</v>
      </c>
    </row>
    <row r="360" spans="1:16">
      <c r="A360" s="125" t="s">
        <v>2637</v>
      </c>
      <c r="B360" s="282">
        <v>401199</v>
      </c>
      <c r="C360" s="146" t="s">
        <v>1825</v>
      </c>
      <c r="D360" s="146"/>
      <c r="E360" s="246">
        <v>19.05</v>
      </c>
      <c r="F360" s="128">
        <v>10</v>
      </c>
      <c r="G360" s="252">
        <v>15</v>
      </c>
      <c r="H360" s="118">
        <f t="shared" si="5"/>
        <v>150</v>
      </c>
      <c r="I360" s="334" t="s">
        <v>43</v>
      </c>
      <c r="J360" s="320" t="s">
        <v>45</v>
      </c>
      <c r="K360" s="260">
        <v>1</v>
      </c>
      <c r="L360" s="203">
        <v>45399</v>
      </c>
      <c r="M360" s="204">
        <v>45404</v>
      </c>
      <c r="N360" s="211">
        <v>45406</v>
      </c>
      <c r="O360" s="137"/>
      <c r="P360" s="268" t="s">
        <v>78</v>
      </c>
    </row>
    <row r="361" spans="1:16">
      <c r="A361" s="125" t="s">
        <v>2637</v>
      </c>
      <c r="B361" s="282">
        <v>401278</v>
      </c>
      <c r="C361" s="146" t="s">
        <v>2843</v>
      </c>
      <c r="D361" s="146"/>
      <c r="E361" s="246">
        <v>24</v>
      </c>
      <c r="F361" s="128">
        <v>22</v>
      </c>
      <c r="G361" s="252">
        <v>15.84</v>
      </c>
      <c r="H361" s="118">
        <f t="shared" si="5"/>
        <v>348.48</v>
      </c>
      <c r="I361" s="334" t="s">
        <v>43</v>
      </c>
      <c r="J361" s="320" t="s">
        <v>45</v>
      </c>
      <c r="K361" s="260">
        <v>1</v>
      </c>
      <c r="L361" s="203">
        <v>45399</v>
      </c>
      <c r="M361" s="204">
        <v>45407</v>
      </c>
      <c r="N361" s="211">
        <v>45406</v>
      </c>
      <c r="O361" s="137"/>
      <c r="P361" s="268" t="s">
        <v>78</v>
      </c>
    </row>
    <row r="362" spans="1:16">
      <c r="A362" s="125" t="s">
        <v>2637</v>
      </c>
      <c r="B362" s="282">
        <v>401292</v>
      </c>
      <c r="C362" s="146" t="s">
        <v>2830</v>
      </c>
      <c r="D362" s="146"/>
      <c r="E362" s="246">
        <v>24</v>
      </c>
      <c r="F362" s="128">
        <v>20</v>
      </c>
      <c r="G362" s="252">
        <v>22</v>
      </c>
      <c r="H362" s="118">
        <f t="shared" si="5"/>
        <v>440</v>
      </c>
      <c r="I362" s="334" t="s">
        <v>43</v>
      </c>
      <c r="J362" s="320" t="s">
        <v>55</v>
      </c>
      <c r="K362" s="260">
        <v>1</v>
      </c>
      <c r="L362" s="203">
        <v>45399</v>
      </c>
      <c r="M362" s="204">
        <v>45407</v>
      </c>
      <c r="N362" s="211">
        <v>45406</v>
      </c>
      <c r="O362" s="137"/>
      <c r="P362" s="268" t="s">
        <v>78</v>
      </c>
    </row>
    <row r="363" spans="1:16">
      <c r="A363" s="125" t="s">
        <v>2637</v>
      </c>
      <c r="B363" s="282">
        <v>401306</v>
      </c>
      <c r="C363" s="146" t="s">
        <v>2835</v>
      </c>
      <c r="D363" s="146"/>
      <c r="E363" s="246">
        <v>19.05</v>
      </c>
      <c r="F363" s="128">
        <v>44</v>
      </c>
      <c r="G363" s="252">
        <v>16</v>
      </c>
      <c r="H363" s="118">
        <f t="shared" si="5"/>
        <v>704</v>
      </c>
      <c r="I363" s="334" t="s">
        <v>43</v>
      </c>
      <c r="J363" s="320" t="s">
        <v>45</v>
      </c>
      <c r="K363" s="260">
        <v>1</v>
      </c>
      <c r="L363" s="203">
        <v>45399</v>
      </c>
      <c r="M363" s="204">
        <v>45407</v>
      </c>
      <c r="N363" s="211">
        <v>45406</v>
      </c>
      <c r="O363" s="137"/>
      <c r="P363" s="268" t="s">
        <v>78</v>
      </c>
    </row>
    <row r="364" spans="1:16">
      <c r="A364" s="125" t="s">
        <v>2637</v>
      </c>
      <c r="B364" s="282">
        <v>401320</v>
      </c>
      <c r="C364" s="146" t="s">
        <v>3145</v>
      </c>
      <c r="D364" s="146"/>
      <c r="E364" s="246">
        <v>38</v>
      </c>
      <c r="F364" s="128">
        <v>22</v>
      </c>
      <c r="G364" s="252">
        <v>19</v>
      </c>
      <c r="H364" s="118">
        <f t="shared" si="5"/>
        <v>418</v>
      </c>
      <c r="I364" s="334" t="s">
        <v>43</v>
      </c>
      <c r="J364" s="320" t="s">
        <v>45</v>
      </c>
      <c r="K364" s="260">
        <v>1</v>
      </c>
      <c r="L364" s="203">
        <v>45399</v>
      </c>
      <c r="M364" s="204">
        <v>45407</v>
      </c>
      <c r="N364" s="211">
        <v>45406</v>
      </c>
      <c r="O364" s="137"/>
      <c r="P364" s="268" t="s">
        <v>78</v>
      </c>
    </row>
    <row r="365" spans="1:16">
      <c r="A365" s="125" t="s">
        <v>2637</v>
      </c>
      <c r="B365" s="282">
        <v>396400</v>
      </c>
      <c r="C365" s="146" t="s">
        <v>648</v>
      </c>
      <c r="D365" s="146"/>
      <c r="E365" s="246">
        <v>42</v>
      </c>
      <c r="F365" s="128">
        <v>36</v>
      </c>
      <c r="G365" s="252">
        <v>28</v>
      </c>
      <c r="H365" s="118">
        <f t="shared" si="5"/>
        <v>1008</v>
      </c>
      <c r="I365" s="334" t="s">
        <v>43</v>
      </c>
      <c r="J365" s="320" t="s">
        <v>55</v>
      </c>
      <c r="K365" s="260">
        <v>2</v>
      </c>
      <c r="L365" s="203">
        <v>45399</v>
      </c>
      <c r="M365" s="204">
        <v>45401</v>
      </c>
      <c r="N365" s="211">
        <v>45401</v>
      </c>
      <c r="O365" s="137"/>
      <c r="P365" s="268" t="s">
        <v>78</v>
      </c>
    </row>
    <row r="366" spans="1:16">
      <c r="A366" s="125" t="s">
        <v>2637</v>
      </c>
      <c r="B366" s="282">
        <v>391173</v>
      </c>
      <c r="C366" s="146" t="s">
        <v>163</v>
      </c>
      <c r="D366" s="146"/>
      <c r="E366" s="246">
        <v>28</v>
      </c>
      <c r="F366" s="128">
        <v>27</v>
      </c>
      <c r="G366" s="252">
        <v>23</v>
      </c>
      <c r="H366" s="118">
        <f t="shared" si="5"/>
        <v>621</v>
      </c>
      <c r="I366" s="334" t="s">
        <v>43</v>
      </c>
      <c r="J366" s="320" t="s">
        <v>45</v>
      </c>
      <c r="K366" s="260">
        <v>1</v>
      </c>
      <c r="L366" s="203">
        <v>45399</v>
      </c>
      <c r="M366" s="204">
        <v>45401</v>
      </c>
      <c r="N366" s="211">
        <v>45404</v>
      </c>
      <c r="O366" s="137"/>
      <c r="P366" s="268" t="s">
        <v>78</v>
      </c>
    </row>
    <row r="367" spans="1:16">
      <c r="A367" s="125" t="s">
        <v>2637</v>
      </c>
      <c r="B367" s="282">
        <v>397056</v>
      </c>
      <c r="C367" s="146" t="s">
        <v>80</v>
      </c>
      <c r="D367" s="146"/>
      <c r="E367" s="246">
        <v>19</v>
      </c>
      <c r="F367" s="128">
        <v>16</v>
      </c>
      <c r="G367" s="252">
        <v>13</v>
      </c>
      <c r="H367" s="118">
        <f t="shared" si="5"/>
        <v>208</v>
      </c>
      <c r="I367" s="334" t="s">
        <v>43</v>
      </c>
      <c r="J367" s="320" t="s">
        <v>45</v>
      </c>
      <c r="K367" s="260">
        <v>1</v>
      </c>
      <c r="L367" s="203">
        <v>45399</v>
      </c>
      <c r="M367" s="204">
        <v>45401</v>
      </c>
      <c r="N367" s="211">
        <v>45401</v>
      </c>
      <c r="O367" s="137"/>
      <c r="P367" s="268" t="s">
        <v>78</v>
      </c>
    </row>
    <row r="368" spans="1:16">
      <c r="A368" s="125" t="s">
        <v>2637</v>
      </c>
      <c r="B368" s="282">
        <v>397328</v>
      </c>
      <c r="C368" s="146" t="s">
        <v>484</v>
      </c>
      <c r="D368" s="146"/>
      <c r="E368" s="246">
        <v>24</v>
      </c>
      <c r="F368" s="128">
        <v>15</v>
      </c>
      <c r="G368" s="252">
        <v>15</v>
      </c>
      <c r="H368" s="118">
        <f t="shared" si="5"/>
        <v>225</v>
      </c>
      <c r="I368" s="334" t="s">
        <v>43</v>
      </c>
      <c r="J368" s="320" t="s">
        <v>45</v>
      </c>
      <c r="K368" s="260">
        <v>1</v>
      </c>
      <c r="L368" s="203">
        <v>45399</v>
      </c>
      <c r="M368" s="204">
        <v>45401</v>
      </c>
      <c r="N368" s="211">
        <v>45401</v>
      </c>
      <c r="O368" s="137"/>
      <c r="P368" s="268" t="s">
        <v>78</v>
      </c>
    </row>
    <row r="369" spans="1:16">
      <c r="A369" s="125" t="s">
        <v>2637</v>
      </c>
      <c r="B369" s="282">
        <v>399505</v>
      </c>
      <c r="C369" s="146" t="s">
        <v>283</v>
      </c>
      <c r="D369" s="146"/>
      <c r="E369" s="246">
        <v>19</v>
      </c>
      <c r="F369" s="128">
        <v>10</v>
      </c>
      <c r="G369" s="252">
        <v>15</v>
      </c>
      <c r="H369" s="118">
        <f t="shared" si="5"/>
        <v>150</v>
      </c>
      <c r="I369" s="334" t="s">
        <v>43</v>
      </c>
      <c r="J369" s="320" t="s">
        <v>45</v>
      </c>
      <c r="K369" s="260">
        <v>1</v>
      </c>
      <c r="L369" s="203">
        <v>45399</v>
      </c>
      <c r="M369" s="204">
        <v>45404</v>
      </c>
      <c r="N369" s="211">
        <v>45406</v>
      </c>
      <c r="O369" s="137"/>
      <c r="P369" s="268" t="s">
        <v>78</v>
      </c>
    </row>
    <row r="370" spans="1:16">
      <c r="A370" s="125" t="s">
        <v>2637</v>
      </c>
      <c r="B370" s="282">
        <v>401331</v>
      </c>
      <c r="C370" s="146" t="s">
        <v>2886</v>
      </c>
      <c r="D370" s="146"/>
      <c r="E370" s="246">
        <v>19</v>
      </c>
      <c r="F370" s="128">
        <v>37</v>
      </c>
      <c r="G370" s="252">
        <v>12</v>
      </c>
      <c r="H370" s="118">
        <f t="shared" si="5"/>
        <v>444</v>
      </c>
      <c r="I370" s="334" t="s">
        <v>43</v>
      </c>
      <c r="J370" s="320" t="s">
        <v>45</v>
      </c>
      <c r="K370" s="260">
        <v>2</v>
      </c>
      <c r="L370" s="203">
        <v>45399</v>
      </c>
      <c r="M370" s="204">
        <v>45407</v>
      </c>
      <c r="N370" s="211">
        <v>45406</v>
      </c>
      <c r="O370" s="137"/>
      <c r="P370" s="268" t="s">
        <v>78</v>
      </c>
    </row>
    <row r="371" spans="1:16">
      <c r="A371" s="125" t="s">
        <v>2637</v>
      </c>
      <c r="B371" s="282">
        <v>396376</v>
      </c>
      <c r="C371" s="146" t="s">
        <v>626</v>
      </c>
      <c r="D371" s="146"/>
      <c r="E371" s="246">
        <v>38</v>
      </c>
      <c r="F371" s="128">
        <v>16</v>
      </c>
      <c r="G371" s="252">
        <v>23</v>
      </c>
      <c r="H371" s="118">
        <f t="shared" si="5"/>
        <v>368</v>
      </c>
      <c r="I371" s="334" t="s">
        <v>43</v>
      </c>
      <c r="J371" s="320" t="s">
        <v>45</v>
      </c>
      <c r="K371" s="260">
        <v>2</v>
      </c>
      <c r="L371" s="203">
        <v>45399</v>
      </c>
      <c r="M371" s="204">
        <v>45401</v>
      </c>
      <c r="N371" s="211">
        <v>45406</v>
      </c>
      <c r="O371" s="137"/>
      <c r="P371" s="268" t="s">
        <v>78</v>
      </c>
    </row>
    <row r="372" spans="1:16">
      <c r="A372" s="125" t="s">
        <v>2637</v>
      </c>
      <c r="B372" s="282">
        <v>397504</v>
      </c>
      <c r="C372" s="146" t="s">
        <v>2621</v>
      </c>
      <c r="D372" s="146"/>
      <c r="E372" s="246">
        <v>24</v>
      </c>
      <c r="F372" s="128">
        <v>44</v>
      </c>
      <c r="G372" s="252">
        <v>16</v>
      </c>
      <c r="H372" s="118">
        <f t="shared" si="5"/>
        <v>704</v>
      </c>
      <c r="I372" s="334" t="s">
        <v>43</v>
      </c>
      <c r="J372" s="320" t="s">
        <v>192</v>
      </c>
      <c r="K372" s="260">
        <v>0</v>
      </c>
      <c r="L372" s="203">
        <v>45399</v>
      </c>
      <c r="M372" s="204">
        <v>45401</v>
      </c>
      <c r="N372" s="211">
        <v>45401</v>
      </c>
      <c r="O372" s="137"/>
      <c r="P372" s="268" t="s">
        <v>78</v>
      </c>
    </row>
    <row r="373" spans="1:16">
      <c r="A373" s="125" t="s">
        <v>2637</v>
      </c>
      <c r="B373" s="282">
        <v>399467</v>
      </c>
      <c r="C373" s="146" t="s">
        <v>1816</v>
      </c>
      <c r="D373" s="146"/>
      <c r="E373" s="246">
        <v>24</v>
      </c>
      <c r="F373" s="128">
        <v>21</v>
      </c>
      <c r="G373" s="252">
        <v>15</v>
      </c>
      <c r="H373" s="118">
        <f t="shared" si="5"/>
        <v>315</v>
      </c>
      <c r="I373" s="334" t="s">
        <v>43</v>
      </c>
      <c r="J373" s="320" t="s">
        <v>45</v>
      </c>
      <c r="K373" s="260">
        <v>1</v>
      </c>
      <c r="L373" s="203">
        <v>45399</v>
      </c>
      <c r="M373" s="204">
        <v>45401</v>
      </c>
      <c r="N373" s="211">
        <v>45401</v>
      </c>
      <c r="O373" s="137"/>
      <c r="P373" s="268" t="s">
        <v>78</v>
      </c>
    </row>
    <row r="374" spans="1:16">
      <c r="A374" s="125" t="s">
        <v>2637</v>
      </c>
      <c r="B374" s="282">
        <v>402008</v>
      </c>
      <c r="C374" s="146" t="s">
        <v>632</v>
      </c>
      <c r="D374" s="146"/>
      <c r="E374" s="246">
        <v>38</v>
      </c>
      <c r="F374" s="128">
        <v>15</v>
      </c>
      <c r="G374" s="252">
        <v>32</v>
      </c>
      <c r="H374" s="118">
        <f t="shared" si="5"/>
        <v>480</v>
      </c>
      <c r="I374" s="334" t="s">
        <v>43</v>
      </c>
      <c r="J374" s="320" t="s">
        <v>55</v>
      </c>
      <c r="K374" s="260">
        <v>2</v>
      </c>
      <c r="L374" s="203">
        <v>45399</v>
      </c>
      <c r="M374" s="204">
        <v>45401</v>
      </c>
      <c r="N374" s="211">
        <v>45401</v>
      </c>
      <c r="O374" s="137"/>
      <c r="P374" s="268" t="s">
        <v>78</v>
      </c>
    </row>
    <row r="375" spans="1:16">
      <c r="A375" s="125" t="s">
        <v>445</v>
      </c>
      <c r="B375" s="282">
        <v>394589</v>
      </c>
      <c r="C375" s="146" t="s">
        <v>806</v>
      </c>
      <c r="D375" s="146"/>
      <c r="E375" s="246">
        <v>0</v>
      </c>
      <c r="F375" s="128">
        <v>1</v>
      </c>
      <c r="G375" s="252">
        <v>2300</v>
      </c>
      <c r="H375" s="118">
        <f t="shared" si="5"/>
        <v>2300</v>
      </c>
      <c r="I375" s="334" t="s">
        <v>43</v>
      </c>
      <c r="J375" s="320" t="s">
        <v>47</v>
      </c>
      <c r="K375" s="260">
        <v>0</v>
      </c>
      <c r="L375" s="203">
        <v>45399</v>
      </c>
      <c r="M375" s="204">
        <v>45404</v>
      </c>
      <c r="N375" s="211">
        <v>45404</v>
      </c>
      <c r="O375" s="137"/>
      <c r="P375" s="268" t="s">
        <v>78</v>
      </c>
    </row>
    <row r="376" spans="1:16">
      <c r="A376" s="125" t="s">
        <v>2602</v>
      </c>
      <c r="B376" s="282">
        <v>398701</v>
      </c>
      <c r="C376" s="146" t="s">
        <v>2098</v>
      </c>
      <c r="D376" s="146"/>
      <c r="E376" s="246">
        <v>0</v>
      </c>
      <c r="F376" s="128">
        <v>48</v>
      </c>
      <c r="G376" s="252">
        <v>15.1</v>
      </c>
      <c r="H376" s="118">
        <f t="shared" si="5"/>
        <v>724.8</v>
      </c>
      <c r="I376" s="334" t="s">
        <v>43</v>
      </c>
      <c r="J376" s="320" t="s">
        <v>3121</v>
      </c>
      <c r="K376" s="260">
        <v>0</v>
      </c>
      <c r="L376" s="203">
        <v>45400</v>
      </c>
      <c r="M376" s="204">
        <v>45418</v>
      </c>
      <c r="N376" s="211">
        <v>45421</v>
      </c>
      <c r="O376" s="137"/>
      <c r="P376" s="268" t="s">
        <v>78</v>
      </c>
    </row>
    <row r="377" spans="1:16">
      <c r="A377" s="125" t="s">
        <v>48</v>
      </c>
      <c r="B377" s="282">
        <v>401575</v>
      </c>
      <c r="C377" s="146" t="s">
        <v>1301</v>
      </c>
      <c r="D377" s="146"/>
      <c r="E377" s="246">
        <v>0</v>
      </c>
      <c r="F377" s="128">
        <v>1</v>
      </c>
      <c r="G377" s="252">
        <v>142.35</v>
      </c>
      <c r="H377" s="118">
        <f t="shared" si="5"/>
        <v>142.35</v>
      </c>
      <c r="I377" s="334" t="s">
        <v>43</v>
      </c>
      <c r="J377" s="320" t="s">
        <v>47</v>
      </c>
      <c r="K377" s="260">
        <v>0</v>
      </c>
      <c r="L377" s="203">
        <v>45400</v>
      </c>
      <c r="M377" s="204">
        <v>45411</v>
      </c>
      <c r="N377" s="211">
        <v>45406</v>
      </c>
      <c r="O377" s="137"/>
      <c r="P377" s="268" t="s">
        <v>78</v>
      </c>
    </row>
    <row r="378" spans="1:16">
      <c r="A378" s="125" t="s">
        <v>48</v>
      </c>
      <c r="B378" s="282">
        <v>401546</v>
      </c>
      <c r="C378" s="146" t="s">
        <v>1311</v>
      </c>
      <c r="D378" s="146"/>
      <c r="E378" s="246">
        <v>0</v>
      </c>
      <c r="F378" s="128">
        <v>1</v>
      </c>
      <c r="G378" s="252">
        <v>188.25</v>
      </c>
      <c r="H378" s="118">
        <f t="shared" si="5"/>
        <v>188.25</v>
      </c>
      <c r="I378" s="334" t="s">
        <v>43</v>
      </c>
      <c r="J378" s="320" t="s">
        <v>47</v>
      </c>
      <c r="K378" s="260">
        <v>0</v>
      </c>
      <c r="L378" s="203">
        <v>45400</v>
      </c>
      <c r="M378" s="204">
        <v>45406</v>
      </c>
      <c r="N378" s="211">
        <v>45406</v>
      </c>
      <c r="O378" s="137"/>
      <c r="P378" s="268" t="s">
        <v>78</v>
      </c>
    </row>
    <row r="379" spans="1:16">
      <c r="A379" s="125" t="s">
        <v>48</v>
      </c>
      <c r="B379" s="282">
        <v>401542</v>
      </c>
      <c r="C379" s="146" t="s">
        <v>1328</v>
      </c>
      <c r="D379" s="146"/>
      <c r="E379" s="246">
        <v>0</v>
      </c>
      <c r="F379" s="128">
        <v>1</v>
      </c>
      <c r="G379" s="252">
        <v>243.07</v>
      </c>
      <c r="H379" s="118">
        <f t="shared" si="5"/>
        <v>243.07</v>
      </c>
      <c r="I379" s="334" t="s">
        <v>43</v>
      </c>
      <c r="J379" s="320" t="s">
        <v>47</v>
      </c>
      <c r="K379" s="260">
        <v>0</v>
      </c>
      <c r="L379" s="203">
        <v>45400</v>
      </c>
      <c r="M379" s="204">
        <v>45406</v>
      </c>
      <c r="N379" s="211">
        <v>45406</v>
      </c>
      <c r="O379" s="137"/>
      <c r="P379" s="268" t="s">
        <v>78</v>
      </c>
    </row>
    <row r="380" spans="1:16">
      <c r="A380" s="125" t="s">
        <v>2637</v>
      </c>
      <c r="B380" s="282">
        <v>397904</v>
      </c>
      <c r="C380" s="146" t="s">
        <v>2789</v>
      </c>
      <c r="D380" s="146"/>
      <c r="E380" s="246">
        <v>38</v>
      </c>
      <c r="F380" s="128">
        <v>22</v>
      </c>
      <c r="G380" s="252">
        <v>18.5</v>
      </c>
      <c r="H380" s="118">
        <f t="shared" si="5"/>
        <v>407</v>
      </c>
      <c r="I380" s="334" t="s">
        <v>43</v>
      </c>
      <c r="J380" s="320" t="s">
        <v>45</v>
      </c>
      <c r="K380" s="260">
        <v>2</v>
      </c>
      <c r="L380" s="203">
        <v>45401</v>
      </c>
      <c r="M380" s="204">
        <v>45406</v>
      </c>
      <c r="N380" s="211">
        <v>45406</v>
      </c>
      <c r="O380" s="137"/>
      <c r="P380" s="268" t="s">
        <v>78</v>
      </c>
    </row>
    <row r="381" spans="1:16">
      <c r="A381" s="125" t="s">
        <v>2637</v>
      </c>
      <c r="B381" s="282">
        <v>391929</v>
      </c>
      <c r="C381" s="146" t="s">
        <v>2066</v>
      </c>
      <c r="D381" s="146"/>
      <c r="E381" s="246">
        <v>38</v>
      </c>
      <c r="F381" s="128">
        <v>44</v>
      </c>
      <c r="G381" s="252">
        <v>19</v>
      </c>
      <c r="H381" s="118">
        <f t="shared" si="5"/>
        <v>836</v>
      </c>
      <c r="I381" s="334" t="s">
        <v>43</v>
      </c>
      <c r="J381" s="320" t="s">
        <v>192</v>
      </c>
      <c r="K381" s="260">
        <v>0</v>
      </c>
      <c r="L381" s="203">
        <v>45401</v>
      </c>
      <c r="M381" s="204">
        <v>45406</v>
      </c>
      <c r="N381" s="211">
        <v>45404</v>
      </c>
      <c r="O381" s="137"/>
      <c r="P381" s="268" t="s">
        <v>78</v>
      </c>
    </row>
    <row r="382" spans="1:16">
      <c r="A382" s="125" t="s">
        <v>2637</v>
      </c>
      <c r="B382" s="282">
        <v>399477</v>
      </c>
      <c r="C382" s="146" t="s">
        <v>469</v>
      </c>
      <c r="D382" s="146"/>
      <c r="E382" s="246">
        <v>19</v>
      </c>
      <c r="F382" s="128">
        <v>5</v>
      </c>
      <c r="G382" s="252">
        <v>13</v>
      </c>
      <c r="H382" s="118">
        <f t="shared" si="5"/>
        <v>65</v>
      </c>
      <c r="I382" s="334" t="s">
        <v>43</v>
      </c>
      <c r="J382" s="320" t="s">
        <v>45</v>
      </c>
      <c r="K382" s="260">
        <v>1</v>
      </c>
      <c r="L382" s="203">
        <v>45401</v>
      </c>
      <c r="M382" s="204">
        <v>45406</v>
      </c>
      <c r="N382" s="211">
        <v>45406</v>
      </c>
      <c r="O382" s="137"/>
      <c r="P382" s="268" t="s">
        <v>78</v>
      </c>
    </row>
    <row r="383" spans="1:16">
      <c r="A383" s="125" t="s">
        <v>2637</v>
      </c>
      <c r="B383" s="282">
        <v>401325</v>
      </c>
      <c r="C383" s="146" t="s">
        <v>3146</v>
      </c>
      <c r="D383" s="146"/>
      <c r="E383" s="246">
        <v>24</v>
      </c>
      <c r="F383" s="128">
        <v>16</v>
      </c>
      <c r="G383" s="252">
        <v>23</v>
      </c>
      <c r="H383" s="118">
        <f t="shared" si="5"/>
        <v>368</v>
      </c>
      <c r="I383" s="334" t="s">
        <v>43</v>
      </c>
      <c r="J383" s="320" t="s">
        <v>45</v>
      </c>
      <c r="K383" s="260">
        <v>1</v>
      </c>
      <c r="L383" s="203">
        <v>45401</v>
      </c>
      <c r="M383" s="204">
        <v>45407</v>
      </c>
      <c r="N383" s="211">
        <v>45406</v>
      </c>
      <c r="O383" s="137"/>
      <c r="P383" s="268" t="s">
        <v>78</v>
      </c>
    </row>
    <row r="384" spans="1:16">
      <c r="A384" s="125" t="s">
        <v>2637</v>
      </c>
      <c r="B384" s="282">
        <v>401218</v>
      </c>
      <c r="C384" s="146" t="s">
        <v>3147</v>
      </c>
      <c r="D384" s="146"/>
      <c r="E384" s="246">
        <v>44.45</v>
      </c>
      <c r="F384" s="128">
        <v>22</v>
      </c>
      <c r="G384" s="252">
        <v>34</v>
      </c>
      <c r="H384" s="118">
        <f t="shared" si="5"/>
        <v>748</v>
      </c>
      <c r="I384" s="334" t="s">
        <v>43</v>
      </c>
      <c r="J384" s="320" t="s">
        <v>55</v>
      </c>
      <c r="K384" s="260">
        <v>1</v>
      </c>
      <c r="L384" s="203">
        <v>45401</v>
      </c>
      <c r="M384" s="204">
        <v>45407</v>
      </c>
      <c r="N384" s="211">
        <v>45406</v>
      </c>
      <c r="O384" s="137"/>
      <c r="P384" s="268" t="s">
        <v>78</v>
      </c>
    </row>
    <row r="385" spans="1:16">
      <c r="A385" s="125" t="s">
        <v>2637</v>
      </c>
      <c r="B385" s="282">
        <v>397912</v>
      </c>
      <c r="C385" s="146" t="s">
        <v>2753</v>
      </c>
      <c r="D385" s="146"/>
      <c r="E385" s="246">
        <v>42</v>
      </c>
      <c r="F385" s="128">
        <v>22</v>
      </c>
      <c r="G385" s="252">
        <v>26.5</v>
      </c>
      <c r="H385" s="118">
        <f t="shared" si="5"/>
        <v>583</v>
      </c>
      <c r="I385" s="334" t="s">
        <v>43</v>
      </c>
      <c r="J385" s="320" t="s">
        <v>45</v>
      </c>
      <c r="K385" s="260">
        <v>2</v>
      </c>
      <c r="L385" s="203">
        <v>45401</v>
      </c>
      <c r="M385" s="204">
        <v>45406</v>
      </c>
      <c r="N385" s="211">
        <v>45404</v>
      </c>
      <c r="O385" s="137"/>
      <c r="P385" s="268" t="s">
        <v>78</v>
      </c>
    </row>
    <row r="386" spans="1:16">
      <c r="A386" s="125" t="s">
        <v>2637</v>
      </c>
      <c r="B386" s="282">
        <v>398575</v>
      </c>
      <c r="C386" s="146" t="s">
        <v>3104</v>
      </c>
      <c r="D386" s="146"/>
      <c r="E386" s="246">
        <v>28</v>
      </c>
      <c r="F386" s="128">
        <v>54</v>
      </c>
      <c r="G386" s="252">
        <v>17.5</v>
      </c>
      <c r="H386" s="118">
        <f t="shared" si="5"/>
        <v>945</v>
      </c>
      <c r="I386" s="334" t="s">
        <v>43</v>
      </c>
      <c r="J386" s="320" t="s">
        <v>55</v>
      </c>
      <c r="K386" s="260">
        <v>1</v>
      </c>
      <c r="L386" s="203">
        <v>45401</v>
      </c>
      <c r="M386" s="204">
        <v>45406</v>
      </c>
      <c r="N386" s="211">
        <v>45406</v>
      </c>
      <c r="O386" s="137"/>
      <c r="P386" s="268" t="s">
        <v>78</v>
      </c>
    </row>
    <row r="387" spans="1:16">
      <c r="A387" s="125" t="s">
        <v>445</v>
      </c>
      <c r="B387" s="282">
        <v>395684</v>
      </c>
      <c r="C387" s="146" t="s">
        <v>446</v>
      </c>
      <c r="D387" s="146"/>
      <c r="E387" s="246">
        <v>0</v>
      </c>
      <c r="F387" s="128">
        <v>8</v>
      </c>
      <c r="G387" s="252">
        <v>120</v>
      </c>
      <c r="H387" s="118">
        <f t="shared" ref="H387:H432" si="6">G387*F387</f>
        <v>960</v>
      </c>
      <c r="I387" s="334" t="s">
        <v>43</v>
      </c>
      <c r="J387" s="320" t="s">
        <v>448</v>
      </c>
      <c r="K387" s="260">
        <v>0</v>
      </c>
      <c r="L387" s="203">
        <v>45401</v>
      </c>
      <c r="M387" s="204">
        <v>45411</v>
      </c>
      <c r="N387" s="211">
        <v>45411</v>
      </c>
      <c r="O387" s="137"/>
      <c r="P387" s="268" t="s">
        <v>78</v>
      </c>
    </row>
    <row r="388" spans="1:16">
      <c r="A388" s="119" t="s">
        <v>3234</v>
      </c>
      <c r="B388" s="282">
        <v>395674</v>
      </c>
      <c r="C388" s="146" t="s">
        <v>3148</v>
      </c>
      <c r="D388" s="146"/>
      <c r="E388" s="246">
        <v>0</v>
      </c>
      <c r="F388" s="128">
        <v>4</v>
      </c>
      <c r="G388" s="252">
        <v>107.53</v>
      </c>
      <c r="H388" s="118">
        <f t="shared" si="6"/>
        <v>430.12</v>
      </c>
      <c r="I388" s="334" t="s">
        <v>43</v>
      </c>
      <c r="J388" s="320" t="s">
        <v>402</v>
      </c>
      <c r="K388" s="260">
        <v>0</v>
      </c>
      <c r="L388" s="203">
        <v>45404</v>
      </c>
      <c r="M388" s="204">
        <v>45408</v>
      </c>
      <c r="N388" s="211">
        <v>45406</v>
      </c>
      <c r="O388" s="137"/>
      <c r="P388" s="268" t="s">
        <v>78</v>
      </c>
    </row>
    <row r="389" spans="1:16">
      <c r="A389" s="119" t="s">
        <v>3234</v>
      </c>
      <c r="B389" s="282">
        <v>403221</v>
      </c>
      <c r="C389" s="146" t="s">
        <v>3149</v>
      </c>
      <c r="D389" s="146"/>
      <c r="E389" s="246">
        <v>0</v>
      </c>
      <c r="F389" s="128">
        <v>5</v>
      </c>
      <c r="G389" s="252">
        <v>44.28</v>
      </c>
      <c r="H389" s="118">
        <f t="shared" si="6"/>
        <v>221.4</v>
      </c>
      <c r="I389" s="334" t="s">
        <v>43</v>
      </c>
      <c r="J389" s="320" t="s">
        <v>402</v>
      </c>
      <c r="K389" s="260">
        <v>0</v>
      </c>
      <c r="L389" s="203">
        <v>45404</v>
      </c>
      <c r="M389" s="204">
        <v>45408</v>
      </c>
      <c r="N389" s="211">
        <v>45406</v>
      </c>
      <c r="O389" s="137"/>
      <c r="P389" s="268" t="s">
        <v>78</v>
      </c>
    </row>
    <row r="390" spans="1:16">
      <c r="A390" s="119" t="s">
        <v>3234</v>
      </c>
      <c r="B390" s="282">
        <v>403314</v>
      </c>
      <c r="C390" s="146" t="s">
        <v>2981</v>
      </c>
      <c r="D390" s="146"/>
      <c r="E390" s="246">
        <v>0</v>
      </c>
      <c r="F390" s="128">
        <v>1</v>
      </c>
      <c r="G390" s="252">
        <v>58.19</v>
      </c>
      <c r="H390" s="118">
        <f t="shared" si="6"/>
        <v>58.19</v>
      </c>
      <c r="I390" s="334" t="s">
        <v>43</v>
      </c>
      <c r="J390" s="320" t="s">
        <v>402</v>
      </c>
      <c r="K390" s="260">
        <v>0</v>
      </c>
      <c r="L390" s="203">
        <v>45407</v>
      </c>
      <c r="M390" s="204">
        <v>45414</v>
      </c>
      <c r="N390" s="211">
        <v>45413</v>
      </c>
      <c r="O390" s="137"/>
      <c r="P390" s="268" t="s">
        <v>78</v>
      </c>
    </row>
    <row r="391" spans="1:16">
      <c r="A391" s="119" t="s">
        <v>3234</v>
      </c>
      <c r="B391" s="282">
        <v>403401</v>
      </c>
      <c r="C391" s="146" t="s">
        <v>2982</v>
      </c>
      <c r="D391" s="146"/>
      <c r="E391" s="246">
        <v>0</v>
      </c>
      <c r="F391" s="128">
        <v>2</v>
      </c>
      <c r="G391" s="252">
        <v>58.19</v>
      </c>
      <c r="H391" s="118">
        <f t="shared" si="6"/>
        <v>116.38</v>
      </c>
      <c r="I391" s="334" t="s">
        <v>43</v>
      </c>
      <c r="J391" s="320" t="s">
        <v>402</v>
      </c>
      <c r="K391" s="260">
        <v>0</v>
      </c>
      <c r="L391" s="203">
        <v>45407</v>
      </c>
      <c r="M391" s="204">
        <v>45414</v>
      </c>
      <c r="N391" s="211">
        <v>45413</v>
      </c>
      <c r="O391" s="137"/>
      <c r="P391" s="268" t="s">
        <v>78</v>
      </c>
    </row>
    <row r="392" spans="1:16">
      <c r="A392" s="119" t="s">
        <v>3234</v>
      </c>
      <c r="B392" s="282">
        <v>403295</v>
      </c>
      <c r="C392" s="146" t="s">
        <v>3130</v>
      </c>
      <c r="D392" s="146"/>
      <c r="E392" s="246">
        <v>0</v>
      </c>
      <c r="F392" s="128">
        <v>1</v>
      </c>
      <c r="G392" s="252">
        <v>278.3</v>
      </c>
      <c r="H392" s="118">
        <f t="shared" si="6"/>
        <v>278.3</v>
      </c>
      <c r="I392" s="334" t="s">
        <v>43</v>
      </c>
      <c r="J392" s="320" t="s">
        <v>402</v>
      </c>
      <c r="K392" s="260">
        <v>0</v>
      </c>
      <c r="L392" s="203">
        <v>45407</v>
      </c>
      <c r="M392" s="204">
        <v>45414</v>
      </c>
      <c r="N392" s="211">
        <v>45413</v>
      </c>
      <c r="O392" s="137"/>
      <c r="P392" s="268" t="s">
        <v>78</v>
      </c>
    </row>
    <row r="393" spans="1:16">
      <c r="A393" s="119" t="s">
        <v>3234</v>
      </c>
      <c r="B393" s="282">
        <v>403331</v>
      </c>
      <c r="C393" s="146" t="s">
        <v>2969</v>
      </c>
      <c r="D393" s="146"/>
      <c r="E393" s="246">
        <v>0</v>
      </c>
      <c r="F393" s="128">
        <v>2</v>
      </c>
      <c r="G393" s="252">
        <v>69.58</v>
      </c>
      <c r="H393" s="118">
        <f t="shared" si="6"/>
        <v>139.16</v>
      </c>
      <c r="I393" s="334" t="s">
        <v>43</v>
      </c>
      <c r="J393" s="320" t="s">
        <v>402</v>
      </c>
      <c r="K393" s="260">
        <v>0</v>
      </c>
      <c r="L393" s="203">
        <v>45407</v>
      </c>
      <c r="M393" s="204">
        <v>45414</v>
      </c>
      <c r="N393" s="211">
        <v>45413</v>
      </c>
      <c r="O393" s="137"/>
      <c r="P393" s="268" t="s">
        <v>78</v>
      </c>
    </row>
    <row r="394" spans="1:16">
      <c r="A394" s="119" t="s">
        <v>3234</v>
      </c>
      <c r="B394" s="282">
        <v>403363</v>
      </c>
      <c r="C394" s="146" t="s">
        <v>2970</v>
      </c>
      <c r="D394" s="146"/>
      <c r="E394" s="246">
        <v>0</v>
      </c>
      <c r="F394" s="128">
        <v>2</v>
      </c>
      <c r="G394" s="252">
        <v>69.58</v>
      </c>
      <c r="H394" s="118">
        <f t="shared" si="6"/>
        <v>139.16</v>
      </c>
      <c r="I394" s="334" t="s">
        <v>43</v>
      </c>
      <c r="J394" s="320" t="s">
        <v>402</v>
      </c>
      <c r="K394" s="260">
        <v>0</v>
      </c>
      <c r="L394" s="203">
        <v>45407</v>
      </c>
      <c r="M394" s="204">
        <v>45414</v>
      </c>
      <c r="N394" s="211">
        <v>45413</v>
      </c>
      <c r="O394" s="137"/>
      <c r="P394" s="268" t="s">
        <v>78</v>
      </c>
    </row>
    <row r="395" spans="1:16">
      <c r="A395" s="119" t="s">
        <v>3234</v>
      </c>
      <c r="B395" s="282">
        <v>399534</v>
      </c>
      <c r="C395" s="146" t="s">
        <v>3106</v>
      </c>
      <c r="D395" s="146"/>
      <c r="E395" s="246">
        <v>0</v>
      </c>
      <c r="F395" s="128">
        <v>5</v>
      </c>
      <c r="G395" s="252">
        <v>107.53</v>
      </c>
      <c r="H395" s="118">
        <f t="shared" si="6"/>
        <v>537.65</v>
      </c>
      <c r="I395" s="334" t="s">
        <v>43</v>
      </c>
      <c r="J395" s="320" t="s">
        <v>402</v>
      </c>
      <c r="K395" s="260">
        <v>0</v>
      </c>
      <c r="L395" s="203">
        <v>45407</v>
      </c>
      <c r="M395" s="204">
        <v>45414</v>
      </c>
      <c r="N395" s="211">
        <v>45413</v>
      </c>
      <c r="O395" s="137"/>
      <c r="P395" s="268" t="s">
        <v>78</v>
      </c>
    </row>
    <row r="396" spans="1:16">
      <c r="A396" s="119" t="s">
        <v>3234</v>
      </c>
      <c r="B396" s="282">
        <v>401225</v>
      </c>
      <c r="C396" s="146" t="s">
        <v>3096</v>
      </c>
      <c r="D396" s="146"/>
      <c r="E396" s="246">
        <v>0</v>
      </c>
      <c r="F396" s="128">
        <v>1</v>
      </c>
      <c r="G396" s="252">
        <v>107.53</v>
      </c>
      <c r="H396" s="118">
        <f t="shared" si="6"/>
        <v>107.53</v>
      </c>
      <c r="I396" s="334" t="s">
        <v>43</v>
      </c>
      <c r="J396" s="320" t="s">
        <v>402</v>
      </c>
      <c r="K396" s="260">
        <v>0</v>
      </c>
      <c r="L396" s="203">
        <v>45407</v>
      </c>
      <c r="M396" s="204">
        <v>45414</v>
      </c>
      <c r="N396" s="211">
        <v>45413</v>
      </c>
      <c r="O396" s="137"/>
      <c r="P396" s="268" t="s">
        <v>78</v>
      </c>
    </row>
    <row r="397" spans="1:16">
      <c r="A397" s="119" t="s">
        <v>3234</v>
      </c>
      <c r="B397" s="282">
        <v>394079</v>
      </c>
      <c r="C397" s="146" t="s">
        <v>3120</v>
      </c>
      <c r="D397" s="146"/>
      <c r="E397" s="246">
        <v>0</v>
      </c>
      <c r="F397" s="128">
        <v>3</v>
      </c>
      <c r="G397" s="252">
        <v>107.53</v>
      </c>
      <c r="H397" s="118">
        <f t="shared" si="6"/>
        <v>322.59000000000003</v>
      </c>
      <c r="I397" s="334" t="s">
        <v>43</v>
      </c>
      <c r="J397" s="320" t="s">
        <v>402</v>
      </c>
      <c r="K397" s="260">
        <v>0</v>
      </c>
      <c r="L397" s="203">
        <v>45407</v>
      </c>
      <c r="M397" s="204">
        <v>45414</v>
      </c>
      <c r="N397" s="211">
        <v>45413</v>
      </c>
      <c r="O397" s="137"/>
      <c r="P397" s="268" t="s">
        <v>78</v>
      </c>
    </row>
    <row r="398" spans="1:16">
      <c r="A398" s="119" t="s">
        <v>3234</v>
      </c>
      <c r="B398" s="282">
        <v>403308</v>
      </c>
      <c r="C398" s="146" t="s">
        <v>3116</v>
      </c>
      <c r="D398" s="146"/>
      <c r="E398" s="246">
        <v>0</v>
      </c>
      <c r="F398" s="128">
        <v>1</v>
      </c>
      <c r="G398" s="252">
        <v>107.53</v>
      </c>
      <c r="H398" s="118">
        <f t="shared" si="6"/>
        <v>107.53</v>
      </c>
      <c r="I398" s="334" t="s">
        <v>43</v>
      </c>
      <c r="J398" s="320" t="s">
        <v>402</v>
      </c>
      <c r="K398" s="260">
        <v>0</v>
      </c>
      <c r="L398" s="203">
        <v>45407</v>
      </c>
      <c r="M398" s="204">
        <v>45414</v>
      </c>
      <c r="N398" s="211">
        <v>45413</v>
      </c>
      <c r="O398" s="137"/>
      <c r="P398" s="268" t="s">
        <v>78</v>
      </c>
    </row>
    <row r="399" spans="1:16">
      <c r="A399" s="119" t="s">
        <v>3234</v>
      </c>
      <c r="B399" s="282">
        <v>401352</v>
      </c>
      <c r="C399" s="146" t="s">
        <v>3116</v>
      </c>
      <c r="D399" s="146"/>
      <c r="E399" s="246">
        <v>0</v>
      </c>
      <c r="F399" s="128">
        <v>2</v>
      </c>
      <c r="G399" s="252">
        <v>107.53</v>
      </c>
      <c r="H399" s="118">
        <f t="shared" si="6"/>
        <v>215.06</v>
      </c>
      <c r="I399" s="334" t="s">
        <v>43</v>
      </c>
      <c r="J399" s="320" t="s">
        <v>402</v>
      </c>
      <c r="K399" s="260">
        <v>0</v>
      </c>
      <c r="L399" s="203">
        <v>45407</v>
      </c>
      <c r="M399" s="204">
        <v>45414</v>
      </c>
      <c r="N399" s="211">
        <v>45413</v>
      </c>
      <c r="O399" s="137"/>
      <c r="P399" s="268" t="s">
        <v>78</v>
      </c>
    </row>
    <row r="400" spans="1:16" s="123" customFormat="1">
      <c r="A400" s="119" t="s">
        <v>3234</v>
      </c>
      <c r="B400" s="282">
        <v>393997</v>
      </c>
      <c r="C400" s="146" t="s">
        <v>3150</v>
      </c>
      <c r="D400" s="146"/>
      <c r="E400" s="246">
        <v>0</v>
      </c>
      <c r="F400" s="128">
        <v>1</v>
      </c>
      <c r="G400" s="252">
        <v>107.53</v>
      </c>
      <c r="H400" s="118">
        <f t="shared" si="6"/>
        <v>107.53</v>
      </c>
      <c r="I400" s="334" t="s">
        <v>43</v>
      </c>
      <c r="J400" s="320" t="s">
        <v>402</v>
      </c>
      <c r="K400" s="260">
        <v>0</v>
      </c>
      <c r="L400" s="203">
        <v>45407</v>
      </c>
      <c r="M400" s="204">
        <v>45414</v>
      </c>
      <c r="N400" s="211">
        <v>45413</v>
      </c>
      <c r="O400" s="137"/>
      <c r="P400" s="268" t="s">
        <v>78</v>
      </c>
    </row>
    <row r="401" spans="1:16">
      <c r="A401" s="119" t="s">
        <v>3234</v>
      </c>
      <c r="B401" s="282">
        <v>393525</v>
      </c>
      <c r="C401" s="146" t="s">
        <v>3150</v>
      </c>
      <c r="D401" s="146"/>
      <c r="E401" s="246">
        <v>0</v>
      </c>
      <c r="F401" s="128">
        <v>1</v>
      </c>
      <c r="G401" s="252">
        <v>107.53</v>
      </c>
      <c r="H401" s="118">
        <f t="shared" si="6"/>
        <v>107.53</v>
      </c>
      <c r="I401" s="334" t="s">
        <v>43</v>
      </c>
      <c r="J401" s="320" t="s">
        <v>402</v>
      </c>
      <c r="K401" s="260">
        <v>0</v>
      </c>
      <c r="L401" s="203">
        <v>45407</v>
      </c>
      <c r="M401" s="204">
        <v>45414</v>
      </c>
      <c r="N401" s="211">
        <v>45413</v>
      </c>
      <c r="O401" s="137"/>
      <c r="P401" s="268" t="s">
        <v>78</v>
      </c>
    </row>
    <row r="402" spans="1:16">
      <c r="A402" s="119" t="s">
        <v>3234</v>
      </c>
      <c r="B402" s="282">
        <v>403234</v>
      </c>
      <c r="C402" s="146" t="s">
        <v>3064</v>
      </c>
      <c r="D402" s="146"/>
      <c r="E402" s="246">
        <v>0</v>
      </c>
      <c r="F402" s="128">
        <v>6</v>
      </c>
      <c r="G402" s="252">
        <v>82.23</v>
      </c>
      <c r="H402" s="118">
        <f t="shared" si="6"/>
        <v>493.38</v>
      </c>
      <c r="I402" s="334" t="s">
        <v>43</v>
      </c>
      <c r="J402" s="320" t="s">
        <v>402</v>
      </c>
      <c r="K402" s="260">
        <v>0</v>
      </c>
      <c r="L402" s="203">
        <v>45407</v>
      </c>
      <c r="M402" s="204">
        <v>45414</v>
      </c>
      <c r="N402" s="211">
        <v>45413</v>
      </c>
      <c r="O402" s="137"/>
      <c r="P402" s="268" t="s">
        <v>78</v>
      </c>
    </row>
    <row r="403" spans="1:16">
      <c r="A403" s="119" t="s">
        <v>3234</v>
      </c>
      <c r="B403" s="282">
        <v>403252</v>
      </c>
      <c r="C403" s="146" t="s">
        <v>3054</v>
      </c>
      <c r="D403" s="146"/>
      <c r="E403" s="246">
        <v>0</v>
      </c>
      <c r="F403" s="128">
        <v>6</v>
      </c>
      <c r="G403" s="252">
        <v>82.23</v>
      </c>
      <c r="H403" s="118">
        <f t="shared" si="6"/>
        <v>493.38</v>
      </c>
      <c r="I403" s="334" t="s">
        <v>43</v>
      </c>
      <c r="J403" s="320" t="s">
        <v>402</v>
      </c>
      <c r="K403" s="260">
        <v>0</v>
      </c>
      <c r="L403" s="203">
        <v>45407</v>
      </c>
      <c r="M403" s="204">
        <v>45414</v>
      </c>
      <c r="N403" s="211">
        <v>45413</v>
      </c>
      <c r="O403" s="137"/>
      <c r="P403" s="268" t="s">
        <v>78</v>
      </c>
    </row>
    <row r="404" spans="1:16">
      <c r="A404" s="119" t="s">
        <v>74</v>
      </c>
      <c r="B404" s="245">
        <v>366701</v>
      </c>
      <c r="C404" s="146" t="s">
        <v>1023</v>
      </c>
      <c r="D404" s="146"/>
      <c r="E404" s="324" t="s">
        <v>43</v>
      </c>
      <c r="F404" s="128">
        <v>3</v>
      </c>
      <c r="G404" s="252">
        <v>628.65</v>
      </c>
      <c r="H404" s="118">
        <f t="shared" si="6"/>
        <v>1885.9499999999998</v>
      </c>
      <c r="I404" s="334" t="s">
        <v>43</v>
      </c>
      <c r="J404" s="320" t="s">
        <v>47</v>
      </c>
      <c r="K404" s="260">
        <v>0</v>
      </c>
      <c r="L404" s="203">
        <v>45408</v>
      </c>
      <c r="M404" s="204">
        <v>45418</v>
      </c>
      <c r="N404" s="211">
        <v>45421</v>
      </c>
      <c r="O404" s="137"/>
      <c r="P404" s="268" t="s">
        <v>78</v>
      </c>
    </row>
    <row r="405" spans="1:16">
      <c r="A405" s="125" t="s">
        <v>46</v>
      </c>
      <c r="B405" s="282">
        <v>394101</v>
      </c>
      <c r="C405" s="146" t="s">
        <v>2460</v>
      </c>
      <c r="D405" s="146"/>
      <c r="E405" s="246">
        <v>0</v>
      </c>
      <c r="F405" s="128">
        <v>1</v>
      </c>
      <c r="G405" s="252">
        <v>2245</v>
      </c>
      <c r="H405" s="118">
        <f t="shared" si="6"/>
        <v>2245</v>
      </c>
      <c r="I405" s="334" t="s">
        <v>43</v>
      </c>
      <c r="J405" s="320" t="s">
        <v>47</v>
      </c>
      <c r="K405" s="260">
        <v>0</v>
      </c>
      <c r="L405" s="203">
        <v>45411</v>
      </c>
      <c r="M405" s="204">
        <v>45422</v>
      </c>
      <c r="N405" s="211">
        <v>45422</v>
      </c>
      <c r="O405" s="137"/>
      <c r="P405" s="268" t="s">
        <v>78</v>
      </c>
    </row>
    <row r="406" spans="1:16">
      <c r="A406" s="125" t="s">
        <v>46</v>
      </c>
      <c r="B406" s="282">
        <v>394106</v>
      </c>
      <c r="C406" s="146" t="s">
        <v>2460</v>
      </c>
      <c r="D406" s="146"/>
      <c r="E406" s="246">
        <v>0</v>
      </c>
      <c r="F406" s="128">
        <v>1</v>
      </c>
      <c r="G406" s="252">
        <v>2245</v>
      </c>
      <c r="H406" s="118">
        <f t="shared" si="6"/>
        <v>2245</v>
      </c>
      <c r="I406" s="334" t="s">
        <v>43</v>
      </c>
      <c r="J406" s="320" t="s">
        <v>47</v>
      </c>
      <c r="K406" s="260">
        <v>0</v>
      </c>
      <c r="L406" s="203">
        <v>45411</v>
      </c>
      <c r="M406" s="204">
        <v>45422</v>
      </c>
      <c r="N406" s="211">
        <v>45422</v>
      </c>
      <c r="O406" s="137"/>
      <c r="P406" s="268" t="s">
        <v>78</v>
      </c>
    </row>
    <row r="407" spans="1:16">
      <c r="A407" s="125" t="s">
        <v>2637</v>
      </c>
      <c r="B407" s="282">
        <v>401275</v>
      </c>
      <c r="C407" s="146" t="s">
        <v>2832</v>
      </c>
      <c r="D407" s="146"/>
      <c r="E407" s="246">
        <v>38</v>
      </c>
      <c r="F407" s="128">
        <v>17</v>
      </c>
      <c r="G407" s="252">
        <v>32</v>
      </c>
      <c r="H407" s="118">
        <f t="shared" si="6"/>
        <v>544</v>
      </c>
      <c r="I407" s="334" t="s">
        <v>43</v>
      </c>
      <c r="J407" s="320" t="s">
        <v>47</v>
      </c>
      <c r="K407" s="260">
        <v>0</v>
      </c>
      <c r="L407" s="203">
        <v>45411</v>
      </c>
      <c r="M407" s="204">
        <v>45412</v>
      </c>
      <c r="N407" s="211">
        <v>45412</v>
      </c>
      <c r="O407" s="137"/>
      <c r="P407" s="268" t="s">
        <v>78</v>
      </c>
    </row>
    <row r="408" spans="1:16">
      <c r="A408" s="125" t="s">
        <v>2637</v>
      </c>
      <c r="B408" s="282">
        <v>400701</v>
      </c>
      <c r="C408" s="146" t="s">
        <v>150</v>
      </c>
      <c r="D408" s="146"/>
      <c r="E408" s="246">
        <v>30</v>
      </c>
      <c r="F408" s="128">
        <v>10</v>
      </c>
      <c r="G408" s="252">
        <v>28</v>
      </c>
      <c r="H408" s="118">
        <f t="shared" si="6"/>
        <v>280</v>
      </c>
      <c r="I408" s="334" t="s">
        <v>43</v>
      </c>
      <c r="J408" s="320" t="s">
        <v>44</v>
      </c>
      <c r="K408" s="260">
        <v>0</v>
      </c>
      <c r="L408" s="203">
        <v>45411</v>
      </c>
      <c r="M408" s="204">
        <v>45412</v>
      </c>
      <c r="N408" s="211">
        <v>45412</v>
      </c>
      <c r="O408" s="137"/>
      <c r="P408" s="268" t="s">
        <v>78</v>
      </c>
    </row>
    <row r="409" spans="1:16">
      <c r="A409" s="125" t="s">
        <v>2637</v>
      </c>
      <c r="B409" s="282">
        <v>398583</v>
      </c>
      <c r="C409" s="146" t="s">
        <v>562</v>
      </c>
      <c r="D409" s="146"/>
      <c r="E409" s="246">
        <v>19</v>
      </c>
      <c r="F409" s="128">
        <v>54</v>
      </c>
      <c r="G409" s="252">
        <v>9</v>
      </c>
      <c r="H409" s="118">
        <f t="shared" si="6"/>
        <v>486</v>
      </c>
      <c r="I409" s="334" t="s">
        <v>43</v>
      </c>
      <c r="J409" s="320" t="s">
        <v>55</v>
      </c>
      <c r="K409" s="260">
        <v>1</v>
      </c>
      <c r="L409" s="203">
        <v>45412</v>
      </c>
      <c r="M409" s="204">
        <v>45412</v>
      </c>
      <c r="N409" s="211">
        <v>45412</v>
      </c>
      <c r="O409" s="137"/>
      <c r="P409" s="268" t="s">
        <v>78</v>
      </c>
    </row>
    <row r="410" spans="1:16">
      <c r="A410" s="125" t="s">
        <v>2643</v>
      </c>
      <c r="B410" s="282">
        <v>400620</v>
      </c>
      <c r="C410" s="146" t="s">
        <v>2882</v>
      </c>
      <c r="D410" s="146"/>
      <c r="E410" s="246">
        <v>0</v>
      </c>
      <c r="F410" s="128">
        <v>75</v>
      </c>
      <c r="G410" s="252">
        <v>7.5</v>
      </c>
      <c r="H410" s="118">
        <f t="shared" si="6"/>
        <v>562.5</v>
      </c>
      <c r="I410" s="334" t="s">
        <v>43</v>
      </c>
      <c r="J410" s="320" t="s">
        <v>2705</v>
      </c>
      <c r="K410" s="260">
        <v>0</v>
      </c>
      <c r="L410" s="203">
        <v>45414</v>
      </c>
      <c r="M410" s="204">
        <v>45432</v>
      </c>
      <c r="N410" s="211">
        <v>45434</v>
      </c>
      <c r="O410" s="137"/>
      <c r="P410" s="268" t="s">
        <v>78</v>
      </c>
    </row>
    <row r="411" spans="1:16">
      <c r="A411" s="125" t="s">
        <v>46</v>
      </c>
      <c r="B411" s="282">
        <v>394111</v>
      </c>
      <c r="C411" s="146" t="s">
        <v>3151</v>
      </c>
      <c r="D411" s="146"/>
      <c r="E411" s="246">
        <v>0</v>
      </c>
      <c r="F411" s="128">
        <v>1</v>
      </c>
      <c r="G411" s="252">
        <v>2245</v>
      </c>
      <c r="H411" s="118">
        <f t="shared" si="6"/>
        <v>2245</v>
      </c>
      <c r="I411" s="334" t="s">
        <v>43</v>
      </c>
      <c r="J411" s="320" t="s">
        <v>47</v>
      </c>
      <c r="K411" s="260">
        <v>0</v>
      </c>
      <c r="L411" s="203">
        <v>45414</v>
      </c>
      <c r="M411" s="204">
        <v>45422</v>
      </c>
      <c r="N411" s="211">
        <v>45422</v>
      </c>
      <c r="O411" s="137"/>
      <c r="P411" s="268" t="s">
        <v>78</v>
      </c>
    </row>
    <row r="412" spans="1:16">
      <c r="A412" s="125" t="s">
        <v>74</v>
      </c>
      <c r="B412" s="282">
        <v>402623</v>
      </c>
      <c r="C412" s="146" t="s">
        <v>260</v>
      </c>
      <c r="D412" s="146"/>
      <c r="E412" s="246">
        <v>0</v>
      </c>
      <c r="F412" s="128">
        <v>1</v>
      </c>
      <c r="G412" s="252">
        <v>576.69000000000005</v>
      </c>
      <c r="H412" s="118">
        <f t="shared" si="6"/>
        <v>576.69000000000005</v>
      </c>
      <c r="I412" s="334" t="s">
        <v>43</v>
      </c>
      <c r="J412" s="320" t="s">
        <v>47</v>
      </c>
      <c r="K412" s="260">
        <v>0</v>
      </c>
      <c r="L412" s="203">
        <v>45418</v>
      </c>
      <c r="M412" s="204">
        <v>45429</v>
      </c>
      <c r="N412" s="211">
        <v>45426</v>
      </c>
      <c r="O412" s="137"/>
      <c r="P412" s="268" t="s">
        <v>78</v>
      </c>
    </row>
    <row r="413" spans="1:16">
      <c r="A413" s="125" t="s">
        <v>74</v>
      </c>
      <c r="B413" s="282">
        <v>402615</v>
      </c>
      <c r="C413" s="146" t="s">
        <v>3152</v>
      </c>
      <c r="D413" s="146"/>
      <c r="E413" s="246">
        <v>0</v>
      </c>
      <c r="F413" s="128">
        <v>1</v>
      </c>
      <c r="G413" s="252">
        <v>686</v>
      </c>
      <c r="H413" s="118">
        <f t="shared" si="6"/>
        <v>686</v>
      </c>
      <c r="I413" s="334" t="s">
        <v>43</v>
      </c>
      <c r="J413" s="320" t="s">
        <v>47</v>
      </c>
      <c r="K413" s="260">
        <v>0</v>
      </c>
      <c r="L413" s="203">
        <v>45418</v>
      </c>
      <c r="M413" s="204">
        <v>45429</v>
      </c>
      <c r="N413" s="211">
        <v>45426</v>
      </c>
      <c r="O413" s="137"/>
      <c r="P413" s="268" t="s">
        <v>78</v>
      </c>
    </row>
    <row r="414" spans="1:16">
      <c r="A414" s="125" t="s">
        <v>2637</v>
      </c>
      <c r="B414" s="282">
        <v>405024</v>
      </c>
      <c r="C414" s="146" t="s">
        <v>207</v>
      </c>
      <c r="D414" s="146"/>
      <c r="E414" s="246">
        <v>38.1</v>
      </c>
      <c r="F414" s="128">
        <v>33</v>
      </c>
      <c r="G414" s="252">
        <v>19</v>
      </c>
      <c r="H414" s="118">
        <f t="shared" si="6"/>
        <v>627</v>
      </c>
      <c r="I414" s="334" t="s">
        <v>43</v>
      </c>
      <c r="J414" s="320" t="s">
        <v>45</v>
      </c>
      <c r="K414" s="260">
        <v>1</v>
      </c>
      <c r="L414" s="203">
        <v>45418</v>
      </c>
      <c r="M414" s="204">
        <v>45426</v>
      </c>
      <c r="N414" s="211">
        <v>45421</v>
      </c>
      <c r="O414" s="137"/>
      <c r="P414" s="268" t="s">
        <v>78</v>
      </c>
    </row>
    <row r="415" spans="1:16">
      <c r="A415" s="125" t="s">
        <v>2637</v>
      </c>
      <c r="B415" s="282">
        <v>391985</v>
      </c>
      <c r="C415" s="146" t="s">
        <v>363</v>
      </c>
      <c r="D415" s="146"/>
      <c r="E415" s="246">
        <v>19.05</v>
      </c>
      <c r="F415" s="128">
        <v>50</v>
      </c>
      <c r="G415" s="252">
        <v>15.5</v>
      </c>
      <c r="H415" s="118">
        <f t="shared" si="6"/>
        <v>775</v>
      </c>
      <c r="I415" s="334" t="s">
        <v>43</v>
      </c>
      <c r="J415" s="320" t="s">
        <v>45</v>
      </c>
      <c r="K415" s="260">
        <v>1</v>
      </c>
      <c r="L415" s="203">
        <v>45418</v>
      </c>
      <c r="M415" s="204">
        <v>45426</v>
      </c>
      <c r="N415" s="211">
        <v>45421</v>
      </c>
      <c r="O415" s="137"/>
      <c r="P415" s="268" t="s">
        <v>78</v>
      </c>
    </row>
    <row r="416" spans="1:16">
      <c r="A416" s="125" t="s">
        <v>2637</v>
      </c>
      <c r="B416" s="282">
        <v>404034</v>
      </c>
      <c r="C416" s="146" t="s">
        <v>3153</v>
      </c>
      <c r="D416" s="146"/>
      <c r="E416" s="246">
        <v>38</v>
      </c>
      <c r="F416" s="128">
        <v>15</v>
      </c>
      <c r="G416" s="252">
        <v>29</v>
      </c>
      <c r="H416" s="118">
        <f t="shared" si="6"/>
        <v>435</v>
      </c>
      <c r="I416" s="334" t="s">
        <v>43</v>
      </c>
      <c r="J416" s="320" t="s">
        <v>45</v>
      </c>
      <c r="K416" s="260">
        <v>2</v>
      </c>
      <c r="L416" s="203">
        <v>45418</v>
      </c>
      <c r="M416" s="204">
        <v>45426</v>
      </c>
      <c r="N416" s="211">
        <v>45421</v>
      </c>
      <c r="O416" s="137"/>
      <c r="P416" s="268" t="s">
        <v>78</v>
      </c>
    </row>
    <row r="417" spans="1:16">
      <c r="A417" s="125" t="s">
        <v>2637</v>
      </c>
      <c r="B417" s="282">
        <v>397735</v>
      </c>
      <c r="C417" s="146" t="s">
        <v>2566</v>
      </c>
      <c r="D417" s="146"/>
      <c r="E417" s="246">
        <v>48</v>
      </c>
      <c r="F417" s="128">
        <v>15</v>
      </c>
      <c r="G417" s="252">
        <v>32</v>
      </c>
      <c r="H417" s="118">
        <f t="shared" si="6"/>
        <v>480</v>
      </c>
      <c r="I417" s="334" t="s">
        <v>43</v>
      </c>
      <c r="J417" s="320" t="s">
        <v>44</v>
      </c>
      <c r="K417" s="260">
        <v>0</v>
      </c>
      <c r="L417" s="203">
        <v>45418</v>
      </c>
      <c r="M417" s="204">
        <v>45421</v>
      </c>
      <c r="N417" s="211">
        <v>45421</v>
      </c>
      <c r="O417" s="137"/>
      <c r="P417" s="268" t="s">
        <v>78</v>
      </c>
    </row>
    <row r="418" spans="1:16">
      <c r="A418" s="125" t="s">
        <v>2637</v>
      </c>
      <c r="B418" s="282">
        <v>402749</v>
      </c>
      <c r="C418" s="146" t="s">
        <v>54</v>
      </c>
      <c r="D418" s="146"/>
      <c r="E418" s="246">
        <v>14</v>
      </c>
      <c r="F418" s="128">
        <v>66</v>
      </c>
      <c r="G418" s="252">
        <v>14</v>
      </c>
      <c r="H418" s="118">
        <f t="shared" si="6"/>
        <v>924</v>
      </c>
      <c r="I418" s="334" t="s">
        <v>43</v>
      </c>
      <c r="J418" s="320" t="s">
        <v>55</v>
      </c>
      <c r="K418" s="260">
        <v>1</v>
      </c>
      <c r="L418" s="203">
        <v>45420</v>
      </c>
      <c r="M418" s="204">
        <v>45422</v>
      </c>
      <c r="N418" s="211">
        <v>45425</v>
      </c>
      <c r="O418" s="137"/>
      <c r="P418" s="268" t="s">
        <v>78</v>
      </c>
    </row>
    <row r="419" spans="1:16">
      <c r="A419" s="125" t="s">
        <v>2637</v>
      </c>
      <c r="B419" s="282">
        <v>402658</v>
      </c>
      <c r="C419" s="146" t="s">
        <v>597</v>
      </c>
      <c r="D419" s="146"/>
      <c r="E419" s="246">
        <v>19.05</v>
      </c>
      <c r="F419" s="128">
        <v>84</v>
      </c>
      <c r="G419" s="252">
        <v>13</v>
      </c>
      <c r="H419" s="118">
        <f t="shared" si="6"/>
        <v>1092</v>
      </c>
      <c r="I419" s="334" t="s">
        <v>43</v>
      </c>
      <c r="J419" s="320" t="s">
        <v>45</v>
      </c>
      <c r="K419" s="260">
        <v>1</v>
      </c>
      <c r="L419" s="203">
        <v>45420</v>
      </c>
      <c r="M419" s="204">
        <v>45422</v>
      </c>
      <c r="N419" s="211">
        <v>45421</v>
      </c>
      <c r="O419" s="137"/>
      <c r="P419" s="268" t="s">
        <v>78</v>
      </c>
    </row>
    <row r="420" spans="1:16">
      <c r="A420" s="125" t="s">
        <v>2637</v>
      </c>
      <c r="B420" s="282">
        <v>405112</v>
      </c>
      <c r="C420" s="146" t="s">
        <v>96</v>
      </c>
      <c r="D420" s="146"/>
      <c r="E420" s="246">
        <v>19</v>
      </c>
      <c r="F420" s="128">
        <v>66</v>
      </c>
      <c r="G420" s="252">
        <v>12</v>
      </c>
      <c r="H420" s="118">
        <f t="shared" si="6"/>
        <v>792</v>
      </c>
      <c r="I420" s="334" t="s">
        <v>43</v>
      </c>
      <c r="J420" s="320" t="s">
        <v>45</v>
      </c>
      <c r="K420" s="260">
        <v>2</v>
      </c>
      <c r="L420" s="203">
        <v>45420</v>
      </c>
      <c r="M420" s="204">
        <v>45429</v>
      </c>
      <c r="N420" s="211">
        <v>45426</v>
      </c>
      <c r="O420" s="137"/>
      <c r="P420" s="268" t="s">
        <v>78</v>
      </c>
    </row>
    <row r="421" spans="1:16">
      <c r="A421" s="125" t="s">
        <v>2637</v>
      </c>
      <c r="B421" s="282">
        <v>405119</v>
      </c>
      <c r="C421" s="146" t="s">
        <v>202</v>
      </c>
      <c r="D421" s="146"/>
      <c r="E421" s="246">
        <v>19.05</v>
      </c>
      <c r="F421" s="128">
        <v>63</v>
      </c>
      <c r="G421" s="252">
        <v>9</v>
      </c>
      <c r="H421" s="118">
        <f t="shared" si="6"/>
        <v>567</v>
      </c>
      <c r="I421" s="334" t="s">
        <v>43</v>
      </c>
      <c r="J421" s="320" t="s">
        <v>45</v>
      </c>
      <c r="K421" s="260">
        <v>2</v>
      </c>
      <c r="L421" s="203">
        <v>45420</v>
      </c>
      <c r="M421" s="204">
        <v>45429</v>
      </c>
      <c r="N421" s="211">
        <v>45425</v>
      </c>
      <c r="O421" s="137"/>
      <c r="P421" s="268" t="s">
        <v>78</v>
      </c>
    </row>
    <row r="422" spans="1:16">
      <c r="A422" s="125" t="s">
        <v>2637</v>
      </c>
      <c r="B422" s="282">
        <v>406277</v>
      </c>
      <c r="C422" s="146" t="s">
        <v>180</v>
      </c>
      <c r="D422" s="146"/>
      <c r="E422" s="246">
        <v>19.05</v>
      </c>
      <c r="F422" s="128">
        <v>50</v>
      </c>
      <c r="G422" s="252">
        <v>16</v>
      </c>
      <c r="H422" s="118">
        <f t="shared" si="6"/>
        <v>800</v>
      </c>
      <c r="I422" s="334" t="s">
        <v>43</v>
      </c>
      <c r="J422" s="320" t="s">
        <v>45</v>
      </c>
      <c r="K422" s="260">
        <v>1</v>
      </c>
      <c r="L422" s="203">
        <v>45420</v>
      </c>
      <c r="M422" s="204">
        <v>45429</v>
      </c>
      <c r="N422" s="211">
        <v>45426</v>
      </c>
      <c r="O422" s="137"/>
      <c r="P422" s="268" t="s">
        <v>78</v>
      </c>
    </row>
    <row r="423" spans="1:16">
      <c r="A423" s="125" t="s">
        <v>2637</v>
      </c>
      <c r="B423" s="282">
        <v>406232</v>
      </c>
      <c r="C423" s="146" t="s">
        <v>283</v>
      </c>
      <c r="D423" s="146"/>
      <c r="E423" s="246">
        <v>19</v>
      </c>
      <c r="F423" s="128">
        <v>22</v>
      </c>
      <c r="G423" s="252">
        <v>15</v>
      </c>
      <c r="H423" s="118">
        <f t="shared" si="6"/>
        <v>330</v>
      </c>
      <c r="I423" s="334" t="s">
        <v>43</v>
      </c>
      <c r="J423" s="320" t="s">
        <v>45</v>
      </c>
      <c r="K423" s="260">
        <v>1</v>
      </c>
      <c r="L423" s="203">
        <v>45420</v>
      </c>
      <c r="M423" s="204">
        <v>45422</v>
      </c>
      <c r="N423" s="211">
        <v>45425</v>
      </c>
      <c r="O423" s="137"/>
      <c r="P423" s="268" t="s">
        <v>78</v>
      </c>
    </row>
    <row r="424" spans="1:16">
      <c r="A424" s="125" t="s">
        <v>2637</v>
      </c>
      <c r="B424" s="282">
        <v>400830</v>
      </c>
      <c r="C424" s="146" t="s">
        <v>2576</v>
      </c>
      <c r="D424" s="146"/>
      <c r="E424" s="246">
        <v>38</v>
      </c>
      <c r="F424" s="128">
        <v>17</v>
      </c>
      <c r="G424" s="252">
        <v>22.5</v>
      </c>
      <c r="H424" s="118">
        <f t="shared" si="6"/>
        <v>382.5</v>
      </c>
      <c r="I424" s="334" t="s">
        <v>43</v>
      </c>
      <c r="J424" s="320" t="s">
        <v>3154</v>
      </c>
      <c r="K424" s="260">
        <v>1</v>
      </c>
      <c r="L424" s="203">
        <v>45420</v>
      </c>
      <c r="M424" s="204">
        <v>45425</v>
      </c>
      <c r="N424" s="211">
        <v>45425</v>
      </c>
      <c r="O424" s="137"/>
      <c r="P424" s="268" t="s">
        <v>78</v>
      </c>
    </row>
    <row r="425" spans="1:16">
      <c r="A425" s="119" t="s">
        <v>3234</v>
      </c>
      <c r="B425" s="282">
        <v>401358</v>
      </c>
      <c r="C425" s="146" t="s">
        <v>504</v>
      </c>
      <c r="D425" s="146"/>
      <c r="E425" s="246">
        <v>0</v>
      </c>
      <c r="F425" s="128">
        <v>2</v>
      </c>
      <c r="G425" s="252">
        <v>278.3</v>
      </c>
      <c r="H425" s="118">
        <f t="shared" si="6"/>
        <v>556.6</v>
      </c>
      <c r="I425" s="334" t="s">
        <v>43</v>
      </c>
      <c r="J425" s="320" t="s">
        <v>402</v>
      </c>
      <c r="K425" s="260">
        <v>0</v>
      </c>
      <c r="L425" s="203">
        <v>45420</v>
      </c>
      <c r="M425" s="204">
        <v>45427</v>
      </c>
      <c r="N425" s="211">
        <v>45428</v>
      </c>
      <c r="O425" s="137"/>
      <c r="P425" s="268" t="s">
        <v>78</v>
      </c>
    </row>
    <row r="426" spans="1:16">
      <c r="A426" s="119" t="s">
        <v>3234</v>
      </c>
      <c r="B426" s="282">
        <v>403970</v>
      </c>
      <c r="C426" s="146" t="s">
        <v>3155</v>
      </c>
      <c r="D426" s="146"/>
      <c r="E426" s="246">
        <v>0</v>
      </c>
      <c r="F426" s="128">
        <v>1</v>
      </c>
      <c r="G426" s="252">
        <v>107.53</v>
      </c>
      <c r="H426" s="118">
        <f t="shared" si="6"/>
        <v>107.53</v>
      </c>
      <c r="I426" s="334" t="s">
        <v>43</v>
      </c>
      <c r="J426" s="320" t="s">
        <v>402</v>
      </c>
      <c r="K426" s="260">
        <v>0</v>
      </c>
      <c r="L426" s="203">
        <v>45420</v>
      </c>
      <c r="M426" s="204">
        <v>45427</v>
      </c>
      <c r="N426" s="211">
        <v>45428</v>
      </c>
      <c r="O426" s="137"/>
      <c r="P426" s="268" t="s">
        <v>78</v>
      </c>
    </row>
    <row r="427" spans="1:16">
      <c r="A427" s="119" t="s">
        <v>3234</v>
      </c>
      <c r="B427" s="282">
        <v>404052</v>
      </c>
      <c r="C427" s="146" t="s">
        <v>3156</v>
      </c>
      <c r="D427" s="146"/>
      <c r="E427" s="246">
        <v>0</v>
      </c>
      <c r="F427" s="128">
        <v>1</v>
      </c>
      <c r="G427" s="252">
        <v>107.53</v>
      </c>
      <c r="H427" s="118">
        <f t="shared" si="6"/>
        <v>107.53</v>
      </c>
      <c r="I427" s="334" t="s">
        <v>43</v>
      </c>
      <c r="J427" s="320" t="s">
        <v>402</v>
      </c>
      <c r="K427" s="260">
        <v>0</v>
      </c>
      <c r="L427" s="203">
        <v>45420</v>
      </c>
      <c r="M427" s="204">
        <v>45427</v>
      </c>
      <c r="N427" s="211">
        <v>45428</v>
      </c>
      <c r="O427" s="137"/>
      <c r="P427" s="268" t="s">
        <v>78</v>
      </c>
    </row>
    <row r="428" spans="1:16">
      <c r="A428" s="119" t="s">
        <v>3234</v>
      </c>
      <c r="B428" s="282">
        <v>406354</v>
      </c>
      <c r="C428" s="146" t="s">
        <v>3003</v>
      </c>
      <c r="D428" s="146"/>
      <c r="E428" s="246">
        <v>0</v>
      </c>
      <c r="F428" s="128">
        <v>1</v>
      </c>
      <c r="G428" s="252">
        <v>69.58</v>
      </c>
      <c r="H428" s="118">
        <f t="shared" si="6"/>
        <v>69.58</v>
      </c>
      <c r="I428" s="334" t="s">
        <v>43</v>
      </c>
      <c r="J428" s="320" t="s">
        <v>402</v>
      </c>
      <c r="K428" s="260">
        <v>0</v>
      </c>
      <c r="L428" s="203">
        <v>45420</v>
      </c>
      <c r="M428" s="204">
        <v>45427</v>
      </c>
      <c r="N428" s="211">
        <v>45428</v>
      </c>
      <c r="O428" s="137"/>
      <c r="P428" s="268" t="s">
        <v>78</v>
      </c>
    </row>
    <row r="429" spans="1:16">
      <c r="A429" s="119" t="s">
        <v>3234</v>
      </c>
      <c r="B429" s="282">
        <v>406386</v>
      </c>
      <c r="C429" s="146" t="s">
        <v>3009</v>
      </c>
      <c r="D429" s="146"/>
      <c r="E429" s="246">
        <v>0</v>
      </c>
      <c r="F429" s="128">
        <v>1</v>
      </c>
      <c r="G429" s="252">
        <v>69.58</v>
      </c>
      <c r="H429" s="118">
        <f t="shared" si="6"/>
        <v>69.58</v>
      </c>
      <c r="I429" s="334" t="s">
        <v>43</v>
      </c>
      <c r="J429" s="320" t="s">
        <v>402</v>
      </c>
      <c r="K429" s="260">
        <v>0</v>
      </c>
      <c r="L429" s="203">
        <v>45420</v>
      </c>
      <c r="M429" s="204">
        <v>45427</v>
      </c>
      <c r="N429" s="211">
        <v>45428</v>
      </c>
      <c r="O429" s="137"/>
      <c r="P429" s="268" t="s">
        <v>78</v>
      </c>
    </row>
    <row r="430" spans="1:16">
      <c r="A430" s="119" t="s">
        <v>3234</v>
      </c>
      <c r="B430" s="282">
        <v>406438</v>
      </c>
      <c r="C430" s="146" t="s">
        <v>2969</v>
      </c>
      <c r="D430" s="146"/>
      <c r="E430" s="246">
        <v>0</v>
      </c>
      <c r="F430" s="128">
        <v>1</v>
      </c>
      <c r="G430" s="252">
        <v>69.58</v>
      </c>
      <c r="H430" s="118">
        <f t="shared" si="6"/>
        <v>69.58</v>
      </c>
      <c r="I430" s="334" t="s">
        <v>43</v>
      </c>
      <c r="J430" s="320" t="s">
        <v>402</v>
      </c>
      <c r="K430" s="260">
        <v>0</v>
      </c>
      <c r="L430" s="203">
        <v>45420</v>
      </c>
      <c r="M430" s="204">
        <v>45427</v>
      </c>
      <c r="N430" s="211">
        <v>45428</v>
      </c>
      <c r="O430" s="137"/>
      <c r="P430" s="268" t="s">
        <v>78</v>
      </c>
    </row>
    <row r="431" spans="1:16">
      <c r="A431" s="119" t="s">
        <v>3234</v>
      </c>
      <c r="B431" s="282">
        <v>406455</v>
      </c>
      <c r="C431" s="146" t="s">
        <v>3009</v>
      </c>
      <c r="D431" s="146"/>
      <c r="E431" s="246">
        <v>0</v>
      </c>
      <c r="F431" s="128">
        <v>1</v>
      </c>
      <c r="G431" s="252">
        <v>69.58</v>
      </c>
      <c r="H431" s="118">
        <f t="shared" si="6"/>
        <v>69.58</v>
      </c>
      <c r="I431" s="334" t="s">
        <v>43</v>
      </c>
      <c r="J431" s="320" t="s">
        <v>402</v>
      </c>
      <c r="K431" s="260">
        <v>0</v>
      </c>
      <c r="L431" s="203">
        <v>45420</v>
      </c>
      <c r="M431" s="204">
        <v>45427</v>
      </c>
      <c r="N431" s="211">
        <v>45428</v>
      </c>
      <c r="O431" s="137"/>
      <c r="P431" s="268" t="s">
        <v>78</v>
      </c>
    </row>
    <row r="432" spans="1:16">
      <c r="A432" s="119" t="s">
        <v>3234</v>
      </c>
      <c r="B432" s="282">
        <v>406500</v>
      </c>
      <c r="C432" s="146" t="s">
        <v>3097</v>
      </c>
      <c r="D432" s="146"/>
      <c r="E432" s="246">
        <v>0</v>
      </c>
      <c r="F432" s="128">
        <v>2</v>
      </c>
      <c r="G432" s="252">
        <v>82.23</v>
      </c>
      <c r="H432" s="118">
        <f t="shared" si="6"/>
        <v>164.46</v>
      </c>
      <c r="I432" s="334" t="s">
        <v>43</v>
      </c>
      <c r="J432" s="320" t="s">
        <v>402</v>
      </c>
      <c r="K432" s="260">
        <v>0</v>
      </c>
      <c r="L432" s="203">
        <v>45420</v>
      </c>
      <c r="M432" s="204">
        <v>45427</v>
      </c>
      <c r="N432" s="211">
        <v>45428</v>
      </c>
      <c r="O432" s="137"/>
      <c r="P432" s="268" t="s">
        <v>78</v>
      </c>
    </row>
    <row r="433" spans="1:16">
      <c r="A433" s="119" t="s">
        <v>3234</v>
      </c>
      <c r="B433" s="282">
        <v>406501</v>
      </c>
      <c r="C433" s="146" t="s">
        <v>3157</v>
      </c>
      <c r="D433" s="146"/>
      <c r="E433" s="246">
        <v>0</v>
      </c>
      <c r="F433" s="128">
        <v>2</v>
      </c>
      <c r="G433" s="252">
        <v>83.23</v>
      </c>
      <c r="H433" s="118">
        <f t="shared" ref="H433" si="7">G433*F433</f>
        <v>166.46</v>
      </c>
      <c r="I433" s="334" t="s">
        <v>43</v>
      </c>
      <c r="J433" s="320" t="s">
        <v>402</v>
      </c>
      <c r="K433" s="260">
        <v>0</v>
      </c>
      <c r="L433" s="203">
        <v>45420</v>
      </c>
      <c r="M433" s="204">
        <v>45427</v>
      </c>
      <c r="N433" s="211">
        <v>45428</v>
      </c>
      <c r="O433" s="137"/>
      <c r="P433" s="268" t="s">
        <v>78</v>
      </c>
    </row>
    <row r="434" spans="1:16">
      <c r="A434" s="119" t="s">
        <v>3234</v>
      </c>
      <c r="B434" s="282">
        <v>391325</v>
      </c>
      <c r="C434" s="146" t="s">
        <v>3017</v>
      </c>
      <c r="D434" s="146"/>
      <c r="E434" s="246">
        <v>0</v>
      </c>
      <c r="F434" s="128">
        <v>3</v>
      </c>
      <c r="G434" s="252">
        <v>420</v>
      </c>
      <c r="H434" s="335">
        <f t="shared" ref="H434:H497" si="8">IFERROR(G434*F434,"0")</f>
        <v>1260</v>
      </c>
      <c r="I434" s="334" t="s">
        <v>43</v>
      </c>
      <c r="J434" s="320" t="s">
        <v>47</v>
      </c>
      <c r="K434" s="260">
        <v>0</v>
      </c>
      <c r="L434" s="203">
        <v>45421</v>
      </c>
      <c r="M434" s="204">
        <v>45426</v>
      </c>
      <c r="N434" s="211">
        <v>45425</v>
      </c>
      <c r="O434" s="137"/>
      <c r="P434" s="268" t="s">
        <v>78</v>
      </c>
    </row>
    <row r="435" spans="1:16">
      <c r="A435" s="119" t="s">
        <v>74</v>
      </c>
      <c r="B435" s="245">
        <v>391325</v>
      </c>
      <c r="C435" s="146" t="s">
        <v>3017</v>
      </c>
      <c r="D435" s="146"/>
      <c r="E435" s="246">
        <v>0</v>
      </c>
      <c r="F435" s="128">
        <v>18</v>
      </c>
      <c r="G435" s="252">
        <v>410</v>
      </c>
      <c r="H435" s="335">
        <f t="shared" si="8"/>
        <v>7380</v>
      </c>
      <c r="I435" s="334" t="s">
        <v>43</v>
      </c>
      <c r="J435" s="320" t="s">
        <v>47</v>
      </c>
      <c r="K435" s="260">
        <v>0</v>
      </c>
      <c r="L435" s="203">
        <v>45421</v>
      </c>
      <c r="M435" s="204">
        <v>45426</v>
      </c>
      <c r="N435" s="211">
        <v>45432</v>
      </c>
      <c r="O435" s="137" t="s">
        <v>3173</v>
      </c>
      <c r="P435" s="268" t="s">
        <v>78</v>
      </c>
    </row>
    <row r="436" spans="1:16">
      <c r="A436" s="119" t="s">
        <v>2637</v>
      </c>
      <c r="B436" s="245">
        <v>406914</v>
      </c>
      <c r="C436" s="146" t="s">
        <v>2702</v>
      </c>
      <c r="D436" s="146"/>
      <c r="E436" s="324">
        <v>19.05</v>
      </c>
      <c r="F436" s="128">
        <v>44</v>
      </c>
      <c r="G436" s="252">
        <v>19.5</v>
      </c>
      <c r="H436" s="335">
        <f t="shared" si="8"/>
        <v>858</v>
      </c>
      <c r="I436" s="334" t="s">
        <v>43</v>
      </c>
      <c r="J436" s="320" t="s">
        <v>55</v>
      </c>
      <c r="K436" s="260">
        <v>2</v>
      </c>
      <c r="L436" s="203">
        <v>45425</v>
      </c>
      <c r="M436" s="204">
        <v>45432</v>
      </c>
      <c r="N436" s="211">
        <v>45426</v>
      </c>
      <c r="O436" s="137"/>
      <c r="P436" s="268" t="s">
        <v>78</v>
      </c>
    </row>
    <row r="437" spans="1:16">
      <c r="A437" s="125" t="s">
        <v>2637</v>
      </c>
      <c r="B437" s="320">
        <v>405029</v>
      </c>
      <c r="C437" s="146" t="s">
        <v>205</v>
      </c>
      <c r="D437" s="146"/>
      <c r="E437" s="246">
        <v>28</v>
      </c>
      <c r="F437" s="128">
        <v>55</v>
      </c>
      <c r="G437" s="252">
        <v>15</v>
      </c>
      <c r="H437" s="335">
        <f t="shared" si="8"/>
        <v>825</v>
      </c>
      <c r="I437" s="334" t="s">
        <v>43</v>
      </c>
      <c r="J437" s="320" t="s">
        <v>45</v>
      </c>
      <c r="K437" s="260">
        <v>1</v>
      </c>
      <c r="L437" s="203">
        <v>45425</v>
      </c>
      <c r="M437" s="204">
        <v>45432</v>
      </c>
      <c r="N437" s="211">
        <v>45427</v>
      </c>
      <c r="O437" s="137"/>
      <c r="P437" s="268" t="s">
        <v>78</v>
      </c>
    </row>
    <row r="438" spans="1:16">
      <c r="A438" s="125" t="s">
        <v>2637</v>
      </c>
      <c r="B438" s="320">
        <v>406282</v>
      </c>
      <c r="C438" s="146" t="s">
        <v>484</v>
      </c>
      <c r="D438" s="146"/>
      <c r="E438" s="246">
        <v>24</v>
      </c>
      <c r="F438" s="128">
        <v>5</v>
      </c>
      <c r="G438" s="252">
        <v>15</v>
      </c>
      <c r="H438" s="335">
        <f t="shared" si="8"/>
        <v>75</v>
      </c>
      <c r="I438" s="334" t="s">
        <v>43</v>
      </c>
      <c r="J438" s="320" t="s">
        <v>45</v>
      </c>
      <c r="K438" s="260">
        <v>1</v>
      </c>
      <c r="L438" s="203">
        <v>45425</v>
      </c>
      <c r="M438" s="204">
        <v>45432</v>
      </c>
      <c r="N438" s="211">
        <v>45427</v>
      </c>
      <c r="O438" s="137"/>
      <c r="P438" s="268" t="s">
        <v>78</v>
      </c>
    </row>
    <row r="439" spans="1:16">
      <c r="A439" s="119" t="s">
        <v>2637</v>
      </c>
      <c r="B439" s="245">
        <v>403266</v>
      </c>
      <c r="C439" s="146" t="s">
        <v>189</v>
      </c>
      <c r="D439" s="146"/>
      <c r="E439" s="246">
        <v>24</v>
      </c>
      <c r="F439" s="128">
        <v>110</v>
      </c>
      <c r="G439" s="252">
        <v>13</v>
      </c>
      <c r="H439" s="335">
        <f t="shared" si="8"/>
        <v>1430</v>
      </c>
      <c r="I439" s="334" t="s">
        <v>43</v>
      </c>
      <c r="J439" s="320" t="s">
        <v>192</v>
      </c>
      <c r="K439" s="260">
        <v>0</v>
      </c>
      <c r="L439" s="203">
        <v>45425</v>
      </c>
      <c r="M439" s="204">
        <v>45429</v>
      </c>
      <c r="N439" s="211">
        <v>45426</v>
      </c>
      <c r="O439" s="137"/>
      <c r="P439" s="268" t="s">
        <v>78</v>
      </c>
    </row>
    <row r="440" spans="1:16" s="123" customFormat="1">
      <c r="A440" s="119" t="s">
        <v>3234</v>
      </c>
      <c r="B440" s="245">
        <v>407024</v>
      </c>
      <c r="C440" s="146" t="s">
        <v>3036</v>
      </c>
      <c r="D440" s="146"/>
      <c r="E440" s="246">
        <v>0</v>
      </c>
      <c r="F440" s="128">
        <v>41</v>
      </c>
      <c r="G440" s="252">
        <f>IF(I440='VALORES JOÃO'!$A$12,'VALORES JOÃO'!$C$12,IF(I440='VALORES JOÃO'!$A$11,'VALORES JOÃO'!$C$11,IF('TABELA UNIFICADA 2024'!I440='VALORES JOÃO'!$A$10,'VALORES JOÃO'!$C$10,IF(I440='VALORES JOÃO'!$A$9,'VALORES JOÃO'!$C$9,IF('TABELA UNIFICADA 2024'!I440='VALORES JOÃO'!$A$8,'VALORES JOÃO'!$C$8,IF('TABELA UNIFICADA 2024'!I440='VALORES JOÃO'!$A$7,'VALORES JOÃO'!$C$7,IF('TABELA UNIFICADA 2024'!I440='VALORES JOÃO'!$A$6,'VALORES JOÃO'!$C$6,IF('TABELA UNIFICADA 2024'!I440='VALORES JOÃO'!$A$5,'VALORES JOÃO'!$C$5,IF('TABELA UNIFICADA 2024'!I440='VALORES JOÃO'!$A$4,'VALORES JOÃO'!$C$4,"")))))))))</f>
        <v>37.950000000000003</v>
      </c>
      <c r="H440" s="335">
        <f t="shared" si="8"/>
        <v>1555.95</v>
      </c>
      <c r="I440" s="334" t="s">
        <v>3164</v>
      </c>
      <c r="J440" s="320" t="s">
        <v>402</v>
      </c>
      <c r="K440" s="260">
        <v>0</v>
      </c>
      <c r="L440" s="203">
        <v>45425</v>
      </c>
      <c r="M440" s="204">
        <v>45427</v>
      </c>
      <c r="N440" s="211">
        <v>45427</v>
      </c>
      <c r="O440" s="137"/>
      <c r="P440" s="268" t="s">
        <v>78</v>
      </c>
    </row>
    <row r="441" spans="1:16">
      <c r="A441" s="119" t="s">
        <v>2643</v>
      </c>
      <c r="B441" s="245">
        <v>398722</v>
      </c>
      <c r="C441" s="146" t="s">
        <v>1201</v>
      </c>
      <c r="D441" s="146"/>
      <c r="E441" s="246">
        <v>0</v>
      </c>
      <c r="F441" s="128">
        <v>88</v>
      </c>
      <c r="G441" s="252">
        <v>6.5</v>
      </c>
      <c r="H441" s="335">
        <f t="shared" si="8"/>
        <v>572</v>
      </c>
      <c r="I441" s="334" t="s">
        <v>43</v>
      </c>
      <c r="J441" s="320" t="s">
        <v>2645</v>
      </c>
      <c r="K441" s="260">
        <v>0</v>
      </c>
      <c r="L441" s="203">
        <v>45426</v>
      </c>
      <c r="M441" s="204">
        <v>45447</v>
      </c>
      <c r="N441" s="211">
        <v>45439</v>
      </c>
      <c r="O441" s="137"/>
      <c r="P441" s="268" t="s">
        <v>78</v>
      </c>
    </row>
    <row r="442" spans="1:16">
      <c r="A442" s="119" t="s">
        <v>74</v>
      </c>
      <c r="B442" s="245">
        <v>401625</v>
      </c>
      <c r="C442" s="146" t="s">
        <v>3034</v>
      </c>
      <c r="D442" s="146"/>
      <c r="E442" s="246">
        <v>0</v>
      </c>
      <c r="F442" s="128">
        <v>1</v>
      </c>
      <c r="G442" s="252">
        <v>615.14</v>
      </c>
      <c r="H442" s="335">
        <f t="shared" si="8"/>
        <v>615.14</v>
      </c>
      <c r="I442" s="334" t="s">
        <v>43</v>
      </c>
      <c r="J442" s="320" t="s">
        <v>47</v>
      </c>
      <c r="K442" s="260">
        <v>0</v>
      </c>
      <c r="L442" s="203">
        <v>45426</v>
      </c>
      <c r="M442" s="204">
        <v>45434</v>
      </c>
      <c r="N442" s="211">
        <v>45434</v>
      </c>
      <c r="O442" s="137"/>
      <c r="P442" s="268" t="s">
        <v>78</v>
      </c>
    </row>
    <row r="443" spans="1:16">
      <c r="A443" s="119" t="s">
        <v>74</v>
      </c>
      <c r="B443" s="245">
        <v>399593</v>
      </c>
      <c r="C443" s="146" t="s">
        <v>3034</v>
      </c>
      <c r="D443" s="146"/>
      <c r="E443" s="340">
        <v>0</v>
      </c>
      <c r="F443" s="128">
        <v>1</v>
      </c>
      <c r="G443" s="252">
        <v>615.14</v>
      </c>
      <c r="H443" s="335">
        <f t="shared" si="8"/>
        <v>615.14</v>
      </c>
      <c r="I443" s="334" t="s">
        <v>43</v>
      </c>
      <c r="J443" s="320" t="s">
        <v>47</v>
      </c>
      <c r="K443" s="260">
        <v>0</v>
      </c>
      <c r="L443" s="203">
        <v>45426</v>
      </c>
      <c r="M443" s="204">
        <v>45434</v>
      </c>
      <c r="N443" s="211">
        <v>45434</v>
      </c>
      <c r="O443" s="137"/>
      <c r="P443" s="268" t="s">
        <v>78</v>
      </c>
    </row>
    <row r="444" spans="1:16">
      <c r="A444" s="119" t="s">
        <v>74</v>
      </c>
      <c r="B444" s="245">
        <v>406610</v>
      </c>
      <c r="C444" s="146" t="s">
        <v>462</v>
      </c>
      <c r="D444" s="146"/>
      <c r="E444" s="340">
        <v>0</v>
      </c>
      <c r="F444" s="128">
        <v>4</v>
      </c>
      <c r="G444" s="252">
        <v>655.69</v>
      </c>
      <c r="H444" s="335">
        <f t="shared" si="8"/>
        <v>2622.76</v>
      </c>
      <c r="I444" s="334" t="s">
        <v>43</v>
      </c>
      <c r="J444" s="320" t="s">
        <v>47</v>
      </c>
      <c r="K444" s="260">
        <v>0</v>
      </c>
      <c r="L444" s="203">
        <v>45426</v>
      </c>
      <c r="M444" s="204">
        <v>45440</v>
      </c>
      <c r="N444" s="211">
        <v>45439</v>
      </c>
      <c r="O444" s="137"/>
      <c r="P444" s="268" t="s">
        <v>78</v>
      </c>
    </row>
    <row r="445" spans="1:16">
      <c r="A445" s="119" t="s">
        <v>74</v>
      </c>
      <c r="B445" s="245">
        <v>406288</v>
      </c>
      <c r="C445" s="146" t="s">
        <v>3174</v>
      </c>
      <c r="D445" s="146"/>
      <c r="E445" s="340">
        <v>0</v>
      </c>
      <c r="F445" s="128">
        <v>4</v>
      </c>
      <c r="G445" s="252">
        <v>650</v>
      </c>
      <c r="H445" s="335">
        <f t="shared" si="8"/>
        <v>2600</v>
      </c>
      <c r="I445" s="334" t="s">
        <v>43</v>
      </c>
      <c r="J445" s="320" t="s">
        <v>47</v>
      </c>
      <c r="K445" s="260">
        <v>0</v>
      </c>
      <c r="L445" s="203">
        <v>45426</v>
      </c>
      <c r="M445" s="204">
        <v>45440</v>
      </c>
      <c r="N445" s="211">
        <v>45439</v>
      </c>
      <c r="O445" s="137"/>
      <c r="P445" s="268" t="s">
        <v>78</v>
      </c>
    </row>
    <row r="446" spans="1:16">
      <c r="A446" s="119" t="s">
        <v>137</v>
      </c>
      <c r="B446" s="245">
        <v>404251</v>
      </c>
      <c r="C446" s="146" t="s">
        <v>138</v>
      </c>
      <c r="D446" s="146"/>
      <c r="E446" s="340">
        <v>0</v>
      </c>
      <c r="F446" s="128">
        <v>1160</v>
      </c>
      <c r="G446" s="252">
        <v>2.4500000000000002</v>
      </c>
      <c r="H446" s="335">
        <f t="shared" si="8"/>
        <v>2842</v>
      </c>
      <c r="I446" s="334" t="s">
        <v>43</v>
      </c>
      <c r="J446" s="320" t="s">
        <v>47</v>
      </c>
      <c r="K446" s="260">
        <v>0</v>
      </c>
      <c r="L446" s="203">
        <v>45426</v>
      </c>
      <c r="M446" s="204">
        <v>45443</v>
      </c>
      <c r="N446" s="211">
        <v>45432</v>
      </c>
      <c r="O446" s="137" t="s">
        <v>3175</v>
      </c>
      <c r="P446" s="268" t="s">
        <v>78</v>
      </c>
    </row>
    <row r="447" spans="1:16">
      <c r="A447" s="119" t="s">
        <v>137</v>
      </c>
      <c r="B447" s="245">
        <v>403154</v>
      </c>
      <c r="C447" s="146" t="s">
        <v>136</v>
      </c>
      <c r="D447" s="146"/>
      <c r="E447" s="340">
        <v>0</v>
      </c>
      <c r="F447" s="128">
        <v>699</v>
      </c>
      <c r="G447" s="252">
        <v>2.2999999999999998</v>
      </c>
      <c r="H447" s="335">
        <f t="shared" si="8"/>
        <v>1607.6999999999998</v>
      </c>
      <c r="I447" s="334" t="s">
        <v>43</v>
      </c>
      <c r="J447" s="320" t="s">
        <v>47</v>
      </c>
      <c r="K447" s="260">
        <v>0</v>
      </c>
      <c r="L447" s="203">
        <v>45426</v>
      </c>
      <c r="M447" s="204">
        <v>45443</v>
      </c>
      <c r="N447" s="211">
        <v>45432</v>
      </c>
      <c r="O447" s="137" t="s">
        <v>3175</v>
      </c>
      <c r="P447" s="268" t="s">
        <v>78</v>
      </c>
    </row>
    <row r="448" spans="1:16">
      <c r="A448" s="119" t="s">
        <v>2637</v>
      </c>
      <c r="B448" s="245">
        <v>407105</v>
      </c>
      <c r="C448" s="146" t="s">
        <v>80</v>
      </c>
      <c r="D448" s="146"/>
      <c r="E448" s="340">
        <v>19</v>
      </c>
      <c r="F448" s="128">
        <v>60</v>
      </c>
      <c r="G448" s="252">
        <v>13</v>
      </c>
      <c r="H448" s="335">
        <f t="shared" si="8"/>
        <v>780</v>
      </c>
      <c r="I448" s="334" t="s">
        <v>43</v>
      </c>
      <c r="J448" s="320" t="s">
        <v>45</v>
      </c>
      <c r="K448" s="260">
        <v>1</v>
      </c>
      <c r="L448" s="203">
        <v>45428</v>
      </c>
      <c r="M448" s="204">
        <v>45434</v>
      </c>
      <c r="N448" s="211">
        <v>45432</v>
      </c>
      <c r="O448" s="137"/>
      <c r="P448" s="268" t="s">
        <v>78</v>
      </c>
    </row>
    <row r="449" spans="1:16">
      <c r="A449" s="119" t="s">
        <v>2637</v>
      </c>
      <c r="B449" s="245">
        <v>406267</v>
      </c>
      <c r="C449" s="146" t="s">
        <v>583</v>
      </c>
      <c r="D449" s="146"/>
      <c r="E449" s="340">
        <v>19</v>
      </c>
      <c r="F449" s="128">
        <v>11</v>
      </c>
      <c r="G449" s="252">
        <v>14</v>
      </c>
      <c r="H449" s="335">
        <f t="shared" si="8"/>
        <v>154</v>
      </c>
      <c r="I449" s="334" t="s">
        <v>43</v>
      </c>
      <c r="J449" s="320" t="s">
        <v>45</v>
      </c>
      <c r="K449" s="260">
        <v>1</v>
      </c>
      <c r="L449" s="203">
        <v>45428</v>
      </c>
      <c r="M449" s="204">
        <v>45433</v>
      </c>
      <c r="N449" s="211">
        <v>45434</v>
      </c>
      <c r="O449" s="137"/>
      <c r="P449" s="268" t="s">
        <v>78</v>
      </c>
    </row>
    <row r="450" spans="1:16">
      <c r="A450" s="119" t="s">
        <v>2637</v>
      </c>
      <c r="B450" s="245">
        <v>405051</v>
      </c>
      <c r="C450" s="146" t="s">
        <v>2789</v>
      </c>
      <c r="D450" s="146"/>
      <c r="E450" s="340">
        <v>38</v>
      </c>
      <c r="F450" s="128">
        <v>22</v>
      </c>
      <c r="G450" s="252">
        <v>18.5</v>
      </c>
      <c r="H450" s="335">
        <f t="shared" si="8"/>
        <v>407</v>
      </c>
      <c r="I450" s="334" t="s">
        <v>43</v>
      </c>
      <c r="J450" s="320" t="s">
        <v>45</v>
      </c>
      <c r="K450" s="260">
        <v>2</v>
      </c>
      <c r="L450" s="203">
        <v>45428</v>
      </c>
      <c r="M450" s="204">
        <v>45434</v>
      </c>
      <c r="N450" s="211">
        <v>45432</v>
      </c>
      <c r="O450" s="137"/>
      <c r="P450" s="268" t="s">
        <v>78</v>
      </c>
    </row>
    <row r="451" spans="1:16" s="123" customFormat="1">
      <c r="A451" s="119" t="s">
        <v>2637</v>
      </c>
      <c r="B451" s="245">
        <v>406272</v>
      </c>
      <c r="C451" s="146" t="s">
        <v>59</v>
      </c>
      <c r="D451" s="146"/>
      <c r="E451" s="340">
        <v>19.05</v>
      </c>
      <c r="F451" s="128">
        <v>30</v>
      </c>
      <c r="G451" s="252">
        <v>14</v>
      </c>
      <c r="H451" s="335">
        <f t="shared" si="8"/>
        <v>420</v>
      </c>
      <c r="I451" s="334" t="s">
        <v>43</v>
      </c>
      <c r="J451" s="320" t="s">
        <v>45</v>
      </c>
      <c r="K451" s="260">
        <v>1</v>
      </c>
      <c r="L451" s="203">
        <v>45428</v>
      </c>
      <c r="M451" s="204">
        <v>45433</v>
      </c>
      <c r="N451" s="211">
        <v>45434</v>
      </c>
      <c r="O451" s="137"/>
      <c r="P451" s="268" t="s">
        <v>78</v>
      </c>
    </row>
    <row r="452" spans="1:16">
      <c r="A452" s="119" t="s">
        <v>2637</v>
      </c>
      <c r="B452" s="245">
        <v>407124</v>
      </c>
      <c r="C452" s="146" t="s">
        <v>531</v>
      </c>
      <c r="D452" s="146"/>
      <c r="E452" s="340">
        <v>19.05</v>
      </c>
      <c r="F452" s="128">
        <v>10</v>
      </c>
      <c r="G452" s="252">
        <v>10</v>
      </c>
      <c r="H452" s="335">
        <f t="shared" si="8"/>
        <v>100</v>
      </c>
      <c r="I452" s="334" t="s">
        <v>43</v>
      </c>
      <c r="J452" s="320" t="s">
        <v>45</v>
      </c>
      <c r="K452" s="260">
        <v>1</v>
      </c>
      <c r="L452" s="203">
        <v>45428</v>
      </c>
      <c r="M452" s="204">
        <v>45436</v>
      </c>
      <c r="N452" s="211">
        <v>45432</v>
      </c>
      <c r="O452" s="327"/>
      <c r="P452" s="268" t="s">
        <v>78</v>
      </c>
    </row>
    <row r="453" spans="1:16">
      <c r="A453" s="119" t="s">
        <v>2637</v>
      </c>
      <c r="B453" s="245">
        <v>407129</v>
      </c>
      <c r="C453" s="273" t="s">
        <v>1818</v>
      </c>
      <c r="D453" s="146"/>
      <c r="E453" s="340">
        <v>19.05</v>
      </c>
      <c r="F453" s="128">
        <v>8</v>
      </c>
      <c r="G453" s="252">
        <v>15</v>
      </c>
      <c r="H453" s="335">
        <f t="shared" si="8"/>
        <v>120</v>
      </c>
      <c r="I453" s="334" t="s">
        <v>43</v>
      </c>
      <c r="J453" s="320" t="s">
        <v>45</v>
      </c>
      <c r="K453" s="260">
        <v>1</v>
      </c>
      <c r="L453" s="203">
        <v>45428</v>
      </c>
      <c r="M453" s="204">
        <v>45436</v>
      </c>
      <c r="N453" s="211">
        <v>45434</v>
      </c>
      <c r="O453" s="137"/>
      <c r="P453" s="268" t="s">
        <v>78</v>
      </c>
    </row>
    <row r="454" spans="1:16">
      <c r="A454" s="119" t="s">
        <v>2637</v>
      </c>
      <c r="B454" s="245">
        <v>407144</v>
      </c>
      <c r="C454" s="273" t="s">
        <v>1833</v>
      </c>
      <c r="D454" s="146"/>
      <c r="E454" s="340">
        <v>24</v>
      </c>
      <c r="F454" s="128">
        <v>45</v>
      </c>
      <c r="G454" s="252">
        <v>15</v>
      </c>
      <c r="H454" s="335">
        <f t="shared" si="8"/>
        <v>675</v>
      </c>
      <c r="I454" s="334" t="s">
        <v>43</v>
      </c>
      <c r="J454" s="320" t="s">
        <v>45</v>
      </c>
      <c r="K454" s="260">
        <v>1</v>
      </c>
      <c r="L454" s="203">
        <v>45428</v>
      </c>
      <c r="M454" s="204">
        <v>45436</v>
      </c>
      <c r="N454" s="211">
        <v>45434</v>
      </c>
      <c r="O454" s="137"/>
      <c r="P454" s="268" t="s">
        <v>78</v>
      </c>
    </row>
    <row r="455" spans="1:16">
      <c r="A455" s="119" t="s">
        <v>2637</v>
      </c>
      <c r="B455" s="245">
        <v>407110</v>
      </c>
      <c r="C455" s="146" t="s">
        <v>469</v>
      </c>
      <c r="D455" s="146"/>
      <c r="E455" s="340">
        <v>19</v>
      </c>
      <c r="F455" s="128">
        <v>10</v>
      </c>
      <c r="G455" s="252">
        <v>13</v>
      </c>
      <c r="H455" s="335">
        <f t="shared" si="8"/>
        <v>130</v>
      </c>
      <c r="I455" s="334" t="s">
        <v>43</v>
      </c>
      <c r="J455" s="320" t="s">
        <v>45</v>
      </c>
      <c r="K455" s="260">
        <v>1</v>
      </c>
      <c r="L455" s="203">
        <v>45428</v>
      </c>
      <c r="M455" s="204">
        <v>45434</v>
      </c>
      <c r="N455" s="211">
        <v>45432</v>
      </c>
      <c r="O455" s="137"/>
      <c r="P455" s="268" t="s">
        <v>78</v>
      </c>
    </row>
    <row r="456" spans="1:16">
      <c r="A456" s="119" t="s">
        <v>2637</v>
      </c>
      <c r="B456" s="245">
        <v>406237</v>
      </c>
      <c r="C456" s="146" t="s">
        <v>80</v>
      </c>
      <c r="D456" s="146"/>
      <c r="E456" s="340">
        <v>19</v>
      </c>
      <c r="F456" s="128">
        <v>16</v>
      </c>
      <c r="G456" s="252">
        <v>13</v>
      </c>
      <c r="H456" s="335">
        <f t="shared" si="8"/>
        <v>208</v>
      </c>
      <c r="I456" s="334" t="s">
        <v>43</v>
      </c>
      <c r="J456" s="320" t="s">
        <v>45</v>
      </c>
      <c r="K456" s="260">
        <v>1</v>
      </c>
      <c r="L456" s="203">
        <v>45428</v>
      </c>
      <c r="M456" s="204">
        <v>45432</v>
      </c>
      <c r="N456" s="211">
        <v>45432</v>
      </c>
      <c r="O456" s="137"/>
      <c r="P456" s="268" t="s">
        <v>78</v>
      </c>
    </row>
    <row r="457" spans="1:16">
      <c r="A457" s="119" t="s">
        <v>2637</v>
      </c>
      <c r="B457" s="245">
        <v>407073</v>
      </c>
      <c r="C457" s="146" t="s">
        <v>321</v>
      </c>
      <c r="D457" s="146"/>
      <c r="E457" s="340">
        <v>19</v>
      </c>
      <c r="F457" s="128">
        <v>10</v>
      </c>
      <c r="G457" s="252">
        <v>13</v>
      </c>
      <c r="H457" s="335">
        <f t="shared" si="8"/>
        <v>130</v>
      </c>
      <c r="I457" s="334" t="s">
        <v>43</v>
      </c>
      <c r="J457" s="320" t="s">
        <v>45</v>
      </c>
      <c r="K457" s="260">
        <v>1</v>
      </c>
      <c r="L457" s="203">
        <v>45428</v>
      </c>
      <c r="M457" s="204">
        <v>45432</v>
      </c>
      <c r="N457" s="211">
        <v>45432</v>
      </c>
      <c r="O457" s="137"/>
      <c r="P457" s="268" t="s">
        <v>78</v>
      </c>
    </row>
    <row r="458" spans="1:16" s="123" customFormat="1">
      <c r="A458" s="119" t="s">
        <v>2637</v>
      </c>
      <c r="B458" s="245">
        <v>407068</v>
      </c>
      <c r="C458" s="146" t="s">
        <v>514</v>
      </c>
      <c r="D458" s="146"/>
      <c r="E458" s="340">
        <v>19</v>
      </c>
      <c r="F458" s="128">
        <v>10</v>
      </c>
      <c r="G458" s="252">
        <v>12</v>
      </c>
      <c r="H458" s="335">
        <f t="shared" si="8"/>
        <v>120</v>
      </c>
      <c r="I458" s="334" t="s">
        <v>43</v>
      </c>
      <c r="J458" s="320" t="s">
        <v>45</v>
      </c>
      <c r="K458" s="260">
        <v>1</v>
      </c>
      <c r="L458" s="203">
        <v>45428</v>
      </c>
      <c r="M458" s="204">
        <v>45432</v>
      </c>
      <c r="N458" s="211">
        <v>45432</v>
      </c>
      <c r="O458" s="137"/>
      <c r="P458" s="268" t="s">
        <v>78</v>
      </c>
    </row>
    <row r="459" spans="1:16" s="123" customFormat="1">
      <c r="A459" s="119" t="s">
        <v>2637</v>
      </c>
      <c r="B459" s="245">
        <v>407100</v>
      </c>
      <c r="C459" s="146" t="s">
        <v>615</v>
      </c>
      <c r="D459" s="146"/>
      <c r="E459" s="340">
        <v>19</v>
      </c>
      <c r="F459" s="128">
        <v>66</v>
      </c>
      <c r="G459" s="252">
        <v>12</v>
      </c>
      <c r="H459" s="335">
        <f t="shared" si="8"/>
        <v>792</v>
      </c>
      <c r="I459" s="334" t="s">
        <v>43</v>
      </c>
      <c r="J459" s="320" t="s">
        <v>45</v>
      </c>
      <c r="K459" s="260">
        <v>1</v>
      </c>
      <c r="L459" s="203">
        <v>45428</v>
      </c>
      <c r="M459" s="204">
        <v>45432</v>
      </c>
      <c r="N459" s="211">
        <v>45434</v>
      </c>
      <c r="O459" s="137"/>
      <c r="P459" s="268" t="s">
        <v>78</v>
      </c>
    </row>
    <row r="460" spans="1:16">
      <c r="A460" s="119" t="s">
        <v>2637</v>
      </c>
      <c r="B460" s="245">
        <v>402662</v>
      </c>
      <c r="C460" s="146" t="s">
        <v>265</v>
      </c>
      <c r="D460" s="146"/>
      <c r="E460" s="340">
        <v>24</v>
      </c>
      <c r="F460" s="128">
        <v>84</v>
      </c>
      <c r="G460" s="252">
        <v>13.5</v>
      </c>
      <c r="H460" s="335">
        <f t="shared" si="8"/>
        <v>1134</v>
      </c>
      <c r="I460" s="334" t="s">
        <v>43</v>
      </c>
      <c r="J460" s="320" t="s">
        <v>45</v>
      </c>
      <c r="K460" s="260">
        <v>1</v>
      </c>
      <c r="L460" s="203">
        <v>45428</v>
      </c>
      <c r="M460" s="204">
        <v>45432</v>
      </c>
      <c r="N460" s="211">
        <v>45432</v>
      </c>
      <c r="O460" s="137"/>
      <c r="P460" s="268" t="s">
        <v>78</v>
      </c>
    </row>
    <row r="461" spans="1:16" s="123" customFormat="1">
      <c r="A461" s="119" t="s">
        <v>3234</v>
      </c>
      <c r="B461" s="245">
        <v>408523</v>
      </c>
      <c r="C461" s="146" t="s">
        <v>3142</v>
      </c>
      <c r="D461" s="146"/>
      <c r="E461" s="340">
        <v>0</v>
      </c>
      <c r="F461" s="128">
        <v>4</v>
      </c>
      <c r="G461" s="252">
        <f>IF(I461='VALORES JOÃO'!$A$12,'VALORES JOÃO'!$C$12,IF(I461='VALORES JOÃO'!$A$11,'VALORES JOÃO'!$C$11,IF('TABELA UNIFICADA 2024'!I461='VALORES JOÃO'!$A$10,'VALORES JOÃO'!$C$10,IF(I461='VALORES JOÃO'!$A$9,'VALORES JOÃO'!$C$9,IF('TABELA UNIFICADA 2024'!I461='VALORES JOÃO'!$A$8,'VALORES JOÃO'!$C$8,IF('TABELA UNIFICADA 2024'!I461='VALORES JOÃO'!$A$7,'VALORES JOÃO'!$C$7,IF('TABELA UNIFICADA 2024'!I461='VALORES JOÃO'!$A$6,'VALORES JOÃO'!$C$6,IF('TABELA UNIFICADA 2024'!I461='VALORES JOÃO'!$A$5,'VALORES JOÃO'!$C$5,IF('TABELA UNIFICADA 2024'!I461='VALORES JOÃO'!$A$4,'VALORES JOÃO'!$C$4,"")))))))))</f>
        <v>50.6</v>
      </c>
      <c r="H461" s="335">
        <f t="shared" si="8"/>
        <v>202.4</v>
      </c>
      <c r="I461" s="334" t="s">
        <v>3167</v>
      </c>
      <c r="J461" s="320" t="s">
        <v>402</v>
      </c>
      <c r="K461" s="260">
        <v>0</v>
      </c>
      <c r="L461" s="203">
        <v>45432</v>
      </c>
      <c r="M461" s="204">
        <v>45439</v>
      </c>
      <c r="N461" s="211">
        <v>45436</v>
      </c>
      <c r="O461" s="137"/>
      <c r="P461" s="268" t="s">
        <v>78</v>
      </c>
    </row>
    <row r="462" spans="1:16" s="123" customFormat="1">
      <c r="A462" s="119" t="s">
        <v>3234</v>
      </c>
      <c r="B462" s="245">
        <v>408474</v>
      </c>
      <c r="C462" s="146" t="s">
        <v>2982</v>
      </c>
      <c r="D462" s="146"/>
      <c r="E462" s="340">
        <v>0</v>
      </c>
      <c r="F462" s="128">
        <v>3</v>
      </c>
      <c r="G462" s="252">
        <f>IF(I462='VALORES JOÃO'!$A$12,'VALORES JOÃO'!$C$12,IF(I462='VALORES JOÃO'!$A$11,'VALORES JOÃO'!$C$11,IF('TABELA UNIFICADA 2024'!I462='VALORES JOÃO'!$A$10,'VALORES JOÃO'!$C$10,IF(I462='VALORES JOÃO'!$A$9,'VALORES JOÃO'!$C$9,IF('TABELA UNIFICADA 2024'!I462='VALORES JOÃO'!$A$8,'VALORES JOÃO'!$C$8,IF('TABELA UNIFICADA 2024'!I462='VALORES JOÃO'!$A$7,'VALORES JOÃO'!$C$7,IF('TABELA UNIFICADA 2024'!I462='VALORES JOÃO'!$A$6,'VALORES JOÃO'!$C$6,IF('TABELA UNIFICADA 2024'!I462='VALORES JOÃO'!$A$5,'VALORES JOÃO'!$C$5,IF('TABELA UNIFICADA 2024'!I462='VALORES JOÃO'!$A$4,'VALORES JOÃO'!$C$4,"")))))))))</f>
        <v>58.19</v>
      </c>
      <c r="H462" s="335">
        <f t="shared" si="8"/>
        <v>174.57</v>
      </c>
      <c r="I462" s="334" t="s">
        <v>3168</v>
      </c>
      <c r="J462" s="320" t="s">
        <v>402</v>
      </c>
      <c r="K462" s="260">
        <v>0</v>
      </c>
      <c r="L462" s="203">
        <v>45432</v>
      </c>
      <c r="M462" s="204">
        <v>45439</v>
      </c>
      <c r="N462" s="211">
        <v>45436</v>
      </c>
      <c r="O462" s="137"/>
      <c r="P462" s="268" t="s">
        <v>78</v>
      </c>
    </row>
    <row r="463" spans="1:16">
      <c r="A463" s="119" t="s">
        <v>3234</v>
      </c>
      <c r="B463" s="245">
        <v>408332</v>
      </c>
      <c r="C463" s="146" t="s">
        <v>3000</v>
      </c>
      <c r="D463" s="146"/>
      <c r="E463" s="340">
        <v>0</v>
      </c>
      <c r="F463" s="128">
        <v>2</v>
      </c>
      <c r="G463" s="252">
        <f>IF(I463='VALORES JOÃO'!$A$12,'VALORES JOÃO'!$C$12,IF(I463='VALORES JOÃO'!$A$11,'VALORES JOÃO'!$C$11,IF('TABELA UNIFICADA 2024'!I463='VALORES JOÃO'!$A$10,'VALORES JOÃO'!$C$10,IF(I463='VALORES JOÃO'!$A$9,'VALORES JOÃO'!$C$9,IF('TABELA UNIFICADA 2024'!I463='VALORES JOÃO'!$A$8,'VALORES JOÃO'!$C$8,IF('TABELA UNIFICADA 2024'!I463='VALORES JOÃO'!$A$7,'VALORES JOÃO'!$C$7,IF('TABELA UNIFICADA 2024'!I463='VALORES JOÃO'!$A$6,'VALORES JOÃO'!$C$6,IF('TABELA UNIFICADA 2024'!I463='VALORES JOÃO'!$A$5,'VALORES JOÃO'!$C$5,IF('TABELA UNIFICADA 2024'!I463='VALORES JOÃO'!$A$4,'VALORES JOÃO'!$C$4,"")))))))))</f>
        <v>37.950000000000003</v>
      </c>
      <c r="H463" s="335">
        <f t="shared" si="8"/>
        <v>75.900000000000006</v>
      </c>
      <c r="I463" s="334" t="s">
        <v>3164</v>
      </c>
      <c r="J463" s="320" t="s">
        <v>402</v>
      </c>
      <c r="K463" s="260">
        <v>0</v>
      </c>
      <c r="L463" s="203">
        <v>45432</v>
      </c>
      <c r="M463" s="204">
        <v>45439</v>
      </c>
      <c r="N463" s="211">
        <v>45436</v>
      </c>
      <c r="O463" s="137"/>
      <c r="P463" s="268" t="s">
        <v>78</v>
      </c>
    </row>
    <row r="464" spans="1:16">
      <c r="A464" s="119" t="s">
        <v>3234</v>
      </c>
      <c r="B464" s="245">
        <v>408507</v>
      </c>
      <c r="C464" s="146" t="s">
        <v>3000</v>
      </c>
      <c r="D464" s="146"/>
      <c r="E464" s="340">
        <v>0</v>
      </c>
      <c r="F464" s="128">
        <v>2</v>
      </c>
      <c r="G464" s="252">
        <f>IF(I464='VALORES JOÃO'!$A$12,'VALORES JOÃO'!$C$12,IF(I464='VALORES JOÃO'!$A$11,'VALORES JOÃO'!$C$11,IF('TABELA UNIFICADA 2024'!I464='VALORES JOÃO'!$A$10,'VALORES JOÃO'!$C$10,IF(I464='VALORES JOÃO'!$A$9,'VALORES JOÃO'!$C$9,IF('TABELA UNIFICADA 2024'!I464='VALORES JOÃO'!$A$8,'VALORES JOÃO'!$C$8,IF('TABELA UNIFICADA 2024'!I464='VALORES JOÃO'!$A$7,'VALORES JOÃO'!$C$7,IF('TABELA UNIFICADA 2024'!I464='VALORES JOÃO'!$A$6,'VALORES JOÃO'!$C$6,IF('TABELA UNIFICADA 2024'!I464='VALORES JOÃO'!$A$5,'VALORES JOÃO'!$C$5,IF('TABELA UNIFICADA 2024'!I464='VALORES JOÃO'!$A$4,'VALORES JOÃO'!$C$4,"")))))))))</f>
        <v>37.950000000000003</v>
      </c>
      <c r="H464" s="335">
        <f t="shared" si="8"/>
        <v>75.900000000000006</v>
      </c>
      <c r="I464" s="334" t="s">
        <v>3164</v>
      </c>
      <c r="J464" s="320" t="s">
        <v>402</v>
      </c>
      <c r="K464" s="260">
        <v>0</v>
      </c>
      <c r="L464" s="203">
        <v>45432</v>
      </c>
      <c r="M464" s="204">
        <v>45439</v>
      </c>
      <c r="N464" s="211">
        <v>45436</v>
      </c>
      <c r="O464" s="137"/>
      <c r="P464" s="268" t="s">
        <v>78</v>
      </c>
    </row>
    <row r="465" spans="1:16">
      <c r="A465" s="119" t="s">
        <v>3234</v>
      </c>
      <c r="B465" s="245">
        <v>408348</v>
      </c>
      <c r="C465" s="146" t="s">
        <v>2999</v>
      </c>
      <c r="D465" s="146"/>
      <c r="E465" s="340">
        <v>0</v>
      </c>
      <c r="F465" s="128">
        <v>2</v>
      </c>
      <c r="G465" s="252">
        <f>IF(I465='VALORES JOÃO'!$A$12,'VALORES JOÃO'!$C$12,IF(I465='VALORES JOÃO'!$A$11,'VALORES JOÃO'!$C$11,IF('TABELA UNIFICADA 2024'!I465='VALORES JOÃO'!$A$10,'VALORES JOÃO'!$C$10,IF(I465='VALORES JOÃO'!$A$9,'VALORES JOÃO'!$C$9,IF('TABELA UNIFICADA 2024'!I465='VALORES JOÃO'!$A$8,'VALORES JOÃO'!$C$8,IF('TABELA UNIFICADA 2024'!I465='VALORES JOÃO'!$A$7,'VALORES JOÃO'!$C$7,IF('TABELA UNIFICADA 2024'!I465='VALORES JOÃO'!$A$6,'VALORES JOÃO'!$C$6,IF('TABELA UNIFICADA 2024'!I465='VALORES JOÃO'!$A$5,'VALORES JOÃO'!$C$5,IF('TABELA UNIFICADA 2024'!I465='VALORES JOÃO'!$A$4,'VALORES JOÃO'!$C$4,"")))))))))</f>
        <v>37.950000000000003</v>
      </c>
      <c r="H465" s="335">
        <f t="shared" si="8"/>
        <v>75.900000000000006</v>
      </c>
      <c r="I465" s="334" t="s">
        <v>3164</v>
      </c>
      <c r="J465" s="320" t="s">
        <v>402</v>
      </c>
      <c r="K465" s="260">
        <v>0</v>
      </c>
      <c r="L465" s="203">
        <v>45432</v>
      </c>
      <c r="M465" s="204">
        <v>45439</v>
      </c>
      <c r="N465" s="211">
        <v>45436</v>
      </c>
      <c r="O465" s="137"/>
      <c r="P465" s="268" t="s">
        <v>78</v>
      </c>
    </row>
    <row r="466" spans="1:16">
      <c r="A466" s="119" t="s">
        <v>3234</v>
      </c>
      <c r="B466" s="245">
        <v>408833</v>
      </c>
      <c r="C466" s="146" t="s">
        <v>3092</v>
      </c>
      <c r="D466" s="146"/>
      <c r="E466" s="340">
        <v>0</v>
      </c>
      <c r="F466" s="128">
        <v>1</v>
      </c>
      <c r="G466" s="252">
        <f>IF(I466='VALORES JOÃO'!$A$12,'VALORES JOÃO'!$C$12,IF(I466='VALORES JOÃO'!$A$11,'VALORES JOÃO'!$C$11,IF('TABELA UNIFICADA 2024'!I466='VALORES JOÃO'!$A$10,'VALORES JOÃO'!$C$10,IF(I466='VALORES JOÃO'!$A$9,'VALORES JOÃO'!$C$9,IF('TABELA UNIFICADA 2024'!I466='VALORES JOÃO'!$A$8,'VALORES JOÃO'!$C$8,IF('TABELA UNIFICADA 2024'!I466='VALORES JOÃO'!$A$7,'VALORES JOÃO'!$C$7,IF('TABELA UNIFICADA 2024'!I466='VALORES JOÃO'!$A$6,'VALORES JOÃO'!$C$6,IF('TABELA UNIFICADA 2024'!I466='VALORES JOÃO'!$A$5,'VALORES JOÃO'!$C$5,IF('TABELA UNIFICADA 2024'!I466='VALORES JOÃO'!$A$4,'VALORES JOÃO'!$C$4,"")))))))))</f>
        <v>82.23</v>
      </c>
      <c r="H466" s="335">
        <f t="shared" si="8"/>
        <v>82.23</v>
      </c>
      <c r="I466" s="334" t="s">
        <v>3169</v>
      </c>
      <c r="J466" s="320" t="s">
        <v>402</v>
      </c>
      <c r="K466" s="260">
        <v>0</v>
      </c>
      <c r="L466" s="203">
        <v>45432</v>
      </c>
      <c r="M466" s="204">
        <v>45439</v>
      </c>
      <c r="N466" s="211">
        <v>45436</v>
      </c>
      <c r="O466" s="137"/>
      <c r="P466" s="268" t="s">
        <v>78</v>
      </c>
    </row>
    <row r="467" spans="1:16">
      <c r="A467" s="119" t="s">
        <v>3234</v>
      </c>
      <c r="B467" s="245">
        <v>408384</v>
      </c>
      <c r="C467" s="146" t="s">
        <v>2969</v>
      </c>
      <c r="D467" s="146"/>
      <c r="E467" s="340">
        <v>0</v>
      </c>
      <c r="F467" s="128">
        <v>6</v>
      </c>
      <c r="G467" s="252">
        <f>IF(I467='VALORES JOÃO'!$A$12,'VALORES JOÃO'!$C$12,IF(I467='VALORES JOÃO'!$A$11,'VALORES JOÃO'!$C$11,IF('TABELA UNIFICADA 2024'!I467='VALORES JOÃO'!$A$10,'VALORES JOÃO'!$C$10,IF(I467='VALORES JOÃO'!$A$9,'VALORES JOÃO'!$C$9,IF('TABELA UNIFICADA 2024'!I467='VALORES JOÃO'!$A$8,'VALORES JOÃO'!$C$8,IF('TABELA UNIFICADA 2024'!I467='VALORES JOÃO'!$A$7,'VALORES JOÃO'!$C$7,IF('TABELA UNIFICADA 2024'!I467='VALORES JOÃO'!$A$6,'VALORES JOÃO'!$C$6,IF('TABELA UNIFICADA 2024'!I467='VALORES JOÃO'!$A$5,'VALORES JOÃO'!$C$5,IF('TABELA UNIFICADA 2024'!I467='VALORES JOÃO'!$A$4,'VALORES JOÃO'!$C$4,"")))))))))</f>
        <v>69.58</v>
      </c>
      <c r="H467" s="335">
        <f t="shared" si="8"/>
        <v>417.48</v>
      </c>
      <c r="I467" s="334" t="s">
        <v>25</v>
      </c>
      <c r="J467" s="320" t="s">
        <v>402</v>
      </c>
      <c r="K467" s="260">
        <v>0</v>
      </c>
      <c r="L467" s="203">
        <v>45432</v>
      </c>
      <c r="M467" s="204">
        <v>45439</v>
      </c>
      <c r="N467" s="211">
        <v>45436</v>
      </c>
      <c r="O467" s="137"/>
      <c r="P467" s="268" t="s">
        <v>78</v>
      </c>
    </row>
    <row r="468" spans="1:16">
      <c r="A468" s="119" t="s">
        <v>3234</v>
      </c>
      <c r="B468" s="245">
        <v>408360</v>
      </c>
      <c r="C468" s="146" t="s">
        <v>2969</v>
      </c>
      <c r="D468" s="146"/>
      <c r="E468" s="340">
        <v>0</v>
      </c>
      <c r="F468" s="128">
        <v>6</v>
      </c>
      <c r="G468" s="252">
        <f>IF(I468='VALORES JOÃO'!$A$12,'VALORES JOÃO'!$C$12,IF(I468='VALORES JOÃO'!$A$11,'VALORES JOÃO'!$C$11,IF('TABELA UNIFICADA 2024'!I468='VALORES JOÃO'!$A$10,'VALORES JOÃO'!$C$10,IF(I468='VALORES JOÃO'!$A$9,'VALORES JOÃO'!$C$9,IF('TABELA UNIFICADA 2024'!I468='VALORES JOÃO'!$A$8,'VALORES JOÃO'!$C$8,IF('TABELA UNIFICADA 2024'!I468='VALORES JOÃO'!$A$7,'VALORES JOÃO'!$C$7,IF('TABELA UNIFICADA 2024'!I468='VALORES JOÃO'!$A$6,'VALORES JOÃO'!$C$6,IF('TABELA UNIFICADA 2024'!I468='VALORES JOÃO'!$A$5,'VALORES JOÃO'!$C$5,IF('TABELA UNIFICADA 2024'!I468='VALORES JOÃO'!$A$4,'VALORES JOÃO'!$C$4,"")))))))))</f>
        <v>69.58</v>
      </c>
      <c r="H468" s="335">
        <f t="shared" si="8"/>
        <v>417.48</v>
      </c>
      <c r="I468" s="334" t="s">
        <v>25</v>
      </c>
      <c r="J468" s="320" t="s">
        <v>402</v>
      </c>
      <c r="K468" s="260">
        <v>0</v>
      </c>
      <c r="L468" s="203">
        <v>45432</v>
      </c>
      <c r="M468" s="204">
        <v>45439</v>
      </c>
      <c r="N468" s="211">
        <v>45436</v>
      </c>
      <c r="O468" s="137"/>
      <c r="P468" s="268" t="s">
        <v>78</v>
      </c>
    </row>
    <row r="469" spans="1:16" s="123" customFormat="1">
      <c r="A469" s="119" t="s">
        <v>3234</v>
      </c>
      <c r="B469" s="245">
        <v>408402</v>
      </c>
      <c r="C469" s="146" t="s">
        <v>3003</v>
      </c>
      <c r="D469" s="146"/>
      <c r="E469" s="340">
        <v>0</v>
      </c>
      <c r="F469" s="128">
        <v>3</v>
      </c>
      <c r="G469" s="252">
        <f>IF(I469='VALORES JOÃO'!$A$12,'VALORES JOÃO'!$C$12,IF(I469='VALORES JOÃO'!$A$11,'VALORES JOÃO'!$C$11,IF('TABELA UNIFICADA 2024'!I469='VALORES JOÃO'!$A$10,'VALORES JOÃO'!$C$10,IF(I469='VALORES JOÃO'!$A$9,'VALORES JOÃO'!$C$9,IF('TABELA UNIFICADA 2024'!I469='VALORES JOÃO'!$A$8,'VALORES JOÃO'!$C$8,IF('TABELA UNIFICADA 2024'!I469='VALORES JOÃO'!$A$7,'VALORES JOÃO'!$C$7,IF('TABELA UNIFICADA 2024'!I469='VALORES JOÃO'!$A$6,'VALORES JOÃO'!$C$6,IF('TABELA UNIFICADA 2024'!I469='VALORES JOÃO'!$A$5,'VALORES JOÃO'!$C$5,IF('TABELA UNIFICADA 2024'!I469='VALORES JOÃO'!$A$4,'VALORES JOÃO'!$C$4,"")))))))))</f>
        <v>69.58</v>
      </c>
      <c r="H469" s="335">
        <f t="shared" si="8"/>
        <v>208.74</v>
      </c>
      <c r="I469" s="334" t="s">
        <v>25</v>
      </c>
      <c r="J469" s="320" t="s">
        <v>402</v>
      </c>
      <c r="K469" s="260">
        <v>0</v>
      </c>
      <c r="L469" s="203">
        <v>45432</v>
      </c>
      <c r="M469" s="204">
        <v>45439</v>
      </c>
      <c r="N469" s="211">
        <v>45436</v>
      </c>
      <c r="O469" s="137"/>
      <c r="P469" s="268" t="s">
        <v>78</v>
      </c>
    </row>
    <row r="470" spans="1:16" s="123" customFormat="1">
      <c r="A470" s="119" t="s">
        <v>3234</v>
      </c>
      <c r="B470" s="245">
        <v>408441</v>
      </c>
      <c r="C470" s="146" t="s">
        <v>2963</v>
      </c>
      <c r="D470" s="146"/>
      <c r="E470" s="340">
        <v>0</v>
      </c>
      <c r="F470" s="128">
        <v>3</v>
      </c>
      <c r="G470" s="252">
        <f>IF(I470='VALORES JOÃO'!$A$12,'VALORES JOÃO'!$C$12,IF(I470='VALORES JOÃO'!$A$11,'VALORES JOÃO'!$C$11,IF('TABELA UNIFICADA 2024'!I470='VALORES JOÃO'!$A$10,'VALORES JOÃO'!$C$10,IF(I470='VALORES JOÃO'!$A$9,'VALORES JOÃO'!$C$9,IF('TABELA UNIFICADA 2024'!I470='VALORES JOÃO'!$A$8,'VALORES JOÃO'!$C$8,IF('TABELA UNIFICADA 2024'!I470='VALORES JOÃO'!$A$7,'VALORES JOÃO'!$C$7,IF('TABELA UNIFICADA 2024'!I470='VALORES JOÃO'!$A$6,'VALORES JOÃO'!$C$6,IF('TABELA UNIFICADA 2024'!I470='VALORES JOÃO'!$A$5,'VALORES JOÃO'!$C$5,IF('TABELA UNIFICADA 2024'!I470='VALORES JOÃO'!$A$4,'VALORES JOÃO'!$C$4,"")))))))))</f>
        <v>69.58</v>
      </c>
      <c r="H470" s="335">
        <f t="shared" si="8"/>
        <v>208.74</v>
      </c>
      <c r="I470" s="334" t="s">
        <v>25</v>
      </c>
      <c r="J470" s="320" t="s">
        <v>402</v>
      </c>
      <c r="K470" s="260">
        <v>0</v>
      </c>
      <c r="L470" s="203">
        <v>45432</v>
      </c>
      <c r="M470" s="204">
        <v>45439</v>
      </c>
      <c r="N470" s="211">
        <v>45436</v>
      </c>
      <c r="O470" s="137"/>
      <c r="P470" s="268" t="s">
        <v>78</v>
      </c>
    </row>
    <row r="471" spans="1:16" s="123" customFormat="1">
      <c r="A471" s="119" t="s">
        <v>2637</v>
      </c>
      <c r="B471" s="245">
        <v>407165</v>
      </c>
      <c r="C471" s="146" t="s">
        <v>1829</v>
      </c>
      <c r="D471" s="146"/>
      <c r="E471" s="340">
        <v>19</v>
      </c>
      <c r="F471" s="128">
        <v>3</v>
      </c>
      <c r="G471" s="252">
        <v>15</v>
      </c>
      <c r="H471" s="335">
        <f t="shared" si="8"/>
        <v>45</v>
      </c>
      <c r="I471" s="334" t="s">
        <v>43</v>
      </c>
      <c r="J471" s="320" t="s">
        <v>45</v>
      </c>
      <c r="K471" s="260">
        <v>1</v>
      </c>
      <c r="L471" s="203">
        <v>45434</v>
      </c>
      <c r="M471" s="204">
        <v>45441</v>
      </c>
      <c r="N471" s="211">
        <v>45439</v>
      </c>
      <c r="O471" s="137"/>
      <c r="P471" s="268" t="s">
        <v>78</v>
      </c>
    </row>
    <row r="472" spans="1:16" s="123" customFormat="1">
      <c r="A472" s="119" t="s">
        <v>2637</v>
      </c>
      <c r="B472" s="245">
        <v>407134</v>
      </c>
      <c r="C472" s="146" t="s">
        <v>535</v>
      </c>
      <c r="D472" s="146"/>
      <c r="E472" s="340">
        <v>19.05</v>
      </c>
      <c r="F472" s="128">
        <v>5</v>
      </c>
      <c r="G472" s="252">
        <v>14</v>
      </c>
      <c r="H472" s="335">
        <f t="shared" si="8"/>
        <v>70</v>
      </c>
      <c r="I472" s="334" t="s">
        <v>43</v>
      </c>
      <c r="J472" s="320" t="s">
        <v>45</v>
      </c>
      <c r="K472" s="260">
        <v>1</v>
      </c>
      <c r="L472" s="203">
        <v>45434</v>
      </c>
      <c r="M472" s="204">
        <v>45439</v>
      </c>
      <c r="N472" s="211">
        <v>45439</v>
      </c>
      <c r="O472" s="137"/>
      <c r="P472" s="268" t="s">
        <v>78</v>
      </c>
    </row>
    <row r="473" spans="1:16" s="123" customFormat="1">
      <c r="A473" s="119" t="s">
        <v>2637</v>
      </c>
      <c r="B473" s="245">
        <v>408730</v>
      </c>
      <c r="C473" s="146" t="s">
        <v>2876</v>
      </c>
      <c r="D473" s="146"/>
      <c r="E473" s="340">
        <v>19.04</v>
      </c>
      <c r="F473" s="128">
        <v>55</v>
      </c>
      <c r="G473" s="252">
        <v>9</v>
      </c>
      <c r="H473" s="335">
        <f t="shared" si="8"/>
        <v>495</v>
      </c>
      <c r="I473" s="334" t="s">
        <v>43</v>
      </c>
      <c r="J473" s="320" t="s">
        <v>45</v>
      </c>
      <c r="K473" s="260">
        <v>2</v>
      </c>
      <c r="L473" s="203">
        <v>45434</v>
      </c>
      <c r="M473" s="204">
        <v>45441</v>
      </c>
      <c r="N473" s="211">
        <v>45439</v>
      </c>
      <c r="O473" s="137"/>
      <c r="P473" s="268" t="s">
        <v>78</v>
      </c>
    </row>
    <row r="474" spans="1:16" s="123" customFormat="1">
      <c r="A474" s="119" t="s">
        <v>2637</v>
      </c>
      <c r="B474" s="245">
        <v>409426</v>
      </c>
      <c r="C474" s="146" t="s">
        <v>283</v>
      </c>
      <c r="D474" s="146"/>
      <c r="E474" s="340">
        <v>19</v>
      </c>
      <c r="F474" s="128">
        <v>6</v>
      </c>
      <c r="G474" s="252">
        <v>15</v>
      </c>
      <c r="H474" s="335">
        <f t="shared" si="8"/>
        <v>90</v>
      </c>
      <c r="I474" s="334" t="s">
        <v>43</v>
      </c>
      <c r="J474" s="320" t="s">
        <v>45</v>
      </c>
      <c r="K474" s="260">
        <v>1</v>
      </c>
      <c r="L474" s="203">
        <v>45434</v>
      </c>
      <c r="M474" s="204">
        <v>45441</v>
      </c>
      <c r="N474" s="211">
        <v>45439</v>
      </c>
      <c r="O474" s="137"/>
      <c r="P474" s="268" t="s">
        <v>78</v>
      </c>
    </row>
    <row r="475" spans="1:16" s="123" customFormat="1">
      <c r="A475" s="119" t="s">
        <v>2637</v>
      </c>
      <c r="B475" s="245">
        <v>409508</v>
      </c>
      <c r="C475" s="146" t="s">
        <v>2909</v>
      </c>
      <c r="D475" s="146"/>
      <c r="E475" s="340">
        <v>24</v>
      </c>
      <c r="F475" s="128">
        <v>33</v>
      </c>
      <c r="G475" s="252">
        <v>16.5</v>
      </c>
      <c r="H475" s="335">
        <f t="shared" si="8"/>
        <v>544.5</v>
      </c>
      <c r="I475" s="334" t="s">
        <v>43</v>
      </c>
      <c r="J475" s="320" t="s">
        <v>45</v>
      </c>
      <c r="K475" s="260">
        <v>2</v>
      </c>
      <c r="L475" s="203">
        <v>45434</v>
      </c>
      <c r="M475" s="204">
        <v>45441</v>
      </c>
      <c r="N475" s="211">
        <v>45439</v>
      </c>
      <c r="O475" s="137"/>
      <c r="P475" s="268" t="s">
        <v>78</v>
      </c>
    </row>
    <row r="476" spans="1:16">
      <c r="A476" s="119" t="s">
        <v>2637</v>
      </c>
      <c r="B476" s="245">
        <v>407139</v>
      </c>
      <c r="C476" s="146" t="s">
        <v>579</v>
      </c>
      <c r="D476" s="146"/>
      <c r="E476" s="340">
        <v>24</v>
      </c>
      <c r="F476" s="128">
        <v>50</v>
      </c>
      <c r="G476" s="252">
        <v>15</v>
      </c>
      <c r="H476" s="335">
        <f t="shared" si="8"/>
        <v>750</v>
      </c>
      <c r="I476" s="334" t="s">
        <v>43</v>
      </c>
      <c r="J476" s="320" t="s">
        <v>45</v>
      </c>
      <c r="K476" s="260">
        <v>1</v>
      </c>
      <c r="L476" s="203">
        <v>45434</v>
      </c>
      <c r="M476" s="204">
        <v>45441</v>
      </c>
      <c r="N476" s="211">
        <v>45439</v>
      </c>
      <c r="O476" s="137"/>
      <c r="P476" s="268" t="s">
        <v>78</v>
      </c>
    </row>
    <row r="477" spans="1:16">
      <c r="A477" s="119" t="s">
        <v>445</v>
      </c>
      <c r="B477" s="245">
        <v>394149</v>
      </c>
      <c r="C477" s="146" t="s">
        <v>2460</v>
      </c>
      <c r="D477" s="146"/>
      <c r="E477" s="340">
        <v>0</v>
      </c>
      <c r="F477" s="128">
        <v>1</v>
      </c>
      <c r="G477" s="252">
        <v>3200</v>
      </c>
      <c r="H477" s="335">
        <f t="shared" si="8"/>
        <v>3200</v>
      </c>
      <c r="I477" s="334" t="s">
        <v>43</v>
      </c>
      <c r="J477" s="320" t="s">
        <v>47</v>
      </c>
      <c r="K477" s="260">
        <v>0</v>
      </c>
      <c r="L477" s="203">
        <v>45435</v>
      </c>
      <c r="M477" s="204">
        <v>45446</v>
      </c>
      <c r="N477" s="211">
        <v>45446</v>
      </c>
      <c r="O477" s="137"/>
      <c r="P477" s="268" t="s">
        <v>78</v>
      </c>
    </row>
    <row r="478" spans="1:16">
      <c r="A478" s="119" t="s">
        <v>3234</v>
      </c>
      <c r="B478" s="245">
        <v>409593</v>
      </c>
      <c r="C478" s="146" t="s">
        <v>3148</v>
      </c>
      <c r="D478" s="146"/>
      <c r="E478" s="340">
        <v>0</v>
      </c>
      <c r="F478" s="128">
        <v>1</v>
      </c>
      <c r="G478" s="252">
        <f>IF(I478='VALORES JOÃO'!$A$12,'VALORES JOÃO'!$C$12,IF(I478='VALORES JOÃO'!$A$11,'VALORES JOÃO'!$C$11,IF('TABELA UNIFICADA 2024'!I478='VALORES JOÃO'!$A$10,'VALORES JOÃO'!$C$10,IF(I478='VALORES JOÃO'!$A$9,'VALORES JOÃO'!$C$9,IF('TABELA UNIFICADA 2024'!I478='VALORES JOÃO'!$A$8,'VALORES JOÃO'!$C$8,IF('TABELA UNIFICADA 2024'!I478='VALORES JOÃO'!$A$7,'VALORES JOÃO'!$C$7,IF('TABELA UNIFICADA 2024'!I478='VALORES JOÃO'!$A$6,'VALORES JOÃO'!$C$6,IF('TABELA UNIFICADA 2024'!I478='VALORES JOÃO'!$A$5,'VALORES JOÃO'!$C$5,IF('TABELA UNIFICADA 2024'!I478='VALORES JOÃO'!$A$4,'VALORES JOÃO'!$C$4,"")))))))))</f>
        <v>107.53</v>
      </c>
      <c r="H478" s="335">
        <f t="shared" si="8"/>
        <v>107.53</v>
      </c>
      <c r="I478" s="334" t="s">
        <v>3170</v>
      </c>
      <c r="J478" s="320" t="s">
        <v>402</v>
      </c>
      <c r="K478" s="260">
        <v>0</v>
      </c>
      <c r="L478" s="203">
        <v>45436</v>
      </c>
      <c r="M478" s="204">
        <v>45440</v>
      </c>
      <c r="N478" s="211">
        <v>45440</v>
      </c>
      <c r="O478" s="137"/>
      <c r="P478" s="268" t="s">
        <v>78</v>
      </c>
    </row>
    <row r="479" spans="1:16">
      <c r="A479" s="119" t="s">
        <v>3234</v>
      </c>
      <c r="B479" s="245">
        <v>409576</v>
      </c>
      <c r="C479" s="146" t="s">
        <v>3124</v>
      </c>
      <c r="D479" s="146"/>
      <c r="E479" s="340">
        <v>0</v>
      </c>
      <c r="F479" s="128">
        <v>1</v>
      </c>
      <c r="G479" s="252">
        <f>IF(I479='VALORES JOÃO'!$A$12,'VALORES JOÃO'!$C$12,IF(I479='VALORES JOÃO'!$A$11,'VALORES JOÃO'!$C$11,IF('TABELA UNIFICADA 2024'!I479='VALORES JOÃO'!$A$10,'VALORES JOÃO'!$C$10,IF(I479='VALORES JOÃO'!$A$9,'VALORES JOÃO'!$C$9,IF('TABELA UNIFICADA 2024'!I479='VALORES JOÃO'!$A$8,'VALORES JOÃO'!$C$8,IF('TABELA UNIFICADA 2024'!I479='VALORES JOÃO'!$A$7,'VALORES JOÃO'!$C$7,IF('TABELA UNIFICADA 2024'!I479='VALORES JOÃO'!$A$6,'VALORES JOÃO'!$C$6,IF('TABELA UNIFICADA 2024'!I479='VALORES JOÃO'!$A$5,'VALORES JOÃO'!$C$5,IF('TABELA UNIFICADA 2024'!I479='VALORES JOÃO'!$A$4,'VALORES JOÃO'!$C$4,"")))))))))</f>
        <v>82.23</v>
      </c>
      <c r="H479" s="335">
        <f t="shared" si="8"/>
        <v>82.23</v>
      </c>
      <c r="I479" s="334" t="s">
        <v>3169</v>
      </c>
      <c r="J479" s="320" t="s">
        <v>402</v>
      </c>
      <c r="K479" s="260">
        <v>0</v>
      </c>
      <c r="L479" s="203">
        <v>45436</v>
      </c>
      <c r="M479" s="204">
        <v>45440</v>
      </c>
      <c r="N479" s="211">
        <v>45440</v>
      </c>
      <c r="O479" s="137"/>
      <c r="P479" s="268" t="s">
        <v>78</v>
      </c>
    </row>
    <row r="480" spans="1:16">
      <c r="A480" s="119" t="s">
        <v>3234</v>
      </c>
      <c r="B480" s="245">
        <v>409664</v>
      </c>
      <c r="C480" s="146" t="s">
        <v>3176</v>
      </c>
      <c r="D480" s="146"/>
      <c r="E480" s="340">
        <v>0</v>
      </c>
      <c r="F480" s="128">
        <v>2</v>
      </c>
      <c r="G480" s="252">
        <f>IF(I480='VALORES JOÃO'!$A$12,'VALORES JOÃO'!$C$12,IF(I480='VALORES JOÃO'!$A$11,'VALORES JOÃO'!$C$11,IF('TABELA UNIFICADA 2024'!I480='VALORES JOÃO'!$A$10,'VALORES JOÃO'!$C$10,IF(I480='VALORES JOÃO'!$A$9,'VALORES JOÃO'!$C$9,IF('TABELA UNIFICADA 2024'!I480='VALORES JOÃO'!$A$8,'VALORES JOÃO'!$C$8,IF('TABELA UNIFICADA 2024'!I480='VALORES JOÃO'!$A$7,'VALORES JOÃO'!$C$7,IF('TABELA UNIFICADA 2024'!I480='VALORES JOÃO'!$A$6,'VALORES JOÃO'!$C$6,IF('TABELA UNIFICADA 2024'!I480='VALORES JOÃO'!$A$5,'VALORES JOÃO'!$C$5,IF('TABELA UNIFICADA 2024'!I480='VALORES JOÃO'!$A$4,'VALORES JOÃO'!$C$4,"")))))))))</f>
        <v>82.23</v>
      </c>
      <c r="H480" s="335">
        <f t="shared" si="8"/>
        <v>164.46</v>
      </c>
      <c r="I480" s="334" t="s">
        <v>3169</v>
      </c>
      <c r="J480" s="320" t="s">
        <v>402</v>
      </c>
      <c r="K480" s="260">
        <v>0</v>
      </c>
      <c r="L480" s="203">
        <v>45436</v>
      </c>
      <c r="M480" s="204">
        <v>45440</v>
      </c>
      <c r="N480" s="211">
        <v>45440</v>
      </c>
      <c r="O480" s="137"/>
      <c r="P480" s="268" t="s">
        <v>78</v>
      </c>
    </row>
    <row r="481" spans="1:16">
      <c r="A481" s="119" t="s">
        <v>2637</v>
      </c>
      <c r="B481" s="245">
        <v>409434</v>
      </c>
      <c r="C481" s="146" t="s">
        <v>583</v>
      </c>
      <c r="D481" s="146"/>
      <c r="E481" s="340">
        <v>19</v>
      </c>
      <c r="F481" s="128">
        <v>20</v>
      </c>
      <c r="G481" s="252">
        <v>14</v>
      </c>
      <c r="H481" s="335">
        <f t="shared" si="8"/>
        <v>280</v>
      </c>
      <c r="I481" s="334" t="s">
        <v>43</v>
      </c>
      <c r="J481" s="320" t="s">
        <v>45</v>
      </c>
      <c r="K481" s="260">
        <v>1</v>
      </c>
      <c r="L481" s="203">
        <v>45439</v>
      </c>
      <c r="M481" s="204">
        <v>45441</v>
      </c>
      <c r="N481" s="211">
        <v>45441</v>
      </c>
      <c r="O481" s="137"/>
      <c r="P481" s="268" t="s">
        <v>78</v>
      </c>
    </row>
    <row r="482" spans="1:16">
      <c r="A482" s="119" t="s">
        <v>2637</v>
      </c>
      <c r="B482" s="245">
        <v>410104</v>
      </c>
      <c r="C482" s="146" t="s">
        <v>561</v>
      </c>
      <c r="D482" s="146"/>
      <c r="E482" s="340">
        <v>33</v>
      </c>
      <c r="F482" s="128">
        <v>33</v>
      </c>
      <c r="G482" s="252">
        <v>16</v>
      </c>
      <c r="H482" s="335">
        <f t="shared" si="8"/>
        <v>528</v>
      </c>
      <c r="I482" s="334" t="s">
        <v>43</v>
      </c>
      <c r="J482" s="320" t="s">
        <v>45</v>
      </c>
      <c r="K482" s="260">
        <v>2</v>
      </c>
      <c r="L482" s="203">
        <v>45439</v>
      </c>
      <c r="M482" s="204">
        <v>45441</v>
      </c>
      <c r="N482" s="211">
        <v>45441</v>
      </c>
      <c r="O482" s="137"/>
      <c r="P482" s="268" t="s">
        <v>78</v>
      </c>
    </row>
    <row r="483" spans="1:16">
      <c r="A483" s="119" t="s">
        <v>2637</v>
      </c>
      <c r="B483" s="245">
        <v>409494</v>
      </c>
      <c r="C483" s="146" t="s">
        <v>2856</v>
      </c>
      <c r="D483" s="146"/>
      <c r="E483" s="340">
        <v>45</v>
      </c>
      <c r="F483" s="128">
        <v>60</v>
      </c>
      <c r="G483" s="252">
        <v>18</v>
      </c>
      <c r="H483" s="335">
        <f t="shared" si="8"/>
        <v>1080</v>
      </c>
      <c r="I483" s="334" t="s">
        <v>43</v>
      </c>
      <c r="J483" s="320" t="s">
        <v>45</v>
      </c>
      <c r="K483" s="260">
        <v>2</v>
      </c>
      <c r="L483" s="203">
        <v>45439</v>
      </c>
      <c r="M483" s="204">
        <v>45441</v>
      </c>
      <c r="N483" s="211">
        <v>45441</v>
      </c>
      <c r="O483" s="137"/>
      <c r="P483" s="268" t="s">
        <v>78</v>
      </c>
    </row>
    <row r="484" spans="1:16">
      <c r="A484" s="119" t="s">
        <v>2637</v>
      </c>
      <c r="B484" s="245">
        <v>409669</v>
      </c>
      <c r="C484" s="146" t="s">
        <v>2771</v>
      </c>
      <c r="D484" s="146"/>
      <c r="E484" s="340">
        <v>28</v>
      </c>
      <c r="F484" s="128">
        <v>22</v>
      </c>
      <c r="G484" s="252">
        <v>16.5</v>
      </c>
      <c r="H484" s="335">
        <f t="shared" si="8"/>
        <v>363</v>
      </c>
      <c r="I484" s="334" t="s">
        <v>43</v>
      </c>
      <c r="J484" s="320" t="s">
        <v>45</v>
      </c>
      <c r="K484" s="260">
        <v>2</v>
      </c>
      <c r="L484" s="203">
        <v>45439</v>
      </c>
      <c r="M484" s="204">
        <v>45441</v>
      </c>
      <c r="N484" s="211">
        <v>45441</v>
      </c>
      <c r="O484" s="137"/>
      <c r="P484" s="268" t="s">
        <v>78</v>
      </c>
    </row>
    <row r="485" spans="1:16" s="123" customFormat="1">
      <c r="A485" s="119" t="s">
        <v>2637</v>
      </c>
      <c r="B485" s="245">
        <v>409431</v>
      </c>
      <c r="C485" s="146" t="s">
        <v>533</v>
      </c>
      <c r="D485" s="146"/>
      <c r="E485" s="340">
        <v>24</v>
      </c>
      <c r="F485" s="128">
        <v>5</v>
      </c>
      <c r="G485" s="252">
        <v>16.5</v>
      </c>
      <c r="H485" s="335">
        <f t="shared" si="8"/>
        <v>82.5</v>
      </c>
      <c r="I485" s="334" t="s">
        <v>43</v>
      </c>
      <c r="J485" s="320" t="s">
        <v>45</v>
      </c>
      <c r="K485" s="260">
        <v>1</v>
      </c>
      <c r="L485" s="203">
        <v>45439</v>
      </c>
      <c r="M485" s="204">
        <v>45441</v>
      </c>
      <c r="N485" s="211">
        <v>45441</v>
      </c>
      <c r="O485" s="137"/>
      <c r="P485" s="268" t="s">
        <v>78</v>
      </c>
    </row>
    <row r="486" spans="1:16">
      <c r="A486" s="119" t="s">
        <v>2637</v>
      </c>
      <c r="B486" s="245">
        <v>408725</v>
      </c>
      <c r="C486" s="146" t="s">
        <v>3177</v>
      </c>
      <c r="D486" s="146"/>
      <c r="E486" s="340">
        <v>20</v>
      </c>
      <c r="F486" s="128">
        <v>16</v>
      </c>
      <c r="G486" s="252">
        <v>15</v>
      </c>
      <c r="H486" s="335">
        <f t="shared" si="8"/>
        <v>240</v>
      </c>
      <c r="I486" s="334" t="s">
        <v>43</v>
      </c>
      <c r="J486" s="320" t="s">
        <v>16</v>
      </c>
      <c r="K486" s="260">
        <v>0</v>
      </c>
      <c r="L486" s="203">
        <v>45439</v>
      </c>
      <c r="M486" s="204">
        <v>45453</v>
      </c>
      <c r="N486" s="211">
        <v>45448</v>
      </c>
      <c r="O486" s="137"/>
      <c r="P486" s="268" t="s">
        <v>78</v>
      </c>
    </row>
    <row r="487" spans="1:16">
      <c r="A487" s="119" t="s">
        <v>2637</v>
      </c>
      <c r="B487" s="245">
        <v>410118</v>
      </c>
      <c r="C487" s="146" t="s">
        <v>1990</v>
      </c>
      <c r="D487" s="146"/>
      <c r="E487" s="340">
        <v>24</v>
      </c>
      <c r="F487" s="128">
        <v>99</v>
      </c>
      <c r="G487" s="252">
        <v>13</v>
      </c>
      <c r="H487" s="335">
        <f t="shared" si="8"/>
        <v>1287</v>
      </c>
      <c r="I487" s="334" t="s">
        <v>43</v>
      </c>
      <c r="J487" s="320" t="s">
        <v>55</v>
      </c>
      <c r="K487" s="260">
        <v>1</v>
      </c>
      <c r="L487" s="203">
        <v>45441</v>
      </c>
      <c r="M487" s="204">
        <v>45448</v>
      </c>
      <c r="N487" s="211">
        <v>45449</v>
      </c>
      <c r="O487" s="137"/>
      <c r="P487" s="268" t="s">
        <v>78</v>
      </c>
    </row>
    <row r="488" spans="1:16">
      <c r="A488" s="119" t="s">
        <v>2637</v>
      </c>
      <c r="B488" s="245">
        <v>410180</v>
      </c>
      <c r="C488" s="146" t="s">
        <v>2787</v>
      </c>
      <c r="D488" s="146"/>
      <c r="E488" s="340">
        <v>14</v>
      </c>
      <c r="F488" s="128">
        <v>39</v>
      </c>
      <c r="G488" s="252">
        <v>16</v>
      </c>
      <c r="H488" s="335">
        <f t="shared" si="8"/>
        <v>624</v>
      </c>
      <c r="I488" s="334" t="s">
        <v>43</v>
      </c>
      <c r="J488" s="320" t="s">
        <v>45</v>
      </c>
      <c r="K488" s="260">
        <v>2</v>
      </c>
      <c r="L488" s="203">
        <v>45441</v>
      </c>
      <c r="M488" s="204">
        <v>45453</v>
      </c>
      <c r="N488" s="211">
        <v>45448</v>
      </c>
      <c r="O488" s="137"/>
      <c r="P488" s="268" t="s">
        <v>78</v>
      </c>
    </row>
    <row r="489" spans="1:16">
      <c r="A489" s="119" t="s">
        <v>2637</v>
      </c>
      <c r="B489" s="245">
        <v>410941</v>
      </c>
      <c r="C489" s="146" t="s">
        <v>626</v>
      </c>
      <c r="D489" s="146"/>
      <c r="E489" s="340">
        <v>38</v>
      </c>
      <c r="F489" s="128">
        <v>17</v>
      </c>
      <c r="G489" s="252">
        <v>23</v>
      </c>
      <c r="H489" s="335">
        <f t="shared" si="8"/>
        <v>391</v>
      </c>
      <c r="I489" s="334" t="s">
        <v>43</v>
      </c>
      <c r="J489" s="320" t="s">
        <v>45</v>
      </c>
      <c r="K489" s="260">
        <v>2</v>
      </c>
      <c r="L489" s="203">
        <v>45441</v>
      </c>
      <c r="M489" s="204">
        <v>45453</v>
      </c>
      <c r="N489" s="211">
        <v>45448</v>
      </c>
      <c r="O489" s="137"/>
      <c r="P489" s="268" t="s">
        <v>78</v>
      </c>
    </row>
    <row r="490" spans="1:16">
      <c r="A490" s="119" t="s">
        <v>2637</v>
      </c>
      <c r="B490" s="245">
        <v>411158</v>
      </c>
      <c r="C490" s="146" t="s">
        <v>628</v>
      </c>
      <c r="D490" s="146"/>
      <c r="E490" s="340">
        <v>38</v>
      </c>
      <c r="F490" s="128">
        <v>22</v>
      </c>
      <c r="G490" s="252">
        <v>24</v>
      </c>
      <c r="H490" s="335">
        <f t="shared" si="8"/>
        <v>528</v>
      </c>
      <c r="I490" s="334" t="s">
        <v>43</v>
      </c>
      <c r="J490" s="245" t="s">
        <v>55</v>
      </c>
      <c r="K490" s="260">
        <v>2</v>
      </c>
      <c r="L490" s="203">
        <v>45441</v>
      </c>
      <c r="M490" s="204">
        <v>45453</v>
      </c>
      <c r="N490" s="211">
        <v>45448</v>
      </c>
      <c r="O490" s="137"/>
      <c r="P490" s="268" t="s">
        <v>78</v>
      </c>
    </row>
    <row r="491" spans="1:16">
      <c r="A491" s="119" t="s">
        <v>46</v>
      </c>
      <c r="B491" s="245">
        <v>394144</v>
      </c>
      <c r="C491" s="146" t="s">
        <v>2460</v>
      </c>
      <c r="D491" s="146"/>
      <c r="E491" s="340">
        <v>0</v>
      </c>
      <c r="F491" s="128">
        <v>1</v>
      </c>
      <c r="G491" s="252">
        <v>2245</v>
      </c>
      <c r="H491" s="335">
        <f t="shared" si="8"/>
        <v>2245</v>
      </c>
      <c r="I491" s="334" t="s">
        <v>43</v>
      </c>
      <c r="J491" s="320" t="s">
        <v>47</v>
      </c>
      <c r="K491" s="260">
        <v>0</v>
      </c>
      <c r="L491" s="203">
        <v>45441</v>
      </c>
      <c r="M491" s="204">
        <v>45460</v>
      </c>
      <c r="N491" s="211">
        <v>45460</v>
      </c>
      <c r="O491" s="137"/>
      <c r="P491" s="268" t="s">
        <v>78</v>
      </c>
    </row>
    <row r="492" spans="1:16" s="123" customFormat="1">
      <c r="A492" s="119" t="s">
        <v>46</v>
      </c>
      <c r="B492" s="245">
        <v>405611</v>
      </c>
      <c r="C492" s="146" t="s">
        <v>806</v>
      </c>
      <c r="D492" s="146"/>
      <c r="E492" s="340">
        <v>0</v>
      </c>
      <c r="F492" s="128">
        <v>1</v>
      </c>
      <c r="G492" s="252">
        <v>3000</v>
      </c>
      <c r="H492" s="335">
        <f t="shared" si="8"/>
        <v>3000</v>
      </c>
      <c r="I492" s="334" t="s">
        <v>43</v>
      </c>
      <c r="J492" s="320" t="s">
        <v>47</v>
      </c>
      <c r="K492" s="260">
        <v>0</v>
      </c>
      <c r="L492" s="203">
        <v>45441</v>
      </c>
      <c r="M492" s="204">
        <v>45453</v>
      </c>
      <c r="N492" s="211">
        <v>45454</v>
      </c>
      <c r="O492" s="137"/>
      <c r="P492" s="268" t="s">
        <v>78</v>
      </c>
    </row>
    <row r="493" spans="1:16" s="123" customFormat="1">
      <c r="A493" s="119" t="s">
        <v>46</v>
      </c>
      <c r="B493" s="245">
        <v>401506</v>
      </c>
      <c r="C493" s="146" t="s">
        <v>357</v>
      </c>
      <c r="D493" s="146"/>
      <c r="E493" s="340">
        <v>0</v>
      </c>
      <c r="F493" s="128">
        <v>1</v>
      </c>
      <c r="G493" s="252">
        <v>1290</v>
      </c>
      <c r="H493" s="335">
        <f t="shared" si="8"/>
        <v>1290</v>
      </c>
      <c r="I493" s="334" t="s">
        <v>43</v>
      </c>
      <c r="J493" s="320" t="s">
        <v>47</v>
      </c>
      <c r="K493" s="260">
        <v>0</v>
      </c>
      <c r="L493" s="203">
        <v>45441</v>
      </c>
      <c r="M493" s="204">
        <v>45453</v>
      </c>
      <c r="N493" s="211">
        <v>45464</v>
      </c>
      <c r="O493" s="137" t="s">
        <v>3199</v>
      </c>
      <c r="P493" s="268" t="s">
        <v>78</v>
      </c>
    </row>
    <row r="494" spans="1:16">
      <c r="A494" s="119" t="s">
        <v>74</v>
      </c>
      <c r="B494" s="245">
        <v>403928</v>
      </c>
      <c r="C494" s="146" t="s">
        <v>3178</v>
      </c>
      <c r="D494" s="146"/>
      <c r="E494" s="340">
        <v>0</v>
      </c>
      <c r="F494" s="128">
        <v>1</v>
      </c>
      <c r="G494" s="252">
        <v>1114.43</v>
      </c>
      <c r="H494" s="335">
        <f t="shared" si="8"/>
        <v>1114.43</v>
      </c>
      <c r="I494" s="334" t="s">
        <v>43</v>
      </c>
      <c r="J494" s="320" t="s">
        <v>47</v>
      </c>
      <c r="K494" s="260">
        <v>0</v>
      </c>
      <c r="L494" s="203">
        <v>45443</v>
      </c>
      <c r="M494" s="204">
        <v>45453</v>
      </c>
      <c r="N494" s="211">
        <v>45453</v>
      </c>
      <c r="O494" s="137"/>
      <c r="P494" s="268" t="s">
        <v>78</v>
      </c>
    </row>
    <row r="495" spans="1:16">
      <c r="A495" s="119" t="s">
        <v>74</v>
      </c>
      <c r="B495" s="245">
        <v>408807</v>
      </c>
      <c r="C495" s="146" t="s">
        <v>259</v>
      </c>
      <c r="D495" s="146"/>
      <c r="E495" s="340">
        <v>0</v>
      </c>
      <c r="F495" s="128">
        <v>1</v>
      </c>
      <c r="G495" s="252">
        <v>663.3</v>
      </c>
      <c r="H495" s="335">
        <f t="shared" si="8"/>
        <v>663.3</v>
      </c>
      <c r="I495" s="334" t="s">
        <v>43</v>
      </c>
      <c r="J495" s="320" t="s">
        <v>47</v>
      </c>
      <c r="K495" s="260">
        <v>0</v>
      </c>
      <c r="L495" s="203">
        <v>45443</v>
      </c>
      <c r="M495" s="204">
        <v>45453</v>
      </c>
      <c r="N495" s="211">
        <v>45453</v>
      </c>
      <c r="O495" s="137"/>
      <c r="P495" s="268" t="s">
        <v>78</v>
      </c>
    </row>
    <row r="496" spans="1:16" s="123" customFormat="1">
      <c r="A496" s="119" t="s">
        <v>74</v>
      </c>
      <c r="B496" s="245">
        <v>406195</v>
      </c>
      <c r="C496" s="146" t="s">
        <v>966</v>
      </c>
      <c r="D496" s="146"/>
      <c r="E496" s="340">
        <v>0</v>
      </c>
      <c r="F496" s="128">
        <v>19</v>
      </c>
      <c r="G496" s="252">
        <v>72.64</v>
      </c>
      <c r="H496" s="335">
        <f t="shared" si="8"/>
        <v>1380.16</v>
      </c>
      <c r="I496" s="334" t="s">
        <v>43</v>
      </c>
      <c r="J496" s="320" t="s">
        <v>17</v>
      </c>
      <c r="K496" s="260">
        <v>0</v>
      </c>
      <c r="L496" s="203">
        <v>45443</v>
      </c>
      <c r="M496" s="204">
        <v>45453</v>
      </c>
      <c r="N496" s="211">
        <v>45450</v>
      </c>
      <c r="O496" s="137" t="s">
        <v>3179</v>
      </c>
      <c r="P496" s="268" t="s">
        <v>78</v>
      </c>
    </row>
    <row r="497" spans="1:35" s="123" customFormat="1">
      <c r="A497" s="119" t="s">
        <v>137</v>
      </c>
      <c r="B497" s="245">
        <v>406090</v>
      </c>
      <c r="C497" s="146" t="s">
        <v>193</v>
      </c>
      <c r="D497" s="146"/>
      <c r="E497" s="340">
        <v>0</v>
      </c>
      <c r="F497" s="128">
        <v>432</v>
      </c>
      <c r="G497" s="252">
        <v>2.2000000000000002</v>
      </c>
      <c r="H497" s="335">
        <f t="shared" si="8"/>
        <v>950.40000000000009</v>
      </c>
      <c r="I497" s="334" t="s">
        <v>43</v>
      </c>
      <c r="J497" s="320" t="s">
        <v>47</v>
      </c>
      <c r="K497" s="260">
        <v>0</v>
      </c>
      <c r="L497" s="203">
        <v>45443</v>
      </c>
      <c r="M497" s="204">
        <v>45448</v>
      </c>
      <c r="N497" s="211">
        <v>45449</v>
      </c>
      <c r="O497" s="137"/>
      <c r="P497" s="268" t="s">
        <v>78</v>
      </c>
    </row>
    <row r="498" spans="1:35">
      <c r="A498" s="119" t="s">
        <v>3234</v>
      </c>
      <c r="B498" s="245">
        <v>413188</v>
      </c>
      <c r="C498" s="146" t="s">
        <v>3155</v>
      </c>
      <c r="D498" s="146"/>
      <c r="E498" s="340">
        <v>0</v>
      </c>
      <c r="F498" s="128">
        <v>1</v>
      </c>
      <c r="G498" s="252">
        <f>IF(I498='VALORES JOÃO'!$A$12,'VALORES JOÃO'!$C$12,IF(I498='VALORES JOÃO'!$A$11,'VALORES JOÃO'!$C$11,IF('TABELA UNIFICADA 2024'!I498='VALORES JOÃO'!$A$10,'VALORES JOÃO'!$C$10,IF(I498='VALORES JOÃO'!$A$9,'VALORES JOÃO'!$C$9,IF('TABELA UNIFICADA 2024'!I498='VALORES JOÃO'!$A$8,'VALORES JOÃO'!$C$8,IF('TABELA UNIFICADA 2024'!I498='VALORES JOÃO'!$A$7,'VALORES JOÃO'!$C$7,IF('TABELA UNIFICADA 2024'!I498='VALORES JOÃO'!$A$6,'VALORES JOÃO'!$C$6,IF('TABELA UNIFICADA 2024'!I498='VALORES JOÃO'!$A$5,'VALORES JOÃO'!$C$5,IF('TABELA UNIFICADA 2024'!I498='VALORES JOÃO'!$A$4,'VALORES JOÃO'!$C$4,"")))))))))</f>
        <v>107.53</v>
      </c>
      <c r="H498" s="335">
        <f t="shared" ref="H498:H561" si="9">IFERROR(G498*F498,"0")</f>
        <v>107.53</v>
      </c>
      <c r="I498" s="334" t="s">
        <v>3170</v>
      </c>
      <c r="J498" s="320" t="s">
        <v>402</v>
      </c>
      <c r="K498" s="260">
        <v>0</v>
      </c>
      <c r="L498" s="203">
        <v>45446</v>
      </c>
      <c r="M498" s="204">
        <v>45447</v>
      </c>
      <c r="N498" s="211">
        <v>45447</v>
      </c>
      <c r="O498" s="137"/>
      <c r="P498" s="269" t="s">
        <v>78</v>
      </c>
    </row>
    <row r="499" spans="1:35">
      <c r="A499" s="119" t="s">
        <v>2637</v>
      </c>
      <c r="B499" s="245">
        <v>408773</v>
      </c>
      <c r="C499" s="146" t="s">
        <v>1936</v>
      </c>
      <c r="D499" s="146"/>
      <c r="E499" s="340">
        <v>31.75</v>
      </c>
      <c r="F499" s="128">
        <v>132</v>
      </c>
      <c r="G499" s="252">
        <v>12.5</v>
      </c>
      <c r="H499" s="335">
        <f t="shared" si="9"/>
        <v>1650</v>
      </c>
      <c r="I499" s="334" t="s">
        <v>43</v>
      </c>
      <c r="J499" s="320" t="s">
        <v>45</v>
      </c>
      <c r="K499" s="260">
        <v>2</v>
      </c>
      <c r="L499" s="203">
        <v>45447</v>
      </c>
      <c r="M499" s="204">
        <v>45449</v>
      </c>
      <c r="N499" s="211">
        <v>45449</v>
      </c>
      <c r="O499" s="137"/>
      <c r="P499" s="268" t="s">
        <v>78</v>
      </c>
    </row>
    <row r="500" spans="1:35">
      <c r="A500" s="119" t="s">
        <v>2637</v>
      </c>
      <c r="B500" s="245">
        <v>413216</v>
      </c>
      <c r="C500" s="146" t="s">
        <v>2668</v>
      </c>
      <c r="D500" s="146"/>
      <c r="E500" s="340">
        <v>25.6</v>
      </c>
      <c r="F500" s="128">
        <v>20</v>
      </c>
      <c r="G500" s="252">
        <v>27.94</v>
      </c>
      <c r="H500" s="335">
        <f t="shared" si="9"/>
        <v>558.80000000000007</v>
      </c>
      <c r="I500" s="334" t="s">
        <v>43</v>
      </c>
      <c r="J500" s="320" t="s">
        <v>44</v>
      </c>
      <c r="K500" s="260">
        <v>0</v>
      </c>
      <c r="L500" s="203">
        <v>45447</v>
      </c>
      <c r="M500" s="204">
        <v>45449</v>
      </c>
      <c r="N500" s="211">
        <v>45448</v>
      </c>
      <c r="O500" s="137"/>
      <c r="P500" s="268" t="s">
        <v>78</v>
      </c>
      <c r="Q500" s="124"/>
      <c r="R500" s="124"/>
      <c r="S500" s="124"/>
      <c r="T500" s="124"/>
      <c r="U500" s="124"/>
      <c r="V500" s="124"/>
      <c r="W500" s="124"/>
      <c r="X500" s="124"/>
      <c r="Y500" s="124"/>
      <c r="Z500" s="124"/>
      <c r="AA500" s="124"/>
      <c r="AB500" s="124"/>
      <c r="AC500" s="124"/>
      <c r="AD500" s="124"/>
      <c r="AE500" s="124"/>
      <c r="AF500" s="124"/>
      <c r="AG500" s="124"/>
      <c r="AH500" s="124"/>
      <c r="AI500" s="124"/>
    </row>
    <row r="501" spans="1:35">
      <c r="A501" s="119" t="s">
        <v>46</v>
      </c>
      <c r="B501" s="245">
        <v>394154</v>
      </c>
      <c r="C501" s="146" t="s">
        <v>2460</v>
      </c>
      <c r="D501" s="146"/>
      <c r="E501" s="340">
        <v>0</v>
      </c>
      <c r="F501" s="128">
        <v>1</v>
      </c>
      <c r="G501" s="252">
        <v>2245</v>
      </c>
      <c r="H501" s="335">
        <f t="shared" si="9"/>
        <v>2245</v>
      </c>
      <c r="I501" s="334" t="s">
        <v>43</v>
      </c>
      <c r="J501" s="320" t="s">
        <v>47</v>
      </c>
      <c r="K501" s="260">
        <v>0</v>
      </c>
      <c r="L501" s="203">
        <v>45447</v>
      </c>
      <c r="M501" s="204">
        <v>45460</v>
      </c>
      <c r="N501" s="211">
        <v>45460</v>
      </c>
      <c r="O501" s="137"/>
      <c r="P501" s="268" t="s">
        <v>78</v>
      </c>
      <c r="Q501" s="124"/>
      <c r="R501" s="124"/>
      <c r="S501" s="124"/>
      <c r="T501" s="124"/>
      <c r="U501" s="124"/>
      <c r="V501" s="124"/>
      <c r="W501" s="124"/>
      <c r="X501" s="124"/>
      <c r="Y501" s="124"/>
      <c r="Z501" s="124"/>
      <c r="AA501" s="124"/>
      <c r="AB501" s="124"/>
      <c r="AC501" s="124"/>
      <c r="AD501" s="124"/>
      <c r="AE501" s="124"/>
      <c r="AF501" s="124"/>
      <c r="AG501" s="124"/>
      <c r="AH501" s="124"/>
      <c r="AI501" s="124"/>
    </row>
    <row r="502" spans="1:35">
      <c r="A502" s="119" t="s">
        <v>3234</v>
      </c>
      <c r="B502" s="245">
        <v>411984</v>
      </c>
      <c r="C502" s="146" t="s">
        <v>3180</v>
      </c>
      <c r="D502" s="146"/>
      <c r="E502" s="340">
        <v>0</v>
      </c>
      <c r="F502" s="128">
        <v>2</v>
      </c>
      <c r="G502" s="252">
        <v>119.88</v>
      </c>
      <c r="H502" s="335">
        <f t="shared" si="9"/>
        <v>239.76</v>
      </c>
      <c r="I502" s="334" t="s">
        <v>25</v>
      </c>
      <c r="J502" s="320" t="s">
        <v>402</v>
      </c>
      <c r="K502" s="260">
        <v>1</v>
      </c>
      <c r="L502" s="203">
        <v>45447</v>
      </c>
      <c r="M502" s="204">
        <v>45467</v>
      </c>
      <c r="N502" s="211">
        <v>45455</v>
      </c>
      <c r="O502" s="137"/>
      <c r="P502" s="268" t="s">
        <v>78</v>
      </c>
    </row>
    <row r="503" spans="1:35">
      <c r="A503" s="119" t="s">
        <v>3234</v>
      </c>
      <c r="B503" s="245">
        <v>408925</v>
      </c>
      <c r="C503" s="146" t="s">
        <v>504</v>
      </c>
      <c r="D503" s="146"/>
      <c r="E503" s="340">
        <v>0</v>
      </c>
      <c r="F503" s="128">
        <v>3</v>
      </c>
      <c r="G503" s="252">
        <f>IF(I503='VALORES JOÃO'!$A$12,'VALORES JOÃO'!$C$12,IF(I503='VALORES JOÃO'!$A$11,'VALORES JOÃO'!$C$11,IF('TABELA UNIFICADA 2024'!I503='VALORES JOÃO'!$A$10,'VALORES JOÃO'!$C$10,IF(I503='VALORES JOÃO'!$A$9,'VALORES JOÃO'!$C$9,IF('TABELA UNIFICADA 2024'!I503='VALORES JOÃO'!$A$8,'VALORES JOÃO'!$C$8,IF('TABELA UNIFICADA 2024'!I503='VALORES JOÃO'!$A$7,'VALORES JOÃO'!$C$7,IF('TABELA UNIFICADA 2024'!I503='VALORES JOÃO'!$A$6,'VALORES JOÃO'!$C$6,IF('TABELA UNIFICADA 2024'!I503='VALORES JOÃO'!$A$5,'VALORES JOÃO'!$C$5,IF('TABELA UNIFICADA 2024'!I503='VALORES JOÃO'!$A$4,'VALORES JOÃO'!$C$4,"")))))))))</f>
        <v>278.3</v>
      </c>
      <c r="H503" s="335">
        <f t="shared" si="9"/>
        <v>834.90000000000009</v>
      </c>
      <c r="I503" s="334" t="s">
        <v>3171</v>
      </c>
      <c r="J503" s="320" t="s">
        <v>402</v>
      </c>
      <c r="K503" s="260">
        <v>0</v>
      </c>
      <c r="L503" s="203">
        <v>45447</v>
      </c>
      <c r="M503" s="204">
        <v>45462</v>
      </c>
      <c r="N503" s="211">
        <v>45455</v>
      </c>
      <c r="O503" s="137"/>
      <c r="P503" s="268" t="s">
        <v>78</v>
      </c>
    </row>
    <row r="504" spans="1:35" s="123" customFormat="1">
      <c r="A504" s="119" t="s">
        <v>3234</v>
      </c>
      <c r="B504" s="245">
        <v>406329</v>
      </c>
      <c r="C504" s="146" t="s">
        <v>3138</v>
      </c>
      <c r="D504" s="146"/>
      <c r="E504" s="340">
        <v>0</v>
      </c>
      <c r="F504" s="128">
        <v>2</v>
      </c>
      <c r="G504" s="252">
        <f>IF(I504='VALORES JOÃO'!$A$12,'VALORES JOÃO'!$C$12,IF(I504='VALORES JOÃO'!$A$11,'VALORES JOÃO'!$C$11,IF('TABELA UNIFICADA 2024'!I504='VALORES JOÃO'!$A$10,'VALORES JOÃO'!$C$10,IF(I504='VALORES JOÃO'!$A$9,'VALORES JOÃO'!$C$9,IF('TABELA UNIFICADA 2024'!I504='VALORES JOÃO'!$A$8,'VALORES JOÃO'!$C$8,IF('TABELA UNIFICADA 2024'!I504='VALORES JOÃO'!$A$7,'VALORES JOÃO'!$C$7,IF('TABELA UNIFICADA 2024'!I504='VALORES JOÃO'!$A$6,'VALORES JOÃO'!$C$6,IF('TABELA UNIFICADA 2024'!I504='VALORES JOÃO'!$A$5,'VALORES JOÃO'!$C$5,IF('TABELA UNIFICADA 2024'!I504='VALORES JOÃO'!$A$4,'VALORES JOÃO'!$C$4,"")))))))))</f>
        <v>278.3</v>
      </c>
      <c r="H504" s="335">
        <f t="shared" si="9"/>
        <v>556.6</v>
      </c>
      <c r="I504" s="334" t="s">
        <v>3171</v>
      </c>
      <c r="J504" s="320" t="s">
        <v>402</v>
      </c>
      <c r="K504" s="260">
        <v>0</v>
      </c>
      <c r="L504" s="203">
        <v>45447</v>
      </c>
      <c r="M504" s="204">
        <v>45462</v>
      </c>
      <c r="N504" s="211">
        <v>45457</v>
      </c>
      <c r="O504" s="137"/>
      <c r="P504" s="268" t="s">
        <v>78</v>
      </c>
    </row>
    <row r="505" spans="1:35">
      <c r="A505" s="119" t="s">
        <v>3234</v>
      </c>
      <c r="B505" s="245">
        <v>406311</v>
      </c>
      <c r="C505" s="146" t="s">
        <v>2946</v>
      </c>
      <c r="D505" s="146"/>
      <c r="E505" s="340">
        <v>0</v>
      </c>
      <c r="F505" s="128">
        <v>1</v>
      </c>
      <c r="G505" s="252">
        <f>IF(I505='VALORES JOÃO'!$A$12,'VALORES JOÃO'!$C$12,IF(I505='VALORES JOÃO'!$A$11,'VALORES JOÃO'!$C$11,IF('TABELA UNIFICADA 2024'!I505='VALORES JOÃO'!$A$10,'VALORES JOÃO'!$C$10,IF(I505='VALORES JOÃO'!$A$9,'VALORES JOÃO'!$C$9,IF('TABELA UNIFICADA 2024'!I505='VALORES JOÃO'!$A$8,'VALORES JOÃO'!$C$8,IF('TABELA UNIFICADA 2024'!I505='VALORES JOÃO'!$A$7,'VALORES JOÃO'!$C$7,IF('TABELA UNIFICADA 2024'!I505='VALORES JOÃO'!$A$6,'VALORES JOÃO'!$C$6,IF('TABELA UNIFICADA 2024'!I505='VALORES JOÃO'!$A$5,'VALORES JOÃO'!$C$5,IF('TABELA UNIFICADA 2024'!I505='VALORES JOÃO'!$A$4,'VALORES JOÃO'!$C$4,"")))))))))</f>
        <v>278.3</v>
      </c>
      <c r="H505" s="335">
        <f t="shared" si="9"/>
        <v>278.3</v>
      </c>
      <c r="I505" s="334" t="s">
        <v>3171</v>
      </c>
      <c r="J505" s="320" t="s">
        <v>402</v>
      </c>
      <c r="K505" s="260">
        <v>0</v>
      </c>
      <c r="L505" s="203">
        <v>45447</v>
      </c>
      <c r="M505" s="204">
        <v>45462</v>
      </c>
      <c r="N505" s="211">
        <v>45455</v>
      </c>
      <c r="O505" s="137"/>
      <c r="P505" s="268" t="s">
        <v>78</v>
      </c>
    </row>
    <row r="506" spans="1:35">
      <c r="A506" s="119" t="s">
        <v>3234</v>
      </c>
      <c r="B506" s="245">
        <v>404011</v>
      </c>
      <c r="C506" s="146" t="s">
        <v>504</v>
      </c>
      <c r="D506" s="146"/>
      <c r="E506" s="340">
        <v>0</v>
      </c>
      <c r="F506" s="128">
        <v>5</v>
      </c>
      <c r="G506" s="252">
        <f>IF(I506='VALORES JOÃO'!$A$12,'VALORES JOÃO'!$C$12,IF(I506='VALORES JOÃO'!$A$11,'VALORES JOÃO'!$C$11,IF('TABELA UNIFICADA 2024'!I506='VALORES JOÃO'!$A$10,'VALORES JOÃO'!$C$10,IF(I506='VALORES JOÃO'!$A$9,'VALORES JOÃO'!$C$9,IF('TABELA UNIFICADA 2024'!I506='VALORES JOÃO'!$A$8,'VALORES JOÃO'!$C$8,IF('TABELA UNIFICADA 2024'!I506='VALORES JOÃO'!$A$7,'VALORES JOÃO'!$C$7,IF('TABELA UNIFICADA 2024'!I506='VALORES JOÃO'!$A$6,'VALORES JOÃO'!$C$6,IF('TABELA UNIFICADA 2024'!I506='VALORES JOÃO'!$A$5,'VALORES JOÃO'!$C$5,IF('TABELA UNIFICADA 2024'!I506='VALORES JOÃO'!$A$4,'VALORES JOÃO'!$C$4,"")))))))))</f>
        <v>278.3</v>
      </c>
      <c r="H506" s="335">
        <f t="shared" si="9"/>
        <v>1391.5</v>
      </c>
      <c r="I506" s="334" t="s">
        <v>3171</v>
      </c>
      <c r="J506" s="320" t="s">
        <v>402</v>
      </c>
      <c r="K506" s="260">
        <v>0</v>
      </c>
      <c r="L506" s="203">
        <v>45447</v>
      </c>
      <c r="M506" s="204">
        <v>45457</v>
      </c>
      <c r="N506" s="211">
        <v>45455</v>
      </c>
      <c r="O506" s="137"/>
      <c r="P506" s="268" t="s">
        <v>78</v>
      </c>
    </row>
    <row r="507" spans="1:35" s="123" customFormat="1">
      <c r="A507" s="119" t="s">
        <v>3234</v>
      </c>
      <c r="B507" s="245">
        <v>412032</v>
      </c>
      <c r="C507" s="146" t="s">
        <v>3181</v>
      </c>
      <c r="D507" s="146"/>
      <c r="E507" s="340">
        <v>0</v>
      </c>
      <c r="F507" s="128">
        <v>5</v>
      </c>
      <c r="G507" s="252">
        <f>IF(I507='VALORES JOÃO'!$A$12,'VALORES JOÃO'!$C$12,IF(I507='VALORES JOÃO'!$A$11,'VALORES JOÃO'!$C$11,IF('TABELA UNIFICADA 2024'!I507='VALORES JOÃO'!$A$10,'VALORES JOÃO'!$C$10,IF(I507='VALORES JOÃO'!$A$9,'VALORES JOÃO'!$C$9,IF('TABELA UNIFICADA 2024'!I507='VALORES JOÃO'!$A$8,'VALORES JOÃO'!$C$8,IF('TABELA UNIFICADA 2024'!I507='VALORES JOÃO'!$A$7,'VALORES JOÃO'!$C$7,IF('TABELA UNIFICADA 2024'!I507='VALORES JOÃO'!$A$6,'VALORES JOÃO'!$C$6,IF('TABELA UNIFICADA 2024'!I507='VALORES JOÃO'!$A$5,'VALORES JOÃO'!$C$5,IF('TABELA UNIFICADA 2024'!I507='VALORES JOÃO'!$A$4,'VALORES JOÃO'!$C$4,"")))))))))</f>
        <v>278.3</v>
      </c>
      <c r="H507" s="335">
        <f t="shared" si="9"/>
        <v>1391.5</v>
      </c>
      <c r="I507" s="334" t="s">
        <v>3171</v>
      </c>
      <c r="J507" s="320" t="s">
        <v>402</v>
      </c>
      <c r="K507" s="260">
        <v>0</v>
      </c>
      <c r="L507" s="203">
        <v>45447</v>
      </c>
      <c r="M507" s="204">
        <v>45467</v>
      </c>
      <c r="N507" s="211">
        <v>45457</v>
      </c>
      <c r="O507" s="137"/>
      <c r="P507" s="268" t="s">
        <v>78</v>
      </c>
    </row>
    <row r="508" spans="1:35" s="123" customFormat="1">
      <c r="A508" s="119" t="s">
        <v>3234</v>
      </c>
      <c r="B508" s="245">
        <v>412019</v>
      </c>
      <c r="C508" s="146" t="s">
        <v>3182</v>
      </c>
      <c r="D508" s="146"/>
      <c r="E508" s="340">
        <v>0</v>
      </c>
      <c r="F508" s="128">
        <v>2</v>
      </c>
      <c r="G508" s="252">
        <v>347.7</v>
      </c>
      <c r="H508" s="335">
        <f t="shared" si="9"/>
        <v>695.4</v>
      </c>
      <c r="I508" s="334" t="s">
        <v>3171</v>
      </c>
      <c r="J508" s="320" t="s">
        <v>3111</v>
      </c>
      <c r="K508" s="260">
        <v>1</v>
      </c>
      <c r="L508" s="203">
        <v>45447</v>
      </c>
      <c r="M508" s="204">
        <v>45467</v>
      </c>
      <c r="N508" s="211">
        <v>45455</v>
      </c>
      <c r="O508" s="137"/>
      <c r="P508" s="268" t="s">
        <v>78</v>
      </c>
    </row>
    <row r="509" spans="1:35" s="123" customFormat="1">
      <c r="A509" s="119" t="s">
        <v>3234</v>
      </c>
      <c r="B509" s="245">
        <v>412363</v>
      </c>
      <c r="C509" s="146" t="s">
        <v>3116</v>
      </c>
      <c r="D509" s="146"/>
      <c r="E509" s="340">
        <v>0</v>
      </c>
      <c r="F509" s="128">
        <v>6</v>
      </c>
      <c r="G509" s="252">
        <f>IF(I509='VALORES JOÃO'!$A$12,'VALORES JOÃO'!$C$12,IF(I509='VALORES JOÃO'!$A$11,'VALORES JOÃO'!$C$11,IF('TABELA UNIFICADA 2024'!I509='VALORES JOÃO'!$A$10,'VALORES JOÃO'!$C$10,IF(I509='VALORES JOÃO'!$A$9,'VALORES JOÃO'!$C$9,IF('TABELA UNIFICADA 2024'!I509='VALORES JOÃO'!$A$8,'VALORES JOÃO'!$C$8,IF('TABELA UNIFICADA 2024'!I509='VALORES JOÃO'!$A$7,'VALORES JOÃO'!$C$7,IF('TABELA UNIFICADA 2024'!I509='VALORES JOÃO'!$A$6,'VALORES JOÃO'!$C$6,IF('TABELA UNIFICADA 2024'!I509='VALORES JOÃO'!$A$5,'VALORES JOÃO'!$C$5,IF('TABELA UNIFICADA 2024'!I509='VALORES JOÃO'!$A$4,'VALORES JOÃO'!$C$4,"")))))))))</f>
        <v>107.53</v>
      </c>
      <c r="H509" s="335">
        <f t="shared" si="9"/>
        <v>645.18000000000006</v>
      </c>
      <c r="I509" s="334" t="s">
        <v>3170</v>
      </c>
      <c r="J509" s="320" t="s">
        <v>402</v>
      </c>
      <c r="K509" s="260">
        <v>0</v>
      </c>
      <c r="L509" s="203">
        <v>45447</v>
      </c>
      <c r="M509" s="204">
        <v>45469</v>
      </c>
      <c r="N509" s="211">
        <v>45455</v>
      </c>
      <c r="O509" s="137"/>
      <c r="P509" s="268" t="s">
        <v>78</v>
      </c>
    </row>
    <row r="510" spans="1:35" s="123" customFormat="1">
      <c r="A510" s="119" t="s">
        <v>3234</v>
      </c>
      <c r="B510" s="245">
        <v>411861</v>
      </c>
      <c r="C510" s="146" t="s">
        <v>3080</v>
      </c>
      <c r="D510" s="146"/>
      <c r="E510" s="340">
        <v>0</v>
      </c>
      <c r="F510" s="128">
        <v>5</v>
      </c>
      <c r="G510" s="252">
        <f>IF(I510='VALORES JOÃO'!$A$12,'VALORES JOÃO'!$C$12,IF(I510='VALORES JOÃO'!$A$11,'VALORES JOÃO'!$C$11,IF('TABELA UNIFICADA 2024'!I510='VALORES JOÃO'!$A$10,'VALORES JOÃO'!$C$10,IF(I510='VALORES JOÃO'!$A$9,'VALORES JOÃO'!$C$9,IF('TABELA UNIFICADA 2024'!I510='VALORES JOÃO'!$A$8,'VALORES JOÃO'!$C$8,IF('TABELA UNIFICADA 2024'!I510='VALORES JOÃO'!$A$7,'VALORES JOÃO'!$C$7,IF('TABELA UNIFICADA 2024'!I510='VALORES JOÃO'!$A$6,'VALORES JOÃO'!$C$6,IF('TABELA UNIFICADA 2024'!I510='VALORES JOÃO'!$A$5,'VALORES JOÃO'!$C$5,IF('TABELA UNIFICADA 2024'!I510='VALORES JOÃO'!$A$4,'VALORES JOÃO'!$C$4,"")))))))))</f>
        <v>107.53</v>
      </c>
      <c r="H510" s="335">
        <f t="shared" si="9"/>
        <v>537.65</v>
      </c>
      <c r="I510" s="334" t="s">
        <v>3170</v>
      </c>
      <c r="J510" s="320" t="s">
        <v>402</v>
      </c>
      <c r="K510" s="260">
        <v>0</v>
      </c>
      <c r="L510" s="203">
        <v>45447</v>
      </c>
      <c r="M510" s="204">
        <v>45462</v>
      </c>
      <c r="N510" s="211">
        <v>45455</v>
      </c>
      <c r="O510" s="137"/>
      <c r="P510" s="268" t="s">
        <v>78</v>
      </c>
    </row>
    <row r="511" spans="1:35" s="123" customFormat="1">
      <c r="A511" s="119" t="s">
        <v>3234</v>
      </c>
      <c r="B511" s="245">
        <v>412001</v>
      </c>
      <c r="C511" s="146" t="s">
        <v>3183</v>
      </c>
      <c r="D511" s="146"/>
      <c r="E511" s="340">
        <v>0</v>
      </c>
      <c r="F511" s="128">
        <v>2</v>
      </c>
      <c r="G511" s="252">
        <v>157.93</v>
      </c>
      <c r="H511" s="335">
        <f t="shared" si="9"/>
        <v>315.86</v>
      </c>
      <c r="I511" s="334" t="s">
        <v>3170</v>
      </c>
      <c r="J511" s="320" t="s">
        <v>3111</v>
      </c>
      <c r="K511" s="260">
        <v>1</v>
      </c>
      <c r="L511" s="203">
        <v>45447</v>
      </c>
      <c r="M511" s="204">
        <v>45467</v>
      </c>
      <c r="N511" s="211">
        <v>45455</v>
      </c>
      <c r="O511" s="137"/>
      <c r="P511" s="268" t="s">
        <v>78</v>
      </c>
    </row>
    <row r="512" spans="1:35" s="123" customFormat="1">
      <c r="A512" s="119" t="s">
        <v>3234</v>
      </c>
      <c r="B512" s="245">
        <v>411928</v>
      </c>
      <c r="C512" s="146" t="s">
        <v>3150</v>
      </c>
      <c r="D512" s="146"/>
      <c r="E512" s="340">
        <v>0</v>
      </c>
      <c r="F512" s="128">
        <v>1</v>
      </c>
      <c r="G512" s="252">
        <f>IF(I512='VALORES JOÃO'!$A$12,'VALORES JOÃO'!$C$12,IF(I512='VALORES JOÃO'!$A$11,'VALORES JOÃO'!$C$11,IF('TABELA UNIFICADA 2024'!I512='VALORES JOÃO'!$A$10,'VALORES JOÃO'!$C$10,IF(I512='VALORES JOÃO'!$A$9,'VALORES JOÃO'!$C$9,IF('TABELA UNIFICADA 2024'!I512='VALORES JOÃO'!$A$8,'VALORES JOÃO'!$C$8,IF('TABELA UNIFICADA 2024'!I512='VALORES JOÃO'!$A$7,'VALORES JOÃO'!$C$7,IF('TABELA UNIFICADA 2024'!I512='VALORES JOÃO'!$A$6,'VALORES JOÃO'!$C$6,IF('TABELA UNIFICADA 2024'!I512='VALORES JOÃO'!$A$5,'VALORES JOÃO'!$C$5,IF('TABELA UNIFICADA 2024'!I512='VALORES JOÃO'!$A$4,'VALORES JOÃO'!$C$4,"")))))))))</f>
        <v>107.53</v>
      </c>
      <c r="H512" s="335">
        <f t="shared" si="9"/>
        <v>107.53</v>
      </c>
      <c r="I512" s="334" t="s">
        <v>3170</v>
      </c>
      <c r="J512" s="320" t="s">
        <v>402</v>
      </c>
      <c r="K512" s="260">
        <v>0</v>
      </c>
      <c r="L512" s="203">
        <v>45447</v>
      </c>
      <c r="M512" s="204">
        <v>45469</v>
      </c>
      <c r="N512" s="211">
        <v>45455</v>
      </c>
      <c r="O512" s="137"/>
      <c r="P512" s="268" t="s">
        <v>78</v>
      </c>
    </row>
    <row r="513" spans="1:16" s="123" customFormat="1">
      <c r="A513" s="119" t="s">
        <v>3234</v>
      </c>
      <c r="B513" s="245">
        <v>412421</v>
      </c>
      <c r="C513" s="146" t="s">
        <v>3144</v>
      </c>
      <c r="D513" s="146"/>
      <c r="E513" s="340">
        <v>0</v>
      </c>
      <c r="F513" s="128">
        <v>1</v>
      </c>
      <c r="G513" s="252">
        <f>IF(I513='VALORES JOÃO'!$A$12,'VALORES JOÃO'!$C$12,IF(I513='VALORES JOÃO'!$A$11,'VALORES JOÃO'!$C$11,IF('TABELA UNIFICADA 2024'!I513='VALORES JOÃO'!$A$10,'VALORES JOÃO'!$C$10,IF(I513='VALORES JOÃO'!$A$9,'VALORES JOÃO'!$C$9,IF('TABELA UNIFICADA 2024'!I513='VALORES JOÃO'!$A$8,'VALORES JOÃO'!$C$8,IF('TABELA UNIFICADA 2024'!I513='VALORES JOÃO'!$A$7,'VALORES JOÃO'!$C$7,IF('TABELA UNIFICADA 2024'!I513='VALORES JOÃO'!$A$6,'VALORES JOÃO'!$C$6,IF('TABELA UNIFICADA 2024'!I513='VALORES JOÃO'!$A$5,'VALORES JOÃO'!$C$5,IF('TABELA UNIFICADA 2024'!I513='VALORES JOÃO'!$A$4,'VALORES JOÃO'!$C$4,"")))))))))</f>
        <v>58.19</v>
      </c>
      <c r="H513" s="335">
        <f t="shared" si="9"/>
        <v>58.19</v>
      </c>
      <c r="I513" s="334" t="s">
        <v>3168</v>
      </c>
      <c r="J513" s="320" t="s">
        <v>402</v>
      </c>
      <c r="K513" s="260">
        <v>0</v>
      </c>
      <c r="L513" s="203">
        <v>45447</v>
      </c>
      <c r="M513" s="204">
        <v>45469</v>
      </c>
      <c r="N513" s="211">
        <v>45455</v>
      </c>
      <c r="O513" s="137"/>
      <c r="P513" s="268" t="s">
        <v>78</v>
      </c>
    </row>
    <row r="514" spans="1:16" s="123" customFormat="1">
      <c r="A514" s="119" t="s">
        <v>3234</v>
      </c>
      <c r="B514" s="245">
        <v>412314</v>
      </c>
      <c r="C514" s="146" t="s">
        <v>2930</v>
      </c>
      <c r="D514" s="146"/>
      <c r="E514" s="340">
        <v>0</v>
      </c>
      <c r="F514" s="128">
        <v>7</v>
      </c>
      <c r="G514" s="252">
        <f>IF(I514='VALORES JOÃO'!$A$12,'VALORES JOÃO'!$C$12,IF(I514='VALORES JOÃO'!$A$11,'VALORES JOÃO'!$C$11,IF('TABELA UNIFICADA 2024'!I514='VALORES JOÃO'!$A$10,'VALORES JOÃO'!$C$10,IF(I514='VALORES JOÃO'!$A$9,'VALORES JOÃO'!$C$9,IF('TABELA UNIFICADA 2024'!I514='VALORES JOÃO'!$A$8,'VALORES JOÃO'!$C$8,IF('TABELA UNIFICADA 2024'!I514='VALORES JOÃO'!$A$7,'VALORES JOÃO'!$C$7,IF('TABELA UNIFICADA 2024'!I514='VALORES JOÃO'!$A$6,'VALORES JOÃO'!$C$6,IF('TABELA UNIFICADA 2024'!I514='VALORES JOÃO'!$A$5,'VALORES JOÃO'!$C$5,IF('TABELA UNIFICADA 2024'!I514='VALORES JOÃO'!$A$4,'VALORES JOÃO'!$C$4,"")))))))))</f>
        <v>58.19</v>
      </c>
      <c r="H514" s="335">
        <f t="shared" si="9"/>
        <v>407.33</v>
      </c>
      <c r="I514" s="334" t="s">
        <v>3168</v>
      </c>
      <c r="J514" s="320" t="s">
        <v>402</v>
      </c>
      <c r="K514" s="260">
        <v>0</v>
      </c>
      <c r="L514" s="203">
        <v>45447</v>
      </c>
      <c r="M514" s="204">
        <v>45469</v>
      </c>
      <c r="N514" s="211">
        <v>45455</v>
      </c>
      <c r="O514" s="137"/>
      <c r="P514" s="268" t="s">
        <v>78</v>
      </c>
    </row>
    <row r="515" spans="1:16" s="123" customFormat="1">
      <c r="A515" s="119" t="s">
        <v>3234</v>
      </c>
      <c r="B515" s="245">
        <v>412342</v>
      </c>
      <c r="C515" s="146" t="s">
        <v>2981</v>
      </c>
      <c r="D515" s="146"/>
      <c r="E515" s="340">
        <v>0</v>
      </c>
      <c r="F515" s="128">
        <v>2</v>
      </c>
      <c r="G515" s="252">
        <f>IF(I515='VALORES JOÃO'!$A$12,'VALORES JOÃO'!$C$12,IF(I515='VALORES JOÃO'!$A$11,'VALORES JOÃO'!$C$11,IF('TABELA UNIFICADA 2024'!I515='VALORES JOÃO'!$A$10,'VALORES JOÃO'!$C$10,IF(I515='VALORES JOÃO'!$A$9,'VALORES JOÃO'!$C$9,IF('TABELA UNIFICADA 2024'!I515='VALORES JOÃO'!$A$8,'VALORES JOÃO'!$C$8,IF('TABELA UNIFICADA 2024'!I515='VALORES JOÃO'!$A$7,'VALORES JOÃO'!$C$7,IF('TABELA UNIFICADA 2024'!I515='VALORES JOÃO'!$A$6,'VALORES JOÃO'!$C$6,IF('TABELA UNIFICADA 2024'!I515='VALORES JOÃO'!$A$5,'VALORES JOÃO'!$C$5,IF('TABELA UNIFICADA 2024'!I515='VALORES JOÃO'!$A$4,'VALORES JOÃO'!$C$4,"")))))))))</f>
        <v>58.19</v>
      </c>
      <c r="H515" s="335">
        <f t="shared" si="9"/>
        <v>116.38</v>
      </c>
      <c r="I515" s="334" t="s">
        <v>3168</v>
      </c>
      <c r="J515" s="320" t="s">
        <v>402</v>
      </c>
      <c r="K515" s="260">
        <v>0</v>
      </c>
      <c r="L515" s="203">
        <v>45447</v>
      </c>
      <c r="M515" s="204">
        <v>45469</v>
      </c>
      <c r="N515" s="211">
        <v>45455</v>
      </c>
      <c r="O515" s="137"/>
      <c r="P515" s="268" t="s">
        <v>78</v>
      </c>
    </row>
    <row r="516" spans="1:16">
      <c r="A516" s="119" t="s">
        <v>3234</v>
      </c>
      <c r="B516" s="245">
        <v>411950</v>
      </c>
      <c r="C516" s="146" t="s">
        <v>3184</v>
      </c>
      <c r="D516" s="146"/>
      <c r="E516" s="340">
        <v>0</v>
      </c>
      <c r="F516" s="128">
        <v>2</v>
      </c>
      <c r="G516" s="252">
        <v>62.78</v>
      </c>
      <c r="H516" s="335">
        <f t="shared" si="9"/>
        <v>125.56</v>
      </c>
      <c r="I516" s="334" t="s">
        <v>3165</v>
      </c>
      <c r="J516" s="320" t="s">
        <v>3111</v>
      </c>
      <c r="K516" s="260">
        <v>1</v>
      </c>
      <c r="L516" s="203">
        <v>45447</v>
      </c>
      <c r="M516" s="204">
        <v>45467</v>
      </c>
      <c r="N516" s="211">
        <v>45455</v>
      </c>
      <c r="O516" s="137"/>
      <c r="P516" s="268" t="s">
        <v>78</v>
      </c>
    </row>
    <row r="517" spans="1:16" s="123" customFormat="1">
      <c r="A517" s="119" t="s">
        <v>3234</v>
      </c>
      <c r="B517" s="245">
        <v>411967</v>
      </c>
      <c r="C517" s="146" t="s">
        <v>3185</v>
      </c>
      <c r="D517" s="146"/>
      <c r="E517" s="340">
        <v>0</v>
      </c>
      <c r="F517" s="128">
        <v>2</v>
      </c>
      <c r="G517" s="252">
        <v>81.5</v>
      </c>
      <c r="H517" s="335">
        <f t="shared" si="9"/>
        <v>163</v>
      </c>
      <c r="I517" s="334" t="s">
        <v>3167</v>
      </c>
      <c r="J517" s="320" t="s">
        <v>3111</v>
      </c>
      <c r="K517" s="260">
        <v>1</v>
      </c>
      <c r="L517" s="203">
        <v>45447</v>
      </c>
      <c r="M517" s="204">
        <v>45467</v>
      </c>
      <c r="N517" s="211">
        <v>45455</v>
      </c>
      <c r="O517" s="137"/>
      <c r="P517" s="268" t="s">
        <v>78</v>
      </c>
    </row>
    <row r="518" spans="1:16" s="123" customFormat="1">
      <c r="A518" s="119" t="s">
        <v>3234</v>
      </c>
      <c r="B518" s="245">
        <v>411933</v>
      </c>
      <c r="C518" s="146" t="s">
        <v>3186</v>
      </c>
      <c r="D518" s="146"/>
      <c r="E518" s="340">
        <v>0</v>
      </c>
      <c r="F518" s="128">
        <v>2</v>
      </c>
      <c r="G518" s="252">
        <v>81.5</v>
      </c>
      <c r="H518" s="335">
        <f t="shared" si="9"/>
        <v>163</v>
      </c>
      <c r="I518" s="334" t="s">
        <v>3167</v>
      </c>
      <c r="J518" s="320" t="s">
        <v>3111</v>
      </c>
      <c r="K518" s="260">
        <v>1</v>
      </c>
      <c r="L518" s="203">
        <v>45447</v>
      </c>
      <c r="M518" s="204">
        <v>45467</v>
      </c>
      <c r="N518" s="211">
        <v>45455</v>
      </c>
      <c r="O518" s="137"/>
      <c r="P518" s="268" t="s">
        <v>78</v>
      </c>
    </row>
    <row r="519" spans="1:16" s="123" customFormat="1">
      <c r="A519" s="119" t="s">
        <v>74</v>
      </c>
      <c r="B519" s="245">
        <v>399562</v>
      </c>
      <c r="C519" s="146" t="s">
        <v>3046</v>
      </c>
      <c r="D519" s="146"/>
      <c r="E519" s="340">
        <v>0</v>
      </c>
      <c r="F519" s="128">
        <v>3</v>
      </c>
      <c r="G519" s="252">
        <v>410.1</v>
      </c>
      <c r="H519" s="335">
        <f t="shared" si="9"/>
        <v>1230.3000000000002</v>
      </c>
      <c r="I519" s="334" t="s">
        <v>43</v>
      </c>
      <c r="J519" s="320" t="s">
        <v>2651</v>
      </c>
      <c r="K519" s="260">
        <v>0</v>
      </c>
      <c r="L519" s="203">
        <v>45447</v>
      </c>
      <c r="M519" s="204">
        <v>45450</v>
      </c>
      <c r="N519" s="211">
        <v>45450</v>
      </c>
      <c r="O519" s="137"/>
      <c r="P519" s="268" t="s">
        <v>78</v>
      </c>
    </row>
    <row r="520" spans="1:16" s="123" customFormat="1">
      <c r="A520" s="119" t="s">
        <v>2637</v>
      </c>
      <c r="B520" s="245">
        <v>413235</v>
      </c>
      <c r="C520" s="146" t="s">
        <v>469</v>
      </c>
      <c r="D520" s="146"/>
      <c r="E520" s="340">
        <v>19</v>
      </c>
      <c r="F520" s="128">
        <v>15</v>
      </c>
      <c r="G520" s="252">
        <v>13</v>
      </c>
      <c r="H520" s="335">
        <f t="shared" si="9"/>
        <v>195</v>
      </c>
      <c r="I520" s="334" t="s">
        <v>43</v>
      </c>
      <c r="J520" s="320" t="s">
        <v>45</v>
      </c>
      <c r="K520" s="260">
        <v>1</v>
      </c>
      <c r="L520" s="203">
        <v>45448</v>
      </c>
      <c r="M520" s="204">
        <v>45453</v>
      </c>
      <c r="N520" s="211">
        <v>45449</v>
      </c>
      <c r="O520" s="137"/>
      <c r="P520" s="268" t="s">
        <v>78</v>
      </c>
    </row>
    <row r="521" spans="1:16" s="123" customFormat="1">
      <c r="A521" s="119" t="s">
        <v>48</v>
      </c>
      <c r="B521" s="245">
        <v>408571</v>
      </c>
      <c r="C521" s="146" t="s">
        <v>1328</v>
      </c>
      <c r="D521" s="146"/>
      <c r="E521" s="340">
        <v>0</v>
      </c>
      <c r="F521" s="128">
        <v>2</v>
      </c>
      <c r="G521" s="252">
        <v>189.62</v>
      </c>
      <c r="H521" s="335">
        <f t="shared" si="9"/>
        <v>379.24</v>
      </c>
      <c r="I521" s="334" t="s">
        <v>43</v>
      </c>
      <c r="J521" s="320" t="s">
        <v>47</v>
      </c>
      <c r="K521" s="260">
        <v>0</v>
      </c>
      <c r="L521" s="203">
        <v>45450</v>
      </c>
      <c r="M521" s="204">
        <v>45460</v>
      </c>
      <c r="N521" s="211">
        <v>45460</v>
      </c>
      <c r="O521" s="137"/>
      <c r="P521" s="268" t="s">
        <v>78</v>
      </c>
    </row>
    <row r="522" spans="1:16" s="123" customFormat="1">
      <c r="A522" s="119" t="s">
        <v>48</v>
      </c>
      <c r="B522" s="245">
        <v>408563</v>
      </c>
      <c r="C522" s="146" t="s">
        <v>1315</v>
      </c>
      <c r="D522" s="146"/>
      <c r="E522" s="340">
        <v>0</v>
      </c>
      <c r="F522" s="128">
        <v>2</v>
      </c>
      <c r="G522" s="252">
        <v>175.89</v>
      </c>
      <c r="H522" s="335">
        <f t="shared" si="9"/>
        <v>351.78</v>
      </c>
      <c r="I522" s="334" t="s">
        <v>43</v>
      </c>
      <c r="J522" s="320" t="s">
        <v>47</v>
      </c>
      <c r="K522" s="260">
        <v>0</v>
      </c>
      <c r="L522" s="203">
        <v>45450</v>
      </c>
      <c r="M522" s="204">
        <v>45460</v>
      </c>
      <c r="N522" s="211">
        <v>45460</v>
      </c>
      <c r="O522" s="137"/>
      <c r="P522" s="268" t="s">
        <v>78</v>
      </c>
    </row>
    <row r="523" spans="1:16" s="123" customFormat="1">
      <c r="A523" s="119" t="s">
        <v>48</v>
      </c>
      <c r="B523" s="245">
        <v>408559</v>
      </c>
      <c r="C523" s="146" t="s">
        <v>1308</v>
      </c>
      <c r="D523" s="146"/>
      <c r="E523" s="340">
        <v>0</v>
      </c>
      <c r="F523" s="128">
        <v>2</v>
      </c>
      <c r="G523" s="252">
        <v>149.58000000000001</v>
      </c>
      <c r="H523" s="335">
        <f t="shared" si="9"/>
        <v>299.16000000000003</v>
      </c>
      <c r="I523" s="334" t="s">
        <v>43</v>
      </c>
      <c r="J523" s="320" t="s">
        <v>47</v>
      </c>
      <c r="K523" s="260">
        <v>0</v>
      </c>
      <c r="L523" s="203">
        <v>45450</v>
      </c>
      <c r="M523" s="204">
        <v>45460</v>
      </c>
      <c r="N523" s="211">
        <v>45460</v>
      </c>
      <c r="O523" s="137"/>
      <c r="P523" s="268" t="s">
        <v>78</v>
      </c>
    </row>
    <row r="524" spans="1:16" s="123" customFormat="1">
      <c r="A524" s="119" t="s">
        <v>48</v>
      </c>
      <c r="B524" s="245">
        <v>408555</v>
      </c>
      <c r="C524" s="146" t="s">
        <v>1297</v>
      </c>
      <c r="D524" s="146"/>
      <c r="E524" s="340">
        <v>0</v>
      </c>
      <c r="F524" s="128">
        <v>3</v>
      </c>
      <c r="G524" s="252">
        <v>168.21</v>
      </c>
      <c r="H524" s="335">
        <f t="shared" si="9"/>
        <v>504.63</v>
      </c>
      <c r="I524" s="334" t="s">
        <v>43</v>
      </c>
      <c r="J524" s="320" t="s">
        <v>47</v>
      </c>
      <c r="K524" s="260">
        <v>0</v>
      </c>
      <c r="L524" s="203">
        <v>45450</v>
      </c>
      <c r="M524" s="204">
        <v>45460</v>
      </c>
      <c r="N524" s="211">
        <v>45460</v>
      </c>
      <c r="O524" s="137"/>
      <c r="P524" s="268" t="s">
        <v>78</v>
      </c>
    </row>
    <row r="525" spans="1:16" s="123" customFormat="1">
      <c r="A525" s="119" t="s">
        <v>48</v>
      </c>
      <c r="B525" s="245">
        <v>408324</v>
      </c>
      <c r="C525" s="146" t="s">
        <v>1287</v>
      </c>
      <c r="D525" s="146"/>
      <c r="E525" s="340">
        <v>0</v>
      </c>
      <c r="F525" s="128">
        <v>4</v>
      </c>
      <c r="G525" s="252">
        <v>122.38</v>
      </c>
      <c r="H525" s="335">
        <f t="shared" si="9"/>
        <v>489.52</v>
      </c>
      <c r="I525" s="334" t="s">
        <v>43</v>
      </c>
      <c r="J525" s="320" t="s">
        <v>47</v>
      </c>
      <c r="K525" s="260">
        <v>0</v>
      </c>
      <c r="L525" s="203">
        <v>45450</v>
      </c>
      <c r="M525" s="204">
        <v>45455</v>
      </c>
      <c r="N525" s="211">
        <v>45455</v>
      </c>
      <c r="O525" s="137"/>
      <c r="P525" s="268" t="s">
        <v>78</v>
      </c>
    </row>
    <row r="526" spans="1:16" s="123" customFormat="1">
      <c r="A526" s="119" t="s">
        <v>48</v>
      </c>
      <c r="B526" s="245">
        <v>406934</v>
      </c>
      <c r="C526" s="146" t="s">
        <v>3187</v>
      </c>
      <c r="D526" s="146"/>
      <c r="E526" s="340">
        <v>0</v>
      </c>
      <c r="F526" s="128">
        <v>2</v>
      </c>
      <c r="G526" s="252">
        <v>147.88999999999999</v>
      </c>
      <c r="H526" s="335">
        <f t="shared" si="9"/>
        <v>295.77999999999997</v>
      </c>
      <c r="I526" s="334" t="s">
        <v>43</v>
      </c>
      <c r="J526" s="320" t="s">
        <v>47</v>
      </c>
      <c r="K526" s="260">
        <v>0</v>
      </c>
      <c r="L526" s="203">
        <v>45450</v>
      </c>
      <c r="M526" s="204">
        <v>45460</v>
      </c>
      <c r="N526" s="211">
        <v>45460</v>
      </c>
      <c r="O526" s="137"/>
      <c r="P526" s="268" t="s">
        <v>78</v>
      </c>
    </row>
    <row r="527" spans="1:16" s="123" customFormat="1">
      <c r="A527" s="119" t="s">
        <v>48</v>
      </c>
      <c r="B527" s="245">
        <v>408801</v>
      </c>
      <c r="C527" s="146" t="s">
        <v>398</v>
      </c>
      <c r="D527" s="146"/>
      <c r="E527" s="340">
        <v>0</v>
      </c>
      <c r="F527" s="128">
        <v>1</v>
      </c>
      <c r="G527" s="252">
        <v>389.95</v>
      </c>
      <c r="H527" s="335">
        <f t="shared" si="9"/>
        <v>389.95</v>
      </c>
      <c r="I527" s="334" t="s">
        <v>43</v>
      </c>
      <c r="J527" s="320" t="s">
        <v>47</v>
      </c>
      <c r="K527" s="260">
        <v>0</v>
      </c>
      <c r="L527" s="203">
        <v>45450</v>
      </c>
      <c r="M527" s="204">
        <v>45460</v>
      </c>
      <c r="N527" s="211">
        <v>45460</v>
      </c>
      <c r="O527" s="137"/>
      <c r="P527" s="268" t="s">
        <v>78</v>
      </c>
    </row>
    <row r="528" spans="1:16" s="123" customFormat="1">
      <c r="A528" s="119" t="s">
        <v>46</v>
      </c>
      <c r="B528" s="245">
        <v>404729</v>
      </c>
      <c r="C528" s="146" t="s">
        <v>3188</v>
      </c>
      <c r="D528" s="146"/>
      <c r="E528" s="340">
        <v>0</v>
      </c>
      <c r="F528" s="128">
        <v>1</v>
      </c>
      <c r="G528" s="252">
        <v>23900</v>
      </c>
      <c r="H528" s="335">
        <f t="shared" si="9"/>
        <v>23900</v>
      </c>
      <c r="I528" s="334" t="s">
        <v>43</v>
      </c>
      <c r="J528" s="320" t="s">
        <v>47</v>
      </c>
      <c r="K528" s="260">
        <v>0</v>
      </c>
      <c r="L528" s="203">
        <v>45450</v>
      </c>
      <c r="M528" s="204">
        <v>45481</v>
      </c>
      <c r="N528" s="211">
        <v>45484</v>
      </c>
      <c r="O528" s="137"/>
      <c r="P528" s="268" t="s">
        <v>78</v>
      </c>
    </row>
    <row r="529" spans="1:16">
      <c r="A529" s="119" t="s">
        <v>2637</v>
      </c>
      <c r="B529" s="245">
        <v>412165</v>
      </c>
      <c r="C529" s="146" t="s">
        <v>1745</v>
      </c>
      <c r="D529" s="146"/>
      <c r="E529" s="340">
        <v>19</v>
      </c>
      <c r="F529" s="128">
        <v>33</v>
      </c>
      <c r="G529" s="252">
        <v>14</v>
      </c>
      <c r="H529" s="335">
        <f t="shared" si="9"/>
        <v>462</v>
      </c>
      <c r="I529" s="334" t="s">
        <v>43</v>
      </c>
      <c r="J529" s="320" t="s">
        <v>45</v>
      </c>
      <c r="K529" s="260">
        <v>1</v>
      </c>
      <c r="L529" s="203">
        <v>45453</v>
      </c>
      <c r="M529" s="204">
        <v>45456</v>
      </c>
      <c r="N529" s="211">
        <v>45455</v>
      </c>
      <c r="O529" s="137"/>
      <c r="P529" s="268" t="s">
        <v>78</v>
      </c>
    </row>
    <row r="530" spans="1:16">
      <c r="A530" s="119" t="s">
        <v>2637</v>
      </c>
      <c r="B530" s="245">
        <v>406902</v>
      </c>
      <c r="C530" s="146" t="s">
        <v>154</v>
      </c>
      <c r="D530" s="146"/>
      <c r="E530" s="340">
        <v>14</v>
      </c>
      <c r="F530" s="128">
        <v>60</v>
      </c>
      <c r="G530" s="252">
        <v>14</v>
      </c>
      <c r="H530" s="335">
        <f t="shared" si="9"/>
        <v>840</v>
      </c>
      <c r="I530" s="334" t="s">
        <v>43</v>
      </c>
      <c r="J530" s="320" t="s">
        <v>44</v>
      </c>
      <c r="K530" s="260">
        <v>0</v>
      </c>
      <c r="L530" s="203">
        <v>45453</v>
      </c>
      <c r="M530" s="204">
        <v>45456</v>
      </c>
      <c r="N530" s="211">
        <v>45455</v>
      </c>
      <c r="O530" s="137"/>
      <c r="P530" s="268" t="s">
        <v>78</v>
      </c>
    </row>
    <row r="531" spans="1:16">
      <c r="A531" s="119" t="s">
        <v>3234</v>
      </c>
      <c r="B531" s="245">
        <v>414394</v>
      </c>
      <c r="C531" s="146" t="s">
        <v>3117</v>
      </c>
      <c r="D531" s="146"/>
      <c r="E531" s="340">
        <v>0</v>
      </c>
      <c r="F531" s="128">
        <v>1</v>
      </c>
      <c r="G531" s="252">
        <f>IF(I531='VALORES JOÃO'!$A$12,'VALORES JOÃO'!$C$12,IF(I531='VALORES JOÃO'!$A$11,'VALORES JOÃO'!$C$11,IF('TABELA UNIFICADA 2024'!I531='VALORES JOÃO'!$A$10,'VALORES JOÃO'!$C$10,IF(I531='VALORES JOÃO'!$A$9,'VALORES JOÃO'!$C$9,IF('TABELA UNIFICADA 2024'!I531='VALORES JOÃO'!$A$8,'VALORES JOÃO'!$C$8,IF('TABELA UNIFICADA 2024'!I531='VALORES JOÃO'!$A$7,'VALORES JOÃO'!$C$7,IF('TABELA UNIFICADA 2024'!I531='VALORES JOÃO'!$A$6,'VALORES JOÃO'!$C$6,IF('TABELA UNIFICADA 2024'!I531='VALORES JOÃO'!$A$5,'VALORES JOÃO'!$C$5,IF('TABELA UNIFICADA 2024'!I531='VALORES JOÃO'!$A$4,'VALORES JOÃO'!$C$4,"")))))))))</f>
        <v>69.58</v>
      </c>
      <c r="H531" s="335">
        <f t="shared" si="9"/>
        <v>69.58</v>
      </c>
      <c r="I531" s="334" t="s">
        <v>25</v>
      </c>
      <c r="J531" s="320" t="s">
        <v>402</v>
      </c>
      <c r="K531" s="260">
        <v>0</v>
      </c>
      <c r="L531" s="203">
        <v>45453</v>
      </c>
      <c r="M531" s="204">
        <v>45469</v>
      </c>
      <c r="N531" s="211">
        <v>45455</v>
      </c>
      <c r="O531" s="137"/>
      <c r="P531" s="268" t="s">
        <v>78</v>
      </c>
    </row>
    <row r="532" spans="1:16">
      <c r="A532" s="119" t="s">
        <v>3234</v>
      </c>
      <c r="B532" s="245">
        <v>414288</v>
      </c>
      <c r="C532" s="146" t="s">
        <v>3189</v>
      </c>
      <c r="D532" s="146"/>
      <c r="E532" s="340">
        <v>0</v>
      </c>
      <c r="F532" s="128">
        <v>1</v>
      </c>
      <c r="G532" s="252">
        <f>IF(I532='VALORES JOÃO'!$A$12,'VALORES JOÃO'!$C$12,IF(I532='VALORES JOÃO'!$A$11,'VALORES JOÃO'!$C$11,IF('TABELA UNIFICADA 2024'!I532='VALORES JOÃO'!$A$10,'VALORES JOÃO'!$C$10,IF(I532='VALORES JOÃO'!$A$9,'VALORES JOÃO'!$C$9,IF('TABELA UNIFICADA 2024'!I532='VALORES JOÃO'!$A$8,'VALORES JOÃO'!$C$8,IF('TABELA UNIFICADA 2024'!I532='VALORES JOÃO'!$A$7,'VALORES JOÃO'!$C$7,IF('TABELA UNIFICADA 2024'!I532='VALORES JOÃO'!$A$6,'VALORES JOÃO'!$C$6,IF('TABELA UNIFICADA 2024'!I532='VALORES JOÃO'!$A$5,'VALORES JOÃO'!$C$5,IF('TABELA UNIFICADA 2024'!I532='VALORES JOÃO'!$A$4,'VALORES JOÃO'!$C$4,"")))))))))</f>
        <v>69.58</v>
      </c>
      <c r="H532" s="335">
        <f t="shared" si="9"/>
        <v>69.58</v>
      </c>
      <c r="I532" s="334" t="s">
        <v>25</v>
      </c>
      <c r="J532" s="320" t="s">
        <v>402</v>
      </c>
      <c r="K532" s="260">
        <v>0</v>
      </c>
      <c r="L532" s="203">
        <v>45453</v>
      </c>
      <c r="M532" s="204">
        <v>45469</v>
      </c>
      <c r="N532" s="211">
        <v>45455</v>
      </c>
      <c r="O532" s="137"/>
      <c r="P532" s="268" t="s">
        <v>78</v>
      </c>
    </row>
    <row r="533" spans="1:16">
      <c r="A533" s="119" t="s">
        <v>3234</v>
      </c>
      <c r="B533" s="245">
        <v>414270</v>
      </c>
      <c r="C533" s="146" t="s">
        <v>3190</v>
      </c>
      <c r="D533" s="146"/>
      <c r="E533" s="340">
        <v>0</v>
      </c>
      <c r="F533" s="128">
        <v>1</v>
      </c>
      <c r="G533" s="252">
        <f>IF(I533='VALORES JOÃO'!$A$12,'VALORES JOÃO'!$C$12,IF(I533='VALORES JOÃO'!$A$11,'VALORES JOÃO'!$C$11,IF('TABELA UNIFICADA 2024'!I533='VALORES JOÃO'!$A$10,'VALORES JOÃO'!$C$10,IF(I533='VALORES JOÃO'!$A$9,'VALORES JOÃO'!$C$9,IF('TABELA UNIFICADA 2024'!I533='VALORES JOÃO'!$A$8,'VALORES JOÃO'!$C$8,IF('TABELA UNIFICADA 2024'!I533='VALORES JOÃO'!$A$7,'VALORES JOÃO'!$C$7,IF('TABELA UNIFICADA 2024'!I533='VALORES JOÃO'!$A$6,'VALORES JOÃO'!$C$6,IF('TABELA UNIFICADA 2024'!I533='VALORES JOÃO'!$A$5,'VALORES JOÃO'!$C$5,IF('TABELA UNIFICADA 2024'!I533='VALORES JOÃO'!$A$4,'VALORES JOÃO'!$C$4,"")))))))))</f>
        <v>107.53</v>
      </c>
      <c r="H533" s="335">
        <f t="shared" si="9"/>
        <v>107.53</v>
      </c>
      <c r="I533" s="334" t="s">
        <v>3170</v>
      </c>
      <c r="J533" s="320" t="s">
        <v>402</v>
      </c>
      <c r="K533" s="260">
        <v>0</v>
      </c>
      <c r="L533" s="203">
        <v>45453</v>
      </c>
      <c r="M533" s="204">
        <v>45469</v>
      </c>
      <c r="N533" s="211">
        <v>45455</v>
      </c>
      <c r="O533" s="137"/>
      <c r="P533" s="268" t="s">
        <v>78</v>
      </c>
    </row>
    <row r="534" spans="1:16">
      <c r="A534" s="119" t="s">
        <v>3234</v>
      </c>
      <c r="B534" s="245">
        <v>414377</v>
      </c>
      <c r="C534" s="146" t="s">
        <v>3115</v>
      </c>
      <c r="D534" s="146"/>
      <c r="E534" s="340">
        <v>0</v>
      </c>
      <c r="F534" s="128">
        <v>1</v>
      </c>
      <c r="G534" s="252">
        <f>IF(I534='VALORES JOÃO'!$A$12,'VALORES JOÃO'!$C$12,IF(I534='VALORES JOÃO'!$A$11,'VALORES JOÃO'!$C$11,IF('TABELA UNIFICADA 2024'!I534='VALORES JOÃO'!$A$10,'VALORES JOÃO'!$C$10,IF(I534='VALORES JOÃO'!$A$9,'VALORES JOÃO'!$C$9,IF('TABELA UNIFICADA 2024'!I534='VALORES JOÃO'!$A$8,'VALORES JOÃO'!$C$8,IF('TABELA UNIFICADA 2024'!I534='VALORES JOÃO'!$A$7,'VALORES JOÃO'!$C$7,IF('TABELA UNIFICADA 2024'!I534='VALORES JOÃO'!$A$6,'VALORES JOÃO'!$C$6,IF('TABELA UNIFICADA 2024'!I534='VALORES JOÃO'!$A$5,'VALORES JOÃO'!$C$5,IF('TABELA UNIFICADA 2024'!I534='VALORES JOÃO'!$A$4,'VALORES JOÃO'!$C$4,"")))))))))</f>
        <v>82.23</v>
      </c>
      <c r="H534" s="335">
        <f t="shared" si="9"/>
        <v>82.23</v>
      </c>
      <c r="I534" s="334" t="s">
        <v>3169</v>
      </c>
      <c r="J534" s="320" t="s">
        <v>402</v>
      </c>
      <c r="K534" s="260">
        <v>0</v>
      </c>
      <c r="L534" s="203">
        <v>45453</v>
      </c>
      <c r="M534" s="204">
        <v>45469</v>
      </c>
      <c r="N534" s="211">
        <v>45455</v>
      </c>
      <c r="O534" s="137"/>
      <c r="P534" s="268" t="s">
        <v>78</v>
      </c>
    </row>
    <row r="535" spans="1:16" s="123" customFormat="1">
      <c r="A535" s="119" t="s">
        <v>3234</v>
      </c>
      <c r="B535" s="245">
        <v>414884</v>
      </c>
      <c r="C535" s="146" t="s">
        <v>3092</v>
      </c>
      <c r="D535" s="146"/>
      <c r="E535" s="340">
        <v>0</v>
      </c>
      <c r="F535" s="128">
        <v>2</v>
      </c>
      <c r="G535" s="252">
        <f>IF(I535='VALORES JOÃO'!$A$12,'VALORES JOÃO'!$C$12,IF(I535='VALORES JOÃO'!$A$11,'VALORES JOÃO'!$C$11,IF('TABELA UNIFICADA 2024'!I535='VALORES JOÃO'!$A$10,'VALORES JOÃO'!$C$10,IF(I535='VALORES JOÃO'!$A$9,'VALORES JOÃO'!$C$9,IF('TABELA UNIFICADA 2024'!I535='VALORES JOÃO'!$A$8,'VALORES JOÃO'!$C$8,IF('TABELA UNIFICADA 2024'!I535='VALORES JOÃO'!$A$7,'VALORES JOÃO'!$C$7,IF('TABELA UNIFICADA 2024'!I535='VALORES JOÃO'!$A$6,'VALORES JOÃO'!$C$6,IF('TABELA UNIFICADA 2024'!I535='VALORES JOÃO'!$A$5,'VALORES JOÃO'!$C$5,IF('TABELA UNIFICADA 2024'!I535='VALORES JOÃO'!$A$4,'VALORES JOÃO'!$C$4,"")))))))))</f>
        <v>82.23</v>
      </c>
      <c r="H535" s="335">
        <f t="shared" si="9"/>
        <v>164.46</v>
      </c>
      <c r="I535" s="334" t="s">
        <v>3169</v>
      </c>
      <c r="J535" s="320" t="s">
        <v>402</v>
      </c>
      <c r="K535" s="260">
        <v>0</v>
      </c>
      <c r="L535" s="203">
        <v>45454</v>
      </c>
      <c r="M535" s="204">
        <v>45455</v>
      </c>
      <c r="N535" s="211">
        <v>45455</v>
      </c>
      <c r="O535" s="137"/>
      <c r="P535" s="268" t="s">
        <v>78</v>
      </c>
    </row>
    <row r="536" spans="1:16" s="123" customFormat="1">
      <c r="A536" s="119" t="s">
        <v>137</v>
      </c>
      <c r="B536" s="245">
        <v>409140</v>
      </c>
      <c r="C536" s="146" t="s">
        <v>1675</v>
      </c>
      <c r="D536" s="146"/>
      <c r="E536" s="340">
        <v>0</v>
      </c>
      <c r="F536" s="128">
        <v>285</v>
      </c>
      <c r="G536" s="252">
        <v>4.3</v>
      </c>
      <c r="H536" s="335">
        <f t="shared" si="9"/>
        <v>1225.5</v>
      </c>
      <c r="I536" s="334" t="s">
        <v>43</v>
      </c>
      <c r="J536" s="320" t="s">
        <v>47</v>
      </c>
      <c r="K536" s="260">
        <v>0</v>
      </c>
      <c r="L536" s="203">
        <v>45455</v>
      </c>
      <c r="M536" s="204">
        <v>45462</v>
      </c>
      <c r="N536" s="211">
        <v>45460</v>
      </c>
      <c r="O536" s="137" t="s">
        <v>3191</v>
      </c>
      <c r="P536" s="268" t="s">
        <v>78</v>
      </c>
    </row>
    <row r="537" spans="1:16" s="123" customFormat="1">
      <c r="A537" s="119" t="s">
        <v>137</v>
      </c>
      <c r="B537" s="245">
        <v>410725</v>
      </c>
      <c r="C537" s="146" t="s">
        <v>136</v>
      </c>
      <c r="D537" s="146"/>
      <c r="E537" s="340">
        <v>0</v>
      </c>
      <c r="F537" s="128">
        <v>319</v>
      </c>
      <c r="G537" s="252">
        <v>2.2999999999999998</v>
      </c>
      <c r="H537" s="335">
        <f t="shared" si="9"/>
        <v>733.69999999999993</v>
      </c>
      <c r="I537" s="334" t="s">
        <v>43</v>
      </c>
      <c r="J537" s="320" t="s">
        <v>47</v>
      </c>
      <c r="K537" s="260">
        <v>0</v>
      </c>
      <c r="L537" s="203">
        <v>45455</v>
      </c>
      <c r="M537" s="204">
        <v>45462</v>
      </c>
      <c r="N537" s="211">
        <v>45460</v>
      </c>
      <c r="O537" s="137" t="s">
        <v>3191</v>
      </c>
      <c r="P537" s="268" t="s">
        <v>78</v>
      </c>
    </row>
    <row r="538" spans="1:16" s="123" customFormat="1">
      <c r="A538" s="119" t="s">
        <v>137</v>
      </c>
      <c r="B538" s="245">
        <v>411049</v>
      </c>
      <c r="C538" s="146" t="s">
        <v>136</v>
      </c>
      <c r="D538" s="146"/>
      <c r="E538" s="340">
        <v>0</v>
      </c>
      <c r="F538" s="128">
        <v>389</v>
      </c>
      <c r="G538" s="252">
        <v>2.2999999999999998</v>
      </c>
      <c r="H538" s="335">
        <f t="shared" si="9"/>
        <v>894.69999999999993</v>
      </c>
      <c r="I538" s="334" t="s">
        <v>43</v>
      </c>
      <c r="J538" s="320" t="s">
        <v>47</v>
      </c>
      <c r="K538" s="260">
        <v>0</v>
      </c>
      <c r="L538" s="203">
        <v>45455</v>
      </c>
      <c r="M538" s="204">
        <v>45462</v>
      </c>
      <c r="N538" s="211">
        <v>45460</v>
      </c>
      <c r="O538" s="137"/>
      <c r="P538" s="268" t="s">
        <v>78</v>
      </c>
    </row>
    <row r="539" spans="1:16">
      <c r="A539" s="119" t="s">
        <v>2637</v>
      </c>
      <c r="B539" s="245">
        <v>410274</v>
      </c>
      <c r="C539" s="146" t="s">
        <v>616</v>
      </c>
      <c r="D539" s="146"/>
      <c r="E539" s="340">
        <v>30</v>
      </c>
      <c r="F539" s="128">
        <v>17</v>
      </c>
      <c r="G539" s="252">
        <v>28</v>
      </c>
      <c r="H539" s="335">
        <f t="shared" si="9"/>
        <v>476</v>
      </c>
      <c r="I539" s="334" t="s">
        <v>43</v>
      </c>
      <c r="J539" s="320" t="s">
        <v>55</v>
      </c>
      <c r="K539" s="260">
        <v>3</v>
      </c>
      <c r="L539" s="203">
        <v>45456</v>
      </c>
      <c r="M539" s="204">
        <v>45461</v>
      </c>
      <c r="N539" s="211">
        <v>45460</v>
      </c>
      <c r="O539" s="137"/>
      <c r="P539" s="268" t="s">
        <v>78</v>
      </c>
    </row>
    <row r="540" spans="1:16">
      <c r="A540" s="119" t="s">
        <v>2637</v>
      </c>
      <c r="B540" s="245">
        <v>411281</v>
      </c>
      <c r="C540" s="146" t="s">
        <v>3086</v>
      </c>
      <c r="D540" s="146"/>
      <c r="E540" s="340">
        <v>28</v>
      </c>
      <c r="F540" s="128">
        <v>33</v>
      </c>
      <c r="G540" s="252">
        <v>23</v>
      </c>
      <c r="H540" s="335">
        <f t="shared" si="9"/>
        <v>759</v>
      </c>
      <c r="I540" s="334" t="s">
        <v>43</v>
      </c>
      <c r="J540" s="320" t="s">
        <v>55</v>
      </c>
      <c r="K540" s="260">
        <v>2</v>
      </c>
      <c r="L540" s="203">
        <v>45456</v>
      </c>
      <c r="M540" s="204">
        <v>45461</v>
      </c>
      <c r="N540" s="211">
        <v>45460</v>
      </c>
      <c r="O540" s="137"/>
      <c r="P540" s="268" t="s">
        <v>78</v>
      </c>
    </row>
    <row r="541" spans="1:16">
      <c r="A541" s="119" t="s">
        <v>2637</v>
      </c>
      <c r="B541" s="245">
        <v>412132</v>
      </c>
      <c r="C541" s="146" t="s">
        <v>3192</v>
      </c>
      <c r="D541" s="146"/>
      <c r="E541" s="340">
        <v>38</v>
      </c>
      <c r="F541" s="128">
        <v>17</v>
      </c>
      <c r="G541" s="252">
        <v>26</v>
      </c>
      <c r="H541" s="335">
        <f t="shared" si="9"/>
        <v>442</v>
      </c>
      <c r="I541" s="334" t="s">
        <v>43</v>
      </c>
      <c r="J541" s="320" t="s">
        <v>44</v>
      </c>
      <c r="K541" s="260">
        <v>0</v>
      </c>
      <c r="L541" s="203">
        <v>45456</v>
      </c>
      <c r="M541" s="204">
        <v>45461</v>
      </c>
      <c r="N541" s="211">
        <v>45460</v>
      </c>
      <c r="O541" s="137"/>
      <c r="P541" s="268" t="s">
        <v>78</v>
      </c>
    </row>
    <row r="542" spans="1:16">
      <c r="A542" s="119" t="s">
        <v>2637</v>
      </c>
      <c r="B542" s="245">
        <v>412175</v>
      </c>
      <c r="C542" s="146" t="s">
        <v>2886</v>
      </c>
      <c r="D542" s="146"/>
      <c r="E542" s="340">
        <v>19</v>
      </c>
      <c r="F542" s="128">
        <v>39</v>
      </c>
      <c r="G542" s="252">
        <v>12</v>
      </c>
      <c r="H542" s="335">
        <f t="shared" si="9"/>
        <v>468</v>
      </c>
      <c r="I542" s="334" t="s">
        <v>43</v>
      </c>
      <c r="J542" s="320" t="s">
        <v>45</v>
      </c>
      <c r="K542" s="260">
        <v>2</v>
      </c>
      <c r="L542" s="203">
        <v>45456</v>
      </c>
      <c r="M542" s="204">
        <v>45461</v>
      </c>
      <c r="N542" s="211">
        <v>45460</v>
      </c>
      <c r="O542" s="137"/>
      <c r="P542" s="268" t="s">
        <v>78</v>
      </c>
    </row>
    <row r="543" spans="1:16" s="123" customFormat="1">
      <c r="A543" s="119" t="s">
        <v>2637</v>
      </c>
      <c r="B543" s="245">
        <v>410194</v>
      </c>
      <c r="C543" s="146" t="s">
        <v>2789</v>
      </c>
      <c r="D543" s="146"/>
      <c r="E543" s="340">
        <v>38</v>
      </c>
      <c r="F543" s="128">
        <v>22</v>
      </c>
      <c r="G543" s="252">
        <v>18.5</v>
      </c>
      <c r="H543" s="335">
        <f t="shared" si="9"/>
        <v>407</v>
      </c>
      <c r="I543" s="334" t="s">
        <v>43</v>
      </c>
      <c r="J543" s="320" t="s">
        <v>45</v>
      </c>
      <c r="K543" s="260">
        <v>2</v>
      </c>
      <c r="L543" s="203">
        <v>45456</v>
      </c>
      <c r="M543" s="204">
        <v>45461</v>
      </c>
      <c r="N543" s="211">
        <v>45460</v>
      </c>
      <c r="O543" s="137"/>
      <c r="P543" s="268" t="s">
        <v>78</v>
      </c>
    </row>
    <row r="544" spans="1:16">
      <c r="A544" s="119" t="s">
        <v>46</v>
      </c>
      <c r="B544" s="245">
        <v>406652</v>
      </c>
      <c r="C544" s="146" t="s">
        <v>806</v>
      </c>
      <c r="D544" s="146"/>
      <c r="E544" s="340">
        <v>0</v>
      </c>
      <c r="F544" s="128">
        <v>1</v>
      </c>
      <c r="G544" s="252">
        <v>3000</v>
      </c>
      <c r="H544" s="335">
        <f t="shared" si="9"/>
        <v>3000</v>
      </c>
      <c r="I544" s="334" t="s">
        <v>43</v>
      </c>
      <c r="J544" s="320" t="s">
        <v>47</v>
      </c>
      <c r="K544" s="260">
        <v>0</v>
      </c>
      <c r="L544" s="203">
        <v>45456</v>
      </c>
      <c r="M544" s="204">
        <v>45467</v>
      </c>
      <c r="N544" s="211">
        <v>45467</v>
      </c>
      <c r="O544" s="137"/>
      <c r="P544" s="268" t="s">
        <v>78</v>
      </c>
    </row>
    <row r="545" spans="1:16">
      <c r="A545" s="119" t="s">
        <v>3234</v>
      </c>
      <c r="B545" s="245">
        <v>412314</v>
      </c>
      <c r="C545" s="146" t="s">
        <v>2930</v>
      </c>
      <c r="D545" s="146"/>
      <c r="E545" s="340">
        <v>0</v>
      </c>
      <c r="F545" s="128">
        <v>4</v>
      </c>
      <c r="G545" s="252">
        <f>IF(I545='VALORES JOÃO'!$A$12,'VALORES JOÃO'!$C$12,IF(I545='VALORES JOÃO'!$A$11,'VALORES JOÃO'!$C$11,IF('TABELA UNIFICADA 2024'!I545='VALORES JOÃO'!$A$10,'VALORES JOÃO'!$C$10,IF(I545='VALORES JOÃO'!$A$9,'VALORES JOÃO'!$C$9,IF('TABELA UNIFICADA 2024'!I545='VALORES JOÃO'!$A$8,'VALORES JOÃO'!$C$8,IF('TABELA UNIFICADA 2024'!I545='VALORES JOÃO'!$A$7,'VALORES JOÃO'!$C$7,IF('TABELA UNIFICADA 2024'!I545='VALORES JOÃO'!$A$6,'VALORES JOÃO'!$C$6,IF('TABELA UNIFICADA 2024'!I545='VALORES JOÃO'!$A$5,'VALORES JOÃO'!$C$5,IF('TABELA UNIFICADA 2024'!I545='VALORES JOÃO'!$A$4,'VALORES JOÃO'!$C$4,"")))))))))</f>
        <v>58.19</v>
      </c>
      <c r="H545" s="335">
        <f t="shared" si="9"/>
        <v>232.76</v>
      </c>
      <c r="I545" s="334" t="s">
        <v>3168</v>
      </c>
      <c r="J545" s="320" t="s">
        <v>402</v>
      </c>
      <c r="K545" s="260">
        <v>0</v>
      </c>
      <c r="L545" s="203">
        <v>45457</v>
      </c>
      <c r="M545" s="204">
        <v>45460</v>
      </c>
      <c r="N545" s="211">
        <v>45460</v>
      </c>
      <c r="O545" s="137" t="s">
        <v>3193</v>
      </c>
      <c r="P545" s="268" t="s">
        <v>78</v>
      </c>
    </row>
    <row r="546" spans="1:16">
      <c r="A546" s="119" t="s">
        <v>445</v>
      </c>
      <c r="B546" s="245">
        <v>406647</v>
      </c>
      <c r="C546" s="146" t="s">
        <v>806</v>
      </c>
      <c r="D546" s="146"/>
      <c r="E546" s="340">
        <v>0</v>
      </c>
      <c r="F546" s="128">
        <v>1</v>
      </c>
      <c r="G546" s="252">
        <v>2300</v>
      </c>
      <c r="H546" s="335">
        <f t="shared" si="9"/>
        <v>2300</v>
      </c>
      <c r="I546" s="334" t="s">
        <v>43</v>
      </c>
      <c r="J546" s="320" t="s">
        <v>47</v>
      </c>
      <c r="K546" s="260">
        <v>0</v>
      </c>
      <c r="L546" s="203">
        <v>45457</v>
      </c>
      <c r="M546" s="204">
        <v>45464</v>
      </c>
      <c r="N546" s="211">
        <v>45469</v>
      </c>
      <c r="O546" s="137"/>
      <c r="P546" s="268" t="s">
        <v>78</v>
      </c>
    </row>
    <row r="547" spans="1:16">
      <c r="A547" s="119" t="s">
        <v>2637</v>
      </c>
      <c r="B547" s="245">
        <v>415200</v>
      </c>
      <c r="C547" s="146" t="s">
        <v>1789</v>
      </c>
      <c r="D547" s="146"/>
      <c r="E547" s="340">
        <v>28</v>
      </c>
      <c r="F547" s="128">
        <v>30</v>
      </c>
      <c r="G547" s="252">
        <v>16</v>
      </c>
      <c r="H547" s="335">
        <f t="shared" si="9"/>
        <v>480</v>
      </c>
      <c r="I547" s="334" t="s">
        <v>43</v>
      </c>
      <c r="J547" s="320" t="s">
        <v>45</v>
      </c>
      <c r="K547" s="260">
        <v>1</v>
      </c>
      <c r="L547" s="203">
        <v>45460</v>
      </c>
      <c r="M547" s="204">
        <v>45462</v>
      </c>
      <c r="N547" s="211">
        <v>45462</v>
      </c>
      <c r="O547" s="137"/>
      <c r="P547" s="268" t="s">
        <v>78</v>
      </c>
    </row>
    <row r="548" spans="1:16">
      <c r="A548" s="119" t="s">
        <v>2637</v>
      </c>
      <c r="B548" s="245">
        <v>415191</v>
      </c>
      <c r="C548" s="146" t="s">
        <v>317</v>
      </c>
      <c r="D548" s="146"/>
      <c r="E548" s="340">
        <v>24</v>
      </c>
      <c r="F548" s="128">
        <v>84</v>
      </c>
      <c r="G548" s="252">
        <v>18</v>
      </c>
      <c r="H548" s="335">
        <f t="shared" si="9"/>
        <v>1512</v>
      </c>
      <c r="I548" s="334" t="s">
        <v>43</v>
      </c>
      <c r="J548" s="320" t="s">
        <v>45</v>
      </c>
      <c r="K548" s="260">
        <v>1</v>
      </c>
      <c r="L548" s="203">
        <v>45460</v>
      </c>
      <c r="M548" s="204">
        <v>45462</v>
      </c>
      <c r="N548" s="211">
        <v>45462</v>
      </c>
      <c r="O548" s="137"/>
      <c r="P548" s="268" t="s">
        <v>78</v>
      </c>
    </row>
    <row r="549" spans="1:16">
      <c r="A549" s="119" t="s">
        <v>2637</v>
      </c>
      <c r="B549" s="245">
        <v>410947</v>
      </c>
      <c r="C549" s="146" t="s">
        <v>178</v>
      </c>
      <c r="D549" s="146"/>
      <c r="E549" s="340">
        <v>19.05</v>
      </c>
      <c r="F549" s="128">
        <v>33</v>
      </c>
      <c r="G549" s="252">
        <v>26</v>
      </c>
      <c r="H549" s="335">
        <f t="shared" si="9"/>
        <v>858</v>
      </c>
      <c r="I549" s="334" t="s">
        <v>43</v>
      </c>
      <c r="J549" s="320" t="s">
        <v>45</v>
      </c>
      <c r="K549" s="260">
        <v>1</v>
      </c>
      <c r="L549" s="203">
        <v>45460</v>
      </c>
      <c r="M549" s="204">
        <v>45462</v>
      </c>
      <c r="N549" s="211">
        <v>45462</v>
      </c>
      <c r="O549" s="137"/>
      <c r="P549" s="268" t="s">
        <v>78</v>
      </c>
    </row>
    <row r="550" spans="1:16">
      <c r="A550" s="119" t="s">
        <v>2637</v>
      </c>
      <c r="B550" s="245">
        <v>415205</v>
      </c>
      <c r="C550" s="146" t="s">
        <v>555</v>
      </c>
      <c r="D550" s="146"/>
      <c r="E550" s="340">
        <v>19</v>
      </c>
      <c r="F550" s="128">
        <v>10</v>
      </c>
      <c r="G550" s="252">
        <v>15</v>
      </c>
      <c r="H550" s="335">
        <f t="shared" si="9"/>
        <v>150</v>
      </c>
      <c r="I550" s="334" t="s">
        <v>43</v>
      </c>
      <c r="J550" s="320" t="s">
        <v>45</v>
      </c>
      <c r="K550" s="260">
        <v>1</v>
      </c>
      <c r="L550" s="203">
        <v>45460</v>
      </c>
      <c r="M550" s="204">
        <v>45467</v>
      </c>
      <c r="N550" s="211">
        <v>45462</v>
      </c>
      <c r="O550" s="137"/>
      <c r="P550" s="268" t="s">
        <v>78</v>
      </c>
    </row>
    <row r="551" spans="1:16">
      <c r="A551" s="119" t="s">
        <v>2637</v>
      </c>
      <c r="B551" s="245">
        <v>415219</v>
      </c>
      <c r="C551" s="146" t="s">
        <v>1792</v>
      </c>
      <c r="D551" s="146"/>
      <c r="E551" s="340">
        <v>28</v>
      </c>
      <c r="F551" s="128">
        <v>10</v>
      </c>
      <c r="G551" s="252">
        <v>16</v>
      </c>
      <c r="H551" s="335">
        <f t="shared" si="9"/>
        <v>160</v>
      </c>
      <c r="I551" s="334" t="s">
        <v>43</v>
      </c>
      <c r="J551" s="320" t="s">
        <v>45</v>
      </c>
      <c r="K551" s="260">
        <v>1</v>
      </c>
      <c r="L551" s="203">
        <v>45460</v>
      </c>
      <c r="M551" s="204">
        <v>45467</v>
      </c>
      <c r="N551" s="211">
        <v>45462</v>
      </c>
      <c r="O551" s="137"/>
      <c r="P551" s="268" t="s">
        <v>78</v>
      </c>
    </row>
    <row r="552" spans="1:16">
      <c r="A552" s="119" t="s">
        <v>2637</v>
      </c>
      <c r="B552" s="245">
        <v>415233</v>
      </c>
      <c r="C552" s="146" t="s">
        <v>533</v>
      </c>
      <c r="D552" s="146"/>
      <c r="E552" s="340">
        <v>24</v>
      </c>
      <c r="F552" s="128">
        <v>16</v>
      </c>
      <c r="G552" s="252">
        <v>16.5</v>
      </c>
      <c r="H552" s="335">
        <f t="shared" si="9"/>
        <v>264</v>
      </c>
      <c r="I552" s="334" t="s">
        <v>43</v>
      </c>
      <c r="J552" s="320" t="s">
        <v>45</v>
      </c>
      <c r="K552" s="260">
        <v>1</v>
      </c>
      <c r="L552" s="203">
        <v>45460</v>
      </c>
      <c r="M552" s="204">
        <v>45467</v>
      </c>
      <c r="N552" s="211">
        <v>45462</v>
      </c>
      <c r="O552" s="137"/>
      <c r="P552" s="268" t="s">
        <v>78</v>
      </c>
    </row>
    <row r="553" spans="1:16" s="123" customFormat="1">
      <c r="A553" s="119" t="s">
        <v>2637</v>
      </c>
      <c r="B553" s="245">
        <v>411127</v>
      </c>
      <c r="C553" s="146" t="s">
        <v>2753</v>
      </c>
      <c r="D553" s="146"/>
      <c r="E553" s="340">
        <v>42</v>
      </c>
      <c r="F553" s="128">
        <v>22</v>
      </c>
      <c r="G553" s="252">
        <v>26.5</v>
      </c>
      <c r="H553" s="335">
        <f t="shared" si="9"/>
        <v>583</v>
      </c>
      <c r="I553" s="334" t="s">
        <v>43</v>
      </c>
      <c r="J553" s="320" t="s">
        <v>45</v>
      </c>
      <c r="K553" s="260">
        <v>2</v>
      </c>
      <c r="L553" s="203">
        <v>45460</v>
      </c>
      <c r="M553" s="204">
        <v>45462</v>
      </c>
      <c r="N553" s="211">
        <v>45462</v>
      </c>
      <c r="O553" s="137"/>
      <c r="P553" s="268" t="s">
        <v>78</v>
      </c>
    </row>
    <row r="554" spans="1:16" s="123" customFormat="1">
      <c r="A554" s="119" t="s">
        <v>46</v>
      </c>
      <c r="B554" s="245">
        <v>404735</v>
      </c>
      <c r="C554" s="146" t="s">
        <v>3194</v>
      </c>
      <c r="D554" s="146"/>
      <c r="E554" s="340">
        <v>0</v>
      </c>
      <c r="F554" s="128">
        <v>2</v>
      </c>
      <c r="G554" s="252">
        <v>3400</v>
      </c>
      <c r="H554" s="335">
        <f t="shared" si="9"/>
        <v>6800</v>
      </c>
      <c r="I554" s="334" t="s">
        <v>43</v>
      </c>
      <c r="J554" s="320" t="s">
        <v>47</v>
      </c>
      <c r="K554" s="260">
        <v>0</v>
      </c>
      <c r="L554" s="203">
        <v>45460</v>
      </c>
      <c r="M554" s="204">
        <v>45481</v>
      </c>
      <c r="N554" s="211">
        <v>45492</v>
      </c>
      <c r="O554" s="137"/>
      <c r="P554" s="268" t="s">
        <v>78</v>
      </c>
    </row>
    <row r="555" spans="1:16" s="123" customFormat="1">
      <c r="A555" s="119" t="s">
        <v>74</v>
      </c>
      <c r="B555" s="245">
        <v>415608</v>
      </c>
      <c r="C555" s="146" t="s">
        <v>3067</v>
      </c>
      <c r="D555" s="146"/>
      <c r="E555" s="340">
        <v>0</v>
      </c>
      <c r="F555" s="128">
        <v>2</v>
      </c>
      <c r="G555" s="252">
        <v>659.08</v>
      </c>
      <c r="H555" s="335">
        <f t="shared" si="9"/>
        <v>1318.16</v>
      </c>
      <c r="I555" s="334" t="s">
        <v>43</v>
      </c>
      <c r="J555" s="320" t="s">
        <v>47</v>
      </c>
      <c r="K555" s="260">
        <v>0</v>
      </c>
      <c r="L555" s="203">
        <v>45461</v>
      </c>
      <c r="M555" s="204">
        <v>45462</v>
      </c>
      <c r="N555" s="211">
        <v>45462</v>
      </c>
      <c r="O555" s="137"/>
      <c r="P555" s="268" t="s">
        <v>78</v>
      </c>
    </row>
    <row r="556" spans="1:16" s="123" customFormat="1">
      <c r="A556" s="119" t="s">
        <v>2637</v>
      </c>
      <c r="B556" s="245">
        <v>414653</v>
      </c>
      <c r="C556" s="146" t="s">
        <v>59</v>
      </c>
      <c r="D556" s="146"/>
      <c r="E556" s="340">
        <v>19.05</v>
      </c>
      <c r="F556" s="128">
        <v>54</v>
      </c>
      <c r="G556" s="252">
        <v>14</v>
      </c>
      <c r="H556" s="335">
        <f t="shared" si="9"/>
        <v>756</v>
      </c>
      <c r="I556" s="334" t="s">
        <v>43</v>
      </c>
      <c r="J556" s="320" t="s">
        <v>45</v>
      </c>
      <c r="K556" s="260">
        <v>1</v>
      </c>
      <c r="L556" s="203">
        <v>45462</v>
      </c>
      <c r="M556" s="204">
        <v>45464</v>
      </c>
      <c r="N556" s="211">
        <v>45467</v>
      </c>
      <c r="O556" s="137"/>
      <c r="P556" s="268" t="s">
        <v>78</v>
      </c>
    </row>
    <row r="557" spans="1:16" s="123" customFormat="1">
      <c r="A557" s="119" t="s">
        <v>3234</v>
      </c>
      <c r="B557" s="245">
        <v>416651</v>
      </c>
      <c r="C557" s="146" t="s">
        <v>2930</v>
      </c>
      <c r="D557" s="146"/>
      <c r="E557" s="340">
        <v>0</v>
      </c>
      <c r="F557" s="128">
        <v>1</v>
      </c>
      <c r="G557" s="252">
        <f>IF(I557='VALORES JOÃO'!$A$12,'VALORES JOÃO'!$C$12,IF(I557='VALORES JOÃO'!$A$11,'VALORES JOÃO'!$C$11,IF('TABELA UNIFICADA 2024'!I557='VALORES JOÃO'!$A$10,'VALORES JOÃO'!$C$10,IF(I557='VALORES JOÃO'!$A$9,'VALORES JOÃO'!$C$9,IF('TABELA UNIFICADA 2024'!I557='VALORES JOÃO'!$A$8,'VALORES JOÃO'!$C$8,IF('TABELA UNIFICADA 2024'!I557='VALORES JOÃO'!$A$7,'VALORES JOÃO'!$C$7,IF('TABELA UNIFICADA 2024'!I557='VALORES JOÃO'!$A$6,'VALORES JOÃO'!$C$6,IF('TABELA UNIFICADA 2024'!I557='VALORES JOÃO'!$A$5,'VALORES JOÃO'!$C$5,IF('TABELA UNIFICADA 2024'!I557='VALORES JOÃO'!$A$4,'VALORES JOÃO'!$C$4,"")))))))))</f>
        <v>58.19</v>
      </c>
      <c r="H557" s="335">
        <f t="shared" si="9"/>
        <v>58.19</v>
      </c>
      <c r="I557" s="334" t="s">
        <v>3168</v>
      </c>
      <c r="J557" s="320" t="s">
        <v>402</v>
      </c>
      <c r="K557" s="260">
        <v>0</v>
      </c>
      <c r="L557" s="203">
        <v>45463</v>
      </c>
      <c r="M557" s="204">
        <v>45469</v>
      </c>
      <c r="N557" s="211">
        <v>45468</v>
      </c>
      <c r="O557" s="137"/>
      <c r="P557" s="268" t="s">
        <v>78</v>
      </c>
    </row>
    <row r="558" spans="1:16">
      <c r="A558" s="119" t="s">
        <v>3234</v>
      </c>
      <c r="B558" s="245">
        <v>416645</v>
      </c>
      <c r="C558" s="146" t="s">
        <v>3102</v>
      </c>
      <c r="D558" s="146"/>
      <c r="E558" s="340">
        <v>0</v>
      </c>
      <c r="F558" s="128">
        <v>1</v>
      </c>
      <c r="G558" s="252">
        <f>IF(I558='VALORES JOÃO'!$A$12,'VALORES JOÃO'!$C$12,IF(I558='VALORES JOÃO'!$A$11,'VALORES JOÃO'!$C$11,IF('TABELA UNIFICADA 2024'!I558='VALORES JOÃO'!$A$10,'VALORES JOÃO'!$C$10,IF(I558='VALORES JOÃO'!$A$9,'VALORES JOÃO'!$C$9,IF('TABELA UNIFICADA 2024'!I558='VALORES JOÃO'!$A$8,'VALORES JOÃO'!$C$8,IF('TABELA UNIFICADA 2024'!I558='VALORES JOÃO'!$A$7,'VALORES JOÃO'!$C$7,IF('TABELA UNIFICADA 2024'!I558='VALORES JOÃO'!$A$6,'VALORES JOÃO'!$C$6,IF('TABELA UNIFICADA 2024'!I558='VALORES JOÃO'!$A$5,'VALORES JOÃO'!$C$5,IF('TABELA UNIFICADA 2024'!I558='VALORES JOÃO'!$A$4,'VALORES JOÃO'!$C$4,"")))))))))</f>
        <v>50.6</v>
      </c>
      <c r="H558" s="335">
        <f t="shared" si="9"/>
        <v>50.6</v>
      </c>
      <c r="I558" s="334" t="s">
        <v>3167</v>
      </c>
      <c r="J558" s="320" t="s">
        <v>402</v>
      </c>
      <c r="K558" s="260">
        <v>0</v>
      </c>
      <c r="L558" s="203">
        <v>45463</v>
      </c>
      <c r="M558" s="204">
        <v>45469</v>
      </c>
      <c r="N558" s="211">
        <v>45468</v>
      </c>
      <c r="O558" s="137"/>
      <c r="P558" s="268" t="s">
        <v>78</v>
      </c>
    </row>
    <row r="559" spans="1:16">
      <c r="A559" s="119" t="s">
        <v>3234</v>
      </c>
      <c r="B559" s="245">
        <v>414631</v>
      </c>
      <c r="C559" s="146" t="s">
        <v>3195</v>
      </c>
      <c r="D559" s="146"/>
      <c r="E559" s="340">
        <v>0</v>
      </c>
      <c r="F559" s="128">
        <v>33</v>
      </c>
      <c r="G559" s="252">
        <v>45</v>
      </c>
      <c r="H559" s="335">
        <f t="shared" si="9"/>
        <v>1485</v>
      </c>
      <c r="I559" s="334" t="s">
        <v>3167</v>
      </c>
      <c r="J559" s="320" t="s">
        <v>3028</v>
      </c>
      <c r="K559" s="260">
        <v>0</v>
      </c>
      <c r="L559" s="203">
        <v>45463</v>
      </c>
      <c r="M559" s="204">
        <v>45469</v>
      </c>
      <c r="N559" s="211">
        <v>45468</v>
      </c>
      <c r="O559" s="137"/>
      <c r="P559" s="268" t="s">
        <v>78</v>
      </c>
    </row>
    <row r="560" spans="1:16" s="123" customFormat="1">
      <c r="A560" s="119" t="s">
        <v>3234</v>
      </c>
      <c r="B560" s="245">
        <v>417029</v>
      </c>
      <c r="C560" s="146" t="s">
        <v>3012</v>
      </c>
      <c r="D560" s="146"/>
      <c r="E560" s="340">
        <v>0</v>
      </c>
      <c r="F560" s="128">
        <v>2</v>
      </c>
      <c r="G560" s="252">
        <f>IF(I560='VALORES JOÃO'!$A$12,'VALORES JOÃO'!$C$12,IF(I560='VALORES JOÃO'!$A$11,'VALORES JOÃO'!$C$11,IF('TABELA UNIFICADA 2024'!I560='VALORES JOÃO'!$A$10,'VALORES JOÃO'!$C$10,IF(I560='VALORES JOÃO'!$A$9,'VALORES JOÃO'!$C$9,IF('TABELA UNIFICADA 2024'!I560='VALORES JOÃO'!$A$8,'VALORES JOÃO'!$C$8,IF('TABELA UNIFICADA 2024'!I560='VALORES JOÃO'!$A$7,'VALORES JOÃO'!$C$7,IF('TABELA UNIFICADA 2024'!I560='VALORES JOÃO'!$A$6,'VALORES JOÃO'!$C$6,IF('TABELA UNIFICADA 2024'!I560='VALORES JOÃO'!$A$5,'VALORES JOÃO'!$C$5,IF('TABELA UNIFICADA 2024'!I560='VALORES JOÃO'!$A$4,'VALORES JOÃO'!$C$4,"")))))))))</f>
        <v>50.6</v>
      </c>
      <c r="H560" s="335">
        <f t="shared" si="9"/>
        <v>101.2</v>
      </c>
      <c r="I560" s="334" t="s">
        <v>3167</v>
      </c>
      <c r="J560" s="320" t="s">
        <v>402</v>
      </c>
      <c r="K560" s="260">
        <v>0</v>
      </c>
      <c r="L560" s="203">
        <v>45463</v>
      </c>
      <c r="M560" s="204">
        <v>45469</v>
      </c>
      <c r="N560" s="211">
        <v>45468</v>
      </c>
      <c r="O560" s="137"/>
      <c r="P560" s="268" t="s">
        <v>78</v>
      </c>
    </row>
    <row r="561" spans="1:16" s="123" customFormat="1">
      <c r="A561" s="119" t="s">
        <v>3234</v>
      </c>
      <c r="B561" s="245">
        <v>414824</v>
      </c>
      <c r="C561" s="146" t="s">
        <v>3000</v>
      </c>
      <c r="D561" s="146"/>
      <c r="E561" s="340">
        <v>0</v>
      </c>
      <c r="F561" s="128">
        <v>1</v>
      </c>
      <c r="G561" s="252">
        <f>IF(I561='VALORES JOÃO'!$A$12,'VALORES JOÃO'!$C$12,IF(I561='VALORES JOÃO'!$A$11,'VALORES JOÃO'!$C$11,IF('TABELA UNIFICADA 2024'!I561='VALORES JOÃO'!$A$10,'VALORES JOÃO'!$C$10,IF(I561='VALORES JOÃO'!$A$9,'VALORES JOÃO'!$C$9,IF('TABELA UNIFICADA 2024'!I561='VALORES JOÃO'!$A$8,'VALORES JOÃO'!$C$8,IF('TABELA UNIFICADA 2024'!I561='VALORES JOÃO'!$A$7,'VALORES JOÃO'!$C$7,IF('TABELA UNIFICADA 2024'!I561='VALORES JOÃO'!$A$6,'VALORES JOÃO'!$C$6,IF('TABELA UNIFICADA 2024'!I561='VALORES JOÃO'!$A$5,'VALORES JOÃO'!$C$5,IF('TABELA UNIFICADA 2024'!I561='VALORES JOÃO'!$A$4,'VALORES JOÃO'!$C$4,"")))))))))</f>
        <v>37.950000000000003</v>
      </c>
      <c r="H561" s="335">
        <f t="shared" si="9"/>
        <v>37.950000000000003</v>
      </c>
      <c r="I561" s="334" t="s">
        <v>3164</v>
      </c>
      <c r="J561" s="320" t="s">
        <v>402</v>
      </c>
      <c r="K561" s="260">
        <v>0</v>
      </c>
      <c r="L561" s="203">
        <v>45463</v>
      </c>
      <c r="M561" s="204">
        <v>45469</v>
      </c>
      <c r="N561" s="211">
        <v>45468</v>
      </c>
      <c r="O561" s="137"/>
      <c r="P561" s="268" t="s">
        <v>78</v>
      </c>
    </row>
    <row r="562" spans="1:16">
      <c r="A562" s="119" t="s">
        <v>3234</v>
      </c>
      <c r="B562" s="245">
        <v>416781</v>
      </c>
      <c r="C562" s="146" t="s">
        <v>504</v>
      </c>
      <c r="D562" s="146"/>
      <c r="E562" s="340">
        <v>0</v>
      </c>
      <c r="F562" s="128">
        <v>4</v>
      </c>
      <c r="G562" s="252">
        <f>IF(I562='VALORES JOÃO'!$A$12,'VALORES JOÃO'!$C$12,IF(I562='VALORES JOÃO'!$A$11,'VALORES JOÃO'!$C$11,IF('TABELA UNIFICADA 2024'!I562='VALORES JOÃO'!$A$10,'VALORES JOÃO'!$C$10,IF(I562='VALORES JOÃO'!$A$9,'VALORES JOÃO'!$C$9,IF('TABELA UNIFICADA 2024'!I562='VALORES JOÃO'!$A$8,'VALORES JOÃO'!$C$8,IF('TABELA UNIFICADA 2024'!I562='VALORES JOÃO'!$A$7,'VALORES JOÃO'!$C$7,IF('TABELA UNIFICADA 2024'!I562='VALORES JOÃO'!$A$6,'VALORES JOÃO'!$C$6,IF('TABELA UNIFICADA 2024'!I562='VALORES JOÃO'!$A$5,'VALORES JOÃO'!$C$5,IF('TABELA UNIFICADA 2024'!I562='VALORES JOÃO'!$A$4,'VALORES JOÃO'!$C$4,"")))))))))</f>
        <v>278.3</v>
      </c>
      <c r="H562" s="335">
        <f t="shared" ref="H562:H625" si="10">IFERROR(G562*F562,"0")</f>
        <v>1113.2</v>
      </c>
      <c r="I562" s="334" t="s">
        <v>3171</v>
      </c>
      <c r="J562" s="320" t="s">
        <v>402</v>
      </c>
      <c r="K562" s="260">
        <v>0</v>
      </c>
      <c r="L562" s="203">
        <v>45463</v>
      </c>
      <c r="M562" s="204">
        <v>45469</v>
      </c>
      <c r="N562" s="211">
        <v>45468</v>
      </c>
      <c r="O562" s="137"/>
      <c r="P562" s="268" t="s">
        <v>78</v>
      </c>
    </row>
    <row r="563" spans="1:16" s="123" customFormat="1">
      <c r="A563" s="119" t="s">
        <v>3234</v>
      </c>
      <c r="B563" s="245">
        <v>414761</v>
      </c>
      <c r="C563" s="146" t="s">
        <v>578</v>
      </c>
      <c r="D563" s="146"/>
      <c r="E563" s="340">
        <v>0</v>
      </c>
      <c r="F563" s="128">
        <v>1</v>
      </c>
      <c r="G563" s="252">
        <f>IF(I563='VALORES JOÃO'!$A$12,'VALORES JOÃO'!$C$12,IF(I563='VALORES JOÃO'!$A$11,'VALORES JOÃO'!$C$11,IF('TABELA UNIFICADA 2024'!I563='VALORES JOÃO'!$A$10,'VALORES JOÃO'!$C$10,IF(I563='VALORES JOÃO'!$A$9,'VALORES JOÃO'!$C$9,IF('TABELA UNIFICADA 2024'!I563='VALORES JOÃO'!$A$8,'VALORES JOÃO'!$C$8,IF('TABELA UNIFICADA 2024'!I563='VALORES JOÃO'!$A$7,'VALORES JOÃO'!$C$7,IF('TABELA UNIFICADA 2024'!I563='VALORES JOÃO'!$A$6,'VALORES JOÃO'!$C$6,IF('TABELA UNIFICADA 2024'!I563='VALORES JOÃO'!$A$5,'VALORES JOÃO'!$C$5,IF('TABELA UNIFICADA 2024'!I563='VALORES JOÃO'!$A$4,'VALORES JOÃO'!$C$4,"")))))))))</f>
        <v>107.53</v>
      </c>
      <c r="H563" s="335">
        <f t="shared" si="10"/>
        <v>107.53</v>
      </c>
      <c r="I563" s="334" t="s">
        <v>3170</v>
      </c>
      <c r="J563" s="320" t="s">
        <v>402</v>
      </c>
      <c r="K563" s="260">
        <v>0</v>
      </c>
      <c r="L563" s="203">
        <v>45463</v>
      </c>
      <c r="M563" s="204">
        <v>45469</v>
      </c>
      <c r="N563" s="211">
        <v>45468</v>
      </c>
      <c r="O563" s="137"/>
      <c r="P563" s="268" t="s">
        <v>78</v>
      </c>
    </row>
    <row r="564" spans="1:16">
      <c r="A564" s="119" t="s">
        <v>3234</v>
      </c>
      <c r="B564" s="245">
        <v>414935</v>
      </c>
      <c r="C564" s="146" t="s">
        <v>3190</v>
      </c>
      <c r="D564" s="146"/>
      <c r="E564" s="340">
        <v>0</v>
      </c>
      <c r="F564" s="128">
        <v>1</v>
      </c>
      <c r="G564" s="252">
        <f>IF(I564='VALORES JOÃO'!$A$12,'VALORES JOÃO'!$C$12,IF(I564='VALORES JOÃO'!$A$11,'VALORES JOÃO'!$C$11,IF('TABELA UNIFICADA 2024'!I564='VALORES JOÃO'!$A$10,'VALORES JOÃO'!$C$10,IF(I564='VALORES JOÃO'!$A$9,'VALORES JOÃO'!$C$9,IF('TABELA UNIFICADA 2024'!I564='VALORES JOÃO'!$A$8,'VALORES JOÃO'!$C$8,IF('TABELA UNIFICADA 2024'!I564='VALORES JOÃO'!$A$7,'VALORES JOÃO'!$C$7,IF('TABELA UNIFICADA 2024'!I564='VALORES JOÃO'!$A$6,'VALORES JOÃO'!$C$6,IF('TABELA UNIFICADA 2024'!I564='VALORES JOÃO'!$A$5,'VALORES JOÃO'!$C$5,IF('TABELA UNIFICADA 2024'!I564='VALORES JOÃO'!$A$4,'VALORES JOÃO'!$C$4,"")))))))))</f>
        <v>107.53</v>
      </c>
      <c r="H564" s="335">
        <f t="shared" si="10"/>
        <v>107.53</v>
      </c>
      <c r="I564" s="334" t="s">
        <v>3170</v>
      </c>
      <c r="J564" s="320" t="s">
        <v>402</v>
      </c>
      <c r="K564" s="260">
        <v>0</v>
      </c>
      <c r="L564" s="203">
        <v>45463</v>
      </c>
      <c r="M564" s="204">
        <v>45469</v>
      </c>
      <c r="N564" s="211">
        <v>45468</v>
      </c>
      <c r="O564" s="137"/>
      <c r="P564" s="268" t="s">
        <v>78</v>
      </c>
    </row>
    <row r="565" spans="1:16" s="123" customFormat="1">
      <c r="A565" s="119" t="s">
        <v>3234</v>
      </c>
      <c r="B565" s="245">
        <v>414953</v>
      </c>
      <c r="C565" s="146" t="s">
        <v>3196</v>
      </c>
      <c r="D565" s="146"/>
      <c r="E565" s="340">
        <v>0</v>
      </c>
      <c r="F565" s="128">
        <v>1</v>
      </c>
      <c r="G565" s="252">
        <f>IF(I565='VALORES JOÃO'!$A$12,'VALORES JOÃO'!$C$12,IF(I565='VALORES JOÃO'!$A$11,'VALORES JOÃO'!$C$11,IF('TABELA UNIFICADA 2024'!I565='VALORES JOÃO'!$A$10,'VALORES JOÃO'!$C$10,IF(I565='VALORES JOÃO'!$A$9,'VALORES JOÃO'!$C$9,IF('TABELA UNIFICADA 2024'!I565='VALORES JOÃO'!$A$8,'VALORES JOÃO'!$C$8,IF('TABELA UNIFICADA 2024'!I565='VALORES JOÃO'!$A$7,'VALORES JOÃO'!$C$7,IF('TABELA UNIFICADA 2024'!I565='VALORES JOÃO'!$A$6,'VALORES JOÃO'!$C$6,IF('TABELA UNIFICADA 2024'!I565='VALORES JOÃO'!$A$5,'VALORES JOÃO'!$C$5,IF('TABELA UNIFICADA 2024'!I565='VALORES JOÃO'!$A$4,'VALORES JOÃO'!$C$4,"")))))))))</f>
        <v>82.23</v>
      </c>
      <c r="H565" s="335">
        <f t="shared" si="10"/>
        <v>82.23</v>
      </c>
      <c r="I565" s="334" t="s">
        <v>3169</v>
      </c>
      <c r="J565" s="320" t="s">
        <v>402</v>
      </c>
      <c r="K565" s="260">
        <v>0</v>
      </c>
      <c r="L565" s="203">
        <v>45463</v>
      </c>
      <c r="M565" s="204">
        <v>45469</v>
      </c>
      <c r="N565" s="211">
        <v>45468</v>
      </c>
      <c r="O565" s="137"/>
      <c r="P565" s="268" t="s">
        <v>78</v>
      </c>
    </row>
    <row r="566" spans="1:16" s="123" customFormat="1">
      <c r="A566" s="119" t="s">
        <v>3234</v>
      </c>
      <c r="B566" s="245">
        <v>417164</v>
      </c>
      <c r="C566" s="146" t="s">
        <v>3009</v>
      </c>
      <c r="D566" s="146"/>
      <c r="E566" s="340">
        <v>0</v>
      </c>
      <c r="F566" s="128">
        <v>1</v>
      </c>
      <c r="G566" s="252">
        <f>IF(I566='VALORES JOÃO'!$A$12,'VALORES JOÃO'!$C$12,IF(I566='VALORES JOÃO'!$A$11,'VALORES JOÃO'!$C$11,IF('TABELA UNIFICADA 2024'!I566='VALORES JOÃO'!$A$10,'VALORES JOÃO'!$C$10,IF(I566='VALORES JOÃO'!$A$9,'VALORES JOÃO'!$C$9,IF('TABELA UNIFICADA 2024'!I566='VALORES JOÃO'!$A$8,'VALORES JOÃO'!$C$8,IF('TABELA UNIFICADA 2024'!I566='VALORES JOÃO'!$A$7,'VALORES JOÃO'!$C$7,IF('TABELA UNIFICADA 2024'!I566='VALORES JOÃO'!$A$6,'VALORES JOÃO'!$C$6,IF('TABELA UNIFICADA 2024'!I566='VALORES JOÃO'!$A$5,'VALORES JOÃO'!$C$5,IF('TABELA UNIFICADA 2024'!I566='VALORES JOÃO'!$A$4,'VALORES JOÃO'!$C$4,"")))))))))</f>
        <v>69.58</v>
      </c>
      <c r="H566" s="335">
        <f t="shared" si="10"/>
        <v>69.58</v>
      </c>
      <c r="I566" s="334" t="s">
        <v>25</v>
      </c>
      <c r="J566" s="320" t="s">
        <v>402</v>
      </c>
      <c r="K566" s="260">
        <v>0</v>
      </c>
      <c r="L566" s="203">
        <v>45463</v>
      </c>
      <c r="M566" s="204">
        <v>45469</v>
      </c>
      <c r="N566" s="211">
        <v>45468</v>
      </c>
      <c r="O566" s="137"/>
      <c r="P566" s="268" t="s">
        <v>78</v>
      </c>
    </row>
    <row r="567" spans="1:16" s="123" customFormat="1">
      <c r="A567" s="119" t="s">
        <v>3234</v>
      </c>
      <c r="B567" s="245">
        <v>416787</v>
      </c>
      <c r="C567" s="146" t="s">
        <v>2970</v>
      </c>
      <c r="D567" s="146"/>
      <c r="E567" s="340">
        <v>0</v>
      </c>
      <c r="F567" s="128">
        <v>1</v>
      </c>
      <c r="G567" s="252">
        <f>IF(I567='VALORES JOÃO'!$A$12,'VALORES JOÃO'!$C$12,IF(I567='VALORES JOÃO'!$A$11,'VALORES JOÃO'!$C$11,IF('TABELA UNIFICADA 2024'!I567='VALORES JOÃO'!$A$10,'VALORES JOÃO'!$C$10,IF(I567='VALORES JOÃO'!$A$9,'VALORES JOÃO'!$C$9,IF('TABELA UNIFICADA 2024'!I567='VALORES JOÃO'!$A$8,'VALORES JOÃO'!$C$8,IF('TABELA UNIFICADA 2024'!I567='VALORES JOÃO'!$A$7,'VALORES JOÃO'!$C$7,IF('TABELA UNIFICADA 2024'!I567='VALORES JOÃO'!$A$6,'VALORES JOÃO'!$C$6,IF('TABELA UNIFICADA 2024'!I567='VALORES JOÃO'!$A$5,'VALORES JOÃO'!$C$5,IF('TABELA UNIFICADA 2024'!I567='VALORES JOÃO'!$A$4,'VALORES JOÃO'!$C$4,"")))))))))</f>
        <v>69.58</v>
      </c>
      <c r="H567" s="335">
        <f t="shared" si="10"/>
        <v>69.58</v>
      </c>
      <c r="I567" s="334" t="s">
        <v>25</v>
      </c>
      <c r="J567" s="320" t="s">
        <v>402</v>
      </c>
      <c r="K567" s="260">
        <v>0</v>
      </c>
      <c r="L567" s="203">
        <v>45463</v>
      </c>
      <c r="M567" s="204">
        <v>45469</v>
      </c>
      <c r="N567" s="211">
        <v>45468</v>
      </c>
      <c r="O567" s="137"/>
      <c r="P567" s="268" t="s">
        <v>78</v>
      </c>
    </row>
    <row r="568" spans="1:16" s="123" customFormat="1">
      <c r="A568" s="119" t="s">
        <v>3234</v>
      </c>
      <c r="B568" s="245">
        <v>416876</v>
      </c>
      <c r="C568" s="146" t="s">
        <v>2969</v>
      </c>
      <c r="D568" s="146"/>
      <c r="E568" s="340">
        <v>0</v>
      </c>
      <c r="F568" s="128">
        <v>1</v>
      </c>
      <c r="G568" s="252">
        <f>IF(I568='VALORES JOÃO'!$A$12,'VALORES JOÃO'!$C$12,IF(I568='VALORES JOÃO'!$A$11,'VALORES JOÃO'!$C$11,IF('TABELA UNIFICADA 2024'!I568='VALORES JOÃO'!$A$10,'VALORES JOÃO'!$C$10,IF(I568='VALORES JOÃO'!$A$9,'VALORES JOÃO'!$C$9,IF('TABELA UNIFICADA 2024'!I568='VALORES JOÃO'!$A$8,'VALORES JOÃO'!$C$8,IF('TABELA UNIFICADA 2024'!I568='VALORES JOÃO'!$A$7,'VALORES JOÃO'!$C$7,IF('TABELA UNIFICADA 2024'!I568='VALORES JOÃO'!$A$6,'VALORES JOÃO'!$C$6,IF('TABELA UNIFICADA 2024'!I568='VALORES JOÃO'!$A$5,'VALORES JOÃO'!$C$5,IF('TABELA UNIFICADA 2024'!I568='VALORES JOÃO'!$A$4,'VALORES JOÃO'!$C$4,"")))))))))</f>
        <v>69.58</v>
      </c>
      <c r="H568" s="335">
        <f t="shared" si="10"/>
        <v>69.58</v>
      </c>
      <c r="I568" s="334" t="s">
        <v>25</v>
      </c>
      <c r="J568" s="320" t="s">
        <v>402</v>
      </c>
      <c r="K568" s="260">
        <v>0</v>
      </c>
      <c r="L568" s="203">
        <v>45463</v>
      </c>
      <c r="M568" s="204">
        <v>45469</v>
      </c>
      <c r="N568" s="211">
        <v>45468</v>
      </c>
      <c r="O568" s="137"/>
      <c r="P568" s="268" t="s">
        <v>78</v>
      </c>
    </row>
    <row r="569" spans="1:16">
      <c r="A569" s="119" t="s">
        <v>3234</v>
      </c>
      <c r="B569" s="245">
        <v>414744</v>
      </c>
      <c r="C569" s="146" t="s">
        <v>3009</v>
      </c>
      <c r="D569" s="146"/>
      <c r="E569" s="340">
        <v>0</v>
      </c>
      <c r="F569" s="128">
        <v>1</v>
      </c>
      <c r="G569" s="252">
        <f>IF(I569='VALORES JOÃO'!$A$12,'VALORES JOÃO'!$C$12,IF(I569='VALORES JOÃO'!$A$11,'VALORES JOÃO'!$C$11,IF('TABELA UNIFICADA 2024'!I569='VALORES JOÃO'!$A$10,'VALORES JOÃO'!$C$10,IF(I569='VALORES JOÃO'!$A$9,'VALORES JOÃO'!$C$9,IF('TABELA UNIFICADA 2024'!I569='VALORES JOÃO'!$A$8,'VALORES JOÃO'!$C$8,IF('TABELA UNIFICADA 2024'!I569='VALORES JOÃO'!$A$7,'VALORES JOÃO'!$C$7,IF('TABELA UNIFICADA 2024'!I569='VALORES JOÃO'!$A$6,'VALORES JOÃO'!$C$6,IF('TABELA UNIFICADA 2024'!I569='VALORES JOÃO'!$A$5,'VALORES JOÃO'!$C$5,IF('TABELA UNIFICADA 2024'!I569='VALORES JOÃO'!$A$4,'VALORES JOÃO'!$C$4,"")))))))))</f>
        <v>69.58</v>
      </c>
      <c r="H569" s="335">
        <f t="shared" si="10"/>
        <v>69.58</v>
      </c>
      <c r="I569" s="334" t="s">
        <v>25</v>
      </c>
      <c r="J569" s="320" t="s">
        <v>402</v>
      </c>
      <c r="K569" s="260">
        <v>0</v>
      </c>
      <c r="L569" s="203">
        <v>45463</v>
      </c>
      <c r="M569" s="204">
        <v>45469</v>
      </c>
      <c r="N569" s="211">
        <v>45468</v>
      </c>
      <c r="O569" s="137"/>
      <c r="P569" s="268" t="s">
        <v>78</v>
      </c>
    </row>
    <row r="570" spans="1:16" s="123" customFormat="1">
      <c r="A570" s="119" t="s">
        <v>3234</v>
      </c>
      <c r="B570" s="245">
        <v>414738</v>
      </c>
      <c r="C570" s="146" t="s">
        <v>2963</v>
      </c>
      <c r="D570" s="146"/>
      <c r="E570" s="340">
        <v>0</v>
      </c>
      <c r="F570" s="128">
        <v>2</v>
      </c>
      <c r="G570" s="252">
        <f>IF(I570='VALORES JOÃO'!$A$12,'VALORES JOÃO'!$C$12,IF(I570='VALORES JOÃO'!$A$11,'VALORES JOÃO'!$C$11,IF('TABELA UNIFICADA 2024'!I570='VALORES JOÃO'!$A$10,'VALORES JOÃO'!$C$10,IF(I570='VALORES JOÃO'!$A$9,'VALORES JOÃO'!$C$9,IF('TABELA UNIFICADA 2024'!I570='VALORES JOÃO'!$A$8,'VALORES JOÃO'!$C$8,IF('TABELA UNIFICADA 2024'!I570='VALORES JOÃO'!$A$7,'VALORES JOÃO'!$C$7,IF('TABELA UNIFICADA 2024'!I570='VALORES JOÃO'!$A$6,'VALORES JOÃO'!$C$6,IF('TABELA UNIFICADA 2024'!I570='VALORES JOÃO'!$A$5,'VALORES JOÃO'!$C$5,IF('TABELA UNIFICADA 2024'!I570='VALORES JOÃO'!$A$4,'VALORES JOÃO'!$C$4,"")))))))))</f>
        <v>69.58</v>
      </c>
      <c r="H570" s="335">
        <f t="shared" si="10"/>
        <v>139.16</v>
      </c>
      <c r="I570" s="334" t="s">
        <v>25</v>
      </c>
      <c r="J570" s="320" t="s">
        <v>402</v>
      </c>
      <c r="K570" s="260">
        <v>0</v>
      </c>
      <c r="L570" s="203">
        <v>45463</v>
      </c>
      <c r="M570" s="204">
        <v>45469</v>
      </c>
      <c r="N570" s="211">
        <v>45468</v>
      </c>
      <c r="O570" s="137"/>
      <c r="P570" s="268" t="s">
        <v>78</v>
      </c>
    </row>
    <row r="571" spans="1:16" s="123" customFormat="1">
      <c r="A571" s="119" t="s">
        <v>2637</v>
      </c>
      <c r="B571" s="245">
        <v>415315</v>
      </c>
      <c r="C571" s="146" t="s">
        <v>352</v>
      </c>
      <c r="D571" s="146"/>
      <c r="E571" s="340">
        <v>14</v>
      </c>
      <c r="F571" s="128">
        <v>59</v>
      </c>
      <c r="G571" s="252">
        <v>12</v>
      </c>
      <c r="H571" s="335">
        <f t="shared" si="10"/>
        <v>708</v>
      </c>
      <c r="I571" s="334" t="s">
        <v>43</v>
      </c>
      <c r="J571" s="320" t="s">
        <v>192</v>
      </c>
      <c r="K571" s="260">
        <v>0</v>
      </c>
      <c r="L571" s="203">
        <v>45464</v>
      </c>
      <c r="M571" s="204">
        <v>45468</v>
      </c>
      <c r="N571" s="211">
        <v>45467</v>
      </c>
      <c r="O571" s="137"/>
      <c r="P571" s="268" t="s">
        <v>78</v>
      </c>
    </row>
    <row r="572" spans="1:16" s="123" customFormat="1">
      <c r="A572" s="119" t="s">
        <v>2637</v>
      </c>
      <c r="B572" s="245">
        <v>415267</v>
      </c>
      <c r="C572" s="146" t="s">
        <v>3197</v>
      </c>
      <c r="D572" s="146"/>
      <c r="E572" s="340">
        <v>19</v>
      </c>
      <c r="F572" s="128">
        <v>55</v>
      </c>
      <c r="G572" s="252">
        <v>14</v>
      </c>
      <c r="H572" s="335">
        <f t="shared" si="10"/>
        <v>770</v>
      </c>
      <c r="I572" s="334" t="s">
        <v>43</v>
      </c>
      <c r="J572" s="320" t="s">
        <v>55</v>
      </c>
      <c r="K572" s="260">
        <v>1</v>
      </c>
      <c r="L572" s="203">
        <v>45464</v>
      </c>
      <c r="M572" s="204">
        <v>45468</v>
      </c>
      <c r="N572" s="211">
        <v>45467</v>
      </c>
      <c r="O572" s="137"/>
      <c r="P572" s="268" t="s">
        <v>78</v>
      </c>
    </row>
    <row r="573" spans="1:16" s="123" customFormat="1">
      <c r="A573" s="119" t="s">
        <v>2637</v>
      </c>
      <c r="B573" s="245">
        <v>412846</v>
      </c>
      <c r="C573" s="146" t="s">
        <v>520</v>
      </c>
      <c r="D573" s="146"/>
      <c r="E573" s="340">
        <v>24</v>
      </c>
      <c r="F573" s="128">
        <v>22</v>
      </c>
      <c r="G573" s="252">
        <v>22</v>
      </c>
      <c r="H573" s="335">
        <f t="shared" si="10"/>
        <v>484</v>
      </c>
      <c r="I573" s="334" t="s">
        <v>43</v>
      </c>
      <c r="J573" s="320" t="s">
        <v>45</v>
      </c>
      <c r="K573" s="260">
        <v>1</v>
      </c>
      <c r="L573" s="203">
        <v>45464</v>
      </c>
      <c r="M573" s="204">
        <v>45468</v>
      </c>
      <c r="N573" s="211">
        <v>45467</v>
      </c>
      <c r="O573" s="137"/>
      <c r="P573" s="268" t="s">
        <v>78</v>
      </c>
    </row>
    <row r="574" spans="1:16" s="123" customFormat="1">
      <c r="A574" s="119" t="s">
        <v>2637</v>
      </c>
      <c r="B574" s="245">
        <v>415251</v>
      </c>
      <c r="C574" s="146" t="s">
        <v>2613</v>
      </c>
      <c r="D574" s="146"/>
      <c r="E574" s="340">
        <v>19</v>
      </c>
      <c r="F574" s="128">
        <v>77</v>
      </c>
      <c r="G574" s="252">
        <v>9</v>
      </c>
      <c r="H574" s="335">
        <f t="shared" si="10"/>
        <v>693</v>
      </c>
      <c r="I574" s="334" t="s">
        <v>43</v>
      </c>
      <c r="J574" s="320" t="s">
        <v>55</v>
      </c>
      <c r="K574" s="260">
        <v>1</v>
      </c>
      <c r="L574" s="203">
        <v>45464</v>
      </c>
      <c r="M574" s="204">
        <v>45468</v>
      </c>
      <c r="N574" s="211">
        <v>45467</v>
      </c>
      <c r="O574" s="137"/>
      <c r="P574" s="268" t="s">
        <v>78</v>
      </c>
    </row>
    <row r="575" spans="1:16" s="123" customFormat="1">
      <c r="A575" s="119" t="s">
        <v>2637</v>
      </c>
      <c r="B575" s="245">
        <v>412416</v>
      </c>
      <c r="C575" s="146" t="s">
        <v>3198</v>
      </c>
      <c r="D575" s="146"/>
      <c r="E575" s="340">
        <v>28</v>
      </c>
      <c r="F575" s="128">
        <v>22</v>
      </c>
      <c r="G575" s="252">
        <v>23.5</v>
      </c>
      <c r="H575" s="335">
        <f t="shared" si="10"/>
        <v>517</v>
      </c>
      <c r="I575" s="334" t="s">
        <v>43</v>
      </c>
      <c r="J575" s="320" t="s">
        <v>44</v>
      </c>
      <c r="K575" s="260">
        <v>0</v>
      </c>
      <c r="L575" s="203">
        <v>45464</v>
      </c>
      <c r="M575" s="204">
        <v>45468</v>
      </c>
      <c r="N575" s="211">
        <v>45467</v>
      </c>
      <c r="O575" s="137"/>
      <c r="P575" s="268" t="s">
        <v>78</v>
      </c>
    </row>
    <row r="576" spans="1:16">
      <c r="A576" s="119" t="s">
        <v>74</v>
      </c>
      <c r="B576" s="245">
        <v>401506</v>
      </c>
      <c r="C576" s="146" t="s">
        <v>357</v>
      </c>
      <c r="D576" s="146"/>
      <c r="E576" s="340">
        <v>0</v>
      </c>
      <c r="F576" s="128">
        <v>2</v>
      </c>
      <c r="G576" s="252">
        <v>1052.0999999999999</v>
      </c>
      <c r="H576" s="335">
        <f t="shared" si="10"/>
        <v>2104.1999999999998</v>
      </c>
      <c r="I576" s="334" t="s">
        <v>43</v>
      </c>
      <c r="J576" s="320" t="s">
        <v>47</v>
      </c>
      <c r="K576" s="260">
        <v>0</v>
      </c>
      <c r="L576" s="203">
        <v>45464</v>
      </c>
      <c r="M576" s="204">
        <v>45468</v>
      </c>
      <c r="N576" s="211">
        <v>45468</v>
      </c>
      <c r="O576" s="137"/>
      <c r="P576" s="268" t="s">
        <v>78</v>
      </c>
    </row>
    <row r="577" spans="1:16">
      <c r="A577" s="119" t="s">
        <v>137</v>
      </c>
      <c r="B577" s="245">
        <v>413913</v>
      </c>
      <c r="C577" s="146" t="s">
        <v>138</v>
      </c>
      <c r="D577" s="146"/>
      <c r="E577" s="340">
        <v>0</v>
      </c>
      <c r="F577" s="128">
        <v>1154</v>
      </c>
      <c r="G577" s="252">
        <v>2.4500000000000002</v>
      </c>
      <c r="H577" s="335">
        <f t="shared" si="10"/>
        <v>2827.3</v>
      </c>
      <c r="I577" s="334" t="s">
        <v>43</v>
      </c>
      <c r="J577" s="320" t="s">
        <v>47</v>
      </c>
      <c r="K577" s="260">
        <v>0</v>
      </c>
      <c r="L577" s="203">
        <v>45467</v>
      </c>
      <c r="M577" s="204">
        <v>45474</v>
      </c>
      <c r="N577" s="211">
        <v>45474</v>
      </c>
      <c r="O577" s="137"/>
      <c r="P577" s="268" t="s">
        <v>78</v>
      </c>
    </row>
    <row r="578" spans="1:16">
      <c r="A578" s="119" t="s">
        <v>74</v>
      </c>
      <c r="B578" s="245">
        <v>416636</v>
      </c>
      <c r="C578" s="146" t="s">
        <v>3200</v>
      </c>
      <c r="D578" s="146"/>
      <c r="E578" s="340">
        <v>0</v>
      </c>
      <c r="F578" s="128">
        <v>1</v>
      </c>
      <c r="G578" s="252">
        <v>500</v>
      </c>
      <c r="H578" s="335">
        <f t="shared" si="10"/>
        <v>500</v>
      </c>
      <c r="I578" s="334" t="s">
        <v>43</v>
      </c>
      <c r="J578" s="320" t="s">
        <v>47</v>
      </c>
      <c r="K578" s="260">
        <v>0</v>
      </c>
      <c r="L578" s="203">
        <v>45467</v>
      </c>
      <c r="M578" s="204">
        <v>45470</v>
      </c>
      <c r="N578" s="211">
        <v>45469</v>
      </c>
      <c r="O578" s="137"/>
      <c r="P578" s="268" t="s">
        <v>78</v>
      </c>
    </row>
    <row r="579" spans="1:16">
      <c r="A579" s="119" t="s">
        <v>137</v>
      </c>
      <c r="B579" s="245">
        <v>416708</v>
      </c>
      <c r="C579" s="146" t="s">
        <v>3201</v>
      </c>
      <c r="D579" s="146"/>
      <c r="E579" s="340">
        <v>0</v>
      </c>
      <c r="F579" s="128">
        <v>30</v>
      </c>
      <c r="G579" s="252">
        <v>19</v>
      </c>
      <c r="H579" s="335">
        <f t="shared" si="10"/>
        <v>570</v>
      </c>
      <c r="I579" s="334" t="s">
        <v>43</v>
      </c>
      <c r="J579" s="320" t="s">
        <v>47</v>
      </c>
      <c r="K579" s="260">
        <v>0</v>
      </c>
      <c r="L579" s="203">
        <v>45467</v>
      </c>
      <c r="M579" s="204">
        <v>45471</v>
      </c>
      <c r="N579" s="211">
        <v>45468</v>
      </c>
      <c r="O579" s="137"/>
      <c r="P579" s="268" t="s">
        <v>78</v>
      </c>
    </row>
    <row r="580" spans="1:16">
      <c r="A580" s="119" t="s">
        <v>137</v>
      </c>
      <c r="B580" s="245">
        <v>416705</v>
      </c>
      <c r="C580" s="146" t="s">
        <v>3201</v>
      </c>
      <c r="D580" s="146"/>
      <c r="E580" s="340">
        <v>0</v>
      </c>
      <c r="F580" s="128">
        <v>30</v>
      </c>
      <c r="G580" s="252">
        <v>19</v>
      </c>
      <c r="H580" s="335">
        <f t="shared" si="10"/>
        <v>570</v>
      </c>
      <c r="I580" s="334" t="s">
        <v>43</v>
      </c>
      <c r="J580" s="320" t="s">
        <v>47</v>
      </c>
      <c r="K580" s="260">
        <v>0</v>
      </c>
      <c r="L580" s="203">
        <v>45467</v>
      </c>
      <c r="M580" s="204">
        <v>45471</v>
      </c>
      <c r="N580" s="211">
        <v>45468</v>
      </c>
      <c r="O580" s="137"/>
      <c r="P580" s="268" t="s">
        <v>78</v>
      </c>
    </row>
    <row r="581" spans="1:16" s="123" customFormat="1">
      <c r="A581" s="119" t="s">
        <v>74</v>
      </c>
      <c r="B581" s="245">
        <v>418454</v>
      </c>
      <c r="C581" s="146" t="s">
        <v>3067</v>
      </c>
      <c r="D581" s="146"/>
      <c r="E581" s="340">
        <v>0</v>
      </c>
      <c r="F581" s="128">
        <v>8</v>
      </c>
      <c r="G581" s="252">
        <v>659.08</v>
      </c>
      <c r="H581" s="335">
        <f t="shared" si="10"/>
        <v>5272.64</v>
      </c>
      <c r="I581" s="334" t="s">
        <v>43</v>
      </c>
      <c r="J581" s="320" t="s">
        <v>47</v>
      </c>
      <c r="K581" s="260">
        <v>0</v>
      </c>
      <c r="L581" s="203">
        <v>45467</v>
      </c>
      <c r="M581" s="204">
        <v>45471</v>
      </c>
      <c r="N581" s="211">
        <v>45471</v>
      </c>
      <c r="O581" s="137"/>
      <c r="P581" s="268" t="s">
        <v>78</v>
      </c>
    </row>
    <row r="582" spans="1:16" s="123" customFormat="1">
      <c r="A582" s="119" t="s">
        <v>445</v>
      </c>
      <c r="B582" s="245">
        <v>403919</v>
      </c>
      <c r="C582" s="146" t="s">
        <v>2652</v>
      </c>
      <c r="D582" s="146"/>
      <c r="E582" s="340">
        <v>0</v>
      </c>
      <c r="F582" s="128">
        <v>1</v>
      </c>
      <c r="G582" s="252">
        <v>2400</v>
      </c>
      <c r="H582" s="335">
        <f t="shared" si="10"/>
        <v>2400</v>
      </c>
      <c r="I582" s="334" t="s">
        <v>43</v>
      </c>
      <c r="J582" s="320" t="s">
        <v>47</v>
      </c>
      <c r="K582" s="260">
        <v>0</v>
      </c>
      <c r="L582" s="203">
        <v>45467</v>
      </c>
      <c r="M582" s="204">
        <v>45470</v>
      </c>
      <c r="N582" s="211">
        <v>45472</v>
      </c>
      <c r="O582" s="137"/>
      <c r="P582" s="268" t="s">
        <v>78</v>
      </c>
    </row>
    <row r="583" spans="1:16" s="123" customFormat="1">
      <c r="A583" s="119" t="s">
        <v>74</v>
      </c>
      <c r="B583" s="245">
        <v>416995</v>
      </c>
      <c r="C583" s="146" t="s">
        <v>294</v>
      </c>
      <c r="D583" s="146"/>
      <c r="E583" s="340">
        <v>0</v>
      </c>
      <c r="F583" s="128">
        <v>1</v>
      </c>
      <c r="G583" s="252">
        <v>741.46</v>
      </c>
      <c r="H583" s="335">
        <f t="shared" si="10"/>
        <v>741.46</v>
      </c>
      <c r="I583" s="334" t="s">
        <v>43</v>
      </c>
      <c r="J583" s="320" t="s">
        <v>2651</v>
      </c>
      <c r="K583" s="260">
        <v>0</v>
      </c>
      <c r="L583" s="203">
        <v>45468</v>
      </c>
      <c r="M583" s="204">
        <v>45477</v>
      </c>
      <c r="N583" s="211">
        <v>45471</v>
      </c>
      <c r="O583" s="137"/>
      <c r="P583" s="268" t="s">
        <v>78</v>
      </c>
    </row>
    <row r="584" spans="1:16" s="123" customFormat="1">
      <c r="A584" s="119" t="s">
        <v>137</v>
      </c>
      <c r="B584" s="245">
        <v>414982</v>
      </c>
      <c r="C584" s="146" t="s">
        <v>136</v>
      </c>
      <c r="D584" s="146"/>
      <c r="E584" s="340">
        <v>0</v>
      </c>
      <c r="F584" s="128">
        <v>280</v>
      </c>
      <c r="G584" s="252">
        <v>2.2999999999999998</v>
      </c>
      <c r="H584" s="335">
        <f t="shared" si="10"/>
        <v>644</v>
      </c>
      <c r="I584" s="334" t="s">
        <v>43</v>
      </c>
      <c r="J584" s="320" t="s">
        <v>47</v>
      </c>
      <c r="K584" s="260">
        <v>0</v>
      </c>
      <c r="L584" s="203">
        <v>45468</v>
      </c>
      <c r="M584" s="204">
        <v>45475</v>
      </c>
      <c r="N584" s="211">
        <v>45471</v>
      </c>
      <c r="O584" s="137"/>
      <c r="P584" s="268" t="s">
        <v>78</v>
      </c>
    </row>
    <row r="585" spans="1:16">
      <c r="A585" s="119" t="s">
        <v>2637</v>
      </c>
      <c r="B585" s="245">
        <v>412182</v>
      </c>
      <c r="C585" s="146" t="s">
        <v>3192</v>
      </c>
      <c r="D585" s="146"/>
      <c r="E585" s="340">
        <v>38</v>
      </c>
      <c r="F585" s="128">
        <v>17</v>
      </c>
      <c r="G585" s="252">
        <v>26</v>
      </c>
      <c r="H585" s="335">
        <f t="shared" si="10"/>
        <v>442</v>
      </c>
      <c r="I585" s="334" t="s">
        <v>43</v>
      </c>
      <c r="J585" s="320" t="s">
        <v>44</v>
      </c>
      <c r="K585" s="260">
        <v>0</v>
      </c>
      <c r="L585" s="203">
        <v>45468</v>
      </c>
      <c r="M585" s="204">
        <v>45471</v>
      </c>
      <c r="N585" s="211">
        <v>45471</v>
      </c>
      <c r="O585" s="137"/>
      <c r="P585" s="268" t="s">
        <v>78</v>
      </c>
    </row>
    <row r="586" spans="1:16">
      <c r="A586" s="119" t="s">
        <v>2637</v>
      </c>
      <c r="B586" s="245">
        <v>411113</v>
      </c>
      <c r="C586" s="146" t="s">
        <v>321</v>
      </c>
      <c r="D586" s="146"/>
      <c r="E586" s="340">
        <v>19</v>
      </c>
      <c r="F586" s="128">
        <v>10</v>
      </c>
      <c r="G586" s="252">
        <v>13</v>
      </c>
      <c r="H586" s="335">
        <f t="shared" si="10"/>
        <v>130</v>
      </c>
      <c r="I586" s="334" t="s">
        <v>43</v>
      </c>
      <c r="J586" s="320" t="s">
        <v>45</v>
      </c>
      <c r="K586" s="260">
        <v>1</v>
      </c>
      <c r="L586" s="203">
        <v>45468</v>
      </c>
      <c r="M586" s="204">
        <v>45471</v>
      </c>
      <c r="N586" s="211">
        <v>45471</v>
      </c>
      <c r="O586" s="137"/>
      <c r="P586" s="268" t="s">
        <v>78</v>
      </c>
    </row>
    <row r="587" spans="1:16" s="123" customFormat="1">
      <c r="A587" s="119" t="s">
        <v>2637</v>
      </c>
      <c r="B587" s="245">
        <v>416906</v>
      </c>
      <c r="C587" s="146" t="s">
        <v>2771</v>
      </c>
      <c r="D587" s="146"/>
      <c r="E587" s="340">
        <v>28</v>
      </c>
      <c r="F587" s="128">
        <v>22</v>
      </c>
      <c r="G587" s="252">
        <v>16.5</v>
      </c>
      <c r="H587" s="335">
        <f t="shared" si="10"/>
        <v>363</v>
      </c>
      <c r="I587" s="334" t="s">
        <v>43</v>
      </c>
      <c r="J587" s="320" t="s">
        <v>45</v>
      </c>
      <c r="K587" s="260">
        <v>2</v>
      </c>
      <c r="L587" s="203">
        <v>45468</v>
      </c>
      <c r="M587" s="204">
        <v>45471</v>
      </c>
      <c r="N587" s="211">
        <v>45471</v>
      </c>
      <c r="O587" s="137"/>
      <c r="P587" s="268" t="s">
        <v>78</v>
      </c>
    </row>
    <row r="588" spans="1:16" s="123" customFormat="1">
      <c r="A588" s="119" t="s">
        <v>2637</v>
      </c>
      <c r="B588" s="245">
        <v>417219</v>
      </c>
      <c r="C588" s="146" t="s">
        <v>3202</v>
      </c>
      <c r="D588" s="146"/>
      <c r="E588" s="340">
        <v>28.57</v>
      </c>
      <c r="F588" s="128">
        <v>1</v>
      </c>
      <c r="G588" s="252">
        <v>0</v>
      </c>
      <c r="H588" s="335">
        <f t="shared" si="10"/>
        <v>0</v>
      </c>
      <c r="I588" s="334" t="s">
        <v>43</v>
      </c>
      <c r="J588" s="320" t="s">
        <v>45</v>
      </c>
      <c r="K588" s="260">
        <v>2</v>
      </c>
      <c r="L588" s="203">
        <v>45468</v>
      </c>
      <c r="M588" s="204">
        <v>45471</v>
      </c>
      <c r="N588" s="211">
        <v>45476</v>
      </c>
      <c r="O588" s="137" t="s">
        <v>3203</v>
      </c>
      <c r="P588" s="268" t="s">
        <v>78</v>
      </c>
    </row>
    <row r="589" spans="1:16" s="123" customFormat="1">
      <c r="A589" s="119" t="s">
        <v>445</v>
      </c>
      <c r="B589" s="245">
        <v>413931</v>
      </c>
      <c r="C589" s="146" t="s">
        <v>447</v>
      </c>
      <c r="D589" s="146"/>
      <c r="E589" s="340">
        <v>0</v>
      </c>
      <c r="F589" s="128">
        <v>23</v>
      </c>
      <c r="G589" s="252">
        <v>100</v>
      </c>
      <c r="H589" s="335">
        <f t="shared" si="10"/>
        <v>2300</v>
      </c>
      <c r="I589" s="334" t="s">
        <v>43</v>
      </c>
      <c r="J589" s="320" t="s">
        <v>448</v>
      </c>
      <c r="K589" s="260">
        <v>0</v>
      </c>
      <c r="L589" s="203">
        <v>45468</v>
      </c>
      <c r="M589" s="204">
        <v>45477</v>
      </c>
      <c r="N589" s="211">
        <v>45478</v>
      </c>
      <c r="O589" s="137"/>
      <c r="P589" s="268" t="s">
        <v>78</v>
      </c>
    </row>
    <row r="590" spans="1:16" s="123" customFormat="1">
      <c r="A590" s="119" t="s">
        <v>445</v>
      </c>
      <c r="B590" s="245">
        <v>413931</v>
      </c>
      <c r="C590" s="146" t="s">
        <v>447</v>
      </c>
      <c r="D590" s="146"/>
      <c r="E590" s="340">
        <v>0</v>
      </c>
      <c r="F590" s="128">
        <v>8</v>
      </c>
      <c r="G590" s="252">
        <v>100</v>
      </c>
      <c r="H590" s="335">
        <f t="shared" si="10"/>
        <v>800</v>
      </c>
      <c r="I590" s="334" t="s">
        <v>43</v>
      </c>
      <c r="J590" s="320" t="s">
        <v>448</v>
      </c>
      <c r="K590" s="260">
        <v>0</v>
      </c>
      <c r="L590" s="203">
        <v>45469</v>
      </c>
      <c r="M590" s="204">
        <v>45477</v>
      </c>
      <c r="N590" s="211">
        <v>45478</v>
      </c>
      <c r="O590" s="137"/>
      <c r="P590" s="268" t="s">
        <v>78</v>
      </c>
    </row>
    <row r="591" spans="1:16" s="123" customFormat="1">
      <c r="A591" s="119" t="s">
        <v>2637</v>
      </c>
      <c r="B591" s="245">
        <v>418368</v>
      </c>
      <c r="C591" s="146" t="s">
        <v>205</v>
      </c>
      <c r="D591" s="146"/>
      <c r="E591" s="340">
        <v>28</v>
      </c>
      <c r="F591" s="128">
        <v>28</v>
      </c>
      <c r="G591" s="252">
        <v>15</v>
      </c>
      <c r="H591" s="335">
        <f t="shared" si="10"/>
        <v>420</v>
      </c>
      <c r="I591" s="334" t="s">
        <v>43</v>
      </c>
      <c r="J591" s="320" t="s">
        <v>45</v>
      </c>
      <c r="K591" s="260">
        <v>1</v>
      </c>
      <c r="L591" s="203">
        <v>45470</v>
      </c>
      <c r="M591" s="204">
        <v>45481</v>
      </c>
      <c r="N591" s="211">
        <v>45476</v>
      </c>
      <c r="O591" s="137"/>
      <c r="P591" s="268" t="s">
        <v>78</v>
      </c>
    </row>
    <row r="592" spans="1:16" s="123" customFormat="1">
      <c r="A592" s="119" t="s">
        <v>2637</v>
      </c>
      <c r="B592" s="245">
        <v>414863</v>
      </c>
      <c r="C592" s="146" t="s">
        <v>2789</v>
      </c>
      <c r="D592" s="146"/>
      <c r="E592" s="340">
        <v>38</v>
      </c>
      <c r="F592" s="128">
        <v>22</v>
      </c>
      <c r="G592" s="252">
        <v>18.5</v>
      </c>
      <c r="H592" s="335">
        <f t="shared" si="10"/>
        <v>407</v>
      </c>
      <c r="I592" s="334" t="s">
        <v>43</v>
      </c>
      <c r="J592" s="320" t="s">
        <v>45</v>
      </c>
      <c r="K592" s="260">
        <v>2</v>
      </c>
      <c r="L592" s="203">
        <v>45470</v>
      </c>
      <c r="M592" s="204">
        <v>45476</v>
      </c>
      <c r="N592" s="211">
        <v>45475</v>
      </c>
      <c r="O592" s="137"/>
      <c r="P592" s="268" t="s">
        <v>78</v>
      </c>
    </row>
    <row r="593" spans="1:16" s="123" customFormat="1">
      <c r="A593" s="119" t="s">
        <v>2637</v>
      </c>
      <c r="B593" s="245">
        <v>415166</v>
      </c>
      <c r="C593" s="146" t="s">
        <v>2789</v>
      </c>
      <c r="D593" s="146"/>
      <c r="E593" s="340">
        <v>38</v>
      </c>
      <c r="F593" s="128">
        <v>22</v>
      </c>
      <c r="G593" s="252">
        <v>18.5</v>
      </c>
      <c r="H593" s="335">
        <f t="shared" si="10"/>
        <v>407</v>
      </c>
      <c r="I593" s="334" t="s">
        <v>43</v>
      </c>
      <c r="J593" s="320" t="s">
        <v>45</v>
      </c>
      <c r="K593" s="260">
        <v>2</v>
      </c>
      <c r="L593" s="203">
        <v>45470</v>
      </c>
      <c r="M593" s="204">
        <v>45478</v>
      </c>
      <c r="N593" s="211">
        <v>45475</v>
      </c>
      <c r="O593" s="137"/>
      <c r="P593" s="268" t="s">
        <v>78</v>
      </c>
    </row>
    <row r="594" spans="1:16" s="123" customFormat="1">
      <c r="A594" s="119" t="s">
        <v>74</v>
      </c>
      <c r="B594" s="245">
        <v>401506</v>
      </c>
      <c r="C594" s="146" t="s">
        <v>357</v>
      </c>
      <c r="D594" s="146"/>
      <c r="E594" s="340">
        <v>0</v>
      </c>
      <c r="F594" s="128">
        <v>1</v>
      </c>
      <c r="G594" s="252">
        <v>700</v>
      </c>
      <c r="H594" s="335">
        <f t="shared" si="10"/>
        <v>700</v>
      </c>
      <c r="I594" s="334" t="s">
        <v>43</v>
      </c>
      <c r="J594" s="320" t="s">
        <v>3042</v>
      </c>
      <c r="K594" s="260">
        <v>0</v>
      </c>
      <c r="L594" s="203">
        <v>45469</v>
      </c>
      <c r="M594" s="204">
        <v>45469</v>
      </c>
      <c r="N594" s="211">
        <v>45469</v>
      </c>
      <c r="O594" s="137"/>
      <c r="P594" s="268" t="s">
        <v>78</v>
      </c>
    </row>
    <row r="595" spans="1:16" s="123" customFormat="1">
      <c r="A595" s="119" t="s">
        <v>3234</v>
      </c>
      <c r="B595" s="245">
        <v>417359</v>
      </c>
      <c r="C595" s="146" t="s">
        <v>3204</v>
      </c>
      <c r="D595" s="146"/>
      <c r="E595" s="340">
        <v>0</v>
      </c>
      <c r="F595" s="128">
        <v>28</v>
      </c>
      <c r="G595" s="252">
        <f>IF(I595='VALORES JOÃO'!$A$12,'VALORES JOÃO'!$C$12,IF(I595='VALORES JOÃO'!$A$11,'VALORES JOÃO'!$C$11,IF('TABELA UNIFICADA 2024'!I595='VALORES JOÃO'!$A$10,'VALORES JOÃO'!$C$10,IF(I595='VALORES JOÃO'!$A$9,'VALORES JOÃO'!$C$9,IF('TABELA UNIFICADA 2024'!I595='VALORES JOÃO'!$A$8,'VALORES JOÃO'!$C$8,IF('TABELA UNIFICADA 2024'!I595='VALORES JOÃO'!$A$7,'VALORES JOÃO'!$C$7,IF('TABELA UNIFICADA 2024'!I595='VALORES JOÃO'!$A$6,'VALORES JOÃO'!$C$6,IF('TABELA UNIFICADA 2024'!I595='VALORES JOÃO'!$A$5,'VALORES JOÃO'!$C$5,IF('TABELA UNIFICADA 2024'!I595='VALORES JOÃO'!$A$4,'VALORES JOÃO'!$C$4,"")))))))))</f>
        <v>69.58</v>
      </c>
      <c r="H595" s="335">
        <f t="shared" si="10"/>
        <v>1948.24</v>
      </c>
      <c r="I595" s="334" t="s">
        <v>25</v>
      </c>
      <c r="J595" s="320" t="s">
        <v>402</v>
      </c>
      <c r="K595" s="260">
        <v>0</v>
      </c>
      <c r="L595" s="203">
        <v>45470</v>
      </c>
      <c r="M595" s="204">
        <v>45476</v>
      </c>
      <c r="N595" s="211">
        <v>45476</v>
      </c>
      <c r="O595" s="137"/>
      <c r="P595" s="268" t="s">
        <v>78</v>
      </c>
    </row>
    <row r="596" spans="1:16" s="123" customFormat="1">
      <c r="A596" s="119" t="s">
        <v>48</v>
      </c>
      <c r="B596" s="245">
        <v>418805</v>
      </c>
      <c r="C596" s="146" t="s">
        <v>1342</v>
      </c>
      <c r="D596" s="146"/>
      <c r="E596" s="340">
        <v>0</v>
      </c>
      <c r="F596" s="128">
        <v>2</v>
      </c>
      <c r="G596" s="252">
        <v>155.68</v>
      </c>
      <c r="H596" s="335">
        <f t="shared" si="10"/>
        <v>311.36</v>
      </c>
      <c r="I596" s="334" t="s">
        <v>43</v>
      </c>
      <c r="J596" s="320" t="s">
        <v>47</v>
      </c>
      <c r="K596" s="260">
        <v>0</v>
      </c>
      <c r="L596" s="203">
        <v>45470</v>
      </c>
      <c r="M596" s="204">
        <v>45474</v>
      </c>
      <c r="N596" s="211">
        <v>45475</v>
      </c>
      <c r="O596" s="137"/>
      <c r="P596" s="268" t="s">
        <v>78</v>
      </c>
    </row>
    <row r="597" spans="1:16">
      <c r="A597" s="119" t="s">
        <v>48</v>
      </c>
      <c r="B597" s="245">
        <v>416731</v>
      </c>
      <c r="C597" s="146" t="s">
        <v>1300</v>
      </c>
      <c r="D597" s="146"/>
      <c r="E597" s="340">
        <v>0</v>
      </c>
      <c r="F597" s="128">
        <v>3</v>
      </c>
      <c r="G597" s="252">
        <v>138.36000000000001</v>
      </c>
      <c r="H597" s="335">
        <f t="shared" si="10"/>
        <v>415.08000000000004</v>
      </c>
      <c r="I597" s="334" t="s">
        <v>43</v>
      </c>
      <c r="J597" s="320" t="s">
        <v>47</v>
      </c>
      <c r="K597" s="260">
        <v>0</v>
      </c>
      <c r="L597" s="203">
        <v>45470</v>
      </c>
      <c r="M597" s="204">
        <v>45476</v>
      </c>
      <c r="N597" s="211">
        <v>45475</v>
      </c>
      <c r="O597" s="137"/>
      <c r="P597" s="268" t="s">
        <v>78</v>
      </c>
    </row>
    <row r="598" spans="1:16">
      <c r="A598" s="119" t="s">
        <v>48</v>
      </c>
      <c r="B598" s="245">
        <v>416755</v>
      </c>
      <c r="C598" s="146" t="s">
        <v>1308</v>
      </c>
      <c r="D598" s="146"/>
      <c r="E598" s="340">
        <v>0</v>
      </c>
      <c r="F598" s="128">
        <v>3</v>
      </c>
      <c r="G598" s="252">
        <v>149.58000000000001</v>
      </c>
      <c r="H598" s="335">
        <f t="shared" si="10"/>
        <v>448.74</v>
      </c>
      <c r="I598" s="334" t="s">
        <v>43</v>
      </c>
      <c r="J598" s="320" t="s">
        <v>47</v>
      </c>
      <c r="K598" s="260">
        <v>0</v>
      </c>
      <c r="L598" s="203">
        <v>45470</v>
      </c>
      <c r="M598" s="204">
        <v>45476</v>
      </c>
      <c r="N598" s="211">
        <v>45476</v>
      </c>
      <c r="O598" s="137"/>
      <c r="P598" s="268" t="s">
        <v>78</v>
      </c>
    </row>
    <row r="599" spans="1:16">
      <c r="A599" s="119" t="s">
        <v>48</v>
      </c>
      <c r="B599" s="245">
        <v>414830</v>
      </c>
      <c r="C599" s="146" t="s">
        <v>1286</v>
      </c>
      <c r="D599" s="146"/>
      <c r="E599" s="340">
        <v>0</v>
      </c>
      <c r="F599" s="128">
        <v>2</v>
      </c>
      <c r="G599" s="252">
        <v>125.22</v>
      </c>
      <c r="H599" s="335">
        <f t="shared" si="10"/>
        <v>250.44</v>
      </c>
      <c r="I599" s="334" t="s">
        <v>43</v>
      </c>
      <c r="J599" s="320" t="s">
        <v>47</v>
      </c>
      <c r="K599" s="260">
        <v>0</v>
      </c>
      <c r="L599" s="203">
        <v>45470</v>
      </c>
      <c r="M599" s="204">
        <v>45475</v>
      </c>
      <c r="N599" s="211">
        <v>45475</v>
      </c>
      <c r="O599" s="137"/>
      <c r="P599" s="268" t="s">
        <v>78</v>
      </c>
    </row>
    <row r="600" spans="1:16" s="123" customFormat="1">
      <c r="A600" s="119" t="s">
        <v>48</v>
      </c>
      <c r="B600" s="245">
        <v>417076</v>
      </c>
      <c r="C600" s="146" t="s">
        <v>1280</v>
      </c>
      <c r="D600" s="146"/>
      <c r="E600" s="340">
        <v>0</v>
      </c>
      <c r="F600" s="128">
        <v>1</v>
      </c>
      <c r="G600" s="252">
        <v>145.72999999999999</v>
      </c>
      <c r="H600" s="335">
        <f t="shared" si="10"/>
        <v>145.72999999999999</v>
      </c>
      <c r="I600" s="334" t="s">
        <v>43</v>
      </c>
      <c r="J600" s="320" t="s">
        <v>47</v>
      </c>
      <c r="K600" s="260">
        <v>0</v>
      </c>
      <c r="L600" s="203">
        <v>45470</v>
      </c>
      <c r="M600" s="204">
        <v>45483</v>
      </c>
      <c r="N600" s="211">
        <v>45476</v>
      </c>
      <c r="O600" s="137"/>
      <c r="P600" s="268" t="s">
        <v>78</v>
      </c>
    </row>
    <row r="601" spans="1:16" s="123" customFormat="1">
      <c r="A601" s="119" t="s">
        <v>46</v>
      </c>
      <c r="B601" s="245">
        <v>404729</v>
      </c>
      <c r="C601" s="146" t="s">
        <v>3188</v>
      </c>
      <c r="D601" s="146"/>
      <c r="E601" s="340">
        <v>0</v>
      </c>
      <c r="F601" s="128">
        <v>1</v>
      </c>
      <c r="G601" s="252">
        <v>23900</v>
      </c>
      <c r="H601" s="335">
        <f t="shared" si="10"/>
        <v>23900</v>
      </c>
      <c r="I601" s="334" t="s">
        <v>43</v>
      </c>
      <c r="J601" s="320" t="s">
        <v>47</v>
      </c>
      <c r="K601" s="260">
        <v>0</v>
      </c>
      <c r="L601" s="203">
        <v>45470</v>
      </c>
      <c r="M601" s="204">
        <v>45481</v>
      </c>
      <c r="N601" s="211">
        <v>45492</v>
      </c>
      <c r="O601" s="137"/>
      <c r="P601" s="268" t="s">
        <v>78</v>
      </c>
    </row>
    <row r="602" spans="1:16" s="123" customFormat="1">
      <c r="A602" s="119" t="s">
        <v>137</v>
      </c>
      <c r="B602" s="245">
        <v>412991</v>
      </c>
      <c r="C602" s="146" t="s">
        <v>136</v>
      </c>
      <c r="D602" s="146"/>
      <c r="E602" s="340">
        <v>0</v>
      </c>
      <c r="F602" s="128">
        <v>772</v>
      </c>
      <c r="G602" s="252">
        <v>2.2999999999999998</v>
      </c>
      <c r="H602" s="335">
        <f t="shared" si="10"/>
        <v>1775.6</v>
      </c>
      <c r="I602" s="334" t="s">
        <v>43</v>
      </c>
      <c r="J602" s="320" t="s">
        <v>47</v>
      </c>
      <c r="K602" s="260">
        <v>0</v>
      </c>
      <c r="L602" s="203">
        <v>45471</v>
      </c>
      <c r="M602" s="204">
        <v>45475</v>
      </c>
      <c r="N602" s="211">
        <v>45475</v>
      </c>
      <c r="O602" s="137"/>
      <c r="P602" s="268" t="s">
        <v>78</v>
      </c>
    </row>
    <row r="603" spans="1:16" s="123" customFormat="1">
      <c r="A603" s="119" t="s">
        <v>3234</v>
      </c>
      <c r="B603" s="245">
        <v>418969</v>
      </c>
      <c r="C603" s="146" t="s">
        <v>2981</v>
      </c>
      <c r="D603" s="146"/>
      <c r="E603" s="340">
        <v>0</v>
      </c>
      <c r="F603" s="128">
        <v>1</v>
      </c>
      <c r="G603" s="252">
        <f>IF(I603='VALORES JOÃO'!$A$12,'VALORES JOÃO'!$C$12,IF(I603='VALORES JOÃO'!$A$11,'VALORES JOÃO'!$C$11,IF('TABELA UNIFICADA 2024'!I603='VALORES JOÃO'!$A$10,'VALORES JOÃO'!$C$10,IF(I603='VALORES JOÃO'!$A$9,'VALORES JOÃO'!$C$9,IF('TABELA UNIFICADA 2024'!I603='VALORES JOÃO'!$A$8,'VALORES JOÃO'!$C$8,IF('TABELA UNIFICADA 2024'!I603='VALORES JOÃO'!$A$7,'VALORES JOÃO'!$C$7,IF('TABELA UNIFICADA 2024'!I603='VALORES JOÃO'!$A$6,'VALORES JOÃO'!$C$6,IF('TABELA UNIFICADA 2024'!I603='VALORES JOÃO'!$A$5,'VALORES JOÃO'!$C$5,IF('TABELA UNIFICADA 2024'!I603='VALORES JOÃO'!$A$4,'VALORES JOÃO'!$C$4,"")))))))))</f>
        <v>58.19</v>
      </c>
      <c r="H603" s="335">
        <f t="shared" si="10"/>
        <v>58.19</v>
      </c>
      <c r="I603" s="334" t="s">
        <v>3168</v>
      </c>
      <c r="J603" s="320" t="s">
        <v>402</v>
      </c>
      <c r="K603" s="260">
        <v>0</v>
      </c>
      <c r="L603" s="203">
        <v>45474</v>
      </c>
      <c r="M603" s="204">
        <v>45492</v>
      </c>
      <c r="N603" s="211">
        <v>45482</v>
      </c>
      <c r="O603" s="137"/>
      <c r="P603" s="268" t="s">
        <v>78</v>
      </c>
    </row>
    <row r="604" spans="1:16" s="123" customFormat="1">
      <c r="A604" s="119" t="s">
        <v>3234</v>
      </c>
      <c r="B604" s="245">
        <v>418853</v>
      </c>
      <c r="C604" s="146" t="s">
        <v>2982</v>
      </c>
      <c r="D604" s="146"/>
      <c r="E604" s="340">
        <v>0</v>
      </c>
      <c r="F604" s="128">
        <v>16</v>
      </c>
      <c r="G604" s="252">
        <f>IF(I604='VALORES JOÃO'!$A$12,'VALORES JOÃO'!$C$12,IF(I604='VALORES JOÃO'!$A$11,'VALORES JOÃO'!$C$11,IF('TABELA UNIFICADA 2024'!I604='VALORES JOÃO'!$A$10,'VALORES JOÃO'!$C$10,IF(I604='VALORES JOÃO'!$A$9,'VALORES JOÃO'!$C$9,IF('TABELA UNIFICADA 2024'!I604='VALORES JOÃO'!$A$8,'VALORES JOÃO'!$C$8,IF('TABELA UNIFICADA 2024'!I604='VALORES JOÃO'!$A$7,'VALORES JOÃO'!$C$7,IF('TABELA UNIFICADA 2024'!I604='VALORES JOÃO'!$A$6,'VALORES JOÃO'!$C$6,IF('TABELA UNIFICADA 2024'!I604='VALORES JOÃO'!$A$5,'VALORES JOÃO'!$C$5,IF('TABELA UNIFICADA 2024'!I604='VALORES JOÃO'!$A$4,'VALORES JOÃO'!$C$4,"")))))))))</f>
        <v>58.19</v>
      </c>
      <c r="H604" s="335">
        <f t="shared" si="10"/>
        <v>931.04</v>
      </c>
      <c r="I604" s="334" t="s">
        <v>3168</v>
      </c>
      <c r="J604" s="320" t="s">
        <v>402</v>
      </c>
      <c r="K604" s="260">
        <v>0</v>
      </c>
      <c r="L604" s="203">
        <v>45474</v>
      </c>
      <c r="M604" s="204">
        <v>45482</v>
      </c>
      <c r="N604" s="211">
        <v>45482</v>
      </c>
      <c r="O604" s="137"/>
      <c r="P604" s="268" t="s">
        <v>78</v>
      </c>
    </row>
    <row r="605" spans="1:16" s="123" customFormat="1">
      <c r="A605" s="119" t="s">
        <v>3234</v>
      </c>
      <c r="B605" s="245">
        <v>412314</v>
      </c>
      <c r="C605" s="146" t="s">
        <v>2930</v>
      </c>
      <c r="D605" s="146"/>
      <c r="E605" s="340">
        <v>0</v>
      </c>
      <c r="F605" s="128">
        <v>2</v>
      </c>
      <c r="G605" s="252">
        <f>IF(I605='VALORES JOÃO'!$A$12,'VALORES JOÃO'!$C$12,IF(I605='VALORES JOÃO'!$A$11,'VALORES JOÃO'!$C$11,IF('TABELA UNIFICADA 2024'!I605='VALORES JOÃO'!$A$10,'VALORES JOÃO'!$C$10,IF(I605='VALORES JOÃO'!$A$9,'VALORES JOÃO'!$C$9,IF('TABELA UNIFICADA 2024'!I605='VALORES JOÃO'!$A$8,'VALORES JOÃO'!$C$8,IF('TABELA UNIFICADA 2024'!I605='VALORES JOÃO'!$A$7,'VALORES JOÃO'!$C$7,IF('TABELA UNIFICADA 2024'!I605='VALORES JOÃO'!$A$6,'VALORES JOÃO'!$C$6,IF('TABELA UNIFICADA 2024'!I605='VALORES JOÃO'!$A$5,'VALORES JOÃO'!$C$5,IF('TABELA UNIFICADA 2024'!I605='VALORES JOÃO'!$A$4,'VALORES JOÃO'!$C$4,"")))))))))</f>
        <v>58.19</v>
      </c>
      <c r="H605" s="335">
        <f t="shared" si="10"/>
        <v>116.38</v>
      </c>
      <c r="I605" s="334" t="s">
        <v>3168</v>
      </c>
      <c r="J605" s="320" t="s">
        <v>402</v>
      </c>
      <c r="K605" s="260">
        <v>0</v>
      </c>
      <c r="L605" s="203">
        <v>45474</v>
      </c>
      <c r="M605" s="204">
        <v>45482</v>
      </c>
      <c r="N605" s="211">
        <v>45482</v>
      </c>
      <c r="O605" s="137"/>
      <c r="P605" s="268" t="s">
        <v>78</v>
      </c>
    </row>
    <row r="606" spans="1:16" s="123" customFormat="1">
      <c r="A606" s="119" t="s">
        <v>3234</v>
      </c>
      <c r="B606" s="245">
        <v>418876</v>
      </c>
      <c r="C606" s="146" t="s">
        <v>3142</v>
      </c>
      <c r="D606" s="146"/>
      <c r="E606" s="340">
        <v>0</v>
      </c>
      <c r="F606" s="128">
        <v>2</v>
      </c>
      <c r="G606" s="252">
        <f>IF(I606='VALORES JOÃO'!$A$12,'VALORES JOÃO'!$C$12,IF(I606='VALORES JOÃO'!$A$11,'VALORES JOÃO'!$C$11,IF('TABELA UNIFICADA 2024'!I606='VALORES JOÃO'!$A$10,'VALORES JOÃO'!$C$10,IF(I606='VALORES JOÃO'!$A$9,'VALORES JOÃO'!$C$9,IF('TABELA UNIFICADA 2024'!I606='VALORES JOÃO'!$A$8,'VALORES JOÃO'!$C$8,IF('TABELA UNIFICADA 2024'!I606='VALORES JOÃO'!$A$7,'VALORES JOÃO'!$C$7,IF('TABELA UNIFICADA 2024'!I606='VALORES JOÃO'!$A$6,'VALORES JOÃO'!$C$6,IF('TABELA UNIFICADA 2024'!I606='VALORES JOÃO'!$A$5,'VALORES JOÃO'!$C$5,IF('TABELA UNIFICADA 2024'!I606='VALORES JOÃO'!$A$4,'VALORES JOÃO'!$C$4,"")))))))))</f>
        <v>50.6</v>
      </c>
      <c r="H606" s="335">
        <f t="shared" si="10"/>
        <v>101.2</v>
      </c>
      <c r="I606" s="334" t="s">
        <v>3167</v>
      </c>
      <c r="J606" s="320" t="s">
        <v>402</v>
      </c>
      <c r="K606" s="260">
        <v>0</v>
      </c>
      <c r="L606" s="203">
        <v>45474</v>
      </c>
      <c r="M606" s="204">
        <v>45492</v>
      </c>
      <c r="N606" s="211">
        <v>45482</v>
      </c>
      <c r="O606" s="137"/>
      <c r="P606" s="268" t="s">
        <v>78</v>
      </c>
    </row>
    <row r="607" spans="1:16" s="123" customFormat="1">
      <c r="A607" s="119" t="s">
        <v>3234</v>
      </c>
      <c r="B607" s="245">
        <v>417587</v>
      </c>
      <c r="C607" s="146" t="s">
        <v>3205</v>
      </c>
      <c r="D607" s="146"/>
      <c r="E607" s="340">
        <v>0</v>
      </c>
      <c r="F607" s="128">
        <v>33</v>
      </c>
      <c r="G607" s="252">
        <f>IF(I607='VALORES JOÃO'!$A$12,'VALORES JOÃO'!$C$12,IF(I607='VALORES JOÃO'!$A$11,'VALORES JOÃO'!$C$11,IF('TABELA UNIFICADA 2024'!I607='VALORES JOÃO'!$A$10,'VALORES JOÃO'!$C$10,IF(I607='VALORES JOÃO'!$A$9,'VALORES JOÃO'!$C$9,IF('TABELA UNIFICADA 2024'!I607='VALORES JOÃO'!$A$8,'VALORES JOÃO'!$C$8,IF('TABELA UNIFICADA 2024'!I607='VALORES JOÃO'!$A$7,'VALORES JOÃO'!$C$7,IF('TABELA UNIFICADA 2024'!I607='VALORES JOÃO'!$A$6,'VALORES JOÃO'!$C$6,IF('TABELA UNIFICADA 2024'!I607='VALORES JOÃO'!$A$5,'VALORES JOÃO'!$C$5,IF('TABELA UNIFICADA 2024'!I607='VALORES JOÃO'!$A$4,'VALORES JOÃO'!$C$4,"")))))))))</f>
        <v>50.6</v>
      </c>
      <c r="H607" s="335">
        <f t="shared" si="10"/>
        <v>1669.8</v>
      </c>
      <c r="I607" s="334" t="s">
        <v>3167</v>
      </c>
      <c r="J607" s="320" t="s">
        <v>402</v>
      </c>
      <c r="K607" s="260">
        <v>0</v>
      </c>
      <c r="L607" s="203">
        <v>45474</v>
      </c>
      <c r="M607" s="204">
        <v>45492</v>
      </c>
      <c r="N607" s="211">
        <v>45482</v>
      </c>
      <c r="O607" s="137"/>
      <c r="P607" s="268" t="s">
        <v>78</v>
      </c>
    </row>
    <row r="608" spans="1:16" s="123" customFormat="1">
      <c r="A608" s="119" t="s">
        <v>3234</v>
      </c>
      <c r="B608" s="245">
        <v>418847</v>
      </c>
      <c r="C608" s="146" t="s">
        <v>2933</v>
      </c>
      <c r="D608" s="146"/>
      <c r="E608" s="340">
        <v>0</v>
      </c>
      <c r="F608" s="128">
        <v>1</v>
      </c>
      <c r="G608" s="252">
        <f>IF(I608='VALORES JOÃO'!$A$12,'VALORES JOÃO'!$C$12,IF(I608='VALORES JOÃO'!$A$11,'VALORES JOÃO'!$C$11,IF('TABELA UNIFICADA 2024'!I608='VALORES JOÃO'!$A$10,'VALORES JOÃO'!$C$10,IF(I608='VALORES JOÃO'!$A$9,'VALORES JOÃO'!$C$9,IF('TABELA UNIFICADA 2024'!I608='VALORES JOÃO'!$A$8,'VALORES JOÃO'!$C$8,IF('TABELA UNIFICADA 2024'!I608='VALORES JOÃO'!$A$7,'VALORES JOÃO'!$C$7,IF('TABELA UNIFICADA 2024'!I608='VALORES JOÃO'!$A$6,'VALORES JOÃO'!$C$6,IF('TABELA UNIFICADA 2024'!I608='VALORES JOÃO'!$A$5,'VALORES JOÃO'!$C$5,IF('TABELA UNIFICADA 2024'!I608='VALORES JOÃO'!$A$4,'VALORES JOÃO'!$C$4,"")))))))))</f>
        <v>50.6</v>
      </c>
      <c r="H608" s="335">
        <f t="shared" si="10"/>
        <v>50.6</v>
      </c>
      <c r="I608" s="334" t="s">
        <v>3167</v>
      </c>
      <c r="J608" s="320" t="s">
        <v>402</v>
      </c>
      <c r="K608" s="260">
        <v>0</v>
      </c>
      <c r="L608" s="203">
        <v>45474</v>
      </c>
      <c r="M608" s="204">
        <v>45476</v>
      </c>
      <c r="N608" s="211">
        <v>45476</v>
      </c>
      <c r="O608" s="137"/>
      <c r="P608" s="268" t="s">
        <v>78</v>
      </c>
    </row>
    <row r="609" spans="1:16" s="123" customFormat="1">
      <c r="A609" s="119" t="s">
        <v>3234</v>
      </c>
      <c r="B609" s="245">
        <v>418818</v>
      </c>
      <c r="C609" s="146" t="s">
        <v>3206</v>
      </c>
      <c r="D609" s="146"/>
      <c r="E609" s="340">
        <v>0</v>
      </c>
      <c r="F609" s="128">
        <v>2</v>
      </c>
      <c r="G609" s="252">
        <f>IF(I609='VALORES JOÃO'!$A$12,'VALORES JOÃO'!$C$12,IF(I609='VALORES JOÃO'!$A$11,'VALORES JOÃO'!$C$11,IF('TABELA UNIFICADA 2024'!I609='VALORES JOÃO'!$A$10,'VALORES JOÃO'!$C$10,IF(I609='VALORES JOÃO'!$A$9,'VALORES JOÃO'!$C$9,IF('TABELA UNIFICADA 2024'!I609='VALORES JOÃO'!$A$8,'VALORES JOÃO'!$C$8,IF('TABELA UNIFICADA 2024'!I609='VALORES JOÃO'!$A$7,'VALORES JOÃO'!$C$7,IF('TABELA UNIFICADA 2024'!I609='VALORES JOÃO'!$A$6,'VALORES JOÃO'!$C$6,IF('TABELA UNIFICADA 2024'!I609='VALORES JOÃO'!$A$5,'VALORES JOÃO'!$C$5,IF('TABELA UNIFICADA 2024'!I609='VALORES JOÃO'!$A$4,'VALORES JOÃO'!$C$4,"")))))))))</f>
        <v>50.6</v>
      </c>
      <c r="H609" s="335">
        <f t="shared" si="10"/>
        <v>101.2</v>
      </c>
      <c r="I609" s="334" t="s">
        <v>3167</v>
      </c>
      <c r="J609" s="320" t="s">
        <v>402</v>
      </c>
      <c r="K609" s="260">
        <v>0</v>
      </c>
      <c r="L609" s="203">
        <v>45474</v>
      </c>
      <c r="M609" s="204">
        <v>45481</v>
      </c>
      <c r="N609" s="211">
        <v>45482</v>
      </c>
      <c r="O609" s="137"/>
      <c r="P609" s="268" t="s">
        <v>78</v>
      </c>
    </row>
    <row r="610" spans="1:16" s="123" customFormat="1">
      <c r="A610" s="119" t="s">
        <v>3234</v>
      </c>
      <c r="B610" s="245">
        <v>414648</v>
      </c>
      <c r="C610" s="146" t="s">
        <v>3207</v>
      </c>
      <c r="D610" s="146"/>
      <c r="E610" s="340">
        <v>0</v>
      </c>
      <c r="F610" s="128">
        <v>33</v>
      </c>
      <c r="G610" s="252">
        <v>45</v>
      </c>
      <c r="H610" s="335">
        <f t="shared" si="10"/>
        <v>1485</v>
      </c>
      <c r="I610" s="334" t="s">
        <v>3167</v>
      </c>
      <c r="J610" s="320" t="s">
        <v>3028</v>
      </c>
      <c r="K610" s="260">
        <v>0</v>
      </c>
      <c r="L610" s="203">
        <v>45474</v>
      </c>
      <c r="M610" s="204">
        <v>45489</v>
      </c>
      <c r="N610" s="211">
        <v>45482</v>
      </c>
      <c r="O610" s="137"/>
      <c r="P610" s="268" t="s">
        <v>78</v>
      </c>
    </row>
    <row r="611" spans="1:16" s="123" customFormat="1">
      <c r="A611" s="119" t="s">
        <v>3234</v>
      </c>
      <c r="B611" s="245">
        <v>418882</v>
      </c>
      <c r="C611" s="146" t="s">
        <v>3208</v>
      </c>
      <c r="D611" s="146"/>
      <c r="E611" s="340">
        <v>0</v>
      </c>
      <c r="F611" s="128">
        <v>25</v>
      </c>
      <c r="G611" s="252">
        <f>IF(I611='VALORES JOÃO'!$A$12,'VALORES JOÃO'!$C$12,IF(I611='VALORES JOÃO'!$A$11,'VALORES JOÃO'!$C$11,IF('TABELA UNIFICADA 2024'!I611='VALORES JOÃO'!$A$10,'VALORES JOÃO'!$C$10,IF(I611='VALORES JOÃO'!$A$9,'VALORES JOÃO'!$C$9,IF('TABELA UNIFICADA 2024'!I611='VALORES JOÃO'!$A$8,'VALORES JOÃO'!$C$8,IF('TABELA UNIFICADA 2024'!I611='VALORES JOÃO'!$A$7,'VALORES JOÃO'!$C$7,IF('TABELA UNIFICADA 2024'!I611='VALORES JOÃO'!$A$6,'VALORES JOÃO'!$C$6,IF('TABELA UNIFICADA 2024'!I611='VALORES JOÃO'!$A$5,'VALORES JOÃO'!$C$5,IF('TABELA UNIFICADA 2024'!I611='VALORES JOÃO'!$A$4,'VALORES JOÃO'!$C$4,"")))))))))</f>
        <v>48.07</v>
      </c>
      <c r="H611" s="335">
        <f t="shared" si="10"/>
        <v>1201.75</v>
      </c>
      <c r="I611" s="334" t="s">
        <v>3166</v>
      </c>
      <c r="J611" s="320" t="s">
        <v>402</v>
      </c>
      <c r="K611" s="260">
        <v>0</v>
      </c>
      <c r="L611" s="203">
        <v>45474</v>
      </c>
      <c r="M611" s="204">
        <v>45492</v>
      </c>
      <c r="N611" s="211">
        <v>45488</v>
      </c>
      <c r="O611" s="137"/>
      <c r="P611" s="268" t="s">
        <v>78</v>
      </c>
    </row>
    <row r="612" spans="1:16" s="123" customFormat="1">
      <c r="A612" s="119" t="s">
        <v>3234</v>
      </c>
      <c r="B612" s="245">
        <v>418842</v>
      </c>
      <c r="C612" s="146" t="s">
        <v>3106</v>
      </c>
      <c r="D612" s="146"/>
      <c r="E612" s="340">
        <v>0</v>
      </c>
      <c r="F612" s="128">
        <v>3</v>
      </c>
      <c r="G612" s="252">
        <f>IF(I612='VALORES JOÃO'!$A$12,'VALORES JOÃO'!$C$12,IF(I612='VALORES JOÃO'!$A$11,'VALORES JOÃO'!$C$11,IF('TABELA UNIFICADA 2024'!I612='VALORES JOÃO'!$A$10,'VALORES JOÃO'!$C$10,IF(I612='VALORES JOÃO'!$A$9,'VALORES JOÃO'!$C$9,IF('TABELA UNIFICADA 2024'!I612='VALORES JOÃO'!$A$8,'VALORES JOÃO'!$C$8,IF('TABELA UNIFICADA 2024'!I612='VALORES JOÃO'!$A$7,'VALORES JOÃO'!$C$7,IF('TABELA UNIFICADA 2024'!I612='VALORES JOÃO'!$A$6,'VALORES JOÃO'!$C$6,IF('TABELA UNIFICADA 2024'!I612='VALORES JOÃO'!$A$5,'VALORES JOÃO'!$C$5,IF('TABELA UNIFICADA 2024'!I612='VALORES JOÃO'!$A$4,'VALORES JOÃO'!$C$4,"")))))))))</f>
        <v>107.53</v>
      </c>
      <c r="H612" s="335">
        <f t="shared" si="10"/>
        <v>322.59000000000003</v>
      </c>
      <c r="I612" s="334" t="s">
        <v>3170</v>
      </c>
      <c r="J612" s="320" t="s">
        <v>402</v>
      </c>
      <c r="K612" s="260">
        <v>0</v>
      </c>
      <c r="L612" s="203">
        <v>45474</v>
      </c>
      <c r="M612" s="204">
        <v>45489</v>
      </c>
      <c r="N612" s="211">
        <v>45489</v>
      </c>
      <c r="O612" s="137"/>
      <c r="P612" s="268" t="s">
        <v>78</v>
      </c>
    </row>
    <row r="613" spans="1:16">
      <c r="A613" s="119" t="s">
        <v>3234</v>
      </c>
      <c r="B613" s="245">
        <v>418925</v>
      </c>
      <c r="C613" s="146" t="s">
        <v>3080</v>
      </c>
      <c r="D613" s="146"/>
      <c r="E613" s="340">
        <v>0</v>
      </c>
      <c r="F613" s="128">
        <v>5</v>
      </c>
      <c r="G613" s="252">
        <f>IF(I613='VALORES JOÃO'!$A$12,'VALORES JOÃO'!$C$12,IF(I613='VALORES JOÃO'!$A$11,'VALORES JOÃO'!$C$11,IF('TABELA UNIFICADA 2024'!I613='VALORES JOÃO'!$A$10,'VALORES JOÃO'!$C$10,IF(I613='VALORES JOÃO'!$A$9,'VALORES JOÃO'!$C$9,IF('TABELA UNIFICADA 2024'!I613='VALORES JOÃO'!$A$8,'VALORES JOÃO'!$C$8,IF('TABELA UNIFICADA 2024'!I613='VALORES JOÃO'!$A$7,'VALORES JOÃO'!$C$7,IF('TABELA UNIFICADA 2024'!I613='VALORES JOÃO'!$A$6,'VALORES JOÃO'!$C$6,IF('TABELA UNIFICADA 2024'!I613='VALORES JOÃO'!$A$5,'VALORES JOÃO'!$C$5,IF('TABELA UNIFICADA 2024'!I613='VALORES JOÃO'!$A$4,'VALORES JOÃO'!$C$4,"")))))))))</f>
        <v>107.53</v>
      </c>
      <c r="H613" s="335">
        <f t="shared" si="10"/>
        <v>537.65</v>
      </c>
      <c r="I613" s="334" t="s">
        <v>3170</v>
      </c>
      <c r="J613" s="320" t="s">
        <v>402</v>
      </c>
      <c r="K613" s="260">
        <v>0</v>
      </c>
      <c r="L613" s="203">
        <v>45474</v>
      </c>
      <c r="M613" s="204">
        <v>45492</v>
      </c>
      <c r="N613" s="211">
        <v>45489</v>
      </c>
      <c r="O613" s="137"/>
      <c r="P613" s="268" t="s">
        <v>78</v>
      </c>
    </row>
    <row r="614" spans="1:16">
      <c r="A614" s="119" t="s">
        <v>3234</v>
      </c>
      <c r="B614" s="245">
        <v>418911</v>
      </c>
      <c r="C614" s="146" t="s">
        <v>3209</v>
      </c>
      <c r="D614" s="146"/>
      <c r="E614" s="340">
        <v>0</v>
      </c>
      <c r="F614" s="128">
        <v>1</v>
      </c>
      <c r="G614" s="252">
        <f>IF(I614='VALORES JOÃO'!$A$12,'VALORES JOÃO'!$C$12,IF(I614='VALORES JOÃO'!$A$11,'VALORES JOÃO'!$C$11,IF('TABELA UNIFICADA 2024'!I614='VALORES JOÃO'!$A$10,'VALORES JOÃO'!$C$10,IF(I614='VALORES JOÃO'!$A$9,'VALORES JOÃO'!$C$9,IF('TABELA UNIFICADA 2024'!I614='VALORES JOÃO'!$A$8,'VALORES JOÃO'!$C$8,IF('TABELA UNIFICADA 2024'!I614='VALORES JOÃO'!$A$7,'VALORES JOÃO'!$C$7,IF('TABELA UNIFICADA 2024'!I614='VALORES JOÃO'!$A$6,'VALORES JOÃO'!$C$6,IF('TABELA UNIFICADA 2024'!I614='VALORES JOÃO'!$A$5,'VALORES JOÃO'!$C$5,IF('TABELA UNIFICADA 2024'!I614='VALORES JOÃO'!$A$4,'VALORES JOÃO'!$C$4,"")))))))))</f>
        <v>107.53</v>
      </c>
      <c r="H614" s="335">
        <f t="shared" si="10"/>
        <v>107.53</v>
      </c>
      <c r="I614" s="334" t="s">
        <v>3170</v>
      </c>
      <c r="J614" s="320" t="s">
        <v>402</v>
      </c>
      <c r="K614" s="260">
        <v>0</v>
      </c>
      <c r="L614" s="203">
        <v>45474</v>
      </c>
      <c r="M614" s="204">
        <v>45492</v>
      </c>
      <c r="N614" s="211">
        <v>45488</v>
      </c>
      <c r="O614" s="137"/>
      <c r="P614" s="268" t="s">
        <v>78</v>
      </c>
    </row>
    <row r="615" spans="1:16">
      <c r="A615" s="119" t="s">
        <v>3234</v>
      </c>
      <c r="B615" s="245">
        <v>418958</v>
      </c>
      <c r="C615" s="146" t="s">
        <v>3116</v>
      </c>
      <c r="D615" s="146"/>
      <c r="E615" s="340">
        <v>0</v>
      </c>
      <c r="F615" s="128">
        <v>2</v>
      </c>
      <c r="G615" s="252">
        <f>IF(I615='VALORES JOÃO'!$A$12,'VALORES JOÃO'!$C$12,IF(I615='VALORES JOÃO'!$A$11,'VALORES JOÃO'!$C$11,IF('TABELA UNIFICADA 2024'!I615='VALORES JOÃO'!$A$10,'VALORES JOÃO'!$C$10,IF(I615='VALORES JOÃO'!$A$9,'VALORES JOÃO'!$C$9,IF('TABELA UNIFICADA 2024'!I615='VALORES JOÃO'!$A$8,'VALORES JOÃO'!$C$8,IF('TABELA UNIFICADA 2024'!I615='VALORES JOÃO'!$A$7,'VALORES JOÃO'!$C$7,IF('TABELA UNIFICADA 2024'!I615='VALORES JOÃO'!$A$6,'VALORES JOÃO'!$C$6,IF('TABELA UNIFICADA 2024'!I615='VALORES JOÃO'!$A$5,'VALORES JOÃO'!$C$5,IF('TABELA UNIFICADA 2024'!I615='VALORES JOÃO'!$A$4,'VALORES JOÃO'!$C$4,"")))))))))</f>
        <v>107.53</v>
      </c>
      <c r="H615" s="335">
        <f t="shared" si="10"/>
        <v>215.06</v>
      </c>
      <c r="I615" s="334" t="s">
        <v>3170</v>
      </c>
      <c r="J615" s="320" t="s">
        <v>402</v>
      </c>
      <c r="K615" s="260">
        <v>0</v>
      </c>
      <c r="L615" s="203">
        <v>45474</v>
      </c>
      <c r="M615" s="204">
        <v>45492</v>
      </c>
      <c r="N615" s="211">
        <v>45489</v>
      </c>
      <c r="O615" s="137"/>
      <c r="P615" s="268" t="s">
        <v>78</v>
      </c>
    </row>
    <row r="616" spans="1:16">
      <c r="A616" s="119" t="s">
        <v>3234</v>
      </c>
      <c r="B616" s="245">
        <v>418894</v>
      </c>
      <c r="C616" s="146" t="s">
        <v>3210</v>
      </c>
      <c r="D616" s="146"/>
      <c r="E616" s="340">
        <v>0</v>
      </c>
      <c r="F616" s="128">
        <v>1</v>
      </c>
      <c r="G616" s="252">
        <f>IF(I616='VALORES JOÃO'!$A$12,'VALORES JOÃO'!$C$12,IF(I616='VALORES JOÃO'!$A$11,'VALORES JOÃO'!$C$11,IF('TABELA UNIFICADA 2024'!I616='VALORES JOÃO'!$A$10,'VALORES JOÃO'!$C$10,IF(I616='VALORES JOÃO'!$A$9,'VALORES JOÃO'!$C$9,IF('TABELA UNIFICADA 2024'!I616='VALORES JOÃO'!$A$8,'VALORES JOÃO'!$C$8,IF('TABELA UNIFICADA 2024'!I616='VALORES JOÃO'!$A$7,'VALORES JOÃO'!$C$7,IF('TABELA UNIFICADA 2024'!I616='VALORES JOÃO'!$A$6,'VALORES JOÃO'!$C$6,IF('TABELA UNIFICADA 2024'!I616='VALORES JOÃO'!$A$5,'VALORES JOÃO'!$C$5,IF('TABELA UNIFICADA 2024'!I616='VALORES JOÃO'!$A$4,'VALORES JOÃO'!$C$4,"")))))))))</f>
        <v>82.23</v>
      </c>
      <c r="H616" s="335">
        <f t="shared" si="10"/>
        <v>82.23</v>
      </c>
      <c r="I616" s="334" t="s">
        <v>3169</v>
      </c>
      <c r="J616" s="320" t="s">
        <v>402</v>
      </c>
      <c r="K616" s="260">
        <v>0</v>
      </c>
      <c r="L616" s="203">
        <v>45474</v>
      </c>
      <c r="M616" s="204">
        <v>45492</v>
      </c>
      <c r="N616" s="211">
        <v>45489</v>
      </c>
      <c r="O616" s="137"/>
      <c r="P616" s="268" t="s">
        <v>78</v>
      </c>
    </row>
    <row r="617" spans="1:16">
      <c r="A617" s="119" t="s">
        <v>3234</v>
      </c>
      <c r="B617" s="245">
        <v>418543</v>
      </c>
      <c r="C617" s="146" t="s">
        <v>3211</v>
      </c>
      <c r="D617" s="146"/>
      <c r="E617" s="340">
        <v>0</v>
      </c>
      <c r="F617" s="128">
        <v>2</v>
      </c>
      <c r="G617" s="252">
        <f>IF(I617='VALORES JOÃO'!$A$12,'VALORES JOÃO'!$C$12,IF(I617='VALORES JOÃO'!$A$11,'VALORES JOÃO'!$C$11,IF('TABELA UNIFICADA 2024'!I617='VALORES JOÃO'!$A$10,'VALORES JOÃO'!$C$10,IF(I617='VALORES JOÃO'!$A$9,'VALORES JOÃO'!$C$9,IF('TABELA UNIFICADA 2024'!I617='VALORES JOÃO'!$A$8,'VALORES JOÃO'!$C$8,IF('TABELA UNIFICADA 2024'!I617='VALORES JOÃO'!$A$7,'VALORES JOÃO'!$C$7,IF('TABELA UNIFICADA 2024'!I617='VALORES JOÃO'!$A$6,'VALORES JOÃO'!$C$6,IF('TABELA UNIFICADA 2024'!I617='VALORES JOÃO'!$A$5,'VALORES JOÃO'!$C$5,IF('TABELA UNIFICADA 2024'!I617='VALORES JOÃO'!$A$4,'VALORES JOÃO'!$C$4,"")))))))))</f>
        <v>82.23</v>
      </c>
      <c r="H617" s="335">
        <f t="shared" si="10"/>
        <v>164.46</v>
      </c>
      <c r="I617" s="334" t="s">
        <v>3169</v>
      </c>
      <c r="J617" s="320" t="s">
        <v>402</v>
      </c>
      <c r="K617" s="260">
        <v>0</v>
      </c>
      <c r="L617" s="203">
        <v>45474</v>
      </c>
      <c r="M617" s="204">
        <v>45492</v>
      </c>
      <c r="N617" s="211">
        <v>45489</v>
      </c>
      <c r="O617" s="137"/>
      <c r="P617" s="268" t="s">
        <v>78</v>
      </c>
    </row>
    <row r="618" spans="1:16" s="123" customFormat="1">
      <c r="A618" s="119" t="s">
        <v>2637</v>
      </c>
      <c r="B618" s="245">
        <v>415294</v>
      </c>
      <c r="C618" s="146" t="s">
        <v>2614</v>
      </c>
      <c r="D618" s="146"/>
      <c r="E618" s="340">
        <v>24</v>
      </c>
      <c r="F618" s="128">
        <v>55</v>
      </c>
      <c r="G618" s="252">
        <v>14</v>
      </c>
      <c r="H618" s="335">
        <f t="shared" si="10"/>
        <v>770</v>
      </c>
      <c r="I618" s="334" t="s">
        <v>43</v>
      </c>
      <c r="J618" s="320" t="s">
        <v>55</v>
      </c>
      <c r="K618" s="260">
        <v>1</v>
      </c>
      <c r="L618" s="203">
        <v>45475</v>
      </c>
      <c r="M618" s="204">
        <v>45481</v>
      </c>
      <c r="N618" s="211">
        <v>45477</v>
      </c>
      <c r="O618" s="137"/>
      <c r="P618" s="268" t="s">
        <v>78</v>
      </c>
    </row>
    <row r="619" spans="1:16" s="123" customFormat="1">
      <c r="A619" s="119" t="s">
        <v>2637</v>
      </c>
      <c r="B619" s="245">
        <v>419502</v>
      </c>
      <c r="C619" s="146" t="s">
        <v>81</v>
      </c>
      <c r="D619" s="146"/>
      <c r="E619" s="340">
        <v>28</v>
      </c>
      <c r="F619" s="128">
        <v>16</v>
      </c>
      <c r="G619" s="252">
        <v>16</v>
      </c>
      <c r="H619" s="335">
        <f t="shared" si="10"/>
        <v>256</v>
      </c>
      <c r="I619" s="334" t="s">
        <v>43</v>
      </c>
      <c r="J619" s="320" t="s">
        <v>45</v>
      </c>
      <c r="K619" s="260">
        <v>1</v>
      </c>
      <c r="L619" s="203">
        <v>45475</v>
      </c>
      <c r="M619" s="204">
        <v>45477</v>
      </c>
      <c r="N619" s="211">
        <v>45476</v>
      </c>
      <c r="O619" s="137"/>
      <c r="P619" s="268" t="s">
        <v>78</v>
      </c>
    </row>
    <row r="620" spans="1:16" s="123" customFormat="1">
      <c r="A620" s="119" t="s">
        <v>2637</v>
      </c>
      <c r="B620" s="245">
        <v>414658</v>
      </c>
      <c r="C620" s="146" t="s">
        <v>583</v>
      </c>
      <c r="D620" s="146"/>
      <c r="E620" s="340">
        <v>19</v>
      </c>
      <c r="F620" s="128">
        <v>54</v>
      </c>
      <c r="G620" s="252">
        <v>14</v>
      </c>
      <c r="H620" s="335">
        <f t="shared" si="10"/>
        <v>756</v>
      </c>
      <c r="I620" s="334" t="s">
        <v>43</v>
      </c>
      <c r="J620" s="320" t="s">
        <v>45</v>
      </c>
      <c r="K620" s="260">
        <v>1</v>
      </c>
      <c r="L620" s="203">
        <v>45475</v>
      </c>
      <c r="M620" s="204">
        <v>45477</v>
      </c>
      <c r="N620" s="211">
        <v>45476</v>
      </c>
      <c r="O620" s="137"/>
      <c r="P620" s="268" t="s">
        <v>78</v>
      </c>
    </row>
    <row r="621" spans="1:16" s="123" customFormat="1">
      <c r="A621" s="119" t="s">
        <v>2637</v>
      </c>
      <c r="B621" s="245">
        <v>417103</v>
      </c>
      <c r="C621" s="146" t="s">
        <v>3212</v>
      </c>
      <c r="D621" s="146"/>
      <c r="E621" s="340">
        <v>19</v>
      </c>
      <c r="F621" s="128">
        <v>55</v>
      </c>
      <c r="G621" s="252">
        <v>13</v>
      </c>
      <c r="H621" s="335">
        <f t="shared" si="10"/>
        <v>715</v>
      </c>
      <c r="I621" s="334" t="s">
        <v>43</v>
      </c>
      <c r="J621" s="320" t="s">
        <v>55</v>
      </c>
      <c r="K621" s="260">
        <v>1</v>
      </c>
      <c r="L621" s="203">
        <v>45475</v>
      </c>
      <c r="M621" s="204">
        <v>45481</v>
      </c>
      <c r="N621" s="211">
        <v>45477</v>
      </c>
      <c r="O621" s="137"/>
      <c r="P621" s="268" t="s">
        <v>78</v>
      </c>
    </row>
    <row r="622" spans="1:16">
      <c r="A622" s="119" t="s">
        <v>2637</v>
      </c>
      <c r="B622" s="245">
        <v>418705</v>
      </c>
      <c r="C622" s="146" t="s">
        <v>2771</v>
      </c>
      <c r="D622" s="146"/>
      <c r="E622" s="340">
        <v>28</v>
      </c>
      <c r="F622" s="128">
        <v>22</v>
      </c>
      <c r="G622" s="252">
        <v>16.5</v>
      </c>
      <c r="H622" s="335">
        <f t="shared" si="10"/>
        <v>363</v>
      </c>
      <c r="I622" s="334" t="s">
        <v>43</v>
      </c>
      <c r="J622" s="320" t="s">
        <v>45</v>
      </c>
      <c r="K622" s="260">
        <v>2</v>
      </c>
      <c r="L622" s="203">
        <v>45475</v>
      </c>
      <c r="M622" s="204">
        <v>45488</v>
      </c>
      <c r="N622" s="211">
        <v>45476</v>
      </c>
      <c r="O622" s="137"/>
      <c r="P622" s="268" t="s">
        <v>78</v>
      </c>
    </row>
    <row r="623" spans="1:16">
      <c r="A623" s="119" t="s">
        <v>2637</v>
      </c>
      <c r="B623" s="245">
        <v>417535</v>
      </c>
      <c r="C623" s="146" t="s">
        <v>2789</v>
      </c>
      <c r="D623" s="146"/>
      <c r="E623" s="340">
        <v>38</v>
      </c>
      <c r="F623" s="128">
        <v>22</v>
      </c>
      <c r="G623" s="252">
        <v>18.5</v>
      </c>
      <c r="H623" s="335">
        <f t="shared" si="10"/>
        <v>407</v>
      </c>
      <c r="I623" s="334" t="s">
        <v>43</v>
      </c>
      <c r="J623" s="320" t="s">
        <v>45</v>
      </c>
      <c r="K623" s="260">
        <v>2</v>
      </c>
      <c r="L623" s="203">
        <v>45475</v>
      </c>
      <c r="M623" s="204">
        <v>45485</v>
      </c>
      <c r="N623" s="211">
        <v>45475</v>
      </c>
      <c r="O623" s="137"/>
      <c r="P623" s="268" t="s">
        <v>78</v>
      </c>
    </row>
    <row r="624" spans="1:16" s="123" customFormat="1">
      <c r="A624" s="119" t="s">
        <v>2637</v>
      </c>
      <c r="B624" s="245">
        <v>417056</v>
      </c>
      <c r="C624" s="146" t="s">
        <v>3213</v>
      </c>
      <c r="D624" s="146"/>
      <c r="E624" s="340">
        <v>42</v>
      </c>
      <c r="F624" s="128">
        <v>22</v>
      </c>
      <c r="G624" s="252">
        <v>23</v>
      </c>
      <c r="H624" s="335">
        <f t="shared" si="10"/>
        <v>506</v>
      </c>
      <c r="I624" s="334" t="s">
        <v>43</v>
      </c>
      <c r="J624" s="320" t="s">
        <v>45</v>
      </c>
      <c r="K624" s="260">
        <v>2</v>
      </c>
      <c r="L624" s="203">
        <v>45475</v>
      </c>
      <c r="M624" s="204">
        <v>45476</v>
      </c>
      <c r="N624" s="211">
        <v>45475</v>
      </c>
      <c r="O624" s="137"/>
      <c r="P624" s="268" t="s">
        <v>78</v>
      </c>
    </row>
    <row r="625" spans="1:16" s="123" customFormat="1">
      <c r="A625" s="119" t="s">
        <v>2637</v>
      </c>
      <c r="B625" s="245">
        <v>419497</v>
      </c>
      <c r="C625" s="146" t="s">
        <v>2724</v>
      </c>
      <c r="D625" s="146"/>
      <c r="E625" s="340">
        <v>25.4</v>
      </c>
      <c r="F625" s="128">
        <v>40</v>
      </c>
      <c r="G625" s="252">
        <v>16</v>
      </c>
      <c r="H625" s="335">
        <f t="shared" si="10"/>
        <v>640</v>
      </c>
      <c r="I625" s="334" t="s">
        <v>43</v>
      </c>
      <c r="J625" s="320" t="s">
        <v>55</v>
      </c>
      <c r="K625" s="260">
        <v>1</v>
      </c>
      <c r="L625" s="203">
        <v>45475</v>
      </c>
      <c r="M625" s="204">
        <v>45483</v>
      </c>
      <c r="N625" s="211">
        <v>45477</v>
      </c>
      <c r="O625" s="137"/>
      <c r="P625" s="268" t="s">
        <v>78</v>
      </c>
    </row>
    <row r="626" spans="1:16" s="123" customFormat="1">
      <c r="A626" s="119" t="s">
        <v>2637</v>
      </c>
      <c r="B626" s="245">
        <v>418964</v>
      </c>
      <c r="C626" s="146" t="s">
        <v>3214</v>
      </c>
      <c r="D626" s="146"/>
      <c r="E626" s="340">
        <v>25.4</v>
      </c>
      <c r="F626" s="128">
        <v>1</v>
      </c>
      <c r="G626" s="252">
        <v>35</v>
      </c>
      <c r="H626" s="335">
        <f t="shared" ref="H626:H689" si="11">IFERROR(G626*F626,"0")</f>
        <v>35</v>
      </c>
      <c r="I626" s="334" t="s">
        <v>43</v>
      </c>
      <c r="J626" s="320" t="s">
        <v>55</v>
      </c>
      <c r="K626" s="260">
        <v>1</v>
      </c>
      <c r="L626" s="203">
        <v>45475</v>
      </c>
      <c r="M626" s="204">
        <v>45485</v>
      </c>
      <c r="N626" s="211">
        <v>45476</v>
      </c>
      <c r="O626" s="137"/>
      <c r="P626" s="268" t="s">
        <v>78</v>
      </c>
    </row>
    <row r="627" spans="1:16" s="123" customFormat="1">
      <c r="A627" s="119" t="s">
        <v>2637</v>
      </c>
      <c r="B627" s="245">
        <v>412038</v>
      </c>
      <c r="C627" s="146" t="s">
        <v>2878</v>
      </c>
      <c r="D627" s="146"/>
      <c r="E627" s="340">
        <v>35</v>
      </c>
      <c r="F627" s="128">
        <v>10</v>
      </c>
      <c r="G627" s="252">
        <v>13</v>
      </c>
      <c r="H627" s="335">
        <f t="shared" si="11"/>
        <v>130</v>
      </c>
      <c r="I627" s="334" t="s">
        <v>43</v>
      </c>
      <c r="J627" s="320" t="s">
        <v>45</v>
      </c>
      <c r="K627" s="260">
        <v>1</v>
      </c>
      <c r="L627" s="203">
        <v>45475</v>
      </c>
      <c r="M627" s="204">
        <v>45478</v>
      </c>
      <c r="N627" s="211">
        <v>45476</v>
      </c>
      <c r="O627" s="137"/>
      <c r="P627" s="268" t="s">
        <v>78</v>
      </c>
    </row>
    <row r="628" spans="1:16" s="123" customFormat="1">
      <c r="A628" s="119" t="s">
        <v>2637</v>
      </c>
      <c r="B628" s="342">
        <v>412050</v>
      </c>
      <c r="C628" s="146" t="s">
        <v>2879</v>
      </c>
      <c r="D628" s="146"/>
      <c r="E628" s="340">
        <v>45</v>
      </c>
      <c r="F628" s="128">
        <v>10</v>
      </c>
      <c r="G628" s="252">
        <v>13</v>
      </c>
      <c r="H628" s="335">
        <f t="shared" si="11"/>
        <v>130</v>
      </c>
      <c r="I628" s="334" t="s">
        <v>43</v>
      </c>
      <c r="J628" s="320" t="s">
        <v>45</v>
      </c>
      <c r="K628" s="260">
        <v>1</v>
      </c>
      <c r="L628" s="203">
        <v>45475</v>
      </c>
      <c r="M628" s="204">
        <v>45478</v>
      </c>
      <c r="N628" s="211">
        <v>45476</v>
      </c>
      <c r="O628" s="137"/>
      <c r="P628" s="268" t="s">
        <v>78</v>
      </c>
    </row>
    <row r="629" spans="1:16" s="123" customFormat="1">
      <c r="A629" s="119" t="s">
        <v>3234</v>
      </c>
      <c r="B629" s="245">
        <v>416739</v>
      </c>
      <c r="C629" s="146" t="s">
        <v>2999</v>
      </c>
      <c r="D629" s="146"/>
      <c r="E629" s="340">
        <v>0</v>
      </c>
      <c r="F629" s="128">
        <v>3</v>
      </c>
      <c r="G629" s="252">
        <v>64.52</v>
      </c>
      <c r="H629" s="335">
        <f t="shared" si="11"/>
        <v>193.56</v>
      </c>
      <c r="I629" s="334" t="s">
        <v>43</v>
      </c>
      <c r="J629" s="320" t="s">
        <v>47</v>
      </c>
      <c r="K629" s="260">
        <v>0</v>
      </c>
      <c r="L629" s="203">
        <v>45475</v>
      </c>
      <c r="M629" s="204">
        <v>45476</v>
      </c>
      <c r="N629" s="211">
        <v>45476</v>
      </c>
      <c r="O629" s="137"/>
      <c r="P629" s="268" t="s">
        <v>78</v>
      </c>
    </row>
    <row r="630" spans="1:16">
      <c r="A630" s="119" t="s">
        <v>3234</v>
      </c>
      <c r="B630" s="245">
        <v>416763</v>
      </c>
      <c r="C630" s="146" t="s">
        <v>3000</v>
      </c>
      <c r="D630" s="146"/>
      <c r="E630" s="340">
        <v>0</v>
      </c>
      <c r="F630" s="128">
        <v>3</v>
      </c>
      <c r="G630" s="252">
        <v>64.52</v>
      </c>
      <c r="H630" s="335">
        <f t="shared" si="11"/>
        <v>193.56</v>
      </c>
      <c r="I630" s="334" t="s">
        <v>43</v>
      </c>
      <c r="J630" s="320" t="s">
        <v>47</v>
      </c>
      <c r="K630" s="260">
        <v>0</v>
      </c>
      <c r="L630" s="203">
        <v>45475</v>
      </c>
      <c r="M630" s="204">
        <v>45476</v>
      </c>
      <c r="N630" s="211">
        <v>45476</v>
      </c>
      <c r="O630" s="137"/>
      <c r="P630" s="268" t="s">
        <v>78</v>
      </c>
    </row>
    <row r="631" spans="1:16">
      <c r="A631" s="119" t="s">
        <v>3234</v>
      </c>
      <c r="B631" s="245">
        <v>414818</v>
      </c>
      <c r="C631" s="146" t="s">
        <v>3215</v>
      </c>
      <c r="D631" s="146"/>
      <c r="E631" s="340">
        <v>0</v>
      </c>
      <c r="F631" s="128">
        <v>1</v>
      </c>
      <c r="G631" s="252">
        <v>64.52</v>
      </c>
      <c r="H631" s="335">
        <f t="shared" si="11"/>
        <v>64.52</v>
      </c>
      <c r="I631" s="334" t="s">
        <v>43</v>
      </c>
      <c r="J631" s="320" t="s">
        <v>47</v>
      </c>
      <c r="K631" s="260">
        <v>0</v>
      </c>
      <c r="L631" s="203">
        <v>45475</v>
      </c>
      <c r="M631" s="204">
        <v>45476</v>
      </c>
      <c r="N631" s="211">
        <v>45476</v>
      </c>
      <c r="O631" s="137"/>
      <c r="P631" s="268" t="s">
        <v>78</v>
      </c>
    </row>
    <row r="632" spans="1:16" s="123" customFormat="1">
      <c r="A632" s="119" t="s">
        <v>74</v>
      </c>
      <c r="B632" s="245">
        <v>419006</v>
      </c>
      <c r="C632" s="146" t="s">
        <v>3216</v>
      </c>
      <c r="D632" s="146"/>
      <c r="E632" s="340">
        <v>0</v>
      </c>
      <c r="F632" s="128">
        <v>1</v>
      </c>
      <c r="G632" s="252">
        <v>571.5</v>
      </c>
      <c r="H632" s="335">
        <f t="shared" si="11"/>
        <v>571.5</v>
      </c>
      <c r="I632" s="334" t="s">
        <v>43</v>
      </c>
      <c r="J632" s="320" t="s">
        <v>47</v>
      </c>
      <c r="K632" s="260">
        <v>0</v>
      </c>
      <c r="L632" s="203">
        <v>45477</v>
      </c>
      <c r="M632" s="204">
        <v>45484</v>
      </c>
      <c r="N632" s="211">
        <v>45483</v>
      </c>
      <c r="O632" s="137"/>
      <c r="P632" s="268" t="s">
        <v>78</v>
      </c>
    </row>
    <row r="633" spans="1:16" s="123" customFormat="1">
      <c r="A633" s="119" t="s">
        <v>74</v>
      </c>
      <c r="B633" s="245">
        <v>419010</v>
      </c>
      <c r="C633" s="146" t="s">
        <v>2868</v>
      </c>
      <c r="D633" s="146"/>
      <c r="E633" s="340">
        <v>0</v>
      </c>
      <c r="F633" s="128">
        <v>1</v>
      </c>
      <c r="G633" s="252">
        <v>308.95</v>
      </c>
      <c r="H633" s="335">
        <f t="shared" si="11"/>
        <v>308.95</v>
      </c>
      <c r="I633" s="334" t="s">
        <v>43</v>
      </c>
      <c r="J633" s="320" t="s">
        <v>47</v>
      </c>
      <c r="K633" s="260">
        <v>0</v>
      </c>
      <c r="L633" s="203">
        <v>45477</v>
      </c>
      <c r="M633" s="204">
        <v>45484</v>
      </c>
      <c r="N633" s="211">
        <v>45483</v>
      </c>
      <c r="O633" s="137"/>
      <c r="P633" s="268" t="s">
        <v>78</v>
      </c>
    </row>
    <row r="634" spans="1:16" s="123" customFormat="1">
      <c r="A634" s="119" t="s">
        <v>74</v>
      </c>
      <c r="B634" s="245">
        <v>410057</v>
      </c>
      <c r="C634" s="146" t="s">
        <v>276</v>
      </c>
      <c r="D634" s="146"/>
      <c r="E634" s="340">
        <v>0</v>
      </c>
      <c r="F634" s="128">
        <v>23</v>
      </c>
      <c r="G634" s="252">
        <v>114.3</v>
      </c>
      <c r="H634" s="335">
        <f t="shared" si="11"/>
        <v>2628.9</v>
      </c>
      <c r="I634" s="334" t="s">
        <v>43</v>
      </c>
      <c r="J634" s="320" t="s">
        <v>17</v>
      </c>
      <c r="K634" s="260">
        <v>0</v>
      </c>
      <c r="L634" s="203">
        <v>45477</v>
      </c>
      <c r="M634" s="204">
        <v>45484</v>
      </c>
      <c r="N634" s="211">
        <v>45483</v>
      </c>
      <c r="O634" s="137" t="s">
        <v>3175</v>
      </c>
      <c r="P634" s="268" t="s">
        <v>78</v>
      </c>
    </row>
    <row r="635" spans="1:16" s="123" customFormat="1">
      <c r="A635" s="119" t="s">
        <v>3234</v>
      </c>
      <c r="B635" s="245">
        <v>420118</v>
      </c>
      <c r="C635" s="146" t="s">
        <v>3155</v>
      </c>
      <c r="D635" s="146"/>
      <c r="E635" s="340">
        <v>0</v>
      </c>
      <c r="F635" s="128">
        <v>1</v>
      </c>
      <c r="G635" s="252">
        <f>IF(I635='VALORES JOÃO'!$A$12,'VALORES JOÃO'!$C$12,IF(I635='VALORES JOÃO'!$A$11,'VALORES JOÃO'!$C$11,IF('TABELA UNIFICADA 2024'!I635='VALORES JOÃO'!$A$10,'VALORES JOÃO'!$C$10,IF(I635='VALORES JOÃO'!$A$9,'VALORES JOÃO'!$C$9,IF('TABELA UNIFICADA 2024'!I635='VALORES JOÃO'!$A$8,'VALORES JOÃO'!$C$8,IF('TABELA UNIFICADA 2024'!I635='VALORES JOÃO'!$A$7,'VALORES JOÃO'!$C$7,IF('TABELA UNIFICADA 2024'!I635='VALORES JOÃO'!$A$6,'VALORES JOÃO'!$C$6,IF('TABELA UNIFICADA 2024'!I635='VALORES JOÃO'!$A$5,'VALORES JOÃO'!$C$5,IF('TABELA UNIFICADA 2024'!I635='VALORES JOÃO'!$A$4,'VALORES JOÃO'!$C$4,"")))))))))</f>
        <v>107.53</v>
      </c>
      <c r="H635" s="335">
        <f t="shared" si="11"/>
        <v>107.53</v>
      </c>
      <c r="I635" s="334" t="s">
        <v>3170</v>
      </c>
      <c r="J635" s="320" t="s">
        <v>402</v>
      </c>
      <c r="K635" s="260">
        <v>0</v>
      </c>
      <c r="L635" s="203">
        <v>45478</v>
      </c>
      <c r="M635" s="204">
        <v>45492</v>
      </c>
      <c r="N635" s="211">
        <v>45489</v>
      </c>
      <c r="O635" s="137"/>
      <c r="P635" s="268" t="s">
        <v>78</v>
      </c>
    </row>
    <row r="636" spans="1:16" s="123" customFormat="1">
      <c r="A636" s="119" t="s">
        <v>3234</v>
      </c>
      <c r="B636" s="245">
        <v>419771</v>
      </c>
      <c r="C636" s="146" t="s">
        <v>3089</v>
      </c>
      <c r="D636" s="146"/>
      <c r="E636" s="340">
        <v>0</v>
      </c>
      <c r="F636" s="128">
        <v>5</v>
      </c>
      <c r="G636" s="252">
        <f>IF(I636='VALORES JOÃO'!$A$12,'VALORES JOÃO'!$C$12,IF(I636='VALORES JOÃO'!$A$11,'VALORES JOÃO'!$C$11,IF('TABELA UNIFICADA 2024'!I636='VALORES JOÃO'!$A$10,'VALORES JOÃO'!$C$10,IF(I636='VALORES JOÃO'!$A$9,'VALORES JOÃO'!$C$9,IF('TABELA UNIFICADA 2024'!I636='VALORES JOÃO'!$A$8,'VALORES JOÃO'!$C$8,IF('TABELA UNIFICADA 2024'!I636='VALORES JOÃO'!$A$7,'VALORES JOÃO'!$C$7,IF('TABELA UNIFICADA 2024'!I636='VALORES JOÃO'!$A$6,'VALORES JOÃO'!$C$6,IF('TABELA UNIFICADA 2024'!I636='VALORES JOÃO'!$A$5,'VALORES JOÃO'!$C$5,IF('TABELA UNIFICADA 2024'!I636='VALORES JOÃO'!$A$4,'VALORES JOÃO'!$C$4,"")))))))))</f>
        <v>107.53</v>
      </c>
      <c r="H636" s="335">
        <f t="shared" si="11"/>
        <v>537.65</v>
      </c>
      <c r="I636" s="334" t="s">
        <v>3170</v>
      </c>
      <c r="J636" s="320" t="s">
        <v>402</v>
      </c>
      <c r="K636" s="260">
        <v>0</v>
      </c>
      <c r="L636" s="203">
        <v>45478</v>
      </c>
      <c r="M636" s="204">
        <v>45492</v>
      </c>
      <c r="N636" s="211">
        <v>45488</v>
      </c>
      <c r="O636" s="137"/>
      <c r="P636" s="268" t="s">
        <v>78</v>
      </c>
    </row>
    <row r="637" spans="1:16">
      <c r="A637" s="119" t="s">
        <v>3234</v>
      </c>
      <c r="B637" s="245">
        <v>420022</v>
      </c>
      <c r="C637" s="146" t="s">
        <v>3217</v>
      </c>
      <c r="D637" s="146"/>
      <c r="E637" s="340">
        <v>0</v>
      </c>
      <c r="F637" s="128">
        <v>3</v>
      </c>
      <c r="G637" s="252">
        <f>IF(I637='VALORES JOÃO'!$A$12,'VALORES JOÃO'!$C$12,IF(I637='VALORES JOÃO'!$A$11,'VALORES JOÃO'!$C$11,IF('TABELA UNIFICADA 2024'!I637='VALORES JOÃO'!$A$10,'VALORES JOÃO'!$C$10,IF(I637='VALORES JOÃO'!$A$9,'VALORES JOÃO'!$C$9,IF('TABELA UNIFICADA 2024'!I637='VALORES JOÃO'!$A$8,'VALORES JOÃO'!$C$8,IF('TABELA UNIFICADA 2024'!I637='VALORES JOÃO'!$A$7,'VALORES JOÃO'!$C$7,IF('TABELA UNIFICADA 2024'!I637='VALORES JOÃO'!$A$6,'VALORES JOÃO'!$C$6,IF('TABELA UNIFICADA 2024'!I637='VALORES JOÃO'!$A$5,'VALORES JOÃO'!$C$5,IF('TABELA UNIFICADA 2024'!I637='VALORES JOÃO'!$A$4,'VALORES JOÃO'!$C$4,"")))))))))</f>
        <v>69.58</v>
      </c>
      <c r="H637" s="335">
        <f t="shared" si="11"/>
        <v>208.74</v>
      </c>
      <c r="I637" s="334" t="s">
        <v>25</v>
      </c>
      <c r="J637" s="320" t="s">
        <v>402</v>
      </c>
      <c r="K637" s="260">
        <v>0</v>
      </c>
      <c r="L637" s="203">
        <v>45478</v>
      </c>
      <c r="M637" s="204">
        <v>45492</v>
      </c>
      <c r="N637" s="211">
        <v>45488</v>
      </c>
      <c r="O637" s="137"/>
      <c r="P637" s="268" t="s">
        <v>78</v>
      </c>
    </row>
    <row r="638" spans="1:16">
      <c r="A638" s="119" t="s">
        <v>2637</v>
      </c>
      <c r="B638" s="245">
        <v>418382</v>
      </c>
      <c r="C638" s="146" t="s">
        <v>2621</v>
      </c>
      <c r="D638" s="146"/>
      <c r="E638" s="340">
        <v>24</v>
      </c>
      <c r="F638" s="128">
        <v>44</v>
      </c>
      <c r="G638" s="252">
        <v>16</v>
      </c>
      <c r="H638" s="335">
        <f t="shared" si="11"/>
        <v>704</v>
      </c>
      <c r="I638" s="334" t="s">
        <v>43</v>
      </c>
      <c r="J638" s="320" t="s">
        <v>192</v>
      </c>
      <c r="K638" s="260">
        <v>0</v>
      </c>
      <c r="L638" s="203">
        <v>45481</v>
      </c>
      <c r="M638" s="204">
        <v>45488</v>
      </c>
      <c r="N638" s="211">
        <v>45485</v>
      </c>
      <c r="O638" s="137"/>
      <c r="P638" s="268" t="s">
        <v>78</v>
      </c>
    </row>
    <row r="639" spans="1:16" s="123" customFormat="1">
      <c r="A639" s="119" t="s">
        <v>2637</v>
      </c>
      <c r="B639" s="245">
        <v>418526</v>
      </c>
      <c r="C639" s="146" t="s">
        <v>1128</v>
      </c>
      <c r="D639" s="146"/>
      <c r="E639" s="340">
        <v>34.909999999999997</v>
      </c>
      <c r="F639" s="128">
        <v>33</v>
      </c>
      <c r="G639" s="252">
        <v>28</v>
      </c>
      <c r="H639" s="335">
        <f t="shared" si="11"/>
        <v>924</v>
      </c>
      <c r="I639" s="334" t="s">
        <v>43</v>
      </c>
      <c r="J639" s="320" t="s">
        <v>16</v>
      </c>
      <c r="K639" s="260">
        <v>0</v>
      </c>
      <c r="L639" s="203">
        <v>45481</v>
      </c>
      <c r="M639" s="204">
        <v>45485</v>
      </c>
      <c r="N639" s="211">
        <v>45483</v>
      </c>
      <c r="O639" s="137"/>
      <c r="P639" s="268" t="s">
        <v>78</v>
      </c>
    </row>
    <row r="640" spans="1:16" s="123" customFormat="1">
      <c r="A640" s="119" t="s">
        <v>445</v>
      </c>
      <c r="B640" s="245">
        <v>405045</v>
      </c>
      <c r="C640" s="146" t="s">
        <v>3218</v>
      </c>
      <c r="D640" s="146"/>
      <c r="E640" s="340">
        <v>0</v>
      </c>
      <c r="F640" s="128">
        <v>1</v>
      </c>
      <c r="G640" s="252">
        <v>2600</v>
      </c>
      <c r="H640" s="335">
        <f t="shared" si="11"/>
        <v>2600</v>
      </c>
      <c r="I640" s="334" t="s">
        <v>43</v>
      </c>
      <c r="J640" s="320" t="s">
        <v>47</v>
      </c>
      <c r="K640" s="260">
        <v>0</v>
      </c>
      <c r="L640" s="203">
        <v>45481</v>
      </c>
      <c r="M640" s="204">
        <v>45484</v>
      </c>
      <c r="N640" s="211">
        <v>45484</v>
      </c>
      <c r="O640" s="137"/>
      <c r="P640" s="268" t="s">
        <v>78</v>
      </c>
    </row>
    <row r="641" spans="1:16">
      <c r="A641" s="119" t="s">
        <v>74</v>
      </c>
      <c r="B641" s="245">
        <v>420071</v>
      </c>
      <c r="C641" s="146" t="s">
        <v>3219</v>
      </c>
      <c r="D641" s="146"/>
      <c r="E641" s="340">
        <v>0</v>
      </c>
      <c r="F641" s="128">
        <v>1</v>
      </c>
      <c r="G641" s="252">
        <v>92.67</v>
      </c>
      <c r="H641" s="335">
        <f t="shared" si="11"/>
        <v>92.67</v>
      </c>
      <c r="I641" s="334" t="s">
        <v>43</v>
      </c>
      <c r="J641" s="320" t="s">
        <v>47</v>
      </c>
      <c r="K641" s="260">
        <v>0</v>
      </c>
      <c r="L641" s="203">
        <v>45481</v>
      </c>
      <c r="M641" s="204">
        <v>45488</v>
      </c>
      <c r="N641" s="211">
        <v>45490</v>
      </c>
      <c r="O641" s="137"/>
      <c r="P641" s="268" t="s">
        <v>78</v>
      </c>
    </row>
    <row r="642" spans="1:16">
      <c r="A642" s="119" t="s">
        <v>74</v>
      </c>
      <c r="B642" s="245">
        <v>420065</v>
      </c>
      <c r="C642" s="146" t="s">
        <v>2923</v>
      </c>
      <c r="D642" s="146"/>
      <c r="E642" s="340">
        <v>0</v>
      </c>
      <c r="F642" s="128">
        <v>1</v>
      </c>
      <c r="G642" s="252">
        <v>741</v>
      </c>
      <c r="H642" s="335">
        <f t="shared" si="11"/>
        <v>741</v>
      </c>
      <c r="I642" s="334" t="s">
        <v>43</v>
      </c>
      <c r="J642" s="320" t="s">
        <v>47</v>
      </c>
      <c r="K642" s="260">
        <v>0</v>
      </c>
      <c r="L642" s="203">
        <v>45481</v>
      </c>
      <c r="M642" s="204">
        <v>45488</v>
      </c>
      <c r="N642" s="211">
        <v>45490</v>
      </c>
      <c r="O642" s="137"/>
      <c r="P642" s="268" t="s">
        <v>78</v>
      </c>
    </row>
    <row r="643" spans="1:16">
      <c r="A643" s="119" t="s">
        <v>2637</v>
      </c>
      <c r="B643" s="245">
        <v>420783</v>
      </c>
      <c r="C643" s="146" t="s">
        <v>554</v>
      </c>
      <c r="D643" s="146"/>
      <c r="E643" s="340">
        <v>28</v>
      </c>
      <c r="F643" s="128">
        <v>3</v>
      </c>
      <c r="G643" s="252">
        <v>15</v>
      </c>
      <c r="H643" s="335">
        <f t="shared" si="11"/>
        <v>45</v>
      </c>
      <c r="I643" s="334" t="s">
        <v>43</v>
      </c>
      <c r="J643" s="320" t="s">
        <v>45</v>
      </c>
      <c r="K643" s="260">
        <v>1</v>
      </c>
      <c r="L643" s="203">
        <v>45481</v>
      </c>
      <c r="M643" s="204">
        <v>45485</v>
      </c>
      <c r="N643" s="211">
        <v>45485</v>
      </c>
      <c r="O643" s="137"/>
      <c r="P643" s="268" t="s">
        <v>78</v>
      </c>
    </row>
    <row r="644" spans="1:16">
      <c r="A644" s="119" t="s">
        <v>2637</v>
      </c>
      <c r="B644" s="245">
        <v>420797</v>
      </c>
      <c r="C644" s="146" t="s">
        <v>158</v>
      </c>
      <c r="D644" s="146"/>
      <c r="E644" s="340">
        <v>19</v>
      </c>
      <c r="F644" s="128">
        <v>1</v>
      </c>
      <c r="G644" s="252">
        <v>15</v>
      </c>
      <c r="H644" s="335">
        <f t="shared" si="11"/>
        <v>15</v>
      </c>
      <c r="I644" s="334" t="s">
        <v>43</v>
      </c>
      <c r="J644" s="320" t="s">
        <v>45</v>
      </c>
      <c r="K644" s="260">
        <v>1</v>
      </c>
      <c r="L644" s="203">
        <v>45481</v>
      </c>
      <c r="M644" s="204">
        <v>45485</v>
      </c>
      <c r="N644" s="211">
        <v>45485</v>
      </c>
      <c r="O644" s="137"/>
      <c r="P644" s="268" t="s">
        <v>78</v>
      </c>
    </row>
    <row r="645" spans="1:16">
      <c r="A645" s="119" t="s">
        <v>2637</v>
      </c>
      <c r="B645" s="245">
        <v>420937</v>
      </c>
      <c r="C645" s="146" t="s">
        <v>238</v>
      </c>
      <c r="D645" s="146"/>
      <c r="E645" s="340">
        <v>19.05</v>
      </c>
      <c r="F645" s="128">
        <v>2</v>
      </c>
      <c r="G645" s="252">
        <v>15</v>
      </c>
      <c r="H645" s="335">
        <f t="shared" si="11"/>
        <v>30</v>
      </c>
      <c r="I645" s="334" t="s">
        <v>43</v>
      </c>
      <c r="J645" s="320" t="s">
        <v>45</v>
      </c>
      <c r="K645" s="260">
        <v>1</v>
      </c>
      <c r="L645" s="203">
        <v>45481</v>
      </c>
      <c r="M645" s="204">
        <v>45485</v>
      </c>
      <c r="N645" s="211">
        <v>45485</v>
      </c>
      <c r="O645" s="137"/>
      <c r="P645" s="268" t="s">
        <v>78</v>
      </c>
    </row>
    <row r="646" spans="1:16">
      <c r="A646" s="119" t="s">
        <v>2637</v>
      </c>
      <c r="B646" s="245">
        <v>420936</v>
      </c>
      <c r="C646" s="146" t="s">
        <v>535</v>
      </c>
      <c r="D646" s="146"/>
      <c r="E646" s="340">
        <v>19.05</v>
      </c>
      <c r="F646" s="128">
        <v>1</v>
      </c>
      <c r="G646" s="252">
        <v>14</v>
      </c>
      <c r="H646" s="335">
        <f t="shared" si="11"/>
        <v>14</v>
      </c>
      <c r="I646" s="334" t="s">
        <v>43</v>
      </c>
      <c r="J646" s="320" t="s">
        <v>45</v>
      </c>
      <c r="K646" s="260">
        <v>1</v>
      </c>
      <c r="L646" s="203">
        <v>45481</v>
      </c>
      <c r="M646" s="204">
        <v>45485</v>
      </c>
      <c r="N646" s="211">
        <v>45485</v>
      </c>
      <c r="O646" s="137"/>
      <c r="P646" s="268" t="s">
        <v>78</v>
      </c>
    </row>
    <row r="647" spans="1:16">
      <c r="A647" s="119" t="s">
        <v>2637</v>
      </c>
      <c r="B647" s="245">
        <v>420802</v>
      </c>
      <c r="C647" s="146" t="s">
        <v>182</v>
      </c>
      <c r="D647" s="146"/>
      <c r="E647" s="340">
        <v>19</v>
      </c>
      <c r="F647" s="128">
        <v>3</v>
      </c>
      <c r="G647" s="252">
        <v>14.5</v>
      </c>
      <c r="H647" s="335">
        <f t="shared" si="11"/>
        <v>43.5</v>
      </c>
      <c r="I647" s="334" t="s">
        <v>43</v>
      </c>
      <c r="J647" s="320" t="s">
        <v>45</v>
      </c>
      <c r="K647" s="260">
        <v>1</v>
      </c>
      <c r="L647" s="203">
        <v>45481</v>
      </c>
      <c r="M647" s="204">
        <v>45485</v>
      </c>
      <c r="N647" s="211">
        <v>45485</v>
      </c>
      <c r="O647" s="137"/>
      <c r="P647" s="268" t="s">
        <v>78</v>
      </c>
    </row>
    <row r="648" spans="1:16">
      <c r="A648" s="119" t="s">
        <v>2637</v>
      </c>
      <c r="B648" s="245">
        <v>420829</v>
      </c>
      <c r="C648" s="146" t="s">
        <v>283</v>
      </c>
      <c r="D648" s="146"/>
      <c r="E648" s="340">
        <v>19</v>
      </c>
      <c r="F648" s="128">
        <v>1</v>
      </c>
      <c r="G648" s="252">
        <v>15</v>
      </c>
      <c r="H648" s="335">
        <f t="shared" si="11"/>
        <v>15</v>
      </c>
      <c r="I648" s="334" t="s">
        <v>43</v>
      </c>
      <c r="J648" s="320" t="s">
        <v>45</v>
      </c>
      <c r="K648" s="260">
        <v>1</v>
      </c>
      <c r="L648" s="203">
        <v>45481</v>
      </c>
      <c r="M648" s="204">
        <v>45485</v>
      </c>
      <c r="N648" s="211">
        <v>45485</v>
      </c>
      <c r="O648" s="137"/>
      <c r="P648" s="268" t="s">
        <v>78</v>
      </c>
    </row>
    <row r="649" spans="1:16">
      <c r="A649" s="119" t="s">
        <v>2637</v>
      </c>
      <c r="B649" s="245">
        <v>420849</v>
      </c>
      <c r="C649" s="146" t="s">
        <v>1824</v>
      </c>
      <c r="D649" s="146"/>
      <c r="E649" s="340">
        <v>24</v>
      </c>
      <c r="F649" s="128">
        <v>2</v>
      </c>
      <c r="G649" s="252">
        <v>13</v>
      </c>
      <c r="H649" s="335">
        <f t="shared" si="11"/>
        <v>26</v>
      </c>
      <c r="I649" s="334" t="s">
        <v>43</v>
      </c>
      <c r="J649" s="320" t="s">
        <v>45</v>
      </c>
      <c r="K649" s="260">
        <v>1</v>
      </c>
      <c r="L649" s="203">
        <v>45481</v>
      </c>
      <c r="M649" s="204">
        <v>45485</v>
      </c>
      <c r="N649" s="211">
        <v>45485</v>
      </c>
      <c r="O649" s="137"/>
      <c r="P649" s="268" t="s">
        <v>78</v>
      </c>
    </row>
    <row r="650" spans="1:16" s="123" customFormat="1">
      <c r="A650" s="119" t="s">
        <v>2637</v>
      </c>
      <c r="B650" s="245">
        <v>420834</v>
      </c>
      <c r="C650" s="146" t="s">
        <v>1818</v>
      </c>
      <c r="D650" s="146"/>
      <c r="E650" s="340">
        <v>19.05</v>
      </c>
      <c r="F650" s="128">
        <v>58</v>
      </c>
      <c r="G650" s="252">
        <v>15</v>
      </c>
      <c r="H650" s="335">
        <f t="shared" si="11"/>
        <v>870</v>
      </c>
      <c r="I650" s="334" t="s">
        <v>43</v>
      </c>
      <c r="J650" s="320" t="s">
        <v>45</v>
      </c>
      <c r="K650" s="260">
        <v>1</v>
      </c>
      <c r="L650" s="203">
        <v>45481</v>
      </c>
      <c r="M650" s="204">
        <v>45485</v>
      </c>
      <c r="N650" s="211">
        <v>45485</v>
      </c>
      <c r="O650" s="137"/>
      <c r="P650" s="268" t="s">
        <v>78</v>
      </c>
    </row>
    <row r="651" spans="1:16">
      <c r="A651" s="119" t="s">
        <v>2637</v>
      </c>
      <c r="B651" s="245">
        <v>420854</v>
      </c>
      <c r="C651" s="146" t="s">
        <v>1825</v>
      </c>
      <c r="D651" s="146"/>
      <c r="E651" s="340">
        <v>19.05</v>
      </c>
      <c r="F651" s="128">
        <v>1</v>
      </c>
      <c r="G651" s="252">
        <v>15</v>
      </c>
      <c r="H651" s="335">
        <f t="shared" si="11"/>
        <v>15</v>
      </c>
      <c r="I651" s="334" t="s">
        <v>43</v>
      </c>
      <c r="J651" s="320" t="s">
        <v>45</v>
      </c>
      <c r="K651" s="260">
        <v>1</v>
      </c>
      <c r="L651" s="203">
        <v>45481</v>
      </c>
      <c r="M651" s="204">
        <v>45485</v>
      </c>
      <c r="N651" s="211">
        <v>45485</v>
      </c>
      <c r="O651" s="137"/>
      <c r="P651" s="268" t="s">
        <v>78</v>
      </c>
    </row>
    <row r="652" spans="1:16">
      <c r="A652" s="119" t="s">
        <v>2637</v>
      </c>
      <c r="B652" s="245">
        <v>420933</v>
      </c>
      <c r="C652" s="146" t="s">
        <v>80</v>
      </c>
      <c r="D652" s="146"/>
      <c r="E652" s="340">
        <v>19</v>
      </c>
      <c r="F652" s="128">
        <v>16</v>
      </c>
      <c r="G652" s="252">
        <v>13</v>
      </c>
      <c r="H652" s="335">
        <f t="shared" si="11"/>
        <v>208</v>
      </c>
      <c r="I652" s="334" t="s">
        <v>43</v>
      </c>
      <c r="J652" s="320" t="s">
        <v>45</v>
      </c>
      <c r="K652" s="260">
        <v>1</v>
      </c>
      <c r="L652" s="203">
        <v>45481</v>
      </c>
      <c r="M652" s="204">
        <v>45485</v>
      </c>
      <c r="N652" s="211">
        <v>45485</v>
      </c>
      <c r="O652" s="137"/>
      <c r="P652" s="268" t="s">
        <v>78</v>
      </c>
    </row>
    <row r="653" spans="1:16" s="123" customFormat="1">
      <c r="A653" s="119" t="s">
        <v>2637</v>
      </c>
      <c r="B653" s="245">
        <v>420931</v>
      </c>
      <c r="C653" s="146" t="s">
        <v>579</v>
      </c>
      <c r="D653" s="146"/>
      <c r="E653" s="340">
        <v>24</v>
      </c>
      <c r="F653" s="128">
        <v>55</v>
      </c>
      <c r="G653" s="252">
        <v>15</v>
      </c>
      <c r="H653" s="335">
        <f t="shared" si="11"/>
        <v>825</v>
      </c>
      <c r="I653" s="334" t="s">
        <v>43</v>
      </c>
      <c r="J653" s="320" t="s">
        <v>45</v>
      </c>
      <c r="K653" s="260">
        <v>1</v>
      </c>
      <c r="L653" s="203">
        <v>45481</v>
      </c>
      <c r="M653" s="204">
        <v>45485</v>
      </c>
      <c r="N653" s="211">
        <v>45485</v>
      </c>
      <c r="O653" s="137"/>
      <c r="P653" s="268" t="s">
        <v>78</v>
      </c>
    </row>
    <row r="654" spans="1:16" s="123" customFormat="1">
      <c r="A654" s="119" t="s">
        <v>2637</v>
      </c>
      <c r="B654" s="245">
        <v>420930</v>
      </c>
      <c r="C654" s="146" t="s">
        <v>583</v>
      </c>
      <c r="D654" s="146"/>
      <c r="E654" s="340">
        <v>19</v>
      </c>
      <c r="F654" s="128">
        <v>45</v>
      </c>
      <c r="G654" s="252">
        <v>14</v>
      </c>
      <c r="H654" s="335">
        <f t="shared" si="11"/>
        <v>630</v>
      </c>
      <c r="I654" s="334" t="s">
        <v>43</v>
      </c>
      <c r="J654" s="320" t="s">
        <v>45</v>
      </c>
      <c r="K654" s="260">
        <v>1</v>
      </c>
      <c r="L654" s="203">
        <v>45481</v>
      </c>
      <c r="M654" s="204">
        <v>45485</v>
      </c>
      <c r="N654" s="211">
        <v>45485</v>
      </c>
      <c r="O654" s="137"/>
      <c r="P654" s="268" t="s">
        <v>78</v>
      </c>
    </row>
    <row r="655" spans="1:16" s="123" customFormat="1">
      <c r="A655" s="119" t="s">
        <v>2637</v>
      </c>
      <c r="B655" s="245">
        <v>420940</v>
      </c>
      <c r="C655" s="146" t="s">
        <v>1834</v>
      </c>
      <c r="D655" s="146"/>
      <c r="E655" s="340">
        <v>28</v>
      </c>
      <c r="F655" s="128">
        <v>2</v>
      </c>
      <c r="G655" s="252">
        <v>20</v>
      </c>
      <c r="H655" s="335">
        <f t="shared" si="11"/>
        <v>40</v>
      </c>
      <c r="I655" s="334" t="s">
        <v>43</v>
      </c>
      <c r="J655" s="320" t="s">
        <v>45</v>
      </c>
      <c r="K655" s="260">
        <v>1</v>
      </c>
      <c r="L655" s="203">
        <v>45481</v>
      </c>
      <c r="M655" s="204">
        <v>45485</v>
      </c>
      <c r="N655" s="211">
        <v>45485</v>
      </c>
      <c r="O655" s="137"/>
      <c r="P655" s="268" t="s">
        <v>78</v>
      </c>
    </row>
    <row r="656" spans="1:16">
      <c r="A656" s="119" t="s">
        <v>2637</v>
      </c>
      <c r="B656" s="245">
        <v>420929</v>
      </c>
      <c r="C656" s="146" t="s">
        <v>567</v>
      </c>
      <c r="D656" s="146"/>
      <c r="E656" s="340">
        <v>24</v>
      </c>
      <c r="F656" s="128">
        <v>3</v>
      </c>
      <c r="G656" s="252">
        <v>20</v>
      </c>
      <c r="H656" s="335">
        <f t="shared" si="11"/>
        <v>60</v>
      </c>
      <c r="I656" s="334" t="s">
        <v>43</v>
      </c>
      <c r="J656" s="320" t="s">
        <v>45</v>
      </c>
      <c r="K656" s="260">
        <v>1</v>
      </c>
      <c r="L656" s="203">
        <v>45481</v>
      </c>
      <c r="M656" s="204">
        <v>45485</v>
      </c>
      <c r="N656" s="211">
        <v>45485</v>
      </c>
      <c r="O656" s="137"/>
      <c r="P656" s="268" t="s">
        <v>78</v>
      </c>
    </row>
    <row r="657" spans="1:16">
      <c r="A657" s="119" t="s">
        <v>2637</v>
      </c>
      <c r="B657" s="245">
        <v>420932</v>
      </c>
      <c r="C657" s="146" t="s">
        <v>420</v>
      </c>
      <c r="D657" s="146"/>
      <c r="E657" s="340">
        <v>19.05</v>
      </c>
      <c r="F657" s="128">
        <v>2</v>
      </c>
      <c r="G657" s="252">
        <v>20</v>
      </c>
      <c r="H657" s="335">
        <f t="shared" si="11"/>
        <v>40</v>
      </c>
      <c r="I657" s="334" t="s">
        <v>43</v>
      </c>
      <c r="J657" s="320" t="s">
        <v>45</v>
      </c>
      <c r="K657" s="260">
        <v>1</v>
      </c>
      <c r="L657" s="203">
        <v>45481</v>
      </c>
      <c r="M657" s="204">
        <v>45485</v>
      </c>
      <c r="N657" s="211">
        <v>45485</v>
      </c>
      <c r="O657" s="137"/>
      <c r="P657" s="268" t="s">
        <v>78</v>
      </c>
    </row>
    <row r="658" spans="1:16">
      <c r="A658" s="119" t="s">
        <v>2637</v>
      </c>
      <c r="B658" s="245">
        <v>420935</v>
      </c>
      <c r="C658" s="146" t="s">
        <v>1827</v>
      </c>
      <c r="D658" s="146"/>
      <c r="E658" s="340">
        <v>24</v>
      </c>
      <c r="F658" s="128">
        <v>100</v>
      </c>
      <c r="G658" s="252">
        <v>15</v>
      </c>
      <c r="H658" s="335">
        <f t="shared" si="11"/>
        <v>1500</v>
      </c>
      <c r="I658" s="334" t="s">
        <v>43</v>
      </c>
      <c r="J658" s="320" t="s">
        <v>45</v>
      </c>
      <c r="K658" s="260">
        <v>1</v>
      </c>
      <c r="L658" s="203">
        <v>45481</v>
      </c>
      <c r="M658" s="204">
        <v>45485</v>
      </c>
      <c r="N658" s="211">
        <v>45485</v>
      </c>
      <c r="O658" s="137"/>
      <c r="P658" s="268" t="s">
        <v>78</v>
      </c>
    </row>
    <row r="659" spans="1:16">
      <c r="A659" s="119" t="s">
        <v>137</v>
      </c>
      <c r="B659" s="245">
        <v>415706</v>
      </c>
      <c r="C659" s="146" t="s">
        <v>1675</v>
      </c>
      <c r="D659" s="146"/>
      <c r="E659" s="340">
        <v>0</v>
      </c>
      <c r="F659" s="128">
        <v>384</v>
      </c>
      <c r="G659" s="252">
        <v>5.3</v>
      </c>
      <c r="H659" s="335">
        <f t="shared" si="11"/>
        <v>2035.1999999999998</v>
      </c>
      <c r="I659" s="334" t="s">
        <v>43</v>
      </c>
      <c r="J659" s="320" t="s">
        <v>47</v>
      </c>
      <c r="K659" s="260">
        <v>0</v>
      </c>
      <c r="L659" s="203">
        <v>45481</v>
      </c>
      <c r="M659" s="204">
        <v>45485</v>
      </c>
      <c r="N659" s="211">
        <v>45484</v>
      </c>
      <c r="O659" s="137"/>
      <c r="P659" s="268" t="s">
        <v>78</v>
      </c>
    </row>
    <row r="660" spans="1:16">
      <c r="A660" s="119" t="s">
        <v>2637</v>
      </c>
      <c r="B660" s="245">
        <v>417655</v>
      </c>
      <c r="C660" s="146" t="s">
        <v>3220</v>
      </c>
      <c r="D660" s="146"/>
      <c r="E660" s="340">
        <v>0</v>
      </c>
      <c r="F660" s="128">
        <v>4</v>
      </c>
      <c r="G660" s="252">
        <v>120</v>
      </c>
      <c r="H660" s="335">
        <f t="shared" si="11"/>
        <v>480</v>
      </c>
      <c r="I660" s="334" t="s">
        <v>43</v>
      </c>
      <c r="J660" s="320" t="s">
        <v>47</v>
      </c>
      <c r="K660" s="260">
        <v>0</v>
      </c>
      <c r="L660" s="203">
        <v>45482</v>
      </c>
      <c r="M660" s="204">
        <v>45485</v>
      </c>
      <c r="N660" s="211">
        <v>45485</v>
      </c>
      <c r="O660" s="137"/>
      <c r="P660" s="268" t="s">
        <v>78</v>
      </c>
    </row>
    <row r="661" spans="1:16">
      <c r="A661" s="119" t="s">
        <v>2637</v>
      </c>
      <c r="B661" s="245">
        <v>415784</v>
      </c>
      <c r="C661" s="146" t="s">
        <v>3221</v>
      </c>
      <c r="D661" s="146"/>
      <c r="E661" s="340">
        <v>0</v>
      </c>
      <c r="F661" s="128">
        <v>4</v>
      </c>
      <c r="G661" s="252">
        <v>55</v>
      </c>
      <c r="H661" s="335">
        <f t="shared" si="11"/>
        <v>220</v>
      </c>
      <c r="I661" s="334" t="s">
        <v>43</v>
      </c>
      <c r="J661" s="320" t="s">
        <v>47</v>
      </c>
      <c r="K661" s="260">
        <v>0</v>
      </c>
      <c r="L661" s="203">
        <v>45482</v>
      </c>
      <c r="M661" s="204">
        <v>45485</v>
      </c>
      <c r="N661" s="211">
        <v>45485</v>
      </c>
      <c r="O661" s="137"/>
      <c r="P661" s="268" t="s">
        <v>78</v>
      </c>
    </row>
    <row r="662" spans="1:16" s="123" customFormat="1">
      <c r="A662" s="119" t="s">
        <v>3234</v>
      </c>
      <c r="B662" s="245">
        <v>418859</v>
      </c>
      <c r="C662" s="146" t="s">
        <v>2930</v>
      </c>
      <c r="D662" s="146"/>
      <c r="E662" s="340">
        <v>0</v>
      </c>
      <c r="F662" s="128">
        <v>4</v>
      </c>
      <c r="G662" s="252">
        <f>IF(I662='VALORES JOÃO'!$A$12,'VALORES JOÃO'!$C$12,IF(I662='VALORES JOÃO'!$A$11,'VALORES JOÃO'!$C$11,IF('TABELA UNIFICADA 2024'!I662='VALORES JOÃO'!$A$10,'VALORES JOÃO'!$C$10,IF(I662='VALORES JOÃO'!$A$9,'VALORES JOÃO'!$C$9,IF('TABELA UNIFICADA 2024'!I662='VALORES JOÃO'!$A$8,'VALORES JOÃO'!$C$8,IF('TABELA UNIFICADA 2024'!I662='VALORES JOÃO'!$A$7,'VALORES JOÃO'!$C$7,IF('TABELA UNIFICADA 2024'!I662='VALORES JOÃO'!$A$6,'VALORES JOÃO'!$C$6,IF('TABELA UNIFICADA 2024'!I662='VALORES JOÃO'!$A$5,'VALORES JOÃO'!$C$5,IF('TABELA UNIFICADA 2024'!I662='VALORES JOÃO'!$A$4,'VALORES JOÃO'!$C$4,"")))))))))</f>
        <v>58.19</v>
      </c>
      <c r="H662" s="335">
        <f t="shared" si="11"/>
        <v>232.76</v>
      </c>
      <c r="I662" s="334" t="s">
        <v>3168</v>
      </c>
      <c r="J662" s="320" t="s">
        <v>402</v>
      </c>
      <c r="K662" s="260">
        <v>0</v>
      </c>
      <c r="L662" s="203">
        <v>45474</v>
      </c>
      <c r="M662" s="204">
        <v>45492</v>
      </c>
      <c r="N662" s="211">
        <v>45482</v>
      </c>
      <c r="O662" s="137"/>
      <c r="P662" s="268" t="s">
        <v>78</v>
      </c>
    </row>
    <row r="663" spans="1:16">
      <c r="A663" s="119" t="s">
        <v>74</v>
      </c>
      <c r="B663" s="245">
        <v>417260</v>
      </c>
      <c r="C663" s="146" t="s">
        <v>3222</v>
      </c>
      <c r="D663" s="146"/>
      <c r="E663" s="340">
        <v>0</v>
      </c>
      <c r="F663" s="128">
        <v>22</v>
      </c>
      <c r="G663" s="252">
        <v>172</v>
      </c>
      <c r="H663" s="335">
        <f t="shared" si="11"/>
        <v>3784</v>
      </c>
      <c r="I663" s="334" t="s">
        <v>43</v>
      </c>
      <c r="J663" s="320" t="s">
        <v>3223</v>
      </c>
      <c r="K663" s="260">
        <v>0</v>
      </c>
      <c r="L663" s="203">
        <v>45483</v>
      </c>
      <c r="M663" s="204">
        <v>45485</v>
      </c>
      <c r="N663" s="211">
        <v>45485</v>
      </c>
      <c r="O663" s="137"/>
      <c r="P663" s="268" t="s">
        <v>78</v>
      </c>
    </row>
    <row r="664" spans="1:16">
      <c r="A664" s="119" t="s">
        <v>2637</v>
      </c>
      <c r="B664" s="245">
        <v>411249</v>
      </c>
      <c r="C664" s="146" t="s">
        <v>2879</v>
      </c>
      <c r="D664" s="146"/>
      <c r="E664" s="340">
        <v>45</v>
      </c>
      <c r="F664" s="128">
        <v>12</v>
      </c>
      <c r="G664" s="252">
        <v>25</v>
      </c>
      <c r="H664" s="335">
        <f t="shared" si="11"/>
        <v>300</v>
      </c>
      <c r="I664" s="334" t="s">
        <v>43</v>
      </c>
      <c r="J664" s="320" t="s">
        <v>44</v>
      </c>
      <c r="K664" s="260">
        <v>0</v>
      </c>
      <c r="L664" s="203">
        <v>45483</v>
      </c>
      <c r="M664" s="204">
        <v>45489</v>
      </c>
      <c r="N664" s="211">
        <v>45489</v>
      </c>
      <c r="O664" s="137"/>
      <c r="P664" s="268" t="s">
        <v>78</v>
      </c>
    </row>
    <row r="665" spans="1:16">
      <c r="A665" s="119" t="s">
        <v>2637</v>
      </c>
      <c r="B665" s="245">
        <v>411237</v>
      </c>
      <c r="C665" s="146" t="s">
        <v>2878</v>
      </c>
      <c r="D665" s="146"/>
      <c r="E665" s="340">
        <v>35</v>
      </c>
      <c r="F665" s="128">
        <v>12</v>
      </c>
      <c r="G665" s="252">
        <v>25</v>
      </c>
      <c r="H665" s="335">
        <f t="shared" si="11"/>
        <v>300</v>
      </c>
      <c r="I665" s="334" t="s">
        <v>43</v>
      </c>
      <c r="J665" s="320" t="s">
        <v>44</v>
      </c>
      <c r="K665" s="260">
        <v>0</v>
      </c>
      <c r="L665" s="203">
        <v>45483</v>
      </c>
      <c r="M665" s="204">
        <v>45489</v>
      </c>
      <c r="N665" s="211">
        <v>45489</v>
      </c>
      <c r="O665" s="137"/>
      <c r="P665" s="268" t="s">
        <v>78</v>
      </c>
    </row>
    <row r="666" spans="1:16">
      <c r="A666" s="119" t="s">
        <v>2637</v>
      </c>
      <c r="B666" s="245">
        <v>420934</v>
      </c>
      <c r="C666" s="146" t="s">
        <v>160</v>
      </c>
      <c r="D666" s="146"/>
      <c r="E666" s="340">
        <v>19.05</v>
      </c>
      <c r="F666" s="128">
        <v>2</v>
      </c>
      <c r="G666" s="252">
        <v>18</v>
      </c>
      <c r="H666" s="335">
        <f t="shared" si="11"/>
        <v>36</v>
      </c>
      <c r="I666" s="334" t="s">
        <v>43</v>
      </c>
      <c r="J666" s="320" t="s">
        <v>45</v>
      </c>
      <c r="K666" s="260">
        <v>1</v>
      </c>
      <c r="L666" s="203">
        <v>45483</v>
      </c>
      <c r="M666" s="204">
        <v>45489</v>
      </c>
      <c r="N666" s="211">
        <v>45485</v>
      </c>
      <c r="O666" s="137"/>
      <c r="P666" s="268" t="s">
        <v>78</v>
      </c>
    </row>
    <row r="667" spans="1:16">
      <c r="A667" s="119" t="s">
        <v>74</v>
      </c>
      <c r="B667" s="245">
        <v>417284</v>
      </c>
      <c r="C667" s="146" t="s">
        <v>3225</v>
      </c>
      <c r="D667" s="146"/>
      <c r="E667" s="340">
        <v>0</v>
      </c>
      <c r="F667" s="128">
        <v>22</v>
      </c>
      <c r="G667" s="252">
        <v>172</v>
      </c>
      <c r="H667" s="335">
        <f t="shared" si="11"/>
        <v>3784</v>
      </c>
      <c r="I667" s="334" t="s">
        <v>43</v>
      </c>
      <c r="J667" s="320" t="s">
        <v>3223</v>
      </c>
      <c r="K667" s="260">
        <v>0</v>
      </c>
      <c r="L667" s="203">
        <v>45484</v>
      </c>
      <c r="M667" s="204">
        <v>45488</v>
      </c>
      <c r="N667" s="211">
        <v>45488</v>
      </c>
      <c r="O667" s="137"/>
      <c r="P667" s="268" t="s">
        <v>78</v>
      </c>
    </row>
    <row r="668" spans="1:16">
      <c r="A668" s="119" t="s">
        <v>74</v>
      </c>
      <c r="B668" s="245">
        <v>417272</v>
      </c>
      <c r="C668" s="146" t="s">
        <v>3224</v>
      </c>
      <c r="D668" s="146"/>
      <c r="E668" s="340">
        <v>0</v>
      </c>
      <c r="F668" s="128">
        <v>22</v>
      </c>
      <c r="G668" s="252">
        <v>172</v>
      </c>
      <c r="H668" s="335">
        <f t="shared" si="11"/>
        <v>3784</v>
      </c>
      <c r="I668" s="334" t="s">
        <v>43</v>
      </c>
      <c r="J668" s="320" t="s">
        <v>3223</v>
      </c>
      <c r="K668" s="260">
        <v>0</v>
      </c>
      <c r="L668" s="203">
        <v>45484</v>
      </c>
      <c r="M668" s="204">
        <v>45488</v>
      </c>
      <c r="N668" s="211">
        <v>45489</v>
      </c>
      <c r="O668" s="137"/>
      <c r="P668" s="268" t="s">
        <v>78</v>
      </c>
    </row>
    <row r="669" spans="1:16" s="123" customFormat="1">
      <c r="A669" s="119" t="s">
        <v>3234</v>
      </c>
      <c r="B669" s="245">
        <v>417070</v>
      </c>
      <c r="C669" s="146" t="s">
        <v>3226</v>
      </c>
      <c r="D669" s="146"/>
      <c r="E669" s="340">
        <v>0</v>
      </c>
      <c r="F669" s="128">
        <v>1</v>
      </c>
      <c r="G669" s="252">
        <f>IF(I669='VALORES JOÃO'!$A$12,'VALORES JOÃO'!$C$12,IF(I669='VALORES JOÃO'!$A$11,'VALORES JOÃO'!$C$11,IF('TABELA UNIFICADA 2024'!I669='VALORES JOÃO'!$A$10,'VALORES JOÃO'!$C$10,IF(I669='VALORES JOÃO'!$A$9,'VALORES JOÃO'!$C$9,IF('TABELA UNIFICADA 2024'!I669='VALORES JOÃO'!$A$8,'VALORES JOÃO'!$C$8,IF('TABELA UNIFICADA 2024'!I669='VALORES JOÃO'!$A$7,'VALORES JOÃO'!$C$7,IF('TABELA UNIFICADA 2024'!I669='VALORES JOÃO'!$A$6,'VALORES JOÃO'!$C$6,IF('TABELA UNIFICADA 2024'!I669='VALORES JOÃO'!$A$5,'VALORES JOÃO'!$C$5,IF('TABELA UNIFICADA 2024'!I669='VALORES JOÃO'!$A$4,'VALORES JOÃO'!$C$4,"")))))))))</f>
        <v>37.950000000000003</v>
      </c>
      <c r="H669" s="335">
        <f t="shared" si="11"/>
        <v>37.950000000000003</v>
      </c>
      <c r="I669" s="334" t="s">
        <v>3164</v>
      </c>
      <c r="J669" s="320" t="s">
        <v>402</v>
      </c>
      <c r="K669" s="260">
        <v>0</v>
      </c>
      <c r="L669" s="203">
        <v>45485</v>
      </c>
      <c r="M669" s="204">
        <v>45492</v>
      </c>
      <c r="N669" s="211">
        <v>45492</v>
      </c>
      <c r="O669" s="137"/>
      <c r="P669" s="268" t="s">
        <v>78</v>
      </c>
    </row>
    <row r="670" spans="1:16">
      <c r="A670" s="119" t="s">
        <v>3234</v>
      </c>
      <c r="B670" s="245">
        <v>421034</v>
      </c>
      <c r="C670" s="146" t="s">
        <v>3227</v>
      </c>
      <c r="D670" s="146"/>
      <c r="E670" s="340">
        <v>0</v>
      </c>
      <c r="F670" s="128">
        <v>2</v>
      </c>
      <c r="G670" s="252">
        <f>IF(I670='VALORES JOÃO'!$A$12,'VALORES JOÃO'!$C$12,IF(I670='VALORES JOÃO'!$A$11,'VALORES JOÃO'!$C$11,IF('TABELA UNIFICADA 2024'!I670='VALORES JOÃO'!$A$10,'VALORES JOÃO'!$C$10,IF(I670='VALORES JOÃO'!$A$9,'VALORES JOÃO'!$C$9,IF('TABELA UNIFICADA 2024'!I670='VALORES JOÃO'!$A$8,'VALORES JOÃO'!$C$8,IF('TABELA UNIFICADA 2024'!I670='VALORES JOÃO'!$A$7,'VALORES JOÃO'!$C$7,IF('TABELA UNIFICADA 2024'!I670='VALORES JOÃO'!$A$6,'VALORES JOÃO'!$C$6,IF('TABELA UNIFICADA 2024'!I670='VALORES JOÃO'!$A$5,'VALORES JOÃO'!$C$5,IF('TABELA UNIFICADA 2024'!I670='VALORES JOÃO'!$A$4,'VALORES JOÃO'!$C$4,"")))))))))</f>
        <v>58.19</v>
      </c>
      <c r="H670" s="335">
        <f t="shared" si="11"/>
        <v>116.38</v>
      </c>
      <c r="I670" s="334" t="s">
        <v>3168</v>
      </c>
      <c r="J670" s="320" t="s">
        <v>402</v>
      </c>
      <c r="K670" s="260">
        <v>0</v>
      </c>
      <c r="L670" s="203">
        <v>45485</v>
      </c>
      <c r="M670" s="204">
        <v>45492</v>
      </c>
      <c r="N670" s="211">
        <v>45492</v>
      </c>
      <c r="O670" s="137"/>
      <c r="P670" s="268" t="s">
        <v>78</v>
      </c>
    </row>
    <row r="671" spans="1:16">
      <c r="A671" s="119" t="s">
        <v>3234</v>
      </c>
      <c r="B671" s="245">
        <v>422057</v>
      </c>
      <c r="C671" s="146" t="s">
        <v>2930</v>
      </c>
      <c r="D671" s="146"/>
      <c r="E671" s="340">
        <v>0</v>
      </c>
      <c r="F671" s="128">
        <v>3</v>
      </c>
      <c r="G671" s="252">
        <f>IF(I671='VALORES JOÃO'!$A$12,'VALORES JOÃO'!$C$12,IF(I671='VALORES JOÃO'!$A$11,'VALORES JOÃO'!$C$11,IF('TABELA UNIFICADA 2024'!I671='VALORES JOÃO'!$A$10,'VALORES JOÃO'!$C$10,IF(I671='VALORES JOÃO'!$A$9,'VALORES JOÃO'!$C$9,IF('TABELA UNIFICADA 2024'!I671='VALORES JOÃO'!$A$8,'VALORES JOÃO'!$C$8,IF('TABELA UNIFICADA 2024'!I671='VALORES JOÃO'!$A$7,'VALORES JOÃO'!$C$7,IF('TABELA UNIFICADA 2024'!I671='VALORES JOÃO'!$A$6,'VALORES JOÃO'!$C$6,IF('TABELA UNIFICADA 2024'!I671='VALORES JOÃO'!$A$5,'VALORES JOÃO'!$C$5,IF('TABELA UNIFICADA 2024'!I671='VALORES JOÃO'!$A$4,'VALORES JOÃO'!$C$4,"")))))))))</f>
        <v>58.19</v>
      </c>
      <c r="H671" s="335">
        <f t="shared" si="11"/>
        <v>174.57</v>
      </c>
      <c r="I671" s="334" t="s">
        <v>3168</v>
      </c>
      <c r="J671" s="320" t="s">
        <v>402</v>
      </c>
      <c r="K671" s="260">
        <v>0</v>
      </c>
      <c r="L671" s="203">
        <v>45485</v>
      </c>
      <c r="M671" s="204">
        <v>45492</v>
      </c>
      <c r="N671" s="211">
        <v>45492</v>
      </c>
      <c r="O671" s="137"/>
      <c r="P671" s="268" t="s">
        <v>78</v>
      </c>
    </row>
    <row r="672" spans="1:16" s="123" customFormat="1">
      <c r="A672" s="119" t="s">
        <v>3234</v>
      </c>
      <c r="B672" s="245">
        <v>421028</v>
      </c>
      <c r="C672" s="146" t="s">
        <v>3142</v>
      </c>
      <c r="D672" s="146"/>
      <c r="E672" s="340">
        <v>0</v>
      </c>
      <c r="F672" s="128">
        <v>2</v>
      </c>
      <c r="G672" s="252">
        <f>IF(I672='VALORES JOÃO'!$A$12,'VALORES JOÃO'!$C$12,IF(I672='VALORES JOÃO'!$A$11,'VALORES JOÃO'!$C$11,IF('TABELA UNIFICADA 2024'!I672='VALORES JOÃO'!$A$10,'VALORES JOÃO'!$C$10,IF(I672='VALORES JOÃO'!$A$9,'VALORES JOÃO'!$C$9,IF('TABELA UNIFICADA 2024'!I672='VALORES JOÃO'!$A$8,'VALORES JOÃO'!$C$8,IF('TABELA UNIFICADA 2024'!I672='VALORES JOÃO'!$A$7,'VALORES JOÃO'!$C$7,IF('TABELA UNIFICADA 2024'!I672='VALORES JOÃO'!$A$6,'VALORES JOÃO'!$C$6,IF('TABELA UNIFICADA 2024'!I672='VALORES JOÃO'!$A$5,'VALORES JOÃO'!$C$5,IF('TABELA UNIFICADA 2024'!I672='VALORES JOÃO'!$A$4,'VALORES JOÃO'!$C$4,"")))))))))</f>
        <v>50.6</v>
      </c>
      <c r="H672" s="335">
        <f t="shared" si="11"/>
        <v>101.2</v>
      </c>
      <c r="I672" s="334" t="s">
        <v>3167</v>
      </c>
      <c r="J672" s="320" t="s">
        <v>402</v>
      </c>
      <c r="K672" s="260">
        <v>0</v>
      </c>
      <c r="L672" s="203">
        <v>45485</v>
      </c>
      <c r="M672" s="204">
        <v>45492</v>
      </c>
      <c r="N672" s="211">
        <v>45492</v>
      </c>
      <c r="O672" s="137"/>
      <c r="P672" s="268" t="s">
        <v>78</v>
      </c>
    </row>
    <row r="673" spans="1:16">
      <c r="A673" s="119" t="s">
        <v>3234</v>
      </c>
      <c r="B673" s="245">
        <v>421708</v>
      </c>
      <c r="C673" s="146" t="s">
        <v>3092</v>
      </c>
      <c r="D673" s="146"/>
      <c r="E673" s="340">
        <v>0</v>
      </c>
      <c r="F673" s="128">
        <v>10</v>
      </c>
      <c r="G673" s="252">
        <f>IF(I673='VALORES JOÃO'!$A$12,'VALORES JOÃO'!$C$12,IF(I673='VALORES JOÃO'!$A$11,'VALORES JOÃO'!$C$11,IF('TABELA UNIFICADA 2024'!I673='VALORES JOÃO'!$A$10,'VALORES JOÃO'!$C$10,IF(I673='VALORES JOÃO'!$A$9,'VALORES JOÃO'!$C$9,IF('TABELA UNIFICADA 2024'!I673='VALORES JOÃO'!$A$8,'VALORES JOÃO'!$C$8,IF('TABELA UNIFICADA 2024'!I673='VALORES JOÃO'!$A$7,'VALORES JOÃO'!$C$7,IF('TABELA UNIFICADA 2024'!I673='VALORES JOÃO'!$A$6,'VALORES JOÃO'!$C$6,IF('TABELA UNIFICADA 2024'!I673='VALORES JOÃO'!$A$5,'VALORES JOÃO'!$C$5,IF('TABELA UNIFICADA 2024'!I673='VALORES JOÃO'!$A$4,'VALORES JOÃO'!$C$4,"")))))))))</f>
        <v>82.23</v>
      </c>
      <c r="H673" s="335">
        <f t="shared" si="11"/>
        <v>822.30000000000007</v>
      </c>
      <c r="I673" s="334" t="s">
        <v>3169</v>
      </c>
      <c r="J673" s="320" t="s">
        <v>402</v>
      </c>
      <c r="K673" s="260">
        <v>0</v>
      </c>
      <c r="L673" s="203">
        <v>45485</v>
      </c>
      <c r="M673" s="204">
        <v>45492</v>
      </c>
      <c r="N673" s="211">
        <v>45492</v>
      </c>
      <c r="O673" s="137"/>
      <c r="P673" s="268" t="s">
        <v>78</v>
      </c>
    </row>
    <row r="674" spans="1:16" s="123" customFormat="1">
      <c r="A674" s="119" t="s">
        <v>3234</v>
      </c>
      <c r="B674" s="245">
        <v>421092</v>
      </c>
      <c r="C674" s="146" t="s">
        <v>578</v>
      </c>
      <c r="D674" s="146"/>
      <c r="E674" s="340">
        <v>0</v>
      </c>
      <c r="F674" s="128">
        <v>8</v>
      </c>
      <c r="G674" s="252">
        <f>IF(I674='VALORES JOÃO'!$A$12,'VALORES JOÃO'!$C$12,IF(I674='VALORES JOÃO'!$A$11,'VALORES JOÃO'!$C$11,IF('TABELA UNIFICADA 2024'!I674='VALORES JOÃO'!$A$10,'VALORES JOÃO'!$C$10,IF(I674='VALORES JOÃO'!$A$9,'VALORES JOÃO'!$C$9,IF('TABELA UNIFICADA 2024'!I674='VALORES JOÃO'!$A$8,'VALORES JOÃO'!$C$8,IF('TABELA UNIFICADA 2024'!I674='VALORES JOÃO'!$A$7,'VALORES JOÃO'!$C$7,IF('TABELA UNIFICADA 2024'!I674='VALORES JOÃO'!$A$6,'VALORES JOÃO'!$C$6,IF('TABELA UNIFICADA 2024'!I674='VALORES JOÃO'!$A$5,'VALORES JOÃO'!$C$5,IF('TABELA UNIFICADA 2024'!I674='VALORES JOÃO'!$A$4,'VALORES JOÃO'!$C$4,"")))))))))</f>
        <v>107.53</v>
      </c>
      <c r="H674" s="335">
        <f t="shared" si="11"/>
        <v>860.24</v>
      </c>
      <c r="I674" s="334" t="s">
        <v>3170</v>
      </c>
      <c r="J674" s="320" t="s">
        <v>402</v>
      </c>
      <c r="K674" s="260">
        <v>0</v>
      </c>
      <c r="L674" s="203">
        <v>45485</v>
      </c>
      <c r="M674" s="204">
        <v>45492</v>
      </c>
      <c r="N674" s="211">
        <v>45492</v>
      </c>
      <c r="O674" s="137"/>
      <c r="P674" s="268" t="s">
        <v>78</v>
      </c>
    </row>
    <row r="675" spans="1:16" s="123" customFormat="1">
      <c r="A675" s="119" t="s">
        <v>3234</v>
      </c>
      <c r="B675" s="245">
        <v>420039</v>
      </c>
      <c r="C675" s="146" t="s">
        <v>3228</v>
      </c>
      <c r="D675" s="146"/>
      <c r="E675" s="340">
        <v>0</v>
      </c>
      <c r="F675" s="128">
        <v>3</v>
      </c>
      <c r="G675" s="252">
        <f>IF(I675='VALORES JOÃO'!$A$12,'VALORES JOÃO'!$C$12,IF(I675='VALORES JOÃO'!$A$11,'VALORES JOÃO'!$C$11,IF('TABELA UNIFICADA 2024'!I675='VALORES JOÃO'!$A$10,'VALORES JOÃO'!$C$10,IF(I675='VALORES JOÃO'!$A$9,'VALORES JOÃO'!$C$9,IF('TABELA UNIFICADA 2024'!I675='VALORES JOÃO'!$A$8,'VALORES JOÃO'!$C$8,IF('TABELA UNIFICADA 2024'!I675='VALORES JOÃO'!$A$7,'VALORES JOÃO'!$C$7,IF('TABELA UNIFICADA 2024'!I675='VALORES JOÃO'!$A$6,'VALORES JOÃO'!$C$6,IF('TABELA UNIFICADA 2024'!I675='VALORES JOÃO'!$A$5,'VALORES JOÃO'!$C$5,IF('TABELA UNIFICADA 2024'!I675='VALORES JOÃO'!$A$4,'VALORES JOÃO'!$C$4,"")))))))))</f>
        <v>107.53</v>
      </c>
      <c r="H675" s="335">
        <f t="shared" si="11"/>
        <v>322.59000000000003</v>
      </c>
      <c r="I675" s="334" t="s">
        <v>3170</v>
      </c>
      <c r="J675" s="320" t="s">
        <v>402</v>
      </c>
      <c r="K675" s="260">
        <v>0</v>
      </c>
      <c r="L675" s="203">
        <v>45485</v>
      </c>
      <c r="M675" s="204">
        <v>45492</v>
      </c>
      <c r="N675" s="211">
        <v>45492</v>
      </c>
      <c r="O675" s="137"/>
      <c r="P675" s="268" t="s">
        <v>78</v>
      </c>
    </row>
    <row r="676" spans="1:16" s="123" customFormat="1">
      <c r="A676" s="119" t="s">
        <v>3234</v>
      </c>
      <c r="B676" s="245">
        <v>422089</v>
      </c>
      <c r="C676" s="146" t="s">
        <v>3080</v>
      </c>
      <c r="D676" s="146"/>
      <c r="E676" s="340">
        <v>0</v>
      </c>
      <c r="F676" s="128">
        <v>5</v>
      </c>
      <c r="G676" s="252">
        <f>IF(I676='VALORES JOÃO'!$A$12,'VALORES JOÃO'!$C$12,IF(I676='VALORES JOÃO'!$A$11,'VALORES JOÃO'!$C$11,IF('TABELA UNIFICADA 2024'!I676='VALORES JOÃO'!$A$10,'VALORES JOÃO'!$C$10,IF(I676='VALORES JOÃO'!$A$9,'VALORES JOÃO'!$C$9,IF('TABELA UNIFICADA 2024'!I676='VALORES JOÃO'!$A$8,'VALORES JOÃO'!$C$8,IF('TABELA UNIFICADA 2024'!I676='VALORES JOÃO'!$A$7,'VALORES JOÃO'!$C$7,IF('TABELA UNIFICADA 2024'!I676='VALORES JOÃO'!$A$6,'VALORES JOÃO'!$C$6,IF('TABELA UNIFICADA 2024'!I676='VALORES JOÃO'!$A$5,'VALORES JOÃO'!$C$5,IF('TABELA UNIFICADA 2024'!I676='VALORES JOÃO'!$A$4,'VALORES JOÃO'!$C$4,"")))))))))</f>
        <v>107.53</v>
      </c>
      <c r="H676" s="335">
        <f t="shared" si="11"/>
        <v>537.65</v>
      </c>
      <c r="I676" s="334" t="s">
        <v>3170</v>
      </c>
      <c r="J676" s="320" t="s">
        <v>402</v>
      </c>
      <c r="K676" s="260">
        <v>0</v>
      </c>
      <c r="L676" s="203">
        <v>45485</v>
      </c>
      <c r="M676" s="204">
        <v>45492</v>
      </c>
      <c r="N676" s="211">
        <v>45492</v>
      </c>
      <c r="O676" s="137"/>
      <c r="P676" s="268" t="s">
        <v>78</v>
      </c>
    </row>
    <row r="677" spans="1:16" s="123" customFormat="1">
      <c r="A677" s="119" t="s">
        <v>445</v>
      </c>
      <c r="B677" s="245">
        <v>415074</v>
      </c>
      <c r="C677" s="146" t="s">
        <v>806</v>
      </c>
      <c r="D677" s="146"/>
      <c r="E677" s="340">
        <v>0</v>
      </c>
      <c r="F677" s="128">
        <v>1</v>
      </c>
      <c r="G677" s="252">
        <v>2300</v>
      </c>
      <c r="H677" s="335">
        <f t="shared" si="11"/>
        <v>2300</v>
      </c>
      <c r="I677" s="334" t="s">
        <v>43</v>
      </c>
      <c r="J677" s="320" t="s">
        <v>3232</v>
      </c>
      <c r="K677" s="260">
        <v>0</v>
      </c>
      <c r="L677" s="203">
        <v>45488</v>
      </c>
      <c r="M677" s="204">
        <v>45490</v>
      </c>
      <c r="N677" s="211">
        <v>45491</v>
      </c>
      <c r="O677" s="137"/>
      <c r="P677" s="268" t="s">
        <v>78</v>
      </c>
    </row>
    <row r="678" spans="1:16" s="123" customFormat="1">
      <c r="A678" s="119" t="s">
        <v>3234</v>
      </c>
      <c r="B678" s="245">
        <v>419771</v>
      </c>
      <c r="C678" s="146" t="s">
        <v>3089</v>
      </c>
      <c r="D678" s="146"/>
      <c r="E678" s="340">
        <v>0</v>
      </c>
      <c r="F678" s="128">
        <v>5</v>
      </c>
      <c r="G678" s="252">
        <f>IF(I678='VALORES JOÃO'!$A$12,'VALORES JOÃO'!$C$12,IF(I678='VALORES JOÃO'!$A$11,'VALORES JOÃO'!$C$11,IF('TABELA UNIFICADA 2024'!I678='VALORES JOÃO'!$A$10,'VALORES JOÃO'!$C$10,IF(I678='VALORES JOÃO'!$A$9,'VALORES JOÃO'!$C$9,IF('TABELA UNIFICADA 2024'!I678='VALORES JOÃO'!$A$8,'VALORES JOÃO'!$C$8,IF('TABELA UNIFICADA 2024'!I678='VALORES JOÃO'!$A$7,'VALORES JOÃO'!$C$7,IF('TABELA UNIFICADA 2024'!I678='VALORES JOÃO'!$A$6,'VALORES JOÃO'!$C$6,IF('TABELA UNIFICADA 2024'!I678='VALORES JOÃO'!$A$5,'VALORES JOÃO'!$C$5,IF('TABELA UNIFICADA 2024'!I678='VALORES JOÃO'!$A$4,'VALORES JOÃO'!$C$4,"")))))))))</f>
        <v>107.53</v>
      </c>
      <c r="H678" s="335">
        <f t="shared" si="11"/>
        <v>537.65</v>
      </c>
      <c r="I678" s="334" t="s">
        <v>3170</v>
      </c>
      <c r="J678" s="320" t="s">
        <v>402</v>
      </c>
      <c r="K678" s="260">
        <v>0</v>
      </c>
      <c r="L678" s="203">
        <v>45488</v>
      </c>
      <c r="M678" s="204">
        <v>45492</v>
      </c>
      <c r="N678" s="211">
        <v>45489</v>
      </c>
      <c r="O678" s="137" t="s">
        <v>3229</v>
      </c>
      <c r="P678" s="268" t="s">
        <v>78</v>
      </c>
    </row>
    <row r="679" spans="1:16">
      <c r="A679" s="119" t="s">
        <v>46</v>
      </c>
      <c r="B679" s="245">
        <v>415449</v>
      </c>
      <c r="C679" s="146" t="s">
        <v>3127</v>
      </c>
      <c r="D679" s="146"/>
      <c r="E679" s="340">
        <v>0</v>
      </c>
      <c r="F679" s="128">
        <v>2</v>
      </c>
      <c r="G679" s="252">
        <v>700</v>
      </c>
      <c r="H679" s="335">
        <f t="shared" si="11"/>
        <v>1400</v>
      </c>
      <c r="I679" s="334" t="s">
        <v>43</v>
      </c>
      <c r="J679" s="320" t="s">
        <v>47</v>
      </c>
      <c r="K679" s="260">
        <v>0</v>
      </c>
      <c r="L679" s="203">
        <v>45488</v>
      </c>
      <c r="M679" s="204">
        <v>45495</v>
      </c>
      <c r="N679" s="211">
        <v>45498</v>
      </c>
      <c r="O679" s="137"/>
      <c r="P679" s="268" t="s">
        <v>78</v>
      </c>
    </row>
    <row r="680" spans="1:16">
      <c r="A680" s="119" t="s">
        <v>46</v>
      </c>
      <c r="B680" s="245">
        <v>413555</v>
      </c>
      <c r="C680" s="146" t="s">
        <v>806</v>
      </c>
      <c r="D680" s="146"/>
      <c r="E680" s="340">
        <v>0</v>
      </c>
      <c r="F680" s="128">
        <v>1</v>
      </c>
      <c r="G680" s="252">
        <v>3000</v>
      </c>
      <c r="H680" s="335">
        <f t="shared" si="11"/>
        <v>3000</v>
      </c>
      <c r="I680" s="334" t="s">
        <v>43</v>
      </c>
      <c r="J680" s="320" t="s">
        <v>3232</v>
      </c>
      <c r="K680" s="260">
        <v>0</v>
      </c>
      <c r="L680" s="203">
        <v>45488</v>
      </c>
      <c r="M680" s="204">
        <v>45490</v>
      </c>
      <c r="N680" s="211">
        <v>45491</v>
      </c>
      <c r="O680" s="137"/>
      <c r="P680" s="268" t="s">
        <v>78</v>
      </c>
    </row>
    <row r="681" spans="1:16">
      <c r="A681" s="119" t="s">
        <v>2637</v>
      </c>
      <c r="B681" s="245">
        <v>421939</v>
      </c>
      <c r="C681" s="146" t="s">
        <v>2613</v>
      </c>
      <c r="D681" s="146"/>
      <c r="E681" s="340">
        <v>19</v>
      </c>
      <c r="F681" s="128">
        <v>110</v>
      </c>
      <c r="G681" s="252">
        <v>9</v>
      </c>
      <c r="H681" s="335">
        <f t="shared" si="11"/>
        <v>990</v>
      </c>
      <c r="I681" s="334" t="s">
        <v>43</v>
      </c>
      <c r="J681" s="320" t="s">
        <v>55</v>
      </c>
      <c r="K681" s="260">
        <v>1</v>
      </c>
      <c r="L681" s="203">
        <v>45489</v>
      </c>
      <c r="M681" s="204">
        <v>45496</v>
      </c>
      <c r="N681" s="211">
        <v>45495</v>
      </c>
      <c r="O681" s="137"/>
      <c r="P681" s="268" t="s">
        <v>78</v>
      </c>
    </row>
    <row r="682" spans="1:16">
      <c r="A682" s="119" t="s">
        <v>2637</v>
      </c>
      <c r="B682" s="245">
        <v>420259</v>
      </c>
      <c r="C682" s="146" t="s">
        <v>2931</v>
      </c>
      <c r="D682" s="146"/>
      <c r="E682" s="340">
        <v>15.875</v>
      </c>
      <c r="F682" s="128">
        <v>28</v>
      </c>
      <c r="G682" s="252">
        <v>21.5</v>
      </c>
      <c r="H682" s="335">
        <f t="shared" si="11"/>
        <v>602</v>
      </c>
      <c r="I682" s="334" t="s">
        <v>43</v>
      </c>
      <c r="J682" s="245" t="s">
        <v>45</v>
      </c>
      <c r="K682" s="260">
        <v>2</v>
      </c>
      <c r="L682" s="203">
        <v>45489</v>
      </c>
      <c r="M682" s="204">
        <v>45496</v>
      </c>
      <c r="N682" s="211">
        <v>45497</v>
      </c>
      <c r="O682" s="137"/>
      <c r="P682" s="268" t="s">
        <v>78</v>
      </c>
    </row>
    <row r="683" spans="1:16">
      <c r="A683" s="119" t="s">
        <v>2637</v>
      </c>
      <c r="B683" s="245">
        <v>420212</v>
      </c>
      <c r="C683" s="146" t="s">
        <v>2702</v>
      </c>
      <c r="D683" s="146"/>
      <c r="E683" s="340">
        <v>19.05</v>
      </c>
      <c r="F683" s="128">
        <v>44</v>
      </c>
      <c r="G683" s="252">
        <v>19.5</v>
      </c>
      <c r="H683" s="335">
        <f t="shared" si="11"/>
        <v>858</v>
      </c>
      <c r="I683" s="334" t="s">
        <v>43</v>
      </c>
      <c r="J683" s="320" t="s">
        <v>55</v>
      </c>
      <c r="K683" s="260">
        <v>2</v>
      </c>
      <c r="L683" s="203">
        <v>45489</v>
      </c>
      <c r="M683" s="204">
        <v>45496</v>
      </c>
      <c r="N683" s="211">
        <v>45495</v>
      </c>
      <c r="O683" s="137"/>
      <c r="P683" s="268" t="s">
        <v>78</v>
      </c>
    </row>
    <row r="684" spans="1:16" s="123" customFormat="1">
      <c r="A684" s="119" t="s">
        <v>2637</v>
      </c>
      <c r="B684" s="245">
        <v>417563</v>
      </c>
      <c r="C684" s="146" t="s">
        <v>363</v>
      </c>
      <c r="D684" s="146"/>
      <c r="E684" s="340">
        <v>19.05</v>
      </c>
      <c r="F684" s="128">
        <v>50</v>
      </c>
      <c r="G684" s="252">
        <v>15.5</v>
      </c>
      <c r="H684" s="335">
        <f t="shared" si="11"/>
        <v>775</v>
      </c>
      <c r="I684" s="334" t="s">
        <v>43</v>
      </c>
      <c r="J684" s="320" t="s">
        <v>45</v>
      </c>
      <c r="K684" s="260">
        <v>1</v>
      </c>
      <c r="L684" s="203">
        <v>45489</v>
      </c>
      <c r="M684" s="204">
        <v>45496</v>
      </c>
      <c r="N684" s="211">
        <v>45495</v>
      </c>
      <c r="O684" s="137"/>
      <c r="P684" s="268" t="s">
        <v>78</v>
      </c>
    </row>
    <row r="685" spans="1:16">
      <c r="A685" s="119" t="s">
        <v>2637</v>
      </c>
      <c r="B685" s="245">
        <v>419709</v>
      </c>
      <c r="C685" s="146" t="s">
        <v>1447</v>
      </c>
      <c r="D685" s="146"/>
      <c r="E685" s="340">
        <v>30</v>
      </c>
      <c r="F685" s="128">
        <v>16</v>
      </c>
      <c r="G685" s="252">
        <v>31</v>
      </c>
      <c r="H685" s="335">
        <f t="shared" si="11"/>
        <v>496</v>
      </c>
      <c r="I685" s="334" t="s">
        <v>43</v>
      </c>
      <c r="J685" s="320" t="s">
        <v>44</v>
      </c>
      <c r="K685" s="260">
        <v>0</v>
      </c>
      <c r="L685" s="203">
        <v>45489</v>
      </c>
      <c r="M685" s="204">
        <v>45496</v>
      </c>
      <c r="N685" s="211">
        <v>45497</v>
      </c>
      <c r="O685" s="137"/>
      <c r="P685" s="268" t="s">
        <v>78</v>
      </c>
    </row>
    <row r="686" spans="1:16">
      <c r="A686" s="119" t="s">
        <v>74</v>
      </c>
      <c r="B686" s="245">
        <v>417296</v>
      </c>
      <c r="C686" s="146" t="s">
        <v>3230</v>
      </c>
      <c r="D686" s="146"/>
      <c r="E686" s="340">
        <v>0</v>
      </c>
      <c r="F686" s="128">
        <v>17</v>
      </c>
      <c r="G686" s="252">
        <v>172</v>
      </c>
      <c r="H686" s="335">
        <f t="shared" si="11"/>
        <v>2924</v>
      </c>
      <c r="I686" s="334" t="s">
        <v>43</v>
      </c>
      <c r="J686" s="320" t="s">
        <v>3223</v>
      </c>
      <c r="K686" s="260">
        <v>0</v>
      </c>
      <c r="L686" s="203">
        <v>45489</v>
      </c>
      <c r="M686" s="204">
        <v>45492</v>
      </c>
      <c r="N686" s="211">
        <v>45492</v>
      </c>
      <c r="O686" s="137"/>
      <c r="P686" s="268" t="s">
        <v>78</v>
      </c>
    </row>
    <row r="687" spans="1:16">
      <c r="A687" s="119" t="s">
        <v>48</v>
      </c>
      <c r="B687" s="245">
        <v>419881</v>
      </c>
      <c r="C687" s="146" t="s">
        <v>3231</v>
      </c>
      <c r="D687" s="146"/>
      <c r="E687" s="340">
        <v>0</v>
      </c>
      <c r="F687" s="128">
        <v>2</v>
      </c>
      <c r="G687" s="252">
        <v>272.38</v>
      </c>
      <c r="H687" s="335">
        <f t="shared" si="11"/>
        <v>544.76</v>
      </c>
      <c r="I687" s="334" t="s">
        <v>43</v>
      </c>
      <c r="J687" s="320" t="s">
        <v>47</v>
      </c>
      <c r="K687" s="260">
        <v>0</v>
      </c>
      <c r="L687" s="203">
        <v>45489</v>
      </c>
      <c r="M687" s="204">
        <v>45497</v>
      </c>
      <c r="N687" s="211">
        <v>45496</v>
      </c>
      <c r="O687" s="137"/>
      <c r="P687" s="268" t="s">
        <v>78</v>
      </c>
    </row>
    <row r="688" spans="1:16">
      <c r="A688" s="119" t="s">
        <v>46</v>
      </c>
      <c r="B688" s="245">
        <v>417182</v>
      </c>
      <c r="C688" s="146" t="s">
        <v>2578</v>
      </c>
      <c r="D688" s="146"/>
      <c r="E688" s="340">
        <v>0</v>
      </c>
      <c r="F688" s="128">
        <v>2</v>
      </c>
      <c r="G688" s="252">
        <v>2680</v>
      </c>
      <c r="H688" s="335">
        <f t="shared" si="11"/>
        <v>5360</v>
      </c>
      <c r="I688" s="334" t="s">
        <v>43</v>
      </c>
      <c r="J688" s="320" t="s">
        <v>3232</v>
      </c>
      <c r="K688" s="260">
        <v>0</v>
      </c>
      <c r="L688" s="203">
        <v>45489</v>
      </c>
      <c r="M688" s="204">
        <v>45497</v>
      </c>
      <c r="N688" s="211">
        <v>45498</v>
      </c>
      <c r="O688" s="137"/>
      <c r="P688" s="268" t="s">
        <v>78</v>
      </c>
    </row>
    <row r="689" spans="1:16">
      <c r="A689" s="119" t="s">
        <v>3234</v>
      </c>
      <c r="B689" s="245">
        <v>416990</v>
      </c>
      <c r="C689" s="146" t="s">
        <v>3181</v>
      </c>
      <c r="D689" s="146"/>
      <c r="E689" s="340">
        <v>0</v>
      </c>
      <c r="F689" s="128">
        <v>5</v>
      </c>
      <c r="G689" s="252">
        <v>408.3</v>
      </c>
      <c r="H689" s="335">
        <f t="shared" si="11"/>
        <v>2041.5</v>
      </c>
      <c r="I689" s="334" t="s">
        <v>3171</v>
      </c>
      <c r="J689" s="320" t="s">
        <v>3233</v>
      </c>
      <c r="K689" s="260">
        <v>0</v>
      </c>
      <c r="L689" s="203">
        <v>45489</v>
      </c>
      <c r="M689" s="204">
        <v>45495</v>
      </c>
      <c r="N689" s="211">
        <v>45492</v>
      </c>
      <c r="O689" s="137"/>
      <c r="P689" s="268" t="s">
        <v>78</v>
      </c>
    </row>
    <row r="690" spans="1:16">
      <c r="A690" s="119" t="s">
        <v>3234</v>
      </c>
      <c r="B690" s="245">
        <v>420399</v>
      </c>
      <c r="C690" s="146" t="s">
        <v>2946</v>
      </c>
      <c r="D690" s="146"/>
      <c r="E690" s="340">
        <v>0</v>
      </c>
      <c r="F690" s="128">
        <v>2</v>
      </c>
      <c r="G690" s="252">
        <v>408.3</v>
      </c>
      <c r="H690" s="335">
        <f t="shared" ref="H690:H753" si="12">IFERROR(G690*F690,"0")</f>
        <v>816.6</v>
      </c>
      <c r="I690" s="334" t="s">
        <v>3171</v>
      </c>
      <c r="J690" s="320" t="s">
        <v>3233</v>
      </c>
      <c r="K690" s="260">
        <v>0</v>
      </c>
      <c r="L690" s="203">
        <v>45489</v>
      </c>
      <c r="M690" s="204">
        <v>45495</v>
      </c>
      <c r="N690" s="211">
        <v>45496</v>
      </c>
      <c r="O690" s="137"/>
      <c r="P690" s="268" t="s">
        <v>78</v>
      </c>
    </row>
    <row r="691" spans="1:16">
      <c r="A691" s="119" t="s">
        <v>3234</v>
      </c>
      <c r="B691" s="245">
        <v>420376</v>
      </c>
      <c r="C691" s="146" t="s">
        <v>3181</v>
      </c>
      <c r="D691" s="146"/>
      <c r="E691" s="340">
        <v>0</v>
      </c>
      <c r="F691" s="128">
        <v>2</v>
      </c>
      <c r="G691" s="252">
        <v>408.3</v>
      </c>
      <c r="H691" s="335">
        <f t="shared" si="12"/>
        <v>816.6</v>
      </c>
      <c r="I691" s="334" t="s">
        <v>3171</v>
      </c>
      <c r="J691" s="320" t="s">
        <v>3233</v>
      </c>
      <c r="K691" s="260">
        <v>0</v>
      </c>
      <c r="L691" s="203">
        <v>45489</v>
      </c>
      <c r="M691" s="204">
        <v>45495</v>
      </c>
      <c r="N691" s="211">
        <v>45492</v>
      </c>
      <c r="O691" s="137"/>
      <c r="P691" s="268" t="s">
        <v>78</v>
      </c>
    </row>
    <row r="692" spans="1:16">
      <c r="A692" s="119" t="s">
        <v>3234</v>
      </c>
      <c r="B692" s="245">
        <v>416977</v>
      </c>
      <c r="C692" s="146" t="s">
        <v>504</v>
      </c>
      <c r="D692" s="146"/>
      <c r="E692" s="340">
        <v>0</v>
      </c>
      <c r="F692" s="128">
        <v>4</v>
      </c>
      <c r="G692" s="252">
        <v>408.3</v>
      </c>
      <c r="H692" s="335">
        <f t="shared" si="12"/>
        <v>1633.2</v>
      </c>
      <c r="I692" s="334" t="s">
        <v>3171</v>
      </c>
      <c r="J692" s="320" t="s">
        <v>3233</v>
      </c>
      <c r="K692" s="260">
        <v>0</v>
      </c>
      <c r="L692" s="203">
        <v>45489</v>
      </c>
      <c r="M692" s="204">
        <v>45495</v>
      </c>
      <c r="N692" s="211">
        <v>45496</v>
      </c>
      <c r="O692" s="137"/>
      <c r="P692" s="268" t="s">
        <v>78</v>
      </c>
    </row>
    <row r="693" spans="1:16">
      <c r="A693" s="119" t="s">
        <v>74</v>
      </c>
      <c r="B693" s="245">
        <v>419142</v>
      </c>
      <c r="C693" s="146" t="s">
        <v>3236</v>
      </c>
      <c r="D693" s="146"/>
      <c r="E693" s="340">
        <v>0</v>
      </c>
      <c r="F693" s="128">
        <v>2</v>
      </c>
      <c r="G693" s="252">
        <v>285.75</v>
      </c>
      <c r="H693" s="335">
        <f t="shared" si="12"/>
        <v>571.5</v>
      </c>
      <c r="I693" s="334" t="s">
        <v>43</v>
      </c>
      <c r="J693" s="320" t="s">
        <v>47</v>
      </c>
      <c r="K693" s="260">
        <v>0</v>
      </c>
      <c r="L693" s="203">
        <v>45490</v>
      </c>
      <c r="M693" s="204">
        <v>45495</v>
      </c>
      <c r="N693" s="211">
        <v>45492</v>
      </c>
      <c r="O693" s="137"/>
      <c r="P693" s="268" t="s">
        <v>78</v>
      </c>
    </row>
    <row r="694" spans="1:16">
      <c r="A694" s="119" t="s">
        <v>74</v>
      </c>
      <c r="B694" s="245" t="s">
        <v>43</v>
      </c>
      <c r="C694" s="146" t="s">
        <v>3237</v>
      </c>
      <c r="D694" s="146"/>
      <c r="E694" s="340">
        <v>0</v>
      </c>
      <c r="F694" s="128">
        <v>3</v>
      </c>
      <c r="G694" s="252">
        <v>280</v>
      </c>
      <c r="H694" s="335">
        <f t="shared" si="12"/>
        <v>840</v>
      </c>
      <c r="I694" s="334" t="s">
        <v>43</v>
      </c>
      <c r="J694" s="320" t="s">
        <v>47</v>
      </c>
      <c r="K694" s="260">
        <v>0</v>
      </c>
      <c r="L694" s="203">
        <v>45489</v>
      </c>
      <c r="M694" s="204">
        <v>45491</v>
      </c>
      <c r="N694" s="211">
        <v>45492</v>
      </c>
      <c r="O694" s="137" t="s">
        <v>3238</v>
      </c>
      <c r="P694" s="268" t="s">
        <v>78</v>
      </c>
    </row>
    <row r="695" spans="1:16">
      <c r="A695" s="119" t="s">
        <v>2637</v>
      </c>
      <c r="B695" s="245">
        <v>420938</v>
      </c>
      <c r="C695" s="146" t="s">
        <v>1829</v>
      </c>
      <c r="D695" s="146"/>
      <c r="E695" s="340">
        <v>19</v>
      </c>
      <c r="F695" s="128">
        <v>105</v>
      </c>
      <c r="G695" s="252">
        <v>15</v>
      </c>
      <c r="H695" s="335">
        <f t="shared" si="12"/>
        <v>1575</v>
      </c>
      <c r="I695" s="334" t="s">
        <v>43</v>
      </c>
      <c r="J695" s="320" t="s">
        <v>45</v>
      </c>
      <c r="K695" s="260">
        <v>1</v>
      </c>
      <c r="L695" s="203">
        <v>45491</v>
      </c>
      <c r="M695" s="204">
        <v>45496</v>
      </c>
      <c r="N695" s="211">
        <v>45495</v>
      </c>
      <c r="O695" s="137"/>
      <c r="P695" s="268" t="s">
        <v>78</v>
      </c>
    </row>
    <row r="696" spans="1:16">
      <c r="A696" s="119" t="s">
        <v>2637</v>
      </c>
      <c r="B696" s="245">
        <v>420381</v>
      </c>
      <c r="C696" s="146" t="s">
        <v>3213</v>
      </c>
      <c r="D696" s="146"/>
      <c r="E696" s="340">
        <v>42</v>
      </c>
      <c r="F696" s="128">
        <v>22</v>
      </c>
      <c r="G696" s="252">
        <v>23</v>
      </c>
      <c r="H696" s="335">
        <f t="shared" si="12"/>
        <v>506</v>
      </c>
      <c r="I696" s="334" t="s">
        <v>43</v>
      </c>
      <c r="J696" s="320" t="s">
        <v>45</v>
      </c>
      <c r="K696" s="260">
        <v>2</v>
      </c>
      <c r="L696" s="203">
        <v>45491</v>
      </c>
      <c r="M696" s="204">
        <v>45495</v>
      </c>
      <c r="N696" s="211">
        <v>45497</v>
      </c>
      <c r="O696" s="137"/>
      <c r="P696" s="268" t="s">
        <v>78</v>
      </c>
    </row>
    <row r="697" spans="1:16">
      <c r="A697" s="119" t="s">
        <v>2637</v>
      </c>
      <c r="B697" s="245">
        <v>422870</v>
      </c>
      <c r="C697" s="146" t="s">
        <v>299</v>
      </c>
      <c r="D697" s="146"/>
      <c r="E697" s="340">
        <v>24</v>
      </c>
      <c r="F697" s="128">
        <v>55</v>
      </c>
      <c r="G697" s="252">
        <v>15</v>
      </c>
      <c r="H697" s="335">
        <f t="shared" si="12"/>
        <v>825</v>
      </c>
      <c r="I697" s="334" t="s">
        <v>43</v>
      </c>
      <c r="J697" s="320" t="s">
        <v>45</v>
      </c>
      <c r="K697" s="260">
        <v>1</v>
      </c>
      <c r="L697" s="203">
        <v>45491</v>
      </c>
      <c r="M697" s="204">
        <v>45495</v>
      </c>
      <c r="N697" s="211">
        <v>45495</v>
      </c>
      <c r="O697" s="137"/>
      <c r="P697" s="268" t="s">
        <v>78</v>
      </c>
    </row>
    <row r="698" spans="1:16">
      <c r="A698" s="119" t="s">
        <v>2637</v>
      </c>
      <c r="B698" s="245">
        <v>420939</v>
      </c>
      <c r="C698" s="146" t="s">
        <v>1833</v>
      </c>
      <c r="D698" s="146"/>
      <c r="E698" s="340">
        <v>24</v>
      </c>
      <c r="F698" s="128">
        <v>53</v>
      </c>
      <c r="G698" s="252">
        <v>15</v>
      </c>
      <c r="H698" s="335">
        <f t="shared" si="12"/>
        <v>795</v>
      </c>
      <c r="I698" s="334" t="s">
        <v>43</v>
      </c>
      <c r="J698" s="320" t="s">
        <v>45</v>
      </c>
      <c r="K698" s="260">
        <v>1</v>
      </c>
      <c r="L698" s="203">
        <v>45491</v>
      </c>
      <c r="M698" s="204">
        <v>45495</v>
      </c>
      <c r="N698" s="211">
        <v>45495</v>
      </c>
      <c r="O698" s="137"/>
      <c r="P698" s="268" t="s">
        <v>78</v>
      </c>
    </row>
    <row r="699" spans="1:16">
      <c r="A699" s="119" t="s">
        <v>2637</v>
      </c>
      <c r="B699" s="245">
        <v>422924</v>
      </c>
      <c r="C699" s="146" t="s">
        <v>2886</v>
      </c>
      <c r="D699" s="146"/>
      <c r="E699" s="340">
        <v>19</v>
      </c>
      <c r="F699" s="128">
        <v>44</v>
      </c>
      <c r="G699" s="252">
        <v>12</v>
      </c>
      <c r="H699" s="335">
        <f t="shared" si="12"/>
        <v>528</v>
      </c>
      <c r="I699" s="334" t="s">
        <v>43</v>
      </c>
      <c r="J699" s="320" t="s">
        <v>45</v>
      </c>
      <c r="K699" s="260">
        <v>2</v>
      </c>
      <c r="L699" s="203">
        <v>45491</v>
      </c>
      <c r="M699" s="204">
        <v>45502</v>
      </c>
      <c r="N699" s="211">
        <v>45497</v>
      </c>
      <c r="O699" s="137"/>
      <c r="P699" s="268" t="s">
        <v>78</v>
      </c>
    </row>
    <row r="700" spans="1:16">
      <c r="A700" s="119" t="s">
        <v>2637</v>
      </c>
      <c r="B700" s="245">
        <v>419695</v>
      </c>
      <c r="C700" s="146" t="s">
        <v>3239</v>
      </c>
      <c r="D700" s="146"/>
      <c r="E700" s="340">
        <v>28</v>
      </c>
      <c r="F700" s="128">
        <v>55</v>
      </c>
      <c r="G700" s="252">
        <v>17.5</v>
      </c>
      <c r="H700" s="335">
        <f t="shared" si="12"/>
        <v>962.5</v>
      </c>
      <c r="I700" s="334" t="s">
        <v>43</v>
      </c>
      <c r="J700" s="320" t="s">
        <v>45</v>
      </c>
      <c r="K700" s="260">
        <v>1</v>
      </c>
      <c r="L700" s="203">
        <v>45491</v>
      </c>
      <c r="M700" s="204">
        <v>45502</v>
      </c>
      <c r="N700" s="211">
        <v>45497</v>
      </c>
      <c r="O700" s="137"/>
      <c r="P700" s="268" t="s">
        <v>78</v>
      </c>
    </row>
    <row r="701" spans="1:16">
      <c r="A701" s="119" t="s">
        <v>2637</v>
      </c>
      <c r="B701" s="245">
        <v>421887</v>
      </c>
      <c r="C701" s="146" t="s">
        <v>2614</v>
      </c>
      <c r="D701" s="146"/>
      <c r="E701" s="340">
        <v>24</v>
      </c>
      <c r="F701" s="128">
        <v>110</v>
      </c>
      <c r="G701" s="252">
        <v>14</v>
      </c>
      <c r="H701" s="335">
        <f t="shared" si="12"/>
        <v>1540</v>
      </c>
      <c r="I701" s="334" t="s">
        <v>43</v>
      </c>
      <c r="J701" s="320" t="s">
        <v>55</v>
      </c>
      <c r="K701" s="260">
        <v>1</v>
      </c>
      <c r="L701" s="203">
        <v>45491</v>
      </c>
      <c r="M701" s="204">
        <v>45502</v>
      </c>
      <c r="N701" s="211">
        <v>45497</v>
      </c>
      <c r="O701" s="137"/>
      <c r="P701" s="268" t="s">
        <v>78</v>
      </c>
    </row>
    <row r="702" spans="1:16">
      <c r="A702" s="119" t="s">
        <v>2637</v>
      </c>
      <c r="B702" s="245">
        <v>421901</v>
      </c>
      <c r="C702" s="146" t="s">
        <v>3212</v>
      </c>
      <c r="D702" s="146"/>
      <c r="E702" s="340">
        <v>19</v>
      </c>
      <c r="F702" s="128">
        <v>110</v>
      </c>
      <c r="G702" s="252">
        <v>13</v>
      </c>
      <c r="H702" s="335">
        <f t="shared" si="12"/>
        <v>1430</v>
      </c>
      <c r="I702" s="334" t="s">
        <v>43</v>
      </c>
      <c r="J702" s="320" t="s">
        <v>55</v>
      </c>
      <c r="K702" s="260">
        <v>1</v>
      </c>
      <c r="L702" s="203">
        <v>45491</v>
      </c>
      <c r="M702" s="204">
        <v>45502</v>
      </c>
      <c r="N702" s="211">
        <v>45497</v>
      </c>
      <c r="O702" s="137"/>
      <c r="P702" s="268" t="s">
        <v>78</v>
      </c>
    </row>
    <row r="703" spans="1:16">
      <c r="A703" s="119" t="s">
        <v>2637</v>
      </c>
      <c r="B703" s="245">
        <v>422871</v>
      </c>
      <c r="C703" s="146" t="s">
        <v>362</v>
      </c>
      <c r="D703" s="146"/>
      <c r="E703" s="340">
        <v>24</v>
      </c>
      <c r="F703" s="128">
        <v>16</v>
      </c>
      <c r="G703" s="252">
        <v>17</v>
      </c>
      <c r="H703" s="335">
        <f t="shared" si="12"/>
        <v>272</v>
      </c>
      <c r="I703" s="334" t="s">
        <v>43</v>
      </c>
      <c r="J703" s="320" t="s">
        <v>45</v>
      </c>
      <c r="K703" s="260">
        <v>1</v>
      </c>
      <c r="L703" s="203">
        <v>45491</v>
      </c>
      <c r="M703" s="204">
        <v>45499</v>
      </c>
      <c r="N703" s="211">
        <v>45495</v>
      </c>
      <c r="O703" s="137"/>
      <c r="P703" s="268" t="s">
        <v>78</v>
      </c>
    </row>
    <row r="704" spans="1:16">
      <c r="A704" s="119" t="s">
        <v>2637</v>
      </c>
      <c r="B704" s="245">
        <v>422868</v>
      </c>
      <c r="C704" s="146" t="s">
        <v>533</v>
      </c>
      <c r="D704" s="146"/>
      <c r="E704" s="340">
        <v>24</v>
      </c>
      <c r="F704" s="128">
        <v>6</v>
      </c>
      <c r="G704" s="252">
        <v>16.5</v>
      </c>
      <c r="H704" s="335">
        <f t="shared" si="12"/>
        <v>99</v>
      </c>
      <c r="I704" s="334" t="s">
        <v>43</v>
      </c>
      <c r="J704" s="320" t="s">
        <v>45</v>
      </c>
      <c r="K704" s="260">
        <v>1</v>
      </c>
      <c r="L704" s="203">
        <v>45491</v>
      </c>
      <c r="M704" s="204">
        <v>45499</v>
      </c>
      <c r="N704" s="211">
        <v>45495</v>
      </c>
      <c r="O704" s="137"/>
      <c r="P704" s="268" t="s">
        <v>78</v>
      </c>
    </row>
    <row r="705" spans="1:35">
      <c r="A705" s="119" t="s">
        <v>2637</v>
      </c>
      <c r="B705" s="245">
        <v>422867</v>
      </c>
      <c r="C705" s="146" t="s">
        <v>370</v>
      </c>
      <c r="D705" s="146"/>
      <c r="E705" s="340">
        <v>28</v>
      </c>
      <c r="F705" s="128">
        <v>12</v>
      </c>
      <c r="G705" s="252">
        <v>14.5</v>
      </c>
      <c r="H705" s="335">
        <f t="shared" si="12"/>
        <v>174</v>
      </c>
      <c r="I705" s="334" t="s">
        <v>43</v>
      </c>
      <c r="J705" s="320" t="s">
        <v>45</v>
      </c>
      <c r="K705" s="260">
        <v>1</v>
      </c>
      <c r="L705" s="203">
        <v>45491</v>
      </c>
      <c r="M705" s="204">
        <v>45497</v>
      </c>
      <c r="N705" s="211">
        <v>45497</v>
      </c>
      <c r="O705" s="137"/>
      <c r="P705" s="268" t="s">
        <v>78</v>
      </c>
    </row>
    <row r="706" spans="1:35">
      <c r="A706" s="119" t="s">
        <v>2637</v>
      </c>
      <c r="B706" s="245">
        <v>422869</v>
      </c>
      <c r="C706" s="146" t="s">
        <v>81</v>
      </c>
      <c r="D706" s="146"/>
      <c r="E706" s="340">
        <v>28</v>
      </c>
      <c r="F706" s="128">
        <v>26</v>
      </c>
      <c r="G706" s="252">
        <v>16</v>
      </c>
      <c r="H706" s="335">
        <f t="shared" si="12"/>
        <v>416</v>
      </c>
      <c r="I706" s="334" t="s">
        <v>43</v>
      </c>
      <c r="J706" s="320" t="s">
        <v>45</v>
      </c>
      <c r="K706" s="260">
        <v>1</v>
      </c>
      <c r="L706" s="203">
        <v>45491</v>
      </c>
      <c r="M706" s="204">
        <v>45497</v>
      </c>
      <c r="N706" s="211">
        <v>45497</v>
      </c>
      <c r="O706" s="137"/>
      <c r="P706" s="268" t="s">
        <v>78</v>
      </c>
    </row>
    <row r="707" spans="1:35">
      <c r="A707" s="119" t="s">
        <v>445</v>
      </c>
      <c r="B707" s="245">
        <v>415693</v>
      </c>
      <c r="C707" s="146" t="s">
        <v>446</v>
      </c>
      <c r="D707" s="146"/>
      <c r="E707" s="340">
        <v>0</v>
      </c>
      <c r="F707" s="128">
        <v>14</v>
      </c>
      <c r="G707" s="252">
        <v>120</v>
      </c>
      <c r="H707" s="335">
        <f t="shared" si="12"/>
        <v>1680</v>
      </c>
      <c r="I707" s="334" t="s">
        <v>43</v>
      </c>
      <c r="J707" s="320" t="s">
        <v>448</v>
      </c>
      <c r="K707" s="260">
        <v>0</v>
      </c>
      <c r="L707" s="203">
        <v>45491</v>
      </c>
      <c r="M707" s="204">
        <v>45495</v>
      </c>
      <c r="N707" s="211">
        <v>45497</v>
      </c>
      <c r="O707" s="137"/>
      <c r="P707" s="268" t="s">
        <v>78</v>
      </c>
    </row>
    <row r="708" spans="1:35">
      <c r="A708" s="119" t="s">
        <v>3234</v>
      </c>
      <c r="B708" s="245">
        <v>423593</v>
      </c>
      <c r="C708" s="146" t="s">
        <v>3097</v>
      </c>
      <c r="D708" s="146"/>
      <c r="E708" s="340">
        <v>0</v>
      </c>
      <c r="F708" s="128">
        <v>5</v>
      </c>
      <c r="G708" s="252">
        <f>IF(I708='VALORES JOÃO'!$A$12,'VALORES JOÃO'!$C$12,IF(I708='VALORES JOÃO'!$A$11,'VALORES JOÃO'!$C$11,IF('TABELA UNIFICADA 2024'!I708='VALORES JOÃO'!$A$10,'VALORES JOÃO'!$C$10,IF(I708='VALORES JOÃO'!$A$9,'VALORES JOÃO'!$C$9,IF('TABELA UNIFICADA 2024'!I708='VALORES JOÃO'!$A$8,'VALORES JOÃO'!$C$8,IF('TABELA UNIFICADA 2024'!I708='VALORES JOÃO'!$A$7,'VALORES JOÃO'!$C$7,IF('TABELA UNIFICADA 2024'!I708='VALORES JOÃO'!$A$6,'VALORES JOÃO'!$C$6,IF('TABELA UNIFICADA 2024'!I708='VALORES JOÃO'!$A$5,'VALORES JOÃO'!$C$5,IF('TABELA UNIFICADA 2024'!I708='VALORES JOÃO'!$A$4,'VALORES JOÃO'!$C$4,"")))))))))</f>
        <v>82.23</v>
      </c>
      <c r="H708" s="335">
        <f t="shared" si="12"/>
        <v>411.15000000000003</v>
      </c>
      <c r="I708" s="334" t="s">
        <v>3169</v>
      </c>
      <c r="J708" s="320" t="s">
        <v>402</v>
      </c>
      <c r="K708" s="260">
        <v>0</v>
      </c>
      <c r="L708" s="203">
        <v>45492</v>
      </c>
      <c r="M708" s="204">
        <v>45502</v>
      </c>
      <c r="N708" s="211">
        <v>45496</v>
      </c>
      <c r="O708" s="137"/>
      <c r="P708" s="268" t="s">
        <v>78</v>
      </c>
    </row>
    <row r="709" spans="1:35">
      <c r="A709" s="119" t="s">
        <v>3234</v>
      </c>
      <c r="B709" s="245">
        <v>423610</v>
      </c>
      <c r="C709" s="146" t="s">
        <v>2983</v>
      </c>
      <c r="D709" s="146"/>
      <c r="E709" s="340">
        <v>0</v>
      </c>
      <c r="F709" s="128">
        <v>5</v>
      </c>
      <c r="G709" s="252">
        <f>IF(I709='VALORES JOÃO'!$A$12,'VALORES JOÃO'!$C$12,IF(I709='VALORES JOÃO'!$A$11,'VALORES JOÃO'!$C$11,IF('TABELA UNIFICADA 2024'!I709='VALORES JOÃO'!$A$10,'VALORES JOÃO'!$C$10,IF(I709='VALORES JOÃO'!$A$9,'VALORES JOÃO'!$C$9,IF('TABELA UNIFICADA 2024'!I709='VALORES JOÃO'!$A$8,'VALORES JOÃO'!$C$8,IF('TABELA UNIFICADA 2024'!I709='VALORES JOÃO'!$A$7,'VALORES JOÃO'!$C$7,IF('TABELA UNIFICADA 2024'!I709='VALORES JOÃO'!$A$6,'VALORES JOÃO'!$C$6,IF('TABELA UNIFICADA 2024'!I709='VALORES JOÃO'!$A$5,'VALORES JOÃO'!$C$5,IF('TABELA UNIFICADA 2024'!I709='VALORES JOÃO'!$A$4,'VALORES JOÃO'!$C$4,"")))))))))</f>
        <v>82.23</v>
      </c>
      <c r="H709" s="335">
        <f t="shared" si="12"/>
        <v>411.15000000000003</v>
      </c>
      <c r="I709" s="334" t="s">
        <v>3169</v>
      </c>
      <c r="J709" s="320" t="s">
        <v>402</v>
      </c>
      <c r="K709" s="260">
        <v>0</v>
      </c>
      <c r="L709" s="203">
        <v>45492</v>
      </c>
      <c r="M709" s="204">
        <v>45502</v>
      </c>
      <c r="N709" s="211">
        <v>45496</v>
      </c>
      <c r="O709" s="137"/>
      <c r="P709" s="268" t="s">
        <v>78</v>
      </c>
    </row>
    <row r="710" spans="1:35">
      <c r="A710" s="119" t="s">
        <v>3234</v>
      </c>
      <c r="B710" s="245">
        <v>424683</v>
      </c>
      <c r="C710" s="146" t="s">
        <v>2969</v>
      </c>
      <c r="D710" s="146"/>
      <c r="E710" s="340">
        <v>0</v>
      </c>
      <c r="F710" s="128">
        <v>4</v>
      </c>
      <c r="G710" s="252">
        <f>IF(I710='VALORES JOÃO'!$A$12,'VALORES JOÃO'!$C$12,IF(I710='VALORES JOÃO'!$A$11,'VALORES JOÃO'!$C$11,IF('TABELA UNIFICADA 2024'!I710='VALORES JOÃO'!$A$10,'VALORES JOÃO'!$C$10,IF(I710='VALORES JOÃO'!$A$9,'VALORES JOÃO'!$C$9,IF('TABELA UNIFICADA 2024'!I710='VALORES JOÃO'!$A$8,'VALORES JOÃO'!$C$8,IF('TABELA UNIFICADA 2024'!I710='VALORES JOÃO'!$A$7,'VALORES JOÃO'!$C$7,IF('TABELA UNIFICADA 2024'!I710='VALORES JOÃO'!$A$6,'VALORES JOÃO'!$C$6,IF('TABELA UNIFICADA 2024'!I710='VALORES JOÃO'!$A$5,'VALORES JOÃO'!$C$5,IF('TABELA UNIFICADA 2024'!I710='VALORES JOÃO'!$A$4,'VALORES JOÃO'!$C$4,"")))))))))</f>
        <v>69.58</v>
      </c>
      <c r="H710" s="335">
        <f t="shared" si="12"/>
        <v>278.32</v>
      </c>
      <c r="I710" s="334" t="s">
        <v>25</v>
      </c>
      <c r="J710" s="320" t="s">
        <v>402</v>
      </c>
      <c r="K710" s="260">
        <v>0</v>
      </c>
      <c r="L710" s="203">
        <v>45496</v>
      </c>
      <c r="M710" s="204">
        <v>45504</v>
      </c>
      <c r="N710" s="211">
        <v>45502</v>
      </c>
      <c r="O710" s="137"/>
      <c r="P710" s="268" t="s">
        <v>78</v>
      </c>
    </row>
    <row r="711" spans="1:35" s="123" customFormat="1">
      <c r="A711" s="119" t="s">
        <v>3234</v>
      </c>
      <c r="B711" s="245">
        <v>424400</v>
      </c>
      <c r="C711" s="146" t="s">
        <v>3189</v>
      </c>
      <c r="D711" s="146"/>
      <c r="E711" s="340">
        <v>0</v>
      </c>
      <c r="F711" s="128">
        <v>1</v>
      </c>
      <c r="G711" s="252">
        <f>IF(I711='VALORES JOÃO'!$A$12,'VALORES JOÃO'!$C$12,IF(I711='VALORES JOÃO'!$A$11,'VALORES JOÃO'!$C$11,IF('TABELA UNIFICADA 2024'!I711='VALORES JOÃO'!$A$10,'VALORES JOÃO'!$C$10,IF(I711='VALORES JOÃO'!$A$9,'VALORES JOÃO'!$C$9,IF('TABELA UNIFICADA 2024'!I711='VALORES JOÃO'!$A$8,'VALORES JOÃO'!$C$8,IF('TABELA UNIFICADA 2024'!I711='VALORES JOÃO'!$A$7,'VALORES JOÃO'!$C$7,IF('TABELA UNIFICADA 2024'!I711='VALORES JOÃO'!$A$6,'VALORES JOÃO'!$C$6,IF('TABELA UNIFICADA 2024'!I711='VALORES JOÃO'!$A$5,'VALORES JOÃO'!$C$5,IF('TABELA UNIFICADA 2024'!I711='VALORES JOÃO'!$A$4,'VALORES JOÃO'!$C$4,"")))))))))</f>
        <v>69.58</v>
      </c>
      <c r="H711" s="335">
        <f t="shared" si="12"/>
        <v>69.58</v>
      </c>
      <c r="I711" s="334" t="s">
        <v>25</v>
      </c>
      <c r="J711" s="320" t="s">
        <v>402</v>
      </c>
      <c r="K711" s="260">
        <v>0</v>
      </c>
      <c r="L711" s="203">
        <v>45496</v>
      </c>
      <c r="M711" s="204">
        <v>45504</v>
      </c>
      <c r="N711" s="211">
        <v>45502</v>
      </c>
      <c r="O711" s="137"/>
      <c r="P711" s="268" t="s">
        <v>78</v>
      </c>
    </row>
    <row r="712" spans="1:35" s="123" customFormat="1">
      <c r="A712" s="119" t="s">
        <v>3234</v>
      </c>
      <c r="B712" s="245">
        <v>424417</v>
      </c>
      <c r="C712" s="146" t="s">
        <v>3211</v>
      </c>
      <c r="D712" s="146"/>
      <c r="E712" s="340">
        <v>0</v>
      </c>
      <c r="F712" s="128">
        <v>1</v>
      </c>
      <c r="G712" s="252">
        <f>IF(I712='VALORES JOÃO'!$A$12,'VALORES JOÃO'!$C$12,IF(I712='VALORES JOÃO'!$A$11,'VALORES JOÃO'!$C$11,IF('TABELA UNIFICADA 2024'!I712='VALORES JOÃO'!$A$10,'VALORES JOÃO'!$C$10,IF(I712='VALORES JOÃO'!$A$9,'VALORES JOÃO'!$C$9,IF('TABELA UNIFICADA 2024'!I712='VALORES JOÃO'!$A$8,'VALORES JOÃO'!$C$8,IF('TABELA UNIFICADA 2024'!I712='VALORES JOÃO'!$A$7,'VALORES JOÃO'!$C$7,IF('TABELA UNIFICADA 2024'!I712='VALORES JOÃO'!$A$6,'VALORES JOÃO'!$C$6,IF('TABELA UNIFICADA 2024'!I712='VALORES JOÃO'!$A$5,'VALORES JOÃO'!$C$5,IF('TABELA UNIFICADA 2024'!I712='VALORES JOÃO'!$A$4,'VALORES JOÃO'!$C$4,"")))))))))</f>
        <v>82.23</v>
      </c>
      <c r="H712" s="335">
        <f t="shared" si="12"/>
        <v>82.23</v>
      </c>
      <c r="I712" s="334" t="s">
        <v>3169</v>
      </c>
      <c r="J712" s="320" t="s">
        <v>402</v>
      </c>
      <c r="K712" s="260">
        <v>0</v>
      </c>
      <c r="L712" s="203">
        <v>45496</v>
      </c>
      <c r="M712" s="204">
        <v>45504</v>
      </c>
      <c r="N712" s="211">
        <v>45502</v>
      </c>
      <c r="O712" s="137"/>
      <c r="P712" s="268" t="s">
        <v>78</v>
      </c>
    </row>
    <row r="713" spans="1:35">
      <c r="A713" s="119" t="s">
        <v>3234</v>
      </c>
      <c r="B713" s="245">
        <v>424352</v>
      </c>
      <c r="C713" s="146" t="s">
        <v>3190</v>
      </c>
      <c r="D713" s="146"/>
      <c r="E713" s="340">
        <v>0</v>
      </c>
      <c r="F713" s="128">
        <v>2</v>
      </c>
      <c r="G713" s="252">
        <f>IF(I713='VALORES JOÃO'!$A$12,'VALORES JOÃO'!$C$12,IF(I713='VALORES JOÃO'!$A$11,'VALORES JOÃO'!$C$11,IF('TABELA UNIFICADA 2024'!I713='VALORES JOÃO'!$A$10,'VALORES JOÃO'!$C$10,IF(I713='VALORES JOÃO'!$A$9,'VALORES JOÃO'!$C$9,IF('TABELA UNIFICADA 2024'!I713='VALORES JOÃO'!$A$8,'VALORES JOÃO'!$C$8,IF('TABELA UNIFICADA 2024'!I713='VALORES JOÃO'!$A$7,'VALORES JOÃO'!$C$7,IF('TABELA UNIFICADA 2024'!I713='VALORES JOÃO'!$A$6,'VALORES JOÃO'!$C$6,IF('TABELA UNIFICADA 2024'!I713='VALORES JOÃO'!$A$5,'VALORES JOÃO'!$C$5,IF('TABELA UNIFICADA 2024'!I713='VALORES JOÃO'!$A$4,'VALORES JOÃO'!$C$4,"")))))))))</f>
        <v>107.53</v>
      </c>
      <c r="H713" s="335">
        <f t="shared" si="12"/>
        <v>215.06</v>
      </c>
      <c r="I713" s="334" t="s">
        <v>3170</v>
      </c>
      <c r="J713" s="320" t="s">
        <v>402</v>
      </c>
      <c r="K713" s="260">
        <v>0</v>
      </c>
      <c r="L713" s="203">
        <v>45496</v>
      </c>
      <c r="M713" s="204">
        <v>45504</v>
      </c>
      <c r="N713" s="211">
        <v>45502</v>
      </c>
      <c r="O713" s="137"/>
      <c r="P713" s="268" t="s">
        <v>78</v>
      </c>
    </row>
    <row r="714" spans="1:35">
      <c r="A714" s="119" t="s">
        <v>3234</v>
      </c>
      <c r="B714" s="245">
        <v>424766</v>
      </c>
      <c r="C714" s="146" t="s">
        <v>3240</v>
      </c>
      <c r="D714" s="146"/>
      <c r="E714" s="340">
        <v>0</v>
      </c>
      <c r="F714" s="128">
        <v>5</v>
      </c>
      <c r="G714" s="252">
        <f>IF(I714='VALORES JOÃO'!$A$12,'VALORES JOÃO'!$C$12,IF(I714='VALORES JOÃO'!$A$11,'VALORES JOÃO'!$C$11,IF('TABELA UNIFICADA 2024'!I714='VALORES JOÃO'!$A$10,'VALORES JOÃO'!$C$10,IF(I714='VALORES JOÃO'!$A$9,'VALORES JOÃO'!$C$9,IF('TABELA UNIFICADA 2024'!I714='VALORES JOÃO'!$A$8,'VALORES JOÃO'!$C$8,IF('TABELA UNIFICADA 2024'!I714='VALORES JOÃO'!$A$7,'VALORES JOÃO'!$C$7,IF('TABELA UNIFICADA 2024'!I714='VALORES JOÃO'!$A$6,'VALORES JOÃO'!$C$6,IF('TABELA UNIFICADA 2024'!I714='VALORES JOÃO'!$A$5,'VALORES JOÃO'!$C$5,IF('TABELA UNIFICADA 2024'!I714='VALORES JOÃO'!$A$4,'VALORES JOÃO'!$C$4,"")))))))))</f>
        <v>107.53</v>
      </c>
      <c r="H714" s="335">
        <f t="shared" si="12"/>
        <v>537.65</v>
      </c>
      <c r="I714" s="334" t="s">
        <v>3170</v>
      </c>
      <c r="J714" s="320" t="s">
        <v>402</v>
      </c>
      <c r="K714" s="260">
        <v>0</v>
      </c>
      <c r="L714" s="203">
        <v>45496</v>
      </c>
      <c r="M714" s="204">
        <v>45504</v>
      </c>
      <c r="N714" s="211">
        <v>45502</v>
      </c>
      <c r="O714" s="137"/>
      <c r="P714" s="268" t="s">
        <v>78</v>
      </c>
    </row>
    <row r="715" spans="1:35" s="123" customFormat="1">
      <c r="A715" s="119" t="s">
        <v>3234</v>
      </c>
      <c r="B715" s="245">
        <v>424589</v>
      </c>
      <c r="C715" s="146" t="s">
        <v>3155</v>
      </c>
      <c r="D715" s="146"/>
      <c r="E715" s="340">
        <v>0</v>
      </c>
      <c r="F715" s="128">
        <v>1</v>
      </c>
      <c r="G715" s="252">
        <f>IF(I715='VALORES JOÃO'!$A$12,'VALORES JOÃO'!$C$12,IF(I715='VALORES JOÃO'!$A$11,'VALORES JOÃO'!$C$11,IF('TABELA UNIFICADA 2024'!I715='VALORES JOÃO'!$A$10,'VALORES JOÃO'!$C$10,IF(I715='VALORES JOÃO'!$A$9,'VALORES JOÃO'!$C$9,IF('TABELA UNIFICADA 2024'!I715='VALORES JOÃO'!$A$8,'VALORES JOÃO'!$C$8,IF('TABELA UNIFICADA 2024'!I715='VALORES JOÃO'!$A$7,'VALORES JOÃO'!$C$7,IF('TABELA UNIFICADA 2024'!I715='VALORES JOÃO'!$A$6,'VALORES JOÃO'!$C$6,IF('TABELA UNIFICADA 2024'!I715='VALORES JOÃO'!$A$5,'VALORES JOÃO'!$C$5,IF('TABELA UNIFICADA 2024'!I715='VALORES JOÃO'!$A$4,'VALORES JOÃO'!$C$4,"")))))))))</f>
        <v>107.53</v>
      </c>
      <c r="H715" s="335">
        <f t="shared" si="12"/>
        <v>107.53</v>
      </c>
      <c r="I715" s="334" t="s">
        <v>3170</v>
      </c>
      <c r="J715" s="320" t="s">
        <v>402</v>
      </c>
      <c r="K715" s="260">
        <v>0</v>
      </c>
      <c r="L715" s="203">
        <v>45496</v>
      </c>
      <c r="M715" s="204">
        <v>45504</v>
      </c>
      <c r="N715" s="211">
        <v>45502</v>
      </c>
      <c r="O715" s="137"/>
      <c r="P715" s="268" t="s">
        <v>78</v>
      </c>
    </row>
    <row r="716" spans="1:35">
      <c r="A716" s="119" t="s">
        <v>3234</v>
      </c>
      <c r="B716" s="245">
        <v>424601</v>
      </c>
      <c r="C716" s="146" t="s">
        <v>3106</v>
      </c>
      <c r="D716" s="146"/>
      <c r="E716" s="340">
        <v>0</v>
      </c>
      <c r="F716" s="128">
        <v>5</v>
      </c>
      <c r="G716" s="252">
        <f>IF(I716='VALORES JOÃO'!$A$12,'VALORES JOÃO'!$C$12,IF(I716='VALORES JOÃO'!$A$11,'VALORES JOÃO'!$C$11,IF('TABELA UNIFICADA 2024'!I716='VALORES JOÃO'!$A$10,'VALORES JOÃO'!$C$10,IF(I716='VALORES JOÃO'!$A$9,'VALORES JOÃO'!$C$9,IF('TABELA UNIFICADA 2024'!I716='VALORES JOÃO'!$A$8,'VALORES JOÃO'!$C$8,IF('TABELA UNIFICADA 2024'!I716='VALORES JOÃO'!$A$7,'VALORES JOÃO'!$C$7,IF('TABELA UNIFICADA 2024'!I716='VALORES JOÃO'!$A$6,'VALORES JOÃO'!$C$6,IF('TABELA UNIFICADA 2024'!I716='VALORES JOÃO'!$A$5,'VALORES JOÃO'!$C$5,IF('TABELA UNIFICADA 2024'!I716='VALORES JOÃO'!$A$4,'VALORES JOÃO'!$C$4,"")))))))))</f>
        <v>107.53</v>
      </c>
      <c r="H716" s="335">
        <f t="shared" si="12"/>
        <v>537.65</v>
      </c>
      <c r="I716" s="334" t="s">
        <v>3170</v>
      </c>
      <c r="J716" s="320" t="s">
        <v>402</v>
      </c>
      <c r="K716" s="260">
        <v>0</v>
      </c>
      <c r="L716" s="203">
        <v>45496</v>
      </c>
      <c r="M716" s="204">
        <v>45504</v>
      </c>
      <c r="N716" s="211">
        <v>45502</v>
      </c>
      <c r="O716" s="137"/>
      <c r="P716" s="268" t="s">
        <v>78</v>
      </c>
      <c r="Q716" s="124"/>
      <c r="R716" s="124"/>
      <c r="S716" s="124"/>
      <c r="T716" s="124"/>
      <c r="U716" s="124"/>
      <c r="V716" s="124"/>
      <c r="W716" s="124"/>
      <c r="X716" s="124"/>
      <c r="Y716" s="124"/>
      <c r="Z716" s="124"/>
      <c r="AA716" s="124"/>
      <c r="AB716" s="124"/>
      <c r="AC716" s="124"/>
      <c r="AD716" s="124"/>
      <c r="AE716" s="124"/>
      <c r="AF716" s="124"/>
      <c r="AG716" s="124"/>
      <c r="AH716" s="124"/>
      <c r="AI716" s="124"/>
    </row>
    <row r="717" spans="1:35" s="123" customFormat="1">
      <c r="A717" s="119" t="s">
        <v>445</v>
      </c>
      <c r="B717" s="245">
        <v>420342</v>
      </c>
      <c r="C717" s="146" t="s">
        <v>2796</v>
      </c>
      <c r="D717" s="146"/>
      <c r="E717" s="340">
        <v>0</v>
      </c>
      <c r="F717" s="128">
        <v>1</v>
      </c>
      <c r="G717" s="252">
        <v>2900</v>
      </c>
      <c r="H717" s="335">
        <f t="shared" si="12"/>
        <v>2900</v>
      </c>
      <c r="I717" s="334" t="s">
        <v>43</v>
      </c>
      <c r="J717" s="320" t="s">
        <v>3232</v>
      </c>
      <c r="K717" s="260">
        <v>0</v>
      </c>
      <c r="L717" s="203">
        <v>45496</v>
      </c>
      <c r="M717" s="204">
        <v>45504</v>
      </c>
      <c r="N717" s="211">
        <v>45504</v>
      </c>
      <c r="O717" s="137"/>
      <c r="P717" s="268" t="s">
        <v>78</v>
      </c>
    </row>
    <row r="718" spans="1:35">
      <c r="A718" s="119" t="s">
        <v>2637</v>
      </c>
      <c r="B718" s="245">
        <v>419497</v>
      </c>
      <c r="C718" s="146" t="s">
        <v>2724</v>
      </c>
      <c r="D718" s="146"/>
      <c r="E718" s="340">
        <v>25.4</v>
      </c>
      <c r="F718" s="128">
        <v>60</v>
      </c>
      <c r="G718" s="252">
        <v>16</v>
      </c>
      <c r="H718" s="335">
        <f t="shared" si="12"/>
        <v>960</v>
      </c>
      <c r="I718" s="334" t="s">
        <v>43</v>
      </c>
      <c r="J718" s="320" t="s">
        <v>45</v>
      </c>
      <c r="K718" s="260">
        <v>1</v>
      </c>
      <c r="L718" s="203">
        <v>45498</v>
      </c>
      <c r="M718" s="204">
        <v>45502</v>
      </c>
      <c r="N718" s="211">
        <v>45504</v>
      </c>
      <c r="O718" s="137"/>
      <c r="P718" s="268" t="s">
        <v>78</v>
      </c>
    </row>
    <row r="719" spans="1:35" s="123" customFormat="1">
      <c r="A719" s="119" t="s">
        <v>2637</v>
      </c>
      <c r="B719" s="245">
        <v>423669</v>
      </c>
      <c r="C719" s="146" t="s">
        <v>57</v>
      </c>
      <c r="D719" s="146"/>
      <c r="E719" s="340">
        <v>19.05</v>
      </c>
      <c r="F719" s="128">
        <v>45</v>
      </c>
      <c r="G719" s="252">
        <v>18.5</v>
      </c>
      <c r="H719" s="335">
        <f t="shared" si="12"/>
        <v>832.5</v>
      </c>
      <c r="I719" s="334" t="s">
        <v>43</v>
      </c>
      <c r="J719" s="320" t="s">
        <v>45</v>
      </c>
      <c r="K719" s="260">
        <v>1</v>
      </c>
      <c r="L719" s="203">
        <v>45498</v>
      </c>
      <c r="M719" s="204">
        <v>45502</v>
      </c>
      <c r="N719" s="211">
        <v>45505</v>
      </c>
      <c r="O719" s="137"/>
      <c r="P719" s="268" t="s">
        <v>78</v>
      </c>
    </row>
    <row r="720" spans="1:35" s="123" customFormat="1">
      <c r="A720" s="119" t="s">
        <v>2637</v>
      </c>
      <c r="B720" s="245">
        <v>423680</v>
      </c>
      <c r="C720" s="146" t="s">
        <v>2819</v>
      </c>
      <c r="D720" s="146"/>
      <c r="E720" s="340">
        <v>28</v>
      </c>
      <c r="F720" s="128">
        <v>23</v>
      </c>
      <c r="G720" s="252">
        <v>23.5</v>
      </c>
      <c r="H720" s="335">
        <f t="shared" si="12"/>
        <v>540.5</v>
      </c>
      <c r="I720" s="334" t="s">
        <v>43</v>
      </c>
      <c r="J720" s="320" t="s">
        <v>45</v>
      </c>
      <c r="K720" s="260">
        <v>1</v>
      </c>
      <c r="L720" s="203">
        <v>45498</v>
      </c>
      <c r="M720" s="204">
        <v>45502</v>
      </c>
      <c r="N720" s="211">
        <v>45505</v>
      </c>
      <c r="O720" s="137"/>
      <c r="P720" s="268" t="s">
        <v>78</v>
      </c>
    </row>
    <row r="721" spans="1:35" s="123" customFormat="1">
      <c r="A721" s="119" t="s">
        <v>2637</v>
      </c>
      <c r="B721" s="245">
        <v>422915</v>
      </c>
      <c r="C721" s="146" t="s">
        <v>691</v>
      </c>
      <c r="D721" s="146"/>
      <c r="E721" s="340">
        <v>28</v>
      </c>
      <c r="F721" s="128">
        <v>66</v>
      </c>
      <c r="G721" s="252">
        <v>16.5</v>
      </c>
      <c r="H721" s="335">
        <f t="shared" si="12"/>
        <v>1089</v>
      </c>
      <c r="I721" s="334" t="s">
        <v>43</v>
      </c>
      <c r="J721" s="320" t="s">
        <v>45</v>
      </c>
      <c r="K721" s="260">
        <v>1</v>
      </c>
      <c r="L721" s="203">
        <v>45498</v>
      </c>
      <c r="M721" s="204">
        <v>45502</v>
      </c>
      <c r="N721" s="211">
        <v>45505</v>
      </c>
      <c r="O721" s="137"/>
      <c r="P721" s="268" t="s">
        <v>78</v>
      </c>
    </row>
    <row r="722" spans="1:35">
      <c r="A722" s="119" t="s">
        <v>137</v>
      </c>
      <c r="B722" s="245">
        <v>422454</v>
      </c>
      <c r="C722" s="146" t="s">
        <v>246</v>
      </c>
      <c r="D722" s="146"/>
      <c r="E722" s="340">
        <v>0</v>
      </c>
      <c r="F722" s="128">
        <v>410</v>
      </c>
      <c r="G722" s="252">
        <v>2.1</v>
      </c>
      <c r="H722" s="335">
        <f t="shared" si="12"/>
        <v>861</v>
      </c>
      <c r="I722" s="334" t="s">
        <v>43</v>
      </c>
      <c r="J722" s="320" t="s">
        <v>47</v>
      </c>
      <c r="K722" s="260">
        <v>0</v>
      </c>
      <c r="L722" s="203">
        <v>45498</v>
      </c>
      <c r="M722" s="204">
        <v>45503</v>
      </c>
      <c r="N722" s="211">
        <v>45503</v>
      </c>
      <c r="O722" s="137"/>
      <c r="P722" s="268" t="s">
        <v>78</v>
      </c>
    </row>
    <row r="723" spans="1:35">
      <c r="A723" s="119" t="s">
        <v>137</v>
      </c>
      <c r="B723" s="245">
        <v>424200</v>
      </c>
      <c r="C723" s="146" t="s">
        <v>3241</v>
      </c>
      <c r="D723" s="146"/>
      <c r="E723" s="340">
        <v>0</v>
      </c>
      <c r="F723" s="128">
        <v>80</v>
      </c>
      <c r="G723" s="252">
        <v>19</v>
      </c>
      <c r="H723" s="335">
        <f t="shared" si="12"/>
        <v>1520</v>
      </c>
      <c r="I723" s="334" t="s">
        <v>43</v>
      </c>
      <c r="J723" s="320" t="s">
        <v>3242</v>
      </c>
      <c r="K723" s="260">
        <v>0</v>
      </c>
      <c r="L723" s="203">
        <v>45499</v>
      </c>
      <c r="M723" s="204">
        <v>45503</v>
      </c>
      <c r="N723" s="211">
        <v>45503</v>
      </c>
      <c r="O723" s="137"/>
      <c r="P723" s="268" t="s">
        <v>78</v>
      </c>
    </row>
    <row r="724" spans="1:35">
      <c r="A724" s="119" t="s">
        <v>74</v>
      </c>
      <c r="B724" s="245">
        <v>422147</v>
      </c>
      <c r="C724" s="146" t="s">
        <v>294</v>
      </c>
      <c r="D724" s="146"/>
      <c r="E724" s="340">
        <v>0</v>
      </c>
      <c r="F724" s="128">
        <v>1</v>
      </c>
      <c r="G724" s="252">
        <v>741.46</v>
      </c>
      <c r="H724" s="335">
        <f t="shared" si="12"/>
        <v>741.46</v>
      </c>
      <c r="I724" s="334" t="s">
        <v>43</v>
      </c>
      <c r="J724" s="320" t="s">
        <v>2651</v>
      </c>
      <c r="K724" s="260">
        <v>0</v>
      </c>
      <c r="L724" s="203">
        <v>45502</v>
      </c>
      <c r="M724" s="204">
        <v>45512</v>
      </c>
      <c r="N724" s="211"/>
      <c r="O724" s="137"/>
      <c r="P724" s="268" t="s">
        <v>78</v>
      </c>
    </row>
    <row r="725" spans="1:35">
      <c r="A725" s="119" t="s">
        <v>74</v>
      </c>
      <c r="B725" s="245">
        <v>424925</v>
      </c>
      <c r="C725" s="146" t="s">
        <v>382</v>
      </c>
      <c r="D725" s="146"/>
      <c r="E725" s="340">
        <v>0</v>
      </c>
      <c r="F725" s="128">
        <v>1</v>
      </c>
      <c r="G725" s="252">
        <v>559.02</v>
      </c>
      <c r="H725" s="335">
        <f t="shared" si="12"/>
        <v>559.02</v>
      </c>
      <c r="I725" s="334" t="s">
        <v>43</v>
      </c>
      <c r="J725" s="320" t="s">
        <v>2651</v>
      </c>
      <c r="K725" s="260">
        <v>0</v>
      </c>
      <c r="L725" s="203">
        <v>45502</v>
      </c>
      <c r="M725" s="204">
        <v>45512</v>
      </c>
      <c r="N725" s="211"/>
      <c r="O725" s="137"/>
      <c r="P725" s="268" t="s">
        <v>78</v>
      </c>
    </row>
    <row r="726" spans="1:35">
      <c r="A726" s="119" t="s">
        <v>74</v>
      </c>
      <c r="B726" s="245">
        <v>416848</v>
      </c>
      <c r="C726" s="146" t="s">
        <v>3034</v>
      </c>
      <c r="D726" s="146"/>
      <c r="E726" s="340">
        <v>0</v>
      </c>
      <c r="F726" s="128">
        <v>1</v>
      </c>
      <c r="G726" s="252">
        <v>615.14</v>
      </c>
      <c r="H726" s="335">
        <f t="shared" si="12"/>
        <v>615.14</v>
      </c>
      <c r="I726" s="334" t="s">
        <v>43</v>
      </c>
      <c r="J726" s="320" t="s">
        <v>2651</v>
      </c>
      <c r="K726" s="260">
        <v>0</v>
      </c>
      <c r="L726" s="203">
        <v>45502</v>
      </c>
      <c r="M726" s="204">
        <v>45512</v>
      </c>
      <c r="N726" s="211"/>
      <c r="O726" s="137"/>
      <c r="P726" s="268" t="s">
        <v>78</v>
      </c>
    </row>
    <row r="727" spans="1:35">
      <c r="A727" s="119" t="s">
        <v>74</v>
      </c>
      <c r="B727" s="245">
        <v>420845</v>
      </c>
      <c r="C727" s="146" t="s">
        <v>3243</v>
      </c>
      <c r="D727" s="146"/>
      <c r="E727" s="340">
        <v>0</v>
      </c>
      <c r="F727" s="128">
        <v>4</v>
      </c>
      <c r="G727" s="252">
        <v>686</v>
      </c>
      <c r="H727" s="335">
        <f t="shared" si="12"/>
        <v>2744</v>
      </c>
      <c r="I727" s="334" t="s">
        <v>43</v>
      </c>
      <c r="J727" s="320" t="s">
        <v>47</v>
      </c>
      <c r="K727" s="260">
        <v>0</v>
      </c>
      <c r="L727" s="203">
        <v>45502</v>
      </c>
      <c r="M727" s="204">
        <v>45512</v>
      </c>
      <c r="N727" s="211"/>
      <c r="O727" s="137"/>
      <c r="P727" s="268" t="s">
        <v>78</v>
      </c>
    </row>
    <row r="728" spans="1:35" s="123" customFormat="1">
      <c r="A728" s="119" t="s">
        <v>2637</v>
      </c>
      <c r="B728" s="245">
        <v>427037</v>
      </c>
      <c r="C728" s="146" t="s">
        <v>180</v>
      </c>
      <c r="D728" s="146"/>
      <c r="E728" s="340">
        <v>19.05</v>
      </c>
      <c r="F728" s="128">
        <v>2</v>
      </c>
      <c r="G728" s="252">
        <v>16</v>
      </c>
      <c r="H728" s="335">
        <f t="shared" si="12"/>
        <v>32</v>
      </c>
      <c r="I728" s="334" t="s">
        <v>43</v>
      </c>
      <c r="J728" s="320" t="s">
        <v>45</v>
      </c>
      <c r="K728" s="260">
        <v>1</v>
      </c>
      <c r="L728" s="203">
        <v>45503</v>
      </c>
      <c r="M728" s="204">
        <v>45504</v>
      </c>
      <c r="N728" s="211">
        <v>45505</v>
      </c>
      <c r="O728" s="137"/>
      <c r="P728" s="268" t="s">
        <v>78</v>
      </c>
    </row>
    <row r="729" spans="1:35" s="123" customFormat="1">
      <c r="A729" s="119" t="s">
        <v>2637</v>
      </c>
      <c r="B729" s="245">
        <v>427036</v>
      </c>
      <c r="C729" s="146" t="s">
        <v>531</v>
      </c>
      <c r="D729" s="146"/>
      <c r="E729" s="340">
        <v>19.05</v>
      </c>
      <c r="F729" s="128">
        <v>2</v>
      </c>
      <c r="G729" s="252">
        <v>10</v>
      </c>
      <c r="H729" s="335">
        <f t="shared" si="12"/>
        <v>20</v>
      </c>
      <c r="I729" s="334" t="s">
        <v>43</v>
      </c>
      <c r="J729" s="320" t="s">
        <v>45</v>
      </c>
      <c r="K729" s="260">
        <v>1</v>
      </c>
      <c r="L729" s="203">
        <v>45503</v>
      </c>
      <c r="M729" s="204">
        <v>45504</v>
      </c>
      <c r="N729" s="211">
        <v>45505</v>
      </c>
      <c r="O729" s="137"/>
      <c r="P729" s="268" t="s">
        <v>78</v>
      </c>
    </row>
    <row r="730" spans="1:35">
      <c r="A730" s="119" t="s">
        <v>2637</v>
      </c>
      <c r="B730" s="245">
        <v>427038</v>
      </c>
      <c r="C730" s="146" t="s">
        <v>1823</v>
      </c>
      <c r="D730" s="146"/>
      <c r="E730" s="340">
        <v>19.05</v>
      </c>
      <c r="F730" s="128">
        <v>1</v>
      </c>
      <c r="G730" s="252">
        <v>14</v>
      </c>
      <c r="H730" s="335">
        <f t="shared" si="12"/>
        <v>14</v>
      </c>
      <c r="I730" s="334" t="s">
        <v>43</v>
      </c>
      <c r="J730" s="320" t="s">
        <v>45</v>
      </c>
      <c r="K730" s="260">
        <v>1</v>
      </c>
      <c r="L730" s="203">
        <v>45503</v>
      </c>
      <c r="M730" s="204">
        <v>45504</v>
      </c>
      <c r="N730" s="211">
        <v>45505</v>
      </c>
      <c r="O730" s="137"/>
      <c r="P730" s="268" t="s">
        <v>78</v>
      </c>
      <c r="Q730" s="124"/>
      <c r="R730" s="124"/>
      <c r="S730" s="124"/>
      <c r="T730" s="124"/>
      <c r="U730" s="124"/>
      <c r="V730" s="124"/>
      <c r="W730" s="124"/>
      <c r="X730" s="124"/>
      <c r="Y730" s="124"/>
      <c r="Z730" s="124"/>
      <c r="AA730" s="124"/>
      <c r="AB730" s="124"/>
      <c r="AC730" s="124"/>
      <c r="AD730" s="124"/>
      <c r="AE730" s="124"/>
      <c r="AF730" s="124"/>
      <c r="AG730" s="124"/>
      <c r="AH730" s="124"/>
      <c r="AI730" s="124"/>
    </row>
    <row r="731" spans="1:35">
      <c r="A731" s="119" t="s">
        <v>2637</v>
      </c>
      <c r="B731" s="245">
        <v>427040</v>
      </c>
      <c r="C731" s="146" t="s">
        <v>535</v>
      </c>
      <c r="D731" s="146"/>
      <c r="E731" s="340">
        <v>19.05</v>
      </c>
      <c r="F731" s="128">
        <v>1</v>
      </c>
      <c r="G731" s="252">
        <v>14</v>
      </c>
      <c r="H731" s="335">
        <f t="shared" si="12"/>
        <v>14</v>
      </c>
      <c r="I731" s="334" t="s">
        <v>43</v>
      </c>
      <c r="J731" s="320" t="s">
        <v>45</v>
      </c>
      <c r="K731" s="260">
        <v>1</v>
      </c>
      <c r="L731" s="203">
        <v>45503</v>
      </c>
      <c r="M731" s="204">
        <v>45504</v>
      </c>
      <c r="N731" s="211">
        <v>45505</v>
      </c>
      <c r="O731" s="137"/>
      <c r="P731" s="268" t="s">
        <v>78</v>
      </c>
      <c r="Q731" s="124"/>
      <c r="R731" s="124"/>
      <c r="S731" s="124"/>
      <c r="T731" s="124"/>
      <c r="U731" s="124"/>
      <c r="V731" s="124"/>
      <c r="W731" s="124"/>
      <c r="X731" s="124"/>
      <c r="Y731" s="124"/>
      <c r="Z731" s="124"/>
      <c r="AA731" s="124"/>
      <c r="AB731" s="124"/>
      <c r="AC731" s="124"/>
      <c r="AD731" s="124"/>
      <c r="AE731" s="124"/>
      <c r="AF731" s="124"/>
      <c r="AG731" s="124"/>
      <c r="AH731" s="124"/>
      <c r="AI731" s="124"/>
    </row>
    <row r="732" spans="1:35">
      <c r="A732" s="119" t="s">
        <v>3234</v>
      </c>
      <c r="B732" s="245">
        <v>420276</v>
      </c>
      <c r="C732" s="146" t="s">
        <v>504</v>
      </c>
      <c r="D732" s="146"/>
      <c r="E732" s="340">
        <v>0</v>
      </c>
      <c r="F732" s="128">
        <v>1</v>
      </c>
      <c r="G732" s="252">
        <f>IF(I732='VALORES JOÃO'!$A$12,'VALORES JOÃO'!$C$12,IF(I732='VALORES JOÃO'!$A$11,'VALORES JOÃO'!$C$11,IF('TABELA UNIFICADA 2024'!I732='VALORES JOÃO'!$A$10,'VALORES JOÃO'!$C$10,IF(I732='VALORES JOÃO'!$A$9,'VALORES JOÃO'!$C$9,IF('TABELA UNIFICADA 2024'!I732='VALORES JOÃO'!$A$8,'VALORES JOÃO'!$C$8,IF('TABELA UNIFICADA 2024'!I732='VALORES JOÃO'!$A$7,'VALORES JOÃO'!$C$7,IF('TABELA UNIFICADA 2024'!I732='VALORES JOÃO'!$A$6,'VALORES JOÃO'!$C$6,IF('TABELA UNIFICADA 2024'!I732='VALORES JOÃO'!$A$5,'VALORES JOÃO'!$C$5,IF('TABELA UNIFICADA 2024'!I732='VALORES JOÃO'!$A$4,'VALORES JOÃO'!$C$4,"")))))))))</f>
        <v>278.3</v>
      </c>
      <c r="H732" s="335">
        <f t="shared" si="12"/>
        <v>278.3</v>
      </c>
      <c r="I732" s="334" t="s">
        <v>3171</v>
      </c>
      <c r="J732" s="320" t="s">
        <v>402</v>
      </c>
      <c r="K732" s="260">
        <v>0</v>
      </c>
      <c r="L732" s="203">
        <v>45503</v>
      </c>
      <c r="M732" s="204">
        <v>45504</v>
      </c>
      <c r="N732" s="211">
        <v>45504</v>
      </c>
      <c r="O732" s="137"/>
      <c r="P732" s="268" t="s">
        <v>78</v>
      </c>
      <c r="Q732" s="124"/>
      <c r="R732" s="124"/>
      <c r="S732" s="124"/>
      <c r="T732" s="124"/>
      <c r="U732" s="124"/>
      <c r="V732" s="124"/>
      <c r="W732" s="124"/>
      <c r="X732" s="124"/>
      <c r="Y732" s="124"/>
      <c r="Z732" s="124"/>
      <c r="AA732" s="124"/>
      <c r="AB732" s="124"/>
      <c r="AC732" s="124"/>
      <c r="AD732" s="124"/>
      <c r="AE732" s="124"/>
      <c r="AF732" s="124"/>
      <c r="AG732" s="124"/>
      <c r="AH732" s="124"/>
      <c r="AI732" s="124"/>
    </row>
    <row r="733" spans="1:35" s="123" customFormat="1">
      <c r="A733" s="119" t="s">
        <v>137</v>
      </c>
      <c r="B733" s="245">
        <v>422455</v>
      </c>
      <c r="C733" s="146" t="s">
        <v>138</v>
      </c>
      <c r="D733" s="146"/>
      <c r="E733" s="340">
        <v>0</v>
      </c>
      <c r="F733" s="128">
        <v>667</v>
      </c>
      <c r="G733" s="252">
        <v>2.4500000000000002</v>
      </c>
      <c r="H733" s="335">
        <f t="shared" si="12"/>
        <v>1634.15</v>
      </c>
      <c r="I733" s="334" t="s">
        <v>43</v>
      </c>
      <c r="J733" s="320" t="s">
        <v>47</v>
      </c>
      <c r="K733" s="260">
        <v>0</v>
      </c>
      <c r="L733" s="203">
        <v>45503</v>
      </c>
      <c r="M733" s="204">
        <v>45505</v>
      </c>
      <c r="N733" s="211">
        <v>45505</v>
      </c>
      <c r="O733" s="137"/>
      <c r="P733" s="268" t="s">
        <v>78</v>
      </c>
    </row>
    <row r="734" spans="1:35" s="123" customFormat="1">
      <c r="A734" s="119" t="s">
        <v>445</v>
      </c>
      <c r="B734" s="245" t="s">
        <v>43</v>
      </c>
      <c r="C734" s="146" t="s">
        <v>447</v>
      </c>
      <c r="D734" s="146"/>
      <c r="E734" s="340">
        <v>0</v>
      </c>
      <c r="F734" s="128">
        <v>4</v>
      </c>
      <c r="G734" s="252">
        <v>100</v>
      </c>
      <c r="H734" s="335">
        <f t="shared" si="12"/>
        <v>400</v>
      </c>
      <c r="I734" s="334" t="s">
        <v>43</v>
      </c>
      <c r="J734" s="320" t="s">
        <v>448</v>
      </c>
      <c r="K734" s="260">
        <v>0</v>
      </c>
      <c r="L734" s="203">
        <v>45503</v>
      </c>
      <c r="M734" s="204">
        <v>45509</v>
      </c>
      <c r="N734" s="211"/>
      <c r="O734" s="137" t="s">
        <v>3263</v>
      </c>
      <c r="P734" s="268" t="s">
        <v>78</v>
      </c>
    </row>
    <row r="735" spans="1:35" s="123" customFormat="1">
      <c r="A735" s="119" t="s">
        <v>2637</v>
      </c>
      <c r="B735" s="245">
        <v>424968</v>
      </c>
      <c r="C735" s="146" t="s">
        <v>3244</v>
      </c>
      <c r="D735" s="146"/>
      <c r="E735" s="340">
        <v>42</v>
      </c>
      <c r="F735" s="128">
        <v>22</v>
      </c>
      <c r="G735" s="252">
        <v>35</v>
      </c>
      <c r="H735" s="335">
        <f t="shared" si="12"/>
        <v>770</v>
      </c>
      <c r="I735" s="334" t="s">
        <v>43</v>
      </c>
      <c r="J735" s="320" t="s">
        <v>45</v>
      </c>
      <c r="K735" s="260">
        <v>2</v>
      </c>
      <c r="L735" s="203">
        <v>45504</v>
      </c>
      <c r="M735" s="204">
        <v>45516</v>
      </c>
      <c r="N735" s="211"/>
      <c r="O735" s="137"/>
      <c r="P735" s="268" t="s">
        <v>78</v>
      </c>
    </row>
    <row r="736" spans="1:35" s="123" customFormat="1">
      <c r="A736" s="119" t="s">
        <v>2637</v>
      </c>
      <c r="B736" s="245">
        <v>427139</v>
      </c>
      <c r="C736" s="146" t="s">
        <v>3245</v>
      </c>
      <c r="D736" s="146"/>
      <c r="E736" s="340">
        <v>25.4</v>
      </c>
      <c r="F736" s="128">
        <v>1</v>
      </c>
      <c r="G736" s="252">
        <v>38</v>
      </c>
      <c r="H736" s="335">
        <f t="shared" si="12"/>
        <v>38</v>
      </c>
      <c r="I736" s="334" t="s">
        <v>43</v>
      </c>
      <c r="J736" s="320" t="s">
        <v>55</v>
      </c>
      <c r="K736" s="260">
        <v>2</v>
      </c>
      <c r="L736" s="203">
        <v>45504</v>
      </c>
      <c r="M736" s="204">
        <v>45516</v>
      </c>
      <c r="N736" s="211"/>
      <c r="O736" s="137"/>
      <c r="P736" s="268" t="s">
        <v>78</v>
      </c>
    </row>
    <row r="737" spans="1:35">
      <c r="A737" s="119" t="s">
        <v>2637</v>
      </c>
      <c r="B737" s="245">
        <v>424497</v>
      </c>
      <c r="C737" s="146" t="s">
        <v>3246</v>
      </c>
      <c r="D737" s="146"/>
      <c r="E737" s="340">
        <v>28</v>
      </c>
      <c r="F737" s="128">
        <v>3</v>
      </c>
      <c r="G737" s="252">
        <v>28</v>
      </c>
      <c r="H737" s="335">
        <f t="shared" si="12"/>
        <v>84</v>
      </c>
      <c r="I737" s="334" t="s">
        <v>43</v>
      </c>
      <c r="J737" s="320" t="s">
        <v>192</v>
      </c>
      <c r="K737" s="260">
        <v>0</v>
      </c>
      <c r="L737" s="203">
        <v>45504</v>
      </c>
      <c r="M737" s="204">
        <v>45516</v>
      </c>
      <c r="N737" s="211"/>
      <c r="O737" s="137"/>
      <c r="P737" s="268" t="s">
        <v>78</v>
      </c>
    </row>
    <row r="738" spans="1:35">
      <c r="A738" s="119" t="s">
        <v>2637</v>
      </c>
      <c r="B738" s="245">
        <v>424511</v>
      </c>
      <c r="C738" s="146" t="s">
        <v>3247</v>
      </c>
      <c r="D738" s="146"/>
      <c r="E738" s="340">
        <v>38</v>
      </c>
      <c r="F738" s="128">
        <v>3</v>
      </c>
      <c r="G738" s="252">
        <v>28</v>
      </c>
      <c r="H738" s="335">
        <f t="shared" si="12"/>
        <v>84</v>
      </c>
      <c r="I738" s="334" t="s">
        <v>43</v>
      </c>
      <c r="J738" s="320" t="s">
        <v>192</v>
      </c>
      <c r="K738" s="260">
        <v>0</v>
      </c>
      <c r="L738" s="203">
        <v>45504</v>
      </c>
      <c r="M738" s="204">
        <v>45516</v>
      </c>
      <c r="N738" s="211"/>
      <c r="O738" s="137"/>
      <c r="P738" s="268" t="s">
        <v>78</v>
      </c>
    </row>
    <row r="739" spans="1:35">
      <c r="A739" s="119" t="s">
        <v>2637</v>
      </c>
      <c r="B739" s="245">
        <v>424525</v>
      </c>
      <c r="C739" s="146" t="s">
        <v>3248</v>
      </c>
      <c r="D739" s="146"/>
      <c r="E739" s="340">
        <v>28</v>
      </c>
      <c r="F739" s="128">
        <v>6</v>
      </c>
      <c r="G739" s="252">
        <v>28</v>
      </c>
      <c r="H739" s="335">
        <f t="shared" si="12"/>
        <v>168</v>
      </c>
      <c r="I739" s="334" t="s">
        <v>43</v>
      </c>
      <c r="J739" s="320" t="s">
        <v>192</v>
      </c>
      <c r="K739" s="260">
        <v>0</v>
      </c>
      <c r="L739" s="203">
        <v>45504</v>
      </c>
      <c r="M739" s="204">
        <v>45516</v>
      </c>
      <c r="N739" s="211"/>
      <c r="O739" s="137"/>
      <c r="P739" s="268" t="s">
        <v>78</v>
      </c>
    </row>
    <row r="740" spans="1:35" s="123" customFormat="1" ht="17.25" customHeight="1">
      <c r="A740" s="119" t="s">
        <v>2637</v>
      </c>
      <c r="B740" s="245">
        <v>424539</v>
      </c>
      <c r="C740" s="146" t="s">
        <v>3249</v>
      </c>
      <c r="D740" s="146"/>
      <c r="E740" s="340">
        <v>38</v>
      </c>
      <c r="F740" s="128">
        <v>6</v>
      </c>
      <c r="G740" s="252">
        <v>28</v>
      </c>
      <c r="H740" s="335">
        <f t="shared" si="12"/>
        <v>168</v>
      </c>
      <c r="I740" s="334" t="s">
        <v>43</v>
      </c>
      <c r="J740" s="320" t="s">
        <v>192</v>
      </c>
      <c r="K740" s="260">
        <v>0</v>
      </c>
      <c r="L740" s="203">
        <v>45504</v>
      </c>
      <c r="M740" s="204">
        <v>45516</v>
      </c>
      <c r="N740" s="211"/>
      <c r="O740" s="137"/>
      <c r="P740" s="268" t="s">
        <v>78</v>
      </c>
    </row>
    <row r="741" spans="1:35">
      <c r="A741" s="119" t="s">
        <v>2637</v>
      </c>
      <c r="B741" s="245">
        <v>424477</v>
      </c>
      <c r="C741" s="146" t="s">
        <v>3250</v>
      </c>
      <c r="D741" s="146"/>
      <c r="E741" s="340">
        <v>25.4</v>
      </c>
      <c r="F741" s="128">
        <v>12</v>
      </c>
      <c r="G741" s="252">
        <v>18</v>
      </c>
      <c r="H741" s="335">
        <f t="shared" si="12"/>
        <v>216</v>
      </c>
      <c r="I741" s="334" t="s">
        <v>43</v>
      </c>
      <c r="J741" s="320" t="s">
        <v>55</v>
      </c>
      <c r="K741" s="260">
        <v>2</v>
      </c>
      <c r="L741" s="203">
        <v>45504</v>
      </c>
      <c r="M741" s="204">
        <v>45516</v>
      </c>
      <c r="N741" s="211"/>
      <c r="O741" s="137"/>
      <c r="P741" s="268" t="s">
        <v>78</v>
      </c>
    </row>
    <row r="742" spans="1:35" s="123" customFormat="1">
      <c r="A742" s="119" t="s">
        <v>2637</v>
      </c>
      <c r="B742" s="245">
        <v>424491</v>
      </c>
      <c r="C742" s="146" t="s">
        <v>3251</v>
      </c>
      <c r="D742" s="146"/>
      <c r="E742" s="340">
        <v>31.75</v>
      </c>
      <c r="F742" s="128">
        <v>2</v>
      </c>
      <c r="G742" s="252">
        <v>45</v>
      </c>
      <c r="H742" s="335">
        <f t="shared" si="12"/>
        <v>90</v>
      </c>
      <c r="I742" s="334" t="s">
        <v>43</v>
      </c>
      <c r="J742" s="320" t="s">
        <v>55</v>
      </c>
      <c r="K742" s="260">
        <v>2</v>
      </c>
      <c r="L742" s="203">
        <v>45504</v>
      </c>
      <c r="M742" s="204">
        <v>45516</v>
      </c>
      <c r="N742" s="211"/>
      <c r="O742" s="137"/>
      <c r="P742" s="268" t="s">
        <v>78</v>
      </c>
    </row>
    <row r="743" spans="1:35">
      <c r="A743" s="119" t="s">
        <v>2637</v>
      </c>
      <c r="B743" s="245">
        <v>423746</v>
      </c>
      <c r="C743" s="146" t="s">
        <v>562</v>
      </c>
      <c r="D743" s="146"/>
      <c r="E743" s="340">
        <v>19</v>
      </c>
      <c r="F743" s="128">
        <v>126</v>
      </c>
      <c r="G743" s="252">
        <v>11</v>
      </c>
      <c r="H743" s="335">
        <f t="shared" si="12"/>
        <v>1386</v>
      </c>
      <c r="I743" s="334" t="s">
        <v>43</v>
      </c>
      <c r="J743" s="320" t="s">
        <v>55</v>
      </c>
      <c r="K743" s="260">
        <v>1</v>
      </c>
      <c r="L743" s="203">
        <v>45504</v>
      </c>
      <c r="M743" s="204">
        <v>45509</v>
      </c>
      <c r="N743" s="211"/>
      <c r="O743" s="137"/>
      <c r="P743" s="268" t="s">
        <v>78</v>
      </c>
    </row>
    <row r="744" spans="1:35">
      <c r="A744" s="119" t="s">
        <v>2637</v>
      </c>
      <c r="B744" s="245">
        <v>421848</v>
      </c>
      <c r="C744" s="146" t="s">
        <v>481</v>
      </c>
      <c r="D744" s="146"/>
      <c r="E744" s="340">
        <v>24</v>
      </c>
      <c r="F744" s="128">
        <v>115</v>
      </c>
      <c r="G744" s="252">
        <v>14</v>
      </c>
      <c r="H744" s="335">
        <f t="shared" si="12"/>
        <v>1610</v>
      </c>
      <c r="I744" s="334" t="s">
        <v>43</v>
      </c>
      <c r="J744" s="320" t="s">
        <v>55</v>
      </c>
      <c r="K744" s="260">
        <v>1</v>
      </c>
      <c r="L744" s="203">
        <v>45504</v>
      </c>
      <c r="M744" s="204">
        <v>45509</v>
      </c>
      <c r="N744" s="211"/>
      <c r="O744" s="137"/>
      <c r="P744" s="268" t="s">
        <v>78</v>
      </c>
    </row>
    <row r="745" spans="1:35">
      <c r="A745" s="119" t="s">
        <v>2637</v>
      </c>
      <c r="B745" s="245">
        <v>421737</v>
      </c>
      <c r="C745" s="146" t="s">
        <v>1986</v>
      </c>
      <c r="D745" s="146"/>
      <c r="E745" s="340">
        <v>38</v>
      </c>
      <c r="F745" s="128">
        <v>93</v>
      </c>
      <c r="G745" s="252">
        <v>18.5</v>
      </c>
      <c r="H745" s="335">
        <f t="shared" si="12"/>
        <v>1720.5</v>
      </c>
      <c r="I745" s="334" t="s">
        <v>43</v>
      </c>
      <c r="J745" s="320" t="s">
        <v>45</v>
      </c>
      <c r="K745" s="260">
        <v>1</v>
      </c>
      <c r="L745" s="203">
        <v>45504</v>
      </c>
      <c r="M745" s="204">
        <v>45509</v>
      </c>
      <c r="N745" s="211"/>
      <c r="O745" s="137"/>
      <c r="P745" s="268" t="s">
        <v>78</v>
      </c>
    </row>
    <row r="746" spans="1:35">
      <c r="A746" s="119" t="s">
        <v>2637</v>
      </c>
      <c r="B746" s="245">
        <v>423581</v>
      </c>
      <c r="C746" s="146" t="s">
        <v>58</v>
      </c>
      <c r="D746" s="146"/>
      <c r="E746" s="340">
        <v>19.05</v>
      </c>
      <c r="F746" s="128">
        <v>203</v>
      </c>
      <c r="G746" s="252">
        <v>9.8000000000000007</v>
      </c>
      <c r="H746" s="335">
        <f t="shared" si="12"/>
        <v>1989.4</v>
      </c>
      <c r="I746" s="334" t="s">
        <v>43</v>
      </c>
      <c r="J746" s="320" t="s">
        <v>45</v>
      </c>
      <c r="K746" s="260">
        <v>1</v>
      </c>
      <c r="L746" s="203">
        <v>45504</v>
      </c>
      <c r="M746" s="204">
        <v>45511</v>
      </c>
      <c r="N746" s="211"/>
      <c r="O746" s="137"/>
      <c r="P746" s="268" t="s">
        <v>78</v>
      </c>
    </row>
    <row r="747" spans="1:35">
      <c r="A747" s="119" t="s">
        <v>74</v>
      </c>
      <c r="B747" s="245">
        <v>424558</v>
      </c>
      <c r="C747" s="146" t="s">
        <v>3252</v>
      </c>
      <c r="D747" s="146"/>
      <c r="E747" s="340">
        <v>0</v>
      </c>
      <c r="F747" s="128">
        <v>4</v>
      </c>
      <c r="G747" s="252">
        <v>362</v>
      </c>
      <c r="H747" s="335">
        <f t="shared" si="12"/>
        <v>1448</v>
      </c>
      <c r="I747" s="334" t="s">
        <v>43</v>
      </c>
      <c r="J747" s="320" t="s">
        <v>47</v>
      </c>
      <c r="K747" s="260">
        <v>0</v>
      </c>
      <c r="L747" s="203">
        <v>45504</v>
      </c>
      <c r="M747" s="204">
        <v>45516</v>
      </c>
      <c r="N747" s="211"/>
      <c r="O747" s="137"/>
      <c r="P747" s="268" t="s">
        <v>78</v>
      </c>
    </row>
    <row r="748" spans="1:35" ht="15.75" customHeight="1">
      <c r="A748" s="119" t="s">
        <v>74</v>
      </c>
      <c r="B748" s="245">
        <v>424857</v>
      </c>
      <c r="C748" s="146" t="s">
        <v>3253</v>
      </c>
      <c r="D748" s="146"/>
      <c r="E748" s="340">
        <v>31.75</v>
      </c>
      <c r="F748" s="128">
        <v>1</v>
      </c>
      <c r="G748" s="252">
        <v>552.45000000000005</v>
      </c>
      <c r="H748" s="335">
        <f t="shared" si="12"/>
        <v>552.45000000000005</v>
      </c>
      <c r="I748" s="334" t="s">
        <v>43</v>
      </c>
      <c r="J748" s="320" t="s">
        <v>47</v>
      </c>
      <c r="K748" s="260">
        <v>2</v>
      </c>
      <c r="L748" s="203">
        <v>45504</v>
      </c>
      <c r="M748" s="204">
        <v>45516</v>
      </c>
      <c r="N748" s="211"/>
      <c r="O748" s="137"/>
      <c r="P748" s="268" t="s">
        <v>78</v>
      </c>
    </row>
    <row r="749" spans="1:35">
      <c r="A749" s="119" t="s">
        <v>74</v>
      </c>
      <c r="B749" s="245">
        <v>424847</v>
      </c>
      <c r="C749" s="146" t="s">
        <v>3254</v>
      </c>
      <c r="D749" s="146"/>
      <c r="E749" s="340">
        <v>44.45</v>
      </c>
      <c r="F749" s="128">
        <v>1</v>
      </c>
      <c r="G749" s="252">
        <v>476.25</v>
      </c>
      <c r="H749" s="335">
        <f t="shared" si="12"/>
        <v>476.25</v>
      </c>
      <c r="I749" s="334" t="s">
        <v>43</v>
      </c>
      <c r="J749" s="320" t="s">
        <v>47</v>
      </c>
      <c r="K749" s="260">
        <v>2</v>
      </c>
      <c r="L749" s="203">
        <v>45504</v>
      </c>
      <c r="M749" s="204">
        <v>45516</v>
      </c>
      <c r="N749" s="211"/>
      <c r="O749" s="137"/>
      <c r="P749" s="268" t="s">
        <v>78</v>
      </c>
    </row>
    <row r="750" spans="1:35" s="123" customFormat="1">
      <c r="A750" s="119" t="s">
        <v>74</v>
      </c>
      <c r="B750" s="245">
        <v>424837</v>
      </c>
      <c r="C750" s="146" t="s">
        <v>3255</v>
      </c>
      <c r="D750" s="146"/>
      <c r="E750" s="340">
        <v>31.75</v>
      </c>
      <c r="F750" s="128">
        <v>1</v>
      </c>
      <c r="G750" s="252">
        <v>590</v>
      </c>
      <c r="H750" s="335">
        <f t="shared" si="12"/>
        <v>590</v>
      </c>
      <c r="I750" s="334" t="s">
        <v>43</v>
      </c>
      <c r="J750" s="320" t="s">
        <v>47</v>
      </c>
      <c r="K750" s="260">
        <v>2</v>
      </c>
      <c r="L750" s="203">
        <v>45504</v>
      </c>
      <c r="M750" s="204">
        <v>45516</v>
      </c>
      <c r="N750" s="211"/>
      <c r="O750" s="137"/>
      <c r="P750" s="268" t="s">
        <v>78</v>
      </c>
    </row>
    <row r="751" spans="1:35">
      <c r="A751" s="119" t="s">
        <v>74</v>
      </c>
      <c r="B751" s="245">
        <v>424842</v>
      </c>
      <c r="C751" s="146" t="s">
        <v>3256</v>
      </c>
      <c r="D751" s="146"/>
      <c r="E751" s="340">
        <v>25.4</v>
      </c>
      <c r="F751" s="128">
        <v>1</v>
      </c>
      <c r="G751" s="252">
        <v>495.3</v>
      </c>
      <c r="H751" s="335">
        <f t="shared" si="12"/>
        <v>495.3</v>
      </c>
      <c r="I751" s="334" t="s">
        <v>43</v>
      </c>
      <c r="J751" s="320" t="s">
        <v>47</v>
      </c>
      <c r="K751" s="260">
        <v>2</v>
      </c>
      <c r="L751" s="203">
        <v>45504</v>
      </c>
      <c r="M751" s="204">
        <v>45516</v>
      </c>
      <c r="N751" s="211"/>
      <c r="O751" s="137"/>
      <c r="P751" s="268" t="s">
        <v>78</v>
      </c>
    </row>
    <row r="752" spans="1:35">
      <c r="A752" s="119" t="s">
        <v>74</v>
      </c>
      <c r="B752" s="245">
        <v>424852</v>
      </c>
      <c r="C752" s="146" t="s">
        <v>3257</v>
      </c>
      <c r="D752" s="146"/>
      <c r="E752" s="340">
        <v>44.45</v>
      </c>
      <c r="F752" s="128">
        <v>1</v>
      </c>
      <c r="G752" s="252">
        <v>533.4</v>
      </c>
      <c r="H752" s="335">
        <f t="shared" si="12"/>
        <v>533.4</v>
      </c>
      <c r="I752" s="334" t="s">
        <v>43</v>
      </c>
      <c r="J752" s="320" t="s">
        <v>47</v>
      </c>
      <c r="K752" s="260">
        <v>2</v>
      </c>
      <c r="L752" s="203">
        <v>45504</v>
      </c>
      <c r="M752" s="204">
        <v>45516</v>
      </c>
      <c r="N752" s="211"/>
      <c r="O752" s="137"/>
      <c r="P752" s="268" t="s">
        <v>78</v>
      </c>
      <c r="Q752" s="124"/>
      <c r="R752" s="124"/>
      <c r="S752" s="124"/>
      <c r="T752" s="124"/>
      <c r="U752" s="124"/>
      <c r="V752" s="124"/>
      <c r="W752" s="124"/>
      <c r="X752" s="124"/>
      <c r="Y752" s="124"/>
      <c r="Z752" s="124"/>
      <c r="AA752" s="124"/>
      <c r="AB752" s="124"/>
      <c r="AC752" s="124"/>
      <c r="AD752" s="124"/>
      <c r="AE752" s="124"/>
      <c r="AF752" s="124"/>
      <c r="AG752" s="124"/>
      <c r="AH752" s="124"/>
      <c r="AI752" s="124"/>
    </row>
    <row r="753" spans="1:35" s="123" customFormat="1">
      <c r="A753" s="119" t="s">
        <v>74</v>
      </c>
      <c r="B753" s="245">
        <v>418759</v>
      </c>
      <c r="C753" s="146" t="s">
        <v>3259</v>
      </c>
      <c r="D753" s="146"/>
      <c r="E753" s="340">
        <v>38</v>
      </c>
      <c r="F753" s="128">
        <v>1</v>
      </c>
      <c r="G753" s="252">
        <v>595</v>
      </c>
      <c r="H753" s="335">
        <f t="shared" si="12"/>
        <v>595</v>
      </c>
      <c r="I753" s="334" t="s">
        <v>43</v>
      </c>
      <c r="J753" s="320" t="s">
        <v>47</v>
      </c>
      <c r="K753" s="260">
        <v>1</v>
      </c>
      <c r="L753" s="203">
        <v>45504</v>
      </c>
      <c r="M753" s="204">
        <v>45516</v>
      </c>
      <c r="N753" s="211"/>
      <c r="O753" s="137"/>
      <c r="P753" s="268" t="s">
        <v>78</v>
      </c>
    </row>
    <row r="754" spans="1:35" s="123" customFormat="1">
      <c r="A754" s="119" t="s">
        <v>74</v>
      </c>
      <c r="B754" s="245">
        <v>421181</v>
      </c>
      <c r="C754" s="146" t="s">
        <v>3258</v>
      </c>
      <c r="D754" s="146"/>
      <c r="E754" s="340">
        <v>0</v>
      </c>
      <c r="F754" s="128">
        <v>4</v>
      </c>
      <c r="G754" s="252">
        <v>228.6</v>
      </c>
      <c r="H754" s="335">
        <f t="shared" ref="H754:H817" si="13">IFERROR(G754*F754,"0")</f>
        <v>914.4</v>
      </c>
      <c r="I754" s="334" t="s">
        <v>43</v>
      </c>
      <c r="J754" s="320" t="s">
        <v>47</v>
      </c>
      <c r="K754" s="260">
        <v>0</v>
      </c>
      <c r="L754" s="203">
        <v>45504</v>
      </c>
      <c r="M754" s="204">
        <v>45516</v>
      </c>
      <c r="N754" s="211"/>
      <c r="O754" s="137"/>
      <c r="P754" s="268" t="s">
        <v>78</v>
      </c>
    </row>
    <row r="755" spans="1:35" s="123" customFormat="1">
      <c r="A755" s="119" t="s">
        <v>74</v>
      </c>
      <c r="B755" s="245">
        <v>423155</v>
      </c>
      <c r="C755" s="146" t="s">
        <v>3260</v>
      </c>
      <c r="D755" s="146"/>
      <c r="E755" s="340">
        <v>0</v>
      </c>
      <c r="F755" s="128">
        <v>2</v>
      </c>
      <c r="G755" s="252">
        <v>571.5</v>
      </c>
      <c r="H755" s="335">
        <f t="shared" si="13"/>
        <v>1143</v>
      </c>
      <c r="I755" s="334" t="s">
        <v>43</v>
      </c>
      <c r="J755" s="320" t="s">
        <v>47</v>
      </c>
      <c r="K755" s="260">
        <v>0</v>
      </c>
      <c r="L755" s="203">
        <v>45504</v>
      </c>
      <c r="M755" s="204">
        <v>45516</v>
      </c>
      <c r="N755" s="211"/>
      <c r="O755" s="137"/>
      <c r="P755" s="268" t="s">
        <v>78</v>
      </c>
    </row>
    <row r="756" spans="1:35" s="123" customFormat="1">
      <c r="A756" s="119" t="s">
        <v>74</v>
      </c>
      <c r="B756" s="245">
        <v>423152</v>
      </c>
      <c r="C756" s="146" t="s">
        <v>3261</v>
      </c>
      <c r="D756" s="146"/>
      <c r="E756" s="340">
        <v>0</v>
      </c>
      <c r="F756" s="128">
        <v>3</v>
      </c>
      <c r="G756" s="252">
        <v>514.35</v>
      </c>
      <c r="H756" s="335">
        <f t="shared" si="13"/>
        <v>1543.0500000000002</v>
      </c>
      <c r="I756" s="334" t="s">
        <v>43</v>
      </c>
      <c r="J756" s="320" t="s">
        <v>47</v>
      </c>
      <c r="K756" s="260">
        <v>0</v>
      </c>
      <c r="L756" s="203">
        <v>45504</v>
      </c>
      <c r="M756" s="204">
        <v>45516</v>
      </c>
      <c r="N756" s="211"/>
      <c r="O756" s="137"/>
      <c r="P756" s="268" t="s">
        <v>78</v>
      </c>
    </row>
    <row r="757" spans="1:35" s="123" customFormat="1">
      <c r="A757" s="119" t="s">
        <v>74</v>
      </c>
      <c r="B757" s="245">
        <v>422495</v>
      </c>
      <c r="C757" s="146" t="s">
        <v>3262</v>
      </c>
      <c r="D757" s="146"/>
      <c r="E757" s="340">
        <v>0</v>
      </c>
      <c r="F757" s="128">
        <v>2</v>
      </c>
      <c r="G757" s="252">
        <v>517.5</v>
      </c>
      <c r="H757" s="335">
        <f t="shared" si="13"/>
        <v>1035</v>
      </c>
      <c r="I757" s="334" t="s">
        <v>43</v>
      </c>
      <c r="J757" s="320" t="s">
        <v>47</v>
      </c>
      <c r="K757" s="260">
        <v>0</v>
      </c>
      <c r="L757" s="203">
        <v>45504</v>
      </c>
      <c r="M757" s="204">
        <v>45516</v>
      </c>
      <c r="N757" s="211"/>
      <c r="O757" s="137"/>
      <c r="P757" s="268" t="s">
        <v>78</v>
      </c>
    </row>
    <row r="758" spans="1:35" s="123" customFormat="1">
      <c r="A758" s="119" t="s">
        <v>36</v>
      </c>
      <c r="B758" s="245">
        <v>424189</v>
      </c>
      <c r="C758" s="146" t="s">
        <v>3264</v>
      </c>
      <c r="D758" s="146" t="s">
        <v>3268</v>
      </c>
      <c r="E758" s="340">
        <v>0</v>
      </c>
      <c r="F758" s="128">
        <v>340</v>
      </c>
      <c r="G758" s="252">
        <v>8.5</v>
      </c>
      <c r="H758" s="335">
        <f t="shared" si="13"/>
        <v>2890</v>
      </c>
      <c r="I758" s="334" t="s">
        <v>43</v>
      </c>
      <c r="J758" s="320" t="s">
        <v>47</v>
      </c>
      <c r="K758" s="260">
        <v>0</v>
      </c>
      <c r="L758" s="203">
        <v>45505</v>
      </c>
      <c r="M758" s="204">
        <v>45511</v>
      </c>
      <c r="N758" s="211"/>
      <c r="O758" s="137"/>
      <c r="P758" s="268" t="s">
        <v>78</v>
      </c>
    </row>
    <row r="759" spans="1:35">
      <c r="A759" s="119" t="s">
        <v>74</v>
      </c>
      <c r="B759" s="245">
        <v>423149</v>
      </c>
      <c r="C759" s="146" t="s">
        <v>3265</v>
      </c>
      <c r="D759" s="146" t="s">
        <v>3269</v>
      </c>
      <c r="E759" s="340">
        <v>0</v>
      </c>
      <c r="F759" s="128">
        <v>2</v>
      </c>
      <c r="G759" s="252">
        <v>320</v>
      </c>
      <c r="H759" s="335">
        <f t="shared" si="13"/>
        <v>640</v>
      </c>
      <c r="I759" s="334" t="s">
        <v>43</v>
      </c>
      <c r="J759" s="320" t="s">
        <v>47</v>
      </c>
      <c r="K759" s="260">
        <v>0</v>
      </c>
      <c r="L759" s="203">
        <v>45505</v>
      </c>
      <c r="M759" s="204">
        <v>45516</v>
      </c>
      <c r="N759" s="211"/>
      <c r="O759" s="137"/>
      <c r="P759" s="268" t="s">
        <v>78</v>
      </c>
      <c r="Q759" s="124"/>
      <c r="R759" s="124"/>
      <c r="S759" s="124"/>
      <c r="T759" s="124"/>
      <c r="U759" s="124"/>
      <c r="V759" s="124"/>
      <c r="W759" s="124"/>
      <c r="X759" s="124"/>
      <c r="Y759" s="124"/>
      <c r="Z759" s="124"/>
      <c r="AA759" s="124"/>
      <c r="AB759" s="124"/>
      <c r="AC759" s="124"/>
      <c r="AD759" s="124"/>
      <c r="AE759" s="124"/>
      <c r="AF759" s="124"/>
      <c r="AG759" s="124"/>
      <c r="AH759" s="124"/>
      <c r="AI759" s="124"/>
    </row>
    <row r="760" spans="1:35">
      <c r="A760" s="119" t="s">
        <v>2637</v>
      </c>
      <c r="B760" s="245">
        <v>424335</v>
      </c>
      <c r="C760" s="146" t="s">
        <v>2787</v>
      </c>
      <c r="D760" s="146" t="s">
        <v>3270</v>
      </c>
      <c r="E760" s="340">
        <v>14</v>
      </c>
      <c r="F760" s="128">
        <v>44</v>
      </c>
      <c r="G760" s="252">
        <v>16</v>
      </c>
      <c r="H760" s="335">
        <f t="shared" si="13"/>
        <v>704</v>
      </c>
      <c r="I760" s="334" t="s">
        <v>43</v>
      </c>
      <c r="J760" s="320" t="s">
        <v>45</v>
      </c>
      <c r="K760" s="260">
        <v>2</v>
      </c>
      <c r="L760" s="203">
        <v>45505</v>
      </c>
      <c r="M760" s="204">
        <v>45516</v>
      </c>
      <c r="N760" s="211"/>
      <c r="O760" s="137"/>
      <c r="P760" s="268" t="s">
        <v>78</v>
      </c>
      <c r="Q760" s="124"/>
      <c r="R760" s="124"/>
      <c r="S760" s="124"/>
      <c r="T760" s="124"/>
      <c r="U760" s="124"/>
      <c r="V760" s="124"/>
      <c r="W760" s="124"/>
      <c r="X760" s="124"/>
      <c r="Y760" s="124"/>
      <c r="Z760" s="124"/>
      <c r="AA760" s="124"/>
      <c r="AB760" s="124"/>
      <c r="AC760" s="124"/>
      <c r="AD760" s="124"/>
      <c r="AE760" s="124"/>
      <c r="AF760" s="124"/>
      <c r="AG760" s="124"/>
      <c r="AH760" s="124"/>
      <c r="AI760" s="124"/>
    </row>
    <row r="761" spans="1:35">
      <c r="A761" s="119" t="s">
        <v>2637</v>
      </c>
      <c r="B761" s="245">
        <v>425553</v>
      </c>
      <c r="C761" s="146" t="s">
        <v>2753</v>
      </c>
      <c r="D761" s="146" t="s">
        <v>3271</v>
      </c>
      <c r="E761" s="340">
        <v>42</v>
      </c>
      <c r="F761" s="128">
        <v>31</v>
      </c>
      <c r="G761" s="252">
        <v>26.5</v>
      </c>
      <c r="H761" s="335">
        <f t="shared" si="13"/>
        <v>821.5</v>
      </c>
      <c r="I761" s="334" t="s">
        <v>43</v>
      </c>
      <c r="J761" s="320" t="s">
        <v>45</v>
      </c>
      <c r="K761" s="260">
        <v>2</v>
      </c>
      <c r="L761" s="203">
        <v>45505</v>
      </c>
      <c r="M761" s="204">
        <v>45516</v>
      </c>
      <c r="N761" s="211"/>
      <c r="O761" s="137"/>
      <c r="P761" s="268" t="s">
        <v>78</v>
      </c>
    </row>
    <row r="762" spans="1:35" s="123" customFormat="1">
      <c r="A762" s="119" t="s">
        <v>2637</v>
      </c>
      <c r="B762" s="245">
        <v>425312</v>
      </c>
      <c r="C762" s="146" t="s">
        <v>2876</v>
      </c>
      <c r="D762" s="146" t="s">
        <v>3272</v>
      </c>
      <c r="E762" s="340">
        <v>19.04</v>
      </c>
      <c r="F762" s="128">
        <v>55</v>
      </c>
      <c r="G762" s="252">
        <v>9</v>
      </c>
      <c r="H762" s="335">
        <f t="shared" si="13"/>
        <v>495</v>
      </c>
      <c r="I762" s="334" t="s">
        <v>43</v>
      </c>
      <c r="J762" s="320" t="s">
        <v>45</v>
      </c>
      <c r="K762" s="260">
        <v>2</v>
      </c>
      <c r="L762" s="203">
        <v>45505</v>
      </c>
      <c r="M762" s="204">
        <v>45516</v>
      </c>
      <c r="N762" s="211"/>
      <c r="O762" s="137"/>
      <c r="P762" s="268" t="s">
        <v>78</v>
      </c>
    </row>
    <row r="763" spans="1:35">
      <c r="A763" s="119" t="s">
        <v>2637</v>
      </c>
      <c r="B763" s="245">
        <v>425326</v>
      </c>
      <c r="C763" s="146" t="s">
        <v>561</v>
      </c>
      <c r="D763" s="146" t="s">
        <v>3273</v>
      </c>
      <c r="E763" s="340">
        <v>33</v>
      </c>
      <c r="F763" s="128">
        <v>33</v>
      </c>
      <c r="G763" s="252">
        <v>16</v>
      </c>
      <c r="H763" s="335">
        <f t="shared" si="13"/>
        <v>528</v>
      </c>
      <c r="I763" s="334" t="s">
        <v>43</v>
      </c>
      <c r="J763" s="320" t="s">
        <v>45</v>
      </c>
      <c r="K763" s="260">
        <v>2</v>
      </c>
      <c r="L763" s="203">
        <v>45505</v>
      </c>
      <c r="M763" s="204">
        <v>45516</v>
      </c>
      <c r="N763" s="211"/>
      <c r="O763" s="137"/>
      <c r="P763" s="268" t="s">
        <v>78</v>
      </c>
    </row>
    <row r="764" spans="1:35" s="123" customFormat="1">
      <c r="A764" s="119" t="s">
        <v>137</v>
      </c>
      <c r="B764" s="245">
        <v>423926</v>
      </c>
      <c r="C764" s="146" t="s">
        <v>1665</v>
      </c>
      <c r="D764" s="146" t="s">
        <v>3274</v>
      </c>
      <c r="E764" s="340">
        <v>0</v>
      </c>
      <c r="F764" s="128">
        <v>264</v>
      </c>
      <c r="G764" s="252">
        <v>4.5</v>
      </c>
      <c r="H764" s="335">
        <f t="shared" si="13"/>
        <v>1188</v>
      </c>
      <c r="I764" s="334" t="s">
        <v>43</v>
      </c>
      <c r="J764" s="320" t="s">
        <v>47</v>
      </c>
      <c r="K764" s="260">
        <v>0</v>
      </c>
      <c r="L764" s="203">
        <v>45505</v>
      </c>
      <c r="M764" s="204">
        <v>45510</v>
      </c>
      <c r="N764" s="211"/>
      <c r="O764" s="137"/>
      <c r="P764" s="268" t="s">
        <v>78</v>
      </c>
    </row>
    <row r="765" spans="1:35" s="123" customFormat="1">
      <c r="A765" s="119" t="s">
        <v>137</v>
      </c>
      <c r="B765" s="245">
        <v>423923</v>
      </c>
      <c r="C765" s="146" t="s">
        <v>1613</v>
      </c>
      <c r="D765" s="146" t="s">
        <v>3275</v>
      </c>
      <c r="E765" s="340">
        <v>0</v>
      </c>
      <c r="F765" s="128">
        <v>243</v>
      </c>
      <c r="G765" s="252">
        <v>3.56</v>
      </c>
      <c r="H765" s="335">
        <f t="shared" si="13"/>
        <v>865.08</v>
      </c>
      <c r="I765" s="334" t="s">
        <v>43</v>
      </c>
      <c r="J765" s="320" t="s">
        <v>47</v>
      </c>
      <c r="K765" s="260">
        <v>0</v>
      </c>
      <c r="L765" s="203">
        <v>45505</v>
      </c>
      <c r="M765" s="204">
        <v>45510</v>
      </c>
      <c r="N765" s="211"/>
      <c r="O765" s="137"/>
      <c r="P765" s="268" t="s">
        <v>78</v>
      </c>
    </row>
    <row r="766" spans="1:35">
      <c r="A766" s="119" t="s">
        <v>137</v>
      </c>
      <c r="B766" s="245">
        <v>422453</v>
      </c>
      <c r="C766" s="146" t="s">
        <v>1615</v>
      </c>
      <c r="D766" s="146" t="s">
        <v>3267</v>
      </c>
      <c r="E766" s="340">
        <v>0</v>
      </c>
      <c r="F766" s="128">
        <v>172</v>
      </c>
      <c r="G766" s="252">
        <v>4.5</v>
      </c>
      <c r="H766" s="335">
        <f t="shared" si="13"/>
        <v>774</v>
      </c>
      <c r="I766" s="334" t="s">
        <v>43</v>
      </c>
      <c r="J766" s="320" t="s">
        <v>47</v>
      </c>
      <c r="K766" s="260">
        <v>0</v>
      </c>
      <c r="L766" s="203">
        <v>45505</v>
      </c>
      <c r="M766" s="204">
        <v>45516</v>
      </c>
      <c r="N766" s="211"/>
      <c r="O766" s="137"/>
      <c r="P766" s="268" t="s">
        <v>78</v>
      </c>
    </row>
    <row r="767" spans="1:35" s="123" customFormat="1">
      <c r="A767" s="119"/>
      <c r="B767" s="245"/>
      <c r="C767" s="146"/>
      <c r="D767" s="146"/>
      <c r="E767" s="340"/>
      <c r="F767" s="128"/>
      <c r="G767" s="252" t="str">
        <f>IF(I767='VALORES JOÃO'!$A$12,'VALORES JOÃO'!$C$12,IF(I767='VALORES JOÃO'!$A$11,'VALORES JOÃO'!$C$11,IF('TABELA UNIFICADA 2024'!I767='VALORES JOÃO'!$A$10,'VALORES JOÃO'!$C$10,IF(I767='VALORES JOÃO'!$A$9,'VALORES JOÃO'!$C$9,IF('TABELA UNIFICADA 2024'!I767='VALORES JOÃO'!$A$8,'VALORES JOÃO'!$C$8,IF('TABELA UNIFICADA 2024'!I767='VALORES JOÃO'!$A$7,'VALORES JOÃO'!$C$7,IF('TABELA UNIFICADA 2024'!I767='VALORES JOÃO'!$A$6,'VALORES JOÃO'!$C$6,IF('TABELA UNIFICADA 2024'!I767='VALORES JOÃO'!$A$5,'VALORES JOÃO'!$C$5,IF('TABELA UNIFICADA 2024'!I767='VALORES JOÃO'!$A$4,'VALORES JOÃO'!$C$4,"")))))))))</f>
        <v/>
      </c>
      <c r="H767" s="335" t="str">
        <f t="shared" si="13"/>
        <v>0</v>
      </c>
      <c r="I767" s="334" t="s">
        <v>43</v>
      </c>
      <c r="J767" s="320"/>
      <c r="K767" s="260"/>
      <c r="L767" s="203"/>
      <c r="M767" s="204"/>
      <c r="N767" s="211"/>
      <c r="O767" s="137"/>
      <c r="P767" s="268"/>
    </row>
    <row r="768" spans="1:35">
      <c r="A768" s="119"/>
      <c r="B768" s="245"/>
      <c r="C768" s="146"/>
      <c r="D768" s="146"/>
      <c r="E768" s="340"/>
      <c r="F768" s="128"/>
      <c r="G768" s="252" t="str">
        <f>IF(I768='VALORES JOÃO'!$A$12,'VALORES JOÃO'!$C$12,IF(I768='VALORES JOÃO'!$A$11,'VALORES JOÃO'!$C$11,IF('TABELA UNIFICADA 2024'!I768='VALORES JOÃO'!$A$10,'VALORES JOÃO'!$C$10,IF(I768='VALORES JOÃO'!$A$9,'VALORES JOÃO'!$C$9,IF('TABELA UNIFICADA 2024'!I768='VALORES JOÃO'!$A$8,'VALORES JOÃO'!$C$8,IF('TABELA UNIFICADA 2024'!I768='VALORES JOÃO'!$A$7,'VALORES JOÃO'!$C$7,IF('TABELA UNIFICADA 2024'!I768='VALORES JOÃO'!$A$6,'VALORES JOÃO'!$C$6,IF('TABELA UNIFICADA 2024'!I768='VALORES JOÃO'!$A$5,'VALORES JOÃO'!$C$5,IF('TABELA UNIFICADA 2024'!I768='VALORES JOÃO'!$A$4,'VALORES JOÃO'!$C$4,"")))))))))</f>
        <v/>
      </c>
      <c r="H768" s="335" t="str">
        <f t="shared" si="13"/>
        <v>0</v>
      </c>
      <c r="I768" s="334" t="s">
        <v>43</v>
      </c>
      <c r="J768" s="320"/>
      <c r="K768" s="260"/>
      <c r="L768" s="203"/>
      <c r="M768" s="204"/>
      <c r="N768" s="211"/>
      <c r="O768" s="137"/>
      <c r="P768" s="268"/>
    </row>
    <row r="769" spans="1:35">
      <c r="A769" s="119"/>
      <c r="B769" s="245"/>
      <c r="C769" s="146"/>
      <c r="D769" s="146"/>
      <c r="E769" s="340"/>
      <c r="F769" s="128"/>
      <c r="G769" s="252" t="str">
        <f>IF(I769='VALORES JOÃO'!$A$12,'VALORES JOÃO'!$C$12,IF(I769='VALORES JOÃO'!$A$11,'VALORES JOÃO'!$C$11,IF('TABELA UNIFICADA 2024'!I769='VALORES JOÃO'!$A$10,'VALORES JOÃO'!$C$10,IF(I769='VALORES JOÃO'!$A$9,'VALORES JOÃO'!$C$9,IF('TABELA UNIFICADA 2024'!I769='VALORES JOÃO'!$A$8,'VALORES JOÃO'!$C$8,IF('TABELA UNIFICADA 2024'!I769='VALORES JOÃO'!$A$7,'VALORES JOÃO'!$C$7,IF('TABELA UNIFICADA 2024'!I769='VALORES JOÃO'!$A$6,'VALORES JOÃO'!$C$6,IF('TABELA UNIFICADA 2024'!I769='VALORES JOÃO'!$A$5,'VALORES JOÃO'!$C$5,IF('TABELA UNIFICADA 2024'!I769='VALORES JOÃO'!$A$4,'VALORES JOÃO'!$C$4,"")))))))))</f>
        <v/>
      </c>
      <c r="H769" s="335" t="str">
        <f t="shared" si="13"/>
        <v>0</v>
      </c>
      <c r="I769" s="334" t="s">
        <v>43</v>
      </c>
      <c r="J769" s="320"/>
      <c r="K769" s="260"/>
      <c r="L769" s="203"/>
      <c r="M769" s="204"/>
      <c r="N769" s="211"/>
      <c r="O769" s="137"/>
      <c r="P769" s="268"/>
    </row>
    <row r="770" spans="1:35">
      <c r="A770" s="119"/>
      <c r="B770" s="245"/>
      <c r="C770" s="146"/>
      <c r="D770" s="146"/>
      <c r="E770" s="340"/>
      <c r="F770" s="128"/>
      <c r="G770" s="252" t="str">
        <f>IF(I770='VALORES JOÃO'!$A$12,'VALORES JOÃO'!$C$12,IF(I770='VALORES JOÃO'!$A$11,'VALORES JOÃO'!$C$11,IF('TABELA UNIFICADA 2024'!I770='VALORES JOÃO'!$A$10,'VALORES JOÃO'!$C$10,IF(I770='VALORES JOÃO'!$A$9,'VALORES JOÃO'!$C$9,IF('TABELA UNIFICADA 2024'!I770='VALORES JOÃO'!$A$8,'VALORES JOÃO'!$C$8,IF('TABELA UNIFICADA 2024'!I770='VALORES JOÃO'!$A$7,'VALORES JOÃO'!$C$7,IF('TABELA UNIFICADA 2024'!I770='VALORES JOÃO'!$A$6,'VALORES JOÃO'!$C$6,IF('TABELA UNIFICADA 2024'!I770='VALORES JOÃO'!$A$5,'VALORES JOÃO'!$C$5,IF('TABELA UNIFICADA 2024'!I770='VALORES JOÃO'!$A$4,'VALORES JOÃO'!$C$4,"")))))))))</f>
        <v/>
      </c>
      <c r="H770" s="335" t="str">
        <f t="shared" si="13"/>
        <v>0</v>
      </c>
      <c r="I770" s="334" t="s">
        <v>43</v>
      </c>
      <c r="J770" s="320"/>
      <c r="K770" s="260"/>
      <c r="L770" s="203"/>
      <c r="M770" s="204"/>
      <c r="N770" s="211"/>
      <c r="O770" s="137"/>
      <c r="P770" s="268"/>
    </row>
    <row r="771" spans="1:35">
      <c r="A771" s="119"/>
      <c r="B771" s="245"/>
      <c r="C771" s="146"/>
      <c r="D771" s="146"/>
      <c r="E771" s="340"/>
      <c r="F771" s="128"/>
      <c r="G771" s="252" t="str">
        <f>IF(I771='VALORES JOÃO'!$A$12,'VALORES JOÃO'!$C$12,IF(I771='VALORES JOÃO'!$A$11,'VALORES JOÃO'!$C$11,IF('TABELA UNIFICADA 2024'!I771='VALORES JOÃO'!$A$10,'VALORES JOÃO'!$C$10,IF(I771='VALORES JOÃO'!$A$9,'VALORES JOÃO'!$C$9,IF('TABELA UNIFICADA 2024'!I771='VALORES JOÃO'!$A$8,'VALORES JOÃO'!$C$8,IF('TABELA UNIFICADA 2024'!I771='VALORES JOÃO'!$A$7,'VALORES JOÃO'!$C$7,IF('TABELA UNIFICADA 2024'!I771='VALORES JOÃO'!$A$6,'VALORES JOÃO'!$C$6,IF('TABELA UNIFICADA 2024'!I771='VALORES JOÃO'!$A$5,'VALORES JOÃO'!$C$5,IF('TABELA UNIFICADA 2024'!I771='VALORES JOÃO'!$A$4,'VALORES JOÃO'!$C$4,"")))))))))</f>
        <v/>
      </c>
      <c r="H771" s="335" t="str">
        <f t="shared" si="13"/>
        <v>0</v>
      </c>
      <c r="I771" s="334" t="s">
        <v>43</v>
      </c>
      <c r="J771" s="320"/>
      <c r="K771" s="260"/>
      <c r="L771" s="203"/>
      <c r="M771" s="204"/>
      <c r="N771" s="211"/>
      <c r="O771" s="137"/>
      <c r="P771" s="268"/>
    </row>
    <row r="772" spans="1:35">
      <c r="A772" s="119"/>
      <c r="B772" s="245"/>
      <c r="C772" s="146"/>
      <c r="D772" s="146"/>
      <c r="E772" s="340"/>
      <c r="F772" s="128"/>
      <c r="G772" s="252" t="str">
        <f>IF(I772='VALORES JOÃO'!$A$12,'VALORES JOÃO'!$C$12,IF(I772='VALORES JOÃO'!$A$11,'VALORES JOÃO'!$C$11,IF('TABELA UNIFICADA 2024'!I772='VALORES JOÃO'!$A$10,'VALORES JOÃO'!$C$10,IF(I772='VALORES JOÃO'!$A$9,'VALORES JOÃO'!$C$9,IF('TABELA UNIFICADA 2024'!I772='VALORES JOÃO'!$A$8,'VALORES JOÃO'!$C$8,IF('TABELA UNIFICADA 2024'!I772='VALORES JOÃO'!$A$7,'VALORES JOÃO'!$C$7,IF('TABELA UNIFICADA 2024'!I772='VALORES JOÃO'!$A$6,'VALORES JOÃO'!$C$6,IF('TABELA UNIFICADA 2024'!I772='VALORES JOÃO'!$A$5,'VALORES JOÃO'!$C$5,IF('TABELA UNIFICADA 2024'!I772='VALORES JOÃO'!$A$4,'VALORES JOÃO'!$C$4,"")))))))))</f>
        <v/>
      </c>
      <c r="H772" s="335" t="str">
        <f t="shared" si="13"/>
        <v>0</v>
      </c>
      <c r="I772" s="334" t="s">
        <v>43</v>
      </c>
      <c r="J772" s="320"/>
      <c r="K772" s="260"/>
      <c r="L772" s="203"/>
      <c r="M772" s="204"/>
      <c r="N772" s="211"/>
      <c r="O772" s="137"/>
      <c r="P772" s="268"/>
      <c r="Q772" s="124"/>
      <c r="R772" s="124"/>
      <c r="S772" s="124"/>
      <c r="T772" s="124"/>
      <c r="U772" s="124"/>
      <c r="V772" s="124"/>
      <c r="W772" s="124"/>
      <c r="X772" s="124"/>
      <c r="Y772" s="124"/>
      <c r="Z772" s="124"/>
      <c r="AA772" s="124"/>
      <c r="AB772" s="124"/>
      <c r="AC772" s="124"/>
      <c r="AD772" s="124"/>
      <c r="AE772" s="124"/>
      <c r="AF772" s="124"/>
      <c r="AG772" s="124"/>
      <c r="AH772" s="124"/>
      <c r="AI772" s="124"/>
    </row>
    <row r="773" spans="1:35">
      <c r="A773" s="119"/>
      <c r="B773" s="245"/>
      <c r="C773" s="146"/>
      <c r="D773" s="146"/>
      <c r="E773" s="340"/>
      <c r="F773" s="128"/>
      <c r="G773" s="252" t="str">
        <f>IF(I773='VALORES JOÃO'!$A$12,'VALORES JOÃO'!$C$12,IF(I773='VALORES JOÃO'!$A$11,'VALORES JOÃO'!$C$11,IF('TABELA UNIFICADA 2024'!I773='VALORES JOÃO'!$A$10,'VALORES JOÃO'!$C$10,IF(I773='VALORES JOÃO'!$A$9,'VALORES JOÃO'!$C$9,IF('TABELA UNIFICADA 2024'!I773='VALORES JOÃO'!$A$8,'VALORES JOÃO'!$C$8,IF('TABELA UNIFICADA 2024'!I773='VALORES JOÃO'!$A$7,'VALORES JOÃO'!$C$7,IF('TABELA UNIFICADA 2024'!I773='VALORES JOÃO'!$A$6,'VALORES JOÃO'!$C$6,IF('TABELA UNIFICADA 2024'!I773='VALORES JOÃO'!$A$5,'VALORES JOÃO'!$C$5,IF('TABELA UNIFICADA 2024'!I773='VALORES JOÃO'!$A$4,'VALORES JOÃO'!$C$4,"")))))))))</f>
        <v/>
      </c>
      <c r="H773" s="335" t="str">
        <f t="shared" si="13"/>
        <v>0</v>
      </c>
      <c r="I773" s="334" t="s">
        <v>43</v>
      </c>
      <c r="J773" s="320"/>
      <c r="K773" s="260"/>
      <c r="L773" s="203"/>
      <c r="M773" s="204"/>
      <c r="N773" s="211"/>
      <c r="O773" s="137"/>
      <c r="P773" s="268"/>
      <c r="Q773" s="124"/>
      <c r="R773" s="124"/>
      <c r="S773" s="124"/>
      <c r="T773" s="124"/>
      <c r="U773" s="124"/>
      <c r="V773" s="124"/>
      <c r="W773" s="124"/>
      <c r="X773" s="124"/>
      <c r="Y773" s="124"/>
      <c r="Z773" s="124"/>
      <c r="AA773" s="124"/>
      <c r="AB773" s="124"/>
      <c r="AC773" s="124"/>
      <c r="AD773" s="124"/>
      <c r="AE773" s="124"/>
      <c r="AF773" s="124"/>
      <c r="AG773" s="124"/>
      <c r="AH773" s="124"/>
      <c r="AI773" s="124"/>
    </row>
    <row r="774" spans="1:35">
      <c r="A774" s="119"/>
      <c r="B774" s="245"/>
      <c r="C774" s="146"/>
      <c r="D774" s="146"/>
      <c r="E774" s="340"/>
      <c r="F774" s="128"/>
      <c r="G774" s="252" t="str">
        <f>IF(I774='VALORES JOÃO'!$A$12,'VALORES JOÃO'!$C$12,IF(I774='VALORES JOÃO'!$A$11,'VALORES JOÃO'!$C$11,IF('TABELA UNIFICADA 2024'!I774='VALORES JOÃO'!$A$10,'VALORES JOÃO'!$C$10,IF(I774='VALORES JOÃO'!$A$9,'VALORES JOÃO'!$C$9,IF('TABELA UNIFICADA 2024'!I774='VALORES JOÃO'!$A$8,'VALORES JOÃO'!$C$8,IF('TABELA UNIFICADA 2024'!I774='VALORES JOÃO'!$A$7,'VALORES JOÃO'!$C$7,IF('TABELA UNIFICADA 2024'!I774='VALORES JOÃO'!$A$6,'VALORES JOÃO'!$C$6,IF('TABELA UNIFICADA 2024'!I774='VALORES JOÃO'!$A$5,'VALORES JOÃO'!$C$5,IF('TABELA UNIFICADA 2024'!I774='VALORES JOÃO'!$A$4,'VALORES JOÃO'!$C$4,"")))))))))</f>
        <v/>
      </c>
      <c r="H774" s="335" t="str">
        <f t="shared" si="13"/>
        <v>0</v>
      </c>
      <c r="I774" s="334" t="s">
        <v>43</v>
      </c>
      <c r="J774" s="320"/>
      <c r="K774" s="260"/>
      <c r="L774" s="203"/>
      <c r="M774" s="204"/>
      <c r="N774" s="211"/>
      <c r="O774" s="137"/>
      <c r="P774" s="268"/>
    </row>
    <row r="775" spans="1:35" s="123" customFormat="1">
      <c r="A775" s="119"/>
      <c r="B775" s="245"/>
      <c r="C775" s="146"/>
      <c r="D775" s="146"/>
      <c r="E775" s="340"/>
      <c r="F775" s="128"/>
      <c r="G775" s="252" t="str">
        <f>IF(I775='VALORES JOÃO'!$A$12,'VALORES JOÃO'!$C$12,IF(I775='VALORES JOÃO'!$A$11,'VALORES JOÃO'!$C$11,IF('TABELA UNIFICADA 2024'!I775='VALORES JOÃO'!$A$10,'VALORES JOÃO'!$C$10,IF(I775='VALORES JOÃO'!$A$9,'VALORES JOÃO'!$C$9,IF('TABELA UNIFICADA 2024'!I775='VALORES JOÃO'!$A$8,'VALORES JOÃO'!$C$8,IF('TABELA UNIFICADA 2024'!I775='VALORES JOÃO'!$A$7,'VALORES JOÃO'!$C$7,IF('TABELA UNIFICADA 2024'!I775='VALORES JOÃO'!$A$6,'VALORES JOÃO'!$C$6,IF('TABELA UNIFICADA 2024'!I775='VALORES JOÃO'!$A$5,'VALORES JOÃO'!$C$5,IF('TABELA UNIFICADA 2024'!I775='VALORES JOÃO'!$A$4,'VALORES JOÃO'!$C$4,"")))))))))</f>
        <v/>
      </c>
      <c r="H775" s="335" t="str">
        <f t="shared" si="13"/>
        <v>0</v>
      </c>
      <c r="I775" s="334" t="s">
        <v>43</v>
      </c>
      <c r="J775" s="320"/>
      <c r="K775" s="260"/>
      <c r="L775" s="203"/>
      <c r="M775" s="204"/>
      <c r="N775" s="211"/>
      <c r="O775" s="137"/>
      <c r="P775" s="268"/>
    </row>
    <row r="776" spans="1:35">
      <c r="A776" s="119"/>
      <c r="B776" s="245"/>
      <c r="C776" s="146"/>
      <c r="D776" s="146"/>
      <c r="E776" s="340"/>
      <c r="F776" s="128"/>
      <c r="G776" s="252" t="str">
        <f>IF(I776='VALORES JOÃO'!$A$12,'VALORES JOÃO'!$C$12,IF(I776='VALORES JOÃO'!$A$11,'VALORES JOÃO'!$C$11,IF('TABELA UNIFICADA 2024'!I776='VALORES JOÃO'!$A$10,'VALORES JOÃO'!$C$10,IF(I776='VALORES JOÃO'!$A$9,'VALORES JOÃO'!$C$9,IF('TABELA UNIFICADA 2024'!I776='VALORES JOÃO'!$A$8,'VALORES JOÃO'!$C$8,IF('TABELA UNIFICADA 2024'!I776='VALORES JOÃO'!$A$7,'VALORES JOÃO'!$C$7,IF('TABELA UNIFICADA 2024'!I776='VALORES JOÃO'!$A$6,'VALORES JOÃO'!$C$6,IF('TABELA UNIFICADA 2024'!I776='VALORES JOÃO'!$A$5,'VALORES JOÃO'!$C$5,IF('TABELA UNIFICADA 2024'!I776='VALORES JOÃO'!$A$4,'VALORES JOÃO'!$C$4,"")))))))))</f>
        <v/>
      </c>
      <c r="H776" s="335" t="str">
        <f t="shared" si="13"/>
        <v>0</v>
      </c>
      <c r="I776" s="334" t="s">
        <v>43</v>
      </c>
      <c r="J776" s="320"/>
      <c r="K776" s="260"/>
      <c r="L776" s="203"/>
      <c r="M776" s="204"/>
      <c r="N776" s="211"/>
      <c r="O776" s="137"/>
      <c r="P776" s="268"/>
    </row>
    <row r="777" spans="1:35">
      <c r="A777" s="119"/>
      <c r="B777" s="245"/>
      <c r="C777" s="146"/>
      <c r="D777" s="146"/>
      <c r="E777" s="340"/>
      <c r="F777" s="128"/>
      <c r="G777" s="252" t="str">
        <f>IF(I777='VALORES JOÃO'!$A$12,'VALORES JOÃO'!$C$12,IF(I777='VALORES JOÃO'!$A$11,'VALORES JOÃO'!$C$11,IF('TABELA UNIFICADA 2024'!I777='VALORES JOÃO'!$A$10,'VALORES JOÃO'!$C$10,IF(I777='VALORES JOÃO'!$A$9,'VALORES JOÃO'!$C$9,IF('TABELA UNIFICADA 2024'!I777='VALORES JOÃO'!$A$8,'VALORES JOÃO'!$C$8,IF('TABELA UNIFICADA 2024'!I777='VALORES JOÃO'!$A$7,'VALORES JOÃO'!$C$7,IF('TABELA UNIFICADA 2024'!I777='VALORES JOÃO'!$A$6,'VALORES JOÃO'!$C$6,IF('TABELA UNIFICADA 2024'!I777='VALORES JOÃO'!$A$5,'VALORES JOÃO'!$C$5,IF('TABELA UNIFICADA 2024'!I777='VALORES JOÃO'!$A$4,'VALORES JOÃO'!$C$4,"")))))))))</f>
        <v/>
      </c>
      <c r="H777" s="335" t="str">
        <f t="shared" si="13"/>
        <v>0</v>
      </c>
      <c r="I777" s="334" t="s">
        <v>43</v>
      </c>
      <c r="J777" s="320"/>
      <c r="K777" s="260"/>
      <c r="L777" s="203"/>
      <c r="M777" s="204"/>
      <c r="N777" s="211"/>
      <c r="O777" s="137"/>
      <c r="P777" s="268"/>
    </row>
    <row r="778" spans="1:35">
      <c r="A778" s="119"/>
      <c r="B778" s="245"/>
      <c r="C778" s="146"/>
      <c r="D778" s="146"/>
      <c r="E778" s="340"/>
      <c r="F778" s="128"/>
      <c r="G778" s="252" t="str">
        <f>IF(I778='VALORES JOÃO'!$A$12,'VALORES JOÃO'!$C$12,IF(I778='VALORES JOÃO'!$A$11,'VALORES JOÃO'!$C$11,IF('TABELA UNIFICADA 2024'!I778='VALORES JOÃO'!$A$10,'VALORES JOÃO'!$C$10,IF(I778='VALORES JOÃO'!$A$9,'VALORES JOÃO'!$C$9,IF('TABELA UNIFICADA 2024'!I778='VALORES JOÃO'!$A$8,'VALORES JOÃO'!$C$8,IF('TABELA UNIFICADA 2024'!I778='VALORES JOÃO'!$A$7,'VALORES JOÃO'!$C$7,IF('TABELA UNIFICADA 2024'!I778='VALORES JOÃO'!$A$6,'VALORES JOÃO'!$C$6,IF('TABELA UNIFICADA 2024'!I778='VALORES JOÃO'!$A$5,'VALORES JOÃO'!$C$5,IF('TABELA UNIFICADA 2024'!I778='VALORES JOÃO'!$A$4,'VALORES JOÃO'!$C$4,"")))))))))</f>
        <v/>
      </c>
      <c r="H778" s="335" t="str">
        <f t="shared" si="13"/>
        <v>0</v>
      </c>
      <c r="I778" s="334" t="s">
        <v>43</v>
      </c>
      <c r="J778" s="320"/>
      <c r="K778" s="260"/>
      <c r="L778" s="203"/>
      <c r="M778" s="204"/>
      <c r="N778" s="211"/>
      <c r="O778" s="137"/>
      <c r="P778" s="268"/>
    </row>
    <row r="779" spans="1:35">
      <c r="A779" s="119"/>
      <c r="B779" s="245"/>
      <c r="C779" s="146"/>
      <c r="D779" s="146"/>
      <c r="E779" s="340"/>
      <c r="F779" s="128"/>
      <c r="G779" s="252" t="str">
        <f>IF(I779='VALORES JOÃO'!$A$12,'VALORES JOÃO'!$C$12,IF(I779='VALORES JOÃO'!$A$11,'VALORES JOÃO'!$C$11,IF('TABELA UNIFICADA 2024'!I779='VALORES JOÃO'!$A$10,'VALORES JOÃO'!$C$10,IF(I779='VALORES JOÃO'!$A$9,'VALORES JOÃO'!$C$9,IF('TABELA UNIFICADA 2024'!I779='VALORES JOÃO'!$A$8,'VALORES JOÃO'!$C$8,IF('TABELA UNIFICADA 2024'!I779='VALORES JOÃO'!$A$7,'VALORES JOÃO'!$C$7,IF('TABELA UNIFICADA 2024'!I779='VALORES JOÃO'!$A$6,'VALORES JOÃO'!$C$6,IF('TABELA UNIFICADA 2024'!I779='VALORES JOÃO'!$A$5,'VALORES JOÃO'!$C$5,IF('TABELA UNIFICADA 2024'!I779='VALORES JOÃO'!$A$4,'VALORES JOÃO'!$C$4,"")))))))))</f>
        <v/>
      </c>
      <c r="H779" s="335" t="str">
        <f t="shared" si="13"/>
        <v>0</v>
      </c>
      <c r="I779" s="334" t="s">
        <v>43</v>
      </c>
      <c r="J779" s="320"/>
      <c r="K779" s="260"/>
      <c r="L779" s="203"/>
      <c r="M779" s="204"/>
      <c r="N779" s="211"/>
      <c r="O779" s="137"/>
      <c r="P779" s="268"/>
    </row>
    <row r="780" spans="1:35">
      <c r="A780" s="119"/>
      <c r="B780" s="245"/>
      <c r="C780" s="146"/>
      <c r="D780" s="146"/>
      <c r="E780" s="340"/>
      <c r="F780" s="128"/>
      <c r="G780" s="252" t="str">
        <f>IF(I780='VALORES JOÃO'!$A$12,'VALORES JOÃO'!$C$12,IF(I780='VALORES JOÃO'!$A$11,'VALORES JOÃO'!$C$11,IF('TABELA UNIFICADA 2024'!I780='VALORES JOÃO'!$A$10,'VALORES JOÃO'!$C$10,IF(I780='VALORES JOÃO'!$A$9,'VALORES JOÃO'!$C$9,IF('TABELA UNIFICADA 2024'!I780='VALORES JOÃO'!$A$8,'VALORES JOÃO'!$C$8,IF('TABELA UNIFICADA 2024'!I780='VALORES JOÃO'!$A$7,'VALORES JOÃO'!$C$7,IF('TABELA UNIFICADA 2024'!I780='VALORES JOÃO'!$A$6,'VALORES JOÃO'!$C$6,IF('TABELA UNIFICADA 2024'!I780='VALORES JOÃO'!$A$5,'VALORES JOÃO'!$C$5,IF('TABELA UNIFICADA 2024'!I780='VALORES JOÃO'!$A$4,'VALORES JOÃO'!$C$4,"")))))))))</f>
        <v/>
      </c>
      <c r="H780" s="335" t="str">
        <f t="shared" si="13"/>
        <v>0</v>
      </c>
      <c r="I780" s="334" t="s">
        <v>43</v>
      </c>
      <c r="J780" s="320"/>
      <c r="K780" s="260"/>
      <c r="L780" s="203"/>
      <c r="M780" s="204"/>
      <c r="N780" s="211"/>
      <c r="O780" s="137"/>
      <c r="P780" s="268"/>
    </row>
    <row r="781" spans="1:35" s="123" customFormat="1">
      <c r="A781" s="119"/>
      <c r="B781" s="245"/>
      <c r="C781" s="146"/>
      <c r="D781" s="146"/>
      <c r="E781" s="340"/>
      <c r="F781" s="128"/>
      <c r="G781" s="252" t="str">
        <f>IF(I781='VALORES JOÃO'!$A$12,'VALORES JOÃO'!$C$12,IF(I781='VALORES JOÃO'!$A$11,'VALORES JOÃO'!$C$11,IF('TABELA UNIFICADA 2024'!I781='VALORES JOÃO'!$A$10,'VALORES JOÃO'!$C$10,IF(I781='VALORES JOÃO'!$A$9,'VALORES JOÃO'!$C$9,IF('TABELA UNIFICADA 2024'!I781='VALORES JOÃO'!$A$8,'VALORES JOÃO'!$C$8,IF('TABELA UNIFICADA 2024'!I781='VALORES JOÃO'!$A$7,'VALORES JOÃO'!$C$7,IF('TABELA UNIFICADA 2024'!I781='VALORES JOÃO'!$A$6,'VALORES JOÃO'!$C$6,IF('TABELA UNIFICADA 2024'!I781='VALORES JOÃO'!$A$5,'VALORES JOÃO'!$C$5,IF('TABELA UNIFICADA 2024'!I781='VALORES JOÃO'!$A$4,'VALORES JOÃO'!$C$4,"")))))))))</f>
        <v/>
      </c>
      <c r="H781" s="335" t="str">
        <f t="shared" si="13"/>
        <v>0</v>
      </c>
      <c r="I781" s="334" t="s">
        <v>43</v>
      </c>
      <c r="J781" s="320"/>
      <c r="K781" s="260"/>
      <c r="L781" s="203"/>
      <c r="M781" s="204"/>
      <c r="N781" s="211"/>
      <c r="O781" s="137"/>
      <c r="P781" s="268"/>
    </row>
    <row r="782" spans="1:35">
      <c r="A782" s="119"/>
      <c r="B782" s="245"/>
      <c r="C782" s="146"/>
      <c r="D782" s="146"/>
      <c r="E782" s="340"/>
      <c r="F782" s="128"/>
      <c r="G782" s="252" t="str">
        <f>IF(I782='VALORES JOÃO'!$A$12,'VALORES JOÃO'!$C$12,IF(I782='VALORES JOÃO'!$A$11,'VALORES JOÃO'!$C$11,IF('TABELA UNIFICADA 2024'!I782='VALORES JOÃO'!$A$10,'VALORES JOÃO'!$C$10,IF(I782='VALORES JOÃO'!$A$9,'VALORES JOÃO'!$C$9,IF('TABELA UNIFICADA 2024'!I782='VALORES JOÃO'!$A$8,'VALORES JOÃO'!$C$8,IF('TABELA UNIFICADA 2024'!I782='VALORES JOÃO'!$A$7,'VALORES JOÃO'!$C$7,IF('TABELA UNIFICADA 2024'!I782='VALORES JOÃO'!$A$6,'VALORES JOÃO'!$C$6,IF('TABELA UNIFICADA 2024'!I782='VALORES JOÃO'!$A$5,'VALORES JOÃO'!$C$5,IF('TABELA UNIFICADA 2024'!I782='VALORES JOÃO'!$A$4,'VALORES JOÃO'!$C$4,"")))))))))</f>
        <v/>
      </c>
      <c r="H782" s="335" t="str">
        <f t="shared" si="13"/>
        <v>0</v>
      </c>
      <c r="I782" s="334" t="s">
        <v>43</v>
      </c>
      <c r="J782" s="320"/>
      <c r="K782" s="260"/>
      <c r="L782" s="203"/>
      <c r="M782" s="204"/>
      <c r="N782" s="211"/>
      <c r="O782" s="137"/>
      <c r="P782" s="268"/>
    </row>
    <row r="783" spans="1:35">
      <c r="A783" s="119"/>
      <c r="B783" s="245"/>
      <c r="C783" s="146"/>
      <c r="D783" s="146"/>
      <c r="E783" s="340"/>
      <c r="F783" s="128"/>
      <c r="G783" s="252" t="str">
        <f>IF(I783='VALORES JOÃO'!$A$12,'VALORES JOÃO'!$C$12,IF(I783='VALORES JOÃO'!$A$11,'VALORES JOÃO'!$C$11,IF('TABELA UNIFICADA 2024'!I783='VALORES JOÃO'!$A$10,'VALORES JOÃO'!$C$10,IF(I783='VALORES JOÃO'!$A$9,'VALORES JOÃO'!$C$9,IF('TABELA UNIFICADA 2024'!I783='VALORES JOÃO'!$A$8,'VALORES JOÃO'!$C$8,IF('TABELA UNIFICADA 2024'!I783='VALORES JOÃO'!$A$7,'VALORES JOÃO'!$C$7,IF('TABELA UNIFICADA 2024'!I783='VALORES JOÃO'!$A$6,'VALORES JOÃO'!$C$6,IF('TABELA UNIFICADA 2024'!I783='VALORES JOÃO'!$A$5,'VALORES JOÃO'!$C$5,IF('TABELA UNIFICADA 2024'!I783='VALORES JOÃO'!$A$4,'VALORES JOÃO'!$C$4,"")))))))))</f>
        <v/>
      </c>
      <c r="H783" s="335" t="str">
        <f t="shared" si="13"/>
        <v>0</v>
      </c>
      <c r="I783" s="334" t="s">
        <v>43</v>
      </c>
      <c r="J783" s="320"/>
      <c r="K783" s="260"/>
      <c r="L783" s="203"/>
      <c r="M783" s="204"/>
      <c r="N783" s="211"/>
      <c r="O783" s="137"/>
      <c r="P783" s="268"/>
    </row>
    <row r="784" spans="1:35">
      <c r="A784" s="119"/>
      <c r="B784" s="245"/>
      <c r="C784" s="146"/>
      <c r="D784" s="146"/>
      <c r="E784" s="340"/>
      <c r="F784" s="128"/>
      <c r="G784" s="252" t="str">
        <f>IF(I784='VALORES JOÃO'!$A$12,'VALORES JOÃO'!$C$12,IF(I784='VALORES JOÃO'!$A$11,'VALORES JOÃO'!$C$11,IF('TABELA UNIFICADA 2024'!I784='VALORES JOÃO'!$A$10,'VALORES JOÃO'!$C$10,IF(I784='VALORES JOÃO'!$A$9,'VALORES JOÃO'!$C$9,IF('TABELA UNIFICADA 2024'!I784='VALORES JOÃO'!$A$8,'VALORES JOÃO'!$C$8,IF('TABELA UNIFICADA 2024'!I784='VALORES JOÃO'!$A$7,'VALORES JOÃO'!$C$7,IF('TABELA UNIFICADA 2024'!I784='VALORES JOÃO'!$A$6,'VALORES JOÃO'!$C$6,IF('TABELA UNIFICADA 2024'!I784='VALORES JOÃO'!$A$5,'VALORES JOÃO'!$C$5,IF('TABELA UNIFICADA 2024'!I784='VALORES JOÃO'!$A$4,'VALORES JOÃO'!$C$4,"")))))))))</f>
        <v/>
      </c>
      <c r="H784" s="335" t="str">
        <f t="shared" si="13"/>
        <v>0</v>
      </c>
      <c r="I784" s="334" t="s">
        <v>43</v>
      </c>
      <c r="J784" s="320"/>
      <c r="K784" s="260"/>
      <c r="L784" s="203"/>
      <c r="M784" s="204"/>
      <c r="N784" s="211"/>
      <c r="O784" s="137"/>
      <c r="P784" s="268"/>
    </row>
    <row r="785" spans="1:16">
      <c r="A785" s="119"/>
      <c r="B785" s="245"/>
      <c r="C785" s="146"/>
      <c r="D785" s="146"/>
      <c r="E785" s="340"/>
      <c r="F785" s="128"/>
      <c r="G785" s="252" t="str">
        <f>IF(I785='VALORES JOÃO'!$A$12,'VALORES JOÃO'!$C$12,IF(I785='VALORES JOÃO'!$A$11,'VALORES JOÃO'!$C$11,IF('TABELA UNIFICADA 2024'!I785='VALORES JOÃO'!$A$10,'VALORES JOÃO'!$C$10,IF(I785='VALORES JOÃO'!$A$9,'VALORES JOÃO'!$C$9,IF('TABELA UNIFICADA 2024'!I785='VALORES JOÃO'!$A$8,'VALORES JOÃO'!$C$8,IF('TABELA UNIFICADA 2024'!I785='VALORES JOÃO'!$A$7,'VALORES JOÃO'!$C$7,IF('TABELA UNIFICADA 2024'!I785='VALORES JOÃO'!$A$6,'VALORES JOÃO'!$C$6,IF('TABELA UNIFICADA 2024'!I785='VALORES JOÃO'!$A$5,'VALORES JOÃO'!$C$5,IF('TABELA UNIFICADA 2024'!I785='VALORES JOÃO'!$A$4,'VALORES JOÃO'!$C$4,"")))))))))</f>
        <v/>
      </c>
      <c r="H785" s="335" t="str">
        <f t="shared" si="13"/>
        <v>0</v>
      </c>
      <c r="I785" s="334" t="s">
        <v>43</v>
      </c>
      <c r="J785" s="320"/>
      <c r="K785" s="260"/>
      <c r="L785" s="203"/>
      <c r="M785" s="204"/>
      <c r="N785" s="211"/>
      <c r="O785" s="137"/>
      <c r="P785" s="268"/>
    </row>
    <row r="786" spans="1:16">
      <c r="A786" s="119"/>
      <c r="B786" s="245"/>
      <c r="C786" s="146"/>
      <c r="D786" s="146"/>
      <c r="E786" s="340"/>
      <c r="F786" s="128"/>
      <c r="G786" s="252" t="str">
        <f>IF(I786='VALORES JOÃO'!$A$12,'VALORES JOÃO'!$C$12,IF(I786='VALORES JOÃO'!$A$11,'VALORES JOÃO'!$C$11,IF('TABELA UNIFICADA 2024'!I786='VALORES JOÃO'!$A$10,'VALORES JOÃO'!$C$10,IF(I786='VALORES JOÃO'!$A$9,'VALORES JOÃO'!$C$9,IF('TABELA UNIFICADA 2024'!I786='VALORES JOÃO'!$A$8,'VALORES JOÃO'!$C$8,IF('TABELA UNIFICADA 2024'!I786='VALORES JOÃO'!$A$7,'VALORES JOÃO'!$C$7,IF('TABELA UNIFICADA 2024'!I786='VALORES JOÃO'!$A$6,'VALORES JOÃO'!$C$6,IF('TABELA UNIFICADA 2024'!I786='VALORES JOÃO'!$A$5,'VALORES JOÃO'!$C$5,IF('TABELA UNIFICADA 2024'!I786='VALORES JOÃO'!$A$4,'VALORES JOÃO'!$C$4,"")))))))))</f>
        <v/>
      </c>
      <c r="H786" s="335" t="str">
        <f t="shared" si="13"/>
        <v>0</v>
      </c>
      <c r="I786" s="334" t="s">
        <v>43</v>
      </c>
      <c r="J786" s="320"/>
      <c r="K786" s="260"/>
      <c r="L786" s="203"/>
      <c r="M786" s="204"/>
      <c r="N786" s="211"/>
      <c r="O786" s="137"/>
      <c r="P786" s="268"/>
    </row>
    <row r="787" spans="1:16">
      <c r="A787" s="119"/>
      <c r="B787" s="245"/>
      <c r="C787" s="146"/>
      <c r="D787" s="146"/>
      <c r="E787" s="340"/>
      <c r="F787" s="128"/>
      <c r="G787" s="252" t="str">
        <f>IF(I787='VALORES JOÃO'!$A$12,'VALORES JOÃO'!$C$12,IF(I787='VALORES JOÃO'!$A$11,'VALORES JOÃO'!$C$11,IF('TABELA UNIFICADA 2024'!I787='VALORES JOÃO'!$A$10,'VALORES JOÃO'!$C$10,IF(I787='VALORES JOÃO'!$A$9,'VALORES JOÃO'!$C$9,IF('TABELA UNIFICADA 2024'!I787='VALORES JOÃO'!$A$8,'VALORES JOÃO'!$C$8,IF('TABELA UNIFICADA 2024'!I787='VALORES JOÃO'!$A$7,'VALORES JOÃO'!$C$7,IF('TABELA UNIFICADA 2024'!I787='VALORES JOÃO'!$A$6,'VALORES JOÃO'!$C$6,IF('TABELA UNIFICADA 2024'!I787='VALORES JOÃO'!$A$5,'VALORES JOÃO'!$C$5,IF('TABELA UNIFICADA 2024'!I787='VALORES JOÃO'!$A$4,'VALORES JOÃO'!$C$4,"")))))))))</f>
        <v/>
      </c>
      <c r="H787" s="335" t="str">
        <f t="shared" si="13"/>
        <v>0</v>
      </c>
      <c r="I787" s="334" t="s">
        <v>43</v>
      </c>
      <c r="J787" s="320"/>
      <c r="K787" s="260"/>
      <c r="L787" s="203"/>
      <c r="M787" s="204"/>
      <c r="N787" s="211"/>
      <c r="O787" s="137"/>
      <c r="P787" s="268"/>
    </row>
    <row r="788" spans="1:16">
      <c r="A788" s="119"/>
      <c r="B788" s="245"/>
      <c r="C788" s="146"/>
      <c r="D788" s="146"/>
      <c r="E788" s="340"/>
      <c r="F788" s="128"/>
      <c r="G788" s="252" t="str">
        <f>IF(I788='VALORES JOÃO'!$A$12,'VALORES JOÃO'!$C$12,IF(I788='VALORES JOÃO'!$A$11,'VALORES JOÃO'!$C$11,IF('TABELA UNIFICADA 2024'!I788='VALORES JOÃO'!$A$10,'VALORES JOÃO'!$C$10,IF(I788='VALORES JOÃO'!$A$9,'VALORES JOÃO'!$C$9,IF('TABELA UNIFICADA 2024'!I788='VALORES JOÃO'!$A$8,'VALORES JOÃO'!$C$8,IF('TABELA UNIFICADA 2024'!I788='VALORES JOÃO'!$A$7,'VALORES JOÃO'!$C$7,IF('TABELA UNIFICADA 2024'!I788='VALORES JOÃO'!$A$6,'VALORES JOÃO'!$C$6,IF('TABELA UNIFICADA 2024'!I788='VALORES JOÃO'!$A$5,'VALORES JOÃO'!$C$5,IF('TABELA UNIFICADA 2024'!I788='VALORES JOÃO'!$A$4,'VALORES JOÃO'!$C$4,"")))))))))</f>
        <v/>
      </c>
      <c r="H788" s="335" t="str">
        <f t="shared" si="13"/>
        <v>0</v>
      </c>
      <c r="I788" s="334" t="s">
        <v>43</v>
      </c>
      <c r="J788" s="320"/>
      <c r="K788" s="260"/>
      <c r="L788" s="203"/>
      <c r="M788" s="204"/>
      <c r="N788" s="211"/>
      <c r="O788" s="137"/>
      <c r="P788" s="268"/>
    </row>
    <row r="789" spans="1:16">
      <c r="A789" s="119"/>
      <c r="B789" s="245"/>
      <c r="C789" s="146"/>
      <c r="D789" s="146"/>
      <c r="E789" s="340"/>
      <c r="F789" s="128"/>
      <c r="G789" s="252" t="str">
        <f>IF(I789='VALORES JOÃO'!$A$12,'VALORES JOÃO'!$C$12,IF(I789='VALORES JOÃO'!$A$11,'VALORES JOÃO'!$C$11,IF('TABELA UNIFICADA 2024'!I789='VALORES JOÃO'!$A$10,'VALORES JOÃO'!$C$10,IF(I789='VALORES JOÃO'!$A$9,'VALORES JOÃO'!$C$9,IF('TABELA UNIFICADA 2024'!I789='VALORES JOÃO'!$A$8,'VALORES JOÃO'!$C$8,IF('TABELA UNIFICADA 2024'!I789='VALORES JOÃO'!$A$7,'VALORES JOÃO'!$C$7,IF('TABELA UNIFICADA 2024'!I789='VALORES JOÃO'!$A$6,'VALORES JOÃO'!$C$6,IF('TABELA UNIFICADA 2024'!I789='VALORES JOÃO'!$A$5,'VALORES JOÃO'!$C$5,IF('TABELA UNIFICADA 2024'!I789='VALORES JOÃO'!$A$4,'VALORES JOÃO'!$C$4,"")))))))))</f>
        <v/>
      </c>
      <c r="H789" s="335" t="str">
        <f t="shared" si="13"/>
        <v>0</v>
      </c>
      <c r="I789" s="334" t="s">
        <v>43</v>
      </c>
      <c r="J789" s="320"/>
      <c r="K789" s="260"/>
      <c r="L789" s="203"/>
      <c r="M789" s="204"/>
      <c r="N789" s="211"/>
      <c r="O789" s="137"/>
      <c r="P789" s="268"/>
    </row>
    <row r="790" spans="1:16">
      <c r="A790" s="119"/>
      <c r="B790" s="245"/>
      <c r="C790" s="146"/>
      <c r="D790" s="146"/>
      <c r="E790" s="340"/>
      <c r="F790" s="128"/>
      <c r="G790" s="252" t="str">
        <f>IF(I790='VALORES JOÃO'!$A$12,'VALORES JOÃO'!$C$12,IF(I790='VALORES JOÃO'!$A$11,'VALORES JOÃO'!$C$11,IF('TABELA UNIFICADA 2024'!I790='VALORES JOÃO'!$A$10,'VALORES JOÃO'!$C$10,IF(I790='VALORES JOÃO'!$A$9,'VALORES JOÃO'!$C$9,IF('TABELA UNIFICADA 2024'!I790='VALORES JOÃO'!$A$8,'VALORES JOÃO'!$C$8,IF('TABELA UNIFICADA 2024'!I790='VALORES JOÃO'!$A$7,'VALORES JOÃO'!$C$7,IF('TABELA UNIFICADA 2024'!I790='VALORES JOÃO'!$A$6,'VALORES JOÃO'!$C$6,IF('TABELA UNIFICADA 2024'!I790='VALORES JOÃO'!$A$5,'VALORES JOÃO'!$C$5,IF('TABELA UNIFICADA 2024'!I790='VALORES JOÃO'!$A$4,'VALORES JOÃO'!$C$4,"")))))))))</f>
        <v/>
      </c>
      <c r="H790" s="335" t="str">
        <f t="shared" si="13"/>
        <v>0</v>
      </c>
      <c r="I790" s="334" t="s">
        <v>43</v>
      </c>
      <c r="J790" s="320"/>
      <c r="K790" s="260"/>
      <c r="L790" s="203"/>
      <c r="M790" s="204"/>
      <c r="N790" s="211"/>
      <c r="O790" s="137"/>
      <c r="P790" s="268"/>
    </row>
    <row r="791" spans="1:16">
      <c r="A791" s="119"/>
      <c r="B791" s="245"/>
      <c r="C791" s="146"/>
      <c r="D791" s="146"/>
      <c r="E791" s="340"/>
      <c r="F791" s="128"/>
      <c r="G791" s="252" t="str">
        <f>IF(I791='VALORES JOÃO'!$A$12,'VALORES JOÃO'!$C$12,IF(I791='VALORES JOÃO'!$A$11,'VALORES JOÃO'!$C$11,IF('TABELA UNIFICADA 2024'!I791='VALORES JOÃO'!$A$10,'VALORES JOÃO'!$C$10,IF(I791='VALORES JOÃO'!$A$9,'VALORES JOÃO'!$C$9,IF('TABELA UNIFICADA 2024'!I791='VALORES JOÃO'!$A$8,'VALORES JOÃO'!$C$8,IF('TABELA UNIFICADA 2024'!I791='VALORES JOÃO'!$A$7,'VALORES JOÃO'!$C$7,IF('TABELA UNIFICADA 2024'!I791='VALORES JOÃO'!$A$6,'VALORES JOÃO'!$C$6,IF('TABELA UNIFICADA 2024'!I791='VALORES JOÃO'!$A$5,'VALORES JOÃO'!$C$5,IF('TABELA UNIFICADA 2024'!I791='VALORES JOÃO'!$A$4,'VALORES JOÃO'!$C$4,"")))))))))</f>
        <v/>
      </c>
      <c r="H791" s="335" t="str">
        <f t="shared" si="13"/>
        <v>0</v>
      </c>
      <c r="I791" s="334" t="s">
        <v>43</v>
      </c>
      <c r="J791" s="320"/>
      <c r="K791" s="260"/>
      <c r="L791" s="203"/>
      <c r="M791" s="204"/>
      <c r="N791" s="211"/>
      <c r="O791" s="137"/>
      <c r="P791" s="268"/>
    </row>
    <row r="792" spans="1:16">
      <c r="A792" s="119"/>
      <c r="B792" s="245"/>
      <c r="C792" s="146"/>
      <c r="D792" s="146"/>
      <c r="E792" s="340"/>
      <c r="F792" s="128"/>
      <c r="G792" s="252" t="str">
        <f>IF(I792='VALORES JOÃO'!$A$12,'VALORES JOÃO'!$C$12,IF(I792='VALORES JOÃO'!$A$11,'VALORES JOÃO'!$C$11,IF('TABELA UNIFICADA 2024'!I792='VALORES JOÃO'!$A$10,'VALORES JOÃO'!$C$10,IF(I792='VALORES JOÃO'!$A$9,'VALORES JOÃO'!$C$9,IF('TABELA UNIFICADA 2024'!I792='VALORES JOÃO'!$A$8,'VALORES JOÃO'!$C$8,IF('TABELA UNIFICADA 2024'!I792='VALORES JOÃO'!$A$7,'VALORES JOÃO'!$C$7,IF('TABELA UNIFICADA 2024'!I792='VALORES JOÃO'!$A$6,'VALORES JOÃO'!$C$6,IF('TABELA UNIFICADA 2024'!I792='VALORES JOÃO'!$A$5,'VALORES JOÃO'!$C$5,IF('TABELA UNIFICADA 2024'!I792='VALORES JOÃO'!$A$4,'VALORES JOÃO'!$C$4,"")))))))))</f>
        <v/>
      </c>
      <c r="H792" s="335" t="str">
        <f t="shared" si="13"/>
        <v>0</v>
      </c>
      <c r="I792" s="334" t="s">
        <v>43</v>
      </c>
      <c r="J792" s="320"/>
      <c r="K792" s="260"/>
      <c r="L792" s="203"/>
      <c r="M792" s="204"/>
      <c r="N792" s="211"/>
      <c r="O792" s="137"/>
      <c r="P792" s="268"/>
    </row>
    <row r="793" spans="1:16">
      <c r="A793" s="119"/>
      <c r="B793" s="245"/>
      <c r="C793" s="146"/>
      <c r="D793" s="146"/>
      <c r="E793" s="340"/>
      <c r="F793" s="128"/>
      <c r="G793" s="252" t="str">
        <f>IF(I793='VALORES JOÃO'!$A$12,'VALORES JOÃO'!$C$12,IF(I793='VALORES JOÃO'!$A$11,'VALORES JOÃO'!$C$11,IF('TABELA UNIFICADA 2024'!I793='VALORES JOÃO'!$A$10,'VALORES JOÃO'!$C$10,IF(I793='VALORES JOÃO'!$A$9,'VALORES JOÃO'!$C$9,IF('TABELA UNIFICADA 2024'!I793='VALORES JOÃO'!$A$8,'VALORES JOÃO'!$C$8,IF('TABELA UNIFICADA 2024'!I793='VALORES JOÃO'!$A$7,'VALORES JOÃO'!$C$7,IF('TABELA UNIFICADA 2024'!I793='VALORES JOÃO'!$A$6,'VALORES JOÃO'!$C$6,IF('TABELA UNIFICADA 2024'!I793='VALORES JOÃO'!$A$5,'VALORES JOÃO'!$C$5,IF('TABELA UNIFICADA 2024'!I793='VALORES JOÃO'!$A$4,'VALORES JOÃO'!$C$4,"")))))))))</f>
        <v/>
      </c>
      <c r="H793" s="335" t="str">
        <f t="shared" si="13"/>
        <v>0</v>
      </c>
      <c r="I793" s="334" t="s">
        <v>43</v>
      </c>
      <c r="J793" s="320"/>
      <c r="K793" s="260"/>
      <c r="L793" s="203"/>
      <c r="M793" s="204"/>
      <c r="N793" s="211"/>
      <c r="O793" s="137"/>
      <c r="P793" s="268"/>
    </row>
    <row r="794" spans="1:16">
      <c r="A794" s="119"/>
      <c r="B794" s="245"/>
      <c r="C794" s="146"/>
      <c r="D794" s="146"/>
      <c r="E794" s="340"/>
      <c r="F794" s="128"/>
      <c r="G794" s="252" t="str">
        <f>IF(I794='VALORES JOÃO'!$A$12,'VALORES JOÃO'!$C$12,IF(I794='VALORES JOÃO'!$A$11,'VALORES JOÃO'!$C$11,IF('TABELA UNIFICADA 2024'!I794='VALORES JOÃO'!$A$10,'VALORES JOÃO'!$C$10,IF(I794='VALORES JOÃO'!$A$9,'VALORES JOÃO'!$C$9,IF('TABELA UNIFICADA 2024'!I794='VALORES JOÃO'!$A$8,'VALORES JOÃO'!$C$8,IF('TABELA UNIFICADA 2024'!I794='VALORES JOÃO'!$A$7,'VALORES JOÃO'!$C$7,IF('TABELA UNIFICADA 2024'!I794='VALORES JOÃO'!$A$6,'VALORES JOÃO'!$C$6,IF('TABELA UNIFICADA 2024'!I794='VALORES JOÃO'!$A$5,'VALORES JOÃO'!$C$5,IF('TABELA UNIFICADA 2024'!I794='VALORES JOÃO'!$A$4,'VALORES JOÃO'!$C$4,"")))))))))</f>
        <v/>
      </c>
      <c r="H794" s="335" t="str">
        <f t="shared" si="13"/>
        <v>0</v>
      </c>
      <c r="I794" s="334" t="s">
        <v>43</v>
      </c>
      <c r="J794" s="320"/>
      <c r="K794" s="260"/>
      <c r="L794" s="203"/>
      <c r="M794" s="204"/>
      <c r="N794" s="211"/>
      <c r="O794" s="137"/>
      <c r="P794" s="268"/>
    </row>
    <row r="795" spans="1:16">
      <c r="A795" s="119"/>
      <c r="B795" s="245"/>
      <c r="C795" s="146"/>
      <c r="D795" s="146"/>
      <c r="E795" s="340"/>
      <c r="F795" s="128"/>
      <c r="G795" s="252" t="str">
        <f>IF(I795='VALORES JOÃO'!$A$12,'VALORES JOÃO'!$C$12,IF(I795='VALORES JOÃO'!$A$11,'VALORES JOÃO'!$C$11,IF('TABELA UNIFICADA 2024'!I795='VALORES JOÃO'!$A$10,'VALORES JOÃO'!$C$10,IF(I795='VALORES JOÃO'!$A$9,'VALORES JOÃO'!$C$9,IF('TABELA UNIFICADA 2024'!I795='VALORES JOÃO'!$A$8,'VALORES JOÃO'!$C$8,IF('TABELA UNIFICADA 2024'!I795='VALORES JOÃO'!$A$7,'VALORES JOÃO'!$C$7,IF('TABELA UNIFICADA 2024'!I795='VALORES JOÃO'!$A$6,'VALORES JOÃO'!$C$6,IF('TABELA UNIFICADA 2024'!I795='VALORES JOÃO'!$A$5,'VALORES JOÃO'!$C$5,IF('TABELA UNIFICADA 2024'!I795='VALORES JOÃO'!$A$4,'VALORES JOÃO'!$C$4,"")))))))))</f>
        <v/>
      </c>
      <c r="H795" s="335" t="str">
        <f t="shared" si="13"/>
        <v>0</v>
      </c>
      <c r="I795" s="334" t="s">
        <v>43</v>
      </c>
      <c r="J795" s="320"/>
      <c r="K795" s="260"/>
      <c r="L795" s="203"/>
      <c r="M795" s="204"/>
      <c r="N795" s="211"/>
      <c r="O795" s="137"/>
      <c r="P795" s="268"/>
    </row>
    <row r="796" spans="1:16">
      <c r="A796" s="119"/>
      <c r="B796" s="245"/>
      <c r="C796" s="146"/>
      <c r="D796" s="146"/>
      <c r="E796" s="340"/>
      <c r="F796" s="128"/>
      <c r="G796" s="252" t="str">
        <f>IF(I796='VALORES JOÃO'!$A$12,'VALORES JOÃO'!$C$12,IF(I796='VALORES JOÃO'!$A$11,'VALORES JOÃO'!$C$11,IF('TABELA UNIFICADA 2024'!I796='VALORES JOÃO'!$A$10,'VALORES JOÃO'!$C$10,IF(I796='VALORES JOÃO'!$A$9,'VALORES JOÃO'!$C$9,IF('TABELA UNIFICADA 2024'!I796='VALORES JOÃO'!$A$8,'VALORES JOÃO'!$C$8,IF('TABELA UNIFICADA 2024'!I796='VALORES JOÃO'!$A$7,'VALORES JOÃO'!$C$7,IF('TABELA UNIFICADA 2024'!I796='VALORES JOÃO'!$A$6,'VALORES JOÃO'!$C$6,IF('TABELA UNIFICADA 2024'!I796='VALORES JOÃO'!$A$5,'VALORES JOÃO'!$C$5,IF('TABELA UNIFICADA 2024'!I796='VALORES JOÃO'!$A$4,'VALORES JOÃO'!$C$4,"")))))))))</f>
        <v/>
      </c>
      <c r="H796" s="335" t="str">
        <f t="shared" si="13"/>
        <v>0</v>
      </c>
      <c r="I796" s="334" t="s">
        <v>43</v>
      </c>
      <c r="J796" s="320"/>
      <c r="K796" s="260"/>
      <c r="L796" s="203"/>
      <c r="M796" s="204"/>
      <c r="N796" s="211"/>
      <c r="O796" s="137"/>
      <c r="P796" s="268"/>
    </row>
    <row r="797" spans="1:16">
      <c r="A797" s="119"/>
      <c r="B797" s="245"/>
      <c r="C797" s="146"/>
      <c r="D797" s="146"/>
      <c r="E797" s="340"/>
      <c r="F797" s="128"/>
      <c r="G797" s="252" t="str">
        <f>IF(I797='VALORES JOÃO'!$A$12,'VALORES JOÃO'!$C$12,IF(I797='VALORES JOÃO'!$A$11,'VALORES JOÃO'!$C$11,IF('TABELA UNIFICADA 2024'!I797='VALORES JOÃO'!$A$10,'VALORES JOÃO'!$C$10,IF(I797='VALORES JOÃO'!$A$9,'VALORES JOÃO'!$C$9,IF('TABELA UNIFICADA 2024'!I797='VALORES JOÃO'!$A$8,'VALORES JOÃO'!$C$8,IF('TABELA UNIFICADA 2024'!I797='VALORES JOÃO'!$A$7,'VALORES JOÃO'!$C$7,IF('TABELA UNIFICADA 2024'!I797='VALORES JOÃO'!$A$6,'VALORES JOÃO'!$C$6,IF('TABELA UNIFICADA 2024'!I797='VALORES JOÃO'!$A$5,'VALORES JOÃO'!$C$5,IF('TABELA UNIFICADA 2024'!I797='VALORES JOÃO'!$A$4,'VALORES JOÃO'!$C$4,"")))))))))</f>
        <v/>
      </c>
      <c r="H797" s="335" t="str">
        <f t="shared" si="13"/>
        <v>0</v>
      </c>
      <c r="I797" s="334" t="s">
        <v>43</v>
      </c>
      <c r="J797" s="320"/>
      <c r="K797" s="260"/>
      <c r="L797" s="203"/>
      <c r="M797" s="204"/>
      <c r="N797" s="211"/>
      <c r="O797" s="137"/>
      <c r="P797" s="268"/>
    </row>
    <row r="798" spans="1:16">
      <c r="A798" s="119"/>
      <c r="B798" s="245"/>
      <c r="C798" s="146"/>
      <c r="D798" s="146"/>
      <c r="E798" s="340"/>
      <c r="F798" s="128"/>
      <c r="G798" s="252" t="str">
        <f>IF(I798='VALORES JOÃO'!$A$12,'VALORES JOÃO'!$C$12,IF(I798='VALORES JOÃO'!$A$11,'VALORES JOÃO'!$C$11,IF('TABELA UNIFICADA 2024'!I798='VALORES JOÃO'!$A$10,'VALORES JOÃO'!$C$10,IF(I798='VALORES JOÃO'!$A$9,'VALORES JOÃO'!$C$9,IF('TABELA UNIFICADA 2024'!I798='VALORES JOÃO'!$A$8,'VALORES JOÃO'!$C$8,IF('TABELA UNIFICADA 2024'!I798='VALORES JOÃO'!$A$7,'VALORES JOÃO'!$C$7,IF('TABELA UNIFICADA 2024'!I798='VALORES JOÃO'!$A$6,'VALORES JOÃO'!$C$6,IF('TABELA UNIFICADA 2024'!I798='VALORES JOÃO'!$A$5,'VALORES JOÃO'!$C$5,IF('TABELA UNIFICADA 2024'!I798='VALORES JOÃO'!$A$4,'VALORES JOÃO'!$C$4,"")))))))))</f>
        <v/>
      </c>
      <c r="H798" s="335" t="str">
        <f t="shared" si="13"/>
        <v>0</v>
      </c>
      <c r="I798" s="334" t="s">
        <v>43</v>
      </c>
      <c r="J798" s="320"/>
      <c r="K798" s="260"/>
      <c r="L798" s="203"/>
      <c r="M798" s="204"/>
      <c r="N798" s="211"/>
      <c r="O798" s="137"/>
      <c r="P798" s="268"/>
    </row>
    <row r="799" spans="1:16">
      <c r="A799" s="119"/>
      <c r="B799" s="245"/>
      <c r="C799" s="146"/>
      <c r="D799" s="146"/>
      <c r="E799" s="340"/>
      <c r="F799" s="128"/>
      <c r="G799" s="252" t="str">
        <f>IF(I799='VALORES JOÃO'!$A$12,'VALORES JOÃO'!$C$12,IF(I799='VALORES JOÃO'!$A$11,'VALORES JOÃO'!$C$11,IF('TABELA UNIFICADA 2024'!I799='VALORES JOÃO'!$A$10,'VALORES JOÃO'!$C$10,IF(I799='VALORES JOÃO'!$A$9,'VALORES JOÃO'!$C$9,IF('TABELA UNIFICADA 2024'!I799='VALORES JOÃO'!$A$8,'VALORES JOÃO'!$C$8,IF('TABELA UNIFICADA 2024'!I799='VALORES JOÃO'!$A$7,'VALORES JOÃO'!$C$7,IF('TABELA UNIFICADA 2024'!I799='VALORES JOÃO'!$A$6,'VALORES JOÃO'!$C$6,IF('TABELA UNIFICADA 2024'!I799='VALORES JOÃO'!$A$5,'VALORES JOÃO'!$C$5,IF('TABELA UNIFICADA 2024'!I799='VALORES JOÃO'!$A$4,'VALORES JOÃO'!$C$4,"")))))))))</f>
        <v/>
      </c>
      <c r="H799" s="335" t="str">
        <f t="shared" si="13"/>
        <v>0</v>
      </c>
      <c r="I799" s="334" t="s">
        <v>43</v>
      </c>
      <c r="J799" s="320"/>
      <c r="K799" s="260"/>
      <c r="L799" s="203"/>
      <c r="M799" s="204"/>
      <c r="N799" s="211"/>
      <c r="O799" s="137"/>
      <c r="P799" s="268"/>
    </row>
    <row r="800" spans="1:16" s="123" customFormat="1">
      <c r="A800" s="119"/>
      <c r="B800" s="245"/>
      <c r="C800" s="146"/>
      <c r="D800" s="146"/>
      <c r="E800" s="340"/>
      <c r="F800" s="128"/>
      <c r="G800" s="252" t="str">
        <f>IF(I800='VALORES JOÃO'!$A$12,'VALORES JOÃO'!$C$12,IF(I800='VALORES JOÃO'!$A$11,'VALORES JOÃO'!$C$11,IF('TABELA UNIFICADA 2024'!I800='VALORES JOÃO'!$A$10,'VALORES JOÃO'!$C$10,IF(I800='VALORES JOÃO'!$A$9,'VALORES JOÃO'!$C$9,IF('TABELA UNIFICADA 2024'!I800='VALORES JOÃO'!$A$8,'VALORES JOÃO'!$C$8,IF('TABELA UNIFICADA 2024'!I800='VALORES JOÃO'!$A$7,'VALORES JOÃO'!$C$7,IF('TABELA UNIFICADA 2024'!I800='VALORES JOÃO'!$A$6,'VALORES JOÃO'!$C$6,IF('TABELA UNIFICADA 2024'!I800='VALORES JOÃO'!$A$5,'VALORES JOÃO'!$C$5,IF('TABELA UNIFICADA 2024'!I800='VALORES JOÃO'!$A$4,'VALORES JOÃO'!$C$4,"")))))))))</f>
        <v/>
      </c>
      <c r="H800" s="335" t="str">
        <f t="shared" si="13"/>
        <v>0</v>
      </c>
      <c r="I800" s="334" t="s">
        <v>43</v>
      </c>
      <c r="J800" s="320"/>
      <c r="K800" s="260"/>
      <c r="L800" s="203"/>
      <c r="M800" s="204"/>
      <c r="N800" s="211"/>
      <c r="O800" s="137"/>
      <c r="P800" s="268"/>
    </row>
    <row r="801" spans="1:16" s="123" customFormat="1">
      <c r="A801" s="119"/>
      <c r="B801" s="245"/>
      <c r="C801" s="146"/>
      <c r="D801" s="146"/>
      <c r="E801" s="340"/>
      <c r="F801" s="128"/>
      <c r="G801" s="252" t="str">
        <f>IF(I801='VALORES JOÃO'!$A$12,'VALORES JOÃO'!$C$12,IF(I801='VALORES JOÃO'!$A$11,'VALORES JOÃO'!$C$11,IF('TABELA UNIFICADA 2024'!I801='VALORES JOÃO'!$A$10,'VALORES JOÃO'!$C$10,IF(I801='VALORES JOÃO'!$A$9,'VALORES JOÃO'!$C$9,IF('TABELA UNIFICADA 2024'!I801='VALORES JOÃO'!$A$8,'VALORES JOÃO'!$C$8,IF('TABELA UNIFICADA 2024'!I801='VALORES JOÃO'!$A$7,'VALORES JOÃO'!$C$7,IF('TABELA UNIFICADA 2024'!I801='VALORES JOÃO'!$A$6,'VALORES JOÃO'!$C$6,IF('TABELA UNIFICADA 2024'!I801='VALORES JOÃO'!$A$5,'VALORES JOÃO'!$C$5,IF('TABELA UNIFICADA 2024'!I801='VALORES JOÃO'!$A$4,'VALORES JOÃO'!$C$4,"")))))))))</f>
        <v/>
      </c>
      <c r="H801" s="335" t="str">
        <f t="shared" si="13"/>
        <v>0</v>
      </c>
      <c r="I801" s="334" t="s">
        <v>43</v>
      </c>
      <c r="J801" s="320"/>
      <c r="K801" s="260"/>
      <c r="L801" s="203"/>
      <c r="M801" s="204"/>
      <c r="N801" s="211"/>
      <c r="O801" s="137"/>
      <c r="P801" s="268"/>
    </row>
    <row r="802" spans="1:16">
      <c r="A802" s="119"/>
      <c r="B802" s="245"/>
      <c r="C802" s="146"/>
      <c r="D802" s="146"/>
      <c r="E802" s="340"/>
      <c r="F802" s="128"/>
      <c r="G802" s="252" t="str">
        <f>IF(I802='VALORES JOÃO'!$A$12,'VALORES JOÃO'!$C$12,IF(I802='VALORES JOÃO'!$A$11,'VALORES JOÃO'!$C$11,IF('TABELA UNIFICADA 2024'!I802='VALORES JOÃO'!$A$10,'VALORES JOÃO'!$C$10,IF(I802='VALORES JOÃO'!$A$9,'VALORES JOÃO'!$C$9,IF('TABELA UNIFICADA 2024'!I802='VALORES JOÃO'!$A$8,'VALORES JOÃO'!$C$8,IF('TABELA UNIFICADA 2024'!I802='VALORES JOÃO'!$A$7,'VALORES JOÃO'!$C$7,IF('TABELA UNIFICADA 2024'!I802='VALORES JOÃO'!$A$6,'VALORES JOÃO'!$C$6,IF('TABELA UNIFICADA 2024'!I802='VALORES JOÃO'!$A$5,'VALORES JOÃO'!$C$5,IF('TABELA UNIFICADA 2024'!I802='VALORES JOÃO'!$A$4,'VALORES JOÃO'!$C$4,"")))))))))</f>
        <v/>
      </c>
      <c r="H802" s="335" t="str">
        <f t="shared" si="13"/>
        <v>0</v>
      </c>
      <c r="I802" s="334" t="s">
        <v>43</v>
      </c>
      <c r="J802" s="320"/>
      <c r="K802" s="260"/>
      <c r="L802" s="203"/>
      <c r="M802" s="204"/>
      <c r="N802" s="211"/>
      <c r="O802" s="137"/>
      <c r="P802" s="268"/>
    </row>
    <row r="803" spans="1:16">
      <c r="A803" s="119"/>
      <c r="B803" s="245"/>
      <c r="C803" s="146"/>
      <c r="D803" s="146"/>
      <c r="E803" s="340"/>
      <c r="F803" s="128"/>
      <c r="G803" s="252" t="str">
        <f>IF(I803='VALORES JOÃO'!$A$12,'VALORES JOÃO'!$C$12,IF(I803='VALORES JOÃO'!$A$11,'VALORES JOÃO'!$C$11,IF('TABELA UNIFICADA 2024'!I803='VALORES JOÃO'!$A$10,'VALORES JOÃO'!$C$10,IF(I803='VALORES JOÃO'!$A$9,'VALORES JOÃO'!$C$9,IF('TABELA UNIFICADA 2024'!I803='VALORES JOÃO'!$A$8,'VALORES JOÃO'!$C$8,IF('TABELA UNIFICADA 2024'!I803='VALORES JOÃO'!$A$7,'VALORES JOÃO'!$C$7,IF('TABELA UNIFICADA 2024'!I803='VALORES JOÃO'!$A$6,'VALORES JOÃO'!$C$6,IF('TABELA UNIFICADA 2024'!I803='VALORES JOÃO'!$A$5,'VALORES JOÃO'!$C$5,IF('TABELA UNIFICADA 2024'!I803='VALORES JOÃO'!$A$4,'VALORES JOÃO'!$C$4,"")))))))))</f>
        <v/>
      </c>
      <c r="H803" s="335" t="str">
        <f t="shared" si="13"/>
        <v>0</v>
      </c>
      <c r="I803" s="334" t="s">
        <v>43</v>
      </c>
      <c r="J803" s="320"/>
      <c r="K803" s="260"/>
      <c r="L803" s="203"/>
      <c r="M803" s="204"/>
      <c r="N803" s="211"/>
      <c r="O803" s="137"/>
      <c r="P803" s="268"/>
    </row>
    <row r="804" spans="1:16" s="123" customFormat="1">
      <c r="A804" s="119"/>
      <c r="B804" s="245"/>
      <c r="C804" s="146"/>
      <c r="D804" s="146"/>
      <c r="E804" s="340"/>
      <c r="F804" s="128"/>
      <c r="G804" s="252" t="str">
        <f>IF(I804='VALORES JOÃO'!$A$12,'VALORES JOÃO'!$C$12,IF(I804='VALORES JOÃO'!$A$11,'VALORES JOÃO'!$C$11,IF('TABELA UNIFICADA 2024'!I804='VALORES JOÃO'!$A$10,'VALORES JOÃO'!$C$10,IF(I804='VALORES JOÃO'!$A$9,'VALORES JOÃO'!$C$9,IF('TABELA UNIFICADA 2024'!I804='VALORES JOÃO'!$A$8,'VALORES JOÃO'!$C$8,IF('TABELA UNIFICADA 2024'!I804='VALORES JOÃO'!$A$7,'VALORES JOÃO'!$C$7,IF('TABELA UNIFICADA 2024'!I804='VALORES JOÃO'!$A$6,'VALORES JOÃO'!$C$6,IF('TABELA UNIFICADA 2024'!I804='VALORES JOÃO'!$A$5,'VALORES JOÃO'!$C$5,IF('TABELA UNIFICADA 2024'!I804='VALORES JOÃO'!$A$4,'VALORES JOÃO'!$C$4,"")))))))))</f>
        <v/>
      </c>
      <c r="H804" s="335" t="str">
        <f t="shared" si="13"/>
        <v>0</v>
      </c>
      <c r="I804" s="334" t="s">
        <v>43</v>
      </c>
      <c r="J804" s="320"/>
      <c r="K804" s="260"/>
      <c r="L804" s="203"/>
      <c r="M804" s="204"/>
      <c r="N804" s="211"/>
      <c r="O804" s="137"/>
      <c r="P804" s="268"/>
    </row>
    <row r="805" spans="1:16">
      <c r="A805" s="119"/>
      <c r="B805" s="245"/>
      <c r="C805" s="146"/>
      <c r="D805" s="146"/>
      <c r="E805" s="340"/>
      <c r="F805" s="128"/>
      <c r="G805" s="252" t="str">
        <f>IF(I805='VALORES JOÃO'!$A$12,'VALORES JOÃO'!$C$12,IF(I805='VALORES JOÃO'!$A$11,'VALORES JOÃO'!$C$11,IF('TABELA UNIFICADA 2024'!I805='VALORES JOÃO'!$A$10,'VALORES JOÃO'!$C$10,IF(I805='VALORES JOÃO'!$A$9,'VALORES JOÃO'!$C$9,IF('TABELA UNIFICADA 2024'!I805='VALORES JOÃO'!$A$8,'VALORES JOÃO'!$C$8,IF('TABELA UNIFICADA 2024'!I805='VALORES JOÃO'!$A$7,'VALORES JOÃO'!$C$7,IF('TABELA UNIFICADA 2024'!I805='VALORES JOÃO'!$A$6,'VALORES JOÃO'!$C$6,IF('TABELA UNIFICADA 2024'!I805='VALORES JOÃO'!$A$5,'VALORES JOÃO'!$C$5,IF('TABELA UNIFICADA 2024'!I805='VALORES JOÃO'!$A$4,'VALORES JOÃO'!$C$4,"")))))))))</f>
        <v/>
      </c>
      <c r="H805" s="335" t="str">
        <f t="shared" si="13"/>
        <v>0</v>
      </c>
      <c r="I805" s="334" t="s">
        <v>43</v>
      </c>
      <c r="J805" s="320"/>
      <c r="K805" s="260"/>
      <c r="L805" s="203"/>
      <c r="M805" s="204"/>
      <c r="N805" s="211"/>
      <c r="O805" s="137"/>
      <c r="P805" s="268"/>
    </row>
    <row r="806" spans="1:16" s="123" customFormat="1">
      <c r="A806" s="119"/>
      <c r="B806" s="245"/>
      <c r="C806" s="146"/>
      <c r="D806" s="146"/>
      <c r="E806" s="340"/>
      <c r="F806" s="128"/>
      <c r="G806" s="252" t="str">
        <f>IF(I806='VALORES JOÃO'!$A$12,'VALORES JOÃO'!$C$12,IF(I806='VALORES JOÃO'!$A$11,'VALORES JOÃO'!$C$11,IF('TABELA UNIFICADA 2024'!I806='VALORES JOÃO'!$A$10,'VALORES JOÃO'!$C$10,IF(I806='VALORES JOÃO'!$A$9,'VALORES JOÃO'!$C$9,IF('TABELA UNIFICADA 2024'!I806='VALORES JOÃO'!$A$8,'VALORES JOÃO'!$C$8,IF('TABELA UNIFICADA 2024'!I806='VALORES JOÃO'!$A$7,'VALORES JOÃO'!$C$7,IF('TABELA UNIFICADA 2024'!I806='VALORES JOÃO'!$A$6,'VALORES JOÃO'!$C$6,IF('TABELA UNIFICADA 2024'!I806='VALORES JOÃO'!$A$5,'VALORES JOÃO'!$C$5,IF('TABELA UNIFICADA 2024'!I806='VALORES JOÃO'!$A$4,'VALORES JOÃO'!$C$4,"")))))))))</f>
        <v/>
      </c>
      <c r="H806" s="335" t="str">
        <f t="shared" si="13"/>
        <v>0</v>
      </c>
      <c r="I806" s="334" t="s">
        <v>43</v>
      </c>
      <c r="J806" s="320"/>
      <c r="K806" s="260"/>
      <c r="L806" s="203"/>
      <c r="M806" s="204"/>
      <c r="N806" s="211"/>
      <c r="O806" s="137"/>
      <c r="P806" s="268"/>
    </row>
    <row r="807" spans="1:16">
      <c r="A807" s="119"/>
      <c r="B807" s="245"/>
      <c r="C807" s="146"/>
      <c r="D807" s="146"/>
      <c r="E807" s="340"/>
      <c r="F807" s="128"/>
      <c r="G807" s="252" t="str">
        <f>IF(I807='VALORES JOÃO'!$A$12,'VALORES JOÃO'!$C$12,IF(I807='VALORES JOÃO'!$A$11,'VALORES JOÃO'!$C$11,IF('TABELA UNIFICADA 2024'!I807='VALORES JOÃO'!$A$10,'VALORES JOÃO'!$C$10,IF(I807='VALORES JOÃO'!$A$9,'VALORES JOÃO'!$C$9,IF('TABELA UNIFICADA 2024'!I807='VALORES JOÃO'!$A$8,'VALORES JOÃO'!$C$8,IF('TABELA UNIFICADA 2024'!I807='VALORES JOÃO'!$A$7,'VALORES JOÃO'!$C$7,IF('TABELA UNIFICADA 2024'!I807='VALORES JOÃO'!$A$6,'VALORES JOÃO'!$C$6,IF('TABELA UNIFICADA 2024'!I807='VALORES JOÃO'!$A$5,'VALORES JOÃO'!$C$5,IF('TABELA UNIFICADA 2024'!I807='VALORES JOÃO'!$A$4,'VALORES JOÃO'!$C$4,"")))))))))</f>
        <v/>
      </c>
      <c r="H807" s="335" t="str">
        <f t="shared" si="13"/>
        <v>0</v>
      </c>
      <c r="I807" s="334" t="s">
        <v>43</v>
      </c>
      <c r="J807" s="320"/>
      <c r="K807" s="260"/>
      <c r="L807" s="203"/>
      <c r="M807" s="204"/>
      <c r="N807" s="211"/>
      <c r="O807" s="137"/>
      <c r="P807" s="268"/>
    </row>
    <row r="808" spans="1:16">
      <c r="A808" s="119"/>
      <c r="B808" s="245"/>
      <c r="C808" s="146"/>
      <c r="D808" s="146"/>
      <c r="E808" s="340"/>
      <c r="F808" s="128"/>
      <c r="G808" s="252" t="str">
        <f>IF(I808='VALORES JOÃO'!$A$12,'VALORES JOÃO'!$C$12,IF(I808='VALORES JOÃO'!$A$11,'VALORES JOÃO'!$C$11,IF('TABELA UNIFICADA 2024'!I808='VALORES JOÃO'!$A$10,'VALORES JOÃO'!$C$10,IF(I808='VALORES JOÃO'!$A$9,'VALORES JOÃO'!$C$9,IF('TABELA UNIFICADA 2024'!I808='VALORES JOÃO'!$A$8,'VALORES JOÃO'!$C$8,IF('TABELA UNIFICADA 2024'!I808='VALORES JOÃO'!$A$7,'VALORES JOÃO'!$C$7,IF('TABELA UNIFICADA 2024'!I808='VALORES JOÃO'!$A$6,'VALORES JOÃO'!$C$6,IF('TABELA UNIFICADA 2024'!I808='VALORES JOÃO'!$A$5,'VALORES JOÃO'!$C$5,IF('TABELA UNIFICADA 2024'!I808='VALORES JOÃO'!$A$4,'VALORES JOÃO'!$C$4,"")))))))))</f>
        <v/>
      </c>
      <c r="H808" s="335" t="str">
        <f t="shared" si="13"/>
        <v>0</v>
      </c>
      <c r="I808" s="334" t="s">
        <v>43</v>
      </c>
      <c r="J808" s="320"/>
      <c r="K808" s="260"/>
      <c r="L808" s="203"/>
      <c r="M808" s="204"/>
      <c r="N808" s="211"/>
      <c r="O808" s="137"/>
      <c r="P808" s="268"/>
    </row>
    <row r="809" spans="1:16">
      <c r="A809" s="119"/>
      <c r="B809" s="245"/>
      <c r="C809" s="146"/>
      <c r="D809" s="146"/>
      <c r="E809" s="340"/>
      <c r="F809" s="128"/>
      <c r="G809" s="252" t="str">
        <f>IF(I809='VALORES JOÃO'!$A$12,'VALORES JOÃO'!$C$12,IF(I809='VALORES JOÃO'!$A$11,'VALORES JOÃO'!$C$11,IF('TABELA UNIFICADA 2024'!I809='VALORES JOÃO'!$A$10,'VALORES JOÃO'!$C$10,IF(I809='VALORES JOÃO'!$A$9,'VALORES JOÃO'!$C$9,IF('TABELA UNIFICADA 2024'!I809='VALORES JOÃO'!$A$8,'VALORES JOÃO'!$C$8,IF('TABELA UNIFICADA 2024'!I809='VALORES JOÃO'!$A$7,'VALORES JOÃO'!$C$7,IF('TABELA UNIFICADA 2024'!I809='VALORES JOÃO'!$A$6,'VALORES JOÃO'!$C$6,IF('TABELA UNIFICADA 2024'!I809='VALORES JOÃO'!$A$5,'VALORES JOÃO'!$C$5,IF('TABELA UNIFICADA 2024'!I809='VALORES JOÃO'!$A$4,'VALORES JOÃO'!$C$4,"")))))))))</f>
        <v/>
      </c>
      <c r="H809" s="335" t="str">
        <f t="shared" si="13"/>
        <v>0</v>
      </c>
      <c r="I809" s="334" t="s">
        <v>43</v>
      </c>
      <c r="J809" s="320"/>
      <c r="K809" s="260"/>
      <c r="L809" s="203"/>
      <c r="M809" s="204"/>
      <c r="N809" s="211"/>
      <c r="O809" s="137"/>
      <c r="P809" s="268"/>
    </row>
    <row r="810" spans="1:16">
      <c r="A810" s="119"/>
      <c r="B810" s="245"/>
      <c r="C810" s="146"/>
      <c r="D810" s="146"/>
      <c r="E810" s="340"/>
      <c r="F810" s="128"/>
      <c r="G810" s="252" t="str">
        <f>IF(I810='VALORES JOÃO'!$A$12,'VALORES JOÃO'!$C$12,IF(I810='VALORES JOÃO'!$A$11,'VALORES JOÃO'!$C$11,IF('TABELA UNIFICADA 2024'!I810='VALORES JOÃO'!$A$10,'VALORES JOÃO'!$C$10,IF(I810='VALORES JOÃO'!$A$9,'VALORES JOÃO'!$C$9,IF('TABELA UNIFICADA 2024'!I810='VALORES JOÃO'!$A$8,'VALORES JOÃO'!$C$8,IF('TABELA UNIFICADA 2024'!I810='VALORES JOÃO'!$A$7,'VALORES JOÃO'!$C$7,IF('TABELA UNIFICADA 2024'!I810='VALORES JOÃO'!$A$6,'VALORES JOÃO'!$C$6,IF('TABELA UNIFICADA 2024'!I810='VALORES JOÃO'!$A$5,'VALORES JOÃO'!$C$5,IF('TABELA UNIFICADA 2024'!I810='VALORES JOÃO'!$A$4,'VALORES JOÃO'!$C$4,"")))))))))</f>
        <v/>
      </c>
      <c r="H810" s="335" t="str">
        <f t="shared" si="13"/>
        <v>0</v>
      </c>
      <c r="I810" s="334" t="s">
        <v>43</v>
      </c>
      <c r="J810" s="320"/>
      <c r="K810" s="260"/>
      <c r="L810" s="203"/>
      <c r="M810" s="204"/>
      <c r="N810" s="211"/>
      <c r="O810" s="137"/>
      <c r="P810" s="268"/>
    </row>
    <row r="811" spans="1:16">
      <c r="A811" s="119"/>
      <c r="B811" s="245"/>
      <c r="C811" s="146"/>
      <c r="D811" s="146"/>
      <c r="E811" s="340"/>
      <c r="F811" s="128"/>
      <c r="G811" s="252" t="str">
        <f>IF(I811='VALORES JOÃO'!$A$12,'VALORES JOÃO'!$C$12,IF(I811='VALORES JOÃO'!$A$11,'VALORES JOÃO'!$C$11,IF('TABELA UNIFICADA 2024'!I811='VALORES JOÃO'!$A$10,'VALORES JOÃO'!$C$10,IF(I811='VALORES JOÃO'!$A$9,'VALORES JOÃO'!$C$9,IF('TABELA UNIFICADA 2024'!I811='VALORES JOÃO'!$A$8,'VALORES JOÃO'!$C$8,IF('TABELA UNIFICADA 2024'!I811='VALORES JOÃO'!$A$7,'VALORES JOÃO'!$C$7,IF('TABELA UNIFICADA 2024'!I811='VALORES JOÃO'!$A$6,'VALORES JOÃO'!$C$6,IF('TABELA UNIFICADA 2024'!I811='VALORES JOÃO'!$A$5,'VALORES JOÃO'!$C$5,IF('TABELA UNIFICADA 2024'!I811='VALORES JOÃO'!$A$4,'VALORES JOÃO'!$C$4,"")))))))))</f>
        <v/>
      </c>
      <c r="H811" s="335" t="str">
        <f t="shared" si="13"/>
        <v>0</v>
      </c>
      <c r="I811" s="334" t="s">
        <v>43</v>
      </c>
      <c r="J811" s="320"/>
      <c r="K811" s="260"/>
      <c r="L811" s="203"/>
      <c r="M811" s="204"/>
      <c r="N811" s="211"/>
      <c r="O811" s="137"/>
      <c r="P811" s="268"/>
    </row>
    <row r="812" spans="1:16">
      <c r="A812" s="119"/>
      <c r="B812" s="245"/>
      <c r="C812" s="146"/>
      <c r="D812" s="146"/>
      <c r="E812" s="340"/>
      <c r="F812" s="128"/>
      <c r="G812" s="252" t="str">
        <f>IF(I812='VALORES JOÃO'!$A$12,'VALORES JOÃO'!$C$12,IF(I812='VALORES JOÃO'!$A$11,'VALORES JOÃO'!$C$11,IF('TABELA UNIFICADA 2024'!I812='VALORES JOÃO'!$A$10,'VALORES JOÃO'!$C$10,IF(I812='VALORES JOÃO'!$A$9,'VALORES JOÃO'!$C$9,IF('TABELA UNIFICADA 2024'!I812='VALORES JOÃO'!$A$8,'VALORES JOÃO'!$C$8,IF('TABELA UNIFICADA 2024'!I812='VALORES JOÃO'!$A$7,'VALORES JOÃO'!$C$7,IF('TABELA UNIFICADA 2024'!I812='VALORES JOÃO'!$A$6,'VALORES JOÃO'!$C$6,IF('TABELA UNIFICADA 2024'!I812='VALORES JOÃO'!$A$5,'VALORES JOÃO'!$C$5,IF('TABELA UNIFICADA 2024'!I812='VALORES JOÃO'!$A$4,'VALORES JOÃO'!$C$4,"")))))))))</f>
        <v/>
      </c>
      <c r="H812" s="335" t="str">
        <f t="shared" si="13"/>
        <v>0</v>
      </c>
      <c r="I812" s="334" t="s">
        <v>43</v>
      </c>
      <c r="J812" s="320"/>
      <c r="K812" s="260"/>
      <c r="L812" s="203"/>
      <c r="M812" s="204"/>
      <c r="N812" s="211"/>
      <c r="O812" s="137"/>
      <c r="P812" s="268"/>
    </row>
    <row r="813" spans="1:16" s="123" customFormat="1">
      <c r="A813" s="119"/>
      <c r="B813" s="245"/>
      <c r="C813" s="146"/>
      <c r="D813" s="146"/>
      <c r="E813" s="340"/>
      <c r="F813" s="128"/>
      <c r="G813" s="252" t="str">
        <f>IF(I813='VALORES JOÃO'!$A$12,'VALORES JOÃO'!$C$12,IF(I813='VALORES JOÃO'!$A$11,'VALORES JOÃO'!$C$11,IF('TABELA UNIFICADA 2024'!I813='VALORES JOÃO'!$A$10,'VALORES JOÃO'!$C$10,IF(I813='VALORES JOÃO'!$A$9,'VALORES JOÃO'!$C$9,IF('TABELA UNIFICADA 2024'!I813='VALORES JOÃO'!$A$8,'VALORES JOÃO'!$C$8,IF('TABELA UNIFICADA 2024'!I813='VALORES JOÃO'!$A$7,'VALORES JOÃO'!$C$7,IF('TABELA UNIFICADA 2024'!I813='VALORES JOÃO'!$A$6,'VALORES JOÃO'!$C$6,IF('TABELA UNIFICADA 2024'!I813='VALORES JOÃO'!$A$5,'VALORES JOÃO'!$C$5,IF('TABELA UNIFICADA 2024'!I813='VALORES JOÃO'!$A$4,'VALORES JOÃO'!$C$4,"")))))))))</f>
        <v/>
      </c>
      <c r="H813" s="335" t="str">
        <f t="shared" si="13"/>
        <v>0</v>
      </c>
      <c r="I813" s="334" t="s">
        <v>43</v>
      </c>
      <c r="J813" s="320"/>
      <c r="K813" s="260"/>
      <c r="L813" s="203"/>
      <c r="M813" s="204"/>
      <c r="N813" s="211"/>
      <c r="O813" s="137"/>
      <c r="P813" s="268"/>
    </row>
    <row r="814" spans="1:16">
      <c r="A814" s="119"/>
      <c r="B814" s="245"/>
      <c r="C814" s="146"/>
      <c r="D814" s="146"/>
      <c r="E814" s="340"/>
      <c r="F814" s="128"/>
      <c r="G814" s="252" t="str">
        <f>IF(I814='VALORES JOÃO'!$A$12,'VALORES JOÃO'!$C$12,IF(I814='VALORES JOÃO'!$A$11,'VALORES JOÃO'!$C$11,IF('TABELA UNIFICADA 2024'!I814='VALORES JOÃO'!$A$10,'VALORES JOÃO'!$C$10,IF(I814='VALORES JOÃO'!$A$9,'VALORES JOÃO'!$C$9,IF('TABELA UNIFICADA 2024'!I814='VALORES JOÃO'!$A$8,'VALORES JOÃO'!$C$8,IF('TABELA UNIFICADA 2024'!I814='VALORES JOÃO'!$A$7,'VALORES JOÃO'!$C$7,IF('TABELA UNIFICADA 2024'!I814='VALORES JOÃO'!$A$6,'VALORES JOÃO'!$C$6,IF('TABELA UNIFICADA 2024'!I814='VALORES JOÃO'!$A$5,'VALORES JOÃO'!$C$5,IF('TABELA UNIFICADA 2024'!I814='VALORES JOÃO'!$A$4,'VALORES JOÃO'!$C$4,"")))))))))</f>
        <v/>
      </c>
      <c r="H814" s="335" t="str">
        <f t="shared" si="13"/>
        <v>0</v>
      </c>
      <c r="I814" s="334" t="s">
        <v>43</v>
      </c>
      <c r="J814" s="320"/>
      <c r="K814" s="260"/>
      <c r="L814" s="203"/>
      <c r="M814" s="204"/>
      <c r="N814" s="211"/>
      <c r="O814" s="137"/>
      <c r="P814" s="268"/>
    </row>
    <row r="815" spans="1:16">
      <c r="A815" s="119"/>
      <c r="B815" s="245"/>
      <c r="C815" s="146"/>
      <c r="D815" s="146"/>
      <c r="E815" s="340"/>
      <c r="F815" s="128"/>
      <c r="G815" s="252" t="str">
        <f>IF(I815='VALORES JOÃO'!$A$12,'VALORES JOÃO'!$C$12,IF(I815='VALORES JOÃO'!$A$11,'VALORES JOÃO'!$C$11,IF('TABELA UNIFICADA 2024'!I815='VALORES JOÃO'!$A$10,'VALORES JOÃO'!$C$10,IF(I815='VALORES JOÃO'!$A$9,'VALORES JOÃO'!$C$9,IF('TABELA UNIFICADA 2024'!I815='VALORES JOÃO'!$A$8,'VALORES JOÃO'!$C$8,IF('TABELA UNIFICADA 2024'!I815='VALORES JOÃO'!$A$7,'VALORES JOÃO'!$C$7,IF('TABELA UNIFICADA 2024'!I815='VALORES JOÃO'!$A$6,'VALORES JOÃO'!$C$6,IF('TABELA UNIFICADA 2024'!I815='VALORES JOÃO'!$A$5,'VALORES JOÃO'!$C$5,IF('TABELA UNIFICADA 2024'!I815='VALORES JOÃO'!$A$4,'VALORES JOÃO'!$C$4,"")))))))))</f>
        <v/>
      </c>
      <c r="H815" s="335" t="str">
        <f t="shared" si="13"/>
        <v>0</v>
      </c>
      <c r="I815" s="334" t="s">
        <v>43</v>
      </c>
      <c r="J815" s="320"/>
      <c r="K815" s="260"/>
      <c r="L815" s="203"/>
      <c r="M815" s="204"/>
      <c r="N815" s="211"/>
      <c r="O815" s="137"/>
      <c r="P815" s="268"/>
    </row>
    <row r="816" spans="1:16" s="123" customFormat="1">
      <c r="A816" s="119"/>
      <c r="B816" s="245"/>
      <c r="C816" s="146"/>
      <c r="D816" s="146"/>
      <c r="E816" s="340"/>
      <c r="F816" s="128"/>
      <c r="G816" s="252" t="str">
        <f>IF(I816='VALORES JOÃO'!$A$12,'VALORES JOÃO'!$C$12,IF(I816='VALORES JOÃO'!$A$11,'VALORES JOÃO'!$C$11,IF('TABELA UNIFICADA 2024'!I816='VALORES JOÃO'!$A$10,'VALORES JOÃO'!$C$10,IF(I816='VALORES JOÃO'!$A$9,'VALORES JOÃO'!$C$9,IF('TABELA UNIFICADA 2024'!I816='VALORES JOÃO'!$A$8,'VALORES JOÃO'!$C$8,IF('TABELA UNIFICADA 2024'!I816='VALORES JOÃO'!$A$7,'VALORES JOÃO'!$C$7,IF('TABELA UNIFICADA 2024'!I816='VALORES JOÃO'!$A$6,'VALORES JOÃO'!$C$6,IF('TABELA UNIFICADA 2024'!I816='VALORES JOÃO'!$A$5,'VALORES JOÃO'!$C$5,IF('TABELA UNIFICADA 2024'!I816='VALORES JOÃO'!$A$4,'VALORES JOÃO'!$C$4,"")))))))))</f>
        <v/>
      </c>
      <c r="H816" s="335" t="str">
        <f t="shared" si="13"/>
        <v>0</v>
      </c>
      <c r="I816" s="334" t="s">
        <v>43</v>
      </c>
      <c r="J816" s="320"/>
      <c r="K816" s="260"/>
      <c r="L816" s="203"/>
      <c r="M816" s="204"/>
      <c r="N816" s="211"/>
      <c r="O816" s="137"/>
      <c r="P816" s="268"/>
    </row>
    <row r="817" spans="1:35">
      <c r="A817" s="119"/>
      <c r="B817" s="245"/>
      <c r="C817" s="146"/>
      <c r="D817" s="146"/>
      <c r="E817" s="340"/>
      <c r="F817" s="128"/>
      <c r="G817" s="252" t="str">
        <f>IF(I817='VALORES JOÃO'!$A$12,'VALORES JOÃO'!$C$12,IF(I817='VALORES JOÃO'!$A$11,'VALORES JOÃO'!$C$11,IF('TABELA UNIFICADA 2024'!I817='VALORES JOÃO'!$A$10,'VALORES JOÃO'!$C$10,IF(I817='VALORES JOÃO'!$A$9,'VALORES JOÃO'!$C$9,IF('TABELA UNIFICADA 2024'!I817='VALORES JOÃO'!$A$8,'VALORES JOÃO'!$C$8,IF('TABELA UNIFICADA 2024'!I817='VALORES JOÃO'!$A$7,'VALORES JOÃO'!$C$7,IF('TABELA UNIFICADA 2024'!I817='VALORES JOÃO'!$A$6,'VALORES JOÃO'!$C$6,IF('TABELA UNIFICADA 2024'!I817='VALORES JOÃO'!$A$5,'VALORES JOÃO'!$C$5,IF('TABELA UNIFICADA 2024'!I817='VALORES JOÃO'!$A$4,'VALORES JOÃO'!$C$4,"")))))))))</f>
        <v/>
      </c>
      <c r="H817" s="335" t="str">
        <f t="shared" si="13"/>
        <v>0</v>
      </c>
      <c r="I817" s="334" t="s">
        <v>43</v>
      </c>
      <c r="J817" s="320"/>
      <c r="K817" s="260"/>
      <c r="L817" s="203"/>
      <c r="M817" s="204"/>
      <c r="N817" s="211"/>
      <c r="O817" s="137"/>
      <c r="P817" s="268"/>
    </row>
    <row r="818" spans="1:35" s="123" customFormat="1" ht="14.25" customHeight="1">
      <c r="A818" s="119"/>
      <c r="B818" s="245"/>
      <c r="C818" s="146"/>
      <c r="D818" s="146"/>
      <c r="E818" s="340"/>
      <c r="F818" s="128"/>
      <c r="G818" s="252" t="str">
        <f>IF(I818='VALORES JOÃO'!$A$12,'VALORES JOÃO'!$C$12,IF(I818='VALORES JOÃO'!$A$11,'VALORES JOÃO'!$C$11,IF('TABELA UNIFICADA 2024'!I818='VALORES JOÃO'!$A$10,'VALORES JOÃO'!$C$10,IF(I818='VALORES JOÃO'!$A$9,'VALORES JOÃO'!$C$9,IF('TABELA UNIFICADA 2024'!I818='VALORES JOÃO'!$A$8,'VALORES JOÃO'!$C$8,IF('TABELA UNIFICADA 2024'!I818='VALORES JOÃO'!$A$7,'VALORES JOÃO'!$C$7,IF('TABELA UNIFICADA 2024'!I818='VALORES JOÃO'!$A$6,'VALORES JOÃO'!$C$6,IF('TABELA UNIFICADA 2024'!I818='VALORES JOÃO'!$A$5,'VALORES JOÃO'!$C$5,IF('TABELA UNIFICADA 2024'!I818='VALORES JOÃO'!$A$4,'VALORES JOÃO'!$C$4,"")))))))))</f>
        <v/>
      </c>
      <c r="H818" s="335" t="str">
        <f t="shared" ref="H818:H881" si="14">IFERROR(G818*F818,"0")</f>
        <v>0</v>
      </c>
      <c r="I818" s="334" t="s">
        <v>43</v>
      </c>
      <c r="J818" s="320"/>
      <c r="K818" s="260"/>
      <c r="L818" s="203"/>
      <c r="M818" s="204"/>
      <c r="N818" s="211"/>
      <c r="O818" s="137"/>
      <c r="P818" s="268"/>
    </row>
    <row r="819" spans="1:35">
      <c r="A819" s="119"/>
      <c r="B819" s="245"/>
      <c r="C819" s="146"/>
      <c r="D819" s="146"/>
      <c r="E819" s="340"/>
      <c r="F819" s="128"/>
      <c r="G819" s="252" t="str">
        <f>IF(I819='VALORES JOÃO'!$A$12,'VALORES JOÃO'!$C$12,IF(I819='VALORES JOÃO'!$A$11,'VALORES JOÃO'!$C$11,IF('TABELA UNIFICADA 2024'!I819='VALORES JOÃO'!$A$10,'VALORES JOÃO'!$C$10,IF(I819='VALORES JOÃO'!$A$9,'VALORES JOÃO'!$C$9,IF('TABELA UNIFICADA 2024'!I819='VALORES JOÃO'!$A$8,'VALORES JOÃO'!$C$8,IF('TABELA UNIFICADA 2024'!I819='VALORES JOÃO'!$A$7,'VALORES JOÃO'!$C$7,IF('TABELA UNIFICADA 2024'!I819='VALORES JOÃO'!$A$6,'VALORES JOÃO'!$C$6,IF('TABELA UNIFICADA 2024'!I819='VALORES JOÃO'!$A$5,'VALORES JOÃO'!$C$5,IF('TABELA UNIFICADA 2024'!I819='VALORES JOÃO'!$A$4,'VALORES JOÃO'!$C$4,"")))))))))</f>
        <v/>
      </c>
      <c r="H819" s="335" t="str">
        <f t="shared" si="14"/>
        <v>0</v>
      </c>
      <c r="I819" s="334" t="s">
        <v>43</v>
      </c>
      <c r="J819" s="320"/>
      <c r="K819" s="260"/>
      <c r="L819" s="203"/>
      <c r="M819" s="204"/>
      <c r="N819" s="211"/>
      <c r="O819" s="137"/>
      <c r="P819" s="268"/>
    </row>
    <row r="820" spans="1:35">
      <c r="A820" s="119"/>
      <c r="B820" s="245"/>
      <c r="C820" s="146"/>
      <c r="D820" s="146"/>
      <c r="E820" s="340"/>
      <c r="F820" s="128"/>
      <c r="G820" s="252" t="str">
        <f>IF(I820='VALORES JOÃO'!$A$12,'VALORES JOÃO'!$C$12,IF(I820='VALORES JOÃO'!$A$11,'VALORES JOÃO'!$C$11,IF('TABELA UNIFICADA 2024'!I820='VALORES JOÃO'!$A$10,'VALORES JOÃO'!$C$10,IF(I820='VALORES JOÃO'!$A$9,'VALORES JOÃO'!$C$9,IF('TABELA UNIFICADA 2024'!I820='VALORES JOÃO'!$A$8,'VALORES JOÃO'!$C$8,IF('TABELA UNIFICADA 2024'!I820='VALORES JOÃO'!$A$7,'VALORES JOÃO'!$C$7,IF('TABELA UNIFICADA 2024'!I820='VALORES JOÃO'!$A$6,'VALORES JOÃO'!$C$6,IF('TABELA UNIFICADA 2024'!I820='VALORES JOÃO'!$A$5,'VALORES JOÃO'!$C$5,IF('TABELA UNIFICADA 2024'!I820='VALORES JOÃO'!$A$4,'VALORES JOÃO'!$C$4,"")))))))))</f>
        <v/>
      </c>
      <c r="H820" s="335" t="str">
        <f t="shared" si="14"/>
        <v>0</v>
      </c>
      <c r="I820" s="334" t="s">
        <v>43</v>
      </c>
      <c r="J820" s="320"/>
      <c r="K820" s="260"/>
      <c r="L820" s="203"/>
      <c r="M820" s="204"/>
      <c r="N820" s="211"/>
      <c r="O820" s="137"/>
      <c r="P820" s="268"/>
    </row>
    <row r="821" spans="1:35">
      <c r="A821" s="119"/>
      <c r="B821" s="245"/>
      <c r="C821" s="146"/>
      <c r="D821" s="146"/>
      <c r="E821" s="340"/>
      <c r="F821" s="128"/>
      <c r="G821" s="252" t="str">
        <f>IF(I821='VALORES JOÃO'!$A$12,'VALORES JOÃO'!$C$12,IF(I821='VALORES JOÃO'!$A$11,'VALORES JOÃO'!$C$11,IF('TABELA UNIFICADA 2024'!I821='VALORES JOÃO'!$A$10,'VALORES JOÃO'!$C$10,IF(I821='VALORES JOÃO'!$A$9,'VALORES JOÃO'!$C$9,IF('TABELA UNIFICADA 2024'!I821='VALORES JOÃO'!$A$8,'VALORES JOÃO'!$C$8,IF('TABELA UNIFICADA 2024'!I821='VALORES JOÃO'!$A$7,'VALORES JOÃO'!$C$7,IF('TABELA UNIFICADA 2024'!I821='VALORES JOÃO'!$A$6,'VALORES JOÃO'!$C$6,IF('TABELA UNIFICADA 2024'!I821='VALORES JOÃO'!$A$5,'VALORES JOÃO'!$C$5,IF('TABELA UNIFICADA 2024'!I821='VALORES JOÃO'!$A$4,'VALORES JOÃO'!$C$4,"")))))))))</f>
        <v/>
      </c>
      <c r="H821" s="335" t="str">
        <f t="shared" si="14"/>
        <v>0</v>
      </c>
      <c r="I821" s="334" t="s">
        <v>43</v>
      </c>
      <c r="J821" s="320"/>
      <c r="K821" s="260"/>
      <c r="L821" s="203"/>
      <c r="M821" s="204"/>
      <c r="N821" s="211"/>
      <c r="O821" s="137"/>
      <c r="P821" s="268"/>
    </row>
    <row r="822" spans="1:35" s="123" customFormat="1">
      <c r="A822" s="119"/>
      <c r="B822" s="245"/>
      <c r="C822" s="146"/>
      <c r="D822" s="146"/>
      <c r="E822" s="340"/>
      <c r="F822" s="128"/>
      <c r="G822" s="252" t="str">
        <f>IF(I822='VALORES JOÃO'!$A$12,'VALORES JOÃO'!$C$12,IF(I822='VALORES JOÃO'!$A$11,'VALORES JOÃO'!$C$11,IF('TABELA UNIFICADA 2024'!I822='VALORES JOÃO'!$A$10,'VALORES JOÃO'!$C$10,IF(I822='VALORES JOÃO'!$A$9,'VALORES JOÃO'!$C$9,IF('TABELA UNIFICADA 2024'!I822='VALORES JOÃO'!$A$8,'VALORES JOÃO'!$C$8,IF('TABELA UNIFICADA 2024'!I822='VALORES JOÃO'!$A$7,'VALORES JOÃO'!$C$7,IF('TABELA UNIFICADA 2024'!I822='VALORES JOÃO'!$A$6,'VALORES JOÃO'!$C$6,IF('TABELA UNIFICADA 2024'!I822='VALORES JOÃO'!$A$5,'VALORES JOÃO'!$C$5,IF('TABELA UNIFICADA 2024'!I822='VALORES JOÃO'!$A$4,'VALORES JOÃO'!$C$4,"")))))))))</f>
        <v/>
      </c>
      <c r="H822" s="335" t="str">
        <f t="shared" si="14"/>
        <v>0</v>
      </c>
      <c r="I822" s="334" t="s">
        <v>43</v>
      </c>
      <c r="J822" s="320"/>
      <c r="K822" s="260"/>
      <c r="L822" s="203"/>
      <c r="M822" s="204"/>
      <c r="N822" s="211"/>
      <c r="O822" s="137"/>
      <c r="P822" s="268"/>
    </row>
    <row r="823" spans="1:35" s="123" customFormat="1">
      <c r="A823" s="119"/>
      <c r="B823" s="245"/>
      <c r="C823" s="146"/>
      <c r="D823" s="146"/>
      <c r="E823" s="340"/>
      <c r="F823" s="128"/>
      <c r="G823" s="252" t="str">
        <f>IF(I823='VALORES JOÃO'!$A$12,'VALORES JOÃO'!$C$12,IF(I823='VALORES JOÃO'!$A$11,'VALORES JOÃO'!$C$11,IF('TABELA UNIFICADA 2024'!I823='VALORES JOÃO'!$A$10,'VALORES JOÃO'!$C$10,IF(I823='VALORES JOÃO'!$A$9,'VALORES JOÃO'!$C$9,IF('TABELA UNIFICADA 2024'!I823='VALORES JOÃO'!$A$8,'VALORES JOÃO'!$C$8,IF('TABELA UNIFICADA 2024'!I823='VALORES JOÃO'!$A$7,'VALORES JOÃO'!$C$7,IF('TABELA UNIFICADA 2024'!I823='VALORES JOÃO'!$A$6,'VALORES JOÃO'!$C$6,IF('TABELA UNIFICADA 2024'!I823='VALORES JOÃO'!$A$5,'VALORES JOÃO'!$C$5,IF('TABELA UNIFICADA 2024'!I823='VALORES JOÃO'!$A$4,'VALORES JOÃO'!$C$4,"")))))))))</f>
        <v/>
      </c>
      <c r="H823" s="335" t="str">
        <f t="shared" si="14"/>
        <v>0</v>
      </c>
      <c r="I823" s="334" t="s">
        <v>43</v>
      </c>
      <c r="J823" s="320"/>
      <c r="K823" s="260"/>
      <c r="L823" s="203"/>
      <c r="M823" s="204"/>
      <c r="N823" s="211"/>
      <c r="O823" s="137"/>
      <c r="P823" s="268"/>
    </row>
    <row r="824" spans="1:35">
      <c r="A824" s="119"/>
      <c r="B824" s="245"/>
      <c r="C824" s="146"/>
      <c r="D824" s="146"/>
      <c r="E824" s="340"/>
      <c r="F824" s="128"/>
      <c r="G824" s="252" t="str">
        <f>IF(I824='VALORES JOÃO'!$A$12,'VALORES JOÃO'!$C$12,IF(I824='VALORES JOÃO'!$A$11,'VALORES JOÃO'!$C$11,IF('TABELA UNIFICADA 2024'!I824='VALORES JOÃO'!$A$10,'VALORES JOÃO'!$C$10,IF(I824='VALORES JOÃO'!$A$9,'VALORES JOÃO'!$C$9,IF('TABELA UNIFICADA 2024'!I824='VALORES JOÃO'!$A$8,'VALORES JOÃO'!$C$8,IF('TABELA UNIFICADA 2024'!I824='VALORES JOÃO'!$A$7,'VALORES JOÃO'!$C$7,IF('TABELA UNIFICADA 2024'!I824='VALORES JOÃO'!$A$6,'VALORES JOÃO'!$C$6,IF('TABELA UNIFICADA 2024'!I824='VALORES JOÃO'!$A$5,'VALORES JOÃO'!$C$5,IF('TABELA UNIFICADA 2024'!I824='VALORES JOÃO'!$A$4,'VALORES JOÃO'!$C$4,"")))))))))</f>
        <v/>
      </c>
      <c r="H824" s="335" t="str">
        <f t="shared" si="14"/>
        <v>0</v>
      </c>
      <c r="I824" s="334" t="s">
        <v>43</v>
      </c>
      <c r="J824" s="320"/>
      <c r="K824" s="260"/>
      <c r="L824" s="203"/>
      <c r="M824" s="204"/>
      <c r="N824" s="211"/>
      <c r="O824" s="137"/>
      <c r="P824" s="268"/>
    </row>
    <row r="825" spans="1:35" ht="14.25" customHeight="1">
      <c r="A825" s="119"/>
      <c r="B825" s="245"/>
      <c r="C825" s="146"/>
      <c r="D825" s="146"/>
      <c r="E825" s="340"/>
      <c r="F825" s="128"/>
      <c r="G825" s="252" t="str">
        <f>IF(I825='VALORES JOÃO'!$A$12,'VALORES JOÃO'!$C$12,IF(I825='VALORES JOÃO'!$A$11,'VALORES JOÃO'!$C$11,IF('TABELA UNIFICADA 2024'!I825='VALORES JOÃO'!$A$10,'VALORES JOÃO'!$C$10,IF(I825='VALORES JOÃO'!$A$9,'VALORES JOÃO'!$C$9,IF('TABELA UNIFICADA 2024'!I825='VALORES JOÃO'!$A$8,'VALORES JOÃO'!$C$8,IF('TABELA UNIFICADA 2024'!I825='VALORES JOÃO'!$A$7,'VALORES JOÃO'!$C$7,IF('TABELA UNIFICADA 2024'!I825='VALORES JOÃO'!$A$6,'VALORES JOÃO'!$C$6,IF('TABELA UNIFICADA 2024'!I825='VALORES JOÃO'!$A$5,'VALORES JOÃO'!$C$5,IF('TABELA UNIFICADA 2024'!I825='VALORES JOÃO'!$A$4,'VALORES JOÃO'!$C$4,"")))))))))</f>
        <v/>
      </c>
      <c r="H825" s="335" t="str">
        <f t="shared" si="14"/>
        <v>0</v>
      </c>
      <c r="I825" s="334" t="s">
        <v>43</v>
      </c>
      <c r="J825" s="320"/>
      <c r="K825" s="260"/>
      <c r="L825" s="203"/>
      <c r="M825" s="204"/>
      <c r="N825" s="211"/>
      <c r="O825" s="137"/>
      <c r="P825" s="268"/>
      <c r="Q825" s="124"/>
      <c r="R825" s="124"/>
      <c r="S825" s="124"/>
      <c r="T825" s="124"/>
      <c r="U825" s="124"/>
      <c r="V825" s="124"/>
      <c r="W825" s="124"/>
      <c r="X825" s="124"/>
      <c r="Y825" s="124"/>
      <c r="Z825" s="124"/>
      <c r="AA825" s="124"/>
      <c r="AB825" s="124"/>
      <c r="AC825" s="124"/>
      <c r="AD825" s="124"/>
      <c r="AE825" s="124"/>
      <c r="AF825" s="124"/>
      <c r="AG825" s="124"/>
      <c r="AH825" s="124"/>
      <c r="AI825" s="124"/>
    </row>
    <row r="826" spans="1:35">
      <c r="A826" s="119"/>
      <c r="B826" s="245"/>
      <c r="C826" s="146"/>
      <c r="D826" s="146"/>
      <c r="E826" s="340"/>
      <c r="F826" s="128"/>
      <c r="G826" s="252" t="str">
        <f>IF(I826='VALORES JOÃO'!$A$12,'VALORES JOÃO'!$C$12,IF(I826='VALORES JOÃO'!$A$11,'VALORES JOÃO'!$C$11,IF('TABELA UNIFICADA 2024'!I826='VALORES JOÃO'!$A$10,'VALORES JOÃO'!$C$10,IF(I826='VALORES JOÃO'!$A$9,'VALORES JOÃO'!$C$9,IF('TABELA UNIFICADA 2024'!I826='VALORES JOÃO'!$A$8,'VALORES JOÃO'!$C$8,IF('TABELA UNIFICADA 2024'!I826='VALORES JOÃO'!$A$7,'VALORES JOÃO'!$C$7,IF('TABELA UNIFICADA 2024'!I826='VALORES JOÃO'!$A$6,'VALORES JOÃO'!$C$6,IF('TABELA UNIFICADA 2024'!I826='VALORES JOÃO'!$A$5,'VALORES JOÃO'!$C$5,IF('TABELA UNIFICADA 2024'!I826='VALORES JOÃO'!$A$4,'VALORES JOÃO'!$C$4,"")))))))))</f>
        <v/>
      </c>
      <c r="H826" s="335" t="str">
        <f t="shared" si="14"/>
        <v>0</v>
      </c>
      <c r="I826" s="334" t="s">
        <v>43</v>
      </c>
      <c r="J826" s="320"/>
      <c r="K826" s="260"/>
      <c r="L826" s="203"/>
      <c r="M826" s="204"/>
      <c r="N826" s="211"/>
      <c r="O826" s="137"/>
      <c r="P826" s="268"/>
      <c r="Q826" s="124"/>
      <c r="R826" s="124"/>
      <c r="S826" s="124"/>
      <c r="T826" s="124"/>
      <c r="U826" s="124"/>
      <c r="V826" s="124"/>
      <c r="W826" s="124"/>
      <c r="X826" s="124"/>
      <c r="Y826" s="124"/>
      <c r="Z826" s="124"/>
      <c r="AA826" s="124"/>
      <c r="AB826" s="124"/>
      <c r="AC826" s="124"/>
      <c r="AD826" s="124"/>
      <c r="AE826" s="124"/>
      <c r="AF826" s="124"/>
      <c r="AG826" s="124"/>
      <c r="AH826" s="124"/>
      <c r="AI826" s="124"/>
    </row>
    <row r="827" spans="1:35" s="123" customFormat="1">
      <c r="A827" s="119"/>
      <c r="B827" s="245"/>
      <c r="C827" s="146"/>
      <c r="D827" s="146"/>
      <c r="E827" s="340"/>
      <c r="F827" s="128"/>
      <c r="G827" s="252" t="str">
        <f>IF(I827='VALORES JOÃO'!$A$12,'VALORES JOÃO'!$C$12,IF(I827='VALORES JOÃO'!$A$11,'VALORES JOÃO'!$C$11,IF('TABELA UNIFICADA 2024'!I827='VALORES JOÃO'!$A$10,'VALORES JOÃO'!$C$10,IF(I827='VALORES JOÃO'!$A$9,'VALORES JOÃO'!$C$9,IF('TABELA UNIFICADA 2024'!I827='VALORES JOÃO'!$A$8,'VALORES JOÃO'!$C$8,IF('TABELA UNIFICADA 2024'!I827='VALORES JOÃO'!$A$7,'VALORES JOÃO'!$C$7,IF('TABELA UNIFICADA 2024'!I827='VALORES JOÃO'!$A$6,'VALORES JOÃO'!$C$6,IF('TABELA UNIFICADA 2024'!I827='VALORES JOÃO'!$A$5,'VALORES JOÃO'!$C$5,IF('TABELA UNIFICADA 2024'!I827='VALORES JOÃO'!$A$4,'VALORES JOÃO'!$C$4,"")))))))))</f>
        <v/>
      </c>
      <c r="H827" s="335" t="str">
        <f t="shared" si="14"/>
        <v>0</v>
      </c>
      <c r="I827" s="334" t="s">
        <v>43</v>
      </c>
      <c r="J827" s="320"/>
      <c r="K827" s="260"/>
      <c r="L827" s="203"/>
      <c r="M827" s="204"/>
      <c r="N827" s="211"/>
      <c r="O827" s="137"/>
      <c r="P827" s="268"/>
    </row>
    <row r="828" spans="1:35">
      <c r="A828" s="119"/>
      <c r="B828" s="245"/>
      <c r="C828" s="146"/>
      <c r="D828" s="146"/>
      <c r="E828" s="340"/>
      <c r="F828" s="128"/>
      <c r="G828" s="252" t="str">
        <f>IF(I828='VALORES JOÃO'!$A$12,'VALORES JOÃO'!$C$12,IF(I828='VALORES JOÃO'!$A$11,'VALORES JOÃO'!$C$11,IF('TABELA UNIFICADA 2024'!I828='VALORES JOÃO'!$A$10,'VALORES JOÃO'!$C$10,IF(I828='VALORES JOÃO'!$A$9,'VALORES JOÃO'!$C$9,IF('TABELA UNIFICADA 2024'!I828='VALORES JOÃO'!$A$8,'VALORES JOÃO'!$C$8,IF('TABELA UNIFICADA 2024'!I828='VALORES JOÃO'!$A$7,'VALORES JOÃO'!$C$7,IF('TABELA UNIFICADA 2024'!I828='VALORES JOÃO'!$A$6,'VALORES JOÃO'!$C$6,IF('TABELA UNIFICADA 2024'!I828='VALORES JOÃO'!$A$5,'VALORES JOÃO'!$C$5,IF('TABELA UNIFICADA 2024'!I828='VALORES JOÃO'!$A$4,'VALORES JOÃO'!$C$4,"")))))))))</f>
        <v/>
      </c>
      <c r="H828" s="335" t="str">
        <f t="shared" si="14"/>
        <v>0</v>
      </c>
      <c r="I828" s="334" t="s">
        <v>43</v>
      </c>
      <c r="J828" s="320"/>
      <c r="K828" s="260"/>
      <c r="L828" s="203"/>
      <c r="M828" s="204"/>
      <c r="N828" s="211"/>
      <c r="O828" s="137"/>
      <c r="P828" s="268"/>
    </row>
    <row r="829" spans="1:35">
      <c r="A829" s="119"/>
      <c r="B829" s="245"/>
      <c r="C829" s="146"/>
      <c r="D829" s="146"/>
      <c r="E829" s="340"/>
      <c r="F829" s="128"/>
      <c r="G829" s="252" t="str">
        <f>IF(I829='VALORES JOÃO'!$A$12,'VALORES JOÃO'!$C$12,IF(I829='VALORES JOÃO'!$A$11,'VALORES JOÃO'!$C$11,IF('TABELA UNIFICADA 2024'!I829='VALORES JOÃO'!$A$10,'VALORES JOÃO'!$C$10,IF(I829='VALORES JOÃO'!$A$9,'VALORES JOÃO'!$C$9,IF('TABELA UNIFICADA 2024'!I829='VALORES JOÃO'!$A$8,'VALORES JOÃO'!$C$8,IF('TABELA UNIFICADA 2024'!I829='VALORES JOÃO'!$A$7,'VALORES JOÃO'!$C$7,IF('TABELA UNIFICADA 2024'!I829='VALORES JOÃO'!$A$6,'VALORES JOÃO'!$C$6,IF('TABELA UNIFICADA 2024'!I829='VALORES JOÃO'!$A$5,'VALORES JOÃO'!$C$5,IF('TABELA UNIFICADA 2024'!I829='VALORES JOÃO'!$A$4,'VALORES JOÃO'!$C$4,"")))))))))</f>
        <v/>
      </c>
      <c r="H829" s="335" t="str">
        <f t="shared" si="14"/>
        <v>0</v>
      </c>
      <c r="I829" s="334" t="s">
        <v>43</v>
      </c>
      <c r="J829" s="320"/>
      <c r="K829" s="260"/>
      <c r="L829" s="203"/>
      <c r="M829" s="204"/>
      <c r="N829" s="211"/>
      <c r="O829" s="137"/>
      <c r="P829" s="268"/>
    </row>
    <row r="830" spans="1:35">
      <c r="A830" s="119"/>
      <c r="B830" s="245"/>
      <c r="C830" s="146"/>
      <c r="D830" s="146"/>
      <c r="E830" s="340"/>
      <c r="F830" s="128"/>
      <c r="G830" s="252" t="str">
        <f>IF(I830='VALORES JOÃO'!$A$12,'VALORES JOÃO'!$C$12,IF(I830='VALORES JOÃO'!$A$11,'VALORES JOÃO'!$C$11,IF('TABELA UNIFICADA 2024'!I830='VALORES JOÃO'!$A$10,'VALORES JOÃO'!$C$10,IF(I830='VALORES JOÃO'!$A$9,'VALORES JOÃO'!$C$9,IF('TABELA UNIFICADA 2024'!I830='VALORES JOÃO'!$A$8,'VALORES JOÃO'!$C$8,IF('TABELA UNIFICADA 2024'!I830='VALORES JOÃO'!$A$7,'VALORES JOÃO'!$C$7,IF('TABELA UNIFICADA 2024'!I830='VALORES JOÃO'!$A$6,'VALORES JOÃO'!$C$6,IF('TABELA UNIFICADA 2024'!I830='VALORES JOÃO'!$A$5,'VALORES JOÃO'!$C$5,IF('TABELA UNIFICADA 2024'!I830='VALORES JOÃO'!$A$4,'VALORES JOÃO'!$C$4,"")))))))))</f>
        <v/>
      </c>
      <c r="H830" s="335" t="str">
        <f t="shared" si="14"/>
        <v>0</v>
      </c>
      <c r="I830" s="334" t="s">
        <v>43</v>
      </c>
      <c r="J830" s="320"/>
      <c r="K830" s="260"/>
      <c r="L830" s="203"/>
      <c r="M830" s="204"/>
      <c r="N830" s="211"/>
      <c r="O830" s="137"/>
      <c r="P830" s="268"/>
    </row>
    <row r="831" spans="1:35">
      <c r="A831" s="119"/>
      <c r="B831" s="245"/>
      <c r="C831" s="146"/>
      <c r="D831" s="146"/>
      <c r="E831" s="340"/>
      <c r="F831" s="128"/>
      <c r="G831" s="252" t="str">
        <f>IF(I831='VALORES JOÃO'!$A$12,'VALORES JOÃO'!$C$12,IF(I831='VALORES JOÃO'!$A$11,'VALORES JOÃO'!$C$11,IF('TABELA UNIFICADA 2024'!I831='VALORES JOÃO'!$A$10,'VALORES JOÃO'!$C$10,IF(I831='VALORES JOÃO'!$A$9,'VALORES JOÃO'!$C$9,IF('TABELA UNIFICADA 2024'!I831='VALORES JOÃO'!$A$8,'VALORES JOÃO'!$C$8,IF('TABELA UNIFICADA 2024'!I831='VALORES JOÃO'!$A$7,'VALORES JOÃO'!$C$7,IF('TABELA UNIFICADA 2024'!I831='VALORES JOÃO'!$A$6,'VALORES JOÃO'!$C$6,IF('TABELA UNIFICADA 2024'!I831='VALORES JOÃO'!$A$5,'VALORES JOÃO'!$C$5,IF('TABELA UNIFICADA 2024'!I831='VALORES JOÃO'!$A$4,'VALORES JOÃO'!$C$4,"")))))))))</f>
        <v/>
      </c>
      <c r="H831" s="335" t="str">
        <f t="shared" si="14"/>
        <v>0</v>
      </c>
      <c r="I831" s="334" t="s">
        <v>43</v>
      </c>
      <c r="J831" s="320"/>
      <c r="K831" s="260"/>
      <c r="L831" s="203"/>
      <c r="M831" s="204"/>
      <c r="N831" s="211"/>
      <c r="O831" s="137"/>
      <c r="P831" s="268"/>
    </row>
    <row r="832" spans="1:35">
      <c r="A832" s="119"/>
      <c r="B832" s="245"/>
      <c r="C832" s="146"/>
      <c r="D832" s="146"/>
      <c r="E832" s="340"/>
      <c r="F832" s="128"/>
      <c r="G832" s="252" t="str">
        <f>IF(I832='VALORES JOÃO'!$A$12,'VALORES JOÃO'!$C$12,IF(I832='VALORES JOÃO'!$A$11,'VALORES JOÃO'!$C$11,IF('TABELA UNIFICADA 2024'!I832='VALORES JOÃO'!$A$10,'VALORES JOÃO'!$C$10,IF(I832='VALORES JOÃO'!$A$9,'VALORES JOÃO'!$C$9,IF('TABELA UNIFICADA 2024'!I832='VALORES JOÃO'!$A$8,'VALORES JOÃO'!$C$8,IF('TABELA UNIFICADA 2024'!I832='VALORES JOÃO'!$A$7,'VALORES JOÃO'!$C$7,IF('TABELA UNIFICADA 2024'!I832='VALORES JOÃO'!$A$6,'VALORES JOÃO'!$C$6,IF('TABELA UNIFICADA 2024'!I832='VALORES JOÃO'!$A$5,'VALORES JOÃO'!$C$5,IF('TABELA UNIFICADA 2024'!I832='VALORES JOÃO'!$A$4,'VALORES JOÃO'!$C$4,"")))))))))</f>
        <v/>
      </c>
      <c r="H832" s="335" t="str">
        <f t="shared" si="14"/>
        <v>0</v>
      </c>
      <c r="I832" s="334" t="s">
        <v>43</v>
      </c>
      <c r="J832" s="320"/>
      <c r="K832" s="260"/>
      <c r="L832" s="203"/>
      <c r="M832" s="204"/>
      <c r="N832" s="211"/>
      <c r="O832" s="137"/>
      <c r="P832" s="268"/>
      <c r="Q832" s="124"/>
      <c r="R832" s="124"/>
      <c r="S832" s="124"/>
      <c r="T832" s="124"/>
      <c r="U832" s="124"/>
      <c r="V832" s="124"/>
      <c r="W832" s="124"/>
      <c r="X832" s="124"/>
      <c r="Y832" s="124"/>
      <c r="Z832" s="124"/>
      <c r="AA832" s="124"/>
      <c r="AB832" s="124"/>
      <c r="AC832" s="124"/>
      <c r="AD832" s="124"/>
      <c r="AE832" s="124"/>
      <c r="AF832" s="124"/>
      <c r="AG832" s="124"/>
      <c r="AH832" s="124"/>
      <c r="AI832" s="124"/>
    </row>
    <row r="833" spans="1:16">
      <c r="A833" s="119"/>
      <c r="B833" s="245"/>
      <c r="C833" s="146"/>
      <c r="D833" s="146"/>
      <c r="E833" s="340"/>
      <c r="F833" s="128"/>
      <c r="G833" s="252" t="str">
        <f>IF(I833='VALORES JOÃO'!$A$12,'VALORES JOÃO'!$C$12,IF(I833='VALORES JOÃO'!$A$11,'VALORES JOÃO'!$C$11,IF('TABELA UNIFICADA 2024'!I833='VALORES JOÃO'!$A$10,'VALORES JOÃO'!$C$10,IF(I833='VALORES JOÃO'!$A$9,'VALORES JOÃO'!$C$9,IF('TABELA UNIFICADA 2024'!I833='VALORES JOÃO'!$A$8,'VALORES JOÃO'!$C$8,IF('TABELA UNIFICADA 2024'!I833='VALORES JOÃO'!$A$7,'VALORES JOÃO'!$C$7,IF('TABELA UNIFICADA 2024'!I833='VALORES JOÃO'!$A$6,'VALORES JOÃO'!$C$6,IF('TABELA UNIFICADA 2024'!I833='VALORES JOÃO'!$A$5,'VALORES JOÃO'!$C$5,IF('TABELA UNIFICADA 2024'!I833='VALORES JOÃO'!$A$4,'VALORES JOÃO'!$C$4,"")))))))))</f>
        <v/>
      </c>
      <c r="H833" s="335" t="str">
        <f t="shared" si="14"/>
        <v>0</v>
      </c>
      <c r="I833" s="334" t="s">
        <v>43</v>
      </c>
      <c r="J833" s="320"/>
      <c r="K833" s="260"/>
      <c r="L833" s="203"/>
      <c r="M833" s="204"/>
      <c r="N833" s="211"/>
      <c r="O833" s="137"/>
      <c r="P833" s="268"/>
    </row>
    <row r="834" spans="1:16">
      <c r="A834" s="119"/>
      <c r="B834" s="245"/>
      <c r="C834" s="146"/>
      <c r="D834" s="146"/>
      <c r="E834" s="340"/>
      <c r="F834" s="128"/>
      <c r="G834" s="252" t="str">
        <f>IF(I834='VALORES JOÃO'!$A$12,'VALORES JOÃO'!$C$12,IF(I834='VALORES JOÃO'!$A$11,'VALORES JOÃO'!$C$11,IF('TABELA UNIFICADA 2024'!I834='VALORES JOÃO'!$A$10,'VALORES JOÃO'!$C$10,IF(I834='VALORES JOÃO'!$A$9,'VALORES JOÃO'!$C$9,IF('TABELA UNIFICADA 2024'!I834='VALORES JOÃO'!$A$8,'VALORES JOÃO'!$C$8,IF('TABELA UNIFICADA 2024'!I834='VALORES JOÃO'!$A$7,'VALORES JOÃO'!$C$7,IF('TABELA UNIFICADA 2024'!I834='VALORES JOÃO'!$A$6,'VALORES JOÃO'!$C$6,IF('TABELA UNIFICADA 2024'!I834='VALORES JOÃO'!$A$5,'VALORES JOÃO'!$C$5,IF('TABELA UNIFICADA 2024'!I834='VALORES JOÃO'!$A$4,'VALORES JOÃO'!$C$4,"")))))))))</f>
        <v/>
      </c>
      <c r="H834" s="335" t="str">
        <f t="shared" si="14"/>
        <v>0</v>
      </c>
      <c r="I834" s="334" t="s">
        <v>43</v>
      </c>
      <c r="J834" s="320"/>
      <c r="K834" s="260"/>
      <c r="L834" s="203"/>
      <c r="M834" s="204"/>
      <c r="N834" s="211"/>
      <c r="O834" s="137"/>
      <c r="P834" s="268"/>
    </row>
    <row r="835" spans="1:16">
      <c r="A835" s="119"/>
      <c r="B835" s="245"/>
      <c r="C835" s="146"/>
      <c r="D835" s="146"/>
      <c r="E835" s="340"/>
      <c r="F835" s="128"/>
      <c r="G835" s="252" t="str">
        <f>IF(I835='VALORES JOÃO'!$A$12,'VALORES JOÃO'!$C$12,IF(I835='VALORES JOÃO'!$A$11,'VALORES JOÃO'!$C$11,IF('TABELA UNIFICADA 2024'!I835='VALORES JOÃO'!$A$10,'VALORES JOÃO'!$C$10,IF(I835='VALORES JOÃO'!$A$9,'VALORES JOÃO'!$C$9,IF('TABELA UNIFICADA 2024'!I835='VALORES JOÃO'!$A$8,'VALORES JOÃO'!$C$8,IF('TABELA UNIFICADA 2024'!I835='VALORES JOÃO'!$A$7,'VALORES JOÃO'!$C$7,IF('TABELA UNIFICADA 2024'!I835='VALORES JOÃO'!$A$6,'VALORES JOÃO'!$C$6,IF('TABELA UNIFICADA 2024'!I835='VALORES JOÃO'!$A$5,'VALORES JOÃO'!$C$5,IF('TABELA UNIFICADA 2024'!I835='VALORES JOÃO'!$A$4,'VALORES JOÃO'!$C$4,"")))))))))</f>
        <v/>
      </c>
      <c r="H835" s="335" t="str">
        <f t="shared" si="14"/>
        <v>0</v>
      </c>
      <c r="I835" s="334" t="s">
        <v>43</v>
      </c>
      <c r="J835" s="320"/>
      <c r="K835" s="260"/>
      <c r="L835" s="203"/>
      <c r="M835" s="204"/>
      <c r="N835" s="211"/>
      <c r="O835" s="137"/>
      <c r="P835" s="268"/>
    </row>
    <row r="836" spans="1:16">
      <c r="A836" s="119"/>
      <c r="B836" s="245"/>
      <c r="C836" s="146"/>
      <c r="D836" s="146"/>
      <c r="E836" s="340"/>
      <c r="F836" s="128"/>
      <c r="G836" s="252" t="str">
        <f>IF(I836='VALORES JOÃO'!$A$12,'VALORES JOÃO'!$C$12,IF(I836='VALORES JOÃO'!$A$11,'VALORES JOÃO'!$C$11,IF('TABELA UNIFICADA 2024'!I836='VALORES JOÃO'!$A$10,'VALORES JOÃO'!$C$10,IF(I836='VALORES JOÃO'!$A$9,'VALORES JOÃO'!$C$9,IF('TABELA UNIFICADA 2024'!I836='VALORES JOÃO'!$A$8,'VALORES JOÃO'!$C$8,IF('TABELA UNIFICADA 2024'!I836='VALORES JOÃO'!$A$7,'VALORES JOÃO'!$C$7,IF('TABELA UNIFICADA 2024'!I836='VALORES JOÃO'!$A$6,'VALORES JOÃO'!$C$6,IF('TABELA UNIFICADA 2024'!I836='VALORES JOÃO'!$A$5,'VALORES JOÃO'!$C$5,IF('TABELA UNIFICADA 2024'!I836='VALORES JOÃO'!$A$4,'VALORES JOÃO'!$C$4,"")))))))))</f>
        <v/>
      </c>
      <c r="H836" s="335" t="str">
        <f t="shared" si="14"/>
        <v>0</v>
      </c>
      <c r="I836" s="334" t="s">
        <v>43</v>
      </c>
      <c r="J836" s="320"/>
      <c r="K836" s="260"/>
      <c r="L836" s="203"/>
      <c r="M836" s="204"/>
      <c r="N836" s="211"/>
      <c r="O836" s="137"/>
      <c r="P836" s="268"/>
    </row>
    <row r="837" spans="1:16">
      <c r="A837" s="125"/>
      <c r="B837" s="282"/>
      <c r="C837" s="146"/>
      <c r="D837" s="146"/>
      <c r="E837" s="340"/>
      <c r="F837" s="128"/>
      <c r="G837" s="252" t="str">
        <f>IF(I837='VALORES JOÃO'!$A$12,'VALORES JOÃO'!$C$12,IF(I837='VALORES JOÃO'!$A$11,'VALORES JOÃO'!$C$11,IF('TABELA UNIFICADA 2024'!I837='VALORES JOÃO'!$A$10,'VALORES JOÃO'!$C$10,IF(I837='VALORES JOÃO'!$A$9,'VALORES JOÃO'!$C$9,IF('TABELA UNIFICADA 2024'!I837='VALORES JOÃO'!$A$8,'VALORES JOÃO'!$C$8,IF('TABELA UNIFICADA 2024'!I837='VALORES JOÃO'!$A$7,'VALORES JOÃO'!$C$7,IF('TABELA UNIFICADA 2024'!I837='VALORES JOÃO'!$A$6,'VALORES JOÃO'!$C$6,IF('TABELA UNIFICADA 2024'!I837='VALORES JOÃO'!$A$5,'VALORES JOÃO'!$C$5,IF('TABELA UNIFICADA 2024'!I837='VALORES JOÃO'!$A$4,'VALORES JOÃO'!$C$4,"")))))))))</f>
        <v/>
      </c>
      <c r="H837" s="335" t="str">
        <f t="shared" si="14"/>
        <v>0</v>
      </c>
      <c r="I837" s="334" t="s">
        <v>43</v>
      </c>
      <c r="J837" s="320"/>
      <c r="K837" s="260"/>
      <c r="L837" s="203"/>
      <c r="M837" s="204"/>
      <c r="N837" s="211"/>
      <c r="O837" s="137"/>
      <c r="P837" s="268"/>
    </row>
    <row r="838" spans="1:16">
      <c r="A838" s="125"/>
      <c r="B838" s="282"/>
      <c r="C838" s="146"/>
      <c r="D838" s="146"/>
      <c r="E838" s="340"/>
      <c r="F838" s="128"/>
      <c r="G838" s="252" t="str">
        <f>IF(I838='VALORES JOÃO'!$A$12,'VALORES JOÃO'!$C$12,IF(I838='VALORES JOÃO'!$A$11,'VALORES JOÃO'!$C$11,IF('TABELA UNIFICADA 2024'!I838='VALORES JOÃO'!$A$10,'VALORES JOÃO'!$C$10,IF(I838='VALORES JOÃO'!$A$9,'VALORES JOÃO'!$C$9,IF('TABELA UNIFICADA 2024'!I838='VALORES JOÃO'!$A$8,'VALORES JOÃO'!$C$8,IF('TABELA UNIFICADA 2024'!I838='VALORES JOÃO'!$A$7,'VALORES JOÃO'!$C$7,IF('TABELA UNIFICADA 2024'!I838='VALORES JOÃO'!$A$6,'VALORES JOÃO'!$C$6,IF('TABELA UNIFICADA 2024'!I838='VALORES JOÃO'!$A$5,'VALORES JOÃO'!$C$5,IF('TABELA UNIFICADA 2024'!I838='VALORES JOÃO'!$A$4,'VALORES JOÃO'!$C$4,"")))))))))</f>
        <v/>
      </c>
      <c r="H838" s="335" t="str">
        <f t="shared" si="14"/>
        <v>0</v>
      </c>
      <c r="I838" s="334" t="s">
        <v>43</v>
      </c>
      <c r="J838" s="320"/>
      <c r="K838" s="260"/>
      <c r="L838" s="203"/>
      <c r="M838" s="204"/>
      <c r="N838" s="211"/>
      <c r="O838" s="137"/>
      <c r="P838" s="268"/>
    </row>
    <row r="839" spans="1:16">
      <c r="A839" s="125"/>
      <c r="B839" s="282"/>
      <c r="C839" s="146"/>
      <c r="D839" s="146"/>
      <c r="E839" s="340"/>
      <c r="F839" s="128"/>
      <c r="G839" s="252" t="str">
        <f>IF(I839='VALORES JOÃO'!$A$12,'VALORES JOÃO'!$C$12,IF(I839='VALORES JOÃO'!$A$11,'VALORES JOÃO'!$C$11,IF('TABELA UNIFICADA 2024'!I839='VALORES JOÃO'!$A$10,'VALORES JOÃO'!$C$10,IF(I839='VALORES JOÃO'!$A$9,'VALORES JOÃO'!$C$9,IF('TABELA UNIFICADA 2024'!I839='VALORES JOÃO'!$A$8,'VALORES JOÃO'!$C$8,IF('TABELA UNIFICADA 2024'!I839='VALORES JOÃO'!$A$7,'VALORES JOÃO'!$C$7,IF('TABELA UNIFICADA 2024'!I839='VALORES JOÃO'!$A$6,'VALORES JOÃO'!$C$6,IF('TABELA UNIFICADA 2024'!I839='VALORES JOÃO'!$A$5,'VALORES JOÃO'!$C$5,IF('TABELA UNIFICADA 2024'!I839='VALORES JOÃO'!$A$4,'VALORES JOÃO'!$C$4,"")))))))))</f>
        <v/>
      </c>
      <c r="H839" s="335" t="str">
        <f t="shared" si="14"/>
        <v>0</v>
      </c>
      <c r="I839" s="334" t="s">
        <v>43</v>
      </c>
      <c r="J839" s="320"/>
      <c r="K839" s="260"/>
      <c r="L839" s="203"/>
      <c r="M839" s="204"/>
      <c r="N839" s="211"/>
      <c r="O839" s="137"/>
      <c r="P839" s="268"/>
    </row>
    <row r="840" spans="1:16" s="123" customFormat="1">
      <c r="A840" s="125"/>
      <c r="B840" s="282"/>
      <c r="C840" s="146"/>
      <c r="D840" s="146"/>
      <c r="E840" s="340"/>
      <c r="F840" s="128"/>
      <c r="G840" s="252" t="str">
        <f>IF(I840='VALORES JOÃO'!$A$12,'VALORES JOÃO'!$C$12,IF(I840='VALORES JOÃO'!$A$11,'VALORES JOÃO'!$C$11,IF('TABELA UNIFICADA 2024'!I840='VALORES JOÃO'!$A$10,'VALORES JOÃO'!$C$10,IF(I840='VALORES JOÃO'!$A$9,'VALORES JOÃO'!$C$9,IF('TABELA UNIFICADA 2024'!I840='VALORES JOÃO'!$A$8,'VALORES JOÃO'!$C$8,IF('TABELA UNIFICADA 2024'!I840='VALORES JOÃO'!$A$7,'VALORES JOÃO'!$C$7,IF('TABELA UNIFICADA 2024'!I840='VALORES JOÃO'!$A$6,'VALORES JOÃO'!$C$6,IF('TABELA UNIFICADA 2024'!I840='VALORES JOÃO'!$A$5,'VALORES JOÃO'!$C$5,IF('TABELA UNIFICADA 2024'!I840='VALORES JOÃO'!$A$4,'VALORES JOÃO'!$C$4,"")))))))))</f>
        <v/>
      </c>
      <c r="H840" s="335" t="str">
        <f t="shared" si="14"/>
        <v>0</v>
      </c>
      <c r="I840" s="334" t="s">
        <v>43</v>
      </c>
      <c r="J840" s="320"/>
      <c r="K840" s="260"/>
      <c r="L840" s="203"/>
      <c r="M840" s="204"/>
      <c r="N840" s="211"/>
      <c r="O840" s="137"/>
      <c r="P840" s="268"/>
    </row>
    <row r="841" spans="1:16">
      <c r="A841" s="125"/>
      <c r="B841" s="282"/>
      <c r="C841" s="146"/>
      <c r="D841" s="146"/>
      <c r="E841" s="340"/>
      <c r="F841" s="128"/>
      <c r="G841" s="252" t="str">
        <f>IF(I841='VALORES JOÃO'!$A$12,'VALORES JOÃO'!$C$12,IF(I841='VALORES JOÃO'!$A$11,'VALORES JOÃO'!$C$11,IF('TABELA UNIFICADA 2024'!I841='VALORES JOÃO'!$A$10,'VALORES JOÃO'!$C$10,IF(I841='VALORES JOÃO'!$A$9,'VALORES JOÃO'!$C$9,IF('TABELA UNIFICADA 2024'!I841='VALORES JOÃO'!$A$8,'VALORES JOÃO'!$C$8,IF('TABELA UNIFICADA 2024'!I841='VALORES JOÃO'!$A$7,'VALORES JOÃO'!$C$7,IF('TABELA UNIFICADA 2024'!I841='VALORES JOÃO'!$A$6,'VALORES JOÃO'!$C$6,IF('TABELA UNIFICADA 2024'!I841='VALORES JOÃO'!$A$5,'VALORES JOÃO'!$C$5,IF('TABELA UNIFICADA 2024'!I841='VALORES JOÃO'!$A$4,'VALORES JOÃO'!$C$4,"")))))))))</f>
        <v/>
      </c>
      <c r="H841" s="335" t="str">
        <f t="shared" si="14"/>
        <v>0</v>
      </c>
      <c r="I841" s="334" t="s">
        <v>43</v>
      </c>
      <c r="J841" s="320"/>
      <c r="K841" s="260"/>
      <c r="L841" s="203"/>
      <c r="M841" s="204"/>
      <c r="N841" s="211"/>
      <c r="O841" s="137"/>
      <c r="P841" s="268"/>
    </row>
    <row r="842" spans="1:16">
      <c r="A842" s="125"/>
      <c r="B842" s="282"/>
      <c r="C842" s="146"/>
      <c r="D842" s="146"/>
      <c r="E842" s="340"/>
      <c r="F842" s="128"/>
      <c r="G842" s="252" t="str">
        <f>IF(I842='VALORES JOÃO'!$A$12,'VALORES JOÃO'!$C$12,IF(I842='VALORES JOÃO'!$A$11,'VALORES JOÃO'!$C$11,IF('TABELA UNIFICADA 2024'!I842='VALORES JOÃO'!$A$10,'VALORES JOÃO'!$C$10,IF(I842='VALORES JOÃO'!$A$9,'VALORES JOÃO'!$C$9,IF('TABELA UNIFICADA 2024'!I842='VALORES JOÃO'!$A$8,'VALORES JOÃO'!$C$8,IF('TABELA UNIFICADA 2024'!I842='VALORES JOÃO'!$A$7,'VALORES JOÃO'!$C$7,IF('TABELA UNIFICADA 2024'!I842='VALORES JOÃO'!$A$6,'VALORES JOÃO'!$C$6,IF('TABELA UNIFICADA 2024'!I842='VALORES JOÃO'!$A$5,'VALORES JOÃO'!$C$5,IF('TABELA UNIFICADA 2024'!I842='VALORES JOÃO'!$A$4,'VALORES JOÃO'!$C$4,"")))))))))</f>
        <v/>
      </c>
      <c r="H842" s="335" t="str">
        <f t="shared" si="14"/>
        <v>0</v>
      </c>
      <c r="I842" s="334" t="s">
        <v>43</v>
      </c>
      <c r="J842" s="320"/>
      <c r="K842" s="260"/>
      <c r="L842" s="203"/>
      <c r="M842" s="204"/>
      <c r="N842" s="211"/>
      <c r="O842" s="137"/>
      <c r="P842" s="268"/>
    </row>
    <row r="843" spans="1:16">
      <c r="A843" s="125"/>
      <c r="B843" s="282"/>
      <c r="C843" s="146"/>
      <c r="D843" s="146"/>
      <c r="E843" s="340"/>
      <c r="F843" s="128"/>
      <c r="G843" s="252" t="str">
        <f>IF(I843='VALORES JOÃO'!$A$12,'VALORES JOÃO'!$C$12,IF(I843='VALORES JOÃO'!$A$11,'VALORES JOÃO'!$C$11,IF('TABELA UNIFICADA 2024'!I843='VALORES JOÃO'!$A$10,'VALORES JOÃO'!$C$10,IF(I843='VALORES JOÃO'!$A$9,'VALORES JOÃO'!$C$9,IF('TABELA UNIFICADA 2024'!I843='VALORES JOÃO'!$A$8,'VALORES JOÃO'!$C$8,IF('TABELA UNIFICADA 2024'!I843='VALORES JOÃO'!$A$7,'VALORES JOÃO'!$C$7,IF('TABELA UNIFICADA 2024'!I843='VALORES JOÃO'!$A$6,'VALORES JOÃO'!$C$6,IF('TABELA UNIFICADA 2024'!I843='VALORES JOÃO'!$A$5,'VALORES JOÃO'!$C$5,IF('TABELA UNIFICADA 2024'!I843='VALORES JOÃO'!$A$4,'VALORES JOÃO'!$C$4,"")))))))))</f>
        <v/>
      </c>
      <c r="H843" s="335" t="str">
        <f t="shared" si="14"/>
        <v>0</v>
      </c>
      <c r="I843" s="334" t="s">
        <v>43</v>
      </c>
      <c r="J843" s="320"/>
      <c r="K843" s="260"/>
      <c r="L843" s="203"/>
      <c r="M843" s="204"/>
      <c r="N843" s="211"/>
      <c r="O843" s="137"/>
      <c r="P843" s="268"/>
    </row>
    <row r="844" spans="1:16">
      <c r="A844" s="125"/>
      <c r="B844" s="282"/>
      <c r="C844" s="146"/>
      <c r="D844" s="146"/>
      <c r="E844" s="340"/>
      <c r="F844" s="128"/>
      <c r="G844" s="252" t="str">
        <f>IF(I844='VALORES JOÃO'!$A$12,'VALORES JOÃO'!$C$12,IF(I844='VALORES JOÃO'!$A$11,'VALORES JOÃO'!$C$11,IF('TABELA UNIFICADA 2024'!I844='VALORES JOÃO'!$A$10,'VALORES JOÃO'!$C$10,IF(I844='VALORES JOÃO'!$A$9,'VALORES JOÃO'!$C$9,IF('TABELA UNIFICADA 2024'!I844='VALORES JOÃO'!$A$8,'VALORES JOÃO'!$C$8,IF('TABELA UNIFICADA 2024'!I844='VALORES JOÃO'!$A$7,'VALORES JOÃO'!$C$7,IF('TABELA UNIFICADA 2024'!I844='VALORES JOÃO'!$A$6,'VALORES JOÃO'!$C$6,IF('TABELA UNIFICADA 2024'!I844='VALORES JOÃO'!$A$5,'VALORES JOÃO'!$C$5,IF('TABELA UNIFICADA 2024'!I844='VALORES JOÃO'!$A$4,'VALORES JOÃO'!$C$4,"")))))))))</f>
        <v/>
      </c>
      <c r="H844" s="335" t="str">
        <f t="shared" si="14"/>
        <v>0</v>
      </c>
      <c r="I844" s="334" t="s">
        <v>43</v>
      </c>
      <c r="J844" s="320"/>
      <c r="K844" s="260"/>
      <c r="L844" s="203"/>
      <c r="M844" s="204"/>
      <c r="N844" s="211"/>
      <c r="O844" s="137"/>
      <c r="P844" s="268"/>
    </row>
    <row r="845" spans="1:16" s="123" customFormat="1">
      <c r="A845" s="125"/>
      <c r="B845" s="282"/>
      <c r="C845" s="146"/>
      <c r="D845" s="146"/>
      <c r="E845" s="340"/>
      <c r="F845" s="128"/>
      <c r="G845" s="252" t="str">
        <f>IF(I845='VALORES JOÃO'!$A$12,'VALORES JOÃO'!$C$12,IF(I845='VALORES JOÃO'!$A$11,'VALORES JOÃO'!$C$11,IF('TABELA UNIFICADA 2024'!I845='VALORES JOÃO'!$A$10,'VALORES JOÃO'!$C$10,IF(I845='VALORES JOÃO'!$A$9,'VALORES JOÃO'!$C$9,IF('TABELA UNIFICADA 2024'!I845='VALORES JOÃO'!$A$8,'VALORES JOÃO'!$C$8,IF('TABELA UNIFICADA 2024'!I845='VALORES JOÃO'!$A$7,'VALORES JOÃO'!$C$7,IF('TABELA UNIFICADA 2024'!I845='VALORES JOÃO'!$A$6,'VALORES JOÃO'!$C$6,IF('TABELA UNIFICADA 2024'!I845='VALORES JOÃO'!$A$5,'VALORES JOÃO'!$C$5,IF('TABELA UNIFICADA 2024'!I845='VALORES JOÃO'!$A$4,'VALORES JOÃO'!$C$4,"")))))))))</f>
        <v/>
      </c>
      <c r="H845" s="335" t="str">
        <f t="shared" si="14"/>
        <v>0</v>
      </c>
      <c r="I845" s="334" t="s">
        <v>43</v>
      </c>
      <c r="J845" s="320"/>
      <c r="K845" s="260"/>
      <c r="L845" s="203"/>
      <c r="M845" s="204"/>
      <c r="N845" s="211"/>
      <c r="O845" s="137"/>
      <c r="P845" s="268"/>
    </row>
    <row r="846" spans="1:16">
      <c r="A846" s="125"/>
      <c r="B846" s="282"/>
      <c r="C846" s="146"/>
      <c r="D846" s="146"/>
      <c r="E846" s="340"/>
      <c r="F846" s="128"/>
      <c r="G846" s="252" t="str">
        <f>IF(I846='VALORES JOÃO'!$A$12,'VALORES JOÃO'!$C$12,IF(I846='VALORES JOÃO'!$A$11,'VALORES JOÃO'!$C$11,IF('TABELA UNIFICADA 2024'!I846='VALORES JOÃO'!$A$10,'VALORES JOÃO'!$C$10,IF(I846='VALORES JOÃO'!$A$9,'VALORES JOÃO'!$C$9,IF('TABELA UNIFICADA 2024'!I846='VALORES JOÃO'!$A$8,'VALORES JOÃO'!$C$8,IF('TABELA UNIFICADA 2024'!I846='VALORES JOÃO'!$A$7,'VALORES JOÃO'!$C$7,IF('TABELA UNIFICADA 2024'!I846='VALORES JOÃO'!$A$6,'VALORES JOÃO'!$C$6,IF('TABELA UNIFICADA 2024'!I846='VALORES JOÃO'!$A$5,'VALORES JOÃO'!$C$5,IF('TABELA UNIFICADA 2024'!I846='VALORES JOÃO'!$A$4,'VALORES JOÃO'!$C$4,"")))))))))</f>
        <v/>
      </c>
      <c r="H846" s="335" t="str">
        <f t="shared" si="14"/>
        <v>0</v>
      </c>
      <c r="I846" s="334" t="s">
        <v>43</v>
      </c>
      <c r="J846" s="320"/>
      <c r="K846" s="260"/>
      <c r="L846" s="203"/>
      <c r="M846" s="204"/>
      <c r="N846" s="211"/>
      <c r="O846" s="137"/>
      <c r="P846" s="268"/>
    </row>
    <row r="847" spans="1:16">
      <c r="A847" s="125"/>
      <c r="B847" s="282"/>
      <c r="C847" s="146"/>
      <c r="D847" s="146"/>
      <c r="E847" s="340"/>
      <c r="F847" s="128"/>
      <c r="G847" s="252" t="str">
        <f>IF(I847='VALORES JOÃO'!$A$12,'VALORES JOÃO'!$C$12,IF(I847='VALORES JOÃO'!$A$11,'VALORES JOÃO'!$C$11,IF('TABELA UNIFICADA 2024'!I847='VALORES JOÃO'!$A$10,'VALORES JOÃO'!$C$10,IF(I847='VALORES JOÃO'!$A$9,'VALORES JOÃO'!$C$9,IF('TABELA UNIFICADA 2024'!I847='VALORES JOÃO'!$A$8,'VALORES JOÃO'!$C$8,IF('TABELA UNIFICADA 2024'!I847='VALORES JOÃO'!$A$7,'VALORES JOÃO'!$C$7,IF('TABELA UNIFICADA 2024'!I847='VALORES JOÃO'!$A$6,'VALORES JOÃO'!$C$6,IF('TABELA UNIFICADA 2024'!I847='VALORES JOÃO'!$A$5,'VALORES JOÃO'!$C$5,IF('TABELA UNIFICADA 2024'!I847='VALORES JOÃO'!$A$4,'VALORES JOÃO'!$C$4,"")))))))))</f>
        <v/>
      </c>
      <c r="H847" s="335" t="str">
        <f t="shared" si="14"/>
        <v>0</v>
      </c>
      <c r="I847" s="334" t="s">
        <v>43</v>
      </c>
      <c r="J847" s="320"/>
      <c r="K847" s="260"/>
      <c r="L847" s="203"/>
      <c r="M847" s="204"/>
      <c r="N847" s="211"/>
      <c r="O847" s="137"/>
      <c r="P847" s="268"/>
    </row>
    <row r="848" spans="1:16">
      <c r="A848" s="125"/>
      <c r="B848" s="282"/>
      <c r="C848" s="146"/>
      <c r="D848" s="146"/>
      <c r="E848" s="340"/>
      <c r="F848" s="128"/>
      <c r="G848" s="252" t="str">
        <f>IF(I848='VALORES JOÃO'!$A$12,'VALORES JOÃO'!$C$12,IF(I848='VALORES JOÃO'!$A$11,'VALORES JOÃO'!$C$11,IF('TABELA UNIFICADA 2024'!I848='VALORES JOÃO'!$A$10,'VALORES JOÃO'!$C$10,IF(I848='VALORES JOÃO'!$A$9,'VALORES JOÃO'!$C$9,IF('TABELA UNIFICADA 2024'!I848='VALORES JOÃO'!$A$8,'VALORES JOÃO'!$C$8,IF('TABELA UNIFICADA 2024'!I848='VALORES JOÃO'!$A$7,'VALORES JOÃO'!$C$7,IF('TABELA UNIFICADA 2024'!I848='VALORES JOÃO'!$A$6,'VALORES JOÃO'!$C$6,IF('TABELA UNIFICADA 2024'!I848='VALORES JOÃO'!$A$5,'VALORES JOÃO'!$C$5,IF('TABELA UNIFICADA 2024'!I848='VALORES JOÃO'!$A$4,'VALORES JOÃO'!$C$4,"")))))))))</f>
        <v/>
      </c>
      <c r="H848" s="335" t="str">
        <f t="shared" si="14"/>
        <v>0</v>
      </c>
      <c r="I848" s="334" t="s">
        <v>43</v>
      </c>
      <c r="J848" s="320"/>
      <c r="K848" s="260"/>
      <c r="L848" s="203"/>
      <c r="M848" s="204"/>
      <c r="N848" s="211"/>
      <c r="O848" s="137"/>
      <c r="P848" s="268"/>
    </row>
    <row r="849" spans="1:16">
      <c r="A849" s="125"/>
      <c r="B849" s="282"/>
      <c r="C849" s="146"/>
      <c r="D849" s="146"/>
      <c r="E849" s="340"/>
      <c r="F849" s="128"/>
      <c r="G849" s="252" t="str">
        <f>IF(I849='VALORES JOÃO'!$A$12,'VALORES JOÃO'!$C$12,IF(I849='VALORES JOÃO'!$A$11,'VALORES JOÃO'!$C$11,IF('TABELA UNIFICADA 2024'!I849='VALORES JOÃO'!$A$10,'VALORES JOÃO'!$C$10,IF(I849='VALORES JOÃO'!$A$9,'VALORES JOÃO'!$C$9,IF('TABELA UNIFICADA 2024'!I849='VALORES JOÃO'!$A$8,'VALORES JOÃO'!$C$8,IF('TABELA UNIFICADA 2024'!I849='VALORES JOÃO'!$A$7,'VALORES JOÃO'!$C$7,IF('TABELA UNIFICADA 2024'!I849='VALORES JOÃO'!$A$6,'VALORES JOÃO'!$C$6,IF('TABELA UNIFICADA 2024'!I849='VALORES JOÃO'!$A$5,'VALORES JOÃO'!$C$5,IF('TABELA UNIFICADA 2024'!I849='VALORES JOÃO'!$A$4,'VALORES JOÃO'!$C$4,"")))))))))</f>
        <v/>
      </c>
      <c r="H849" s="335" t="str">
        <f t="shared" si="14"/>
        <v>0</v>
      </c>
      <c r="I849" s="334" t="s">
        <v>43</v>
      </c>
      <c r="J849" s="320"/>
      <c r="K849" s="260"/>
      <c r="L849" s="203"/>
      <c r="M849" s="204"/>
      <c r="N849" s="211"/>
      <c r="O849" s="137"/>
      <c r="P849" s="268"/>
    </row>
    <row r="850" spans="1:16">
      <c r="A850" s="125"/>
      <c r="B850" s="282"/>
      <c r="C850" s="146"/>
      <c r="D850" s="146"/>
      <c r="E850" s="340"/>
      <c r="F850" s="128"/>
      <c r="G850" s="252" t="str">
        <f>IF(I850='VALORES JOÃO'!$A$12,'VALORES JOÃO'!$C$12,IF(I850='VALORES JOÃO'!$A$11,'VALORES JOÃO'!$C$11,IF('TABELA UNIFICADA 2024'!I850='VALORES JOÃO'!$A$10,'VALORES JOÃO'!$C$10,IF(I850='VALORES JOÃO'!$A$9,'VALORES JOÃO'!$C$9,IF('TABELA UNIFICADA 2024'!I850='VALORES JOÃO'!$A$8,'VALORES JOÃO'!$C$8,IF('TABELA UNIFICADA 2024'!I850='VALORES JOÃO'!$A$7,'VALORES JOÃO'!$C$7,IF('TABELA UNIFICADA 2024'!I850='VALORES JOÃO'!$A$6,'VALORES JOÃO'!$C$6,IF('TABELA UNIFICADA 2024'!I850='VALORES JOÃO'!$A$5,'VALORES JOÃO'!$C$5,IF('TABELA UNIFICADA 2024'!I850='VALORES JOÃO'!$A$4,'VALORES JOÃO'!$C$4,"")))))))))</f>
        <v/>
      </c>
      <c r="H850" s="335" t="str">
        <f t="shared" si="14"/>
        <v>0</v>
      </c>
      <c r="I850" s="334" t="s">
        <v>43</v>
      </c>
      <c r="J850" s="320"/>
      <c r="K850" s="260"/>
      <c r="L850" s="203"/>
      <c r="M850" s="204"/>
      <c r="N850" s="211"/>
      <c r="O850" s="137"/>
      <c r="P850" s="268"/>
    </row>
    <row r="851" spans="1:16">
      <c r="A851" s="125"/>
      <c r="B851" s="282"/>
      <c r="C851" s="146"/>
      <c r="D851" s="146"/>
      <c r="E851" s="340"/>
      <c r="F851" s="128"/>
      <c r="G851" s="252" t="str">
        <f>IF(I851='VALORES JOÃO'!$A$12,'VALORES JOÃO'!$C$12,IF(I851='VALORES JOÃO'!$A$11,'VALORES JOÃO'!$C$11,IF('TABELA UNIFICADA 2024'!I851='VALORES JOÃO'!$A$10,'VALORES JOÃO'!$C$10,IF(I851='VALORES JOÃO'!$A$9,'VALORES JOÃO'!$C$9,IF('TABELA UNIFICADA 2024'!I851='VALORES JOÃO'!$A$8,'VALORES JOÃO'!$C$8,IF('TABELA UNIFICADA 2024'!I851='VALORES JOÃO'!$A$7,'VALORES JOÃO'!$C$7,IF('TABELA UNIFICADA 2024'!I851='VALORES JOÃO'!$A$6,'VALORES JOÃO'!$C$6,IF('TABELA UNIFICADA 2024'!I851='VALORES JOÃO'!$A$5,'VALORES JOÃO'!$C$5,IF('TABELA UNIFICADA 2024'!I851='VALORES JOÃO'!$A$4,'VALORES JOÃO'!$C$4,"")))))))))</f>
        <v/>
      </c>
      <c r="H851" s="335" t="str">
        <f t="shared" si="14"/>
        <v>0</v>
      </c>
      <c r="I851" s="334" t="s">
        <v>43</v>
      </c>
      <c r="J851" s="320"/>
      <c r="K851" s="260"/>
      <c r="L851" s="203"/>
      <c r="M851" s="204"/>
      <c r="N851" s="211"/>
      <c r="O851" s="137"/>
      <c r="P851" s="268"/>
    </row>
    <row r="852" spans="1:16">
      <c r="A852" s="125"/>
      <c r="B852" s="282"/>
      <c r="C852" s="146"/>
      <c r="D852" s="146"/>
      <c r="E852" s="340"/>
      <c r="F852" s="128"/>
      <c r="G852" s="252" t="str">
        <f>IF(I852='VALORES JOÃO'!$A$12,'VALORES JOÃO'!$C$12,IF(I852='VALORES JOÃO'!$A$11,'VALORES JOÃO'!$C$11,IF('TABELA UNIFICADA 2024'!I852='VALORES JOÃO'!$A$10,'VALORES JOÃO'!$C$10,IF(I852='VALORES JOÃO'!$A$9,'VALORES JOÃO'!$C$9,IF('TABELA UNIFICADA 2024'!I852='VALORES JOÃO'!$A$8,'VALORES JOÃO'!$C$8,IF('TABELA UNIFICADA 2024'!I852='VALORES JOÃO'!$A$7,'VALORES JOÃO'!$C$7,IF('TABELA UNIFICADA 2024'!I852='VALORES JOÃO'!$A$6,'VALORES JOÃO'!$C$6,IF('TABELA UNIFICADA 2024'!I852='VALORES JOÃO'!$A$5,'VALORES JOÃO'!$C$5,IF('TABELA UNIFICADA 2024'!I852='VALORES JOÃO'!$A$4,'VALORES JOÃO'!$C$4,"")))))))))</f>
        <v/>
      </c>
      <c r="H852" s="335" t="str">
        <f t="shared" si="14"/>
        <v>0</v>
      </c>
      <c r="I852" s="334" t="s">
        <v>43</v>
      </c>
      <c r="J852" s="320"/>
      <c r="K852" s="260"/>
      <c r="L852" s="203"/>
      <c r="M852" s="204"/>
      <c r="N852" s="211"/>
      <c r="O852" s="137"/>
      <c r="P852" s="268"/>
    </row>
    <row r="853" spans="1:16">
      <c r="A853" s="125"/>
      <c r="B853" s="282"/>
      <c r="C853" s="146"/>
      <c r="D853" s="146"/>
      <c r="E853" s="340"/>
      <c r="F853" s="128"/>
      <c r="G853" s="252" t="str">
        <f>IF(I853='VALORES JOÃO'!$A$12,'VALORES JOÃO'!$C$12,IF(I853='VALORES JOÃO'!$A$11,'VALORES JOÃO'!$C$11,IF('TABELA UNIFICADA 2024'!I853='VALORES JOÃO'!$A$10,'VALORES JOÃO'!$C$10,IF(I853='VALORES JOÃO'!$A$9,'VALORES JOÃO'!$C$9,IF('TABELA UNIFICADA 2024'!I853='VALORES JOÃO'!$A$8,'VALORES JOÃO'!$C$8,IF('TABELA UNIFICADA 2024'!I853='VALORES JOÃO'!$A$7,'VALORES JOÃO'!$C$7,IF('TABELA UNIFICADA 2024'!I853='VALORES JOÃO'!$A$6,'VALORES JOÃO'!$C$6,IF('TABELA UNIFICADA 2024'!I853='VALORES JOÃO'!$A$5,'VALORES JOÃO'!$C$5,IF('TABELA UNIFICADA 2024'!I853='VALORES JOÃO'!$A$4,'VALORES JOÃO'!$C$4,"")))))))))</f>
        <v/>
      </c>
      <c r="H853" s="335" t="str">
        <f t="shared" si="14"/>
        <v>0</v>
      </c>
      <c r="I853" s="334" t="s">
        <v>43</v>
      </c>
      <c r="J853" s="320"/>
      <c r="K853" s="260"/>
      <c r="L853" s="203"/>
      <c r="M853" s="204"/>
      <c r="N853" s="211"/>
      <c r="O853" s="137"/>
      <c r="P853" s="268"/>
    </row>
    <row r="854" spans="1:16">
      <c r="A854" s="125"/>
      <c r="B854" s="282"/>
      <c r="C854" s="146"/>
      <c r="D854" s="146"/>
      <c r="E854" s="340"/>
      <c r="F854" s="128"/>
      <c r="G854" s="252" t="str">
        <f>IF(I854='VALORES JOÃO'!$A$12,'VALORES JOÃO'!$C$12,IF(I854='VALORES JOÃO'!$A$11,'VALORES JOÃO'!$C$11,IF('TABELA UNIFICADA 2024'!I854='VALORES JOÃO'!$A$10,'VALORES JOÃO'!$C$10,IF(I854='VALORES JOÃO'!$A$9,'VALORES JOÃO'!$C$9,IF('TABELA UNIFICADA 2024'!I854='VALORES JOÃO'!$A$8,'VALORES JOÃO'!$C$8,IF('TABELA UNIFICADA 2024'!I854='VALORES JOÃO'!$A$7,'VALORES JOÃO'!$C$7,IF('TABELA UNIFICADA 2024'!I854='VALORES JOÃO'!$A$6,'VALORES JOÃO'!$C$6,IF('TABELA UNIFICADA 2024'!I854='VALORES JOÃO'!$A$5,'VALORES JOÃO'!$C$5,IF('TABELA UNIFICADA 2024'!I854='VALORES JOÃO'!$A$4,'VALORES JOÃO'!$C$4,"")))))))))</f>
        <v/>
      </c>
      <c r="H854" s="335" t="str">
        <f t="shared" si="14"/>
        <v>0</v>
      </c>
      <c r="I854" s="334" t="s">
        <v>43</v>
      </c>
      <c r="J854" s="320"/>
      <c r="K854" s="260"/>
      <c r="L854" s="203"/>
      <c r="M854" s="204"/>
      <c r="N854" s="211"/>
      <c r="O854" s="137"/>
      <c r="P854" s="268"/>
    </row>
    <row r="855" spans="1:16">
      <c r="A855" s="125"/>
      <c r="B855" s="282"/>
      <c r="C855" s="146"/>
      <c r="D855" s="146"/>
      <c r="E855" s="340"/>
      <c r="F855" s="128"/>
      <c r="G855" s="252" t="str">
        <f>IF(I855='VALORES JOÃO'!$A$12,'VALORES JOÃO'!$C$12,IF(I855='VALORES JOÃO'!$A$11,'VALORES JOÃO'!$C$11,IF('TABELA UNIFICADA 2024'!I855='VALORES JOÃO'!$A$10,'VALORES JOÃO'!$C$10,IF(I855='VALORES JOÃO'!$A$9,'VALORES JOÃO'!$C$9,IF('TABELA UNIFICADA 2024'!I855='VALORES JOÃO'!$A$8,'VALORES JOÃO'!$C$8,IF('TABELA UNIFICADA 2024'!I855='VALORES JOÃO'!$A$7,'VALORES JOÃO'!$C$7,IF('TABELA UNIFICADA 2024'!I855='VALORES JOÃO'!$A$6,'VALORES JOÃO'!$C$6,IF('TABELA UNIFICADA 2024'!I855='VALORES JOÃO'!$A$5,'VALORES JOÃO'!$C$5,IF('TABELA UNIFICADA 2024'!I855='VALORES JOÃO'!$A$4,'VALORES JOÃO'!$C$4,"")))))))))</f>
        <v/>
      </c>
      <c r="H855" s="335" t="str">
        <f t="shared" si="14"/>
        <v>0</v>
      </c>
      <c r="I855" s="334" t="s">
        <v>43</v>
      </c>
      <c r="J855" s="320"/>
      <c r="K855" s="260"/>
      <c r="L855" s="203"/>
      <c r="M855" s="204"/>
      <c r="N855" s="211"/>
      <c r="O855" s="137"/>
      <c r="P855" s="268"/>
    </row>
    <row r="856" spans="1:16">
      <c r="A856" s="125"/>
      <c r="B856" s="282"/>
      <c r="C856" s="146"/>
      <c r="D856" s="146"/>
      <c r="E856" s="340"/>
      <c r="F856" s="128"/>
      <c r="G856" s="252" t="str">
        <f>IF(I856='VALORES JOÃO'!$A$12,'VALORES JOÃO'!$C$12,IF(I856='VALORES JOÃO'!$A$11,'VALORES JOÃO'!$C$11,IF('TABELA UNIFICADA 2024'!I856='VALORES JOÃO'!$A$10,'VALORES JOÃO'!$C$10,IF(I856='VALORES JOÃO'!$A$9,'VALORES JOÃO'!$C$9,IF('TABELA UNIFICADA 2024'!I856='VALORES JOÃO'!$A$8,'VALORES JOÃO'!$C$8,IF('TABELA UNIFICADA 2024'!I856='VALORES JOÃO'!$A$7,'VALORES JOÃO'!$C$7,IF('TABELA UNIFICADA 2024'!I856='VALORES JOÃO'!$A$6,'VALORES JOÃO'!$C$6,IF('TABELA UNIFICADA 2024'!I856='VALORES JOÃO'!$A$5,'VALORES JOÃO'!$C$5,IF('TABELA UNIFICADA 2024'!I856='VALORES JOÃO'!$A$4,'VALORES JOÃO'!$C$4,"")))))))))</f>
        <v/>
      </c>
      <c r="H856" s="335" t="str">
        <f t="shared" si="14"/>
        <v>0</v>
      </c>
      <c r="I856" s="334" t="s">
        <v>43</v>
      </c>
      <c r="J856" s="320"/>
      <c r="K856" s="260"/>
      <c r="L856" s="203"/>
      <c r="M856" s="204"/>
      <c r="N856" s="211"/>
      <c r="O856" s="137"/>
      <c r="P856" s="268"/>
    </row>
    <row r="857" spans="1:16">
      <c r="A857" s="125"/>
      <c r="B857" s="282"/>
      <c r="C857" s="146"/>
      <c r="D857" s="146"/>
      <c r="E857" s="340"/>
      <c r="F857" s="128"/>
      <c r="G857" s="252" t="str">
        <f>IF(I857='VALORES JOÃO'!$A$12,'VALORES JOÃO'!$C$12,IF(I857='VALORES JOÃO'!$A$11,'VALORES JOÃO'!$C$11,IF('TABELA UNIFICADA 2024'!I857='VALORES JOÃO'!$A$10,'VALORES JOÃO'!$C$10,IF(I857='VALORES JOÃO'!$A$9,'VALORES JOÃO'!$C$9,IF('TABELA UNIFICADA 2024'!I857='VALORES JOÃO'!$A$8,'VALORES JOÃO'!$C$8,IF('TABELA UNIFICADA 2024'!I857='VALORES JOÃO'!$A$7,'VALORES JOÃO'!$C$7,IF('TABELA UNIFICADA 2024'!I857='VALORES JOÃO'!$A$6,'VALORES JOÃO'!$C$6,IF('TABELA UNIFICADA 2024'!I857='VALORES JOÃO'!$A$5,'VALORES JOÃO'!$C$5,IF('TABELA UNIFICADA 2024'!I857='VALORES JOÃO'!$A$4,'VALORES JOÃO'!$C$4,"")))))))))</f>
        <v/>
      </c>
      <c r="H857" s="335" t="str">
        <f t="shared" si="14"/>
        <v>0</v>
      </c>
      <c r="I857" s="334" t="s">
        <v>43</v>
      </c>
      <c r="J857" s="320"/>
      <c r="K857" s="260"/>
      <c r="L857" s="203"/>
      <c r="M857" s="204"/>
      <c r="N857" s="211"/>
      <c r="O857" s="137"/>
      <c r="P857" s="268"/>
    </row>
    <row r="858" spans="1:16">
      <c r="A858" s="125"/>
      <c r="B858" s="282"/>
      <c r="C858" s="146"/>
      <c r="D858" s="146"/>
      <c r="E858" s="340"/>
      <c r="F858" s="128"/>
      <c r="G858" s="252" t="str">
        <f>IF(I858='VALORES JOÃO'!$A$12,'VALORES JOÃO'!$C$12,IF(I858='VALORES JOÃO'!$A$11,'VALORES JOÃO'!$C$11,IF('TABELA UNIFICADA 2024'!I858='VALORES JOÃO'!$A$10,'VALORES JOÃO'!$C$10,IF(I858='VALORES JOÃO'!$A$9,'VALORES JOÃO'!$C$9,IF('TABELA UNIFICADA 2024'!I858='VALORES JOÃO'!$A$8,'VALORES JOÃO'!$C$8,IF('TABELA UNIFICADA 2024'!I858='VALORES JOÃO'!$A$7,'VALORES JOÃO'!$C$7,IF('TABELA UNIFICADA 2024'!I858='VALORES JOÃO'!$A$6,'VALORES JOÃO'!$C$6,IF('TABELA UNIFICADA 2024'!I858='VALORES JOÃO'!$A$5,'VALORES JOÃO'!$C$5,IF('TABELA UNIFICADA 2024'!I858='VALORES JOÃO'!$A$4,'VALORES JOÃO'!$C$4,"")))))))))</f>
        <v/>
      </c>
      <c r="H858" s="335" t="str">
        <f t="shared" si="14"/>
        <v>0</v>
      </c>
      <c r="I858" s="334" t="s">
        <v>43</v>
      </c>
      <c r="J858" s="320"/>
      <c r="K858" s="260"/>
      <c r="L858" s="203"/>
      <c r="M858" s="204"/>
      <c r="N858" s="211"/>
      <c r="O858" s="137"/>
      <c r="P858" s="268"/>
    </row>
    <row r="859" spans="1:16">
      <c r="A859" s="125"/>
      <c r="B859" s="282"/>
      <c r="C859" s="146"/>
      <c r="D859" s="146"/>
      <c r="E859" s="340"/>
      <c r="F859" s="128"/>
      <c r="G859" s="252" t="str">
        <f>IF(I859='VALORES JOÃO'!$A$12,'VALORES JOÃO'!$C$12,IF(I859='VALORES JOÃO'!$A$11,'VALORES JOÃO'!$C$11,IF('TABELA UNIFICADA 2024'!I859='VALORES JOÃO'!$A$10,'VALORES JOÃO'!$C$10,IF(I859='VALORES JOÃO'!$A$9,'VALORES JOÃO'!$C$9,IF('TABELA UNIFICADA 2024'!I859='VALORES JOÃO'!$A$8,'VALORES JOÃO'!$C$8,IF('TABELA UNIFICADA 2024'!I859='VALORES JOÃO'!$A$7,'VALORES JOÃO'!$C$7,IF('TABELA UNIFICADA 2024'!I859='VALORES JOÃO'!$A$6,'VALORES JOÃO'!$C$6,IF('TABELA UNIFICADA 2024'!I859='VALORES JOÃO'!$A$5,'VALORES JOÃO'!$C$5,IF('TABELA UNIFICADA 2024'!I859='VALORES JOÃO'!$A$4,'VALORES JOÃO'!$C$4,"")))))))))</f>
        <v/>
      </c>
      <c r="H859" s="335" t="str">
        <f t="shared" si="14"/>
        <v>0</v>
      </c>
      <c r="I859" s="334" t="s">
        <v>43</v>
      </c>
      <c r="J859" s="320"/>
      <c r="K859" s="260"/>
      <c r="L859" s="203"/>
      <c r="M859" s="204"/>
      <c r="N859" s="211"/>
      <c r="O859" s="137"/>
      <c r="P859" s="268"/>
    </row>
    <row r="860" spans="1:16">
      <c r="A860" s="125"/>
      <c r="B860" s="282"/>
      <c r="C860" s="146"/>
      <c r="D860" s="146"/>
      <c r="E860" s="340"/>
      <c r="F860" s="128"/>
      <c r="G860" s="252" t="str">
        <f>IF(I860='VALORES JOÃO'!$A$12,'VALORES JOÃO'!$C$12,IF(I860='VALORES JOÃO'!$A$11,'VALORES JOÃO'!$C$11,IF('TABELA UNIFICADA 2024'!I860='VALORES JOÃO'!$A$10,'VALORES JOÃO'!$C$10,IF(I860='VALORES JOÃO'!$A$9,'VALORES JOÃO'!$C$9,IF('TABELA UNIFICADA 2024'!I860='VALORES JOÃO'!$A$8,'VALORES JOÃO'!$C$8,IF('TABELA UNIFICADA 2024'!I860='VALORES JOÃO'!$A$7,'VALORES JOÃO'!$C$7,IF('TABELA UNIFICADA 2024'!I860='VALORES JOÃO'!$A$6,'VALORES JOÃO'!$C$6,IF('TABELA UNIFICADA 2024'!I860='VALORES JOÃO'!$A$5,'VALORES JOÃO'!$C$5,IF('TABELA UNIFICADA 2024'!I860='VALORES JOÃO'!$A$4,'VALORES JOÃO'!$C$4,"")))))))))</f>
        <v/>
      </c>
      <c r="H860" s="335" t="str">
        <f t="shared" si="14"/>
        <v>0</v>
      </c>
      <c r="I860" s="334" t="s">
        <v>43</v>
      </c>
      <c r="J860" s="320"/>
      <c r="K860" s="260"/>
      <c r="L860" s="203"/>
      <c r="M860" s="204"/>
      <c r="N860" s="211"/>
      <c r="O860" s="137"/>
      <c r="P860" s="268"/>
    </row>
    <row r="861" spans="1:16">
      <c r="A861" s="125"/>
      <c r="B861" s="282"/>
      <c r="C861" s="146"/>
      <c r="D861" s="146"/>
      <c r="E861" s="340"/>
      <c r="F861" s="128"/>
      <c r="G861" s="252" t="str">
        <f>IF(I861='VALORES JOÃO'!$A$12,'VALORES JOÃO'!$C$12,IF(I861='VALORES JOÃO'!$A$11,'VALORES JOÃO'!$C$11,IF('TABELA UNIFICADA 2024'!I861='VALORES JOÃO'!$A$10,'VALORES JOÃO'!$C$10,IF(I861='VALORES JOÃO'!$A$9,'VALORES JOÃO'!$C$9,IF('TABELA UNIFICADA 2024'!I861='VALORES JOÃO'!$A$8,'VALORES JOÃO'!$C$8,IF('TABELA UNIFICADA 2024'!I861='VALORES JOÃO'!$A$7,'VALORES JOÃO'!$C$7,IF('TABELA UNIFICADA 2024'!I861='VALORES JOÃO'!$A$6,'VALORES JOÃO'!$C$6,IF('TABELA UNIFICADA 2024'!I861='VALORES JOÃO'!$A$5,'VALORES JOÃO'!$C$5,IF('TABELA UNIFICADA 2024'!I861='VALORES JOÃO'!$A$4,'VALORES JOÃO'!$C$4,"")))))))))</f>
        <v/>
      </c>
      <c r="H861" s="335" t="str">
        <f t="shared" si="14"/>
        <v>0</v>
      </c>
      <c r="I861" s="334" t="s">
        <v>43</v>
      </c>
      <c r="J861" s="320"/>
      <c r="K861" s="260"/>
      <c r="L861" s="203"/>
      <c r="M861" s="204"/>
      <c r="N861" s="211"/>
      <c r="O861" s="137"/>
      <c r="P861" s="268"/>
    </row>
    <row r="862" spans="1:16">
      <c r="A862" s="125"/>
      <c r="B862" s="282"/>
      <c r="C862" s="146"/>
      <c r="D862" s="146"/>
      <c r="E862" s="340"/>
      <c r="F862" s="128"/>
      <c r="G862" s="252" t="str">
        <f>IF(I862='VALORES JOÃO'!$A$12,'VALORES JOÃO'!$C$12,IF(I862='VALORES JOÃO'!$A$11,'VALORES JOÃO'!$C$11,IF('TABELA UNIFICADA 2024'!I862='VALORES JOÃO'!$A$10,'VALORES JOÃO'!$C$10,IF(I862='VALORES JOÃO'!$A$9,'VALORES JOÃO'!$C$9,IF('TABELA UNIFICADA 2024'!I862='VALORES JOÃO'!$A$8,'VALORES JOÃO'!$C$8,IF('TABELA UNIFICADA 2024'!I862='VALORES JOÃO'!$A$7,'VALORES JOÃO'!$C$7,IF('TABELA UNIFICADA 2024'!I862='VALORES JOÃO'!$A$6,'VALORES JOÃO'!$C$6,IF('TABELA UNIFICADA 2024'!I862='VALORES JOÃO'!$A$5,'VALORES JOÃO'!$C$5,IF('TABELA UNIFICADA 2024'!I862='VALORES JOÃO'!$A$4,'VALORES JOÃO'!$C$4,"")))))))))</f>
        <v/>
      </c>
      <c r="H862" s="335" t="str">
        <f t="shared" si="14"/>
        <v>0</v>
      </c>
      <c r="I862" s="334" t="s">
        <v>43</v>
      </c>
      <c r="J862" s="320"/>
      <c r="K862" s="260"/>
      <c r="L862" s="203"/>
      <c r="M862" s="204"/>
      <c r="N862" s="211"/>
      <c r="O862" s="137"/>
      <c r="P862" s="268"/>
    </row>
    <row r="863" spans="1:16">
      <c r="A863" s="125"/>
      <c r="B863" s="282"/>
      <c r="C863" s="146"/>
      <c r="D863" s="146"/>
      <c r="E863" s="340"/>
      <c r="F863" s="128"/>
      <c r="G863" s="252" t="str">
        <f>IF(I863='VALORES JOÃO'!$A$12,'VALORES JOÃO'!$C$12,IF(I863='VALORES JOÃO'!$A$11,'VALORES JOÃO'!$C$11,IF('TABELA UNIFICADA 2024'!I863='VALORES JOÃO'!$A$10,'VALORES JOÃO'!$C$10,IF(I863='VALORES JOÃO'!$A$9,'VALORES JOÃO'!$C$9,IF('TABELA UNIFICADA 2024'!I863='VALORES JOÃO'!$A$8,'VALORES JOÃO'!$C$8,IF('TABELA UNIFICADA 2024'!I863='VALORES JOÃO'!$A$7,'VALORES JOÃO'!$C$7,IF('TABELA UNIFICADA 2024'!I863='VALORES JOÃO'!$A$6,'VALORES JOÃO'!$C$6,IF('TABELA UNIFICADA 2024'!I863='VALORES JOÃO'!$A$5,'VALORES JOÃO'!$C$5,IF('TABELA UNIFICADA 2024'!I863='VALORES JOÃO'!$A$4,'VALORES JOÃO'!$C$4,"")))))))))</f>
        <v/>
      </c>
      <c r="H863" s="335" t="str">
        <f t="shared" si="14"/>
        <v>0</v>
      </c>
      <c r="I863" s="334" t="s">
        <v>43</v>
      </c>
      <c r="J863" s="320"/>
      <c r="K863" s="260"/>
      <c r="L863" s="203"/>
      <c r="M863" s="204"/>
      <c r="N863" s="211"/>
      <c r="O863" s="137"/>
      <c r="P863" s="268"/>
    </row>
    <row r="864" spans="1:16">
      <c r="A864" s="125"/>
      <c r="B864" s="282"/>
      <c r="C864" s="146"/>
      <c r="D864" s="146"/>
      <c r="E864" s="340"/>
      <c r="F864" s="128"/>
      <c r="G864" s="252" t="str">
        <f>IF(I864='VALORES JOÃO'!$A$12,'VALORES JOÃO'!$C$12,IF(I864='VALORES JOÃO'!$A$11,'VALORES JOÃO'!$C$11,IF('TABELA UNIFICADA 2024'!I864='VALORES JOÃO'!$A$10,'VALORES JOÃO'!$C$10,IF(I864='VALORES JOÃO'!$A$9,'VALORES JOÃO'!$C$9,IF('TABELA UNIFICADA 2024'!I864='VALORES JOÃO'!$A$8,'VALORES JOÃO'!$C$8,IF('TABELA UNIFICADA 2024'!I864='VALORES JOÃO'!$A$7,'VALORES JOÃO'!$C$7,IF('TABELA UNIFICADA 2024'!I864='VALORES JOÃO'!$A$6,'VALORES JOÃO'!$C$6,IF('TABELA UNIFICADA 2024'!I864='VALORES JOÃO'!$A$5,'VALORES JOÃO'!$C$5,IF('TABELA UNIFICADA 2024'!I864='VALORES JOÃO'!$A$4,'VALORES JOÃO'!$C$4,"")))))))))</f>
        <v/>
      </c>
      <c r="H864" s="335" t="str">
        <f t="shared" si="14"/>
        <v>0</v>
      </c>
      <c r="I864" s="334" t="s">
        <v>43</v>
      </c>
      <c r="J864" s="320"/>
      <c r="K864" s="260"/>
      <c r="L864" s="203"/>
      <c r="M864" s="204"/>
      <c r="N864" s="211"/>
      <c r="O864" s="137"/>
      <c r="P864" s="268"/>
    </row>
    <row r="865" spans="1:16">
      <c r="A865" s="125"/>
      <c r="B865" s="282"/>
      <c r="C865" s="146"/>
      <c r="D865" s="146"/>
      <c r="E865" s="340"/>
      <c r="F865" s="128"/>
      <c r="G865" s="252" t="str">
        <f>IF(I865='VALORES JOÃO'!$A$12,'VALORES JOÃO'!$C$12,IF(I865='VALORES JOÃO'!$A$11,'VALORES JOÃO'!$C$11,IF('TABELA UNIFICADA 2024'!I865='VALORES JOÃO'!$A$10,'VALORES JOÃO'!$C$10,IF(I865='VALORES JOÃO'!$A$9,'VALORES JOÃO'!$C$9,IF('TABELA UNIFICADA 2024'!I865='VALORES JOÃO'!$A$8,'VALORES JOÃO'!$C$8,IF('TABELA UNIFICADA 2024'!I865='VALORES JOÃO'!$A$7,'VALORES JOÃO'!$C$7,IF('TABELA UNIFICADA 2024'!I865='VALORES JOÃO'!$A$6,'VALORES JOÃO'!$C$6,IF('TABELA UNIFICADA 2024'!I865='VALORES JOÃO'!$A$5,'VALORES JOÃO'!$C$5,IF('TABELA UNIFICADA 2024'!I865='VALORES JOÃO'!$A$4,'VALORES JOÃO'!$C$4,"")))))))))</f>
        <v/>
      </c>
      <c r="H865" s="335" t="str">
        <f t="shared" si="14"/>
        <v>0</v>
      </c>
      <c r="I865" s="334" t="s">
        <v>43</v>
      </c>
      <c r="J865" s="320"/>
      <c r="K865" s="260"/>
      <c r="L865" s="203"/>
      <c r="M865" s="204"/>
      <c r="N865" s="211"/>
      <c r="O865" s="137"/>
      <c r="P865" s="268"/>
    </row>
    <row r="866" spans="1:16">
      <c r="A866" s="125"/>
      <c r="B866" s="282"/>
      <c r="C866" s="146"/>
      <c r="D866" s="146"/>
      <c r="E866" s="340"/>
      <c r="F866" s="128"/>
      <c r="G866" s="252" t="str">
        <f>IF(I866='VALORES JOÃO'!$A$12,'VALORES JOÃO'!$C$12,IF(I866='VALORES JOÃO'!$A$11,'VALORES JOÃO'!$C$11,IF('TABELA UNIFICADA 2024'!I866='VALORES JOÃO'!$A$10,'VALORES JOÃO'!$C$10,IF(I866='VALORES JOÃO'!$A$9,'VALORES JOÃO'!$C$9,IF('TABELA UNIFICADA 2024'!I866='VALORES JOÃO'!$A$8,'VALORES JOÃO'!$C$8,IF('TABELA UNIFICADA 2024'!I866='VALORES JOÃO'!$A$7,'VALORES JOÃO'!$C$7,IF('TABELA UNIFICADA 2024'!I866='VALORES JOÃO'!$A$6,'VALORES JOÃO'!$C$6,IF('TABELA UNIFICADA 2024'!I866='VALORES JOÃO'!$A$5,'VALORES JOÃO'!$C$5,IF('TABELA UNIFICADA 2024'!I866='VALORES JOÃO'!$A$4,'VALORES JOÃO'!$C$4,"")))))))))</f>
        <v/>
      </c>
      <c r="H866" s="335" t="str">
        <f t="shared" si="14"/>
        <v>0</v>
      </c>
      <c r="I866" s="334" t="s">
        <v>43</v>
      </c>
      <c r="J866" s="320"/>
      <c r="K866" s="260"/>
      <c r="L866" s="203"/>
      <c r="M866" s="204"/>
      <c r="N866" s="211"/>
      <c r="O866" s="137"/>
      <c r="P866" s="268"/>
    </row>
    <row r="867" spans="1:16">
      <c r="A867" s="125"/>
      <c r="B867" s="282"/>
      <c r="C867" s="146"/>
      <c r="D867" s="146"/>
      <c r="E867" s="340"/>
      <c r="F867" s="128"/>
      <c r="G867" s="252" t="str">
        <f>IF(I867='VALORES JOÃO'!$A$12,'VALORES JOÃO'!$C$12,IF(I867='VALORES JOÃO'!$A$11,'VALORES JOÃO'!$C$11,IF('TABELA UNIFICADA 2024'!I867='VALORES JOÃO'!$A$10,'VALORES JOÃO'!$C$10,IF(I867='VALORES JOÃO'!$A$9,'VALORES JOÃO'!$C$9,IF('TABELA UNIFICADA 2024'!I867='VALORES JOÃO'!$A$8,'VALORES JOÃO'!$C$8,IF('TABELA UNIFICADA 2024'!I867='VALORES JOÃO'!$A$7,'VALORES JOÃO'!$C$7,IF('TABELA UNIFICADA 2024'!I867='VALORES JOÃO'!$A$6,'VALORES JOÃO'!$C$6,IF('TABELA UNIFICADA 2024'!I867='VALORES JOÃO'!$A$5,'VALORES JOÃO'!$C$5,IF('TABELA UNIFICADA 2024'!I867='VALORES JOÃO'!$A$4,'VALORES JOÃO'!$C$4,"")))))))))</f>
        <v/>
      </c>
      <c r="H867" s="335" t="str">
        <f t="shared" si="14"/>
        <v>0</v>
      </c>
      <c r="I867" s="334" t="s">
        <v>43</v>
      </c>
      <c r="J867" s="320"/>
      <c r="K867" s="260"/>
      <c r="L867" s="203"/>
      <c r="M867" s="204"/>
      <c r="N867" s="211"/>
      <c r="O867" s="137"/>
      <c r="P867" s="268"/>
    </row>
    <row r="868" spans="1:16">
      <c r="A868" s="125"/>
      <c r="B868" s="282"/>
      <c r="C868" s="146"/>
      <c r="D868" s="146"/>
      <c r="E868" s="340"/>
      <c r="F868" s="128"/>
      <c r="G868" s="252" t="str">
        <f>IF(I868='VALORES JOÃO'!$A$12,'VALORES JOÃO'!$C$12,IF(I868='VALORES JOÃO'!$A$11,'VALORES JOÃO'!$C$11,IF('TABELA UNIFICADA 2024'!I868='VALORES JOÃO'!$A$10,'VALORES JOÃO'!$C$10,IF(I868='VALORES JOÃO'!$A$9,'VALORES JOÃO'!$C$9,IF('TABELA UNIFICADA 2024'!I868='VALORES JOÃO'!$A$8,'VALORES JOÃO'!$C$8,IF('TABELA UNIFICADA 2024'!I868='VALORES JOÃO'!$A$7,'VALORES JOÃO'!$C$7,IF('TABELA UNIFICADA 2024'!I868='VALORES JOÃO'!$A$6,'VALORES JOÃO'!$C$6,IF('TABELA UNIFICADA 2024'!I868='VALORES JOÃO'!$A$5,'VALORES JOÃO'!$C$5,IF('TABELA UNIFICADA 2024'!I868='VALORES JOÃO'!$A$4,'VALORES JOÃO'!$C$4,"")))))))))</f>
        <v/>
      </c>
      <c r="H868" s="335" t="str">
        <f t="shared" si="14"/>
        <v>0</v>
      </c>
      <c r="I868" s="334" t="s">
        <v>43</v>
      </c>
      <c r="J868" s="320"/>
      <c r="K868" s="260"/>
      <c r="L868" s="203"/>
      <c r="M868" s="204"/>
      <c r="N868" s="211"/>
      <c r="O868" s="137"/>
      <c r="P868" s="268"/>
    </row>
    <row r="869" spans="1:16">
      <c r="A869" s="125"/>
      <c r="B869" s="282"/>
      <c r="C869" s="146"/>
      <c r="D869" s="146"/>
      <c r="E869" s="340"/>
      <c r="F869" s="128"/>
      <c r="G869" s="252" t="str">
        <f>IF(I869='VALORES JOÃO'!$A$12,'VALORES JOÃO'!$C$12,IF(I869='VALORES JOÃO'!$A$11,'VALORES JOÃO'!$C$11,IF('TABELA UNIFICADA 2024'!I869='VALORES JOÃO'!$A$10,'VALORES JOÃO'!$C$10,IF(I869='VALORES JOÃO'!$A$9,'VALORES JOÃO'!$C$9,IF('TABELA UNIFICADA 2024'!I869='VALORES JOÃO'!$A$8,'VALORES JOÃO'!$C$8,IF('TABELA UNIFICADA 2024'!I869='VALORES JOÃO'!$A$7,'VALORES JOÃO'!$C$7,IF('TABELA UNIFICADA 2024'!I869='VALORES JOÃO'!$A$6,'VALORES JOÃO'!$C$6,IF('TABELA UNIFICADA 2024'!I869='VALORES JOÃO'!$A$5,'VALORES JOÃO'!$C$5,IF('TABELA UNIFICADA 2024'!I869='VALORES JOÃO'!$A$4,'VALORES JOÃO'!$C$4,"")))))))))</f>
        <v/>
      </c>
      <c r="H869" s="335" t="str">
        <f t="shared" si="14"/>
        <v>0</v>
      </c>
      <c r="I869" s="334" t="s">
        <v>43</v>
      </c>
      <c r="J869" s="320"/>
      <c r="K869" s="260"/>
      <c r="L869" s="203"/>
      <c r="M869" s="204"/>
      <c r="N869" s="211"/>
      <c r="O869" s="137"/>
      <c r="P869" s="268"/>
    </row>
    <row r="870" spans="1:16">
      <c r="A870" s="125"/>
      <c r="B870" s="282"/>
      <c r="C870" s="146"/>
      <c r="D870" s="146"/>
      <c r="E870" s="340"/>
      <c r="F870" s="128"/>
      <c r="G870" s="252" t="str">
        <f>IF(I870='VALORES JOÃO'!$A$12,'VALORES JOÃO'!$C$12,IF(I870='VALORES JOÃO'!$A$11,'VALORES JOÃO'!$C$11,IF('TABELA UNIFICADA 2024'!I870='VALORES JOÃO'!$A$10,'VALORES JOÃO'!$C$10,IF(I870='VALORES JOÃO'!$A$9,'VALORES JOÃO'!$C$9,IF('TABELA UNIFICADA 2024'!I870='VALORES JOÃO'!$A$8,'VALORES JOÃO'!$C$8,IF('TABELA UNIFICADA 2024'!I870='VALORES JOÃO'!$A$7,'VALORES JOÃO'!$C$7,IF('TABELA UNIFICADA 2024'!I870='VALORES JOÃO'!$A$6,'VALORES JOÃO'!$C$6,IF('TABELA UNIFICADA 2024'!I870='VALORES JOÃO'!$A$5,'VALORES JOÃO'!$C$5,IF('TABELA UNIFICADA 2024'!I870='VALORES JOÃO'!$A$4,'VALORES JOÃO'!$C$4,"")))))))))</f>
        <v/>
      </c>
      <c r="H870" s="335" t="str">
        <f t="shared" si="14"/>
        <v>0</v>
      </c>
      <c r="I870" s="334" t="s">
        <v>43</v>
      </c>
      <c r="J870" s="320"/>
      <c r="K870" s="260"/>
      <c r="L870" s="203"/>
      <c r="M870" s="204"/>
      <c r="N870" s="211"/>
      <c r="O870" s="137"/>
      <c r="P870" s="268"/>
    </row>
    <row r="871" spans="1:16">
      <c r="A871" s="125"/>
      <c r="B871" s="282"/>
      <c r="C871" s="146"/>
      <c r="D871" s="146"/>
      <c r="E871" s="340"/>
      <c r="F871" s="128"/>
      <c r="G871" s="252" t="str">
        <f>IF(I871='VALORES JOÃO'!$A$12,'VALORES JOÃO'!$C$12,IF(I871='VALORES JOÃO'!$A$11,'VALORES JOÃO'!$C$11,IF('TABELA UNIFICADA 2024'!I871='VALORES JOÃO'!$A$10,'VALORES JOÃO'!$C$10,IF(I871='VALORES JOÃO'!$A$9,'VALORES JOÃO'!$C$9,IF('TABELA UNIFICADA 2024'!I871='VALORES JOÃO'!$A$8,'VALORES JOÃO'!$C$8,IF('TABELA UNIFICADA 2024'!I871='VALORES JOÃO'!$A$7,'VALORES JOÃO'!$C$7,IF('TABELA UNIFICADA 2024'!I871='VALORES JOÃO'!$A$6,'VALORES JOÃO'!$C$6,IF('TABELA UNIFICADA 2024'!I871='VALORES JOÃO'!$A$5,'VALORES JOÃO'!$C$5,IF('TABELA UNIFICADA 2024'!I871='VALORES JOÃO'!$A$4,'VALORES JOÃO'!$C$4,"")))))))))</f>
        <v/>
      </c>
      <c r="H871" s="335" t="str">
        <f t="shared" si="14"/>
        <v>0</v>
      </c>
      <c r="I871" s="334" t="s">
        <v>43</v>
      </c>
      <c r="J871" s="320"/>
      <c r="K871" s="260"/>
      <c r="L871" s="203"/>
      <c r="M871" s="204"/>
      <c r="N871" s="211"/>
      <c r="O871" s="137"/>
      <c r="P871" s="268"/>
    </row>
    <row r="872" spans="1:16">
      <c r="A872" s="125"/>
      <c r="B872" s="282"/>
      <c r="C872" s="146"/>
      <c r="D872" s="146"/>
      <c r="E872" s="340"/>
      <c r="F872" s="128"/>
      <c r="G872" s="252" t="str">
        <f>IF(I872='VALORES JOÃO'!$A$12,'VALORES JOÃO'!$C$12,IF(I872='VALORES JOÃO'!$A$11,'VALORES JOÃO'!$C$11,IF('TABELA UNIFICADA 2024'!I872='VALORES JOÃO'!$A$10,'VALORES JOÃO'!$C$10,IF(I872='VALORES JOÃO'!$A$9,'VALORES JOÃO'!$C$9,IF('TABELA UNIFICADA 2024'!I872='VALORES JOÃO'!$A$8,'VALORES JOÃO'!$C$8,IF('TABELA UNIFICADA 2024'!I872='VALORES JOÃO'!$A$7,'VALORES JOÃO'!$C$7,IF('TABELA UNIFICADA 2024'!I872='VALORES JOÃO'!$A$6,'VALORES JOÃO'!$C$6,IF('TABELA UNIFICADA 2024'!I872='VALORES JOÃO'!$A$5,'VALORES JOÃO'!$C$5,IF('TABELA UNIFICADA 2024'!I872='VALORES JOÃO'!$A$4,'VALORES JOÃO'!$C$4,"")))))))))</f>
        <v/>
      </c>
      <c r="H872" s="335" t="str">
        <f t="shared" si="14"/>
        <v>0</v>
      </c>
      <c r="I872" s="334" t="s">
        <v>43</v>
      </c>
      <c r="J872" s="320"/>
      <c r="K872" s="260"/>
      <c r="L872" s="203"/>
      <c r="M872" s="204"/>
      <c r="N872" s="211"/>
      <c r="O872" s="137"/>
      <c r="P872" s="268"/>
    </row>
    <row r="873" spans="1:16">
      <c r="A873" s="125"/>
      <c r="B873" s="282"/>
      <c r="C873" s="146"/>
      <c r="D873" s="146"/>
      <c r="E873" s="340"/>
      <c r="F873" s="128"/>
      <c r="G873" s="252" t="str">
        <f>IF(I873='VALORES JOÃO'!$A$12,'VALORES JOÃO'!$C$12,IF(I873='VALORES JOÃO'!$A$11,'VALORES JOÃO'!$C$11,IF('TABELA UNIFICADA 2024'!I873='VALORES JOÃO'!$A$10,'VALORES JOÃO'!$C$10,IF(I873='VALORES JOÃO'!$A$9,'VALORES JOÃO'!$C$9,IF('TABELA UNIFICADA 2024'!I873='VALORES JOÃO'!$A$8,'VALORES JOÃO'!$C$8,IF('TABELA UNIFICADA 2024'!I873='VALORES JOÃO'!$A$7,'VALORES JOÃO'!$C$7,IF('TABELA UNIFICADA 2024'!I873='VALORES JOÃO'!$A$6,'VALORES JOÃO'!$C$6,IF('TABELA UNIFICADA 2024'!I873='VALORES JOÃO'!$A$5,'VALORES JOÃO'!$C$5,IF('TABELA UNIFICADA 2024'!I873='VALORES JOÃO'!$A$4,'VALORES JOÃO'!$C$4,"")))))))))</f>
        <v/>
      </c>
      <c r="H873" s="335" t="str">
        <f t="shared" si="14"/>
        <v>0</v>
      </c>
      <c r="I873" s="334" t="s">
        <v>43</v>
      </c>
      <c r="J873" s="320"/>
      <c r="K873" s="260"/>
      <c r="L873" s="203"/>
      <c r="M873" s="204"/>
      <c r="N873" s="211"/>
      <c r="O873" s="137"/>
      <c r="P873" s="268"/>
    </row>
    <row r="874" spans="1:16">
      <c r="A874" s="125"/>
      <c r="B874" s="282"/>
      <c r="C874" s="146"/>
      <c r="D874" s="146"/>
      <c r="E874" s="340"/>
      <c r="F874" s="128"/>
      <c r="G874" s="252" t="str">
        <f>IF(I874='VALORES JOÃO'!$A$12,'VALORES JOÃO'!$C$12,IF(I874='VALORES JOÃO'!$A$11,'VALORES JOÃO'!$C$11,IF('TABELA UNIFICADA 2024'!I874='VALORES JOÃO'!$A$10,'VALORES JOÃO'!$C$10,IF(I874='VALORES JOÃO'!$A$9,'VALORES JOÃO'!$C$9,IF('TABELA UNIFICADA 2024'!I874='VALORES JOÃO'!$A$8,'VALORES JOÃO'!$C$8,IF('TABELA UNIFICADA 2024'!I874='VALORES JOÃO'!$A$7,'VALORES JOÃO'!$C$7,IF('TABELA UNIFICADA 2024'!I874='VALORES JOÃO'!$A$6,'VALORES JOÃO'!$C$6,IF('TABELA UNIFICADA 2024'!I874='VALORES JOÃO'!$A$5,'VALORES JOÃO'!$C$5,IF('TABELA UNIFICADA 2024'!I874='VALORES JOÃO'!$A$4,'VALORES JOÃO'!$C$4,"")))))))))</f>
        <v/>
      </c>
      <c r="H874" s="335" t="str">
        <f t="shared" si="14"/>
        <v>0</v>
      </c>
      <c r="I874" s="334" t="s">
        <v>43</v>
      </c>
      <c r="J874" s="320"/>
      <c r="K874" s="260"/>
      <c r="L874" s="203"/>
      <c r="M874" s="204"/>
      <c r="N874" s="211"/>
      <c r="O874" s="137"/>
      <c r="P874" s="268"/>
    </row>
    <row r="875" spans="1:16">
      <c r="A875" s="125"/>
      <c r="B875" s="282"/>
      <c r="C875" s="146"/>
      <c r="D875" s="146"/>
      <c r="E875" s="340"/>
      <c r="F875" s="128"/>
      <c r="G875" s="252" t="str">
        <f>IF(I875='VALORES JOÃO'!$A$12,'VALORES JOÃO'!$C$12,IF(I875='VALORES JOÃO'!$A$11,'VALORES JOÃO'!$C$11,IF('TABELA UNIFICADA 2024'!I875='VALORES JOÃO'!$A$10,'VALORES JOÃO'!$C$10,IF(I875='VALORES JOÃO'!$A$9,'VALORES JOÃO'!$C$9,IF('TABELA UNIFICADA 2024'!I875='VALORES JOÃO'!$A$8,'VALORES JOÃO'!$C$8,IF('TABELA UNIFICADA 2024'!I875='VALORES JOÃO'!$A$7,'VALORES JOÃO'!$C$7,IF('TABELA UNIFICADA 2024'!I875='VALORES JOÃO'!$A$6,'VALORES JOÃO'!$C$6,IF('TABELA UNIFICADA 2024'!I875='VALORES JOÃO'!$A$5,'VALORES JOÃO'!$C$5,IF('TABELA UNIFICADA 2024'!I875='VALORES JOÃO'!$A$4,'VALORES JOÃO'!$C$4,"")))))))))</f>
        <v/>
      </c>
      <c r="H875" s="335" t="str">
        <f t="shared" si="14"/>
        <v>0</v>
      </c>
      <c r="I875" s="334" t="s">
        <v>43</v>
      </c>
      <c r="J875" s="320"/>
      <c r="K875" s="260"/>
      <c r="L875" s="203"/>
      <c r="M875" s="204"/>
      <c r="N875" s="211"/>
      <c r="O875" s="137"/>
      <c r="P875" s="268"/>
    </row>
    <row r="876" spans="1:16">
      <c r="A876" s="125"/>
      <c r="B876" s="282"/>
      <c r="C876" s="146"/>
      <c r="D876" s="146"/>
      <c r="E876" s="340"/>
      <c r="F876" s="128"/>
      <c r="G876" s="252" t="str">
        <f>IF(I876='VALORES JOÃO'!$A$12,'VALORES JOÃO'!$C$12,IF(I876='VALORES JOÃO'!$A$11,'VALORES JOÃO'!$C$11,IF('TABELA UNIFICADA 2024'!I876='VALORES JOÃO'!$A$10,'VALORES JOÃO'!$C$10,IF(I876='VALORES JOÃO'!$A$9,'VALORES JOÃO'!$C$9,IF('TABELA UNIFICADA 2024'!I876='VALORES JOÃO'!$A$8,'VALORES JOÃO'!$C$8,IF('TABELA UNIFICADA 2024'!I876='VALORES JOÃO'!$A$7,'VALORES JOÃO'!$C$7,IF('TABELA UNIFICADA 2024'!I876='VALORES JOÃO'!$A$6,'VALORES JOÃO'!$C$6,IF('TABELA UNIFICADA 2024'!I876='VALORES JOÃO'!$A$5,'VALORES JOÃO'!$C$5,IF('TABELA UNIFICADA 2024'!I876='VALORES JOÃO'!$A$4,'VALORES JOÃO'!$C$4,"")))))))))</f>
        <v/>
      </c>
      <c r="H876" s="335" t="str">
        <f t="shared" si="14"/>
        <v>0</v>
      </c>
      <c r="I876" s="334" t="s">
        <v>43</v>
      </c>
      <c r="J876" s="320"/>
      <c r="K876" s="260"/>
      <c r="L876" s="203"/>
      <c r="M876" s="204"/>
      <c r="N876" s="211"/>
      <c r="O876" s="137"/>
      <c r="P876" s="268"/>
    </row>
    <row r="877" spans="1:16">
      <c r="A877" s="125"/>
      <c r="B877" s="282"/>
      <c r="C877" s="146"/>
      <c r="D877" s="146"/>
      <c r="E877" s="340"/>
      <c r="F877" s="128"/>
      <c r="G877" s="252" t="str">
        <f>IF(I877='VALORES JOÃO'!$A$12,'VALORES JOÃO'!$C$12,IF(I877='VALORES JOÃO'!$A$11,'VALORES JOÃO'!$C$11,IF('TABELA UNIFICADA 2024'!I877='VALORES JOÃO'!$A$10,'VALORES JOÃO'!$C$10,IF(I877='VALORES JOÃO'!$A$9,'VALORES JOÃO'!$C$9,IF('TABELA UNIFICADA 2024'!I877='VALORES JOÃO'!$A$8,'VALORES JOÃO'!$C$8,IF('TABELA UNIFICADA 2024'!I877='VALORES JOÃO'!$A$7,'VALORES JOÃO'!$C$7,IF('TABELA UNIFICADA 2024'!I877='VALORES JOÃO'!$A$6,'VALORES JOÃO'!$C$6,IF('TABELA UNIFICADA 2024'!I877='VALORES JOÃO'!$A$5,'VALORES JOÃO'!$C$5,IF('TABELA UNIFICADA 2024'!I877='VALORES JOÃO'!$A$4,'VALORES JOÃO'!$C$4,"")))))))))</f>
        <v/>
      </c>
      <c r="H877" s="335" t="str">
        <f t="shared" si="14"/>
        <v>0</v>
      </c>
      <c r="I877" s="334" t="s">
        <v>43</v>
      </c>
      <c r="J877" s="320"/>
      <c r="K877" s="260"/>
      <c r="L877" s="203"/>
      <c r="M877" s="204"/>
      <c r="N877" s="211"/>
      <c r="O877" s="137"/>
      <c r="P877" s="268"/>
    </row>
    <row r="878" spans="1:16">
      <c r="A878" s="125"/>
      <c r="B878" s="282"/>
      <c r="C878" s="146"/>
      <c r="D878" s="146"/>
      <c r="E878" s="340"/>
      <c r="F878" s="128"/>
      <c r="G878" s="252" t="str">
        <f>IF(I878='VALORES JOÃO'!$A$12,'VALORES JOÃO'!$C$12,IF(I878='VALORES JOÃO'!$A$11,'VALORES JOÃO'!$C$11,IF('TABELA UNIFICADA 2024'!I878='VALORES JOÃO'!$A$10,'VALORES JOÃO'!$C$10,IF(I878='VALORES JOÃO'!$A$9,'VALORES JOÃO'!$C$9,IF('TABELA UNIFICADA 2024'!I878='VALORES JOÃO'!$A$8,'VALORES JOÃO'!$C$8,IF('TABELA UNIFICADA 2024'!I878='VALORES JOÃO'!$A$7,'VALORES JOÃO'!$C$7,IF('TABELA UNIFICADA 2024'!I878='VALORES JOÃO'!$A$6,'VALORES JOÃO'!$C$6,IF('TABELA UNIFICADA 2024'!I878='VALORES JOÃO'!$A$5,'VALORES JOÃO'!$C$5,IF('TABELA UNIFICADA 2024'!I878='VALORES JOÃO'!$A$4,'VALORES JOÃO'!$C$4,"")))))))))</f>
        <v/>
      </c>
      <c r="H878" s="335" t="str">
        <f t="shared" si="14"/>
        <v>0</v>
      </c>
      <c r="I878" s="334" t="s">
        <v>43</v>
      </c>
      <c r="J878" s="320"/>
      <c r="K878" s="260"/>
      <c r="L878" s="203"/>
      <c r="M878" s="204"/>
      <c r="N878" s="211"/>
      <c r="O878" s="137"/>
      <c r="P878" s="268"/>
    </row>
    <row r="879" spans="1:16">
      <c r="A879" s="125"/>
      <c r="B879" s="282"/>
      <c r="C879" s="146"/>
      <c r="D879" s="146"/>
      <c r="E879" s="340"/>
      <c r="F879" s="128"/>
      <c r="G879" s="252" t="str">
        <f>IF(I879='VALORES JOÃO'!$A$12,'VALORES JOÃO'!$C$12,IF(I879='VALORES JOÃO'!$A$11,'VALORES JOÃO'!$C$11,IF('TABELA UNIFICADA 2024'!I879='VALORES JOÃO'!$A$10,'VALORES JOÃO'!$C$10,IF(I879='VALORES JOÃO'!$A$9,'VALORES JOÃO'!$C$9,IF('TABELA UNIFICADA 2024'!I879='VALORES JOÃO'!$A$8,'VALORES JOÃO'!$C$8,IF('TABELA UNIFICADA 2024'!I879='VALORES JOÃO'!$A$7,'VALORES JOÃO'!$C$7,IF('TABELA UNIFICADA 2024'!I879='VALORES JOÃO'!$A$6,'VALORES JOÃO'!$C$6,IF('TABELA UNIFICADA 2024'!I879='VALORES JOÃO'!$A$5,'VALORES JOÃO'!$C$5,IF('TABELA UNIFICADA 2024'!I879='VALORES JOÃO'!$A$4,'VALORES JOÃO'!$C$4,"")))))))))</f>
        <v/>
      </c>
      <c r="H879" s="335" t="str">
        <f t="shared" si="14"/>
        <v>0</v>
      </c>
      <c r="I879" s="334" t="s">
        <v>43</v>
      </c>
      <c r="J879" s="320"/>
      <c r="K879" s="260"/>
      <c r="L879" s="203"/>
      <c r="M879" s="204"/>
      <c r="N879" s="211"/>
      <c r="O879" s="137"/>
      <c r="P879" s="268"/>
    </row>
    <row r="880" spans="1:16">
      <c r="A880" s="125"/>
      <c r="B880" s="282"/>
      <c r="C880" s="146"/>
      <c r="D880" s="146"/>
      <c r="E880" s="340"/>
      <c r="F880" s="128"/>
      <c r="G880" s="252" t="str">
        <f>IF(I880='VALORES JOÃO'!$A$12,'VALORES JOÃO'!$C$12,IF(I880='VALORES JOÃO'!$A$11,'VALORES JOÃO'!$C$11,IF('TABELA UNIFICADA 2024'!I880='VALORES JOÃO'!$A$10,'VALORES JOÃO'!$C$10,IF(I880='VALORES JOÃO'!$A$9,'VALORES JOÃO'!$C$9,IF('TABELA UNIFICADA 2024'!I880='VALORES JOÃO'!$A$8,'VALORES JOÃO'!$C$8,IF('TABELA UNIFICADA 2024'!I880='VALORES JOÃO'!$A$7,'VALORES JOÃO'!$C$7,IF('TABELA UNIFICADA 2024'!I880='VALORES JOÃO'!$A$6,'VALORES JOÃO'!$C$6,IF('TABELA UNIFICADA 2024'!I880='VALORES JOÃO'!$A$5,'VALORES JOÃO'!$C$5,IF('TABELA UNIFICADA 2024'!I880='VALORES JOÃO'!$A$4,'VALORES JOÃO'!$C$4,"")))))))))</f>
        <v/>
      </c>
      <c r="H880" s="335" t="str">
        <f t="shared" si="14"/>
        <v>0</v>
      </c>
      <c r="I880" s="334" t="s">
        <v>43</v>
      </c>
      <c r="J880" s="320"/>
      <c r="K880" s="260"/>
      <c r="L880" s="203"/>
      <c r="M880" s="204"/>
      <c r="N880" s="211"/>
      <c r="O880" s="137"/>
      <c r="P880" s="268"/>
    </row>
    <row r="881" spans="1:16">
      <c r="A881" s="125"/>
      <c r="B881" s="282"/>
      <c r="C881" s="146"/>
      <c r="D881" s="146"/>
      <c r="E881" s="340"/>
      <c r="F881" s="128"/>
      <c r="G881" s="252" t="str">
        <f>IF(I881='VALORES JOÃO'!$A$12,'VALORES JOÃO'!$C$12,IF(I881='VALORES JOÃO'!$A$11,'VALORES JOÃO'!$C$11,IF('TABELA UNIFICADA 2024'!I881='VALORES JOÃO'!$A$10,'VALORES JOÃO'!$C$10,IF(I881='VALORES JOÃO'!$A$9,'VALORES JOÃO'!$C$9,IF('TABELA UNIFICADA 2024'!I881='VALORES JOÃO'!$A$8,'VALORES JOÃO'!$C$8,IF('TABELA UNIFICADA 2024'!I881='VALORES JOÃO'!$A$7,'VALORES JOÃO'!$C$7,IF('TABELA UNIFICADA 2024'!I881='VALORES JOÃO'!$A$6,'VALORES JOÃO'!$C$6,IF('TABELA UNIFICADA 2024'!I881='VALORES JOÃO'!$A$5,'VALORES JOÃO'!$C$5,IF('TABELA UNIFICADA 2024'!I881='VALORES JOÃO'!$A$4,'VALORES JOÃO'!$C$4,"")))))))))</f>
        <v/>
      </c>
      <c r="H881" s="335" t="str">
        <f t="shared" si="14"/>
        <v>0</v>
      </c>
      <c r="I881" s="334" t="s">
        <v>43</v>
      </c>
      <c r="J881" s="320"/>
      <c r="K881" s="260"/>
      <c r="L881" s="203"/>
      <c r="M881" s="204"/>
      <c r="N881" s="211"/>
      <c r="O881" s="137"/>
      <c r="P881" s="268"/>
    </row>
    <row r="882" spans="1:16">
      <c r="A882" s="125"/>
      <c r="B882" s="282"/>
      <c r="C882" s="146"/>
      <c r="D882" s="146"/>
      <c r="E882" s="340"/>
      <c r="F882" s="128"/>
      <c r="G882" s="252" t="str">
        <f>IF(I882='VALORES JOÃO'!$A$12,'VALORES JOÃO'!$C$12,IF(I882='VALORES JOÃO'!$A$11,'VALORES JOÃO'!$C$11,IF('TABELA UNIFICADA 2024'!I882='VALORES JOÃO'!$A$10,'VALORES JOÃO'!$C$10,IF(I882='VALORES JOÃO'!$A$9,'VALORES JOÃO'!$C$9,IF('TABELA UNIFICADA 2024'!I882='VALORES JOÃO'!$A$8,'VALORES JOÃO'!$C$8,IF('TABELA UNIFICADA 2024'!I882='VALORES JOÃO'!$A$7,'VALORES JOÃO'!$C$7,IF('TABELA UNIFICADA 2024'!I882='VALORES JOÃO'!$A$6,'VALORES JOÃO'!$C$6,IF('TABELA UNIFICADA 2024'!I882='VALORES JOÃO'!$A$5,'VALORES JOÃO'!$C$5,IF('TABELA UNIFICADA 2024'!I882='VALORES JOÃO'!$A$4,'VALORES JOÃO'!$C$4,"")))))))))</f>
        <v/>
      </c>
      <c r="H882" s="335" t="str">
        <f t="shared" ref="H882:H945" si="15">IFERROR(G882*F882,"0")</f>
        <v>0</v>
      </c>
      <c r="I882" s="334" t="s">
        <v>43</v>
      </c>
      <c r="J882" s="320"/>
      <c r="K882" s="260"/>
      <c r="L882" s="203"/>
      <c r="M882" s="204"/>
      <c r="N882" s="211"/>
      <c r="O882" s="137"/>
      <c r="P882" s="268"/>
    </row>
    <row r="883" spans="1:16">
      <c r="A883" s="125"/>
      <c r="B883" s="282"/>
      <c r="C883" s="146"/>
      <c r="D883" s="146"/>
      <c r="E883" s="340"/>
      <c r="F883" s="128"/>
      <c r="G883" s="252" t="str">
        <f>IF(I883='VALORES JOÃO'!$A$12,'VALORES JOÃO'!$C$12,IF(I883='VALORES JOÃO'!$A$11,'VALORES JOÃO'!$C$11,IF('TABELA UNIFICADA 2024'!I883='VALORES JOÃO'!$A$10,'VALORES JOÃO'!$C$10,IF(I883='VALORES JOÃO'!$A$9,'VALORES JOÃO'!$C$9,IF('TABELA UNIFICADA 2024'!I883='VALORES JOÃO'!$A$8,'VALORES JOÃO'!$C$8,IF('TABELA UNIFICADA 2024'!I883='VALORES JOÃO'!$A$7,'VALORES JOÃO'!$C$7,IF('TABELA UNIFICADA 2024'!I883='VALORES JOÃO'!$A$6,'VALORES JOÃO'!$C$6,IF('TABELA UNIFICADA 2024'!I883='VALORES JOÃO'!$A$5,'VALORES JOÃO'!$C$5,IF('TABELA UNIFICADA 2024'!I883='VALORES JOÃO'!$A$4,'VALORES JOÃO'!$C$4,"")))))))))</f>
        <v/>
      </c>
      <c r="H883" s="335" t="str">
        <f t="shared" si="15"/>
        <v>0</v>
      </c>
      <c r="I883" s="334" t="s">
        <v>43</v>
      </c>
      <c r="J883" s="320"/>
      <c r="K883" s="260"/>
      <c r="L883" s="203"/>
      <c r="M883" s="204"/>
      <c r="N883" s="211"/>
      <c r="O883" s="137"/>
      <c r="P883" s="268"/>
    </row>
    <row r="884" spans="1:16">
      <c r="A884" s="125"/>
      <c r="B884" s="282"/>
      <c r="C884" s="146"/>
      <c r="D884" s="146"/>
      <c r="E884" s="340"/>
      <c r="F884" s="128"/>
      <c r="G884" s="252" t="str">
        <f>IF(I884='VALORES JOÃO'!$A$12,'VALORES JOÃO'!$C$12,IF(I884='VALORES JOÃO'!$A$11,'VALORES JOÃO'!$C$11,IF('TABELA UNIFICADA 2024'!I884='VALORES JOÃO'!$A$10,'VALORES JOÃO'!$C$10,IF(I884='VALORES JOÃO'!$A$9,'VALORES JOÃO'!$C$9,IF('TABELA UNIFICADA 2024'!I884='VALORES JOÃO'!$A$8,'VALORES JOÃO'!$C$8,IF('TABELA UNIFICADA 2024'!I884='VALORES JOÃO'!$A$7,'VALORES JOÃO'!$C$7,IF('TABELA UNIFICADA 2024'!I884='VALORES JOÃO'!$A$6,'VALORES JOÃO'!$C$6,IF('TABELA UNIFICADA 2024'!I884='VALORES JOÃO'!$A$5,'VALORES JOÃO'!$C$5,IF('TABELA UNIFICADA 2024'!I884='VALORES JOÃO'!$A$4,'VALORES JOÃO'!$C$4,"")))))))))</f>
        <v/>
      </c>
      <c r="H884" s="335" t="str">
        <f t="shared" si="15"/>
        <v>0</v>
      </c>
      <c r="I884" s="334" t="s">
        <v>43</v>
      </c>
      <c r="J884" s="320"/>
      <c r="K884" s="260"/>
      <c r="L884" s="203"/>
      <c r="M884" s="204"/>
      <c r="N884" s="211"/>
      <c r="O884" s="137"/>
      <c r="P884" s="268"/>
    </row>
    <row r="885" spans="1:16">
      <c r="A885" s="125"/>
      <c r="B885" s="282"/>
      <c r="C885" s="146"/>
      <c r="D885" s="146"/>
      <c r="E885" s="340"/>
      <c r="F885" s="128"/>
      <c r="G885" s="252" t="str">
        <f>IF(I885='VALORES JOÃO'!$A$12,'VALORES JOÃO'!$C$12,IF(I885='VALORES JOÃO'!$A$11,'VALORES JOÃO'!$C$11,IF('TABELA UNIFICADA 2024'!I885='VALORES JOÃO'!$A$10,'VALORES JOÃO'!$C$10,IF(I885='VALORES JOÃO'!$A$9,'VALORES JOÃO'!$C$9,IF('TABELA UNIFICADA 2024'!I885='VALORES JOÃO'!$A$8,'VALORES JOÃO'!$C$8,IF('TABELA UNIFICADA 2024'!I885='VALORES JOÃO'!$A$7,'VALORES JOÃO'!$C$7,IF('TABELA UNIFICADA 2024'!I885='VALORES JOÃO'!$A$6,'VALORES JOÃO'!$C$6,IF('TABELA UNIFICADA 2024'!I885='VALORES JOÃO'!$A$5,'VALORES JOÃO'!$C$5,IF('TABELA UNIFICADA 2024'!I885='VALORES JOÃO'!$A$4,'VALORES JOÃO'!$C$4,"")))))))))</f>
        <v/>
      </c>
      <c r="H885" s="335" t="str">
        <f t="shared" si="15"/>
        <v>0</v>
      </c>
      <c r="I885" s="334" t="s">
        <v>43</v>
      </c>
      <c r="J885" s="320"/>
      <c r="K885" s="260"/>
      <c r="L885" s="203"/>
      <c r="M885" s="204"/>
      <c r="N885" s="211"/>
      <c r="O885" s="137"/>
      <c r="P885" s="268"/>
    </row>
    <row r="886" spans="1:16">
      <c r="A886" s="125"/>
      <c r="B886" s="282"/>
      <c r="C886" s="146"/>
      <c r="D886" s="146"/>
      <c r="E886" s="340"/>
      <c r="F886" s="128"/>
      <c r="G886" s="252" t="str">
        <f>IF(I886='VALORES JOÃO'!$A$12,'VALORES JOÃO'!$C$12,IF(I886='VALORES JOÃO'!$A$11,'VALORES JOÃO'!$C$11,IF('TABELA UNIFICADA 2024'!I886='VALORES JOÃO'!$A$10,'VALORES JOÃO'!$C$10,IF(I886='VALORES JOÃO'!$A$9,'VALORES JOÃO'!$C$9,IF('TABELA UNIFICADA 2024'!I886='VALORES JOÃO'!$A$8,'VALORES JOÃO'!$C$8,IF('TABELA UNIFICADA 2024'!I886='VALORES JOÃO'!$A$7,'VALORES JOÃO'!$C$7,IF('TABELA UNIFICADA 2024'!I886='VALORES JOÃO'!$A$6,'VALORES JOÃO'!$C$6,IF('TABELA UNIFICADA 2024'!I886='VALORES JOÃO'!$A$5,'VALORES JOÃO'!$C$5,IF('TABELA UNIFICADA 2024'!I886='VALORES JOÃO'!$A$4,'VALORES JOÃO'!$C$4,"")))))))))</f>
        <v/>
      </c>
      <c r="H886" s="335" t="str">
        <f t="shared" si="15"/>
        <v>0</v>
      </c>
      <c r="I886" s="334" t="s">
        <v>43</v>
      </c>
      <c r="J886" s="320"/>
      <c r="K886" s="260"/>
      <c r="L886" s="203"/>
      <c r="M886" s="204"/>
      <c r="N886" s="211"/>
      <c r="O886" s="137"/>
      <c r="P886" s="268"/>
    </row>
    <row r="887" spans="1:16">
      <c r="A887" s="125"/>
      <c r="B887" s="282"/>
      <c r="C887" s="146"/>
      <c r="D887" s="146"/>
      <c r="E887" s="340"/>
      <c r="F887" s="128"/>
      <c r="G887" s="252" t="str">
        <f>IF(I887='VALORES JOÃO'!$A$12,'VALORES JOÃO'!$C$12,IF(I887='VALORES JOÃO'!$A$11,'VALORES JOÃO'!$C$11,IF('TABELA UNIFICADA 2024'!I887='VALORES JOÃO'!$A$10,'VALORES JOÃO'!$C$10,IF(I887='VALORES JOÃO'!$A$9,'VALORES JOÃO'!$C$9,IF('TABELA UNIFICADA 2024'!I887='VALORES JOÃO'!$A$8,'VALORES JOÃO'!$C$8,IF('TABELA UNIFICADA 2024'!I887='VALORES JOÃO'!$A$7,'VALORES JOÃO'!$C$7,IF('TABELA UNIFICADA 2024'!I887='VALORES JOÃO'!$A$6,'VALORES JOÃO'!$C$6,IF('TABELA UNIFICADA 2024'!I887='VALORES JOÃO'!$A$5,'VALORES JOÃO'!$C$5,IF('TABELA UNIFICADA 2024'!I887='VALORES JOÃO'!$A$4,'VALORES JOÃO'!$C$4,"")))))))))</f>
        <v/>
      </c>
      <c r="H887" s="335" t="str">
        <f t="shared" si="15"/>
        <v>0</v>
      </c>
      <c r="I887" s="334" t="s">
        <v>43</v>
      </c>
      <c r="J887" s="320"/>
      <c r="K887" s="260"/>
      <c r="L887" s="203"/>
      <c r="M887" s="204"/>
      <c r="N887" s="211"/>
      <c r="O887" s="137"/>
      <c r="P887" s="268"/>
    </row>
    <row r="888" spans="1:16">
      <c r="A888" s="125"/>
      <c r="B888" s="282"/>
      <c r="C888" s="146"/>
      <c r="D888" s="146"/>
      <c r="E888" s="340"/>
      <c r="F888" s="128"/>
      <c r="G888" s="252" t="str">
        <f>IF(I888='VALORES JOÃO'!$A$12,'VALORES JOÃO'!$C$12,IF(I888='VALORES JOÃO'!$A$11,'VALORES JOÃO'!$C$11,IF('TABELA UNIFICADA 2024'!I888='VALORES JOÃO'!$A$10,'VALORES JOÃO'!$C$10,IF(I888='VALORES JOÃO'!$A$9,'VALORES JOÃO'!$C$9,IF('TABELA UNIFICADA 2024'!I888='VALORES JOÃO'!$A$8,'VALORES JOÃO'!$C$8,IF('TABELA UNIFICADA 2024'!I888='VALORES JOÃO'!$A$7,'VALORES JOÃO'!$C$7,IF('TABELA UNIFICADA 2024'!I888='VALORES JOÃO'!$A$6,'VALORES JOÃO'!$C$6,IF('TABELA UNIFICADA 2024'!I888='VALORES JOÃO'!$A$5,'VALORES JOÃO'!$C$5,IF('TABELA UNIFICADA 2024'!I888='VALORES JOÃO'!$A$4,'VALORES JOÃO'!$C$4,"")))))))))</f>
        <v/>
      </c>
      <c r="H888" s="335" t="str">
        <f t="shared" si="15"/>
        <v>0</v>
      </c>
      <c r="I888" s="334" t="s">
        <v>43</v>
      </c>
      <c r="J888" s="320"/>
      <c r="K888" s="260"/>
      <c r="L888" s="203"/>
      <c r="M888" s="204"/>
      <c r="N888" s="211"/>
      <c r="O888" s="137"/>
      <c r="P888" s="268"/>
    </row>
    <row r="889" spans="1:16">
      <c r="A889" s="125"/>
      <c r="B889" s="282"/>
      <c r="C889" s="146"/>
      <c r="D889" s="146"/>
      <c r="E889" s="340"/>
      <c r="F889" s="128"/>
      <c r="G889" s="252" t="str">
        <f>IF(I889='VALORES JOÃO'!$A$12,'VALORES JOÃO'!$C$12,IF(I889='VALORES JOÃO'!$A$11,'VALORES JOÃO'!$C$11,IF('TABELA UNIFICADA 2024'!I889='VALORES JOÃO'!$A$10,'VALORES JOÃO'!$C$10,IF(I889='VALORES JOÃO'!$A$9,'VALORES JOÃO'!$C$9,IF('TABELA UNIFICADA 2024'!I889='VALORES JOÃO'!$A$8,'VALORES JOÃO'!$C$8,IF('TABELA UNIFICADA 2024'!I889='VALORES JOÃO'!$A$7,'VALORES JOÃO'!$C$7,IF('TABELA UNIFICADA 2024'!I889='VALORES JOÃO'!$A$6,'VALORES JOÃO'!$C$6,IF('TABELA UNIFICADA 2024'!I889='VALORES JOÃO'!$A$5,'VALORES JOÃO'!$C$5,IF('TABELA UNIFICADA 2024'!I889='VALORES JOÃO'!$A$4,'VALORES JOÃO'!$C$4,"")))))))))</f>
        <v/>
      </c>
      <c r="H889" s="335" t="str">
        <f t="shared" si="15"/>
        <v>0</v>
      </c>
      <c r="I889" s="334" t="s">
        <v>43</v>
      </c>
      <c r="J889" s="320"/>
      <c r="K889" s="260"/>
      <c r="L889" s="203"/>
      <c r="M889" s="204"/>
      <c r="N889" s="211"/>
      <c r="O889" s="137"/>
      <c r="P889" s="268"/>
    </row>
    <row r="890" spans="1:16">
      <c r="A890" s="125"/>
      <c r="B890" s="282"/>
      <c r="C890" s="146"/>
      <c r="D890" s="146"/>
      <c r="E890" s="340"/>
      <c r="F890" s="128"/>
      <c r="G890" s="252" t="str">
        <f>IF(I890='VALORES JOÃO'!$A$12,'VALORES JOÃO'!$C$12,IF(I890='VALORES JOÃO'!$A$11,'VALORES JOÃO'!$C$11,IF('TABELA UNIFICADA 2024'!I890='VALORES JOÃO'!$A$10,'VALORES JOÃO'!$C$10,IF(I890='VALORES JOÃO'!$A$9,'VALORES JOÃO'!$C$9,IF('TABELA UNIFICADA 2024'!I890='VALORES JOÃO'!$A$8,'VALORES JOÃO'!$C$8,IF('TABELA UNIFICADA 2024'!I890='VALORES JOÃO'!$A$7,'VALORES JOÃO'!$C$7,IF('TABELA UNIFICADA 2024'!I890='VALORES JOÃO'!$A$6,'VALORES JOÃO'!$C$6,IF('TABELA UNIFICADA 2024'!I890='VALORES JOÃO'!$A$5,'VALORES JOÃO'!$C$5,IF('TABELA UNIFICADA 2024'!I890='VALORES JOÃO'!$A$4,'VALORES JOÃO'!$C$4,"")))))))))</f>
        <v/>
      </c>
      <c r="H890" s="335" t="str">
        <f t="shared" si="15"/>
        <v>0</v>
      </c>
      <c r="I890" s="334" t="s">
        <v>43</v>
      </c>
      <c r="J890" s="320"/>
      <c r="K890" s="260"/>
      <c r="L890" s="203"/>
      <c r="M890" s="204"/>
      <c r="N890" s="211"/>
      <c r="O890" s="137"/>
      <c r="P890" s="268"/>
    </row>
    <row r="891" spans="1:16">
      <c r="A891" s="125"/>
      <c r="B891" s="282"/>
      <c r="C891" s="146"/>
      <c r="D891" s="146"/>
      <c r="E891" s="340"/>
      <c r="F891" s="128"/>
      <c r="G891" s="252" t="str">
        <f>IF(I891='VALORES JOÃO'!$A$12,'VALORES JOÃO'!$C$12,IF(I891='VALORES JOÃO'!$A$11,'VALORES JOÃO'!$C$11,IF('TABELA UNIFICADA 2024'!I891='VALORES JOÃO'!$A$10,'VALORES JOÃO'!$C$10,IF(I891='VALORES JOÃO'!$A$9,'VALORES JOÃO'!$C$9,IF('TABELA UNIFICADA 2024'!I891='VALORES JOÃO'!$A$8,'VALORES JOÃO'!$C$8,IF('TABELA UNIFICADA 2024'!I891='VALORES JOÃO'!$A$7,'VALORES JOÃO'!$C$7,IF('TABELA UNIFICADA 2024'!I891='VALORES JOÃO'!$A$6,'VALORES JOÃO'!$C$6,IF('TABELA UNIFICADA 2024'!I891='VALORES JOÃO'!$A$5,'VALORES JOÃO'!$C$5,IF('TABELA UNIFICADA 2024'!I891='VALORES JOÃO'!$A$4,'VALORES JOÃO'!$C$4,"")))))))))</f>
        <v/>
      </c>
      <c r="H891" s="335" t="str">
        <f t="shared" si="15"/>
        <v>0</v>
      </c>
      <c r="I891" s="334" t="s">
        <v>43</v>
      </c>
      <c r="J891" s="320"/>
      <c r="K891" s="260"/>
      <c r="L891" s="203"/>
      <c r="M891" s="204"/>
      <c r="N891" s="211"/>
      <c r="O891" s="137"/>
      <c r="P891" s="268"/>
    </row>
    <row r="892" spans="1:16">
      <c r="A892" s="125"/>
      <c r="B892" s="282"/>
      <c r="C892" s="146"/>
      <c r="D892" s="146"/>
      <c r="E892" s="340"/>
      <c r="F892" s="128"/>
      <c r="G892" s="252" t="str">
        <f>IF(I892='VALORES JOÃO'!$A$12,'VALORES JOÃO'!$C$12,IF(I892='VALORES JOÃO'!$A$11,'VALORES JOÃO'!$C$11,IF('TABELA UNIFICADA 2024'!I892='VALORES JOÃO'!$A$10,'VALORES JOÃO'!$C$10,IF(I892='VALORES JOÃO'!$A$9,'VALORES JOÃO'!$C$9,IF('TABELA UNIFICADA 2024'!I892='VALORES JOÃO'!$A$8,'VALORES JOÃO'!$C$8,IF('TABELA UNIFICADA 2024'!I892='VALORES JOÃO'!$A$7,'VALORES JOÃO'!$C$7,IF('TABELA UNIFICADA 2024'!I892='VALORES JOÃO'!$A$6,'VALORES JOÃO'!$C$6,IF('TABELA UNIFICADA 2024'!I892='VALORES JOÃO'!$A$5,'VALORES JOÃO'!$C$5,IF('TABELA UNIFICADA 2024'!I892='VALORES JOÃO'!$A$4,'VALORES JOÃO'!$C$4,"")))))))))</f>
        <v/>
      </c>
      <c r="H892" s="335" t="str">
        <f t="shared" si="15"/>
        <v>0</v>
      </c>
      <c r="I892" s="334" t="s">
        <v>43</v>
      </c>
      <c r="J892" s="320"/>
      <c r="K892" s="260"/>
      <c r="L892" s="203"/>
      <c r="M892" s="204"/>
      <c r="N892" s="211"/>
      <c r="O892" s="137"/>
      <c r="P892" s="268"/>
    </row>
    <row r="893" spans="1:16">
      <c r="A893" s="125"/>
      <c r="B893" s="282"/>
      <c r="C893" s="146"/>
      <c r="D893" s="146"/>
      <c r="E893" s="340"/>
      <c r="F893" s="128"/>
      <c r="G893" s="252" t="str">
        <f>IF(I893='VALORES JOÃO'!$A$12,'VALORES JOÃO'!$C$12,IF(I893='VALORES JOÃO'!$A$11,'VALORES JOÃO'!$C$11,IF('TABELA UNIFICADA 2024'!I893='VALORES JOÃO'!$A$10,'VALORES JOÃO'!$C$10,IF(I893='VALORES JOÃO'!$A$9,'VALORES JOÃO'!$C$9,IF('TABELA UNIFICADA 2024'!I893='VALORES JOÃO'!$A$8,'VALORES JOÃO'!$C$8,IF('TABELA UNIFICADA 2024'!I893='VALORES JOÃO'!$A$7,'VALORES JOÃO'!$C$7,IF('TABELA UNIFICADA 2024'!I893='VALORES JOÃO'!$A$6,'VALORES JOÃO'!$C$6,IF('TABELA UNIFICADA 2024'!I893='VALORES JOÃO'!$A$5,'VALORES JOÃO'!$C$5,IF('TABELA UNIFICADA 2024'!I893='VALORES JOÃO'!$A$4,'VALORES JOÃO'!$C$4,"")))))))))</f>
        <v/>
      </c>
      <c r="H893" s="335" t="str">
        <f t="shared" si="15"/>
        <v>0</v>
      </c>
      <c r="I893" s="334" t="s">
        <v>43</v>
      </c>
      <c r="J893" s="320"/>
      <c r="K893" s="260"/>
      <c r="L893" s="203"/>
      <c r="M893" s="204"/>
      <c r="N893" s="211"/>
      <c r="O893" s="137"/>
      <c r="P893" s="268"/>
    </row>
    <row r="894" spans="1:16">
      <c r="A894" s="125"/>
      <c r="B894" s="282"/>
      <c r="C894" s="146"/>
      <c r="D894" s="146"/>
      <c r="E894" s="340"/>
      <c r="F894" s="128"/>
      <c r="G894" s="252" t="str">
        <f>IF(I894='VALORES JOÃO'!$A$12,'VALORES JOÃO'!$C$12,IF(I894='VALORES JOÃO'!$A$11,'VALORES JOÃO'!$C$11,IF('TABELA UNIFICADA 2024'!I894='VALORES JOÃO'!$A$10,'VALORES JOÃO'!$C$10,IF(I894='VALORES JOÃO'!$A$9,'VALORES JOÃO'!$C$9,IF('TABELA UNIFICADA 2024'!I894='VALORES JOÃO'!$A$8,'VALORES JOÃO'!$C$8,IF('TABELA UNIFICADA 2024'!I894='VALORES JOÃO'!$A$7,'VALORES JOÃO'!$C$7,IF('TABELA UNIFICADA 2024'!I894='VALORES JOÃO'!$A$6,'VALORES JOÃO'!$C$6,IF('TABELA UNIFICADA 2024'!I894='VALORES JOÃO'!$A$5,'VALORES JOÃO'!$C$5,IF('TABELA UNIFICADA 2024'!I894='VALORES JOÃO'!$A$4,'VALORES JOÃO'!$C$4,"")))))))))</f>
        <v/>
      </c>
      <c r="H894" s="335" t="str">
        <f t="shared" si="15"/>
        <v>0</v>
      </c>
      <c r="I894" s="334" t="s">
        <v>43</v>
      </c>
      <c r="J894" s="320"/>
      <c r="K894" s="260"/>
      <c r="L894" s="203"/>
      <c r="M894" s="204"/>
      <c r="N894" s="211"/>
      <c r="O894" s="137"/>
      <c r="P894" s="268"/>
    </row>
    <row r="895" spans="1:16">
      <c r="A895" s="125"/>
      <c r="B895" s="282"/>
      <c r="C895" s="146"/>
      <c r="D895" s="146"/>
      <c r="E895" s="340"/>
      <c r="F895" s="128"/>
      <c r="G895" s="252" t="str">
        <f>IF(I895='VALORES JOÃO'!$A$12,'VALORES JOÃO'!$C$12,IF(I895='VALORES JOÃO'!$A$11,'VALORES JOÃO'!$C$11,IF('TABELA UNIFICADA 2024'!I895='VALORES JOÃO'!$A$10,'VALORES JOÃO'!$C$10,IF(I895='VALORES JOÃO'!$A$9,'VALORES JOÃO'!$C$9,IF('TABELA UNIFICADA 2024'!I895='VALORES JOÃO'!$A$8,'VALORES JOÃO'!$C$8,IF('TABELA UNIFICADA 2024'!I895='VALORES JOÃO'!$A$7,'VALORES JOÃO'!$C$7,IF('TABELA UNIFICADA 2024'!I895='VALORES JOÃO'!$A$6,'VALORES JOÃO'!$C$6,IF('TABELA UNIFICADA 2024'!I895='VALORES JOÃO'!$A$5,'VALORES JOÃO'!$C$5,IF('TABELA UNIFICADA 2024'!I895='VALORES JOÃO'!$A$4,'VALORES JOÃO'!$C$4,"")))))))))</f>
        <v/>
      </c>
      <c r="H895" s="335" t="str">
        <f t="shared" si="15"/>
        <v>0</v>
      </c>
      <c r="I895" s="334" t="s">
        <v>43</v>
      </c>
      <c r="J895" s="320"/>
      <c r="K895" s="260"/>
      <c r="L895" s="203"/>
      <c r="M895" s="204"/>
      <c r="N895" s="211"/>
      <c r="O895" s="137"/>
      <c r="P895" s="268"/>
    </row>
    <row r="896" spans="1:16">
      <c r="A896" s="125"/>
      <c r="B896" s="282"/>
      <c r="C896" s="146"/>
      <c r="D896" s="146"/>
      <c r="E896" s="340"/>
      <c r="F896" s="128"/>
      <c r="G896" s="252" t="str">
        <f>IF(I896='VALORES JOÃO'!$A$12,'VALORES JOÃO'!$C$12,IF(I896='VALORES JOÃO'!$A$11,'VALORES JOÃO'!$C$11,IF('TABELA UNIFICADA 2024'!I896='VALORES JOÃO'!$A$10,'VALORES JOÃO'!$C$10,IF(I896='VALORES JOÃO'!$A$9,'VALORES JOÃO'!$C$9,IF('TABELA UNIFICADA 2024'!I896='VALORES JOÃO'!$A$8,'VALORES JOÃO'!$C$8,IF('TABELA UNIFICADA 2024'!I896='VALORES JOÃO'!$A$7,'VALORES JOÃO'!$C$7,IF('TABELA UNIFICADA 2024'!I896='VALORES JOÃO'!$A$6,'VALORES JOÃO'!$C$6,IF('TABELA UNIFICADA 2024'!I896='VALORES JOÃO'!$A$5,'VALORES JOÃO'!$C$5,IF('TABELA UNIFICADA 2024'!I896='VALORES JOÃO'!$A$4,'VALORES JOÃO'!$C$4,"")))))))))</f>
        <v/>
      </c>
      <c r="H896" s="335" t="str">
        <f t="shared" si="15"/>
        <v>0</v>
      </c>
      <c r="I896" s="334" t="s">
        <v>43</v>
      </c>
      <c r="J896" s="320"/>
      <c r="K896" s="260"/>
      <c r="L896" s="203"/>
      <c r="M896" s="204"/>
      <c r="N896" s="211"/>
      <c r="O896" s="137"/>
      <c r="P896" s="268"/>
    </row>
    <row r="897" spans="1:16">
      <c r="A897" s="125"/>
      <c r="B897" s="282"/>
      <c r="C897" s="146"/>
      <c r="D897" s="146"/>
      <c r="E897" s="340"/>
      <c r="F897" s="128"/>
      <c r="G897" s="252" t="str">
        <f>IF(I897='VALORES JOÃO'!$A$12,'VALORES JOÃO'!$C$12,IF(I897='VALORES JOÃO'!$A$11,'VALORES JOÃO'!$C$11,IF('TABELA UNIFICADA 2024'!I897='VALORES JOÃO'!$A$10,'VALORES JOÃO'!$C$10,IF(I897='VALORES JOÃO'!$A$9,'VALORES JOÃO'!$C$9,IF('TABELA UNIFICADA 2024'!I897='VALORES JOÃO'!$A$8,'VALORES JOÃO'!$C$8,IF('TABELA UNIFICADA 2024'!I897='VALORES JOÃO'!$A$7,'VALORES JOÃO'!$C$7,IF('TABELA UNIFICADA 2024'!I897='VALORES JOÃO'!$A$6,'VALORES JOÃO'!$C$6,IF('TABELA UNIFICADA 2024'!I897='VALORES JOÃO'!$A$5,'VALORES JOÃO'!$C$5,IF('TABELA UNIFICADA 2024'!I897='VALORES JOÃO'!$A$4,'VALORES JOÃO'!$C$4,"")))))))))</f>
        <v/>
      </c>
      <c r="H897" s="335" t="str">
        <f t="shared" si="15"/>
        <v>0</v>
      </c>
      <c r="I897" s="334" t="s">
        <v>43</v>
      </c>
      <c r="J897" s="320"/>
      <c r="K897" s="260"/>
      <c r="L897" s="203"/>
      <c r="M897" s="204"/>
      <c r="N897" s="211"/>
      <c r="O897" s="137"/>
      <c r="P897" s="268"/>
    </row>
    <row r="898" spans="1:16">
      <c r="A898" s="125"/>
      <c r="B898" s="282"/>
      <c r="C898" s="146"/>
      <c r="D898" s="146"/>
      <c r="E898" s="340"/>
      <c r="F898" s="128"/>
      <c r="G898" s="252" t="str">
        <f>IF(I898='VALORES JOÃO'!$A$12,'VALORES JOÃO'!$C$12,IF(I898='VALORES JOÃO'!$A$11,'VALORES JOÃO'!$C$11,IF('TABELA UNIFICADA 2024'!I898='VALORES JOÃO'!$A$10,'VALORES JOÃO'!$C$10,IF(I898='VALORES JOÃO'!$A$9,'VALORES JOÃO'!$C$9,IF('TABELA UNIFICADA 2024'!I898='VALORES JOÃO'!$A$8,'VALORES JOÃO'!$C$8,IF('TABELA UNIFICADA 2024'!I898='VALORES JOÃO'!$A$7,'VALORES JOÃO'!$C$7,IF('TABELA UNIFICADA 2024'!I898='VALORES JOÃO'!$A$6,'VALORES JOÃO'!$C$6,IF('TABELA UNIFICADA 2024'!I898='VALORES JOÃO'!$A$5,'VALORES JOÃO'!$C$5,IF('TABELA UNIFICADA 2024'!I898='VALORES JOÃO'!$A$4,'VALORES JOÃO'!$C$4,"")))))))))</f>
        <v/>
      </c>
      <c r="H898" s="335" t="str">
        <f t="shared" si="15"/>
        <v>0</v>
      </c>
      <c r="I898" s="334" t="s">
        <v>43</v>
      </c>
      <c r="J898" s="320"/>
      <c r="K898" s="260"/>
      <c r="L898" s="203"/>
      <c r="M898" s="204"/>
      <c r="N898" s="211"/>
      <c r="O898" s="137"/>
      <c r="P898" s="268"/>
    </row>
    <row r="899" spans="1:16">
      <c r="A899" s="125"/>
      <c r="B899" s="282"/>
      <c r="C899" s="146"/>
      <c r="D899" s="146"/>
      <c r="E899" s="340"/>
      <c r="F899" s="128"/>
      <c r="G899" s="252" t="str">
        <f>IF(I899='VALORES JOÃO'!$A$12,'VALORES JOÃO'!$C$12,IF(I899='VALORES JOÃO'!$A$11,'VALORES JOÃO'!$C$11,IF('TABELA UNIFICADA 2024'!I899='VALORES JOÃO'!$A$10,'VALORES JOÃO'!$C$10,IF(I899='VALORES JOÃO'!$A$9,'VALORES JOÃO'!$C$9,IF('TABELA UNIFICADA 2024'!I899='VALORES JOÃO'!$A$8,'VALORES JOÃO'!$C$8,IF('TABELA UNIFICADA 2024'!I899='VALORES JOÃO'!$A$7,'VALORES JOÃO'!$C$7,IF('TABELA UNIFICADA 2024'!I899='VALORES JOÃO'!$A$6,'VALORES JOÃO'!$C$6,IF('TABELA UNIFICADA 2024'!I899='VALORES JOÃO'!$A$5,'VALORES JOÃO'!$C$5,IF('TABELA UNIFICADA 2024'!I899='VALORES JOÃO'!$A$4,'VALORES JOÃO'!$C$4,"")))))))))</f>
        <v/>
      </c>
      <c r="H899" s="335" t="str">
        <f t="shared" si="15"/>
        <v>0</v>
      </c>
      <c r="I899" s="334" t="s">
        <v>43</v>
      </c>
      <c r="J899" s="320"/>
      <c r="K899" s="260"/>
      <c r="L899" s="203"/>
      <c r="M899" s="204"/>
      <c r="N899" s="211"/>
      <c r="O899" s="137"/>
      <c r="P899" s="268"/>
    </row>
    <row r="900" spans="1:16">
      <c r="A900" s="125"/>
      <c r="B900" s="282"/>
      <c r="C900" s="146"/>
      <c r="D900" s="146"/>
      <c r="E900" s="340"/>
      <c r="F900" s="128"/>
      <c r="G900" s="252" t="str">
        <f>IF(I900='VALORES JOÃO'!$A$12,'VALORES JOÃO'!$C$12,IF(I900='VALORES JOÃO'!$A$11,'VALORES JOÃO'!$C$11,IF('TABELA UNIFICADA 2024'!I900='VALORES JOÃO'!$A$10,'VALORES JOÃO'!$C$10,IF(I900='VALORES JOÃO'!$A$9,'VALORES JOÃO'!$C$9,IF('TABELA UNIFICADA 2024'!I900='VALORES JOÃO'!$A$8,'VALORES JOÃO'!$C$8,IF('TABELA UNIFICADA 2024'!I900='VALORES JOÃO'!$A$7,'VALORES JOÃO'!$C$7,IF('TABELA UNIFICADA 2024'!I900='VALORES JOÃO'!$A$6,'VALORES JOÃO'!$C$6,IF('TABELA UNIFICADA 2024'!I900='VALORES JOÃO'!$A$5,'VALORES JOÃO'!$C$5,IF('TABELA UNIFICADA 2024'!I900='VALORES JOÃO'!$A$4,'VALORES JOÃO'!$C$4,"")))))))))</f>
        <v/>
      </c>
      <c r="H900" s="335" t="str">
        <f t="shared" si="15"/>
        <v>0</v>
      </c>
      <c r="I900" s="334" t="s">
        <v>43</v>
      </c>
      <c r="J900" s="320"/>
      <c r="K900" s="260"/>
      <c r="L900" s="203"/>
      <c r="M900" s="204"/>
      <c r="N900" s="211"/>
      <c r="O900" s="137"/>
      <c r="P900" s="268"/>
    </row>
    <row r="901" spans="1:16">
      <c r="A901" s="125"/>
      <c r="B901" s="282"/>
      <c r="C901" s="146"/>
      <c r="D901" s="146"/>
      <c r="E901" s="340"/>
      <c r="F901" s="128"/>
      <c r="G901" s="252" t="str">
        <f>IF(I901='VALORES JOÃO'!$A$12,'VALORES JOÃO'!$C$12,IF(I901='VALORES JOÃO'!$A$11,'VALORES JOÃO'!$C$11,IF('TABELA UNIFICADA 2024'!I901='VALORES JOÃO'!$A$10,'VALORES JOÃO'!$C$10,IF(I901='VALORES JOÃO'!$A$9,'VALORES JOÃO'!$C$9,IF('TABELA UNIFICADA 2024'!I901='VALORES JOÃO'!$A$8,'VALORES JOÃO'!$C$8,IF('TABELA UNIFICADA 2024'!I901='VALORES JOÃO'!$A$7,'VALORES JOÃO'!$C$7,IF('TABELA UNIFICADA 2024'!I901='VALORES JOÃO'!$A$6,'VALORES JOÃO'!$C$6,IF('TABELA UNIFICADA 2024'!I901='VALORES JOÃO'!$A$5,'VALORES JOÃO'!$C$5,IF('TABELA UNIFICADA 2024'!I901='VALORES JOÃO'!$A$4,'VALORES JOÃO'!$C$4,"")))))))))</f>
        <v/>
      </c>
      <c r="H901" s="335" t="str">
        <f t="shared" si="15"/>
        <v>0</v>
      </c>
      <c r="I901" s="334" t="s">
        <v>43</v>
      </c>
      <c r="J901" s="320"/>
      <c r="K901" s="260"/>
      <c r="L901" s="203"/>
      <c r="M901" s="204"/>
      <c r="N901" s="211"/>
      <c r="O901" s="137"/>
      <c r="P901" s="268"/>
    </row>
    <row r="902" spans="1:16">
      <c r="A902" s="125"/>
      <c r="B902" s="282"/>
      <c r="C902" s="146"/>
      <c r="D902" s="146"/>
      <c r="E902" s="340"/>
      <c r="F902" s="128"/>
      <c r="G902" s="252" t="str">
        <f>IF(I902='VALORES JOÃO'!$A$12,'VALORES JOÃO'!$C$12,IF(I902='VALORES JOÃO'!$A$11,'VALORES JOÃO'!$C$11,IF('TABELA UNIFICADA 2024'!I902='VALORES JOÃO'!$A$10,'VALORES JOÃO'!$C$10,IF(I902='VALORES JOÃO'!$A$9,'VALORES JOÃO'!$C$9,IF('TABELA UNIFICADA 2024'!I902='VALORES JOÃO'!$A$8,'VALORES JOÃO'!$C$8,IF('TABELA UNIFICADA 2024'!I902='VALORES JOÃO'!$A$7,'VALORES JOÃO'!$C$7,IF('TABELA UNIFICADA 2024'!I902='VALORES JOÃO'!$A$6,'VALORES JOÃO'!$C$6,IF('TABELA UNIFICADA 2024'!I902='VALORES JOÃO'!$A$5,'VALORES JOÃO'!$C$5,IF('TABELA UNIFICADA 2024'!I902='VALORES JOÃO'!$A$4,'VALORES JOÃO'!$C$4,"")))))))))</f>
        <v/>
      </c>
      <c r="H902" s="335" t="str">
        <f t="shared" si="15"/>
        <v>0</v>
      </c>
      <c r="I902" s="334" t="s">
        <v>43</v>
      </c>
      <c r="J902" s="320"/>
      <c r="K902" s="260"/>
      <c r="L902" s="203"/>
      <c r="M902" s="204"/>
      <c r="N902" s="211"/>
      <c r="O902" s="137"/>
      <c r="P902" s="268"/>
    </row>
    <row r="903" spans="1:16">
      <c r="A903" s="125"/>
      <c r="B903" s="282"/>
      <c r="C903" s="146"/>
      <c r="D903" s="146"/>
      <c r="E903" s="340"/>
      <c r="F903" s="128"/>
      <c r="G903" s="252" t="str">
        <f>IF(I903='VALORES JOÃO'!$A$12,'VALORES JOÃO'!$C$12,IF(I903='VALORES JOÃO'!$A$11,'VALORES JOÃO'!$C$11,IF('TABELA UNIFICADA 2024'!I903='VALORES JOÃO'!$A$10,'VALORES JOÃO'!$C$10,IF(I903='VALORES JOÃO'!$A$9,'VALORES JOÃO'!$C$9,IF('TABELA UNIFICADA 2024'!I903='VALORES JOÃO'!$A$8,'VALORES JOÃO'!$C$8,IF('TABELA UNIFICADA 2024'!I903='VALORES JOÃO'!$A$7,'VALORES JOÃO'!$C$7,IF('TABELA UNIFICADA 2024'!I903='VALORES JOÃO'!$A$6,'VALORES JOÃO'!$C$6,IF('TABELA UNIFICADA 2024'!I903='VALORES JOÃO'!$A$5,'VALORES JOÃO'!$C$5,IF('TABELA UNIFICADA 2024'!I903='VALORES JOÃO'!$A$4,'VALORES JOÃO'!$C$4,"")))))))))</f>
        <v/>
      </c>
      <c r="H903" s="335" t="str">
        <f t="shared" si="15"/>
        <v>0</v>
      </c>
      <c r="I903" s="334" t="s">
        <v>43</v>
      </c>
      <c r="J903" s="320"/>
      <c r="K903" s="260"/>
      <c r="L903" s="203"/>
      <c r="M903" s="204"/>
      <c r="N903" s="211"/>
      <c r="O903" s="137"/>
      <c r="P903" s="268"/>
    </row>
    <row r="904" spans="1:16">
      <c r="A904" s="125"/>
      <c r="B904" s="282"/>
      <c r="C904" s="146"/>
      <c r="D904" s="146"/>
      <c r="E904" s="340"/>
      <c r="F904" s="128"/>
      <c r="G904" s="252" t="str">
        <f>IF(I904='VALORES JOÃO'!$A$12,'VALORES JOÃO'!$C$12,IF(I904='VALORES JOÃO'!$A$11,'VALORES JOÃO'!$C$11,IF('TABELA UNIFICADA 2024'!I904='VALORES JOÃO'!$A$10,'VALORES JOÃO'!$C$10,IF(I904='VALORES JOÃO'!$A$9,'VALORES JOÃO'!$C$9,IF('TABELA UNIFICADA 2024'!I904='VALORES JOÃO'!$A$8,'VALORES JOÃO'!$C$8,IF('TABELA UNIFICADA 2024'!I904='VALORES JOÃO'!$A$7,'VALORES JOÃO'!$C$7,IF('TABELA UNIFICADA 2024'!I904='VALORES JOÃO'!$A$6,'VALORES JOÃO'!$C$6,IF('TABELA UNIFICADA 2024'!I904='VALORES JOÃO'!$A$5,'VALORES JOÃO'!$C$5,IF('TABELA UNIFICADA 2024'!I904='VALORES JOÃO'!$A$4,'VALORES JOÃO'!$C$4,"")))))))))</f>
        <v/>
      </c>
      <c r="H904" s="335" t="str">
        <f t="shared" si="15"/>
        <v>0</v>
      </c>
      <c r="I904" s="334" t="s">
        <v>43</v>
      </c>
      <c r="J904" s="320"/>
      <c r="K904" s="260"/>
      <c r="L904" s="203"/>
      <c r="M904" s="204"/>
      <c r="N904" s="211"/>
      <c r="O904" s="137"/>
      <c r="P904" s="268"/>
    </row>
    <row r="905" spans="1:16">
      <c r="A905" s="125"/>
      <c r="B905" s="282"/>
      <c r="C905" s="146"/>
      <c r="D905" s="146"/>
      <c r="E905" s="340"/>
      <c r="F905" s="128"/>
      <c r="G905" s="252" t="str">
        <f>IF(I905='VALORES JOÃO'!$A$12,'VALORES JOÃO'!$C$12,IF(I905='VALORES JOÃO'!$A$11,'VALORES JOÃO'!$C$11,IF('TABELA UNIFICADA 2024'!I905='VALORES JOÃO'!$A$10,'VALORES JOÃO'!$C$10,IF(I905='VALORES JOÃO'!$A$9,'VALORES JOÃO'!$C$9,IF('TABELA UNIFICADA 2024'!I905='VALORES JOÃO'!$A$8,'VALORES JOÃO'!$C$8,IF('TABELA UNIFICADA 2024'!I905='VALORES JOÃO'!$A$7,'VALORES JOÃO'!$C$7,IF('TABELA UNIFICADA 2024'!I905='VALORES JOÃO'!$A$6,'VALORES JOÃO'!$C$6,IF('TABELA UNIFICADA 2024'!I905='VALORES JOÃO'!$A$5,'VALORES JOÃO'!$C$5,IF('TABELA UNIFICADA 2024'!I905='VALORES JOÃO'!$A$4,'VALORES JOÃO'!$C$4,"")))))))))</f>
        <v/>
      </c>
      <c r="H905" s="335" t="str">
        <f t="shared" si="15"/>
        <v>0</v>
      </c>
      <c r="I905" s="334" t="s">
        <v>43</v>
      </c>
      <c r="J905" s="320"/>
      <c r="K905" s="260"/>
      <c r="L905" s="203"/>
      <c r="M905" s="204"/>
      <c r="N905" s="211"/>
      <c r="O905" s="137"/>
      <c r="P905" s="268"/>
    </row>
    <row r="906" spans="1:16">
      <c r="A906" s="125"/>
      <c r="B906" s="282"/>
      <c r="C906" s="146"/>
      <c r="D906" s="146"/>
      <c r="E906" s="340"/>
      <c r="F906" s="128"/>
      <c r="G906" s="252" t="str">
        <f>IF(I906='VALORES JOÃO'!$A$12,'VALORES JOÃO'!$C$12,IF(I906='VALORES JOÃO'!$A$11,'VALORES JOÃO'!$C$11,IF('TABELA UNIFICADA 2024'!I906='VALORES JOÃO'!$A$10,'VALORES JOÃO'!$C$10,IF(I906='VALORES JOÃO'!$A$9,'VALORES JOÃO'!$C$9,IF('TABELA UNIFICADA 2024'!I906='VALORES JOÃO'!$A$8,'VALORES JOÃO'!$C$8,IF('TABELA UNIFICADA 2024'!I906='VALORES JOÃO'!$A$7,'VALORES JOÃO'!$C$7,IF('TABELA UNIFICADA 2024'!I906='VALORES JOÃO'!$A$6,'VALORES JOÃO'!$C$6,IF('TABELA UNIFICADA 2024'!I906='VALORES JOÃO'!$A$5,'VALORES JOÃO'!$C$5,IF('TABELA UNIFICADA 2024'!I906='VALORES JOÃO'!$A$4,'VALORES JOÃO'!$C$4,"")))))))))</f>
        <v/>
      </c>
      <c r="H906" s="335" t="str">
        <f t="shared" si="15"/>
        <v>0</v>
      </c>
      <c r="I906" s="334" t="s">
        <v>43</v>
      </c>
      <c r="J906" s="320"/>
      <c r="K906" s="260"/>
      <c r="L906" s="203"/>
      <c r="M906" s="204"/>
      <c r="N906" s="211"/>
      <c r="O906" s="137"/>
      <c r="P906" s="268"/>
    </row>
    <row r="907" spans="1:16">
      <c r="A907" s="125"/>
      <c r="B907" s="282"/>
      <c r="C907" s="146"/>
      <c r="D907" s="146"/>
      <c r="E907" s="340"/>
      <c r="F907" s="128"/>
      <c r="G907" s="252" t="str">
        <f>IF(I907='VALORES JOÃO'!$A$12,'VALORES JOÃO'!$C$12,IF(I907='VALORES JOÃO'!$A$11,'VALORES JOÃO'!$C$11,IF('TABELA UNIFICADA 2024'!I907='VALORES JOÃO'!$A$10,'VALORES JOÃO'!$C$10,IF(I907='VALORES JOÃO'!$A$9,'VALORES JOÃO'!$C$9,IF('TABELA UNIFICADA 2024'!I907='VALORES JOÃO'!$A$8,'VALORES JOÃO'!$C$8,IF('TABELA UNIFICADA 2024'!I907='VALORES JOÃO'!$A$7,'VALORES JOÃO'!$C$7,IF('TABELA UNIFICADA 2024'!I907='VALORES JOÃO'!$A$6,'VALORES JOÃO'!$C$6,IF('TABELA UNIFICADA 2024'!I907='VALORES JOÃO'!$A$5,'VALORES JOÃO'!$C$5,IF('TABELA UNIFICADA 2024'!I907='VALORES JOÃO'!$A$4,'VALORES JOÃO'!$C$4,"")))))))))</f>
        <v/>
      </c>
      <c r="H907" s="335" t="str">
        <f t="shared" si="15"/>
        <v>0</v>
      </c>
      <c r="I907" s="334" t="s">
        <v>43</v>
      </c>
      <c r="J907" s="320"/>
      <c r="K907" s="260"/>
      <c r="L907" s="203"/>
      <c r="M907" s="204"/>
      <c r="N907" s="211"/>
      <c r="O907" s="137"/>
      <c r="P907" s="268"/>
    </row>
    <row r="908" spans="1:16">
      <c r="A908" s="125"/>
      <c r="B908" s="282"/>
      <c r="C908" s="146"/>
      <c r="D908" s="146"/>
      <c r="E908" s="340"/>
      <c r="F908" s="128"/>
      <c r="G908" s="252" t="str">
        <f>IF(I908='VALORES JOÃO'!$A$12,'VALORES JOÃO'!$C$12,IF(I908='VALORES JOÃO'!$A$11,'VALORES JOÃO'!$C$11,IF('TABELA UNIFICADA 2024'!I908='VALORES JOÃO'!$A$10,'VALORES JOÃO'!$C$10,IF(I908='VALORES JOÃO'!$A$9,'VALORES JOÃO'!$C$9,IF('TABELA UNIFICADA 2024'!I908='VALORES JOÃO'!$A$8,'VALORES JOÃO'!$C$8,IF('TABELA UNIFICADA 2024'!I908='VALORES JOÃO'!$A$7,'VALORES JOÃO'!$C$7,IF('TABELA UNIFICADA 2024'!I908='VALORES JOÃO'!$A$6,'VALORES JOÃO'!$C$6,IF('TABELA UNIFICADA 2024'!I908='VALORES JOÃO'!$A$5,'VALORES JOÃO'!$C$5,IF('TABELA UNIFICADA 2024'!I908='VALORES JOÃO'!$A$4,'VALORES JOÃO'!$C$4,"")))))))))</f>
        <v/>
      </c>
      <c r="H908" s="335" t="str">
        <f t="shared" si="15"/>
        <v>0</v>
      </c>
      <c r="I908" s="334" t="s">
        <v>43</v>
      </c>
      <c r="J908" s="320"/>
      <c r="K908" s="260"/>
      <c r="L908" s="203"/>
      <c r="M908" s="204"/>
      <c r="N908" s="211"/>
      <c r="O908" s="137"/>
      <c r="P908" s="268"/>
    </row>
    <row r="909" spans="1:16">
      <c r="A909" s="125"/>
      <c r="B909" s="282"/>
      <c r="C909" s="146"/>
      <c r="D909" s="146"/>
      <c r="E909" s="340"/>
      <c r="F909" s="128"/>
      <c r="G909" s="252" t="str">
        <f>IF(I909='VALORES JOÃO'!$A$12,'VALORES JOÃO'!$C$12,IF(I909='VALORES JOÃO'!$A$11,'VALORES JOÃO'!$C$11,IF('TABELA UNIFICADA 2024'!I909='VALORES JOÃO'!$A$10,'VALORES JOÃO'!$C$10,IF(I909='VALORES JOÃO'!$A$9,'VALORES JOÃO'!$C$9,IF('TABELA UNIFICADA 2024'!I909='VALORES JOÃO'!$A$8,'VALORES JOÃO'!$C$8,IF('TABELA UNIFICADA 2024'!I909='VALORES JOÃO'!$A$7,'VALORES JOÃO'!$C$7,IF('TABELA UNIFICADA 2024'!I909='VALORES JOÃO'!$A$6,'VALORES JOÃO'!$C$6,IF('TABELA UNIFICADA 2024'!I909='VALORES JOÃO'!$A$5,'VALORES JOÃO'!$C$5,IF('TABELA UNIFICADA 2024'!I909='VALORES JOÃO'!$A$4,'VALORES JOÃO'!$C$4,"")))))))))</f>
        <v/>
      </c>
      <c r="H909" s="335" t="str">
        <f t="shared" si="15"/>
        <v>0</v>
      </c>
      <c r="I909" s="334" t="s">
        <v>43</v>
      </c>
      <c r="J909" s="320"/>
      <c r="K909" s="260"/>
      <c r="L909" s="203"/>
      <c r="M909" s="204"/>
      <c r="N909" s="211"/>
      <c r="O909" s="137"/>
      <c r="P909" s="268"/>
    </row>
    <row r="910" spans="1:16">
      <c r="A910" s="125"/>
      <c r="B910" s="282"/>
      <c r="C910" s="146"/>
      <c r="D910" s="146"/>
      <c r="E910" s="340"/>
      <c r="F910" s="128"/>
      <c r="G910" s="252" t="str">
        <f>IF(I910='VALORES JOÃO'!$A$12,'VALORES JOÃO'!$C$12,IF(I910='VALORES JOÃO'!$A$11,'VALORES JOÃO'!$C$11,IF('TABELA UNIFICADA 2024'!I910='VALORES JOÃO'!$A$10,'VALORES JOÃO'!$C$10,IF(I910='VALORES JOÃO'!$A$9,'VALORES JOÃO'!$C$9,IF('TABELA UNIFICADA 2024'!I910='VALORES JOÃO'!$A$8,'VALORES JOÃO'!$C$8,IF('TABELA UNIFICADA 2024'!I910='VALORES JOÃO'!$A$7,'VALORES JOÃO'!$C$7,IF('TABELA UNIFICADA 2024'!I910='VALORES JOÃO'!$A$6,'VALORES JOÃO'!$C$6,IF('TABELA UNIFICADA 2024'!I910='VALORES JOÃO'!$A$5,'VALORES JOÃO'!$C$5,IF('TABELA UNIFICADA 2024'!I910='VALORES JOÃO'!$A$4,'VALORES JOÃO'!$C$4,"")))))))))</f>
        <v/>
      </c>
      <c r="H910" s="335" t="str">
        <f t="shared" si="15"/>
        <v>0</v>
      </c>
      <c r="I910" s="334" t="s">
        <v>43</v>
      </c>
      <c r="J910" s="320"/>
      <c r="K910" s="260"/>
      <c r="L910" s="203"/>
      <c r="M910" s="204"/>
      <c r="N910" s="211"/>
      <c r="O910" s="137"/>
      <c r="P910" s="268"/>
    </row>
    <row r="911" spans="1:16">
      <c r="A911" s="125"/>
      <c r="B911" s="282"/>
      <c r="C911" s="146"/>
      <c r="D911" s="146"/>
      <c r="E911" s="340"/>
      <c r="F911" s="128"/>
      <c r="G911" s="252" t="str">
        <f>IF(I911='VALORES JOÃO'!$A$12,'VALORES JOÃO'!$C$12,IF(I911='VALORES JOÃO'!$A$11,'VALORES JOÃO'!$C$11,IF('TABELA UNIFICADA 2024'!I911='VALORES JOÃO'!$A$10,'VALORES JOÃO'!$C$10,IF(I911='VALORES JOÃO'!$A$9,'VALORES JOÃO'!$C$9,IF('TABELA UNIFICADA 2024'!I911='VALORES JOÃO'!$A$8,'VALORES JOÃO'!$C$8,IF('TABELA UNIFICADA 2024'!I911='VALORES JOÃO'!$A$7,'VALORES JOÃO'!$C$7,IF('TABELA UNIFICADA 2024'!I911='VALORES JOÃO'!$A$6,'VALORES JOÃO'!$C$6,IF('TABELA UNIFICADA 2024'!I911='VALORES JOÃO'!$A$5,'VALORES JOÃO'!$C$5,IF('TABELA UNIFICADA 2024'!I911='VALORES JOÃO'!$A$4,'VALORES JOÃO'!$C$4,"")))))))))</f>
        <v/>
      </c>
      <c r="H911" s="335" t="str">
        <f t="shared" si="15"/>
        <v>0</v>
      </c>
      <c r="I911" s="334" t="s">
        <v>43</v>
      </c>
      <c r="J911" s="320"/>
      <c r="K911" s="260"/>
      <c r="L911" s="203"/>
      <c r="M911" s="204"/>
      <c r="N911" s="211"/>
      <c r="O911" s="137"/>
      <c r="P911" s="268"/>
    </row>
    <row r="912" spans="1:16">
      <c r="A912" s="125"/>
      <c r="B912" s="282"/>
      <c r="C912" s="146"/>
      <c r="D912" s="146"/>
      <c r="E912" s="340"/>
      <c r="F912" s="128"/>
      <c r="G912" s="252" t="str">
        <f>IF(I912='VALORES JOÃO'!$A$12,'VALORES JOÃO'!$C$12,IF(I912='VALORES JOÃO'!$A$11,'VALORES JOÃO'!$C$11,IF('TABELA UNIFICADA 2024'!I912='VALORES JOÃO'!$A$10,'VALORES JOÃO'!$C$10,IF(I912='VALORES JOÃO'!$A$9,'VALORES JOÃO'!$C$9,IF('TABELA UNIFICADA 2024'!I912='VALORES JOÃO'!$A$8,'VALORES JOÃO'!$C$8,IF('TABELA UNIFICADA 2024'!I912='VALORES JOÃO'!$A$7,'VALORES JOÃO'!$C$7,IF('TABELA UNIFICADA 2024'!I912='VALORES JOÃO'!$A$6,'VALORES JOÃO'!$C$6,IF('TABELA UNIFICADA 2024'!I912='VALORES JOÃO'!$A$5,'VALORES JOÃO'!$C$5,IF('TABELA UNIFICADA 2024'!I912='VALORES JOÃO'!$A$4,'VALORES JOÃO'!$C$4,"")))))))))</f>
        <v/>
      </c>
      <c r="H912" s="335" t="str">
        <f t="shared" si="15"/>
        <v>0</v>
      </c>
      <c r="I912" s="334" t="s">
        <v>43</v>
      </c>
      <c r="J912" s="320"/>
      <c r="K912" s="260"/>
      <c r="L912" s="203"/>
      <c r="M912" s="204"/>
      <c r="N912" s="211"/>
      <c r="O912" s="137"/>
      <c r="P912" s="268"/>
    </row>
    <row r="913" spans="1:16">
      <c r="A913" s="125"/>
      <c r="B913" s="282"/>
      <c r="C913" s="146"/>
      <c r="D913" s="146"/>
      <c r="E913" s="340"/>
      <c r="F913" s="128"/>
      <c r="G913" s="252" t="str">
        <f>IF(I913='VALORES JOÃO'!$A$12,'VALORES JOÃO'!$C$12,IF(I913='VALORES JOÃO'!$A$11,'VALORES JOÃO'!$C$11,IF('TABELA UNIFICADA 2024'!I913='VALORES JOÃO'!$A$10,'VALORES JOÃO'!$C$10,IF(I913='VALORES JOÃO'!$A$9,'VALORES JOÃO'!$C$9,IF('TABELA UNIFICADA 2024'!I913='VALORES JOÃO'!$A$8,'VALORES JOÃO'!$C$8,IF('TABELA UNIFICADA 2024'!I913='VALORES JOÃO'!$A$7,'VALORES JOÃO'!$C$7,IF('TABELA UNIFICADA 2024'!I913='VALORES JOÃO'!$A$6,'VALORES JOÃO'!$C$6,IF('TABELA UNIFICADA 2024'!I913='VALORES JOÃO'!$A$5,'VALORES JOÃO'!$C$5,IF('TABELA UNIFICADA 2024'!I913='VALORES JOÃO'!$A$4,'VALORES JOÃO'!$C$4,"")))))))))</f>
        <v/>
      </c>
      <c r="H913" s="335" t="str">
        <f t="shared" si="15"/>
        <v>0</v>
      </c>
      <c r="I913" s="334" t="s">
        <v>43</v>
      </c>
      <c r="J913" s="320"/>
      <c r="K913" s="260"/>
      <c r="L913" s="203"/>
      <c r="M913" s="204"/>
      <c r="N913" s="211"/>
      <c r="O913" s="137"/>
      <c r="P913" s="268"/>
    </row>
    <row r="914" spans="1:16">
      <c r="A914" s="125"/>
      <c r="B914" s="282"/>
      <c r="C914" s="146"/>
      <c r="D914" s="146"/>
      <c r="E914" s="340"/>
      <c r="F914" s="128"/>
      <c r="G914" s="252" t="str">
        <f>IF(I914='VALORES JOÃO'!$A$12,'VALORES JOÃO'!$C$12,IF(I914='VALORES JOÃO'!$A$11,'VALORES JOÃO'!$C$11,IF('TABELA UNIFICADA 2024'!I914='VALORES JOÃO'!$A$10,'VALORES JOÃO'!$C$10,IF(I914='VALORES JOÃO'!$A$9,'VALORES JOÃO'!$C$9,IF('TABELA UNIFICADA 2024'!I914='VALORES JOÃO'!$A$8,'VALORES JOÃO'!$C$8,IF('TABELA UNIFICADA 2024'!I914='VALORES JOÃO'!$A$7,'VALORES JOÃO'!$C$7,IF('TABELA UNIFICADA 2024'!I914='VALORES JOÃO'!$A$6,'VALORES JOÃO'!$C$6,IF('TABELA UNIFICADA 2024'!I914='VALORES JOÃO'!$A$5,'VALORES JOÃO'!$C$5,IF('TABELA UNIFICADA 2024'!I914='VALORES JOÃO'!$A$4,'VALORES JOÃO'!$C$4,"")))))))))</f>
        <v/>
      </c>
      <c r="H914" s="335" t="str">
        <f t="shared" si="15"/>
        <v>0</v>
      </c>
      <c r="I914" s="334" t="s">
        <v>43</v>
      </c>
      <c r="J914" s="320"/>
      <c r="K914" s="260"/>
      <c r="L914" s="203"/>
      <c r="M914" s="204"/>
      <c r="N914" s="211"/>
      <c r="O914" s="137"/>
      <c r="P914" s="268"/>
    </row>
    <row r="915" spans="1:16">
      <c r="A915" s="125"/>
      <c r="B915" s="282"/>
      <c r="C915" s="146"/>
      <c r="D915" s="146"/>
      <c r="E915" s="340"/>
      <c r="F915" s="128"/>
      <c r="G915" s="252" t="str">
        <f>IF(I915='VALORES JOÃO'!$A$12,'VALORES JOÃO'!$C$12,IF(I915='VALORES JOÃO'!$A$11,'VALORES JOÃO'!$C$11,IF('TABELA UNIFICADA 2024'!I915='VALORES JOÃO'!$A$10,'VALORES JOÃO'!$C$10,IF(I915='VALORES JOÃO'!$A$9,'VALORES JOÃO'!$C$9,IF('TABELA UNIFICADA 2024'!I915='VALORES JOÃO'!$A$8,'VALORES JOÃO'!$C$8,IF('TABELA UNIFICADA 2024'!I915='VALORES JOÃO'!$A$7,'VALORES JOÃO'!$C$7,IF('TABELA UNIFICADA 2024'!I915='VALORES JOÃO'!$A$6,'VALORES JOÃO'!$C$6,IF('TABELA UNIFICADA 2024'!I915='VALORES JOÃO'!$A$5,'VALORES JOÃO'!$C$5,IF('TABELA UNIFICADA 2024'!I915='VALORES JOÃO'!$A$4,'VALORES JOÃO'!$C$4,"")))))))))</f>
        <v/>
      </c>
      <c r="H915" s="335" t="str">
        <f t="shared" si="15"/>
        <v>0</v>
      </c>
      <c r="I915" s="334" t="s">
        <v>43</v>
      </c>
      <c r="J915" s="320"/>
      <c r="K915" s="260"/>
      <c r="L915" s="203"/>
      <c r="M915" s="204"/>
      <c r="N915" s="211"/>
      <c r="O915" s="137"/>
      <c r="P915" s="268"/>
    </row>
    <row r="916" spans="1:16">
      <c r="A916" s="125"/>
      <c r="B916" s="282"/>
      <c r="C916" s="146"/>
      <c r="D916" s="146"/>
      <c r="E916" s="340"/>
      <c r="F916" s="128"/>
      <c r="G916" s="252" t="str">
        <f>IF(I916='VALORES JOÃO'!$A$12,'VALORES JOÃO'!$C$12,IF(I916='VALORES JOÃO'!$A$11,'VALORES JOÃO'!$C$11,IF('TABELA UNIFICADA 2024'!I916='VALORES JOÃO'!$A$10,'VALORES JOÃO'!$C$10,IF(I916='VALORES JOÃO'!$A$9,'VALORES JOÃO'!$C$9,IF('TABELA UNIFICADA 2024'!I916='VALORES JOÃO'!$A$8,'VALORES JOÃO'!$C$8,IF('TABELA UNIFICADA 2024'!I916='VALORES JOÃO'!$A$7,'VALORES JOÃO'!$C$7,IF('TABELA UNIFICADA 2024'!I916='VALORES JOÃO'!$A$6,'VALORES JOÃO'!$C$6,IF('TABELA UNIFICADA 2024'!I916='VALORES JOÃO'!$A$5,'VALORES JOÃO'!$C$5,IF('TABELA UNIFICADA 2024'!I916='VALORES JOÃO'!$A$4,'VALORES JOÃO'!$C$4,"")))))))))</f>
        <v/>
      </c>
      <c r="H916" s="335" t="str">
        <f t="shared" si="15"/>
        <v>0</v>
      </c>
      <c r="I916" s="334" t="s">
        <v>43</v>
      </c>
      <c r="J916" s="320"/>
      <c r="K916" s="260"/>
      <c r="L916" s="203"/>
      <c r="M916" s="204"/>
      <c r="N916" s="211"/>
      <c r="O916" s="137"/>
      <c r="P916" s="268"/>
    </row>
    <row r="917" spans="1:16">
      <c r="A917" s="125"/>
      <c r="B917" s="282"/>
      <c r="C917" s="146"/>
      <c r="D917" s="146"/>
      <c r="E917" s="340"/>
      <c r="F917" s="128"/>
      <c r="G917" s="252" t="str">
        <f>IF(I917='VALORES JOÃO'!$A$12,'VALORES JOÃO'!$C$12,IF(I917='VALORES JOÃO'!$A$11,'VALORES JOÃO'!$C$11,IF('TABELA UNIFICADA 2024'!I917='VALORES JOÃO'!$A$10,'VALORES JOÃO'!$C$10,IF(I917='VALORES JOÃO'!$A$9,'VALORES JOÃO'!$C$9,IF('TABELA UNIFICADA 2024'!I917='VALORES JOÃO'!$A$8,'VALORES JOÃO'!$C$8,IF('TABELA UNIFICADA 2024'!I917='VALORES JOÃO'!$A$7,'VALORES JOÃO'!$C$7,IF('TABELA UNIFICADA 2024'!I917='VALORES JOÃO'!$A$6,'VALORES JOÃO'!$C$6,IF('TABELA UNIFICADA 2024'!I917='VALORES JOÃO'!$A$5,'VALORES JOÃO'!$C$5,IF('TABELA UNIFICADA 2024'!I917='VALORES JOÃO'!$A$4,'VALORES JOÃO'!$C$4,"")))))))))</f>
        <v/>
      </c>
      <c r="H917" s="335" t="str">
        <f t="shared" si="15"/>
        <v>0</v>
      </c>
      <c r="I917" s="334" t="s">
        <v>43</v>
      </c>
      <c r="J917" s="320"/>
      <c r="K917" s="260"/>
      <c r="L917" s="203"/>
      <c r="M917" s="204"/>
      <c r="N917" s="211"/>
      <c r="O917" s="137"/>
      <c r="P917" s="268"/>
    </row>
    <row r="918" spans="1:16">
      <c r="A918" s="125"/>
      <c r="B918" s="282"/>
      <c r="C918" s="146"/>
      <c r="D918" s="146"/>
      <c r="E918" s="340"/>
      <c r="F918" s="128"/>
      <c r="G918" s="252" t="str">
        <f>IF(I918='VALORES JOÃO'!$A$12,'VALORES JOÃO'!$C$12,IF(I918='VALORES JOÃO'!$A$11,'VALORES JOÃO'!$C$11,IF('TABELA UNIFICADA 2024'!I918='VALORES JOÃO'!$A$10,'VALORES JOÃO'!$C$10,IF(I918='VALORES JOÃO'!$A$9,'VALORES JOÃO'!$C$9,IF('TABELA UNIFICADA 2024'!I918='VALORES JOÃO'!$A$8,'VALORES JOÃO'!$C$8,IF('TABELA UNIFICADA 2024'!I918='VALORES JOÃO'!$A$7,'VALORES JOÃO'!$C$7,IF('TABELA UNIFICADA 2024'!I918='VALORES JOÃO'!$A$6,'VALORES JOÃO'!$C$6,IF('TABELA UNIFICADA 2024'!I918='VALORES JOÃO'!$A$5,'VALORES JOÃO'!$C$5,IF('TABELA UNIFICADA 2024'!I918='VALORES JOÃO'!$A$4,'VALORES JOÃO'!$C$4,"")))))))))</f>
        <v/>
      </c>
      <c r="H918" s="335" t="str">
        <f t="shared" si="15"/>
        <v>0</v>
      </c>
      <c r="I918" s="334" t="s">
        <v>43</v>
      </c>
      <c r="J918" s="320"/>
      <c r="K918" s="260"/>
      <c r="L918" s="203"/>
      <c r="M918" s="204"/>
      <c r="N918" s="211"/>
      <c r="O918" s="137"/>
      <c r="P918" s="268"/>
    </row>
    <row r="919" spans="1:16">
      <c r="A919" s="125"/>
      <c r="B919" s="282"/>
      <c r="C919" s="146"/>
      <c r="D919" s="146"/>
      <c r="E919" s="340"/>
      <c r="F919" s="128"/>
      <c r="G919" s="252" t="str">
        <f>IF(I919='VALORES JOÃO'!$A$12,'VALORES JOÃO'!$C$12,IF(I919='VALORES JOÃO'!$A$11,'VALORES JOÃO'!$C$11,IF('TABELA UNIFICADA 2024'!I919='VALORES JOÃO'!$A$10,'VALORES JOÃO'!$C$10,IF(I919='VALORES JOÃO'!$A$9,'VALORES JOÃO'!$C$9,IF('TABELA UNIFICADA 2024'!I919='VALORES JOÃO'!$A$8,'VALORES JOÃO'!$C$8,IF('TABELA UNIFICADA 2024'!I919='VALORES JOÃO'!$A$7,'VALORES JOÃO'!$C$7,IF('TABELA UNIFICADA 2024'!I919='VALORES JOÃO'!$A$6,'VALORES JOÃO'!$C$6,IF('TABELA UNIFICADA 2024'!I919='VALORES JOÃO'!$A$5,'VALORES JOÃO'!$C$5,IF('TABELA UNIFICADA 2024'!I919='VALORES JOÃO'!$A$4,'VALORES JOÃO'!$C$4,"")))))))))</f>
        <v/>
      </c>
      <c r="H919" s="335" t="str">
        <f t="shared" si="15"/>
        <v>0</v>
      </c>
      <c r="I919" s="334" t="s">
        <v>43</v>
      </c>
      <c r="J919" s="320"/>
      <c r="K919" s="260"/>
      <c r="L919" s="203"/>
      <c r="M919" s="204"/>
      <c r="N919" s="211"/>
      <c r="O919" s="137"/>
      <c r="P919" s="268"/>
    </row>
    <row r="920" spans="1:16">
      <c r="A920" s="125"/>
      <c r="B920" s="282"/>
      <c r="C920" s="146"/>
      <c r="D920" s="146"/>
      <c r="E920" s="340"/>
      <c r="F920" s="128"/>
      <c r="G920" s="252" t="str">
        <f>IF(I920='VALORES JOÃO'!$A$12,'VALORES JOÃO'!$C$12,IF(I920='VALORES JOÃO'!$A$11,'VALORES JOÃO'!$C$11,IF('TABELA UNIFICADA 2024'!I920='VALORES JOÃO'!$A$10,'VALORES JOÃO'!$C$10,IF(I920='VALORES JOÃO'!$A$9,'VALORES JOÃO'!$C$9,IF('TABELA UNIFICADA 2024'!I920='VALORES JOÃO'!$A$8,'VALORES JOÃO'!$C$8,IF('TABELA UNIFICADA 2024'!I920='VALORES JOÃO'!$A$7,'VALORES JOÃO'!$C$7,IF('TABELA UNIFICADA 2024'!I920='VALORES JOÃO'!$A$6,'VALORES JOÃO'!$C$6,IF('TABELA UNIFICADA 2024'!I920='VALORES JOÃO'!$A$5,'VALORES JOÃO'!$C$5,IF('TABELA UNIFICADA 2024'!I920='VALORES JOÃO'!$A$4,'VALORES JOÃO'!$C$4,"")))))))))</f>
        <v/>
      </c>
      <c r="H920" s="335" t="str">
        <f t="shared" si="15"/>
        <v>0</v>
      </c>
      <c r="I920" s="334" t="s">
        <v>43</v>
      </c>
      <c r="J920" s="320"/>
      <c r="K920" s="260"/>
      <c r="L920" s="203"/>
      <c r="M920" s="204"/>
      <c r="N920" s="211"/>
      <c r="O920" s="137"/>
      <c r="P920" s="268"/>
    </row>
    <row r="921" spans="1:16">
      <c r="A921" s="125"/>
      <c r="B921" s="282"/>
      <c r="C921" s="146"/>
      <c r="D921" s="146"/>
      <c r="E921" s="340"/>
      <c r="F921" s="128"/>
      <c r="G921" s="252" t="str">
        <f>IF(I921='VALORES JOÃO'!$A$12,'VALORES JOÃO'!$C$12,IF(I921='VALORES JOÃO'!$A$11,'VALORES JOÃO'!$C$11,IF('TABELA UNIFICADA 2024'!I921='VALORES JOÃO'!$A$10,'VALORES JOÃO'!$C$10,IF(I921='VALORES JOÃO'!$A$9,'VALORES JOÃO'!$C$9,IF('TABELA UNIFICADA 2024'!I921='VALORES JOÃO'!$A$8,'VALORES JOÃO'!$C$8,IF('TABELA UNIFICADA 2024'!I921='VALORES JOÃO'!$A$7,'VALORES JOÃO'!$C$7,IF('TABELA UNIFICADA 2024'!I921='VALORES JOÃO'!$A$6,'VALORES JOÃO'!$C$6,IF('TABELA UNIFICADA 2024'!I921='VALORES JOÃO'!$A$5,'VALORES JOÃO'!$C$5,IF('TABELA UNIFICADA 2024'!I921='VALORES JOÃO'!$A$4,'VALORES JOÃO'!$C$4,"")))))))))</f>
        <v/>
      </c>
      <c r="H921" s="335" t="str">
        <f t="shared" si="15"/>
        <v>0</v>
      </c>
      <c r="I921" s="334" t="s">
        <v>43</v>
      </c>
      <c r="J921" s="320"/>
      <c r="K921" s="260"/>
      <c r="L921" s="203"/>
      <c r="M921" s="204"/>
      <c r="N921" s="211"/>
      <c r="O921" s="137"/>
      <c r="P921" s="268"/>
    </row>
    <row r="922" spans="1:16">
      <c r="A922" s="125"/>
      <c r="B922" s="282"/>
      <c r="C922" s="146"/>
      <c r="D922" s="146"/>
      <c r="E922" s="340"/>
      <c r="F922" s="128"/>
      <c r="G922" s="252" t="str">
        <f>IF(I922='VALORES JOÃO'!$A$12,'VALORES JOÃO'!$C$12,IF(I922='VALORES JOÃO'!$A$11,'VALORES JOÃO'!$C$11,IF('TABELA UNIFICADA 2024'!I922='VALORES JOÃO'!$A$10,'VALORES JOÃO'!$C$10,IF(I922='VALORES JOÃO'!$A$9,'VALORES JOÃO'!$C$9,IF('TABELA UNIFICADA 2024'!I922='VALORES JOÃO'!$A$8,'VALORES JOÃO'!$C$8,IF('TABELA UNIFICADA 2024'!I922='VALORES JOÃO'!$A$7,'VALORES JOÃO'!$C$7,IF('TABELA UNIFICADA 2024'!I922='VALORES JOÃO'!$A$6,'VALORES JOÃO'!$C$6,IF('TABELA UNIFICADA 2024'!I922='VALORES JOÃO'!$A$5,'VALORES JOÃO'!$C$5,IF('TABELA UNIFICADA 2024'!I922='VALORES JOÃO'!$A$4,'VALORES JOÃO'!$C$4,"")))))))))</f>
        <v/>
      </c>
      <c r="H922" s="335" t="str">
        <f t="shared" si="15"/>
        <v>0</v>
      </c>
      <c r="I922" s="334" t="s">
        <v>43</v>
      </c>
      <c r="J922" s="320"/>
      <c r="K922" s="260"/>
      <c r="L922" s="203"/>
      <c r="M922" s="204"/>
      <c r="N922" s="211"/>
      <c r="O922" s="137"/>
      <c r="P922" s="268"/>
    </row>
    <row r="923" spans="1:16">
      <c r="A923" s="125"/>
      <c r="B923" s="282"/>
      <c r="C923" s="146"/>
      <c r="D923" s="146"/>
      <c r="E923" s="340"/>
      <c r="F923" s="128"/>
      <c r="G923" s="252" t="str">
        <f>IF(I923='VALORES JOÃO'!$A$12,'VALORES JOÃO'!$C$12,IF(I923='VALORES JOÃO'!$A$11,'VALORES JOÃO'!$C$11,IF('TABELA UNIFICADA 2024'!I923='VALORES JOÃO'!$A$10,'VALORES JOÃO'!$C$10,IF(I923='VALORES JOÃO'!$A$9,'VALORES JOÃO'!$C$9,IF('TABELA UNIFICADA 2024'!I923='VALORES JOÃO'!$A$8,'VALORES JOÃO'!$C$8,IF('TABELA UNIFICADA 2024'!I923='VALORES JOÃO'!$A$7,'VALORES JOÃO'!$C$7,IF('TABELA UNIFICADA 2024'!I923='VALORES JOÃO'!$A$6,'VALORES JOÃO'!$C$6,IF('TABELA UNIFICADA 2024'!I923='VALORES JOÃO'!$A$5,'VALORES JOÃO'!$C$5,IF('TABELA UNIFICADA 2024'!I923='VALORES JOÃO'!$A$4,'VALORES JOÃO'!$C$4,"")))))))))</f>
        <v/>
      </c>
      <c r="H923" s="335" t="str">
        <f t="shared" si="15"/>
        <v>0</v>
      </c>
      <c r="I923" s="334" t="s">
        <v>43</v>
      </c>
      <c r="J923" s="320"/>
      <c r="K923" s="260"/>
      <c r="L923" s="203"/>
      <c r="M923" s="204"/>
      <c r="N923" s="211"/>
      <c r="O923" s="137"/>
      <c r="P923" s="268"/>
    </row>
    <row r="924" spans="1:16">
      <c r="A924" s="125"/>
      <c r="B924" s="282"/>
      <c r="C924" s="146"/>
      <c r="D924" s="146"/>
      <c r="E924" s="340"/>
      <c r="F924" s="128"/>
      <c r="G924" s="252" t="str">
        <f>IF(I924='VALORES JOÃO'!$A$12,'VALORES JOÃO'!$C$12,IF(I924='VALORES JOÃO'!$A$11,'VALORES JOÃO'!$C$11,IF('TABELA UNIFICADA 2024'!I924='VALORES JOÃO'!$A$10,'VALORES JOÃO'!$C$10,IF(I924='VALORES JOÃO'!$A$9,'VALORES JOÃO'!$C$9,IF('TABELA UNIFICADA 2024'!I924='VALORES JOÃO'!$A$8,'VALORES JOÃO'!$C$8,IF('TABELA UNIFICADA 2024'!I924='VALORES JOÃO'!$A$7,'VALORES JOÃO'!$C$7,IF('TABELA UNIFICADA 2024'!I924='VALORES JOÃO'!$A$6,'VALORES JOÃO'!$C$6,IF('TABELA UNIFICADA 2024'!I924='VALORES JOÃO'!$A$5,'VALORES JOÃO'!$C$5,IF('TABELA UNIFICADA 2024'!I924='VALORES JOÃO'!$A$4,'VALORES JOÃO'!$C$4,"")))))))))</f>
        <v/>
      </c>
      <c r="H924" s="335" t="str">
        <f t="shared" si="15"/>
        <v>0</v>
      </c>
      <c r="I924" s="334" t="s">
        <v>43</v>
      </c>
      <c r="J924" s="320"/>
      <c r="K924" s="260"/>
      <c r="L924" s="203"/>
      <c r="M924" s="204"/>
      <c r="N924" s="211"/>
      <c r="O924" s="137"/>
      <c r="P924" s="268"/>
    </row>
    <row r="925" spans="1:16">
      <c r="A925" s="125"/>
      <c r="B925" s="282"/>
      <c r="C925" s="146"/>
      <c r="D925" s="146"/>
      <c r="E925" s="340"/>
      <c r="F925" s="128"/>
      <c r="G925" s="252" t="str">
        <f>IF(I925='VALORES JOÃO'!$A$12,'VALORES JOÃO'!$C$12,IF(I925='VALORES JOÃO'!$A$11,'VALORES JOÃO'!$C$11,IF('TABELA UNIFICADA 2024'!I925='VALORES JOÃO'!$A$10,'VALORES JOÃO'!$C$10,IF(I925='VALORES JOÃO'!$A$9,'VALORES JOÃO'!$C$9,IF('TABELA UNIFICADA 2024'!I925='VALORES JOÃO'!$A$8,'VALORES JOÃO'!$C$8,IF('TABELA UNIFICADA 2024'!I925='VALORES JOÃO'!$A$7,'VALORES JOÃO'!$C$7,IF('TABELA UNIFICADA 2024'!I925='VALORES JOÃO'!$A$6,'VALORES JOÃO'!$C$6,IF('TABELA UNIFICADA 2024'!I925='VALORES JOÃO'!$A$5,'VALORES JOÃO'!$C$5,IF('TABELA UNIFICADA 2024'!I925='VALORES JOÃO'!$A$4,'VALORES JOÃO'!$C$4,"")))))))))</f>
        <v/>
      </c>
      <c r="H925" s="335" t="str">
        <f t="shared" si="15"/>
        <v>0</v>
      </c>
      <c r="I925" s="334" t="s">
        <v>43</v>
      </c>
      <c r="J925" s="320"/>
      <c r="K925" s="260"/>
      <c r="L925" s="203"/>
      <c r="M925" s="204"/>
      <c r="N925" s="211"/>
      <c r="O925" s="137"/>
      <c r="P925" s="268"/>
    </row>
    <row r="926" spans="1:16">
      <c r="A926" s="125"/>
      <c r="B926" s="282"/>
      <c r="C926" s="146"/>
      <c r="D926" s="146"/>
      <c r="E926" s="340"/>
      <c r="F926" s="128"/>
      <c r="G926" s="252" t="str">
        <f>IF(I926='VALORES JOÃO'!$A$12,'VALORES JOÃO'!$C$12,IF(I926='VALORES JOÃO'!$A$11,'VALORES JOÃO'!$C$11,IF('TABELA UNIFICADA 2024'!I926='VALORES JOÃO'!$A$10,'VALORES JOÃO'!$C$10,IF(I926='VALORES JOÃO'!$A$9,'VALORES JOÃO'!$C$9,IF('TABELA UNIFICADA 2024'!I926='VALORES JOÃO'!$A$8,'VALORES JOÃO'!$C$8,IF('TABELA UNIFICADA 2024'!I926='VALORES JOÃO'!$A$7,'VALORES JOÃO'!$C$7,IF('TABELA UNIFICADA 2024'!I926='VALORES JOÃO'!$A$6,'VALORES JOÃO'!$C$6,IF('TABELA UNIFICADA 2024'!I926='VALORES JOÃO'!$A$5,'VALORES JOÃO'!$C$5,IF('TABELA UNIFICADA 2024'!I926='VALORES JOÃO'!$A$4,'VALORES JOÃO'!$C$4,"")))))))))</f>
        <v/>
      </c>
      <c r="H926" s="335" t="str">
        <f t="shared" si="15"/>
        <v>0</v>
      </c>
      <c r="I926" s="334" t="s">
        <v>43</v>
      </c>
      <c r="J926" s="320"/>
      <c r="K926" s="260"/>
      <c r="L926" s="203"/>
      <c r="M926" s="204"/>
      <c r="N926" s="211"/>
      <c r="O926" s="137"/>
      <c r="P926" s="268"/>
    </row>
    <row r="927" spans="1:16">
      <c r="A927" s="125"/>
      <c r="B927" s="282"/>
      <c r="C927" s="146"/>
      <c r="D927" s="146"/>
      <c r="E927" s="340"/>
      <c r="F927" s="128"/>
      <c r="G927" s="252" t="str">
        <f>IF(I927='VALORES JOÃO'!$A$12,'VALORES JOÃO'!$C$12,IF(I927='VALORES JOÃO'!$A$11,'VALORES JOÃO'!$C$11,IF('TABELA UNIFICADA 2024'!I927='VALORES JOÃO'!$A$10,'VALORES JOÃO'!$C$10,IF(I927='VALORES JOÃO'!$A$9,'VALORES JOÃO'!$C$9,IF('TABELA UNIFICADA 2024'!I927='VALORES JOÃO'!$A$8,'VALORES JOÃO'!$C$8,IF('TABELA UNIFICADA 2024'!I927='VALORES JOÃO'!$A$7,'VALORES JOÃO'!$C$7,IF('TABELA UNIFICADA 2024'!I927='VALORES JOÃO'!$A$6,'VALORES JOÃO'!$C$6,IF('TABELA UNIFICADA 2024'!I927='VALORES JOÃO'!$A$5,'VALORES JOÃO'!$C$5,IF('TABELA UNIFICADA 2024'!I927='VALORES JOÃO'!$A$4,'VALORES JOÃO'!$C$4,"")))))))))</f>
        <v/>
      </c>
      <c r="H927" s="335" t="str">
        <f t="shared" si="15"/>
        <v>0</v>
      </c>
      <c r="I927" s="334" t="s">
        <v>43</v>
      </c>
      <c r="J927" s="320"/>
      <c r="K927" s="260"/>
      <c r="L927" s="203"/>
      <c r="M927" s="204"/>
      <c r="N927" s="211"/>
      <c r="O927" s="137"/>
      <c r="P927" s="268"/>
    </row>
    <row r="928" spans="1:16">
      <c r="A928" s="125"/>
      <c r="B928" s="282"/>
      <c r="C928" s="146"/>
      <c r="D928" s="146"/>
      <c r="E928" s="340"/>
      <c r="F928" s="128"/>
      <c r="G928" s="252" t="str">
        <f>IF(I928='VALORES JOÃO'!$A$12,'VALORES JOÃO'!$C$12,IF(I928='VALORES JOÃO'!$A$11,'VALORES JOÃO'!$C$11,IF('TABELA UNIFICADA 2024'!I928='VALORES JOÃO'!$A$10,'VALORES JOÃO'!$C$10,IF(I928='VALORES JOÃO'!$A$9,'VALORES JOÃO'!$C$9,IF('TABELA UNIFICADA 2024'!I928='VALORES JOÃO'!$A$8,'VALORES JOÃO'!$C$8,IF('TABELA UNIFICADA 2024'!I928='VALORES JOÃO'!$A$7,'VALORES JOÃO'!$C$7,IF('TABELA UNIFICADA 2024'!I928='VALORES JOÃO'!$A$6,'VALORES JOÃO'!$C$6,IF('TABELA UNIFICADA 2024'!I928='VALORES JOÃO'!$A$5,'VALORES JOÃO'!$C$5,IF('TABELA UNIFICADA 2024'!I928='VALORES JOÃO'!$A$4,'VALORES JOÃO'!$C$4,"")))))))))</f>
        <v/>
      </c>
      <c r="H928" s="335" t="str">
        <f t="shared" si="15"/>
        <v>0</v>
      </c>
      <c r="I928" s="334" t="s">
        <v>43</v>
      </c>
      <c r="J928" s="320"/>
      <c r="K928" s="260"/>
      <c r="L928" s="203"/>
      <c r="M928" s="204"/>
      <c r="N928" s="211"/>
      <c r="O928" s="137"/>
      <c r="P928" s="268"/>
    </row>
    <row r="929" spans="1:16">
      <c r="A929" s="125"/>
      <c r="B929" s="282"/>
      <c r="C929" s="146"/>
      <c r="D929" s="146"/>
      <c r="E929" s="340"/>
      <c r="F929" s="128"/>
      <c r="G929" s="252" t="str">
        <f>IF(I929='VALORES JOÃO'!$A$12,'VALORES JOÃO'!$C$12,IF(I929='VALORES JOÃO'!$A$11,'VALORES JOÃO'!$C$11,IF('TABELA UNIFICADA 2024'!I929='VALORES JOÃO'!$A$10,'VALORES JOÃO'!$C$10,IF(I929='VALORES JOÃO'!$A$9,'VALORES JOÃO'!$C$9,IF('TABELA UNIFICADA 2024'!I929='VALORES JOÃO'!$A$8,'VALORES JOÃO'!$C$8,IF('TABELA UNIFICADA 2024'!I929='VALORES JOÃO'!$A$7,'VALORES JOÃO'!$C$7,IF('TABELA UNIFICADA 2024'!I929='VALORES JOÃO'!$A$6,'VALORES JOÃO'!$C$6,IF('TABELA UNIFICADA 2024'!I929='VALORES JOÃO'!$A$5,'VALORES JOÃO'!$C$5,IF('TABELA UNIFICADA 2024'!I929='VALORES JOÃO'!$A$4,'VALORES JOÃO'!$C$4,"")))))))))</f>
        <v/>
      </c>
      <c r="H929" s="335" t="str">
        <f t="shared" si="15"/>
        <v>0</v>
      </c>
      <c r="I929" s="334" t="s">
        <v>43</v>
      </c>
      <c r="J929" s="320"/>
      <c r="K929" s="260"/>
      <c r="L929" s="203"/>
      <c r="M929" s="204"/>
      <c r="N929" s="211"/>
      <c r="O929" s="137"/>
      <c r="P929" s="268"/>
    </row>
    <row r="930" spans="1:16">
      <c r="A930" s="125"/>
      <c r="B930" s="282"/>
      <c r="C930" s="146"/>
      <c r="D930" s="146"/>
      <c r="E930" s="340"/>
      <c r="F930" s="128"/>
      <c r="G930" s="252" t="str">
        <f>IF(I930='VALORES JOÃO'!$A$12,'VALORES JOÃO'!$C$12,IF(I930='VALORES JOÃO'!$A$11,'VALORES JOÃO'!$C$11,IF('TABELA UNIFICADA 2024'!I930='VALORES JOÃO'!$A$10,'VALORES JOÃO'!$C$10,IF(I930='VALORES JOÃO'!$A$9,'VALORES JOÃO'!$C$9,IF('TABELA UNIFICADA 2024'!I930='VALORES JOÃO'!$A$8,'VALORES JOÃO'!$C$8,IF('TABELA UNIFICADA 2024'!I930='VALORES JOÃO'!$A$7,'VALORES JOÃO'!$C$7,IF('TABELA UNIFICADA 2024'!I930='VALORES JOÃO'!$A$6,'VALORES JOÃO'!$C$6,IF('TABELA UNIFICADA 2024'!I930='VALORES JOÃO'!$A$5,'VALORES JOÃO'!$C$5,IF('TABELA UNIFICADA 2024'!I930='VALORES JOÃO'!$A$4,'VALORES JOÃO'!$C$4,"")))))))))</f>
        <v/>
      </c>
      <c r="H930" s="335" t="str">
        <f t="shared" si="15"/>
        <v>0</v>
      </c>
      <c r="I930" s="334" t="s">
        <v>43</v>
      </c>
      <c r="J930" s="320"/>
      <c r="K930" s="260"/>
      <c r="L930" s="203"/>
      <c r="M930" s="204"/>
      <c r="N930" s="211"/>
      <c r="O930" s="137"/>
      <c r="P930" s="268"/>
    </row>
    <row r="931" spans="1:16">
      <c r="A931" s="125"/>
      <c r="B931" s="282"/>
      <c r="C931" s="146"/>
      <c r="D931" s="146"/>
      <c r="E931" s="340"/>
      <c r="F931" s="128"/>
      <c r="G931" s="252" t="str">
        <f>IF(I931='VALORES JOÃO'!$A$12,'VALORES JOÃO'!$C$12,IF(I931='VALORES JOÃO'!$A$11,'VALORES JOÃO'!$C$11,IF('TABELA UNIFICADA 2024'!I931='VALORES JOÃO'!$A$10,'VALORES JOÃO'!$C$10,IF(I931='VALORES JOÃO'!$A$9,'VALORES JOÃO'!$C$9,IF('TABELA UNIFICADA 2024'!I931='VALORES JOÃO'!$A$8,'VALORES JOÃO'!$C$8,IF('TABELA UNIFICADA 2024'!I931='VALORES JOÃO'!$A$7,'VALORES JOÃO'!$C$7,IF('TABELA UNIFICADA 2024'!I931='VALORES JOÃO'!$A$6,'VALORES JOÃO'!$C$6,IF('TABELA UNIFICADA 2024'!I931='VALORES JOÃO'!$A$5,'VALORES JOÃO'!$C$5,IF('TABELA UNIFICADA 2024'!I931='VALORES JOÃO'!$A$4,'VALORES JOÃO'!$C$4,"")))))))))</f>
        <v/>
      </c>
      <c r="H931" s="335" t="str">
        <f t="shared" si="15"/>
        <v>0</v>
      </c>
      <c r="I931" s="334" t="s">
        <v>43</v>
      </c>
      <c r="J931" s="320"/>
      <c r="K931" s="260"/>
      <c r="L931" s="203"/>
      <c r="M931" s="204"/>
      <c r="N931" s="211"/>
      <c r="O931" s="137"/>
      <c r="P931" s="268"/>
    </row>
    <row r="932" spans="1:16">
      <c r="A932" s="125"/>
      <c r="B932" s="282"/>
      <c r="C932" s="146"/>
      <c r="D932" s="146"/>
      <c r="E932" s="340"/>
      <c r="F932" s="128"/>
      <c r="G932" s="252" t="str">
        <f>IF(I932='VALORES JOÃO'!$A$12,'VALORES JOÃO'!$C$12,IF(I932='VALORES JOÃO'!$A$11,'VALORES JOÃO'!$C$11,IF('TABELA UNIFICADA 2024'!I932='VALORES JOÃO'!$A$10,'VALORES JOÃO'!$C$10,IF(I932='VALORES JOÃO'!$A$9,'VALORES JOÃO'!$C$9,IF('TABELA UNIFICADA 2024'!I932='VALORES JOÃO'!$A$8,'VALORES JOÃO'!$C$8,IF('TABELA UNIFICADA 2024'!I932='VALORES JOÃO'!$A$7,'VALORES JOÃO'!$C$7,IF('TABELA UNIFICADA 2024'!I932='VALORES JOÃO'!$A$6,'VALORES JOÃO'!$C$6,IF('TABELA UNIFICADA 2024'!I932='VALORES JOÃO'!$A$5,'VALORES JOÃO'!$C$5,IF('TABELA UNIFICADA 2024'!I932='VALORES JOÃO'!$A$4,'VALORES JOÃO'!$C$4,"")))))))))</f>
        <v/>
      </c>
      <c r="H932" s="335" t="str">
        <f t="shared" si="15"/>
        <v>0</v>
      </c>
      <c r="I932" s="334" t="s">
        <v>43</v>
      </c>
      <c r="J932" s="320"/>
      <c r="K932" s="260"/>
      <c r="L932" s="203"/>
      <c r="M932" s="204"/>
      <c r="N932" s="211"/>
      <c r="O932" s="137"/>
      <c r="P932" s="268"/>
    </row>
    <row r="933" spans="1:16">
      <c r="A933" s="125"/>
      <c r="B933" s="282"/>
      <c r="C933" s="146"/>
      <c r="D933" s="146"/>
      <c r="E933" s="340"/>
      <c r="F933" s="128"/>
      <c r="G933" s="252" t="str">
        <f>IF(I933='VALORES JOÃO'!$A$12,'VALORES JOÃO'!$C$12,IF(I933='VALORES JOÃO'!$A$11,'VALORES JOÃO'!$C$11,IF('TABELA UNIFICADA 2024'!I933='VALORES JOÃO'!$A$10,'VALORES JOÃO'!$C$10,IF(I933='VALORES JOÃO'!$A$9,'VALORES JOÃO'!$C$9,IF('TABELA UNIFICADA 2024'!I933='VALORES JOÃO'!$A$8,'VALORES JOÃO'!$C$8,IF('TABELA UNIFICADA 2024'!I933='VALORES JOÃO'!$A$7,'VALORES JOÃO'!$C$7,IF('TABELA UNIFICADA 2024'!I933='VALORES JOÃO'!$A$6,'VALORES JOÃO'!$C$6,IF('TABELA UNIFICADA 2024'!I933='VALORES JOÃO'!$A$5,'VALORES JOÃO'!$C$5,IF('TABELA UNIFICADA 2024'!I933='VALORES JOÃO'!$A$4,'VALORES JOÃO'!$C$4,"")))))))))</f>
        <v/>
      </c>
      <c r="H933" s="335" t="str">
        <f t="shared" si="15"/>
        <v>0</v>
      </c>
      <c r="I933" s="334" t="s">
        <v>43</v>
      </c>
      <c r="J933" s="320"/>
      <c r="K933" s="260"/>
      <c r="L933" s="203"/>
      <c r="M933" s="204"/>
      <c r="N933" s="211"/>
      <c r="O933" s="137"/>
      <c r="P933" s="268"/>
    </row>
    <row r="934" spans="1:16">
      <c r="A934" s="125"/>
      <c r="B934" s="282"/>
      <c r="C934" s="146"/>
      <c r="D934" s="146"/>
      <c r="E934" s="340"/>
      <c r="F934" s="128"/>
      <c r="G934" s="252" t="str">
        <f>IF(I934='VALORES JOÃO'!$A$12,'VALORES JOÃO'!$C$12,IF(I934='VALORES JOÃO'!$A$11,'VALORES JOÃO'!$C$11,IF('TABELA UNIFICADA 2024'!I934='VALORES JOÃO'!$A$10,'VALORES JOÃO'!$C$10,IF(I934='VALORES JOÃO'!$A$9,'VALORES JOÃO'!$C$9,IF('TABELA UNIFICADA 2024'!I934='VALORES JOÃO'!$A$8,'VALORES JOÃO'!$C$8,IF('TABELA UNIFICADA 2024'!I934='VALORES JOÃO'!$A$7,'VALORES JOÃO'!$C$7,IF('TABELA UNIFICADA 2024'!I934='VALORES JOÃO'!$A$6,'VALORES JOÃO'!$C$6,IF('TABELA UNIFICADA 2024'!I934='VALORES JOÃO'!$A$5,'VALORES JOÃO'!$C$5,IF('TABELA UNIFICADA 2024'!I934='VALORES JOÃO'!$A$4,'VALORES JOÃO'!$C$4,"")))))))))</f>
        <v/>
      </c>
      <c r="H934" s="335" t="str">
        <f t="shared" si="15"/>
        <v>0</v>
      </c>
      <c r="I934" s="334" t="s">
        <v>43</v>
      </c>
      <c r="J934" s="320"/>
      <c r="K934" s="260"/>
      <c r="L934" s="203"/>
      <c r="M934" s="204"/>
      <c r="N934" s="211"/>
      <c r="O934" s="137"/>
      <c r="P934" s="268"/>
    </row>
    <row r="935" spans="1:16">
      <c r="A935" s="125"/>
      <c r="B935" s="282"/>
      <c r="C935" s="146"/>
      <c r="D935" s="146"/>
      <c r="E935" s="340"/>
      <c r="F935" s="128"/>
      <c r="G935" s="252" t="str">
        <f>IF(I935='VALORES JOÃO'!$A$12,'VALORES JOÃO'!$C$12,IF(I935='VALORES JOÃO'!$A$11,'VALORES JOÃO'!$C$11,IF('TABELA UNIFICADA 2024'!I935='VALORES JOÃO'!$A$10,'VALORES JOÃO'!$C$10,IF(I935='VALORES JOÃO'!$A$9,'VALORES JOÃO'!$C$9,IF('TABELA UNIFICADA 2024'!I935='VALORES JOÃO'!$A$8,'VALORES JOÃO'!$C$8,IF('TABELA UNIFICADA 2024'!I935='VALORES JOÃO'!$A$7,'VALORES JOÃO'!$C$7,IF('TABELA UNIFICADA 2024'!I935='VALORES JOÃO'!$A$6,'VALORES JOÃO'!$C$6,IF('TABELA UNIFICADA 2024'!I935='VALORES JOÃO'!$A$5,'VALORES JOÃO'!$C$5,IF('TABELA UNIFICADA 2024'!I935='VALORES JOÃO'!$A$4,'VALORES JOÃO'!$C$4,"")))))))))</f>
        <v/>
      </c>
      <c r="H935" s="335" t="str">
        <f t="shared" si="15"/>
        <v>0</v>
      </c>
      <c r="I935" s="334" t="s">
        <v>43</v>
      </c>
      <c r="J935" s="320"/>
      <c r="K935" s="260"/>
      <c r="L935" s="203"/>
      <c r="M935" s="204"/>
      <c r="N935" s="211"/>
      <c r="O935" s="137"/>
      <c r="P935" s="268"/>
    </row>
    <row r="936" spans="1:16">
      <c r="A936" s="125"/>
      <c r="B936" s="282"/>
      <c r="C936" s="146"/>
      <c r="D936" s="146"/>
      <c r="E936" s="340"/>
      <c r="F936" s="128"/>
      <c r="G936" s="252" t="str">
        <f>IF(I936='VALORES JOÃO'!$A$12,'VALORES JOÃO'!$C$12,IF(I936='VALORES JOÃO'!$A$11,'VALORES JOÃO'!$C$11,IF('TABELA UNIFICADA 2024'!I936='VALORES JOÃO'!$A$10,'VALORES JOÃO'!$C$10,IF(I936='VALORES JOÃO'!$A$9,'VALORES JOÃO'!$C$9,IF('TABELA UNIFICADA 2024'!I936='VALORES JOÃO'!$A$8,'VALORES JOÃO'!$C$8,IF('TABELA UNIFICADA 2024'!I936='VALORES JOÃO'!$A$7,'VALORES JOÃO'!$C$7,IF('TABELA UNIFICADA 2024'!I936='VALORES JOÃO'!$A$6,'VALORES JOÃO'!$C$6,IF('TABELA UNIFICADA 2024'!I936='VALORES JOÃO'!$A$5,'VALORES JOÃO'!$C$5,IF('TABELA UNIFICADA 2024'!I936='VALORES JOÃO'!$A$4,'VALORES JOÃO'!$C$4,"")))))))))</f>
        <v/>
      </c>
      <c r="H936" s="335" t="str">
        <f t="shared" si="15"/>
        <v>0</v>
      </c>
      <c r="I936" s="334" t="s">
        <v>43</v>
      </c>
      <c r="J936" s="320"/>
      <c r="K936" s="260"/>
      <c r="L936" s="203"/>
      <c r="M936" s="204"/>
      <c r="N936" s="211"/>
      <c r="O936" s="137"/>
      <c r="P936" s="268"/>
    </row>
    <row r="937" spans="1:16">
      <c r="A937" s="125"/>
      <c r="B937" s="282"/>
      <c r="C937" s="146"/>
      <c r="D937" s="146"/>
      <c r="E937" s="340"/>
      <c r="F937" s="128"/>
      <c r="G937" s="252" t="str">
        <f>IF(I937='VALORES JOÃO'!$A$12,'VALORES JOÃO'!$C$12,IF(I937='VALORES JOÃO'!$A$11,'VALORES JOÃO'!$C$11,IF('TABELA UNIFICADA 2024'!I937='VALORES JOÃO'!$A$10,'VALORES JOÃO'!$C$10,IF(I937='VALORES JOÃO'!$A$9,'VALORES JOÃO'!$C$9,IF('TABELA UNIFICADA 2024'!I937='VALORES JOÃO'!$A$8,'VALORES JOÃO'!$C$8,IF('TABELA UNIFICADA 2024'!I937='VALORES JOÃO'!$A$7,'VALORES JOÃO'!$C$7,IF('TABELA UNIFICADA 2024'!I937='VALORES JOÃO'!$A$6,'VALORES JOÃO'!$C$6,IF('TABELA UNIFICADA 2024'!I937='VALORES JOÃO'!$A$5,'VALORES JOÃO'!$C$5,IF('TABELA UNIFICADA 2024'!I937='VALORES JOÃO'!$A$4,'VALORES JOÃO'!$C$4,"")))))))))</f>
        <v/>
      </c>
      <c r="H937" s="335" t="str">
        <f t="shared" si="15"/>
        <v>0</v>
      </c>
      <c r="I937" s="334" t="s">
        <v>43</v>
      </c>
      <c r="J937" s="320"/>
      <c r="K937" s="260"/>
      <c r="L937" s="203"/>
      <c r="M937" s="204"/>
      <c r="N937" s="211"/>
      <c r="O937" s="137"/>
      <c r="P937" s="268"/>
    </row>
    <row r="938" spans="1:16">
      <c r="A938" s="125"/>
      <c r="B938" s="282"/>
      <c r="C938" s="146"/>
      <c r="D938" s="146"/>
      <c r="E938" s="340"/>
      <c r="F938" s="128"/>
      <c r="G938" s="252" t="str">
        <f>IF(I938='VALORES JOÃO'!$A$12,'VALORES JOÃO'!$C$12,IF(I938='VALORES JOÃO'!$A$11,'VALORES JOÃO'!$C$11,IF('TABELA UNIFICADA 2024'!I938='VALORES JOÃO'!$A$10,'VALORES JOÃO'!$C$10,IF(I938='VALORES JOÃO'!$A$9,'VALORES JOÃO'!$C$9,IF('TABELA UNIFICADA 2024'!I938='VALORES JOÃO'!$A$8,'VALORES JOÃO'!$C$8,IF('TABELA UNIFICADA 2024'!I938='VALORES JOÃO'!$A$7,'VALORES JOÃO'!$C$7,IF('TABELA UNIFICADA 2024'!I938='VALORES JOÃO'!$A$6,'VALORES JOÃO'!$C$6,IF('TABELA UNIFICADA 2024'!I938='VALORES JOÃO'!$A$5,'VALORES JOÃO'!$C$5,IF('TABELA UNIFICADA 2024'!I938='VALORES JOÃO'!$A$4,'VALORES JOÃO'!$C$4,"")))))))))</f>
        <v/>
      </c>
      <c r="H938" s="335" t="str">
        <f t="shared" si="15"/>
        <v>0</v>
      </c>
      <c r="I938" s="334" t="s">
        <v>43</v>
      </c>
      <c r="J938" s="320"/>
      <c r="K938" s="260"/>
      <c r="L938" s="203"/>
      <c r="M938" s="204"/>
      <c r="N938" s="211"/>
      <c r="O938" s="137"/>
      <c r="P938" s="268"/>
    </row>
    <row r="939" spans="1:16">
      <c r="A939" s="125"/>
      <c r="B939" s="282"/>
      <c r="C939" s="146"/>
      <c r="D939" s="146"/>
      <c r="E939" s="340"/>
      <c r="F939" s="128"/>
      <c r="G939" s="252" t="str">
        <f>IF(I939='VALORES JOÃO'!$A$12,'VALORES JOÃO'!$C$12,IF(I939='VALORES JOÃO'!$A$11,'VALORES JOÃO'!$C$11,IF('TABELA UNIFICADA 2024'!I939='VALORES JOÃO'!$A$10,'VALORES JOÃO'!$C$10,IF(I939='VALORES JOÃO'!$A$9,'VALORES JOÃO'!$C$9,IF('TABELA UNIFICADA 2024'!I939='VALORES JOÃO'!$A$8,'VALORES JOÃO'!$C$8,IF('TABELA UNIFICADA 2024'!I939='VALORES JOÃO'!$A$7,'VALORES JOÃO'!$C$7,IF('TABELA UNIFICADA 2024'!I939='VALORES JOÃO'!$A$6,'VALORES JOÃO'!$C$6,IF('TABELA UNIFICADA 2024'!I939='VALORES JOÃO'!$A$5,'VALORES JOÃO'!$C$5,IF('TABELA UNIFICADA 2024'!I939='VALORES JOÃO'!$A$4,'VALORES JOÃO'!$C$4,"")))))))))</f>
        <v/>
      </c>
      <c r="H939" s="335" t="str">
        <f t="shared" si="15"/>
        <v>0</v>
      </c>
      <c r="I939" s="334" t="s">
        <v>43</v>
      </c>
      <c r="J939" s="320"/>
      <c r="K939" s="260"/>
      <c r="L939" s="203"/>
      <c r="M939" s="204"/>
      <c r="N939" s="211"/>
      <c r="O939" s="137"/>
      <c r="P939" s="268"/>
    </row>
    <row r="940" spans="1:16">
      <c r="A940" s="125"/>
      <c r="B940" s="282"/>
      <c r="C940" s="146"/>
      <c r="D940" s="146"/>
      <c r="E940" s="340"/>
      <c r="F940" s="128"/>
      <c r="G940" s="252" t="str">
        <f>IF(I940='VALORES JOÃO'!$A$12,'VALORES JOÃO'!$C$12,IF(I940='VALORES JOÃO'!$A$11,'VALORES JOÃO'!$C$11,IF('TABELA UNIFICADA 2024'!I940='VALORES JOÃO'!$A$10,'VALORES JOÃO'!$C$10,IF(I940='VALORES JOÃO'!$A$9,'VALORES JOÃO'!$C$9,IF('TABELA UNIFICADA 2024'!I940='VALORES JOÃO'!$A$8,'VALORES JOÃO'!$C$8,IF('TABELA UNIFICADA 2024'!I940='VALORES JOÃO'!$A$7,'VALORES JOÃO'!$C$7,IF('TABELA UNIFICADA 2024'!I940='VALORES JOÃO'!$A$6,'VALORES JOÃO'!$C$6,IF('TABELA UNIFICADA 2024'!I940='VALORES JOÃO'!$A$5,'VALORES JOÃO'!$C$5,IF('TABELA UNIFICADA 2024'!I940='VALORES JOÃO'!$A$4,'VALORES JOÃO'!$C$4,"")))))))))</f>
        <v/>
      </c>
      <c r="H940" s="335" t="str">
        <f t="shared" si="15"/>
        <v>0</v>
      </c>
      <c r="I940" s="334" t="s">
        <v>43</v>
      </c>
      <c r="J940" s="320"/>
      <c r="K940" s="260"/>
      <c r="L940" s="203"/>
      <c r="M940" s="204"/>
      <c r="N940" s="211"/>
      <c r="O940" s="137"/>
      <c r="P940" s="268"/>
    </row>
    <row r="941" spans="1:16">
      <c r="A941" s="125"/>
      <c r="B941" s="282"/>
      <c r="C941" s="146"/>
      <c r="D941" s="146"/>
      <c r="E941" s="340"/>
      <c r="F941" s="128"/>
      <c r="G941" s="252" t="str">
        <f>IF(I941='VALORES JOÃO'!$A$12,'VALORES JOÃO'!$C$12,IF(I941='VALORES JOÃO'!$A$11,'VALORES JOÃO'!$C$11,IF('TABELA UNIFICADA 2024'!I941='VALORES JOÃO'!$A$10,'VALORES JOÃO'!$C$10,IF(I941='VALORES JOÃO'!$A$9,'VALORES JOÃO'!$C$9,IF('TABELA UNIFICADA 2024'!I941='VALORES JOÃO'!$A$8,'VALORES JOÃO'!$C$8,IF('TABELA UNIFICADA 2024'!I941='VALORES JOÃO'!$A$7,'VALORES JOÃO'!$C$7,IF('TABELA UNIFICADA 2024'!I941='VALORES JOÃO'!$A$6,'VALORES JOÃO'!$C$6,IF('TABELA UNIFICADA 2024'!I941='VALORES JOÃO'!$A$5,'VALORES JOÃO'!$C$5,IF('TABELA UNIFICADA 2024'!I941='VALORES JOÃO'!$A$4,'VALORES JOÃO'!$C$4,"")))))))))</f>
        <v/>
      </c>
      <c r="H941" s="335" t="str">
        <f t="shared" si="15"/>
        <v>0</v>
      </c>
      <c r="I941" s="334" t="s">
        <v>43</v>
      </c>
      <c r="J941" s="320"/>
      <c r="K941" s="260"/>
      <c r="L941" s="203"/>
      <c r="M941" s="204"/>
      <c r="N941" s="211"/>
      <c r="O941" s="137"/>
      <c r="P941" s="268"/>
    </row>
    <row r="942" spans="1:16" s="123" customFormat="1">
      <c r="A942" s="125"/>
      <c r="B942" s="282"/>
      <c r="C942" s="146"/>
      <c r="D942" s="146"/>
      <c r="E942" s="340"/>
      <c r="F942" s="128"/>
      <c r="G942" s="252" t="str">
        <f>IF(I942='VALORES JOÃO'!$A$12,'VALORES JOÃO'!$C$12,IF(I942='VALORES JOÃO'!$A$11,'VALORES JOÃO'!$C$11,IF('TABELA UNIFICADA 2024'!I942='VALORES JOÃO'!$A$10,'VALORES JOÃO'!$C$10,IF(I942='VALORES JOÃO'!$A$9,'VALORES JOÃO'!$C$9,IF('TABELA UNIFICADA 2024'!I942='VALORES JOÃO'!$A$8,'VALORES JOÃO'!$C$8,IF('TABELA UNIFICADA 2024'!I942='VALORES JOÃO'!$A$7,'VALORES JOÃO'!$C$7,IF('TABELA UNIFICADA 2024'!I942='VALORES JOÃO'!$A$6,'VALORES JOÃO'!$C$6,IF('TABELA UNIFICADA 2024'!I942='VALORES JOÃO'!$A$5,'VALORES JOÃO'!$C$5,IF('TABELA UNIFICADA 2024'!I942='VALORES JOÃO'!$A$4,'VALORES JOÃO'!$C$4,"")))))))))</f>
        <v/>
      </c>
      <c r="H942" s="335" t="str">
        <f t="shared" si="15"/>
        <v>0</v>
      </c>
      <c r="I942" s="334" t="s">
        <v>43</v>
      </c>
      <c r="J942" s="320"/>
      <c r="K942" s="260"/>
      <c r="L942" s="203"/>
      <c r="M942" s="204"/>
      <c r="N942" s="211"/>
      <c r="O942" s="137"/>
      <c r="P942" s="268"/>
    </row>
    <row r="943" spans="1:16" s="123" customFormat="1">
      <c r="A943" s="125"/>
      <c r="B943" s="282"/>
      <c r="C943" s="146"/>
      <c r="D943" s="146"/>
      <c r="E943" s="340"/>
      <c r="F943" s="128"/>
      <c r="G943" s="252" t="str">
        <f>IF(I943='VALORES JOÃO'!$A$12,'VALORES JOÃO'!$C$12,IF(I943='VALORES JOÃO'!$A$11,'VALORES JOÃO'!$C$11,IF('TABELA UNIFICADA 2024'!I943='VALORES JOÃO'!$A$10,'VALORES JOÃO'!$C$10,IF(I943='VALORES JOÃO'!$A$9,'VALORES JOÃO'!$C$9,IF('TABELA UNIFICADA 2024'!I943='VALORES JOÃO'!$A$8,'VALORES JOÃO'!$C$8,IF('TABELA UNIFICADA 2024'!I943='VALORES JOÃO'!$A$7,'VALORES JOÃO'!$C$7,IF('TABELA UNIFICADA 2024'!I943='VALORES JOÃO'!$A$6,'VALORES JOÃO'!$C$6,IF('TABELA UNIFICADA 2024'!I943='VALORES JOÃO'!$A$5,'VALORES JOÃO'!$C$5,IF('TABELA UNIFICADA 2024'!I943='VALORES JOÃO'!$A$4,'VALORES JOÃO'!$C$4,"")))))))))</f>
        <v/>
      </c>
      <c r="H943" s="335" t="str">
        <f t="shared" si="15"/>
        <v>0</v>
      </c>
      <c r="I943" s="334" t="s">
        <v>43</v>
      </c>
      <c r="J943" s="320"/>
      <c r="K943" s="260"/>
      <c r="L943" s="203"/>
      <c r="M943" s="204"/>
      <c r="N943" s="211"/>
      <c r="O943" s="137"/>
      <c r="P943" s="268"/>
    </row>
    <row r="944" spans="1:16" s="123" customFormat="1">
      <c r="A944" s="125"/>
      <c r="B944" s="282"/>
      <c r="C944" s="146"/>
      <c r="D944" s="146"/>
      <c r="E944" s="340"/>
      <c r="F944" s="128"/>
      <c r="G944" s="252" t="str">
        <f>IF(I944='VALORES JOÃO'!$A$12,'VALORES JOÃO'!$C$12,IF(I944='VALORES JOÃO'!$A$11,'VALORES JOÃO'!$C$11,IF('TABELA UNIFICADA 2024'!I944='VALORES JOÃO'!$A$10,'VALORES JOÃO'!$C$10,IF(I944='VALORES JOÃO'!$A$9,'VALORES JOÃO'!$C$9,IF('TABELA UNIFICADA 2024'!I944='VALORES JOÃO'!$A$8,'VALORES JOÃO'!$C$8,IF('TABELA UNIFICADA 2024'!I944='VALORES JOÃO'!$A$7,'VALORES JOÃO'!$C$7,IF('TABELA UNIFICADA 2024'!I944='VALORES JOÃO'!$A$6,'VALORES JOÃO'!$C$6,IF('TABELA UNIFICADA 2024'!I944='VALORES JOÃO'!$A$5,'VALORES JOÃO'!$C$5,IF('TABELA UNIFICADA 2024'!I944='VALORES JOÃO'!$A$4,'VALORES JOÃO'!$C$4,"")))))))))</f>
        <v/>
      </c>
      <c r="H944" s="335" t="str">
        <f t="shared" si="15"/>
        <v>0</v>
      </c>
      <c r="I944" s="334" t="s">
        <v>43</v>
      </c>
      <c r="J944" s="320"/>
      <c r="K944" s="260"/>
      <c r="L944" s="203"/>
      <c r="M944" s="204"/>
      <c r="N944" s="211"/>
      <c r="O944" s="137"/>
      <c r="P944" s="268"/>
    </row>
    <row r="945" spans="1:16" s="123" customFormat="1">
      <c r="A945" s="125"/>
      <c r="B945" s="282"/>
      <c r="C945" s="146"/>
      <c r="D945" s="146"/>
      <c r="E945" s="340"/>
      <c r="F945" s="128"/>
      <c r="G945" s="252" t="str">
        <f>IF(I945='VALORES JOÃO'!$A$12,'VALORES JOÃO'!$C$12,IF(I945='VALORES JOÃO'!$A$11,'VALORES JOÃO'!$C$11,IF('TABELA UNIFICADA 2024'!I945='VALORES JOÃO'!$A$10,'VALORES JOÃO'!$C$10,IF(I945='VALORES JOÃO'!$A$9,'VALORES JOÃO'!$C$9,IF('TABELA UNIFICADA 2024'!I945='VALORES JOÃO'!$A$8,'VALORES JOÃO'!$C$8,IF('TABELA UNIFICADA 2024'!I945='VALORES JOÃO'!$A$7,'VALORES JOÃO'!$C$7,IF('TABELA UNIFICADA 2024'!I945='VALORES JOÃO'!$A$6,'VALORES JOÃO'!$C$6,IF('TABELA UNIFICADA 2024'!I945='VALORES JOÃO'!$A$5,'VALORES JOÃO'!$C$5,IF('TABELA UNIFICADA 2024'!I945='VALORES JOÃO'!$A$4,'VALORES JOÃO'!$C$4,"")))))))))</f>
        <v/>
      </c>
      <c r="H945" s="335" t="str">
        <f t="shared" si="15"/>
        <v>0</v>
      </c>
      <c r="I945" s="334" t="s">
        <v>43</v>
      </c>
      <c r="J945" s="320"/>
      <c r="K945" s="260"/>
      <c r="L945" s="203"/>
      <c r="M945" s="204"/>
      <c r="N945" s="211"/>
      <c r="O945" s="137"/>
      <c r="P945" s="268"/>
    </row>
    <row r="946" spans="1:16" s="123" customFormat="1">
      <c r="A946" s="125"/>
      <c r="B946" s="282"/>
      <c r="C946" s="146"/>
      <c r="D946" s="146"/>
      <c r="E946" s="340"/>
      <c r="F946" s="128"/>
      <c r="G946" s="252" t="str">
        <f>IF(I946='VALORES JOÃO'!$A$12,'VALORES JOÃO'!$C$12,IF(I946='VALORES JOÃO'!$A$11,'VALORES JOÃO'!$C$11,IF('TABELA UNIFICADA 2024'!I946='VALORES JOÃO'!$A$10,'VALORES JOÃO'!$C$10,IF(I946='VALORES JOÃO'!$A$9,'VALORES JOÃO'!$C$9,IF('TABELA UNIFICADA 2024'!I946='VALORES JOÃO'!$A$8,'VALORES JOÃO'!$C$8,IF('TABELA UNIFICADA 2024'!I946='VALORES JOÃO'!$A$7,'VALORES JOÃO'!$C$7,IF('TABELA UNIFICADA 2024'!I946='VALORES JOÃO'!$A$6,'VALORES JOÃO'!$C$6,IF('TABELA UNIFICADA 2024'!I946='VALORES JOÃO'!$A$5,'VALORES JOÃO'!$C$5,IF('TABELA UNIFICADA 2024'!I946='VALORES JOÃO'!$A$4,'VALORES JOÃO'!$C$4,"")))))))))</f>
        <v/>
      </c>
      <c r="H946" s="335" t="str">
        <f t="shared" ref="H946:H1009" si="16">IFERROR(G946*F946,"0")</f>
        <v>0</v>
      </c>
      <c r="I946" s="334" t="s">
        <v>43</v>
      </c>
      <c r="J946" s="320"/>
      <c r="K946" s="260"/>
      <c r="L946" s="203"/>
      <c r="M946" s="204"/>
      <c r="N946" s="211"/>
      <c r="O946" s="137"/>
      <c r="P946" s="268"/>
    </row>
    <row r="947" spans="1:16">
      <c r="A947" s="125"/>
      <c r="B947" s="282"/>
      <c r="C947" s="146"/>
      <c r="D947" s="146"/>
      <c r="E947" s="340"/>
      <c r="F947" s="128"/>
      <c r="G947" s="252" t="str">
        <f>IF(I947='VALORES JOÃO'!$A$12,'VALORES JOÃO'!$C$12,IF(I947='VALORES JOÃO'!$A$11,'VALORES JOÃO'!$C$11,IF('TABELA UNIFICADA 2024'!I947='VALORES JOÃO'!$A$10,'VALORES JOÃO'!$C$10,IF(I947='VALORES JOÃO'!$A$9,'VALORES JOÃO'!$C$9,IF('TABELA UNIFICADA 2024'!I947='VALORES JOÃO'!$A$8,'VALORES JOÃO'!$C$8,IF('TABELA UNIFICADA 2024'!I947='VALORES JOÃO'!$A$7,'VALORES JOÃO'!$C$7,IF('TABELA UNIFICADA 2024'!I947='VALORES JOÃO'!$A$6,'VALORES JOÃO'!$C$6,IF('TABELA UNIFICADA 2024'!I947='VALORES JOÃO'!$A$5,'VALORES JOÃO'!$C$5,IF('TABELA UNIFICADA 2024'!I947='VALORES JOÃO'!$A$4,'VALORES JOÃO'!$C$4,"")))))))))</f>
        <v/>
      </c>
      <c r="H947" s="335" t="str">
        <f t="shared" si="16"/>
        <v>0</v>
      </c>
      <c r="I947" s="334" t="s">
        <v>43</v>
      </c>
      <c r="J947" s="320"/>
      <c r="K947" s="260"/>
      <c r="L947" s="203"/>
      <c r="M947" s="204"/>
      <c r="N947" s="211"/>
      <c r="O947" s="137"/>
      <c r="P947" s="268"/>
    </row>
    <row r="948" spans="1:16">
      <c r="A948" s="125"/>
      <c r="B948" s="282"/>
      <c r="C948" s="146"/>
      <c r="D948" s="146"/>
      <c r="E948" s="340"/>
      <c r="F948" s="128"/>
      <c r="G948" s="252" t="str">
        <f>IF(I948='VALORES JOÃO'!$A$12,'VALORES JOÃO'!$C$12,IF(I948='VALORES JOÃO'!$A$11,'VALORES JOÃO'!$C$11,IF('TABELA UNIFICADA 2024'!I948='VALORES JOÃO'!$A$10,'VALORES JOÃO'!$C$10,IF(I948='VALORES JOÃO'!$A$9,'VALORES JOÃO'!$C$9,IF('TABELA UNIFICADA 2024'!I948='VALORES JOÃO'!$A$8,'VALORES JOÃO'!$C$8,IF('TABELA UNIFICADA 2024'!I948='VALORES JOÃO'!$A$7,'VALORES JOÃO'!$C$7,IF('TABELA UNIFICADA 2024'!I948='VALORES JOÃO'!$A$6,'VALORES JOÃO'!$C$6,IF('TABELA UNIFICADA 2024'!I948='VALORES JOÃO'!$A$5,'VALORES JOÃO'!$C$5,IF('TABELA UNIFICADA 2024'!I948='VALORES JOÃO'!$A$4,'VALORES JOÃO'!$C$4,"")))))))))</f>
        <v/>
      </c>
      <c r="H948" s="335" t="str">
        <f t="shared" si="16"/>
        <v>0</v>
      </c>
      <c r="I948" s="334" t="s">
        <v>43</v>
      </c>
      <c r="J948" s="320"/>
      <c r="K948" s="260"/>
      <c r="L948" s="203"/>
      <c r="M948" s="204"/>
      <c r="N948" s="211"/>
      <c r="O948" s="137"/>
      <c r="P948" s="268"/>
    </row>
    <row r="949" spans="1:16">
      <c r="A949" s="125"/>
      <c r="B949" s="282"/>
      <c r="C949" s="146"/>
      <c r="D949" s="146"/>
      <c r="E949" s="340"/>
      <c r="F949" s="128"/>
      <c r="G949" s="252" t="str">
        <f>IF(I949='VALORES JOÃO'!$A$12,'VALORES JOÃO'!$C$12,IF(I949='VALORES JOÃO'!$A$11,'VALORES JOÃO'!$C$11,IF('TABELA UNIFICADA 2024'!I949='VALORES JOÃO'!$A$10,'VALORES JOÃO'!$C$10,IF(I949='VALORES JOÃO'!$A$9,'VALORES JOÃO'!$C$9,IF('TABELA UNIFICADA 2024'!I949='VALORES JOÃO'!$A$8,'VALORES JOÃO'!$C$8,IF('TABELA UNIFICADA 2024'!I949='VALORES JOÃO'!$A$7,'VALORES JOÃO'!$C$7,IF('TABELA UNIFICADA 2024'!I949='VALORES JOÃO'!$A$6,'VALORES JOÃO'!$C$6,IF('TABELA UNIFICADA 2024'!I949='VALORES JOÃO'!$A$5,'VALORES JOÃO'!$C$5,IF('TABELA UNIFICADA 2024'!I949='VALORES JOÃO'!$A$4,'VALORES JOÃO'!$C$4,"")))))))))</f>
        <v/>
      </c>
      <c r="H949" s="335" t="str">
        <f t="shared" si="16"/>
        <v>0</v>
      </c>
      <c r="I949" s="334" t="s">
        <v>43</v>
      </c>
      <c r="J949" s="320"/>
      <c r="K949" s="260"/>
      <c r="L949" s="203"/>
      <c r="M949" s="204"/>
      <c r="N949" s="211"/>
      <c r="O949" s="137"/>
      <c r="P949" s="268"/>
    </row>
    <row r="950" spans="1:16">
      <c r="A950" s="125"/>
      <c r="B950" s="282"/>
      <c r="C950" s="146"/>
      <c r="D950" s="146"/>
      <c r="E950" s="340"/>
      <c r="F950" s="128"/>
      <c r="G950" s="252" t="str">
        <f>IF(I950='VALORES JOÃO'!$A$12,'VALORES JOÃO'!$C$12,IF(I950='VALORES JOÃO'!$A$11,'VALORES JOÃO'!$C$11,IF('TABELA UNIFICADA 2024'!I950='VALORES JOÃO'!$A$10,'VALORES JOÃO'!$C$10,IF(I950='VALORES JOÃO'!$A$9,'VALORES JOÃO'!$C$9,IF('TABELA UNIFICADA 2024'!I950='VALORES JOÃO'!$A$8,'VALORES JOÃO'!$C$8,IF('TABELA UNIFICADA 2024'!I950='VALORES JOÃO'!$A$7,'VALORES JOÃO'!$C$7,IF('TABELA UNIFICADA 2024'!I950='VALORES JOÃO'!$A$6,'VALORES JOÃO'!$C$6,IF('TABELA UNIFICADA 2024'!I950='VALORES JOÃO'!$A$5,'VALORES JOÃO'!$C$5,IF('TABELA UNIFICADA 2024'!I950='VALORES JOÃO'!$A$4,'VALORES JOÃO'!$C$4,"")))))))))</f>
        <v/>
      </c>
      <c r="H950" s="335" t="str">
        <f t="shared" si="16"/>
        <v>0</v>
      </c>
      <c r="I950" s="334" t="s">
        <v>43</v>
      </c>
      <c r="J950" s="320"/>
      <c r="K950" s="260"/>
      <c r="L950" s="203"/>
      <c r="M950" s="204"/>
      <c r="N950" s="211"/>
      <c r="O950" s="137"/>
      <c r="P950" s="268"/>
    </row>
    <row r="951" spans="1:16">
      <c r="A951" s="125"/>
      <c r="B951" s="282"/>
      <c r="C951" s="146"/>
      <c r="D951" s="146"/>
      <c r="E951" s="340"/>
      <c r="F951" s="128"/>
      <c r="G951" s="252" t="str">
        <f>IF(I951='VALORES JOÃO'!$A$12,'VALORES JOÃO'!$C$12,IF(I951='VALORES JOÃO'!$A$11,'VALORES JOÃO'!$C$11,IF('TABELA UNIFICADA 2024'!I951='VALORES JOÃO'!$A$10,'VALORES JOÃO'!$C$10,IF(I951='VALORES JOÃO'!$A$9,'VALORES JOÃO'!$C$9,IF('TABELA UNIFICADA 2024'!I951='VALORES JOÃO'!$A$8,'VALORES JOÃO'!$C$8,IF('TABELA UNIFICADA 2024'!I951='VALORES JOÃO'!$A$7,'VALORES JOÃO'!$C$7,IF('TABELA UNIFICADA 2024'!I951='VALORES JOÃO'!$A$6,'VALORES JOÃO'!$C$6,IF('TABELA UNIFICADA 2024'!I951='VALORES JOÃO'!$A$5,'VALORES JOÃO'!$C$5,IF('TABELA UNIFICADA 2024'!I951='VALORES JOÃO'!$A$4,'VALORES JOÃO'!$C$4,"")))))))))</f>
        <v/>
      </c>
      <c r="H951" s="335" t="str">
        <f t="shared" si="16"/>
        <v>0</v>
      </c>
      <c r="I951" s="334" t="s">
        <v>43</v>
      </c>
      <c r="J951" s="320"/>
      <c r="K951" s="260"/>
      <c r="L951" s="203"/>
      <c r="M951" s="204"/>
      <c r="N951" s="211"/>
      <c r="O951" s="137"/>
      <c r="P951" s="268"/>
    </row>
    <row r="952" spans="1:16">
      <c r="A952" s="125"/>
      <c r="B952" s="282"/>
      <c r="C952" s="146"/>
      <c r="D952" s="146"/>
      <c r="E952" s="340"/>
      <c r="F952" s="128"/>
      <c r="G952" s="252" t="str">
        <f>IF(I952='VALORES JOÃO'!$A$12,'VALORES JOÃO'!$C$12,IF(I952='VALORES JOÃO'!$A$11,'VALORES JOÃO'!$C$11,IF('TABELA UNIFICADA 2024'!I952='VALORES JOÃO'!$A$10,'VALORES JOÃO'!$C$10,IF(I952='VALORES JOÃO'!$A$9,'VALORES JOÃO'!$C$9,IF('TABELA UNIFICADA 2024'!I952='VALORES JOÃO'!$A$8,'VALORES JOÃO'!$C$8,IF('TABELA UNIFICADA 2024'!I952='VALORES JOÃO'!$A$7,'VALORES JOÃO'!$C$7,IF('TABELA UNIFICADA 2024'!I952='VALORES JOÃO'!$A$6,'VALORES JOÃO'!$C$6,IF('TABELA UNIFICADA 2024'!I952='VALORES JOÃO'!$A$5,'VALORES JOÃO'!$C$5,IF('TABELA UNIFICADA 2024'!I952='VALORES JOÃO'!$A$4,'VALORES JOÃO'!$C$4,"")))))))))</f>
        <v/>
      </c>
      <c r="H952" s="335" t="str">
        <f t="shared" si="16"/>
        <v>0</v>
      </c>
      <c r="I952" s="334" t="s">
        <v>43</v>
      </c>
      <c r="J952" s="320"/>
      <c r="K952" s="260"/>
      <c r="L952" s="203"/>
      <c r="M952" s="204"/>
      <c r="N952" s="211"/>
      <c r="O952" s="137"/>
      <c r="P952" s="268"/>
    </row>
    <row r="953" spans="1:16">
      <c r="A953" s="125"/>
      <c r="B953" s="282"/>
      <c r="C953" s="146"/>
      <c r="D953" s="146"/>
      <c r="E953" s="340"/>
      <c r="F953" s="128"/>
      <c r="G953" s="252" t="str">
        <f>IF(I953='VALORES JOÃO'!$A$12,'VALORES JOÃO'!$C$12,IF(I953='VALORES JOÃO'!$A$11,'VALORES JOÃO'!$C$11,IF('TABELA UNIFICADA 2024'!I953='VALORES JOÃO'!$A$10,'VALORES JOÃO'!$C$10,IF(I953='VALORES JOÃO'!$A$9,'VALORES JOÃO'!$C$9,IF('TABELA UNIFICADA 2024'!I953='VALORES JOÃO'!$A$8,'VALORES JOÃO'!$C$8,IF('TABELA UNIFICADA 2024'!I953='VALORES JOÃO'!$A$7,'VALORES JOÃO'!$C$7,IF('TABELA UNIFICADA 2024'!I953='VALORES JOÃO'!$A$6,'VALORES JOÃO'!$C$6,IF('TABELA UNIFICADA 2024'!I953='VALORES JOÃO'!$A$5,'VALORES JOÃO'!$C$5,IF('TABELA UNIFICADA 2024'!I953='VALORES JOÃO'!$A$4,'VALORES JOÃO'!$C$4,"")))))))))</f>
        <v/>
      </c>
      <c r="H953" s="335" t="str">
        <f t="shared" si="16"/>
        <v>0</v>
      </c>
      <c r="I953" s="334" t="s">
        <v>43</v>
      </c>
      <c r="J953" s="320"/>
      <c r="K953" s="260"/>
      <c r="L953" s="203"/>
      <c r="M953" s="204"/>
      <c r="N953" s="211"/>
      <c r="O953" s="137"/>
      <c r="P953" s="268"/>
    </row>
    <row r="954" spans="1:16">
      <c r="A954" s="125"/>
      <c r="B954" s="282"/>
      <c r="C954" s="146"/>
      <c r="D954" s="146"/>
      <c r="E954" s="340"/>
      <c r="F954" s="128"/>
      <c r="G954" s="252" t="str">
        <f>IF(I954='VALORES JOÃO'!$A$12,'VALORES JOÃO'!$C$12,IF(I954='VALORES JOÃO'!$A$11,'VALORES JOÃO'!$C$11,IF('TABELA UNIFICADA 2024'!I954='VALORES JOÃO'!$A$10,'VALORES JOÃO'!$C$10,IF(I954='VALORES JOÃO'!$A$9,'VALORES JOÃO'!$C$9,IF('TABELA UNIFICADA 2024'!I954='VALORES JOÃO'!$A$8,'VALORES JOÃO'!$C$8,IF('TABELA UNIFICADA 2024'!I954='VALORES JOÃO'!$A$7,'VALORES JOÃO'!$C$7,IF('TABELA UNIFICADA 2024'!I954='VALORES JOÃO'!$A$6,'VALORES JOÃO'!$C$6,IF('TABELA UNIFICADA 2024'!I954='VALORES JOÃO'!$A$5,'VALORES JOÃO'!$C$5,IF('TABELA UNIFICADA 2024'!I954='VALORES JOÃO'!$A$4,'VALORES JOÃO'!$C$4,"")))))))))</f>
        <v/>
      </c>
      <c r="H954" s="335" t="str">
        <f t="shared" si="16"/>
        <v>0</v>
      </c>
      <c r="I954" s="334" t="s">
        <v>43</v>
      </c>
      <c r="J954" s="320"/>
      <c r="K954" s="260"/>
      <c r="L954" s="203"/>
      <c r="M954" s="204"/>
      <c r="N954" s="211"/>
      <c r="O954" s="137"/>
      <c r="P954" s="268"/>
    </row>
    <row r="955" spans="1:16">
      <c r="A955" s="125"/>
      <c r="B955" s="282"/>
      <c r="C955" s="146"/>
      <c r="D955" s="146"/>
      <c r="E955" s="340"/>
      <c r="F955" s="128"/>
      <c r="G955" s="252" t="str">
        <f>IF(I955='VALORES JOÃO'!$A$12,'VALORES JOÃO'!$C$12,IF(I955='VALORES JOÃO'!$A$11,'VALORES JOÃO'!$C$11,IF('TABELA UNIFICADA 2024'!I955='VALORES JOÃO'!$A$10,'VALORES JOÃO'!$C$10,IF(I955='VALORES JOÃO'!$A$9,'VALORES JOÃO'!$C$9,IF('TABELA UNIFICADA 2024'!I955='VALORES JOÃO'!$A$8,'VALORES JOÃO'!$C$8,IF('TABELA UNIFICADA 2024'!I955='VALORES JOÃO'!$A$7,'VALORES JOÃO'!$C$7,IF('TABELA UNIFICADA 2024'!I955='VALORES JOÃO'!$A$6,'VALORES JOÃO'!$C$6,IF('TABELA UNIFICADA 2024'!I955='VALORES JOÃO'!$A$5,'VALORES JOÃO'!$C$5,IF('TABELA UNIFICADA 2024'!I955='VALORES JOÃO'!$A$4,'VALORES JOÃO'!$C$4,"")))))))))</f>
        <v/>
      </c>
      <c r="H955" s="335" t="str">
        <f t="shared" si="16"/>
        <v>0</v>
      </c>
      <c r="I955" s="334" t="s">
        <v>43</v>
      </c>
      <c r="J955" s="320"/>
      <c r="K955" s="260"/>
      <c r="L955" s="203"/>
      <c r="M955" s="204"/>
      <c r="N955" s="211"/>
      <c r="O955" s="137"/>
      <c r="P955" s="268"/>
    </row>
    <row r="956" spans="1:16">
      <c r="A956" s="125"/>
      <c r="B956" s="282"/>
      <c r="C956" s="146"/>
      <c r="D956" s="146"/>
      <c r="E956" s="340"/>
      <c r="F956" s="128"/>
      <c r="G956" s="252" t="str">
        <f>IF(I956='VALORES JOÃO'!$A$12,'VALORES JOÃO'!$C$12,IF(I956='VALORES JOÃO'!$A$11,'VALORES JOÃO'!$C$11,IF('TABELA UNIFICADA 2024'!I956='VALORES JOÃO'!$A$10,'VALORES JOÃO'!$C$10,IF(I956='VALORES JOÃO'!$A$9,'VALORES JOÃO'!$C$9,IF('TABELA UNIFICADA 2024'!I956='VALORES JOÃO'!$A$8,'VALORES JOÃO'!$C$8,IF('TABELA UNIFICADA 2024'!I956='VALORES JOÃO'!$A$7,'VALORES JOÃO'!$C$7,IF('TABELA UNIFICADA 2024'!I956='VALORES JOÃO'!$A$6,'VALORES JOÃO'!$C$6,IF('TABELA UNIFICADA 2024'!I956='VALORES JOÃO'!$A$5,'VALORES JOÃO'!$C$5,IF('TABELA UNIFICADA 2024'!I956='VALORES JOÃO'!$A$4,'VALORES JOÃO'!$C$4,"")))))))))</f>
        <v/>
      </c>
      <c r="H956" s="335" t="str">
        <f t="shared" si="16"/>
        <v>0</v>
      </c>
      <c r="I956" s="334" t="s">
        <v>43</v>
      </c>
      <c r="J956" s="320"/>
      <c r="K956" s="260"/>
      <c r="L956" s="203"/>
      <c r="M956" s="204"/>
      <c r="N956" s="211"/>
      <c r="O956" s="137"/>
      <c r="P956" s="268"/>
    </row>
    <row r="957" spans="1:16">
      <c r="A957" s="125"/>
      <c r="B957" s="282"/>
      <c r="C957" s="146"/>
      <c r="D957" s="146"/>
      <c r="E957" s="340"/>
      <c r="F957" s="128"/>
      <c r="G957" s="252" t="str">
        <f>IF(I957='VALORES JOÃO'!$A$12,'VALORES JOÃO'!$C$12,IF(I957='VALORES JOÃO'!$A$11,'VALORES JOÃO'!$C$11,IF('TABELA UNIFICADA 2024'!I957='VALORES JOÃO'!$A$10,'VALORES JOÃO'!$C$10,IF(I957='VALORES JOÃO'!$A$9,'VALORES JOÃO'!$C$9,IF('TABELA UNIFICADA 2024'!I957='VALORES JOÃO'!$A$8,'VALORES JOÃO'!$C$8,IF('TABELA UNIFICADA 2024'!I957='VALORES JOÃO'!$A$7,'VALORES JOÃO'!$C$7,IF('TABELA UNIFICADA 2024'!I957='VALORES JOÃO'!$A$6,'VALORES JOÃO'!$C$6,IF('TABELA UNIFICADA 2024'!I957='VALORES JOÃO'!$A$5,'VALORES JOÃO'!$C$5,IF('TABELA UNIFICADA 2024'!I957='VALORES JOÃO'!$A$4,'VALORES JOÃO'!$C$4,"")))))))))</f>
        <v/>
      </c>
      <c r="H957" s="335" t="str">
        <f t="shared" si="16"/>
        <v>0</v>
      </c>
      <c r="I957" s="334" t="s">
        <v>43</v>
      </c>
      <c r="J957" s="320"/>
      <c r="K957" s="260"/>
      <c r="L957" s="203"/>
      <c r="M957" s="204"/>
      <c r="N957" s="211"/>
      <c r="O957" s="137"/>
      <c r="P957" s="268"/>
    </row>
    <row r="958" spans="1:16">
      <c r="A958" s="125"/>
      <c r="B958" s="282"/>
      <c r="C958" s="146"/>
      <c r="D958" s="146"/>
      <c r="E958" s="340"/>
      <c r="F958" s="128"/>
      <c r="G958" s="252" t="str">
        <f>IF(I958='VALORES JOÃO'!$A$12,'VALORES JOÃO'!$C$12,IF(I958='VALORES JOÃO'!$A$11,'VALORES JOÃO'!$C$11,IF('TABELA UNIFICADA 2024'!I958='VALORES JOÃO'!$A$10,'VALORES JOÃO'!$C$10,IF(I958='VALORES JOÃO'!$A$9,'VALORES JOÃO'!$C$9,IF('TABELA UNIFICADA 2024'!I958='VALORES JOÃO'!$A$8,'VALORES JOÃO'!$C$8,IF('TABELA UNIFICADA 2024'!I958='VALORES JOÃO'!$A$7,'VALORES JOÃO'!$C$7,IF('TABELA UNIFICADA 2024'!I958='VALORES JOÃO'!$A$6,'VALORES JOÃO'!$C$6,IF('TABELA UNIFICADA 2024'!I958='VALORES JOÃO'!$A$5,'VALORES JOÃO'!$C$5,IF('TABELA UNIFICADA 2024'!I958='VALORES JOÃO'!$A$4,'VALORES JOÃO'!$C$4,"")))))))))</f>
        <v/>
      </c>
      <c r="H958" s="335" t="str">
        <f t="shared" si="16"/>
        <v>0</v>
      </c>
      <c r="I958" s="334" t="s">
        <v>43</v>
      </c>
      <c r="J958" s="320"/>
      <c r="K958" s="260"/>
      <c r="L958" s="203"/>
      <c r="M958" s="204"/>
      <c r="N958" s="211"/>
      <c r="O958" s="137"/>
      <c r="P958" s="268"/>
    </row>
    <row r="959" spans="1:16">
      <c r="A959" s="125"/>
      <c r="B959" s="282"/>
      <c r="C959" s="146"/>
      <c r="D959" s="146"/>
      <c r="E959" s="340"/>
      <c r="F959" s="128"/>
      <c r="G959" s="252" t="str">
        <f>IF(I959='VALORES JOÃO'!$A$12,'VALORES JOÃO'!$C$12,IF(I959='VALORES JOÃO'!$A$11,'VALORES JOÃO'!$C$11,IF('TABELA UNIFICADA 2024'!I959='VALORES JOÃO'!$A$10,'VALORES JOÃO'!$C$10,IF(I959='VALORES JOÃO'!$A$9,'VALORES JOÃO'!$C$9,IF('TABELA UNIFICADA 2024'!I959='VALORES JOÃO'!$A$8,'VALORES JOÃO'!$C$8,IF('TABELA UNIFICADA 2024'!I959='VALORES JOÃO'!$A$7,'VALORES JOÃO'!$C$7,IF('TABELA UNIFICADA 2024'!I959='VALORES JOÃO'!$A$6,'VALORES JOÃO'!$C$6,IF('TABELA UNIFICADA 2024'!I959='VALORES JOÃO'!$A$5,'VALORES JOÃO'!$C$5,IF('TABELA UNIFICADA 2024'!I959='VALORES JOÃO'!$A$4,'VALORES JOÃO'!$C$4,"")))))))))</f>
        <v/>
      </c>
      <c r="H959" s="335" t="str">
        <f t="shared" si="16"/>
        <v>0</v>
      </c>
      <c r="I959" s="334" t="s">
        <v>43</v>
      </c>
      <c r="J959" s="320"/>
      <c r="K959" s="260"/>
      <c r="L959" s="203"/>
      <c r="M959" s="204"/>
      <c r="N959" s="211"/>
      <c r="O959" s="137"/>
      <c r="P959" s="268"/>
    </row>
    <row r="960" spans="1:16">
      <c r="A960" s="125"/>
      <c r="B960" s="282"/>
      <c r="C960" s="146"/>
      <c r="D960" s="146"/>
      <c r="E960" s="340"/>
      <c r="F960" s="128"/>
      <c r="G960" s="252" t="str">
        <f>IF(I960='VALORES JOÃO'!$A$12,'VALORES JOÃO'!$C$12,IF(I960='VALORES JOÃO'!$A$11,'VALORES JOÃO'!$C$11,IF('TABELA UNIFICADA 2024'!I960='VALORES JOÃO'!$A$10,'VALORES JOÃO'!$C$10,IF(I960='VALORES JOÃO'!$A$9,'VALORES JOÃO'!$C$9,IF('TABELA UNIFICADA 2024'!I960='VALORES JOÃO'!$A$8,'VALORES JOÃO'!$C$8,IF('TABELA UNIFICADA 2024'!I960='VALORES JOÃO'!$A$7,'VALORES JOÃO'!$C$7,IF('TABELA UNIFICADA 2024'!I960='VALORES JOÃO'!$A$6,'VALORES JOÃO'!$C$6,IF('TABELA UNIFICADA 2024'!I960='VALORES JOÃO'!$A$5,'VALORES JOÃO'!$C$5,IF('TABELA UNIFICADA 2024'!I960='VALORES JOÃO'!$A$4,'VALORES JOÃO'!$C$4,"")))))))))</f>
        <v/>
      </c>
      <c r="H960" s="335" t="str">
        <f t="shared" si="16"/>
        <v>0</v>
      </c>
      <c r="I960" s="334" t="s">
        <v>43</v>
      </c>
      <c r="J960" s="320"/>
      <c r="K960" s="260"/>
      <c r="L960" s="203"/>
      <c r="M960" s="204"/>
      <c r="N960" s="211"/>
      <c r="O960" s="137"/>
      <c r="P960" s="268"/>
    </row>
    <row r="961" spans="1:16">
      <c r="A961" s="125"/>
      <c r="B961" s="282"/>
      <c r="C961" s="146"/>
      <c r="D961" s="146"/>
      <c r="E961" s="340"/>
      <c r="F961" s="128"/>
      <c r="G961" s="252" t="str">
        <f>IF(I961='VALORES JOÃO'!$A$12,'VALORES JOÃO'!$C$12,IF(I961='VALORES JOÃO'!$A$11,'VALORES JOÃO'!$C$11,IF('TABELA UNIFICADA 2024'!I961='VALORES JOÃO'!$A$10,'VALORES JOÃO'!$C$10,IF(I961='VALORES JOÃO'!$A$9,'VALORES JOÃO'!$C$9,IF('TABELA UNIFICADA 2024'!I961='VALORES JOÃO'!$A$8,'VALORES JOÃO'!$C$8,IF('TABELA UNIFICADA 2024'!I961='VALORES JOÃO'!$A$7,'VALORES JOÃO'!$C$7,IF('TABELA UNIFICADA 2024'!I961='VALORES JOÃO'!$A$6,'VALORES JOÃO'!$C$6,IF('TABELA UNIFICADA 2024'!I961='VALORES JOÃO'!$A$5,'VALORES JOÃO'!$C$5,IF('TABELA UNIFICADA 2024'!I961='VALORES JOÃO'!$A$4,'VALORES JOÃO'!$C$4,"")))))))))</f>
        <v/>
      </c>
      <c r="H961" s="335" t="str">
        <f t="shared" si="16"/>
        <v>0</v>
      </c>
      <c r="I961" s="334" t="s">
        <v>43</v>
      </c>
      <c r="J961" s="320"/>
      <c r="K961" s="260"/>
      <c r="L961" s="203"/>
      <c r="M961" s="204"/>
      <c r="N961" s="211"/>
      <c r="O961" s="137"/>
      <c r="P961" s="268"/>
    </row>
    <row r="962" spans="1:16">
      <c r="A962" s="125"/>
      <c r="B962" s="282"/>
      <c r="C962" s="146"/>
      <c r="D962" s="146"/>
      <c r="E962" s="340"/>
      <c r="F962" s="128"/>
      <c r="G962" s="252" t="str">
        <f>IF(I962='VALORES JOÃO'!$A$12,'VALORES JOÃO'!$C$12,IF(I962='VALORES JOÃO'!$A$11,'VALORES JOÃO'!$C$11,IF('TABELA UNIFICADA 2024'!I962='VALORES JOÃO'!$A$10,'VALORES JOÃO'!$C$10,IF(I962='VALORES JOÃO'!$A$9,'VALORES JOÃO'!$C$9,IF('TABELA UNIFICADA 2024'!I962='VALORES JOÃO'!$A$8,'VALORES JOÃO'!$C$8,IF('TABELA UNIFICADA 2024'!I962='VALORES JOÃO'!$A$7,'VALORES JOÃO'!$C$7,IF('TABELA UNIFICADA 2024'!I962='VALORES JOÃO'!$A$6,'VALORES JOÃO'!$C$6,IF('TABELA UNIFICADA 2024'!I962='VALORES JOÃO'!$A$5,'VALORES JOÃO'!$C$5,IF('TABELA UNIFICADA 2024'!I962='VALORES JOÃO'!$A$4,'VALORES JOÃO'!$C$4,"")))))))))</f>
        <v/>
      </c>
      <c r="H962" s="335" t="str">
        <f t="shared" si="16"/>
        <v>0</v>
      </c>
      <c r="I962" s="334" t="s">
        <v>43</v>
      </c>
      <c r="J962" s="320"/>
      <c r="K962" s="260"/>
      <c r="L962" s="203"/>
      <c r="M962" s="204"/>
      <c r="N962" s="211"/>
      <c r="O962" s="137"/>
      <c r="P962" s="268"/>
    </row>
    <row r="963" spans="1:16">
      <c r="A963" s="125"/>
      <c r="B963" s="282"/>
      <c r="C963" s="146"/>
      <c r="D963" s="146"/>
      <c r="E963" s="340"/>
      <c r="F963" s="128"/>
      <c r="G963" s="252" t="str">
        <f>IF(I963='VALORES JOÃO'!$A$12,'VALORES JOÃO'!$C$12,IF(I963='VALORES JOÃO'!$A$11,'VALORES JOÃO'!$C$11,IF('TABELA UNIFICADA 2024'!I963='VALORES JOÃO'!$A$10,'VALORES JOÃO'!$C$10,IF(I963='VALORES JOÃO'!$A$9,'VALORES JOÃO'!$C$9,IF('TABELA UNIFICADA 2024'!I963='VALORES JOÃO'!$A$8,'VALORES JOÃO'!$C$8,IF('TABELA UNIFICADA 2024'!I963='VALORES JOÃO'!$A$7,'VALORES JOÃO'!$C$7,IF('TABELA UNIFICADA 2024'!I963='VALORES JOÃO'!$A$6,'VALORES JOÃO'!$C$6,IF('TABELA UNIFICADA 2024'!I963='VALORES JOÃO'!$A$5,'VALORES JOÃO'!$C$5,IF('TABELA UNIFICADA 2024'!I963='VALORES JOÃO'!$A$4,'VALORES JOÃO'!$C$4,"")))))))))</f>
        <v/>
      </c>
      <c r="H963" s="335" t="str">
        <f t="shared" si="16"/>
        <v>0</v>
      </c>
      <c r="I963" s="334" t="s">
        <v>43</v>
      </c>
      <c r="J963" s="320"/>
      <c r="K963" s="260"/>
      <c r="L963" s="203"/>
      <c r="M963" s="204"/>
      <c r="N963" s="211"/>
      <c r="O963" s="137"/>
      <c r="P963" s="268"/>
    </row>
    <row r="964" spans="1:16">
      <c r="A964" s="125"/>
      <c r="B964" s="282"/>
      <c r="C964" s="146"/>
      <c r="D964" s="146"/>
      <c r="E964" s="340"/>
      <c r="F964" s="128"/>
      <c r="G964" s="252" t="str">
        <f>IF(I964='VALORES JOÃO'!$A$12,'VALORES JOÃO'!$C$12,IF(I964='VALORES JOÃO'!$A$11,'VALORES JOÃO'!$C$11,IF('TABELA UNIFICADA 2024'!I964='VALORES JOÃO'!$A$10,'VALORES JOÃO'!$C$10,IF(I964='VALORES JOÃO'!$A$9,'VALORES JOÃO'!$C$9,IF('TABELA UNIFICADA 2024'!I964='VALORES JOÃO'!$A$8,'VALORES JOÃO'!$C$8,IF('TABELA UNIFICADA 2024'!I964='VALORES JOÃO'!$A$7,'VALORES JOÃO'!$C$7,IF('TABELA UNIFICADA 2024'!I964='VALORES JOÃO'!$A$6,'VALORES JOÃO'!$C$6,IF('TABELA UNIFICADA 2024'!I964='VALORES JOÃO'!$A$5,'VALORES JOÃO'!$C$5,IF('TABELA UNIFICADA 2024'!I964='VALORES JOÃO'!$A$4,'VALORES JOÃO'!$C$4,"")))))))))</f>
        <v/>
      </c>
      <c r="H964" s="335" t="str">
        <f t="shared" si="16"/>
        <v>0</v>
      </c>
      <c r="I964" s="334" t="s">
        <v>43</v>
      </c>
      <c r="J964" s="320"/>
      <c r="K964" s="260"/>
      <c r="L964" s="203"/>
      <c r="M964" s="204"/>
      <c r="N964" s="211"/>
      <c r="O964" s="137"/>
      <c r="P964" s="268"/>
    </row>
    <row r="965" spans="1:16">
      <c r="A965" s="125"/>
      <c r="B965" s="282"/>
      <c r="C965" s="146"/>
      <c r="D965" s="146"/>
      <c r="E965" s="340"/>
      <c r="F965" s="128"/>
      <c r="G965" s="252" t="str">
        <f>IF(I965='VALORES JOÃO'!$A$12,'VALORES JOÃO'!$C$12,IF(I965='VALORES JOÃO'!$A$11,'VALORES JOÃO'!$C$11,IF('TABELA UNIFICADA 2024'!I965='VALORES JOÃO'!$A$10,'VALORES JOÃO'!$C$10,IF(I965='VALORES JOÃO'!$A$9,'VALORES JOÃO'!$C$9,IF('TABELA UNIFICADA 2024'!I965='VALORES JOÃO'!$A$8,'VALORES JOÃO'!$C$8,IF('TABELA UNIFICADA 2024'!I965='VALORES JOÃO'!$A$7,'VALORES JOÃO'!$C$7,IF('TABELA UNIFICADA 2024'!I965='VALORES JOÃO'!$A$6,'VALORES JOÃO'!$C$6,IF('TABELA UNIFICADA 2024'!I965='VALORES JOÃO'!$A$5,'VALORES JOÃO'!$C$5,IF('TABELA UNIFICADA 2024'!I965='VALORES JOÃO'!$A$4,'VALORES JOÃO'!$C$4,"")))))))))</f>
        <v/>
      </c>
      <c r="H965" s="335" t="str">
        <f t="shared" si="16"/>
        <v>0</v>
      </c>
      <c r="I965" s="334" t="s">
        <v>43</v>
      </c>
      <c r="J965" s="320"/>
      <c r="K965" s="260"/>
      <c r="L965" s="203"/>
      <c r="M965" s="204"/>
      <c r="N965" s="211"/>
      <c r="O965" s="137"/>
      <c r="P965" s="268"/>
    </row>
    <row r="966" spans="1:16">
      <c r="A966" s="125"/>
      <c r="B966" s="282"/>
      <c r="C966" s="146"/>
      <c r="D966" s="146"/>
      <c r="E966" s="340"/>
      <c r="F966" s="128"/>
      <c r="G966" s="252" t="str">
        <f>IF(I966='VALORES JOÃO'!$A$12,'VALORES JOÃO'!$C$12,IF(I966='VALORES JOÃO'!$A$11,'VALORES JOÃO'!$C$11,IF('TABELA UNIFICADA 2024'!I966='VALORES JOÃO'!$A$10,'VALORES JOÃO'!$C$10,IF(I966='VALORES JOÃO'!$A$9,'VALORES JOÃO'!$C$9,IF('TABELA UNIFICADA 2024'!I966='VALORES JOÃO'!$A$8,'VALORES JOÃO'!$C$8,IF('TABELA UNIFICADA 2024'!I966='VALORES JOÃO'!$A$7,'VALORES JOÃO'!$C$7,IF('TABELA UNIFICADA 2024'!I966='VALORES JOÃO'!$A$6,'VALORES JOÃO'!$C$6,IF('TABELA UNIFICADA 2024'!I966='VALORES JOÃO'!$A$5,'VALORES JOÃO'!$C$5,IF('TABELA UNIFICADA 2024'!I966='VALORES JOÃO'!$A$4,'VALORES JOÃO'!$C$4,"")))))))))</f>
        <v/>
      </c>
      <c r="H966" s="335" t="str">
        <f t="shared" si="16"/>
        <v>0</v>
      </c>
      <c r="I966" s="334" t="s">
        <v>43</v>
      </c>
      <c r="J966" s="320"/>
      <c r="K966" s="260"/>
      <c r="L966" s="203"/>
      <c r="M966" s="204"/>
      <c r="N966" s="211"/>
      <c r="O966" s="137"/>
      <c r="P966" s="268"/>
    </row>
    <row r="967" spans="1:16">
      <c r="A967" s="125"/>
      <c r="B967" s="282"/>
      <c r="C967" s="146"/>
      <c r="D967" s="146"/>
      <c r="E967" s="340"/>
      <c r="F967" s="128"/>
      <c r="G967" s="252" t="str">
        <f>IF(I967='VALORES JOÃO'!$A$12,'VALORES JOÃO'!$C$12,IF(I967='VALORES JOÃO'!$A$11,'VALORES JOÃO'!$C$11,IF('TABELA UNIFICADA 2024'!I967='VALORES JOÃO'!$A$10,'VALORES JOÃO'!$C$10,IF(I967='VALORES JOÃO'!$A$9,'VALORES JOÃO'!$C$9,IF('TABELA UNIFICADA 2024'!I967='VALORES JOÃO'!$A$8,'VALORES JOÃO'!$C$8,IF('TABELA UNIFICADA 2024'!I967='VALORES JOÃO'!$A$7,'VALORES JOÃO'!$C$7,IF('TABELA UNIFICADA 2024'!I967='VALORES JOÃO'!$A$6,'VALORES JOÃO'!$C$6,IF('TABELA UNIFICADA 2024'!I967='VALORES JOÃO'!$A$5,'VALORES JOÃO'!$C$5,IF('TABELA UNIFICADA 2024'!I967='VALORES JOÃO'!$A$4,'VALORES JOÃO'!$C$4,"")))))))))</f>
        <v/>
      </c>
      <c r="H967" s="335" t="str">
        <f t="shared" si="16"/>
        <v>0</v>
      </c>
      <c r="I967" s="334" t="s">
        <v>43</v>
      </c>
      <c r="J967" s="320"/>
      <c r="K967" s="260"/>
      <c r="L967" s="203"/>
      <c r="M967" s="204"/>
      <c r="N967" s="211"/>
      <c r="O967" s="137"/>
      <c r="P967" s="268"/>
    </row>
    <row r="968" spans="1:16">
      <c r="A968" s="125"/>
      <c r="B968" s="282"/>
      <c r="C968" s="146"/>
      <c r="D968" s="146"/>
      <c r="E968" s="340"/>
      <c r="F968" s="128"/>
      <c r="G968" s="252" t="str">
        <f>IF(I968='VALORES JOÃO'!$A$12,'VALORES JOÃO'!$C$12,IF(I968='VALORES JOÃO'!$A$11,'VALORES JOÃO'!$C$11,IF('TABELA UNIFICADA 2024'!I968='VALORES JOÃO'!$A$10,'VALORES JOÃO'!$C$10,IF(I968='VALORES JOÃO'!$A$9,'VALORES JOÃO'!$C$9,IF('TABELA UNIFICADA 2024'!I968='VALORES JOÃO'!$A$8,'VALORES JOÃO'!$C$8,IF('TABELA UNIFICADA 2024'!I968='VALORES JOÃO'!$A$7,'VALORES JOÃO'!$C$7,IF('TABELA UNIFICADA 2024'!I968='VALORES JOÃO'!$A$6,'VALORES JOÃO'!$C$6,IF('TABELA UNIFICADA 2024'!I968='VALORES JOÃO'!$A$5,'VALORES JOÃO'!$C$5,IF('TABELA UNIFICADA 2024'!I968='VALORES JOÃO'!$A$4,'VALORES JOÃO'!$C$4,"")))))))))</f>
        <v/>
      </c>
      <c r="H968" s="335" t="str">
        <f t="shared" si="16"/>
        <v>0</v>
      </c>
      <c r="I968" s="334" t="s">
        <v>43</v>
      </c>
      <c r="J968" s="320"/>
      <c r="K968" s="260"/>
      <c r="L968" s="203"/>
      <c r="M968" s="204"/>
      <c r="N968" s="211"/>
      <c r="O968" s="137"/>
      <c r="P968" s="268"/>
    </row>
    <row r="969" spans="1:16">
      <c r="A969" s="125"/>
      <c r="B969" s="282"/>
      <c r="C969" s="146"/>
      <c r="D969" s="146"/>
      <c r="E969" s="340"/>
      <c r="F969" s="128"/>
      <c r="G969" s="252" t="str">
        <f>IF(I969='VALORES JOÃO'!$A$12,'VALORES JOÃO'!$C$12,IF(I969='VALORES JOÃO'!$A$11,'VALORES JOÃO'!$C$11,IF('TABELA UNIFICADA 2024'!I969='VALORES JOÃO'!$A$10,'VALORES JOÃO'!$C$10,IF(I969='VALORES JOÃO'!$A$9,'VALORES JOÃO'!$C$9,IF('TABELA UNIFICADA 2024'!I969='VALORES JOÃO'!$A$8,'VALORES JOÃO'!$C$8,IF('TABELA UNIFICADA 2024'!I969='VALORES JOÃO'!$A$7,'VALORES JOÃO'!$C$7,IF('TABELA UNIFICADA 2024'!I969='VALORES JOÃO'!$A$6,'VALORES JOÃO'!$C$6,IF('TABELA UNIFICADA 2024'!I969='VALORES JOÃO'!$A$5,'VALORES JOÃO'!$C$5,IF('TABELA UNIFICADA 2024'!I969='VALORES JOÃO'!$A$4,'VALORES JOÃO'!$C$4,"")))))))))</f>
        <v/>
      </c>
      <c r="H969" s="335" t="str">
        <f t="shared" si="16"/>
        <v>0</v>
      </c>
      <c r="I969" s="334" t="s">
        <v>43</v>
      </c>
      <c r="J969" s="320"/>
      <c r="K969" s="260"/>
      <c r="L969" s="203"/>
      <c r="M969" s="204"/>
      <c r="N969" s="211"/>
      <c r="O969" s="137"/>
      <c r="P969" s="268"/>
    </row>
    <row r="970" spans="1:16">
      <c r="A970" s="125"/>
      <c r="B970" s="282"/>
      <c r="C970" s="146"/>
      <c r="D970" s="146"/>
      <c r="E970" s="340"/>
      <c r="F970" s="128"/>
      <c r="G970" s="252" t="str">
        <f>IF(I970='VALORES JOÃO'!$A$12,'VALORES JOÃO'!$C$12,IF(I970='VALORES JOÃO'!$A$11,'VALORES JOÃO'!$C$11,IF('TABELA UNIFICADA 2024'!I970='VALORES JOÃO'!$A$10,'VALORES JOÃO'!$C$10,IF(I970='VALORES JOÃO'!$A$9,'VALORES JOÃO'!$C$9,IF('TABELA UNIFICADA 2024'!I970='VALORES JOÃO'!$A$8,'VALORES JOÃO'!$C$8,IF('TABELA UNIFICADA 2024'!I970='VALORES JOÃO'!$A$7,'VALORES JOÃO'!$C$7,IF('TABELA UNIFICADA 2024'!I970='VALORES JOÃO'!$A$6,'VALORES JOÃO'!$C$6,IF('TABELA UNIFICADA 2024'!I970='VALORES JOÃO'!$A$5,'VALORES JOÃO'!$C$5,IF('TABELA UNIFICADA 2024'!I970='VALORES JOÃO'!$A$4,'VALORES JOÃO'!$C$4,"")))))))))</f>
        <v/>
      </c>
      <c r="H970" s="335" t="str">
        <f t="shared" si="16"/>
        <v>0</v>
      </c>
      <c r="I970" s="334" t="s">
        <v>43</v>
      </c>
      <c r="J970" s="320"/>
      <c r="K970" s="260"/>
      <c r="L970" s="203"/>
      <c r="M970" s="204"/>
      <c r="N970" s="211"/>
      <c r="O970" s="137"/>
      <c r="P970" s="268"/>
    </row>
    <row r="971" spans="1:16">
      <c r="A971" s="125"/>
      <c r="B971" s="282"/>
      <c r="C971" s="146"/>
      <c r="D971" s="146"/>
      <c r="E971" s="340"/>
      <c r="F971" s="128"/>
      <c r="G971" s="252" t="str">
        <f>IF(I971='VALORES JOÃO'!$A$12,'VALORES JOÃO'!$C$12,IF(I971='VALORES JOÃO'!$A$11,'VALORES JOÃO'!$C$11,IF('TABELA UNIFICADA 2024'!I971='VALORES JOÃO'!$A$10,'VALORES JOÃO'!$C$10,IF(I971='VALORES JOÃO'!$A$9,'VALORES JOÃO'!$C$9,IF('TABELA UNIFICADA 2024'!I971='VALORES JOÃO'!$A$8,'VALORES JOÃO'!$C$8,IF('TABELA UNIFICADA 2024'!I971='VALORES JOÃO'!$A$7,'VALORES JOÃO'!$C$7,IF('TABELA UNIFICADA 2024'!I971='VALORES JOÃO'!$A$6,'VALORES JOÃO'!$C$6,IF('TABELA UNIFICADA 2024'!I971='VALORES JOÃO'!$A$5,'VALORES JOÃO'!$C$5,IF('TABELA UNIFICADA 2024'!I971='VALORES JOÃO'!$A$4,'VALORES JOÃO'!$C$4,"")))))))))</f>
        <v/>
      </c>
      <c r="H971" s="335" t="str">
        <f t="shared" si="16"/>
        <v>0</v>
      </c>
      <c r="I971" s="334" t="s">
        <v>43</v>
      </c>
      <c r="J971" s="320"/>
      <c r="K971" s="260"/>
      <c r="L971" s="203"/>
      <c r="M971" s="204"/>
      <c r="N971" s="211"/>
      <c r="O971" s="137"/>
      <c r="P971" s="268"/>
    </row>
    <row r="972" spans="1:16">
      <c r="A972" s="125"/>
      <c r="B972" s="282"/>
      <c r="C972" s="146"/>
      <c r="D972" s="146"/>
      <c r="E972" s="340"/>
      <c r="F972" s="128"/>
      <c r="G972" s="252" t="str">
        <f>IF(I972='VALORES JOÃO'!$A$12,'VALORES JOÃO'!$C$12,IF(I972='VALORES JOÃO'!$A$11,'VALORES JOÃO'!$C$11,IF('TABELA UNIFICADA 2024'!I972='VALORES JOÃO'!$A$10,'VALORES JOÃO'!$C$10,IF(I972='VALORES JOÃO'!$A$9,'VALORES JOÃO'!$C$9,IF('TABELA UNIFICADA 2024'!I972='VALORES JOÃO'!$A$8,'VALORES JOÃO'!$C$8,IF('TABELA UNIFICADA 2024'!I972='VALORES JOÃO'!$A$7,'VALORES JOÃO'!$C$7,IF('TABELA UNIFICADA 2024'!I972='VALORES JOÃO'!$A$6,'VALORES JOÃO'!$C$6,IF('TABELA UNIFICADA 2024'!I972='VALORES JOÃO'!$A$5,'VALORES JOÃO'!$C$5,IF('TABELA UNIFICADA 2024'!I972='VALORES JOÃO'!$A$4,'VALORES JOÃO'!$C$4,"")))))))))</f>
        <v/>
      </c>
      <c r="H972" s="335" t="str">
        <f t="shared" si="16"/>
        <v>0</v>
      </c>
      <c r="I972" s="334" t="s">
        <v>43</v>
      </c>
      <c r="J972" s="320"/>
      <c r="K972" s="260"/>
      <c r="L972" s="203"/>
      <c r="M972" s="204"/>
      <c r="N972" s="211"/>
      <c r="O972" s="137"/>
      <c r="P972" s="268"/>
    </row>
    <row r="973" spans="1:16">
      <c r="A973" s="125"/>
      <c r="B973" s="282"/>
      <c r="C973" s="146"/>
      <c r="D973" s="146"/>
      <c r="E973" s="340"/>
      <c r="F973" s="128"/>
      <c r="G973" s="252" t="str">
        <f>IF(I973='VALORES JOÃO'!$A$12,'VALORES JOÃO'!$C$12,IF(I973='VALORES JOÃO'!$A$11,'VALORES JOÃO'!$C$11,IF('TABELA UNIFICADA 2024'!I973='VALORES JOÃO'!$A$10,'VALORES JOÃO'!$C$10,IF(I973='VALORES JOÃO'!$A$9,'VALORES JOÃO'!$C$9,IF('TABELA UNIFICADA 2024'!I973='VALORES JOÃO'!$A$8,'VALORES JOÃO'!$C$8,IF('TABELA UNIFICADA 2024'!I973='VALORES JOÃO'!$A$7,'VALORES JOÃO'!$C$7,IF('TABELA UNIFICADA 2024'!I973='VALORES JOÃO'!$A$6,'VALORES JOÃO'!$C$6,IF('TABELA UNIFICADA 2024'!I973='VALORES JOÃO'!$A$5,'VALORES JOÃO'!$C$5,IF('TABELA UNIFICADA 2024'!I973='VALORES JOÃO'!$A$4,'VALORES JOÃO'!$C$4,"")))))))))</f>
        <v/>
      </c>
      <c r="H973" s="335" t="str">
        <f t="shared" si="16"/>
        <v>0</v>
      </c>
      <c r="I973" s="334" t="s">
        <v>43</v>
      </c>
      <c r="J973" s="320"/>
      <c r="K973" s="260"/>
      <c r="L973" s="203"/>
      <c r="M973" s="204"/>
      <c r="N973" s="211"/>
      <c r="O973" s="137"/>
      <c r="P973" s="268"/>
    </row>
    <row r="974" spans="1:16">
      <c r="A974" s="125"/>
      <c r="B974" s="282"/>
      <c r="C974" s="146"/>
      <c r="D974" s="146"/>
      <c r="E974" s="340"/>
      <c r="F974" s="128"/>
      <c r="G974" s="252" t="str">
        <f>IF(I974='VALORES JOÃO'!$A$12,'VALORES JOÃO'!$C$12,IF(I974='VALORES JOÃO'!$A$11,'VALORES JOÃO'!$C$11,IF('TABELA UNIFICADA 2024'!I974='VALORES JOÃO'!$A$10,'VALORES JOÃO'!$C$10,IF(I974='VALORES JOÃO'!$A$9,'VALORES JOÃO'!$C$9,IF('TABELA UNIFICADA 2024'!I974='VALORES JOÃO'!$A$8,'VALORES JOÃO'!$C$8,IF('TABELA UNIFICADA 2024'!I974='VALORES JOÃO'!$A$7,'VALORES JOÃO'!$C$7,IF('TABELA UNIFICADA 2024'!I974='VALORES JOÃO'!$A$6,'VALORES JOÃO'!$C$6,IF('TABELA UNIFICADA 2024'!I974='VALORES JOÃO'!$A$5,'VALORES JOÃO'!$C$5,IF('TABELA UNIFICADA 2024'!I974='VALORES JOÃO'!$A$4,'VALORES JOÃO'!$C$4,"")))))))))</f>
        <v/>
      </c>
      <c r="H974" s="335" t="str">
        <f t="shared" si="16"/>
        <v>0</v>
      </c>
      <c r="I974" s="334" t="s">
        <v>43</v>
      </c>
      <c r="J974" s="320"/>
      <c r="K974" s="260"/>
      <c r="L974" s="203"/>
      <c r="M974" s="204"/>
      <c r="N974" s="211"/>
      <c r="O974" s="137"/>
      <c r="P974" s="268"/>
    </row>
    <row r="975" spans="1:16">
      <c r="A975" s="125"/>
      <c r="B975" s="282"/>
      <c r="C975" s="146"/>
      <c r="D975" s="146"/>
      <c r="E975" s="340"/>
      <c r="F975" s="128"/>
      <c r="G975" s="252" t="str">
        <f>IF(I975='VALORES JOÃO'!$A$12,'VALORES JOÃO'!$C$12,IF(I975='VALORES JOÃO'!$A$11,'VALORES JOÃO'!$C$11,IF('TABELA UNIFICADA 2024'!I975='VALORES JOÃO'!$A$10,'VALORES JOÃO'!$C$10,IF(I975='VALORES JOÃO'!$A$9,'VALORES JOÃO'!$C$9,IF('TABELA UNIFICADA 2024'!I975='VALORES JOÃO'!$A$8,'VALORES JOÃO'!$C$8,IF('TABELA UNIFICADA 2024'!I975='VALORES JOÃO'!$A$7,'VALORES JOÃO'!$C$7,IF('TABELA UNIFICADA 2024'!I975='VALORES JOÃO'!$A$6,'VALORES JOÃO'!$C$6,IF('TABELA UNIFICADA 2024'!I975='VALORES JOÃO'!$A$5,'VALORES JOÃO'!$C$5,IF('TABELA UNIFICADA 2024'!I975='VALORES JOÃO'!$A$4,'VALORES JOÃO'!$C$4,"")))))))))</f>
        <v/>
      </c>
      <c r="H975" s="335" t="str">
        <f t="shared" si="16"/>
        <v>0</v>
      </c>
      <c r="I975" s="334" t="s">
        <v>43</v>
      </c>
      <c r="J975" s="320"/>
      <c r="K975" s="260"/>
      <c r="L975" s="203"/>
      <c r="M975" s="204"/>
      <c r="N975" s="211"/>
      <c r="O975" s="137"/>
      <c r="P975" s="268"/>
    </row>
    <row r="976" spans="1:16">
      <c r="A976" s="125"/>
      <c r="B976" s="282"/>
      <c r="C976" s="146"/>
      <c r="D976" s="146"/>
      <c r="E976" s="340"/>
      <c r="F976" s="128"/>
      <c r="G976" s="252" t="str">
        <f>IF(I976='VALORES JOÃO'!$A$12,'VALORES JOÃO'!$C$12,IF(I976='VALORES JOÃO'!$A$11,'VALORES JOÃO'!$C$11,IF('TABELA UNIFICADA 2024'!I976='VALORES JOÃO'!$A$10,'VALORES JOÃO'!$C$10,IF(I976='VALORES JOÃO'!$A$9,'VALORES JOÃO'!$C$9,IF('TABELA UNIFICADA 2024'!I976='VALORES JOÃO'!$A$8,'VALORES JOÃO'!$C$8,IF('TABELA UNIFICADA 2024'!I976='VALORES JOÃO'!$A$7,'VALORES JOÃO'!$C$7,IF('TABELA UNIFICADA 2024'!I976='VALORES JOÃO'!$A$6,'VALORES JOÃO'!$C$6,IF('TABELA UNIFICADA 2024'!I976='VALORES JOÃO'!$A$5,'VALORES JOÃO'!$C$5,IF('TABELA UNIFICADA 2024'!I976='VALORES JOÃO'!$A$4,'VALORES JOÃO'!$C$4,"")))))))))</f>
        <v/>
      </c>
      <c r="H976" s="335" t="str">
        <f t="shared" si="16"/>
        <v>0</v>
      </c>
      <c r="I976" s="334" t="s">
        <v>43</v>
      </c>
      <c r="J976" s="320"/>
      <c r="K976" s="260"/>
      <c r="L976" s="203"/>
      <c r="M976" s="204"/>
      <c r="N976" s="211"/>
      <c r="O976" s="137"/>
      <c r="P976" s="268"/>
    </row>
    <row r="977" spans="1:16">
      <c r="A977" s="125"/>
      <c r="B977" s="282"/>
      <c r="C977" s="146"/>
      <c r="D977" s="146"/>
      <c r="E977" s="340"/>
      <c r="F977" s="128"/>
      <c r="G977" s="252" t="str">
        <f>IF(I977='VALORES JOÃO'!$A$12,'VALORES JOÃO'!$C$12,IF(I977='VALORES JOÃO'!$A$11,'VALORES JOÃO'!$C$11,IF('TABELA UNIFICADA 2024'!I977='VALORES JOÃO'!$A$10,'VALORES JOÃO'!$C$10,IF(I977='VALORES JOÃO'!$A$9,'VALORES JOÃO'!$C$9,IF('TABELA UNIFICADA 2024'!I977='VALORES JOÃO'!$A$8,'VALORES JOÃO'!$C$8,IF('TABELA UNIFICADA 2024'!I977='VALORES JOÃO'!$A$7,'VALORES JOÃO'!$C$7,IF('TABELA UNIFICADA 2024'!I977='VALORES JOÃO'!$A$6,'VALORES JOÃO'!$C$6,IF('TABELA UNIFICADA 2024'!I977='VALORES JOÃO'!$A$5,'VALORES JOÃO'!$C$5,IF('TABELA UNIFICADA 2024'!I977='VALORES JOÃO'!$A$4,'VALORES JOÃO'!$C$4,"")))))))))</f>
        <v/>
      </c>
      <c r="H977" s="335" t="str">
        <f t="shared" si="16"/>
        <v>0</v>
      </c>
      <c r="I977" s="334" t="s">
        <v>43</v>
      </c>
      <c r="J977" s="320"/>
      <c r="K977" s="260"/>
      <c r="L977" s="203"/>
      <c r="M977" s="204"/>
      <c r="N977" s="211"/>
      <c r="O977" s="137"/>
      <c r="P977" s="268"/>
    </row>
    <row r="978" spans="1:16">
      <c r="A978" s="125"/>
      <c r="B978" s="282"/>
      <c r="C978" s="146"/>
      <c r="D978" s="146"/>
      <c r="E978" s="340"/>
      <c r="F978" s="128"/>
      <c r="G978" s="252" t="str">
        <f>IF(I978='VALORES JOÃO'!$A$12,'VALORES JOÃO'!$C$12,IF(I978='VALORES JOÃO'!$A$11,'VALORES JOÃO'!$C$11,IF('TABELA UNIFICADA 2024'!I978='VALORES JOÃO'!$A$10,'VALORES JOÃO'!$C$10,IF(I978='VALORES JOÃO'!$A$9,'VALORES JOÃO'!$C$9,IF('TABELA UNIFICADA 2024'!I978='VALORES JOÃO'!$A$8,'VALORES JOÃO'!$C$8,IF('TABELA UNIFICADA 2024'!I978='VALORES JOÃO'!$A$7,'VALORES JOÃO'!$C$7,IF('TABELA UNIFICADA 2024'!I978='VALORES JOÃO'!$A$6,'VALORES JOÃO'!$C$6,IF('TABELA UNIFICADA 2024'!I978='VALORES JOÃO'!$A$5,'VALORES JOÃO'!$C$5,IF('TABELA UNIFICADA 2024'!I978='VALORES JOÃO'!$A$4,'VALORES JOÃO'!$C$4,"")))))))))</f>
        <v/>
      </c>
      <c r="H978" s="335" t="str">
        <f t="shared" si="16"/>
        <v>0</v>
      </c>
      <c r="I978" s="334" t="s">
        <v>43</v>
      </c>
      <c r="J978" s="320"/>
      <c r="K978" s="260"/>
      <c r="L978" s="203"/>
      <c r="M978" s="204"/>
      <c r="N978" s="211"/>
      <c r="O978" s="137"/>
      <c r="P978" s="268"/>
    </row>
    <row r="979" spans="1:16">
      <c r="A979" s="125"/>
      <c r="B979" s="282"/>
      <c r="C979" s="146"/>
      <c r="D979" s="146"/>
      <c r="E979" s="340"/>
      <c r="F979" s="128"/>
      <c r="G979" s="252" t="str">
        <f>IF(I979='VALORES JOÃO'!$A$12,'VALORES JOÃO'!$C$12,IF(I979='VALORES JOÃO'!$A$11,'VALORES JOÃO'!$C$11,IF('TABELA UNIFICADA 2024'!I979='VALORES JOÃO'!$A$10,'VALORES JOÃO'!$C$10,IF(I979='VALORES JOÃO'!$A$9,'VALORES JOÃO'!$C$9,IF('TABELA UNIFICADA 2024'!I979='VALORES JOÃO'!$A$8,'VALORES JOÃO'!$C$8,IF('TABELA UNIFICADA 2024'!I979='VALORES JOÃO'!$A$7,'VALORES JOÃO'!$C$7,IF('TABELA UNIFICADA 2024'!I979='VALORES JOÃO'!$A$6,'VALORES JOÃO'!$C$6,IF('TABELA UNIFICADA 2024'!I979='VALORES JOÃO'!$A$5,'VALORES JOÃO'!$C$5,IF('TABELA UNIFICADA 2024'!I979='VALORES JOÃO'!$A$4,'VALORES JOÃO'!$C$4,"")))))))))</f>
        <v/>
      </c>
      <c r="H979" s="335" t="str">
        <f t="shared" si="16"/>
        <v>0</v>
      </c>
      <c r="I979" s="334" t="s">
        <v>43</v>
      </c>
      <c r="J979" s="320"/>
      <c r="K979" s="260"/>
      <c r="L979" s="203"/>
      <c r="M979" s="204"/>
      <c r="N979" s="211"/>
      <c r="O979" s="137"/>
      <c r="P979" s="268"/>
    </row>
    <row r="980" spans="1:16">
      <c r="A980" s="125"/>
      <c r="B980" s="282"/>
      <c r="C980" s="146"/>
      <c r="D980" s="146"/>
      <c r="E980" s="340"/>
      <c r="F980" s="128"/>
      <c r="G980" s="252" t="str">
        <f>IF(I980='VALORES JOÃO'!$A$12,'VALORES JOÃO'!$C$12,IF(I980='VALORES JOÃO'!$A$11,'VALORES JOÃO'!$C$11,IF('TABELA UNIFICADA 2024'!I980='VALORES JOÃO'!$A$10,'VALORES JOÃO'!$C$10,IF(I980='VALORES JOÃO'!$A$9,'VALORES JOÃO'!$C$9,IF('TABELA UNIFICADA 2024'!I980='VALORES JOÃO'!$A$8,'VALORES JOÃO'!$C$8,IF('TABELA UNIFICADA 2024'!I980='VALORES JOÃO'!$A$7,'VALORES JOÃO'!$C$7,IF('TABELA UNIFICADA 2024'!I980='VALORES JOÃO'!$A$6,'VALORES JOÃO'!$C$6,IF('TABELA UNIFICADA 2024'!I980='VALORES JOÃO'!$A$5,'VALORES JOÃO'!$C$5,IF('TABELA UNIFICADA 2024'!I980='VALORES JOÃO'!$A$4,'VALORES JOÃO'!$C$4,"")))))))))</f>
        <v/>
      </c>
      <c r="H980" s="335" t="str">
        <f t="shared" si="16"/>
        <v>0</v>
      </c>
      <c r="I980" s="334" t="s">
        <v>43</v>
      </c>
      <c r="J980" s="320"/>
      <c r="K980" s="260"/>
      <c r="L980" s="203"/>
      <c r="M980" s="204"/>
      <c r="N980" s="211"/>
      <c r="O980" s="137"/>
      <c r="P980" s="268"/>
    </row>
    <row r="981" spans="1:16">
      <c r="A981" s="125"/>
      <c r="B981" s="282"/>
      <c r="C981" s="146"/>
      <c r="D981" s="146"/>
      <c r="E981" s="340"/>
      <c r="F981" s="128"/>
      <c r="G981" s="252" t="str">
        <f>IF(I981='VALORES JOÃO'!$A$12,'VALORES JOÃO'!$C$12,IF(I981='VALORES JOÃO'!$A$11,'VALORES JOÃO'!$C$11,IF('TABELA UNIFICADA 2024'!I981='VALORES JOÃO'!$A$10,'VALORES JOÃO'!$C$10,IF(I981='VALORES JOÃO'!$A$9,'VALORES JOÃO'!$C$9,IF('TABELA UNIFICADA 2024'!I981='VALORES JOÃO'!$A$8,'VALORES JOÃO'!$C$8,IF('TABELA UNIFICADA 2024'!I981='VALORES JOÃO'!$A$7,'VALORES JOÃO'!$C$7,IF('TABELA UNIFICADA 2024'!I981='VALORES JOÃO'!$A$6,'VALORES JOÃO'!$C$6,IF('TABELA UNIFICADA 2024'!I981='VALORES JOÃO'!$A$5,'VALORES JOÃO'!$C$5,IF('TABELA UNIFICADA 2024'!I981='VALORES JOÃO'!$A$4,'VALORES JOÃO'!$C$4,"")))))))))</f>
        <v/>
      </c>
      <c r="H981" s="335" t="str">
        <f t="shared" si="16"/>
        <v>0</v>
      </c>
      <c r="I981" s="334" t="s">
        <v>43</v>
      </c>
      <c r="J981" s="320"/>
      <c r="K981" s="260"/>
      <c r="L981" s="203"/>
      <c r="M981" s="204"/>
      <c r="N981" s="211"/>
      <c r="O981" s="137"/>
      <c r="P981" s="268"/>
    </row>
    <row r="982" spans="1:16">
      <c r="A982" s="125"/>
      <c r="B982" s="282"/>
      <c r="C982" s="146"/>
      <c r="D982" s="146"/>
      <c r="E982" s="340"/>
      <c r="F982" s="128"/>
      <c r="G982" s="252" t="str">
        <f>IF(I982='VALORES JOÃO'!$A$12,'VALORES JOÃO'!$C$12,IF(I982='VALORES JOÃO'!$A$11,'VALORES JOÃO'!$C$11,IF('TABELA UNIFICADA 2024'!I982='VALORES JOÃO'!$A$10,'VALORES JOÃO'!$C$10,IF(I982='VALORES JOÃO'!$A$9,'VALORES JOÃO'!$C$9,IF('TABELA UNIFICADA 2024'!I982='VALORES JOÃO'!$A$8,'VALORES JOÃO'!$C$8,IF('TABELA UNIFICADA 2024'!I982='VALORES JOÃO'!$A$7,'VALORES JOÃO'!$C$7,IF('TABELA UNIFICADA 2024'!I982='VALORES JOÃO'!$A$6,'VALORES JOÃO'!$C$6,IF('TABELA UNIFICADA 2024'!I982='VALORES JOÃO'!$A$5,'VALORES JOÃO'!$C$5,IF('TABELA UNIFICADA 2024'!I982='VALORES JOÃO'!$A$4,'VALORES JOÃO'!$C$4,"")))))))))</f>
        <v/>
      </c>
      <c r="H982" s="335" t="str">
        <f t="shared" si="16"/>
        <v>0</v>
      </c>
      <c r="I982" s="334" t="s">
        <v>43</v>
      </c>
      <c r="J982" s="320"/>
      <c r="K982" s="260"/>
      <c r="L982" s="203"/>
      <c r="M982" s="204"/>
      <c r="N982" s="211"/>
      <c r="O982" s="137"/>
      <c r="P982" s="268"/>
    </row>
    <row r="983" spans="1:16">
      <c r="A983" s="125"/>
      <c r="B983" s="282"/>
      <c r="C983" s="146"/>
      <c r="D983" s="146"/>
      <c r="E983" s="340"/>
      <c r="F983" s="128"/>
      <c r="G983" s="252" t="str">
        <f>IF(I983='VALORES JOÃO'!$A$12,'VALORES JOÃO'!$C$12,IF(I983='VALORES JOÃO'!$A$11,'VALORES JOÃO'!$C$11,IF('TABELA UNIFICADA 2024'!I983='VALORES JOÃO'!$A$10,'VALORES JOÃO'!$C$10,IF(I983='VALORES JOÃO'!$A$9,'VALORES JOÃO'!$C$9,IF('TABELA UNIFICADA 2024'!I983='VALORES JOÃO'!$A$8,'VALORES JOÃO'!$C$8,IF('TABELA UNIFICADA 2024'!I983='VALORES JOÃO'!$A$7,'VALORES JOÃO'!$C$7,IF('TABELA UNIFICADA 2024'!I983='VALORES JOÃO'!$A$6,'VALORES JOÃO'!$C$6,IF('TABELA UNIFICADA 2024'!I983='VALORES JOÃO'!$A$5,'VALORES JOÃO'!$C$5,IF('TABELA UNIFICADA 2024'!I983='VALORES JOÃO'!$A$4,'VALORES JOÃO'!$C$4,"")))))))))</f>
        <v/>
      </c>
      <c r="H983" s="335" t="str">
        <f t="shared" si="16"/>
        <v>0</v>
      </c>
      <c r="I983" s="334" t="s">
        <v>43</v>
      </c>
      <c r="J983" s="320"/>
      <c r="K983" s="260"/>
      <c r="L983" s="203"/>
      <c r="M983" s="204"/>
      <c r="N983" s="211"/>
      <c r="O983" s="137"/>
      <c r="P983" s="268"/>
    </row>
    <row r="984" spans="1:16">
      <c r="A984" s="125"/>
      <c r="B984" s="282"/>
      <c r="C984" s="146"/>
      <c r="D984" s="146"/>
      <c r="E984" s="340"/>
      <c r="F984" s="128"/>
      <c r="G984" s="252" t="str">
        <f>IF(I984='VALORES JOÃO'!$A$12,'VALORES JOÃO'!$C$12,IF(I984='VALORES JOÃO'!$A$11,'VALORES JOÃO'!$C$11,IF('TABELA UNIFICADA 2024'!I984='VALORES JOÃO'!$A$10,'VALORES JOÃO'!$C$10,IF(I984='VALORES JOÃO'!$A$9,'VALORES JOÃO'!$C$9,IF('TABELA UNIFICADA 2024'!I984='VALORES JOÃO'!$A$8,'VALORES JOÃO'!$C$8,IF('TABELA UNIFICADA 2024'!I984='VALORES JOÃO'!$A$7,'VALORES JOÃO'!$C$7,IF('TABELA UNIFICADA 2024'!I984='VALORES JOÃO'!$A$6,'VALORES JOÃO'!$C$6,IF('TABELA UNIFICADA 2024'!I984='VALORES JOÃO'!$A$5,'VALORES JOÃO'!$C$5,IF('TABELA UNIFICADA 2024'!I984='VALORES JOÃO'!$A$4,'VALORES JOÃO'!$C$4,"")))))))))</f>
        <v/>
      </c>
      <c r="H984" s="335" t="str">
        <f t="shared" si="16"/>
        <v>0</v>
      </c>
      <c r="I984" s="334" t="s">
        <v>43</v>
      </c>
      <c r="J984" s="320"/>
      <c r="K984" s="260"/>
      <c r="L984" s="203"/>
      <c r="M984" s="204"/>
      <c r="N984" s="211"/>
      <c r="O984" s="137"/>
      <c r="P984" s="268"/>
    </row>
    <row r="985" spans="1:16">
      <c r="A985" s="125"/>
      <c r="B985" s="282"/>
      <c r="C985" s="146"/>
      <c r="D985" s="146"/>
      <c r="E985" s="340"/>
      <c r="F985" s="128"/>
      <c r="G985" s="252" t="str">
        <f>IF(I985='VALORES JOÃO'!$A$12,'VALORES JOÃO'!$C$12,IF(I985='VALORES JOÃO'!$A$11,'VALORES JOÃO'!$C$11,IF('TABELA UNIFICADA 2024'!I985='VALORES JOÃO'!$A$10,'VALORES JOÃO'!$C$10,IF(I985='VALORES JOÃO'!$A$9,'VALORES JOÃO'!$C$9,IF('TABELA UNIFICADA 2024'!I985='VALORES JOÃO'!$A$8,'VALORES JOÃO'!$C$8,IF('TABELA UNIFICADA 2024'!I985='VALORES JOÃO'!$A$7,'VALORES JOÃO'!$C$7,IF('TABELA UNIFICADA 2024'!I985='VALORES JOÃO'!$A$6,'VALORES JOÃO'!$C$6,IF('TABELA UNIFICADA 2024'!I985='VALORES JOÃO'!$A$5,'VALORES JOÃO'!$C$5,IF('TABELA UNIFICADA 2024'!I985='VALORES JOÃO'!$A$4,'VALORES JOÃO'!$C$4,"")))))))))</f>
        <v/>
      </c>
      <c r="H985" s="335" t="str">
        <f t="shared" si="16"/>
        <v>0</v>
      </c>
      <c r="I985" s="334" t="s">
        <v>43</v>
      </c>
      <c r="J985" s="320"/>
      <c r="K985" s="260"/>
      <c r="L985" s="203"/>
      <c r="M985" s="204"/>
      <c r="N985" s="211"/>
      <c r="O985" s="137"/>
      <c r="P985" s="268"/>
    </row>
    <row r="986" spans="1:16">
      <c r="A986" s="125"/>
      <c r="B986" s="282"/>
      <c r="C986" s="146"/>
      <c r="D986" s="146"/>
      <c r="E986" s="340"/>
      <c r="F986" s="128"/>
      <c r="G986" s="252" t="str">
        <f>IF(I986='VALORES JOÃO'!$A$12,'VALORES JOÃO'!$C$12,IF(I986='VALORES JOÃO'!$A$11,'VALORES JOÃO'!$C$11,IF('TABELA UNIFICADA 2024'!I986='VALORES JOÃO'!$A$10,'VALORES JOÃO'!$C$10,IF(I986='VALORES JOÃO'!$A$9,'VALORES JOÃO'!$C$9,IF('TABELA UNIFICADA 2024'!I986='VALORES JOÃO'!$A$8,'VALORES JOÃO'!$C$8,IF('TABELA UNIFICADA 2024'!I986='VALORES JOÃO'!$A$7,'VALORES JOÃO'!$C$7,IF('TABELA UNIFICADA 2024'!I986='VALORES JOÃO'!$A$6,'VALORES JOÃO'!$C$6,IF('TABELA UNIFICADA 2024'!I986='VALORES JOÃO'!$A$5,'VALORES JOÃO'!$C$5,IF('TABELA UNIFICADA 2024'!I986='VALORES JOÃO'!$A$4,'VALORES JOÃO'!$C$4,"")))))))))</f>
        <v/>
      </c>
      <c r="H986" s="335" t="str">
        <f t="shared" si="16"/>
        <v>0</v>
      </c>
      <c r="I986" s="334" t="s">
        <v>43</v>
      </c>
      <c r="J986" s="320"/>
      <c r="K986" s="260"/>
      <c r="L986" s="203"/>
      <c r="M986" s="204"/>
      <c r="N986" s="211"/>
      <c r="O986" s="137"/>
      <c r="P986" s="268"/>
    </row>
    <row r="987" spans="1:16">
      <c r="A987" s="125"/>
      <c r="B987" s="282"/>
      <c r="C987" s="146"/>
      <c r="D987" s="146"/>
      <c r="E987" s="340"/>
      <c r="F987" s="128"/>
      <c r="G987" s="252" t="str">
        <f>IF(I987='VALORES JOÃO'!$A$12,'VALORES JOÃO'!$C$12,IF(I987='VALORES JOÃO'!$A$11,'VALORES JOÃO'!$C$11,IF('TABELA UNIFICADA 2024'!I987='VALORES JOÃO'!$A$10,'VALORES JOÃO'!$C$10,IF(I987='VALORES JOÃO'!$A$9,'VALORES JOÃO'!$C$9,IF('TABELA UNIFICADA 2024'!I987='VALORES JOÃO'!$A$8,'VALORES JOÃO'!$C$8,IF('TABELA UNIFICADA 2024'!I987='VALORES JOÃO'!$A$7,'VALORES JOÃO'!$C$7,IF('TABELA UNIFICADA 2024'!I987='VALORES JOÃO'!$A$6,'VALORES JOÃO'!$C$6,IF('TABELA UNIFICADA 2024'!I987='VALORES JOÃO'!$A$5,'VALORES JOÃO'!$C$5,IF('TABELA UNIFICADA 2024'!I987='VALORES JOÃO'!$A$4,'VALORES JOÃO'!$C$4,"")))))))))</f>
        <v/>
      </c>
      <c r="H987" s="335" t="str">
        <f t="shared" si="16"/>
        <v>0</v>
      </c>
      <c r="I987" s="334" t="s">
        <v>43</v>
      </c>
      <c r="J987" s="320"/>
      <c r="K987" s="260"/>
      <c r="L987" s="203"/>
      <c r="M987" s="204"/>
      <c r="N987" s="211"/>
      <c r="O987" s="137"/>
      <c r="P987" s="268"/>
    </row>
    <row r="988" spans="1:16">
      <c r="A988" s="125"/>
      <c r="B988" s="282"/>
      <c r="C988" s="146"/>
      <c r="D988" s="146"/>
      <c r="E988" s="340"/>
      <c r="F988" s="128"/>
      <c r="G988" s="252" t="str">
        <f>IF(I988='VALORES JOÃO'!$A$12,'VALORES JOÃO'!$C$12,IF(I988='VALORES JOÃO'!$A$11,'VALORES JOÃO'!$C$11,IF('TABELA UNIFICADA 2024'!I988='VALORES JOÃO'!$A$10,'VALORES JOÃO'!$C$10,IF(I988='VALORES JOÃO'!$A$9,'VALORES JOÃO'!$C$9,IF('TABELA UNIFICADA 2024'!I988='VALORES JOÃO'!$A$8,'VALORES JOÃO'!$C$8,IF('TABELA UNIFICADA 2024'!I988='VALORES JOÃO'!$A$7,'VALORES JOÃO'!$C$7,IF('TABELA UNIFICADA 2024'!I988='VALORES JOÃO'!$A$6,'VALORES JOÃO'!$C$6,IF('TABELA UNIFICADA 2024'!I988='VALORES JOÃO'!$A$5,'VALORES JOÃO'!$C$5,IF('TABELA UNIFICADA 2024'!I988='VALORES JOÃO'!$A$4,'VALORES JOÃO'!$C$4,"")))))))))</f>
        <v/>
      </c>
      <c r="H988" s="335" t="str">
        <f t="shared" si="16"/>
        <v>0</v>
      </c>
      <c r="I988" s="334" t="s">
        <v>43</v>
      </c>
      <c r="J988" s="320"/>
      <c r="K988" s="260"/>
      <c r="L988" s="203"/>
      <c r="M988" s="204"/>
      <c r="N988" s="211"/>
      <c r="O988" s="137"/>
      <c r="P988" s="268"/>
    </row>
    <row r="989" spans="1:16">
      <c r="A989" s="125"/>
      <c r="B989" s="282"/>
      <c r="C989" s="146"/>
      <c r="D989" s="146"/>
      <c r="E989" s="340"/>
      <c r="F989" s="128"/>
      <c r="G989" s="252" t="str">
        <f>IF(I989='VALORES JOÃO'!$A$12,'VALORES JOÃO'!$C$12,IF(I989='VALORES JOÃO'!$A$11,'VALORES JOÃO'!$C$11,IF('TABELA UNIFICADA 2024'!I989='VALORES JOÃO'!$A$10,'VALORES JOÃO'!$C$10,IF(I989='VALORES JOÃO'!$A$9,'VALORES JOÃO'!$C$9,IF('TABELA UNIFICADA 2024'!I989='VALORES JOÃO'!$A$8,'VALORES JOÃO'!$C$8,IF('TABELA UNIFICADA 2024'!I989='VALORES JOÃO'!$A$7,'VALORES JOÃO'!$C$7,IF('TABELA UNIFICADA 2024'!I989='VALORES JOÃO'!$A$6,'VALORES JOÃO'!$C$6,IF('TABELA UNIFICADA 2024'!I989='VALORES JOÃO'!$A$5,'VALORES JOÃO'!$C$5,IF('TABELA UNIFICADA 2024'!I989='VALORES JOÃO'!$A$4,'VALORES JOÃO'!$C$4,"")))))))))</f>
        <v/>
      </c>
      <c r="H989" s="335" t="str">
        <f t="shared" si="16"/>
        <v>0</v>
      </c>
      <c r="I989" s="334" t="s">
        <v>43</v>
      </c>
      <c r="J989" s="320"/>
      <c r="K989" s="260"/>
      <c r="L989" s="203"/>
      <c r="M989" s="204"/>
      <c r="N989" s="211"/>
      <c r="O989" s="137"/>
      <c r="P989" s="268"/>
    </row>
    <row r="990" spans="1:16">
      <c r="A990" s="125"/>
      <c r="B990" s="282"/>
      <c r="C990" s="146"/>
      <c r="D990" s="146"/>
      <c r="E990" s="340"/>
      <c r="F990" s="128"/>
      <c r="G990" s="252" t="str">
        <f>IF(I990='VALORES JOÃO'!$A$12,'VALORES JOÃO'!$C$12,IF(I990='VALORES JOÃO'!$A$11,'VALORES JOÃO'!$C$11,IF('TABELA UNIFICADA 2024'!I990='VALORES JOÃO'!$A$10,'VALORES JOÃO'!$C$10,IF(I990='VALORES JOÃO'!$A$9,'VALORES JOÃO'!$C$9,IF('TABELA UNIFICADA 2024'!I990='VALORES JOÃO'!$A$8,'VALORES JOÃO'!$C$8,IF('TABELA UNIFICADA 2024'!I990='VALORES JOÃO'!$A$7,'VALORES JOÃO'!$C$7,IF('TABELA UNIFICADA 2024'!I990='VALORES JOÃO'!$A$6,'VALORES JOÃO'!$C$6,IF('TABELA UNIFICADA 2024'!I990='VALORES JOÃO'!$A$5,'VALORES JOÃO'!$C$5,IF('TABELA UNIFICADA 2024'!I990='VALORES JOÃO'!$A$4,'VALORES JOÃO'!$C$4,"")))))))))</f>
        <v/>
      </c>
      <c r="H990" s="335" t="str">
        <f t="shared" si="16"/>
        <v>0</v>
      </c>
      <c r="I990" s="334" t="s">
        <v>43</v>
      </c>
      <c r="J990" s="320"/>
      <c r="K990" s="260"/>
      <c r="L990" s="203"/>
      <c r="M990" s="204"/>
      <c r="N990" s="211"/>
      <c r="O990" s="137"/>
      <c r="P990" s="268"/>
    </row>
    <row r="991" spans="1:16">
      <c r="A991" s="125"/>
      <c r="B991" s="282"/>
      <c r="C991" s="146"/>
      <c r="D991" s="146"/>
      <c r="E991" s="340"/>
      <c r="F991" s="128"/>
      <c r="G991" s="252" t="str">
        <f>IF(I991='VALORES JOÃO'!$A$12,'VALORES JOÃO'!$C$12,IF(I991='VALORES JOÃO'!$A$11,'VALORES JOÃO'!$C$11,IF('TABELA UNIFICADA 2024'!I991='VALORES JOÃO'!$A$10,'VALORES JOÃO'!$C$10,IF(I991='VALORES JOÃO'!$A$9,'VALORES JOÃO'!$C$9,IF('TABELA UNIFICADA 2024'!I991='VALORES JOÃO'!$A$8,'VALORES JOÃO'!$C$8,IF('TABELA UNIFICADA 2024'!I991='VALORES JOÃO'!$A$7,'VALORES JOÃO'!$C$7,IF('TABELA UNIFICADA 2024'!I991='VALORES JOÃO'!$A$6,'VALORES JOÃO'!$C$6,IF('TABELA UNIFICADA 2024'!I991='VALORES JOÃO'!$A$5,'VALORES JOÃO'!$C$5,IF('TABELA UNIFICADA 2024'!I991='VALORES JOÃO'!$A$4,'VALORES JOÃO'!$C$4,"")))))))))</f>
        <v/>
      </c>
      <c r="H991" s="335" t="str">
        <f t="shared" si="16"/>
        <v>0</v>
      </c>
      <c r="I991" s="334" t="s">
        <v>43</v>
      </c>
      <c r="J991" s="320"/>
      <c r="K991" s="260"/>
      <c r="L991" s="203"/>
      <c r="M991" s="204"/>
      <c r="N991" s="211"/>
      <c r="O991" s="137"/>
      <c r="P991" s="268"/>
    </row>
    <row r="992" spans="1:16">
      <c r="A992" s="125"/>
      <c r="B992" s="282"/>
      <c r="C992" s="146"/>
      <c r="D992" s="146"/>
      <c r="E992" s="340"/>
      <c r="F992" s="128"/>
      <c r="G992" s="252" t="str">
        <f>IF(I992='VALORES JOÃO'!$A$12,'VALORES JOÃO'!$C$12,IF(I992='VALORES JOÃO'!$A$11,'VALORES JOÃO'!$C$11,IF('TABELA UNIFICADA 2024'!I992='VALORES JOÃO'!$A$10,'VALORES JOÃO'!$C$10,IF(I992='VALORES JOÃO'!$A$9,'VALORES JOÃO'!$C$9,IF('TABELA UNIFICADA 2024'!I992='VALORES JOÃO'!$A$8,'VALORES JOÃO'!$C$8,IF('TABELA UNIFICADA 2024'!I992='VALORES JOÃO'!$A$7,'VALORES JOÃO'!$C$7,IF('TABELA UNIFICADA 2024'!I992='VALORES JOÃO'!$A$6,'VALORES JOÃO'!$C$6,IF('TABELA UNIFICADA 2024'!I992='VALORES JOÃO'!$A$5,'VALORES JOÃO'!$C$5,IF('TABELA UNIFICADA 2024'!I992='VALORES JOÃO'!$A$4,'VALORES JOÃO'!$C$4,"")))))))))</f>
        <v/>
      </c>
      <c r="H992" s="335" t="str">
        <f t="shared" si="16"/>
        <v>0</v>
      </c>
      <c r="I992" s="334" t="s">
        <v>43</v>
      </c>
      <c r="J992" s="320"/>
      <c r="K992" s="260"/>
      <c r="L992" s="203"/>
      <c r="M992" s="204"/>
      <c r="N992" s="211"/>
      <c r="O992" s="137"/>
      <c r="P992" s="268"/>
    </row>
    <row r="993" spans="1:16">
      <c r="A993" s="125"/>
      <c r="B993" s="282"/>
      <c r="C993" s="146"/>
      <c r="D993" s="146"/>
      <c r="E993" s="340"/>
      <c r="F993" s="128"/>
      <c r="G993" s="252" t="str">
        <f>IF(I993='VALORES JOÃO'!$A$12,'VALORES JOÃO'!$C$12,IF(I993='VALORES JOÃO'!$A$11,'VALORES JOÃO'!$C$11,IF('TABELA UNIFICADA 2024'!I993='VALORES JOÃO'!$A$10,'VALORES JOÃO'!$C$10,IF(I993='VALORES JOÃO'!$A$9,'VALORES JOÃO'!$C$9,IF('TABELA UNIFICADA 2024'!I993='VALORES JOÃO'!$A$8,'VALORES JOÃO'!$C$8,IF('TABELA UNIFICADA 2024'!I993='VALORES JOÃO'!$A$7,'VALORES JOÃO'!$C$7,IF('TABELA UNIFICADA 2024'!I993='VALORES JOÃO'!$A$6,'VALORES JOÃO'!$C$6,IF('TABELA UNIFICADA 2024'!I993='VALORES JOÃO'!$A$5,'VALORES JOÃO'!$C$5,IF('TABELA UNIFICADA 2024'!I993='VALORES JOÃO'!$A$4,'VALORES JOÃO'!$C$4,"")))))))))</f>
        <v/>
      </c>
      <c r="H993" s="335" t="str">
        <f t="shared" si="16"/>
        <v>0</v>
      </c>
      <c r="I993" s="334" t="s">
        <v>43</v>
      </c>
      <c r="J993" s="320"/>
      <c r="K993" s="260"/>
      <c r="L993" s="203"/>
      <c r="M993" s="204"/>
      <c r="N993" s="211"/>
      <c r="O993" s="137"/>
      <c r="P993" s="268"/>
    </row>
    <row r="994" spans="1:16">
      <c r="A994" s="125"/>
      <c r="B994" s="282"/>
      <c r="C994" s="146"/>
      <c r="D994" s="146"/>
      <c r="E994" s="340"/>
      <c r="F994" s="128"/>
      <c r="G994" s="252" t="str">
        <f>IF(I994='VALORES JOÃO'!$A$12,'VALORES JOÃO'!$C$12,IF(I994='VALORES JOÃO'!$A$11,'VALORES JOÃO'!$C$11,IF('TABELA UNIFICADA 2024'!I994='VALORES JOÃO'!$A$10,'VALORES JOÃO'!$C$10,IF(I994='VALORES JOÃO'!$A$9,'VALORES JOÃO'!$C$9,IF('TABELA UNIFICADA 2024'!I994='VALORES JOÃO'!$A$8,'VALORES JOÃO'!$C$8,IF('TABELA UNIFICADA 2024'!I994='VALORES JOÃO'!$A$7,'VALORES JOÃO'!$C$7,IF('TABELA UNIFICADA 2024'!I994='VALORES JOÃO'!$A$6,'VALORES JOÃO'!$C$6,IF('TABELA UNIFICADA 2024'!I994='VALORES JOÃO'!$A$5,'VALORES JOÃO'!$C$5,IF('TABELA UNIFICADA 2024'!I994='VALORES JOÃO'!$A$4,'VALORES JOÃO'!$C$4,"")))))))))</f>
        <v/>
      </c>
      <c r="H994" s="335" t="str">
        <f t="shared" si="16"/>
        <v>0</v>
      </c>
      <c r="I994" s="334" t="s">
        <v>43</v>
      </c>
      <c r="J994" s="320"/>
      <c r="K994" s="260"/>
      <c r="L994" s="203"/>
      <c r="M994" s="204"/>
      <c r="N994" s="211"/>
      <c r="O994" s="137"/>
      <c r="P994" s="268"/>
    </row>
    <row r="995" spans="1:16">
      <c r="A995" s="125"/>
      <c r="B995" s="282"/>
      <c r="C995" s="146"/>
      <c r="D995" s="146"/>
      <c r="E995" s="340"/>
      <c r="F995" s="128"/>
      <c r="G995" s="252" t="str">
        <f>IF(I995='VALORES JOÃO'!$A$12,'VALORES JOÃO'!$C$12,IF(I995='VALORES JOÃO'!$A$11,'VALORES JOÃO'!$C$11,IF('TABELA UNIFICADA 2024'!I995='VALORES JOÃO'!$A$10,'VALORES JOÃO'!$C$10,IF(I995='VALORES JOÃO'!$A$9,'VALORES JOÃO'!$C$9,IF('TABELA UNIFICADA 2024'!I995='VALORES JOÃO'!$A$8,'VALORES JOÃO'!$C$8,IF('TABELA UNIFICADA 2024'!I995='VALORES JOÃO'!$A$7,'VALORES JOÃO'!$C$7,IF('TABELA UNIFICADA 2024'!I995='VALORES JOÃO'!$A$6,'VALORES JOÃO'!$C$6,IF('TABELA UNIFICADA 2024'!I995='VALORES JOÃO'!$A$5,'VALORES JOÃO'!$C$5,IF('TABELA UNIFICADA 2024'!I995='VALORES JOÃO'!$A$4,'VALORES JOÃO'!$C$4,"")))))))))</f>
        <v/>
      </c>
      <c r="H995" s="335" t="str">
        <f t="shared" si="16"/>
        <v>0</v>
      </c>
      <c r="I995" s="334" t="s">
        <v>43</v>
      </c>
      <c r="J995" s="320"/>
      <c r="K995" s="260"/>
      <c r="L995" s="203"/>
      <c r="M995" s="204"/>
      <c r="N995" s="211"/>
      <c r="O995" s="137"/>
      <c r="P995" s="268"/>
    </row>
    <row r="996" spans="1:16" ht="14.25" customHeight="1">
      <c r="A996" s="125"/>
      <c r="B996" s="282"/>
      <c r="C996" s="146"/>
      <c r="D996" s="146"/>
      <c r="E996" s="340"/>
      <c r="F996" s="128"/>
      <c r="G996" s="252" t="str">
        <f>IF(I996='VALORES JOÃO'!$A$12,'VALORES JOÃO'!$C$12,IF(I996='VALORES JOÃO'!$A$11,'VALORES JOÃO'!$C$11,IF('TABELA UNIFICADA 2024'!I996='VALORES JOÃO'!$A$10,'VALORES JOÃO'!$C$10,IF(I996='VALORES JOÃO'!$A$9,'VALORES JOÃO'!$C$9,IF('TABELA UNIFICADA 2024'!I996='VALORES JOÃO'!$A$8,'VALORES JOÃO'!$C$8,IF('TABELA UNIFICADA 2024'!I996='VALORES JOÃO'!$A$7,'VALORES JOÃO'!$C$7,IF('TABELA UNIFICADA 2024'!I996='VALORES JOÃO'!$A$6,'VALORES JOÃO'!$C$6,IF('TABELA UNIFICADA 2024'!I996='VALORES JOÃO'!$A$5,'VALORES JOÃO'!$C$5,IF('TABELA UNIFICADA 2024'!I996='VALORES JOÃO'!$A$4,'VALORES JOÃO'!$C$4,"")))))))))</f>
        <v/>
      </c>
      <c r="H996" s="335" t="str">
        <f t="shared" si="16"/>
        <v>0</v>
      </c>
      <c r="I996" s="334" t="s">
        <v>43</v>
      </c>
      <c r="J996" s="320"/>
      <c r="K996" s="260"/>
      <c r="L996" s="203"/>
      <c r="M996" s="204"/>
      <c r="N996" s="211"/>
      <c r="O996" s="137"/>
      <c r="P996" s="268"/>
    </row>
    <row r="997" spans="1:16">
      <c r="A997" s="125"/>
      <c r="B997" s="282"/>
      <c r="C997" s="146"/>
      <c r="D997" s="146"/>
      <c r="E997" s="340"/>
      <c r="F997" s="128"/>
      <c r="G997" s="252" t="str">
        <f>IF(I997='VALORES JOÃO'!$A$12,'VALORES JOÃO'!$C$12,IF(I997='VALORES JOÃO'!$A$11,'VALORES JOÃO'!$C$11,IF('TABELA UNIFICADA 2024'!I997='VALORES JOÃO'!$A$10,'VALORES JOÃO'!$C$10,IF(I997='VALORES JOÃO'!$A$9,'VALORES JOÃO'!$C$9,IF('TABELA UNIFICADA 2024'!I997='VALORES JOÃO'!$A$8,'VALORES JOÃO'!$C$8,IF('TABELA UNIFICADA 2024'!I997='VALORES JOÃO'!$A$7,'VALORES JOÃO'!$C$7,IF('TABELA UNIFICADA 2024'!I997='VALORES JOÃO'!$A$6,'VALORES JOÃO'!$C$6,IF('TABELA UNIFICADA 2024'!I997='VALORES JOÃO'!$A$5,'VALORES JOÃO'!$C$5,IF('TABELA UNIFICADA 2024'!I997='VALORES JOÃO'!$A$4,'VALORES JOÃO'!$C$4,"")))))))))</f>
        <v/>
      </c>
      <c r="H997" s="335" t="str">
        <f t="shared" si="16"/>
        <v>0</v>
      </c>
      <c r="I997" s="334" t="s">
        <v>43</v>
      </c>
      <c r="J997" s="320"/>
      <c r="K997" s="260"/>
      <c r="L997" s="203"/>
      <c r="M997" s="204"/>
      <c r="N997" s="211"/>
      <c r="O997" s="137"/>
      <c r="P997" s="268"/>
    </row>
    <row r="998" spans="1:16">
      <c r="A998" s="125"/>
      <c r="B998" s="282"/>
      <c r="C998" s="146"/>
      <c r="D998" s="146"/>
      <c r="E998" s="340"/>
      <c r="F998" s="128"/>
      <c r="G998" s="252" t="str">
        <f>IF(I998='VALORES JOÃO'!$A$12,'VALORES JOÃO'!$C$12,IF(I998='VALORES JOÃO'!$A$11,'VALORES JOÃO'!$C$11,IF('TABELA UNIFICADA 2024'!I998='VALORES JOÃO'!$A$10,'VALORES JOÃO'!$C$10,IF(I998='VALORES JOÃO'!$A$9,'VALORES JOÃO'!$C$9,IF('TABELA UNIFICADA 2024'!I998='VALORES JOÃO'!$A$8,'VALORES JOÃO'!$C$8,IF('TABELA UNIFICADA 2024'!I998='VALORES JOÃO'!$A$7,'VALORES JOÃO'!$C$7,IF('TABELA UNIFICADA 2024'!I998='VALORES JOÃO'!$A$6,'VALORES JOÃO'!$C$6,IF('TABELA UNIFICADA 2024'!I998='VALORES JOÃO'!$A$5,'VALORES JOÃO'!$C$5,IF('TABELA UNIFICADA 2024'!I998='VALORES JOÃO'!$A$4,'VALORES JOÃO'!$C$4,"")))))))))</f>
        <v/>
      </c>
      <c r="H998" s="335" t="str">
        <f t="shared" si="16"/>
        <v>0</v>
      </c>
      <c r="I998" s="334" t="s">
        <v>43</v>
      </c>
      <c r="J998" s="320"/>
      <c r="K998" s="260"/>
      <c r="L998" s="203"/>
      <c r="M998" s="204"/>
      <c r="N998" s="211"/>
      <c r="O998" s="137"/>
      <c r="P998" s="268"/>
    </row>
    <row r="999" spans="1:16">
      <c r="A999" s="125"/>
      <c r="B999" s="282"/>
      <c r="C999" s="146"/>
      <c r="D999" s="146"/>
      <c r="E999" s="340"/>
      <c r="F999" s="128"/>
      <c r="G999" s="252" t="str">
        <f>IF(I999='VALORES JOÃO'!$A$12,'VALORES JOÃO'!$C$12,IF(I999='VALORES JOÃO'!$A$11,'VALORES JOÃO'!$C$11,IF('TABELA UNIFICADA 2024'!I999='VALORES JOÃO'!$A$10,'VALORES JOÃO'!$C$10,IF(I999='VALORES JOÃO'!$A$9,'VALORES JOÃO'!$C$9,IF('TABELA UNIFICADA 2024'!I999='VALORES JOÃO'!$A$8,'VALORES JOÃO'!$C$8,IF('TABELA UNIFICADA 2024'!I999='VALORES JOÃO'!$A$7,'VALORES JOÃO'!$C$7,IF('TABELA UNIFICADA 2024'!I999='VALORES JOÃO'!$A$6,'VALORES JOÃO'!$C$6,IF('TABELA UNIFICADA 2024'!I999='VALORES JOÃO'!$A$5,'VALORES JOÃO'!$C$5,IF('TABELA UNIFICADA 2024'!I999='VALORES JOÃO'!$A$4,'VALORES JOÃO'!$C$4,"")))))))))</f>
        <v/>
      </c>
      <c r="H999" s="335" t="str">
        <f t="shared" si="16"/>
        <v>0</v>
      </c>
      <c r="I999" s="334" t="s">
        <v>43</v>
      </c>
      <c r="J999" s="320"/>
      <c r="K999" s="260"/>
      <c r="L999" s="203"/>
      <c r="M999" s="204"/>
      <c r="N999" s="211"/>
      <c r="O999" s="137"/>
      <c r="P999" s="268"/>
    </row>
    <row r="1000" spans="1:16">
      <c r="A1000" s="125"/>
      <c r="B1000" s="282"/>
      <c r="C1000" s="146"/>
      <c r="D1000" s="146"/>
      <c r="E1000" s="340"/>
      <c r="F1000" s="128"/>
      <c r="G1000" s="252" t="str">
        <f>IF(I1000='VALORES JOÃO'!$A$12,'VALORES JOÃO'!$C$12,IF(I1000='VALORES JOÃO'!$A$11,'VALORES JOÃO'!$C$11,IF('TABELA UNIFICADA 2024'!I1000='VALORES JOÃO'!$A$10,'VALORES JOÃO'!$C$10,IF(I1000='VALORES JOÃO'!$A$9,'VALORES JOÃO'!$C$9,IF('TABELA UNIFICADA 2024'!I1000='VALORES JOÃO'!$A$8,'VALORES JOÃO'!$C$8,IF('TABELA UNIFICADA 2024'!I1000='VALORES JOÃO'!$A$7,'VALORES JOÃO'!$C$7,IF('TABELA UNIFICADA 2024'!I1000='VALORES JOÃO'!$A$6,'VALORES JOÃO'!$C$6,IF('TABELA UNIFICADA 2024'!I1000='VALORES JOÃO'!$A$5,'VALORES JOÃO'!$C$5,IF('TABELA UNIFICADA 2024'!I1000='VALORES JOÃO'!$A$4,'VALORES JOÃO'!$C$4,"")))))))))</f>
        <v/>
      </c>
      <c r="H1000" s="335" t="str">
        <f t="shared" si="16"/>
        <v>0</v>
      </c>
      <c r="I1000" s="334" t="s">
        <v>43</v>
      </c>
      <c r="J1000" s="320"/>
      <c r="K1000" s="260"/>
      <c r="L1000" s="203"/>
      <c r="M1000" s="204"/>
      <c r="N1000" s="211"/>
      <c r="O1000" s="137"/>
      <c r="P1000" s="268"/>
    </row>
    <row r="1001" spans="1:16">
      <c r="A1001" s="125"/>
      <c r="B1001" s="282"/>
      <c r="C1001" s="146"/>
      <c r="D1001" s="146"/>
      <c r="E1001" s="340"/>
      <c r="F1001" s="128"/>
      <c r="G1001" s="252" t="str">
        <f>IF(I1001='VALORES JOÃO'!$A$12,'VALORES JOÃO'!$C$12,IF(I1001='VALORES JOÃO'!$A$11,'VALORES JOÃO'!$C$11,IF('TABELA UNIFICADA 2024'!I1001='VALORES JOÃO'!$A$10,'VALORES JOÃO'!$C$10,IF(I1001='VALORES JOÃO'!$A$9,'VALORES JOÃO'!$C$9,IF('TABELA UNIFICADA 2024'!I1001='VALORES JOÃO'!$A$8,'VALORES JOÃO'!$C$8,IF('TABELA UNIFICADA 2024'!I1001='VALORES JOÃO'!$A$7,'VALORES JOÃO'!$C$7,IF('TABELA UNIFICADA 2024'!I1001='VALORES JOÃO'!$A$6,'VALORES JOÃO'!$C$6,IF('TABELA UNIFICADA 2024'!I1001='VALORES JOÃO'!$A$5,'VALORES JOÃO'!$C$5,IF('TABELA UNIFICADA 2024'!I1001='VALORES JOÃO'!$A$4,'VALORES JOÃO'!$C$4,"")))))))))</f>
        <v/>
      </c>
      <c r="H1001" s="335" t="str">
        <f t="shared" si="16"/>
        <v>0</v>
      </c>
      <c r="I1001" s="334" t="s">
        <v>43</v>
      </c>
      <c r="J1001" s="320"/>
      <c r="K1001" s="260"/>
      <c r="L1001" s="203"/>
      <c r="M1001" s="204"/>
      <c r="N1001" s="211"/>
      <c r="O1001" s="137"/>
      <c r="P1001" s="268"/>
    </row>
    <row r="1002" spans="1:16">
      <c r="A1002" s="125"/>
      <c r="B1002" s="282"/>
      <c r="C1002" s="146"/>
      <c r="D1002" s="146"/>
      <c r="E1002" s="340"/>
      <c r="F1002" s="128"/>
      <c r="G1002" s="252" t="str">
        <f>IF(I1002='VALORES JOÃO'!$A$12,'VALORES JOÃO'!$C$12,IF(I1002='VALORES JOÃO'!$A$11,'VALORES JOÃO'!$C$11,IF('TABELA UNIFICADA 2024'!I1002='VALORES JOÃO'!$A$10,'VALORES JOÃO'!$C$10,IF(I1002='VALORES JOÃO'!$A$9,'VALORES JOÃO'!$C$9,IF('TABELA UNIFICADA 2024'!I1002='VALORES JOÃO'!$A$8,'VALORES JOÃO'!$C$8,IF('TABELA UNIFICADA 2024'!I1002='VALORES JOÃO'!$A$7,'VALORES JOÃO'!$C$7,IF('TABELA UNIFICADA 2024'!I1002='VALORES JOÃO'!$A$6,'VALORES JOÃO'!$C$6,IF('TABELA UNIFICADA 2024'!I1002='VALORES JOÃO'!$A$5,'VALORES JOÃO'!$C$5,IF('TABELA UNIFICADA 2024'!I1002='VALORES JOÃO'!$A$4,'VALORES JOÃO'!$C$4,"")))))))))</f>
        <v/>
      </c>
      <c r="H1002" s="335" t="str">
        <f t="shared" si="16"/>
        <v>0</v>
      </c>
      <c r="I1002" s="334" t="s">
        <v>43</v>
      </c>
      <c r="J1002" s="320"/>
      <c r="K1002" s="260"/>
      <c r="L1002" s="203"/>
      <c r="M1002" s="204"/>
      <c r="N1002" s="211"/>
      <c r="O1002" s="137"/>
      <c r="P1002" s="268"/>
    </row>
    <row r="1003" spans="1:16">
      <c r="A1003" s="125"/>
      <c r="B1003" s="282"/>
      <c r="C1003" s="146"/>
      <c r="D1003" s="146"/>
      <c r="E1003" s="340"/>
      <c r="F1003" s="128"/>
      <c r="G1003" s="252" t="str">
        <f>IF(I1003='VALORES JOÃO'!$A$12,'VALORES JOÃO'!$C$12,IF(I1003='VALORES JOÃO'!$A$11,'VALORES JOÃO'!$C$11,IF('TABELA UNIFICADA 2024'!I1003='VALORES JOÃO'!$A$10,'VALORES JOÃO'!$C$10,IF(I1003='VALORES JOÃO'!$A$9,'VALORES JOÃO'!$C$9,IF('TABELA UNIFICADA 2024'!I1003='VALORES JOÃO'!$A$8,'VALORES JOÃO'!$C$8,IF('TABELA UNIFICADA 2024'!I1003='VALORES JOÃO'!$A$7,'VALORES JOÃO'!$C$7,IF('TABELA UNIFICADA 2024'!I1003='VALORES JOÃO'!$A$6,'VALORES JOÃO'!$C$6,IF('TABELA UNIFICADA 2024'!I1003='VALORES JOÃO'!$A$5,'VALORES JOÃO'!$C$5,IF('TABELA UNIFICADA 2024'!I1003='VALORES JOÃO'!$A$4,'VALORES JOÃO'!$C$4,"")))))))))</f>
        <v/>
      </c>
      <c r="H1003" s="335" t="str">
        <f t="shared" si="16"/>
        <v>0</v>
      </c>
      <c r="I1003" s="334" t="s">
        <v>43</v>
      </c>
      <c r="J1003" s="320"/>
      <c r="K1003" s="260"/>
      <c r="L1003" s="203"/>
      <c r="M1003" s="204"/>
      <c r="N1003" s="211"/>
      <c r="O1003" s="137"/>
      <c r="P1003" s="268"/>
    </row>
    <row r="1004" spans="1:16">
      <c r="A1004" s="125"/>
      <c r="B1004" s="282"/>
      <c r="C1004" s="146"/>
      <c r="D1004" s="146"/>
      <c r="E1004" s="340"/>
      <c r="F1004" s="128"/>
      <c r="G1004" s="252" t="str">
        <f>IF(I1004='VALORES JOÃO'!$A$12,'VALORES JOÃO'!$C$12,IF(I1004='VALORES JOÃO'!$A$11,'VALORES JOÃO'!$C$11,IF('TABELA UNIFICADA 2024'!I1004='VALORES JOÃO'!$A$10,'VALORES JOÃO'!$C$10,IF(I1004='VALORES JOÃO'!$A$9,'VALORES JOÃO'!$C$9,IF('TABELA UNIFICADA 2024'!I1004='VALORES JOÃO'!$A$8,'VALORES JOÃO'!$C$8,IF('TABELA UNIFICADA 2024'!I1004='VALORES JOÃO'!$A$7,'VALORES JOÃO'!$C$7,IF('TABELA UNIFICADA 2024'!I1004='VALORES JOÃO'!$A$6,'VALORES JOÃO'!$C$6,IF('TABELA UNIFICADA 2024'!I1004='VALORES JOÃO'!$A$5,'VALORES JOÃO'!$C$5,IF('TABELA UNIFICADA 2024'!I1004='VALORES JOÃO'!$A$4,'VALORES JOÃO'!$C$4,"")))))))))</f>
        <v/>
      </c>
      <c r="H1004" s="335" t="str">
        <f t="shared" si="16"/>
        <v>0</v>
      </c>
      <c r="I1004" s="334" t="s">
        <v>43</v>
      </c>
      <c r="J1004" s="320"/>
      <c r="K1004" s="260"/>
      <c r="L1004" s="203"/>
      <c r="M1004" s="204"/>
      <c r="N1004" s="211"/>
      <c r="O1004" s="137"/>
      <c r="P1004" s="268"/>
    </row>
    <row r="1005" spans="1:16">
      <c r="A1005" s="125"/>
      <c r="B1005" s="282"/>
      <c r="C1005" s="146"/>
      <c r="D1005" s="146"/>
      <c r="E1005" s="340"/>
      <c r="F1005" s="128"/>
      <c r="G1005" s="252" t="str">
        <f>IF(I1005='VALORES JOÃO'!$A$12,'VALORES JOÃO'!$C$12,IF(I1005='VALORES JOÃO'!$A$11,'VALORES JOÃO'!$C$11,IF('TABELA UNIFICADA 2024'!I1005='VALORES JOÃO'!$A$10,'VALORES JOÃO'!$C$10,IF(I1005='VALORES JOÃO'!$A$9,'VALORES JOÃO'!$C$9,IF('TABELA UNIFICADA 2024'!I1005='VALORES JOÃO'!$A$8,'VALORES JOÃO'!$C$8,IF('TABELA UNIFICADA 2024'!I1005='VALORES JOÃO'!$A$7,'VALORES JOÃO'!$C$7,IF('TABELA UNIFICADA 2024'!I1005='VALORES JOÃO'!$A$6,'VALORES JOÃO'!$C$6,IF('TABELA UNIFICADA 2024'!I1005='VALORES JOÃO'!$A$5,'VALORES JOÃO'!$C$5,IF('TABELA UNIFICADA 2024'!I1005='VALORES JOÃO'!$A$4,'VALORES JOÃO'!$C$4,"")))))))))</f>
        <v/>
      </c>
      <c r="H1005" s="335" t="str">
        <f t="shared" si="16"/>
        <v>0</v>
      </c>
      <c r="I1005" s="334" t="s">
        <v>43</v>
      </c>
      <c r="J1005" s="320"/>
      <c r="K1005" s="260"/>
      <c r="L1005" s="203"/>
      <c r="M1005" s="204"/>
      <c r="N1005" s="211"/>
      <c r="O1005" s="137"/>
      <c r="P1005" s="268"/>
    </row>
    <row r="1006" spans="1:16">
      <c r="A1006" s="125"/>
      <c r="B1006" s="282"/>
      <c r="C1006" s="146"/>
      <c r="D1006" s="146"/>
      <c r="E1006" s="340"/>
      <c r="F1006" s="128"/>
      <c r="G1006" s="252" t="str">
        <f>IF(I1006='VALORES JOÃO'!$A$12,'VALORES JOÃO'!$C$12,IF(I1006='VALORES JOÃO'!$A$11,'VALORES JOÃO'!$C$11,IF('TABELA UNIFICADA 2024'!I1006='VALORES JOÃO'!$A$10,'VALORES JOÃO'!$C$10,IF(I1006='VALORES JOÃO'!$A$9,'VALORES JOÃO'!$C$9,IF('TABELA UNIFICADA 2024'!I1006='VALORES JOÃO'!$A$8,'VALORES JOÃO'!$C$8,IF('TABELA UNIFICADA 2024'!I1006='VALORES JOÃO'!$A$7,'VALORES JOÃO'!$C$7,IF('TABELA UNIFICADA 2024'!I1006='VALORES JOÃO'!$A$6,'VALORES JOÃO'!$C$6,IF('TABELA UNIFICADA 2024'!I1006='VALORES JOÃO'!$A$5,'VALORES JOÃO'!$C$5,IF('TABELA UNIFICADA 2024'!I1006='VALORES JOÃO'!$A$4,'VALORES JOÃO'!$C$4,"")))))))))</f>
        <v/>
      </c>
      <c r="H1006" s="335" t="str">
        <f t="shared" si="16"/>
        <v>0</v>
      </c>
      <c r="I1006" s="334" t="s">
        <v>43</v>
      </c>
      <c r="J1006" s="320"/>
      <c r="K1006" s="260"/>
      <c r="L1006" s="203"/>
      <c r="M1006" s="204"/>
      <c r="N1006" s="211"/>
      <c r="O1006" s="137"/>
      <c r="P1006" s="268"/>
    </row>
    <row r="1007" spans="1:16">
      <c r="A1007" s="125"/>
      <c r="B1007" s="282"/>
      <c r="C1007" s="146"/>
      <c r="D1007" s="146"/>
      <c r="E1007" s="340"/>
      <c r="F1007" s="128"/>
      <c r="G1007" s="252" t="str">
        <f>IF(I1007='VALORES JOÃO'!$A$12,'VALORES JOÃO'!$C$12,IF(I1007='VALORES JOÃO'!$A$11,'VALORES JOÃO'!$C$11,IF('TABELA UNIFICADA 2024'!I1007='VALORES JOÃO'!$A$10,'VALORES JOÃO'!$C$10,IF(I1007='VALORES JOÃO'!$A$9,'VALORES JOÃO'!$C$9,IF('TABELA UNIFICADA 2024'!I1007='VALORES JOÃO'!$A$8,'VALORES JOÃO'!$C$8,IF('TABELA UNIFICADA 2024'!I1007='VALORES JOÃO'!$A$7,'VALORES JOÃO'!$C$7,IF('TABELA UNIFICADA 2024'!I1007='VALORES JOÃO'!$A$6,'VALORES JOÃO'!$C$6,IF('TABELA UNIFICADA 2024'!I1007='VALORES JOÃO'!$A$5,'VALORES JOÃO'!$C$5,IF('TABELA UNIFICADA 2024'!I1007='VALORES JOÃO'!$A$4,'VALORES JOÃO'!$C$4,"")))))))))</f>
        <v/>
      </c>
      <c r="H1007" s="335" t="str">
        <f t="shared" si="16"/>
        <v>0</v>
      </c>
      <c r="I1007" s="334" t="s">
        <v>43</v>
      </c>
      <c r="J1007" s="320"/>
      <c r="K1007" s="260"/>
      <c r="L1007" s="203"/>
      <c r="M1007" s="204"/>
      <c r="N1007" s="211"/>
      <c r="O1007" s="137"/>
      <c r="P1007" s="268"/>
    </row>
    <row r="1008" spans="1:16">
      <c r="A1008" s="125"/>
      <c r="B1008" s="282"/>
      <c r="C1008" s="146"/>
      <c r="D1008" s="146"/>
      <c r="E1008" s="340"/>
      <c r="F1008" s="128"/>
      <c r="G1008" s="252" t="str">
        <f>IF(I1008='VALORES JOÃO'!$A$12,'VALORES JOÃO'!$C$12,IF(I1008='VALORES JOÃO'!$A$11,'VALORES JOÃO'!$C$11,IF('TABELA UNIFICADA 2024'!I1008='VALORES JOÃO'!$A$10,'VALORES JOÃO'!$C$10,IF(I1008='VALORES JOÃO'!$A$9,'VALORES JOÃO'!$C$9,IF('TABELA UNIFICADA 2024'!I1008='VALORES JOÃO'!$A$8,'VALORES JOÃO'!$C$8,IF('TABELA UNIFICADA 2024'!I1008='VALORES JOÃO'!$A$7,'VALORES JOÃO'!$C$7,IF('TABELA UNIFICADA 2024'!I1008='VALORES JOÃO'!$A$6,'VALORES JOÃO'!$C$6,IF('TABELA UNIFICADA 2024'!I1008='VALORES JOÃO'!$A$5,'VALORES JOÃO'!$C$5,IF('TABELA UNIFICADA 2024'!I1008='VALORES JOÃO'!$A$4,'VALORES JOÃO'!$C$4,"")))))))))</f>
        <v/>
      </c>
      <c r="H1008" s="335" t="str">
        <f t="shared" si="16"/>
        <v>0</v>
      </c>
      <c r="I1008" s="334" t="s">
        <v>43</v>
      </c>
      <c r="J1008" s="320"/>
      <c r="K1008" s="260"/>
      <c r="L1008" s="203"/>
      <c r="M1008" s="204"/>
      <c r="N1008" s="211"/>
      <c r="O1008" s="137"/>
      <c r="P1008" s="268"/>
    </row>
    <row r="1009" spans="1:16">
      <c r="A1009" s="125"/>
      <c r="B1009" s="282"/>
      <c r="C1009" s="146"/>
      <c r="D1009" s="146"/>
      <c r="E1009" s="340"/>
      <c r="F1009" s="128"/>
      <c r="G1009" s="252" t="str">
        <f>IF(I1009='VALORES JOÃO'!$A$12,'VALORES JOÃO'!$C$12,IF(I1009='VALORES JOÃO'!$A$11,'VALORES JOÃO'!$C$11,IF('TABELA UNIFICADA 2024'!I1009='VALORES JOÃO'!$A$10,'VALORES JOÃO'!$C$10,IF(I1009='VALORES JOÃO'!$A$9,'VALORES JOÃO'!$C$9,IF('TABELA UNIFICADA 2024'!I1009='VALORES JOÃO'!$A$8,'VALORES JOÃO'!$C$8,IF('TABELA UNIFICADA 2024'!I1009='VALORES JOÃO'!$A$7,'VALORES JOÃO'!$C$7,IF('TABELA UNIFICADA 2024'!I1009='VALORES JOÃO'!$A$6,'VALORES JOÃO'!$C$6,IF('TABELA UNIFICADA 2024'!I1009='VALORES JOÃO'!$A$5,'VALORES JOÃO'!$C$5,IF('TABELA UNIFICADA 2024'!I1009='VALORES JOÃO'!$A$4,'VALORES JOÃO'!$C$4,"")))))))))</f>
        <v/>
      </c>
      <c r="H1009" s="335" t="str">
        <f t="shared" si="16"/>
        <v>0</v>
      </c>
      <c r="I1009" s="334" t="s">
        <v>43</v>
      </c>
      <c r="J1009" s="320"/>
      <c r="K1009" s="260"/>
      <c r="L1009" s="203"/>
      <c r="M1009" s="204"/>
      <c r="N1009" s="211"/>
      <c r="O1009" s="137"/>
      <c r="P1009" s="268"/>
    </row>
    <row r="1010" spans="1:16">
      <c r="A1010" s="125"/>
      <c r="B1010" s="282"/>
      <c r="C1010" s="146"/>
      <c r="D1010" s="146"/>
      <c r="E1010" s="340"/>
      <c r="F1010" s="128"/>
      <c r="G1010" s="252" t="str">
        <f>IF(I1010='VALORES JOÃO'!$A$12,'VALORES JOÃO'!$C$12,IF(I1010='VALORES JOÃO'!$A$11,'VALORES JOÃO'!$C$11,IF('TABELA UNIFICADA 2024'!I1010='VALORES JOÃO'!$A$10,'VALORES JOÃO'!$C$10,IF(I1010='VALORES JOÃO'!$A$9,'VALORES JOÃO'!$C$9,IF('TABELA UNIFICADA 2024'!I1010='VALORES JOÃO'!$A$8,'VALORES JOÃO'!$C$8,IF('TABELA UNIFICADA 2024'!I1010='VALORES JOÃO'!$A$7,'VALORES JOÃO'!$C$7,IF('TABELA UNIFICADA 2024'!I1010='VALORES JOÃO'!$A$6,'VALORES JOÃO'!$C$6,IF('TABELA UNIFICADA 2024'!I1010='VALORES JOÃO'!$A$5,'VALORES JOÃO'!$C$5,IF('TABELA UNIFICADA 2024'!I1010='VALORES JOÃO'!$A$4,'VALORES JOÃO'!$C$4,"")))))))))</f>
        <v/>
      </c>
      <c r="H1010" s="335" t="str">
        <f t="shared" ref="H1010:H1073" si="17">IFERROR(G1010*F1010,"0")</f>
        <v>0</v>
      </c>
      <c r="I1010" s="334" t="s">
        <v>43</v>
      </c>
      <c r="J1010" s="320"/>
      <c r="K1010" s="260"/>
      <c r="L1010" s="203"/>
      <c r="M1010" s="204"/>
      <c r="N1010" s="211"/>
      <c r="O1010" s="137"/>
      <c r="P1010" s="268"/>
    </row>
    <row r="1011" spans="1:16">
      <c r="A1011" s="125"/>
      <c r="B1011" s="282"/>
      <c r="C1011" s="146"/>
      <c r="D1011" s="146"/>
      <c r="E1011" s="340"/>
      <c r="F1011" s="128"/>
      <c r="G1011" s="252" t="str">
        <f>IF(I1011='VALORES JOÃO'!$A$12,'VALORES JOÃO'!$C$12,IF(I1011='VALORES JOÃO'!$A$11,'VALORES JOÃO'!$C$11,IF('TABELA UNIFICADA 2024'!I1011='VALORES JOÃO'!$A$10,'VALORES JOÃO'!$C$10,IF(I1011='VALORES JOÃO'!$A$9,'VALORES JOÃO'!$C$9,IF('TABELA UNIFICADA 2024'!I1011='VALORES JOÃO'!$A$8,'VALORES JOÃO'!$C$8,IF('TABELA UNIFICADA 2024'!I1011='VALORES JOÃO'!$A$7,'VALORES JOÃO'!$C$7,IF('TABELA UNIFICADA 2024'!I1011='VALORES JOÃO'!$A$6,'VALORES JOÃO'!$C$6,IF('TABELA UNIFICADA 2024'!I1011='VALORES JOÃO'!$A$5,'VALORES JOÃO'!$C$5,IF('TABELA UNIFICADA 2024'!I1011='VALORES JOÃO'!$A$4,'VALORES JOÃO'!$C$4,"")))))))))</f>
        <v/>
      </c>
      <c r="H1011" s="335" t="str">
        <f t="shared" si="17"/>
        <v>0</v>
      </c>
      <c r="I1011" s="334" t="s">
        <v>43</v>
      </c>
      <c r="J1011" s="320"/>
      <c r="K1011" s="260"/>
      <c r="L1011" s="203"/>
      <c r="M1011" s="204"/>
      <c r="N1011" s="211"/>
      <c r="O1011" s="137"/>
      <c r="P1011" s="268"/>
    </row>
    <row r="1012" spans="1:16">
      <c r="A1012" s="125"/>
      <c r="B1012" s="282"/>
      <c r="C1012" s="146"/>
      <c r="D1012" s="146"/>
      <c r="E1012" s="340"/>
      <c r="F1012" s="128"/>
      <c r="G1012" s="252" t="str">
        <f>IF(I1012='VALORES JOÃO'!$A$12,'VALORES JOÃO'!$C$12,IF(I1012='VALORES JOÃO'!$A$11,'VALORES JOÃO'!$C$11,IF('TABELA UNIFICADA 2024'!I1012='VALORES JOÃO'!$A$10,'VALORES JOÃO'!$C$10,IF(I1012='VALORES JOÃO'!$A$9,'VALORES JOÃO'!$C$9,IF('TABELA UNIFICADA 2024'!I1012='VALORES JOÃO'!$A$8,'VALORES JOÃO'!$C$8,IF('TABELA UNIFICADA 2024'!I1012='VALORES JOÃO'!$A$7,'VALORES JOÃO'!$C$7,IF('TABELA UNIFICADA 2024'!I1012='VALORES JOÃO'!$A$6,'VALORES JOÃO'!$C$6,IF('TABELA UNIFICADA 2024'!I1012='VALORES JOÃO'!$A$5,'VALORES JOÃO'!$C$5,IF('TABELA UNIFICADA 2024'!I1012='VALORES JOÃO'!$A$4,'VALORES JOÃO'!$C$4,"")))))))))</f>
        <v/>
      </c>
      <c r="H1012" s="335" t="str">
        <f t="shared" si="17"/>
        <v>0</v>
      </c>
      <c r="I1012" s="334" t="s">
        <v>43</v>
      </c>
      <c r="J1012" s="320"/>
      <c r="K1012" s="260"/>
      <c r="L1012" s="203"/>
      <c r="M1012" s="204"/>
      <c r="N1012" s="211"/>
      <c r="O1012" s="137"/>
      <c r="P1012" s="268"/>
    </row>
    <row r="1013" spans="1:16">
      <c r="A1013" s="125"/>
      <c r="B1013" s="282"/>
      <c r="C1013" s="146"/>
      <c r="D1013" s="146"/>
      <c r="E1013" s="340"/>
      <c r="F1013" s="128"/>
      <c r="G1013" s="252" t="str">
        <f>IF(I1013='VALORES JOÃO'!$A$12,'VALORES JOÃO'!$C$12,IF(I1013='VALORES JOÃO'!$A$11,'VALORES JOÃO'!$C$11,IF('TABELA UNIFICADA 2024'!I1013='VALORES JOÃO'!$A$10,'VALORES JOÃO'!$C$10,IF(I1013='VALORES JOÃO'!$A$9,'VALORES JOÃO'!$C$9,IF('TABELA UNIFICADA 2024'!I1013='VALORES JOÃO'!$A$8,'VALORES JOÃO'!$C$8,IF('TABELA UNIFICADA 2024'!I1013='VALORES JOÃO'!$A$7,'VALORES JOÃO'!$C$7,IF('TABELA UNIFICADA 2024'!I1013='VALORES JOÃO'!$A$6,'VALORES JOÃO'!$C$6,IF('TABELA UNIFICADA 2024'!I1013='VALORES JOÃO'!$A$5,'VALORES JOÃO'!$C$5,IF('TABELA UNIFICADA 2024'!I1013='VALORES JOÃO'!$A$4,'VALORES JOÃO'!$C$4,"")))))))))</f>
        <v/>
      </c>
      <c r="H1013" s="335" t="str">
        <f t="shared" si="17"/>
        <v>0</v>
      </c>
      <c r="I1013" s="334" t="s">
        <v>43</v>
      </c>
      <c r="J1013" s="320"/>
      <c r="K1013" s="260"/>
      <c r="L1013" s="203"/>
      <c r="M1013" s="204"/>
      <c r="N1013" s="211"/>
      <c r="O1013" s="137"/>
      <c r="P1013" s="268"/>
    </row>
    <row r="1014" spans="1:16">
      <c r="A1014" s="125"/>
      <c r="B1014" s="282"/>
      <c r="C1014" s="146"/>
      <c r="D1014" s="146"/>
      <c r="E1014" s="340"/>
      <c r="F1014" s="128"/>
      <c r="G1014" s="252" t="str">
        <f>IF(I1014='VALORES JOÃO'!$A$12,'VALORES JOÃO'!$C$12,IF(I1014='VALORES JOÃO'!$A$11,'VALORES JOÃO'!$C$11,IF('TABELA UNIFICADA 2024'!I1014='VALORES JOÃO'!$A$10,'VALORES JOÃO'!$C$10,IF(I1014='VALORES JOÃO'!$A$9,'VALORES JOÃO'!$C$9,IF('TABELA UNIFICADA 2024'!I1014='VALORES JOÃO'!$A$8,'VALORES JOÃO'!$C$8,IF('TABELA UNIFICADA 2024'!I1014='VALORES JOÃO'!$A$7,'VALORES JOÃO'!$C$7,IF('TABELA UNIFICADA 2024'!I1014='VALORES JOÃO'!$A$6,'VALORES JOÃO'!$C$6,IF('TABELA UNIFICADA 2024'!I1014='VALORES JOÃO'!$A$5,'VALORES JOÃO'!$C$5,IF('TABELA UNIFICADA 2024'!I1014='VALORES JOÃO'!$A$4,'VALORES JOÃO'!$C$4,"")))))))))</f>
        <v/>
      </c>
      <c r="H1014" s="335" t="str">
        <f t="shared" si="17"/>
        <v>0</v>
      </c>
      <c r="I1014" s="334" t="s">
        <v>43</v>
      </c>
      <c r="J1014" s="320"/>
      <c r="K1014" s="260"/>
      <c r="L1014" s="203"/>
      <c r="M1014" s="204"/>
      <c r="N1014" s="211"/>
      <c r="O1014" s="137"/>
      <c r="P1014" s="268"/>
    </row>
    <row r="1015" spans="1:16">
      <c r="A1015" s="125"/>
      <c r="B1015" s="282"/>
      <c r="C1015" s="146"/>
      <c r="D1015" s="146"/>
      <c r="E1015" s="340"/>
      <c r="F1015" s="128"/>
      <c r="G1015" s="252" t="str">
        <f>IF(I1015='VALORES JOÃO'!$A$12,'VALORES JOÃO'!$C$12,IF(I1015='VALORES JOÃO'!$A$11,'VALORES JOÃO'!$C$11,IF('TABELA UNIFICADA 2024'!I1015='VALORES JOÃO'!$A$10,'VALORES JOÃO'!$C$10,IF(I1015='VALORES JOÃO'!$A$9,'VALORES JOÃO'!$C$9,IF('TABELA UNIFICADA 2024'!I1015='VALORES JOÃO'!$A$8,'VALORES JOÃO'!$C$8,IF('TABELA UNIFICADA 2024'!I1015='VALORES JOÃO'!$A$7,'VALORES JOÃO'!$C$7,IF('TABELA UNIFICADA 2024'!I1015='VALORES JOÃO'!$A$6,'VALORES JOÃO'!$C$6,IF('TABELA UNIFICADA 2024'!I1015='VALORES JOÃO'!$A$5,'VALORES JOÃO'!$C$5,IF('TABELA UNIFICADA 2024'!I1015='VALORES JOÃO'!$A$4,'VALORES JOÃO'!$C$4,"")))))))))</f>
        <v/>
      </c>
      <c r="H1015" s="335" t="str">
        <f t="shared" si="17"/>
        <v>0</v>
      </c>
      <c r="I1015" s="334" t="s">
        <v>43</v>
      </c>
      <c r="J1015" s="320"/>
      <c r="K1015" s="260"/>
      <c r="L1015" s="203"/>
      <c r="M1015" s="204"/>
      <c r="N1015" s="211"/>
      <c r="O1015" s="137"/>
      <c r="P1015" s="268"/>
    </row>
    <row r="1016" spans="1:16">
      <c r="A1016" s="125"/>
      <c r="B1016" s="282"/>
      <c r="C1016" s="146"/>
      <c r="D1016" s="146"/>
      <c r="E1016" s="340"/>
      <c r="F1016" s="128"/>
      <c r="G1016" s="252" t="str">
        <f>IF(I1016='VALORES JOÃO'!$A$12,'VALORES JOÃO'!$C$12,IF(I1016='VALORES JOÃO'!$A$11,'VALORES JOÃO'!$C$11,IF('TABELA UNIFICADA 2024'!I1016='VALORES JOÃO'!$A$10,'VALORES JOÃO'!$C$10,IF(I1016='VALORES JOÃO'!$A$9,'VALORES JOÃO'!$C$9,IF('TABELA UNIFICADA 2024'!I1016='VALORES JOÃO'!$A$8,'VALORES JOÃO'!$C$8,IF('TABELA UNIFICADA 2024'!I1016='VALORES JOÃO'!$A$7,'VALORES JOÃO'!$C$7,IF('TABELA UNIFICADA 2024'!I1016='VALORES JOÃO'!$A$6,'VALORES JOÃO'!$C$6,IF('TABELA UNIFICADA 2024'!I1016='VALORES JOÃO'!$A$5,'VALORES JOÃO'!$C$5,IF('TABELA UNIFICADA 2024'!I1016='VALORES JOÃO'!$A$4,'VALORES JOÃO'!$C$4,"")))))))))</f>
        <v/>
      </c>
      <c r="H1016" s="335" t="str">
        <f t="shared" si="17"/>
        <v>0</v>
      </c>
      <c r="I1016" s="334" t="s">
        <v>43</v>
      </c>
      <c r="J1016" s="320"/>
      <c r="K1016" s="260"/>
      <c r="L1016" s="203"/>
      <c r="M1016" s="204"/>
      <c r="N1016" s="211"/>
      <c r="O1016" s="137"/>
      <c r="P1016" s="268"/>
    </row>
    <row r="1017" spans="1:16">
      <c r="A1017" s="125"/>
      <c r="B1017" s="282"/>
      <c r="C1017" s="146"/>
      <c r="D1017" s="146"/>
      <c r="E1017" s="340"/>
      <c r="F1017" s="128"/>
      <c r="G1017" s="252" t="str">
        <f>IF(I1017='VALORES JOÃO'!$A$12,'VALORES JOÃO'!$C$12,IF(I1017='VALORES JOÃO'!$A$11,'VALORES JOÃO'!$C$11,IF('TABELA UNIFICADA 2024'!I1017='VALORES JOÃO'!$A$10,'VALORES JOÃO'!$C$10,IF(I1017='VALORES JOÃO'!$A$9,'VALORES JOÃO'!$C$9,IF('TABELA UNIFICADA 2024'!I1017='VALORES JOÃO'!$A$8,'VALORES JOÃO'!$C$8,IF('TABELA UNIFICADA 2024'!I1017='VALORES JOÃO'!$A$7,'VALORES JOÃO'!$C$7,IF('TABELA UNIFICADA 2024'!I1017='VALORES JOÃO'!$A$6,'VALORES JOÃO'!$C$6,IF('TABELA UNIFICADA 2024'!I1017='VALORES JOÃO'!$A$5,'VALORES JOÃO'!$C$5,IF('TABELA UNIFICADA 2024'!I1017='VALORES JOÃO'!$A$4,'VALORES JOÃO'!$C$4,"")))))))))</f>
        <v/>
      </c>
      <c r="H1017" s="335" t="str">
        <f t="shared" si="17"/>
        <v>0</v>
      </c>
      <c r="I1017" s="334" t="s">
        <v>43</v>
      </c>
      <c r="J1017" s="320"/>
      <c r="K1017" s="260"/>
      <c r="L1017" s="203"/>
      <c r="M1017" s="204"/>
      <c r="N1017" s="211"/>
      <c r="O1017" s="137"/>
      <c r="P1017" s="268"/>
    </row>
    <row r="1018" spans="1:16">
      <c r="A1018" s="125"/>
      <c r="B1018" s="282"/>
      <c r="C1018" s="146"/>
      <c r="D1018" s="146"/>
      <c r="E1018" s="340"/>
      <c r="F1018" s="128"/>
      <c r="G1018" s="252" t="str">
        <f>IF(I1018='VALORES JOÃO'!$A$12,'VALORES JOÃO'!$C$12,IF(I1018='VALORES JOÃO'!$A$11,'VALORES JOÃO'!$C$11,IF('TABELA UNIFICADA 2024'!I1018='VALORES JOÃO'!$A$10,'VALORES JOÃO'!$C$10,IF(I1018='VALORES JOÃO'!$A$9,'VALORES JOÃO'!$C$9,IF('TABELA UNIFICADA 2024'!I1018='VALORES JOÃO'!$A$8,'VALORES JOÃO'!$C$8,IF('TABELA UNIFICADA 2024'!I1018='VALORES JOÃO'!$A$7,'VALORES JOÃO'!$C$7,IF('TABELA UNIFICADA 2024'!I1018='VALORES JOÃO'!$A$6,'VALORES JOÃO'!$C$6,IF('TABELA UNIFICADA 2024'!I1018='VALORES JOÃO'!$A$5,'VALORES JOÃO'!$C$5,IF('TABELA UNIFICADA 2024'!I1018='VALORES JOÃO'!$A$4,'VALORES JOÃO'!$C$4,"")))))))))</f>
        <v/>
      </c>
      <c r="H1018" s="335" t="str">
        <f t="shared" si="17"/>
        <v>0</v>
      </c>
      <c r="I1018" s="334" t="s">
        <v>43</v>
      </c>
      <c r="J1018" s="320"/>
      <c r="K1018" s="260"/>
      <c r="L1018" s="203"/>
      <c r="M1018" s="204"/>
      <c r="N1018" s="211"/>
      <c r="O1018" s="137"/>
      <c r="P1018" s="268"/>
    </row>
    <row r="1019" spans="1:16">
      <c r="A1019" s="125"/>
      <c r="B1019" s="282"/>
      <c r="C1019" s="146"/>
      <c r="D1019" s="146"/>
      <c r="E1019" s="340"/>
      <c r="F1019" s="128"/>
      <c r="G1019" s="252" t="str">
        <f>IF(I1019='VALORES JOÃO'!$A$12,'VALORES JOÃO'!$C$12,IF(I1019='VALORES JOÃO'!$A$11,'VALORES JOÃO'!$C$11,IF('TABELA UNIFICADA 2024'!I1019='VALORES JOÃO'!$A$10,'VALORES JOÃO'!$C$10,IF(I1019='VALORES JOÃO'!$A$9,'VALORES JOÃO'!$C$9,IF('TABELA UNIFICADA 2024'!I1019='VALORES JOÃO'!$A$8,'VALORES JOÃO'!$C$8,IF('TABELA UNIFICADA 2024'!I1019='VALORES JOÃO'!$A$7,'VALORES JOÃO'!$C$7,IF('TABELA UNIFICADA 2024'!I1019='VALORES JOÃO'!$A$6,'VALORES JOÃO'!$C$6,IF('TABELA UNIFICADA 2024'!I1019='VALORES JOÃO'!$A$5,'VALORES JOÃO'!$C$5,IF('TABELA UNIFICADA 2024'!I1019='VALORES JOÃO'!$A$4,'VALORES JOÃO'!$C$4,"")))))))))</f>
        <v/>
      </c>
      <c r="H1019" s="335" t="str">
        <f t="shared" si="17"/>
        <v>0</v>
      </c>
      <c r="I1019" s="334" t="s">
        <v>43</v>
      </c>
      <c r="J1019" s="320"/>
      <c r="K1019" s="260"/>
      <c r="L1019" s="203"/>
      <c r="M1019" s="204"/>
      <c r="N1019" s="211"/>
      <c r="O1019" s="137"/>
      <c r="P1019" s="268"/>
    </row>
    <row r="1020" spans="1:16">
      <c r="A1020" s="125"/>
      <c r="B1020" s="282"/>
      <c r="C1020" s="146"/>
      <c r="D1020" s="146"/>
      <c r="E1020" s="340"/>
      <c r="F1020" s="128"/>
      <c r="G1020" s="252" t="str">
        <f>IF(I1020='VALORES JOÃO'!$A$12,'VALORES JOÃO'!$C$12,IF(I1020='VALORES JOÃO'!$A$11,'VALORES JOÃO'!$C$11,IF('TABELA UNIFICADA 2024'!I1020='VALORES JOÃO'!$A$10,'VALORES JOÃO'!$C$10,IF(I1020='VALORES JOÃO'!$A$9,'VALORES JOÃO'!$C$9,IF('TABELA UNIFICADA 2024'!I1020='VALORES JOÃO'!$A$8,'VALORES JOÃO'!$C$8,IF('TABELA UNIFICADA 2024'!I1020='VALORES JOÃO'!$A$7,'VALORES JOÃO'!$C$7,IF('TABELA UNIFICADA 2024'!I1020='VALORES JOÃO'!$A$6,'VALORES JOÃO'!$C$6,IF('TABELA UNIFICADA 2024'!I1020='VALORES JOÃO'!$A$5,'VALORES JOÃO'!$C$5,IF('TABELA UNIFICADA 2024'!I1020='VALORES JOÃO'!$A$4,'VALORES JOÃO'!$C$4,"")))))))))</f>
        <v/>
      </c>
      <c r="H1020" s="335" t="str">
        <f t="shared" si="17"/>
        <v>0</v>
      </c>
      <c r="I1020" s="334" t="s">
        <v>43</v>
      </c>
      <c r="J1020" s="320"/>
      <c r="K1020" s="260"/>
      <c r="L1020" s="203"/>
      <c r="M1020" s="204"/>
      <c r="N1020" s="211"/>
      <c r="O1020" s="137"/>
      <c r="P1020" s="268"/>
    </row>
    <row r="1021" spans="1:16">
      <c r="A1021" s="125"/>
      <c r="B1021" s="282"/>
      <c r="C1021" s="146"/>
      <c r="D1021" s="146"/>
      <c r="E1021" s="340"/>
      <c r="F1021" s="128"/>
      <c r="G1021" s="252" t="str">
        <f>IF(I1021='VALORES JOÃO'!$A$12,'VALORES JOÃO'!$C$12,IF(I1021='VALORES JOÃO'!$A$11,'VALORES JOÃO'!$C$11,IF('TABELA UNIFICADA 2024'!I1021='VALORES JOÃO'!$A$10,'VALORES JOÃO'!$C$10,IF(I1021='VALORES JOÃO'!$A$9,'VALORES JOÃO'!$C$9,IF('TABELA UNIFICADA 2024'!I1021='VALORES JOÃO'!$A$8,'VALORES JOÃO'!$C$8,IF('TABELA UNIFICADA 2024'!I1021='VALORES JOÃO'!$A$7,'VALORES JOÃO'!$C$7,IF('TABELA UNIFICADA 2024'!I1021='VALORES JOÃO'!$A$6,'VALORES JOÃO'!$C$6,IF('TABELA UNIFICADA 2024'!I1021='VALORES JOÃO'!$A$5,'VALORES JOÃO'!$C$5,IF('TABELA UNIFICADA 2024'!I1021='VALORES JOÃO'!$A$4,'VALORES JOÃO'!$C$4,"")))))))))</f>
        <v/>
      </c>
      <c r="H1021" s="335" t="str">
        <f t="shared" si="17"/>
        <v>0</v>
      </c>
      <c r="I1021" s="334" t="s">
        <v>43</v>
      </c>
      <c r="J1021" s="320"/>
      <c r="K1021" s="260"/>
      <c r="L1021" s="203"/>
      <c r="M1021" s="204"/>
      <c r="N1021" s="211"/>
      <c r="O1021" s="137"/>
      <c r="P1021" s="268"/>
    </row>
    <row r="1022" spans="1:16">
      <c r="A1022" s="125"/>
      <c r="B1022" s="282"/>
      <c r="C1022" s="146"/>
      <c r="D1022" s="146"/>
      <c r="E1022" s="340"/>
      <c r="F1022" s="128"/>
      <c r="G1022" s="252" t="str">
        <f>IF(I1022='VALORES JOÃO'!$A$12,'VALORES JOÃO'!$C$12,IF(I1022='VALORES JOÃO'!$A$11,'VALORES JOÃO'!$C$11,IF('TABELA UNIFICADA 2024'!I1022='VALORES JOÃO'!$A$10,'VALORES JOÃO'!$C$10,IF(I1022='VALORES JOÃO'!$A$9,'VALORES JOÃO'!$C$9,IF('TABELA UNIFICADA 2024'!I1022='VALORES JOÃO'!$A$8,'VALORES JOÃO'!$C$8,IF('TABELA UNIFICADA 2024'!I1022='VALORES JOÃO'!$A$7,'VALORES JOÃO'!$C$7,IF('TABELA UNIFICADA 2024'!I1022='VALORES JOÃO'!$A$6,'VALORES JOÃO'!$C$6,IF('TABELA UNIFICADA 2024'!I1022='VALORES JOÃO'!$A$5,'VALORES JOÃO'!$C$5,IF('TABELA UNIFICADA 2024'!I1022='VALORES JOÃO'!$A$4,'VALORES JOÃO'!$C$4,"")))))))))</f>
        <v/>
      </c>
      <c r="H1022" s="335" t="str">
        <f t="shared" si="17"/>
        <v>0</v>
      </c>
      <c r="I1022" s="334" t="s">
        <v>43</v>
      </c>
      <c r="J1022" s="320"/>
      <c r="K1022" s="260"/>
      <c r="L1022" s="203"/>
      <c r="M1022" s="204"/>
      <c r="N1022" s="211"/>
      <c r="O1022" s="137"/>
      <c r="P1022" s="268"/>
    </row>
    <row r="1023" spans="1:16">
      <c r="A1023" s="125"/>
      <c r="B1023" s="282"/>
      <c r="C1023" s="146"/>
      <c r="D1023" s="146"/>
      <c r="E1023" s="340"/>
      <c r="F1023" s="128"/>
      <c r="G1023" s="252" t="str">
        <f>IF(I1023='VALORES JOÃO'!$A$12,'VALORES JOÃO'!$C$12,IF(I1023='VALORES JOÃO'!$A$11,'VALORES JOÃO'!$C$11,IF('TABELA UNIFICADA 2024'!I1023='VALORES JOÃO'!$A$10,'VALORES JOÃO'!$C$10,IF(I1023='VALORES JOÃO'!$A$9,'VALORES JOÃO'!$C$9,IF('TABELA UNIFICADA 2024'!I1023='VALORES JOÃO'!$A$8,'VALORES JOÃO'!$C$8,IF('TABELA UNIFICADA 2024'!I1023='VALORES JOÃO'!$A$7,'VALORES JOÃO'!$C$7,IF('TABELA UNIFICADA 2024'!I1023='VALORES JOÃO'!$A$6,'VALORES JOÃO'!$C$6,IF('TABELA UNIFICADA 2024'!I1023='VALORES JOÃO'!$A$5,'VALORES JOÃO'!$C$5,IF('TABELA UNIFICADA 2024'!I1023='VALORES JOÃO'!$A$4,'VALORES JOÃO'!$C$4,"")))))))))</f>
        <v/>
      </c>
      <c r="H1023" s="335" t="str">
        <f t="shared" si="17"/>
        <v>0</v>
      </c>
      <c r="I1023" s="334" t="s">
        <v>43</v>
      </c>
      <c r="J1023" s="320"/>
      <c r="K1023" s="260"/>
      <c r="L1023" s="203"/>
      <c r="M1023" s="204"/>
      <c r="N1023" s="211"/>
      <c r="O1023" s="137"/>
      <c r="P1023" s="268"/>
    </row>
    <row r="1024" spans="1:16">
      <c r="A1024" s="125"/>
      <c r="B1024" s="282"/>
      <c r="C1024" s="146"/>
      <c r="D1024" s="146"/>
      <c r="E1024" s="340"/>
      <c r="F1024" s="128"/>
      <c r="G1024" s="252" t="str">
        <f>IF(I1024='VALORES JOÃO'!$A$12,'VALORES JOÃO'!$C$12,IF(I1024='VALORES JOÃO'!$A$11,'VALORES JOÃO'!$C$11,IF('TABELA UNIFICADA 2024'!I1024='VALORES JOÃO'!$A$10,'VALORES JOÃO'!$C$10,IF(I1024='VALORES JOÃO'!$A$9,'VALORES JOÃO'!$C$9,IF('TABELA UNIFICADA 2024'!I1024='VALORES JOÃO'!$A$8,'VALORES JOÃO'!$C$8,IF('TABELA UNIFICADA 2024'!I1024='VALORES JOÃO'!$A$7,'VALORES JOÃO'!$C$7,IF('TABELA UNIFICADA 2024'!I1024='VALORES JOÃO'!$A$6,'VALORES JOÃO'!$C$6,IF('TABELA UNIFICADA 2024'!I1024='VALORES JOÃO'!$A$5,'VALORES JOÃO'!$C$5,IF('TABELA UNIFICADA 2024'!I1024='VALORES JOÃO'!$A$4,'VALORES JOÃO'!$C$4,"")))))))))</f>
        <v/>
      </c>
      <c r="H1024" s="335" t="str">
        <f t="shared" si="17"/>
        <v>0</v>
      </c>
      <c r="I1024" s="334" t="s">
        <v>43</v>
      </c>
      <c r="J1024" s="320"/>
      <c r="K1024" s="260"/>
      <c r="L1024" s="203"/>
      <c r="M1024" s="204"/>
      <c r="N1024" s="211"/>
      <c r="O1024" s="137"/>
      <c r="P1024" s="268"/>
    </row>
    <row r="1025" spans="1:16">
      <c r="A1025" s="125"/>
      <c r="B1025" s="282"/>
      <c r="C1025" s="146"/>
      <c r="D1025" s="146"/>
      <c r="E1025" s="340"/>
      <c r="F1025" s="128"/>
      <c r="G1025" s="252" t="str">
        <f>IF(I1025='VALORES JOÃO'!$A$12,'VALORES JOÃO'!$C$12,IF(I1025='VALORES JOÃO'!$A$11,'VALORES JOÃO'!$C$11,IF('TABELA UNIFICADA 2024'!I1025='VALORES JOÃO'!$A$10,'VALORES JOÃO'!$C$10,IF(I1025='VALORES JOÃO'!$A$9,'VALORES JOÃO'!$C$9,IF('TABELA UNIFICADA 2024'!I1025='VALORES JOÃO'!$A$8,'VALORES JOÃO'!$C$8,IF('TABELA UNIFICADA 2024'!I1025='VALORES JOÃO'!$A$7,'VALORES JOÃO'!$C$7,IF('TABELA UNIFICADA 2024'!I1025='VALORES JOÃO'!$A$6,'VALORES JOÃO'!$C$6,IF('TABELA UNIFICADA 2024'!I1025='VALORES JOÃO'!$A$5,'VALORES JOÃO'!$C$5,IF('TABELA UNIFICADA 2024'!I1025='VALORES JOÃO'!$A$4,'VALORES JOÃO'!$C$4,"")))))))))</f>
        <v/>
      </c>
      <c r="H1025" s="335" t="str">
        <f t="shared" si="17"/>
        <v>0</v>
      </c>
      <c r="I1025" s="334" t="s">
        <v>43</v>
      </c>
      <c r="J1025" s="320"/>
      <c r="K1025" s="260"/>
      <c r="L1025" s="203"/>
      <c r="M1025" s="204"/>
      <c r="N1025" s="211"/>
      <c r="O1025" s="137"/>
      <c r="P1025" s="268"/>
    </row>
    <row r="1026" spans="1:16">
      <c r="A1026" s="125"/>
      <c r="B1026" s="282"/>
      <c r="C1026" s="146"/>
      <c r="D1026" s="146"/>
      <c r="E1026" s="340"/>
      <c r="F1026" s="128"/>
      <c r="G1026" s="252" t="str">
        <f>IF(I1026='VALORES JOÃO'!$A$12,'VALORES JOÃO'!$C$12,IF(I1026='VALORES JOÃO'!$A$11,'VALORES JOÃO'!$C$11,IF('TABELA UNIFICADA 2024'!I1026='VALORES JOÃO'!$A$10,'VALORES JOÃO'!$C$10,IF(I1026='VALORES JOÃO'!$A$9,'VALORES JOÃO'!$C$9,IF('TABELA UNIFICADA 2024'!I1026='VALORES JOÃO'!$A$8,'VALORES JOÃO'!$C$8,IF('TABELA UNIFICADA 2024'!I1026='VALORES JOÃO'!$A$7,'VALORES JOÃO'!$C$7,IF('TABELA UNIFICADA 2024'!I1026='VALORES JOÃO'!$A$6,'VALORES JOÃO'!$C$6,IF('TABELA UNIFICADA 2024'!I1026='VALORES JOÃO'!$A$5,'VALORES JOÃO'!$C$5,IF('TABELA UNIFICADA 2024'!I1026='VALORES JOÃO'!$A$4,'VALORES JOÃO'!$C$4,"")))))))))</f>
        <v/>
      </c>
      <c r="H1026" s="335" t="str">
        <f t="shared" si="17"/>
        <v>0</v>
      </c>
      <c r="I1026" s="334" t="s">
        <v>43</v>
      </c>
      <c r="J1026" s="320"/>
      <c r="K1026" s="260"/>
      <c r="L1026" s="203"/>
      <c r="M1026" s="204"/>
      <c r="N1026" s="211"/>
      <c r="O1026" s="137"/>
      <c r="P1026" s="268"/>
    </row>
    <row r="1027" spans="1:16">
      <c r="A1027" s="125"/>
      <c r="B1027" s="282"/>
      <c r="C1027" s="146"/>
      <c r="D1027" s="146"/>
      <c r="E1027" s="340"/>
      <c r="F1027" s="128"/>
      <c r="G1027" s="252" t="str">
        <f>IF(I1027='VALORES JOÃO'!$A$12,'VALORES JOÃO'!$C$12,IF(I1027='VALORES JOÃO'!$A$11,'VALORES JOÃO'!$C$11,IF('TABELA UNIFICADA 2024'!I1027='VALORES JOÃO'!$A$10,'VALORES JOÃO'!$C$10,IF(I1027='VALORES JOÃO'!$A$9,'VALORES JOÃO'!$C$9,IF('TABELA UNIFICADA 2024'!I1027='VALORES JOÃO'!$A$8,'VALORES JOÃO'!$C$8,IF('TABELA UNIFICADA 2024'!I1027='VALORES JOÃO'!$A$7,'VALORES JOÃO'!$C$7,IF('TABELA UNIFICADA 2024'!I1027='VALORES JOÃO'!$A$6,'VALORES JOÃO'!$C$6,IF('TABELA UNIFICADA 2024'!I1027='VALORES JOÃO'!$A$5,'VALORES JOÃO'!$C$5,IF('TABELA UNIFICADA 2024'!I1027='VALORES JOÃO'!$A$4,'VALORES JOÃO'!$C$4,"")))))))))</f>
        <v/>
      </c>
      <c r="H1027" s="335" t="str">
        <f t="shared" si="17"/>
        <v>0</v>
      </c>
      <c r="I1027" s="334" t="s">
        <v>43</v>
      </c>
      <c r="J1027" s="320"/>
      <c r="K1027" s="260"/>
      <c r="L1027" s="203"/>
      <c r="M1027" s="204"/>
      <c r="N1027" s="211"/>
      <c r="O1027" s="137"/>
      <c r="P1027" s="268"/>
    </row>
    <row r="1028" spans="1:16">
      <c r="A1028" s="125"/>
      <c r="B1028" s="282"/>
      <c r="C1028" s="146"/>
      <c r="D1028" s="146"/>
      <c r="E1028" s="340"/>
      <c r="F1028" s="128"/>
      <c r="G1028" s="252" t="str">
        <f>IF(I1028='VALORES JOÃO'!$A$12,'VALORES JOÃO'!$C$12,IF(I1028='VALORES JOÃO'!$A$11,'VALORES JOÃO'!$C$11,IF('TABELA UNIFICADA 2024'!I1028='VALORES JOÃO'!$A$10,'VALORES JOÃO'!$C$10,IF(I1028='VALORES JOÃO'!$A$9,'VALORES JOÃO'!$C$9,IF('TABELA UNIFICADA 2024'!I1028='VALORES JOÃO'!$A$8,'VALORES JOÃO'!$C$8,IF('TABELA UNIFICADA 2024'!I1028='VALORES JOÃO'!$A$7,'VALORES JOÃO'!$C$7,IF('TABELA UNIFICADA 2024'!I1028='VALORES JOÃO'!$A$6,'VALORES JOÃO'!$C$6,IF('TABELA UNIFICADA 2024'!I1028='VALORES JOÃO'!$A$5,'VALORES JOÃO'!$C$5,IF('TABELA UNIFICADA 2024'!I1028='VALORES JOÃO'!$A$4,'VALORES JOÃO'!$C$4,"")))))))))</f>
        <v/>
      </c>
      <c r="H1028" s="335" t="str">
        <f t="shared" si="17"/>
        <v>0</v>
      </c>
      <c r="I1028" s="334" t="s">
        <v>43</v>
      </c>
      <c r="J1028" s="320"/>
      <c r="K1028" s="260"/>
      <c r="L1028" s="203"/>
      <c r="M1028" s="204"/>
      <c r="N1028" s="211"/>
      <c r="O1028" s="137"/>
      <c r="P1028" s="268"/>
    </row>
    <row r="1029" spans="1:16">
      <c r="A1029" s="125"/>
      <c r="B1029" s="282"/>
      <c r="C1029" s="146"/>
      <c r="D1029" s="146"/>
      <c r="E1029" s="340"/>
      <c r="F1029" s="128"/>
      <c r="G1029" s="252" t="str">
        <f>IF(I1029='VALORES JOÃO'!$A$12,'VALORES JOÃO'!$C$12,IF(I1029='VALORES JOÃO'!$A$11,'VALORES JOÃO'!$C$11,IF('TABELA UNIFICADA 2024'!I1029='VALORES JOÃO'!$A$10,'VALORES JOÃO'!$C$10,IF(I1029='VALORES JOÃO'!$A$9,'VALORES JOÃO'!$C$9,IF('TABELA UNIFICADA 2024'!I1029='VALORES JOÃO'!$A$8,'VALORES JOÃO'!$C$8,IF('TABELA UNIFICADA 2024'!I1029='VALORES JOÃO'!$A$7,'VALORES JOÃO'!$C$7,IF('TABELA UNIFICADA 2024'!I1029='VALORES JOÃO'!$A$6,'VALORES JOÃO'!$C$6,IF('TABELA UNIFICADA 2024'!I1029='VALORES JOÃO'!$A$5,'VALORES JOÃO'!$C$5,IF('TABELA UNIFICADA 2024'!I1029='VALORES JOÃO'!$A$4,'VALORES JOÃO'!$C$4,"")))))))))</f>
        <v/>
      </c>
      <c r="H1029" s="335" t="str">
        <f t="shared" si="17"/>
        <v>0</v>
      </c>
      <c r="I1029" s="334" t="s">
        <v>43</v>
      </c>
      <c r="J1029" s="320"/>
      <c r="K1029" s="260"/>
      <c r="L1029" s="203"/>
      <c r="M1029" s="204"/>
      <c r="N1029" s="211"/>
      <c r="O1029" s="137"/>
      <c r="P1029" s="268"/>
    </row>
    <row r="1030" spans="1:16">
      <c r="A1030" s="125"/>
      <c r="B1030" s="282"/>
      <c r="C1030" s="146"/>
      <c r="D1030" s="146"/>
      <c r="E1030" s="340"/>
      <c r="F1030" s="128"/>
      <c r="G1030" s="252" t="str">
        <f>IF(I1030='VALORES JOÃO'!$A$12,'VALORES JOÃO'!$C$12,IF(I1030='VALORES JOÃO'!$A$11,'VALORES JOÃO'!$C$11,IF('TABELA UNIFICADA 2024'!I1030='VALORES JOÃO'!$A$10,'VALORES JOÃO'!$C$10,IF(I1030='VALORES JOÃO'!$A$9,'VALORES JOÃO'!$C$9,IF('TABELA UNIFICADA 2024'!I1030='VALORES JOÃO'!$A$8,'VALORES JOÃO'!$C$8,IF('TABELA UNIFICADA 2024'!I1030='VALORES JOÃO'!$A$7,'VALORES JOÃO'!$C$7,IF('TABELA UNIFICADA 2024'!I1030='VALORES JOÃO'!$A$6,'VALORES JOÃO'!$C$6,IF('TABELA UNIFICADA 2024'!I1030='VALORES JOÃO'!$A$5,'VALORES JOÃO'!$C$5,IF('TABELA UNIFICADA 2024'!I1030='VALORES JOÃO'!$A$4,'VALORES JOÃO'!$C$4,"")))))))))</f>
        <v/>
      </c>
      <c r="H1030" s="335" t="str">
        <f t="shared" si="17"/>
        <v>0</v>
      </c>
      <c r="I1030" s="334" t="s">
        <v>43</v>
      </c>
      <c r="J1030" s="320"/>
      <c r="K1030" s="260"/>
      <c r="L1030" s="203"/>
      <c r="M1030" s="204"/>
      <c r="N1030" s="211"/>
      <c r="O1030" s="137"/>
      <c r="P1030" s="268"/>
    </row>
    <row r="1031" spans="1:16">
      <c r="A1031" s="125"/>
      <c r="B1031" s="282"/>
      <c r="C1031" s="146"/>
      <c r="D1031" s="146"/>
      <c r="E1031" s="340"/>
      <c r="F1031" s="128"/>
      <c r="G1031" s="252" t="str">
        <f>IF(I1031='VALORES JOÃO'!$A$12,'VALORES JOÃO'!$C$12,IF(I1031='VALORES JOÃO'!$A$11,'VALORES JOÃO'!$C$11,IF('TABELA UNIFICADA 2024'!I1031='VALORES JOÃO'!$A$10,'VALORES JOÃO'!$C$10,IF(I1031='VALORES JOÃO'!$A$9,'VALORES JOÃO'!$C$9,IF('TABELA UNIFICADA 2024'!I1031='VALORES JOÃO'!$A$8,'VALORES JOÃO'!$C$8,IF('TABELA UNIFICADA 2024'!I1031='VALORES JOÃO'!$A$7,'VALORES JOÃO'!$C$7,IF('TABELA UNIFICADA 2024'!I1031='VALORES JOÃO'!$A$6,'VALORES JOÃO'!$C$6,IF('TABELA UNIFICADA 2024'!I1031='VALORES JOÃO'!$A$5,'VALORES JOÃO'!$C$5,IF('TABELA UNIFICADA 2024'!I1031='VALORES JOÃO'!$A$4,'VALORES JOÃO'!$C$4,"")))))))))</f>
        <v/>
      </c>
      <c r="H1031" s="335" t="str">
        <f t="shared" si="17"/>
        <v>0</v>
      </c>
      <c r="I1031" s="334" t="s">
        <v>43</v>
      </c>
      <c r="J1031" s="320"/>
      <c r="K1031" s="260"/>
      <c r="L1031" s="203"/>
      <c r="M1031" s="204"/>
      <c r="N1031" s="211"/>
      <c r="O1031" s="137"/>
      <c r="P1031" s="268"/>
    </row>
    <row r="1032" spans="1:16">
      <c r="A1032" s="125"/>
      <c r="B1032" s="282"/>
      <c r="C1032" s="146"/>
      <c r="D1032" s="146"/>
      <c r="E1032" s="340"/>
      <c r="F1032" s="128"/>
      <c r="G1032" s="252" t="str">
        <f>IF(I1032='VALORES JOÃO'!$A$12,'VALORES JOÃO'!$C$12,IF(I1032='VALORES JOÃO'!$A$11,'VALORES JOÃO'!$C$11,IF('TABELA UNIFICADA 2024'!I1032='VALORES JOÃO'!$A$10,'VALORES JOÃO'!$C$10,IF(I1032='VALORES JOÃO'!$A$9,'VALORES JOÃO'!$C$9,IF('TABELA UNIFICADA 2024'!I1032='VALORES JOÃO'!$A$8,'VALORES JOÃO'!$C$8,IF('TABELA UNIFICADA 2024'!I1032='VALORES JOÃO'!$A$7,'VALORES JOÃO'!$C$7,IF('TABELA UNIFICADA 2024'!I1032='VALORES JOÃO'!$A$6,'VALORES JOÃO'!$C$6,IF('TABELA UNIFICADA 2024'!I1032='VALORES JOÃO'!$A$5,'VALORES JOÃO'!$C$5,IF('TABELA UNIFICADA 2024'!I1032='VALORES JOÃO'!$A$4,'VALORES JOÃO'!$C$4,"")))))))))</f>
        <v/>
      </c>
      <c r="H1032" s="335" t="str">
        <f t="shared" si="17"/>
        <v>0</v>
      </c>
      <c r="I1032" s="334" t="s">
        <v>43</v>
      </c>
      <c r="J1032" s="320"/>
      <c r="K1032" s="260"/>
      <c r="L1032" s="203"/>
      <c r="M1032" s="204"/>
      <c r="N1032" s="211"/>
      <c r="O1032" s="137"/>
      <c r="P1032" s="268"/>
    </row>
    <row r="1033" spans="1:16">
      <c r="A1033" s="125"/>
      <c r="B1033" s="282"/>
      <c r="C1033" s="146"/>
      <c r="D1033" s="146"/>
      <c r="E1033" s="340"/>
      <c r="F1033" s="128"/>
      <c r="G1033" s="252" t="str">
        <f>IF(I1033='VALORES JOÃO'!$A$12,'VALORES JOÃO'!$C$12,IF(I1033='VALORES JOÃO'!$A$11,'VALORES JOÃO'!$C$11,IF('TABELA UNIFICADA 2024'!I1033='VALORES JOÃO'!$A$10,'VALORES JOÃO'!$C$10,IF(I1033='VALORES JOÃO'!$A$9,'VALORES JOÃO'!$C$9,IF('TABELA UNIFICADA 2024'!I1033='VALORES JOÃO'!$A$8,'VALORES JOÃO'!$C$8,IF('TABELA UNIFICADA 2024'!I1033='VALORES JOÃO'!$A$7,'VALORES JOÃO'!$C$7,IF('TABELA UNIFICADA 2024'!I1033='VALORES JOÃO'!$A$6,'VALORES JOÃO'!$C$6,IF('TABELA UNIFICADA 2024'!I1033='VALORES JOÃO'!$A$5,'VALORES JOÃO'!$C$5,IF('TABELA UNIFICADA 2024'!I1033='VALORES JOÃO'!$A$4,'VALORES JOÃO'!$C$4,"")))))))))</f>
        <v/>
      </c>
      <c r="H1033" s="335" t="str">
        <f t="shared" si="17"/>
        <v>0</v>
      </c>
      <c r="I1033" s="334" t="s">
        <v>43</v>
      </c>
      <c r="J1033" s="320"/>
      <c r="K1033" s="260"/>
      <c r="L1033" s="203"/>
      <c r="M1033" s="204"/>
      <c r="N1033" s="211"/>
      <c r="O1033" s="137"/>
      <c r="P1033" s="268"/>
    </row>
    <row r="1034" spans="1:16">
      <c r="A1034" s="125"/>
      <c r="B1034" s="282"/>
      <c r="C1034" s="146"/>
      <c r="D1034" s="146"/>
      <c r="E1034" s="340"/>
      <c r="F1034" s="128"/>
      <c r="G1034" s="252" t="str">
        <f>IF(I1034='VALORES JOÃO'!$A$12,'VALORES JOÃO'!$C$12,IF(I1034='VALORES JOÃO'!$A$11,'VALORES JOÃO'!$C$11,IF('TABELA UNIFICADA 2024'!I1034='VALORES JOÃO'!$A$10,'VALORES JOÃO'!$C$10,IF(I1034='VALORES JOÃO'!$A$9,'VALORES JOÃO'!$C$9,IF('TABELA UNIFICADA 2024'!I1034='VALORES JOÃO'!$A$8,'VALORES JOÃO'!$C$8,IF('TABELA UNIFICADA 2024'!I1034='VALORES JOÃO'!$A$7,'VALORES JOÃO'!$C$7,IF('TABELA UNIFICADA 2024'!I1034='VALORES JOÃO'!$A$6,'VALORES JOÃO'!$C$6,IF('TABELA UNIFICADA 2024'!I1034='VALORES JOÃO'!$A$5,'VALORES JOÃO'!$C$5,IF('TABELA UNIFICADA 2024'!I1034='VALORES JOÃO'!$A$4,'VALORES JOÃO'!$C$4,"")))))))))</f>
        <v/>
      </c>
      <c r="H1034" s="335" t="str">
        <f t="shared" si="17"/>
        <v>0</v>
      </c>
      <c r="I1034" s="334" t="s">
        <v>43</v>
      </c>
      <c r="J1034" s="320"/>
      <c r="K1034" s="260"/>
      <c r="L1034" s="203"/>
      <c r="M1034" s="204"/>
      <c r="N1034" s="211"/>
      <c r="O1034" s="137"/>
      <c r="P1034" s="268"/>
    </row>
    <row r="1035" spans="1:16">
      <c r="A1035" s="125"/>
      <c r="B1035" s="282"/>
      <c r="C1035" s="146"/>
      <c r="D1035" s="146"/>
      <c r="E1035" s="340"/>
      <c r="F1035" s="128"/>
      <c r="G1035" s="252" t="str">
        <f>IF(I1035='VALORES JOÃO'!$A$12,'VALORES JOÃO'!$C$12,IF(I1035='VALORES JOÃO'!$A$11,'VALORES JOÃO'!$C$11,IF('TABELA UNIFICADA 2024'!I1035='VALORES JOÃO'!$A$10,'VALORES JOÃO'!$C$10,IF(I1035='VALORES JOÃO'!$A$9,'VALORES JOÃO'!$C$9,IF('TABELA UNIFICADA 2024'!I1035='VALORES JOÃO'!$A$8,'VALORES JOÃO'!$C$8,IF('TABELA UNIFICADA 2024'!I1035='VALORES JOÃO'!$A$7,'VALORES JOÃO'!$C$7,IF('TABELA UNIFICADA 2024'!I1035='VALORES JOÃO'!$A$6,'VALORES JOÃO'!$C$6,IF('TABELA UNIFICADA 2024'!I1035='VALORES JOÃO'!$A$5,'VALORES JOÃO'!$C$5,IF('TABELA UNIFICADA 2024'!I1035='VALORES JOÃO'!$A$4,'VALORES JOÃO'!$C$4,"")))))))))</f>
        <v/>
      </c>
      <c r="H1035" s="335" t="str">
        <f t="shared" si="17"/>
        <v>0</v>
      </c>
      <c r="I1035" s="334" t="s">
        <v>43</v>
      </c>
      <c r="J1035" s="320"/>
      <c r="K1035" s="260"/>
      <c r="L1035" s="203"/>
      <c r="M1035" s="204"/>
      <c r="N1035" s="211"/>
      <c r="O1035" s="137"/>
      <c r="P1035" s="268"/>
    </row>
    <row r="1036" spans="1:16">
      <c r="A1036" s="125"/>
      <c r="B1036" s="282"/>
      <c r="C1036" s="146"/>
      <c r="D1036" s="146"/>
      <c r="E1036" s="340"/>
      <c r="F1036" s="128"/>
      <c r="G1036" s="252" t="str">
        <f>IF(I1036='VALORES JOÃO'!$A$12,'VALORES JOÃO'!$C$12,IF(I1036='VALORES JOÃO'!$A$11,'VALORES JOÃO'!$C$11,IF('TABELA UNIFICADA 2024'!I1036='VALORES JOÃO'!$A$10,'VALORES JOÃO'!$C$10,IF(I1036='VALORES JOÃO'!$A$9,'VALORES JOÃO'!$C$9,IF('TABELA UNIFICADA 2024'!I1036='VALORES JOÃO'!$A$8,'VALORES JOÃO'!$C$8,IF('TABELA UNIFICADA 2024'!I1036='VALORES JOÃO'!$A$7,'VALORES JOÃO'!$C$7,IF('TABELA UNIFICADA 2024'!I1036='VALORES JOÃO'!$A$6,'VALORES JOÃO'!$C$6,IF('TABELA UNIFICADA 2024'!I1036='VALORES JOÃO'!$A$5,'VALORES JOÃO'!$C$5,IF('TABELA UNIFICADA 2024'!I1036='VALORES JOÃO'!$A$4,'VALORES JOÃO'!$C$4,"")))))))))</f>
        <v/>
      </c>
      <c r="H1036" s="335" t="str">
        <f t="shared" si="17"/>
        <v>0</v>
      </c>
      <c r="I1036" s="334" t="s">
        <v>43</v>
      </c>
      <c r="J1036" s="320"/>
      <c r="K1036" s="260"/>
      <c r="L1036" s="203"/>
      <c r="M1036" s="204"/>
      <c r="N1036" s="211"/>
      <c r="O1036" s="137"/>
      <c r="P1036" s="268"/>
    </row>
    <row r="1037" spans="1:16">
      <c r="A1037" s="125"/>
      <c r="B1037" s="282"/>
      <c r="C1037" s="146"/>
      <c r="D1037" s="146"/>
      <c r="E1037" s="340"/>
      <c r="F1037" s="128"/>
      <c r="G1037" s="252" t="str">
        <f>IF(I1037='VALORES JOÃO'!$A$12,'VALORES JOÃO'!$C$12,IF(I1037='VALORES JOÃO'!$A$11,'VALORES JOÃO'!$C$11,IF('TABELA UNIFICADA 2024'!I1037='VALORES JOÃO'!$A$10,'VALORES JOÃO'!$C$10,IF(I1037='VALORES JOÃO'!$A$9,'VALORES JOÃO'!$C$9,IF('TABELA UNIFICADA 2024'!I1037='VALORES JOÃO'!$A$8,'VALORES JOÃO'!$C$8,IF('TABELA UNIFICADA 2024'!I1037='VALORES JOÃO'!$A$7,'VALORES JOÃO'!$C$7,IF('TABELA UNIFICADA 2024'!I1037='VALORES JOÃO'!$A$6,'VALORES JOÃO'!$C$6,IF('TABELA UNIFICADA 2024'!I1037='VALORES JOÃO'!$A$5,'VALORES JOÃO'!$C$5,IF('TABELA UNIFICADA 2024'!I1037='VALORES JOÃO'!$A$4,'VALORES JOÃO'!$C$4,"")))))))))</f>
        <v/>
      </c>
      <c r="H1037" s="335" t="str">
        <f t="shared" si="17"/>
        <v>0</v>
      </c>
      <c r="I1037" s="334" t="s">
        <v>43</v>
      </c>
      <c r="J1037" s="320"/>
      <c r="K1037" s="260"/>
      <c r="L1037" s="203"/>
      <c r="M1037" s="204"/>
      <c r="N1037" s="211"/>
      <c r="O1037" s="137"/>
      <c r="P1037" s="268"/>
    </row>
    <row r="1038" spans="1:16">
      <c r="A1038" s="125"/>
      <c r="B1038" s="282"/>
      <c r="C1038" s="146"/>
      <c r="D1038" s="146"/>
      <c r="E1038" s="340"/>
      <c r="F1038" s="128"/>
      <c r="G1038" s="252" t="str">
        <f>IF(I1038='VALORES JOÃO'!$A$12,'VALORES JOÃO'!$C$12,IF(I1038='VALORES JOÃO'!$A$11,'VALORES JOÃO'!$C$11,IF('TABELA UNIFICADA 2024'!I1038='VALORES JOÃO'!$A$10,'VALORES JOÃO'!$C$10,IF(I1038='VALORES JOÃO'!$A$9,'VALORES JOÃO'!$C$9,IF('TABELA UNIFICADA 2024'!I1038='VALORES JOÃO'!$A$8,'VALORES JOÃO'!$C$8,IF('TABELA UNIFICADA 2024'!I1038='VALORES JOÃO'!$A$7,'VALORES JOÃO'!$C$7,IF('TABELA UNIFICADA 2024'!I1038='VALORES JOÃO'!$A$6,'VALORES JOÃO'!$C$6,IF('TABELA UNIFICADA 2024'!I1038='VALORES JOÃO'!$A$5,'VALORES JOÃO'!$C$5,IF('TABELA UNIFICADA 2024'!I1038='VALORES JOÃO'!$A$4,'VALORES JOÃO'!$C$4,"")))))))))</f>
        <v/>
      </c>
      <c r="H1038" s="335" t="str">
        <f t="shared" si="17"/>
        <v>0</v>
      </c>
      <c r="I1038" s="334" t="s">
        <v>43</v>
      </c>
      <c r="J1038" s="320"/>
      <c r="K1038" s="260"/>
      <c r="L1038" s="203"/>
      <c r="M1038" s="204"/>
      <c r="N1038" s="211"/>
      <c r="O1038" s="137"/>
      <c r="P1038" s="268"/>
    </row>
    <row r="1039" spans="1:16">
      <c r="A1039" s="125"/>
      <c r="B1039" s="282"/>
      <c r="C1039" s="146"/>
      <c r="D1039" s="146"/>
      <c r="E1039" s="340"/>
      <c r="F1039" s="128"/>
      <c r="G1039" s="252" t="str">
        <f>IF(I1039='VALORES JOÃO'!$A$12,'VALORES JOÃO'!$C$12,IF(I1039='VALORES JOÃO'!$A$11,'VALORES JOÃO'!$C$11,IF('TABELA UNIFICADA 2024'!I1039='VALORES JOÃO'!$A$10,'VALORES JOÃO'!$C$10,IF(I1039='VALORES JOÃO'!$A$9,'VALORES JOÃO'!$C$9,IF('TABELA UNIFICADA 2024'!I1039='VALORES JOÃO'!$A$8,'VALORES JOÃO'!$C$8,IF('TABELA UNIFICADA 2024'!I1039='VALORES JOÃO'!$A$7,'VALORES JOÃO'!$C$7,IF('TABELA UNIFICADA 2024'!I1039='VALORES JOÃO'!$A$6,'VALORES JOÃO'!$C$6,IF('TABELA UNIFICADA 2024'!I1039='VALORES JOÃO'!$A$5,'VALORES JOÃO'!$C$5,IF('TABELA UNIFICADA 2024'!I1039='VALORES JOÃO'!$A$4,'VALORES JOÃO'!$C$4,"")))))))))</f>
        <v/>
      </c>
      <c r="H1039" s="335" t="str">
        <f t="shared" si="17"/>
        <v>0</v>
      </c>
      <c r="I1039" s="334" t="s">
        <v>43</v>
      </c>
      <c r="J1039" s="320"/>
      <c r="K1039" s="260"/>
      <c r="L1039" s="203"/>
      <c r="M1039" s="204"/>
      <c r="N1039" s="211"/>
      <c r="O1039" s="137"/>
      <c r="P1039" s="268"/>
    </row>
    <row r="1040" spans="1:16">
      <c r="A1040" s="125"/>
      <c r="B1040" s="282"/>
      <c r="C1040" s="146"/>
      <c r="D1040" s="146"/>
      <c r="E1040" s="340"/>
      <c r="F1040" s="128"/>
      <c r="G1040" s="252" t="str">
        <f>IF(I1040='VALORES JOÃO'!$A$12,'VALORES JOÃO'!$C$12,IF(I1040='VALORES JOÃO'!$A$11,'VALORES JOÃO'!$C$11,IF('TABELA UNIFICADA 2024'!I1040='VALORES JOÃO'!$A$10,'VALORES JOÃO'!$C$10,IF(I1040='VALORES JOÃO'!$A$9,'VALORES JOÃO'!$C$9,IF('TABELA UNIFICADA 2024'!I1040='VALORES JOÃO'!$A$8,'VALORES JOÃO'!$C$8,IF('TABELA UNIFICADA 2024'!I1040='VALORES JOÃO'!$A$7,'VALORES JOÃO'!$C$7,IF('TABELA UNIFICADA 2024'!I1040='VALORES JOÃO'!$A$6,'VALORES JOÃO'!$C$6,IF('TABELA UNIFICADA 2024'!I1040='VALORES JOÃO'!$A$5,'VALORES JOÃO'!$C$5,IF('TABELA UNIFICADA 2024'!I1040='VALORES JOÃO'!$A$4,'VALORES JOÃO'!$C$4,"")))))))))</f>
        <v/>
      </c>
      <c r="H1040" s="335" t="str">
        <f t="shared" si="17"/>
        <v>0</v>
      </c>
      <c r="I1040" s="334" t="s">
        <v>43</v>
      </c>
      <c r="J1040" s="320"/>
      <c r="K1040" s="260"/>
      <c r="L1040" s="203"/>
      <c r="M1040" s="204"/>
      <c r="N1040" s="211"/>
      <c r="O1040" s="137"/>
      <c r="P1040" s="268"/>
    </row>
    <row r="1041" spans="1:16">
      <c r="A1041" s="125"/>
      <c r="B1041" s="282"/>
      <c r="C1041" s="146"/>
      <c r="D1041" s="146"/>
      <c r="E1041" s="340"/>
      <c r="F1041" s="128"/>
      <c r="G1041" s="252" t="str">
        <f>IF(I1041='VALORES JOÃO'!$A$12,'VALORES JOÃO'!$C$12,IF(I1041='VALORES JOÃO'!$A$11,'VALORES JOÃO'!$C$11,IF('TABELA UNIFICADA 2024'!I1041='VALORES JOÃO'!$A$10,'VALORES JOÃO'!$C$10,IF(I1041='VALORES JOÃO'!$A$9,'VALORES JOÃO'!$C$9,IF('TABELA UNIFICADA 2024'!I1041='VALORES JOÃO'!$A$8,'VALORES JOÃO'!$C$8,IF('TABELA UNIFICADA 2024'!I1041='VALORES JOÃO'!$A$7,'VALORES JOÃO'!$C$7,IF('TABELA UNIFICADA 2024'!I1041='VALORES JOÃO'!$A$6,'VALORES JOÃO'!$C$6,IF('TABELA UNIFICADA 2024'!I1041='VALORES JOÃO'!$A$5,'VALORES JOÃO'!$C$5,IF('TABELA UNIFICADA 2024'!I1041='VALORES JOÃO'!$A$4,'VALORES JOÃO'!$C$4,"")))))))))</f>
        <v/>
      </c>
      <c r="H1041" s="335" t="str">
        <f t="shared" si="17"/>
        <v>0</v>
      </c>
      <c r="I1041" s="334" t="s">
        <v>43</v>
      </c>
      <c r="J1041" s="320"/>
      <c r="K1041" s="260"/>
      <c r="L1041" s="203"/>
      <c r="M1041" s="204"/>
      <c r="N1041" s="211"/>
      <c r="O1041" s="137"/>
      <c r="P1041" s="268"/>
    </row>
    <row r="1042" spans="1:16">
      <c r="A1042" s="125"/>
      <c r="B1042" s="282"/>
      <c r="C1042" s="146"/>
      <c r="D1042" s="146"/>
      <c r="E1042" s="340"/>
      <c r="F1042" s="128"/>
      <c r="G1042" s="252" t="str">
        <f>IF(I1042='VALORES JOÃO'!$A$12,'VALORES JOÃO'!$C$12,IF(I1042='VALORES JOÃO'!$A$11,'VALORES JOÃO'!$C$11,IF('TABELA UNIFICADA 2024'!I1042='VALORES JOÃO'!$A$10,'VALORES JOÃO'!$C$10,IF(I1042='VALORES JOÃO'!$A$9,'VALORES JOÃO'!$C$9,IF('TABELA UNIFICADA 2024'!I1042='VALORES JOÃO'!$A$8,'VALORES JOÃO'!$C$8,IF('TABELA UNIFICADA 2024'!I1042='VALORES JOÃO'!$A$7,'VALORES JOÃO'!$C$7,IF('TABELA UNIFICADA 2024'!I1042='VALORES JOÃO'!$A$6,'VALORES JOÃO'!$C$6,IF('TABELA UNIFICADA 2024'!I1042='VALORES JOÃO'!$A$5,'VALORES JOÃO'!$C$5,IF('TABELA UNIFICADA 2024'!I1042='VALORES JOÃO'!$A$4,'VALORES JOÃO'!$C$4,"")))))))))</f>
        <v/>
      </c>
      <c r="H1042" s="335" t="str">
        <f t="shared" si="17"/>
        <v>0</v>
      </c>
      <c r="I1042" s="334" t="s">
        <v>43</v>
      </c>
      <c r="J1042" s="320"/>
      <c r="K1042" s="260"/>
      <c r="L1042" s="203"/>
      <c r="M1042" s="204"/>
      <c r="N1042" s="211"/>
      <c r="O1042" s="137"/>
      <c r="P1042" s="268"/>
    </row>
    <row r="1043" spans="1:16">
      <c r="A1043" s="125"/>
      <c r="B1043" s="282"/>
      <c r="C1043" s="146"/>
      <c r="D1043" s="146"/>
      <c r="E1043" s="340"/>
      <c r="F1043" s="128"/>
      <c r="G1043" s="252" t="str">
        <f>IF(I1043='VALORES JOÃO'!$A$12,'VALORES JOÃO'!$C$12,IF(I1043='VALORES JOÃO'!$A$11,'VALORES JOÃO'!$C$11,IF('TABELA UNIFICADA 2024'!I1043='VALORES JOÃO'!$A$10,'VALORES JOÃO'!$C$10,IF(I1043='VALORES JOÃO'!$A$9,'VALORES JOÃO'!$C$9,IF('TABELA UNIFICADA 2024'!I1043='VALORES JOÃO'!$A$8,'VALORES JOÃO'!$C$8,IF('TABELA UNIFICADA 2024'!I1043='VALORES JOÃO'!$A$7,'VALORES JOÃO'!$C$7,IF('TABELA UNIFICADA 2024'!I1043='VALORES JOÃO'!$A$6,'VALORES JOÃO'!$C$6,IF('TABELA UNIFICADA 2024'!I1043='VALORES JOÃO'!$A$5,'VALORES JOÃO'!$C$5,IF('TABELA UNIFICADA 2024'!I1043='VALORES JOÃO'!$A$4,'VALORES JOÃO'!$C$4,"")))))))))</f>
        <v/>
      </c>
      <c r="H1043" s="335" t="str">
        <f t="shared" si="17"/>
        <v>0</v>
      </c>
      <c r="I1043" s="334" t="s">
        <v>43</v>
      </c>
      <c r="J1043" s="320"/>
      <c r="K1043" s="260"/>
      <c r="L1043" s="203"/>
      <c r="M1043" s="204"/>
      <c r="N1043" s="211"/>
      <c r="O1043" s="137"/>
      <c r="P1043" s="268"/>
    </row>
    <row r="1044" spans="1:16">
      <c r="A1044" s="125"/>
      <c r="B1044" s="282"/>
      <c r="C1044" s="146"/>
      <c r="D1044" s="146"/>
      <c r="E1044" s="340"/>
      <c r="F1044" s="128"/>
      <c r="G1044" s="252" t="str">
        <f>IF(I1044='VALORES JOÃO'!$A$12,'VALORES JOÃO'!$C$12,IF(I1044='VALORES JOÃO'!$A$11,'VALORES JOÃO'!$C$11,IF('TABELA UNIFICADA 2024'!I1044='VALORES JOÃO'!$A$10,'VALORES JOÃO'!$C$10,IF(I1044='VALORES JOÃO'!$A$9,'VALORES JOÃO'!$C$9,IF('TABELA UNIFICADA 2024'!I1044='VALORES JOÃO'!$A$8,'VALORES JOÃO'!$C$8,IF('TABELA UNIFICADA 2024'!I1044='VALORES JOÃO'!$A$7,'VALORES JOÃO'!$C$7,IF('TABELA UNIFICADA 2024'!I1044='VALORES JOÃO'!$A$6,'VALORES JOÃO'!$C$6,IF('TABELA UNIFICADA 2024'!I1044='VALORES JOÃO'!$A$5,'VALORES JOÃO'!$C$5,IF('TABELA UNIFICADA 2024'!I1044='VALORES JOÃO'!$A$4,'VALORES JOÃO'!$C$4,"")))))))))</f>
        <v/>
      </c>
      <c r="H1044" s="335" t="str">
        <f t="shared" si="17"/>
        <v>0</v>
      </c>
      <c r="I1044" s="334" t="s">
        <v>43</v>
      </c>
      <c r="J1044" s="320"/>
      <c r="K1044" s="260"/>
      <c r="L1044" s="203"/>
      <c r="M1044" s="204"/>
      <c r="N1044" s="211"/>
      <c r="O1044" s="137"/>
      <c r="P1044" s="268"/>
    </row>
    <row r="1045" spans="1:16">
      <c r="A1045" s="125"/>
      <c r="B1045" s="282"/>
      <c r="C1045" s="146"/>
      <c r="D1045" s="146"/>
      <c r="E1045" s="340"/>
      <c r="F1045" s="128"/>
      <c r="G1045" s="252" t="str">
        <f>IF(I1045='VALORES JOÃO'!$A$12,'VALORES JOÃO'!$C$12,IF(I1045='VALORES JOÃO'!$A$11,'VALORES JOÃO'!$C$11,IF('TABELA UNIFICADA 2024'!I1045='VALORES JOÃO'!$A$10,'VALORES JOÃO'!$C$10,IF(I1045='VALORES JOÃO'!$A$9,'VALORES JOÃO'!$C$9,IF('TABELA UNIFICADA 2024'!I1045='VALORES JOÃO'!$A$8,'VALORES JOÃO'!$C$8,IF('TABELA UNIFICADA 2024'!I1045='VALORES JOÃO'!$A$7,'VALORES JOÃO'!$C$7,IF('TABELA UNIFICADA 2024'!I1045='VALORES JOÃO'!$A$6,'VALORES JOÃO'!$C$6,IF('TABELA UNIFICADA 2024'!I1045='VALORES JOÃO'!$A$5,'VALORES JOÃO'!$C$5,IF('TABELA UNIFICADA 2024'!I1045='VALORES JOÃO'!$A$4,'VALORES JOÃO'!$C$4,"")))))))))</f>
        <v/>
      </c>
      <c r="H1045" s="335" t="str">
        <f t="shared" si="17"/>
        <v>0</v>
      </c>
      <c r="I1045" s="334" t="s">
        <v>43</v>
      </c>
      <c r="J1045" s="320"/>
      <c r="K1045" s="260"/>
      <c r="L1045" s="203"/>
      <c r="M1045" s="204"/>
      <c r="N1045" s="211"/>
      <c r="O1045" s="137"/>
      <c r="P1045" s="268"/>
    </row>
    <row r="1046" spans="1:16">
      <c r="A1046" s="125"/>
      <c r="B1046" s="282"/>
      <c r="C1046" s="146"/>
      <c r="D1046" s="146"/>
      <c r="E1046" s="340"/>
      <c r="F1046" s="128"/>
      <c r="G1046" s="252" t="str">
        <f>IF(I1046='VALORES JOÃO'!$A$12,'VALORES JOÃO'!$C$12,IF(I1046='VALORES JOÃO'!$A$11,'VALORES JOÃO'!$C$11,IF('TABELA UNIFICADA 2024'!I1046='VALORES JOÃO'!$A$10,'VALORES JOÃO'!$C$10,IF(I1046='VALORES JOÃO'!$A$9,'VALORES JOÃO'!$C$9,IF('TABELA UNIFICADA 2024'!I1046='VALORES JOÃO'!$A$8,'VALORES JOÃO'!$C$8,IF('TABELA UNIFICADA 2024'!I1046='VALORES JOÃO'!$A$7,'VALORES JOÃO'!$C$7,IF('TABELA UNIFICADA 2024'!I1046='VALORES JOÃO'!$A$6,'VALORES JOÃO'!$C$6,IF('TABELA UNIFICADA 2024'!I1046='VALORES JOÃO'!$A$5,'VALORES JOÃO'!$C$5,IF('TABELA UNIFICADA 2024'!I1046='VALORES JOÃO'!$A$4,'VALORES JOÃO'!$C$4,"")))))))))</f>
        <v/>
      </c>
      <c r="H1046" s="335" t="str">
        <f t="shared" si="17"/>
        <v>0</v>
      </c>
      <c r="I1046" s="334" t="s">
        <v>43</v>
      </c>
      <c r="J1046" s="320"/>
      <c r="K1046" s="260"/>
      <c r="L1046" s="203"/>
      <c r="M1046" s="204"/>
      <c r="N1046" s="211"/>
      <c r="O1046" s="137"/>
      <c r="P1046" s="268"/>
    </row>
    <row r="1047" spans="1:16">
      <c r="A1047" s="125"/>
      <c r="B1047" s="282"/>
      <c r="C1047" s="146"/>
      <c r="D1047" s="146"/>
      <c r="E1047" s="340"/>
      <c r="F1047" s="128"/>
      <c r="G1047" s="252" t="str">
        <f>IF(I1047='VALORES JOÃO'!$A$12,'VALORES JOÃO'!$C$12,IF(I1047='VALORES JOÃO'!$A$11,'VALORES JOÃO'!$C$11,IF('TABELA UNIFICADA 2024'!I1047='VALORES JOÃO'!$A$10,'VALORES JOÃO'!$C$10,IF(I1047='VALORES JOÃO'!$A$9,'VALORES JOÃO'!$C$9,IF('TABELA UNIFICADA 2024'!I1047='VALORES JOÃO'!$A$8,'VALORES JOÃO'!$C$8,IF('TABELA UNIFICADA 2024'!I1047='VALORES JOÃO'!$A$7,'VALORES JOÃO'!$C$7,IF('TABELA UNIFICADA 2024'!I1047='VALORES JOÃO'!$A$6,'VALORES JOÃO'!$C$6,IF('TABELA UNIFICADA 2024'!I1047='VALORES JOÃO'!$A$5,'VALORES JOÃO'!$C$5,IF('TABELA UNIFICADA 2024'!I1047='VALORES JOÃO'!$A$4,'VALORES JOÃO'!$C$4,"")))))))))</f>
        <v/>
      </c>
      <c r="H1047" s="335" t="str">
        <f t="shared" si="17"/>
        <v>0</v>
      </c>
      <c r="I1047" s="334" t="s">
        <v>43</v>
      </c>
      <c r="J1047" s="320"/>
      <c r="K1047" s="260"/>
      <c r="L1047" s="203"/>
      <c r="M1047" s="204"/>
      <c r="N1047" s="211"/>
      <c r="O1047" s="137"/>
      <c r="P1047" s="268"/>
    </row>
    <row r="1048" spans="1:16">
      <c r="A1048" s="125"/>
      <c r="B1048" s="282"/>
      <c r="C1048" s="146"/>
      <c r="D1048" s="146"/>
      <c r="E1048" s="340"/>
      <c r="F1048" s="128"/>
      <c r="G1048" s="252" t="str">
        <f>IF(I1048='VALORES JOÃO'!$A$12,'VALORES JOÃO'!$C$12,IF(I1048='VALORES JOÃO'!$A$11,'VALORES JOÃO'!$C$11,IF('TABELA UNIFICADA 2024'!I1048='VALORES JOÃO'!$A$10,'VALORES JOÃO'!$C$10,IF(I1048='VALORES JOÃO'!$A$9,'VALORES JOÃO'!$C$9,IF('TABELA UNIFICADA 2024'!I1048='VALORES JOÃO'!$A$8,'VALORES JOÃO'!$C$8,IF('TABELA UNIFICADA 2024'!I1048='VALORES JOÃO'!$A$7,'VALORES JOÃO'!$C$7,IF('TABELA UNIFICADA 2024'!I1048='VALORES JOÃO'!$A$6,'VALORES JOÃO'!$C$6,IF('TABELA UNIFICADA 2024'!I1048='VALORES JOÃO'!$A$5,'VALORES JOÃO'!$C$5,IF('TABELA UNIFICADA 2024'!I1048='VALORES JOÃO'!$A$4,'VALORES JOÃO'!$C$4,"")))))))))</f>
        <v/>
      </c>
      <c r="H1048" s="335" t="str">
        <f t="shared" si="17"/>
        <v>0</v>
      </c>
      <c r="I1048" s="334" t="s">
        <v>43</v>
      </c>
      <c r="J1048" s="320"/>
      <c r="K1048" s="260"/>
      <c r="L1048" s="203"/>
      <c r="M1048" s="204"/>
      <c r="N1048" s="211"/>
      <c r="O1048" s="137"/>
      <c r="P1048" s="268"/>
    </row>
    <row r="1049" spans="1:16">
      <c r="A1049" s="125"/>
      <c r="B1049" s="282"/>
      <c r="C1049" s="146"/>
      <c r="D1049" s="146"/>
      <c r="E1049" s="340"/>
      <c r="F1049" s="128"/>
      <c r="G1049" s="252" t="str">
        <f>IF(I1049='VALORES JOÃO'!$A$12,'VALORES JOÃO'!$C$12,IF(I1049='VALORES JOÃO'!$A$11,'VALORES JOÃO'!$C$11,IF('TABELA UNIFICADA 2024'!I1049='VALORES JOÃO'!$A$10,'VALORES JOÃO'!$C$10,IF(I1049='VALORES JOÃO'!$A$9,'VALORES JOÃO'!$C$9,IF('TABELA UNIFICADA 2024'!I1049='VALORES JOÃO'!$A$8,'VALORES JOÃO'!$C$8,IF('TABELA UNIFICADA 2024'!I1049='VALORES JOÃO'!$A$7,'VALORES JOÃO'!$C$7,IF('TABELA UNIFICADA 2024'!I1049='VALORES JOÃO'!$A$6,'VALORES JOÃO'!$C$6,IF('TABELA UNIFICADA 2024'!I1049='VALORES JOÃO'!$A$5,'VALORES JOÃO'!$C$5,IF('TABELA UNIFICADA 2024'!I1049='VALORES JOÃO'!$A$4,'VALORES JOÃO'!$C$4,"")))))))))</f>
        <v/>
      </c>
      <c r="H1049" s="335" t="str">
        <f t="shared" si="17"/>
        <v>0</v>
      </c>
      <c r="I1049" s="334" t="s">
        <v>43</v>
      </c>
      <c r="J1049" s="320"/>
      <c r="K1049" s="260"/>
      <c r="L1049" s="203"/>
      <c r="M1049" s="204"/>
      <c r="N1049" s="211"/>
      <c r="O1049" s="137"/>
      <c r="P1049" s="268"/>
    </row>
    <row r="1050" spans="1:16">
      <c r="A1050" s="125"/>
      <c r="B1050" s="282"/>
      <c r="C1050" s="146"/>
      <c r="D1050" s="146"/>
      <c r="E1050" s="340"/>
      <c r="F1050" s="128"/>
      <c r="G1050" s="252" t="str">
        <f>IF(I1050='VALORES JOÃO'!$A$12,'VALORES JOÃO'!$C$12,IF(I1050='VALORES JOÃO'!$A$11,'VALORES JOÃO'!$C$11,IF('TABELA UNIFICADA 2024'!I1050='VALORES JOÃO'!$A$10,'VALORES JOÃO'!$C$10,IF(I1050='VALORES JOÃO'!$A$9,'VALORES JOÃO'!$C$9,IF('TABELA UNIFICADA 2024'!I1050='VALORES JOÃO'!$A$8,'VALORES JOÃO'!$C$8,IF('TABELA UNIFICADA 2024'!I1050='VALORES JOÃO'!$A$7,'VALORES JOÃO'!$C$7,IF('TABELA UNIFICADA 2024'!I1050='VALORES JOÃO'!$A$6,'VALORES JOÃO'!$C$6,IF('TABELA UNIFICADA 2024'!I1050='VALORES JOÃO'!$A$5,'VALORES JOÃO'!$C$5,IF('TABELA UNIFICADA 2024'!I1050='VALORES JOÃO'!$A$4,'VALORES JOÃO'!$C$4,"")))))))))</f>
        <v/>
      </c>
      <c r="H1050" s="335" t="str">
        <f t="shared" si="17"/>
        <v>0</v>
      </c>
      <c r="I1050" s="334" t="s">
        <v>43</v>
      </c>
      <c r="J1050" s="320"/>
      <c r="K1050" s="260"/>
      <c r="L1050" s="203"/>
      <c r="M1050" s="204"/>
      <c r="N1050" s="211"/>
      <c r="O1050" s="137"/>
      <c r="P1050" s="268"/>
    </row>
    <row r="1051" spans="1:16">
      <c r="A1051" s="125"/>
      <c r="B1051" s="282"/>
      <c r="C1051" s="146"/>
      <c r="D1051" s="146"/>
      <c r="E1051" s="340"/>
      <c r="F1051" s="128"/>
      <c r="G1051" s="252" t="str">
        <f>IF(I1051='VALORES JOÃO'!$A$12,'VALORES JOÃO'!$C$12,IF(I1051='VALORES JOÃO'!$A$11,'VALORES JOÃO'!$C$11,IF('TABELA UNIFICADA 2024'!I1051='VALORES JOÃO'!$A$10,'VALORES JOÃO'!$C$10,IF(I1051='VALORES JOÃO'!$A$9,'VALORES JOÃO'!$C$9,IF('TABELA UNIFICADA 2024'!I1051='VALORES JOÃO'!$A$8,'VALORES JOÃO'!$C$8,IF('TABELA UNIFICADA 2024'!I1051='VALORES JOÃO'!$A$7,'VALORES JOÃO'!$C$7,IF('TABELA UNIFICADA 2024'!I1051='VALORES JOÃO'!$A$6,'VALORES JOÃO'!$C$6,IF('TABELA UNIFICADA 2024'!I1051='VALORES JOÃO'!$A$5,'VALORES JOÃO'!$C$5,IF('TABELA UNIFICADA 2024'!I1051='VALORES JOÃO'!$A$4,'VALORES JOÃO'!$C$4,"")))))))))</f>
        <v/>
      </c>
      <c r="H1051" s="335" t="str">
        <f t="shared" si="17"/>
        <v>0</v>
      </c>
      <c r="I1051" s="334" t="s">
        <v>43</v>
      </c>
      <c r="J1051" s="320"/>
      <c r="K1051" s="260"/>
      <c r="L1051" s="203"/>
      <c r="M1051" s="204"/>
      <c r="N1051" s="211"/>
      <c r="O1051" s="137"/>
      <c r="P1051" s="268"/>
    </row>
    <row r="1052" spans="1:16">
      <c r="A1052" s="125"/>
      <c r="B1052" s="282"/>
      <c r="C1052" s="146"/>
      <c r="D1052" s="146"/>
      <c r="E1052" s="340"/>
      <c r="F1052" s="128"/>
      <c r="G1052" s="252" t="str">
        <f>IF(I1052='VALORES JOÃO'!$A$12,'VALORES JOÃO'!$C$12,IF(I1052='VALORES JOÃO'!$A$11,'VALORES JOÃO'!$C$11,IF('TABELA UNIFICADA 2024'!I1052='VALORES JOÃO'!$A$10,'VALORES JOÃO'!$C$10,IF(I1052='VALORES JOÃO'!$A$9,'VALORES JOÃO'!$C$9,IF('TABELA UNIFICADA 2024'!I1052='VALORES JOÃO'!$A$8,'VALORES JOÃO'!$C$8,IF('TABELA UNIFICADA 2024'!I1052='VALORES JOÃO'!$A$7,'VALORES JOÃO'!$C$7,IF('TABELA UNIFICADA 2024'!I1052='VALORES JOÃO'!$A$6,'VALORES JOÃO'!$C$6,IF('TABELA UNIFICADA 2024'!I1052='VALORES JOÃO'!$A$5,'VALORES JOÃO'!$C$5,IF('TABELA UNIFICADA 2024'!I1052='VALORES JOÃO'!$A$4,'VALORES JOÃO'!$C$4,"")))))))))</f>
        <v/>
      </c>
      <c r="H1052" s="335" t="str">
        <f t="shared" si="17"/>
        <v>0</v>
      </c>
      <c r="I1052" s="334" t="s">
        <v>43</v>
      </c>
      <c r="J1052" s="320"/>
      <c r="K1052" s="260"/>
      <c r="L1052" s="203"/>
      <c r="M1052" s="204"/>
      <c r="N1052" s="211"/>
      <c r="O1052" s="137"/>
      <c r="P1052" s="268"/>
    </row>
    <row r="1053" spans="1:16">
      <c r="A1053" s="125"/>
      <c r="B1053" s="282"/>
      <c r="C1053" s="146"/>
      <c r="D1053" s="146"/>
      <c r="E1053" s="340"/>
      <c r="F1053" s="128"/>
      <c r="G1053" s="252" t="str">
        <f>IF(I1053='VALORES JOÃO'!$A$12,'VALORES JOÃO'!$C$12,IF(I1053='VALORES JOÃO'!$A$11,'VALORES JOÃO'!$C$11,IF('TABELA UNIFICADA 2024'!I1053='VALORES JOÃO'!$A$10,'VALORES JOÃO'!$C$10,IF(I1053='VALORES JOÃO'!$A$9,'VALORES JOÃO'!$C$9,IF('TABELA UNIFICADA 2024'!I1053='VALORES JOÃO'!$A$8,'VALORES JOÃO'!$C$8,IF('TABELA UNIFICADA 2024'!I1053='VALORES JOÃO'!$A$7,'VALORES JOÃO'!$C$7,IF('TABELA UNIFICADA 2024'!I1053='VALORES JOÃO'!$A$6,'VALORES JOÃO'!$C$6,IF('TABELA UNIFICADA 2024'!I1053='VALORES JOÃO'!$A$5,'VALORES JOÃO'!$C$5,IF('TABELA UNIFICADA 2024'!I1053='VALORES JOÃO'!$A$4,'VALORES JOÃO'!$C$4,"")))))))))</f>
        <v/>
      </c>
      <c r="H1053" s="335" t="str">
        <f t="shared" si="17"/>
        <v>0</v>
      </c>
      <c r="I1053" s="334" t="s">
        <v>43</v>
      </c>
      <c r="J1053" s="320"/>
      <c r="K1053" s="260"/>
      <c r="L1053" s="203"/>
      <c r="M1053" s="204"/>
      <c r="N1053" s="211"/>
      <c r="O1053" s="137"/>
      <c r="P1053" s="268"/>
    </row>
    <row r="1054" spans="1:16">
      <c r="A1054" s="125"/>
      <c r="B1054" s="282"/>
      <c r="C1054" s="146"/>
      <c r="D1054" s="146"/>
      <c r="E1054" s="340"/>
      <c r="F1054" s="128"/>
      <c r="G1054" s="252" t="str">
        <f>IF(I1054='VALORES JOÃO'!$A$12,'VALORES JOÃO'!$C$12,IF(I1054='VALORES JOÃO'!$A$11,'VALORES JOÃO'!$C$11,IF('TABELA UNIFICADA 2024'!I1054='VALORES JOÃO'!$A$10,'VALORES JOÃO'!$C$10,IF(I1054='VALORES JOÃO'!$A$9,'VALORES JOÃO'!$C$9,IF('TABELA UNIFICADA 2024'!I1054='VALORES JOÃO'!$A$8,'VALORES JOÃO'!$C$8,IF('TABELA UNIFICADA 2024'!I1054='VALORES JOÃO'!$A$7,'VALORES JOÃO'!$C$7,IF('TABELA UNIFICADA 2024'!I1054='VALORES JOÃO'!$A$6,'VALORES JOÃO'!$C$6,IF('TABELA UNIFICADA 2024'!I1054='VALORES JOÃO'!$A$5,'VALORES JOÃO'!$C$5,IF('TABELA UNIFICADA 2024'!I1054='VALORES JOÃO'!$A$4,'VALORES JOÃO'!$C$4,"")))))))))</f>
        <v/>
      </c>
      <c r="H1054" s="335" t="str">
        <f t="shared" si="17"/>
        <v>0</v>
      </c>
      <c r="I1054" s="334" t="s">
        <v>43</v>
      </c>
      <c r="J1054" s="320"/>
      <c r="K1054" s="260"/>
      <c r="L1054" s="203"/>
      <c r="M1054" s="204"/>
      <c r="N1054" s="211"/>
      <c r="O1054" s="137"/>
      <c r="P1054" s="268"/>
    </row>
    <row r="1055" spans="1:16">
      <c r="A1055" s="125"/>
      <c r="B1055" s="282"/>
      <c r="C1055" s="146"/>
      <c r="D1055" s="146"/>
      <c r="E1055" s="340"/>
      <c r="F1055" s="128"/>
      <c r="G1055" s="252" t="str">
        <f>IF(I1055='VALORES JOÃO'!$A$12,'VALORES JOÃO'!$C$12,IF(I1055='VALORES JOÃO'!$A$11,'VALORES JOÃO'!$C$11,IF('TABELA UNIFICADA 2024'!I1055='VALORES JOÃO'!$A$10,'VALORES JOÃO'!$C$10,IF(I1055='VALORES JOÃO'!$A$9,'VALORES JOÃO'!$C$9,IF('TABELA UNIFICADA 2024'!I1055='VALORES JOÃO'!$A$8,'VALORES JOÃO'!$C$8,IF('TABELA UNIFICADA 2024'!I1055='VALORES JOÃO'!$A$7,'VALORES JOÃO'!$C$7,IF('TABELA UNIFICADA 2024'!I1055='VALORES JOÃO'!$A$6,'VALORES JOÃO'!$C$6,IF('TABELA UNIFICADA 2024'!I1055='VALORES JOÃO'!$A$5,'VALORES JOÃO'!$C$5,IF('TABELA UNIFICADA 2024'!I1055='VALORES JOÃO'!$A$4,'VALORES JOÃO'!$C$4,"")))))))))</f>
        <v/>
      </c>
      <c r="H1055" s="335" t="str">
        <f t="shared" si="17"/>
        <v>0</v>
      </c>
      <c r="I1055" s="334" t="s">
        <v>43</v>
      </c>
      <c r="J1055" s="320"/>
      <c r="K1055" s="260"/>
      <c r="L1055" s="203"/>
      <c r="M1055" s="204"/>
      <c r="N1055" s="211"/>
      <c r="O1055" s="137"/>
      <c r="P1055" s="268"/>
    </row>
    <row r="1056" spans="1:16">
      <c r="A1056" s="125"/>
      <c r="B1056" s="282"/>
      <c r="C1056" s="146"/>
      <c r="D1056" s="146"/>
      <c r="E1056" s="340"/>
      <c r="F1056" s="128"/>
      <c r="G1056" s="252" t="str">
        <f>IF(I1056='VALORES JOÃO'!$A$12,'VALORES JOÃO'!$C$12,IF(I1056='VALORES JOÃO'!$A$11,'VALORES JOÃO'!$C$11,IF('TABELA UNIFICADA 2024'!I1056='VALORES JOÃO'!$A$10,'VALORES JOÃO'!$C$10,IF(I1056='VALORES JOÃO'!$A$9,'VALORES JOÃO'!$C$9,IF('TABELA UNIFICADA 2024'!I1056='VALORES JOÃO'!$A$8,'VALORES JOÃO'!$C$8,IF('TABELA UNIFICADA 2024'!I1056='VALORES JOÃO'!$A$7,'VALORES JOÃO'!$C$7,IF('TABELA UNIFICADA 2024'!I1056='VALORES JOÃO'!$A$6,'VALORES JOÃO'!$C$6,IF('TABELA UNIFICADA 2024'!I1056='VALORES JOÃO'!$A$5,'VALORES JOÃO'!$C$5,IF('TABELA UNIFICADA 2024'!I1056='VALORES JOÃO'!$A$4,'VALORES JOÃO'!$C$4,"")))))))))</f>
        <v/>
      </c>
      <c r="H1056" s="335" t="str">
        <f t="shared" si="17"/>
        <v>0</v>
      </c>
      <c r="I1056" s="334" t="s">
        <v>43</v>
      </c>
      <c r="J1056" s="320"/>
      <c r="K1056" s="260"/>
      <c r="L1056" s="203"/>
      <c r="M1056" s="204"/>
      <c r="N1056" s="211"/>
      <c r="O1056" s="137"/>
      <c r="P1056" s="268"/>
    </row>
    <row r="1057" spans="1:16">
      <c r="A1057" s="125"/>
      <c r="B1057" s="282"/>
      <c r="C1057" s="146"/>
      <c r="D1057" s="146"/>
      <c r="E1057" s="340"/>
      <c r="F1057" s="128"/>
      <c r="G1057" s="252" t="str">
        <f>IF(I1057='VALORES JOÃO'!$A$12,'VALORES JOÃO'!$C$12,IF(I1057='VALORES JOÃO'!$A$11,'VALORES JOÃO'!$C$11,IF('TABELA UNIFICADA 2024'!I1057='VALORES JOÃO'!$A$10,'VALORES JOÃO'!$C$10,IF(I1057='VALORES JOÃO'!$A$9,'VALORES JOÃO'!$C$9,IF('TABELA UNIFICADA 2024'!I1057='VALORES JOÃO'!$A$8,'VALORES JOÃO'!$C$8,IF('TABELA UNIFICADA 2024'!I1057='VALORES JOÃO'!$A$7,'VALORES JOÃO'!$C$7,IF('TABELA UNIFICADA 2024'!I1057='VALORES JOÃO'!$A$6,'VALORES JOÃO'!$C$6,IF('TABELA UNIFICADA 2024'!I1057='VALORES JOÃO'!$A$5,'VALORES JOÃO'!$C$5,IF('TABELA UNIFICADA 2024'!I1057='VALORES JOÃO'!$A$4,'VALORES JOÃO'!$C$4,"")))))))))</f>
        <v/>
      </c>
      <c r="H1057" s="335" t="str">
        <f t="shared" si="17"/>
        <v>0</v>
      </c>
      <c r="I1057" s="334" t="s">
        <v>43</v>
      </c>
      <c r="J1057" s="320"/>
      <c r="K1057" s="260"/>
      <c r="L1057" s="203"/>
      <c r="M1057" s="204"/>
      <c r="N1057" s="211"/>
      <c r="O1057" s="137"/>
      <c r="P1057" s="268"/>
    </row>
    <row r="1058" spans="1:16">
      <c r="A1058" s="125"/>
      <c r="B1058" s="282"/>
      <c r="C1058" s="146"/>
      <c r="D1058" s="146"/>
      <c r="E1058" s="340"/>
      <c r="F1058" s="128"/>
      <c r="G1058" s="252" t="str">
        <f>IF(I1058='VALORES JOÃO'!$A$12,'VALORES JOÃO'!$C$12,IF(I1058='VALORES JOÃO'!$A$11,'VALORES JOÃO'!$C$11,IF('TABELA UNIFICADA 2024'!I1058='VALORES JOÃO'!$A$10,'VALORES JOÃO'!$C$10,IF(I1058='VALORES JOÃO'!$A$9,'VALORES JOÃO'!$C$9,IF('TABELA UNIFICADA 2024'!I1058='VALORES JOÃO'!$A$8,'VALORES JOÃO'!$C$8,IF('TABELA UNIFICADA 2024'!I1058='VALORES JOÃO'!$A$7,'VALORES JOÃO'!$C$7,IF('TABELA UNIFICADA 2024'!I1058='VALORES JOÃO'!$A$6,'VALORES JOÃO'!$C$6,IF('TABELA UNIFICADA 2024'!I1058='VALORES JOÃO'!$A$5,'VALORES JOÃO'!$C$5,IF('TABELA UNIFICADA 2024'!I1058='VALORES JOÃO'!$A$4,'VALORES JOÃO'!$C$4,"")))))))))</f>
        <v/>
      </c>
      <c r="H1058" s="335" t="str">
        <f t="shared" si="17"/>
        <v>0</v>
      </c>
      <c r="I1058" s="334" t="s">
        <v>43</v>
      </c>
      <c r="J1058" s="320"/>
      <c r="K1058" s="260"/>
      <c r="L1058" s="203"/>
      <c r="M1058" s="204"/>
      <c r="N1058" s="211"/>
      <c r="O1058" s="137"/>
      <c r="P1058" s="268"/>
    </row>
    <row r="1059" spans="1:16">
      <c r="A1059" s="125"/>
      <c r="B1059" s="282"/>
      <c r="C1059" s="146"/>
      <c r="D1059" s="146"/>
      <c r="E1059" s="340"/>
      <c r="F1059" s="128"/>
      <c r="G1059" s="252" t="str">
        <f>IF(I1059='VALORES JOÃO'!$A$12,'VALORES JOÃO'!$C$12,IF(I1059='VALORES JOÃO'!$A$11,'VALORES JOÃO'!$C$11,IF('TABELA UNIFICADA 2024'!I1059='VALORES JOÃO'!$A$10,'VALORES JOÃO'!$C$10,IF(I1059='VALORES JOÃO'!$A$9,'VALORES JOÃO'!$C$9,IF('TABELA UNIFICADA 2024'!I1059='VALORES JOÃO'!$A$8,'VALORES JOÃO'!$C$8,IF('TABELA UNIFICADA 2024'!I1059='VALORES JOÃO'!$A$7,'VALORES JOÃO'!$C$7,IF('TABELA UNIFICADA 2024'!I1059='VALORES JOÃO'!$A$6,'VALORES JOÃO'!$C$6,IF('TABELA UNIFICADA 2024'!I1059='VALORES JOÃO'!$A$5,'VALORES JOÃO'!$C$5,IF('TABELA UNIFICADA 2024'!I1059='VALORES JOÃO'!$A$4,'VALORES JOÃO'!$C$4,"")))))))))</f>
        <v/>
      </c>
      <c r="H1059" s="335" t="str">
        <f t="shared" si="17"/>
        <v>0</v>
      </c>
      <c r="I1059" s="334" t="s">
        <v>43</v>
      </c>
      <c r="J1059" s="320"/>
      <c r="K1059" s="260"/>
      <c r="L1059" s="203"/>
      <c r="M1059" s="204"/>
      <c r="N1059" s="211"/>
      <c r="O1059" s="137"/>
      <c r="P1059" s="268"/>
    </row>
    <row r="1060" spans="1:16">
      <c r="A1060" s="125"/>
      <c r="B1060" s="282"/>
      <c r="C1060" s="146"/>
      <c r="D1060" s="146"/>
      <c r="E1060" s="340"/>
      <c r="F1060" s="128"/>
      <c r="G1060" s="252" t="str">
        <f>IF(I1060='VALORES JOÃO'!$A$12,'VALORES JOÃO'!$C$12,IF(I1060='VALORES JOÃO'!$A$11,'VALORES JOÃO'!$C$11,IF('TABELA UNIFICADA 2024'!I1060='VALORES JOÃO'!$A$10,'VALORES JOÃO'!$C$10,IF(I1060='VALORES JOÃO'!$A$9,'VALORES JOÃO'!$C$9,IF('TABELA UNIFICADA 2024'!I1060='VALORES JOÃO'!$A$8,'VALORES JOÃO'!$C$8,IF('TABELA UNIFICADA 2024'!I1060='VALORES JOÃO'!$A$7,'VALORES JOÃO'!$C$7,IF('TABELA UNIFICADA 2024'!I1060='VALORES JOÃO'!$A$6,'VALORES JOÃO'!$C$6,IF('TABELA UNIFICADA 2024'!I1060='VALORES JOÃO'!$A$5,'VALORES JOÃO'!$C$5,IF('TABELA UNIFICADA 2024'!I1060='VALORES JOÃO'!$A$4,'VALORES JOÃO'!$C$4,"")))))))))</f>
        <v/>
      </c>
      <c r="H1060" s="335" t="str">
        <f t="shared" si="17"/>
        <v>0</v>
      </c>
      <c r="I1060" s="334" t="s">
        <v>43</v>
      </c>
      <c r="J1060" s="320"/>
      <c r="K1060" s="260"/>
      <c r="L1060" s="203"/>
      <c r="M1060" s="204"/>
      <c r="N1060" s="211"/>
      <c r="O1060" s="137"/>
      <c r="P1060" s="268"/>
    </row>
    <row r="1061" spans="1:16">
      <c r="A1061" s="125"/>
      <c r="B1061" s="282"/>
      <c r="C1061" s="146"/>
      <c r="D1061" s="146"/>
      <c r="E1061" s="340"/>
      <c r="F1061" s="128"/>
      <c r="G1061" s="252" t="str">
        <f>IF(I1061='VALORES JOÃO'!$A$12,'VALORES JOÃO'!$C$12,IF(I1061='VALORES JOÃO'!$A$11,'VALORES JOÃO'!$C$11,IF('TABELA UNIFICADA 2024'!I1061='VALORES JOÃO'!$A$10,'VALORES JOÃO'!$C$10,IF(I1061='VALORES JOÃO'!$A$9,'VALORES JOÃO'!$C$9,IF('TABELA UNIFICADA 2024'!I1061='VALORES JOÃO'!$A$8,'VALORES JOÃO'!$C$8,IF('TABELA UNIFICADA 2024'!I1061='VALORES JOÃO'!$A$7,'VALORES JOÃO'!$C$7,IF('TABELA UNIFICADA 2024'!I1061='VALORES JOÃO'!$A$6,'VALORES JOÃO'!$C$6,IF('TABELA UNIFICADA 2024'!I1061='VALORES JOÃO'!$A$5,'VALORES JOÃO'!$C$5,IF('TABELA UNIFICADA 2024'!I1061='VALORES JOÃO'!$A$4,'VALORES JOÃO'!$C$4,"")))))))))</f>
        <v/>
      </c>
      <c r="H1061" s="335" t="str">
        <f t="shared" si="17"/>
        <v>0</v>
      </c>
      <c r="I1061" s="334" t="s">
        <v>43</v>
      </c>
      <c r="J1061" s="320"/>
      <c r="K1061" s="260"/>
      <c r="L1061" s="203"/>
      <c r="M1061" s="204"/>
      <c r="N1061" s="211"/>
      <c r="O1061" s="137"/>
      <c r="P1061" s="268"/>
    </row>
    <row r="1062" spans="1:16">
      <c r="A1062" s="125"/>
      <c r="B1062" s="282"/>
      <c r="C1062" s="146"/>
      <c r="D1062" s="146"/>
      <c r="E1062" s="340"/>
      <c r="F1062" s="128"/>
      <c r="G1062" s="252" t="str">
        <f>IF(I1062='VALORES JOÃO'!$A$12,'VALORES JOÃO'!$C$12,IF(I1062='VALORES JOÃO'!$A$11,'VALORES JOÃO'!$C$11,IF('TABELA UNIFICADA 2024'!I1062='VALORES JOÃO'!$A$10,'VALORES JOÃO'!$C$10,IF(I1062='VALORES JOÃO'!$A$9,'VALORES JOÃO'!$C$9,IF('TABELA UNIFICADA 2024'!I1062='VALORES JOÃO'!$A$8,'VALORES JOÃO'!$C$8,IF('TABELA UNIFICADA 2024'!I1062='VALORES JOÃO'!$A$7,'VALORES JOÃO'!$C$7,IF('TABELA UNIFICADA 2024'!I1062='VALORES JOÃO'!$A$6,'VALORES JOÃO'!$C$6,IF('TABELA UNIFICADA 2024'!I1062='VALORES JOÃO'!$A$5,'VALORES JOÃO'!$C$5,IF('TABELA UNIFICADA 2024'!I1062='VALORES JOÃO'!$A$4,'VALORES JOÃO'!$C$4,"")))))))))</f>
        <v/>
      </c>
      <c r="H1062" s="335" t="str">
        <f t="shared" si="17"/>
        <v>0</v>
      </c>
      <c r="I1062" s="334" t="s">
        <v>43</v>
      </c>
      <c r="J1062" s="320"/>
      <c r="K1062" s="260"/>
      <c r="L1062" s="203"/>
      <c r="M1062" s="204"/>
      <c r="N1062" s="211"/>
      <c r="O1062" s="137"/>
      <c r="P1062" s="268"/>
    </row>
    <row r="1063" spans="1:16">
      <c r="A1063" s="125"/>
      <c r="B1063" s="282"/>
      <c r="C1063" s="146"/>
      <c r="D1063" s="146"/>
      <c r="E1063" s="340"/>
      <c r="F1063" s="128"/>
      <c r="G1063" s="252" t="str">
        <f>IF(I1063='VALORES JOÃO'!$A$12,'VALORES JOÃO'!$C$12,IF(I1063='VALORES JOÃO'!$A$11,'VALORES JOÃO'!$C$11,IF('TABELA UNIFICADA 2024'!I1063='VALORES JOÃO'!$A$10,'VALORES JOÃO'!$C$10,IF(I1063='VALORES JOÃO'!$A$9,'VALORES JOÃO'!$C$9,IF('TABELA UNIFICADA 2024'!I1063='VALORES JOÃO'!$A$8,'VALORES JOÃO'!$C$8,IF('TABELA UNIFICADA 2024'!I1063='VALORES JOÃO'!$A$7,'VALORES JOÃO'!$C$7,IF('TABELA UNIFICADA 2024'!I1063='VALORES JOÃO'!$A$6,'VALORES JOÃO'!$C$6,IF('TABELA UNIFICADA 2024'!I1063='VALORES JOÃO'!$A$5,'VALORES JOÃO'!$C$5,IF('TABELA UNIFICADA 2024'!I1063='VALORES JOÃO'!$A$4,'VALORES JOÃO'!$C$4,"")))))))))</f>
        <v/>
      </c>
      <c r="H1063" s="335" t="str">
        <f t="shared" si="17"/>
        <v>0</v>
      </c>
      <c r="I1063" s="334" t="s">
        <v>43</v>
      </c>
      <c r="J1063" s="320"/>
      <c r="K1063" s="260"/>
      <c r="L1063" s="203"/>
      <c r="M1063" s="204"/>
      <c r="N1063" s="211"/>
      <c r="O1063" s="137"/>
      <c r="P1063" s="268"/>
    </row>
    <row r="1064" spans="1:16">
      <c r="A1064" s="125"/>
      <c r="B1064" s="282"/>
      <c r="C1064" s="146"/>
      <c r="D1064" s="146"/>
      <c r="E1064" s="340"/>
      <c r="F1064" s="128"/>
      <c r="G1064" s="252" t="str">
        <f>IF(I1064='VALORES JOÃO'!$A$12,'VALORES JOÃO'!$C$12,IF(I1064='VALORES JOÃO'!$A$11,'VALORES JOÃO'!$C$11,IF('TABELA UNIFICADA 2024'!I1064='VALORES JOÃO'!$A$10,'VALORES JOÃO'!$C$10,IF(I1064='VALORES JOÃO'!$A$9,'VALORES JOÃO'!$C$9,IF('TABELA UNIFICADA 2024'!I1064='VALORES JOÃO'!$A$8,'VALORES JOÃO'!$C$8,IF('TABELA UNIFICADA 2024'!I1064='VALORES JOÃO'!$A$7,'VALORES JOÃO'!$C$7,IF('TABELA UNIFICADA 2024'!I1064='VALORES JOÃO'!$A$6,'VALORES JOÃO'!$C$6,IF('TABELA UNIFICADA 2024'!I1064='VALORES JOÃO'!$A$5,'VALORES JOÃO'!$C$5,IF('TABELA UNIFICADA 2024'!I1064='VALORES JOÃO'!$A$4,'VALORES JOÃO'!$C$4,"")))))))))</f>
        <v/>
      </c>
      <c r="H1064" s="335" t="str">
        <f t="shared" si="17"/>
        <v>0</v>
      </c>
      <c r="I1064" s="334" t="s">
        <v>43</v>
      </c>
      <c r="J1064" s="320"/>
      <c r="K1064" s="260"/>
      <c r="L1064" s="203"/>
      <c r="M1064" s="204"/>
      <c r="N1064" s="211"/>
      <c r="O1064" s="137"/>
      <c r="P1064" s="268"/>
    </row>
    <row r="1065" spans="1:16">
      <c r="A1065" s="125"/>
      <c r="B1065" s="282"/>
      <c r="C1065" s="146"/>
      <c r="D1065" s="146"/>
      <c r="E1065" s="340"/>
      <c r="F1065" s="128"/>
      <c r="G1065" s="252" t="str">
        <f>IF(I1065='VALORES JOÃO'!$A$12,'VALORES JOÃO'!$C$12,IF(I1065='VALORES JOÃO'!$A$11,'VALORES JOÃO'!$C$11,IF('TABELA UNIFICADA 2024'!I1065='VALORES JOÃO'!$A$10,'VALORES JOÃO'!$C$10,IF(I1065='VALORES JOÃO'!$A$9,'VALORES JOÃO'!$C$9,IF('TABELA UNIFICADA 2024'!I1065='VALORES JOÃO'!$A$8,'VALORES JOÃO'!$C$8,IF('TABELA UNIFICADA 2024'!I1065='VALORES JOÃO'!$A$7,'VALORES JOÃO'!$C$7,IF('TABELA UNIFICADA 2024'!I1065='VALORES JOÃO'!$A$6,'VALORES JOÃO'!$C$6,IF('TABELA UNIFICADA 2024'!I1065='VALORES JOÃO'!$A$5,'VALORES JOÃO'!$C$5,IF('TABELA UNIFICADA 2024'!I1065='VALORES JOÃO'!$A$4,'VALORES JOÃO'!$C$4,"")))))))))</f>
        <v/>
      </c>
      <c r="H1065" s="335" t="str">
        <f t="shared" si="17"/>
        <v>0</v>
      </c>
      <c r="I1065" s="334" t="s">
        <v>43</v>
      </c>
      <c r="J1065" s="320"/>
      <c r="K1065" s="260"/>
      <c r="L1065" s="203"/>
      <c r="M1065" s="204"/>
      <c r="N1065" s="211"/>
      <c r="O1065" s="137"/>
      <c r="P1065" s="268"/>
    </row>
    <row r="1066" spans="1:16">
      <c r="A1066" s="125"/>
      <c r="B1066" s="282"/>
      <c r="C1066" s="146"/>
      <c r="D1066" s="146"/>
      <c r="E1066" s="340"/>
      <c r="F1066" s="128"/>
      <c r="G1066" s="252" t="str">
        <f>IF(I1066='VALORES JOÃO'!$A$12,'VALORES JOÃO'!$C$12,IF(I1066='VALORES JOÃO'!$A$11,'VALORES JOÃO'!$C$11,IF('TABELA UNIFICADA 2024'!I1066='VALORES JOÃO'!$A$10,'VALORES JOÃO'!$C$10,IF(I1066='VALORES JOÃO'!$A$9,'VALORES JOÃO'!$C$9,IF('TABELA UNIFICADA 2024'!I1066='VALORES JOÃO'!$A$8,'VALORES JOÃO'!$C$8,IF('TABELA UNIFICADA 2024'!I1066='VALORES JOÃO'!$A$7,'VALORES JOÃO'!$C$7,IF('TABELA UNIFICADA 2024'!I1066='VALORES JOÃO'!$A$6,'VALORES JOÃO'!$C$6,IF('TABELA UNIFICADA 2024'!I1066='VALORES JOÃO'!$A$5,'VALORES JOÃO'!$C$5,IF('TABELA UNIFICADA 2024'!I1066='VALORES JOÃO'!$A$4,'VALORES JOÃO'!$C$4,"")))))))))</f>
        <v/>
      </c>
      <c r="H1066" s="335" t="str">
        <f t="shared" si="17"/>
        <v>0</v>
      </c>
      <c r="I1066" s="334" t="s">
        <v>43</v>
      </c>
      <c r="J1066" s="320"/>
      <c r="K1066" s="260"/>
      <c r="L1066" s="203"/>
      <c r="M1066" s="204"/>
      <c r="N1066" s="211"/>
      <c r="O1066" s="137"/>
      <c r="P1066" s="268"/>
    </row>
    <row r="1067" spans="1:16">
      <c r="A1067" s="125"/>
      <c r="B1067" s="282"/>
      <c r="C1067" s="146"/>
      <c r="D1067" s="146"/>
      <c r="E1067" s="340"/>
      <c r="F1067" s="128"/>
      <c r="G1067" s="252" t="str">
        <f>IF(I1067='VALORES JOÃO'!$A$12,'VALORES JOÃO'!$C$12,IF(I1067='VALORES JOÃO'!$A$11,'VALORES JOÃO'!$C$11,IF('TABELA UNIFICADA 2024'!I1067='VALORES JOÃO'!$A$10,'VALORES JOÃO'!$C$10,IF(I1067='VALORES JOÃO'!$A$9,'VALORES JOÃO'!$C$9,IF('TABELA UNIFICADA 2024'!I1067='VALORES JOÃO'!$A$8,'VALORES JOÃO'!$C$8,IF('TABELA UNIFICADA 2024'!I1067='VALORES JOÃO'!$A$7,'VALORES JOÃO'!$C$7,IF('TABELA UNIFICADA 2024'!I1067='VALORES JOÃO'!$A$6,'VALORES JOÃO'!$C$6,IF('TABELA UNIFICADA 2024'!I1067='VALORES JOÃO'!$A$5,'VALORES JOÃO'!$C$5,IF('TABELA UNIFICADA 2024'!I1067='VALORES JOÃO'!$A$4,'VALORES JOÃO'!$C$4,"")))))))))</f>
        <v/>
      </c>
      <c r="H1067" s="335" t="str">
        <f t="shared" si="17"/>
        <v>0</v>
      </c>
      <c r="I1067" s="334" t="s">
        <v>43</v>
      </c>
      <c r="J1067" s="320"/>
      <c r="K1067" s="260"/>
      <c r="L1067" s="203"/>
      <c r="M1067" s="204"/>
      <c r="N1067" s="211"/>
      <c r="O1067" s="137"/>
      <c r="P1067" s="268"/>
    </row>
    <row r="1068" spans="1:16">
      <c r="A1068" s="125"/>
      <c r="B1068" s="282"/>
      <c r="C1068" s="146"/>
      <c r="D1068" s="146"/>
      <c r="E1068" s="340"/>
      <c r="F1068" s="128"/>
      <c r="G1068" s="252" t="str">
        <f>IF(I1068='VALORES JOÃO'!$A$12,'VALORES JOÃO'!$C$12,IF(I1068='VALORES JOÃO'!$A$11,'VALORES JOÃO'!$C$11,IF('TABELA UNIFICADA 2024'!I1068='VALORES JOÃO'!$A$10,'VALORES JOÃO'!$C$10,IF(I1068='VALORES JOÃO'!$A$9,'VALORES JOÃO'!$C$9,IF('TABELA UNIFICADA 2024'!I1068='VALORES JOÃO'!$A$8,'VALORES JOÃO'!$C$8,IF('TABELA UNIFICADA 2024'!I1068='VALORES JOÃO'!$A$7,'VALORES JOÃO'!$C$7,IF('TABELA UNIFICADA 2024'!I1068='VALORES JOÃO'!$A$6,'VALORES JOÃO'!$C$6,IF('TABELA UNIFICADA 2024'!I1068='VALORES JOÃO'!$A$5,'VALORES JOÃO'!$C$5,IF('TABELA UNIFICADA 2024'!I1068='VALORES JOÃO'!$A$4,'VALORES JOÃO'!$C$4,"")))))))))</f>
        <v/>
      </c>
      <c r="H1068" s="335" t="str">
        <f t="shared" si="17"/>
        <v>0</v>
      </c>
      <c r="I1068" s="334" t="s">
        <v>43</v>
      </c>
      <c r="J1068" s="320"/>
      <c r="K1068" s="260"/>
      <c r="L1068" s="203"/>
      <c r="M1068" s="204"/>
      <c r="N1068" s="211"/>
      <c r="O1068" s="137"/>
      <c r="P1068" s="268"/>
    </row>
    <row r="1069" spans="1:16">
      <c r="A1069" s="125"/>
      <c r="B1069" s="282"/>
      <c r="C1069" s="146"/>
      <c r="D1069" s="146"/>
      <c r="E1069" s="340"/>
      <c r="F1069" s="128"/>
      <c r="G1069" s="252" t="str">
        <f>IF(I1069='VALORES JOÃO'!$A$12,'VALORES JOÃO'!$C$12,IF(I1069='VALORES JOÃO'!$A$11,'VALORES JOÃO'!$C$11,IF('TABELA UNIFICADA 2024'!I1069='VALORES JOÃO'!$A$10,'VALORES JOÃO'!$C$10,IF(I1069='VALORES JOÃO'!$A$9,'VALORES JOÃO'!$C$9,IF('TABELA UNIFICADA 2024'!I1069='VALORES JOÃO'!$A$8,'VALORES JOÃO'!$C$8,IF('TABELA UNIFICADA 2024'!I1069='VALORES JOÃO'!$A$7,'VALORES JOÃO'!$C$7,IF('TABELA UNIFICADA 2024'!I1069='VALORES JOÃO'!$A$6,'VALORES JOÃO'!$C$6,IF('TABELA UNIFICADA 2024'!I1069='VALORES JOÃO'!$A$5,'VALORES JOÃO'!$C$5,IF('TABELA UNIFICADA 2024'!I1069='VALORES JOÃO'!$A$4,'VALORES JOÃO'!$C$4,"")))))))))</f>
        <v/>
      </c>
      <c r="H1069" s="335" t="str">
        <f t="shared" si="17"/>
        <v>0</v>
      </c>
      <c r="I1069" s="334" t="s">
        <v>43</v>
      </c>
      <c r="J1069" s="320"/>
      <c r="K1069" s="260"/>
      <c r="L1069" s="203"/>
      <c r="M1069" s="204"/>
      <c r="N1069" s="211"/>
      <c r="O1069" s="137"/>
      <c r="P1069" s="268"/>
    </row>
    <row r="1070" spans="1:16">
      <c r="A1070" s="125"/>
      <c r="B1070" s="282"/>
      <c r="C1070" s="146"/>
      <c r="D1070" s="146"/>
      <c r="E1070" s="340"/>
      <c r="F1070" s="128"/>
      <c r="G1070" s="252" t="str">
        <f>IF(I1070='VALORES JOÃO'!$A$12,'VALORES JOÃO'!$C$12,IF(I1070='VALORES JOÃO'!$A$11,'VALORES JOÃO'!$C$11,IF('TABELA UNIFICADA 2024'!I1070='VALORES JOÃO'!$A$10,'VALORES JOÃO'!$C$10,IF(I1070='VALORES JOÃO'!$A$9,'VALORES JOÃO'!$C$9,IF('TABELA UNIFICADA 2024'!I1070='VALORES JOÃO'!$A$8,'VALORES JOÃO'!$C$8,IF('TABELA UNIFICADA 2024'!I1070='VALORES JOÃO'!$A$7,'VALORES JOÃO'!$C$7,IF('TABELA UNIFICADA 2024'!I1070='VALORES JOÃO'!$A$6,'VALORES JOÃO'!$C$6,IF('TABELA UNIFICADA 2024'!I1070='VALORES JOÃO'!$A$5,'VALORES JOÃO'!$C$5,IF('TABELA UNIFICADA 2024'!I1070='VALORES JOÃO'!$A$4,'VALORES JOÃO'!$C$4,"")))))))))</f>
        <v/>
      </c>
      <c r="H1070" s="335" t="str">
        <f t="shared" si="17"/>
        <v>0</v>
      </c>
      <c r="I1070" s="334" t="s">
        <v>43</v>
      </c>
      <c r="J1070" s="320"/>
      <c r="K1070" s="260"/>
      <c r="L1070" s="203"/>
      <c r="M1070" s="204"/>
      <c r="N1070" s="211"/>
      <c r="O1070" s="137"/>
      <c r="P1070" s="268"/>
    </row>
    <row r="1071" spans="1:16">
      <c r="A1071" s="125"/>
      <c r="B1071" s="282"/>
      <c r="C1071" s="146"/>
      <c r="D1071" s="146"/>
      <c r="E1071" s="340"/>
      <c r="F1071" s="128"/>
      <c r="G1071" s="252" t="str">
        <f>IF(I1071='VALORES JOÃO'!$A$12,'VALORES JOÃO'!$C$12,IF(I1071='VALORES JOÃO'!$A$11,'VALORES JOÃO'!$C$11,IF('TABELA UNIFICADA 2024'!I1071='VALORES JOÃO'!$A$10,'VALORES JOÃO'!$C$10,IF(I1071='VALORES JOÃO'!$A$9,'VALORES JOÃO'!$C$9,IF('TABELA UNIFICADA 2024'!I1071='VALORES JOÃO'!$A$8,'VALORES JOÃO'!$C$8,IF('TABELA UNIFICADA 2024'!I1071='VALORES JOÃO'!$A$7,'VALORES JOÃO'!$C$7,IF('TABELA UNIFICADA 2024'!I1071='VALORES JOÃO'!$A$6,'VALORES JOÃO'!$C$6,IF('TABELA UNIFICADA 2024'!I1071='VALORES JOÃO'!$A$5,'VALORES JOÃO'!$C$5,IF('TABELA UNIFICADA 2024'!I1071='VALORES JOÃO'!$A$4,'VALORES JOÃO'!$C$4,"")))))))))</f>
        <v/>
      </c>
      <c r="H1071" s="335" t="str">
        <f t="shared" si="17"/>
        <v>0</v>
      </c>
      <c r="I1071" s="334" t="s">
        <v>43</v>
      </c>
      <c r="J1071" s="320"/>
      <c r="K1071" s="260"/>
      <c r="L1071" s="203"/>
      <c r="M1071" s="204"/>
      <c r="N1071" s="211"/>
      <c r="O1071" s="137"/>
      <c r="P1071" s="268"/>
    </row>
    <row r="1072" spans="1:16">
      <c r="A1072" s="125"/>
      <c r="B1072" s="282"/>
      <c r="C1072" s="146"/>
      <c r="D1072" s="146"/>
      <c r="E1072" s="340"/>
      <c r="F1072" s="128"/>
      <c r="G1072" s="252" t="str">
        <f>IF(I1072='VALORES JOÃO'!$A$12,'VALORES JOÃO'!$C$12,IF(I1072='VALORES JOÃO'!$A$11,'VALORES JOÃO'!$C$11,IF('TABELA UNIFICADA 2024'!I1072='VALORES JOÃO'!$A$10,'VALORES JOÃO'!$C$10,IF(I1072='VALORES JOÃO'!$A$9,'VALORES JOÃO'!$C$9,IF('TABELA UNIFICADA 2024'!I1072='VALORES JOÃO'!$A$8,'VALORES JOÃO'!$C$8,IF('TABELA UNIFICADA 2024'!I1072='VALORES JOÃO'!$A$7,'VALORES JOÃO'!$C$7,IF('TABELA UNIFICADA 2024'!I1072='VALORES JOÃO'!$A$6,'VALORES JOÃO'!$C$6,IF('TABELA UNIFICADA 2024'!I1072='VALORES JOÃO'!$A$5,'VALORES JOÃO'!$C$5,IF('TABELA UNIFICADA 2024'!I1072='VALORES JOÃO'!$A$4,'VALORES JOÃO'!$C$4,"")))))))))</f>
        <v/>
      </c>
      <c r="H1072" s="335" t="str">
        <f t="shared" si="17"/>
        <v>0</v>
      </c>
      <c r="I1072" s="334" t="s">
        <v>43</v>
      </c>
      <c r="J1072" s="320"/>
      <c r="K1072" s="260"/>
      <c r="L1072" s="203"/>
      <c r="M1072" s="204"/>
      <c r="N1072" s="211"/>
      <c r="O1072" s="137"/>
      <c r="P1072" s="268"/>
    </row>
    <row r="1073" spans="1:16">
      <c r="A1073" s="125"/>
      <c r="B1073" s="282"/>
      <c r="C1073" s="146"/>
      <c r="D1073" s="146"/>
      <c r="E1073" s="340"/>
      <c r="F1073" s="128"/>
      <c r="G1073" s="252" t="str">
        <f>IF(I1073='VALORES JOÃO'!$A$12,'VALORES JOÃO'!$C$12,IF(I1073='VALORES JOÃO'!$A$11,'VALORES JOÃO'!$C$11,IF('TABELA UNIFICADA 2024'!I1073='VALORES JOÃO'!$A$10,'VALORES JOÃO'!$C$10,IF(I1073='VALORES JOÃO'!$A$9,'VALORES JOÃO'!$C$9,IF('TABELA UNIFICADA 2024'!I1073='VALORES JOÃO'!$A$8,'VALORES JOÃO'!$C$8,IF('TABELA UNIFICADA 2024'!I1073='VALORES JOÃO'!$A$7,'VALORES JOÃO'!$C$7,IF('TABELA UNIFICADA 2024'!I1073='VALORES JOÃO'!$A$6,'VALORES JOÃO'!$C$6,IF('TABELA UNIFICADA 2024'!I1073='VALORES JOÃO'!$A$5,'VALORES JOÃO'!$C$5,IF('TABELA UNIFICADA 2024'!I1073='VALORES JOÃO'!$A$4,'VALORES JOÃO'!$C$4,"")))))))))</f>
        <v/>
      </c>
      <c r="H1073" s="335" t="str">
        <f t="shared" si="17"/>
        <v>0</v>
      </c>
      <c r="I1073" s="334" t="s">
        <v>43</v>
      </c>
      <c r="J1073" s="320"/>
      <c r="K1073" s="260"/>
      <c r="L1073" s="203"/>
      <c r="M1073" s="204"/>
      <c r="N1073" s="211"/>
      <c r="O1073" s="137"/>
      <c r="P1073" s="268"/>
    </row>
    <row r="1074" spans="1:16">
      <c r="A1074" s="125"/>
      <c r="B1074" s="282"/>
      <c r="C1074" s="146"/>
      <c r="D1074" s="146"/>
      <c r="E1074" s="340"/>
      <c r="F1074" s="128"/>
      <c r="G1074" s="252" t="str">
        <f>IF(I1074='VALORES JOÃO'!$A$12,'VALORES JOÃO'!$C$12,IF(I1074='VALORES JOÃO'!$A$11,'VALORES JOÃO'!$C$11,IF('TABELA UNIFICADA 2024'!I1074='VALORES JOÃO'!$A$10,'VALORES JOÃO'!$C$10,IF(I1074='VALORES JOÃO'!$A$9,'VALORES JOÃO'!$C$9,IF('TABELA UNIFICADA 2024'!I1074='VALORES JOÃO'!$A$8,'VALORES JOÃO'!$C$8,IF('TABELA UNIFICADA 2024'!I1074='VALORES JOÃO'!$A$7,'VALORES JOÃO'!$C$7,IF('TABELA UNIFICADA 2024'!I1074='VALORES JOÃO'!$A$6,'VALORES JOÃO'!$C$6,IF('TABELA UNIFICADA 2024'!I1074='VALORES JOÃO'!$A$5,'VALORES JOÃO'!$C$5,IF('TABELA UNIFICADA 2024'!I1074='VALORES JOÃO'!$A$4,'VALORES JOÃO'!$C$4,"")))))))))</f>
        <v/>
      </c>
      <c r="H1074" s="335" t="str">
        <f t="shared" ref="H1074:H1137" si="18">IFERROR(G1074*F1074,"0")</f>
        <v>0</v>
      </c>
      <c r="I1074" s="334" t="s">
        <v>43</v>
      </c>
      <c r="J1074" s="320"/>
      <c r="K1074" s="260"/>
      <c r="L1074" s="203"/>
      <c r="M1074" s="204"/>
      <c r="N1074" s="211"/>
      <c r="O1074" s="137"/>
      <c r="P1074" s="268"/>
    </row>
    <row r="1075" spans="1:16">
      <c r="A1075" s="125"/>
      <c r="B1075" s="282"/>
      <c r="C1075" s="146"/>
      <c r="D1075" s="146"/>
      <c r="E1075" s="340"/>
      <c r="F1075" s="128"/>
      <c r="G1075" s="252" t="str">
        <f>IF(I1075='VALORES JOÃO'!$A$12,'VALORES JOÃO'!$C$12,IF(I1075='VALORES JOÃO'!$A$11,'VALORES JOÃO'!$C$11,IF('TABELA UNIFICADA 2024'!I1075='VALORES JOÃO'!$A$10,'VALORES JOÃO'!$C$10,IF(I1075='VALORES JOÃO'!$A$9,'VALORES JOÃO'!$C$9,IF('TABELA UNIFICADA 2024'!I1075='VALORES JOÃO'!$A$8,'VALORES JOÃO'!$C$8,IF('TABELA UNIFICADA 2024'!I1075='VALORES JOÃO'!$A$7,'VALORES JOÃO'!$C$7,IF('TABELA UNIFICADA 2024'!I1075='VALORES JOÃO'!$A$6,'VALORES JOÃO'!$C$6,IF('TABELA UNIFICADA 2024'!I1075='VALORES JOÃO'!$A$5,'VALORES JOÃO'!$C$5,IF('TABELA UNIFICADA 2024'!I1075='VALORES JOÃO'!$A$4,'VALORES JOÃO'!$C$4,"")))))))))</f>
        <v/>
      </c>
      <c r="H1075" s="335" t="str">
        <f t="shared" si="18"/>
        <v>0</v>
      </c>
      <c r="I1075" s="334" t="s">
        <v>43</v>
      </c>
      <c r="J1075" s="320"/>
      <c r="K1075" s="260"/>
      <c r="L1075" s="203"/>
      <c r="M1075" s="204"/>
      <c r="N1075" s="211"/>
      <c r="O1075" s="137"/>
      <c r="P1075" s="268"/>
    </row>
    <row r="1076" spans="1:16">
      <c r="A1076" s="125"/>
      <c r="B1076" s="282"/>
      <c r="C1076" s="146"/>
      <c r="D1076" s="146"/>
      <c r="E1076" s="340"/>
      <c r="F1076" s="128"/>
      <c r="G1076" s="252" t="str">
        <f>IF(I1076='VALORES JOÃO'!$A$12,'VALORES JOÃO'!$C$12,IF(I1076='VALORES JOÃO'!$A$11,'VALORES JOÃO'!$C$11,IF('TABELA UNIFICADA 2024'!I1076='VALORES JOÃO'!$A$10,'VALORES JOÃO'!$C$10,IF(I1076='VALORES JOÃO'!$A$9,'VALORES JOÃO'!$C$9,IF('TABELA UNIFICADA 2024'!I1076='VALORES JOÃO'!$A$8,'VALORES JOÃO'!$C$8,IF('TABELA UNIFICADA 2024'!I1076='VALORES JOÃO'!$A$7,'VALORES JOÃO'!$C$7,IF('TABELA UNIFICADA 2024'!I1076='VALORES JOÃO'!$A$6,'VALORES JOÃO'!$C$6,IF('TABELA UNIFICADA 2024'!I1076='VALORES JOÃO'!$A$5,'VALORES JOÃO'!$C$5,IF('TABELA UNIFICADA 2024'!I1076='VALORES JOÃO'!$A$4,'VALORES JOÃO'!$C$4,"")))))))))</f>
        <v/>
      </c>
      <c r="H1076" s="335" t="str">
        <f t="shared" si="18"/>
        <v>0</v>
      </c>
      <c r="I1076" s="334" t="s">
        <v>43</v>
      </c>
      <c r="J1076" s="320"/>
      <c r="K1076" s="260"/>
      <c r="L1076" s="203"/>
      <c r="M1076" s="204"/>
      <c r="N1076" s="211"/>
      <c r="O1076" s="137"/>
      <c r="P1076" s="268"/>
    </row>
    <row r="1077" spans="1:16">
      <c r="A1077" s="125"/>
      <c r="B1077" s="282"/>
      <c r="C1077" s="146"/>
      <c r="D1077" s="146"/>
      <c r="E1077" s="340"/>
      <c r="F1077" s="128"/>
      <c r="G1077" s="252" t="str">
        <f>IF(I1077='VALORES JOÃO'!$A$12,'VALORES JOÃO'!$C$12,IF(I1077='VALORES JOÃO'!$A$11,'VALORES JOÃO'!$C$11,IF('TABELA UNIFICADA 2024'!I1077='VALORES JOÃO'!$A$10,'VALORES JOÃO'!$C$10,IF(I1077='VALORES JOÃO'!$A$9,'VALORES JOÃO'!$C$9,IF('TABELA UNIFICADA 2024'!I1077='VALORES JOÃO'!$A$8,'VALORES JOÃO'!$C$8,IF('TABELA UNIFICADA 2024'!I1077='VALORES JOÃO'!$A$7,'VALORES JOÃO'!$C$7,IF('TABELA UNIFICADA 2024'!I1077='VALORES JOÃO'!$A$6,'VALORES JOÃO'!$C$6,IF('TABELA UNIFICADA 2024'!I1077='VALORES JOÃO'!$A$5,'VALORES JOÃO'!$C$5,IF('TABELA UNIFICADA 2024'!I1077='VALORES JOÃO'!$A$4,'VALORES JOÃO'!$C$4,"")))))))))</f>
        <v/>
      </c>
      <c r="H1077" s="335" t="str">
        <f t="shared" si="18"/>
        <v>0</v>
      </c>
      <c r="I1077" s="334" t="s">
        <v>43</v>
      </c>
      <c r="J1077" s="320"/>
      <c r="K1077" s="260"/>
      <c r="L1077" s="203"/>
      <c r="M1077" s="204"/>
      <c r="N1077" s="211"/>
      <c r="O1077" s="137"/>
      <c r="P1077" s="268"/>
    </row>
    <row r="1078" spans="1:16">
      <c r="A1078" s="125"/>
      <c r="B1078" s="282"/>
      <c r="C1078" s="146"/>
      <c r="D1078" s="146"/>
      <c r="E1078" s="340"/>
      <c r="F1078" s="128"/>
      <c r="G1078" s="252" t="str">
        <f>IF(I1078='VALORES JOÃO'!$A$12,'VALORES JOÃO'!$C$12,IF(I1078='VALORES JOÃO'!$A$11,'VALORES JOÃO'!$C$11,IF('TABELA UNIFICADA 2024'!I1078='VALORES JOÃO'!$A$10,'VALORES JOÃO'!$C$10,IF(I1078='VALORES JOÃO'!$A$9,'VALORES JOÃO'!$C$9,IF('TABELA UNIFICADA 2024'!I1078='VALORES JOÃO'!$A$8,'VALORES JOÃO'!$C$8,IF('TABELA UNIFICADA 2024'!I1078='VALORES JOÃO'!$A$7,'VALORES JOÃO'!$C$7,IF('TABELA UNIFICADA 2024'!I1078='VALORES JOÃO'!$A$6,'VALORES JOÃO'!$C$6,IF('TABELA UNIFICADA 2024'!I1078='VALORES JOÃO'!$A$5,'VALORES JOÃO'!$C$5,IF('TABELA UNIFICADA 2024'!I1078='VALORES JOÃO'!$A$4,'VALORES JOÃO'!$C$4,"")))))))))</f>
        <v/>
      </c>
      <c r="H1078" s="335" t="str">
        <f t="shared" si="18"/>
        <v>0</v>
      </c>
      <c r="I1078" s="334" t="s">
        <v>43</v>
      </c>
      <c r="J1078" s="320"/>
      <c r="K1078" s="260"/>
      <c r="L1078" s="203"/>
      <c r="M1078" s="204"/>
      <c r="N1078" s="211"/>
      <c r="O1078" s="137"/>
      <c r="P1078" s="268"/>
    </row>
    <row r="1079" spans="1:16">
      <c r="A1079" s="125"/>
      <c r="B1079" s="282"/>
      <c r="C1079" s="146"/>
      <c r="D1079" s="146"/>
      <c r="E1079" s="340"/>
      <c r="F1079" s="128"/>
      <c r="G1079" s="252" t="str">
        <f>IF(I1079='VALORES JOÃO'!$A$12,'VALORES JOÃO'!$C$12,IF(I1079='VALORES JOÃO'!$A$11,'VALORES JOÃO'!$C$11,IF('TABELA UNIFICADA 2024'!I1079='VALORES JOÃO'!$A$10,'VALORES JOÃO'!$C$10,IF(I1079='VALORES JOÃO'!$A$9,'VALORES JOÃO'!$C$9,IF('TABELA UNIFICADA 2024'!I1079='VALORES JOÃO'!$A$8,'VALORES JOÃO'!$C$8,IF('TABELA UNIFICADA 2024'!I1079='VALORES JOÃO'!$A$7,'VALORES JOÃO'!$C$7,IF('TABELA UNIFICADA 2024'!I1079='VALORES JOÃO'!$A$6,'VALORES JOÃO'!$C$6,IF('TABELA UNIFICADA 2024'!I1079='VALORES JOÃO'!$A$5,'VALORES JOÃO'!$C$5,IF('TABELA UNIFICADA 2024'!I1079='VALORES JOÃO'!$A$4,'VALORES JOÃO'!$C$4,"")))))))))</f>
        <v/>
      </c>
      <c r="H1079" s="335" t="str">
        <f t="shared" si="18"/>
        <v>0</v>
      </c>
      <c r="I1079" s="334" t="s">
        <v>43</v>
      </c>
      <c r="J1079" s="320"/>
      <c r="K1079" s="260"/>
      <c r="L1079" s="203"/>
      <c r="M1079" s="204"/>
      <c r="N1079" s="211"/>
      <c r="O1079" s="137"/>
      <c r="P1079" s="268"/>
    </row>
    <row r="1080" spans="1:16">
      <c r="A1080" s="125"/>
      <c r="B1080" s="282"/>
      <c r="C1080" s="146"/>
      <c r="D1080" s="146"/>
      <c r="E1080" s="340"/>
      <c r="F1080" s="128"/>
      <c r="G1080" s="252" t="str">
        <f>IF(I1080='VALORES JOÃO'!$A$12,'VALORES JOÃO'!$C$12,IF(I1080='VALORES JOÃO'!$A$11,'VALORES JOÃO'!$C$11,IF('TABELA UNIFICADA 2024'!I1080='VALORES JOÃO'!$A$10,'VALORES JOÃO'!$C$10,IF(I1080='VALORES JOÃO'!$A$9,'VALORES JOÃO'!$C$9,IF('TABELA UNIFICADA 2024'!I1080='VALORES JOÃO'!$A$8,'VALORES JOÃO'!$C$8,IF('TABELA UNIFICADA 2024'!I1080='VALORES JOÃO'!$A$7,'VALORES JOÃO'!$C$7,IF('TABELA UNIFICADA 2024'!I1080='VALORES JOÃO'!$A$6,'VALORES JOÃO'!$C$6,IF('TABELA UNIFICADA 2024'!I1080='VALORES JOÃO'!$A$5,'VALORES JOÃO'!$C$5,IF('TABELA UNIFICADA 2024'!I1080='VALORES JOÃO'!$A$4,'VALORES JOÃO'!$C$4,"")))))))))</f>
        <v/>
      </c>
      <c r="H1080" s="335" t="str">
        <f t="shared" si="18"/>
        <v>0</v>
      </c>
      <c r="I1080" s="334" t="s">
        <v>43</v>
      </c>
      <c r="J1080" s="320"/>
      <c r="K1080" s="260"/>
      <c r="L1080" s="203"/>
      <c r="M1080" s="204"/>
      <c r="N1080" s="211"/>
      <c r="O1080" s="137"/>
      <c r="P1080" s="268"/>
    </row>
    <row r="1081" spans="1:16">
      <c r="A1081" s="125"/>
      <c r="B1081" s="282"/>
      <c r="C1081" s="146"/>
      <c r="D1081" s="146"/>
      <c r="E1081" s="340"/>
      <c r="F1081" s="128"/>
      <c r="G1081" s="252" t="str">
        <f>IF(I1081='VALORES JOÃO'!$A$12,'VALORES JOÃO'!$C$12,IF(I1081='VALORES JOÃO'!$A$11,'VALORES JOÃO'!$C$11,IF('TABELA UNIFICADA 2024'!I1081='VALORES JOÃO'!$A$10,'VALORES JOÃO'!$C$10,IF(I1081='VALORES JOÃO'!$A$9,'VALORES JOÃO'!$C$9,IF('TABELA UNIFICADA 2024'!I1081='VALORES JOÃO'!$A$8,'VALORES JOÃO'!$C$8,IF('TABELA UNIFICADA 2024'!I1081='VALORES JOÃO'!$A$7,'VALORES JOÃO'!$C$7,IF('TABELA UNIFICADA 2024'!I1081='VALORES JOÃO'!$A$6,'VALORES JOÃO'!$C$6,IF('TABELA UNIFICADA 2024'!I1081='VALORES JOÃO'!$A$5,'VALORES JOÃO'!$C$5,IF('TABELA UNIFICADA 2024'!I1081='VALORES JOÃO'!$A$4,'VALORES JOÃO'!$C$4,"")))))))))</f>
        <v/>
      </c>
      <c r="H1081" s="335" t="str">
        <f t="shared" si="18"/>
        <v>0</v>
      </c>
      <c r="I1081" s="334" t="s">
        <v>43</v>
      </c>
      <c r="J1081" s="320"/>
      <c r="K1081" s="260"/>
      <c r="L1081" s="203"/>
      <c r="M1081" s="204"/>
      <c r="N1081" s="211"/>
      <c r="O1081" s="137"/>
      <c r="P1081" s="268"/>
    </row>
    <row r="1082" spans="1:16">
      <c r="A1082" s="125"/>
      <c r="B1082" s="282"/>
      <c r="C1082" s="146"/>
      <c r="D1082" s="146"/>
      <c r="E1082" s="340"/>
      <c r="F1082" s="128"/>
      <c r="G1082" s="252" t="str">
        <f>IF(I1082='VALORES JOÃO'!$A$12,'VALORES JOÃO'!$C$12,IF(I1082='VALORES JOÃO'!$A$11,'VALORES JOÃO'!$C$11,IF('TABELA UNIFICADA 2024'!I1082='VALORES JOÃO'!$A$10,'VALORES JOÃO'!$C$10,IF(I1082='VALORES JOÃO'!$A$9,'VALORES JOÃO'!$C$9,IF('TABELA UNIFICADA 2024'!I1082='VALORES JOÃO'!$A$8,'VALORES JOÃO'!$C$8,IF('TABELA UNIFICADA 2024'!I1082='VALORES JOÃO'!$A$7,'VALORES JOÃO'!$C$7,IF('TABELA UNIFICADA 2024'!I1082='VALORES JOÃO'!$A$6,'VALORES JOÃO'!$C$6,IF('TABELA UNIFICADA 2024'!I1082='VALORES JOÃO'!$A$5,'VALORES JOÃO'!$C$5,IF('TABELA UNIFICADA 2024'!I1082='VALORES JOÃO'!$A$4,'VALORES JOÃO'!$C$4,"")))))))))</f>
        <v/>
      </c>
      <c r="H1082" s="335" t="str">
        <f t="shared" si="18"/>
        <v>0</v>
      </c>
      <c r="I1082" s="334" t="s">
        <v>43</v>
      </c>
      <c r="J1082" s="320"/>
      <c r="K1082" s="260"/>
      <c r="L1082" s="203"/>
      <c r="M1082" s="204"/>
      <c r="N1082" s="211"/>
      <c r="O1082" s="137"/>
      <c r="P1082" s="268"/>
    </row>
    <row r="1083" spans="1:16">
      <c r="A1083" s="125"/>
      <c r="B1083" s="282"/>
      <c r="C1083" s="146"/>
      <c r="D1083" s="146"/>
      <c r="E1083" s="340"/>
      <c r="F1083" s="128"/>
      <c r="G1083" s="252" t="str">
        <f>IF(I1083='VALORES JOÃO'!$A$12,'VALORES JOÃO'!$C$12,IF(I1083='VALORES JOÃO'!$A$11,'VALORES JOÃO'!$C$11,IF('TABELA UNIFICADA 2024'!I1083='VALORES JOÃO'!$A$10,'VALORES JOÃO'!$C$10,IF(I1083='VALORES JOÃO'!$A$9,'VALORES JOÃO'!$C$9,IF('TABELA UNIFICADA 2024'!I1083='VALORES JOÃO'!$A$8,'VALORES JOÃO'!$C$8,IF('TABELA UNIFICADA 2024'!I1083='VALORES JOÃO'!$A$7,'VALORES JOÃO'!$C$7,IF('TABELA UNIFICADA 2024'!I1083='VALORES JOÃO'!$A$6,'VALORES JOÃO'!$C$6,IF('TABELA UNIFICADA 2024'!I1083='VALORES JOÃO'!$A$5,'VALORES JOÃO'!$C$5,IF('TABELA UNIFICADA 2024'!I1083='VALORES JOÃO'!$A$4,'VALORES JOÃO'!$C$4,"")))))))))</f>
        <v/>
      </c>
      <c r="H1083" s="335" t="str">
        <f t="shared" si="18"/>
        <v>0</v>
      </c>
      <c r="I1083" s="334" t="s">
        <v>43</v>
      </c>
      <c r="J1083" s="320"/>
      <c r="K1083" s="260"/>
      <c r="L1083" s="203"/>
      <c r="M1083" s="204"/>
      <c r="N1083" s="211"/>
      <c r="O1083" s="137"/>
      <c r="P1083" s="268"/>
    </row>
    <row r="1084" spans="1:16">
      <c r="A1084" s="125"/>
      <c r="B1084" s="282"/>
      <c r="C1084" s="146"/>
      <c r="D1084" s="146"/>
      <c r="E1084" s="340"/>
      <c r="F1084" s="128"/>
      <c r="G1084" s="252" t="str">
        <f>IF(I1084='VALORES JOÃO'!$A$12,'VALORES JOÃO'!$C$12,IF(I1084='VALORES JOÃO'!$A$11,'VALORES JOÃO'!$C$11,IF('TABELA UNIFICADA 2024'!I1084='VALORES JOÃO'!$A$10,'VALORES JOÃO'!$C$10,IF(I1084='VALORES JOÃO'!$A$9,'VALORES JOÃO'!$C$9,IF('TABELA UNIFICADA 2024'!I1084='VALORES JOÃO'!$A$8,'VALORES JOÃO'!$C$8,IF('TABELA UNIFICADA 2024'!I1084='VALORES JOÃO'!$A$7,'VALORES JOÃO'!$C$7,IF('TABELA UNIFICADA 2024'!I1084='VALORES JOÃO'!$A$6,'VALORES JOÃO'!$C$6,IF('TABELA UNIFICADA 2024'!I1084='VALORES JOÃO'!$A$5,'VALORES JOÃO'!$C$5,IF('TABELA UNIFICADA 2024'!I1084='VALORES JOÃO'!$A$4,'VALORES JOÃO'!$C$4,"")))))))))</f>
        <v/>
      </c>
      <c r="H1084" s="335" t="str">
        <f t="shared" si="18"/>
        <v>0</v>
      </c>
      <c r="I1084" s="334" t="s">
        <v>43</v>
      </c>
      <c r="J1084" s="320"/>
      <c r="K1084" s="260"/>
      <c r="L1084" s="203"/>
      <c r="M1084" s="204"/>
      <c r="N1084" s="211"/>
      <c r="O1084" s="137"/>
      <c r="P1084" s="268"/>
    </row>
    <row r="1085" spans="1:16" ht="15.75" customHeight="1">
      <c r="A1085" s="125"/>
      <c r="B1085" s="282"/>
      <c r="C1085" s="146"/>
      <c r="D1085" s="146"/>
      <c r="E1085" s="340"/>
      <c r="F1085" s="128"/>
      <c r="G1085" s="252" t="str">
        <f>IF(I1085='VALORES JOÃO'!$A$12,'VALORES JOÃO'!$C$12,IF(I1085='VALORES JOÃO'!$A$11,'VALORES JOÃO'!$C$11,IF('TABELA UNIFICADA 2024'!I1085='VALORES JOÃO'!$A$10,'VALORES JOÃO'!$C$10,IF(I1085='VALORES JOÃO'!$A$9,'VALORES JOÃO'!$C$9,IF('TABELA UNIFICADA 2024'!I1085='VALORES JOÃO'!$A$8,'VALORES JOÃO'!$C$8,IF('TABELA UNIFICADA 2024'!I1085='VALORES JOÃO'!$A$7,'VALORES JOÃO'!$C$7,IF('TABELA UNIFICADA 2024'!I1085='VALORES JOÃO'!$A$6,'VALORES JOÃO'!$C$6,IF('TABELA UNIFICADA 2024'!I1085='VALORES JOÃO'!$A$5,'VALORES JOÃO'!$C$5,IF('TABELA UNIFICADA 2024'!I1085='VALORES JOÃO'!$A$4,'VALORES JOÃO'!$C$4,"")))))))))</f>
        <v/>
      </c>
      <c r="H1085" s="335" t="str">
        <f t="shared" si="18"/>
        <v>0</v>
      </c>
      <c r="I1085" s="334" t="s">
        <v>43</v>
      </c>
      <c r="J1085" s="320"/>
      <c r="K1085" s="260"/>
      <c r="L1085" s="203"/>
      <c r="M1085" s="204"/>
      <c r="N1085" s="211"/>
      <c r="O1085" s="137"/>
      <c r="P1085" s="268"/>
    </row>
    <row r="1086" spans="1:16">
      <c r="A1086" s="125"/>
      <c r="B1086" s="282"/>
      <c r="C1086" s="146"/>
      <c r="D1086" s="146"/>
      <c r="E1086" s="340"/>
      <c r="F1086" s="128"/>
      <c r="G1086" s="252" t="str">
        <f>IF(I1086='VALORES JOÃO'!$A$12,'VALORES JOÃO'!$C$12,IF(I1086='VALORES JOÃO'!$A$11,'VALORES JOÃO'!$C$11,IF('TABELA UNIFICADA 2024'!I1086='VALORES JOÃO'!$A$10,'VALORES JOÃO'!$C$10,IF(I1086='VALORES JOÃO'!$A$9,'VALORES JOÃO'!$C$9,IF('TABELA UNIFICADA 2024'!I1086='VALORES JOÃO'!$A$8,'VALORES JOÃO'!$C$8,IF('TABELA UNIFICADA 2024'!I1086='VALORES JOÃO'!$A$7,'VALORES JOÃO'!$C$7,IF('TABELA UNIFICADA 2024'!I1086='VALORES JOÃO'!$A$6,'VALORES JOÃO'!$C$6,IF('TABELA UNIFICADA 2024'!I1086='VALORES JOÃO'!$A$5,'VALORES JOÃO'!$C$5,IF('TABELA UNIFICADA 2024'!I1086='VALORES JOÃO'!$A$4,'VALORES JOÃO'!$C$4,"")))))))))</f>
        <v/>
      </c>
      <c r="H1086" s="335" t="str">
        <f t="shared" si="18"/>
        <v>0</v>
      </c>
      <c r="I1086" s="334" t="s">
        <v>43</v>
      </c>
      <c r="J1086" s="320"/>
      <c r="K1086" s="260"/>
      <c r="L1086" s="203"/>
      <c r="M1086" s="204"/>
      <c r="N1086" s="211"/>
      <c r="O1086" s="137"/>
      <c r="P1086" s="268"/>
    </row>
    <row r="1087" spans="1:16">
      <c r="A1087" s="125"/>
      <c r="B1087" s="282"/>
      <c r="C1087" s="146"/>
      <c r="D1087" s="146"/>
      <c r="E1087" s="340"/>
      <c r="F1087" s="128"/>
      <c r="G1087" s="252" t="str">
        <f>IF(I1087='VALORES JOÃO'!$A$12,'VALORES JOÃO'!$C$12,IF(I1087='VALORES JOÃO'!$A$11,'VALORES JOÃO'!$C$11,IF('TABELA UNIFICADA 2024'!I1087='VALORES JOÃO'!$A$10,'VALORES JOÃO'!$C$10,IF(I1087='VALORES JOÃO'!$A$9,'VALORES JOÃO'!$C$9,IF('TABELA UNIFICADA 2024'!I1087='VALORES JOÃO'!$A$8,'VALORES JOÃO'!$C$8,IF('TABELA UNIFICADA 2024'!I1087='VALORES JOÃO'!$A$7,'VALORES JOÃO'!$C$7,IF('TABELA UNIFICADA 2024'!I1087='VALORES JOÃO'!$A$6,'VALORES JOÃO'!$C$6,IF('TABELA UNIFICADA 2024'!I1087='VALORES JOÃO'!$A$5,'VALORES JOÃO'!$C$5,IF('TABELA UNIFICADA 2024'!I1087='VALORES JOÃO'!$A$4,'VALORES JOÃO'!$C$4,"")))))))))</f>
        <v/>
      </c>
      <c r="H1087" s="335" t="str">
        <f t="shared" si="18"/>
        <v>0</v>
      </c>
      <c r="I1087" s="334" t="s">
        <v>43</v>
      </c>
      <c r="J1087" s="320"/>
      <c r="K1087" s="260"/>
      <c r="L1087" s="203"/>
      <c r="M1087" s="204"/>
      <c r="N1087" s="211"/>
      <c r="O1087" s="137"/>
      <c r="P1087" s="268"/>
    </row>
    <row r="1088" spans="1:16">
      <c r="A1088" s="125"/>
      <c r="B1088" s="282"/>
      <c r="C1088" s="146"/>
      <c r="D1088" s="146"/>
      <c r="E1088" s="340"/>
      <c r="F1088" s="128"/>
      <c r="G1088" s="252" t="str">
        <f>IF(I1088='VALORES JOÃO'!$A$12,'VALORES JOÃO'!$C$12,IF(I1088='VALORES JOÃO'!$A$11,'VALORES JOÃO'!$C$11,IF('TABELA UNIFICADA 2024'!I1088='VALORES JOÃO'!$A$10,'VALORES JOÃO'!$C$10,IF(I1088='VALORES JOÃO'!$A$9,'VALORES JOÃO'!$C$9,IF('TABELA UNIFICADA 2024'!I1088='VALORES JOÃO'!$A$8,'VALORES JOÃO'!$C$8,IF('TABELA UNIFICADA 2024'!I1088='VALORES JOÃO'!$A$7,'VALORES JOÃO'!$C$7,IF('TABELA UNIFICADA 2024'!I1088='VALORES JOÃO'!$A$6,'VALORES JOÃO'!$C$6,IF('TABELA UNIFICADA 2024'!I1088='VALORES JOÃO'!$A$5,'VALORES JOÃO'!$C$5,IF('TABELA UNIFICADA 2024'!I1088='VALORES JOÃO'!$A$4,'VALORES JOÃO'!$C$4,"")))))))))</f>
        <v/>
      </c>
      <c r="H1088" s="335" t="str">
        <f t="shared" si="18"/>
        <v>0</v>
      </c>
      <c r="I1088" s="334" t="s">
        <v>43</v>
      </c>
      <c r="J1088" s="320"/>
      <c r="K1088" s="260"/>
      <c r="L1088" s="203"/>
      <c r="M1088" s="204"/>
      <c r="N1088" s="211"/>
      <c r="O1088" s="137"/>
      <c r="P1088" s="268"/>
    </row>
    <row r="1089" spans="1:16">
      <c r="A1089" s="125"/>
      <c r="B1089" s="282"/>
      <c r="C1089" s="146"/>
      <c r="D1089" s="146"/>
      <c r="E1089" s="340"/>
      <c r="F1089" s="128"/>
      <c r="G1089" s="252" t="str">
        <f>IF(I1089='VALORES JOÃO'!$A$12,'VALORES JOÃO'!$C$12,IF(I1089='VALORES JOÃO'!$A$11,'VALORES JOÃO'!$C$11,IF('TABELA UNIFICADA 2024'!I1089='VALORES JOÃO'!$A$10,'VALORES JOÃO'!$C$10,IF(I1089='VALORES JOÃO'!$A$9,'VALORES JOÃO'!$C$9,IF('TABELA UNIFICADA 2024'!I1089='VALORES JOÃO'!$A$8,'VALORES JOÃO'!$C$8,IF('TABELA UNIFICADA 2024'!I1089='VALORES JOÃO'!$A$7,'VALORES JOÃO'!$C$7,IF('TABELA UNIFICADA 2024'!I1089='VALORES JOÃO'!$A$6,'VALORES JOÃO'!$C$6,IF('TABELA UNIFICADA 2024'!I1089='VALORES JOÃO'!$A$5,'VALORES JOÃO'!$C$5,IF('TABELA UNIFICADA 2024'!I1089='VALORES JOÃO'!$A$4,'VALORES JOÃO'!$C$4,"")))))))))</f>
        <v/>
      </c>
      <c r="H1089" s="335" t="str">
        <f t="shared" si="18"/>
        <v>0</v>
      </c>
      <c r="I1089" s="334" t="s">
        <v>43</v>
      </c>
      <c r="J1089" s="320"/>
      <c r="K1089" s="260"/>
      <c r="L1089" s="203"/>
      <c r="M1089" s="204"/>
      <c r="N1089" s="211"/>
      <c r="O1089" s="137"/>
      <c r="P1089" s="268"/>
    </row>
    <row r="1090" spans="1:16">
      <c r="A1090" s="125"/>
      <c r="B1090" s="282"/>
      <c r="C1090" s="146"/>
      <c r="D1090" s="146"/>
      <c r="E1090" s="340"/>
      <c r="F1090" s="128"/>
      <c r="G1090" s="252" t="str">
        <f>IF(I1090='VALORES JOÃO'!$A$12,'VALORES JOÃO'!$C$12,IF(I1090='VALORES JOÃO'!$A$11,'VALORES JOÃO'!$C$11,IF('TABELA UNIFICADA 2024'!I1090='VALORES JOÃO'!$A$10,'VALORES JOÃO'!$C$10,IF(I1090='VALORES JOÃO'!$A$9,'VALORES JOÃO'!$C$9,IF('TABELA UNIFICADA 2024'!I1090='VALORES JOÃO'!$A$8,'VALORES JOÃO'!$C$8,IF('TABELA UNIFICADA 2024'!I1090='VALORES JOÃO'!$A$7,'VALORES JOÃO'!$C$7,IF('TABELA UNIFICADA 2024'!I1090='VALORES JOÃO'!$A$6,'VALORES JOÃO'!$C$6,IF('TABELA UNIFICADA 2024'!I1090='VALORES JOÃO'!$A$5,'VALORES JOÃO'!$C$5,IF('TABELA UNIFICADA 2024'!I1090='VALORES JOÃO'!$A$4,'VALORES JOÃO'!$C$4,"")))))))))</f>
        <v/>
      </c>
      <c r="H1090" s="335" t="str">
        <f t="shared" si="18"/>
        <v>0</v>
      </c>
      <c r="I1090" s="334" t="s">
        <v>43</v>
      </c>
      <c r="J1090" s="320"/>
      <c r="K1090" s="260"/>
      <c r="L1090" s="203"/>
      <c r="M1090" s="204"/>
      <c r="N1090" s="211"/>
      <c r="O1090" s="137"/>
      <c r="P1090" s="268"/>
    </row>
    <row r="1091" spans="1:16">
      <c r="A1091" s="125"/>
      <c r="B1091" s="282"/>
      <c r="C1091" s="146"/>
      <c r="D1091" s="146"/>
      <c r="E1091" s="340"/>
      <c r="F1091" s="128"/>
      <c r="G1091" s="252" t="str">
        <f>IF(I1091='VALORES JOÃO'!$A$12,'VALORES JOÃO'!$C$12,IF(I1091='VALORES JOÃO'!$A$11,'VALORES JOÃO'!$C$11,IF('TABELA UNIFICADA 2024'!I1091='VALORES JOÃO'!$A$10,'VALORES JOÃO'!$C$10,IF(I1091='VALORES JOÃO'!$A$9,'VALORES JOÃO'!$C$9,IF('TABELA UNIFICADA 2024'!I1091='VALORES JOÃO'!$A$8,'VALORES JOÃO'!$C$8,IF('TABELA UNIFICADA 2024'!I1091='VALORES JOÃO'!$A$7,'VALORES JOÃO'!$C$7,IF('TABELA UNIFICADA 2024'!I1091='VALORES JOÃO'!$A$6,'VALORES JOÃO'!$C$6,IF('TABELA UNIFICADA 2024'!I1091='VALORES JOÃO'!$A$5,'VALORES JOÃO'!$C$5,IF('TABELA UNIFICADA 2024'!I1091='VALORES JOÃO'!$A$4,'VALORES JOÃO'!$C$4,"")))))))))</f>
        <v/>
      </c>
      <c r="H1091" s="335" t="str">
        <f t="shared" si="18"/>
        <v>0</v>
      </c>
      <c r="I1091" s="334" t="s">
        <v>43</v>
      </c>
      <c r="J1091" s="320"/>
      <c r="K1091" s="260"/>
      <c r="L1091" s="203"/>
      <c r="M1091" s="204"/>
      <c r="N1091" s="211"/>
      <c r="O1091" s="137"/>
      <c r="P1091" s="268"/>
    </row>
    <row r="1092" spans="1:16">
      <c r="A1092" s="125"/>
      <c r="B1092" s="282"/>
      <c r="C1092" s="146"/>
      <c r="D1092" s="146"/>
      <c r="E1092" s="340"/>
      <c r="F1092" s="128"/>
      <c r="G1092" s="252" t="str">
        <f>IF(I1092='VALORES JOÃO'!$A$12,'VALORES JOÃO'!$C$12,IF(I1092='VALORES JOÃO'!$A$11,'VALORES JOÃO'!$C$11,IF('TABELA UNIFICADA 2024'!I1092='VALORES JOÃO'!$A$10,'VALORES JOÃO'!$C$10,IF(I1092='VALORES JOÃO'!$A$9,'VALORES JOÃO'!$C$9,IF('TABELA UNIFICADA 2024'!I1092='VALORES JOÃO'!$A$8,'VALORES JOÃO'!$C$8,IF('TABELA UNIFICADA 2024'!I1092='VALORES JOÃO'!$A$7,'VALORES JOÃO'!$C$7,IF('TABELA UNIFICADA 2024'!I1092='VALORES JOÃO'!$A$6,'VALORES JOÃO'!$C$6,IF('TABELA UNIFICADA 2024'!I1092='VALORES JOÃO'!$A$5,'VALORES JOÃO'!$C$5,IF('TABELA UNIFICADA 2024'!I1092='VALORES JOÃO'!$A$4,'VALORES JOÃO'!$C$4,"")))))))))</f>
        <v/>
      </c>
      <c r="H1092" s="335" t="str">
        <f t="shared" si="18"/>
        <v>0</v>
      </c>
      <c r="I1092" s="334" t="s">
        <v>43</v>
      </c>
      <c r="J1092" s="320"/>
      <c r="K1092" s="260"/>
      <c r="L1092" s="203"/>
      <c r="M1092" s="204"/>
      <c r="N1092" s="211"/>
      <c r="O1092" s="137"/>
      <c r="P1092" s="268"/>
    </row>
    <row r="1093" spans="1:16">
      <c r="A1093" s="125"/>
      <c r="B1093" s="282"/>
      <c r="C1093" s="146"/>
      <c r="D1093" s="146"/>
      <c r="E1093" s="340"/>
      <c r="F1093" s="128"/>
      <c r="G1093" s="252" t="str">
        <f>IF(I1093='VALORES JOÃO'!$A$12,'VALORES JOÃO'!$C$12,IF(I1093='VALORES JOÃO'!$A$11,'VALORES JOÃO'!$C$11,IF('TABELA UNIFICADA 2024'!I1093='VALORES JOÃO'!$A$10,'VALORES JOÃO'!$C$10,IF(I1093='VALORES JOÃO'!$A$9,'VALORES JOÃO'!$C$9,IF('TABELA UNIFICADA 2024'!I1093='VALORES JOÃO'!$A$8,'VALORES JOÃO'!$C$8,IF('TABELA UNIFICADA 2024'!I1093='VALORES JOÃO'!$A$7,'VALORES JOÃO'!$C$7,IF('TABELA UNIFICADA 2024'!I1093='VALORES JOÃO'!$A$6,'VALORES JOÃO'!$C$6,IF('TABELA UNIFICADA 2024'!I1093='VALORES JOÃO'!$A$5,'VALORES JOÃO'!$C$5,IF('TABELA UNIFICADA 2024'!I1093='VALORES JOÃO'!$A$4,'VALORES JOÃO'!$C$4,"")))))))))</f>
        <v/>
      </c>
      <c r="H1093" s="335" t="str">
        <f t="shared" si="18"/>
        <v>0</v>
      </c>
      <c r="I1093" s="334" t="s">
        <v>43</v>
      </c>
      <c r="J1093" s="320"/>
      <c r="K1093" s="260"/>
      <c r="L1093" s="203"/>
      <c r="M1093" s="204"/>
      <c r="N1093" s="211"/>
      <c r="O1093" s="137"/>
      <c r="P1093" s="268"/>
    </row>
    <row r="1094" spans="1:16">
      <c r="A1094" s="125"/>
      <c r="B1094" s="282"/>
      <c r="C1094" s="146"/>
      <c r="D1094" s="146"/>
      <c r="E1094" s="340"/>
      <c r="F1094" s="128"/>
      <c r="G1094" s="252" t="str">
        <f>IF(I1094='VALORES JOÃO'!$A$12,'VALORES JOÃO'!$C$12,IF(I1094='VALORES JOÃO'!$A$11,'VALORES JOÃO'!$C$11,IF('TABELA UNIFICADA 2024'!I1094='VALORES JOÃO'!$A$10,'VALORES JOÃO'!$C$10,IF(I1094='VALORES JOÃO'!$A$9,'VALORES JOÃO'!$C$9,IF('TABELA UNIFICADA 2024'!I1094='VALORES JOÃO'!$A$8,'VALORES JOÃO'!$C$8,IF('TABELA UNIFICADA 2024'!I1094='VALORES JOÃO'!$A$7,'VALORES JOÃO'!$C$7,IF('TABELA UNIFICADA 2024'!I1094='VALORES JOÃO'!$A$6,'VALORES JOÃO'!$C$6,IF('TABELA UNIFICADA 2024'!I1094='VALORES JOÃO'!$A$5,'VALORES JOÃO'!$C$5,IF('TABELA UNIFICADA 2024'!I1094='VALORES JOÃO'!$A$4,'VALORES JOÃO'!$C$4,"")))))))))</f>
        <v/>
      </c>
      <c r="H1094" s="335" t="str">
        <f t="shared" si="18"/>
        <v>0</v>
      </c>
      <c r="I1094" s="334" t="s">
        <v>43</v>
      </c>
      <c r="J1094" s="320"/>
      <c r="K1094" s="260"/>
      <c r="L1094" s="203"/>
      <c r="M1094" s="204"/>
      <c r="N1094" s="211"/>
      <c r="O1094" s="137"/>
      <c r="P1094" s="268"/>
    </row>
    <row r="1095" spans="1:16">
      <c r="A1095" s="125"/>
      <c r="B1095" s="282"/>
      <c r="C1095" s="146"/>
      <c r="D1095" s="146"/>
      <c r="E1095" s="340"/>
      <c r="F1095" s="128"/>
      <c r="G1095" s="252" t="str">
        <f>IF(I1095='VALORES JOÃO'!$A$12,'VALORES JOÃO'!$C$12,IF(I1095='VALORES JOÃO'!$A$11,'VALORES JOÃO'!$C$11,IF('TABELA UNIFICADA 2024'!I1095='VALORES JOÃO'!$A$10,'VALORES JOÃO'!$C$10,IF(I1095='VALORES JOÃO'!$A$9,'VALORES JOÃO'!$C$9,IF('TABELA UNIFICADA 2024'!I1095='VALORES JOÃO'!$A$8,'VALORES JOÃO'!$C$8,IF('TABELA UNIFICADA 2024'!I1095='VALORES JOÃO'!$A$7,'VALORES JOÃO'!$C$7,IF('TABELA UNIFICADA 2024'!I1095='VALORES JOÃO'!$A$6,'VALORES JOÃO'!$C$6,IF('TABELA UNIFICADA 2024'!I1095='VALORES JOÃO'!$A$5,'VALORES JOÃO'!$C$5,IF('TABELA UNIFICADA 2024'!I1095='VALORES JOÃO'!$A$4,'VALORES JOÃO'!$C$4,"")))))))))</f>
        <v/>
      </c>
      <c r="H1095" s="335" t="str">
        <f t="shared" si="18"/>
        <v>0</v>
      </c>
      <c r="I1095" s="334" t="s">
        <v>43</v>
      </c>
      <c r="J1095" s="320"/>
      <c r="K1095" s="260"/>
      <c r="L1095" s="203"/>
      <c r="M1095" s="204"/>
      <c r="N1095" s="211"/>
      <c r="O1095" s="137"/>
      <c r="P1095" s="268"/>
    </row>
    <row r="1096" spans="1:16">
      <c r="A1096" s="125"/>
      <c r="B1096" s="282"/>
      <c r="C1096" s="146"/>
      <c r="D1096" s="146"/>
      <c r="E1096" s="340"/>
      <c r="F1096" s="128"/>
      <c r="G1096" s="252" t="str">
        <f>IF(I1096='VALORES JOÃO'!$A$12,'VALORES JOÃO'!$C$12,IF(I1096='VALORES JOÃO'!$A$11,'VALORES JOÃO'!$C$11,IF('TABELA UNIFICADA 2024'!I1096='VALORES JOÃO'!$A$10,'VALORES JOÃO'!$C$10,IF(I1096='VALORES JOÃO'!$A$9,'VALORES JOÃO'!$C$9,IF('TABELA UNIFICADA 2024'!I1096='VALORES JOÃO'!$A$8,'VALORES JOÃO'!$C$8,IF('TABELA UNIFICADA 2024'!I1096='VALORES JOÃO'!$A$7,'VALORES JOÃO'!$C$7,IF('TABELA UNIFICADA 2024'!I1096='VALORES JOÃO'!$A$6,'VALORES JOÃO'!$C$6,IF('TABELA UNIFICADA 2024'!I1096='VALORES JOÃO'!$A$5,'VALORES JOÃO'!$C$5,IF('TABELA UNIFICADA 2024'!I1096='VALORES JOÃO'!$A$4,'VALORES JOÃO'!$C$4,"")))))))))</f>
        <v/>
      </c>
      <c r="H1096" s="335" t="str">
        <f t="shared" si="18"/>
        <v>0</v>
      </c>
      <c r="I1096" s="334" t="s">
        <v>43</v>
      </c>
      <c r="J1096" s="320"/>
      <c r="K1096" s="260"/>
      <c r="L1096" s="203"/>
      <c r="M1096" s="204"/>
      <c r="N1096" s="211"/>
      <c r="O1096" s="137"/>
      <c r="P1096" s="268"/>
    </row>
    <row r="1097" spans="1:16">
      <c r="A1097" s="125"/>
      <c r="B1097" s="282"/>
      <c r="C1097" s="146"/>
      <c r="D1097" s="146"/>
      <c r="E1097" s="340"/>
      <c r="F1097" s="128"/>
      <c r="G1097" s="252" t="str">
        <f>IF(I1097='VALORES JOÃO'!$A$12,'VALORES JOÃO'!$C$12,IF(I1097='VALORES JOÃO'!$A$11,'VALORES JOÃO'!$C$11,IF('TABELA UNIFICADA 2024'!I1097='VALORES JOÃO'!$A$10,'VALORES JOÃO'!$C$10,IF(I1097='VALORES JOÃO'!$A$9,'VALORES JOÃO'!$C$9,IF('TABELA UNIFICADA 2024'!I1097='VALORES JOÃO'!$A$8,'VALORES JOÃO'!$C$8,IF('TABELA UNIFICADA 2024'!I1097='VALORES JOÃO'!$A$7,'VALORES JOÃO'!$C$7,IF('TABELA UNIFICADA 2024'!I1097='VALORES JOÃO'!$A$6,'VALORES JOÃO'!$C$6,IF('TABELA UNIFICADA 2024'!I1097='VALORES JOÃO'!$A$5,'VALORES JOÃO'!$C$5,IF('TABELA UNIFICADA 2024'!I1097='VALORES JOÃO'!$A$4,'VALORES JOÃO'!$C$4,"")))))))))</f>
        <v/>
      </c>
      <c r="H1097" s="335" t="str">
        <f t="shared" si="18"/>
        <v>0</v>
      </c>
      <c r="I1097" s="334" t="s">
        <v>43</v>
      </c>
      <c r="J1097" s="320"/>
      <c r="K1097" s="260"/>
      <c r="L1097" s="203"/>
      <c r="M1097" s="204"/>
      <c r="N1097" s="211"/>
      <c r="O1097" s="137"/>
      <c r="P1097" s="268"/>
    </row>
    <row r="1098" spans="1:16">
      <c r="A1098" s="125"/>
      <c r="B1098" s="282"/>
      <c r="C1098" s="146"/>
      <c r="D1098" s="146"/>
      <c r="E1098" s="340"/>
      <c r="F1098" s="128"/>
      <c r="G1098" s="252" t="str">
        <f>IF(I1098='VALORES JOÃO'!$A$12,'VALORES JOÃO'!$C$12,IF(I1098='VALORES JOÃO'!$A$11,'VALORES JOÃO'!$C$11,IF('TABELA UNIFICADA 2024'!I1098='VALORES JOÃO'!$A$10,'VALORES JOÃO'!$C$10,IF(I1098='VALORES JOÃO'!$A$9,'VALORES JOÃO'!$C$9,IF('TABELA UNIFICADA 2024'!I1098='VALORES JOÃO'!$A$8,'VALORES JOÃO'!$C$8,IF('TABELA UNIFICADA 2024'!I1098='VALORES JOÃO'!$A$7,'VALORES JOÃO'!$C$7,IF('TABELA UNIFICADA 2024'!I1098='VALORES JOÃO'!$A$6,'VALORES JOÃO'!$C$6,IF('TABELA UNIFICADA 2024'!I1098='VALORES JOÃO'!$A$5,'VALORES JOÃO'!$C$5,IF('TABELA UNIFICADA 2024'!I1098='VALORES JOÃO'!$A$4,'VALORES JOÃO'!$C$4,"")))))))))</f>
        <v/>
      </c>
      <c r="H1098" s="335" t="str">
        <f t="shared" si="18"/>
        <v>0</v>
      </c>
      <c r="I1098" s="334" t="s">
        <v>43</v>
      </c>
      <c r="J1098" s="320"/>
      <c r="K1098" s="260"/>
      <c r="L1098" s="203"/>
      <c r="M1098" s="204"/>
      <c r="N1098" s="211"/>
      <c r="O1098" s="137"/>
      <c r="P1098" s="268"/>
    </row>
    <row r="1099" spans="1:16">
      <c r="A1099" s="125"/>
      <c r="B1099" s="282"/>
      <c r="C1099" s="146"/>
      <c r="D1099" s="146"/>
      <c r="E1099" s="340"/>
      <c r="F1099" s="128"/>
      <c r="G1099" s="252" t="str">
        <f>IF(I1099='VALORES JOÃO'!$A$12,'VALORES JOÃO'!$C$12,IF(I1099='VALORES JOÃO'!$A$11,'VALORES JOÃO'!$C$11,IF('TABELA UNIFICADA 2024'!I1099='VALORES JOÃO'!$A$10,'VALORES JOÃO'!$C$10,IF(I1099='VALORES JOÃO'!$A$9,'VALORES JOÃO'!$C$9,IF('TABELA UNIFICADA 2024'!I1099='VALORES JOÃO'!$A$8,'VALORES JOÃO'!$C$8,IF('TABELA UNIFICADA 2024'!I1099='VALORES JOÃO'!$A$7,'VALORES JOÃO'!$C$7,IF('TABELA UNIFICADA 2024'!I1099='VALORES JOÃO'!$A$6,'VALORES JOÃO'!$C$6,IF('TABELA UNIFICADA 2024'!I1099='VALORES JOÃO'!$A$5,'VALORES JOÃO'!$C$5,IF('TABELA UNIFICADA 2024'!I1099='VALORES JOÃO'!$A$4,'VALORES JOÃO'!$C$4,"")))))))))</f>
        <v/>
      </c>
      <c r="H1099" s="335" t="str">
        <f t="shared" si="18"/>
        <v>0</v>
      </c>
      <c r="I1099" s="334" t="s">
        <v>43</v>
      </c>
      <c r="J1099" s="320"/>
      <c r="K1099" s="260"/>
      <c r="L1099" s="203"/>
      <c r="M1099" s="204"/>
      <c r="N1099" s="211"/>
      <c r="O1099" s="137"/>
      <c r="P1099" s="268"/>
    </row>
    <row r="1100" spans="1:16">
      <c r="A1100" s="125"/>
      <c r="B1100" s="282"/>
      <c r="C1100" s="146"/>
      <c r="D1100" s="146"/>
      <c r="E1100" s="340"/>
      <c r="F1100" s="128"/>
      <c r="G1100" s="252" t="str">
        <f>IF(I1100='VALORES JOÃO'!$A$12,'VALORES JOÃO'!$C$12,IF(I1100='VALORES JOÃO'!$A$11,'VALORES JOÃO'!$C$11,IF('TABELA UNIFICADA 2024'!I1100='VALORES JOÃO'!$A$10,'VALORES JOÃO'!$C$10,IF(I1100='VALORES JOÃO'!$A$9,'VALORES JOÃO'!$C$9,IF('TABELA UNIFICADA 2024'!I1100='VALORES JOÃO'!$A$8,'VALORES JOÃO'!$C$8,IF('TABELA UNIFICADA 2024'!I1100='VALORES JOÃO'!$A$7,'VALORES JOÃO'!$C$7,IF('TABELA UNIFICADA 2024'!I1100='VALORES JOÃO'!$A$6,'VALORES JOÃO'!$C$6,IF('TABELA UNIFICADA 2024'!I1100='VALORES JOÃO'!$A$5,'VALORES JOÃO'!$C$5,IF('TABELA UNIFICADA 2024'!I1100='VALORES JOÃO'!$A$4,'VALORES JOÃO'!$C$4,"")))))))))</f>
        <v/>
      </c>
      <c r="H1100" s="335" t="str">
        <f t="shared" si="18"/>
        <v>0</v>
      </c>
      <c r="I1100" s="334" t="s">
        <v>43</v>
      </c>
      <c r="J1100" s="320"/>
      <c r="K1100" s="260"/>
      <c r="L1100" s="203"/>
      <c r="M1100" s="204"/>
      <c r="N1100" s="211"/>
      <c r="O1100" s="137"/>
      <c r="P1100" s="268"/>
    </row>
    <row r="1101" spans="1:16">
      <c r="A1101" s="125"/>
      <c r="B1101" s="282"/>
      <c r="C1101" s="146"/>
      <c r="D1101" s="146"/>
      <c r="E1101" s="340"/>
      <c r="F1101" s="128"/>
      <c r="G1101" s="252" t="str">
        <f>IF(I1101='VALORES JOÃO'!$A$12,'VALORES JOÃO'!$C$12,IF(I1101='VALORES JOÃO'!$A$11,'VALORES JOÃO'!$C$11,IF('TABELA UNIFICADA 2024'!I1101='VALORES JOÃO'!$A$10,'VALORES JOÃO'!$C$10,IF(I1101='VALORES JOÃO'!$A$9,'VALORES JOÃO'!$C$9,IF('TABELA UNIFICADA 2024'!I1101='VALORES JOÃO'!$A$8,'VALORES JOÃO'!$C$8,IF('TABELA UNIFICADA 2024'!I1101='VALORES JOÃO'!$A$7,'VALORES JOÃO'!$C$7,IF('TABELA UNIFICADA 2024'!I1101='VALORES JOÃO'!$A$6,'VALORES JOÃO'!$C$6,IF('TABELA UNIFICADA 2024'!I1101='VALORES JOÃO'!$A$5,'VALORES JOÃO'!$C$5,IF('TABELA UNIFICADA 2024'!I1101='VALORES JOÃO'!$A$4,'VALORES JOÃO'!$C$4,"")))))))))</f>
        <v/>
      </c>
      <c r="H1101" s="335" t="str">
        <f t="shared" si="18"/>
        <v>0</v>
      </c>
      <c r="I1101" s="334" t="s">
        <v>43</v>
      </c>
      <c r="J1101" s="320"/>
      <c r="K1101" s="260"/>
      <c r="L1101" s="203"/>
      <c r="M1101" s="204"/>
      <c r="N1101" s="211"/>
      <c r="O1101" s="137"/>
      <c r="P1101" s="268"/>
    </row>
    <row r="1102" spans="1:16">
      <c r="A1102" s="125"/>
      <c r="B1102" s="282"/>
      <c r="C1102" s="146"/>
      <c r="D1102" s="146"/>
      <c r="E1102" s="340"/>
      <c r="F1102" s="128"/>
      <c r="G1102" s="252" t="str">
        <f>IF(I1102='VALORES JOÃO'!$A$12,'VALORES JOÃO'!$C$12,IF(I1102='VALORES JOÃO'!$A$11,'VALORES JOÃO'!$C$11,IF('TABELA UNIFICADA 2024'!I1102='VALORES JOÃO'!$A$10,'VALORES JOÃO'!$C$10,IF(I1102='VALORES JOÃO'!$A$9,'VALORES JOÃO'!$C$9,IF('TABELA UNIFICADA 2024'!I1102='VALORES JOÃO'!$A$8,'VALORES JOÃO'!$C$8,IF('TABELA UNIFICADA 2024'!I1102='VALORES JOÃO'!$A$7,'VALORES JOÃO'!$C$7,IF('TABELA UNIFICADA 2024'!I1102='VALORES JOÃO'!$A$6,'VALORES JOÃO'!$C$6,IF('TABELA UNIFICADA 2024'!I1102='VALORES JOÃO'!$A$5,'VALORES JOÃO'!$C$5,IF('TABELA UNIFICADA 2024'!I1102='VALORES JOÃO'!$A$4,'VALORES JOÃO'!$C$4,"")))))))))</f>
        <v/>
      </c>
      <c r="H1102" s="335" t="str">
        <f t="shared" si="18"/>
        <v>0</v>
      </c>
      <c r="I1102" s="334" t="s">
        <v>43</v>
      </c>
      <c r="J1102" s="320"/>
      <c r="K1102" s="260"/>
      <c r="L1102" s="203"/>
      <c r="M1102" s="204"/>
      <c r="N1102" s="211"/>
      <c r="O1102" s="137"/>
      <c r="P1102" s="268"/>
    </row>
    <row r="1103" spans="1:16">
      <c r="A1103" s="125"/>
      <c r="B1103" s="282"/>
      <c r="C1103" s="146"/>
      <c r="D1103" s="146"/>
      <c r="E1103" s="340"/>
      <c r="F1103" s="128"/>
      <c r="G1103" s="252" t="str">
        <f>IF(I1103='VALORES JOÃO'!$A$12,'VALORES JOÃO'!$C$12,IF(I1103='VALORES JOÃO'!$A$11,'VALORES JOÃO'!$C$11,IF('TABELA UNIFICADA 2024'!I1103='VALORES JOÃO'!$A$10,'VALORES JOÃO'!$C$10,IF(I1103='VALORES JOÃO'!$A$9,'VALORES JOÃO'!$C$9,IF('TABELA UNIFICADA 2024'!I1103='VALORES JOÃO'!$A$8,'VALORES JOÃO'!$C$8,IF('TABELA UNIFICADA 2024'!I1103='VALORES JOÃO'!$A$7,'VALORES JOÃO'!$C$7,IF('TABELA UNIFICADA 2024'!I1103='VALORES JOÃO'!$A$6,'VALORES JOÃO'!$C$6,IF('TABELA UNIFICADA 2024'!I1103='VALORES JOÃO'!$A$5,'VALORES JOÃO'!$C$5,IF('TABELA UNIFICADA 2024'!I1103='VALORES JOÃO'!$A$4,'VALORES JOÃO'!$C$4,"")))))))))</f>
        <v/>
      </c>
      <c r="H1103" s="335" t="str">
        <f t="shared" si="18"/>
        <v>0</v>
      </c>
      <c r="I1103" s="334" t="s">
        <v>43</v>
      </c>
      <c r="J1103" s="320"/>
      <c r="K1103" s="260"/>
      <c r="L1103" s="203"/>
      <c r="M1103" s="204"/>
      <c r="N1103" s="211"/>
      <c r="O1103" s="137"/>
      <c r="P1103" s="268"/>
    </row>
    <row r="1104" spans="1:16">
      <c r="A1104" s="125"/>
      <c r="B1104" s="282"/>
      <c r="C1104" s="146"/>
      <c r="D1104" s="146"/>
      <c r="E1104" s="340"/>
      <c r="F1104" s="128"/>
      <c r="G1104" s="252" t="str">
        <f>IF(I1104='VALORES JOÃO'!$A$12,'VALORES JOÃO'!$C$12,IF(I1104='VALORES JOÃO'!$A$11,'VALORES JOÃO'!$C$11,IF('TABELA UNIFICADA 2024'!I1104='VALORES JOÃO'!$A$10,'VALORES JOÃO'!$C$10,IF(I1104='VALORES JOÃO'!$A$9,'VALORES JOÃO'!$C$9,IF('TABELA UNIFICADA 2024'!I1104='VALORES JOÃO'!$A$8,'VALORES JOÃO'!$C$8,IF('TABELA UNIFICADA 2024'!I1104='VALORES JOÃO'!$A$7,'VALORES JOÃO'!$C$7,IF('TABELA UNIFICADA 2024'!I1104='VALORES JOÃO'!$A$6,'VALORES JOÃO'!$C$6,IF('TABELA UNIFICADA 2024'!I1104='VALORES JOÃO'!$A$5,'VALORES JOÃO'!$C$5,IF('TABELA UNIFICADA 2024'!I1104='VALORES JOÃO'!$A$4,'VALORES JOÃO'!$C$4,"")))))))))</f>
        <v/>
      </c>
      <c r="H1104" s="335" t="str">
        <f t="shared" si="18"/>
        <v>0</v>
      </c>
      <c r="I1104" s="334" t="s">
        <v>43</v>
      </c>
      <c r="J1104" s="320"/>
      <c r="K1104" s="260"/>
      <c r="L1104" s="203"/>
      <c r="M1104" s="204"/>
      <c r="N1104" s="211"/>
      <c r="O1104" s="137"/>
      <c r="P1104" s="268"/>
    </row>
    <row r="1105" spans="1:16">
      <c r="A1105" s="125"/>
      <c r="B1105" s="282"/>
      <c r="C1105" s="146"/>
      <c r="D1105" s="146"/>
      <c r="E1105" s="340"/>
      <c r="F1105" s="128"/>
      <c r="G1105" s="252" t="str">
        <f>IF(I1105='VALORES JOÃO'!$A$12,'VALORES JOÃO'!$C$12,IF(I1105='VALORES JOÃO'!$A$11,'VALORES JOÃO'!$C$11,IF('TABELA UNIFICADA 2024'!I1105='VALORES JOÃO'!$A$10,'VALORES JOÃO'!$C$10,IF(I1105='VALORES JOÃO'!$A$9,'VALORES JOÃO'!$C$9,IF('TABELA UNIFICADA 2024'!I1105='VALORES JOÃO'!$A$8,'VALORES JOÃO'!$C$8,IF('TABELA UNIFICADA 2024'!I1105='VALORES JOÃO'!$A$7,'VALORES JOÃO'!$C$7,IF('TABELA UNIFICADA 2024'!I1105='VALORES JOÃO'!$A$6,'VALORES JOÃO'!$C$6,IF('TABELA UNIFICADA 2024'!I1105='VALORES JOÃO'!$A$5,'VALORES JOÃO'!$C$5,IF('TABELA UNIFICADA 2024'!I1105='VALORES JOÃO'!$A$4,'VALORES JOÃO'!$C$4,"")))))))))</f>
        <v/>
      </c>
      <c r="H1105" s="335" t="str">
        <f t="shared" si="18"/>
        <v>0</v>
      </c>
      <c r="I1105" s="334" t="s">
        <v>43</v>
      </c>
      <c r="J1105" s="320"/>
      <c r="K1105" s="260"/>
      <c r="L1105" s="203"/>
      <c r="M1105" s="204"/>
      <c r="N1105" s="211"/>
      <c r="O1105" s="137"/>
      <c r="P1105" s="268"/>
    </row>
    <row r="1106" spans="1:16">
      <c r="A1106" s="125"/>
      <c r="B1106" s="282"/>
      <c r="C1106" s="146"/>
      <c r="D1106" s="146"/>
      <c r="E1106" s="340"/>
      <c r="F1106" s="128"/>
      <c r="G1106" s="252" t="str">
        <f>IF(I1106='VALORES JOÃO'!$A$12,'VALORES JOÃO'!$C$12,IF(I1106='VALORES JOÃO'!$A$11,'VALORES JOÃO'!$C$11,IF('TABELA UNIFICADA 2024'!I1106='VALORES JOÃO'!$A$10,'VALORES JOÃO'!$C$10,IF(I1106='VALORES JOÃO'!$A$9,'VALORES JOÃO'!$C$9,IF('TABELA UNIFICADA 2024'!I1106='VALORES JOÃO'!$A$8,'VALORES JOÃO'!$C$8,IF('TABELA UNIFICADA 2024'!I1106='VALORES JOÃO'!$A$7,'VALORES JOÃO'!$C$7,IF('TABELA UNIFICADA 2024'!I1106='VALORES JOÃO'!$A$6,'VALORES JOÃO'!$C$6,IF('TABELA UNIFICADA 2024'!I1106='VALORES JOÃO'!$A$5,'VALORES JOÃO'!$C$5,IF('TABELA UNIFICADA 2024'!I1106='VALORES JOÃO'!$A$4,'VALORES JOÃO'!$C$4,"")))))))))</f>
        <v/>
      </c>
      <c r="H1106" s="335" t="str">
        <f t="shared" si="18"/>
        <v>0</v>
      </c>
      <c r="I1106" s="334" t="s">
        <v>43</v>
      </c>
      <c r="J1106" s="320"/>
      <c r="K1106" s="260"/>
      <c r="L1106" s="203"/>
      <c r="M1106" s="204"/>
      <c r="N1106" s="211"/>
      <c r="O1106" s="137"/>
      <c r="P1106" s="268"/>
    </row>
    <row r="1107" spans="1:16">
      <c r="A1107" s="125"/>
      <c r="B1107" s="282"/>
      <c r="C1107" s="146"/>
      <c r="D1107" s="146"/>
      <c r="E1107" s="340"/>
      <c r="F1107" s="128"/>
      <c r="G1107" s="252" t="str">
        <f>IF(I1107='VALORES JOÃO'!$A$12,'VALORES JOÃO'!$C$12,IF(I1107='VALORES JOÃO'!$A$11,'VALORES JOÃO'!$C$11,IF('TABELA UNIFICADA 2024'!I1107='VALORES JOÃO'!$A$10,'VALORES JOÃO'!$C$10,IF(I1107='VALORES JOÃO'!$A$9,'VALORES JOÃO'!$C$9,IF('TABELA UNIFICADA 2024'!I1107='VALORES JOÃO'!$A$8,'VALORES JOÃO'!$C$8,IF('TABELA UNIFICADA 2024'!I1107='VALORES JOÃO'!$A$7,'VALORES JOÃO'!$C$7,IF('TABELA UNIFICADA 2024'!I1107='VALORES JOÃO'!$A$6,'VALORES JOÃO'!$C$6,IF('TABELA UNIFICADA 2024'!I1107='VALORES JOÃO'!$A$5,'VALORES JOÃO'!$C$5,IF('TABELA UNIFICADA 2024'!I1107='VALORES JOÃO'!$A$4,'VALORES JOÃO'!$C$4,"")))))))))</f>
        <v/>
      </c>
      <c r="H1107" s="335" t="str">
        <f t="shared" si="18"/>
        <v>0</v>
      </c>
      <c r="I1107" s="334" t="s">
        <v>43</v>
      </c>
      <c r="J1107" s="320"/>
      <c r="K1107" s="260"/>
      <c r="L1107" s="203"/>
      <c r="M1107" s="204"/>
      <c r="N1107" s="211"/>
      <c r="O1107" s="137"/>
      <c r="P1107" s="268"/>
    </row>
    <row r="1108" spans="1:16">
      <c r="A1108" s="125"/>
      <c r="B1108" s="282"/>
      <c r="C1108" s="146"/>
      <c r="D1108" s="146"/>
      <c r="E1108" s="340"/>
      <c r="F1108" s="128"/>
      <c r="G1108" s="252" t="str">
        <f>IF(I1108='VALORES JOÃO'!$A$12,'VALORES JOÃO'!$C$12,IF(I1108='VALORES JOÃO'!$A$11,'VALORES JOÃO'!$C$11,IF('TABELA UNIFICADA 2024'!I1108='VALORES JOÃO'!$A$10,'VALORES JOÃO'!$C$10,IF(I1108='VALORES JOÃO'!$A$9,'VALORES JOÃO'!$C$9,IF('TABELA UNIFICADA 2024'!I1108='VALORES JOÃO'!$A$8,'VALORES JOÃO'!$C$8,IF('TABELA UNIFICADA 2024'!I1108='VALORES JOÃO'!$A$7,'VALORES JOÃO'!$C$7,IF('TABELA UNIFICADA 2024'!I1108='VALORES JOÃO'!$A$6,'VALORES JOÃO'!$C$6,IF('TABELA UNIFICADA 2024'!I1108='VALORES JOÃO'!$A$5,'VALORES JOÃO'!$C$5,IF('TABELA UNIFICADA 2024'!I1108='VALORES JOÃO'!$A$4,'VALORES JOÃO'!$C$4,"")))))))))</f>
        <v/>
      </c>
      <c r="H1108" s="335" t="str">
        <f t="shared" si="18"/>
        <v>0</v>
      </c>
      <c r="I1108" s="334" t="s">
        <v>43</v>
      </c>
      <c r="J1108" s="320"/>
      <c r="K1108" s="260"/>
      <c r="L1108" s="203"/>
      <c r="M1108" s="204"/>
      <c r="N1108" s="211"/>
      <c r="O1108" s="137"/>
      <c r="P1108" s="268"/>
    </row>
    <row r="1109" spans="1:16">
      <c r="A1109" s="125"/>
      <c r="B1109" s="282"/>
      <c r="C1109" s="146"/>
      <c r="D1109" s="146"/>
      <c r="E1109" s="340"/>
      <c r="F1109" s="128"/>
      <c r="G1109" s="252" t="str">
        <f>IF(I1109='VALORES JOÃO'!$A$12,'VALORES JOÃO'!$C$12,IF(I1109='VALORES JOÃO'!$A$11,'VALORES JOÃO'!$C$11,IF('TABELA UNIFICADA 2024'!I1109='VALORES JOÃO'!$A$10,'VALORES JOÃO'!$C$10,IF(I1109='VALORES JOÃO'!$A$9,'VALORES JOÃO'!$C$9,IF('TABELA UNIFICADA 2024'!I1109='VALORES JOÃO'!$A$8,'VALORES JOÃO'!$C$8,IF('TABELA UNIFICADA 2024'!I1109='VALORES JOÃO'!$A$7,'VALORES JOÃO'!$C$7,IF('TABELA UNIFICADA 2024'!I1109='VALORES JOÃO'!$A$6,'VALORES JOÃO'!$C$6,IF('TABELA UNIFICADA 2024'!I1109='VALORES JOÃO'!$A$5,'VALORES JOÃO'!$C$5,IF('TABELA UNIFICADA 2024'!I1109='VALORES JOÃO'!$A$4,'VALORES JOÃO'!$C$4,"")))))))))</f>
        <v/>
      </c>
      <c r="H1109" s="335" t="str">
        <f t="shared" si="18"/>
        <v>0</v>
      </c>
      <c r="I1109" s="334" t="s">
        <v>43</v>
      </c>
      <c r="J1109" s="320"/>
      <c r="K1109" s="260"/>
      <c r="L1109" s="203"/>
      <c r="M1109" s="204"/>
      <c r="N1109" s="211"/>
      <c r="O1109" s="137"/>
      <c r="P1109" s="268"/>
    </row>
    <row r="1110" spans="1:16">
      <c r="A1110" s="125"/>
      <c r="B1110" s="282"/>
      <c r="C1110" s="146"/>
      <c r="D1110" s="146"/>
      <c r="E1110" s="340"/>
      <c r="F1110" s="128"/>
      <c r="G1110" s="252" t="str">
        <f>IF(I1110='VALORES JOÃO'!$A$12,'VALORES JOÃO'!$C$12,IF(I1110='VALORES JOÃO'!$A$11,'VALORES JOÃO'!$C$11,IF('TABELA UNIFICADA 2024'!I1110='VALORES JOÃO'!$A$10,'VALORES JOÃO'!$C$10,IF(I1110='VALORES JOÃO'!$A$9,'VALORES JOÃO'!$C$9,IF('TABELA UNIFICADA 2024'!I1110='VALORES JOÃO'!$A$8,'VALORES JOÃO'!$C$8,IF('TABELA UNIFICADA 2024'!I1110='VALORES JOÃO'!$A$7,'VALORES JOÃO'!$C$7,IF('TABELA UNIFICADA 2024'!I1110='VALORES JOÃO'!$A$6,'VALORES JOÃO'!$C$6,IF('TABELA UNIFICADA 2024'!I1110='VALORES JOÃO'!$A$5,'VALORES JOÃO'!$C$5,IF('TABELA UNIFICADA 2024'!I1110='VALORES JOÃO'!$A$4,'VALORES JOÃO'!$C$4,"")))))))))</f>
        <v/>
      </c>
      <c r="H1110" s="335" t="str">
        <f t="shared" si="18"/>
        <v>0</v>
      </c>
      <c r="I1110" s="334" t="s">
        <v>43</v>
      </c>
      <c r="J1110" s="320"/>
      <c r="K1110" s="260"/>
      <c r="L1110" s="203"/>
      <c r="M1110" s="204"/>
      <c r="N1110" s="211"/>
      <c r="O1110" s="137"/>
      <c r="P1110" s="268"/>
    </row>
    <row r="1111" spans="1:16">
      <c r="A1111" s="125"/>
      <c r="B1111" s="282"/>
      <c r="C1111" s="146"/>
      <c r="D1111" s="146"/>
      <c r="E1111" s="340"/>
      <c r="F1111" s="128"/>
      <c r="G1111" s="252" t="str">
        <f>IF(I1111='VALORES JOÃO'!$A$12,'VALORES JOÃO'!$C$12,IF(I1111='VALORES JOÃO'!$A$11,'VALORES JOÃO'!$C$11,IF('TABELA UNIFICADA 2024'!I1111='VALORES JOÃO'!$A$10,'VALORES JOÃO'!$C$10,IF(I1111='VALORES JOÃO'!$A$9,'VALORES JOÃO'!$C$9,IF('TABELA UNIFICADA 2024'!I1111='VALORES JOÃO'!$A$8,'VALORES JOÃO'!$C$8,IF('TABELA UNIFICADA 2024'!I1111='VALORES JOÃO'!$A$7,'VALORES JOÃO'!$C$7,IF('TABELA UNIFICADA 2024'!I1111='VALORES JOÃO'!$A$6,'VALORES JOÃO'!$C$6,IF('TABELA UNIFICADA 2024'!I1111='VALORES JOÃO'!$A$5,'VALORES JOÃO'!$C$5,IF('TABELA UNIFICADA 2024'!I1111='VALORES JOÃO'!$A$4,'VALORES JOÃO'!$C$4,"")))))))))</f>
        <v/>
      </c>
      <c r="H1111" s="335" t="str">
        <f t="shared" si="18"/>
        <v>0</v>
      </c>
      <c r="I1111" s="334" t="s">
        <v>43</v>
      </c>
      <c r="J1111" s="320"/>
      <c r="K1111" s="260"/>
      <c r="L1111" s="203"/>
      <c r="M1111" s="204"/>
      <c r="N1111" s="211"/>
      <c r="O1111" s="137"/>
      <c r="P1111" s="268"/>
    </row>
    <row r="1112" spans="1:16">
      <c r="A1112" s="125"/>
      <c r="B1112" s="282"/>
      <c r="C1112" s="146"/>
      <c r="D1112" s="146"/>
      <c r="E1112" s="340"/>
      <c r="F1112" s="128"/>
      <c r="G1112" s="252" t="str">
        <f>IF(I1112='VALORES JOÃO'!$A$12,'VALORES JOÃO'!$C$12,IF(I1112='VALORES JOÃO'!$A$11,'VALORES JOÃO'!$C$11,IF('TABELA UNIFICADA 2024'!I1112='VALORES JOÃO'!$A$10,'VALORES JOÃO'!$C$10,IF(I1112='VALORES JOÃO'!$A$9,'VALORES JOÃO'!$C$9,IF('TABELA UNIFICADA 2024'!I1112='VALORES JOÃO'!$A$8,'VALORES JOÃO'!$C$8,IF('TABELA UNIFICADA 2024'!I1112='VALORES JOÃO'!$A$7,'VALORES JOÃO'!$C$7,IF('TABELA UNIFICADA 2024'!I1112='VALORES JOÃO'!$A$6,'VALORES JOÃO'!$C$6,IF('TABELA UNIFICADA 2024'!I1112='VALORES JOÃO'!$A$5,'VALORES JOÃO'!$C$5,IF('TABELA UNIFICADA 2024'!I1112='VALORES JOÃO'!$A$4,'VALORES JOÃO'!$C$4,"")))))))))</f>
        <v/>
      </c>
      <c r="H1112" s="335" t="str">
        <f t="shared" si="18"/>
        <v>0</v>
      </c>
      <c r="I1112" s="334" t="s">
        <v>43</v>
      </c>
      <c r="J1112" s="320"/>
      <c r="K1112" s="260"/>
      <c r="L1112" s="203"/>
      <c r="M1112" s="204"/>
      <c r="N1112" s="211"/>
      <c r="O1112" s="137"/>
      <c r="P1112" s="268"/>
    </row>
    <row r="1113" spans="1:16">
      <c r="A1113" s="125"/>
      <c r="B1113" s="282"/>
      <c r="C1113" s="146"/>
      <c r="D1113" s="146"/>
      <c r="E1113" s="340"/>
      <c r="F1113" s="128"/>
      <c r="G1113" s="252" t="str">
        <f>IF(I1113='VALORES JOÃO'!$A$12,'VALORES JOÃO'!$C$12,IF(I1113='VALORES JOÃO'!$A$11,'VALORES JOÃO'!$C$11,IF('TABELA UNIFICADA 2024'!I1113='VALORES JOÃO'!$A$10,'VALORES JOÃO'!$C$10,IF(I1113='VALORES JOÃO'!$A$9,'VALORES JOÃO'!$C$9,IF('TABELA UNIFICADA 2024'!I1113='VALORES JOÃO'!$A$8,'VALORES JOÃO'!$C$8,IF('TABELA UNIFICADA 2024'!I1113='VALORES JOÃO'!$A$7,'VALORES JOÃO'!$C$7,IF('TABELA UNIFICADA 2024'!I1113='VALORES JOÃO'!$A$6,'VALORES JOÃO'!$C$6,IF('TABELA UNIFICADA 2024'!I1113='VALORES JOÃO'!$A$5,'VALORES JOÃO'!$C$5,IF('TABELA UNIFICADA 2024'!I1113='VALORES JOÃO'!$A$4,'VALORES JOÃO'!$C$4,"")))))))))</f>
        <v/>
      </c>
      <c r="H1113" s="335" t="str">
        <f t="shared" si="18"/>
        <v>0</v>
      </c>
      <c r="I1113" s="334" t="s">
        <v>43</v>
      </c>
      <c r="J1113" s="320"/>
      <c r="K1113" s="260"/>
      <c r="L1113" s="203"/>
      <c r="M1113" s="204"/>
      <c r="N1113" s="211"/>
      <c r="O1113" s="137"/>
      <c r="P1113" s="268"/>
    </row>
    <row r="1114" spans="1:16">
      <c r="A1114" s="125"/>
      <c r="B1114" s="282"/>
      <c r="C1114" s="146"/>
      <c r="D1114" s="146"/>
      <c r="E1114" s="340"/>
      <c r="F1114" s="128"/>
      <c r="G1114" s="252" t="str">
        <f>IF(I1114='VALORES JOÃO'!$A$12,'VALORES JOÃO'!$C$12,IF(I1114='VALORES JOÃO'!$A$11,'VALORES JOÃO'!$C$11,IF('TABELA UNIFICADA 2024'!I1114='VALORES JOÃO'!$A$10,'VALORES JOÃO'!$C$10,IF(I1114='VALORES JOÃO'!$A$9,'VALORES JOÃO'!$C$9,IF('TABELA UNIFICADA 2024'!I1114='VALORES JOÃO'!$A$8,'VALORES JOÃO'!$C$8,IF('TABELA UNIFICADA 2024'!I1114='VALORES JOÃO'!$A$7,'VALORES JOÃO'!$C$7,IF('TABELA UNIFICADA 2024'!I1114='VALORES JOÃO'!$A$6,'VALORES JOÃO'!$C$6,IF('TABELA UNIFICADA 2024'!I1114='VALORES JOÃO'!$A$5,'VALORES JOÃO'!$C$5,IF('TABELA UNIFICADA 2024'!I1114='VALORES JOÃO'!$A$4,'VALORES JOÃO'!$C$4,"")))))))))</f>
        <v/>
      </c>
      <c r="H1114" s="335" t="str">
        <f t="shared" si="18"/>
        <v>0</v>
      </c>
      <c r="I1114" s="334" t="s">
        <v>43</v>
      </c>
      <c r="J1114" s="320"/>
      <c r="K1114" s="260"/>
      <c r="L1114" s="203"/>
      <c r="M1114" s="204"/>
      <c r="N1114" s="211"/>
      <c r="O1114" s="137"/>
      <c r="P1114" s="268"/>
    </row>
    <row r="1115" spans="1:16">
      <c r="A1115" s="125"/>
      <c r="B1115" s="282"/>
      <c r="C1115" s="146"/>
      <c r="D1115" s="146"/>
      <c r="E1115" s="340"/>
      <c r="F1115" s="128"/>
      <c r="G1115" s="252" t="str">
        <f>IF(I1115='VALORES JOÃO'!$A$12,'VALORES JOÃO'!$C$12,IF(I1115='VALORES JOÃO'!$A$11,'VALORES JOÃO'!$C$11,IF('TABELA UNIFICADA 2024'!I1115='VALORES JOÃO'!$A$10,'VALORES JOÃO'!$C$10,IF(I1115='VALORES JOÃO'!$A$9,'VALORES JOÃO'!$C$9,IF('TABELA UNIFICADA 2024'!I1115='VALORES JOÃO'!$A$8,'VALORES JOÃO'!$C$8,IF('TABELA UNIFICADA 2024'!I1115='VALORES JOÃO'!$A$7,'VALORES JOÃO'!$C$7,IF('TABELA UNIFICADA 2024'!I1115='VALORES JOÃO'!$A$6,'VALORES JOÃO'!$C$6,IF('TABELA UNIFICADA 2024'!I1115='VALORES JOÃO'!$A$5,'VALORES JOÃO'!$C$5,IF('TABELA UNIFICADA 2024'!I1115='VALORES JOÃO'!$A$4,'VALORES JOÃO'!$C$4,"")))))))))</f>
        <v/>
      </c>
      <c r="H1115" s="335" t="str">
        <f t="shared" si="18"/>
        <v>0</v>
      </c>
      <c r="I1115" s="334" t="s">
        <v>43</v>
      </c>
      <c r="J1115" s="320"/>
      <c r="K1115" s="260"/>
      <c r="L1115" s="203"/>
      <c r="M1115" s="204"/>
      <c r="N1115" s="211"/>
      <c r="O1115" s="137"/>
      <c r="P1115" s="268"/>
    </row>
    <row r="1116" spans="1:16">
      <c r="A1116" s="125"/>
      <c r="B1116" s="282"/>
      <c r="C1116" s="146"/>
      <c r="D1116" s="146"/>
      <c r="E1116" s="340"/>
      <c r="F1116" s="128"/>
      <c r="G1116" s="252" t="str">
        <f>IF(I1116='VALORES JOÃO'!$A$12,'VALORES JOÃO'!$C$12,IF(I1116='VALORES JOÃO'!$A$11,'VALORES JOÃO'!$C$11,IF('TABELA UNIFICADA 2024'!I1116='VALORES JOÃO'!$A$10,'VALORES JOÃO'!$C$10,IF(I1116='VALORES JOÃO'!$A$9,'VALORES JOÃO'!$C$9,IF('TABELA UNIFICADA 2024'!I1116='VALORES JOÃO'!$A$8,'VALORES JOÃO'!$C$8,IF('TABELA UNIFICADA 2024'!I1116='VALORES JOÃO'!$A$7,'VALORES JOÃO'!$C$7,IF('TABELA UNIFICADA 2024'!I1116='VALORES JOÃO'!$A$6,'VALORES JOÃO'!$C$6,IF('TABELA UNIFICADA 2024'!I1116='VALORES JOÃO'!$A$5,'VALORES JOÃO'!$C$5,IF('TABELA UNIFICADA 2024'!I1116='VALORES JOÃO'!$A$4,'VALORES JOÃO'!$C$4,"")))))))))</f>
        <v/>
      </c>
      <c r="H1116" s="335" t="str">
        <f t="shared" si="18"/>
        <v>0</v>
      </c>
      <c r="I1116" s="334" t="s">
        <v>43</v>
      </c>
      <c r="J1116" s="320"/>
      <c r="K1116" s="260"/>
      <c r="L1116" s="203"/>
      <c r="M1116" s="204"/>
      <c r="N1116" s="211"/>
      <c r="O1116" s="137"/>
      <c r="P1116" s="268"/>
    </row>
    <row r="1117" spans="1:16">
      <c r="A1117" s="125"/>
      <c r="B1117" s="282"/>
      <c r="C1117" s="146"/>
      <c r="D1117" s="146"/>
      <c r="E1117" s="340"/>
      <c r="F1117" s="128"/>
      <c r="G1117" s="252" t="str">
        <f>IF(I1117='VALORES JOÃO'!$A$12,'VALORES JOÃO'!$C$12,IF(I1117='VALORES JOÃO'!$A$11,'VALORES JOÃO'!$C$11,IF('TABELA UNIFICADA 2024'!I1117='VALORES JOÃO'!$A$10,'VALORES JOÃO'!$C$10,IF(I1117='VALORES JOÃO'!$A$9,'VALORES JOÃO'!$C$9,IF('TABELA UNIFICADA 2024'!I1117='VALORES JOÃO'!$A$8,'VALORES JOÃO'!$C$8,IF('TABELA UNIFICADA 2024'!I1117='VALORES JOÃO'!$A$7,'VALORES JOÃO'!$C$7,IF('TABELA UNIFICADA 2024'!I1117='VALORES JOÃO'!$A$6,'VALORES JOÃO'!$C$6,IF('TABELA UNIFICADA 2024'!I1117='VALORES JOÃO'!$A$5,'VALORES JOÃO'!$C$5,IF('TABELA UNIFICADA 2024'!I1117='VALORES JOÃO'!$A$4,'VALORES JOÃO'!$C$4,"")))))))))</f>
        <v/>
      </c>
      <c r="H1117" s="335" t="str">
        <f t="shared" si="18"/>
        <v>0</v>
      </c>
      <c r="I1117" s="334" t="s">
        <v>43</v>
      </c>
      <c r="J1117" s="320"/>
      <c r="K1117" s="260"/>
      <c r="L1117" s="203"/>
      <c r="M1117" s="204"/>
      <c r="N1117" s="211"/>
      <c r="O1117" s="137"/>
      <c r="P1117" s="268"/>
    </row>
    <row r="1118" spans="1:16">
      <c r="A1118" s="125"/>
      <c r="B1118" s="282"/>
      <c r="C1118" s="146"/>
      <c r="D1118" s="146"/>
      <c r="E1118" s="340"/>
      <c r="F1118" s="128"/>
      <c r="G1118" s="252" t="str">
        <f>IF(I1118='VALORES JOÃO'!$A$12,'VALORES JOÃO'!$C$12,IF(I1118='VALORES JOÃO'!$A$11,'VALORES JOÃO'!$C$11,IF('TABELA UNIFICADA 2024'!I1118='VALORES JOÃO'!$A$10,'VALORES JOÃO'!$C$10,IF(I1118='VALORES JOÃO'!$A$9,'VALORES JOÃO'!$C$9,IF('TABELA UNIFICADA 2024'!I1118='VALORES JOÃO'!$A$8,'VALORES JOÃO'!$C$8,IF('TABELA UNIFICADA 2024'!I1118='VALORES JOÃO'!$A$7,'VALORES JOÃO'!$C$7,IF('TABELA UNIFICADA 2024'!I1118='VALORES JOÃO'!$A$6,'VALORES JOÃO'!$C$6,IF('TABELA UNIFICADA 2024'!I1118='VALORES JOÃO'!$A$5,'VALORES JOÃO'!$C$5,IF('TABELA UNIFICADA 2024'!I1118='VALORES JOÃO'!$A$4,'VALORES JOÃO'!$C$4,"")))))))))</f>
        <v/>
      </c>
      <c r="H1118" s="335" t="str">
        <f t="shared" si="18"/>
        <v>0</v>
      </c>
      <c r="I1118" s="334" t="s">
        <v>43</v>
      </c>
      <c r="J1118" s="320"/>
      <c r="K1118" s="260"/>
      <c r="L1118" s="203"/>
      <c r="M1118" s="204"/>
      <c r="N1118" s="211"/>
      <c r="O1118" s="137"/>
      <c r="P1118" s="268"/>
    </row>
    <row r="1119" spans="1:16">
      <c r="A1119" s="125"/>
      <c r="B1119" s="282"/>
      <c r="C1119" s="146"/>
      <c r="D1119" s="146"/>
      <c r="E1119" s="340"/>
      <c r="F1119" s="128"/>
      <c r="G1119" s="252" t="str">
        <f>IF(I1119='VALORES JOÃO'!$A$12,'VALORES JOÃO'!$C$12,IF(I1119='VALORES JOÃO'!$A$11,'VALORES JOÃO'!$C$11,IF('TABELA UNIFICADA 2024'!I1119='VALORES JOÃO'!$A$10,'VALORES JOÃO'!$C$10,IF(I1119='VALORES JOÃO'!$A$9,'VALORES JOÃO'!$C$9,IF('TABELA UNIFICADA 2024'!I1119='VALORES JOÃO'!$A$8,'VALORES JOÃO'!$C$8,IF('TABELA UNIFICADA 2024'!I1119='VALORES JOÃO'!$A$7,'VALORES JOÃO'!$C$7,IF('TABELA UNIFICADA 2024'!I1119='VALORES JOÃO'!$A$6,'VALORES JOÃO'!$C$6,IF('TABELA UNIFICADA 2024'!I1119='VALORES JOÃO'!$A$5,'VALORES JOÃO'!$C$5,IF('TABELA UNIFICADA 2024'!I1119='VALORES JOÃO'!$A$4,'VALORES JOÃO'!$C$4,"")))))))))</f>
        <v/>
      </c>
      <c r="H1119" s="335" t="str">
        <f t="shared" si="18"/>
        <v>0</v>
      </c>
      <c r="I1119" s="334" t="s">
        <v>43</v>
      </c>
      <c r="J1119" s="320"/>
      <c r="K1119" s="260"/>
      <c r="L1119" s="203"/>
      <c r="M1119" s="204"/>
      <c r="N1119" s="211"/>
      <c r="O1119" s="137"/>
      <c r="P1119" s="268"/>
    </row>
    <row r="1120" spans="1:16">
      <c r="A1120" s="125"/>
      <c r="B1120" s="282"/>
      <c r="C1120" s="146"/>
      <c r="D1120" s="146"/>
      <c r="E1120" s="340"/>
      <c r="F1120" s="128"/>
      <c r="G1120" s="252" t="str">
        <f>IF(I1120='VALORES JOÃO'!$A$12,'VALORES JOÃO'!$C$12,IF(I1120='VALORES JOÃO'!$A$11,'VALORES JOÃO'!$C$11,IF('TABELA UNIFICADA 2024'!I1120='VALORES JOÃO'!$A$10,'VALORES JOÃO'!$C$10,IF(I1120='VALORES JOÃO'!$A$9,'VALORES JOÃO'!$C$9,IF('TABELA UNIFICADA 2024'!I1120='VALORES JOÃO'!$A$8,'VALORES JOÃO'!$C$8,IF('TABELA UNIFICADA 2024'!I1120='VALORES JOÃO'!$A$7,'VALORES JOÃO'!$C$7,IF('TABELA UNIFICADA 2024'!I1120='VALORES JOÃO'!$A$6,'VALORES JOÃO'!$C$6,IF('TABELA UNIFICADA 2024'!I1120='VALORES JOÃO'!$A$5,'VALORES JOÃO'!$C$5,IF('TABELA UNIFICADA 2024'!I1120='VALORES JOÃO'!$A$4,'VALORES JOÃO'!$C$4,"")))))))))</f>
        <v/>
      </c>
      <c r="H1120" s="335" t="str">
        <f t="shared" si="18"/>
        <v>0</v>
      </c>
      <c r="I1120" s="334" t="s">
        <v>43</v>
      </c>
      <c r="J1120" s="320"/>
      <c r="K1120" s="260"/>
      <c r="L1120" s="203"/>
      <c r="M1120" s="204"/>
      <c r="N1120" s="211"/>
      <c r="O1120" s="137"/>
      <c r="P1120" s="268"/>
    </row>
    <row r="1121" spans="1:16">
      <c r="A1121" s="125"/>
      <c r="B1121" s="282"/>
      <c r="C1121" s="146"/>
      <c r="D1121" s="146"/>
      <c r="E1121" s="340"/>
      <c r="F1121" s="128"/>
      <c r="G1121" s="252" t="str">
        <f>IF(I1121='VALORES JOÃO'!$A$12,'VALORES JOÃO'!$C$12,IF(I1121='VALORES JOÃO'!$A$11,'VALORES JOÃO'!$C$11,IF('TABELA UNIFICADA 2024'!I1121='VALORES JOÃO'!$A$10,'VALORES JOÃO'!$C$10,IF(I1121='VALORES JOÃO'!$A$9,'VALORES JOÃO'!$C$9,IF('TABELA UNIFICADA 2024'!I1121='VALORES JOÃO'!$A$8,'VALORES JOÃO'!$C$8,IF('TABELA UNIFICADA 2024'!I1121='VALORES JOÃO'!$A$7,'VALORES JOÃO'!$C$7,IF('TABELA UNIFICADA 2024'!I1121='VALORES JOÃO'!$A$6,'VALORES JOÃO'!$C$6,IF('TABELA UNIFICADA 2024'!I1121='VALORES JOÃO'!$A$5,'VALORES JOÃO'!$C$5,IF('TABELA UNIFICADA 2024'!I1121='VALORES JOÃO'!$A$4,'VALORES JOÃO'!$C$4,"")))))))))</f>
        <v/>
      </c>
      <c r="H1121" s="335" t="str">
        <f t="shared" si="18"/>
        <v>0</v>
      </c>
      <c r="I1121" s="334" t="s">
        <v>43</v>
      </c>
      <c r="J1121" s="320"/>
      <c r="K1121" s="260"/>
      <c r="L1121" s="203"/>
      <c r="M1121" s="204"/>
      <c r="N1121" s="211"/>
      <c r="O1121" s="137"/>
      <c r="P1121" s="268"/>
    </row>
    <row r="1122" spans="1:16">
      <c r="A1122" s="125"/>
      <c r="B1122" s="282"/>
      <c r="C1122" s="146"/>
      <c r="D1122" s="146"/>
      <c r="E1122" s="340"/>
      <c r="F1122" s="128"/>
      <c r="G1122" s="252" t="str">
        <f>IF(I1122='VALORES JOÃO'!$A$12,'VALORES JOÃO'!$C$12,IF(I1122='VALORES JOÃO'!$A$11,'VALORES JOÃO'!$C$11,IF('TABELA UNIFICADA 2024'!I1122='VALORES JOÃO'!$A$10,'VALORES JOÃO'!$C$10,IF(I1122='VALORES JOÃO'!$A$9,'VALORES JOÃO'!$C$9,IF('TABELA UNIFICADA 2024'!I1122='VALORES JOÃO'!$A$8,'VALORES JOÃO'!$C$8,IF('TABELA UNIFICADA 2024'!I1122='VALORES JOÃO'!$A$7,'VALORES JOÃO'!$C$7,IF('TABELA UNIFICADA 2024'!I1122='VALORES JOÃO'!$A$6,'VALORES JOÃO'!$C$6,IF('TABELA UNIFICADA 2024'!I1122='VALORES JOÃO'!$A$5,'VALORES JOÃO'!$C$5,IF('TABELA UNIFICADA 2024'!I1122='VALORES JOÃO'!$A$4,'VALORES JOÃO'!$C$4,"")))))))))</f>
        <v/>
      </c>
      <c r="H1122" s="335" t="str">
        <f t="shared" si="18"/>
        <v>0</v>
      </c>
      <c r="I1122" s="334" t="s">
        <v>43</v>
      </c>
      <c r="J1122" s="320"/>
      <c r="K1122" s="260"/>
      <c r="L1122" s="203"/>
      <c r="M1122" s="204"/>
      <c r="N1122" s="211"/>
      <c r="O1122" s="137"/>
      <c r="P1122" s="268"/>
    </row>
    <row r="1123" spans="1:16">
      <c r="A1123" s="125"/>
      <c r="B1123" s="282"/>
      <c r="C1123" s="146"/>
      <c r="D1123" s="146"/>
      <c r="E1123" s="340"/>
      <c r="F1123" s="128"/>
      <c r="G1123" s="252" t="str">
        <f>IF(I1123='VALORES JOÃO'!$A$12,'VALORES JOÃO'!$C$12,IF(I1123='VALORES JOÃO'!$A$11,'VALORES JOÃO'!$C$11,IF('TABELA UNIFICADA 2024'!I1123='VALORES JOÃO'!$A$10,'VALORES JOÃO'!$C$10,IF(I1123='VALORES JOÃO'!$A$9,'VALORES JOÃO'!$C$9,IF('TABELA UNIFICADA 2024'!I1123='VALORES JOÃO'!$A$8,'VALORES JOÃO'!$C$8,IF('TABELA UNIFICADA 2024'!I1123='VALORES JOÃO'!$A$7,'VALORES JOÃO'!$C$7,IF('TABELA UNIFICADA 2024'!I1123='VALORES JOÃO'!$A$6,'VALORES JOÃO'!$C$6,IF('TABELA UNIFICADA 2024'!I1123='VALORES JOÃO'!$A$5,'VALORES JOÃO'!$C$5,IF('TABELA UNIFICADA 2024'!I1123='VALORES JOÃO'!$A$4,'VALORES JOÃO'!$C$4,"")))))))))</f>
        <v/>
      </c>
      <c r="H1123" s="335" t="str">
        <f t="shared" si="18"/>
        <v>0</v>
      </c>
      <c r="I1123" s="334" t="s">
        <v>43</v>
      </c>
      <c r="J1123" s="320"/>
      <c r="K1123" s="260"/>
      <c r="L1123" s="203"/>
      <c r="M1123" s="204"/>
      <c r="N1123" s="211"/>
      <c r="O1123" s="137"/>
      <c r="P1123" s="268"/>
    </row>
    <row r="1124" spans="1:16">
      <c r="A1124" s="125"/>
      <c r="B1124" s="282"/>
      <c r="C1124" s="146"/>
      <c r="D1124" s="146"/>
      <c r="E1124" s="340"/>
      <c r="F1124" s="128"/>
      <c r="G1124" s="252" t="str">
        <f>IF(I1124='VALORES JOÃO'!$A$12,'VALORES JOÃO'!$C$12,IF(I1124='VALORES JOÃO'!$A$11,'VALORES JOÃO'!$C$11,IF('TABELA UNIFICADA 2024'!I1124='VALORES JOÃO'!$A$10,'VALORES JOÃO'!$C$10,IF(I1124='VALORES JOÃO'!$A$9,'VALORES JOÃO'!$C$9,IF('TABELA UNIFICADA 2024'!I1124='VALORES JOÃO'!$A$8,'VALORES JOÃO'!$C$8,IF('TABELA UNIFICADA 2024'!I1124='VALORES JOÃO'!$A$7,'VALORES JOÃO'!$C$7,IF('TABELA UNIFICADA 2024'!I1124='VALORES JOÃO'!$A$6,'VALORES JOÃO'!$C$6,IF('TABELA UNIFICADA 2024'!I1124='VALORES JOÃO'!$A$5,'VALORES JOÃO'!$C$5,IF('TABELA UNIFICADA 2024'!I1124='VALORES JOÃO'!$A$4,'VALORES JOÃO'!$C$4,"")))))))))</f>
        <v/>
      </c>
      <c r="H1124" s="335" t="str">
        <f t="shared" si="18"/>
        <v>0</v>
      </c>
      <c r="I1124" s="334" t="s">
        <v>43</v>
      </c>
      <c r="J1124" s="320"/>
      <c r="K1124" s="260"/>
      <c r="L1124" s="203"/>
      <c r="M1124" s="204"/>
      <c r="N1124" s="211"/>
      <c r="O1124" s="137"/>
      <c r="P1124" s="268"/>
    </row>
    <row r="1125" spans="1:16">
      <c r="A1125" s="125"/>
      <c r="B1125" s="282"/>
      <c r="C1125" s="146"/>
      <c r="D1125" s="146"/>
      <c r="E1125" s="340"/>
      <c r="F1125" s="128"/>
      <c r="G1125" s="252" t="str">
        <f>IF(I1125='VALORES JOÃO'!$A$12,'VALORES JOÃO'!$C$12,IF(I1125='VALORES JOÃO'!$A$11,'VALORES JOÃO'!$C$11,IF('TABELA UNIFICADA 2024'!I1125='VALORES JOÃO'!$A$10,'VALORES JOÃO'!$C$10,IF(I1125='VALORES JOÃO'!$A$9,'VALORES JOÃO'!$C$9,IF('TABELA UNIFICADA 2024'!I1125='VALORES JOÃO'!$A$8,'VALORES JOÃO'!$C$8,IF('TABELA UNIFICADA 2024'!I1125='VALORES JOÃO'!$A$7,'VALORES JOÃO'!$C$7,IF('TABELA UNIFICADA 2024'!I1125='VALORES JOÃO'!$A$6,'VALORES JOÃO'!$C$6,IF('TABELA UNIFICADA 2024'!I1125='VALORES JOÃO'!$A$5,'VALORES JOÃO'!$C$5,IF('TABELA UNIFICADA 2024'!I1125='VALORES JOÃO'!$A$4,'VALORES JOÃO'!$C$4,"")))))))))</f>
        <v/>
      </c>
      <c r="H1125" s="335" t="str">
        <f t="shared" si="18"/>
        <v>0</v>
      </c>
      <c r="I1125" s="334" t="s">
        <v>43</v>
      </c>
      <c r="J1125" s="320"/>
      <c r="K1125" s="260"/>
      <c r="L1125" s="203"/>
      <c r="M1125" s="204"/>
      <c r="N1125" s="211"/>
      <c r="O1125" s="137"/>
      <c r="P1125" s="268"/>
    </row>
    <row r="1126" spans="1:16">
      <c r="A1126" s="125"/>
      <c r="B1126" s="282"/>
      <c r="C1126" s="146"/>
      <c r="D1126" s="146"/>
      <c r="E1126" s="340"/>
      <c r="F1126" s="128"/>
      <c r="G1126" s="252" t="str">
        <f>IF(I1126='VALORES JOÃO'!$A$12,'VALORES JOÃO'!$C$12,IF(I1126='VALORES JOÃO'!$A$11,'VALORES JOÃO'!$C$11,IF('TABELA UNIFICADA 2024'!I1126='VALORES JOÃO'!$A$10,'VALORES JOÃO'!$C$10,IF(I1126='VALORES JOÃO'!$A$9,'VALORES JOÃO'!$C$9,IF('TABELA UNIFICADA 2024'!I1126='VALORES JOÃO'!$A$8,'VALORES JOÃO'!$C$8,IF('TABELA UNIFICADA 2024'!I1126='VALORES JOÃO'!$A$7,'VALORES JOÃO'!$C$7,IF('TABELA UNIFICADA 2024'!I1126='VALORES JOÃO'!$A$6,'VALORES JOÃO'!$C$6,IF('TABELA UNIFICADA 2024'!I1126='VALORES JOÃO'!$A$5,'VALORES JOÃO'!$C$5,IF('TABELA UNIFICADA 2024'!I1126='VALORES JOÃO'!$A$4,'VALORES JOÃO'!$C$4,"")))))))))</f>
        <v/>
      </c>
      <c r="H1126" s="335" t="str">
        <f t="shared" si="18"/>
        <v>0</v>
      </c>
      <c r="I1126" s="334" t="s">
        <v>43</v>
      </c>
      <c r="J1126" s="320"/>
      <c r="K1126" s="260"/>
      <c r="L1126" s="203"/>
      <c r="M1126" s="204"/>
      <c r="N1126" s="211"/>
      <c r="O1126" s="137"/>
      <c r="P1126" s="268"/>
    </row>
    <row r="1127" spans="1:16">
      <c r="A1127" s="125"/>
      <c r="B1127" s="282"/>
      <c r="C1127" s="146"/>
      <c r="D1127" s="146"/>
      <c r="E1127" s="340"/>
      <c r="F1127" s="128"/>
      <c r="G1127" s="252" t="str">
        <f>IF(I1127='VALORES JOÃO'!$A$12,'VALORES JOÃO'!$C$12,IF(I1127='VALORES JOÃO'!$A$11,'VALORES JOÃO'!$C$11,IF('TABELA UNIFICADA 2024'!I1127='VALORES JOÃO'!$A$10,'VALORES JOÃO'!$C$10,IF(I1127='VALORES JOÃO'!$A$9,'VALORES JOÃO'!$C$9,IF('TABELA UNIFICADA 2024'!I1127='VALORES JOÃO'!$A$8,'VALORES JOÃO'!$C$8,IF('TABELA UNIFICADA 2024'!I1127='VALORES JOÃO'!$A$7,'VALORES JOÃO'!$C$7,IF('TABELA UNIFICADA 2024'!I1127='VALORES JOÃO'!$A$6,'VALORES JOÃO'!$C$6,IF('TABELA UNIFICADA 2024'!I1127='VALORES JOÃO'!$A$5,'VALORES JOÃO'!$C$5,IF('TABELA UNIFICADA 2024'!I1127='VALORES JOÃO'!$A$4,'VALORES JOÃO'!$C$4,"")))))))))</f>
        <v/>
      </c>
      <c r="H1127" s="335" t="str">
        <f t="shared" si="18"/>
        <v>0</v>
      </c>
      <c r="I1127" s="334" t="s">
        <v>43</v>
      </c>
      <c r="J1127" s="320"/>
      <c r="K1127" s="260"/>
      <c r="L1127" s="203"/>
      <c r="M1127" s="204"/>
      <c r="N1127" s="211"/>
      <c r="O1127" s="137"/>
      <c r="P1127" s="268"/>
    </row>
    <row r="1128" spans="1:16">
      <c r="A1128" s="125"/>
      <c r="B1128" s="282"/>
      <c r="C1128" s="146"/>
      <c r="D1128" s="146"/>
      <c r="E1128" s="340"/>
      <c r="F1128" s="128"/>
      <c r="G1128" s="252" t="str">
        <f>IF(I1128='VALORES JOÃO'!$A$12,'VALORES JOÃO'!$C$12,IF(I1128='VALORES JOÃO'!$A$11,'VALORES JOÃO'!$C$11,IF('TABELA UNIFICADA 2024'!I1128='VALORES JOÃO'!$A$10,'VALORES JOÃO'!$C$10,IF(I1128='VALORES JOÃO'!$A$9,'VALORES JOÃO'!$C$9,IF('TABELA UNIFICADA 2024'!I1128='VALORES JOÃO'!$A$8,'VALORES JOÃO'!$C$8,IF('TABELA UNIFICADA 2024'!I1128='VALORES JOÃO'!$A$7,'VALORES JOÃO'!$C$7,IF('TABELA UNIFICADA 2024'!I1128='VALORES JOÃO'!$A$6,'VALORES JOÃO'!$C$6,IF('TABELA UNIFICADA 2024'!I1128='VALORES JOÃO'!$A$5,'VALORES JOÃO'!$C$5,IF('TABELA UNIFICADA 2024'!I1128='VALORES JOÃO'!$A$4,'VALORES JOÃO'!$C$4,"")))))))))</f>
        <v/>
      </c>
      <c r="H1128" s="335" t="str">
        <f t="shared" si="18"/>
        <v>0</v>
      </c>
      <c r="I1128" s="334" t="s">
        <v>43</v>
      </c>
      <c r="J1128" s="320"/>
      <c r="K1128" s="260"/>
      <c r="L1128" s="203"/>
      <c r="M1128" s="204"/>
      <c r="N1128" s="211"/>
      <c r="O1128" s="137"/>
      <c r="P1128" s="268"/>
    </row>
    <row r="1129" spans="1:16">
      <c r="A1129" s="125"/>
      <c r="B1129" s="282"/>
      <c r="C1129" s="146"/>
      <c r="D1129" s="146"/>
      <c r="E1129" s="340"/>
      <c r="F1129" s="128"/>
      <c r="G1129" s="252" t="str">
        <f>IF(I1129='VALORES JOÃO'!$A$12,'VALORES JOÃO'!$C$12,IF(I1129='VALORES JOÃO'!$A$11,'VALORES JOÃO'!$C$11,IF('TABELA UNIFICADA 2024'!I1129='VALORES JOÃO'!$A$10,'VALORES JOÃO'!$C$10,IF(I1129='VALORES JOÃO'!$A$9,'VALORES JOÃO'!$C$9,IF('TABELA UNIFICADA 2024'!I1129='VALORES JOÃO'!$A$8,'VALORES JOÃO'!$C$8,IF('TABELA UNIFICADA 2024'!I1129='VALORES JOÃO'!$A$7,'VALORES JOÃO'!$C$7,IF('TABELA UNIFICADA 2024'!I1129='VALORES JOÃO'!$A$6,'VALORES JOÃO'!$C$6,IF('TABELA UNIFICADA 2024'!I1129='VALORES JOÃO'!$A$5,'VALORES JOÃO'!$C$5,IF('TABELA UNIFICADA 2024'!I1129='VALORES JOÃO'!$A$4,'VALORES JOÃO'!$C$4,"")))))))))</f>
        <v/>
      </c>
      <c r="H1129" s="335" t="str">
        <f t="shared" si="18"/>
        <v>0</v>
      </c>
      <c r="I1129" s="334" t="s">
        <v>43</v>
      </c>
      <c r="J1129" s="320"/>
      <c r="K1129" s="260"/>
      <c r="L1129" s="203"/>
      <c r="M1129" s="204"/>
      <c r="N1129" s="211"/>
      <c r="O1129" s="137"/>
      <c r="P1129" s="268"/>
    </row>
    <row r="1130" spans="1:16">
      <c r="A1130" s="125"/>
      <c r="B1130" s="282"/>
      <c r="C1130" s="146"/>
      <c r="D1130" s="146"/>
      <c r="E1130" s="340"/>
      <c r="F1130" s="128"/>
      <c r="G1130" s="252" t="str">
        <f>IF(I1130='VALORES JOÃO'!$A$12,'VALORES JOÃO'!$C$12,IF(I1130='VALORES JOÃO'!$A$11,'VALORES JOÃO'!$C$11,IF('TABELA UNIFICADA 2024'!I1130='VALORES JOÃO'!$A$10,'VALORES JOÃO'!$C$10,IF(I1130='VALORES JOÃO'!$A$9,'VALORES JOÃO'!$C$9,IF('TABELA UNIFICADA 2024'!I1130='VALORES JOÃO'!$A$8,'VALORES JOÃO'!$C$8,IF('TABELA UNIFICADA 2024'!I1130='VALORES JOÃO'!$A$7,'VALORES JOÃO'!$C$7,IF('TABELA UNIFICADA 2024'!I1130='VALORES JOÃO'!$A$6,'VALORES JOÃO'!$C$6,IF('TABELA UNIFICADA 2024'!I1130='VALORES JOÃO'!$A$5,'VALORES JOÃO'!$C$5,IF('TABELA UNIFICADA 2024'!I1130='VALORES JOÃO'!$A$4,'VALORES JOÃO'!$C$4,"")))))))))</f>
        <v/>
      </c>
      <c r="H1130" s="335" t="str">
        <f t="shared" si="18"/>
        <v>0</v>
      </c>
      <c r="I1130" s="334" t="s">
        <v>43</v>
      </c>
      <c r="J1130" s="320"/>
      <c r="K1130" s="260"/>
      <c r="L1130" s="203"/>
      <c r="M1130" s="204"/>
      <c r="N1130" s="211"/>
      <c r="O1130" s="137"/>
      <c r="P1130" s="268"/>
    </row>
    <row r="1131" spans="1:16">
      <c r="A1131" s="125"/>
      <c r="B1131" s="282"/>
      <c r="C1131" s="146"/>
      <c r="D1131" s="146"/>
      <c r="E1131" s="340"/>
      <c r="F1131" s="128"/>
      <c r="G1131" s="252" t="str">
        <f>IF(I1131='VALORES JOÃO'!$A$12,'VALORES JOÃO'!$C$12,IF(I1131='VALORES JOÃO'!$A$11,'VALORES JOÃO'!$C$11,IF('TABELA UNIFICADA 2024'!I1131='VALORES JOÃO'!$A$10,'VALORES JOÃO'!$C$10,IF(I1131='VALORES JOÃO'!$A$9,'VALORES JOÃO'!$C$9,IF('TABELA UNIFICADA 2024'!I1131='VALORES JOÃO'!$A$8,'VALORES JOÃO'!$C$8,IF('TABELA UNIFICADA 2024'!I1131='VALORES JOÃO'!$A$7,'VALORES JOÃO'!$C$7,IF('TABELA UNIFICADA 2024'!I1131='VALORES JOÃO'!$A$6,'VALORES JOÃO'!$C$6,IF('TABELA UNIFICADA 2024'!I1131='VALORES JOÃO'!$A$5,'VALORES JOÃO'!$C$5,IF('TABELA UNIFICADA 2024'!I1131='VALORES JOÃO'!$A$4,'VALORES JOÃO'!$C$4,"")))))))))</f>
        <v/>
      </c>
      <c r="H1131" s="335" t="str">
        <f t="shared" si="18"/>
        <v>0</v>
      </c>
      <c r="I1131" s="334" t="s">
        <v>43</v>
      </c>
      <c r="J1131" s="320"/>
      <c r="K1131" s="260"/>
      <c r="L1131" s="203"/>
      <c r="M1131" s="204"/>
      <c r="N1131" s="211"/>
      <c r="O1131" s="137"/>
      <c r="P1131" s="268"/>
    </row>
    <row r="1132" spans="1:16">
      <c r="A1132" s="125"/>
      <c r="B1132" s="282"/>
      <c r="C1132" s="146"/>
      <c r="D1132" s="146"/>
      <c r="E1132" s="340"/>
      <c r="F1132" s="128"/>
      <c r="G1132" s="252" t="str">
        <f>IF(I1132='VALORES JOÃO'!$A$12,'VALORES JOÃO'!$C$12,IF(I1132='VALORES JOÃO'!$A$11,'VALORES JOÃO'!$C$11,IF('TABELA UNIFICADA 2024'!I1132='VALORES JOÃO'!$A$10,'VALORES JOÃO'!$C$10,IF(I1132='VALORES JOÃO'!$A$9,'VALORES JOÃO'!$C$9,IF('TABELA UNIFICADA 2024'!I1132='VALORES JOÃO'!$A$8,'VALORES JOÃO'!$C$8,IF('TABELA UNIFICADA 2024'!I1132='VALORES JOÃO'!$A$7,'VALORES JOÃO'!$C$7,IF('TABELA UNIFICADA 2024'!I1132='VALORES JOÃO'!$A$6,'VALORES JOÃO'!$C$6,IF('TABELA UNIFICADA 2024'!I1132='VALORES JOÃO'!$A$5,'VALORES JOÃO'!$C$5,IF('TABELA UNIFICADA 2024'!I1132='VALORES JOÃO'!$A$4,'VALORES JOÃO'!$C$4,"")))))))))</f>
        <v/>
      </c>
      <c r="H1132" s="335" t="str">
        <f t="shared" si="18"/>
        <v>0</v>
      </c>
      <c r="I1132" s="334" t="s">
        <v>43</v>
      </c>
      <c r="J1132" s="320"/>
      <c r="K1132" s="260"/>
      <c r="L1132" s="203"/>
      <c r="M1132" s="204"/>
      <c r="N1132" s="211"/>
      <c r="O1132" s="137"/>
      <c r="P1132" s="268"/>
    </row>
    <row r="1133" spans="1:16">
      <c r="A1133" s="125"/>
      <c r="B1133" s="282"/>
      <c r="C1133" s="146"/>
      <c r="D1133" s="146"/>
      <c r="E1133" s="340"/>
      <c r="F1133" s="128"/>
      <c r="G1133" s="252" t="str">
        <f>IF(I1133='VALORES JOÃO'!$A$12,'VALORES JOÃO'!$C$12,IF(I1133='VALORES JOÃO'!$A$11,'VALORES JOÃO'!$C$11,IF('TABELA UNIFICADA 2024'!I1133='VALORES JOÃO'!$A$10,'VALORES JOÃO'!$C$10,IF(I1133='VALORES JOÃO'!$A$9,'VALORES JOÃO'!$C$9,IF('TABELA UNIFICADA 2024'!I1133='VALORES JOÃO'!$A$8,'VALORES JOÃO'!$C$8,IF('TABELA UNIFICADA 2024'!I1133='VALORES JOÃO'!$A$7,'VALORES JOÃO'!$C$7,IF('TABELA UNIFICADA 2024'!I1133='VALORES JOÃO'!$A$6,'VALORES JOÃO'!$C$6,IF('TABELA UNIFICADA 2024'!I1133='VALORES JOÃO'!$A$5,'VALORES JOÃO'!$C$5,IF('TABELA UNIFICADA 2024'!I1133='VALORES JOÃO'!$A$4,'VALORES JOÃO'!$C$4,"")))))))))</f>
        <v/>
      </c>
      <c r="H1133" s="335" t="str">
        <f t="shared" si="18"/>
        <v>0</v>
      </c>
      <c r="I1133" s="334" t="s">
        <v>43</v>
      </c>
      <c r="J1133" s="320"/>
      <c r="K1133" s="260"/>
      <c r="L1133" s="203"/>
      <c r="M1133" s="204"/>
      <c r="N1133" s="211"/>
      <c r="O1133" s="137"/>
      <c r="P1133" s="268"/>
    </row>
    <row r="1134" spans="1:16">
      <c r="A1134" s="125"/>
      <c r="B1134" s="282"/>
      <c r="C1134" s="146"/>
      <c r="D1134" s="146"/>
      <c r="E1134" s="340"/>
      <c r="F1134" s="128"/>
      <c r="G1134" s="252" t="str">
        <f>IF(I1134='VALORES JOÃO'!$A$12,'VALORES JOÃO'!$C$12,IF(I1134='VALORES JOÃO'!$A$11,'VALORES JOÃO'!$C$11,IF('TABELA UNIFICADA 2024'!I1134='VALORES JOÃO'!$A$10,'VALORES JOÃO'!$C$10,IF(I1134='VALORES JOÃO'!$A$9,'VALORES JOÃO'!$C$9,IF('TABELA UNIFICADA 2024'!I1134='VALORES JOÃO'!$A$8,'VALORES JOÃO'!$C$8,IF('TABELA UNIFICADA 2024'!I1134='VALORES JOÃO'!$A$7,'VALORES JOÃO'!$C$7,IF('TABELA UNIFICADA 2024'!I1134='VALORES JOÃO'!$A$6,'VALORES JOÃO'!$C$6,IF('TABELA UNIFICADA 2024'!I1134='VALORES JOÃO'!$A$5,'VALORES JOÃO'!$C$5,IF('TABELA UNIFICADA 2024'!I1134='VALORES JOÃO'!$A$4,'VALORES JOÃO'!$C$4,"")))))))))</f>
        <v/>
      </c>
      <c r="H1134" s="335" t="str">
        <f t="shared" si="18"/>
        <v>0</v>
      </c>
      <c r="I1134" s="334" t="s">
        <v>43</v>
      </c>
      <c r="J1134" s="320"/>
      <c r="K1134" s="260"/>
      <c r="L1134" s="203"/>
      <c r="M1134" s="204"/>
      <c r="N1134" s="211"/>
      <c r="O1134" s="137"/>
      <c r="P1134" s="268"/>
    </row>
    <row r="1135" spans="1:16">
      <c r="A1135" s="125"/>
      <c r="B1135" s="282"/>
      <c r="C1135" s="146"/>
      <c r="D1135" s="146"/>
      <c r="E1135" s="340"/>
      <c r="F1135" s="128"/>
      <c r="G1135" s="252" t="str">
        <f>IF(I1135='VALORES JOÃO'!$A$12,'VALORES JOÃO'!$C$12,IF(I1135='VALORES JOÃO'!$A$11,'VALORES JOÃO'!$C$11,IF('TABELA UNIFICADA 2024'!I1135='VALORES JOÃO'!$A$10,'VALORES JOÃO'!$C$10,IF(I1135='VALORES JOÃO'!$A$9,'VALORES JOÃO'!$C$9,IF('TABELA UNIFICADA 2024'!I1135='VALORES JOÃO'!$A$8,'VALORES JOÃO'!$C$8,IF('TABELA UNIFICADA 2024'!I1135='VALORES JOÃO'!$A$7,'VALORES JOÃO'!$C$7,IF('TABELA UNIFICADA 2024'!I1135='VALORES JOÃO'!$A$6,'VALORES JOÃO'!$C$6,IF('TABELA UNIFICADA 2024'!I1135='VALORES JOÃO'!$A$5,'VALORES JOÃO'!$C$5,IF('TABELA UNIFICADA 2024'!I1135='VALORES JOÃO'!$A$4,'VALORES JOÃO'!$C$4,"")))))))))</f>
        <v/>
      </c>
      <c r="H1135" s="335" t="str">
        <f t="shared" si="18"/>
        <v>0</v>
      </c>
      <c r="I1135" s="334" t="s">
        <v>43</v>
      </c>
      <c r="J1135" s="320"/>
      <c r="K1135" s="260"/>
      <c r="L1135" s="203"/>
      <c r="M1135" s="204"/>
      <c r="N1135" s="211"/>
      <c r="O1135" s="137"/>
      <c r="P1135" s="268"/>
    </row>
    <row r="1136" spans="1:16">
      <c r="A1136" s="125"/>
      <c r="B1136" s="282"/>
      <c r="C1136" s="146"/>
      <c r="D1136" s="146"/>
      <c r="E1136" s="340"/>
      <c r="F1136" s="128"/>
      <c r="G1136" s="252" t="str">
        <f>IF(I1136='VALORES JOÃO'!$A$12,'VALORES JOÃO'!$C$12,IF(I1136='VALORES JOÃO'!$A$11,'VALORES JOÃO'!$C$11,IF('TABELA UNIFICADA 2024'!I1136='VALORES JOÃO'!$A$10,'VALORES JOÃO'!$C$10,IF(I1136='VALORES JOÃO'!$A$9,'VALORES JOÃO'!$C$9,IF('TABELA UNIFICADA 2024'!I1136='VALORES JOÃO'!$A$8,'VALORES JOÃO'!$C$8,IF('TABELA UNIFICADA 2024'!I1136='VALORES JOÃO'!$A$7,'VALORES JOÃO'!$C$7,IF('TABELA UNIFICADA 2024'!I1136='VALORES JOÃO'!$A$6,'VALORES JOÃO'!$C$6,IF('TABELA UNIFICADA 2024'!I1136='VALORES JOÃO'!$A$5,'VALORES JOÃO'!$C$5,IF('TABELA UNIFICADA 2024'!I1136='VALORES JOÃO'!$A$4,'VALORES JOÃO'!$C$4,"")))))))))</f>
        <v/>
      </c>
      <c r="H1136" s="335" t="str">
        <f t="shared" si="18"/>
        <v>0</v>
      </c>
      <c r="I1136" s="334" t="s">
        <v>43</v>
      </c>
      <c r="J1136" s="320"/>
      <c r="K1136" s="260"/>
      <c r="L1136" s="203"/>
      <c r="M1136" s="204"/>
      <c r="N1136" s="211"/>
      <c r="O1136" s="137"/>
      <c r="P1136" s="268"/>
    </row>
    <row r="1137" spans="1:16">
      <c r="A1137" s="125"/>
      <c r="B1137" s="282"/>
      <c r="C1137" s="146"/>
      <c r="D1137" s="146"/>
      <c r="E1137" s="340"/>
      <c r="F1137" s="128"/>
      <c r="G1137" s="252" t="str">
        <f>IF(I1137='VALORES JOÃO'!$A$12,'VALORES JOÃO'!$C$12,IF(I1137='VALORES JOÃO'!$A$11,'VALORES JOÃO'!$C$11,IF('TABELA UNIFICADA 2024'!I1137='VALORES JOÃO'!$A$10,'VALORES JOÃO'!$C$10,IF(I1137='VALORES JOÃO'!$A$9,'VALORES JOÃO'!$C$9,IF('TABELA UNIFICADA 2024'!I1137='VALORES JOÃO'!$A$8,'VALORES JOÃO'!$C$8,IF('TABELA UNIFICADA 2024'!I1137='VALORES JOÃO'!$A$7,'VALORES JOÃO'!$C$7,IF('TABELA UNIFICADA 2024'!I1137='VALORES JOÃO'!$A$6,'VALORES JOÃO'!$C$6,IF('TABELA UNIFICADA 2024'!I1137='VALORES JOÃO'!$A$5,'VALORES JOÃO'!$C$5,IF('TABELA UNIFICADA 2024'!I1137='VALORES JOÃO'!$A$4,'VALORES JOÃO'!$C$4,"")))))))))</f>
        <v/>
      </c>
      <c r="H1137" s="335" t="str">
        <f t="shared" si="18"/>
        <v>0</v>
      </c>
      <c r="I1137" s="334" t="s">
        <v>43</v>
      </c>
      <c r="J1137" s="320"/>
      <c r="K1137" s="260"/>
      <c r="L1137" s="203"/>
      <c r="M1137" s="204"/>
      <c r="N1137" s="211"/>
      <c r="O1137" s="137"/>
      <c r="P1137" s="268"/>
    </row>
    <row r="1138" spans="1:16">
      <c r="A1138" s="125"/>
      <c r="B1138" s="282"/>
      <c r="C1138" s="146"/>
      <c r="D1138" s="146"/>
      <c r="E1138" s="340"/>
      <c r="F1138" s="128"/>
      <c r="G1138" s="252" t="str">
        <f>IF(I1138='VALORES JOÃO'!$A$12,'VALORES JOÃO'!$C$12,IF(I1138='VALORES JOÃO'!$A$11,'VALORES JOÃO'!$C$11,IF('TABELA UNIFICADA 2024'!I1138='VALORES JOÃO'!$A$10,'VALORES JOÃO'!$C$10,IF(I1138='VALORES JOÃO'!$A$9,'VALORES JOÃO'!$C$9,IF('TABELA UNIFICADA 2024'!I1138='VALORES JOÃO'!$A$8,'VALORES JOÃO'!$C$8,IF('TABELA UNIFICADA 2024'!I1138='VALORES JOÃO'!$A$7,'VALORES JOÃO'!$C$7,IF('TABELA UNIFICADA 2024'!I1138='VALORES JOÃO'!$A$6,'VALORES JOÃO'!$C$6,IF('TABELA UNIFICADA 2024'!I1138='VALORES JOÃO'!$A$5,'VALORES JOÃO'!$C$5,IF('TABELA UNIFICADA 2024'!I1138='VALORES JOÃO'!$A$4,'VALORES JOÃO'!$C$4,"")))))))))</f>
        <v/>
      </c>
      <c r="H1138" s="335" t="str">
        <f t="shared" ref="H1138:H1190" si="19">IFERROR(G1138*F1138,"0")</f>
        <v>0</v>
      </c>
      <c r="I1138" s="334" t="s">
        <v>43</v>
      </c>
      <c r="J1138" s="320"/>
      <c r="K1138" s="260"/>
      <c r="L1138" s="203"/>
      <c r="M1138" s="204"/>
      <c r="N1138" s="211"/>
      <c r="O1138" s="137"/>
      <c r="P1138" s="268"/>
    </row>
    <row r="1139" spans="1:16">
      <c r="A1139" s="125"/>
      <c r="B1139" s="282"/>
      <c r="C1139" s="146"/>
      <c r="D1139" s="146"/>
      <c r="E1139" s="340"/>
      <c r="F1139" s="128"/>
      <c r="G1139" s="252" t="str">
        <f>IF(I1139='VALORES JOÃO'!$A$12,'VALORES JOÃO'!$C$12,IF(I1139='VALORES JOÃO'!$A$11,'VALORES JOÃO'!$C$11,IF('TABELA UNIFICADA 2024'!I1139='VALORES JOÃO'!$A$10,'VALORES JOÃO'!$C$10,IF(I1139='VALORES JOÃO'!$A$9,'VALORES JOÃO'!$C$9,IF('TABELA UNIFICADA 2024'!I1139='VALORES JOÃO'!$A$8,'VALORES JOÃO'!$C$8,IF('TABELA UNIFICADA 2024'!I1139='VALORES JOÃO'!$A$7,'VALORES JOÃO'!$C$7,IF('TABELA UNIFICADA 2024'!I1139='VALORES JOÃO'!$A$6,'VALORES JOÃO'!$C$6,IF('TABELA UNIFICADA 2024'!I1139='VALORES JOÃO'!$A$5,'VALORES JOÃO'!$C$5,IF('TABELA UNIFICADA 2024'!I1139='VALORES JOÃO'!$A$4,'VALORES JOÃO'!$C$4,"")))))))))</f>
        <v/>
      </c>
      <c r="H1139" s="335" t="str">
        <f t="shared" si="19"/>
        <v>0</v>
      </c>
      <c r="I1139" s="334" t="s">
        <v>43</v>
      </c>
      <c r="J1139" s="320"/>
      <c r="K1139" s="260"/>
      <c r="L1139" s="203"/>
      <c r="M1139" s="204"/>
      <c r="N1139" s="211"/>
      <c r="O1139" s="137"/>
      <c r="P1139" s="268"/>
    </row>
    <row r="1140" spans="1:16">
      <c r="A1140" s="125"/>
      <c r="B1140" s="282"/>
      <c r="C1140" s="146"/>
      <c r="D1140" s="146"/>
      <c r="E1140" s="340"/>
      <c r="F1140" s="128"/>
      <c r="G1140" s="252" t="str">
        <f>IF(I1140='VALORES JOÃO'!$A$12,'VALORES JOÃO'!$C$12,IF(I1140='VALORES JOÃO'!$A$11,'VALORES JOÃO'!$C$11,IF('TABELA UNIFICADA 2024'!I1140='VALORES JOÃO'!$A$10,'VALORES JOÃO'!$C$10,IF(I1140='VALORES JOÃO'!$A$9,'VALORES JOÃO'!$C$9,IF('TABELA UNIFICADA 2024'!I1140='VALORES JOÃO'!$A$8,'VALORES JOÃO'!$C$8,IF('TABELA UNIFICADA 2024'!I1140='VALORES JOÃO'!$A$7,'VALORES JOÃO'!$C$7,IF('TABELA UNIFICADA 2024'!I1140='VALORES JOÃO'!$A$6,'VALORES JOÃO'!$C$6,IF('TABELA UNIFICADA 2024'!I1140='VALORES JOÃO'!$A$5,'VALORES JOÃO'!$C$5,IF('TABELA UNIFICADA 2024'!I1140='VALORES JOÃO'!$A$4,'VALORES JOÃO'!$C$4,"")))))))))</f>
        <v/>
      </c>
      <c r="H1140" s="335" t="str">
        <f t="shared" si="19"/>
        <v>0</v>
      </c>
      <c r="I1140" s="334" t="s">
        <v>43</v>
      </c>
      <c r="J1140" s="320"/>
      <c r="K1140" s="260"/>
      <c r="L1140" s="203"/>
      <c r="M1140" s="204"/>
      <c r="N1140" s="211"/>
      <c r="O1140" s="137"/>
      <c r="P1140" s="268"/>
    </row>
    <row r="1141" spans="1:16">
      <c r="A1141" s="125"/>
      <c r="B1141" s="282"/>
      <c r="C1141" s="146"/>
      <c r="D1141" s="146"/>
      <c r="E1141" s="340"/>
      <c r="F1141" s="128"/>
      <c r="G1141" s="252" t="str">
        <f>IF(I1141='VALORES JOÃO'!$A$12,'VALORES JOÃO'!$C$12,IF(I1141='VALORES JOÃO'!$A$11,'VALORES JOÃO'!$C$11,IF('TABELA UNIFICADA 2024'!I1141='VALORES JOÃO'!$A$10,'VALORES JOÃO'!$C$10,IF(I1141='VALORES JOÃO'!$A$9,'VALORES JOÃO'!$C$9,IF('TABELA UNIFICADA 2024'!I1141='VALORES JOÃO'!$A$8,'VALORES JOÃO'!$C$8,IF('TABELA UNIFICADA 2024'!I1141='VALORES JOÃO'!$A$7,'VALORES JOÃO'!$C$7,IF('TABELA UNIFICADA 2024'!I1141='VALORES JOÃO'!$A$6,'VALORES JOÃO'!$C$6,IF('TABELA UNIFICADA 2024'!I1141='VALORES JOÃO'!$A$5,'VALORES JOÃO'!$C$5,IF('TABELA UNIFICADA 2024'!I1141='VALORES JOÃO'!$A$4,'VALORES JOÃO'!$C$4,"")))))))))</f>
        <v/>
      </c>
      <c r="H1141" s="335" t="str">
        <f t="shared" si="19"/>
        <v>0</v>
      </c>
      <c r="I1141" s="334" t="s">
        <v>43</v>
      </c>
      <c r="J1141" s="320"/>
      <c r="K1141" s="260"/>
      <c r="L1141" s="203"/>
      <c r="M1141" s="204"/>
      <c r="N1141" s="211"/>
      <c r="O1141" s="137"/>
      <c r="P1141" s="268"/>
    </row>
    <row r="1142" spans="1:16">
      <c r="A1142" s="125"/>
      <c r="B1142" s="282"/>
      <c r="C1142" s="146"/>
      <c r="D1142" s="146"/>
      <c r="E1142" s="340"/>
      <c r="F1142" s="128"/>
      <c r="G1142" s="252" t="str">
        <f>IF(I1142='VALORES JOÃO'!$A$12,'VALORES JOÃO'!$C$12,IF(I1142='VALORES JOÃO'!$A$11,'VALORES JOÃO'!$C$11,IF('TABELA UNIFICADA 2024'!I1142='VALORES JOÃO'!$A$10,'VALORES JOÃO'!$C$10,IF(I1142='VALORES JOÃO'!$A$9,'VALORES JOÃO'!$C$9,IF('TABELA UNIFICADA 2024'!I1142='VALORES JOÃO'!$A$8,'VALORES JOÃO'!$C$8,IF('TABELA UNIFICADA 2024'!I1142='VALORES JOÃO'!$A$7,'VALORES JOÃO'!$C$7,IF('TABELA UNIFICADA 2024'!I1142='VALORES JOÃO'!$A$6,'VALORES JOÃO'!$C$6,IF('TABELA UNIFICADA 2024'!I1142='VALORES JOÃO'!$A$5,'VALORES JOÃO'!$C$5,IF('TABELA UNIFICADA 2024'!I1142='VALORES JOÃO'!$A$4,'VALORES JOÃO'!$C$4,"")))))))))</f>
        <v/>
      </c>
      <c r="H1142" s="335" t="str">
        <f t="shared" si="19"/>
        <v>0</v>
      </c>
      <c r="I1142" s="334" t="s">
        <v>43</v>
      </c>
      <c r="J1142" s="320"/>
      <c r="K1142" s="260"/>
      <c r="L1142" s="203"/>
      <c r="M1142" s="204"/>
      <c r="N1142" s="211"/>
      <c r="O1142" s="137"/>
      <c r="P1142" s="268"/>
    </row>
    <row r="1143" spans="1:16">
      <c r="A1143" s="125"/>
      <c r="B1143" s="282"/>
      <c r="C1143" s="146"/>
      <c r="D1143" s="146"/>
      <c r="E1143" s="340"/>
      <c r="F1143" s="128"/>
      <c r="G1143" s="252" t="str">
        <f>IF(I1143='VALORES JOÃO'!$A$12,'VALORES JOÃO'!$C$12,IF(I1143='VALORES JOÃO'!$A$11,'VALORES JOÃO'!$C$11,IF('TABELA UNIFICADA 2024'!I1143='VALORES JOÃO'!$A$10,'VALORES JOÃO'!$C$10,IF(I1143='VALORES JOÃO'!$A$9,'VALORES JOÃO'!$C$9,IF('TABELA UNIFICADA 2024'!I1143='VALORES JOÃO'!$A$8,'VALORES JOÃO'!$C$8,IF('TABELA UNIFICADA 2024'!I1143='VALORES JOÃO'!$A$7,'VALORES JOÃO'!$C$7,IF('TABELA UNIFICADA 2024'!I1143='VALORES JOÃO'!$A$6,'VALORES JOÃO'!$C$6,IF('TABELA UNIFICADA 2024'!I1143='VALORES JOÃO'!$A$5,'VALORES JOÃO'!$C$5,IF('TABELA UNIFICADA 2024'!I1143='VALORES JOÃO'!$A$4,'VALORES JOÃO'!$C$4,"")))))))))</f>
        <v/>
      </c>
      <c r="H1143" s="335" t="str">
        <f t="shared" si="19"/>
        <v>0</v>
      </c>
      <c r="I1143" s="334" t="s">
        <v>43</v>
      </c>
      <c r="J1143" s="320"/>
      <c r="K1143" s="260"/>
      <c r="L1143" s="203"/>
      <c r="M1143" s="204"/>
      <c r="N1143" s="211"/>
      <c r="O1143" s="137"/>
      <c r="P1143" s="268"/>
    </row>
    <row r="1144" spans="1:16">
      <c r="A1144" s="125"/>
      <c r="B1144" s="282"/>
      <c r="C1144" s="146"/>
      <c r="D1144" s="146"/>
      <c r="E1144" s="340"/>
      <c r="F1144" s="128"/>
      <c r="G1144" s="252" t="str">
        <f>IF(I1144='VALORES JOÃO'!$A$12,'VALORES JOÃO'!$C$12,IF(I1144='VALORES JOÃO'!$A$11,'VALORES JOÃO'!$C$11,IF('TABELA UNIFICADA 2024'!I1144='VALORES JOÃO'!$A$10,'VALORES JOÃO'!$C$10,IF(I1144='VALORES JOÃO'!$A$9,'VALORES JOÃO'!$C$9,IF('TABELA UNIFICADA 2024'!I1144='VALORES JOÃO'!$A$8,'VALORES JOÃO'!$C$8,IF('TABELA UNIFICADA 2024'!I1144='VALORES JOÃO'!$A$7,'VALORES JOÃO'!$C$7,IF('TABELA UNIFICADA 2024'!I1144='VALORES JOÃO'!$A$6,'VALORES JOÃO'!$C$6,IF('TABELA UNIFICADA 2024'!I1144='VALORES JOÃO'!$A$5,'VALORES JOÃO'!$C$5,IF('TABELA UNIFICADA 2024'!I1144='VALORES JOÃO'!$A$4,'VALORES JOÃO'!$C$4,"")))))))))</f>
        <v/>
      </c>
      <c r="H1144" s="335" t="str">
        <f t="shared" si="19"/>
        <v>0</v>
      </c>
      <c r="I1144" s="334" t="s">
        <v>43</v>
      </c>
      <c r="J1144" s="320"/>
      <c r="K1144" s="260"/>
      <c r="L1144" s="203"/>
      <c r="M1144" s="204"/>
      <c r="N1144" s="211"/>
      <c r="O1144" s="137"/>
      <c r="P1144" s="268"/>
    </row>
    <row r="1145" spans="1:16">
      <c r="A1145" s="125"/>
      <c r="B1145" s="282"/>
      <c r="C1145" s="146"/>
      <c r="D1145" s="146"/>
      <c r="E1145" s="340"/>
      <c r="F1145" s="128"/>
      <c r="G1145" s="252" t="str">
        <f>IF(I1145='VALORES JOÃO'!$A$12,'VALORES JOÃO'!$C$12,IF(I1145='VALORES JOÃO'!$A$11,'VALORES JOÃO'!$C$11,IF('TABELA UNIFICADA 2024'!I1145='VALORES JOÃO'!$A$10,'VALORES JOÃO'!$C$10,IF(I1145='VALORES JOÃO'!$A$9,'VALORES JOÃO'!$C$9,IF('TABELA UNIFICADA 2024'!I1145='VALORES JOÃO'!$A$8,'VALORES JOÃO'!$C$8,IF('TABELA UNIFICADA 2024'!I1145='VALORES JOÃO'!$A$7,'VALORES JOÃO'!$C$7,IF('TABELA UNIFICADA 2024'!I1145='VALORES JOÃO'!$A$6,'VALORES JOÃO'!$C$6,IF('TABELA UNIFICADA 2024'!I1145='VALORES JOÃO'!$A$5,'VALORES JOÃO'!$C$5,IF('TABELA UNIFICADA 2024'!I1145='VALORES JOÃO'!$A$4,'VALORES JOÃO'!$C$4,"")))))))))</f>
        <v/>
      </c>
      <c r="H1145" s="335" t="str">
        <f t="shared" si="19"/>
        <v>0</v>
      </c>
      <c r="I1145" s="334" t="s">
        <v>43</v>
      </c>
      <c r="J1145" s="320"/>
      <c r="K1145" s="260"/>
      <c r="L1145" s="203"/>
      <c r="M1145" s="204"/>
      <c r="N1145" s="211"/>
      <c r="O1145" s="137"/>
      <c r="P1145" s="268"/>
    </row>
    <row r="1146" spans="1:16">
      <c r="A1146" s="125"/>
      <c r="B1146" s="282"/>
      <c r="C1146" s="146"/>
      <c r="D1146" s="146"/>
      <c r="E1146" s="340"/>
      <c r="F1146" s="128"/>
      <c r="G1146" s="252" t="str">
        <f>IF(I1146='VALORES JOÃO'!$A$12,'VALORES JOÃO'!$C$12,IF(I1146='VALORES JOÃO'!$A$11,'VALORES JOÃO'!$C$11,IF('TABELA UNIFICADA 2024'!I1146='VALORES JOÃO'!$A$10,'VALORES JOÃO'!$C$10,IF(I1146='VALORES JOÃO'!$A$9,'VALORES JOÃO'!$C$9,IF('TABELA UNIFICADA 2024'!I1146='VALORES JOÃO'!$A$8,'VALORES JOÃO'!$C$8,IF('TABELA UNIFICADA 2024'!I1146='VALORES JOÃO'!$A$7,'VALORES JOÃO'!$C$7,IF('TABELA UNIFICADA 2024'!I1146='VALORES JOÃO'!$A$6,'VALORES JOÃO'!$C$6,IF('TABELA UNIFICADA 2024'!I1146='VALORES JOÃO'!$A$5,'VALORES JOÃO'!$C$5,IF('TABELA UNIFICADA 2024'!I1146='VALORES JOÃO'!$A$4,'VALORES JOÃO'!$C$4,"")))))))))</f>
        <v/>
      </c>
      <c r="H1146" s="335" t="str">
        <f t="shared" si="19"/>
        <v>0</v>
      </c>
      <c r="I1146" s="334" t="s">
        <v>43</v>
      </c>
      <c r="J1146" s="320"/>
      <c r="K1146" s="260"/>
      <c r="L1146" s="203"/>
      <c r="M1146" s="204"/>
      <c r="N1146" s="211"/>
      <c r="O1146" s="137"/>
      <c r="P1146" s="268"/>
    </row>
    <row r="1147" spans="1:16">
      <c r="A1147" s="125"/>
      <c r="B1147" s="282"/>
      <c r="C1147" s="146"/>
      <c r="D1147" s="146"/>
      <c r="E1147" s="340"/>
      <c r="F1147" s="128"/>
      <c r="G1147" s="252" t="str">
        <f>IF(I1147='VALORES JOÃO'!$A$12,'VALORES JOÃO'!$C$12,IF(I1147='VALORES JOÃO'!$A$11,'VALORES JOÃO'!$C$11,IF('TABELA UNIFICADA 2024'!I1147='VALORES JOÃO'!$A$10,'VALORES JOÃO'!$C$10,IF(I1147='VALORES JOÃO'!$A$9,'VALORES JOÃO'!$C$9,IF('TABELA UNIFICADA 2024'!I1147='VALORES JOÃO'!$A$8,'VALORES JOÃO'!$C$8,IF('TABELA UNIFICADA 2024'!I1147='VALORES JOÃO'!$A$7,'VALORES JOÃO'!$C$7,IF('TABELA UNIFICADA 2024'!I1147='VALORES JOÃO'!$A$6,'VALORES JOÃO'!$C$6,IF('TABELA UNIFICADA 2024'!I1147='VALORES JOÃO'!$A$5,'VALORES JOÃO'!$C$5,IF('TABELA UNIFICADA 2024'!I1147='VALORES JOÃO'!$A$4,'VALORES JOÃO'!$C$4,"")))))))))</f>
        <v/>
      </c>
      <c r="H1147" s="335" t="str">
        <f t="shared" si="19"/>
        <v>0</v>
      </c>
      <c r="I1147" s="334" t="s">
        <v>43</v>
      </c>
      <c r="J1147" s="320"/>
      <c r="K1147" s="260"/>
      <c r="L1147" s="203"/>
      <c r="M1147" s="204"/>
      <c r="N1147" s="211"/>
      <c r="O1147" s="137"/>
      <c r="P1147" s="268"/>
    </row>
    <row r="1148" spans="1:16">
      <c r="A1148" s="125"/>
      <c r="B1148" s="282"/>
      <c r="C1148" s="146"/>
      <c r="D1148" s="146"/>
      <c r="E1148" s="340"/>
      <c r="F1148" s="128"/>
      <c r="G1148" s="252" t="str">
        <f>IF(I1148='VALORES JOÃO'!$A$12,'VALORES JOÃO'!$C$12,IF(I1148='VALORES JOÃO'!$A$11,'VALORES JOÃO'!$C$11,IF('TABELA UNIFICADA 2024'!I1148='VALORES JOÃO'!$A$10,'VALORES JOÃO'!$C$10,IF(I1148='VALORES JOÃO'!$A$9,'VALORES JOÃO'!$C$9,IF('TABELA UNIFICADA 2024'!I1148='VALORES JOÃO'!$A$8,'VALORES JOÃO'!$C$8,IF('TABELA UNIFICADA 2024'!I1148='VALORES JOÃO'!$A$7,'VALORES JOÃO'!$C$7,IF('TABELA UNIFICADA 2024'!I1148='VALORES JOÃO'!$A$6,'VALORES JOÃO'!$C$6,IF('TABELA UNIFICADA 2024'!I1148='VALORES JOÃO'!$A$5,'VALORES JOÃO'!$C$5,IF('TABELA UNIFICADA 2024'!I1148='VALORES JOÃO'!$A$4,'VALORES JOÃO'!$C$4,"")))))))))</f>
        <v/>
      </c>
      <c r="H1148" s="335" t="str">
        <f t="shared" si="19"/>
        <v>0</v>
      </c>
      <c r="I1148" s="334" t="s">
        <v>43</v>
      </c>
      <c r="J1148" s="320"/>
      <c r="K1148" s="260"/>
      <c r="L1148" s="203"/>
      <c r="M1148" s="204"/>
      <c r="N1148" s="211"/>
      <c r="O1148" s="137"/>
      <c r="P1148" s="268"/>
    </row>
    <row r="1149" spans="1:16">
      <c r="A1149" s="125"/>
      <c r="B1149" s="282"/>
      <c r="C1149" s="146"/>
      <c r="D1149" s="146"/>
      <c r="E1149" s="340"/>
      <c r="F1149" s="128"/>
      <c r="G1149" s="252" t="str">
        <f>IF(I1149='VALORES JOÃO'!$A$12,'VALORES JOÃO'!$C$12,IF(I1149='VALORES JOÃO'!$A$11,'VALORES JOÃO'!$C$11,IF('TABELA UNIFICADA 2024'!I1149='VALORES JOÃO'!$A$10,'VALORES JOÃO'!$C$10,IF(I1149='VALORES JOÃO'!$A$9,'VALORES JOÃO'!$C$9,IF('TABELA UNIFICADA 2024'!I1149='VALORES JOÃO'!$A$8,'VALORES JOÃO'!$C$8,IF('TABELA UNIFICADA 2024'!I1149='VALORES JOÃO'!$A$7,'VALORES JOÃO'!$C$7,IF('TABELA UNIFICADA 2024'!I1149='VALORES JOÃO'!$A$6,'VALORES JOÃO'!$C$6,IF('TABELA UNIFICADA 2024'!I1149='VALORES JOÃO'!$A$5,'VALORES JOÃO'!$C$5,IF('TABELA UNIFICADA 2024'!I1149='VALORES JOÃO'!$A$4,'VALORES JOÃO'!$C$4,"")))))))))</f>
        <v/>
      </c>
      <c r="H1149" s="335" t="str">
        <f t="shared" si="19"/>
        <v>0</v>
      </c>
      <c r="I1149" s="334" t="s">
        <v>43</v>
      </c>
      <c r="J1149" s="320"/>
      <c r="K1149" s="260"/>
      <c r="L1149" s="203"/>
      <c r="M1149" s="204"/>
      <c r="N1149" s="211"/>
      <c r="O1149" s="137"/>
      <c r="P1149" s="268"/>
    </row>
    <row r="1150" spans="1:16">
      <c r="A1150" s="125"/>
      <c r="B1150" s="282"/>
      <c r="C1150" s="146"/>
      <c r="D1150" s="146"/>
      <c r="E1150" s="340"/>
      <c r="F1150" s="128"/>
      <c r="G1150" s="252" t="str">
        <f>IF(I1150='VALORES JOÃO'!$A$12,'VALORES JOÃO'!$C$12,IF(I1150='VALORES JOÃO'!$A$11,'VALORES JOÃO'!$C$11,IF('TABELA UNIFICADA 2024'!I1150='VALORES JOÃO'!$A$10,'VALORES JOÃO'!$C$10,IF(I1150='VALORES JOÃO'!$A$9,'VALORES JOÃO'!$C$9,IF('TABELA UNIFICADA 2024'!I1150='VALORES JOÃO'!$A$8,'VALORES JOÃO'!$C$8,IF('TABELA UNIFICADA 2024'!I1150='VALORES JOÃO'!$A$7,'VALORES JOÃO'!$C$7,IF('TABELA UNIFICADA 2024'!I1150='VALORES JOÃO'!$A$6,'VALORES JOÃO'!$C$6,IF('TABELA UNIFICADA 2024'!I1150='VALORES JOÃO'!$A$5,'VALORES JOÃO'!$C$5,IF('TABELA UNIFICADA 2024'!I1150='VALORES JOÃO'!$A$4,'VALORES JOÃO'!$C$4,"")))))))))</f>
        <v/>
      </c>
      <c r="H1150" s="335" t="str">
        <f t="shared" si="19"/>
        <v>0</v>
      </c>
      <c r="I1150" s="334" t="s">
        <v>43</v>
      </c>
      <c r="J1150" s="320"/>
      <c r="K1150" s="260"/>
      <c r="L1150" s="203"/>
      <c r="M1150" s="204"/>
      <c r="N1150" s="211"/>
      <c r="O1150" s="137"/>
      <c r="P1150" s="268"/>
    </row>
    <row r="1151" spans="1:16">
      <c r="A1151" s="125"/>
      <c r="B1151" s="282"/>
      <c r="C1151" s="146"/>
      <c r="D1151" s="146"/>
      <c r="E1151" s="340"/>
      <c r="F1151" s="128"/>
      <c r="G1151" s="252" t="str">
        <f>IF(I1151='VALORES JOÃO'!$A$12,'VALORES JOÃO'!$C$12,IF(I1151='VALORES JOÃO'!$A$11,'VALORES JOÃO'!$C$11,IF('TABELA UNIFICADA 2024'!I1151='VALORES JOÃO'!$A$10,'VALORES JOÃO'!$C$10,IF(I1151='VALORES JOÃO'!$A$9,'VALORES JOÃO'!$C$9,IF('TABELA UNIFICADA 2024'!I1151='VALORES JOÃO'!$A$8,'VALORES JOÃO'!$C$8,IF('TABELA UNIFICADA 2024'!I1151='VALORES JOÃO'!$A$7,'VALORES JOÃO'!$C$7,IF('TABELA UNIFICADA 2024'!I1151='VALORES JOÃO'!$A$6,'VALORES JOÃO'!$C$6,IF('TABELA UNIFICADA 2024'!I1151='VALORES JOÃO'!$A$5,'VALORES JOÃO'!$C$5,IF('TABELA UNIFICADA 2024'!I1151='VALORES JOÃO'!$A$4,'VALORES JOÃO'!$C$4,"")))))))))</f>
        <v/>
      </c>
      <c r="H1151" s="335" t="str">
        <f t="shared" si="19"/>
        <v>0</v>
      </c>
      <c r="I1151" s="334" t="s">
        <v>43</v>
      </c>
      <c r="J1151" s="320"/>
      <c r="K1151" s="260"/>
      <c r="L1151" s="203"/>
      <c r="M1151" s="204"/>
      <c r="N1151" s="211"/>
      <c r="O1151" s="137"/>
      <c r="P1151" s="268"/>
    </row>
    <row r="1152" spans="1:16">
      <c r="A1152" s="125"/>
      <c r="B1152" s="282"/>
      <c r="C1152" s="146"/>
      <c r="D1152" s="146"/>
      <c r="E1152" s="340"/>
      <c r="F1152" s="128"/>
      <c r="G1152" s="252" t="str">
        <f>IF(I1152='VALORES JOÃO'!$A$12,'VALORES JOÃO'!$C$12,IF(I1152='VALORES JOÃO'!$A$11,'VALORES JOÃO'!$C$11,IF('TABELA UNIFICADA 2024'!I1152='VALORES JOÃO'!$A$10,'VALORES JOÃO'!$C$10,IF(I1152='VALORES JOÃO'!$A$9,'VALORES JOÃO'!$C$9,IF('TABELA UNIFICADA 2024'!I1152='VALORES JOÃO'!$A$8,'VALORES JOÃO'!$C$8,IF('TABELA UNIFICADA 2024'!I1152='VALORES JOÃO'!$A$7,'VALORES JOÃO'!$C$7,IF('TABELA UNIFICADA 2024'!I1152='VALORES JOÃO'!$A$6,'VALORES JOÃO'!$C$6,IF('TABELA UNIFICADA 2024'!I1152='VALORES JOÃO'!$A$5,'VALORES JOÃO'!$C$5,IF('TABELA UNIFICADA 2024'!I1152='VALORES JOÃO'!$A$4,'VALORES JOÃO'!$C$4,"")))))))))</f>
        <v/>
      </c>
      <c r="H1152" s="335" t="str">
        <f t="shared" si="19"/>
        <v>0</v>
      </c>
      <c r="I1152" s="334" t="s">
        <v>43</v>
      </c>
      <c r="J1152" s="320"/>
      <c r="K1152" s="260"/>
      <c r="L1152" s="203"/>
      <c r="M1152" s="204"/>
      <c r="N1152" s="211"/>
      <c r="O1152" s="137"/>
      <c r="P1152" s="268"/>
    </row>
    <row r="1153" spans="1:16">
      <c r="A1153" s="125"/>
      <c r="B1153" s="282"/>
      <c r="C1153" s="146"/>
      <c r="D1153" s="146"/>
      <c r="E1153" s="340"/>
      <c r="F1153" s="128"/>
      <c r="G1153" s="252" t="str">
        <f>IF(I1153='VALORES JOÃO'!$A$12,'VALORES JOÃO'!$C$12,IF(I1153='VALORES JOÃO'!$A$11,'VALORES JOÃO'!$C$11,IF('TABELA UNIFICADA 2024'!I1153='VALORES JOÃO'!$A$10,'VALORES JOÃO'!$C$10,IF(I1153='VALORES JOÃO'!$A$9,'VALORES JOÃO'!$C$9,IF('TABELA UNIFICADA 2024'!I1153='VALORES JOÃO'!$A$8,'VALORES JOÃO'!$C$8,IF('TABELA UNIFICADA 2024'!I1153='VALORES JOÃO'!$A$7,'VALORES JOÃO'!$C$7,IF('TABELA UNIFICADA 2024'!I1153='VALORES JOÃO'!$A$6,'VALORES JOÃO'!$C$6,IF('TABELA UNIFICADA 2024'!I1153='VALORES JOÃO'!$A$5,'VALORES JOÃO'!$C$5,IF('TABELA UNIFICADA 2024'!I1153='VALORES JOÃO'!$A$4,'VALORES JOÃO'!$C$4,"")))))))))</f>
        <v/>
      </c>
      <c r="H1153" s="335" t="str">
        <f t="shared" si="19"/>
        <v>0</v>
      </c>
      <c r="I1153" s="334" t="s">
        <v>43</v>
      </c>
      <c r="J1153" s="320"/>
      <c r="K1153" s="260"/>
      <c r="L1153" s="203"/>
      <c r="M1153" s="204"/>
      <c r="N1153" s="211"/>
      <c r="O1153" s="137"/>
      <c r="P1153" s="268"/>
    </row>
    <row r="1154" spans="1:16">
      <c r="A1154" s="125"/>
      <c r="B1154" s="282"/>
      <c r="C1154" s="146"/>
      <c r="D1154" s="146"/>
      <c r="E1154" s="340"/>
      <c r="F1154" s="128"/>
      <c r="G1154" s="252" t="str">
        <f>IF(I1154='VALORES JOÃO'!$A$12,'VALORES JOÃO'!$C$12,IF(I1154='VALORES JOÃO'!$A$11,'VALORES JOÃO'!$C$11,IF('TABELA UNIFICADA 2024'!I1154='VALORES JOÃO'!$A$10,'VALORES JOÃO'!$C$10,IF(I1154='VALORES JOÃO'!$A$9,'VALORES JOÃO'!$C$9,IF('TABELA UNIFICADA 2024'!I1154='VALORES JOÃO'!$A$8,'VALORES JOÃO'!$C$8,IF('TABELA UNIFICADA 2024'!I1154='VALORES JOÃO'!$A$7,'VALORES JOÃO'!$C$7,IF('TABELA UNIFICADA 2024'!I1154='VALORES JOÃO'!$A$6,'VALORES JOÃO'!$C$6,IF('TABELA UNIFICADA 2024'!I1154='VALORES JOÃO'!$A$5,'VALORES JOÃO'!$C$5,IF('TABELA UNIFICADA 2024'!I1154='VALORES JOÃO'!$A$4,'VALORES JOÃO'!$C$4,"")))))))))</f>
        <v/>
      </c>
      <c r="H1154" s="335" t="str">
        <f t="shared" si="19"/>
        <v>0</v>
      </c>
      <c r="I1154" s="334" t="s">
        <v>43</v>
      </c>
      <c r="J1154" s="320"/>
      <c r="K1154" s="260"/>
      <c r="L1154" s="203"/>
      <c r="M1154" s="204"/>
      <c r="N1154" s="211"/>
      <c r="O1154" s="137"/>
      <c r="P1154" s="268"/>
    </row>
    <row r="1155" spans="1:16">
      <c r="A1155" s="125"/>
      <c r="B1155" s="282"/>
      <c r="C1155" s="146"/>
      <c r="D1155" s="146"/>
      <c r="E1155" s="340"/>
      <c r="F1155" s="128"/>
      <c r="G1155" s="252" t="str">
        <f>IF(I1155='VALORES JOÃO'!$A$12,'VALORES JOÃO'!$C$12,IF(I1155='VALORES JOÃO'!$A$11,'VALORES JOÃO'!$C$11,IF('TABELA UNIFICADA 2024'!I1155='VALORES JOÃO'!$A$10,'VALORES JOÃO'!$C$10,IF(I1155='VALORES JOÃO'!$A$9,'VALORES JOÃO'!$C$9,IF('TABELA UNIFICADA 2024'!I1155='VALORES JOÃO'!$A$8,'VALORES JOÃO'!$C$8,IF('TABELA UNIFICADA 2024'!I1155='VALORES JOÃO'!$A$7,'VALORES JOÃO'!$C$7,IF('TABELA UNIFICADA 2024'!I1155='VALORES JOÃO'!$A$6,'VALORES JOÃO'!$C$6,IF('TABELA UNIFICADA 2024'!I1155='VALORES JOÃO'!$A$5,'VALORES JOÃO'!$C$5,IF('TABELA UNIFICADA 2024'!I1155='VALORES JOÃO'!$A$4,'VALORES JOÃO'!$C$4,"")))))))))</f>
        <v/>
      </c>
      <c r="H1155" s="335" t="str">
        <f t="shared" si="19"/>
        <v>0</v>
      </c>
      <c r="I1155" s="334" t="s">
        <v>43</v>
      </c>
      <c r="J1155" s="320"/>
      <c r="K1155" s="260"/>
      <c r="L1155" s="203"/>
      <c r="M1155" s="204"/>
      <c r="N1155" s="211"/>
      <c r="O1155" s="137"/>
      <c r="P1155" s="268"/>
    </row>
    <row r="1156" spans="1:16">
      <c r="A1156" s="125"/>
      <c r="B1156" s="282"/>
      <c r="C1156" s="146"/>
      <c r="D1156" s="146"/>
      <c r="E1156" s="340"/>
      <c r="F1156" s="128"/>
      <c r="G1156" s="252" t="str">
        <f>IF(I1156='VALORES JOÃO'!$A$12,'VALORES JOÃO'!$C$12,IF(I1156='VALORES JOÃO'!$A$11,'VALORES JOÃO'!$C$11,IF('TABELA UNIFICADA 2024'!I1156='VALORES JOÃO'!$A$10,'VALORES JOÃO'!$C$10,IF(I1156='VALORES JOÃO'!$A$9,'VALORES JOÃO'!$C$9,IF('TABELA UNIFICADA 2024'!I1156='VALORES JOÃO'!$A$8,'VALORES JOÃO'!$C$8,IF('TABELA UNIFICADA 2024'!I1156='VALORES JOÃO'!$A$7,'VALORES JOÃO'!$C$7,IF('TABELA UNIFICADA 2024'!I1156='VALORES JOÃO'!$A$6,'VALORES JOÃO'!$C$6,IF('TABELA UNIFICADA 2024'!I1156='VALORES JOÃO'!$A$5,'VALORES JOÃO'!$C$5,IF('TABELA UNIFICADA 2024'!I1156='VALORES JOÃO'!$A$4,'VALORES JOÃO'!$C$4,"")))))))))</f>
        <v/>
      </c>
      <c r="H1156" s="335" t="str">
        <f t="shared" si="19"/>
        <v>0</v>
      </c>
      <c r="I1156" s="334" t="s">
        <v>43</v>
      </c>
      <c r="J1156" s="320"/>
      <c r="K1156" s="260"/>
      <c r="L1156" s="203"/>
      <c r="M1156" s="204"/>
      <c r="N1156" s="211"/>
      <c r="O1156" s="137"/>
      <c r="P1156" s="268"/>
    </row>
    <row r="1157" spans="1:16">
      <c r="A1157" s="125"/>
      <c r="B1157" s="282"/>
      <c r="C1157" s="146"/>
      <c r="D1157" s="146"/>
      <c r="E1157" s="340"/>
      <c r="F1157" s="128"/>
      <c r="G1157" s="252" t="str">
        <f>IF(I1157='VALORES JOÃO'!$A$12,'VALORES JOÃO'!$C$12,IF(I1157='VALORES JOÃO'!$A$11,'VALORES JOÃO'!$C$11,IF('TABELA UNIFICADA 2024'!I1157='VALORES JOÃO'!$A$10,'VALORES JOÃO'!$C$10,IF(I1157='VALORES JOÃO'!$A$9,'VALORES JOÃO'!$C$9,IF('TABELA UNIFICADA 2024'!I1157='VALORES JOÃO'!$A$8,'VALORES JOÃO'!$C$8,IF('TABELA UNIFICADA 2024'!I1157='VALORES JOÃO'!$A$7,'VALORES JOÃO'!$C$7,IF('TABELA UNIFICADA 2024'!I1157='VALORES JOÃO'!$A$6,'VALORES JOÃO'!$C$6,IF('TABELA UNIFICADA 2024'!I1157='VALORES JOÃO'!$A$5,'VALORES JOÃO'!$C$5,IF('TABELA UNIFICADA 2024'!I1157='VALORES JOÃO'!$A$4,'VALORES JOÃO'!$C$4,"")))))))))</f>
        <v/>
      </c>
      <c r="H1157" s="335" t="str">
        <f t="shared" si="19"/>
        <v>0</v>
      </c>
      <c r="I1157" s="334" t="s">
        <v>43</v>
      </c>
      <c r="J1157" s="320"/>
      <c r="K1157" s="260"/>
      <c r="L1157" s="203"/>
      <c r="M1157" s="204"/>
      <c r="N1157" s="211"/>
      <c r="O1157" s="137"/>
      <c r="P1157" s="268"/>
    </row>
    <row r="1158" spans="1:16">
      <c r="A1158" s="125"/>
      <c r="B1158" s="282"/>
      <c r="C1158" s="146"/>
      <c r="D1158" s="146"/>
      <c r="E1158" s="340"/>
      <c r="F1158" s="128"/>
      <c r="G1158" s="252" t="str">
        <f>IF(I1158='VALORES JOÃO'!$A$12,'VALORES JOÃO'!$C$12,IF(I1158='VALORES JOÃO'!$A$11,'VALORES JOÃO'!$C$11,IF('TABELA UNIFICADA 2024'!I1158='VALORES JOÃO'!$A$10,'VALORES JOÃO'!$C$10,IF(I1158='VALORES JOÃO'!$A$9,'VALORES JOÃO'!$C$9,IF('TABELA UNIFICADA 2024'!I1158='VALORES JOÃO'!$A$8,'VALORES JOÃO'!$C$8,IF('TABELA UNIFICADA 2024'!I1158='VALORES JOÃO'!$A$7,'VALORES JOÃO'!$C$7,IF('TABELA UNIFICADA 2024'!I1158='VALORES JOÃO'!$A$6,'VALORES JOÃO'!$C$6,IF('TABELA UNIFICADA 2024'!I1158='VALORES JOÃO'!$A$5,'VALORES JOÃO'!$C$5,IF('TABELA UNIFICADA 2024'!I1158='VALORES JOÃO'!$A$4,'VALORES JOÃO'!$C$4,"")))))))))</f>
        <v/>
      </c>
      <c r="H1158" s="335" t="str">
        <f t="shared" si="19"/>
        <v>0</v>
      </c>
      <c r="I1158" s="334" t="s">
        <v>43</v>
      </c>
      <c r="J1158" s="320"/>
      <c r="K1158" s="260"/>
      <c r="L1158" s="203"/>
      <c r="M1158" s="204"/>
      <c r="N1158" s="211"/>
      <c r="O1158" s="137"/>
      <c r="P1158" s="268"/>
    </row>
    <row r="1159" spans="1:16">
      <c r="A1159" s="125"/>
      <c r="B1159" s="282"/>
      <c r="C1159" s="146"/>
      <c r="D1159" s="146"/>
      <c r="E1159" s="340"/>
      <c r="F1159" s="128"/>
      <c r="G1159" s="252" t="str">
        <f>IF(I1159='VALORES JOÃO'!$A$12,'VALORES JOÃO'!$C$12,IF(I1159='VALORES JOÃO'!$A$11,'VALORES JOÃO'!$C$11,IF('TABELA UNIFICADA 2024'!I1159='VALORES JOÃO'!$A$10,'VALORES JOÃO'!$C$10,IF(I1159='VALORES JOÃO'!$A$9,'VALORES JOÃO'!$C$9,IF('TABELA UNIFICADA 2024'!I1159='VALORES JOÃO'!$A$8,'VALORES JOÃO'!$C$8,IF('TABELA UNIFICADA 2024'!I1159='VALORES JOÃO'!$A$7,'VALORES JOÃO'!$C$7,IF('TABELA UNIFICADA 2024'!I1159='VALORES JOÃO'!$A$6,'VALORES JOÃO'!$C$6,IF('TABELA UNIFICADA 2024'!I1159='VALORES JOÃO'!$A$5,'VALORES JOÃO'!$C$5,IF('TABELA UNIFICADA 2024'!I1159='VALORES JOÃO'!$A$4,'VALORES JOÃO'!$C$4,"")))))))))</f>
        <v/>
      </c>
      <c r="H1159" s="335" t="str">
        <f t="shared" si="19"/>
        <v>0</v>
      </c>
      <c r="I1159" s="334" t="s">
        <v>43</v>
      </c>
      <c r="J1159" s="320"/>
      <c r="K1159" s="260"/>
      <c r="L1159" s="203"/>
      <c r="M1159" s="204"/>
      <c r="N1159" s="211"/>
      <c r="O1159" s="137"/>
      <c r="P1159" s="268"/>
    </row>
    <row r="1160" spans="1:16">
      <c r="A1160" s="125"/>
      <c r="B1160" s="282"/>
      <c r="C1160" s="146"/>
      <c r="D1160" s="146"/>
      <c r="E1160" s="340"/>
      <c r="F1160" s="128"/>
      <c r="G1160" s="252" t="str">
        <f>IF(I1160='VALORES JOÃO'!$A$12,'VALORES JOÃO'!$C$12,IF(I1160='VALORES JOÃO'!$A$11,'VALORES JOÃO'!$C$11,IF('TABELA UNIFICADA 2024'!I1160='VALORES JOÃO'!$A$10,'VALORES JOÃO'!$C$10,IF(I1160='VALORES JOÃO'!$A$9,'VALORES JOÃO'!$C$9,IF('TABELA UNIFICADA 2024'!I1160='VALORES JOÃO'!$A$8,'VALORES JOÃO'!$C$8,IF('TABELA UNIFICADA 2024'!I1160='VALORES JOÃO'!$A$7,'VALORES JOÃO'!$C$7,IF('TABELA UNIFICADA 2024'!I1160='VALORES JOÃO'!$A$6,'VALORES JOÃO'!$C$6,IF('TABELA UNIFICADA 2024'!I1160='VALORES JOÃO'!$A$5,'VALORES JOÃO'!$C$5,IF('TABELA UNIFICADA 2024'!I1160='VALORES JOÃO'!$A$4,'VALORES JOÃO'!$C$4,"")))))))))</f>
        <v/>
      </c>
      <c r="H1160" s="335" t="str">
        <f t="shared" si="19"/>
        <v>0</v>
      </c>
      <c r="I1160" s="334" t="s">
        <v>43</v>
      </c>
      <c r="J1160" s="320"/>
      <c r="K1160" s="260"/>
      <c r="L1160" s="203"/>
      <c r="M1160" s="204"/>
      <c r="N1160" s="211"/>
      <c r="O1160" s="137"/>
      <c r="P1160" s="268"/>
    </row>
    <row r="1161" spans="1:16">
      <c r="A1161" s="125"/>
      <c r="B1161" s="282"/>
      <c r="C1161" s="146"/>
      <c r="D1161" s="146"/>
      <c r="E1161" s="340"/>
      <c r="F1161" s="128"/>
      <c r="G1161" s="252" t="str">
        <f>IF(I1161='VALORES JOÃO'!$A$12,'VALORES JOÃO'!$C$12,IF(I1161='VALORES JOÃO'!$A$11,'VALORES JOÃO'!$C$11,IF('TABELA UNIFICADA 2024'!I1161='VALORES JOÃO'!$A$10,'VALORES JOÃO'!$C$10,IF(I1161='VALORES JOÃO'!$A$9,'VALORES JOÃO'!$C$9,IF('TABELA UNIFICADA 2024'!I1161='VALORES JOÃO'!$A$8,'VALORES JOÃO'!$C$8,IF('TABELA UNIFICADA 2024'!I1161='VALORES JOÃO'!$A$7,'VALORES JOÃO'!$C$7,IF('TABELA UNIFICADA 2024'!I1161='VALORES JOÃO'!$A$6,'VALORES JOÃO'!$C$6,IF('TABELA UNIFICADA 2024'!I1161='VALORES JOÃO'!$A$5,'VALORES JOÃO'!$C$5,IF('TABELA UNIFICADA 2024'!I1161='VALORES JOÃO'!$A$4,'VALORES JOÃO'!$C$4,"")))))))))</f>
        <v/>
      </c>
      <c r="H1161" s="335" t="str">
        <f t="shared" si="19"/>
        <v>0</v>
      </c>
      <c r="I1161" s="334" t="s">
        <v>43</v>
      </c>
      <c r="J1161" s="320"/>
      <c r="K1161" s="260"/>
      <c r="L1161" s="203"/>
      <c r="M1161" s="204"/>
      <c r="N1161" s="211"/>
      <c r="O1161" s="137"/>
      <c r="P1161" s="268"/>
    </row>
    <row r="1162" spans="1:16">
      <c r="A1162" s="125"/>
      <c r="B1162" s="282"/>
      <c r="C1162" s="146"/>
      <c r="D1162" s="146"/>
      <c r="E1162" s="340"/>
      <c r="F1162" s="128"/>
      <c r="G1162" s="252" t="str">
        <f>IF(I1162='VALORES JOÃO'!$A$12,'VALORES JOÃO'!$C$12,IF(I1162='VALORES JOÃO'!$A$11,'VALORES JOÃO'!$C$11,IF('TABELA UNIFICADA 2024'!I1162='VALORES JOÃO'!$A$10,'VALORES JOÃO'!$C$10,IF(I1162='VALORES JOÃO'!$A$9,'VALORES JOÃO'!$C$9,IF('TABELA UNIFICADA 2024'!I1162='VALORES JOÃO'!$A$8,'VALORES JOÃO'!$C$8,IF('TABELA UNIFICADA 2024'!I1162='VALORES JOÃO'!$A$7,'VALORES JOÃO'!$C$7,IF('TABELA UNIFICADA 2024'!I1162='VALORES JOÃO'!$A$6,'VALORES JOÃO'!$C$6,IF('TABELA UNIFICADA 2024'!I1162='VALORES JOÃO'!$A$5,'VALORES JOÃO'!$C$5,IF('TABELA UNIFICADA 2024'!I1162='VALORES JOÃO'!$A$4,'VALORES JOÃO'!$C$4,"")))))))))</f>
        <v/>
      </c>
      <c r="H1162" s="335" t="str">
        <f t="shared" si="19"/>
        <v>0</v>
      </c>
      <c r="I1162" s="334" t="s">
        <v>43</v>
      </c>
      <c r="J1162" s="320"/>
      <c r="K1162" s="260"/>
      <c r="L1162" s="203"/>
      <c r="M1162" s="204"/>
      <c r="N1162" s="211"/>
      <c r="O1162" s="137"/>
      <c r="P1162" s="268"/>
    </row>
    <row r="1163" spans="1:16">
      <c r="A1163" s="125"/>
      <c r="B1163" s="282"/>
      <c r="C1163" s="146"/>
      <c r="D1163" s="146"/>
      <c r="E1163" s="340"/>
      <c r="F1163" s="128"/>
      <c r="G1163" s="252" t="str">
        <f>IF(I1163='VALORES JOÃO'!$A$12,'VALORES JOÃO'!$C$12,IF(I1163='VALORES JOÃO'!$A$11,'VALORES JOÃO'!$C$11,IF('TABELA UNIFICADA 2024'!I1163='VALORES JOÃO'!$A$10,'VALORES JOÃO'!$C$10,IF(I1163='VALORES JOÃO'!$A$9,'VALORES JOÃO'!$C$9,IF('TABELA UNIFICADA 2024'!I1163='VALORES JOÃO'!$A$8,'VALORES JOÃO'!$C$8,IF('TABELA UNIFICADA 2024'!I1163='VALORES JOÃO'!$A$7,'VALORES JOÃO'!$C$7,IF('TABELA UNIFICADA 2024'!I1163='VALORES JOÃO'!$A$6,'VALORES JOÃO'!$C$6,IF('TABELA UNIFICADA 2024'!I1163='VALORES JOÃO'!$A$5,'VALORES JOÃO'!$C$5,IF('TABELA UNIFICADA 2024'!I1163='VALORES JOÃO'!$A$4,'VALORES JOÃO'!$C$4,"")))))))))</f>
        <v/>
      </c>
      <c r="H1163" s="335" t="str">
        <f t="shared" si="19"/>
        <v>0</v>
      </c>
      <c r="I1163" s="334" t="s">
        <v>43</v>
      </c>
      <c r="J1163" s="320"/>
      <c r="K1163" s="260"/>
      <c r="L1163" s="203"/>
      <c r="M1163" s="204"/>
      <c r="N1163" s="211"/>
      <c r="O1163" s="137"/>
      <c r="P1163" s="268"/>
    </row>
    <row r="1164" spans="1:16">
      <c r="A1164" s="125"/>
      <c r="B1164" s="282"/>
      <c r="C1164" s="146"/>
      <c r="D1164" s="146"/>
      <c r="E1164" s="340"/>
      <c r="F1164" s="128"/>
      <c r="G1164" s="252" t="str">
        <f>IF(I1164='VALORES JOÃO'!$A$12,'VALORES JOÃO'!$C$12,IF(I1164='VALORES JOÃO'!$A$11,'VALORES JOÃO'!$C$11,IF('TABELA UNIFICADA 2024'!I1164='VALORES JOÃO'!$A$10,'VALORES JOÃO'!$C$10,IF(I1164='VALORES JOÃO'!$A$9,'VALORES JOÃO'!$C$9,IF('TABELA UNIFICADA 2024'!I1164='VALORES JOÃO'!$A$8,'VALORES JOÃO'!$C$8,IF('TABELA UNIFICADA 2024'!I1164='VALORES JOÃO'!$A$7,'VALORES JOÃO'!$C$7,IF('TABELA UNIFICADA 2024'!I1164='VALORES JOÃO'!$A$6,'VALORES JOÃO'!$C$6,IF('TABELA UNIFICADA 2024'!I1164='VALORES JOÃO'!$A$5,'VALORES JOÃO'!$C$5,IF('TABELA UNIFICADA 2024'!I1164='VALORES JOÃO'!$A$4,'VALORES JOÃO'!$C$4,"")))))))))</f>
        <v/>
      </c>
      <c r="H1164" s="335" t="str">
        <f t="shared" si="19"/>
        <v>0</v>
      </c>
      <c r="I1164" s="334" t="s">
        <v>43</v>
      </c>
      <c r="J1164" s="320"/>
      <c r="K1164" s="260"/>
      <c r="L1164" s="203"/>
      <c r="M1164" s="204"/>
      <c r="N1164" s="211"/>
      <c r="O1164" s="137"/>
      <c r="P1164" s="268"/>
    </row>
    <row r="1165" spans="1:16">
      <c r="A1165" s="125"/>
      <c r="B1165" s="282"/>
      <c r="C1165" s="146"/>
      <c r="D1165" s="146"/>
      <c r="E1165" s="340"/>
      <c r="F1165" s="128"/>
      <c r="G1165" s="252" t="str">
        <f>IF(I1165='VALORES JOÃO'!$A$12,'VALORES JOÃO'!$C$12,IF(I1165='VALORES JOÃO'!$A$11,'VALORES JOÃO'!$C$11,IF('TABELA UNIFICADA 2024'!I1165='VALORES JOÃO'!$A$10,'VALORES JOÃO'!$C$10,IF(I1165='VALORES JOÃO'!$A$9,'VALORES JOÃO'!$C$9,IF('TABELA UNIFICADA 2024'!I1165='VALORES JOÃO'!$A$8,'VALORES JOÃO'!$C$8,IF('TABELA UNIFICADA 2024'!I1165='VALORES JOÃO'!$A$7,'VALORES JOÃO'!$C$7,IF('TABELA UNIFICADA 2024'!I1165='VALORES JOÃO'!$A$6,'VALORES JOÃO'!$C$6,IF('TABELA UNIFICADA 2024'!I1165='VALORES JOÃO'!$A$5,'VALORES JOÃO'!$C$5,IF('TABELA UNIFICADA 2024'!I1165='VALORES JOÃO'!$A$4,'VALORES JOÃO'!$C$4,"")))))))))</f>
        <v/>
      </c>
      <c r="H1165" s="335" t="str">
        <f t="shared" si="19"/>
        <v>0</v>
      </c>
      <c r="I1165" s="334" t="s">
        <v>43</v>
      </c>
      <c r="J1165" s="320"/>
      <c r="K1165" s="260"/>
      <c r="L1165" s="203"/>
      <c r="M1165" s="204"/>
      <c r="N1165" s="211"/>
      <c r="O1165" s="137"/>
      <c r="P1165" s="268"/>
    </row>
    <row r="1166" spans="1:16">
      <c r="A1166" s="125"/>
      <c r="B1166" s="282"/>
      <c r="C1166" s="146"/>
      <c r="D1166" s="146"/>
      <c r="E1166" s="340"/>
      <c r="F1166" s="128"/>
      <c r="G1166" s="252" t="str">
        <f>IF(I1166='VALORES JOÃO'!$A$12,'VALORES JOÃO'!$C$12,IF(I1166='VALORES JOÃO'!$A$11,'VALORES JOÃO'!$C$11,IF('TABELA UNIFICADA 2024'!I1166='VALORES JOÃO'!$A$10,'VALORES JOÃO'!$C$10,IF(I1166='VALORES JOÃO'!$A$9,'VALORES JOÃO'!$C$9,IF('TABELA UNIFICADA 2024'!I1166='VALORES JOÃO'!$A$8,'VALORES JOÃO'!$C$8,IF('TABELA UNIFICADA 2024'!I1166='VALORES JOÃO'!$A$7,'VALORES JOÃO'!$C$7,IF('TABELA UNIFICADA 2024'!I1166='VALORES JOÃO'!$A$6,'VALORES JOÃO'!$C$6,IF('TABELA UNIFICADA 2024'!I1166='VALORES JOÃO'!$A$5,'VALORES JOÃO'!$C$5,IF('TABELA UNIFICADA 2024'!I1166='VALORES JOÃO'!$A$4,'VALORES JOÃO'!$C$4,"")))))))))</f>
        <v/>
      </c>
      <c r="H1166" s="335" t="str">
        <f t="shared" si="19"/>
        <v>0</v>
      </c>
      <c r="I1166" s="334" t="s">
        <v>43</v>
      </c>
      <c r="J1166" s="320"/>
      <c r="K1166" s="260"/>
      <c r="L1166" s="203"/>
      <c r="M1166" s="204"/>
      <c r="N1166" s="211"/>
      <c r="O1166" s="137"/>
      <c r="P1166" s="268"/>
    </row>
    <row r="1167" spans="1:16">
      <c r="A1167" s="125"/>
      <c r="B1167" s="282"/>
      <c r="C1167" s="146"/>
      <c r="D1167" s="146"/>
      <c r="E1167" s="340"/>
      <c r="F1167" s="128"/>
      <c r="G1167" s="252" t="str">
        <f>IF(I1167='VALORES JOÃO'!$A$12,'VALORES JOÃO'!$C$12,IF(I1167='VALORES JOÃO'!$A$11,'VALORES JOÃO'!$C$11,IF('TABELA UNIFICADA 2024'!I1167='VALORES JOÃO'!$A$10,'VALORES JOÃO'!$C$10,IF(I1167='VALORES JOÃO'!$A$9,'VALORES JOÃO'!$C$9,IF('TABELA UNIFICADA 2024'!I1167='VALORES JOÃO'!$A$8,'VALORES JOÃO'!$C$8,IF('TABELA UNIFICADA 2024'!I1167='VALORES JOÃO'!$A$7,'VALORES JOÃO'!$C$7,IF('TABELA UNIFICADA 2024'!I1167='VALORES JOÃO'!$A$6,'VALORES JOÃO'!$C$6,IF('TABELA UNIFICADA 2024'!I1167='VALORES JOÃO'!$A$5,'VALORES JOÃO'!$C$5,IF('TABELA UNIFICADA 2024'!I1167='VALORES JOÃO'!$A$4,'VALORES JOÃO'!$C$4,"")))))))))</f>
        <v/>
      </c>
      <c r="H1167" s="335" t="str">
        <f t="shared" si="19"/>
        <v>0</v>
      </c>
      <c r="I1167" s="334" t="s">
        <v>43</v>
      </c>
      <c r="J1167" s="320"/>
      <c r="K1167" s="260"/>
      <c r="L1167" s="203"/>
      <c r="M1167" s="204"/>
      <c r="N1167" s="211"/>
      <c r="O1167" s="137"/>
      <c r="P1167" s="268"/>
    </row>
    <row r="1168" spans="1:16">
      <c r="A1168" s="125"/>
      <c r="B1168" s="282"/>
      <c r="C1168" s="146"/>
      <c r="D1168" s="146"/>
      <c r="E1168" s="340"/>
      <c r="F1168" s="128"/>
      <c r="G1168" s="252" t="str">
        <f>IF(I1168='VALORES JOÃO'!$A$12,'VALORES JOÃO'!$C$12,IF(I1168='VALORES JOÃO'!$A$11,'VALORES JOÃO'!$C$11,IF('TABELA UNIFICADA 2024'!I1168='VALORES JOÃO'!$A$10,'VALORES JOÃO'!$C$10,IF(I1168='VALORES JOÃO'!$A$9,'VALORES JOÃO'!$C$9,IF('TABELA UNIFICADA 2024'!I1168='VALORES JOÃO'!$A$8,'VALORES JOÃO'!$C$8,IF('TABELA UNIFICADA 2024'!I1168='VALORES JOÃO'!$A$7,'VALORES JOÃO'!$C$7,IF('TABELA UNIFICADA 2024'!I1168='VALORES JOÃO'!$A$6,'VALORES JOÃO'!$C$6,IF('TABELA UNIFICADA 2024'!I1168='VALORES JOÃO'!$A$5,'VALORES JOÃO'!$C$5,IF('TABELA UNIFICADA 2024'!I1168='VALORES JOÃO'!$A$4,'VALORES JOÃO'!$C$4,"")))))))))</f>
        <v/>
      </c>
      <c r="H1168" s="335" t="str">
        <f t="shared" si="19"/>
        <v>0</v>
      </c>
      <c r="I1168" s="334" t="s">
        <v>43</v>
      </c>
      <c r="J1168" s="320"/>
      <c r="K1168" s="260"/>
      <c r="L1168" s="203"/>
      <c r="M1168" s="204"/>
      <c r="N1168" s="211"/>
      <c r="O1168" s="137"/>
      <c r="P1168" s="268"/>
    </row>
    <row r="1169" spans="1:16">
      <c r="A1169" s="125"/>
      <c r="B1169" s="282"/>
      <c r="C1169" s="146"/>
      <c r="D1169" s="146"/>
      <c r="E1169" s="340"/>
      <c r="F1169" s="128"/>
      <c r="G1169" s="252" t="str">
        <f>IF(I1169='VALORES JOÃO'!$A$12,'VALORES JOÃO'!$C$12,IF(I1169='VALORES JOÃO'!$A$11,'VALORES JOÃO'!$C$11,IF('TABELA UNIFICADA 2024'!I1169='VALORES JOÃO'!$A$10,'VALORES JOÃO'!$C$10,IF(I1169='VALORES JOÃO'!$A$9,'VALORES JOÃO'!$C$9,IF('TABELA UNIFICADA 2024'!I1169='VALORES JOÃO'!$A$8,'VALORES JOÃO'!$C$8,IF('TABELA UNIFICADA 2024'!I1169='VALORES JOÃO'!$A$7,'VALORES JOÃO'!$C$7,IF('TABELA UNIFICADA 2024'!I1169='VALORES JOÃO'!$A$6,'VALORES JOÃO'!$C$6,IF('TABELA UNIFICADA 2024'!I1169='VALORES JOÃO'!$A$5,'VALORES JOÃO'!$C$5,IF('TABELA UNIFICADA 2024'!I1169='VALORES JOÃO'!$A$4,'VALORES JOÃO'!$C$4,"")))))))))</f>
        <v/>
      </c>
      <c r="H1169" s="335" t="str">
        <f t="shared" si="19"/>
        <v>0</v>
      </c>
      <c r="I1169" s="334" t="s">
        <v>43</v>
      </c>
      <c r="J1169" s="320"/>
      <c r="K1169" s="260"/>
      <c r="L1169" s="203"/>
      <c r="M1169" s="204"/>
      <c r="N1169" s="211"/>
      <c r="O1169" s="137"/>
      <c r="P1169" s="268"/>
    </row>
    <row r="1170" spans="1:16">
      <c r="A1170" s="125"/>
      <c r="B1170" s="282"/>
      <c r="C1170" s="146"/>
      <c r="D1170" s="146"/>
      <c r="E1170" s="340"/>
      <c r="F1170" s="128"/>
      <c r="G1170" s="252" t="str">
        <f>IF(I1170='VALORES JOÃO'!$A$12,'VALORES JOÃO'!$C$12,IF(I1170='VALORES JOÃO'!$A$11,'VALORES JOÃO'!$C$11,IF('TABELA UNIFICADA 2024'!I1170='VALORES JOÃO'!$A$10,'VALORES JOÃO'!$C$10,IF(I1170='VALORES JOÃO'!$A$9,'VALORES JOÃO'!$C$9,IF('TABELA UNIFICADA 2024'!I1170='VALORES JOÃO'!$A$8,'VALORES JOÃO'!$C$8,IF('TABELA UNIFICADA 2024'!I1170='VALORES JOÃO'!$A$7,'VALORES JOÃO'!$C$7,IF('TABELA UNIFICADA 2024'!I1170='VALORES JOÃO'!$A$6,'VALORES JOÃO'!$C$6,IF('TABELA UNIFICADA 2024'!I1170='VALORES JOÃO'!$A$5,'VALORES JOÃO'!$C$5,IF('TABELA UNIFICADA 2024'!I1170='VALORES JOÃO'!$A$4,'VALORES JOÃO'!$C$4,"")))))))))</f>
        <v/>
      </c>
      <c r="H1170" s="335" t="str">
        <f t="shared" si="19"/>
        <v>0</v>
      </c>
      <c r="I1170" s="334" t="s">
        <v>43</v>
      </c>
      <c r="J1170" s="320"/>
      <c r="K1170" s="260"/>
      <c r="L1170" s="203"/>
      <c r="M1170" s="204"/>
      <c r="N1170" s="211"/>
      <c r="O1170" s="137"/>
      <c r="P1170" s="268"/>
    </row>
    <row r="1171" spans="1:16">
      <c r="A1171" s="125"/>
      <c r="B1171" s="282"/>
      <c r="C1171" s="146"/>
      <c r="D1171" s="146"/>
      <c r="E1171" s="340"/>
      <c r="F1171" s="128"/>
      <c r="G1171" s="252" t="str">
        <f>IF(I1171='VALORES JOÃO'!$A$12,'VALORES JOÃO'!$C$12,IF(I1171='VALORES JOÃO'!$A$11,'VALORES JOÃO'!$C$11,IF('TABELA UNIFICADA 2024'!I1171='VALORES JOÃO'!$A$10,'VALORES JOÃO'!$C$10,IF(I1171='VALORES JOÃO'!$A$9,'VALORES JOÃO'!$C$9,IF('TABELA UNIFICADA 2024'!I1171='VALORES JOÃO'!$A$8,'VALORES JOÃO'!$C$8,IF('TABELA UNIFICADA 2024'!I1171='VALORES JOÃO'!$A$7,'VALORES JOÃO'!$C$7,IF('TABELA UNIFICADA 2024'!I1171='VALORES JOÃO'!$A$6,'VALORES JOÃO'!$C$6,IF('TABELA UNIFICADA 2024'!I1171='VALORES JOÃO'!$A$5,'VALORES JOÃO'!$C$5,IF('TABELA UNIFICADA 2024'!I1171='VALORES JOÃO'!$A$4,'VALORES JOÃO'!$C$4,"")))))))))</f>
        <v/>
      </c>
      <c r="H1171" s="335" t="str">
        <f t="shared" si="19"/>
        <v>0</v>
      </c>
      <c r="I1171" s="334" t="s">
        <v>43</v>
      </c>
      <c r="J1171" s="320"/>
      <c r="K1171" s="260"/>
      <c r="L1171" s="203"/>
      <c r="M1171" s="204"/>
      <c r="N1171" s="211"/>
      <c r="O1171" s="137"/>
      <c r="P1171" s="268"/>
    </row>
    <row r="1172" spans="1:16">
      <c r="A1172" s="125"/>
      <c r="B1172" s="282"/>
      <c r="C1172" s="146"/>
      <c r="D1172" s="146"/>
      <c r="E1172" s="340"/>
      <c r="F1172" s="128"/>
      <c r="G1172" s="252" t="str">
        <f>IF(I1172='VALORES JOÃO'!$A$12,'VALORES JOÃO'!$C$12,IF(I1172='VALORES JOÃO'!$A$11,'VALORES JOÃO'!$C$11,IF('TABELA UNIFICADA 2024'!I1172='VALORES JOÃO'!$A$10,'VALORES JOÃO'!$C$10,IF(I1172='VALORES JOÃO'!$A$9,'VALORES JOÃO'!$C$9,IF('TABELA UNIFICADA 2024'!I1172='VALORES JOÃO'!$A$8,'VALORES JOÃO'!$C$8,IF('TABELA UNIFICADA 2024'!I1172='VALORES JOÃO'!$A$7,'VALORES JOÃO'!$C$7,IF('TABELA UNIFICADA 2024'!I1172='VALORES JOÃO'!$A$6,'VALORES JOÃO'!$C$6,IF('TABELA UNIFICADA 2024'!I1172='VALORES JOÃO'!$A$5,'VALORES JOÃO'!$C$5,IF('TABELA UNIFICADA 2024'!I1172='VALORES JOÃO'!$A$4,'VALORES JOÃO'!$C$4,"")))))))))</f>
        <v/>
      </c>
      <c r="H1172" s="335" t="str">
        <f t="shared" si="19"/>
        <v>0</v>
      </c>
      <c r="I1172" s="334" t="s">
        <v>43</v>
      </c>
      <c r="J1172" s="320"/>
      <c r="K1172" s="260"/>
      <c r="L1172" s="203"/>
      <c r="M1172" s="204"/>
      <c r="N1172" s="211"/>
      <c r="O1172" s="137"/>
      <c r="P1172" s="268"/>
    </row>
    <row r="1173" spans="1:16">
      <c r="A1173" s="125"/>
      <c r="B1173" s="282"/>
      <c r="C1173" s="146"/>
      <c r="D1173" s="146"/>
      <c r="E1173" s="340"/>
      <c r="F1173" s="128"/>
      <c r="G1173" s="252" t="str">
        <f>IF(I1173='VALORES JOÃO'!$A$12,'VALORES JOÃO'!$C$12,IF(I1173='VALORES JOÃO'!$A$11,'VALORES JOÃO'!$C$11,IF('TABELA UNIFICADA 2024'!I1173='VALORES JOÃO'!$A$10,'VALORES JOÃO'!$C$10,IF(I1173='VALORES JOÃO'!$A$9,'VALORES JOÃO'!$C$9,IF('TABELA UNIFICADA 2024'!I1173='VALORES JOÃO'!$A$8,'VALORES JOÃO'!$C$8,IF('TABELA UNIFICADA 2024'!I1173='VALORES JOÃO'!$A$7,'VALORES JOÃO'!$C$7,IF('TABELA UNIFICADA 2024'!I1173='VALORES JOÃO'!$A$6,'VALORES JOÃO'!$C$6,IF('TABELA UNIFICADA 2024'!I1173='VALORES JOÃO'!$A$5,'VALORES JOÃO'!$C$5,IF('TABELA UNIFICADA 2024'!I1173='VALORES JOÃO'!$A$4,'VALORES JOÃO'!$C$4,"")))))))))</f>
        <v/>
      </c>
      <c r="H1173" s="335" t="str">
        <f t="shared" si="19"/>
        <v>0</v>
      </c>
      <c r="I1173" s="334" t="s">
        <v>43</v>
      </c>
      <c r="J1173" s="320"/>
      <c r="K1173" s="260"/>
      <c r="L1173" s="203"/>
      <c r="M1173" s="204"/>
      <c r="N1173" s="211"/>
      <c r="O1173" s="137"/>
      <c r="P1173" s="268"/>
    </row>
    <row r="1174" spans="1:16">
      <c r="A1174" s="125"/>
      <c r="B1174" s="282"/>
      <c r="C1174" s="146"/>
      <c r="D1174" s="146"/>
      <c r="E1174" s="340"/>
      <c r="F1174" s="128"/>
      <c r="G1174" s="252" t="str">
        <f>IF(I1174='VALORES JOÃO'!$A$12,'VALORES JOÃO'!$C$12,IF(I1174='VALORES JOÃO'!$A$11,'VALORES JOÃO'!$C$11,IF('TABELA UNIFICADA 2024'!I1174='VALORES JOÃO'!$A$10,'VALORES JOÃO'!$C$10,IF(I1174='VALORES JOÃO'!$A$9,'VALORES JOÃO'!$C$9,IF('TABELA UNIFICADA 2024'!I1174='VALORES JOÃO'!$A$8,'VALORES JOÃO'!$C$8,IF('TABELA UNIFICADA 2024'!I1174='VALORES JOÃO'!$A$7,'VALORES JOÃO'!$C$7,IF('TABELA UNIFICADA 2024'!I1174='VALORES JOÃO'!$A$6,'VALORES JOÃO'!$C$6,IF('TABELA UNIFICADA 2024'!I1174='VALORES JOÃO'!$A$5,'VALORES JOÃO'!$C$5,IF('TABELA UNIFICADA 2024'!I1174='VALORES JOÃO'!$A$4,'VALORES JOÃO'!$C$4,"")))))))))</f>
        <v/>
      </c>
      <c r="H1174" s="335" t="str">
        <f t="shared" si="19"/>
        <v>0</v>
      </c>
      <c r="I1174" s="334" t="s">
        <v>43</v>
      </c>
      <c r="J1174" s="320"/>
      <c r="K1174" s="260"/>
      <c r="L1174" s="203"/>
      <c r="M1174" s="204"/>
      <c r="N1174" s="211"/>
      <c r="O1174" s="137"/>
      <c r="P1174" s="268"/>
    </row>
    <row r="1175" spans="1:16">
      <c r="A1175" s="125"/>
      <c r="B1175" s="282"/>
      <c r="C1175" s="146"/>
      <c r="D1175" s="146"/>
      <c r="E1175" s="340"/>
      <c r="F1175" s="128"/>
      <c r="G1175" s="252" t="str">
        <f>IF(I1175='VALORES JOÃO'!$A$12,'VALORES JOÃO'!$C$12,IF(I1175='VALORES JOÃO'!$A$11,'VALORES JOÃO'!$C$11,IF('TABELA UNIFICADA 2024'!I1175='VALORES JOÃO'!$A$10,'VALORES JOÃO'!$C$10,IF(I1175='VALORES JOÃO'!$A$9,'VALORES JOÃO'!$C$9,IF('TABELA UNIFICADA 2024'!I1175='VALORES JOÃO'!$A$8,'VALORES JOÃO'!$C$8,IF('TABELA UNIFICADA 2024'!I1175='VALORES JOÃO'!$A$7,'VALORES JOÃO'!$C$7,IF('TABELA UNIFICADA 2024'!I1175='VALORES JOÃO'!$A$6,'VALORES JOÃO'!$C$6,IF('TABELA UNIFICADA 2024'!I1175='VALORES JOÃO'!$A$5,'VALORES JOÃO'!$C$5,IF('TABELA UNIFICADA 2024'!I1175='VALORES JOÃO'!$A$4,'VALORES JOÃO'!$C$4,"")))))))))</f>
        <v/>
      </c>
      <c r="H1175" s="335" t="str">
        <f t="shared" si="19"/>
        <v>0</v>
      </c>
      <c r="I1175" s="334" t="s">
        <v>43</v>
      </c>
      <c r="J1175" s="320"/>
      <c r="K1175" s="260"/>
      <c r="L1175" s="203"/>
      <c r="M1175" s="204"/>
      <c r="N1175" s="211"/>
      <c r="O1175" s="137"/>
      <c r="P1175" s="268"/>
    </row>
    <row r="1176" spans="1:16">
      <c r="A1176" s="125"/>
      <c r="B1176" s="282"/>
      <c r="C1176" s="146"/>
      <c r="D1176" s="146"/>
      <c r="E1176" s="340"/>
      <c r="F1176" s="128"/>
      <c r="G1176" s="252" t="str">
        <f>IF(I1176='VALORES JOÃO'!$A$12,'VALORES JOÃO'!$C$12,IF(I1176='VALORES JOÃO'!$A$11,'VALORES JOÃO'!$C$11,IF('TABELA UNIFICADA 2024'!I1176='VALORES JOÃO'!$A$10,'VALORES JOÃO'!$C$10,IF(I1176='VALORES JOÃO'!$A$9,'VALORES JOÃO'!$C$9,IF('TABELA UNIFICADA 2024'!I1176='VALORES JOÃO'!$A$8,'VALORES JOÃO'!$C$8,IF('TABELA UNIFICADA 2024'!I1176='VALORES JOÃO'!$A$7,'VALORES JOÃO'!$C$7,IF('TABELA UNIFICADA 2024'!I1176='VALORES JOÃO'!$A$6,'VALORES JOÃO'!$C$6,IF('TABELA UNIFICADA 2024'!I1176='VALORES JOÃO'!$A$5,'VALORES JOÃO'!$C$5,IF('TABELA UNIFICADA 2024'!I1176='VALORES JOÃO'!$A$4,'VALORES JOÃO'!$C$4,"")))))))))</f>
        <v/>
      </c>
      <c r="H1176" s="335" t="str">
        <f t="shared" si="19"/>
        <v>0</v>
      </c>
      <c r="I1176" s="334" t="s">
        <v>43</v>
      </c>
      <c r="J1176" s="320"/>
      <c r="K1176" s="260"/>
      <c r="L1176" s="203"/>
      <c r="M1176" s="204"/>
      <c r="N1176" s="211"/>
      <c r="O1176" s="137"/>
      <c r="P1176" s="268"/>
    </row>
    <row r="1177" spans="1:16">
      <c r="A1177" s="125"/>
      <c r="B1177" s="282"/>
      <c r="C1177" s="146"/>
      <c r="D1177" s="146"/>
      <c r="E1177" s="340"/>
      <c r="F1177" s="128"/>
      <c r="G1177" s="252" t="str">
        <f>IF(I1177='VALORES JOÃO'!$A$12,'VALORES JOÃO'!$C$12,IF(I1177='VALORES JOÃO'!$A$11,'VALORES JOÃO'!$C$11,IF('TABELA UNIFICADA 2024'!I1177='VALORES JOÃO'!$A$10,'VALORES JOÃO'!$C$10,IF(I1177='VALORES JOÃO'!$A$9,'VALORES JOÃO'!$C$9,IF('TABELA UNIFICADA 2024'!I1177='VALORES JOÃO'!$A$8,'VALORES JOÃO'!$C$8,IF('TABELA UNIFICADA 2024'!I1177='VALORES JOÃO'!$A$7,'VALORES JOÃO'!$C$7,IF('TABELA UNIFICADA 2024'!I1177='VALORES JOÃO'!$A$6,'VALORES JOÃO'!$C$6,IF('TABELA UNIFICADA 2024'!I1177='VALORES JOÃO'!$A$5,'VALORES JOÃO'!$C$5,IF('TABELA UNIFICADA 2024'!I1177='VALORES JOÃO'!$A$4,'VALORES JOÃO'!$C$4,"")))))))))</f>
        <v/>
      </c>
      <c r="H1177" s="335" t="str">
        <f t="shared" si="19"/>
        <v>0</v>
      </c>
      <c r="I1177" s="334" t="s">
        <v>43</v>
      </c>
      <c r="J1177" s="320"/>
      <c r="K1177" s="260"/>
      <c r="L1177" s="203"/>
      <c r="M1177" s="204"/>
      <c r="N1177" s="211"/>
      <c r="O1177" s="137"/>
      <c r="P1177" s="268"/>
    </row>
    <row r="1178" spans="1:16">
      <c r="A1178" s="125"/>
      <c r="B1178" s="282"/>
      <c r="C1178" s="146"/>
      <c r="D1178" s="146"/>
      <c r="E1178" s="340"/>
      <c r="F1178" s="128"/>
      <c r="G1178" s="252" t="str">
        <f>IF(I1178='VALORES JOÃO'!$A$12,'VALORES JOÃO'!$C$12,IF(I1178='VALORES JOÃO'!$A$11,'VALORES JOÃO'!$C$11,IF('TABELA UNIFICADA 2024'!I1178='VALORES JOÃO'!$A$10,'VALORES JOÃO'!$C$10,IF(I1178='VALORES JOÃO'!$A$9,'VALORES JOÃO'!$C$9,IF('TABELA UNIFICADA 2024'!I1178='VALORES JOÃO'!$A$8,'VALORES JOÃO'!$C$8,IF('TABELA UNIFICADA 2024'!I1178='VALORES JOÃO'!$A$7,'VALORES JOÃO'!$C$7,IF('TABELA UNIFICADA 2024'!I1178='VALORES JOÃO'!$A$6,'VALORES JOÃO'!$C$6,IF('TABELA UNIFICADA 2024'!I1178='VALORES JOÃO'!$A$5,'VALORES JOÃO'!$C$5,IF('TABELA UNIFICADA 2024'!I1178='VALORES JOÃO'!$A$4,'VALORES JOÃO'!$C$4,"")))))))))</f>
        <v/>
      </c>
      <c r="H1178" s="335" t="str">
        <f t="shared" si="19"/>
        <v>0</v>
      </c>
      <c r="I1178" s="334" t="s">
        <v>43</v>
      </c>
      <c r="J1178" s="320"/>
      <c r="K1178" s="260"/>
      <c r="L1178" s="203"/>
      <c r="M1178" s="204"/>
      <c r="N1178" s="211"/>
      <c r="O1178" s="137"/>
      <c r="P1178" s="268"/>
    </row>
    <row r="1179" spans="1:16">
      <c r="A1179" s="125"/>
      <c r="B1179" s="282"/>
      <c r="C1179" s="146"/>
      <c r="D1179" s="146"/>
      <c r="E1179" s="340"/>
      <c r="F1179" s="128"/>
      <c r="G1179" s="252" t="str">
        <f>IF(I1179='VALORES JOÃO'!$A$12,'VALORES JOÃO'!$C$12,IF(I1179='VALORES JOÃO'!$A$11,'VALORES JOÃO'!$C$11,IF('TABELA UNIFICADA 2024'!I1179='VALORES JOÃO'!$A$10,'VALORES JOÃO'!$C$10,IF(I1179='VALORES JOÃO'!$A$9,'VALORES JOÃO'!$C$9,IF('TABELA UNIFICADA 2024'!I1179='VALORES JOÃO'!$A$8,'VALORES JOÃO'!$C$8,IF('TABELA UNIFICADA 2024'!I1179='VALORES JOÃO'!$A$7,'VALORES JOÃO'!$C$7,IF('TABELA UNIFICADA 2024'!I1179='VALORES JOÃO'!$A$6,'VALORES JOÃO'!$C$6,IF('TABELA UNIFICADA 2024'!I1179='VALORES JOÃO'!$A$5,'VALORES JOÃO'!$C$5,IF('TABELA UNIFICADA 2024'!I1179='VALORES JOÃO'!$A$4,'VALORES JOÃO'!$C$4,"")))))))))</f>
        <v/>
      </c>
      <c r="H1179" s="335" t="str">
        <f t="shared" si="19"/>
        <v>0</v>
      </c>
      <c r="I1179" s="334" t="s">
        <v>43</v>
      </c>
      <c r="J1179" s="320"/>
      <c r="K1179" s="260"/>
      <c r="L1179" s="203"/>
      <c r="M1179" s="204"/>
      <c r="N1179" s="211"/>
      <c r="O1179" s="137"/>
      <c r="P1179" s="268"/>
    </row>
    <row r="1180" spans="1:16">
      <c r="A1180" s="125"/>
      <c r="B1180" s="282"/>
      <c r="C1180" s="146"/>
      <c r="D1180" s="146"/>
      <c r="E1180" s="340"/>
      <c r="F1180" s="128"/>
      <c r="G1180" s="252" t="str">
        <f>IF(I1180='VALORES JOÃO'!$A$12,'VALORES JOÃO'!$C$12,IF(I1180='VALORES JOÃO'!$A$11,'VALORES JOÃO'!$C$11,IF('TABELA UNIFICADA 2024'!I1180='VALORES JOÃO'!$A$10,'VALORES JOÃO'!$C$10,IF(I1180='VALORES JOÃO'!$A$9,'VALORES JOÃO'!$C$9,IF('TABELA UNIFICADA 2024'!I1180='VALORES JOÃO'!$A$8,'VALORES JOÃO'!$C$8,IF('TABELA UNIFICADA 2024'!I1180='VALORES JOÃO'!$A$7,'VALORES JOÃO'!$C$7,IF('TABELA UNIFICADA 2024'!I1180='VALORES JOÃO'!$A$6,'VALORES JOÃO'!$C$6,IF('TABELA UNIFICADA 2024'!I1180='VALORES JOÃO'!$A$5,'VALORES JOÃO'!$C$5,IF('TABELA UNIFICADA 2024'!I1180='VALORES JOÃO'!$A$4,'VALORES JOÃO'!$C$4,"")))))))))</f>
        <v/>
      </c>
      <c r="H1180" s="335" t="str">
        <f t="shared" si="19"/>
        <v>0</v>
      </c>
      <c r="I1180" s="334" t="s">
        <v>43</v>
      </c>
      <c r="J1180" s="320"/>
      <c r="K1180" s="260"/>
      <c r="L1180" s="203"/>
      <c r="M1180" s="204"/>
      <c r="N1180" s="211"/>
      <c r="O1180" s="137"/>
      <c r="P1180" s="268"/>
    </row>
    <row r="1181" spans="1:16">
      <c r="A1181" s="125"/>
      <c r="B1181" s="282"/>
      <c r="C1181" s="146"/>
      <c r="D1181" s="146"/>
      <c r="E1181" s="340"/>
      <c r="F1181" s="128"/>
      <c r="G1181" s="252" t="str">
        <f>IF(I1181='VALORES JOÃO'!$A$12,'VALORES JOÃO'!$C$12,IF(I1181='VALORES JOÃO'!$A$11,'VALORES JOÃO'!$C$11,IF('TABELA UNIFICADA 2024'!I1181='VALORES JOÃO'!$A$10,'VALORES JOÃO'!$C$10,IF(I1181='VALORES JOÃO'!$A$9,'VALORES JOÃO'!$C$9,IF('TABELA UNIFICADA 2024'!I1181='VALORES JOÃO'!$A$8,'VALORES JOÃO'!$C$8,IF('TABELA UNIFICADA 2024'!I1181='VALORES JOÃO'!$A$7,'VALORES JOÃO'!$C$7,IF('TABELA UNIFICADA 2024'!I1181='VALORES JOÃO'!$A$6,'VALORES JOÃO'!$C$6,IF('TABELA UNIFICADA 2024'!I1181='VALORES JOÃO'!$A$5,'VALORES JOÃO'!$C$5,IF('TABELA UNIFICADA 2024'!I1181='VALORES JOÃO'!$A$4,'VALORES JOÃO'!$C$4,"")))))))))</f>
        <v/>
      </c>
      <c r="H1181" s="335" t="str">
        <f t="shared" si="19"/>
        <v>0</v>
      </c>
      <c r="I1181" s="334" t="s">
        <v>43</v>
      </c>
      <c r="J1181" s="320"/>
      <c r="K1181" s="260"/>
      <c r="L1181" s="203"/>
      <c r="M1181" s="204"/>
      <c r="N1181" s="211"/>
      <c r="O1181" s="137"/>
      <c r="P1181" s="268"/>
    </row>
    <row r="1182" spans="1:16">
      <c r="A1182" s="125"/>
      <c r="B1182" s="282"/>
      <c r="C1182" s="146"/>
      <c r="D1182" s="146"/>
      <c r="E1182" s="340"/>
      <c r="F1182" s="128"/>
      <c r="G1182" s="252" t="str">
        <f>IF(I1182='VALORES JOÃO'!$A$12,'VALORES JOÃO'!$C$12,IF(I1182='VALORES JOÃO'!$A$11,'VALORES JOÃO'!$C$11,IF('TABELA UNIFICADA 2024'!I1182='VALORES JOÃO'!$A$10,'VALORES JOÃO'!$C$10,IF(I1182='VALORES JOÃO'!$A$9,'VALORES JOÃO'!$C$9,IF('TABELA UNIFICADA 2024'!I1182='VALORES JOÃO'!$A$8,'VALORES JOÃO'!$C$8,IF('TABELA UNIFICADA 2024'!I1182='VALORES JOÃO'!$A$7,'VALORES JOÃO'!$C$7,IF('TABELA UNIFICADA 2024'!I1182='VALORES JOÃO'!$A$6,'VALORES JOÃO'!$C$6,IF('TABELA UNIFICADA 2024'!I1182='VALORES JOÃO'!$A$5,'VALORES JOÃO'!$C$5,IF('TABELA UNIFICADA 2024'!I1182='VALORES JOÃO'!$A$4,'VALORES JOÃO'!$C$4,"")))))))))</f>
        <v/>
      </c>
      <c r="H1182" s="335" t="str">
        <f t="shared" si="19"/>
        <v>0</v>
      </c>
      <c r="I1182" s="334" t="s">
        <v>43</v>
      </c>
      <c r="J1182" s="320"/>
      <c r="K1182" s="260"/>
      <c r="L1182" s="203"/>
      <c r="M1182" s="204"/>
      <c r="N1182" s="211"/>
      <c r="O1182" s="137"/>
      <c r="P1182" s="268"/>
    </row>
    <row r="1183" spans="1:16">
      <c r="A1183" s="125"/>
      <c r="B1183" s="282"/>
      <c r="C1183" s="146"/>
      <c r="D1183" s="146"/>
      <c r="E1183" s="340"/>
      <c r="F1183" s="128"/>
      <c r="G1183" s="252" t="str">
        <f>IF(I1183='VALORES JOÃO'!$A$12,'VALORES JOÃO'!$C$12,IF(I1183='VALORES JOÃO'!$A$11,'VALORES JOÃO'!$C$11,IF('TABELA UNIFICADA 2024'!I1183='VALORES JOÃO'!$A$10,'VALORES JOÃO'!$C$10,IF(I1183='VALORES JOÃO'!$A$9,'VALORES JOÃO'!$C$9,IF('TABELA UNIFICADA 2024'!I1183='VALORES JOÃO'!$A$8,'VALORES JOÃO'!$C$8,IF('TABELA UNIFICADA 2024'!I1183='VALORES JOÃO'!$A$7,'VALORES JOÃO'!$C$7,IF('TABELA UNIFICADA 2024'!I1183='VALORES JOÃO'!$A$6,'VALORES JOÃO'!$C$6,IF('TABELA UNIFICADA 2024'!I1183='VALORES JOÃO'!$A$5,'VALORES JOÃO'!$C$5,IF('TABELA UNIFICADA 2024'!I1183='VALORES JOÃO'!$A$4,'VALORES JOÃO'!$C$4,"")))))))))</f>
        <v/>
      </c>
      <c r="H1183" s="335" t="str">
        <f t="shared" si="19"/>
        <v>0</v>
      </c>
      <c r="I1183" s="334" t="s">
        <v>43</v>
      </c>
      <c r="J1183" s="320"/>
      <c r="K1183" s="260"/>
      <c r="L1183" s="203"/>
      <c r="M1183" s="204"/>
      <c r="N1183" s="211"/>
      <c r="O1183" s="137"/>
      <c r="P1183" s="268"/>
    </row>
    <row r="1184" spans="1:16">
      <c r="A1184" s="125"/>
      <c r="B1184" s="282"/>
      <c r="C1184" s="146"/>
      <c r="D1184" s="146"/>
      <c r="E1184" s="340"/>
      <c r="F1184" s="128"/>
      <c r="G1184" s="252" t="str">
        <f>IF(I1184='VALORES JOÃO'!$A$12,'VALORES JOÃO'!$C$12,IF(I1184='VALORES JOÃO'!$A$11,'VALORES JOÃO'!$C$11,IF('TABELA UNIFICADA 2024'!I1184='VALORES JOÃO'!$A$10,'VALORES JOÃO'!$C$10,IF(I1184='VALORES JOÃO'!$A$9,'VALORES JOÃO'!$C$9,IF('TABELA UNIFICADA 2024'!I1184='VALORES JOÃO'!$A$8,'VALORES JOÃO'!$C$8,IF('TABELA UNIFICADA 2024'!I1184='VALORES JOÃO'!$A$7,'VALORES JOÃO'!$C$7,IF('TABELA UNIFICADA 2024'!I1184='VALORES JOÃO'!$A$6,'VALORES JOÃO'!$C$6,IF('TABELA UNIFICADA 2024'!I1184='VALORES JOÃO'!$A$5,'VALORES JOÃO'!$C$5,IF('TABELA UNIFICADA 2024'!I1184='VALORES JOÃO'!$A$4,'VALORES JOÃO'!$C$4,"")))))))))</f>
        <v/>
      </c>
      <c r="H1184" s="335" t="str">
        <f t="shared" si="19"/>
        <v>0</v>
      </c>
      <c r="I1184" s="334" t="s">
        <v>43</v>
      </c>
      <c r="J1184" s="320"/>
      <c r="K1184" s="260"/>
      <c r="L1184" s="203"/>
      <c r="M1184" s="204"/>
      <c r="N1184" s="211"/>
      <c r="O1184" s="137"/>
      <c r="P1184" s="268"/>
    </row>
    <row r="1185" spans="1:16">
      <c r="A1185" s="125"/>
      <c r="B1185" s="282"/>
      <c r="C1185" s="146"/>
      <c r="D1185" s="146"/>
      <c r="E1185" s="340"/>
      <c r="F1185" s="128"/>
      <c r="G1185" s="252" t="str">
        <f>IF(I1185='VALORES JOÃO'!$A$12,'VALORES JOÃO'!$C$12,IF(I1185='VALORES JOÃO'!$A$11,'VALORES JOÃO'!$C$11,IF('TABELA UNIFICADA 2024'!I1185='VALORES JOÃO'!$A$10,'VALORES JOÃO'!$C$10,IF(I1185='VALORES JOÃO'!$A$9,'VALORES JOÃO'!$C$9,IF('TABELA UNIFICADA 2024'!I1185='VALORES JOÃO'!$A$8,'VALORES JOÃO'!$C$8,IF('TABELA UNIFICADA 2024'!I1185='VALORES JOÃO'!$A$7,'VALORES JOÃO'!$C$7,IF('TABELA UNIFICADA 2024'!I1185='VALORES JOÃO'!$A$6,'VALORES JOÃO'!$C$6,IF('TABELA UNIFICADA 2024'!I1185='VALORES JOÃO'!$A$5,'VALORES JOÃO'!$C$5,IF('TABELA UNIFICADA 2024'!I1185='VALORES JOÃO'!$A$4,'VALORES JOÃO'!$C$4,"")))))))))</f>
        <v/>
      </c>
      <c r="H1185" s="335" t="str">
        <f t="shared" si="19"/>
        <v>0</v>
      </c>
      <c r="I1185" s="334" t="s">
        <v>43</v>
      </c>
      <c r="J1185" s="320"/>
      <c r="K1185" s="260"/>
      <c r="L1185" s="203"/>
      <c r="M1185" s="204"/>
      <c r="N1185" s="211"/>
      <c r="O1185" s="137"/>
      <c r="P1185" s="268"/>
    </row>
    <row r="1186" spans="1:16">
      <c r="A1186" s="125"/>
      <c r="B1186" s="282"/>
      <c r="C1186" s="146"/>
      <c r="D1186" s="146"/>
      <c r="E1186" s="340"/>
      <c r="F1186" s="128"/>
      <c r="G1186" s="252" t="str">
        <f>IF(I1186='VALORES JOÃO'!$A$12,'VALORES JOÃO'!$C$12,IF(I1186='VALORES JOÃO'!$A$11,'VALORES JOÃO'!$C$11,IF('TABELA UNIFICADA 2024'!I1186='VALORES JOÃO'!$A$10,'VALORES JOÃO'!$C$10,IF(I1186='VALORES JOÃO'!$A$9,'VALORES JOÃO'!$C$9,IF('TABELA UNIFICADA 2024'!I1186='VALORES JOÃO'!$A$8,'VALORES JOÃO'!$C$8,IF('TABELA UNIFICADA 2024'!I1186='VALORES JOÃO'!$A$7,'VALORES JOÃO'!$C$7,IF('TABELA UNIFICADA 2024'!I1186='VALORES JOÃO'!$A$6,'VALORES JOÃO'!$C$6,IF('TABELA UNIFICADA 2024'!I1186='VALORES JOÃO'!$A$5,'VALORES JOÃO'!$C$5,IF('TABELA UNIFICADA 2024'!I1186='VALORES JOÃO'!$A$4,'VALORES JOÃO'!$C$4,"")))))))))</f>
        <v/>
      </c>
      <c r="H1186" s="335" t="str">
        <f t="shared" si="19"/>
        <v>0</v>
      </c>
      <c r="I1186" s="334" t="s">
        <v>43</v>
      </c>
      <c r="J1186" s="320"/>
      <c r="K1186" s="260"/>
      <c r="L1186" s="203"/>
      <c r="M1186" s="204"/>
      <c r="N1186" s="211"/>
      <c r="O1186" s="137"/>
      <c r="P1186" s="268"/>
    </row>
    <row r="1187" spans="1:16">
      <c r="A1187" s="125"/>
      <c r="B1187" s="282"/>
      <c r="C1187" s="146"/>
      <c r="D1187" s="146"/>
      <c r="E1187" s="340"/>
      <c r="F1187" s="128"/>
      <c r="G1187" s="252" t="str">
        <f>IF(I1187='VALORES JOÃO'!$A$12,'VALORES JOÃO'!$C$12,IF(I1187='VALORES JOÃO'!$A$11,'VALORES JOÃO'!$C$11,IF('TABELA UNIFICADA 2024'!I1187='VALORES JOÃO'!$A$10,'VALORES JOÃO'!$C$10,IF(I1187='VALORES JOÃO'!$A$9,'VALORES JOÃO'!$C$9,IF('TABELA UNIFICADA 2024'!I1187='VALORES JOÃO'!$A$8,'VALORES JOÃO'!$C$8,IF('TABELA UNIFICADA 2024'!I1187='VALORES JOÃO'!$A$7,'VALORES JOÃO'!$C$7,IF('TABELA UNIFICADA 2024'!I1187='VALORES JOÃO'!$A$6,'VALORES JOÃO'!$C$6,IF('TABELA UNIFICADA 2024'!I1187='VALORES JOÃO'!$A$5,'VALORES JOÃO'!$C$5,IF('TABELA UNIFICADA 2024'!I1187='VALORES JOÃO'!$A$4,'VALORES JOÃO'!$C$4,"")))))))))</f>
        <v/>
      </c>
      <c r="H1187" s="335" t="str">
        <f t="shared" si="19"/>
        <v>0</v>
      </c>
      <c r="I1187" s="334" t="s">
        <v>43</v>
      </c>
      <c r="J1187" s="320"/>
      <c r="K1187" s="260"/>
      <c r="L1187" s="203"/>
      <c r="M1187" s="204"/>
      <c r="N1187" s="211"/>
      <c r="O1187" s="137"/>
      <c r="P1187" s="268"/>
    </row>
    <row r="1188" spans="1:16">
      <c r="A1188" s="125"/>
      <c r="B1188" s="282"/>
      <c r="C1188" s="146"/>
      <c r="D1188" s="146"/>
      <c r="E1188" s="340"/>
      <c r="F1188" s="128"/>
      <c r="G1188" s="252" t="str">
        <f>IF(I1188='VALORES JOÃO'!$A$12,'VALORES JOÃO'!$C$12,IF(I1188='VALORES JOÃO'!$A$11,'VALORES JOÃO'!$C$11,IF('TABELA UNIFICADA 2024'!I1188='VALORES JOÃO'!$A$10,'VALORES JOÃO'!$C$10,IF(I1188='VALORES JOÃO'!$A$9,'VALORES JOÃO'!$C$9,IF('TABELA UNIFICADA 2024'!I1188='VALORES JOÃO'!$A$8,'VALORES JOÃO'!$C$8,IF('TABELA UNIFICADA 2024'!I1188='VALORES JOÃO'!$A$7,'VALORES JOÃO'!$C$7,IF('TABELA UNIFICADA 2024'!I1188='VALORES JOÃO'!$A$6,'VALORES JOÃO'!$C$6,IF('TABELA UNIFICADA 2024'!I1188='VALORES JOÃO'!$A$5,'VALORES JOÃO'!$C$5,IF('TABELA UNIFICADA 2024'!I1188='VALORES JOÃO'!$A$4,'VALORES JOÃO'!$C$4,"")))))))))</f>
        <v/>
      </c>
      <c r="H1188" s="335" t="str">
        <f t="shared" si="19"/>
        <v>0</v>
      </c>
      <c r="I1188" s="334" t="s">
        <v>43</v>
      </c>
      <c r="J1188" s="320"/>
      <c r="K1188" s="260"/>
      <c r="L1188" s="203"/>
      <c r="M1188" s="204"/>
      <c r="N1188" s="211"/>
      <c r="O1188" s="137"/>
      <c r="P1188" s="268"/>
    </row>
    <row r="1189" spans="1:16">
      <c r="A1189" s="125"/>
      <c r="B1189" s="282"/>
      <c r="C1189" s="146"/>
      <c r="D1189" s="146"/>
      <c r="E1189" s="340"/>
      <c r="F1189" s="128"/>
      <c r="G1189" s="252" t="str">
        <f>IF(I1189='VALORES JOÃO'!$A$12,'VALORES JOÃO'!$C$12,IF(I1189='VALORES JOÃO'!$A$11,'VALORES JOÃO'!$C$11,IF('TABELA UNIFICADA 2024'!I1189='VALORES JOÃO'!$A$10,'VALORES JOÃO'!$C$10,IF(I1189='VALORES JOÃO'!$A$9,'VALORES JOÃO'!$C$9,IF('TABELA UNIFICADA 2024'!I1189='VALORES JOÃO'!$A$8,'VALORES JOÃO'!$C$8,IF('TABELA UNIFICADA 2024'!I1189='VALORES JOÃO'!$A$7,'VALORES JOÃO'!$C$7,IF('TABELA UNIFICADA 2024'!I1189='VALORES JOÃO'!$A$6,'VALORES JOÃO'!$C$6,IF('TABELA UNIFICADA 2024'!I1189='VALORES JOÃO'!$A$5,'VALORES JOÃO'!$C$5,IF('TABELA UNIFICADA 2024'!I1189='VALORES JOÃO'!$A$4,'VALORES JOÃO'!$C$4,"")))))))))</f>
        <v/>
      </c>
      <c r="H1189" s="335" t="str">
        <f t="shared" si="19"/>
        <v>0</v>
      </c>
      <c r="I1189" s="334" t="s">
        <v>43</v>
      </c>
      <c r="J1189" s="320"/>
      <c r="K1189" s="260"/>
      <c r="L1189" s="203"/>
      <c r="M1189" s="204"/>
      <c r="N1189" s="211"/>
      <c r="O1189" s="137"/>
      <c r="P1189" s="268"/>
    </row>
    <row r="1190" spans="1:16">
      <c r="A1190" s="125"/>
      <c r="B1190" s="282"/>
      <c r="C1190" s="146"/>
      <c r="D1190" s="146"/>
      <c r="E1190" s="340"/>
      <c r="F1190" s="128"/>
      <c r="G1190" s="252" t="str">
        <f>IF(I1190='VALORES JOÃO'!$A$12,'VALORES JOÃO'!$C$12,IF(I1190='VALORES JOÃO'!$A$11,'VALORES JOÃO'!$C$11,IF('TABELA UNIFICADA 2024'!I1190='VALORES JOÃO'!$A$10,'VALORES JOÃO'!$C$10,IF(I1190='VALORES JOÃO'!$A$9,'VALORES JOÃO'!$C$9,IF('TABELA UNIFICADA 2024'!I1190='VALORES JOÃO'!$A$8,'VALORES JOÃO'!$C$8,IF('TABELA UNIFICADA 2024'!I1190='VALORES JOÃO'!$A$7,'VALORES JOÃO'!$C$7,IF('TABELA UNIFICADA 2024'!I1190='VALORES JOÃO'!$A$6,'VALORES JOÃO'!$C$6,IF('TABELA UNIFICADA 2024'!I1190='VALORES JOÃO'!$A$5,'VALORES JOÃO'!$C$5,IF('TABELA UNIFICADA 2024'!I1190='VALORES JOÃO'!$A$4,'VALORES JOÃO'!$C$4,"")))))))))</f>
        <v/>
      </c>
      <c r="H1190" s="335" t="str">
        <f t="shared" si="19"/>
        <v>0</v>
      </c>
      <c r="I1190" s="334" t="s">
        <v>43</v>
      </c>
      <c r="J1190" s="320"/>
      <c r="K1190" s="260"/>
      <c r="L1190" s="203"/>
      <c r="M1190" s="204"/>
      <c r="N1190" s="211"/>
      <c r="O1190" s="137"/>
      <c r="P1190" s="268"/>
    </row>
    <row r="1191" spans="1:16">
      <c r="A1191" s="125"/>
      <c r="B1191" s="282"/>
      <c r="C1191" s="146"/>
      <c r="D1191" s="146"/>
      <c r="E1191" s="246"/>
      <c r="F1191" s="128"/>
      <c r="G1191" s="252"/>
      <c r="H1191" s="337"/>
      <c r="I1191" s="338"/>
      <c r="J1191" s="320"/>
      <c r="K1191" s="260"/>
      <c r="L1191" s="203"/>
      <c r="M1191" s="204"/>
      <c r="N1191" s="211"/>
      <c r="O1191" s="137"/>
      <c r="P1191" s="268"/>
    </row>
    <row r="1192" spans="1:16">
      <c r="A1192" s="125"/>
      <c r="B1192" s="282"/>
      <c r="C1192" s="146"/>
      <c r="D1192" s="146"/>
      <c r="E1192" s="246"/>
      <c r="F1192" s="128"/>
      <c r="G1192" s="252"/>
      <c r="H1192" s="337"/>
      <c r="I1192" s="338"/>
      <c r="J1192" s="320"/>
      <c r="K1192" s="260"/>
      <c r="L1192" s="203"/>
      <c r="M1192" s="204"/>
      <c r="N1192" s="211"/>
      <c r="O1192" s="137"/>
      <c r="P1192" s="268"/>
    </row>
    <row r="1193" spans="1:16">
      <c r="A1193" s="125"/>
      <c r="B1193" s="282"/>
      <c r="C1193" s="146"/>
      <c r="D1193" s="146"/>
      <c r="E1193" s="246"/>
      <c r="F1193" s="128"/>
      <c r="G1193" s="252"/>
      <c r="H1193" s="337"/>
      <c r="I1193" s="338"/>
      <c r="J1193" s="320"/>
      <c r="K1193" s="260"/>
      <c r="L1193" s="203"/>
      <c r="M1193" s="204"/>
      <c r="N1193" s="211"/>
      <c r="O1193" s="137"/>
      <c r="P1193" s="268"/>
    </row>
    <row r="1194" spans="1:16">
      <c r="A1194" s="125"/>
      <c r="B1194" s="282"/>
      <c r="C1194" s="146"/>
      <c r="D1194" s="146"/>
      <c r="E1194" s="246"/>
      <c r="F1194" s="128"/>
      <c r="G1194" s="252"/>
      <c r="H1194" s="337"/>
      <c r="I1194" s="338"/>
      <c r="J1194" s="320"/>
      <c r="K1194" s="260"/>
      <c r="L1194" s="203"/>
      <c r="M1194" s="204"/>
      <c r="N1194" s="211"/>
      <c r="O1194" s="137"/>
      <c r="P1194" s="268"/>
    </row>
    <row r="1195" spans="1:16">
      <c r="A1195" s="125"/>
      <c r="B1195" s="282"/>
      <c r="C1195" s="146"/>
      <c r="D1195" s="146"/>
      <c r="E1195" s="246"/>
      <c r="F1195" s="128"/>
      <c r="G1195" s="252"/>
      <c r="H1195" s="337"/>
      <c r="I1195" s="338"/>
      <c r="J1195" s="320"/>
      <c r="K1195" s="260"/>
      <c r="L1195" s="203"/>
      <c r="M1195" s="204"/>
      <c r="N1195" s="211"/>
      <c r="O1195" s="137"/>
      <c r="P1195" s="268"/>
    </row>
    <row r="1196" spans="1:16">
      <c r="A1196" s="125"/>
      <c r="B1196" s="282"/>
      <c r="C1196" s="146"/>
      <c r="D1196" s="146"/>
      <c r="E1196" s="246"/>
      <c r="F1196" s="128"/>
      <c r="G1196" s="252"/>
      <c r="H1196" s="337"/>
      <c r="I1196" s="338"/>
      <c r="J1196" s="320"/>
      <c r="K1196" s="260"/>
      <c r="L1196" s="203"/>
      <c r="M1196" s="204"/>
      <c r="N1196" s="211"/>
      <c r="O1196" s="137"/>
      <c r="P1196" s="268"/>
    </row>
    <row r="1197" spans="1:16">
      <c r="A1197" s="125"/>
      <c r="B1197" s="282"/>
      <c r="C1197" s="146"/>
      <c r="D1197" s="146"/>
      <c r="E1197" s="246"/>
      <c r="F1197" s="128"/>
      <c r="G1197" s="252"/>
      <c r="H1197" s="337"/>
      <c r="I1197" s="338"/>
      <c r="J1197" s="320"/>
      <c r="K1197" s="260"/>
      <c r="L1197" s="203"/>
      <c r="M1197" s="204"/>
      <c r="N1197" s="211"/>
      <c r="O1197" s="137"/>
      <c r="P1197" s="268"/>
    </row>
    <row r="1198" spans="1:16">
      <c r="A1198" s="125"/>
      <c r="B1198" s="282"/>
      <c r="C1198" s="146"/>
      <c r="D1198" s="146"/>
      <c r="E1198" s="246"/>
      <c r="F1198" s="128"/>
      <c r="G1198" s="252"/>
      <c r="H1198" s="337"/>
      <c r="I1198" s="338"/>
      <c r="J1198" s="320"/>
      <c r="K1198" s="260"/>
      <c r="L1198" s="203"/>
      <c r="M1198" s="204"/>
      <c r="N1198" s="211"/>
      <c r="O1198" s="137"/>
      <c r="P1198" s="268"/>
    </row>
    <row r="1199" spans="1:16">
      <c r="A1199" s="125"/>
      <c r="B1199" s="282"/>
      <c r="C1199" s="146"/>
      <c r="D1199" s="146"/>
      <c r="E1199" s="246"/>
      <c r="F1199" s="128"/>
      <c r="G1199" s="252"/>
      <c r="H1199" s="337"/>
      <c r="I1199" s="338"/>
      <c r="J1199" s="320"/>
      <c r="K1199" s="260"/>
      <c r="L1199" s="203"/>
      <c r="M1199" s="204"/>
      <c r="N1199" s="211"/>
      <c r="O1199" s="137"/>
      <c r="P1199" s="268"/>
    </row>
    <row r="1200" spans="1:16">
      <c r="A1200" s="125"/>
      <c r="B1200" s="282"/>
      <c r="C1200" s="146"/>
      <c r="D1200" s="146"/>
      <c r="E1200" s="246"/>
      <c r="F1200" s="128"/>
      <c r="G1200" s="252"/>
      <c r="H1200" s="337"/>
      <c r="I1200" s="338"/>
      <c r="J1200" s="320"/>
      <c r="K1200" s="260"/>
      <c r="L1200" s="203"/>
      <c r="M1200" s="204"/>
      <c r="N1200" s="211"/>
      <c r="O1200" s="137"/>
      <c r="P1200" s="268"/>
    </row>
    <row r="1201" spans="1:16">
      <c r="A1201" s="125"/>
      <c r="B1201" s="282"/>
      <c r="C1201" s="146"/>
      <c r="D1201" s="146"/>
      <c r="E1201" s="246"/>
      <c r="F1201" s="128"/>
      <c r="G1201" s="252"/>
      <c r="H1201" s="337"/>
      <c r="I1201" s="338"/>
      <c r="J1201" s="320"/>
      <c r="K1201" s="260"/>
      <c r="L1201" s="203"/>
      <c r="M1201" s="204"/>
      <c r="N1201" s="211"/>
      <c r="O1201" s="137"/>
      <c r="P1201" s="268"/>
    </row>
    <row r="1202" spans="1:16">
      <c r="A1202" s="125"/>
      <c r="B1202" s="282"/>
      <c r="C1202" s="146"/>
      <c r="D1202" s="146"/>
      <c r="E1202" s="246"/>
      <c r="F1202" s="128"/>
      <c r="G1202" s="252"/>
      <c r="H1202" s="337"/>
      <c r="I1202" s="338"/>
      <c r="J1202" s="320"/>
      <c r="K1202" s="260"/>
      <c r="L1202" s="203"/>
      <c r="M1202" s="204"/>
      <c r="N1202" s="211"/>
      <c r="O1202" s="137"/>
      <c r="P1202" s="268"/>
    </row>
    <row r="1203" spans="1:16">
      <c r="A1203" s="125"/>
      <c r="B1203" s="282"/>
      <c r="C1203" s="146"/>
      <c r="D1203" s="146"/>
      <c r="E1203" s="246"/>
      <c r="F1203" s="128"/>
      <c r="G1203" s="252"/>
      <c r="H1203" s="337"/>
      <c r="I1203" s="338"/>
      <c r="J1203" s="320"/>
      <c r="K1203" s="260"/>
      <c r="L1203" s="203"/>
      <c r="M1203" s="204"/>
      <c r="N1203" s="211"/>
      <c r="O1203" s="137"/>
      <c r="P1203" s="268"/>
    </row>
    <row r="1204" spans="1:16">
      <c r="A1204" s="125"/>
      <c r="B1204" s="282"/>
      <c r="C1204" s="146"/>
      <c r="D1204" s="146"/>
      <c r="E1204" s="246"/>
      <c r="F1204" s="128"/>
      <c r="G1204" s="252"/>
      <c r="H1204" s="337"/>
      <c r="I1204" s="338"/>
      <c r="J1204" s="320"/>
      <c r="K1204" s="260"/>
      <c r="L1204" s="203"/>
      <c r="M1204" s="204"/>
      <c r="N1204" s="211"/>
      <c r="O1204" s="137"/>
      <c r="P1204" s="268"/>
    </row>
    <row r="1205" spans="1:16">
      <c r="A1205" s="125"/>
      <c r="B1205" s="282"/>
      <c r="C1205" s="146"/>
      <c r="D1205" s="146"/>
      <c r="E1205" s="246"/>
      <c r="F1205" s="128"/>
      <c r="G1205" s="252"/>
      <c r="H1205" s="337"/>
      <c r="I1205" s="338"/>
      <c r="J1205" s="320"/>
      <c r="K1205" s="260"/>
      <c r="L1205" s="203"/>
      <c r="M1205" s="204"/>
      <c r="N1205" s="211"/>
      <c r="O1205" s="137"/>
      <c r="P1205" s="268"/>
    </row>
    <row r="1206" spans="1:16">
      <c r="A1206" s="125"/>
      <c r="B1206" s="282"/>
      <c r="C1206" s="146"/>
      <c r="D1206" s="146"/>
      <c r="E1206" s="246"/>
      <c r="F1206" s="128"/>
      <c r="G1206" s="252"/>
      <c r="H1206" s="337"/>
      <c r="I1206" s="338"/>
      <c r="J1206" s="320"/>
      <c r="K1206" s="260"/>
      <c r="L1206" s="203"/>
      <c r="M1206" s="204"/>
      <c r="N1206" s="211"/>
      <c r="O1206" s="137"/>
      <c r="P1206" s="268"/>
    </row>
    <row r="1207" spans="1:16">
      <c r="A1207" s="125"/>
      <c r="B1207" s="282"/>
      <c r="C1207" s="146"/>
      <c r="D1207" s="146"/>
      <c r="E1207" s="246"/>
      <c r="F1207" s="128"/>
      <c r="G1207" s="252"/>
      <c r="H1207" s="337"/>
      <c r="I1207" s="338"/>
      <c r="J1207" s="320"/>
      <c r="K1207" s="260"/>
      <c r="L1207" s="203"/>
      <c r="M1207" s="204"/>
      <c r="N1207" s="211"/>
      <c r="O1207" s="137"/>
      <c r="P1207" s="268"/>
    </row>
    <row r="1208" spans="1:16">
      <c r="A1208" s="125"/>
      <c r="B1208" s="282"/>
      <c r="C1208" s="146"/>
      <c r="D1208" s="146"/>
      <c r="E1208" s="246"/>
      <c r="F1208" s="128"/>
      <c r="G1208" s="252"/>
      <c r="H1208" s="337"/>
      <c r="I1208" s="338"/>
      <c r="J1208" s="320"/>
      <c r="K1208" s="260"/>
      <c r="L1208" s="203"/>
      <c r="M1208" s="204"/>
      <c r="N1208" s="211"/>
      <c r="O1208" s="137"/>
      <c r="P1208" s="268"/>
    </row>
    <row r="1209" spans="1:16">
      <c r="A1209" s="125"/>
      <c r="B1209" s="282"/>
      <c r="C1209" s="146"/>
      <c r="D1209" s="146"/>
      <c r="E1209" s="246"/>
      <c r="F1209" s="128"/>
      <c r="G1209" s="252"/>
      <c r="H1209" s="337"/>
      <c r="I1209" s="338"/>
      <c r="J1209" s="320"/>
      <c r="K1209" s="260"/>
      <c r="L1209" s="203"/>
      <c r="M1209" s="204"/>
      <c r="N1209" s="211"/>
      <c r="O1209" s="137"/>
      <c r="P1209" s="268"/>
    </row>
    <row r="1210" spans="1:16">
      <c r="A1210" s="125"/>
      <c r="B1210" s="282"/>
      <c r="C1210" s="146"/>
      <c r="D1210" s="146"/>
      <c r="E1210" s="246"/>
      <c r="F1210" s="128"/>
      <c r="G1210" s="252"/>
      <c r="H1210" s="337"/>
      <c r="I1210" s="338"/>
      <c r="J1210" s="320"/>
      <c r="K1210" s="260"/>
      <c r="L1210" s="203"/>
      <c r="M1210" s="204"/>
      <c r="N1210" s="211"/>
      <c r="O1210" s="137"/>
      <c r="P1210" s="268"/>
    </row>
    <row r="1211" spans="1:16">
      <c r="A1211" s="125"/>
      <c r="B1211" s="282"/>
      <c r="C1211" s="146"/>
      <c r="D1211" s="146"/>
      <c r="E1211" s="246"/>
      <c r="F1211" s="128"/>
      <c r="G1211" s="252"/>
      <c r="H1211" s="337"/>
      <c r="I1211" s="338"/>
      <c r="J1211" s="320"/>
      <c r="K1211" s="260"/>
      <c r="L1211" s="203"/>
      <c r="M1211" s="204"/>
      <c r="N1211" s="211"/>
      <c r="O1211" s="137"/>
      <c r="P1211" s="268"/>
    </row>
    <row r="1212" spans="1:16">
      <c r="A1212" s="125"/>
      <c r="B1212" s="282"/>
      <c r="C1212" s="146"/>
      <c r="D1212" s="146"/>
      <c r="E1212" s="246"/>
      <c r="F1212" s="128"/>
      <c r="G1212" s="252"/>
      <c r="H1212" s="337"/>
      <c r="I1212" s="338"/>
      <c r="J1212" s="320"/>
      <c r="K1212" s="260"/>
      <c r="L1212" s="203"/>
      <c r="M1212" s="204"/>
      <c r="N1212" s="211"/>
      <c r="O1212" s="137"/>
      <c r="P1212" s="268"/>
    </row>
    <row r="1213" spans="1:16">
      <c r="A1213" s="125"/>
      <c r="B1213" s="282"/>
      <c r="C1213" s="146"/>
      <c r="D1213" s="146"/>
      <c r="E1213" s="246"/>
      <c r="F1213" s="128"/>
      <c r="G1213" s="252"/>
      <c r="H1213" s="337"/>
      <c r="I1213" s="338"/>
      <c r="J1213" s="320"/>
      <c r="K1213" s="260"/>
      <c r="L1213" s="203"/>
      <c r="M1213" s="204"/>
      <c r="N1213" s="211"/>
      <c r="O1213" s="137"/>
      <c r="P1213" s="268"/>
    </row>
    <row r="1214" spans="1:16">
      <c r="A1214" s="125"/>
      <c r="B1214" s="282"/>
      <c r="C1214" s="146"/>
      <c r="D1214" s="146"/>
      <c r="E1214" s="246"/>
      <c r="F1214" s="128"/>
      <c r="G1214" s="252"/>
      <c r="H1214" s="337"/>
      <c r="I1214" s="338"/>
      <c r="J1214" s="320"/>
      <c r="K1214" s="260"/>
      <c r="L1214" s="203"/>
      <c r="M1214" s="204"/>
      <c r="N1214" s="211"/>
      <c r="O1214" s="137"/>
      <c r="P1214" s="268"/>
    </row>
    <row r="1215" spans="1:16">
      <c r="A1215" s="125"/>
      <c r="B1215" s="282"/>
      <c r="C1215" s="146"/>
      <c r="D1215" s="146"/>
      <c r="E1215" s="246"/>
      <c r="F1215" s="128"/>
      <c r="G1215" s="252"/>
      <c r="H1215" s="337"/>
      <c r="I1215" s="338"/>
      <c r="J1215" s="320"/>
      <c r="K1215" s="260"/>
      <c r="L1215" s="203"/>
      <c r="M1215" s="204"/>
      <c r="N1215" s="211"/>
      <c r="O1215" s="137"/>
      <c r="P1215" s="268"/>
    </row>
    <row r="1216" spans="1:16">
      <c r="A1216" s="125"/>
      <c r="B1216" s="282"/>
      <c r="C1216" s="146"/>
      <c r="D1216" s="146"/>
      <c r="E1216" s="246"/>
      <c r="F1216" s="128"/>
      <c r="G1216" s="252"/>
      <c r="H1216" s="337"/>
      <c r="I1216" s="338"/>
      <c r="J1216" s="320"/>
      <c r="K1216" s="260"/>
      <c r="L1216" s="203"/>
      <c r="M1216" s="204"/>
      <c r="N1216" s="211"/>
      <c r="O1216" s="137"/>
      <c r="P1216" s="268"/>
    </row>
    <row r="1217" spans="1:16">
      <c r="A1217" s="125"/>
      <c r="B1217" s="282"/>
      <c r="C1217" s="146"/>
      <c r="D1217" s="146"/>
      <c r="E1217" s="246"/>
      <c r="F1217" s="128"/>
      <c r="G1217" s="252"/>
      <c r="H1217" s="337"/>
      <c r="I1217" s="338"/>
      <c r="J1217" s="320"/>
      <c r="K1217" s="260"/>
      <c r="L1217" s="203"/>
      <c r="M1217" s="204"/>
      <c r="N1217" s="211"/>
      <c r="O1217" s="137"/>
      <c r="P1217" s="268"/>
    </row>
    <row r="1218" spans="1:16">
      <c r="A1218" s="125"/>
      <c r="B1218" s="282"/>
      <c r="C1218" s="146"/>
      <c r="D1218" s="146"/>
      <c r="E1218" s="246"/>
      <c r="F1218" s="128"/>
      <c r="G1218" s="252"/>
      <c r="H1218" s="337"/>
      <c r="I1218" s="338"/>
      <c r="J1218" s="320"/>
      <c r="K1218" s="260"/>
      <c r="L1218" s="203"/>
      <c r="M1218" s="204"/>
      <c r="N1218" s="211"/>
      <c r="O1218" s="137"/>
      <c r="P1218" s="268"/>
    </row>
    <row r="1219" spans="1:16">
      <c r="A1219" s="125"/>
      <c r="B1219" s="282"/>
      <c r="C1219" s="146"/>
      <c r="D1219" s="146"/>
      <c r="E1219" s="246"/>
      <c r="F1219" s="128"/>
      <c r="G1219" s="252"/>
      <c r="H1219" s="337"/>
      <c r="I1219" s="338"/>
      <c r="J1219" s="320"/>
      <c r="K1219" s="260"/>
      <c r="L1219" s="203"/>
      <c r="M1219" s="204"/>
      <c r="N1219" s="211"/>
      <c r="O1219" s="137"/>
      <c r="P1219" s="268"/>
    </row>
    <row r="1220" spans="1:16">
      <c r="A1220" s="125"/>
      <c r="B1220" s="282"/>
      <c r="C1220" s="146"/>
      <c r="D1220" s="146"/>
      <c r="E1220" s="246"/>
      <c r="F1220" s="128"/>
      <c r="G1220" s="252"/>
      <c r="H1220" s="337"/>
      <c r="I1220" s="338"/>
      <c r="J1220" s="320"/>
      <c r="K1220" s="260"/>
      <c r="L1220" s="203"/>
      <c r="M1220" s="204"/>
      <c r="N1220" s="211"/>
      <c r="O1220" s="137"/>
      <c r="P1220" s="268"/>
    </row>
    <row r="1221" spans="1:16">
      <c r="A1221" s="125"/>
      <c r="B1221" s="282"/>
      <c r="C1221" s="146"/>
      <c r="D1221" s="146"/>
      <c r="E1221" s="246"/>
      <c r="F1221" s="128"/>
      <c r="G1221" s="252"/>
      <c r="H1221" s="337"/>
      <c r="I1221" s="338"/>
      <c r="J1221" s="320"/>
      <c r="K1221" s="260"/>
      <c r="L1221" s="203"/>
      <c r="M1221" s="204"/>
      <c r="N1221" s="211"/>
      <c r="O1221" s="137"/>
      <c r="P1221" s="268"/>
    </row>
    <row r="1222" spans="1:16">
      <c r="A1222" s="125"/>
      <c r="B1222" s="282"/>
      <c r="C1222" s="146"/>
      <c r="D1222" s="146"/>
      <c r="E1222" s="246"/>
      <c r="F1222" s="128"/>
      <c r="G1222" s="252"/>
      <c r="H1222" s="337"/>
      <c r="I1222" s="338"/>
      <c r="J1222" s="320"/>
      <c r="K1222" s="260"/>
      <c r="L1222" s="203"/>
      <c r="M1222" s="204"/>
      <c r="N1222" s="211"/>
      <c r="O1222" s="137"/>
      <c r="P1222" s="268"/>
    </row>
    <row r="1223" spans="1:16">
      <c r="A1223" s="125"/>
      <c r="B1223" s="282"/>
      <c r="C1223" s="146"/>
      <c r="D1223" s="146"/>
      <c r="E1223" s="246"/>
      <c r="F1223" s="128"/>
      <c r="G1223" s="252"/>
      <c r="H1223" s="337"/>
      <c r="I1223" s="338"/>
      <c r="J1223" s="320"/>
      <c r="K1223" s="260"/>
      <c r="L1223" s="203"/>
      <c r="M1223" s="204"/>
      <c r="N1223" s="211"/>
      <c r="O1223" s="137"/>
      <c r="P1223" s="268"/>
    </row>
    <row r="1224" spans="1:16">
      <c r="A1224" s="125"/>
      <c r="B1224" s="282"/>
      <c r="C1224" s="146"/>
      <c r="D1224" s="146"/>
      <c r="E1224" s="246"/>
      <c r="F1224" s="128"/>
      <c r="G1224" s="252"/>
      <c r="H1224" s="337"/>
      <c r="I1224" s="338"/>
      <c r="J1224" s="320"/>
      <c r="K1224" s="260"/>
      <c r="L1224" s="203"/>
      <c r="M1224" s="204"/>
      <c r="N1224" s="211"/>
      <c r="O1224" s="137"/>
      <c r="P1224" s="268"/>
    </row>
    <row r="1225" spans="1:16">
      <c r="A1225" s="125"/>
      <c r="B1225" s="282"/>
      <c r="C1225" s="146"/>
      <c r="D1225" s="146"/>
      <c r="E1225" s="246"/>
      <c r="F1225" s="128"/>
      <c r="G1225" s="252"/>
      <c r="H1225" s="337"/>
      <c r="I1225" s="338"/>
      <c r="J1225" s="320"/>
      <c r="K1225" s="260"/>
      <c r="L1225" s="203"/>
      <c r="M1225" s="204"/>
      <c r="N1225" s="211"/>
      <c r="O1225" s="137"/>
      <c r="P1225" s="268"/>
    </row>
    <row r="1226" spans="1:16">
      <c r="A1226" s="125"/>
      <c r="B1226" s="282"/>
      <c r="C1226" s="146"/>
      <c r="D1226" s="146"/>
      <c r="E1226" s="246"/>
      <c r="F1226" s="128"/>
      <c r="G1226" s="252"/>
      <c r="H1226" s="337"/>
      <c r="I1226" s="338"/>
      <c r="J1226" s="320"/>
      <c r="K1226" s="260"/>
      <c r="L1226" s="203"/>
      <c r="M1226" s="204"/>
      <c r="N1226" s="211"/>
      <c r="O1226" s="137"/>
      <c r="P1226" s="268"/>
    </row>
    <row r="1227" spans="1:16">
      <c r="A1227" s="125"/>
      <c r="B1227" s="282"/>
      <c r="C1227" s="146"/>
      <c r="D1227" s="146"/>
      <c r="E1227" s="246"/>
      <c r="F1227" s="128"/>
      <c r="G1227" s="252"/>
      <c r="H1227" s="337"/>
      <c r="I1227" s="338"/>
      <c r="J1227" s="320"/>
      <c r="K1227" s="260"/>
      <c r="L1227" s="203"/>
      <c r="M1227" s="204"/>
      <c r="N1227" s="211"/>
      <c r="O1227" s="137"/>
      <c r="P1227" s="268"/>
    </row>
    <row r="1228" spans="1:16">
      <c r="A1228" s="125"/>
      <c r="B1228" s="282"/>
      <c r="C1228" s="146"/>
      <c r="D1228" s="146"/>
      <c r="E1228" s="246"/>
      <c r="F1228" s="128"/>
      <c r="G1228" s="252"/>
      <c r="H1228" s="337"/>
      <c r="I1228" s="338"/>
      <c r="J1228" s="320"/>
      <c r="K1228" s="260"/>
      <c r="L1228" s="203"/>
      <c r="M1228" s="204"/>
      <c r="N1228" s="211"/>
      <c r="O1228" s="137"/>
      <c r="P1228" s="268"/>
    </row>
    <row r="1229" spans="1:16">
      <c r="A1229" s="125"/>
      <c r="B1229" s="282"/>
      <c r="C1229" s="146"/>
      <c r="D1229" s="146"/>
      <c r="E1229" s="246"/>
      <c r="F1229" s="128"/>
      <c r="G1229" s="252"/>
      <c r="H1229" s="337"/>
      <c r="I1229" s="338"/>
      <c r="J1229" s="320"/>
      <c r="K1229" s="260"/>
      <c r="L1229" s="203"/>
      <c r="M1229" s="204"/>
      <c r="N1229" s="211"/>
      <c r="O1229" s="137"/>
      <c r="P1229" s="268"/>
    </row>
    <row r="1230" spans="1:16">
      <c r="A1230" s="125"/>
      <c r="B1230" s="282"/>
      <c r="C1230" s="146"/>
      <c r="D1230" s="146"/>
      <c r="E1230" s="246"/>
      <c r="F1230" s="128"/>
      <c r="G1230" s="252"/>
      <c r="H1230" s="337"/>
      <c r="I1230" s="338"/>
      <c r="J1230" s="320"/>
      <c r="K1230" s="260"/>
      <c r="L1230" s="203"/>
      <c r="M1230" s="204"/>
      <c r="N1230" s="211"/>
      <c r="O1230" s="137"/>
      <c r="P1230" s="268"/>
    </row>
    <row r="1231" spans="1:16">
      <c r="A1231" s="125"/>
      <c r="B1231" s="282"/>
      <c r="C1231" s="146"/>
      <c r="D1231" s="146"/>
      <c r="E1231" s="246"/>
      <c r="F1231" s="128"/>
      <c r="G1231" s="252"/>
      <c r="H1231" s="337"/>
      <c r="I1231" s="338"/>
      <c r="J1231" s="320"/>
      <c r="K1231" s="260"/>
      <c r="L1231" s="203"/>
      <c r="M1231" s="204"/>
      <c r="N1231" s="211"/>
      <c r="O1231" s="137"/>
      <c r="P1231" s="268"/>
    </row>
    <row r="1232" spans="1:16">
      <c r="A1232" s="125"/>
      <c r="B1232" s="282"/>
      <c r="C1232" s="146"/>
      <c r="D1232" s="146"/>
      <c r="E1232" s="246"/>
      <c r="F1232" s="128"/>
      <c r="G1232" s="252"/>
      <c r="H1232" s="337"/>
      <c r="I1232" s="338"/>
      <c r="J1232" s="320"/>
      <c r="K1232" s="260"/>
      <c r="L1232" s="203"/>
      <c r="M1232" s="204"/>
      <c r="N1232" s="211"/>
      <c r="O1232" s="137"/>
      <c r="P1232" s="268"/>
    </row>
    <row r="1233" spans="1:16">
      <c r="A1233" s="125"/>
      <c r="B1233" s="282"/>
      <c r="C1233" s="146"/>
      <c r="D1233" s="146"/>
      <c r="E1233" s="246"/>
      <c r="F1233" s="128"/>
      <c r="G1233" s="252"/>
      <c r="H1233" s="337"/>
      <c r="I1233" s="338"/>
      <c r="J1233" s="320"/>
      <c r="K1233" s="260"/>
      <c r="L1233" s="203"/>
      <c r="M1233" s="204"/>
      <c r="N1233" s="211"/>
      <c r="O1233" s="137"/>
      <c r="P1233" s="268"/>
    </row>
    <row r="1234" spans="1:16">
      <c r="A1234" s="125"/>
      <c r="B1234" s="282"/>
      <c r="C1234" s="146"/>
      <c r="D1234" s="146"/>
      <c r="E1234" s="246"/>
      <c r="F1234" s="128"/>
      <c r="G1234" s="252"/>
      <c r="H1234" s="337"/>
      <c r="I1234" s="338"/>
      <c r="J1234" s="320"/>
      <c r="K1234" s="260"/>
      <c r="L1234" s="203"/>
      <c r="M1234" s="204"/>
      <c r="N1234" s="211"/>
      <c r="O1234" s="137"/>
      <c r="P1234" s="268"/>
    </row>
    <row r="1235" spans="1:16">
      <c r="A1235" s="125"/>
      <c r="B1235" s="282"/>
      <c r="C1235" s="146"/>
      <c r="D1235" s="146"/>
      <c r="E1235" s="246"/>
      <c r="F1235" s="128"/>
      <c r="G1235" s="252"/>
      <c r="H1235" s="337"/>
      <c r="I1235" s="338"/>
      <c r="J1235" s="320"/>
      <c r="K1235" s="260"/>
      <c r="L1235" s="203"/>
      <c r="M1235" s="204"/>
      <c r="N1235" s="211"/>
      <c r="O1235" s="137"/>
      <c r="P1235" s="268"/>
    </row>
    <row r="1236" spans="1:16">
      <c r="A1236" s="125"/>
      <c r="B1236" s="282"/>
      <c r="C1236" s="146"/>
      <c r="D1236" s="146"/>
      <c r="E1236" s="246"/>
      <c r="F1236" s="128"/>
      <c r="G1236" s="252"/>
      <c r="H1236" s="337"/>
      <c r="I1236" s="338"/>
      <c r="J1236" s="320"/>
      <c r="K1236" s="260"/>
      <c r="L1236" s="203"/>
      <c r="M1236" s="204"/>
      <c r="N1236" s="211"/>
      <c r="O1236" s="137"/>
      <c r="P1236" s="268"/>
    </row>
    <row r="1237" spans="1:16">
      <c r="A1237" s="125"/>
      <c r="B1237" s="282"/>
      <c r="C1237" s="146"/>
      <c r="D1237" s="146"/>
      <c r="E1237" s="246"/>
      <c r="F1237" s="128"/>
      <c r="G1237" s="252"/>
      <c r="H1237" s="337"/>
      <c r="I1237" s="338"/>
      <c r="J1237" s="320"/>
      <c r="K1237" s="260"/>
      <c r="L1237" s="203"/>
      <c r="M1237" s="204"/>
      <c r="N1237" s="211"/>
      <c r="O1237" s="137"/>
      <c r="P1237" s="268"/>
    </row>
    <row r="1238" spans="1:16">
      <c r="A1238" s="125"/>
      <c r="B1238" s="282"/>
      <c r="C1238" s="146"/>
      <c r="D1238" s="146"/>
      <c r="E1238" s="246"/>
      <c r="F1238" s="128"/>
      <c r="G1238" s="252"/>
      <c r="H1238" s="337"/>
      <c r="I1238" s="338"/>
      <c r="J1238" s="320"/>
      <c r="K1238" s="260"/>
      <c r="L1238" s="203"/>
      <c r="M1238" s="204"/>
      <c r="N1238" s="211"/>
      <c r="O1238" s="137"/>
      <c r="P1238" s="268"/>
    </row>
    <row r="1239" spans="1:16">
      <c r="A1239" s="125"/>
      <c r="B1239" s="282"/>
      <c r="C1239" s="146"/>
      <c r="D1239" s="146"/>
      <c r="E1239" s="246"/>
      <c r="F1239" s="128"/>
      <c r="G1239" s="252"/>
      <c r="H1239" s="337"/>
      <c r="I1239" s="338"/>
      <c r="J1239" s="320"/>
      <c r="K1239" s="260"/>
      <c r="L1239" s="203"/>
      <c r="M1239" s="204"/>
      <c r="N1239" s="211"/>
      <c r="O1239" s="137"/>
      <c r="P1239" s="268"/>
    </row>
    <row r="1240" spans="1:16">
      <c r="A1240" s="125"/>
      <c r="B1240" s="282"/>
      <c r="C1240" s="146"/>
      <c r="D1240" s="146"/>
      <c r="E1240" s="246"/>
      <c r="F1240" s="128"/>
      <c r="G1240" s="252"/>
      <c r="H1240" s="337"/>
      <c r="I1240" s="338"/>
      <c r="J1240" s="320"/>
      <c r="K1240" s="260"/>
      <c r="L1240" s="203"/>
      <c r="M1240" s="204"/>
      <c r="N1240" s="211"/>
      <c r="O1240" s="137"/>
      <c r="P1240" s="268"/>
    </row>
    <row r="1241" spans="1:16">
      <c r="A1241" s="125"/>
      <c r="B1241" s="282"/>
      <c r="C1241" s="146"/>
      <c r="D1241" s="146"/>
      <c r="E1241" s="246"/>
      <c r="F1241" s="128"/>
      <c r="G1241" s="252"/>
      <c r="H1241" s="337"/>
      <c r="I1241" s="338"/>
      <c r="J1241" s="320"/>
      <c r="K1241" s="260"/>
      <c r="L1241" s="203"/>
      <c r="M1241" s="204"/>
      <c r="N1241" s="211"/>
      <c r="O1241" s="137"/>
      <c r="P1241" s="268"/>
    </row>
    <row r="1242" spans="1:16">
      <c r="A1242" s="125"/>
      <c r="B1242" s="282"/>
      <c r="C1242" s="146"/>
      <c r="D1242" s="146"/>
      <c r="E1242" s="246"/>
      <c r="F1242" s="128"/>
      <c r="G1242" s="252"/>
      <c r="H1242" s="337"/>
      <c r="I1242" s="338"/>
      <c r="J1242" s="320"/>
      <c r="K1242" s="260"/>
      <c r="L1242" s="203"/>
      <c r="M1242" s="204"/>
      <c r="N1242" s="211"/>
      <c r="O1242" s="137"/>
      <c r="P1242" s="268"/>
    </row>
    <row r="1243" spans="1:16">
      <c r="A1243" s="125"/>
      <c r="B1243" s="282"/>
      <c r="C1243" s="146"/>
      <c r="D1243" s="146"/>
      <c r="E1243" s="246"/>
      <c r="F1243" s="128"/>
      <c r="G1243" s="252"/>
      <c r="H1243" s="337"/>
      <c r="I1243" s="338"/>
      <c r="J1243" s="320"/>
      <c r="K1243" s="260"/>
      <c r="L1243" s="203"/>
      <c r="M1243" s="204"/>
      <c r="N1243" s="211"/>
      <c r="O1243" s="137"/>
      <c r="P1243" s="268"/>
    </row>
    <row r="1244" spans="1:16">
      <c r="A1244" s="125"/>
      <c r="B1244" s="282"/>
      <c r="C1244" s="146"/>
      <c r="D1244" s="146"/>
      <c r="E1244" s="246"/>
      <c r="F1244" s="128"/>
      <c r="G1244" s="252"/>
      <c r="H1244" s="337"/>
      <c r="I1244" s="338"/>
      <c r="J1244" s="320"/>
      <c r="K1244" s="260"/>
      <c r="L1244" s="203"/>
      <c r="M1244" s="204"/>
      <c r="N1244" s="211"/>
      <c r="O1244" s="137"/>
      <c r="P1244" s="268"/>
    </row>
    <row r="1245" spans="1:16">
      <c r="A1245" s="125"/>
      <c r="B1245" s="282"/>
      <c r="C1245" s="146"/>
      <c r="D1245" s="146"/>
      <c r="E1245" s="246"/>
      <c r="F1245" s="128"/>
      <c r="G1245" s="252"/>
      <c r="H1245" s="337"/>
      <c r="I1245" s="338"/>
      <c r="J1245" s="320"/>
      <c r="K1245" s="260"/>
      <c r="L1245" s="203"/>
      <c r="M1245" s="204"/>
      <c r="N1245" s="211"/>
      <c r="O1245" s="137"/>
      <c r="P1245" s="268"/>
    </row>
    <row r="1246" spans="1:16">
      <c r="A1246" s="125"/>
      <c r="B1246" s="282"/>
      <c r="C1246" s="146"/>
      <c r="D1246" s="146"/>
      <c r="E1246" s="246"/>
      <c r="F1246" s="128"/>
      <c r="G1246" s="252"/>
      <c r="H1246" s="337"/>
      <c r="I1246" s="338"/>
      <c r="J1246" s="320"/>
      <c r="K1246" s="260"/>
      <c r="L1246" s="203"/>
      <c r="M1246" s="204"/>
      <c r="N1246" s="211"/>
      <c r="O1246" s="137"/>
      <c r="P1246" s="268"/>
    </row>
    <row r="1247" spans="1:16">
      <c r="A1247" s="125"/>
      <c r="B1247" s="282"/>
      <c r="C1247" s="146"/>
      <c r="D1247" s="146"/>
      <c r="E1247" s="246"/>
      <c r="F1247" s="128"/>
      <c r="G1247" s="252"/>
      <c r="H1247" s="337"/>
      <c r="I1247" s="338"/>
      <c r="J1247" s="320"/>
      <c r="K1247" s="260"/>
      <c r="L1247" s="203"/>
      <c r="M1247" s="204"/>
      <c r="N1247" s="211"/>
      <c r="O1247" s="137"/>
      <c r="P1247" s="268"/>
    </row>
    <row r="1248" spans="1:16">
      <c r="A1248" s="125"/>
      <c r="B1248" s="282"/>
      <c r="C1248" s="146"/>
      <c r="D1248" s="146"/>
      <c r="E1248" s="246"/>
      <c r="F1248" s="128"/>
      <c r="G1248" s="252"/>
      <c r="H1248" s="337"/>
      <c r="I1248" s="338"/>
      <c r="J1248" s="320"/>
      <c r="K1248" s="260"/>
      <c r="L1248" s="203"/>
      <c r="M1248" s="204"/>
      <c r="N1248" s="211"/>
      <c r="O1248" s="137"/>
      <c r="P1248" s="268"/>
    </row>
    <row r="1249" spans="1:16">
      <c r="A1249" s="125"/>
      <c r="B1249" s="282"/>
      <c r="C1249" s="146"/>
      <c r="D1249" s="146"/>
      <c r="E1249" s="246"/>
      <c r="F1249" s="128"/>
      <c r="G1249" s="252"/>
      <c r="H1249" s="337"/>
      <c r="I1249" s="338"/>
      <c r="J1249" s="320"/>
      <c r="K1249" s="260"/>
      <c r="L1249" s="203"/>
      <c r="M1249" s="204"/>
      <c r="N1249" s="211"/>
      <c r="O1249" s="137"/>
      <c r="P1249" s="268"/>
    </row>
    <row r="1250" spans="1:16">
      <c r="A1250" s="125"/>
      <c r="B1250" s="282"/>
      <c r="C1250" s="146"/>
      <c r="D1250" s="146"/>
      <c r="E1250" s="246"/>
      <c r="F1250" s="128"/>
      <c r="G1250" s="252"/>
      <c r="H1250" s="337"/>
      <c r="I1250" s="338"/>
      <c r="J1250" s="320"/>
      <c r="K1250" s="260"/>
      <c r="L1250" s="203"/>
      <c r="M1250" s="204"/>
      <c r="N1250" s="211"/>
      <c r="O1250" s="137"/>
      <c r="P1250" s="268"/>
    </row>
    <row r="1251" spans="1:16">
      <c r="A1251" s="125"/>
      <c r="B1251" s="282"/>
      <c r="C1251" s="146"/>
      <c r="D1251" s="146"/>
      <c r="E1251" s="246"/>
      <c r="F1251" s="128"/>
      <c r="G1251" s="252"/>
      <c r="H1251" s="337"/>
      <c r="I1251" s="338"/>
      <c r="J1251" s="320"/>
      <c r="K1251" s="260"/>
      <c r="L1251" s="203"/>
      <c r="M1251" s="204"/>
      <c r="N1251" s="211"/>
      <c r="O1251" s="137"/>
      <c r="P1251" s="268"/>
    </row>
    <row r="1252" spans="1:16">
      <c r="A1252" s="125"/>
      <c r="B1252" s="282"/>
      <c r="C1252" s="146"/>
      <c r="D1252" s="146"/>
      <c r="E1252" s="246"/>
      <c r="F1252" s="128"/>
      <c r="G1252" s="252"/>
      <c r="H1252" s="337"/>
      <c r="I1252" s="338"/>
      <c r="J1252" s="320"/>
      <c r="K1252" s="260"/>
      <c r="L1252" s="203"/>
      <c r="M1252" s="204"/>
      <c r="N1252" s="211"/>
      <c r="O1252" s="137"/>
      <c r="P1252" s="268"/>
    </row>
    <row r="1253" spans="1:16">
      <c r="A1253" s="125"/>
      <c r="B1253" s="282"/>
      <c r="C1253" s="146"/>
      <c r="D1253" s="146"/>
      <c r="E1253" s="246"/>
      <c r="F1253" s="128"/>
      <c r="G1253" s="252"/>
      <c r="H1253" s="337"/>
      <c r="I1253" s="338"/>
      <c r="J1253" s="320"/>
      <c r="K1253" s="260"/>
      <c r="L1253" s="203"/>
      <c r="M1253" s="204"/>
      <c r="N1253" s="211"/>
      <c r="O1253" s="137"/>
      <c r="P1253" s="268"/>
    </row>
    <row r="1254" spans="1:16">
      <c r="A1254" s="125"/>
      <c r="B1254" s="282"/>
      <c r="C1254" s="146"/>
      <c r="D1254" s="146"/>
      <c r="E1254" s="246"/>
      <c r="F1254" s="128"/>
      <c r="G1254" s="252"/>
      <c r="H1254" s="337"/>
      <c r="I1254" s="338"/>
      <c r="J1254" s="320"/>
      <c r="K1254" s="260"/>
      <c r="L1254" s="203"/>
      <c r="M1254" s="204"/>
      <c r="N1254" s="211"/>
      <c r="O1254" s="137"/>
      <c r="P1254" s="268"/>
    </row>
    <row r="1255" spans="1:16">
      <c r="A1255" s="125"/>
      <c r="B1255" s="282"/>
      <c r="C1255" s="146"/>
      <c r="D1255" s="146"/>
      <c r="E1255" s="246"/>
      <c r="F1255" s="128"/>
      <c r="G1255" s="252"/>
      <c r="H1255" s="337"/>
      <c r="I1255" s="338"/>
      <c r="J1255" s="320"/>
      <c r="K1255" s="260"/>
      <c r="L1255" s="203"/>
      <c r="M1255" s="204"/>
      <c r="N1255" s="211"/>
      <c r="O1255" s="137"/>
      <c r="P1255" s="268"/>
    </row>
    <row r="1256" spans="1:16">
      <c r="A1256" s="125"/>
      <c r="B1256" s="282"/>
      <c r="C1256" s="146"/>
      <c r="D1256" s="146"/>
      <c r="E1256" s="246"/>
      <c r="F1256" s="128"/>
      <c r="G1256" s="252"/>
      <c r="H1256" s="337"/>
      <c r="I1256" s="338"/>
      <c r="J1256" s="320"/>
      <c r="K1256" s="260"/>
      <c r="L1256" s="203"/>
      <c r="M1256" s="204"/>
      <c r="N1256" s="211"/>
      <c r="O1256" s="137"/>
      <c r="P1256" s="268"/>
    </row>
    <row r="1257" spans="1:16">
      <c r="A1257" s="125"/>
      <c r="B1257" s="282"/>
      <c r="C1257" s="146"/>
      <c r="D1257" s="146"/>
      <c r="E1257" s="246"/>
      <c r="F1257" s="128"/>
      <c r="G1257" s="252"/>
      <c r="H1257" s="337"/>
      <c r="I1257" s="338"/>
      <c r="J1257" s="320"/>
      <c r="K1257" s="260"/>
      <c r="L1257" s="203"/>
      <c r="M1257" s="204"/>
      <c r="N1257" s="211"/>
      <c r="O1257" s="137"/>
      <c r="P1257" s="268"/>
    </row>
    <row r="1258" spans="1:16">
      <c r="A1258" s="125"/>
      <c r="B1258" s="282"/>
      <c r="C1258" s="146"/>
      <c r="D1258" s="146"/>
      <c r="E1258" s="246"/>
      <c r="F1258" s="128"/>
      <c r="G1258" s="252"/>
      <c r="H1258" s="337"/>
      <c r="I1258" s="338"/>
      <c r="J1258" s="320"/>
      <c r="K1258" s="260"/>
      <c r="L1258" s="203"/>
      <c r="M1258" s="204"/>
      <c r="N1258" s="211"/>
      <c r="O1258" s="137"/>
      <c r="P1258" s="268"/>
    </row>
    <row r="1259" spans="1:16">
      <c r="A1259" s="125"/>
      <c r="B1259" s="282"/>
      <c r="C1259" s="146"/>
      <c r="D1259" s="146"/>
      <c r="E1259" s="246"/>
      <c r="F1259" s="128"/>
      <c r="G1259" s="252"/>
      <c r="H1259" s="337"/>
      <c r="I1259" s="338"/>
      <c r="J1259" s="320"/>
      <c r="K1259" s="260"/>
      <c r="L1259" s="203"/>
      <c r="M1259" s="204"/>
      <c r="N1259" s="211"/>
      <c r="O1259" s="137"/>
      <c r="P1259" s="268"/>
    </row>
    <row r="1260" spans="1:16">
      <c r="A1260" s="125"/>
      <c r="B1260" s="282"/>
      <c r="C1260" s="146"/>
      <c r="D1260" s="146"/>
      <c r="E1260" s="246"/>
      <c r="F1260" s="128"/>
      <c r="G1260" s="252"/>
      <c r="H1260" s="337"/>
      <c r="I1260" s="338"/>
      <c r="J1260" s="320"/>
      <c r="K1260" s="260"/>
      <c r="L1260" s="203"/>
      <c r="M1260" s="204"/>
      <c r="N1260" s="211"/>
      <c r="O1260" s="137"/>
      <c r="P1260" s="268"/>
    </row>
    <row r="1261" spans="1:16">
      <c r="A1261" s="125"/>
      <c r="B1261" s="282"/>
      <c r="C1261" s="146"/>
      <c r="D1261" s="146"/>
      <c r="E1261" s="246"/>
      <c r="F1261" s="128"/>
      <c r="G1261" s="252"/>
      <c r="H1261" s="337"/>
      <c r="I1261" s="338"/>
      <c r="J1261" s="320"/>
      <c r="K1261" s="260"/>
      <c r="L1261" s="203"/>
      <c r="M1261" s="204"/>
      <c r="N1261" s="211"/>
      <c r="O1261" s="137"/>
      <c r="P1261" s="268"/>
    </row>
    <row r="1262" spans="1:16">
      <c r="A1262" s="125"/>
      <c r="B1262" s="282"/>
      <c r="C1262" s="146"/>
      <c r="D1262" s="146"/>
      <c r="E1262" s="246"/>
      <c r="F1262" s="128"/>
      <c r="G1262" s="252"/>
      <c r="H1262" s="337"/>
      <c r="I1262" s="338"/>
      <c r="J1262" s="320"/>
      <c r="K1262" s="260"/>
      <c r="L1262" s="203"/>
      <c r="M1262" s="204"/>
      <c r="N1262" s="211"/>
      <c r="O1262" s="137"/>
      <c r="P1262" s="268"/>
    </row>
    <row r="1263" spans="1:16">
      <c r="A1263" s="125"/>
      <c r="B1263" s="282"/>
      <c r="C1263" s="146"/>
      <c r="D1263" s="146"/>
      <c r="E1263" s="246"/>
      <c r="F1263" s="128"/>
      <c r="G1263" s="252"/>
      <c r="H1263" s="337"/>
      <c r="I1263" s="338"/>
      <c r="J1263" s="320"/>
      <c r="K1263" s="260"/>
      <c r="L1263" s="203"/>
      <c r="M1263" s="204"/>
      <c r="N1263" s="211"/>
      <c r="O1263" s="137"/>
      <c r="P1263" s="268"/>
    </row>
    <row r="1264" spans="1:16">
      <c r="A1264" s="125"/>
      <c r="B1264" s="282"/>
      <c r="C1264" s="146"/>
      <c r="D1264" s="146"/>
      <c r="E1264" s="246"/>
      <c r="F1264" s="128"/>
      <c r="G1264" s="252"/>
      <c r="H1264" s="337"/>
      <c r="I1264" s="338"/>
      <c r="J1264" s="320"/>
      <c r="K1264" s="260"/>
      <c r="L1264" s="203"/>
      <c r="M1264" s="204"/>
      <c r="N1264" s="211"/>
      <c r="O1264" s="137"/>
      <c r="P1264" s="268"/>
    </row>
    <row r="1265" spans="1:16">
      <c r="A1265" s="125"/>
      <c r="B1265" s="282"/>
      <c r="C1265" s="146"/>
      <c r="D1265" s="146"/>
      <c r="E1265" s="246"/>
      <c r="F1265" s="128"/>
      <c r="G1265" s="252"/>
      <c r="H1265" s="337"/>
      <c r="I1265" s="338"/>
      <c r="J1265" s="320"/>
      <c r="K1265" s="260"/>
      <c r="L1265" s="203"/>
      <c r="M1265" s="204"/>
      <c r="N1265" s="211"/>
      <c r="O1265" s="137"/>
      <c r="P1265" s="268"/>
    </row>
    <row r="1266" spans="1:16">
      <c r="A1266" s="125"/>
      <c r="B1266" s="282"/>
      <c r="C1266" s="146"/>
      <c r="D1266" s="146"/>
      <c r="E1266" s="246"/>
      <c r="F1266" s="128"/>
      <c r="G1266" s="252"/>
      <c r="H1266" s="337"/>
      <c r="I1266" s="338"/>
      <c r="J1266" s="320"/>
      <c r="K1266" s="260"/>
      <c r="L1266" s="203"/>
      <c r="M1266" s="204"/>
      <c r="N1266" s="211"/>
      <c r="O1266" s="137"/>
      <c r="P1266" s="268"/>
    </row>
    <row r="1267" spans="1:16">
      <c r="A1267" s="125"/>
      <c r="B1267" s="282"/>
      <c r="C1267" s="146"/>
      <c r="D1267" s="146"/>
      <c r="E1267" s="246"/>
      <c r="F1267" s="128"/>
      <c r="G1267" s="252"/>
      <c r="H1267" s="337"/>
      <c r="I1267" s="338"/>
      <c r="J1267" s="320"/>
      <c r="K1267" s="260"/>
      <c r="L1267" s="203"/>
      <c r="M1267" s="204"/>
      <c r="N1267" s="211"/>
      <c r="O1267" s="137"/>
      <c r="P1267" s="268"/>
    </row>
    <row r="1268" spans="1:16">
      <c r="A1268" s="125"/>
      <c r="B1268" s="282"/>
      <c r="C1268" s="146"/>
      <c r="D1268" s="146"/>
      <c r="E1268" s="246"/>
      <c r="F1268" s="128"/>
      <c r="G1268" s="252"/>
      <c r="H1268" s="337"/>
      <c r="I1268" s="338"/>
      <c r="J1268" s="320"/>
      <c r="K1268" s="260"/>
      <c r="L1268" s="203"/>
      <c r="M1268" s="204"/>
      <c r="N1268" s="211"/>
      <c r="O1268" s="137"/>
      <c r="P1268" s="268"/>
    </row>
    <row r="1269" spans="1:16">
      <c r="A1269" s="125"/>
      <c r="B1269" s="282"/>
      <c r="C1269" s="146"/>
      <c r="D1269" s="146"/>
      <c r="E1269" s="246"/>
      <c r="F1269" s="128"/>
      <c r="G1269" s="252"/>
      <c r="H1269" s="337"/>
      <c r="I1269" s="338"/>
      <c r="J1269" s="320"/>
      <c r="K1269" s="260"/>
      <c r="L1269" s="203"/>
      <c r="M1269" s="204"/>
      <c r="N1269" s="211"/>
      <c r="O1269" s="137"/>
      <c r="P1269" s="268"/>
    </row>
    <row r="1270" spans="1:16">
      <c r="A1270" s="125"/>
      <c r="B1270" s="282"/>
      <c r="C1270" s="146"/>
      <c r="D1270" s="146"/>
      <c r="E1270" s="246"/>
      <c r="F1270" s="128"/>
      <c r="G1270" s="252"/>
      <c r="H1270" s="337"/>
      <c r="I1270" s="338"/>
      <c r="J1270" s="320"/>
      <c r="K1270" s="260"/>
      <c r="L1270" s="203"/>
      <c r="M1270" s="204"/>
      <c r="N1270" s="211"/>
      <c r="O1270" s="137"/>
      <c r="P1270" s="268"/>
    </row>
    <row r="1271" spans="1:16">
      <c r="A1271" s="125"/>
      <c r="B1271" s="282"/>
      <c r="C1271" s="146"/>
      <c r="D1271" s="146"/>
      <c r="E1271" s="246"/>
      <c r="F1271" s="128"/>
      <c r="G1271" s="252"/>
      <c r="H1271" s="337"/>
      <c r="I1271" s="338"/>
      <c r="J1271" s="320"/>
      <c r="K1271" s="260"/>
      <c r="L1271" s="203"/>
      <c r="M1271" s="204"/>
      <c r="N1271" s="211"/>
      <c r="O1271" s="137"/>
      <c r="P1271" s="268"/>
    </row>
    <row r="1272" spans="1:16">
      <c r="A1272" s="125"/>
      <c r="B1272" s="282"/>
      <c r="C1272" s="146"/>
      <c r="D1272" s="146"/>
      <c r="E1272" s="246"/>
      <c r="F1272" s="128"/>
      <c r="G1272" s="252"/>
      <c r="H1272" s="337"/>
      <c r="I1272" s="338"/>
      <c r="J1272" s="320"/>
      <c r="K1272" s="260"/>
      <c r="L1272" s="203"/>
      <c r="M1272" s="204"/>
      <c r="N1272" s="211"/>
      <c r="O1272" s="137"/>
      <c r="P1272" s="268"/>
    </row>
    <row r="1273" spans="1:16">
      <c r="A1273" s="125"/>
      <c r="B1273" s="282"/>
      <c r="C1273" s="146"/>
      <c r="D1273" s="146"/>
      <c r="E1273" s="246"/>
      <c r="F1273" s="128"/>
      <c r="G1273" s="252"/>
      <c r="H1273" s="337"/>
      <c r="I1273" s="338"/>
      <c r="J1273" s="320"/>
      <c r="K1273" s="260"/>
      <c r="L1273" s="203"/>
      <c r="M1273" s="204"/>
      <c r="N1273" s="211"/>
      <c r="O1273" s="137"/>
      <c r="P1273" s="268"/>
    </row>
    <row r="1274" spans="1:16">
      <c r="A1274" s="125"/>
      <c r="B1274" s="282"/>
      <c r="C1274" s="146"/>
      <c r="D1274" s="146"/>
      <c r="E1274" s="246"/>
      <c r="F1274" s="128"/>
      <c r="G1274" s="252"/>
      <c r="H1274" s="337"/>
      <c r="I1274" s="338"/>
      <c r="J1274" s="320"/>
      <c r="K1274" s="260"/>
      <c r="L1274" s="203"/>
      <c r="M1274" s="204"/>
      <c r="N1274" s="211"/>
      <c r="O1274" s="137"/>
      <c r="P1274" s="268"/>
    </row>
    <row r="1275" spans="1:16">
      <c r="A1275" s="125"/>
      <c r="B1275" s="282"/>
      <c r="C1275" s="146"/>
      <c r="D1275" s="146"/>
      <c r="E1275" s="246"/>
      <c r="F1275" s="128"/>
      <c r="G1275" s="252"/>
      <c r="H1275" s="337"/>
      <c r="I1275" s="338"/>
      <c r="J1275" s="320"/>
      <c r="K1275" s="260"/>
      <c r="L1275" s="203"/>
      <c r="M1275" s="204"/>
      <c r="N1275" s="211"/>
      <c r="O1275" s="137"/>
      <c r="P1275" s="268"/>
    </row>
    <row r="1276" spans="1:16">
      <c r="A1276" s="125"/>
      <c r="B1276" s="282"/>
      <c r="C1276" s="146"/>
      <c r="D1276" s="146"/>
      <c r="E1276" s="246"/>
      <c r="F1276" s="128"/>
      <c r="G1276" s="252"/>
      <c r="H1276" s="337"/>
      <c r="I1276" s="338"/>
      <c r="J1276" s="320"/>
      <c r="K1276" s="260"/>
      <c r="L1276" s="203"/>
      <c r="M1276" s="204"/>
      <c r="N1276" s="211"/>
      <c r="O1276" s="137"/>
      <c r="P1276" s="268"/>
    </row>
    <row r="1277" spans="1:16">
      <c r="A1277" s="125"/>
      <c r="B1277" s="282"/>
      <c r="C1277" s="146"/>
      <c r="D1277" s="146"/>
      <c r="E1277" s="246"/>
      <c r="F1277" s="128"/>
      <c r="G1277" s="252"/>
      <c r="H1277" s="337"/>
      <c r="I1277" s="338"/>
      <c r="J1277" s="320"/>
      <c r="K1277" s="260"/>
      <c r="L1277" s="203"/>
      <c r="M1277" s="204"/>
      <c r="N1277" s="211"/>
      <c r="O1277" s="137"/>
      <c r="P1277" s="268"/>
    </row>
    <row r="1278" spans="1:16">
      <c r="A1278" s="125"/>
      <c r="B1278" s="282"/>
      <c r="C1278" s="146"/>
      <c r="D1278" s="146"/>
      <c r="E1278" s="246"/>
      <c r="F1278" s="128"/>
      <c r="G1278" s="252"/>
      <c r="H1278" s="337"/>
      <c r="I1278" s="338"/>
      <c r="J1278" s="320"/>
      <c r="K1278" s="260"/>
      <c r="L1278" s="203"/>
      <c r="M1278" s="204"/>
      <c r="N1278" s="211"/>
      <c r="O1278" s="137"/>
      <c r="P1278" s="268"/>
    </row>
    <row r="1279" spans="1:16">
      <c r="A1279" s="125"/>
      <c r="B1279" s="282"/>
      <c r="C1279" s="146"/>
      <c r="D1279" s="146"/>
      <c r="E1279" s="246"/>
      <c r="F1279" s="128"/>
      <c r="G1279" s="252"/>
      <c r="H1279" s="337"/>
      <c r="I1279" s="338"/>
      <c r="J1279" s="320"/>
      <c r="K1279" s="260"/>
      <c r="L1279" s="203"/>
      <c r="M1279" s="204"/>
      <c r="N1279" s="211"/>
      <c r="O1279" s="137"/>
      <c r="P1279" s="268"/>
    </row>
    <row r="1280" spans="1:16">
      <c r="A1280" s="125"/>
      <c r="B1280" s="282"/>
      <c r="C1280" s="146"/>
      <c r="D1280" s="146"/>
      <c r="E1280" s="246"/>
      <c r="F1280" s="128"/>
      <c r="G1280" s="252"/>
      <c r="H1280" s="337"/>
      <c r="I1280" s="338"/>
      <c r="J1280" s="320"/>
      <c r="K1280" s="260"/>
      <c r="L1280" s="203"/>
      <c r="M1280" s="204"/>
      <c r="N1280" s="211"/>
      <c r="O1280" s="137"/>
      <c r="P1280" s="268"/>
    </row>
    <row r="1281" spans="1:16">
      <c r="A1281" s="125"/>
      <c r="B1281" s="282"/>
      <c r="C1281" s="146"/>
      <c r="D1281" s="146"/>
      <c r="E1281" s="246"/>
      <c r="F1281" s="128"/>
      <c r="G1281" s="252"/>
      <c r="H1281" s="337"/>
      <c r="I1281" s="338"/>
      <c r="J1281" s="320"/>
      <c r="K1281" s="260"/>
      <c r="L1281" s="203"/>
      <c r="M1281" s="204"/>
      <c r="N1281" s="211"/>
      <c r="O1281" s="137"/>
      <c r="P1281" s="268"/>
    </row>
    <row r="1282" spans="1:16">
      <c r="A1282" s="125"/>
      <c r="B1282" s="282"/>
      <c r="C1282" s="146"/>
      <c r="D1282" s="146"/>
      <c r="E1282" s="246"/>
      <c r="F1282" s="128"/>
      <c r="G1282" s="252"/>
      <c r="H1282" s="337"/>
      <c r="I1282" s="338"/>
      <c r="J1282" s="320"/>
      <c r="K1282" s="260"/>
      <c r="L1282" s="203"/>
      <c r="M1282" s="204"/>
      <c r="N1282" s="211"/>
      <c r="O1282" s="137"/>
      <c r="P1282" s="268"/>
    </row>
    <row r="1283" spans="1:16">
      <c r="A1283" s="125"/>
      <c r="B1283" s="282"/>
      <c r="C1283" s="146"/>
      <c r="D1283" s="146"/>
      <c r="E1283" s="246"/>
      <c r="F1283" s="128"/>
      <c r="G1283" s="252"/>
      <c r="H1283" s="337"/>
      <c r="I1283" s="338"/>
      <c r="J1283" s="320"/>
      <c r="K1283" s="260"/>
      <c r="L1283" s="203"/>
      <c r="M1283" s="204"/>
      <c r="N1283" s="211"/>
      <c r="O1283" s="137"/>
      <c r="P1283" s="268"/>
    </row>
    <row r="1284" spans="1:16">
      <c r="A1284" s="125"/>
      <c r="B1284" s="282"/>
      <c r="C1284" s="146"/>
      <c r="D1284" s="146"/>
      <c r="E1284" s="246"/>
      <c r="F1284" s="128"/>
      <c r="G1284" s="252"/>
      <c r="H1284" s="337"/>
      <c r="I1284" s="338"/>
      <c r="J1284" s="320"/>
      <c r="K1284" s="260"/>
      <c r="L1284" s="203"/>
      <c r="M1284" s="204"/>
      <c r="N1284" s="211"/>
      <c r="O1284" s="137"/>
      <c r="P1284" s="268"/>
    </row>
    <row r="1285" spans="1:16">
      <c r="A1285" s="125"/>
      <c r="B1285" s="282"/>
      <c r="C1285" s="146"/>
      <c r="D1285" s="146"/>
      <c r="E1285" s="246"/>
      <c r="F1285" s="128"/>
      <c r="G1285" s="252"/>
      <c r="H1285" s="337"/>
      <c r="I1285" s="338"/>
      <c r="J1285" s="320"/>
      <c r="K1285" s="260"/>
      <c r="L1285" s="203"/>
      <c r="M1285" s="204"/>
      <c r="N1285" s="211"/>
      <c r="O1285" s="137"/>
      <c r="P1285" s="268"/>
    </row>
    <row r="1286" spans="1:16">
      <c r="A1286" s="125"/>
      <c r="B1286" s="282"/>
      <c r="C1286" s="146"/>
      <c r="D1286" s="146"/>
      <c r="E1286" s="246"/>
      <c r="F1286" s="128"/>
      <c r="G1286" s="252"/>
      <c r="H1286" s="337"/>
      <c r="I1286" s="338"/>
      <c r="J1286" s="320"/>
      <c r="K1286" s="260"/>
      <c r="L1286" s="203"/>
      <c r="M1286" s="204"/>
      <c r="N1286" s="211"/>
      <c r="O1286" s="137"/>
      <c r="P1286" s="268"/>
    </row>
    <row r="1287" spans="1:16">
      <c r="A1287" s="125"/>
      <c r="B1287" s="282"/>
      <c r="C1287" s="146"/>
      <c r="D1287" s="146"/>
      <c r="E1287" s="246"/>
      <c r="F1287" s="128"/>
      <c r="G1287" s="252"/>
      <c r="H1287" s="337"/>
      <c r="I1287" s="338"/>
      <c r="J1287" s="320"/>
      <c r="K1287" s="260"/>
      <c r="L1287" s="203"/>
      <c r="M1287" s="204"/>
      <c r="N1287" s="211"/>
      <c r="O1287" s="137"/>
      <c r="P1287" s="268"/>
    </row>
    <row r="1288" spans="1:16">
      <c r="A1288" s="125"/>
      <c r="B1288" s="282"/>
      <c r="C1288" s="146"/>
      <c r="D1288" s="146"/>
      <c r="E1288" s="246"/>
      <c r="F1288" s="128"/>
      <c r="G1288" s="252"/>
      <c r="H1288" s="337"/>
      <c r="I1288" s="338"/>
      <c r="J1288" s="320"/>
      <c r="K1288" s="260"/>
      <c r="L1288" s="203"/>
      <c r="M1288" s="204"/>
      <c r="N1288" s="211"/>
      <c r="O1288" s="137"/>
      <c r="P1288" s="268"/>
    </row>
    <row r="1289" spans="1:16">
      <c r="A1289" s="125"/>
      <c r="B1289" s="282"/>
      <c r="C1289" s="146"/>
      <c r="D1289" s="146"/>
      <c r="E1289" s="246"/>
      <c r="F1289" s="128"/>
      <c r="G1289" s="252"/>
      <c r="H1289" s="337"/>
      <c r="I1289" s="338"/>
      <c r="J1289" s="320"/>
      <c r="K1289" s="260"/>
      <c r="L1289" s="203"/>
      <c r="M1289" s="204"/>
      <c r="N1289" s="211"/>
      <c r="O1289" s="137"/>
      <c r="P1289" s="268"/>
    </row>
    <row r="1290" spans="1:16">
      <c r="A1290" s="125"/>
      <c r="B1290" s="282"/>
      <c r="C1290" s="146"/>
      <c r="D1290" s="146"/>
      <c r="E1290" s="246"/>
      <c r="F1290" s="128"/>
      <c r="G1290" s="252"/>
      <c r="H1290" s="337"/>
      <c r="I1290" s="338"/>
      <c r="J1290" s="320"/>
      <c r="K1290" s="260"/>
      <c r="L1290" s="203"/>
      <c r="M1290" s="204"/>
      <c r="N1290" s="211"/>
      <c r="O1290" s="137"/>
      <c r="P1290" s="268"/>
    </row>
    <row r="1291" spans="1:16">
      <c r="A1291" s="125"/>
      <c r="B1291" s="282"/>
      <c r="C1291" s="146"/>
      <c r="D1291" s="146"/>
      <c r="E1291" s="246"/>
      <c r="F1291" s="128"/>
      <c r="G1291" s="252"/>
      <c r="H1291" s="337"/>
      <c r="I1291" s="338"/>
      <c r="J1291" s="320"/>
      <c r="K1291" s="260"/>
      <c r="L1291" s="203"/>
      <c r="M1291" s="204"/>
      <c r="N1291" s="211"/>
      <c r="O1291" s="137"/>
      <c r="P1291" s="268"/>
    </row>
    <row r="1292" spans="1:16">
      <c r="A1292" s="125"/>
      <c r="B1292" s="282"/>
      <c r="C1292" s="146"/>
      <c r="D1292" s="146"/>
      <c r="E1292" s="246"/>
      <c r="F1292" s="128"/>
      <c r="G1292" s="252"/>
      <c r="H1292" s="337"/>
      <c r="I1292" s="338"/>
      <c r="J1292" s="320"/>
      <c r="K1292" s="260"/>
      <c r="L1292" s="203"/>
      <c r="M1292" s="204"/>
      <c r="N1292" s="211"/>
      <c r="O1292" s="137"/>
      <c r="P1292" s="268"/>
    </row>
    <row r="1293" spans="1:16">
      <c r="A1293" s="125"/>
      <c r="B1293" s="282"/>
      <c r="C1293" s="146"/>
      <c r="D1293" s="146"/>
      <c r="E1293" s="246"/>
      <c r="F1293" s="128"/>
      <c r="G1293" s="252"/>
      <c r="H1293" s="337"/>
      <c r="I1293" s="338"/>
      <c r="J1293" s="320"/>
      <c r="K1293" s="260"/>
      <c r="L1293" s="203"/>
      <c r="M1293" s="204"/>
      <c r="N1293" s="211"/>
      <c r="O1293" s="137"/>
      <c r="P1293" s="268"/>
    </row>
    <row r="1294" spans="1:16">
      <c r="A1294" s="125"/>
      <c r="B1294" s="282"/>
      <c r="C1294" s="146"/>
      <c r="D1294" s="146"/>
      <c r="E1294" s="246"/>
      <c r="F1294" s="128"/>
      <c r="G1294" s="252"/>
      <c r="H1294" s="337"/>
      <c r="I1294" s="338"/>
      <c r="J1294" s="320"/>
      <c r="K1294" s="260"/>
      <c r="L1294" s="203"/>
      <c r="M1294" s="204"/>
      <c r="N1294" s="211"/>
      <c r="O1294" s="137"/>
      <c r="P1294" s="268"/>
    </row>
    <row r="1295" spans="1:16">
      <c r="A1295" s="125"/>
      <c r="B1295" s="282"/>
      <c r="C1295" s="146"/>
      <c r="D1295" s="146"/>
      <c r="E1295" s="246"/>
      <c r="F1295" s="128"/>
      <c r="G1295" s="252"/>
      <c r="H1295" s="337"/>
      <c r="I1295" s="338"/>
      <c r="J1295" s="320"/>
      <c r="K1295" s="260"/>
      <c r="L1295" s="203"/>
      <c r="M1295" s="204"/>
      <c r="N1295" s="211"/>
      <c r="O1295" s="137"/>
      <c r="P1295" s="268"/>
    </row>
    <row r="1296" spans="1:16">
      <c r="A1296" s="125"/>
      <c r="B1296" s="282"/>
      <c r="C1296" s="146"/>
      <c r="D1296" s="146"/>
      <c r="E1296" s="246"/>
      <c r="F1296" s="128"/>
      <c r="G1296" s="252"/>
      <c r="H1296" s="337"/>
      <c r="I1296" s="338"/>
      <c r="J1296" s="320"/>
      <c r="K1296" s="260"/>
      <c r="L1296" s="203"/>
      <c r="M1296" s="204"/>
      <c r="N1296" s="211"/>
      <c r="O1296" s="137"/>
      <c r="P1296" s="268"/>
    </row>
    <row r="1297" spans="1:16">
      <c r="A1297" s="125"/>
      <c r="B1297" s="282"/>
      <c r="C1297" s="146"/>
      <c r="D1297" s="146"/>
      <c r="E1297" s="246"/>
      <c r="F1297" s="128"/>
      <c r="G1297" s="252"/>
      <c r="H1297" s="337"/>
      <c r="I1297" s="338"/>
      <c r="J1297" s="320"/>
      <c r="K1297" s="260"/>
      <c r="L1297" s="203"/>
      <c r="M1297" s="204"/>
      <c r="N1297" s="211"/>
      <c r="O1297" s="137"/>
      <c r="P1297" s="268"/>
    </row>
    <row r="1298" spans="1:16">
      <c r="A1298" s="125"/>
      <c r="B1298" s="282"/>
      <c r="C1298" s="146"/>
      <c r="D1298" s="146"/>
      <c r="E1298" s="246"/>
      <c r="F1298" s="128"/>
      <c r="G1298" s="252"/>
      <c r="H1298" s="337"/>
      <c r="I1298" s="338"/>
      <c r="J1298" s="320"/>
      <c r="K1298" s="260"/>
      <c r="L1298" s="203"/>
      <c r="M1298" s="204"/>
      <c r="N1298" s="211"/>
      <c r="O1298" s="137"/>
      <c r="P1298" s="268"/>
    </row>
    <row r="1299" spans="1:16">
      <c r="A1299" s="125"/>
      <c r="B1299" s="282"/>
      <c r="C1299" s="146"/>
      <c r="D1299" s="146"/>
      <c r="E1299" s="246"/>
      <c r="F1299" s="128"/>
      <c r="G1299" s="252"/>
      <c r="H1299" s="337"/>
      <c r="I1299" s="338"/>
      <c r="J1299" s="320"/>
      <c r="K1299" s="260"/>
      <c r="L1299" s="203"/>
      <c r="M1299" s="204"/>
      <c r="N1299" s="211"/>
      <c r="O1299" s="137"/>
      <c r="P1299" s="268"/>
    </row>
    <row r="1300" spans="1:16">
      <c r="A1300" s="125"/>
      <c r="B1300" s="282"/>
      <c r="C1300" s="146"/>
      <c r="D1300" s="146"/>
      <c r="E1300" s="246"/>
      <c r="F1300" s="128"/>
      <c r="G1300" s="252"/>
      <c r="H1300" s="337"/>
      <c r="I1300" s="338"/>
      <c r="J1300" s="320"/>
      <c r="K1300" s="260"/>
      <c r="L1300" s="203"/>
      <c r="M1300" s="204"/>
      <c r="N1300" s="211"/>
      <c r="O1300" s="137"/>
      <c r="P1300" s="268"/>
    </row>
    <row r="1301" spans="1:16">
      <c r="A1301" s="125"/>
      <c r="B1301" s="282"/>
      <c r="C1301" s="146"/>
      <c r="D1301" s="146"/>
      <c r="E1301" s="246"/>
      <c r="F1301" s="128"/>
      <c r="G1301" s="252"/>
      <c r="H1301" s="337"/>
      <c r="I1301" s="338"/>
      <c r="J1301" s="320"/>
      <c r="K1301" s="260"/>
      <c r="L1301" s="203"/>
      <c r="M1301" s="204"/>
      <c r="N1301" s="211"/>
      <c r="O1301" s="137"/>
      <c r="P1301" s="268"/>
    </row>
    <row r="1302" spans="1:16">
      <c r="A1302" s="125"/>
      <c r="B1302" s="282"/>
      <c r="C1302" s="146"/>
      <c r="D1302" s="146"/>
      <c r="E1302" s="246"/>
      <c r="F1302" s="128"/>
      <c r="G1302" s="252"/>
      <c r="H1302" s="337"/>
      <c r="I1302" s="338"/>
      <c r="J1302" s="320"/>
      <c r="K1302" s="260"/>
      <c r="L1302" s="203"/>
      <c r="M1302" s="204"/>
      <c r="N1302" s="211"/>
      <c r="O1302" s="137"/>
      <c r="P1302" s="268"/>
    </row>
    <row r="1303" spans="1:16">
      <c r="A1303" s="125"/>
      <c r="B1303" s="282"/>
      <c r="C1303" s="146"/>
      <c r="D1303" s="146"/>
      <c r="E1303" s="246"/>
      <c r="F1303" s="128"/>
      <c r="G1303" s="252"/>
      <c r="H1303" s="337"/>
      <c r="I1303" s="338"/>
      <c r="J1303" s="320"/>
      <c r="K1303" s="260"/>
      <c r="L1303" s="203"/>
      <c r="M1303" s="204"/>
      <c r="N1303" s="211"/>
      <c r="O1303" s="137"/>
      <c r="P1303" s="268"/>
    </row>
    <row r="1304" spans="1:16">
      <c r="A1304" s="125"/>
      <c r="B1304" s="282"/>
      <c r="C1304" s="146"/>
      <c r="D1304" s="146"/>
      <c r="E1304" s="246"/>
      <c r="F1304" s="128"/>
      <c r="G1304" s="252"/>
      <c r="H1304" s="337"/>
      <c r="I1304" s="338"/>
      <c r="J1304" s="320"/>
      <c r="K1304" s="260"/>
      <c r="L1304" s="203"/>
      <c r="M1304" s="204"/>
      <c r="N1304" s="211"/>
      <c r="O1304" s="137"/>
      <c r="P1304" s="268"/>
    </row>
    <row r="1305" spans="1:16">
      <c r="A1305" s="125"/>
      <c r="B1305" s="282"/>
      <c r="C1305" s="146"/>
      <c r="D1305" s="146"/>
      <c r="E1305" s="246"/>
      <c r="F1305" s="128"/>
      <c r="G1305" s="252"/>
      <c r="H1305" s="337"/>
      <c r="I1305" s="338"/>
      <c r="J1305" s="320"/>
      <c r="K1305" s="260"/>
      <c r="L1305" s="203"/>
      <c r="M1305" s="204"/>
      <c r="N1305" s="211"/>
      <c r="O1305" s="137"/>
      <c r="P1305" s="268"/>
    </row>
    <row r="1306" spans="1:16">
      <c r="A1306" s="125"/>
      <c r="B1306" s="282"/>
      <c r="C1306" s="146"/>
      <c r="D1306" s="146"/>
      <c r="E1306" s="246"/>
      <c r="F1306" s="128"/>
      <c r="G1306" s="252"/>
      <c r="H1306" s="337"/>
      <c r="I1306" s="338"/>
      <c r="J1306" s="320"/>
      <c r="K1306" s="260"/>
      <c r="L1306" s="203"/>
      <c r="M1306" s="204"/>
      <c r="N1306" s="211"/>
      <c r="O1306" s="137"/>
      <c r="P1306" s="268"/>
    </row>
    <row r="1307" spans="1:16">
      <c r="A1307" s="125"/>
      <c r="B1307" s="282"/>
      <c r="C1307" s="146"/>
      <c r="D1307" s="146"/>
      <c r="E1307" s="246"/>
      <c r="F1307" s="128"/>
      <c r="G1307" s="252"/>
      <c r="H1307" s="337"/>
      <c r="I1307" s="338"/>
      <c r="J1307" s="320"/>
      <c r="K1307" s="260"/>
      <c r="L1307" s="203"/>
      <c r="M1307" s="204"/>
      <c r="N1307" s="211"/>
      <c r="O1307" s="137"/>
      <c r="P1307" s="268"/>
    </row>
    <row r="1308" spans="1:16">
      <c r="A1308" s="125"/>
      <c r="B1308" s="282"/>
      <c r="C1308" s="146"/>
      <c r="D1308" s="146"/>
      <c r="E1308" s="246"/>
      <c r="F1308" s="128"/>
      <c r="G1308" s="252"/>
      <c r="H1308" s="337"/>
      <c r="I1308" s="338"/>
      <c r="J1308" s="320"/>
      <c r="K1308" s="260"/>
      <c r="L1308" s="203"/>
      <c r="M1308" s="204"/>
      <c r="N1308" s="211"/>
      <c r="O1308" s="137"/>
      <c r="P1308" s="268"/>
    </row>
    <row r="1309" spans="1:16">
      <c r="A1309" s="125"/>
      <c r="B1309" s="282"/>
      <c r="C1309" s="146"/>
      <c r="D1309" s="146"/>
      <c r="E1309" s="246"/>
      <c r="F1309" s="128"/>
      <c r="G1309" s="252"/>
      <c r="H1309" s="337"/>
      <c r="I1309" s="338"/>
      <c r="J1309" s="320"/>
      <c r="K1309" s="260"/>
      <c r="L1309" s="203"/>
      <c r="M1309" s="204"/>
      <c r="N1309" s="211"/>
      <c r="O1309" s="137"/>
      <c r="P1309" s="268"/>
    </row>
    <row r="1310" spans="1:16">
      <c r="A1310" s="125"/>
      <c r="B1310" s="282"/>
      <c r="C1310" s="146"/>
      <c r="D1310" s="146"/>
      <c r="E1310" s="246"/>
      <c r="F1310" s="128"/>
      <c r="G1310" s="252"/>
      <c r="H1310" s="337"/>
      <c r="I1310" s="338"/>
      <c r="J1310" s="320"/>
      <c r="K1310" s="260"/>
      <c r="L1310" s="203"/>
      <c r="M1310" s="204"/>
      <c r="N1310" s="211"/>
      <c r="O1310" s="137"/>
      <c r="P1310" s="268"/>
    </row>
    <row r="1311" spans="1:16">
      <c r="A1311" s="125"/>
      <c r="B1311" s="282"/>
      <c r="C1311" s="146"/>
      <c r="D1311" s="146"/>
      <c r="E1311" s="246"/>
      <c r="F1311" s="128"/>
      <c r="G1311" s="252"/>
      <c r="H1311" s="337"/>
      <c r="I1311" s="338"/>
      <c r="J1311" s="320"/>
      <c r="K1311" s="260"/>
      <c r="L1311" s="203"/>
      <c r="M1311" s="204"/>
      <c r="N1311" s="211"/>
      <c r="O1311" s="137"/>
      <c r="P1311" s="268"/>
    </row>
    <row r="1312" spans="1:16">
      <c r="A1312" s="125"/>
      <c r="B1312" s="282"/>
      <c r="C1312" s="146"/>
      <c r="D1312" s="146"/>
      <c r="E1312" s="246"/>
      <c r="F1312" s="128"/>
      <c r="G1312" s="252"/>
      <c r="H1312" s="337"/>
      <c r="I1312" s="338"/>
      <c r="J1312" s="320"/>
      <c r="K1312" s="260"/>
      <c r="L1312" s="203"/>
      <c r="M1312" s="204"/>
      <c r="N1312" s="211"/>
      <c r="O1312" s="137"/>
      <c r="P1312" s="268"/>
    </row>
    <row r="1313" spans="1:16">
      <c r="A1313" s="125"/>
      <c r="B1313" s="282"/>
      <c r="C1313" s="146"/>
      <c r="D1313" s="146"/>
      <c r="E1313" s="246"/>
      <c r="F1313" s="128"/>
      <c r="G1313" s="252"/>
      <c r="H1313" s="337"/>
      <c r="I1313" s="338"/>
      <c r="J1313" s="320"/>
      <c r="K1313" s="260"/>
      <c r="L1313" s="203"/>
      <c r="M1313" s="204"/>
      <c r="N1313" s="211"/>
      <c r="O1313" s="137"/>
      <c r="P1313" s="268"/>
    </row>
    <row r="1314" spans="1:16">
      <c r="A1314" s="125"/>
      <c r="B1314" s="282"/>
      <c r="C1314" s="146"/>
      <c r="D1314" s="146"/>
      <c r="E1314" s="246"/>
      <c r="F1314" s="128"/>
      <c r="G1314" s="252"/>
      <c r="H1314" s="337"/>
      <c r="I1314" s="338"/>
      <c r="J1314" s="320"/>
      <c r="K1314" s="260"/>
      <c r="L1314" s="203"/>
      <c r="M1314" s="204"/>
      <c r="N1314" s="211"/>
      <c r="O1314" s="137"/>
      <c r="P1314" s="268"/>
    </row>
    <row r="1315" spans="1:16">
      <c r="A1315" s="125"/>
      <c r="B1315" s="282"/>
      <c r="C1315" s="146"/>
      <c r="D1315" s="146"/>
      <c r="E1315" s="246"/>
      <c r="F1315" s="128"/>
      <c r="G1315" s="252"/>
      <c r="H1315" s="337"/>
      <c r="I1315" s="338"/>
      <c r="J1315" s="320"/>
      <c r="K1315" s="260"/>
      <c r="L1315" s="203"/>
      <c r="M1315" s="204"/>
      <c r="N1315" s="211"/>
      <c r="O1315" s="137"/>
      <c r="P1315" s="268"/>
    </row>
    <row r="1316" spans="1:16">
      <c r="A1316" s="125"/>
      <c r="B1316" s="282"/>
      <c r="C1316" s="146"/>
      <c r="D1316" s="146"/>
      <c r="E1316" s="246"/>
      <c r="F1316" s="128"/>
      <c r="G1316" s="252"/>
      <c r="H1316" s="337"/>
      <c r="I1316" s="338"/>
      <c r="J1316" s="320"/>
      <c r="K1316" s="260"/>
      <c r="L1316" s="203"/>
      <c r="M1316" s="204"/>
      <c r="N1316" s="211"/>
      <c r="O1316" s="137"/>
      <c r="P1316" s="268"/>
    </row>
    <row r="1317" spans="1:16">
      <c r="A1317" s="125"/>
      <c r="B1317" s="282"/>
      <c r="C1317" s="146"/>
      <c r="D1317" s="146"/>
      <c r="E1317" s="246"/>
      <c r="F1317" s="128"/>
      <c r="G1317" s="252"/>
      <c r="H1317" s="337"/>
      <c r="I1317" s="338"/>
      <c r="J1317" s="320"/>
      <c r="K1317" s="260"/>
      <c r="L1317" s="203"/>
      <c r="M1317" s="204"/>
      <c r="N1317" s="211"/>
      <c r="O1317" s="137"/>
      <c r="P1317" s="268"/>
    </row>
    <row r="1318" spans="1:16">
      <c r="A1318" s="125"/>
      <c r="B1318" s="282"/>
      <c r="C1318" s="146"/>
      <c r="D1318" s="146"/>
      <c r="E1318" s="246"/>
      <c r="F1318" s="128"/>
      <c r="G1318" s="252"/>
      <c r="H1318" s="337"/>
      <c r="I1318" s="338"/>
      <c r="J1318" s="320"/>
      <c r="K1318" s="260"/>
      <c r="L1318" s="203"/>
      <c r="M1318" s="204"/>
      <c r="N1318" s="211"/>
      <c r="O1318" s="137"/>
      <c r="P1318" s="268"/>
    </row>
    <row r="1319" spans="1:16">
      <c r="A1319" s="125"/>
      <c r="B1319" s="282"/>
      <c r="C1319" s="146"/>
      <c r="D1319" s="146"/>
      <c r="E1319" s="246"/>
      <c r="F1319" s="128"/>
      <c r="G1319" s="252"/>
      <c r="H1319" s="337"/>
      <c r="I1319" s="338"/>
      <c r="J1319" s="320"/>
      <c r="K1319" s="260"/>
      <c r="L1319" s="203"/>
      <c r="M1319" s="204"/>
      <c r="N1319" s="211"/>
      <c r="O1319" s="137"/>
      <c r="P1319" s="268"/>
    </row>
    <row r="1320" spans="1:16">
      <c r="A1320" s="125"/>
      <c r="B1320" s="282"/>
      <c r="C1320" s="146"/>
      <c r="D1320" s="146"/>
      <c r="E1320" s="246"/>
      <c r="F1320" s="128"/>
      <c r="G1320" s="252"/>
      <c r="H1320" s="337"/>
      <c r="I1320" s="338"/>
      <c r="J1320" s="320"/>
      <c r="K1320" s="260"/>
      <c r="L1320" s="203"/>
      <c r="M1320" s="204"/>
      <c r="N1320" s="211"/>
      <c r="O1320" s="137"/>
      <c r="P1320" s="268"/>
    </row>
    <row r="1321" spans="1:16">
      <c r="A1321" s="125"/>
      <c r="B1321" s="282"/>
      <c r="C1321" s="146"/>
      <c r="D1321" s="146"/>
      <c r="E1321" s="246"/>
      <c r="F1321" s="128"/>
      <c r="G1321" s="252"/>
      <c r="H1321" s="337"/>
      <c r="I1321" s="338"/>
      <c r="J1321" s="320"/>
      <c r="K1321" s="260"/>
      <c r="L1321" s="203"/>
      <c r="M1321" s="204"/>
      <c r="N1321" s="211"/>
      <c r="O1321" s="137"/>
      <c r="P1321" s="268"/>
    </row>
    <row r="1322" spans="1:16">
      <c r="A1322" s="125"/>
      <c r="B1322" s="282"/>
      <c r="C1322" s="146"/>
      <c r="D1322" s="146"/>
      <c r="E1322" s="246"/>
      <c r="F1322" s="128"/>
      <c r="G1322" s="252"/>
      <c r="H1322" s="337"/>
      <c r="I1322" s="338"/>
      <c r="J1322" s="320"/>
      <c r="K1322" s="260"/>
      <c r="L1322" s="203"/>
      <c r="M1322" s="204"/>
      <c r="N1322" s="211"/>
      <c r="O1322" s="137"/>
      <c r="P1322" s="268"/>
    </row>
    <row r="1323" spans="1:16">
      <c r="A1323" s="125"/>
      <c r="B1323" s="282"/>
      <c r="C1323" s="146"/>
      <c r="D1323" s="146"/>
      <c r="E1323" s="246"/>
      <c r="F1323" s="128"/>
      <c r="G1323" s="252"/>
      <c r="H1323" s="337"/>
      <c r="I1323" s="338"/>
      <c r="J1323" s="320"/>
      <c r="K1323" s="260"/>
      <c r="L1323" s="203"/>
      <c r="M1323" s="204"/>
      <c r="N1323" s="211"/>
      <c r="O1323" s="137"/>
      <c r="P1323" s="268"/>
    </row>
    <row r="1324" spans="1:16">
      <c r="A1324" s="125"/>
      <c r="B1324" s="282"/>
      <c r="C1324" s="146"/>
      <c r="D1324" s="146"/>
      <c r="E1324" s="246"/>
      <c r="F1324" s="128"/>
      <c r="G1324" s="252"/>
      <c r="H1324" s="337"/>
      <c r="I1324" s="338"/>
      <c r="J1324" s="320"/>
      <c r="K1324" s="260"/>
      <c r="L1324" s="203"/>
      <c r="M1324" s="204"/>
      <c r="N1324" s="211"/>
      <c r="O1324" s="137"/>
      <c r="P1324" s="268"/>
    </row>
    <row r="1325" spans="1:16">
      <c r="A1325" s="125"/>
      <c r="B1325" s="282"/>
      <c r="C1325" s="146"/>
      <c r="D1325" s="146"/>
      <c r="E1325" s="246"/>
      <c r="F1325" s="128"/>
      <c r="G1325" s="252"/>
      <c r="H1325" s="337"/>
      <c r="I1325" s="338"/>
      <c r="J1325" s="320"/>
      <c r="K1325" s="260"/>
      <c r="L1325" s="203"/>
      <c r="M1325" s="204"/>
      <c r="N1325" s="211"/>
      <c r="O1325" s="137"/>
      <c r="P1325" s="268"/>
    </row>
    <row r="1326" spans="1:16">
      <c r="A1326" s="125"/>
      <c r="B1326" s="282"/>
      <c r="C1326" s="146"/>
      <c r="D1326" s="146"/>
      <c r="E1326" s="246"/>
      <c r="F1326" s="128"/>
      <c r="G1326" s="252"/>
      <c r="H1326" s="337"/>
      <c r="I1326" s="338"/>
      <c r="J1326" s="320"/>
      <c r="K1326" s="260"/>
      <c r="L1326" s="203"/>
      <c r="M1326" s="204"/>
      <c r="N1326" s="211"/>
      <c r="O1326" s="137"/>
      <c r="P1326" s="268"/>
    </row>
    <row r="1327" spans="1:16">
      <c r="A1327" s="125"/>
      <c r="B1327" s="282"/>
      <c r="C1327" s="146"/>
      <c r="D1327" s="146"/>
      <c r="E1327" s="246"/>
      <c r="F1327" s="128"/>
      <c r="G1327" s="252"/>
      <c r="H1327" s="337"/>
      <c r="I1327" s="338"/>
      <c r="J1327" s="320"/>
      <c r="K1327" s="260"/>
      <c r="L1327" s="203"/>
      <c r="M1327" s="204"/>
      <c r="N1327" s="211"/>
      <c r="O1327" s="137"/>
      <c r="P1327" s="268"/>
    </row>
    <row r="1328" spans="1:16">
      <c r="A1328" s="125"/>
      <c r="B1328" s="282"/>
      <c r="C1328" s="146"/>
      <c r="D1328" s="146"/>
      <c r="E1328" s="246"/>
      <c r="F1328" s="128"/>
      <c r="G1328" s="252"/>
      <c r="H1328" s="337"/>
      <c r="I1328" s="338"/>
      <c r="J1328" s="320"/>
      <c r="K1328" s="260"/>
      <c r="L1328" s="203"/>
      <c r="M1328" s="204"/>
      <c r="N1328" s="211"/>
      <c r="O1328" s="137"/>
      <c r="P1328" s="268"/>
    </row>
    <row r="1329" spans="1:16">
      <c r="A1329" s="125"/>
      <c r="B1329" s="282"/>
      <c r="C1329" s="146"/>
      <c r="D1329" s="146"/>
      <c r="E1329" s="246"/>
      <c r="F1329" s="128"/>
      <c r="G1329" s="252"/>
      <c r="H1329" s="337"/>
      <c r="I1329" s="338"/>
      <c r="J1329" s="320"/>
      <c r="K1329" s="260"/>
      <c r="L1329" s="203"/>
      <c r="M1329" s="204"/>
      <c r="N1329" s="211"/>
      <c r="O1329" s="137"/>
      <c r="P1329" s="268"/>
    </row>
    <row r="1330" spans="1:16">
      <c r="A1330" s="125"/>
      <c r="B1330" s="282"/>
      <c r="C1330" s="146"/>
      <c r="D1330" s="146"/>
      <c r="E1330" s="246"/>
      <c r="F1330" s="128"/>
      <c r="G1330" s="252"/>
      <c r="H1330" s="337"/>
      <c r="I1330" s="338"/>
      <c r="J1330" s="320"/>
      <c r="K1330" s="260"/>
      <c r="L1330" s="203"/>
      <c r="M1330" s="204"/>
      <c r="N1330" s="211"/>
      <c r="O1330" s="137"/>
      <c r="P1330" s="268"/>
    </row>
    <row r="1331" spans="1:16">
      <c r="A1331" s="125"/>
      <c r="B1331" s="282"/>
      <c r="C1331" s="146"/>
      <c r="D1331" s="146"/>
      <c r="E1331" s="246"/>
      <c r="F1331" s="128"/>
      <c r="G1331" s="252"/>
      <c r="H1331" s="337"/>
      <c r="I1331" s="338"/>
      <c r="J1331" s="320"/>
      <c r="K1331" s="260"/>
      <c r="L1331" s="203"/>
      <c r="M1331" s="204"/>
      <c r="N1331" s="211"/>
      <c r="O1331" s="137"/>
      <c r="P1331" s="268"/>
    </row>
    <row r="1332" spans="1:16">
      <c r="A1332" s="125"/>
      <c r="B1332" s="282"/>
      <c r="C1332" s="146"/>
      <c r="D1332" s="146"/>
      <c r="E1332" s="246"/>
      <c r="F1332" s="128"/>
      <c r="G1332" s="252"/>
      <c r="H1332" s="337"/>
      <c r="I1332" s="338"/>
      <c r="J1332" s="320"/>
      <c r="K1332" s="260"/>
      <c r="L1332" s="203"/>
      <c r="M1332" s="204"/>
      <c r="N1332" s="211"/>
      <c r="O1332" s="137"/>
      <c r="P1332" s="268"/>
    </row>
    <row r="1333" spans="1:16">
      <c r="A1333" s="125"/>
      <c r="B1333" s="282"/>
      <c r="C1333" s="146"/>
      <c r="D1333" s="146"/>
      <c r="E1333" s="246"/>
      <c r="F1333" s="128"/>
      <c r="G1333" s="252"/>
      <c r="H1333" s="337"/>
      <c r="I1333" s="338"/>
      <c r="J1333" s="320"/>
      <c r="K1333" s="260"/>
      <c r="L1333" s="203"/>
      <c r="M1333" s="204"/>
      <c r="N1333" s="211"/>
      <c r="O1333" s="137"/>
      <c r="P1333" s="268"/>
    </row>
    <row r="1334" spans="1:16">
      <c r="A1334" s="125"/>
      <c r="B1334" s="282"/>
      <c r="C1334" s="146"/>
      <c r="D1334" s="146"/>
      <c r="E1334" s="246"/>
      <c r="F1334" s="128"/>
      <c r="G1334" s="252"/>
      <c r="H1334" s="337"/>
      <c r="I1334" s="338"/>
      <c r="J1334" s="320"/>
      <c r="K1334" s="260"/>
      <c r="L1334" s="203"/>
      <c r="M1334" s="204"/>
      <c r="N1334" s="211"/>
      <c r="O1334" s="137"/>
      <c r="P1334" s="268"/>
    </row>
    <row r="1335" spans="1:16">
      <c r="A1335" s="125"/>
      <c r="B1335" s="282"/>
      <c r="C1335" s="146"/>
      <c r="D1335" s="146"/>
      <c r="E1335" s="246"/>
      <c r="F1335" s="128"/>
      <c r="G1335" s="252"/>
      <c r="H1335" s="337"/>
      <c r="I1335" s="338"/>
      <c r="J1335" s="320"/>
      <c r="K1335" s="260"/>
      <c r="L1335" s="203"/>
      <c r="M1335" s="204"/>
      <c r="N1335" s="211"/>
      <c r="O1335" s="137"/>
      <c r="P1335" s="268"/>
    </row>
    <row r="1336" spans="1:16">
      <c r="A1336" s="125"/>
      <c r="B1336" s="282"/>
      <c r="C1336" s="146"/>
      <c r="D1336" s="146"/>
      <c r="E1336" s="246"/>
      <c r="F1336" s="128"/>
      <c r="G1336" s="252"/>
      <c r="H1336" s="337"/>
      <c r="I1336" s="338"/>
      <c r="J1336" s="320"/>
      <c r="K1336" s="260"/>
      <c r="L1336" s="203"/>
      <c r="M1336" s="204"/>
      <c r="N1336" s="211"/>
      <c r="O1336" s="137"/>
      <c r="P1336" s="268"/>
    </row>
    <row r="1337" spans="1:16">
      <c r="A1337" s="125"/>
      <c r="B1337" s="282"/>
      <c r="C1337" s="146"/>
      <c r="D1337" s="146"/>
      <c r="E1337" s="246"/>
      <c r="F1337" s="128"/>
      <c r="G1337" s="252"/>
      <c r="H1337" s="337"/>
      <c r="I1337" s="338"/>
      <c r="J1337" s="320"/>
      <c r="K1337" s="260"/>
      <c r="L1337" s="203"/>
      <c r="M1337" s="204"/>
      <c r="N1337" s="211"/>
      <c r="O1337" s="137"/>
      <c r="P1337" s="268"/>
    </row>
    <row r="1338" spans="1:16">
      <c r="A1338" s="125"/>
      <c r="B1338" s="282"/>
      <c r="C1338" s="146"/>
      <c r="D1338" s="146"/>
      <c r="E1338" s="246"/>
      <c r="F1338" s="128"/>
      <c r="G1338" s="252"/>
      <c r="H1338" s="337"/>
      <c r="I1338" s="338"/>
      <c r="J1338" s="320"/>
      <c r="K1338" s="260"/>
      <c r="L1338" s="203"/>
      <c r="M1338" s="204"/>
      <c r="N1338" s="211"/>
      <c r="O1338" s="137"/>
      <c r="P1338" s="268"/>
    </row>
    <row r="1339" spans="1:16">
      <c r="A1339" s="125"/>
      <c r="B1339" s="282"/>
      <c r="C1339" s="146"/>
      <c r="D1339" s="146"/>
      <c r="E1339" s="246"/>
      <c r="F1339" s="128"/>
      <c r="G1339" s="252"/>
      <c r="H1339" s="337"/>
      <c r="I1339" s="338"/>
      <c r="J1339" s="320"/>
      <c r="K1339" s="260"/>
      <c r="L1339" s="203"/>
      <c r="M1339" s="204"/>
      <c r="N1339" s="211"/>
      <c r="O1339" s="137"/>
      <c r="P1339" s="268"/>
    </row>
    <row r="1340" spans="1:16">
      <c r="A1340" s="125"/>
      <c r="B1340" s="282"/>
      <c r="C1340" s="146"/>
      <c r="D1340" s="146"/>
      <c r="E1340" s="246"/>
      <c r="F1340" s="128"/>
      <c r="G1340" s="252"/>
      <c r="H1340" s="337"/>
      <c r="I1340" s="338"/>
      <c r="J1340" s="320"/>
      <c r="K1340" s="260"/>
      <c r="L1340" s="203"/>
      <c r="M1340" s="204"/>
      <c r="N1340" s="211"/>
      <c r="O1340" s="137"/>
      <c r="P1340" s="268"/>
    </row>
    <row r="1341" spans="1:16">
      <c r="A1341" s="125"/>
      <c r="B1341" s="282"/>
      <c r="C1341" s="146"/>
      <c r="D1341" s="146"/>
      <c r="E1341" s="246"/>
      <c r="F1341" s="128"/>
      <c r="G1341" s="252"/>
      <c r="H1341" s="337"/>
      <c r="I1341" s="338"/>
      <c r="J1341" s="320"/>
      <c r="K1341" s="260"/>
      <c r="L1341" s="203"/>
      <c r="M1341" s="204"/>
      <c r="N1341" s="211"/>
      <c r="O1341" s="137"/>
      <c r="P1341" s="268"/>
    </row>
    <row r="1342" spans="1:16">
      <c r="A1342" s="125"/>
      <c r="B1342" s="282"/>
      <c r="C1342" s="146"/>
      <c r="D1342" s="146"/>
      <c r="E1342" s="246"/>
      <c r="F1342" s="128"/>
      <c r="G1342" s="252"/>
      <c r="H1342" s="337"/>
      <c r="I1342" s="338"/>
      <c r="J1342" s="320"/>
      <c r="K1342" s="260"/>
      <c r="L1342" s="203"/>
      <c r="M1342" s="204"/>
      <c r="N1342" s="211"/>
      <c r="O1342" s="137"/>
      <c r="P1342" s="268"/>
    </row>
    <row r="1343" spans="1:16">
      <c r="A1343" s="125"/>
      <c r="B1343" s="282"/>
      <c r="C1343" s="146"/>
      <c r="D1343" s="146"/>
      <c r="E1343" s="246"/>
      <c r="F1343" s="128"/>
      <c r="G1343" s="252"/>
      <c r="H1343" s="337"/>
      <c r="I1343" s="338"/>
      <c r="J1343" s="320"/>
      <c r="K1343" s="260"/>
      <c r="L1343" s="203"/>
      <c r="M1343" s="204"/>
      <c r="N1343" s="211"/>
      <c r="O1343" s="137"/>
      <c r="P1343" s="268"/>
    </row>
    <row r="1344" spans="1:16">
      <c r="A1344" s="125"/>
      <c r="B1344" s="282"/>
      <c r="C1344" s="146"/>
      <c r="D1344" s="146"/>
      <c r="E1344" s="246"/>
      <c r="F1344" s="128"/>
      <c r="G1344" s="252"/>
      <c r="H1344" s="337"/>
      <c r="I1344" s="338"/>
      <c r="J1344" s="320"/>
      <c r="K1344" s="260"/>
      <c r="L1344" s="203"/>
      <c r="M1344" s="204"/>
      <c r="N1344" s="211"/>
      <c r="O1344" s="137"/>
      <c r="P1344" s="268"/>
    </row>
    <row r="1345" spans="1:16">
      <c r="A1345" s="125"/>
      <c r="B1345" s="282"/>
      <c r="C1345" s="146"/>
      <c r="D1345" s="146"/>
      <c r="E1345" s="246"/>
      <c r="F1345" s="128"/>
      <c r="G1345" s="252"/>
      <c r="H1345" s="337"/>
      <c r="I1345" s="338"/>
      <c r="J1345" s="320"/>
      <c r="K1345" s="260"/>
      <c r="L1345" s="203"/>
      <c r="M1345" s="204"/>
      <c r="N1345" s="211"/>
      <c r="O1345" s="137"/>
      <c r="P1345" s="268"/>
    </row>
    <row r="1346" spans="1:16">
      <c r="A1346" s="125"/>
      <c r="B1346" s="282"/>
      <c r="C1346" s="146"/>
      <c r="D1346" s="146"/>
      <c r="E1346" s="246"/>
      <c r="F1346" s="128"/>
      <c r="G1346" s="252"/>
      <c r="H1346" s="337"/>
      <c r="I1346" s="338"/>
      <c r="J1346" s="320"/>
      <c r="K1346" s="260"/>
      <c r="L1346" s="203"/>
      <c r="M1346" s="204"/>
      <c r="N1346" s="211"/>
      <c r="O1346" s="137"/>
      <c r="P1346" s="268"/>
    </row>
    <row r="1347" spans="1:16">
      <c r="A1347" s="125"/>
      <c r="B1347" s="282"/>
      <c r="C1347" s="146"/>
      <c r="D1347" s="146"/>
      <c r="E1347" s="246"/>
      <c r="F1347" s="128"/>
      <c r="G1347" s="252"/>
      <c r="H1347" s="337"/>
      <c r="I1347" s="338"/>
      <c r="J1347" s="320"/>
      <c r="K1347" s="260"/>
      <c r="L1347" s="203"/>
      <c r="M1347" s="204"/>
      <c r="N1347" s="211"/>
      <c r="O1347" s="137"/>
      <c r="P1347" s="268"/>
    </row>
    <row r="1348" spans="1:16">
      <c r="A1348" s="125"/>
      <c r="B1348" s="282"/>
      <c r="C1348" s="146"/>
      <c r="D1348" s="146"/>
      <c r="E1348" s="246"/>
      <c r="F1348" s="128"/>
      <c r="G1348" s="252"/>
      <c r="H1348" s="337"/>
      <c r="I1348" s="338"/>
      <c r="J1348" s="320"/>
      <c r="K1348" s="260"/>
      <c r="L1348" s="203"/>
      <c r="M1348" s="204"/>
      <c r="N1348" s="211"/>
      <c r="O1348" s="137"/>
      <c r="P1348" s="268"/>
    </row>
    <row r="1349" spans="1:16">
      <c r="A1349" s="125"/>
      <c r="B1349" s="282"/>
      <c r="C1349" s="146"/>
      <c r="D1349" s="146"/>
      <c r="E1349" s="246"/>
      <c r="F1349" s="128"/>
      <c r="G1349" s="252"/>
      <c r="H1349" s="337"/>
      <c r="I1349" s="338"/>
      <c r="J1349" s="320"/>
      <c r="K1349" s="260"/>
      <c r="L1349" s="203"/>
      <c r="M1349" s="204"/>
      <c r="N1349" s="211"/>
      <c r="O1349" s="137"/>
      <c r="P1349" s="268"/>
    </row>
    <row r="1350" spans="1:16">
      <c r="A1350" s="125"/>
      <c r="B1350" s="282"/>
      <c r="C1350" s="146"/>
      <c r="D1350" s="146"/>
      <c r="E1350" s="246"/>
      <c r="F1350" s="128"/>
      <c r="G1350" s="252"/>
      <c r="H1350" s="337"/>
      <c r="I1350" s="338"/>
      <c r="J1350" s="320"/>
      <c r="K1350" s="260"/>
      <c r="L1350" s="203"/>
      <c r="M1350" s="204"/>
      <c r="N1350" s="211"/>
      <c r="O1350" s="137"/>
      <c r="P1350" s="268"/>
    </row>
    <row r="1351" spans="1:16">
      <c r="A1351" s="125"/>
      <c r="B1351" s="282"/>
      <c r="C1351" s="146"/>
      <c r="D1351" s="146"/>
      <c r="E1351" s="246"/>
      <c r="F1351" s="128"/>
      <c r="G1351" s="252"/>
      <c r="H1351" s="337"/>
      <c r="I1351" s="338"/>
      <c r="J1351" s="320"/>
      <c r="K1351" s="260"/>
      <c r="L1351" s="203"/>
      <c r="M1351" s="204"/>
      <c r="N1351" s="211"/>
      <c r="O1351" s="137"/>
      <c r="P1351" s="268"/>
    </row>
    <row r="1352" spans="1:16">
      <c r="A1352" s="125"/>
      <c r="B1352" s="282"/>
      <c r="C1352" s="146"/>
      <c r="D1352" s="146"/>
      <c r="E1352" s="246"/>
      <c r="F1352" s="128"/>
      <c r="G1352" s="252"/>
      <c r="H1352" s="337"/>
      <c r="I1352" s="338"/>
      <c r="J1352" s="320"/>
      <c r="K1352" s="260"/>
      <c r="L1352" s="203"/>
      <c r="M1352" s="204"/>
      <c r="N1352" s="211"/>
      <c r="O1352" s="137"/>
      <c r="P1352" s="268"/>
    </row>
    <row r="1353" spans="1:16">
      <c r="A1353" s="125"/>
      <c r="B1353" s="282"/>
      <c r="C1353" s="146"/>
      <c r="D1353" s="146"/>
      <c r="E1353" s="246"/>
      <c r="F1353" s="128"/>
      <c r="G1353" s="252"/>
      <c r="H1353" s="337"/>
      <c r="I1353" s="338"/>
      <c r="J1353" s="320"/>
      <c r="K1353" s="260"/>
      <c r="L1353" s="203"/>
      <c r="M1353" s="204"/>
      <c r="N1353" s="211"/>
      <c r="O1353" s="137"/>
      <c r="P1353" s="268"/>
    </row>
    <row r="1354" spans="1:16">
      <c r="A1354" s="125"/>
      <c r="B1354" s="282"/>
      <c r="C1354" s="146"/>
      <c r="D1354" s="146"/>
      <c r="E1354" s="246"/>
      <c r="F1354" s="128"/>
      <c r="G1354" s="252"/>
      <c r="H1354" s="337"/>
      <c r="I1354" s="338"/>
      <c r="J1354" s="320"/>
      <c r="K1354" s="260"/>
      <c r="L1354" s="203"/>
      <c r="M1354" s="204"/>
      <c r="N1354" s="211"/>
      <c r="O1354" s="137"/>
      <c r="P1354" s="268"/>
    </row>
    <row r="1355" spans="1:16">
      <c r="A1355" s="125"/>
      <c r="B1355" s="282"/>
      <c r="C1355" s="146"/>
      <c r="D1355" s="146"/>
      <c r="E1355" s="246"/>
      <c r="F1355" s="128"/>
      <c r="G1355" s="252"/>
      <c r="H1355" s="337"/>
      <c r="I1355" s="338"/>
      <c r="J1355" s="320"/>
      <c r="K1355" s="260"/>
      <c r="L1355" s="203"/>
      <c r="M1355" s="204"/>
      <c r="N1355" s="211"/>
      <c r="O1355" s="137"/>
      <c r="P1355" s="268"/>
    </row>
    <row r="1356" spans="1:16">
      <c r="A1356" s="125"/>
      <c r="B1356" s="282"/>
      <c r="C1356" s="146"/>
      <c r="D1356" s="146"/>
      <c r="E1356" s="246"/>
      <c r="F1356" s="128"/>
      <c r="G1356" s="252"/>
      <c r="H1356" s="337"/>
      <c r="I1356" s="338"/>
      <c r="J1356" s="320"/>
      <c r="K1356" s="260"/>
      <c r="L1356" s="203"/>
      <c r="M1356" s="204"/>
      <c r="N1356" s="211"/>
      <c r="O1356" s="137"/>
      <c r="P1356" s="268"/>
    </row>
    <row r="1357" spans="1:16">
      <c r="A1357" s="125"/>
      <c r="B1357" s="282"/>
      <c r="C1357" s="146"/>
      <c r="D1357" s="146"/>
      <c r="E1357" s="246"/>
      <c r="F1357" s="128"/>
      <c r="G1357" s="252"/>
      <c r="H1357" s="337"/>
      <c r="I1357" s="338"/>
      <c r="J1357" s="320"/>
      <c r="K1357" s="260"/>
      <c r="L1357" s="203"/>
      <c r="M1357" s="204"/>
      <c r="N1357" s="211"/>
      <c r="O1357" s="137"/>
      <c r="P1357" s="268"/>
    </row>
    <row r="1358" spans="1:16">
      <c r="A1358" s="125"/>
      <c r="B1358" s="282"/>
      <c r="C1358" s="146"/>
      <c r="D1358" s="146"/>
      <c r="E1358" s="246"/>
      <c r="F1358" s="128"/>
      <c r="G1358" s="252"/>
      <c r="H1358" s="337"/>
      <c r="I1358" s="338"/>
      <c r="J1358" s="320"/>
      <c r="K1358" s="260"/>
      <c r="L1358" s="203"/>
      <c r="M1358" s="204"/>
      <c r="N1358" s="211"/>
      <c r="O1358" s="137"/>
      <c r="P1358" s="268"/>
    </row>
    <row r="1359" spans="1:16">
      <c r="A1359" s="125"/>
      <c r="B1359" s="282"/>
      <c r="C1359" s="146"/>
      <c r="D1359" s="146"/>
      <c r="E1359" s="246"/>
      <c r="F1359" s="128"/>
      <c r="G1359" s="252"/>
      <c r="H1359" s="337"/>
      <c r="I1359" s="338"/>
      <c r="J1359" s="320"/>
      <c r="K1359" s="260"/>
      <c r="L1359" s="203"/>
      <c r="M1359" s="204"/>
      <c r="N1359" s="211"/>
      <c r="O1359" s="137"/>
      <c r="P1359" s="268"/>
    </row>
    <row r="1360" spans="1:16">
      <c r="A1360" s="125"/>
      <c r="B1360" s="282"/>
      <c r="C1360" s="146"/>
      <c r="D1360" s="146"/>
      <c r="E1360" s="246"/>
      <c r="F1360" s="128"/>
      <c r="G1360" s="252"/>
      <c r="H1360" s="337"/>
      <c r="I1360" s="338"/>
      <c r="J1360" s="320"/>
      <c r="K1360" s="260"/>
      <c r="L1360" s="203"/>
      <c r="M1360" s="204"/>
      <c r="N1360" s="211"/>
      <c r="O1360" s="137"/>
      <c r="P1360" s="268"/>
    </row>
    <row r="1361" spans="1:16">
      <c r="A1361" s="125"/>
      <c r="B1361" s="282"/>
      <c r="C1361" s="146"/>
      <c r="D1361" s="146"/>
      <c r="E1361" s="246"/>
      <c r="F1361" s="128"/>
      <c r="G1361" s="252"/>
      <c r="H1361" s="337"/>
      <c r="I1361" s="338"/>
      <c r="J1361" s="320"/>
      <c r="K1361" s="260"/>
      <c r="L1361" s="203"/>
      <c r="M1361" s="204"/>
      <c r="N1361" s="211"/>
      <c r="O1361" s="137"/>
      <c r="P1361" s="268"/>
    </row>
    <row r="1362" spans="1:16">
      <c r="A1362" s="125"/>
      <c r="B1362" s="282"/>
      <c r="C1362" s="146"/>
      <c r="D1362" s="146"/>
      <c r="E1362" s="246"/>
      <c r="F1362" s="128"/>
      <c r="G1362" s="252"/>
      <c r="H1362" s="337"/>
      <c r="I1362" s="338"/>
      <c r="J1362" s="320"/>
      <c r="K1362" s="260"/>
      <c r="L1362" s="203"/>
      <c r="M1362" s="204"/>
      <c r="N1362" s="211"/>
      <c r="O1362" s="137"/>
      <c r="P1362" s="268"/>
    </row>
    <row r="1363" spans="1:16">
      <c r="A1363" s="125"/>
      <c r="B1363" s="282"/>
      <c r="C1363" s="146"/>
      <c r="D1363" s="146"/>
      <c r="E1363" s="246"/>
      <c r="F1363" s="128"/>
      <c r="G1363" s="252"/>
      <c r="H1363" s="337"/>
      <c r="I1363" s="338"/>
      <c r="J1363" s="320"/>
      <c r="K1363" s="260"/>
      <c r="L1363" s="203"/>
      <c r="M1363" s="204"/>
      <c r="N1363" s="211"/>
      <c r="O1363" s="137"/>
      <c r="P1363" s="268"/>
    </row>
    <row r="1364" spans="1:16">
      <c r="A1364" s="125"/>
      <c r="B1364" s="282"/>
      <c r="C1364" s="146"/>
      <c r="D1364" s="146"/>
      <c r="E1364" s="246"/>
      <c r="F1364" s="128"/>
      <c r="G1364" s="252"/>
      <c r="H1364" s="337"/>
      <c r="I1364" s="338"/>
      <c r="J1364" s="320"/>
      <c r="K1364" s="260"/>
      <c r="L1364" s="203"/>
      <c r="M1364" s="204"/>
      <c r="N1364" s="211"/>
      <c r="O1364" s="137"/>
      <c r="P1364" s="268"/>
    </row>
    <row r="1365" spans="1:16">
      <c r="A1365" s="125"/>
      <c r="B1365" s="282"/>
      <c r="C1365" s="146"/>
      <c r="D1365" s="146"/>
      <c r="E1365" s="246"/>
      <c r="F1365" s="128"/>
      <c r="G1365" s="252"/>
      <c r="H1365" s="337"/>
      <c r="I1365" s="338"/>
      <c r="J1365" s="320"/>
      <c r="K1365" s="260"/>
      <c r="L1365" s="203"/>
      <c r="M1365" s="204"/>
      <c r="N1365" s="211"/>
      <c r="O1365" s="137"/>
      <c r="P1365" s="268"/>
    </row>
    <row r="1366" spans="1:16">
      <c r="A1366" s="125"/>
      <c r="B1366" s="282"/>
      <c r="C1366" s="146"/>
      <c r="D1366" s="146"/>
      <c r="E1366" s="246"/>
      <c r="F1366" s="128"/>
      <c r="G1366" s="252"/>
      <c r="H1366" s="337"/>
      <c r="I1366" s="338"/>
      <c r="J1366" s="320"/>
      <c r="K1366" s="260"/>
      <c r="L1366" s="203"/>
      <c r="M1366" s="204"/>
      <c r="N1366" s="211"/>
      <c r="O1366" s="137"/>
      <c r="P1366" s="268"/>
    </row>
    <row r="1367" spans="1:16">
      <c r="A1367" s="125"/>
      <c r="B1367" s="282"/>
      <c r="C1367" s="146"/>
      <c r="D1367" s="146"/>
      <c r="E1367" s="246"/>
      <c r="F1367" s="128"/>
      <c r="G1367" s="252"/>
      <c r="H1367" s="337"/>
      <c r="I1367" s="338"/>
      <c r="J1367" s="320"/>
      <c r="K1367" s="260"/>
      <c r="L1367" s="203"/>
      <c r="M1367" s="204"/>
      <c r="N1367" s="211"/>
      <c r="O1367" s="137"/>
      <c r="P1367" s="268"/>
    </row>
    <row r="1368" spans="1:16">
      <c r="A1368" s="125"/>
      <c r="B1368" s="282"/>
      <c r="C1368" s="146"/>
      <c r="D1368" s="146"/>
      <c r="E1368" s="246"/>
      <c r="F1368" s="128"/>
      <c r="G1368" s="252"/>
      <c r="H1368" s="337"/>
      <c r="I1368" s="338"/>
      <c r="J1368" s="320"/>
      <c r="K1368" s="260"/>
      <c r="L1368" s="203"/>
      <c r="M1368" s="204"/>
      <c r="N1368" s="211"/>
      <c r="O1368" s="137"/>
      <c r="P1368" s="268"/>
    </row>
    <row r="1369" spans="1:16">
      <c r="A1369" s="125"/>
      <c r="B1369" s="282"/>
      <c r="C1369" s="146"/>
      <c r="D1369" s="146"/>
      <c r="E1369" s="246"/>
      <c r="F1369" s="128"/>
      <c r="G1369" s="252"/>
      <c r="H1369" s="337"/>
      <c r="I1369" s="338"/>
      <c r="J1369" s="320"/>
      <c r="K1369" s="260"/>
      <c r="L1369" s="203"/>
      <c r="M1369" s="204"/>
      <c r="N1369" s="211"/>
      <c r="O1369" s="137"/>
      <c r="P1369" s="268"/>
    </row>
    <row r="1370" spans="1:16">
      <c r="A1370" s="125"/>
      <c r="B1370" s="282"/>
      <c r="C1370" s="146"/>
      <c r="D1370" s="146"/>
      <c r="E1370" s="246"/>
      <c r="F1370" s="128"/>
      <c r="G1370" s="252"/>
      <c r="H1370" s="337"/>
      <c r="I1370" s="338"/>
      <c r="J1370" s="320"/>
      <c r="K1370" s="260"/>
      <c r="L1370" s="203"/>
      <c r="M1370" s="204"/>
      <c r="N1370" s="211"/>
      <c r="O1370" s="137"/>
      <c r="P1370" s="268"/>
    </row>
    <row r="1371" spans="1:16">
      <c r="A1371" s="125"/>
      <c r="B1371" s="282"/>
      <c r="C1371" s="146"/>
      <c r="D1371" s="146"/>
      <c r="E1371" s="246"/>
      <c r="F1371" s="128"/>
      <c r="G1371" s="252"/>
      <c r="H1371" s="337"/>
      <c r="I1371" s="338"/>
      <c r="J1371" s="320"/>
      <c r="K1371" s="260"/>
      <c r="L1371" s="203"/>
      <c r="M1371" s="204"/>
      <c r="N1371" s="211"/>
      <c r="O1371" s="137"/>
      <c r="P1371" s="268"/>
    </row>
    <row r="1372" spans="1:16">
      <c r="A1372" s="125"/>
      <c r="B1372" s="282"/>
      <c r="C1372" s="146"/>
      <c r="D1372" s="146"/>
      <c r="E1372" s="246"/>
      <c r="F1372" s="128"/>
      <c r="G1372" s="252"/>
      <c r="H1372" s="337"/>
      <c r="I1372" s="338"/>
      <c r="J1372" s="320"/>
      <c r="K1372" s="260"/>
      <c r="L1372" s="203"/>
      <c r="M1372" s="204"/>
      <c r="N1372" s="211"/>
      <c r="O1372" s="137"/>
      <c r="P1372" s="268"/>
    </row>
    <row r="1373" spans="1:16">
      <c r="A1373" s="125"/>
      <c r="B1373" s="282"/>
      <c r="C1373" s="146"/>
      <c r="D1373" s="146"/>
      <c r="E1373" s="246"/>
      <c r="F1373" s="128"/>
      <c r="G1373" s="252"/>
      <c r="H1373" s="337"/>
      <c r="I1373" s="338"/>
      <c r="J1373" s="320"/>
      <c r="K1373" s="260"/>
      <c r="L1373" s="203"/>
      <c r="M1373" s="204"/>
      <c r="N1373" s="211"/>
      <c r="O1373" s="137"/>
      <c r="P1373" s="268"/>
    </row>
    <row r="1374" spans="1:16">
      <c r="A1374" s="125"/>
      <c r="B1374" s="282"/>
      <c r="C1374" s="146"/>
      <c r="D1374" s="146"/>
      <c r="E1374" s="246"/>
      <c r="F1374" s="128"/>
      <c r="G1374" s="252"/>
      <c r="H1374" s="337"/>
      <c r="I1374" s="338"/>
      <c r="J1374" s="320"/>
      <c r="K1374" s="260"/>
      <c r="L1374" s="203"/>
      <c r="M1374" s="204"/>
      <c r="N1374" s="211"/>
      <c r="O1374" s="137"/>
      <c r="P1374" s="268"/>
    </row>
    <row r="1375" spans="1:16">
      <c r="A1375" s="125"/>
      <c r="B1375" s="282"/>
      <c r="C1375" s="146"/>
      <c r="D1375" s="146"/>
      <c r="E1375" s="246"/>
      <c r="F1375" s="128"/>
      <c r="G1375" s="252"/>
      <c r="H1375" s="337"/>
      <c r="I1375" s="338"/>
      <c r="J1375" s="320"/>
      <c r="K1375" s="260"/>
      <c r="L1375" s="203"/>
      <c r="M1375" s="204"/>
      <c r="N1375" s="211"/>
      <c r="O1375" s="137"/>
      <c r="P1375" s="268"/>
    </row>
    <row r="1376" spans="1:16">
      <c r="A1376" s="125"/>
      <c r="B1376" s="282"/>
      <c r="C1376" s="146"/>
      <c r="D1376" s="146"/>
      <c r="E1376" s="246"/>
      <c r="F1376" s="128"/>
      <c r="G1376" s="252"/>
      <c r="H1376" s="337"/>
      <c r="I1376" s="338"/>
      <c r="J1376" s="320"/>
      <c r="K1376" s="260"/>
      <c r="L1376" s="203"/>
      <c r="M1376" s="204"/>
      <c r="N1376" s="211"/>
      <c r="O1376" s="137"/>
      <c r="P1376" s="268"/>
    </row>
    <row r="1377" spans="1:16">
      <c r="A1377" s="125"/>
      <c r="B1377" s="282"/>
      <c r="C1377" s="146"/>
      <c r="D1377" s="146"/>
      <c r="E1377" s="246"/>
      <c r="F1377" s="128"/>
      <c r="G1377" s="252"/>
      <c r="H1377" s="337"/>
      <c r="I1377" s="338"/>
      <c r="J1377" s="320"/>
      <c r="K1377" s="260"/>
      <c r="L1377" s="203"/>
      <c r="M1377" s="204"/>
      <c r="N1377" s="211"/>
      <c r="O1377" s="137"/>
      <c r="P1377" s="268"/>
    </row>
    <row r="1378" spans="1:16">
      <c r="A1378" s="125"/>
      <c r="B1378" s="282"/>
      <c r="C1378" s="146"/>
      <c r="D1378" s="146"/>
      <c r="E1378" s="246"/>
      <c r="F1378" s="128"/>
      <c r="G1378" s="252"/>
      <c r="H1378" s="337"/>
      <c r="I1378" s="338"/>
      <c r="J1378" s="320"/>
      <c r="K1378" s="260"/>
      <c r="L1378" s="203"/>
      <c r="M1378" s="204"/>
      <c r="N1378" s="211"/>
      <c r="O1378" s="137"/>
      <c r="P1378" s="268"/>
    </row>
    <row r="1379" spans="1:16">
      <c r="A1379" s="125"/>
      <c r="B1379" s="282"/>
      <c r="C1379" s="146"/>
      <c r="D1379" s="146"/>
      <c r="E1379" s="246"/>
      <c r="F1379" s="128"/>
      <c r="G1379" s="252"/>
      <c r="H1379" s="337"/>
      <c r="I1379" s="338"/>
      <c r="J1379" s="320"/>
      <c r="K1379" s="260"/>
      <c r="L1379" s="203"/>
      <c r="M1379" s="204"/>
      <c r="N1379" s="211"/>
      <c r="O1379" s="137"/>
      <c r="P1379" s="268"/>
    </row>
    <row r="1380" spans="1:16">
      <c r="A1380" s="125"/>
      <c r="B1380" s="282"/>
      <c r="C1380" s="146"/>
      <c r="D1380" s="146"/>
      <c r="E1380" s="246"/>
      <c r="F1380" s="128"/>
      <c r="G1380" s="252"/>
      <c r="H1380" s="337"/>
      <c r="I1380" s="338"/>
      <c r="J1380" s="320"/>
      <c r="K1380" s="260"/>
      <c r="L1380" s="203"/>
      <c r="M1380" s="204"/>
      <c r="N1380" s="211"/>
      <c r="O1380" s="137"/>
      <c r="P1380" s="268"/>
    </row>
    <row r="1381" spans="1:16">
      <c r="A1381" s="125"/>
      <c r="B1381" s="282"/>
      <c r="C1381" s="146"/>
      <c r="D1381" s="146"/>
      <c r="E1381" s="246"/>
      <c r="F1381" s="128"/>
      <c r="G1381" s="252"/>
      <c r="H1381" s="337"/>
      <c r="I1381" s="338"/>
      <c r="J1381" s="320"/>
      <c r="K1381" s="260"/>
      <c r="L1381" s="203"/>
      <c r="M1381" s="204"/>
      <c r="N1381" s="211"/>
      <c r="O1381" s="137"/>
      <c r="P1381" s="268"/>
    </row>
    <row r="1382" spans="1:16">
      <c r="A1382" s="125"/>
      <c r="B1382" s="282"/>
      <c r="C1382" s="146"/>
      <c r="D1382" s="146"/>
      <c r="E1382" s="246"/>
      <c r="F1382" s="128"/>
      <c r="G1382" s="252"/>
      <c r="H1382" s="337"/>
      <c r="I1382" s="338"/>
      <c r="J1382" s="320"/>
      <c r="K1382" s="260"/>
      <c r="L1382" s="203"/>
      <c r="M1382" s="204"/>
      <c r="N1382" s="211"/>
      <c r="O1382" s="137"/>
      <c r="P1382" s="268"/>
    </row>
    <row r="1383" spans="1:16">
      <c r="A1383" s="125"/>
      <c r="B1383" s="282"/>
      <c r="C1383" s="146"/>
      <c r="D1383" s="146"/>
      <c r="E1383" s="246"/>
      <c r="F1383" s="128"/>
      <c r="G1383" s="252"/>
      <c r="H1383" s="337"/>
      <c r="I1383" s="338"/>
      <c r="J1383" s="320"/>
      <c r="K1383" s="260"/>
      <c r="L1383" s="203"/>
      <c r="M1383" s="204"/>
      <c r="N1383" s="211"/>
      <c r="O1383" s="137"/>
      <c r="P1383" s="268"/>
    </row>
    <row r="1384" spans="1:16">
      <c r="A1384" s="125"/>
      <c r="B1384" s="282"/>
      <c r="C1384" s="146"/>
      <c r="D1384" s="146"/>
      <c r="E1384" s="246"/>
      <c r="F1384" s="128"/>
      <c r="G1384" s="252"/>
      <c r="H1384" s="337"/>
      <c r="I1384" s="338"/>
      <c r="J1384" s="320"/>
      <c r="K1384" s="260"/>
      <c r="L1384" s="203"/>
      <c r="M1384" s="204"/>
      <c r="N1384" s="211"/>
      <c r="O1384" s="137"/>
      <c r="P1384" s="268"/>
    </row>
    <row r="1385" spans="1:16">
      <c r="A1385" s="125"/>
      <c r="B1385" s="282"/>
      <c r="C1385" s="146"/>
      <c r="D1385" s="146"/>
      <c r="E1385" s="246"/>
      <c r="F1385" s="128"/>
      <c r="G1385" s="252"/>
      <c r="H1385" s="337"/>
      <c r="I1385" s="338"/>
      <c r="J1385" s="320"/>
      <c r="K1385" s="260"/>
      <c r="L1385" s="203"/>
      <c r="M1385" s="204"/>
      <c r="N1385" s="211"/>
      <c r="O1385" s="137"/>
      <c r="P1385" s="268"/>
    </row>
    <row r="1386" spans="1:16">
      <c r="A1386" s="125"/>
      <c r="B1386" s="282"/>
      <c r="C1386" s="146"/>
      <c r="D1386" s="146"/>
      <c r="E1386" s="246"/>
      <c r="F1386" s="128"/>
      <c r="G1386" s="252"/>
      <c r="H1386" s="337"/>
      <c r="I1386" s="338"/>
      <c r="J1386" s="320"/>
      <c r="K1386" s="260"/>
      <c r="L1386" s="203"/>
      <c r="M1386" s="204"/>
      <c r="N1386" s="211"/>
      <c r="O1386" s="137"/>
      <c r="P1386" s="268"/>
    </row>
    <row r="1387" spans="1:16">
      <c r="A1387" s="125"/>
      <c r="B1387" s="282"/>
      <c r="C1387" s="146"/>
      <c r="D1387" s="146"/>
      <c r="E1387" s="246"/>
      <c r="F1387" s="128"/>
      <c r="G1387" s="252"/>
      <c r="H1387" s="337"/>
      <c r="I1387" s="338"/>
      <c r="J1387" s="320"/>
      <c r="K1387" s="260"/>
      <c r="L1387" s="203"/>
      <c r="M1387" s="204"/>
      <c r="N1387" s="211"/>
      <c r="O1387" s="137"/>
      <c r="P1387" s="268"/>
    </row>
    <row r="1388" spans="1:16">
      <c r="A1388" s="125"/>
      <c r="B1388" s="282"/>
      <c r="C1388" s="146"/>
      <c r="D1388" s="146"/>
      <c r="E1388" s="246"/>
      <c r="F1388" s="128"/>
      <c r="G1388" s="252"/>
      <c r="H1388" s="337"/>
      <c r="I1388" s="338"/>
      <c r="J1388" s="320"/>
      <c r="K1388" s="260"/>
      <c r="L1388" s="203"/>
      <c r="M1388" s="204"/>
      <c r="N1388" s="211"/>
      <c r="O1388" s="137"/>
      <c r="P1388" s="268"/>
    </row>
    <row r="1389" spans="1:16">
      <c r="A1389" s="125"/>
      <c r="B1389" s="282"/>
      <c r="C1389" s="146"/>
      <c r="D1389" s="146"/>
      <c r="E1389" s="246"/>
      <c r="F1389" s="128"/>
      <c r="G1389" s="252"/>
      <c r="H1389" s="337"/>
      <c r="I1389" s="338"/>
      <c r="J1389" s="320"/>
      <c r="K1389" s="260"/>
      <c r="L1389" s="203"/>
      <c r="M1389" s="204"/>
      <c r="N1389" s="211"/>
      <c r="O1389" s="137"/>
      <c r="P1389" s="268"/>
    </row>
    <row r="1390" spans="1:16">
      <c r="A1390" s="125"/>
      <c r="B1390" s="282"/>
      <c r="C1390" s="146"/>
      <c r="D1390" s="146"/>
      <c r="E1390" s="246"/>
      <c r="F1390" s="128"/>
      <c r="G1390" s="252"/>
      <c r="H1390" s="337"/>
      <c r="I1390" s="338"/>
      <c r="J1390" s="320"/>
      <c r="K1390" s="260"/>
      <c r="L1390" s="203"/>
      <c r="M1390" s="204"/>
      <c r="N1390" s="211"/>
      <c r="O1390" s="137"/>
      <c r="P1390" s="268"/>
    </row>
    <row r="1391" spans="1:16">
      <c r="A1391" s="125"/>
      <c r="B1391" s="282"/>
      <c r="C1391" s="146"/>
      <c r="D1391" s="146"/>
      <c r="E1391" s="246"/>
      <c r="F1391" s="128"/>
      <c r="G1391" s="252"/>
      <c r="H1391" s="337"/>
      <c r="I1391" s="338"/>
      <c r="J1391" s="320"/>
      <c r="K1391" s="260"/>
      <c r="L1391" s="203"/>
      <c r="M1391" s="204"/>
      <c r="N1391" s="211"/>
      <c r="O1391" s="137"/>
      <c r="P1391" s="268"/>
    </row>
    <row r="1392" spans="1:16">
      <c r="A1392" s="125"/>
      <c r="B1392" s="282"/>
      <c r="C1392" s="146"/>
      <c r="D1392" s="146"/>
      <c r="E1392" s="246"/>
      <c r="F1392" s="128"/>
      <c r="G1392" s="252"/>
      <c r="H1392" s="337"/>
      <c r="I1392" s="338"/>
      <c r="J1392" s="320"/>
      <c r="K1392" s="260"/>
      <c r="L1392" s="203"/>
      <c r="M1392" s="204"/>
      <c r="N1392" s="211"/>
      <c r="O1392" s="137"/>
      <c r="P1392" s="268"/>
    </row>
    <row r="1393" spans="1:16">
      <c r="A1393" s="125"/>
      <c r="B1393" s="282"/>
      <c r="C1393" s="146"/>
      <c r="D1393" s="146"/>
      <c r="E1393" s="246"/>
      <c r="F1393" s="128"/>
      <c r="G1393" s="252"/>
      <c r="H1393" s="337"/>
      <c r="I1393" s="338"/>
      <c r="J1393" s="320"/>
      <c r="K1393" s="260"/>
      <c r="L1393" s="203"/>
      <c r="M1393" s="204"/>
      <c r="N1393" s="211"/>
      <c r="O1393" s="137"/>
      <c r="P1393" s="268"/>
    </row>
    <row r="1394" spans="1:16">
      <c r="A1394" s="125"/>
      <c r="B1394" s="282"/>
      <c r="C1394" s="146"/>
      <c r="D1394" s="146"/>
      <c r="E1394" s="246"/>
      <c r="F1394" s="128"/>
      <c r="G1394" s="252"/>
      <c r="H1394" s="337"/>
      <c r="I1394" s="338"/>
      <c r="J1394" s="320"/>
      <c r="K1394" s="260"/>
      <c r="L1394" s="203"/>
      <c r="M1394" s="204"/>
      <c r="N1394" s="211"/>
      <c r="O1394" s="137"/>
      <c r="P1394" s="268"/>
    </row>
    <row r="1395" spans="1:16">
      <c r="A1395" s="125"/>
      <c r="B1395" s="282"/>
      <c r="C1395" s="146"/>
      <c r="D1395" s="146"/>
      <c r="E1395" s="246"/>
      <c r="F1395" s="128"/>
      <c r="G1395" s="252"/>
      <c r="H1395" s="337"/>
      <c r="I1395" s="338"/>
      <c r="J1395" s="320"/>
      <c r="K1395" s="260"/>
      <c r="L1395" s="203"/>
      <c r="M1395" s="204"/>
      <c r="N1395" s="211"/>
      <c r="O1395" s="137"/>
      <c r="P1395" s="268"/>
    </row>
    <row r="1396" spans="1:16">
      <c r="A1396" s="125"/>
      <c r="B1396" s="282"/>
      <c r="C1396" s="146"/>
      <c r="D1396" s="146"/>
      <c r="E1396" s="246"/>
      <c r="F1396" s="128"/>
      <c r="G1396" s="252"/>
      <c r="H1396" s="337"/>
      <c r="I1396" s="338"/>
      <c r="J1396" s="320"/>
      <c r="K1396" s="260"/>
      <c r="L1396" s="203"/>
      <c r="M1396" s="204"/>
      <c r="N1396" s="211"/>
      <c r="O1396" s="137"/>
      <c r="P1396" s="268"/>
    </row>
    <row r="1048576" spans="4:4">
      <c r="D1048576" s="146"/>
    </row>
  </sheetData>
  <autoFilter ref="A2:P1188" xr:uid="{00000000-0009-0000-0000-00000D000000}"/>
  <mergeCells count="1">
    <mergeCell ref="A1:N1"/>
  </mergeCells>
  <phoneticPr fontId="43" type="noConversion"/>
  <conditionalFormatting sqref="B3:B34">
    <cfRule type="duplicateValues" dxfId="18" priority="6"/>
  </conditionalFormatting>
  <conditionalFormatting sqref="B54">
    <cfRule type="duplicateValues" dxfId="17" priority="5"/>
  </conditionalFormatting>
  <conditionalFormatting sqref="B55">
    <cfRule type="duplicateValues" dxfId="16" priority="4"/>
  </conditionalFormatting>
  <conditionalFormatting sqref="B76">
    <cfRule type="duplicateValues" dxfId="15" priority="3"/>
  </conditionalFormatting>
  <conditionalFormatting sqref="B280:B283">
    <cfRule type="duplicateValues" dxfId="14" priority="7"/>
    <cfRule type="duplicateValues" dxfId="13" priority="8"/>
  </conditionalFormatting>
  <conditionalFormatting sqref="B284:B403 B3:B279 B405:B433">
    <cfRule type="duplicateValues" dxfId="12" priority="3529"/>
  </conditionalFormatting>
  <conditionalFormatting sqref="B284:B403 B35:B53 B56:B75 B77:B279 B405:B433">
    <cfRule type="duplicateValues" dxfId="11" priority="3532"/>
  </conditionalFormatting>
  <conditionalFormatting sqref="B404">
    <cfRule type="duplicateValues" dxfId="10" priority="1"/>
  </conditionalFormatting>
  <conditionalFormatting sqref="B437:B438">
    <cfRule type="duplicateValues" dxfId="9" priority="16"/>
  </conditionalFormatting>
  <conditionalFormatting sqref="B837:B1188 B1191:B1396">
    <cfRule type="duplicateValues" dxfId="8" priority="3524"/>
  </conditionalFormatting>
  <conditionalFormatting sqref="B1189:B1190">
    <cfRule type="duplicateValues" dxfId="7" priority="10"/>
    <cfRule type="duplicateValues" dxfId="6" priority="11"/>
  </conditionalFormatting>
  <conditionalFormatting sqref="B1397:B1048576 B1:B2 B434:B436 B439:B836">
    <cfRule type="duplicateValues" dxfId="5" priority="19"/>
  </conditionalFormatting>
  <conditionalFormatting sqref="C453">
    <cfRule type="duplicateValues" dxfId="4" priority="15"/>
  </conditionalFormatting>
  <conditionalFormatting sqref="C454">
    <cfRule type="duplicateValues" dxfId="3" priority="14"/>
  </conditionalFormatting>
  <pageMargins left="0" right="0" top="0.39409448818897608" bottom="0.39409448818897608" header="0" footer="0"/>
  <pageSetup paperSize="9" scale="27" fitToHeight="0" orientation="landscape" r:id="rId1"/>
  <headerFooter>
    <oddHeader>&amp;C&amp;A</oddHeader>
    <oddFooter>&amp;CPágina 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0000000}">
          <x14:formula1>
            <xm:f>'BASE DE DADOS'!$A$2:$A$11</xm:f>
          </x14:formula1>
          <xm:sqref>A3:A757 A759:A1048576</xm:sqref>
        </x14:dataValidation>
        <x14:dataValidation type="list" allowBlank="1" showInputMessage="1" showErrorMessage="1" xr:uid="{00000000-0002-0000-0D00-000001000000}">
          <x14:formula1>
            <xm:f>'BASE DE DADOS'!$A$2:$A$12</xm:f>
          </x14:formula1>
          <xm:sqref>A758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F2274"/>
  <sheetViews>
    <sheetView zoomScale="80" zoomScaleNormal="80" workbookViewId="0">
      <pane ySplit="1" topLeftCell="A711" activePane="bottomLeft" state="frozen"/>
      <selection pane="bottomLeft" activeCell="M759" sqref="M759"/>
    </sheetView>
  </sheetViews>
  <sheetFormatPr defaultRowHeight="15"/>
  <cols>
    <col min="1" max="1" width="26.125" style="104" customWidth="1"/>
    <col min="2" max="2" width="15.75" style="104" bestFit="1" customWidth="1"/>
    <col min="3" max="3" width="23.75" style="104" bestFit="1" customWidth="1"/>
    <col min="4" max="4" width="2.125" style="104" bestFit="1" customWidth="1"/>
    <col min="5" max="5" width="14.25" style="104" bestFit="1" customWidth="1"/>
    <col min="6" max="6" width="6.75" style="104" bestFit="1" customWidth="1"/>
    <col min="7" max="7" width="14.625" style="104" bestFit="1" customWidth="1"/>
    <col min="8" max="8" width="2.125" style="104" bestFit="1" customWidth="1"/>
    <col min="9" max="9" width="4.5" style="104" bestFit="1" customWidth="1"/>
    <col min="10" max="10" width="14.875" style="104" bestFit="1" customWidth="1"/>
    <col min="11" max="11" width="9.625" style="104" bestFit="1" customWidth="1"/>
    <col min="12" max="12" width="17.375" style="104" bestFit="1" customWidth="1"/>
    <col min="13" max="13" width="15.75" style="104" bestFit="1" customWidth="1"/>
    <col min="14" max="14" width="13.125" style="104" bestFit="1" customWidth="1"/>
    <col min="15" max="15" width="77" style="104" bestFit="1" customWidth="1"/>
    <col min="16" max="16" width="9" style="104"/>
    <col min="17" max="17" width="11.5" style="104" bestFit="1" customWidth="1"/>
    <col min="18" max="18" width="19.625" style="104" bestFit="1" customWidth="1"/>
    <col min="19" max="19" width="10.125" style="104" bestFit="1" customWidth="1"/>
    <col min="20" max="20" width="11.25" style="104" bestFit="1" customWidth="1"/>
    <col min="21" max="21" width="9" style="104"/>
    <col min="22" max="22" width="17.5" style="104" bestFit="1" customWidth="1"/>
    <col min="23" max="23" width="7.125" style="104" bestFit="1" customWidth="1"/>
    <col min="24" max="24" width="9" style="104"/>
    <col min="25" max="25" width="14" style="104" bestFit="1" customWidth="1"/>
    <col min="26" max="26" width="9.25" style="104" bestFit="1" customWidth="1"/>
    <col min="27" max="27" width="10.125" style="104" bestFit="1" customWidth="1"/>
    <col min="28" max="28" width="10.625" style="104" bestFit="1" customWidth="1"/>
    <col min="29" max="29" width="7.125" style="104" bestFit="1" customWidth="1"/>
    <col min="30" max="16384" width="9" style="104"/>
  </cols>
  <sheetData>
    <row r="1" spans="1:29" ht="24" thickBot="1">
      <c r="A1" s="101" t="s">
        <v>3276</v>
      </c>
      <c r="B1" s="102" t="s">
        <v>3277</v>
      </c>
      <c r="C1" s="102" t="s">
        <v>3</v>
      </c>
      <c r="D1" s="102"/>
      <c r="E1" s="102" t="s">
        <v>3278</v>
      </c>
      <c r="F1" s="102"/>
      <c r="G1" s="102" t="s">
        <v>3266</v>
      </c>
      <c r="H1" s="102"/>
      <c r="I1" s="102"/>
      <c r="J1" s="102" t="s">
        <v>7</v>
      </c>
      <c r="K1" s="102"/>
      <c r="L1" s="101" t="s">
        <v>3279</v>
      </c>
      <c r="M1" s="102" t="s">
        <v>3280</v>
      </c>
      <c r="N1" s="103" t="s">
        <v>34</v>
      </c>
      <c r="O1" s="103" t="s">
        <v>121</v>
      </c>
      <c r="P1" s="96"/>
      <c r="Q1" s="351" t="s">
        <v>295</v>
      </c>
      <c r="R1" s="352"/>
      <c r="S1" s="352"/>
      <c r="T1" s="353"/>
      <c r="V1" s="354" t="s">
        <v>296</v>
      </c>
      <c r="W1" s="355"/>
      <c r="X1" s="104" t="s">
        <v>2563</v>
      </c>
      <c r="Y1" s="351" t="s">
        <v>2547</v>
      </c>
      <c r="Z1" s="352"/>
      <c r="AA1" s="352"/>
      <c r="AB1" s="352"/>
      <c r="AC1" s="353"/>
    </row>
    <row r="2" spans="1:29" ht="23.25">
      <c r="A2" s="346"/>
      <c r="B2" s="347"/>
      <c r="C2" s="347"/>
      <c r="D2" s="347"/>
      <c r="E2" s="347"/>
      <c r="F2" s="347"/>
      <c r="G2" s="347"/>
      <c r="H2" s="347"/>
      <c r="I2" s="347"/>
      <c r="J2" s="347"/>
      <c r="K2" s="347"/>
      <c r="L2" s="346"/>
      <c r="M2" s="347"/>
      <c r="N2" s="348"/>
      <c r="O2" s="348"/>
      <c r="P2" s="96"/>
      <c r="Q2" s="186" t="s">
        <v>2551</v>
      </c>
      <c r="R2" s="187" t="s">
        <v>2549</v>
      </c>
      <c r="S2" s="104" t="s">
        <v>706</v>
      </c>
      <c r="T2" s="188">
        <v>12737</v>
      </c>
      <c r="V2" s="302" t="s">
        <v>137</v>
      </c>
      <c r="W2" s="302">
        <v>2128</v>
      </c>
      <c r="X2" s="302">
        <v>543</v>
      </c>
      <c r="AC2" s="106"/>
    </row>
    <row r="3" spans="1:29" ht="15.75" customHeight="1">
      <c r="A3" s="98" t="s">
        <v>2927</v>
      </c>
      <c r="B3" s="96" t="str">
        <f t="shared" ref="B3:B66" si="0">IFERROR(IF(C3&lt;&gt;" ",VLOOKUP(C3,$V$2:$W$16,2,0)," ")," ")</f>
        <v xml:space="preserve"> </v>
      </c>
      <c r="C3" s="96" t="str">
        <f>IF(AND(ISBLANK('TABELA UNIFICADA 2024'!#REF!)=TRUE,(ISBLANK('TABELA UNIFICADA 2024'!#REF!)=FALSE)),'TABELA UNIFICADA 2024'!#REF!," ")</f>
        <v xml:space="preserve"> </v>
      </c>
      <c r="D3" s="96" t="s">
        <v>43</v>
      </c>
      <c r="E3" s="191">
        <f>IF(ISBLANK('TABELA UNIFICADA 2024'!M3)=TRUE," ",'TABELA UNIFICADA 2024'!M3)</f>
        <v>45303</v>
      </c>
      <c r="F3" s="96" t="s">
        <v>111</v>
      </c>
      <c r="G3" s="96" t="str">
        <f>IF(C3='TABELA UNIFICADA 2024'!A3,'TABELA UNIFICADA 2024'!C3," ")</f>
        <v xml:space="preserve"> </v>
      </c>
      <c r="H3" s="96" t="s">
        <v>43</v>
      </c>
      <c r="I3" s="96" t="s">
        <v>112</v>
      </c>
      <c r="J3" s="97" t="str">
        <f>IF(C3='TABELA UNIFICADA 2024'!A3,'TABELA UNIFICADA 2024'!G3," ")</f>
        <v xml:space="preserve"> </v>
      </c>
      <c r="K3" s="96" t="s">
        <v>113</v>
      </c>
      <c r="L3" s="100" t="str">
        <f t="shared" ref="L3:L66" si="1">IFERROR(VLOOKUP(G3,$Y$3:$AC$3003,5,0),"-")</f>
        <v>-</v>
      </c>
      <c r="M3" s="95" t="str">
        <f t="shared" ref="M3:M52" si="2">G3</f>
        <v xml:space="preserve"> </v>
      </c>
      <c r="N3" s="99" t="str">
        <f>IF(C3='TABELA UNIFICADA 2024'!A3,'TABELA UNIFICADA 2024'!F3," ")</f>
        <v xml:space="preserve"> </v>
      </c>
      <c r="O3" s="99" t="str">
        <f t="shared" ref="O3:O66" si="3">IF(C3=" "," ",CONCATENATE(A3," ",B3,," ",C3," ",D3," ",TEXT(E3,"dd/mm/aaaa")," ",F3," ",G3," ",H3," ",I3," ",TEXT(J3,"#,00")," ",K3))</f>
        <v xml:space="preserve"> </v>
      </c>
      <c r="P3" s="98"/>
      <c r="Q3" s="186" t="s">
        <v>2551</v>
      </c>
      <c r="R3" s="187" t="s">
        <v>2549</v>
      </c>
      <c r="S3" s="104" t="s">
        <v>618</v>
      </c>
      <c r="T3" s="188">
        <v>12738</v>
      </c>
      <c r="V3" s="302" t="s">
        <v>36</v>
      </c>
      <c r="W3" s="302">
        <v>513</v>
      </c>
      <c r="X3" s="302">
        <v>509</v>
      </c>
      <c r="Y3" s="301" t="s">
        <v>616</v>
      </c>
      <c r="Z3" s="104" t="s">
        <v>617</v>
      </c>
      <c r="AA3" s="104" t="s">
        <v>618</v>
      </c>
      <c r="AB3" s="104" t="str">
        <f t="shared" ref="AB3:AB51" si="4">IF(LEFT(Z3,1)="G","FERRO",0)</f>
        <v>FERRO</v>
      </c>
      <c r="AC3" s="106">
        <f>IF(AND(AB3="FERRO",AA3="PADRAO"),CONTROLE!$T$2,IF(AND(AB3="FERRO",AA3="ESPECIAL"),CONTROLE!$T$3,IF(AND(AB3="ACO",AA3="PADRAO"),CONTROLE!$T$8,IF(AND(AB3="ACO",AA3="ESPECIAL"),CONTROLE!$T$9,IF(AND(AB3="ALUMINIO",AA3="PADRAO"),CONTROLE!$T$5,IF(AND(AB3="ALUMINIO",AA3="ESPECIAL"),CONTROLE!$T$6))))))</f>
        <v>12738</v>
      </c>
    </row>
    <row r="4" spans="1:29" ht="15.75" customHeight="1">
      <c r="A4" s="98" t="s">
        <v>2927</v>
      </c>
      <c r="B4" s="96" t="str">
        <f t="shared" si="0"/>
        <v xml:space="preserve"> </v>
      </c>
      <c r="C4" s="96" t="str">
        <f>IF(AND(ISBLANK('TABELA UNIFICADA 2024'!#REF!)=TRUE,(ISBLANK('TABELA UNIFICADA 2024'!#REF!)=FALSE)),'TABELA UNIFICADA 2024'!#REF!," ")</f>
        <v xml:space="preserve"> </v>
      </c>
      <c r="D4" s="96" t="s">
        <v>43</v>
      </c>
      <c r="E4" s="191">
        <f>IF(ISBLANK('TABELA UNIFICADA 2024'!M4)=TRUE," ",'TABELA UNIFICADA 2024'!M4)</f>
        <v>45307</v>
      </c>
      <c r="F4" s="96" t="s">
        <v>111</v>
      </c>
      <c r="G4" s="96" t="str">
        <f>IF(C4='TABELA UNIFICADA 2024'!A4,'TABELA UNIFICADA 2024'!C4," ")</f>
        <v xml:space="preserve"> </v>
      </c>
      <c r="H4" s="96" t="s">
        <v>43</v>
      </c>
      <c r="I4" s="96" t="s">
        <v>112</v>
      </c>
      <c r="J4" s="97" t="str">
        <f>IF(C4='TABELA UNIFICADA 2024'!A4,'TABELA UNIFICADA 2024'!G4," ")</f>
        <v xml:space="preserve"> </v>
      </c>
      <c r="K4" s="96" t="s">
        <v>113</v>
      </c>
      <c r="L4" s="100" t="str">
        <f t="shared" si="1"/>
        <v>-</v>
      </c>
      <c r="M4" s="95" t="str">
        <f t="shared" si="2"/>
        <v xml:space="preserve"> </v>
      </c>
      <c r="N4" s="99" t="str">
        <f>IF(C4='TABELA UNIFICADA 2024'!A4,'TABELA UNIFICADA 2024'!F4," ")</f>
        <v xml:space="preserve"> </v>
      </c>
      <c r="O4" s="99" t="str">
        <f t="shared" si="3"/>
        <v xml:space="preserve"> </v>
      </c>
      <c r="P4" s="98"/>
      <c r="Q4" s="186"/>
      <c r="R4" s="187"/>
      <c r="T4" s="188"/>
      <c r="V4" s="302" t="s">
        <v>48</v>
      </c>
      <c r="W4" s="302">
        <v>15884</v>
      </c>
      <c r="X4" s="302"/>
      <c r="Y4" s="301" t="s">
        <v>619</v>
      </c>
      <c r="Z4" s="104" t="s">
        <v>617</v>
      </c>
      <c r="AA4" s="104" t="s">
        <v>618</v>
      </c>
      <c r="AB4" s="104" t="str">
        <f t="shared" si="4"/>
        <v>FERRO</v>
      </c>
      <c r="AC4" s="106">
        <f>IF(AND(AB4="FERRO",AA4="PADRAO"),CONTROLE!$T$2,IF(AND(AB4="FERRO",AA4="ESPECIAL"),CONTROLE!$T$3,IF(AND(AB4="ACO",AA4="PADRAO"),CONTROLE!$T$8,IF(AND(AB4="ACO",AA4="ESPECIAL"),CONTROLE!$T$9,IF(AND(AB4="ALUMINIO",AA4="PADRAO"),CONTROLE!$T$5,IF(AND(AB4="ALUMINIO",AA4="ESPECIAL"),CONTROLE!$T$6))))))</f>
        <v>12738</v>
      </c>
    </row>
    <row r="5" spans="1:29" ht="15.75" customHeight="1">
      <c r="A5" s="98" t="s">
        <v>2927</v>
      </c>
      <c r="B5" s="96" t="str">
        <f t="shared" si="0"/>
        <v xml:space="preserve"> </v>
      </c>
      <c r="C5" s="96" t="str">
        <f>IF(AND(ISBLANK('TABELA UNIFICADA 2024'!#REF!)=TRUE,(ISBLANK('TABELA UNIFICADA 2024'!#REF!)=FALSE)),'TABELA UNIFICADA 2024'!#REF!," ")</f>
        <v xml:space="preserve"> </v>
      </c>
      <c r="D5" s="96" t="s">
        <v>43</v>
      </c>
      <c r="E5" s="191">
        <f>IF(ISBLANK('TABELA UNIFICADA 2024'!M5)=TRUE," ",'TABELA UNIFICADA 2024'!M5)</f>
        <v>45303</v>
      </c>
      <c r="F5" s="96" t="s">
        <v>111</v>
      </c>
      <c r="G5" s="96" t="str">
        <f>IF(C5='TABELA UNIFICADA 2024'!A5,'TABELA UNIFICADA 2024'!C5," ")</f>
        <v xml:space="preserve"> </v>
      </c>
      <c r="H5" s="96" t="s">
        <v>43</v>
      </c>
      <c r="I5" s="96" t="s">
        <v>112</v>
      </c>
      <c r="J5" s="97" t="str">
        <f>IF(C5='TABELA UNIFICADA 2024'!A5,'TABELA UNIFICADA 2024'!G5," ")</f>
        <v xml:space="preserve"> </v>
      </c>
      <c r="K5" s="96" t="s">
        <v>113</v>
      </c>
      <c r="L5" s="100" t="str">
        <f t="shared" si="1"/>
        <v>-</v>
      </c>
      <c r="M5" s="95" t="str">
        <f t="shared" si="2"/>
        <v xml:space="preserve"> </v>
      </c>
      <c r="N5" s="99" t="str">
        <f>IF(C5='TABELA UNIFICADA 2024'!A5,'TABELA UNIFICADA 2024'!F5," ")</f>
        <v xml:space="preserve"> </v>
      </c>
      <c r="O5" s="99" t="str">
        <f t="shared" si="3"/>
        <v xml:space="preserve"> </v>
      </c>
      <c r="P5" s="98"/>
      <c r="Q5" s="186" t="s">
        <v>2551</v>
      </c>
      <c r="R5" s="187" t="s">
        <v>2550</v>
      </c>
      <c r="S5" s="104" t="s">
        <v>706</v>
      </c>
      <c r="T5" s="188">
        <v>12739</v>
      </c>
      <c r="V5" s="302" t="s">
        <v>89</v>
      </c>
      <c r="W5" s="302">
        <v>18076</v>
      </c>
      <c r="X5" s="302"/>
      <c r="Y5" s="301" t="s">
        <v>620</v>
      </c>
      <c r="Z5" s="104" t="s">
        <v>617</v>
      </c>
      <c r="AA5" s="104" t="s">
        <v>618</v>
      </c>
      <c r="AB5" s="104" t="str">
        <f t="shared" si="4"/>
        <v>FERRO</v>
      </c>
      <c r="AC5" s="106">
        <f>IF(AND(AB5="FERRO",AA5="PADRAO"),CONTROLE!$T$2,IF(AND(AB5="FERRO",AA5="ESPECIAL"),CONTROLE!$T$3,IF(AND(AB5="ACO",AA5="PADRAO"),CONTROLE!$T$8,IF(AND(AB5="ACO",AA5="ESPECIAL"),CONTROLE!$T$9,IF(AND(AB5="ALUMINIO",AA5="PADRAO"),CONTROLE!$T$5,IF(AND(AB5="ALUMINIO",AA5="ESPECIAL"),CONTROLE!$T$6))))))</f>
        <v>12738</v>
      </c>
    </row>
    <row r="6" spans="1:29" ht="15.75" customHeight="1">
      <c r="A6" s="98" t="s">
        <v>2927</v>
      </c>
      <c r="B6" s="96" t="str">
        <f t="shared" si="0"/>
        <v xml:space="preserve"> </v>
      </c>
      <c r="C6" s="96" t="str">
        <f>IF(AND(ISBLANK('TABELA UNIFICADA 2024'!#REF!)=TRUE,(ISBLANK('TABELA UNIFICADA 2024'!#REF!)=FALSE)),'TABELA UNIFICADA 2024'!#REF!," ")</f>
        <v xml:space="preserve"> </v>
      </c>
      <c r="D6" s="96" t="s">
        <v>43</v>
      </c>
      <c r="E6" s="191">
        <f>IF(ISBLANK('TABELA UNIFICADA 2024'!M6)=TRUE," ",'TABELA UNIFICADA 2024'!M6)</f>
        <v>45303</v>
      </c>
      <c r="F6" s="96" t="s">
        <v>111</v>
      </c>
      <c r="G6" s="96" t="str">
        <f>IF(C6='TABELA UNIFICADA 2024'!A6,'TABELA UNIFICADA 2024'!C6," ")</f>
        <v xml:space="preserve"> </v>
      </c>
      <c r="H6" s="96" t="s">
        <v>43</v>
      </c>
      <c r="I6" s="96" t="s">
        <v>112</v>
      </c>
      <c r="J6" s="97" t="str">
        <f>IF(C6='TABELA UNIFICADA 2024'!A6,'TABELA UNIFICADA 2024'!G6," ")</f>
        <v xml:space="preserve"> </v>
      </c>
      <c r="K6" s="96" t="s">
        <v>113</v>
      </c>
      <c r="L6" s="100" t="str">
        <f t="shared" si="1"/>
        <v>-</v>
      </c>
      <c r="M6" s="95" t="str">
        <f t="shared" si="2"/>
        <v xml:space="preserve"> </v>
      </c>
      <c r="N6" s="99" t="str">
        <f>IF(C6='TABELA UNIFICADA 2024'!A6,'TABELA UNIFICADA 2024'!F6," ")</f>
        <v xml:space="preserve"> </v>
      </c>
      <c r="O6" s="99" t="str">
        <f t="shared" si="3"/>
        <v xml:space="preserve"> </v>
      </c>
      <c r="P6" s="98"/>
      <c r="Q6" s="186" t="s">
        <v>2551</v>
      </c>
      <c r="R6" s="187" t="s">
        <v>2550</v>
      </c>
      <c r="S6" s="104" t="s">
        <v>618</v>
      </c>
      <c r="T6" s="188">
        <v>12740</v>
      </c>
      <c r="V6" s="302" t="s">
        <v>74</v>
      </c>
      <c r="W6" s="302">
        <v>7486</v>
      </c>
      <c r="X6" s="302">
        <v>639</v>
      </c>
      <c r="Y6" s="301" t="s">
        <v>621</v>
      </c>
      <c r="Z6" s="104" t="s">
        <v>617</v>
      </c>
      <c r="AA6" s="104" t="s">
        <v>618</v>
      </c>
      <c r="AB6" s="104" t="str">
        <f t="shared" si="4"/>
        <v>FERRO</v>
      </c>
      <c r="AC6" s="106">
        <f>IF(AND(AB6="FERRO",AA6="PADRAO"),CONTROLE!$T$2,IF(AND(AB6="FERRO",AA6="ESPECIAL"),CONTROLE!$T$3,IF(AND(AB6="ACO",AA6="PADRAO"),CONTROLE!$T$8,IF(AND(AB6="ACO",AA6="ESPECIAL"),CONTROLE!$T$9,IF(AND(AB6="ALUMINIO",AA6="PADRAO"),CONTROLE!$T$5,IF(AND(AB6="ALUMINIO",AA6="ESPECIAL"),CONTROLE!$T$6))))))</f>
        <v>12738</v>
      </c>
    </row>
    <row r="7" spans="1:29" ht="15.75" customHeight="1">
      <c r="A7" s="98" t="s">
        <v>2927</v>
      </c>
      <c r="B7" s="96" t="str">
        <f t="shared" si="0"/>
        <v xml:space="preserve"> </v>
      </c>
      <c r="C7" s="96" t="str">
        <f>IF(AND(ISBLANK('TABELA UNIFICADA 2024'!#REF!)=TRUE,(ISBLANK('TABELA UNIFICADA 2024'!#REF!)=FALSE)),'TABELA UNIFICADA 2024'!#REF!," ")</f>
        <v xml:space="preserve"> </v>
      </c>
      <c r="D7" s="96" t="s">
        <v>43</v>
      </c>
      <c r="E7" s="191">
        <f>IF(ISBLANK('TABELA UNIFICADA 2024'!M7)=TRUE," ",'TABELA UNIFICADA 2024'!M7)</f>
        <v>45301</v>
      </c>
      <c r="F7" s="96" t="s">
        <v>111</v>
      </c>
      <c r="G7" s="96" t="str">
        <f>IF(C7='TABELA UNIFICADA 2024'!A7,'TABELA UNIFICADA 2024'!C7," ")</f>
        <v xml:space="preserve"> </v>
      </c>
      <c r="H7" s="96" t="s">
        <v>43</v>
      </c>
      <c r="I7" s="96" t="s">
        <v>112</v>
      </c>
      <c r="J7" s="97" t="str">
        <f>IF(C7='TABELA UNIFICADA 2024'!A7,'TABELA UNIFICADA 2024'!G7," ")</f>
        <v xml:space="preserve"> </v>
      </c>
      <c r="K7" s="96" t="s">
        <v>113</v>
      </c>
      <c r="L7" s="100" t="str">
        <f t="shared" si="1"/>
        <v>-</v>
      </c>
      <c r="M7" s="95" t="str">
        <f t="shared" si="2"/>
        <v xml:space="preserve"> </v>
      </c>
      <c r="N7" s="99" t="str">
        <f>IF(C7='TABELA UNIFICADA 2024'!A7,'TABELA UNIFICADA 2024'!F7," ")</f>
        <v xml:space="preserve"> </v>
      </c>
      <c r="O7" s="99" t="str">
        <f t="shared" si="3"/>
        <v xml:space="preserve"> </v>
      </c>
      <c r="P7" s="98"/>
      <c r="Q7" s="186"/>
      <c r="R7" s="187"/>
      <c r="T7" s="188"/>
      <c r="V7" s="302" t="s">
        <v>46</v>
      </c>
      <c r="W7" s="302">
        <v>2348</v>
      </c>
      <c r="X7" s="302">
        <v>514</v>
      </c>
      <c r="Y7" s="301" t="s">
        <v>622</v>
      </c>
      <c r="Z7" s="104" t="s">
        <v>617</v>
      </c>
      <c r="AA7" s="104" t="s">
        <v>618</v>
      </c>
      <c r="AB7" s="104" t="str">
        <f t="shared" si="4"/>
        <v>FERRO</v>
      </c>
      <c r="AC7" s="106">
        <f>IF(AND(AB7="FERRO",AA7="PADRAO"),CONTROLE!$T$2,IF(AND(AB7="FERRO",AA7="ESPECIAL"),CONTROLE!$T$3,IF(AND(AB7="ACO",AA7="PADRAO"),CONTROLE!$T$8,IF(AND(AB7="ACO",AA7="ESPECIAL"),CONTROLE!$T$9,IF(AND(AB7="ALUMINIO",AA7="PADRAO"),CONTROLE!$T$5,IF(AND(AB7="ALUMINIO",AA7="ESPECIAL"),CONTROLE!$T$6))))))</f>
        <v>12738</v>
      </c>
    </row>
    <row r="8" spans="1:29" ht="15.75" customHeight="1">
      <c r="A8" s="98" t="s">
        <v>2927</v>
      </c>
      <c r="B8" s="96" t="str">
        <f t="shared" si="0"/>
        <v xml:space="preserve"> </v>
      </c>
      <c r="C8" s="96" t="str">
        <f>IF(AND(ISBLANK('TABELA UNIFICADA 2024'!#REF!)=TRUE,(ISBLANK('TABELA UNIFICADA 2024'!#REF!)=FALSE)),'TABELA UNIFICADA 2024'!#REF!," ")</f>
        <v xml:space="preserve"> </v>
      </c>
      <c r="D8" s="96" t="s">
        <v>43</v>
      </c>
      <c r="E8" s="191">
        <f>IF(ISBLANK('TABELA UNIFICADA 2024'!M8)=TRUE," ",'TABELA UNIFICADA 2024'!M8)</f>
        <v>45303</v>
      </c>
      <c r="F8" s="96" t="s">
        <v>111</v>
      </c>
      <c r="G8" s="96" t="str">
        <f>IF(C8='TABELA UNIFICADA 2024'!A8,'TABELA UNIFICADA 2024'!C8," ")</f>
        <v xml:space="preserve"> </v>
      </c>
      <c r="H8" s="96" t="s">
        <v>43</v>
      </c>
      <c r="I8" s="96" t="s">
        <v>112</v>
      </c>
      <c r="J8" s="97" t="str">
        <f>IF(C8='TABELA UNIFICADA 2024'!A8,'TABELA UNIFICADA 2024'!G8," ")</f>
        <v xml:space="preserve"> </v>
      </c>
      <c r="K8" s="96" t="s">
        <v>113</v>
      </c>
      <c r="L8" s="100" t="str">
        <f t="shared" si="1"/>
        <v>-</v>
      </c>
      <c r="M8" s="95" t="str">
        <f t="shared" si="2"/>
        <v xml:space="preserve"> </v>
      </c>
      <c r="N8" s="99" t="str">
        <f>IF(C8='TABELA UNIFICADA 2024'!A8,'TABELA UNIFICADA 2024'!F8," ")</f>
        <v xml:space="preserve"> </v>
      </c>
      <c r="O8" s="99" t="str">
        <f t="shared" si="3"/>
        <v xml:space="preserve"> </v>
      </c>
      <c r="P8" s="98"/>
      <c r="Q8" s="186" t="s">
        <v>2551</v>
      </c>
      <c r="R8" s="187" t="s">
        <v>2548</v>
      </c>
      <c r="S8" s="104" t="s">
        <v>706</v>
      </c>
      <c r="T8" s="188">
        <v>12741</v>
      </c>
      <c r="V8" s="302" t="s">
        <v>143</v>
      </c>
      <c r="W8" s="302">
        <v>8658</v>
      </c>
      <c r="X8" s="302"/>
      <c r="Y8" s="301" t="s">
        <v>623</v>
      </c>
      <c r="Z8" s="104" t="s">
        <v>617</v>
      </c>
      <c r="AA8" s="104" t="s">
        <v>618</v>
      </c>
      <c r="AB8" s="104" t="str">
        <f t="shared" si="4"/>
        <v>FERRO</v>
      </c>
      <c r="AC8" s="106">
        <f>IF(AND(AB8="FERRO",AA8="PADRAO"),CONTROLE!$T$2,IF(AND(AB8="FERRO",AA8="ESPECIAL"),CONTROLE!$T$3,IF(AND(AB8="ACO",AA8="PADRAO"),CONTROLE!$T$8,IF(AND(AB8="ACO",AA8="ESPECIAL"),CONTROLE!$T$9,IF(AND(AB8="ALUMINIO",AA8="PADRAO"),CONTROLE!$T$5,IF(AND(AB8="ALUMINIO",AA8="ESPECIAL"),CONTROLE!$T$6))))))</f>
        <v>12738</v>
      </c>
    </row>
    <row r="9" spans="1:29" ht="15.75" customHeight="1">
      <c r="A9" s="98" t="s">
        <v>2927</v>
      </c>
      <c r="B9" s="96" t="str">
        <f t="shared" si="0"/>
        <v xml:space="preserve"> </v>
      </c>
      <c r="C9" s="96" t="str">
        <f>IF(AND(ISBLANK('TABELA UNIFICADA 2024'!#REF!)=TRUE,(ISBLANK('TABELA UNIFICADA 2024'!#REF!)=FALSE)),'TABELA UNIFICADA 2024'!#REF!," ")</f>
        <v xml:space="preserve"> </v>
      </c>
      <c r="D9" s="96" t="s">
        <v>43</v>
      </c>
      <c r="E9" s="191">
        <f>IF(ISBLANK('TABELA UNIFICADA 2024'!M9)=TRUE," ",'TABELA UNIFICADA 2024'!M9)</f>
        <v>45303</v>
      </c>
      <c r="F9" s="96" t="s">
        <v>111</v>
      </c>
      <c r="G9" s="96" t="str">
        <f>IF(C9='TABELA UNIFICADA 2024'!A9,'TABELA UNIFICADA 2024'!C9," ")</f>
        <v xml:space="preserve"> </v>
      </c>
      <c r="H9" s="96" t="s">
        <v>43</v>
      </c>
      <c r="I9" s="96" t="s">
        <v>112</v>
      </c>
      <c r="J9" s="97" t="str">
        <f>IF(C9='TABELA UNIFICADA 2024'!A9,'TABELA UNIFICADA 2024'!G9," ")</f>
        <v xml:space="preserve"> </v>
      </c>
      <c r="K9" s="96" t="s">
        <v>113</v>
      </c>
      <c r="L9" s="100" t="str">
        <f t="shared" si="1"/>
        <v>-</v>
      </c>
      <c r="M9" s="95" t="str">
        <f t="shared" si="2"/>
        <v xml:space="preserve"> </v>
      </c>
      <c r="N9" s="99" t="str">
        <f>IF(C9='TABELA UNIFICADA 2024'!A9,'TABELA UNIFICADA 2024'!F9," ")</f>
        <v xml:space="preserve"> </v>
      </c>
      <c r="O9" s="99" t="str">
        <f t="shared" si="3"/>
        <v xml:space="preserve"> </v>
      </c>
      <c r="P9" s="98"/>
      <c r="Q9" s="186" t="s">
        <v>2551</v>
      </c>
      <c r="R9" s="187" t="s">
        <v>2548</v>
      </c>
      <c r="S9" s="104" t="s">
        <v>618</v>
      </c>
      <c r="T9" s="188">
        <v>12742</v>
      </c>
      <c r="V9" s="302" t="s">
        <v>3234</v>
      </c>
      <c r="W9" s="302">
        <v>6562</v>
      </c>
      <c r="X9" s="302"/>
      <c r="Y9" s="301" t="s">
        <v>624</v>
      </c>
      <c r="Z9" s="104" t="s">
        <v>617</v>
      </c>
      <c r="AA9" s="104" t="s">
        <v>618</v>
      </c>
      <c r="AB9" s="104" t="str">
        <f t="shared" si="4"/>
        <v>FERRO</v>
      </c>
      <c r="AC9" s="106">
        <f>IF(AND(AB9="FERRO",AA9="PADRAO"),CONTROLE!$T$2,IF(AND(AB9="FERRO",AA9="ESPECIAL"),CONTROLE!$T$3,IF(AND(AB9="ACO",AA9="PADRAO"),CONTROLE!$T$8,IF(AND(AB9="ACO",AA9="ESPECIAL"),CONTROLE!$T$9,IF(AND(AB9="ALUMINIO",AA9="PADRAO"),CONTROLE!$T$5,IF(AND(AB9="ALUMINIO",AA9="ESPECIAL"),CONTROLE!$T$6))))))</f>
        <v>12738</v>
      </c>
    </row>
    <row r="10" spans="1:29" ht="15.75" customHeight="1">
      <c r="A10" s="98" t="s">
        <v>2927</v>
      </c>
      <c r="B10" s="96" t="str">
        <f t="shared" si="0"/>
        <v xml:space="preserve"> </v>
      </c>
      <c r="C10" s="96" t="str">
        <f>IF(AND(ISBLANK('TABELA UNIFICADA 2024'!#REF!)=TRUE,(ISBLANK('TABELA UNIFICADA 2024'!#REF!)=FALSE)),'TABELA UNIFICADA 2024'!#REF!," ")</f>
        <v xml:space="preserve"> </v>
      </c>
      <c r="D10" s="96" t="s">
        <v>43</v>
      </c>
      <c r="E10" s="191">
        <f>IF(ISBLANK('TABELA UNIFICADA 2024'!M10)=TRUE," ",'TABELA UNIFICADA 2024'!M10)</f>
        <v>45303</v>
      </c>
      <c r="F10" s="96" t="s">
        <v>111</v>
      </c>
      <c r="G10" s="96" t="str">
        <f>IF(C10='TABELA UNIFICADA 2024'!A10,'TABELA UNIFICADA 2024'!C10," ")</f>
        <v xml:space="preserve"> </v>
      </c>
      <c r="H10" s="96" t="s">
        <v>43</v>
      </c>
      <c r="I10" s="96" t="s">
        <v>112</v>
      </c>
      <c r="J10" s="97" t="str">
        <f>IF(C10='TABELA UNIFICADA 2024'!A10,'TABELA UNIFICADA 2024'!G10," ")</f>
        <v xml:space="preserve"> </v>
      </c>
      <c r="K10" s="96" t="s">
        <v>113</v>
      </c>
      <c r="L10" s="100" t="str">
        <f t="shared" si="1"/>
        <v>-</v>
      </c>
      <c r="M10" s="95" t="str">
        <f t="shared" si="2"/>
        <v xml:space="preserve"> </v>
      </c>
      <c r="N10" s="99" t="str">
        <f>IF(C10='TABELA UNIFICADA 2024'!A10,'TABELA UNIFICADA 2024'!F10," ")</f>
        <v xml:space="preserve"> </v>
      </c>
      <c r="O10" s="99" t="str">
        <f t="shared" si="3"/>
        <v xml:space="preserve"> </v>
      </c>
      <c r="P10" s="98"/>
      <c r="Q10" s="186"/>
      <c r="R10" s="187"/>
      <c r="T10" s="188"/>
      <c r="V10" s="302" t="s">
        <v>211</v>
      </c>
      <c r="W10" s="302">
        <v>17216</v>
      </c>
      <c r="X10" s="302"/>
      <c r="Y10" s="301" t="s">
        <v>625</v>
      </c>
      <c r="Z10" s="104" t="s">
        <v>617</v>
      </c>
      <c r="AA10" s="104" t="s">
        <v>618</v>
      </c>
      <c r="AB10" s="104" t="str">
        <f t="shared" si="4"/>
        <v>FERRO</v>
      </c>
      <c r="AC10" s="106">
        <f>IF(AND(AB10="FERRO",AA10="PADRAO"),CONTROLE!$T$2,IF(AND(AB10="FERRO",AA10="ESPECIAL"),CONTROLE!$T$3,IF(AND(AB10="ACO",AA10="PADRAO"),CONTROLE!$T$8,IF(AND(AB10="ACO",AA10="ESPECIAL"),CONTROLE!$T$9,IF(AND(AB10="ALUMINIO",AA10="PADRAO"),CONTROLE!$T$5,IF(AND(AB10="ALUMINIO",AA10="ESPECIAL"),CONTROLE!$T$6))))))</f>
        <v>12738</v>
      </c>
    </row>
    <row r="11" spans="1:29" ht="16.5" customHeight="1">
      <c r="A11" s="98" t="s">
        <v>2927</v>
      </c>
      <c r="B11" s="96" t="str">
        <f t="shared" si="0"/>
        <v xml:space="preserve"> </v>
      </c>
      <c r="C11" s="96" t="str">
        <f>IF(AND(ISBLANK('TABELA UNIFICADA 2024'!#REF!)=TRUE,(ISBLANK('TABELA UNIFICADA 2024'!#REF!)=FALSE)),'TABELA UNIFICADA 2024'!#REF!," ")</f>
        <v xml:space="preserve"> </v>
      </c>
      <c r="D11" s="96" t="s">
        <v>43</v>
      </c>
      <c r="E11" s="191">
        <f>IF(ISBLANK('TABELA UNIFICADA 2024'!M11)=TRUE," ",'TABELA UNIFICADA 2024'!M11)</f>
        <v>45303</v>
      </c>
      <c r="F11" s="96" t="s">
        <v>111</v>
      </c>
      <c r="G11" s="96" t="str">
        <f>IF(C11='TABELA UNIFICADA 2024'!A11,'TABELA UNIFICADA 2024'!C11," ")</f>
        <v xml:space="preserve"> </v>
      </c>
      <c r="H11" s="96" t="s">
        <v>43</v>
      </c>
      <c r="I11" s="96" t="s">
        <v>112</v>
      </c>
      <c r="J11" s="97" t="str">
        <f>IF(C11='TABELA UNIFICADA 2024'!A11,'TABELA UNIFICADA 2024'!G11," ")</f>
        <v xml:space="preserve"> </v>
      </c>
      <c r="K11" s="96" t="s">
        <v>113</v>
      </c>
      <c r="L11" s="100" t="str">
        <f t="shared" si="1"/>
        <v>-</v>
      </c>
      <c r="M11" s="95" t="str">
        <f t="shared" si="2"/>
        <v xml:space="preserve"> </v>
      </c>
      <c r="N11" s="99" t="str">
        <f>IF(C11='TABELA UNIFICADA 2024'!A11,'TABELA UNIFICADA 2024'!F11," ")</f>
        <v xml:space="preserve"> </v>
      </c>
      <c r="O11" s="99" t="str">
        <f t="shared" si="3"/>
        <v xml:space="preserve"> </v>
      </c>
      <c r="P11" s="96"/>
      <c r="Q11" s="186"/>
      <c r="R11" s="187" t="s">
        <v>114</v>
      </c>
      <c r="T11" s="188">
        <v>30622</v>
      </c>
      <c r="V11" s="302" t="s">
        <v>445</v>
      </c>
      <c r="W11" s="302">
        <v>11813</v>
      </c>
      <c r="X11" s="302">
        <v>722</v>
      </c>
      <c r="Y11" s="301" t="s">
        <v>626</v>
      </c>
      <c r="Z11" s="104" t="s">
        <v>617</v>
      </c>
      <c r="AA11" s="104" t="s">
        <v>618</v>
      </c>
      <c r="AB11" s="104" t="str">
        <f t="shared" si="4"/>
        <v>FERRO</v>
      </c>
      <c r="AC11" s="106">
        <f>IF(AND(AB11="FERRO",AA11="PADRAO"),CONTROLE!$T$2,IF(AND(AB11="FERRO",AA11="ESPECIAL"),CONTROLE!$T$3,IF(AND(AB11="ACO",AA11="PADRAO"),CONTROLE!$T$8,IF(AND(AB11="ACO",AA11="ESPECIAL"),CONTROLE!$T$9,IF(AND(AB11="ALUMINIO",AA11="PADRAO"),CONTROLE!$T$5,IF(AND(AB11="ALUMINIO",AA11="ESPECIAL"),CONTROLE!$T$6))))))</f>
        <v>12738</v>
      </c>
    </row>
    <row r="12" spans="1:29" ht="15.75" customHeight="1">
      <c r="A12" s="98" t="s">
        <v>2927</v>
      </c>
      <c r="B12" s="96" t="str">
        <f t="shared" si="0"/>
        <v xml:space="preserve"> </v>
      </c>
      <c r="C12" s="96" t="str">
        <f>IF(AND(ISBLANK('TABELA UNIFICADA 2024'!#REF!)=TRUE,(ISBLANK('TABELA UNIFICADA 2024'!#REF!)=FALSE)),'TABELA UNIFICADA 2024'!#REF!," ")</f>
        <v xml:space="preserve"> </v>
      </c>
      <c r="D12" s="96" t="s">
        <v>43</v>
      </c>
      <c r="E12" s="191">
        <f>IF(ISBLANK('TABELA UNIFICADA 2024'!M12)=TRUE," ",'TABELA UNIFICADA 2024'!M12)</f>
        <v>45303</v>
      </c>
      <c r="F12" s="96" t="s">
        <v>111</v>
      </c>
      <c r="G12" s="96" t="str">
        <f>IF(C12='TABELA UNIFICADA 2024'!A12,'TABELA UNIFICADA 2024'!C12," ")</f>
        <v xml:space="preserve"> </v>
      </c>
      <c r="H12" s="96" t="s">
        <v>43</v>
      </c>
      <c r="I12" s="96" t="s">
        <v>112</v>
      </c>
      <c r="J12" s="97" t="str">
        <f>IF(C12='TABELA UNIFICADA 2024'!A12,'TABELA UNIFICADA 2024'!G12," ")</f>
        <v xml:space="preserve"> </v>
      </c>
      <c r="K12" s="96" t="s">
        <v>113</v>
      </c>
      <c r="L12" s="100" t="str">
        <f t="shared" si="1"/>
        <v>-</v>
      </c>
      <c r="M12" s="95" t="str">
        <f t="shared" si="2"/>
        <v xml:space="preserve"> </v>
      </c>
      <c r="N12" s="99" t="str">
        <f>IF(C12='TABELA UNIFICADA 2024'!A12,'TABELA UNIFICADA 2024'!F12," ")</f>
        <v xml:space="preserve"> </v>
      </c>
      <c r="O12" s="99" t="str">
        <f t="shared" si="3"/>
        <v xml:space="preserve"> </v>
      </c>
      <c r="P12" s="96"/>
      <c r="Q12" s="186"/>
      <c r="R12" s="187" t="s">
        <v>115</v>
      </c>
      <c r="T12" s="188">
        <v>30623</v>
      </c>
      <c r="V12" s="302" t="s">
        <v>2573</v>
      </c>
      <c r="W12" s="302">
        <v>19125</v>
      </c>
      <c r="X12" s="302"/>
      <c r="Y12" s="301" t="s">
        <v>627</v>
      </c>
      <c r="Z12" s="104" t="s">
        <v>617</v>
      </c>
      <c r="AA12" s="104" t="s">
        <v>618</v>
      </c>
      <c r="AB12" s="104" t="str">
        <f t="shared" si="4"/>
        <v>FERRO</v>
      </c>
      <c r="AC12" s="106">
        <f>IF(AND(AB12="FERRO",AA12="PADRAO"),CONTROLE!$T$2,IF(AND(AB12="FERRO",AA12="ESPECIAL"),CONTROLE!$T$3,IF(AND(AB12="ACO",AA12="PADRAO"),CONTROLE!$T$8,IF(AND(AB12="ACO",AA12="ESPECIAL"),CONTROLE!$T$9,IF(AND(AB12="ALUMINIO",AA12="PADRAO"),CONTROLE!$T$5,IF(AND(AB12="ALUMINIO",AA12="ESPECIAL"),CONTROLE!$T$6))))))</f>
        <v>12738</v>
      </c>
    </row>
    <row r="13" spans="1:29" ht="15.75" customHeight="1">
      <c r="A13" s="98" t="s">
        <v>2927</v>
      </c>
      <c r="B13" s="96" t="str">
        <f t="shared" si="0"/>
        <v xml:space="preserve"> </v>
      </c>
      <c r="C13" s="96" t="str">
        <f>IF(AND(ISBLANK('TABELA UNIFICADA 2024'!#REF!)=TRUE,(ISBLANK('TABELA UNIFICADA 2024'!#REF!)=FALSE)),'TABELA UNIFICADA 2024'!#REF!," ")</f>
        <v xml:space="preserve"> </v>
      </c>
      <c r="D13" s="96" t="s">
        <v>43</v>
      </c>
      <c r="E13" s="191">
        <f>IF(ISBLANK('TABELA UNIFICADA 2024'!M13)=TRUE," ",'TABELA UNIFICADA 2024'!M13)</f>
        <v>45303</v>
      </c>
      <c r="F13" s="96" t="s">
        <v>111</v>
      </c>
      <c r="G13" s="96" t="str">
        <f>IF(C13='TABELA UNIFICADA 2024'!A13,'TABELA UNIFICADA 2024'!C13," ")</f>
        <v xml:space="preserve"> </v>
      </c>
      <c r="H13" s="96" t="s">
        <v>43</v>
      </c>
      <c r="I13" s="96" t="s">
        <v>112</v>
      </c>
      <c r="J13" s="97" t="str">
        <f>IF(C13='TABELA UNIFICADA 2024'!A13,'TABELA UNIFICADA 2024'!G13," ")</f>
        <v xml:space="preserve"> </v>
      </c>
      <c r="K13" s="96" t="s">
        <v>113</v>
      </c>
      <c r="L13" s="100" t="str">
        <f t="shared" si="1"/>
        <v>-</v>
      </c>
      <c r="M13" s="95" t="str">
        <f t="shared" si="2"/>
        <v xml:space="preserve"> </v>
      </c>
      <c r="N13" s="99" t="str">
        <f>IF(C13='TABELA UNIFICADA 2024'!A13,'TABELA UNIFICADA 2024'!F13," ")</f>
        <v xml:space="preserve"> </v>
      </c>
      <c r="O13" s="99" t="str">
        <f t="shared" si="3"/>
        <v xml:space="preserve"> </v>
      </c>
      <c r="P13" s="96"/>
      <c r="Q13" s="186"/>
      <c r="R13" s="187"/>
      <c r="T13" s="188"/>
      <c r="V13" s="302" t="s">
        <v>2637</v>
      </c>
      <c r="W13" s="302">
        <v>1475</v>
      </c>
      <c r="X13" s="302">
        <v>532</v>
      </c>
      <c r="Y13" s="301" t="s">
        <v>628</v>
      </c>
      <c r="Z13" s="104" t="s">
        <v>617</v>
      </c>
      <c r="AA13" s="104" t="s">
        <v>618</v>
      </c>
      <c r="AB13" s="104" t="str">
        <f t="shared" si="4"/>
        <v>FERRO</v>
      </c>
      <c r="AC13" s="106">
        <f>IF(AND(AB13="FERRO",AA13="PADRAO"),CONTROLE!$T$2,IF(AND(AB13="FERRO",AA13="ESPECIAL"),CONTROLE!$T$3,IF(AND(AB13="ACO",AA13="PADRAO"),CONTROLE!$T$8,IF(AND(AB13="ACO",AA13="ESPECIAL"),CONTROLE!$T$9,IF(AND(AB13="ALUMINIO",AA13="PADRAO"),CONTROLE!$T$5,IF(AND(AB13="ALUMINIO",AA13="ESPECIAL"),CONTROLE!$T$6))))))</f>
        <v>12738</v>
      </c>
    </row>
    <row r="14" spans="1:29" ht="15.75" customHeight="1">
      <c r="A14" s="98" t="s">
        <v>2927</v>
      </c>
      <c r="B14" s="96" t="str">
        <f t="shared" si="0"/>
        <v xml:space="preserve"> </v>
      </c>
      <c r="C14" s="96" t="str">
        <f>IF(AND(ISBLANK('TABELA UNIFICADA 2024'!#REF!)=TRUE,(ISBLANK('TABELA UNIFICADA 2024'!#REF!)=FALSE)),'TABELA UNIFICADA 2024'!#REF!," ")</f>
        <v xml:space="preserve"> </v>
      </c>
      <c r="D14" s="96" t="s">
        <v>43</v>
      </c>
      <c r="E14" s="191">
        <f>IF(ISBLANK('TABELA UNIFICADA 2024'!M14)=TRUE," ",'TABELA UNIFICADA 2024'!M14)</f>
        <v>45303</v>
      </c>
      <c r="F14" s="96" t="s">
        <v>111</v>
      </c>
      <c r="G14" s="96" t="str">
        <f>IF(C14='TABELA UNIFICADA 2024'!A14,'TABELA UNIFICADA 2024'!C14," ")</f>
        <v xml:space="preserve"> </v>
      </c>
      <c r="H14" s="96" t="s">
        <v>43</v>
      </c>
      <c r="I14" s="96" t="s">
        <v>112</v>
      </c>
      <c r="J14" s="97" t="str">
        <f>IF(C14='TABELA UNIFICADA 2024'!A14,'TABELA UNIFICADA 2024'!G14," ")</f>
        <v xml:space="preserve"> </v>
      </c>
      <c r="K14" s="96" t="s">
        <v>113</v>
      </c>
      <c r="L14" s="100" t="str">
        <f t="shared" si="1"/>
        <v>-</v>
      </c>
      <c r="M14" s="95" t="str">
        <f t="shared" si="2"/>
        <v xml:space="preserve"> </v>
      </c>
      <c r="N14" s="99" t="str">
        <f>IF(C14='TABELA UNIFICADA 2024'!A14,'TABELA UNIFICADA 2024'!F14," ")</f>
        <v xml:space="preserve"> </v>
      </c>
      <c r="O14" s="99" t="str">
        <f t="shared" si="3"/>
        <v xml:space="preserve"> </v>
      </c>
      <c r="P14" s="96"/>
      <c r="Q14" s="186"/>
      <c r="R14" s="187"/>
      <c r="T14" s="188"/>
      <c r="V14" s="302" t="s">
        <v>2894</v>
      </c>
      <c r="W14" s="302">
        <v>7392</v>
      </c>
      <c r="X14" s="302">
        <v>640</v>
      </c>
      <c r="Y14" s="301"/>
      <c r="AC14" s="106"/>
    </row>
    <row r="15" spans="1:29" ht="15.75" customHeight="1">
      <c r="A15" s="98" t="s">
        <v>2927</v>
      </c>
      <c r="B15" s="96" t="str">
        <f t="shared" si="0"/>
        <v xml:space="preserve"> </v>
      </c>
      <c r="C15" s="96" t="str">
        <f>IF(AND(ISBLANK('TABELA UNIFICADA 2024'!#REF!)=TRUE,(ISBLANK('TABELA UNIFICADA 2024'!#REF!)=FALSE)),'TABELA UNIFICADA 2024'!#REF!," ")</f>
        <v xml:space="preserve"> </v>
      </c>
      <c r="D15" s="96" t="s">
        <v>43</v>
      </c>
      <c r="E15" s="191">
        <f>IF(ISBLANK('TABELA UNIFICADA 2024'!M15)=TRUE," ",'TABELA UNIFICADA 2024'!M15)</f>
        <v>45303</v>
      </c>
      <c r="F15" s="96" t="s">
        <v>111</v>
      </c>
      <c r="G15" s="96" t="str">
        <f>IF(C15='TABELA UNIFICADA 2024'!A15,'TABELA UNIFICADA 2024'!C15," ")</f>
        <v xml:space="preserve"> </v>
      </c>
      <c r="H15" s="96" t="s">
        <v>43</v>
      </c>
      <c r="I15" s="96" t="s">
        <v>112</v>
      </c>
      <c r="J15" s="97" t="str">
        <f>IF(C15='TABELA UNIFICADA 2024'!A15,'TABELA UNIFICADA 2024'!G15," ")</f>
        <v xml:space="preserve"> </v>
      </c>
      <c r="K15" s="96" t="s">
        <v>113</v>
      </c>
      <c r="L15" s="100" t="str">
        <f t="shared" si="1"/>
        <v>-</v>
      </c>
      <c r="M15" s="95" t="str">
        <f t="shared" si="2"/>
        <v xml:space="preserve"> </v>
      </c>
      <c r="N15" s="99" t="str">
        <f>IF(C15='TABELA UNIFICADA 2024'!A15,'TABELA UNIFICADA 2024'!F15," ")</f>
        <v xml:space="preserve"> </v>
      </c>
      <c r="O15" s="99" t="str">
        <f t="shared" si="3"/>
        <v xml:space="preserve"> </v>
      </c>
      <c r="P15" s="96"/>
      <c r="Q15" s="186"/>
      <c r="R15" s="187"/>
      <c r="T15" s="188"/>
      <c r="V15" s="302" t="s">
        <v>2602</v>
      </c>
      <c r="W15" s="302">
        <v>11739</v>
      </c>
      <c r="X15" s="302">
        <v>406</v>
      </c>
      <c r="Y15" s="301"/>
      <c r="AC15" s="106"/>
    </row>
    <row r="16" spans="1:29" ht="15.75" customHeight="1">
      <c r="A16" s="98" t="s">
        <v>2927</v>
      </c>
      <c r="B16" s="96" t="str">
        <f t="shared" si="0"/>
        <v xml:space="preserve"> </v>
      </c>
      <c r="C16" s="96" t="str">
        <f>IF(AND(ISBLANK('TABELA UNIFICADA 2024'!#REF!)=TRUE,(ISBLANK('TABELA UNIFICADA 2024'!#REF!)=FALSE)),'TABELA UNIFICADA 2024'!#REF!," ")</f>
        <v xml:space="preserve"> </v>
      </c>
      <c r="D16" s="96" t="s">
        <v>43</v>
      </c>
      <c r="E16" s="191">
        <f>IF(ISBLANK('TABELA UNIFICADA 2024'!M16)=TRUE," ",'TABELA UNIFICADA 2024'!M16)</f>
        <v>45302</v>
      </c>
      <c r="F16" s="96" t="s">
        <v>111</v>
      </c>
      <c r="G16" s="96" t="str">
        <f>IF(C16='TABELA UNIFICADA 2024'!A16,'TABELA UNIFICADA 2024'!C16," ")</f>
        <v xml:space="preserve"> </v>
      </c>
      <c r="H16" s="96" t="s">
        <v>43</v>
      </c>
      <c r="I16" s="96" t="s">
        <v>112</v>
      </c>
      <c r="J16" s="97" t="str">
        <f>IF(C16='TABELA UNIFICADA 2024'!A16,'TABELA UNIFICADA 2024'!G16," ")</f>
        <v xml:space="preserve"> </v>
      </c>
      <c r="K16" s="96" t="s">
        <v>113</v>
      </c>
      <c r="L16" s="100" t="str">
        <f t="shared" si="1"/>
        <v>-</v>
      </c>
      <c r="M16" s="95" t="str">
        <f t="shared" si="2"/>
        <v xml:space="preserve"> </v>
      </c>
      <c r="N16" s="99" t="str">
        <f>IF(C16='TABELA UNIFICADA 2024'!A16,'TABELA UNIFICADA 2024'!F16," ")</f>
        <v xml:space="preserve"> </v>
      </c>
      <c r="O16" s="99" t="str">
        <f t="shared" si="3"/>
        <v xml:space="preserve"> </v>
      </c>
      <c r="P16" s="96"/>
      <c r="Q16" s="186"/>
      <c r="R16" s="187" t="s">
        <v>116</v>
      </c>
      <c r="T16" s="188">
        <v>12745</v>
      </c>
      <c r="V16" s="302" t="s">
        <v>2643</v>
      </c>
      <c r="W16" s="302">
        <v>19432</v>
      </c>
      <c r="X16" s="302">
        <v>571</v>
      </c>
      <c r="Y16" s="301" t="s">
        <v>629</v>
      </c>
      <c r="Z16" s="104" t="s">
        <v>617</v>
      </c>
      <c r="AA16" s="104" t="s">
        <v>618</v>
      </c>
      <c r="AB16" s="104" t="str">
        <f t="shared" si="4"/>
        <v>FERRO</v>
      </c>
      <c r="AC16" s="106">
        <f>IF(AND(AB16="FERRO",AA16="PADRAO"),CONTROLE!$T$2,IF(AND(AB16="FERRO",AA16="ESPECIAL"),CONTROLE!$T$3,IF(AND(AB16="ACO",AA16="PADRAO"),CONTROLE!$T$8,IF(AND(AB16="ACO",AA16="ESPECIAL"),CONTROLE!$T$9,IF(AND(AB16="ALUMINIO",AA16="PADRAO"),CONTROLE!$T$5,IF(AND(AB16="ALUMINIO",AA16="ESPECIAL"),CONTROLE!$T$6))))))</f>
        <v>12738</v>
      </c>
    </row>
    <row r="17" spans="1:29" ht="15.75" customHeight="1">
      <c r="A17" s="98" t="s">
        <v>2927</v>
      </c>
      <c r="B17" s="96" t="str">
        <f t="shared" si="0"/>
        <v xml:space="preserve"> </v>
      </c>
      <c r="C17" s="96" t="str">
        <f>IF(AND(ISBLANK('TABELA UNIFICADA 2024'!#REF!)=TRUE,(ISBLANK('TABELA UNIFICADA 2024'!#REF!)=FALSE)),'TABELA UNIFICADA 2024'!#REF!," ")</f>
        <v xml:space="preserve"> </v>
      </c>
      <c r="D17" s="96" t="s">
        <v>43</v>
      </c>
      <c r="E17" s="191">
        <f>IF(ISBLANK('TABELA UNIFICADA 2024'!M17)=TRUE," ",'TABELA UNIFICADA 2024'!M17)</f>
        <v>45306</v>
      </c>
      <c r="F17" s="96" t="s">
        <v>111</v>
      </c>
      <c r="G17" s="96" t="str">
        <f>IF(C17='TABELA UNIFICADA 2024'!A17,'TABELA UNIFICADA 2024'!C17," ")</f>
        <v xml:space="preserve"> </v>
      </c>
      <c r="H17" s="96" t="s">
        <v>43</v>
      </c>
      <c r="I17" s="96" t="s">
        <v>112</v>
      </c>
      <c r="J17" s="97" t="str">
        <f>IF(C17='TABELA UNIFICADA 2024'!A17,'TABELA UNIFICADA 2024'!G17," ")</f>
        <v xml:space="preserve"> </v>
      </c>
      <c r="K17" s="96" t="s">
        <v>113</v>
      </c>
      <c r="L17" s="100" t="str">
        <f t="shared" si="1"/>
        <v>-</v>
      </c>
      <c r="M17" s="95" t="str">
        <f t="shared" si="2"/>
        <v xml:space="preserve"> </v>
      </c>
      <c r="N17" s="99" t="str">
        <f>IF(C17='TABELA UNIFICADA 2024'!A17,'TABELA UNIFICADA 2024'!F17," ")</f>
        <v xml:space="preserve"> </v>
      </c>
      <c r="O17" s="99" t="str">
        <f t="shared" si="3"/>
        <v xml:space="preserve"> </v>
      </c>
      <c r="P17" s="96"/>
      <c r="Q17" s="186"/>
      <c r="R17" s="187" t="s">
        <v>117</v>
      </c>
      <c r="T17" s="188">
        <v>12746</v>
      </c>
      <c r="V17" s="302" t="s">
        <v>2851</v>
      </c>
      <c r="W17" s="302">
        <v>5096</v>
      </c>
      <c r="X17" s="302">
        <v>727</v>
      </c>
      <c r="Y17" s="301" t="s">
        <v>630</v>
      </c>
      <c r="Z17" s="104" t="s">
        <v>617</v>
      </c>
      <c r="AA17" s="104" t="s">
        <v>618</v>
      </c>
      <c r="AB17" s="104" t="str">
        <f t="shared" si="4"/>
        <v>FERRO</v>
      </c>
      <c r="AC17" s="106">
        <f>IF(AND(AB17="FERRO",AA17="PADRAO"),CONTROLE!$T$2,IF(AND(AB17="FERRO",AA17="ESPECIAL"),CONTROLE!$T$3,IF(AND(AB17="ACO",AA17="PADRAO"),CONTROLE!$T$8,IF(AND(AB17="ACO",AA17="ESPECIAL"),CONTROLE!$T$9,IF(AND(AB17="ALUMINIO",AA17="PADRAO"),CONTROLE!$T$5,IF(AND(AB17="ALUMINIO",AA17="ESPECIAL"),CONTROLE!$T$6))))))</f>
        <v>12738</v>
      </c>
    </row>
    <row r="18" spans="1:29" ht="16.5" customHeight="1">
      <c r="A18" s="98" t="s">
        <v>2927</v>
      </c>
      <c r="B18" s="96" t="str">
        <f t="shared" si="0"/>
        <v xml:space="preserve"> </v>
      </c>
      <c r="C18" s="96" t="str">
        <f>IF(AND(ISBLANK('TABELA UNIFICADA 2024'!#REF!)=TRUE,(ISBLANK('TABELA UNIFICADA 2024'!#REF!)=FALSE)),'TABELA UNIFICADA 2024'!#REF!," ")</f>
        <v xml:space="preserve"> </v>
      </c>
      <c r="D18" s="96" t="s">
        <v>43</v>
      </c>
      <c r="E18" s="191">
        <f>IF(ISBLANK('TABELA UNIFICADA 2024'!M18)=TRUE," ",'TABELA UNIFICADA 2024'!M18)</f>
        <v>45306</v>
      </c>
      <c r="F18" s="96" t="s">
        <v>111</v>
      </c>
      <c r="G18" s="96" t="str">
        <f>IF(C18='TABELA UNIFICADA 2024'!A18,'TABELA UNIFICADA 2024'!C18," ")</f>
        <v xml:space="preserve"> </v>
      </c>
      <c r="H18" s="96" t="s">
        <v>43</v>
      </c>
      <c r="I18" s="96" t="s">
        <v>112</v>
      </c>
      <c r="J18" s="97" t="str">
        <f>IF(C18='TABELA UNIFICADA 2024'!A18,'TABELA UNIFICADA 2024'!G18," ")</f>
        <v xml:space="preserve"> </v>
      </c>
      <c r="K18" s="96" t="s">
        <v>113</v>
      </c>
      <c r="L18" s="100" t="str">
        <f t="shared" si="1"/>
        <v>-</v>
      </c>
      <c r="M18" s="95" t="str">
        <f t="shared" si="2"/>
        <v xml:space="preserve"> </v>
      </c>
      <c r="N18" s="99" t="str">
        <f>IF(C18='TABELA UNIFICADA 2024'!A18,'TABELA UNIFICADA 2024'!F18," ")</f>
        <v xml:space="preserve"> </v>
      </c>
      <c r="O18" s="99" t="str">
        <f t="shared" si="3"/>
        <v xml:space="preserve"> </v>
      </c>
      <c r="P18" s="96"/>
      <c r="Q18" s="186"/>
      <c r="R18" s="187"/>
      <c r="T18" s="188"/>
      <c r="V18" s="125" t="s">
        <v>2915</v>
      </c>
      <c r="W18" s="302">
        <v>13524</v>
      </c>
      <c r="X18" s="302"/>
      <c r="Y18" s="301" t="s">
        <v>631</v>
      </c>
      <c r="Z18" s="104" t="s">
        <v>617</v>
      </c>
      <c r="AA18" s="104" t="s">
        <v>618</v>
      </c>
      <c r="AB18" s="104" t="str">
        <f t="shared" si="4"/>
        <v>FERRO</v>
      </c>
      <c r="AC18" s="106">
        <f>IF(AND(AB18="FERRO",AA18="PADRAO"),CONTROLE!$T$2,IF(AND(AB18="FERRO",AA18="ESPECIAL"),CONTROLE!$T$3,IF(AND(AB18="ACO",AA18="PADRAO"),CONTROLE!$T$8,IF(AND(AB18="ACO",AA18="ESPECIAL"),CONTROLE!$T$9,IF(AND(AB18="ALUMINIO",AA18="PADRAO"),CONTROLE!$T$5,IF(AND(AB18="ALUMINIO",AA18="ESPECIAL"),CONTROLE!$T$6))))))</f>
        <v>12738</v>
      </c>
    </row>
    <row r="19" spans="1:29" ht="15.75" customHeight="1">
      <c r="A19" s="98" t="s">
        <v>2927</v>
      </c>
      <c r="B19" s="96" t="str">
        <f t="shared" si="0"/>
        <v xml:space="preserve"> </v>
      </c>
      <c r="C19" s="96" t="str">
        <f>IF(AND(ISBLANK('TABELA UNIFICADA 2024'!#REF!)=TRUE,(ISBLANK('TABELA UNIFICADA 2024'!#REF!)=FALSE)),'TABELA UNIFICADA 2024'!#REF!," ")</f>
        <v xml:space="preserve"> </v>
      </c>
      <c r="D19" s="96" t="s">
        <v>43</v>
      </c>
      <c r="E19" s="191">
        <f>IF(ISBLANK('TABELA UNIFICADA 2024'!M19)=TRUE," ",'TABELA UNIFICADA 2024'!M19)</f>
        <v>45306</v>
      </c>
      <c r="F19" s="96" t="s">
        <v>111</v>
      </c>
      <c r="G19" s="96" t="str">
        <f>IF(C19='TABELA UNIFICADA 2024'!A19,'TABELA UNIFICADA 2024'!C19," ")</f>
        <v xml:space="preserve"> </v>
      </c>
      <c r="H19" s="96" t="s">
        <v>43</v>
      </c>
      <c r="I19" s="96" t="s">
        <v>112</v>
      </c>
      <c r="J19" s="97" t="str">
        <f>IF(C19='TABELA UNIFICADA 2024'!A19,'TABELA UNIFICADA 2024'!G19," ")</f>
        <v xml:space="preserve"> </v>
      </c>
      <c r="K19" s="96" t="s">
        <v>113</v>
      </c>
      <c r="L19" s="100" t="str">
        <f t="shared" si="1"/>
        <v>-</v>
      </c>
      <c r="M19" s="95" t="str">
        <f t="shared" si="2"/>
        <v xml:space="preserve"> </v>
      </c>
      <c r="N19" s="99" t="str">
        <f>IF(C19='TABELA UNIFICADA 2024'!A19,'TABELA UNIFICADA 2024'!F19," ")</f>
        <v xml:space="preserve"> </v>
      </c>
      <c r="O19" s="99" t="str">
        <f t="shared" si="3"/>
        <v xml:space="preserve"> </v>
      </c>
      <c r="P19" s="96"/>
      <c r="Q19" s="186"/>
      <c r="R19" s="187" t="s">
        <v>118</v>
      </c>
      <c r="T19" s="188">
        <v>30595</v>
      </c>
      <c r="Y19" s="183" t="s">
        <v>632</v>
      </c>
      <c r="Z19" s="104" t="s">
        <v>617</v>
      </c>
      <c r="AA19" s="104" t="s">
        <v>618</v>
      </c>
      <c r="AB19" s="104" t="str">
        <f t="shared" si="4"/>
        <v>FERRO</v>
      </c>
      <c r="AC19" s="106">
        <f>IF(AND(AB19="FERRO",AA19="PADRAO"),CONTROLE!$T$2,IF(AND(AB19="FERRO",AA19="ESPECIAL"),CONTROLE!$T$3,IF(AND(AB19="ACO",AA19="PADRAO"),CONTROLE!$T$8,IF(AND(AB19="ACO",AA19="ESPECIAL"),CONTROLE!$T$9,IF(AND(AB19="ALUMINIO",AA19="PADRAO"),CONTROLE!$T$5,IF(AND(AB19="ALUMINIO",AA19="ESPECIAL"),CONTROLE!$T$6))))))</f>
        <v>12738</v>
      </c>
    </row>
    <row r="20" spans="1:29" ht="15.75" customHeight="1">
      <c r="A20" s="98" t="s">
        <v>2927</v>
      </c>
      <c r="B20" s="96" t="str">
        <f t="shared" si="0"/>
        <v xml:space="preserve"> </v>
      </c>
      <c r="C20" s="96" t="str">
        <f>IF(AND(ISBLANK('TABELA UNIFICADA 2024'!#REF!)=TRUE,(ISBLANK('TABELA UNIFICADA 2024'!#REF!)=FALSE)),'TABELA UNIFICADA 2024'!#REF!," ")</f>
        <v xml:space="preserve"> </v>
      </c>
      <c r="D20" s="96" t="s">
        <v>43</v>
      </c>
      <c r="E20" s="191">
        <f>IF(ISBLANK('TABELA UNIFICADA 2024'!M20)=TRUE," ",'TABELA UNIFICADA 2024'!M20)</f>
        <v>45302</v>
      </c>
      <c r="F20" s="96" t="s">
        <v>111</v>
      </c>
      <c r="G20" s="96" t="str">
        <f>IF(C20='TABELA UNIFICADA 2024'!A20,'TABELA UNIFICADA 2024'!C20," ")</f>
        <v xml:space="preserve"> </v>
      </c>
      <c r="H20" s="96" t="s">
        <v>43</v>
      </c>
      <c r="I20" s="96" t="s">
        <v>112</v>
      </c>
      <c r="J20" s="97" t="str">
        <f>IF(C20='TABELA UNIFICADA 2024'!A20,'TABELA UNIFICADA 2024'!G20," ")</f>
        <v xml:space="preserve"> </v>
      </c>
      <c r="K20" s="96" t="s">
        <v>113</v>
      </c>
      <c r="L20" s="100" t="str">
        <f t="shared" si="1"/>
        <v>-</v>
      </c>
      <c r="M20" s="95" t="str">
        <f t="shared" si="2"/>
        <v xml:space="preserve"> </v>
      </c>
      <c r="N20" s="99" t="str">
        <f>IF(C20='TABELA UNIFICADA 2024'!A20,'TABELA UNIFICADA 2024'!F20," ")</f>
        <v xml:space="preserve"> </v>
      </c>
      <c r="O20" s="99" t="str">
        <f t="shared" si="3"/>
        <v xml:space="preserve"> </v>
      </c>
      <c r="P20" s="96"/>
      <c r="Q20" s="105"/>
      <c r="R20" s="187"/>
      <c r="S20" s="187"/>
      <c r="T20" s="188"/>
      <c r="Y20" s="183" t="s">
        <v>633</v>
      </c>
      <c r="Z20" s="104" t="s">
        <v>617</v>
      </c>
      <c r="AA20" s="104" t="s">
        <v>618</v>
      </c>
      <c r="AB20" s="104" t="str">
        <f t="shared" si="4"/>
        <v>FERRO</v>
      </c>
      <c r="AC20" s="106">
        <f>IF(AND(AB20="FERRO",AA20="PADRAO"),CONTROLE!$T$2,IF(AND(AB20="FERRO",AA20="ESPECIAL"),CONTROLE!$T$3,IF(AND(AB20="ACO",AA20="PADRAO"),CONTROLE!$T$8,IF(AND(AB20="ACO",AA20="ESPECIAL"),CONTROLE!$T$9,IF(AND(AB20="ALUMINIO",AA20="PADRAO"),CONTROLE!$T$5,IF(AND(AB20="ALUMINIO",AA20="ESPECIAL"),CONTROLE!$T$6))))))</f>
        <v>12738</v>
      </c>
    </row>
    <row r="21" spans="1:29" ht="15.75" customHeight="1" thickBot="1">
      <c r="A21" s="98" t="s">
        <v>2927</v>
      </c>
      <c r="B21" s="96" t="str">
        <f t="shared" si="0"/>
        <v xml:space="preserve"> </v>
      </c>
      <c r="C21" s="96" t="str">
        <f>IF(AND(ISBLANK('TABELA UNIFICADA 2024'!#REF!)=TRUE,(ISBLANK('TABELA UNIFICADA 2024'!#REF!)=FALSE)),'TABELA UNIFICADA 2024'!#REF!," ")</f>
        <v xml:space="preserve"> </v>
      </c>
      <c r="D21" s="96" t="s">
        <v>43</v>
      </c>
      <c r="E21" s="191">
        <f>IF(ISBLANK('TABELA UNIFICADA 2024'!M21)=TRUE," ",'TABELA UNIFICADA 2024'!M21)</f>
        <v>45302</v>
      </c>
      <c r="F21" s="96" t="s">
        <v>111</v>
      </c>
      <c r="G21" s="96" t="str">
        <f>IF(C21='TABELA UNIFICADA 2024'!A21,'TABELA UNIFICADA 2024'!C21," ")</f>
        <v xml:space="preserve"> </v>
      </c>
      <c r="H21" s="96" t="s">
        <v>43</v>
      </c>
      <c r="I21" s="96" t="s">
        <v>112</v>
      </c>
      <c r="J21" s="97" t="str">
        <f>IF(C21='TABELA UNIFICADA 2024'!A21,'TABELA UNIFICADA 2024'!G21," ")</f>
        <v xml:space="preserve"> </v>
      </c>
      <c r="K21" s="96" t="s">
        <v>113</v>
      </c>
      <c r="L21" s="100" t="str">
        <f t="shared" si="1"/>
        <v>-</v>
      </c>
      <c r="M21" s="95" t="str">
        <f t="shared" si="2"/>
        <v xml:space="preserve"> </v>
      </c>
      <c r="N21" s="99" t="str">
        <f>IF(C21='TABELA UNIFICADA 2024'!A21,'TABELA UNIFICADA 2024'!F21," ")</f>
        <v xml:space="preserve"> </v>
      </c>
      <c r="O21" s="99" t="str">
        <f t="shared" si="3"/>
        <v xml:space="preserve"> </v>
      </c>
      <c r="Q21" s="107"/>
      <c r="R21" s="189" t="s">
        <v>119</v>
      </c>
      <c r="S21" s="189">
        <v>30626</v>
      </c>
      <c r="T21" s="190" t="s">
        <v>120</v>
      </c>
      <c r="Y21" s="183" t="s">
        <v>634</v>
      </c>
      <c r="Z21" s="104" t="s">
        <v>617</v>
      </c>
      <c r="AA21" s="104" t="s">
        <v>618</v>
      </c>
      <c r="AB21" s="104" t="str">
        <f t="shared" si="4"/>
        <v>FERRO</v>
      </c>
      <c r="AC21" s="106">
        <f>IF(AND(AB21="FERRO",AA21="PADRAO"),CONTROLE!$T$2,IF(AND(AB21="FERRO",AA21="ESPECIAL"),CONTROLE!$T$3,IF(AND(AB21="ACO",AA21="PADRAO"),CONTROLE!$T$8,IF(AND(AB21="ACO",AA21="ESPECIAL"),CONTROLE!$T$9,IF(AND(AB21="ALUMINIO",AA21="PADRAO"),CONTROLE!$T$5,IF(AND(AB21="ALUMINIO",AA21="ESPECIAL"),CONTROLE!$T$6))))))</f>
        <v>12738</v>
      </c>
    </row>
    <row r="22" spans="1:29" ht="16.5" customHeight="1">
      <c r="A22" s="98" t="s">
        <v>2927</v>
      </c>
      <c r="B22" s="96" t="str">
        <f t="shared" si="0"/>
        <v xml:space="preserve"> </v>
      </c>
      <c r="C22" s="96" t="str">
        <f>IF(AND(ISBLANK('TABELA UNIFICADA 2024'!#REF!)=TRUE,(ISBLANK('TABELA UNIFICADA 2024'!#REF!)=FALSE)),'TABELA UNIFICADA 2024'!#REF!," ")</f>
        <v xml:space="preserve"> </v>
      </c>
      <c r="D22" s="96" t="s">
        <v>43</v>
      </c>
      <c r="E22" s="191">
        <f>IF(ISBLANK('TABELA UNIFICADA 2024'!M22)=TRUE," ",'TABELA UNIFICADA 2024'!M22)</f>
        <v>45302</v>
      </c>
      <c r="F22" s="96" t="s">
        <v>111</v>
      </c>
      <c r="G22" s="96" t="str">
        <f>IF(C22='TABELA UNIFICADA 2024'!A22,'TABELA UNIFICADA 2024'!C22," ")</f>
        <v xml:space="preserve"> </v>
      </c>
      <c r="H22" s="96" t="s">
        <v>43</v>
      </c>
      <c r="I22" s="96" t="s">
        <v>112</v>
      </c>
      <c r="J22" s="97" t="str">
        <f>IF(C22='TABELA UNIFICADA 2024'!A22,'TABELA UNIFICADA 2024'!G22," ")</f>
        <v xml:space="preserve"> </v>
      </c>
      <c r="K22" s="96" t="s">
        <v>113</v>
      </c>
      <c r="L22" s="100" t="str">
        <f t="shared" si="1"/>
        <v>-</v>
      </c>
      <c r="M22" s="95" t="str">
        <f t="shared" si="2"/>
        <v xml:space="preserve"> </v>
      </c>
      <c r="N22" s="99" t="str">
        <f>IF(C22='TABELA UNIFICADA 2024'!A22,'TABELA UNIFICADA 2024'!F22," ")</f>
        <v xml:space="preserve"> </v>
      </c>
      <c r="O22" s="99" t="str">
        <f t="shared" si="3"/>
        <v xml:space="preserve"> </v>
      </c>
      <c r="Y22" s="183" t="s">
        <v>635</v>
      </c>
      <c r="Z22" s="104" t="s">
        <v>617</v>
      </c>
      <c r="AA22" s="104" t="s">
        <v>618</v>
      </c>
      <c r="AB22" s="104" t="str">
        <f t="shared" si="4"/>
        <v>FERRO</v>
      </c>
      <c r="AC22" s="106">
        <f>IF(AND(AB22="FERRO",AA22="PADRAO"),CONTROLE!$T$2,IF(AND(AB22="FERRO",AA22="ESPECIAL"),CONTROLE!$T$3,IF(AND(AB22="ACO",AA22="PADRAO"),CONTROLE!$T$8,IF(AND(AB22="ACO",AA22="ESPECIAL"),CONTROLE!$T$9,IF(AND(AB22="ALUMINIO",AA22="PADRAO"),CONTROLE!$T$5,IF(AND(AB22="ALUMINIO",AA22="ESPECIAL"),CONTROLE!$T$6))))))</f>
        <v>12738</v>
      </c>
    </row>
    <row r="23" spans="1:29" ht="15.75" customHeight="1">
      <c r="A23" s="98" t="s">
        <v>2927</v>
      </c>
      <c r="B23" s="96" t="str">
        <f t="shared" si="0"/>
        <v xml:space="preserve"> </v>
      </c>
      <c r="C23" s="96" t="str">
        <f>IF(AND(ISBLANK('TABELA UNIFICADA 2024'!#REF!)=TRUE,(ISBLANK('TABELA UNIFICADA 2024'!#REF!)=FALSE)),'TABELA UNIFICADA 2024'!#REF!," ")</f>
        <v xml:space="preserve"> </v>
      </c>
      <c r="D23" s="96" t="s">
        <v>43</v>
      </c>
      <c r="E23" s="191">
        <f>IF(ISBLANK('TABELA UNIFICADA 2024'!M23)=TRUE," ",'TABELA UNIFICADA 2024'!M23)</f>
        <v>45307</v>
      </c>
      <c r="F23" s="96" t="s">
        <v>111</v>
      </c>
      <c r="G23" s="96" t="str">
        <f>IF(C23='TABELA UNIFICADA 2024'!A23,'TABELA UNIFICADA 2024'!C23," ")</f>
        <v xml:space="preserve"> </v>
      </c>
      <c r="H23" s="96" t="s">
        <v>43</v>
      </c>
      <c r="I23" s="96" t="s">
        <v>112</v>
      </c>
      <c r="J23" s="97" t="str">
        <f>IF(C23='TABELA UNIFICADA 2024'!A23,'TABELA UNIFICADA 2024'!G23," ")</f>
        <v xml:space="preserve"> </v>
      </c>
      <c r="K23" s="96" t="s">
        <v>113</v>
      </c>
      <c r="L23" s="100" t="str">
        <f t="shared" si="1"/>
        <v>-</v>
      </c>
      <c r="M23" s="95" t="str">
        <f t="shared" si="2"/>
        <v xml:space="preserve"> </v>
      </c>
      <c r="N23" s="99" t="str">
        <f>IF(C23='TABELA UNIFICADA 2024'!A23,'TABELA UNIFICADA 2024'!F23," ")</f>
        <v xml:space="preserve"> </v>
      </c>
      <c r="O23" s="99" t="str">
        <f t="shared" si="3"/>
        <v xml:space="preserve"> </v>
      </c>
      <c r="Y23" s="183" t="s">
        <v>636</v>
      </c>
      <c r="Z23" s="104" t="s">
        <v>617</v>
      </c>
      <c r="AA23" s="104" t="s">
        <v>618</v>
      </c>
      <c r="AB23" s="104" t="str">
        <f t="shared" si="4"/>
        <v>FERRO</v>
      </c>
      <c r="AC23" s="106">
        <f>IF(AND(AB23="FERRO",AA23="PADRAO"),CONTROLE!$T$2,IF(AND(AB23="FERRO",AA23="ESPECIAL"),CONTROLE!$T$3,IF(AND(AB23="ACO",AA23="PADRAO"),CONTROLE!$T$8,IF(AND(AB23="ACO",AA23="ESPECIAL"),CONTROLE!$T$9,IF(AND(AB23="ALUMINIO",AA23="PADRAO"),CONTROLE!$T$5,IF(AND(AB23="ALUMINIO",AA23="ESPECIAL"),CONTROLE!$T$6))))))</f>
        <v>12738</v>
      </c>
    </row>
    <row r="24" spans="1:29" ht="15.75" customHeight="1">
      <c r="A24" s="98" t="s">
        <v>2927</v>
      </c>
      <c r="B24" s="96" t="str">
        <f t="shared" si="0"/>
        <v xml:space="preserve"> </v>
      </c>
      <c r="C24" s="96" t="str">
        <f>IF(AND(ISBLANK('TABELA UNIFICADA 2024'!#REF!)=TRUE,(ISBLANK('TABELA UNIFICADA 2024'!#REF!)=FALSE)),'TABELA UNIFICADA 2024'!#REF!," ")</f>
        <v xml:space="preserve"> </v>
      </c>
      <c r="D24" s="96" t="s">
        <v>43</v>
      </c>
      <c r="E24" s="191">
        <f>IF(ISBLANK('TABELA UNIFICADA 2024'!M24)=TRUE," ",'TABELA UNIFICADA 2024'!M24)</f>
        <v>45303</v>
      </c>
      <c r="F24" s="96" t="s">
        <v>111</v>
      </c>
      <c r="G24" s="96" t="str">
        <f>IF(C24='TABELA UNIFICADA 2024'!A24,'TABELA UNIFICADA 2024'!C24," ")</f>
        <v xml:space="preserve"> </v>
      </c>
      <c r="H24" s="96" t="s">
        <v>43</v>
      </c>
      <c r="I24" s="96" t="s">
        <v>112</v>
      </c>
      <c r="J24" s="97" t="str">
        <f>IF(C24='TABELA UNIFICADA 2024'!A24,'TABELA UNIFICADA 2024'!G24," ")</f>
        <v xml:space="preserve"> </v>
      </c>
      <c r="K24" s="96" t="s">
        <v>113</v>
      </c>
      <c r="L24" s="100" t="str">
        <f t="shared" si="1"/>
        <v>-</v>
      </c>
      <c r="M24" s="95" t="str">
        <f t="shared" si="2"/>
        <v xml:space="preserve"> </v>
      </c>
      <c r="N24" s="99" t="str">
        <f>IF(C24='TABELA UNIFICADA 2024'!A24,'TABELA UNIFICADA 2024'!F24," ")</f>
        <v xml:space="preserve"> </v>
      </c>
      <c r="O24" s="99" t="str">
        <f t="shared" si="3"/>
        <v xml:space="preserve"> </v>
      </c>
      <c r="Y24" s="183" t="s">
        <v>637</v>
      </c>
      <c r="Z24" s="104" t="s">
        <v>617</v>
      </c>
      <c r="AA24" s="104" t="s">
        <v>618</v>
      </c>
      <c r="AB24" s="104" t="str">
        <f t="shared" si="4"/>
        <v>FERRO</v>
      </c>
      <c r="AC24" s="106">
        <f>IF(AND(AB24="FERRO",AA24="PADRAO"),CONTROLE!$T$2,IF(AND(AB24="FERRO",AA24="ESPECIAL"),CONTROLE!$T$3,IF(AND(AB24="ACO",AA24="PADRAO"),CONTROLE!$T$8,IF(AND(AB24="ACO",AA24="ESPECIAL"),CONTROLE!$T$9,IF(AND(AB24="ALUMINIO",AA24="PADRAO"),CONTROLE!$T$5,IF(AND(AB24="ALUMINIO",AA24="ESPECIAL"),CONTROLE!$T$6))))))</f>
        <v>12738</v>
      </c>
    </row>
    <row r="25" spans="1:29" ht="15.75" customHeight="1">
      <c r="A25" s="98" t="s">
        <v>2927</v>
      </c>
      <c r="B25" s="96" t="str">
        <f t="shared" si="0"/>
        <v xml:space="preserve"> </v>
      </c>
      <c r="C25" s="96" t="str">
        <f>IF(AND(ISBLANK('TABELA UNIFICADA 2024'!#REF!)=TRUE,(ISBLANK('TABELA UNIFICADA 2024'!#REF!)=FALSE)),'TABELA UNIFICADA 2024'!#REF!," ")</f>
        <v xml:space="preserve"> </v>
      </c>
      <c r="D25" s="96" t="s">
        <v>43</v>
      </c>
      <c r="E25" s="191">
        <f>IF(ISBLANK('TABELA UNIFICADA 2024'!M25)=TRUE," ",'TABELA UNIFICADA 2024'!M25)</f>
        <v>45309</v>
      </c>
      <c r="F25" s="96" t="s">
        <v>111</v>
      </c>
      <c r="G25" s="96" t="str">
        <f>IF(C25='TABELA UNIFICADA 2024'!A25,'TABELA UNIFICADA 2024'!C25," ")</f>
        <v xml:space="preserve"> </v>
      </c>
      <c r="H25" s="96" t="s">
        <v>43</v>
      </c>
      <c r="I25" s="96" t="s">
        <v>112</v>
      </c>
      <c r="J25" s="97" t="str">
        <f>IF(C25='TABELA UNIFICADA 2024'!A25,'TABELA UNIFICADA 2024'!G25," ")</f>
        <v xml:space="preserve"> </v>
      </c>
      <c r="K25" s="96" t="s">
        <v>113</v>
      </c>
      <c r="L25" s="100" t="str">
        <f t="shared" si="1"/>
        <v>-</v>
      </c>
      <c r="M25" s="95" t="str">
        <f t="shared" si="2"/>
        <v xml:space="preserve"> </v>
      </c>
      <c r="N25" s="99" t="str">
        <f>IF(C25='TABELA UNIFICADA 2024'!A25,'TABELA UNIFICADA 2024'!F25," ")</f>
        <v xml:space="preserve"> </v>
      </c>
      <c r="O25" s="99" t="str">
        <f t="shared" si="3"/>
        <v xml:space="preserve"> </v>
      </c>
      <c r="Y25" s="183" t="s">
        <v>638</v>
      </c>
      <c r="Z25" s="104" t="s">
        <v>617</v>
      </c>
      <c r="AA25" s="104" t="s">
        <v>618</v>
      </c>
      <c r="AB25" s="104" t="str">
        <f t="shared" si="4"/>
        <v>FERRO</v>
      </c>
      <c r="AC25" s="106">
        <f>IF(AND(AB25="FERRO",AA25="PADRAO"),CONTROLE!$T$2,IF(AND(AB25="FERRO",AA25="ESPECIAL"),CONTROLE!$T$3,IF(AND(AB25="ACO",AA25="PADRAO"),CONTROLE!$T$8,IF(AND(AB25="ACO",AA25="ESPECIAL"),CONTROLE!$T$9,IF(AND(AB25="ALUMINIO",AA25="PADRAO"),CONTROLE!$T$5,IF(AND(AB25="ALUMINIO",AA25="ESPECIAL"),CONTROLE!$T$6))))))</f>
        <v>12738</v>
      </c>
    </row>
    <row r="26" spans="1:29" ht="15.75" customHeight="1">
      <c r="A26" s="98" t="s">
        <v>2927</v>
      </c>
      <c r="B26" s="96" t="str">
        <f t="shared" si="0"/>
        <v xml:space="preserve"> </v>
      </c>
      <c r="C26" s="96" t="str">
        <f>IF(AND(ISBLANK('TABELA UNIFICADA 2024'!#REF!)=TRUE,(ISBLANK('TABELA UNIFICADA 2024'!#REF!)=FALSE)),'TABELA UNIFICADA 2024'!#REF!," ")</f>
        <v xml:space="preserve"> </v>
      </c>
      <c r="D26" s="96" t="s">
        <v>43</v>
      </c>
      <c r="E26" s="191">
        <f>IF(ISBLANK('TABELA UNIFICADA 2024'!M26)=TRUE," ",'TABELA UNIFICADA 2024'!M26)</f>
        <v>45309</v>
      </c>
      <c r="F26" s="96" t="s">
        <v>111</v>
      </c>
      <c r="G26" s="96" t="str">
        <f>IF(C26='TABELA UNIFICADA 2024'!A26,'TABELA UNIFICADA 2024'!C26," ")</f>
        <v xml:space="preserve"> </v>
      </c>
      <c r="H26" s="96" t="s">
        <v>43</v>
      </c>
      <c r="I26" s="96" t="s">
        <v>112</v>
      </c>
      <c r="J26" s="97" t="str">
        <f>IF(C26='TABELA UNIFICADA 2024'!A26,'TABELA UNIFICADA 2024'!G26," ")</f>
        <v xml:space="preserve"> </v>
      </c>
      <c r="K26" s="96" t="s">
        <v>113</v>
      </c>
      <c r="L26" s="100" t="str">
        <f t="shared" si="1"/>
        <v>-</v>
      </c>
      <c r="M26" s="95" t="str">
        <f t="shared" si="2"/>
        <v xml:space="preserve"> </v>
      </c>
      <c r="N26" s="99" t="str">
        <f>IF(C26='TABELA UNIFICADA 2024'!A26,'TABELA UNIFICADA 2024'!F26," ")</f>
        <v xml:space="preserve"> </v>
      </c>
      <c r="O26" s="99" t="str">
        <f t="shared" si="3"/>
        <v xml:space="preserve"> </v>
      </c>
      <c r="Y26" s="183" t="s">
        <v>639</v>
      </c>
      <c r="Z26" s="104" t="s">
        <v>617</v>
      </c>
      <c r="AA26" s="104" t="s">
        <v>618</v>
      </c>
      <c r="AB26" s="104" t="str">
        <f t="shared" si="4"/>
        <v>FERRO</v>
      </c>
      <c r="AC26" s="106">
        <f>IF(AND(AB26="FERRO",AA26="PADRAO"),CONTROLE!$T$2,IF(AND(AB26="FERRO",AA26="ESPECIAL"),CONTROLE!$T$3,IF(AND(AB26="ACO",AA26="PADRAO"),CONTROLE!$T$8,IF(AND(AB26="ACO",AA26="ESPECIAL"),CONTROLE!$T$9,IF(AND(AB26="ALUMINIO",AA26="PADRAO"),CONTROLE!$T$5,IF(AND(AB26="ALUMINIO",AA26="ESPECIAL"),CONTROLE!$T$6))))))</f>
        <v>12738</v>
      </c>
    </row>
    <row r="27" spans="1:29" ht="15.75" customHeight="1">
      <c r="A27" s="98" t="s">
        <v>2927</v>
      </c>
      <c r="B27" s="96" t="str">
        <f t="shared" si="0"/>
        <v xml:space="preserve"> </v>
      </c>
      <c r="C27" s="96" t="str">
        <f>IF(AND(ISBLANK('TABELA UNIFICADA 2024'!#REF!)=TRUE,(ISBLANK('TABELA UNIFICADA 2024'!#REF!)=FALSE)),'TABELA UNIFICADA 2024'!#REF!," ")</f>
        <v xml:space="preserve"> </v>
      </c>
      <c r="D27" s="96" t="s">
        <v>43</v>
      </c>
      <c r="E27" s="191">
        <f>IF(ISBLANK('TABELA UNIFICADA 2024'!M27)=TRUE," ",'TABELA UNIFICADA 2024'!M27)</f>
        <v>45321</v>
      </c>
      <c r="F27" s="96" t="s">
        <v>111</v>
      </c>
      <c r="G27" s="96" t="str">
        <f>IF(C27='TABELA UNIFICADA 2024'!A27,'TABELA UNIFICADA 2024'!C27," ")</f>
        <v xml:space="preserve"> </v>
      </c>
      <c r="H27" s="96" t="s">
        <v>43</v>
      </c>
      <c r="I27" s="96" t="s">
        <v>112</v>
      </c>
      <c r="J27" s="97" t="str">
        <f>IF(C27='TABELA UNIFICADA 2024'!A27,'TABELA UNIFICADA 2024'!G27," ")</f>
        <v xml:space="preserve"> </v>
      </c>
      <c r="K27" s="96" t="s">
        <v>113</v>
      </c>
      <c r="L27" s="100" t="str">
        <f t="shared" si="1"/>
        <v>-</v>
      </c>
      <c r="M27" s="95" t="str">
        <f t="shared" si="2"/>
        <v xml:space="preserve"> </v>
      </c>
      <c r="N27" s="99" t="str">
        <f>IF(C27='TABELA UNIFICADA 2024'!A27,'TABELA UNIFICADA 2024'!F27," ")</f>
        <v xml:space="preserve"> </v>
      </c>
      <c r="O27" s="99" t="str">
        <f t="shared" si="3"/>
        <v xml:space="preserve"> </v>
      </c>
      <c r="Y27" s="183" t="s">
        <v>640</v>
      </c>
      <c r="Z27" s="104" t="s">
        <v>617</v>
      </c>
      <c r="AA27" s="104" t="s">
        <v>618</v>
      </c>
      <c r="AB27" s="104" t="str">
        <f t="shared" si="4"/>
        <v>FERRO</v>
      </c>
      <c r="AC27" s="106">
        <f>IF(AND(AB27="FERRO",AA27="PADRAO"),CONTROLE!$T$2,IF(AND(AB27="FERRO",AA27="ESPECIAL"),CONTROLE!$T$3,IF(AND(AB27="ACO",AA27="PADRAO"),CONTROLE!$T$8,IF(AND(AB27="ACO",AA27="ESPECIAL"),CONTROLE!$T$9,IF(AND(AB27="ALUMINIO",AA27="PADRAO"),CONTROLE!$T$5,IF(AND(AB27="ALUMINIO",AA27="ESPECIAL"),CONTROLE!$T$6))))))</f>
        <v>12738</v>
      </c>
    </row>
    <row r="28" spans="1:29" ht="15.75" customHeight="1">
      <c r="A28" s="98" t="s">
        <v>2927</v>
      </c>
      <c r="B28" s="96" t="str">
        <f t="shared" si="0"/>
        <v xml:space="preserve"> </v>
      </c>
      <c r="C28" s="96" t="str">
        <f>IF(AND(ISBLANK('TABELA UNIFICADA 2024'!#REF!)=TRUE,(ISBLANK('TABELA UNIFICADA 2024'!#REF!)=FALSE)),'TABELA UNIFICADA 2024'!#REF!," ")</f>
        <v xml:space="preserve"> </v>
      </c>
      <c r="D28" s="96" t="s">
        <v>43</v>
      </c>
      <c r="E28" s="191">
        <f>IF(ISBLANK('TABELA UNIFICADA 2024'!M28)=TRUE," ",'TABELA UNIFICADA 2024'!M28)</f>
        <v>45321</v>
      </c>
      <c r="F28" s="96" t="s">
        <v>111</v>
      </c>
      <c r="G28" s="96" t="str">
        <f>IF(C28='TABELA UNIFICADA 2024'!A28,'TABELA UNIFICADA 2024'!C28," ")</f>
        <v xml:space="preserve"> </v>
      </c>
      <c r="H28" s="96" t="s">
        <v>43</v>
      </c>
      <c r="I28" s="96" t="s">
        <v>112</v>
      </c>
      <c r="J28" s="97" t="str">
        <f>IF(C28='TABELA UNIFICADA 2024'!A28,'TABELA UNIFICADA 2024'!G28," ")</f>
        <v xml:space="preserve"> </v>
      </c>
      <c r="K28" s="96" t="s">
        <v>113</v>
      </c>
      <c r="L28" s="100" t="str">
        <f t="shared" si="1"/>
        <v>-</v>
      </c>
      <c r="M28" s="95" t="str">
        <f t="shared" si="2"/>
        <v xml:space="preserve"> </v>
      </c>
      <c r="N28" s="99" t="str">
        <f>IF(C28='TABELA UNIFICADA 2024'!A28,'TABELA UNIFICADA 2024'!F28," ")</f>
        <v xml:space="preserve"> </v>
      </c>
      <c r="O28" s="99" t="str">
        <f t="shared" si="3"/>
        <v xml:space="preserve"> </v>
      </c>
      <c r="Y28" s="183" t="s">
        <v>641</v>
      </c>
      <c r="Z28" s="104" t="s">
        <v>617</v>
      </c>
      <c r="AA28" s="104" t="s">
        <v>618</v>
      </c>
      <c r="AB28" s="104" t="str">
        <f t="shared" si="4"/>
        <v>FERRO</v>
      </c>
      <c r="AC28" s="106">
        <f>IF(AND(AB28="FERRO",AA28="PADRAO"),CONTROLE!$T$2,IF(AND(AB28="FERRO",AA28="ESPECIAL"),CONTROLE!$T$3,IF(AND(AB28="ACO",AA28="PADRAO"),CONTROLE!$T$8,IF(AND(AB28="ACO",AA28="ESPECIAL"),CONTROLE!$T$9,IF(AND(AB28="ALUMINIO",AA28="PADRAO"),CONTROLE!$T$5,IF(AND(AB28="ALUMINIO",AA28="ESPECIAL"),CONTROLE!$T$6))))))</f>
        <v>12738</v>
      </c>
    </row>
    <row r="29" spans="1:29" ht="15.75" customHeight="1">
      <c r="A29" s="98" t="s">
        <v>2927</v>
      </c>
      <c r="B29" s="96" t="str">
        <f t="shared" si="0"/>
        <v xml:space="preserve"> </v>
      </c>
      <c r="C29" s="96" t="str">
        <f>IF(AND(ISBLANK('TABELA UNIFICADA 2024'!#REF!)=TRUE,(ISBLANK('TABELA UNIFICADA 2024'!#REF!)=FALSE)),'TABELA UNIFICADA 2024'!#REF!," ")</f>
        <v xml:space="preserve"> </v>
      </c>
      <c r="D29" s="96" t="s">
        <v>43</v>
      </c>
      <c r="E29" s="191">
        <f>IF(ISBLANK('TABELA UNIFICADA 2024'!M29)=TRUE," ",'TABELA UNIFICADA 2024'!M29)</f>
        <v>45321</v>
      </c>
      <c r="F29" s="96" t="s">
        <v>111</v>
      </c>
      <c r="G29" s="96" t="str">
        <f>IF(C29='TABELA UNIFICADA 2024'!A29,'TABELA UNIFICADA 2024'!C29," ")</f>
        <v xml:space="preserve"> </v>
      </c>
      <c r="H29" s="96" t="s">
        <v>43</v>
      </c>
      <c r="I29" s="96" t="s">
        <v>112</v>
      </c>
      <c r="J29" s="97" t="str">
        <f>IF(C29='TABELA UNIFICADA 2024'!A29,'TABELA UNIFICADA 2024'!G29," ")</f>
        <v xml:space="preserve"> </v>
      </c>
      <c r="K29" s="96" t="s">
        <v>113</v>
      </c>
      <c r="L29" s="100" t="str">
        <f t="shared" si="1"/>
        <v>-</v>
      </c>
      <c r="M29" s="95" t="str">
        <f t="shared" si="2"/>
        <v xml:space="preserve"> </v>
      </c>
      <c r="N29" s="99" t="str">
        <f>IF(C29='TABELA UNIFICADA 2024'!A29,'TABELA UNIFICADA 2024'!F29," ")</f>
        <v xml:space="preserve"> </v>
      </c>
      <c r="O29" s="99" t="str">
        <f t="shared" si="3"/>
        <v xml:space="preserve"> </v>
      </c>
      <c r="Y29" s="183" t="s">
        <v>642</v>
      </c>
      <c r="Z29" s="104" t="s">
        <v>617</v>
      </c>
      <c r="AA29" s="104" t="s">
        <v>618</v>
      </c>
      <c r="AB29" s="104" t="str">
        <f t="shared" si="4"/>
        <v>FERRO</v>
      </c>
      <c r="AC29" s="106">
        <f>IF(AND(AB29="FERRO",AA29="PADRAO"),CONTROLE!$T$2,IF(AND(AB29="FERRO",AA29="ESPECIAL"),CONTROLE!$T$3,IF(AND(AB29="ACO",AA29="PADRAO"),CONTROLE!$T$8,IF(AND(AB29="ACO",AA29="ESPECIAL"),CONTROLE!$T$9,IF(AND(AB29="ALUMINIO",AA29="PADRAO"),CONTROLE!$T$5,IF(AND(AB29="ALUMINIO",AA29="ESPECIAL"),CONTROLE!$T$6))))))</f>
        <v>12738</v>
      </c>
    </row>
    <row r="30" spans="1:29" ht="15.75" customHeight="1">
      <c r="A30" s="98" t="s">
        <v>2927</v>
      </c>
      <c r="B30" s="96" t="str">
        <f t="shared" si="0"/>
        <v xml:space="preserve"> </v>
      </c>
      <c r="C30" s="96" t="str">
        <f>IF(AND(ISBLANK('TABELA UNIFICADA 2024'!#REF!)=TRUE,(ISBLANK('TABELA UNIFICADA 2024'!#REF!)=FALSE)),'TABELA UNIFICADA 2024'!#REF!," ")</f>
        <v xml:space="preserve"> </v>
      </c>
      <c r="D30" s="96" t="s">
        <v>43</v>
      </c>
      <c r="E30" s="191">
        <f>IF(ISBLANK('TABELA UNIFICADA 2024'!M30)=TRUE," ",'TABELA UNIFICADA 2024'!M30)</f>
        <v>45321</v>
      </c>
      <c r="F30" s="96" t="s">
        <v>111</v>
      </c>
      <c r="G30" s="96" t="str">
        <f>IF(C30='TABELA UNIFICADA 2024'!A30,'TABELA UNIFICADA 2024'!C30," ")</f>
        <v xml:space="preserve"> </v>
      </c>
      <c r="H30" s="96" t="s">
        <v>43</v>
      </c>
      <c r="I30" s="96" t="s">
        <v>112</v>
      </c>
      <c r="J30" s="97" t="str">
        <f>IF(C30='TABELA UNIFICADA 2024'!A30,'TABELA UNIFICADA 2024'!G30," ")</f>
        <v xml:space="preserve"> </v>
      </c>
      <c r="K30" s="96" t="s">
        <v>113</v>
      </c>
      <c r="L30" s="100" t="str">
        <f t="shared" si="1"/>
        <v>-</v>
      </c>
      <c r="M30" s="95" t="str">
        <f t="shared" si="2"/>
        <v xml:space="preserve"> </v>
      </c>
      <c r="N30" s="99" t="str">
        <f>IF(C30='TABELA UNIFICADA 2024'!A30,'TABELA UNIFICADA 2024'!F30," ")</f>
        <v xml:space="preserve"> </v>
      </c>
      <c r="O30" s="99" t="str">
        <f t="shared" si="3"/>
        <v xml:space="preserve"> </v>
      </c>
      <c r="Y30" s="183" t="s">
        <v>643</v>
      </c>
      <c r="Z30" s="104" t="s">
        <v>617</v>
      </c>
      <c r="AA30" s="104" t="s">
        <v>618</v>
      </c>
      <c r="AB30" s="104" t="str">
        <f t="shared" si="4"/>
        <v>FERRO</v>
      </c>
      <c r="AC30" s="106">
        <f>IF(AND(AB30="FERRO",AA30="PADRAO"),CONTROLE!$T$2,IF(AND(AB30="FERRO",AA30="ESPECIAL"),CONTROLE!$T$3,IF(AND(AB30="ACO",AA30="PADRAO"),CONTROLE!$T$8,IF(AND(AB30="ACO",AA30="ESPECIAL"),CONTROLE!$T$9,IF(AND(AB30="ALUMINIO",AA30="PADRAO"),CONTROLE!$T$5,IF(AND(AB30="ALUMINIO",AA30="ESPECIAL"),CONTROLE!$T$6))))))</f>
        <v>12738</v>
      </c>
    </row>
    <row r="31" spans="1:29" ht="15.75" customHeight="1">
      <c r="A31" s="98" t="s">
        <v>2927</v>
      </c>
      <c r="B31" s="96" t="str">
        <f t="shared" si="0"/>
        <v xml:space="preserve"> </v>
      </c>
      <c r="C31" s="96" t="str">
        <f>IF(AND(ISBLANK('TABELA UNIFICADA 2024'!#REF!)=TRUE,(ISBLANK('TABELA UNIFICADA 2024'!#REF!)=FALSE)),'TABELA UNIFICADA 2024'!#REF!," ")</f>
        <v xml:space="preserve"> </v>
      </c>
      <c r="D31" s="96" t="s">
        <v>43</v>
      </c>
      <c r="E31" s="191">
        <f>IF(ISBLANK('TABELA UNIFICADA 2024'!M31)=TRUE," ",'TABELA UNIFICADA 2024'!M31)</f>
        <v>45321</v>
      </c>
      <c r="F31" s="96" t="s">
        <v>111</v>
      </c>
      <c r="G31" s="96" t="str">
        <f>IF(C31='TABELA UNIFICADA 2024'!A31,'TABELA UNIFICADA 2024'!C31," ")</f>
        <v xml:space="preserve"> </v>
      </c>
      <c r="H31" s="96" t="s">
        <v>43</v>
      </c>
      <c r="I31" s="96" t="s">
        <v>112</v>
      </c>
      <c r="J31" s="97" t="str">
        <f>IF(C31='TABELA UNIFICADA 2024'!A31,'TABELA UNIFICADA 2024'!G31," ")</f>
        <v xml:space="preserve"> </v>
      </c>
      <c r="K31" s="96" t="s">
        <v>113</v>
      </c>
      <c r="L31" s="100" t="str">
        <f t="shared" si="1"/>
        <v>-</v>
      </c>
      <c r="M31" s="95" t="str">
        <f t="shared" si="2"/>
        <v xml:space="preserve"> </v>
      </c>
      <c r="N31" s="99" t="str">
        <f>IF(C31='TABELA UNIFICADA 2024'!A31,'TABELA UNIFICADA 2024'!F31," ")</f>
        <v xml:space="preserve"> </v>
      </c>
      <c r="O31" s="99" t="str">
        <f t="shared" si="3"/>
        <v xml:space="preserve"> </v>
      </c>
      <c r="Y31" s="183" t="s">
        <v>644</v>
      </c>
      <c r="Z31" s="104" t="s">
        <v>617</v>
      </c>
      <c r="AA31" s="104" t="s">
        <v>618</v>
      </c>
      <c r="AB31" s="104" t="str">
        <f t="shared" si="4"/>
        <v>FERRO</v>
      </c>
      <c r="AC31" s="106">
        <f>IF(AND(AB31="FERRO",AA31="PADRAO"),CONTROLE!$T$2,IF(AND(AB31="FERRO",AA31="ESPECIAL"),CONTROLE!$T$3,IF(AND(AB31="ACO",AA31="PADRAO"),CONTROLE!$T$8,IF(AND(AB31="ACO",AA31="ESPECIAL"),CONTROLE!$T$9,IF(AND(AB31="ALUMINIO",AA31="PADRAO"),CONTROLE!$T$5,IF(AND(AB31="ALUMINIO",AA31="ESPECIAL"),CONTROLE!$T$6))))))</f>
        <v>12738</v>
      </c>
    </row>
    <row r="32" spans="1:29" ht="15.75" customHeight="1">
      <c r="A32" s="98" t="s">
        <v>2927</v>
      </c>
      <c r="B32" s="96" t="str">
        <f t="shared" si="0"/>
        <v xml:space="preserve"> </v>
      </c>
      <c r="C32" s="96" t="str">
        <f>IF(AND(ISBLANK('TABELA UNIFICADA 2024'!#REF!)=TRUE,(ISBLANK('TABELA UNIFICADA 2024'!#REF!)=FALSE)),'TABELA UNIFICADA 2024'!#REF!," ")</f>
        <v xml:space="preserve"> </v>
      </c>
      <c r="D32" s="96" t="s">
        <v>43</v>
      </c>
      <c r="E32" s="191">
        <f>IF(ISBLANK('TABELA UNIFICADA 2024'!M32)=TRUE," ",'TABELA UNIFICADA 2024'!M32)</f>
        <v>45314</v>
      </c>
      <c r="F32" s="96" t="s">
        <v>111</v>
      </c>
      <c r="G32" s="96" t="str">
        <f>IF(C32='TABELA UNIFICADA 2024'!A32,'TABELA UNIFICADA 2024'!C32," ")</f>
        <v xml:space="preserve"> </v>
      </c>
      <c r="H32" s="96" t="s">
        <v>43</v>
      </c>
      <c r="I32" s="96" t="s">
        <v>112</v>
      </c>
      <c r="J32" s="97" t="str">
        <f>IF(C32='TABELA UNIFICADA 2024'!A32,'TABELA UNIFICADA 2024'!G32," ")</f>
        <v xml:space="preserve"> </v>
      </c>
      <c r="K32" s="96" t="s">
        <v>113</v>
      </c>
      <c r="L32" s="100" t="str">
        <f t="shared" si="1"/>
        <v>-</v>
      </c>
      <c r="M32" s="95" t="str">
        <f t="shared" si="2"/>
        <v xml:space="preserve"> </v>
      </c>
      <c r="N32" s="99" t="str">
        <f>IF(C32='TABELA UNIFICADA 2024'!A32,'TABELA UNIFICADA 2024'!F32," ")</f>
        <v xml:space="preserve"> </v>
      </c>
      <c r="O32" s="99" t="str">
        <f t="shared" si="3"/>
        <v xml:space="preserve"> </v>
      </c>
      <c r="Y32" s="183" t="s">
        <v>645</v>
      </c>
      <c r="Z32" s="104" t="s">
        <v>617</v>
      </c>
      <c r="AA32" s="104" t="s">
        <v>618</v>
      </c>
      <c r="AB32" s="104" t="str">
        <f t="shared" si="4"/>
        <v>FERRO</v>
      </c>
      <c r="AC32" s="106">
        <f>IF(AND(AB32="FERRO",AA32="PADRAO"),CONTROLE!$T$2,IF(AND(AB32="FERRO",AA32="ESPECIAL"),CONTROLE!$T$3,IF(AND(AB32="ACO",AA32="PADRAO"),CONTROLE!$T$8,IF(AND(AB32="ACO",AA32="ESPECIAL"),CONTROLE!$T$9,IF(AND(AB32="ALUMINIO",AA32="PADRAO"),CONTROLE!$T$5,IF(AND(AB32="ALUMINIO",AA32="ESPECIAL"),CONTROLE!$T$6))))))</f>
        <v>12738</v>
      </c>
    </row>
    <row r="33" spans="1:29" ht="15.75" customHeight="1">
      <c r="A33" s="98" t="s">
        <v>2927</v>
      </c>
      <c r="B33" s="96" t="str">
        <f t="shared" si="0"/>
        <v xml:space="preserve"> </v>
      </c>
      <c r="C33" s="96" t="str">
        <f>IF(AND(ISBLANK('TABELA UNIFICADA 2024'!#REF!)=TRUE,(ISBLANK('TABELA UNIFICADA 2024'!#REF!)=FALSE)),'TABELA UNIFICADA 2024'!#REF!," ")</f>
        <v xml:space="preserve"> </v>
      </c>
      <c r="D33" s="96" t="s">
        <v>43</v>
      </c>
      <c r="E33" s="191">
        <f>IF(ISBLANK('TABELA UNIFICADA 2024'!M33)=TRUE," ",'TABELA UNIFICADA 2024'!M33)</f>
        <v>45314</v>
      </c>
      <c r="F33" s="96" t="s">
        <v>111</v>
      </c>
      <c r="G33" s="96" t="str">
        <f>IF(C33='TABELA UNIFICADA 2024'!A33,'TABELA UNIFICADA 2024'!C33," ")</f>
        <v xml:space="preserve"> </v>
      </c>
      <c r="H33" s="96" t="s">
        <v>43</v>
      </c>
      <c r="I33" s="96" t="s">
        <v>112</v>
      </c>
      <c r="J33" s="97" t="str">
        <f>IF(C33='TABELA UNIFICADA 2024'!A33,'TABELA UNIFICADA 2024'!G33," ")</f>
        <v xml:space="preserve"> </v>
      </c>
      <c r="K33" s="96" t="s">
        <v>113</v>
      </c>
      <c r="L33" s="100" t="str">
        <f t="shared" si="1"/>
        <v>-</v>
      </c>
      <c r="M33" s="95" t="str">
        <f t="shared" si="2"/>
        <v xml:space="preserve"> </v>
      </c>
      <c r="N33" s="99" t="str">
        <f>IF(C33='TABELA UNIFICADA 2024'!A33,'TABELA UNIFICADA 2024'!F33," ")</f>
        <v xml:space="preserve"> </v>
      </c>
      <c r="O33" s="99" t="str">
        <f t="shared" si="3"/>
        <v xml:space="preserve"> </v>
      </c>
      <c r="Y33" s="183" t="s">
        <v>646</v>
      </c>
      <c r="Z33" s="104" t="s">
        <v>617</v>
      </c>
      <c r="AA33" s="104" t="s">
        <v>618</v>
      </c>
      <c r="AB33" s="104" t="str">
        <f t="shared" si="4"/>
        <v>FERRO</v>
      </c>
      <c r="AC33" s="106">
        <f>IF(AND(AB33="FERRO",AA33="PADRAO"),CONTROLE!$T$2,IF(AND(AB33="FERRO",AA33="ESPECIAL"),CONTROLE!$T$3,IF(AND(AB33="ACO",AA33="PADRAO"),CONTROLE!$T$8,IF(AND(AB33="ACO",AA33="ESPECIAL"),CONTROLE!$T$9,IF(AND(AB33="ALUMINIO",AA33="PADRAO"),CONTROLE!$T$5,IF(AND(AB33="ALUMINIO",AA33="ESPECIAL"),CONTROLE!$T$6))))))</f>
        <v>12738</v>
      </c>
    </row>
    <row r="34" spans="1:29" ht="15.75" customHeight="1">
      <c r="A34" s="98" t="s">
        <v>2927</v>
      </c>
      <c r="B34" s="96" t="str">
        <f t="shared" si="0"/>
        <v xml:space="preserve"> </v>
      </c>
      <c r="C34" s="96" t="str">
        <f>IF(AND(ISBLANK('TABELA UNIFICADA 2024'!#REF!)=TRUE,(ISBLANK('TABELA UNIFICADA 2024'!#REF!)=FALSE)),'TABELA UNIFICADA 2024'!#REF!," ")</f>
        <v xml:space="preserve"> </v>
      </c>
      <c r="D34" s="96" t="s">
        <v>43</v>
      </c>
      <c r="E34" s="191">
        <f>IF(ISBLANK('TABELA UNIFICADA 2024'!M34)=TRUE," ",'TABELA UNIFICADA 2024'!M34)</f>
        <v>45314</v>
      </c>
      <c r="F34" s="96" t="s">
        <v>111</v>
      </c>
      <c r="G34" s="96" t="str">
        <f>IF(C34='TABELA UNIFICADA 2024'!A34,'TABELA UNIFICADA 2024'!C34," ")</f>
        <v xml:space="preserve"> </v>
      </c>
      <c r="H34" s="96" t="s">
        <v>43</v>
      </c>
      <c r="I34" s="96" t="s">
        <v>112</v>
      </c>
      <c r="J34" s="97" t="str">
        <f>IF(C34='TABELA UNIFICADA 2024'!A34,'TABELA UNIFICADA 2024'!G34," ")</f>
        <v xml:space="preserve"> </v>
      </c>
      <c r="K34" s="96" t="s">
        <v>113</v>
      </c>
      <c r="L34" s="100" t="str">
        <f t="shared" si="1"/>
        <v>-</v>
      </c>
      <c r="M34" s="95" t="str">
        <f t="shared" si="2"/>
        <v xml:space="preserve"> </v>
      </c>
      <c r="N34" s="99" t="str">
        <f>IF(C34='TABELA UNIFICADA 2024'!A34,'TABELA UNIFICADA 2024'!F34," ")</f>
        <v xml:space="preserve"> </v>
      </c>
      <c r="O34" s="99" t="str">
        <f t="shared" si="3"/>
        <v xml:space="preserve"> </v>
      </c>
      <c r="Y34" s="183" t="s">
        <v>647</v>
      </c>
      <c r="Z34" s="104" t="s">
        <v>617</v>
      </c>
      <c r="AA34" s="104" t="s">
        <v>618</v>
      </c>
      <c r="AB34" s="104" t="str">
        <f t="shared" si="4"/>
        <v>FERRO</v>
      </c>
      <c r="AC34" s="106">
        <f>IF(AND(AB34="FERRO",AA34="PADRAO"),CONTROLE!$T$2,IF(AND(AB34="FERRO",AA34="ESPECIAL"),CONTROLE!$T$3,IF(AND(AB34="ACO",AA34="PADRAO"),CONTROLE!$T$8,IF(AND(AB34="ACO",AA34="ESPECIAL"),CONTROLE!$T$9,IF(AND(AB34="ALUMINIO",AA34="PADRAO"),CONTROLE!$T$5,IF(AND(AB34="ALUMINIO",AA34="ESPECIAL"),CONTROLE!$T$6))))))</f>
        <v>12738</v>
      </c>
    </row>
    <row r="35" spans="1:29" ht="15.75" customHeight="1">
      <c r="A35" s="98" t="s">
        <v>2927</v>
      </c>
      <c r="B35" s="96" t="str">
        <f t="shared" si="0"/>
        <v xml:space="preserve"> </v>
      </c>
      <c r="C35" s="96" t="str">
        <f>IF(AND(ISBLANK('TABELA UNIFICADA 2024'!#REF!)=TRUE,(ISBLANK('TABELA UNIFICADA 2024'!#REF!)=FALSE)),'TABELA UNIFICADA 2024'!#REF!," ")</f>
        <v xml:space="preserve"> </v>
      </c>
      <c r="D35" s="96" t="s">
        <v>43</v>
      </c>
      <c r="E35" s="191">
        <f>IF(ISBLANK('TABELA UNIFICADA 2024'!M35)=TRUE," ",'TABELA UNIFICADA 2024'!M35)</f>
        <v>45314</v>
      </c>
      <c r="F35" s="96" t="s">
        <v>111</v>
      </c>
      <c r="G35" s="96" t="str">
        <f>IF(C35='TABELA UNIFICADA 2024'!A35,'TABELA UNIFICADA 2024'!C35," ")</f>
        <v xml:space="preserve"> </v>
      </c>
      <c r="H35" s="96" t="s">
        <v>43</v>
      </c>
      <c r="I35" s="96" t="s">
        <v>112</v>
      </c>
      <c r="J35" s="97" t="str">
        <f>IF(C35='TABELA UNIFICADA 2024'!A35,'TABELA UNIFICADA 2024'!G35," ")</f>
        <v xml:space="preserve"> </v>
      </c>
      <c r="K35" s="96" t="s">
        <v>113</v>
      </c>
      <c r="L35" s="100" t="str">
        <f t="shared" si="1"/>
        <v>-</v>
      </c>
      <c r="M35" s="95" t="str">
        <f t="shared" si="2"/>
        <v xml:space="preserve"> </v>
      </c>
      <c r="N35" s="99" t="str">
        <f>IF(C35='TABELA UNIFICADA 2024'!A35,'TABELA UNIFICADA 2024'!F35," ")</f>
        <v xml:space="preserve"> </v>
      </c>
      <c r="O35" s="99" t="str">
        <f t="shared" si="3"/>
        <v xml:space="preserve"> </v>
      </c>
      <c r="Y35" s="183" t="s">
        <v>648</v>
      </c>
      <c r="Z35" s="104" t="s">
        <v>617</v>
      </c>
      <c r="AA35" s="104" t="s">
        <v>618</v>
      </c>
      <c r="AB35" s="104" t="str">
        <f t="shared" si="4"/>
        <v>FERRO</v>
      </c>
      <c r="AC35" s="106">
        <f>IF(AND(AB35="FERRO",AA35="PADRAO"),CONTROLE!$T$2,IF(AND(AB35="FERRO",AA35="ESPECIAL"),CONTROLE!$T$3,IF(AND(AB35="ACO",AA35="PADRAO"),CONTROLE!$T$8,IF(AND(AB35="ACO",AA35="ESPECIAL"),CONTROLE!$T$9,IF(AND(AB35="ALUMINIO",AA35="PADRAO"),CONTROLE!$T$5,IF(AND(AB35="ALUMINIO",AA35="ESPECIAL"),CONTROLE!$T$6))))))</f>
        <v>12738</v>
      </c>
    </row>
    <row r="36" spans="1:29" ht="15.75" customHeight="1">
      <c r="A36" s="98" t="s">
        <v>2927</v>
      </c>
      <c r="B36" s="96" t="str">
        <f t="shared" si="0"/>
        <v xml:space="preserve"> </v>
      </c>
      <c r="C36" s="96" t="str">
        <f>IF(AND(ISBLANK('TABELA UNIFICADA 2024'!#REF!)=TRUE,(ISBLANK('TABELA UNIFICADA 2024'!#REF!)=FALSE)),'TABELA UNIFICADA 2024'!#REF!," ")</f>
        <v xml:space="preserve"> </v>
      </c>
      <c r="D36" s="96" t="s">
        <v>43</v>
      </c>
      <c r="E36" s="191">
        <f>IF(ISBLANK('TABELA UNIFICADA 2024'!M36)=TRUE," ",'TABELA UNIFICADA 2024'!M36)</f>
        <v>45315</v>
      </c>
      <c r="F36" s="96" t="s">
        <v>111</v>
      </c>
      <c r="G36" s="96" t="str">
        <f>IF(C36='TABELA UNIFICADA 2024'!A36,'TABELA UNIFICADA 2024'!C36," ")</f>
        <v xml:space="preserve"> </v>
      </c>
      <c r="H36" s="96" t="s">
        <v>43</v>
      </c>
      <c r="I36" s="96" t="s">
        <v>112</v>
      </c>
      <c r="J36" s="97" t="str">
        <f>IF(C36='TABELA UNIFICADA 2024'!A36,'TABELA UNIFICADA 2024'!G36," ")</f>
        <v xml:space="preserve"> </v>
      </c>
      <c r="K36" s="96" t="s">
        <v>113</v>
      </c>
      <c r="L36" s="100" t="str">
        <f t="shared" si="1"/>
        <v>-</v>
      </c>
      <c r="M36" s="95" t="str">
        <f t="shared" si="2"/>
        <v xml:space="preserve"> </v>
      </c>
      <c r="N36" s="99" t="str">
        <f>IF(C36='TABELA UNIFICADA 2024'!A36,'TABELA UNIFICADA 2024'!F36," ")</f>
        <v xml:space="preserve"> </v>
      </c>
      <c r="O36" s="99" t="str">
        <f t="shared" si="3"/>
        <v xml:space="preserve"> </v>
      </c>
      <c r="Y36" s="183" t="s">
        <v>649</v>
      </c>
      <c r="Z36" s="104" t="s">
        <v>617</v>
      </c>
      <c r="AA36" s="104" t="s">
        <v>618</v>
      </c>
      <c r="AB36" s="104" t="str">
        <f t="shared" si="4"/>
        <v>FERRO</v>
      </c>
      <c r="AC36" s="106">
        <f>IF(AND(AB36="FERRO",AA36="PADRAO"),CONTROLE!$T$2,IF(AND(AB36="FERRO",AA36="ESPECIAL"),CONTROLE!$T$3,IF(AND(AB36="ACO",AA36="PADRAO"),CONTROLE!$T$8,IF(AND(AB36="ACO",AA36="ESPECIAL"),CONTROLE!$T$9,IF(AND(AB36="ALUMINIO",AA36="PADRAO"),CONTROLE!$T$5,IF(AND(AB36="ALUMINIO",AA36="ESPECIAL"),CONTROLE!$T$6))))))</f>
        <v>12738</v>
      </c>
    </row>
    <row r="37" spans="1:29" ht="15.75" customHeight="1">
      <c r="A37" s="98" t="s">
        <v>2927</v>
      </c>
      <c r="B37" s="96" t="str">
        <f t="shared" si="0"/>
        <v xml:space="preserve"> </v>
      </c>
      <c r="C37" s="96" t="str">
        <f>IF(AND(ISBLANK('TABELA UNIFICADA 2024'!#REF!)=TRUE,(ISBLANK('TABELA UNIFICADA 2024'!#REF!)=FALSE)),'TABELA UNIFICADA 2024'!#REF!," ")</f>
        <v xml:space="preserve"> </v>
      </c>
      <c r="D37" s="96" t="s">
        <v>43</v>
      </c>
      <c r="E37" s="191">
        <f>IF(ISBLANK('TABELA UNIFICADA 2024'!M37)=TRUE," ",'TABELA UNIFICADA 2024'!M37)</f>
        <v>45316</v>
      </c>
      <c r="F37" s="96" t="s">
        <v>111</v>
      </c>
      <c r="G37" s="96" t="str">
        <f>IF(C37='TABELA UNIFICADA 2024'!A37,'TABELA UNIFICADA 2024'!C37," ")</f>
        <v xml:space="preserve"> </v>
      </c>
      <c r="H37" s="96" t="s">
        <v>43</v>
      </c>
      <c r="I37" s="96" t="s">
        <v>112</v>
      </c>
      <c r="J37" s="97" t="str">
        <f>IF(C37='TABELA UNIFICADA 2024'!A37,'TABELA UNIFICADA 2024'!G37," ")</f>
        <v xml:space="preserve"> </v>
      </c>
      <c r="K37" s="96" t="s">
        <v>113</v>
      </c>
      <c r="L37" s="100" t="str">
        <f t="shared" si="1"/>
        <v>-</v>
      </c>
      <c r="M37" s="95" t="str">
        <f t="shared" si="2"/>
        <v xml:space="preserve"> </v>
      </c>
      <c r="N37" s="99" t="str">
        <f>IF(C37='TABELA UNIFICADA 2024'!A37,'TABELA UNIFICADA 2024'!F37," ")</f>
        <v xml:space="preserve"> </v>
      </c>
      <c r="O37" s="99" t="str">
        <f t="shared" si="3"/>
        <v xml:space="preserve"> </v>
      </c>
      <c r="Y37" s="183" t="s">
        <v>650</v>
      </c>
      <c r="Z37" s="104" t="s">
        <v>617</v>
      </c>
      <c r="AA37" s="104" t="s">
        <v>618</v>
      </c>
      <c r="AB37" s="104" t="str">
        <f t="shared" si="4"/>
        <v>FERRO</v>
      </c>
      <c r="AC37" s="106">
        <f>IF(AND(AB37="FERRO",AA37="PADRAO"),CONTROLE!$T$2,IF(AND(AB37="FERRO",AA37="ESPECIAL"),CONTROLE!$T$3,IF(AND(AB37="ACO",AA37="PADRAO"),CONTROLE!$T$8,IF(AND(AB37="ACO",AA37="ESPECIAL"),CONTROLE!$T$9,IF(AND(AB37="ALUMINIO",AA37="PADRAO"),CONTROLE!$T$5,IF(AND(AB37="ALUMINIO",AA37="ESPECIAL"),CONTROLE!$T$6))))))</f>
        <v>12738</v>
      </c>
    </row>
    <row r="38" spans="1:29" ht="15.75" customHeight="1">
      <c r="A38" s="98" t="s">
        <v>2927</v>
      </c>
      <c r="B38" s="96" t="str">
        <f t="shared" si="0"/>
        <v xml:space="preserve"> </v>
      </c>
      <c r="C38" s="96" t="str">
        <f>IF(AND(ISBLANK('TABELA UNIFICADA 2024'!#REF!)=TRUE,(ISBLANK('TABELA UNIFICADA 2024'!#REF!)=FALSE)),'TABELA UNIFICADA 2024'!#REF!," ")</f>
        <v xml:space="preserve"> </v>
      </c>
      <c r="D38" s="96" t="s">
        <v>43</v>
      </c>
      <c r="E38" s="191">
        <f>IF(ISBLANK('TABELA UNIFICADA 2024'!M38)=TRUE," ",'TABELA UNIFICADA 2024'!M38)</f>
        <v>45316</v>
      </c>
      <c r="F38" s="96" t="s">
        <v>111</v>
      </c>
      <c r="G38" s="96" t="str">
        <f>IF(C38='TABELA UNIFICADA 2024'!A38,'TABELA UNIFICADA 2024'!C38," ")</f>
        <v xml:space="preserve"> </v>
      </c>
      <c r="H38" s="96" t="s">
        <v>43</v>
      </c>
      <c r="I38" s="96" t="s">
        <v>112</v>
      </c>
      <c r="J38" s="97" t="str">
        <f>IF(C38='TABELA UNIFICADA 2024'!A38,'TABELA UNIFICADA 2024'!G38," ")</f>
        <v xml:space="preserve"> </v>
      </c>
      <c r="K38" s="96" t="s">
        <v>113</v>
      </c>
      <c r="L38" s="100" t="str">
        <f t="shared" si="1"/>
        <v>-</v>
      </c>
      <c r="M38" s="95" t="str">
        <f t="shared" si="2"/>
        <v xml:space="preserve"> </v>
      </c>
      <c r="N38" s="99" t="str">
        <f>IF(C38='TABELA UNIFICADA 2024'!A38,'TABELA UNIFICADA 2024'!F38," ")</f>
        <v xml:space="preserve"> </v>
      </c>
      <c r="O38" s="99" t="str">
        <f t="shared" si="3"/>
        <v xml:space="preserve"> </v>
      </c>
      <c r="Y38" s="183" t="s">
        <v>651</v>
      </c>
      <c r="Z38" s="104" t="s">
        <v>617</v>
      </c>
      <c r="AA38" s="104" t="s">
        <v>618</v>
      </c>
      <c r="AB38" s="104" t="str">
        <f t="shared" si="4"/>
        <v>FERRO</v>
      </c>
      <c r="AC38" s="106">
        <f>IF(AND(AB38="FERRO",AA38="PADRAO"),CONTROLE!$T$2,IF(AND(AB38="FERRO",AA38="ESPECIAL"),CONTROLE!$T$3,IF(AND(AB38="ACO",AA38="PADRAO"),CONTROLE!$T$8,IF(AND(AB38="ACO",AA38="ESPECIAL"),CONTROLE!$T$9,IF(AND(AB38="ALUMINIO",AA38="PADRAO"),CONTROLE!$T$5,IF(AND(AB38="ALUMINIO",AA38="ESPECIAL"),CONTROLE!$T$6))))))</f>
        <v>12738</v>
      </c>
    </row>
    <row r="39" spans="1:29" ht="15.75" customHeight="1">
      <c r="A39" s="98" t="s">
        <v>2927</v>
      </c>
      <c r="B39" s="96" t="str">
        <f t="shared" si="0"/>
        <v xml:space="preserve"> </v>
      </c>
      <c r="C39" s="96" t="str">
        <f>IF(AND(ISBLANK('TABELA UNIFICADA 2024'!#REF!)=TRUE,(ISBLANK('TABELA UNIFICADA 2024'!#REF!)=FALSE)),'TABELA UNIFICADA 2024'!#REF!," ")</f>
        <v xml:space="preserve"> </v>
      </c>
      <c r="D39" s="96" t="s">
        <v>43</v>
      </c>
      <c r="E39" s="191">
        <f>IF(ISBLANK('TABELA UNIFICADA 2024'!M39)=TRUE," ",'TABELA UNIFICADA 2024'!M39)</f>
        <v>45316</v>
      </c>
      <c r="F39" s="96" t="s">
        <v>111</v>
      </c>
      <c r="G39" s="96" t="str">
        <f>IF(C39='TABELA UNIFICADA 2024'!A39,'TABELA UNIFICADA 2024'!C39," ")</f>
        <v xml:space="preserve"> </v>
      </c>
      <c r="H39" s="96" t="s">
        <v>43</v>
      </c>
      <c r="I39" s="96" t="s">
        <v>112</v>
      </c>
      <c r="J39" s="97" t="str">
        <f>IF(C39='TABELA UNIFICADA 2024'!A39,'TABELA UNIFICADA 2024'!G39," ")</f>
        <v xml:space="preserve"> </v>
      </c>
      <c r="K39" s="96" t="s">
        <v>113</v>
      </c>
      <c r="L39" s="100" t="str">
        <f t="shared" si="1"/>
        <v>-</v>
      </c>
      <c r="M39" s="95" t="str">
        <f t="shared" si="2"/>
        <v xml:space="preserve"> </v>
      </c>
      <c r="N39" s="99" t="str">
        <f>IF(C39='TABELA UNIFICADA 2024'!A39,'TABELA UNIFICADA 2024'!F39," ")</f>
        <v xml:space="preserve"> </v>
      </c>
      <c r="O39" s="99" t="str">
        <f t="shared" si="3"/>
        <v xml:space="preserve"> </v>
      </c>
      <c r="Y39" s="183" t="s">
        <v>652</v>
      </c>
      <c r="Z39" s="104" t="s">
        <v>617</v>
      </c>
      <c r="AA39" s="104" t="s">
        <v>618</v>
      </c>
      <c r="AB39" s="104" t="str">
        <f t="shared" si="4"/>
        <v>FERRO</v>
      </c>
      <c r="AC39" s="106">
        <f>IF(AND(AB39="FERRO",AA39="PADRAO"),CONTROLE!$T$2,IF(AND(AB39="FERRO",AA39="ESPECIAL"),CONTROLE!$T$3,IF(AND(AB39="ACO",AA39="PADRAO"),CONTROLE!$T$8,IF(AND(AB39="ACO",AA39="ESPECIAL"),CONTROLE!$T$9,IF(AND(AB39="ALUMINIO",AA39="PADRAO"),CONTROLE!$T$5,IF(AND(AB39="ALUMINIO",AA39="ESPECIAL"),CONTROLE!$T$6))))))</f>
        <v>12738</v>
      </c>
    </row>
    <row r="40" spans="1:29" ht="15.75" customHeight="1">
      <c r="A40" s="98" t="s">
        <v>2927</v>
      </c>
      <c r="B40" s="96" t="str">
        <f t="shared" si="0"/>
        <v xml:space="preserve"> </v>
      </c>
      <c r="C40" s="96" t="str">
        <f>IF(AND(ISBLANK('TABELA UNIFICADA 2024'!#REF!)=TRUE,(ISBLANK('TABELA UNIFICADA 2024'!#REF!)=FALSE)),'TABELA UNIFICADA 2024'!#REF!," ")</f>
        <v xml:space="preserve"> </v>
      </c>
      <c r="D40" s="96" t="s">
        <v>43</v>
      </c>
      <c r="E40" s="191">
        <f>IF(ISBLANK('TABELA UNIFICADA 2024'!M40)=TRUE," ",'TABELA UNIFICADA 2024'!M40)</f>
        <v>45316</v>
      </c>
      <c r="F40" s="96" t="s">
        <v>111</v>
      </c>
      <c r="G40" s="96" t="str">
        <f>IF(C40='TABELA UNIFICADA 2024'!A40,'TABELA UNIFICADA 2024'!C40," ")</f>
        <v xml:space="preserve"> </v>
      </c>
      <c r="H40" s="96" t="s">
        <v>43</v>
      </c>
      <c r="I40" s="96" t="s">
        <v>112</v>
      </c>
      <c r="J40" s="97" t="str">
        <f>IF(C40='TABELA UNIFICADA 2024'!A40,'TABELA UNIFICADA 2024'!G40," ")</f>
        <v xml:space="preserve"> </v>
      </c>
      <c r="K40" s="96" t="s">
        <v>113</v>
      </c>
      <c r="L40" s="100" t="str">
        <f t="shared" si="1"/>
        <v>-</v>
      </c>
      <c r="M40" s="95" t="str">
        <f t="shared" si="2"/>
        <v xml:space="preserve"> </v>
      </c>
      <c r="N40" s="99" t="str">
        <f>IF(C40='TABELA UNIFICADA 2024'!A40,'TABELA UNIFICADA 2024'!F40," ")</f>
        <v xml:space="preserve"> </v>
      </c>
      <c r="O40" s="99" t="str">
        <f t="shared" si="3"/>
        <v xml:space="preserve"> </v>
      </c>
      <c r="Y40" s="183" t="s">
        <v>653</v>
      </c>
      <c r="Z40" s="104" t="s">
        <v>617</v>
      </c>
      <c r="AA40" s="104" t="s">
        <v>618</v>
      </c>
      <c r="AB40" s="104" t="str">
        <f t="shared" si="4"/>
        <v>FERRO</v>
      </c>
      <c r="AC40" s="106">
        <f>IF(AND(AB40="FERRO",AA40="PADRAO"),CONTROLE!$T$2,IF(AND(AB40="FERRO",AA40="ESPECIAL"),CONTROLE!$T$3,IF(AND(AB40="ACO",AA40="PADRAO"),CONTROLE!$T$8,IF(AND(AB40="ACO",AA40="ESPECIAL"),CONTROLE!$T$9,IF(AND(AB40="ALUMINIO",AA40="PADRAO"),CONTROLE!$T$5,IF(AND(AB40="ALUMINIO",AA40="ESPECIAL"),CONTROLE!$T$6))))))</f>
        <v>12738</v>
      </c>
    </row>
    <row r="41" spans="1:29" ht="15.75" customHeight="1">
      <c r="A41" s="98" t="s">
        <v>2927</v>
      </c>
      <c r="B41" s="96" t="str">
        <f t="shared" si="0"/>
        <v xml:space="preserve"> </v>
      </c>
      <c r="C41" s="96" t="str">
        <f>IF(AND(ISBLANK('TABELA UNIFICADA 2024'!#REF!)=TRUE,(ISBLANK('TABELA UNIFICADA 2024'!#REF!)=FALSE)),'TABELA UNIFICADA 2024'!#REF!," ")</f>
        <v xml:space="preserve"> </v>
      </c>
      <c r="D41" s="96" t="s">
        <v>43</v>
      </c>
      <c r="E41" s="191">
        <f>IF(ISBLANK('TABELA UNIFICADA 2024'!M41)=TRUE," ",'TABELA UNIFICADA 2024'!M41)</f>
        <v>45316</v>
      </c>
      <c r="F41" s="96" t="s">
        <v>111</v>
      </c>
      <c r="G41" s="96" t="str">
        <f>IF(C41='TABELA UNIFICADA 2024'!A41,'TABELA UNIFICADA 2024'!C41," ")</f>
        <v xml:space="preserve"> </v>
      </c>
      <c r="H41" s="96" t="s">
        <v>43</v>
      </c>
      <c r="I41" s="96" t="s">
        <v>112</v>
      </c>
      <c r="J41" s="97" t="str">
        <f>IF(C41='TABELA UNIFICADA 2024'!A41,'TABELA UNIFICADA 2024'!G41," ")</f>
        <v xml:space="preserve"> </v>
      </c>
      <c r="K41" s="96" t="s">
        <v>113</v>
      </c>
      <c r="L41" s="100" t="str">
        <f t="shared" si="1"/>
        <v>-</v>
      </c>
      <c r="M41" s="95" t="str">
        <f t="shared" si="2"/>
        <v xml:space="preserve"> </v>
      </c>
      <c r="N41" s="99" t="str">
        <f>IF(C41='TABELA UNIFICADA 2024'!A41,'TABELA UNIFICADA 2024'!F41," ")</f>
        <v xml:space="preserve"> </v>
      </c>
      <c r="O41" s="99" t="str">
        <f t="shared" si="3"/>
        <v xml:space="preserve"> </v>
      </c>
      <c r="Y41" s="183" t="s">
        <v>654</v>
      </c>
      <c r="Z41" s="104" t="s">
        <v>617</v>
      </c>
      <c r="AA41" s="104" t="s">
        <v>618</v>
      </c>
      <c r="AB41" s="104" t="str">
        <f t="shared" si="4"/>
        <v>FERRO</v>
      </c>
      <c r="AC41" s="106">
        <f>IF(AND(AB41="FERRO",AA41="PADRAO"),CONTROLE!$T$2,IF(AND(AB41="FERRO",AA41="ESPECIAL"),CONTROLE!$T$3,IF(AND(AB41="ACO",AA41="PADRAO"),CONTROLE!$T$8,IF(AND(AB41="ACO",AA41="ESPECIAL"),CONTROLE!$T$9,IF(AND(AB41="ALUMINIO",AA41="PADRAO"),CONTROLE!$T$5,IF(AND(AB41="ALUMINIO",AA41="ESPECIAL"),CONTROLE!$T$6))))))</f>
        <v>12738</v>
      </c>
    </row>
    <row r="42" spans="1:29" ht="15.75" customHeight="1">
      <c r="A42" s="98" t="s">
        <v>2927</v>
      </c>
      <c r="B42" s="96" t="str">
        <f t="shared" si="0"/>
        <v xml:space="preserve"> </v>
      </c>
      <c r="C42" s="96" t="str">
        <f>IF(AND(ISBLANK('TABELA UNIFICADA 2024'!#REF!)=TRUE,(ISBLANK('TABELA UNIFICADA 2024'!#REF!)=FALSE)),'TABELA UNIFICADA 2024'!#REF!," ")</f>
        <v xml:space="preserve"> </v>
      </c>
      <c r="D42" s="96" t="s">
        <v>43</v>
      </c>
      <c r="E42" s="191">
        <f>IF(ISBLANK('TABELA UNIFICADA 2024'!M42)=TRUE," ",'TABELA UNIFICADA 2024'!M42)</f>
        <v>45322</v>
      </c>
      <c r="F42" s="96" t="s">
        <v>111</v>
      </c>
      <c r="G42" s="96" t="str">
        <f>IF(C42='TABELA UNIFICADA 2024'!A42,'TABELA UNIFICADA 2024'!C42," ")</f>
        <v xml:space="preserve"> </v>
      </c>
      <c r="H42" s="96" t="s">
        <v>43</v>
      </c>
      <c r="I42" s="96" t="s">
        <v>112</v>
      </c>
      <c r="J42" s="97" t="str">
        <f>IF(C42='TABELA UNIFICADA 2024'!A42,'TABELA UNIFICADA 2024'!G42," ")</f>
        <v xml:space="preserve"> </v>
      </c>
      <c r="K42" s="96" t="s">
        <v>113</v>
      </c>
      <c r="L42" s="100" t="str">
        <f t="shared" si="1"/>
        <v>-</v>
      </c>
      <c r="M42" s="95" t="str">
        <f t="shared" si="2"/>
        <v xml:space="preserve"> </v>
      </c>
      <c r="N42" s="99" t="str">
        <f>IF(C42='TABELA UNIFICADA 2024'!A42,'TABELA UNIFICADA 2024'!F42," ")</f>
        <v xml:space="preserve"> </v>
      </c>
      <c r="O42" s="99" t="str">
        <f t="shared" si="3"/>
        <v xml:space="preserve"> </v>
      </c>
      <c r="Y42" s="183" t="s">
        <v>655</v>
      </c>
      <c r="Z42" s="104" t="s">
        <v>656</v>
      </c>
      <c r="AA42" s="104" t="s">
        <v>618</v>
      </c>
      <c r="AB42" s="104" t="str">
        <f t="shared" si="4"/>
        <v>FERRO</v>
      </c>
      <c r="AC42" s="106">
        <f>IF(AND(AB42="FERRO",AA42="PADRAO"),CONTROLE!$T$2,IF(AND(AB42="FERRO",AA42="ESPECIAL"),CONTROLE!$T$3,IF(AND(AB42="ACO",AA42="PADRAO"),CONTROLE!$T$8,IF(AND(AB42="ACO",AA42="ESPECIAL"),CONTROLE!$T$9,IF(AND(AB42="ALUMINIO",AA42="PADRAO"),CONTROLE!$T$5,IF(AND(AB42="ALUMINIO",AA42="ESPECIAL"),CONTROLE!$T$6))))))</f>
        <v>12738</v>
      </c>
    </row>
    <row r="43" spans="1:29" ht="15.75" customHeight="1">
      <c r="A43" s="98" t="s">
        <v>2927</v>
      </c>
      <c r="B43" s="96" t="str">
        <f t="shared" si="0"/>
        <v xml:space="preserve"> </v>
      </c>
      <c r="C43" s="96" t="str">
        <f>IF(AND(ISBLANK('TABELA UNIFICADA 2024'!#REF!)=TRUE,(ISBLANK('TABELA UNIFICADA 2024'!#REF!)=FALSE)),'TABELA UNIFICADA 2024'!#REF!," ")</f>
        <v xml:space="preserve"> </v>
      </c>
      <c r="D43" s="96" t="s">
        <v>43</v>
      </c>
      <c r="E43" s="191">
        <f>IF(ISBLANK('TABELA UNIFICADA 2024'!M43)=TRUE," ",'TABELA UNIFICADA 2024'!M43)</f>
        <v>45322</v>
      </c>
      <c r="F43" s="96" t="s">
        <v>111</v>
      </c>
      <c r="G43" s="96" t="str">
        <f>IF(C43='TABELA UNIFICADA 2024'!A43,'TABELA UNIFICADA 2024'!C43," ")</f>
        <v xml:space="preserve"> </v>
      </c>
      <c r="H43" s="96" t="s">
        <v>43</v>
      </c>
      <c r="I43" s="96" t="s">
        <v>112</v>
      </c>
      <c r="J43" s="97" t="str">
        <f>IF(C43='TABELA UNIFICADA 2024'!A43,'TABELA UNIFICADA 2024'!G43," ")</f>
        <v xml:space="preserve"> </v>
      </c>
      <c r="K43" s="96" t="s">
        <v>113</v>
      </c>
      <c r="L43" s="100" t="str">
        <f t="shared" si="1"/>
        <v>-</v>
      </c>
      <c r="M43" s="95" t="str">
        <f t="shared" si="2"/>
        <v xml:space="preserve"> </v>
      </c>
      <c r="N43" s="99" t="str">
        <f>IF(C43='TABELA UNIFICADA 2024'!A43,'TABELA UNIFICADA 2024'!F43," ")</f>
        <v xml:space="preserve"> </v>
      </c>
      <c r="O43" s="99" t="str">
        <f t="shared" si="3"/>
        <v xml:space="preserve"> </v>
      </c>
      <c r="Y43" s="183" t="s">
        <v>657</v>
      </c>
      <c r="Z43" s="104" t="s">
        <v>658</v>
      </c>
      <c r="AA43" s="104" t="s">
        <v>618</v>
      </c>
      <c r="AB43" s="104" t="str">
        <f t="shared" si="4"/>
        <v>FERRO</v>
      </c>
      <c r="AC43" s="106">
        <f>IF(AND(AB43="FERRO",AA43="PADRAO"),CONTROLE!$T$2,IF(AND(AB43="FERRO",AA43="ESPECIAL"),CONTROLE!$T$3,IF(AND(AB43="ACO",AA43="PADRAO"),CONTROLE!$T$8,IF(AND(AB43="ACO",AA43="ESPECIAL"),CONTROLE!$T$9,IF(AND(AB43="ALUMINIO",AA43="PADRAO"),CONTROLE!$T$5,IF(AND(AB43="ALUMINIO",AA43="ESPECIAL"),CONTROLE!$T$6))))))</f>
        <v>12738</v>
      </c>
    </row>
    <row r="44" spans="1:29" ht="15.75" customHeight="1">
      <c r="A44" s="98" t="s">
        <v>2927</v>
      </c>
      <c r="B44" s="96" t="str">
        <f t="shared" si="0"/>
        <v xml:space="preserve"> </v>
      </c>
      <c r="C44" s="96" t="str">
        <f>IF(AND(ISBLANK('TABELA UNIFICADA 2024'!#REF!)=TRUE,(ISBLANK('TABELA UNIFICADA 2024'!#REF!)=FALSE)),'TABELA UNIFICADA 2024'!#REF!," ")</f>
        <v xml:space="preserve"> </v>
      </c>
      <c r="D44" s="96" t="s">
        <v>43</v>
      </c>
      <c r="E44" s="191">
        <f>IF(ISBLANK('TABELA UNIFICADA 2024'!M44)=TRUE," ",'TABELA UNIFICADA 2024'!M44)</f>
        <v>45322</v>
      </c>
      <c r="F44" s="96" t="s">
        <v>111</v>
      </c>
      <c r="G44" s="96" t="str">
        <f>IF(C44='TABELA UNIFICADA 2024'!A44,'TABELA UNIFICADA 2024'!C44," ")</f>
        <v xml:space="preserve"> </v>
      </c>
      <c r="H44" s="96" t="s">
        <v>43</v>
      </c>
      <c r="I44" s="96" t="s">
        <v>112</v>
      </c>
      <c r="J44" s="97" t="str">
        <f>IF(C44='TABELA UNIFICADA 2024'!A44,'TABELA UNIFICADA 2024'!G44," ")</f>
        <v xml:space="preserve"> </v>
      </c>
      <c r="K44" s="96" t="s">
        <v>113</v>
      </c>
      <c r="L44" s="100" t="str">
        <f t="shared" si="1"/>
        <v>-</v>
      </c>
      <c r="M44" s="95" t="str">
        <f t="shared" si="2"/>
        <v xml:space="preserve"> </v>
      </c>
      <c r="N44" s="99" t="str">
        <f>IF(C44='TABELA UNIFICADA 2024'!A44,'TABELA UNIFICADA 2024'!F44," ")</f>
        <v xml:space="preserve"> </v>
      </c>
      <c r="O44" s="99" t="str">
        <f t="shared" si="3"/>
        <v xml:space="preserve"> </v>
      </c>
      <c r="Y44" s="183" t="s">
        <v>659</v>
      </c>
      <c r="Z44" s="104" t="s">
        <v>656</v>
      </c>
      <c r="AA44" s="104" t="s">
        <v>618</v>
      </c>
      <c r="AB44" s="104" t="str">
        <f t="shared" si="4"/>
        <v>FERRO</v>
      </c>
      <c r="AC44" s="106">
        <f>IF(AND(AB44="FERRO",AA44="PADRAO"),CONTROLE!$T$2,IF(AND(AB44="FERRO",AA44="ESPECIAL"),CONTROLE!$T$3,IF(AND(AB44="ACO",AA44="PADRAO"),CONTROLE!$T$8,IF(AND(AB44="ACO",AA44="ESPECIAL"),CONTROLE!$T$9,IF(AND(AB44="ALUMINIO",AA44="PADRAO"),CONTROLE!$T$5,IF(AND(AB44="ALUMINIO",AA44="ESPECIAL"),CONTROLE!$T$6))))))</f>
        <v>12738</v>
      </c>
    </row>
    <row r="45" spans="1:29" ht="15.75" customHeight="1">
      <c r="A45" s="98" t="s">
        <v>2927</v>
      </c>
      <c r="B45" s="96" t="str">
        <f t="shared" si="0"/>
        <v xml:space="preserve"> </v>
      </c>
      <c r="C45" s="96" t="str">
        <f>IF(AND(ISBLANK('TABELA UNIFICADA 2024'!#REF!)=TRUE,(ISBLANK('TABELA UNIFICADA 2024'!#REF!)=FALSE)),'TABELA UNIFICADA 2024'!#REF!," ")</f>
        <v xml:space="preserve"> </v>
      </c>
      <c r="D45" s="96" t="s">
        <v>43</v>
      </c>
      <c r="E45" s="191">
        <f>IF(ISBLANK('TABELA UNIFICADA 2024'!M45)=TRUE," ",'TABELA UNIFICADA 2024'!M45)</f>
        <v>45322</v>
      </c>
      <c r="F45" s="96" t="s">
        <v>111</v>
      </c>
      <c r="G45" s="96" t="str">
        <f>IF(C45='TABELA UNIFICADA 2024'!A45,'TABELA UNIFICADA 2024'!C45," ")</f>
        <v xml:space="preserve"> </v>
      </c>
      <c r="H45" s="96" t="s">
        <v>43</v>
      </c>
      <c r="I45" s="96" t="s">
        <v>112</v>
      </c>
      <c r="J45" s="97" t="str">
        <f>IF(C45='TABELA UNIFICADA 2024'!A45,'TABELA UNIFICADA 2024'!G45," ")</f>
        <v xml:space="preserve"> </v>
      </c>
      <c r="K45" s="96" t="s">
        <v>113</v>
      </c>
      <c r="L45" s="100" t="str">
        <f t="shared" si="1"/>
        <v>-</v>
      </c>
      <c r="M45" s="95" t="str">
        <f t="shared" si="2"/>
        <v xml:space="preserve"> </v>
      </c>
      <c r="N45" s="99" t="str">
        <f>IF(C45='TABELA UNIFICADA 2024'!A45,'TABELA UNIFICADA 2024'!F45," ")</f>
        <v xml:space="preserve"> </v>
      </c>
      <c r="O45" s="99" t="str">
        <f t="shared" si="3"/>
        <v xml:space="preserve"> </v>
      </c>
      <c r="Y45" s="183" t="s">
        <v>660</v>
      </c>
      <c r="Z45" s="104" t="s">
        <v>617</v>
      </c>
      <c r="AA45" s="104" t="s">
        <v>618</v>
      </c>
      <c r="AB45" s="104" t="str">
        <f t="shared" si="4"/>
        <v>FERRO</v>
      </c>
      <c r="AC45" s="106">
        <f>IF(AND(AB45="FERRO",AA45="PADRAO"),CONTROLE!$T$2,IF(AND(AB45="FERRO",AA45="ESPECIAL"),CONTROLE!$T$3,IF(AND(AB45="ACO",AA45="PADRAO"),CONTROLE!$T$8,IF(AND(AB45="ACO",AA45="ESPECIAL"),CONTROLE!$T$9,IF(AND(AB45="ALUMINIO",AA45="PADRAO"),CONTROLE!$T$5,IF(AND(AB45="ALUMINIO",AA45="ESPECIAL"),CONTROLE!$T$6))))))</f>
        <v>12738</v>
      </c>
    </row>
    <row r="46" spans="1:29" ht="15.75" customHeight="1">
      <c r="A46" s="98" t="s">
        <v>2927</v>
      </c>
      <c r="B46" s="96" t="str">
        <f t="shared" si="0"/>
        <v xml:space="preserve"> </v>
      </c>
      <c r="C46" s="96" t="str">
        <f>IF(AND(ISBLANK('TABELA UNIFICADA 2024'!#REF!)=TRUE,(ISBLANK('TABELA UNIFICADA 2024'!#REF!)=FALSE)),'TABELA UNIFICADA 2024'!#REF!," ")</f>
        <v xml:space="preserve"> </v>
      </c>
      <c r="D46" s="96" t="s">
        <v>43</v>
      </c>
      <c r="E46" s="191">
        <f>IF(ISBLANK('TABELA UNIFICADA 2024'!M46)=TRUE," ",'TABELA UNIFICADA 2024'!M46)</f>
        <v>45322</v>
      </c>
      <c r="F46" s="96" t="s">
        <v>111</v>
      </c>
      <c r="G46" s="96" t="str">
        <f>IF(C46='TABELA UNIFICADA 2024'!A46,'TABELA UNIFICADA 2024'!C46," ")</f>
        <v xml:space="preserve"> </v>
      </c>
      <c r="H46" s="96" t="s">
        <v>43</v>
      </c>
      <c r="I46" s="96" t="s">
        <v>112</v>
      </c>
      <c r="J46" s="97" t="str">
        <f>IF(C46='TABELA UNIFICADA 2024'!A46,'TABELA UNIFICADA 2024'!G46," ")</f>
        <v xml:space="preserve"> </v>
      </c>
      <c r="K46" s="96" t="s">
        <v>113</v>
      </c>
      <c r="L46" s="100" t="str">
        <f t="shared" si="1"/>
        <v>-</v>
      </c>
      <c r="M46" s="95" t="str">
        <f t="shared" si="2"/>
        <v xml:space="preserve"> </v>
      </c>
      <c r="N46" s="99" t="str">
        <f>IF(C46='TABELA UNIFICADA 2024'!A46,'TABELA UNIFICADA 2024'!F46," ")</f>
        <v xml:space="preserve"> </v>
      </c>
      <c r="O46" s="99" t="str">
        <f t="shared" si="3"/>
        <v xml:space="preserve"> </v>
      </c>
      <c r="Y46" s="183" t="s">
        <v>661</v>
      </c>
      <c r="Z46" s="104" t="s">
        <v>662</v>
      </c>
      <c r="AA46" s="104" t="s">
        <v>618</v>
      </c>
      <c r="AB46" s="104" t="str">
        <f t="shared" si="4"/>
        <v>FERRO</v>
      </c>
      <c r="AC46" s="106">
        <f>IF(AND(AB46="FERRO",AA46="PADRAO"),CONTROLE!$T$2,IF(AND(AB46="FERRO",AA46="ESPECIAL"),CONTROLE!$T$3,IF(AND(AB46="ACO",AA46="PADRAO"),CONTROLE!$T$8,IF(AND(AB46="ACO",AA46="ESPECIAL"),CONTROLE!$T$9,IF(AND(AB46="ALUMINIO",AA46="PADRAO"),CONTROLE!$T$5,IF(AND(AB46="ALUMINIO",AA46="ESPECIAL"),CONTROLE!$T$6))))))</f>
        <v>12738</v>
      </c>
    </row>
    <row r="47" spans="1:29" ht="15.75" customHeight="1">
      <c r="A47" s="98" t="s">
        <v>2927</v>
      </c>
      <c r="B47" s="96" t="str">
        <f t="shared" si="0"/>
        <v xml:space="preserve"> </v>
      </c>
      <c r="C47" s="96" t="str">
        <f>IF(AND(ISBLANK('TABELA UNIFICADA 2024'!#REF!)=TRUE,(ISBLANK('TABELA UNIFICADA 2024'!#REF!)=FALSE)),'TABELA UNIFICADA 2024'!#REF!," ")</f>
        <v xml:space="preserve"> </v>
      </c>
      <c r="D47" s="96" t="s">
        <v>43</v>
      </c>
      <c r="E47" s="191">
        <f>IF(ISBLANK('TABELA UNIFICADA 2024'!M47)=TRUE," ",'TABELA UNIFICADA 2024'!M47)</f>
        <v>45322</v>
      </c>
      <c r="F47" s="96" t="s">
        <v>111</v>
      </c>
      <c r="G47" s="96" t="str">
        <f>IF(C47='TABELA UNIFICADA 2024'!A47,'TABELA UNIFICADA 2024'!C47," ")</f>
        <v xml:space="preserve"> </v>
      </c>
      <c r="H47" s="96" t="s">
        <v>43</v>
      </c>
      <c r="I47" s="96" t="s">
        <v>112</v>
      </c>
      <c r="J47" s="97" t="str">
        <f>IF(C47='TABELA UNIFICADA 2024'!A47,'TABELA UNIFICADA 2024'!G47," ")</f>
        <v xml:space="preserve"> </v>
      </c>
      <c r="K47" s="96" t="s">
        <v>113</v>
      </c>
      <c r="L47" s="100" t="str">
        <f t="shared" si="1"/>
        <v>-</v>
      </c>
      <c r="M47" s="95" t="str">
        <f t="shared" si="2"/>
        <v xml:space="preserve"> </v>
      </c>
      <c r="N47" s="99" t="str">
        <f>IF(C47='TABELA UNIFICADA 2024'!A47,'TABELA UNIFICADA 2024'!F47," ")</f>
        <v xml:space="preserve"> </v>
      </c>
      <c r="O47" s="99" t="str">
        <f t="shared" si="3"/>
        <v xml:space="preserve"> </v>
      </c>
      <c r="Y47" s="183" t="s">
        <v>663</v>
      </c>
      <c r="Z47" s="104" t="s">
        <v>664</v>
      </c>
      <c r="AA47" s="104" t="s">
        <v>618</v>
      </c>
      <c r="AB47" s="104" t="str">
        <f t="shared" si="4"/>
        <v>FERRO</v>
      </c>
      <c r="AC47" s="106">
        <f>IF(AND(AB47="FERRO",AA47="PADRAO"),CONTROLE!$T$2,IF(AND(AB47="FERRO",AA47="ESPECIAL"),CONTROLE!$T$3,IF(AND(AB47="ACO",AA47="PADRAO"),CONTROLE!$T$8,IF(AND(AB47="ACO",AA47="ESPECIAL"),CONTROLE!$T$9,IF(AND(AB47="ALUMINIO",AA47="PADRAO"),CONTROLE!$T$5,IF(AND(AB47="ALUMINIO",AA47="ESPECIAL"),CONTROLE!$T$6))))))</f>
        <v>12738</v>
      </c>
    </row>
    <row r="48" spans="1:29" ht="15.75" customHeight="1">
      <c r="A48" s="98" t="s">
        <v>2927</v>
      </c>
      <c r="B48" s="96" t="str">
        <f t="shared" si="0"/>
        <v xml:space="preserve"> </v>
      </c>
      <c r="C48" s="96" t="str">
        <f>IF(AND(ISBLANK('TABELA UNIFICADA 2024'!#REF!)=TRUE,(ISBLANK('TABELA UNIFICADA 2024'!#REF!)=FALSE)),'TABELA UNIFICADA 2024'!#REF!," ")</f>
        <v xml:space="preserve"> </v>
      </c>
      <c r="D48" s="96" t="s">
        <v>43</v>
      </c>
      <c r="E48" s="191">
        <f>IF(ISBLANK('TABELA UNIFICADA 2024'!M48)=TRUE," ",'TABELA UNIFICADA 2024'!M48)</f>
        <v>45317</v>
      </c>
      <c r="F48" s="96" t="s">
        <v>111</v>
      </c>
      <c r="G48" s="96" t="str">
        <f>IF(C48='TABELA UNIFICADA 2024'!A48,'TABELA UNIFICADA 2024'!C48," ")</f>
        <v xml:space="preserve"> </v>
      </c>
      <c r="H48" s="96" t="s">
        <v>43</v>
      </c>
      <c r="I48" s="96" t="s">
        <v>112</v>
      </c>
      <c r="J48" s="97" t="str">
        <f>IF(C48='TABELA UNIFICADA 2024'!A48,'TABELA UNIFICADA 2024'!G48," ")</f>
        <v xml:space="preserve"> </v>
      </c>
      <c r="K48" s="96" t="s">
        <v>113</v>
      </c>
      <c r="L48" s="100" t="str">
        <f t="shared" si="1"/>
        <v>-</v>
      </c>
      <c r="M48" s="95" t="str">
        <f t="shared" si="2"/>
        <v xml:space="preserve"> </v>
      </c>
      <c r="N48" s="99" t="str">
        <f>IF(C48='TABELA UNIFICADA 2024'!A48,'TABELA UNIFICADA 2024'!F48," ")</f>
        <v xml:space="preserve"> </v>
      </c>
      <c r="O48" s="99" t="str">
        <f t="shared" si="3"/>
        <v xml:space="preserve"> </v>
      </c>
      <c r="Y48" s="183" t="s">
        <v>665</v>
      </c>
      <c r="Z48" s="104" t="s">
        <v>666</v>
      </c>
      <c r="AA48" s="104" t="s">
        <v>618</v>
      </c>
      <c r="AB48" s="104" t="str">
        <f t="shared" si="4"/>
        <v>FERRO</v>
      </c>
      <c r="AC48" s="106">
        <f>IF(AND(AB48="FERRO",AA48="PADRAO"),CONTROLE!$T$2,IF(AND(AB48="FERRO",AA48="ESPECIAL"),CONTROLE!$T$3,IF(AND(AB48="ACO",AA48="PADRAO"),CONTROLE!$T$8,IF(AND(AB48="ACO",AA48="ESPECIAL"),CONTROLE!$T$9,IF(AND(AB48="ALUMINIO",AA48="PADRAO"),CONTROLE!$T$5,IF(AND(AB48="ALUMINIO",AA48="ESPECIAL"),CONTROLE!$T$6))))))</f>
        <v>12738</v>
      </c>
    </row>
    <row r="49" spans="1:29" ht="15.75" customHeight="1">
      <c r="A49" s="98" t="s">
        <v>2927</v>
      </c>
      <c r="B49" s="96" t="str">
        <f t="shared" si="0"/>
        <v xml:space="preserve"> </v>
      </c>
      <c r="C49" s="96" t="str">
        <f>IF(AND(ISBLANK('TABELA UNIFICADA 2024'!#REF!)=TRUE,(ISBLANK('TABELA UNIFICADA 2024'!#REF!)=FALSE)),'TABELA UNIFICADA 2024'!#REF!," ")</f>
        <v xml:space="preserve"> </v>
      </c>
      <c r="D49" s="96" t="s">
        <v>43</v>
      </c>
      <c r="E49" s="191">
        <f>IF(ISBLANK('TABELA UNIFICADA 2024'!M49)=TRUE," ",'TABELA UNIFICADA 2024'!M49)</f>
        <v>45317</v>
      </c>
      <c r="F49" s="96" t="s">
        <v>111</v>
      </c>
      <c r="G49" s="96" t="str">
        <f>IF(C49='TABELA UNIFICADA 2024'!A49,'TABELA UNIFICADA 2024'!C49," ")</f>
        <v xml:space="preserve"> </v>
      </c>
      <c r="H49" s="96" t="s">
        <v>43</v>
      </c>
      <c r="I49" s="96" t="s">
        <v>112</v>
      </c>
      <c r="J49" s="97" t="str">
        <f>IF(C49='TABELA UNIFICADA 2024'!A49,'TABELA UNIFICADA 2024'!G49," ")</f>
        <v xml:space="preserve"> </v>
      </c>
      <c r="K49" s="96" t="s">
        <v>113</v>
      </c>
      <c r="L49" s="100" t="str">
        <f t="shared" si="1"/>
        <v>-</v>
      </c>
      <c r="M49" s="95" t="str">
        <f t="shared" si="2"/>
        <v xml:space="preserve"> </v>
      </c>
      <c r="N49" s="99" t="str">
        <f>IF(C49='TABELA UNIFICADA 2024'!A49,'TABELA UNIFICADA 2024'!F49," ")</f>
        <v xml:space="preserve"> </v>
      </c>
      <c r="O49" s="99" t="str">
        <f t="shared" si="3"/>
        <v xml:space="preserve"> </v>
      </c>
      <c r="Y49" s="183" t="s">
        <v>667</v>
      </c>
      <c r="Z49" s="104" t="s">
        <v>666</v>
      </c>
      <c r="AA49" s="104" t="s">
        <v>618</v>
      </c>
      <c r="AB49" s="104" t="str">
        <f t="shared" si="4"/>
        <v>FERRO</v>
      </c>
      <c r="AC49" s="106">
        <f>IF(AND(AB49="FERRO",AA49="PADRAO"),CONTROLE!$T$2,IF(AND(AB49="FERRO",AA49="ESPECIAL"),CONTROLE!$T$3,IF(AND(AB49="ACO",AA49="PADRAO"),CONTROLE!$T$8,IF(AND(AB49="ACO",AA49="ESPECIAL"),CONTROLE!$T$9,IF(AND(AB49="ALUMINIO",AA49="PADRAO"),CONTROLE!$T$5,IF(AND(AB49="ALUMINIO",AA49="ESPECIAL"),CONTROLE!$T$6))))))</f>
        <v>12738</v>
      </c>
    </row>
    <row r="50" spans="1:29" ht="15.75" customHeight="1">
      <c r="A50" s="98" t="s">
        <v>2927</v>
      </c>
      <c r="B50" s="96" t="str">
        <f t="shared" si="0"/>
        <v xml:space="preserve"> </v>
      </c>
      <c r="C50" s="96" t="str">
        <f>IF(AND(ISBLANK('TABELA UNIFICADA 2024'!#REF!)=TRUE,(ISBLANK('TABELA UNIFICADA 2024'!#REF!)=FALSE)),'TABELA UNIFICADA 2024'!#REF!," ")</f>
        <v xml:space="preserve"> </v>
      </c>
      <c r="D50" s="96" t="s">
        <v>43</v>
      </c>
      <c r="E50" s="191">
        <f>IF(ISBLANK('TABELA UNIFICADA 2024'!M50)=TRUE," ",'TABELA UNIFICADA 2024'!M50)</f>
        <v>45317</v>
      </c>
      <c r="F50" s="96" t="s">
        <v>111</v>
      </c>
      <c r="G50" s="96" t="str">
        <f>IF(C50='TABELA UNIFICADA 2024'!A50,'TABELA UNIFICADA 2024'!C50," ")</f>
        <v xml:space="preserve"> </v>
      </c>
      <c r="H50" s="96" t="s">
        <v>43</v>
      </c>
      <c r="I50" s="96" t="s">
        <v>112</v>
      </c>
      <c r="J50" s="97" t="str">
        <f>IF(C50='TABELA UNIFICADA 2024'!A50,'TABELA UNIFICADA 2024'!G50," ")</f>
        <v xml:space="preserve"> </v>
      </c>
      <c r="K50" s="96" t="s">
        <v>113</v>
      </c>
      <c r="L50" s="100" t="str">
        <f t="shared" si="1"/>
        <v>-</v>
      </c>
      <c r="M50" s="95" t="str">
        <f t="shared" si="2"/>
        <v xml:space="preserve"> </v>
      </c>
      <c r="N50" s="99" t="str">
        <f>IF(C50='TABELA UNIFICADA 2024'!A50,'TABELA UNIFICADA 2024'!F50," ")</f>
        <v xml:space="preserve"> </v>
      </c>
      <c r="O50" s="99" t="str">
        <f t="shared" si="3"/>
        <v xml:space="preserve"> </v>
      </c>
      <c r="Y50" s="183" t="s">
        <v>300</v>
      </c>
      <c r="Z50" s="104" t="s">
        <v>666</v>
      </c>
      <c r="AA50" s="104" t="s">
        <v>618</v>
      </c>
      <c r="AB50" s="104" t="str">
        <f t="shared" si="4"/>
        <v>FERRO</v>
      </c>
      <c r="AC50" s="106">
        <f>IF(AND(AB50="FERRO",AA50="PADRAO"),CONTROLE!$T$2,IF(AND(AB50="FERRO",AA50="ESPECIAL"),CONTROLE!$T$3,IF(AND(AB50="ACO",AA50="PADRAO"),CONTROLE!$T$8,IF(AND(AB50="ACO",AA50="ESPECIAL"),CONTROLE!$T$9,IF(AND(AB50="ALUMINIO",AA50="PADRAO"),CONTROLE!$T$5,IF(AND(AB50="ALUMINIO",AA50="ESPECIAL"),CONTROLE!$T$6))))))</f>
        <v>12738</v>
      </c>
    </row>
    <row r="51" spans="1:29" ht="15.75" customHeight="1">
      <c r="A51" s="98" t="s">
        <v>2927</v>
      </c>
      <c r="B51" s="96" t="str">
        <f t="shared" si="0"/>
        <v xml:space="preserve"> </v>
      </c>
      <c r="C51" s="96" t="str">
        <f>IF(AND(ISBLANK('TABELA UNIFICADA 2024'!#REF!)=TRUE,(ISBLANK('TABELA UNIFICADA 2024'!#REF!)=FALSE)),'TABELA UNIFICADA 2024'!#REF!," ")</f>
        <v xml:space="preserve"> </v>
      </c>
      <c r="D51" s="96" t="s">
        <v>43</v>
      </c>
      <c r="E51" s="191">
        <f>IF(ISBLANK('TABELA UNIFICADA 2024'!M51)=TRUE," ",'TABELA UNIFICADA 2024'!M51)</f>
        <v>45317</v>
      </c>
      <c r="F51" s="96" t="s">
        <v>111</v>
      </c>
      <c r="G51" s="96" t="str">
        <f>IF(C51='TABELA UNIFICADA 2024'!A51,'TABELA UNIFICADA 2024'!C51," ")</f>
        <v xml:space="preserve"> </v>
      </c>
      <c r="H51" s="96" t="s">
        <v>43</v>
      </c>
      <c r="I51" s="96" t="s">
        <v>112</v>
      </c>
      <c r="J51" s="97" t="str">
        <f>IF(C51='TABELA UNIFICADA 2024'!A51,'TABELA UNIFICADA 2024'!G51," ")</f>
        <v xml:space="preserve"> </v>
      </c>
      <c r="K51" s="96" t="s">
        <v>113</v>
      </c>
      <c r="L51" s="100" t="str">
        <f t="shared" si="1"/>
        <v>-</v>
      </c>
      <c r="M51" s="95" t="str">
        <f t="shared" si="2"/>
        <v xml:space="preserve"> </v>
      </c>
      <c r="N51" s="99" t="str">
        <f>IF(C51='TABELA UNIFICADA 2024'!A51,'TABELA UNIFICADA 2024'!F51," ")</f>
        <v xml:space="preserve"> </v>
      </c>
      <c r="O51" s="99" t="str">
        <f t="shared" si="3"/>
        <v xml:space="preserve"> </v>
      </c>
      <c r="Y51" s="183" t="s">
        <v>668</v>
      </c>
      <c r="Z51" s="104" t="s">
        <v>666</v>
      </c>
      <c r="AA51" s="104" t="s">
        <v>618</v>
      </c>
      <c r="AB51" s="104" t="str">
        <f t="shared" si="4"/>
        <v>FERRO</v>
      </c>
      <c r="AC51" s="106">
        <f>IF(AND(AB51="FERRO",AA51="PADRAO"),CONTROLE!$T$2,IF(AND(AB51="FERRO",AA51="ESPECIAL"),CONTROLE!$T$3,IF(AND(AB51="ACO",AA51="PADRAO"),CONTROLE!$T$8,IF(AND(AB51="ACO",AA51="ESPECIAL"),CONTROLE!$T$9,IF(AND(AB51="ALUMINIO",AA51="PADRAO"),CONTROLE!$T$5,IF(AND(AB51="ALUMINIO",AA51="ESPECIAL"),CONTROLE!$T$6))))))</f>
        <v>12738</v>
      </c>
    </row>
    <row r="52" spans="1:29" ht="15.75" customHeight="1">
      <c r="A52" s="98" t="s">
        <v>2927</v>
      </c>
      <c r="B52" s="96" t="str">
        <f t="shared" si="0"/>
        <v xml:space="preserve"> </v>
      </c>
      <c r="C52" s="96" t="str">
        <f>IF(AND(ISBLANK('TABELA UNIFICADA 2024'!#REF!)=TRUE,(ISBLANK('TABELA UNIFICADA 2024'!#REF!)=FALSE)),'TABELA UNIFICADA 2024'!#REF!," ")</f>
        <v xml:space="preserve"> </v>
      </c>
      <c r="D52" s="96" t="s">
        <v>43</v>
      </c>
      <c r="E52" s="191">
        <f>IF(ISBLANK('TABELA UNIFICADA 2024'!M52)=TRUE," ",'TABELA UNIFICADA 2024'!M52)</f>
        <v>45317</v>
      </c>
      <c r="F52" s="96" t="s">
        <v>111</v>
      </c>
      <c r="G52" s="96" t="str">
        <f>IF(C52='TABELA UNIFICADA 2024'!A52,'TABELA UNIFICADA 2024'!C52," ")</f>
        <v xml:space="preserve"> </v>
      </c>
      <c r="H52" s="96" t="s">
        <v>43</v>
      </c>
      <c r="I52" s="96" t="s">
        <v>112</v>
      </c>
      <c r="J52" s="97" t="str">
        <f>IF(C52='TABELA UNIFICADA 2024'!A52,'TABELA UNIFICADA 2024'!G52," ")</f>
        <v xml:space="preserve"> </v>
      </c>
      <c r="K52" s="96" t="s">
        <v>113</v>
      </c>
      <c r="L52" s="100" t="str">
        <f t="shared" si="1"/>
        <v>-</v>
      </c>
      <c r="M52" s="95" t="str">
        <f t="shared" si="2"/>
        <v xml:space="preserve"> </v>
      </c>
      <c r="N52" s="99" t="str">
        <f>IF(C52='TABELA UNIFICADA 2024'!A52,'TABELA UNIFICADA 2024'!F52," ")</f>
        <v xml:space="preserve"> </v>
      </c>
      <c r="O52" s="99" t="str">
        <f t="shared" si="3"/>
        <v xml:space="preserve"> </v>
      </c>
      <c r="Y52" s="183" t="s">
        <v>606</v>
      </c>
      <c r="Z52" s="104" t="s">
        <v>669</v>
      </c>
      <c r="AA52" s="104" t="s">
        <v>618</v>
      </c>
      <c r="AB52" s="104" t="s">
        <v>2548</v>
      </c>
      <c r="AC52" s="106">
        <f>IF(AND(AB52="FERRO",AA52="PADRAO"),CONTROLE!$T$2,IF(AND(AB52="FERRO",AA52="ESPECIAL"),CONTROLE!$T$3,IF(AND(AB52="ACO",AA52="PADRAO"),CONTROLE!$T$8,IF(AND(AB52="ACO",AA52="ESPECIAL"),CONTROLE!$T$9,IF(AND(AB52="ALUMINIO",AA52="PADRAO"),CONTROLE!$T$5,IF(AND(AB52="ALUMINIO",AA52="ESPECIAL"),CONTROLE!$T$6))))))</f>
        <v>12742</v>
      </c>
    </row>
    <row r="53" spans="1:29" ht="15.75" customHeight="1">
      <c r="A53" s="98" t="s">
        <v>2927</v>
      </c>
      <c r="B53" s="96" t="str">
        <f t="shared" si="0"/>
        <v xml:space="preserve"> </v>
      </c>
      <c r="C53" s="96" t="str">
        <f>IF(AND(ISBLANK('TABELA UNIFICADA 2024'!#REF!)=TRUE,(ISBLANK('TABELA UNIFICADA 2024'!#REF!)=FALSE)),'TABELA UNIFICADA 2024'!#REF!," ")</f>
        <v xml:space="preserve"> </v>
      </c>
      <c r="D53" s="96" t="s">
        <v>43</v>
      </c>
      <c r="E53" s="191">
        <f>IF(ISBLANK('TABELA UNIFICADA 2024'!M53)=TRUE," ",'TABELA UNIFICADA 2024'!M53)</f>
        <v>45317</v>
      </c>
      <c r="F53" s="96" t="s">
        <v>111</v>
      </c>
      <c r="G53" s="96" t="str">
        <f>IF(C53='TABELA UNIFICADA 2024'!A53,'TABELA UNIFICADA 2024'!C53," ")</f>
        <v xml:space="preserve"> </v>
      </c>
      <c r="H53" s="96" t="s">
        <v>43</v>
      </c>
      <c r="I53" s="96" t="s">
        <v>112</v>
      </c>
      <c r="J53" s="97" t="str">
        <f>IF(C53='TABELA UNIFICADA 2024'!A53,'TABELA UNIFICADA 2024'!G53," ")</f>
        <v xml:space="preserve"> </v>
      </c>
      <c r="K53" s="96" t="s">
        <v>113</v>
      </c>
      <c r="L53" s="100" t="str">
        <f t="shared" si="1"/>
        <v>-</v>
      </c>
      <c r="M53" s="95" t="str">
        <f t="shared" ref="M53:M116" si="5">G53</f>
        <v xml:space="preserve"> </v>
      </c>
      <c r="N53" s="99" t="str">
        <f>IF(C53='TABELA UNIFICADA 2024'!A53,'TABELA UNIFICADA 2024'!F53," ")</f>
        <v xml:space="preserve"> </v>
      </c>
      <c r="O53" s="99" t="str">
        <f t="shared" si="3"/>
        <v xml:space="preserve"> </v>
      </c>
      <c r="Y53" s="183" t="s">
        <v>670</v>
      </c>
      <c r="Z53" s="104" t="s">
        <v>666</v>
      </c>
      <c r="AA53" s="104" t="s">
        <v>618</v>
      </c>
      <c r="AB53" s="104" t="str">
        <f t="shared" ref="AB53:AB85" si="6">IF(LEFT(Z53,1)="G","FERRO",0)</f>
        <v>FERRO</v>
      </c>
      <c r="AC53" s="106">
        <f>IF(AND(AB53="FERRO",AA53="PADRAO"),CONTROLE!$T$2,IF(AND(AB53="FERRO",AA53="ESPECIAL"),CONTROLE!$T$3,IF(AND(AB53="ACO",AA53="PADRAO"),CONTROLE!$T$8,IF(AND(AB53="ACO",AA53="ESPECIAL"),CONTROLE!$T$9,IF(AND(AB53="ALUMINIO",AA53="PADRAO"),CONTROLE!$T$5,IF(AND(AB53="ALUMINIO",AA53="ESPECIAL"),CONTROLE!$T$6))))))</f>
        <v>12738</v>
      </c>
    </row>
    <row r="54" spans="1:29" ht="15.75" customHeight="1">
      <c r="A54" s="98" t="s">
        <v>2927</v>
      </c>
      <c r="B54" s="96" t="str">
        <f t="shared" si="0"/>
        <v xml:space="preserve"> </v>
      </c>
      <c r="C54" s="96" t="str">
        <f>IF(AND(ISBLANK('TABELA UNIFICADA 2024'!#REF!)=TRUE,(ISBLANK('TABELA UNIFICADA 2024'!#REF!)=FALSE)),'TABELA UNIFICADA 2024'!#REF!," ")</f>
        <v xml:space="preserve"> </v>
      </c>
      <c r="D54" s="96" t="s">
        <v>43</v>
      </c>
      <c r="E54" s="191">
        <f>IF(ISBLANK('TABELA UNIFICADA 2024'!M54)=TRUE," ",'TABELA UNIFICADA 2024'!M54)</f>
        <v>45321</v>
      </c>
      <c r="F54" s="96" t="s">
        <v>111</v>
      </c>
      <c r="G54" s="96" t="str">
        <f>IF(C54='TABELA UNIFICADA 2024'!A54,'TABELA UNIFICADA 2024'!C54," ")</f>
        <v xml:space="preserve"> </v>
      </c>
      <c r="H54" s="96" t="s">
        <v>43</v>
      </c>
      <c r="I54" s="96" t="s">
        <v>112</v>
      </c>
      <c r="J54" s="97" t="str">
        <f>IF(C54='TABELA UNIFICADA 2024'!A54,'TABELA UNIFICADA 2024'!G54," ")</f>
        <v xml:space="preserve"> </v>
      </c>
      <c r="K54" s="96" t="s">
        <v>113</v>
      </c>
      <c r="L54" s="100" t="str">
        <f t="shared" si="1"/>
        <v>-</v>
      </c>
      <c r="M54" s="95" t="str">
        <f t="shared" si="5"/>
        <v xml:space="preserve"> </v>
      </c>
      <c r="N54" s="99" t="str">
        <f>IF(C54='TABELA UNIFICADA 2024'!A54,'TABELA UNIFICADA 2024'!F54," ")</f>
        <v xml:space="preserve"> </v>
      </c>
      <c r="O54" s="99" t="str">
        <f t="shared" si="3"/>
        <v xml:space="preserve"> </v>
      </c>
      <c r="Y54" s="183" t="s">
        <v>671</v>
      </c>
      <c r="Z54" s="104" t="s">
        <v>666</v>
      </c>
      <c r="AA54" s="104" t="s">
        <v>618</v>
      </c>
      <c r="AB54" s="104" t="str">
        <f t="shared" si="6"/>
        <v>FERRO</v>
      </c>
      <c r="AC54" s="106">
        <f>IF(AND(AB54="FERRO",AA54="PADRAO"),CONTROLE!$T$2,IF(AND(AB54="FERRO",AA54="ESPECIAL"),CONTROLE!$T$3,IF(AND(AB54="ACO",AA54="PADRAO"),CONTROLE!$T$8,IF(AND(AB54="ACO",AA54="ESPECIAL"),CONTROLE!$T$9,IF(AND(AB54="ALUMINIO",AA54="PADRAO"),CONTROLE!$T$5,IF(AND(AB54="ALUMINIO",AA54="ESPECIAL"),CONTROLE!$T$6))))))</f>
        <v>12738</v>
      </c>
    </row>
    <row r="55" spans="1:29" ht="15.75" customHeight="1">
      <c r="A55" s="98" t="s">
        <v>2927</v>
      </c>
      <c r="B55" s="96" t="str">
        <f t="shared" si="0"/>
        <v xml:space="preserve"> </v>
      </c>
      <c r="C55" s="96" t="str">
        <f>IF(AND(ISBLANK('TABELA UNIFICADA 2024'!#REF!)=TRUE,(ISBLANK('TABELA UNIFICADA 2024'!#REF!)=FALSE)),'TABELA UNIFICADA 2024'!#REF!," ")</f>
        <v xml:space="preserve"> </v>
      </c>
      <c r="D55" s="96" t="s">
        <v>43</v>
      </c>
      <c r="E55" s="191">
        <f>IF(ISBLANK('TABELA UNIFICADA 2024'!M55)=TRUE," ",'TABELA UNIFICADA 2024'!M55)</f>
        <v>45320</v>
      </c>
      <c r="F55" s="96" t="s">
        <v>111</v>
      </c>
      <c r="G55" s="96" t="str">
        <f>IF(C55='TABELA UNIFICADA 2024'!A55,'TABELA UNIFICADA 2024'!C55," ")</f>
        <v xml:space="preserve"> </v>
      </c>
      <c r="H55" s="96" t="s">
        <v>43</v>
      </c>
      <c r="I55" s="96" t="s">
        <v>112</v>
      </c>
      <c r="J55" s="97" t="str">
        <f>IF(C55='TABELA UNIFICADA 2024'!A55,'TABELA UNIFICADA 2024'!G55," ")</f>
        <v xml:space="preserve"> </v>
      </c>
      <c r="K55" s="96" t="s">
        <v>113</v>
      </c>
      <c r="L55" s="100" t="str">
        <f t="shared" si="1"/>
        <v>-</v>
      </c>
      <c r="M55" s="95" t="str">
        <f t="shared" si="5"/>
        <v xml:space="preserve"> </v>
      </c>
      <c r="N55" s="99" t="str">
        <f>IF(C55='TABELA UNIFICADA 2024'!A55,'TABELA UNIFICADA 2024'!F55," ")</f>
        <v xml:space="preserve"> </v>
      </c>
      <c r="O55" s="99" t="str">
        <f t="shared" si="3"/>
        <v xml:space="preserve"> </v>
      </c>
      <c r="Y55" s="183" t="s">
        <v>672</v>
      </c>
      <c r="Z55" s="104" t="s">
        <v>617</v>
      </c>
      <c r="AA55" s="104" t="s">
        <v>618</v>
      </c>
      <c r="AB55" s="104" t="str">
        <f t="shared" si="6"/>
        <v>FERRO</v>
      </c>
      <c r="AC55" s="106">
        <f>IF(AND(AB55="FERRO",AA55="PADRAO"),CONTROLE!$T$2,IF(AND(AB55="FERRO",AA55="ESPECIAL"),CONTROLE!$T$3,IF(AND(AB55="ACO",AA55="PADRAO"),CONTROLE!$T$8,IF(AND(AB55="ACO",AA55="ESPECIAL"),CONTROLE!$T$9,IF(AND(AB55="ALUMINIO",AA55="PADRAO"),CONTROLE!$T$5,IF(AND(AB55="ALUMINIO",AA55="ESPECIAL"),CONTROLE!$T$6))))))</f>
        <v>12738</v>
      </c>
    </row>
    <row r="56" spans="1:29" ht="15.75" customHeight="1">
      <c r="A56" s="98" t="s">
        <v>2927</v>
      </c>
      <c r="B56" s="96" t="str">
        <f t="shared" si="0"/>
        <v xml:space="preserve"> </v>
      </c>
      <c r="C56" s="96" t="str">
        <f>IF(AND(ISBLANK('TABELA UNIFICADA 2024'!#REF!)=TRUE,(ISBLANK('TABELA UNIFICADA 2024'!#REF!)=FALSE)),'TABELA UNIFICADA 2024'!#REF!," ")</f>
        <v xml:space="preserve"> </v>
      </c>
      <c r="D56" s="96" t="s">
        <v>43</v>
      </c>
      <c r="E56" s="191">
        <f>IF(ISBLANK('TABELA UNIFICADA 2024'!M56)=TRUE," ",'TABELA UNIFICADA 2024'!M56)</f>
        <v>45320</v>
      </c>
      <c r="F56" s="96" t="s">
        <v>111</v>
      </c>
      <c r="G56" s="96" t="str">
        <f>IF(C56='TABELA UNIFICADA 2024'!A56,'TABELA UNIFICADA 2024'!C56," ")</f>
        <v xml:space="preserve"> </v>
      </c>
      <c r="H56" s="96" t="s">
        <v>43</v>
      </c>
      <c r="I56" s="96" t="s">
        <v>112</v>
      </c>
      <c r="J56" s="97" t="str">
        <f>IF(C56='TABELA UNIFICADA 2024'!A56,'TABELA UNIFICADA 2024'!G56," ")</f>
        <v xml:space="preserve"> </v>
      </c>
      <c r="K56" s="96" t="s">
        <v>113</v>
      </c>
      <c r="L56" s="100" t="str">
        <f t="shared" si="1"/>
        <v>-</v>
      </c>
      <c r="M56" s="95" t="str">
        <f t="shared" si="5"/>
        <v xml:space="preserve"> </v>
      </c>
      <c r="N56" s="99" t="str">
        <f>IF(C56='TABELA UNIFICADA 2024'!A56,'TABELA UNIFICADA 2024'!F56," ")</f>
        <v xml:space="preserve"> </v>
      </c>
      <c r="O56" s="99" t="str">
        <f t="shared" si="3"/>
        <v xml:space="preserve"> </v>
      </c>
      <c r="Y56" s="183" t="s">
        <v>673</v>
      </c>
      <c r="Z56" s="104" t="s">
        <v>666</v>
      </c>
      <c r="AA56" s="104" t="s">
        <v>618</v>
      </c>
      <c r="AB56" s="104" t="str">
        <f t="shared" si="6"/>
        <v>FERRO</v>
      </c>
      <c r="AC56" s="106">
        <f>IF(AND(AB56="FERRO",AA56="PADRAO"),CONTROLE!$T$2,IF(AND(AB56="FERRO",AA56="ESPECIAL"),CONTROLE!$T$3,IF(AND(AB56="ACO",AA56="PADRAO"),CONTROLE!$T$8,IF(AND(AB56="ACO",AA56="ESPECIAL"),CONTROLE!$T$9,IF(AND(AB56="ALUMINIO",AA56="PADRAO"),CONTROLE!$T$5,IF(AND(AB56="ALUMINIO",AA56="ESPECIAL"),CONTROLE!$T$6))))))</f>
        <v>12738</v>
      </c>
    </row>
    <row r="57" spans="1:29" ht="15.75" customHeight="1">
      <c r="A57" s="98" t="s">
        <v>2927</v>
      </c>
      <c r="B57" s="96" t="str">
        <f t="shared" si="0"/>
        <v xml:space="preserve"> </v>
      </c>
      <c r="C57" s="96" t="str">
        <f>IF(AND(ISBLANK('TABELA UNIFICADA 2024'!#REF!)=TRUE,(ISBLANK('TABELA UNIFICADA 2024'!#REF!)=FALSE)),'TABELA UNIFICADA 2024'!#REF!," ")</f>
        <v xml:space="preserve"> </v>
      </c>
      <c r="D57" s="96" t="s">
        <v>43</v>
      </c>
      <c r="E57" s="191">
        <f>IF(ISBLANK('TABELA UNIFICADA 2024'!M57)=TRUE," ",'TABELA UNIFICADA 2024'!M57)</f>
        <v>45317</v>
      </c>
      <c r="F57" s="96" t="s">
        <v>111</v>
      </c>
      <c r="G57" s="96" t="str">
        <f>IF(C57='TABELA UNIFICADA 2024'!A57,'TABELA UNIFICADA 2024'!C57," ")</f>
        <v xml:space="preserve"> </v>
      </c>
      <c r="H57" s="96" t="s">
        <v>43</v>
      </c>
      <c r="I57" s="96" t="s">
        <v>112</v>
      </c>
      <c r="J57" s="97" t="str">
        <f>IF(C57='TABELA UNIFICADA 2024'!A57,'TABELA UNIFICADA 2024'!G57," ")</f>
        <v xml:space="preserve"> </v>
      </c>
      <c r="K57" s="96" t="s">
        <v>113</v>
      </c>
      <c r="L57" s="100" t="str">
        <f t="shared" si="1"/>
        <v>-</v>
      </c>
      <c r="M57" s="95" t="str">
        <f t="shared" si="5"/>
        <v xml:space="preserve"> </v>
      </c>
      <c r="N57" s="99" t="str">
        <f>IF(C57='TABELA UNIFICADA 2024'!A57,'TABELA UNIFICADA 2024'!F57," ")</f>
        <v xml:space="preserve"> </v>
      </c>
      <c r="O57" s="99" t="str">
        <f t="shared" si="3"/>
        <v xml:space="preserve"> </v>
      </c>
      <c r="Y57" s="183" t="s">
        <v>674</v>
      </c>
      <c r="Z57" s="104" t="s">
        <v>617</v>
      </c>
      <c r="AA57" s="104" t="s">
        <v>618</v>
      </c>
      <c r="AB57" s="104" t="str">
        <f t="shared" si="6"/>
        <v>FERRO</v>
      </c>
      <c r="AC57" s="106">
        <f>IF(AND(AB57="FERRO",AA57="PADRAO"),CONTROLE!$T$2,IF(AND(AB57="FERRO",AA57="ESPECIAL"),CONTROLE!$T$3,IF(AND(AB57="ACO",AA57="PADRAO"),CONTROLE!$T$8,IF(AND(AB57="ACO",AA57="ESPECIAL"),CONTROLE!$T$9,IF(AND(AB57="ALUMINIO",AA57="PADRAO"),CONTROLE!$T$5,IF(AND(AB57="ALUMINIO",AA57="ESPECIAL"),CONTROLE!$T$6))))))</f>
        <v>12738</v>
      </c>
    </row>
    <row r="58" spans="1:29" ht="15.75" customHeight="1">
      <c r="A58" s="98" t="s">
        <v>2927</v>
      </c>
      <c r="B58" s="96" t="str">
        <f t="shared" si="0"/>
        <v xml:space="preserve"> </v>
      </c>
      <c r="C58" s="96" t="str">
        <f>IF(AND(ISBLANK('TABELA UNIFICADA 2024'!#REF!)=TRUE,(ISBLANK('TABELA UNIFICADA 2024'!#REF!)=FALSE)),'TABELA UNIFICADA 2024'!#REF!," ")</f>
        <v xml:space="preserve"> </v>
      </c>
      <c r="D58" s="96" t="s">
        <v>43</v>
      </c>
      <c r="E58" s="191">
        <f>IF(ISBLANK('TABELA UNIFICADA 2024'!M58)=TRUE," ",'TABELA UNIFICADA 2024'!M58)</f>
        <v>45320</v>
      </c>
      <c r="F58" s="96" t="s">
        <v>111</v>
      </c>
      <c r="G58" s="96" t="str">
        <f>IF(C58='TABELA UNIFICADA 2024'!A58,'TABELA UNIFICADA 2024'!C58," ")</f>
        <v xml:space="preserve"> </v>
      </c>
      <c r="H58" s="96" t="s">
        <v>43</v>
      </c>
      <c r="I58" s="96" t="s">
        <v>112</v>
      </c>
      <c r="J58" s="97" t="str">
        <f>IF(C58='TABELA UNIFICADA 2024'!A58,'TABELA UNIFICADA 2024'!G58," ")</f>
        <v xml:space="preserve"> </v>
      </c>
      <c r="K58" s="96" t="s">
        <v>113</v>
      </c>
      <c r="L58" s="100" t="str">
        <f t="shared" si="1"/>
        <v>-</v>
      </c>
      <c r="M58" s="95" t="str">
        <f t="shared" si="5"/>
        <v xml:space="preserve"> </v>
      </c>
      <c r="N58" s="99" t="str">
        <f>IF(C58='TABELA UNIFICADA 2024'!A58,'TABELA UNIFICADA 2024'!F58," ")</f>
        <v xml:space="preserve"> </v>
      </c>
      <c r="O58" s="99" t="str">
        <f t="shared" si="3"/>
        <v xml:space="preserve"> </v>
      </c>
      <c r="Y58" s="183" t="s">
        <v>675</v>
      </c>
      <c r="Z58" s="104" t="s">
        <v>617</v>
      </c>
      <c r="AA58" s="104" t="s">
        <v>618</v>
      </c>
      <c r="AB58" s="104" t="str">
        <f t="shared" si="6"/>
        <v>FERRO</v>
      </c>
      <c r="AC58" s="106">
        <f>IF(AND(AB58="FERRO",AA58="PADRAO"),CONTROLE!$T$2,IF(AND(AB58="FERRO",AA58="ESPECIAL"),CONTROLE!$T$3,IF(AND(AB58="ACO",AA58="PADRAO"),CONTROLE!$T$8,IF(AND(AB58="ACO",AA58="ESPECIAL"),CONTROLE!$T$9,IF(AND(AB58="ALUMINIO",AA58="PADRAO"),CONTROLE!$T$5,IF(AND(AB58="ALUMINIO",AA58="ESPECIAL"),CONTROLE!$T$6))))))</f>
        <v>12738</v>
      </c>
    </row>
    <row r="59" spans="1:29" ht="15.75" customHeight="1">
      <c r="A59" s="98" t="s">
        <v>2927</v>
      </c>
      <c r="B59" s="96" t="str">
        <f t="shared" si="0"/>
        <v xml:space="preserve"> </v>
      </c>
      <c r="C59" s="96" t="str">
        <f>IF(AND(ISBLANK('TABELA UNIFICADA 2024'!#REF!)=TRUE,(ISBLANK('TABELA UNIFICADA 2024'!#REF!)=FALSE)),'TABELA UNIFICADA 2024'!#REF!," ")</f>
        <v xml:space="preserve"> </v>
      </c>
      <c r="D59" s="96" t="s">
        <v>43</v>
      </c>
      <c r="E59" s="191">
        <f>IF(ISBLANK('TABELA UNIFICADA 2024'!M59)=TRUE," ",'TABELA UNIFICADA 2024'!M59)</f>
        <v>45317</v>
      </c>
      <c r="F59" s="96" t="s">
        <v>111</v>
      </c>
      <c r="G59" s="96" t="str">
        <f>IF(C59='TABELA UNIFICADA 2024'!A59,'TABELA UNIFICADA 2024'!C59," ")</f>
        <v xml:space="preserve"> </v>
      </c>
      <c r="H59" s="96" t="s">
        <v>43</v>
      </c>
      <c r="I59" s="96" t="s">
        <v>112</v>
      </c>
      <c r="J59" s="97" t="str">
        <f>IF(C59='TABELA UNIFICADA 2024'!A59,'TABELA UNIFICADA 2024'!G59," ")</f>
        <v xml:space="preserve"> </v>
      </c>
      <c r="K59" s="96" t="s">
        <v>113</v>
      </c>
      <c r="L59" s="100" t="str">
        <f t="shared" si="1"/>
        <v>-</v>
      </c>
      <c r="M59" s="95" t="str">
        <f t="shared" si="5"/>
        <v xml:space="preserve"> </v>
      </c>
      <c r="N59" s="99" t="str">
        <f>IF(C59='TABELA UNIFICADA 2024'!A59,'TABELA UNIFICADA 2024'!F59," ")</f>
        <v xml:space="preserve"> </v>
      </c>
      <c r="O59" s="99" t="str">
        <f t="shared" si="3"/>
        <v xml:space="preserve"> </v>
      </c>
      <c r="Y59" s="183" t="s">
        <v>676</v>
      </c>
      <c r="Z59" s="104" t="s">
        <v>666</v>
      </c>
      <c r="AA59" s="104" t="s">
        <v>618</v>
      </c>
      <c r="AB59" s="104" t="str">
        <f t="shared" si="6"/>
        <v>FERRO</v>
      </c>
      <c r="AC59" s="106">
        <f>IF(AND(AB59="FERRO",AA59="PADRAO"),CONTROLE!$T$2,IF(AND(AB59="FERRO",AA59="ESPECIAL"),CONTROLE!$T$3,IF(AND(AB59="ACO",AA59="PADRAO"),CONTROLE!$T$8,IF(AND(AB59="ACO",AA59="ESPECIAL"),CONTROLE!$T$9,IF(AND(AB59="ALUMINIO",AA59="PADRAO"),CONTROLE!$T$5,IF(AND(AB59="ALUMINIO",AA59="ESPECIAL"),CONTROLE!$T$6))))))</f>
        <v>12738</v>
      </c>
    </row>
    <row r="60" spans="1:29" ht="15.75" customHeight="1">
      <c r="A60" s="98" t="s">
        <v>2927</v>
      </c>
      <c r="B60" s="96" t="str">
        <f t="shared" si="0"/>
        <v xml:space="preserve"> </v>
      </c>
      <c r="C60" s="96" t="str">
        <f>IF(AND(ISBLANK('TABELA UNIFICADA 2024'!#REF!)=TRUE,(ISBLANK('TABELA UNIFICADA 2024'!#REF!)=FALSE)),'TABELA UNIFICADA 2024'!#REF!," ")</f>
        <v xml:space="preserve"> </v>
      </c>
      <c r="D60" s="96" t="s">
        <v>43</v>
      </c>
      <c r="E60" s="191">
        <f>IF(ISBLANK('TABELA UNIFICADA 2024'!M60)=TRUE," ",'TABELA UNIFICADA 2024'!M60)</f>
        <v>45317</v>
      </c>
      <c r="F60" s="96" t="s">
        <v>111</v>
      </c>
      <c r="G60" s="96" t="str">
        <f>IF(C60='TABELA UNIFICADA 2024'!A60,'TABELA UNIFICADA 2024'!C60," ")</f>
        <v xml:space="preserve"> </v>
      </c>
      <c r="H60" s="96" t="s">
        <v>43</v>
      </c>
      <c r="I60" s="96" t="s">
        <v>112</v>
      </c>
      <c r="J60" s="97" t="str">
        <f>IF(C60='TABELA UNIFICADA 2024'!A60,'TABELA UNIFICADA 2024'!G60," ")</f>
        <v xml:space="preserve"> </v>
      </c>
      <c r="K60" s="96" t="s">
        <v>113</v>
      </c>
      <c r="L60" s="100" t="str">
        <f t="shared" si="1"/>
        <v>-</v>
      </c>
      <c r="M60" s="95" t="str">
        <f t="shared" si="5"/>
        <v xml:space="preserve"> </v>
      </c>
      <c r="N60" s="99" t="str">
        <f>IF(C60='TABELA UNIFICADA 2024'!A60,'TABELA UNIFICADA 2024'!F60," ")</f>
        <v xml:space="preserve"> </v>
      </c>
      <c r="O60" s="99" t="str">
        <f t="shared" si="3"/>
        <v xml:space="preserve"> </v>
      </c>
      <c r="Y60" s="183" t="s">
        <v>677</v>
      </c>
      <c r="Z60" s="104" t="s">
        <v>666</v>
      </c>
      <c r="AA60" s="104" t="s">
        <v>618</v>
      </c>
      <c r="AB60" s="104" t="str">
        <f t="shared" si="6"/>
        <v>FERRO</v>
      </c>
      <c r="AC60" s="106">
        <f>IF(AND(AB60="FERRO",AA60="PADRAO"),CONTROLE!$T$2,IF(AND(AB60="FERRO",AA60="ESPECIAL"),CONTROLE!$T$3,IF(AND(AB60="ACO",AA60="PADRAO"),CONTROLE!$T$8,IF(AND(AB60="ACO",AA60="ESPECIAL"),CONTROLE!$T$9,IF(AND(AB60="ALUMINIO",AA60="PADRAO"),CONTROLE!$T$5,IF(AND(AB60="ALUMINIO",AA60="ESPECIAL"),CONTROLE!$T$6))))))</f>
        <v>12738</v>
      </c>
    </row>
    <row r="61" spans="1:29" ht="15.75" customHeight="1">
      <c r="A61" s="98" t="s">
        <v>2927</v>
      </c>
      <c r="B61" s="96" t="str">
        <f t="shared" si="0"/>
        <v xml:space="preserve"> </v>
      </c>
      <c r="C61" s="96" t="str">
        <f>IF(AND(ISBLANK('TABELA UNIFICADA 2024'!#REF!)=TRUE,(ISBLANK('TABELA UNIFICADA 2024'!#REF!)=FALSE)),'TABELA UNIFICADA 2024'!#REF!," ")</f>
        <v xml:space="preserve"> </v>
      </c>
      <c r="D61" s="96" t="s">
        <v>43</v>
      </c>
      <c r="E61" s="191">
        <f>IF(ISBLANK('TABELA UNIFICADA 2024'!M61)=TRUE," ",'TABELA UNIFICADA 2024'!M61)</f>
        <v>45322</v>
      </c>
      <c r="F61" s="96" t="s">
        <v>111</v>
      </c>
      <c r="G61" s="96" t="str">
        <f>IF(C61='TABELA UNIFICADA 2024'!A61,'TABELA UNIFICADA 2024'!C61," ")</f>
        <v xml:space="preserve"> </v>
      </c>
      <c r="H61" s="96" t="s">
        <v>43</v>
      </c>
      <c r="I61" s="96" t="s">
        <v>112</v>
      </c>
      <c r="J61" s="97" t="str">
        <f>IF(C61='TABELA UNIFICADA 2024'!A61,'TABELA UNIFICADA 2024'!G61," ")</f>
        <v xml:space="preserve"> </v>
      </c>
      <c r="K61" s="96" t="s">
        <v>113</v>
      </c>
      <c r="L61" s="100" t="str">
        <f t="shared" si="1"/>
        <v>-</v>
      </c>
      <c r="M61" s="95" t="str">
        <f t="shared" si="5"/>
        <v xml:space="preserve"> </v>
      </c>
      <c r="N61" s="99" t="str">
        <f>IF(C61='TABELA UNIFICADA 2024'!A61,'TABELA UNIFICADA 2024'!F61," ")</f>
        <v xml:space="preserve"> </v>
      </c>
      <c r="O61" s="99" t="str">
        <f t="shared" si="3"/>
        <v xml:space="preserve"> </v>
      </c>
      <c r="Y61" s="183" t="s">
        <v>678</v>
      </c>
      <c r="Z61" s="104" t="s">
        <v>666</v>
      </c>
      <c r="AA61" s="104" t="s">
        <v>618</v>
      </c>
      <c r="AB61" s="104" t="str">
        <f t="shared" si="6"/>
        <v>FERRO</v>
      </c>
      <c r="AC61" s="106">
        <f>IF(AND(AB61="FERRO",AA61="PADRAO"),CONTROLE!$T$2,IF(AND(AB61="FERRO",AA61="ESPECIAL"),CONTROLE!$T$3,IF(AND(AB61="ACO",AA61="PADRAO"),CONTROLE!$T$8,IF(AND(AB61="ACO",AA61="ESPECIAL"),CONTROLE!$T$9,IF(AND(AB61="ALUMINIO",AA61="PADRAO"),CONTROLE!$T$5,IF(AND(AB61="ALUMINIO",AA61="ESPECIAL"),CONTROLE!$T$6))))))</f>
        <v>12738</v>
      </c>
    </row>
    <row r="62" spans="1:29" ht="15.75" customHeight="1">
      <c r="A62" s="98" t="s">
        <v>2927</v>
      </c>
      <c r="B62" s="96" t="str">
        <f t="shared" si="0"/>
        <v xml:space="preserve"> </v>
      </c>
      <c r="C62" s="96" t="str">
        <f>IF(AND(ISBLANK('TABELA UNIFICADA 2024'!#REF!)=TRUE,(ISBLANK('TABELA UNIFICADA 2024'!#REF!)=FALSE)),'TABELA UNIFICADA 2024'!#REF!," ")</f>
        <v xml:space="preserve"> </v>
      </c>
      <c r="D62" s="96" t="s">
        <v>43</v>
      </c>
      <c r="E62" s="191">
        <f>IF(ISBLANK('TABELA UNIFICADA 2024'!M62)=TRUE," ",'TABELA UNIFICADA 2024'!M62)</f>
        <v>45322</v>
      </c>
      <c r="F62" s="96" t="s">
        <v>111</v>
      </c>
      <c r="G62" s="96" t="str">
        <f>IF(C62='TABELA UNIFICADA 2024'!A62,'TABELA UNIFICADA 2024'!C62," ")</f>
        <v xml:space="preserve"> </v>
      </c>
      <c r="H62" s="96" t="s">
        <v>43</v>
      </c>
      <c r="I62" s="96" t="s">
        <v>112</v>
      </c>
      <c r="J62" s="97" t="str">
        <f>IF(C62='TABELA UNIFICADA 2024'!A62,'TABELA UNIFICADA 2024'!G62," ")</f>
        <v xml:space="preserve"> </v>
      </c>
      <c r="K62" s="96" t="s">
        <v>113</v>
      </c>
      <c r="L62" s="100" t="str">
        <f t="shared" si="1"/>
        <v>-</v>
      </c>
      <c r="M62" s="95" t="str">
        <f t="shared" si="5"/>
        <v xml:space="preserve"> </v>
      </c>
      <c r="N62" s="99" t="str">
        <f>IF(C62='TABELA UNIFICADA 2024'!A62,'TABELA UNIFICADA 2024'!F62," ")</f>
        <v xml:space="preserve"> </v>
      </c>
      <c r="O62" s="99" t="str">
        <f t="shared" si="3"/>
        <v xml:space="preserve"> </v>
      </c>
      <c r="Y62" s="183" t="s">
        <v>679</v>
      </c>
      <c r="Z62" s="104" t="s">
        <v>666</v>
      </c>
      <c r="AA62" s="104" t="s">
        <v>618</v>
      </c>
      <c r="AB62" s="104" t="str">
        <f t="shared" si="6"/>
        <v>FERRO</v>
      </c>
      <c r="AC62" s="106">
        <f>IF(AND(AB62="FERRO",AA62="PADRAO"),CONTROLE!$T$2,IF(AND(AB62="FERRO",AA62="ESPECIAL"),CONTROLE!$T$3,IF(AND(AB62="ACO",AA62="PADRAO"),CONTROLE!$T$8,IF(AND(AB62="ACO",AA62="ESPECIAL"),CONTROLE!$T$9,IF(AND(AB62="ALUMINIO",AA62="PADRAO"),CONTROLE!$T$5,IF(AND(AB62="ALUMINIO",AA62="ESPECIAL"),CONTROLE!$T$6))))))</f>
        <v>12738</v>
      </c>
    </row>
    <row r="63" spans="1:29" ht="15.75" customHeight="1">
      <c r="A63" s="98" t="s">
        <v>2927</v>
      </c>
      <c r="B63" s="96" t="str">
        <f t="shared" si="0"/>
        <v xml:space="preserve"> </v>
      </c>
      <c r="C63" s="96" t="str">
        <f>IF(AND(ISBLANK('TABELA UNIFICADA 2024'!#REF!)=TRUE,(ISBLANK('TABELA UNIFICADA 2024'!#REF!)=FALSE)),'TABELA UNIFICADA 2024'!#REF!," ")</f>
        <v xml:space="preserve"> </v>
      </c>
      <c r="D63" s="96" t="s">
        <v>43</v>
      </c>
      <c r="E63" s="191">
        <f>IF(ISBLANK('TABELA UNIFICADA 2024'!M63)=TRUE," ",'TABELA UNIFICADA 2024'!M63)</f>
        <v>45322</v>
      </c>
      <c r="F63" s="96" t="s">
        <v>111</v>
      </c>
      <c r="G63" s="96" t="str">
        <f>IF(C63='TABELA UNIFICADA 2024'!A63,'TABELA UNIFICADA 2024'!C63," ")</f>
        <v xml:space="preserve"> </v>
      </c>
      <c r="H63" s="96" t="s">
        <v>43</v>
      </c>
      <c r="I63" s="96" t="s">
        <v>112</v>
      </c>
      <c r="J63" s="97" t="str">
        <f>IF(C63='TABELA UNIFICADA 2024'!A63,'TABELA UNIFICADA 2024'!G63," ")</f>
        <v xml:space="preserve"> </v>
      </c>
      <c r="K63" s="96" t="s">
        <v>113</v>
      </c>
      <c r="L63" s="100" t="str">
        <f t="shared" si="1"/>
        <v>-</v>
      </c>
      <c r="M63" s="95" t="str">
        <f t="shared" si="5"/>
        <v xml:space="preserve"> </v>
      </c>
      <c r="N63" s="99" t="str">
        <f>IF(C63='TABELA UNIFICADA 2024'!A63,'TABELA UNIFICADA 2024'!F63," ")</f>
        <v xml:space="preserve"> </v>
      </c>
      <c r="O63" s="99" t="str">
        <f t="shared" si="3"/>
        <v xml:space="preserve"> </v>
      </c>
      <c r="Y63" s="183" t="s">
        <v>680</v>
      </c>
      <c r="Z63" s="104" t="s">
        <v>666</v>
      </c>
      <c r="AA63" s="104" t="s">
        <v>618</v>
      </c>
      <c r="AB63" s="104" t="str">
        <f t="shared" si="6"/>
        <v>FERRO</v>
      </c>
      <c r="AC63" s="106">
        <f>IF(AND(AB63="FERRO",AA63="PADRAO"),CONTROLE!$T$2,IF(AND(AB63="FERRO",AA63="ESPECIAL"),CONTROLE!$T$3,IF(AND(AB63="ACO",AA63="PADRAO"),CONTROLE!$T$8,IF(AND(AB63="ACO",AA63="ESPECIAL"),CONTROLE!$T$9,IF(AND(AB63="ALUMINIO",AA63="PADRAO"),CONTROLE!$T$5,IF(AND(AB63="ALUMINIO",AA63="ESPECIAL"),CONTROLE!$T$6))))))</f>
        <v>12738</v>
      </c>
    </row>
    <row r="64" spans="1:29" ht="15.75" customHeight="1">
      <c r="A64" s="98" t="s">
        <v>2927</v>
      </c>
      <c r="B64" s="96" t="str">
        <f t="shared" si="0"/>
        <v xml:space="preserve"> </v>
      </c>
      <c r="C64" s="96" t="str">
        <f>IF(AND(ISBLANK('TABELA UNIFICADA 2024'!#REF!)=TRUE,(ISBLANK('TABELA UNIFICADA 2024'!#REF!)=FALSE)),'TABELA UNIFICADA 2024'!#REF!," ")</f>
        <v xml:space="preserve"> </v>
      </c>
      <c r="D64" s="96" t="s">
        <v>43</v>
      </c>
      <c r="E64" s="191">
        <f>IF(ISBLANK('TABELA UNIFICADA 2024'!M64)=TRUE," ",'TABELA UNIFICADA 2024'!M64)</f>
        <v>45322</v>
      </c>
      <c r="F64" s="96" t="s">
        <v>111</v>
      </c>
      <c r="G64" s="96" t="str">
        <f>IF(C64='TABELA UNIFICADA 2024'!A64,'TABELA UNIFICADA 2024'!C64," ")</f>
        <v xml:space="preserve"> </v>
      </c>
      <c r="H64" s="96" t="s">
        <v>43</v>
      </c>
      <c r="I64" s="96" t="s">
        <v>112</v>
      </c>
      <c r="J64" s="97" t="str">
        <f>IF(C64='TABELA UNIFICADA 2024'!A64,'TABELA UNIFICADA 2024'!G64," ")</f>
        <v xml:space="preserve"> </v>
      </c>
      <c r="K64" s="96" t="s">
        <v>113</v>
      </c>
      <c r="L64" s="100" t="str">
        <f t="shared" si="1"/>
        <v>-</v>
      </c>
      <c r="M64" s="95" t="str">
        <f t="shared" si="5"/>
        <v xml:space="preserve"> </v>
      </c>
      <c r="N64" s="99" t="str">
        <f>IF(C64='TABELA UNIFICADA 2024'!A64,'TABELA UNIFICADA 2024'!F64," ")</f>
        <v xml:space="preserve"> </v>
      </c>
      <c r="O64" s="99" t="str">
        <f t="shared" si="3"/>
        <v xml:space="preserve"> </v>
      </c>
      <c r="Y64" s="183" t="s">
        <v>681</v>
      </c>
      <c r="Z64" s="104" t="s">
        <v>666</v>
      </c>
      <c r="AA64" s="104" t="s">
        <v>618</v>
      </c>
      <c r="AB64" s="104" t="str">
        <f t="shared" si="6"/>
        <v>FERRO</v>
      </c>
      <c r="AC64" s="106">
        <f>IF(AND(AB64="FERRO",AA64="PADRAO"),CONTROLE!$T$2,IF(AND(AB64="FERRO",AA64="ESPECIAL"),CONTROLE!$T$3,IF(AND(AB64="ACO",AA64="PADRAO"),CONTROLE!$T$8,IF(AND(AB64="ACO",AA64="ESPECIAL"),CONTROLE!$T$9,IF(AND(AB64="ALUMINIO",AA64="PADRAO"),CONTROLE!$T$5,IF(AND(AB64="ALUMINIO",AA64="ESPECIAL"),CONTROLE!$T$6))))))</f>
        <v>12738</v>
      </c>
    </row>
    <row r="65" spans="1:29" ht="15.75" customHeight="1">
      <c r="A65" s="98" t="s">
        <v>2927</v>
      </c>
      <c r="B65" s="96" t="str">
        <f t="shared" si="0"/>
        <v xml:space="preserve"> </v>
      </c>
      <c r="C65" s="96" t="str">
        <f>IF(AND(ISBLANK('TABELA UNIFICADA 2024'!#REF!)=TRUE,(ISBLANK('TABELA UNIFICADA 2024'!#REF!)=FALSE)),'TABELA UNIFICADA 2024'!#REF!," ")</f>
        <v xml:space="preserve"> </v>
      </c>
      <c r="D65" s="96" t="s">
        <v>43</v>
      </c>
      <c r="E65" s="191">
        <f>IF(ISBLANK('TABELA UNIFICADA 2024'!M65)=TRUE," ",'TABELA UNIFICADA 2024'!M65)</f>
        <v>45322</v>
      </c>
      <c r="F65" s="96" t="s">
        <v>111</v>
      </c>
      <c r="G65" s="96" t="str">
        <f>IF(C65='TABELA UNIFICADA 2024'!A65,'TABELA UNIFICADA 2024'!C65," ")</f>
        <v xml:space="preserve"> </v>
      </c>
      <c r="H65" s="96" t="s">
        <v>43</v>
      </c>
      <c r="I65" s="96" t="s">
        <v>112</v>
      </c>
      <c r="J65" s="97" t="str">
        <f>IF(C65='TABELA UNIFICADA 2024'!A65,'TABELA UNIFICADA 2024'!G65," ")</f>
        <v xml:space="preserve"> </v>
      </c>
      <c r="K65" s="96" t="s">
        <v>113</v>
      </c>
      <c r="L65" s="100" t="str">
        <f t="shared" si="1"/>
        <v>-</v>
      </c>
      <c r="M65" s="95" t="str">
        <f t="shared" si="5"/>
        <v xml:space="preserve"> </v>
      </c>
      <c r="N65" s="99" t="str">
        <f>IF(C65='TABELA UNIFICADA 2024'!A65,'TABELA UNIFICADA 2024'!F65," ")</f>
        <v xml:space="preserve"> </v>
      </c>
      <c r="O65" s="99" t="str">
        <f t="shared" si="3"/>
        <v xml:space="preserve"> </v>
      </c>
      <c r="Y65" s="183" t="s">
        <v>682</v>
      </c>
      <c r="Z65" s="104" t="s">
        <v>617</v>
      </c>
      <c r="AA65" s="104" t="s">
        <v>618</v>
      </c>
      <c r="AB65" s="104" t="str">
        <f t="shared" si="6"/>
        <v>FERRO</v>
      </c>
      <c r="AC65" s="106">
        <f>IF(AND(AB65="FERRO",AA65="PADRAO"),CONTROLE!$T$2,IF(AND(AB65="FERRO",AA65="ESPECIAL"),CONTROLE!$T$3,IF(AND(AB65="ACO",AA65="PADRAO"),CONTROLE!$T$8,IF(AND(AB65="ACO",AA65="ESPECIAL"),CONTROLE!$T$9,IF(AND(AB65="ALUMINIO",AA65="PADRAO"),CONTROLE!$T$5,IF(AND(AB65="ALUMINIO",AA65="ESPECIAL"),CONTROLE!$T$6))))))</f>
        <v>12738</v>
      </c>
    </row>
    <row r="66" spans="1:29" ht="15.75" customHeight="1">
      <c r="A66" s="98" t="s">
        <v>2927</v>
      </c>
      <c r="B66" s="96" t="str">
        <f t="shared" si="0"/>
        <v xml:space="preserve"> </v>
      </c>
      <c r="C66" s="96" t="str">
        <f>IF(AND(ISBLANK('TABELA UNIFICADA 2024'!#REF!)=TRUE,(ISBLANK('TABELA UNIFICADA 2024'!#REF!)=FALSE)),'TABELA UNIFICADA 2024'!#REF!," ")</f>
        <v xml:space="preserve"> </v>
      </c>
      <c r="D66" s="96" t="s">
        <v>43</v>
      </c>
      <c r="E66" s="191">
        <f>IF(ISBLANK('TABELA UNIFICADA 2024'!M66)=TRUE," ",'TABELA UNIFICADA 2024'!M66)</f>
        <v>45322</v>
      </c>
      <c r="F66" s="96" t="s">
        <v>111</v>
      </c>
      <c r="G66" s="96" t="str">
        <f>IF(C66='TABELA UNIFICADA 2024'!A66,'TABELA UNIFICADA 2024'!C66," ")</f>
        <v xml:space="preserve"> </v>
      </c>
      <c r="H66" s="96" t="s">
        <v>43</v>
      </c>
      <c r="I66" s="96" t="s">
        <v>112</v>
      </c>
      <c r="J66" s="97" t="str">
        <f>IF(C66='TABELA UNIFICADA 2024'!A66,'TABELA UNIFICADA 2024'!G66," ")</f>
        <v xml:space="preserve"> </v>
      </c>
      <c r="K66" s="96" t="s">
        <v>113</v>
      </c>
      <c r="L66" s="100" t="str">
        <f t="shared" si="1"/>
        <v>-</v>
      </c>
      <c r="M66" s="95" t="str">
        <f t="shared" si="5"/>
        <v xml:space="preserve"> </v>
      </c>
      <c r="N66" s="99" t="str">
        <f>IF(C66='TABELA UNIFICADA 2024'!A66,'TABELA UNIFICADA 2024'!F66," ")</f>
        <v xml:space="preserve"> </v>
      </c>
      <c r="O66" s="99" t="str">
        <f t="shared" si="3"/>
        <v xml:space="preserve"> </v>
      </c>
      <c r="Y66" s="183" t="s">
        <v>485</v>
      </c>
      <c r="Z66" s="104" t="s">
        <v>617</v>
      </c>
      <c r="AA66" s="104" t="s">
        <v>618</v>
      </c>
      <c r="AB66" s="104" t="str">
        <f t="shared" si="6"/>
        <v>FERRO</v>
      </c>
      <c r="AC66" s="106">
        <f>IF(AND(AB66="FERRO",AA66="PADRAO"),CONTROLE!$T$2,IF(AND(AB66="FERRO",AA66="ESPECIAL"),CONTROLE!$T$3,IF(AND(AB66="ACO",AA66="PADRAO"),CONTROLE!$T$8,IF(AND(AB66="ACO",AA66="ESPECIAL"),CONTROLE!$T$9,IF(AND(AB66="ALUMINIO",AA66="PADRAO"),CONTROLE!$T$5,IF(AND(AB66="ALUMINIO",AA66="ESPECIAL"),CONTROLE!$T$6))))))</f>
        <v>12738</v>
      </c>
    </row>
    <row r="67" spans="1:29" ht="15.75" customHeight="1">
      <c r="A67" s="98" t="s">
        <v>2927</v>
      </c>
      <c r="B67" s="96" t="str">
        <f t="shared" ref="B67:B130" si="7">IFERROR(IF(C67&lt;&gt;" ",VLOOKUP(C67,$V$2:$W$16,2,0)," ")," ")</f>
        <v xml:space="preserve"> </v>
      </c>
      <c r="C67" s="96" t="str">
        <f>IF(AND(ISBLANK('TABELA UNIFICADA 2024'!#REF!)=TRUE,(ISBLANK('TABELA UNIFICADA 2024'!#REF!)=FALSE)),'TABELA UNIFICADA 2024'!#REF!," ")</f>
        <v xml:space="preserve"> </v>
      </c>
      <c r="D67" s="96" t="s">
        <v>43</v>
      </c>
      <c r="E67" s="191">
        <f>IF(ISBLANK('TABELA UNIFICADA 2024'!M67)=TRUE," ",'TABELA UNIFICADA 2024'!M67)</f>
        <v>45322</v>
      </c>
      <c r="F67" s="96" t="s">
        <v>111</v>
      </c>
      <c r="G67" s="96" t="str">
        <f>IF(C67='TABELA UNIFICADA 2024'!A67,'TABELA UNIFICADA 2024'!C67," ")</f>
        <v xml:space="preserve"> </v>
      </c>
      <c r="H67" s="96" t="s">
        <v>43</v>
      </c>
      <c r="I67" s="96" t="s">
        <v>112</v>
      </c>
      <c r="J67" s="97" t="str">
        <f>IF(C67='TABELA UNIFICADA 2024'!A67,'TABELA UNIFICADA 2024'!G67," ")</f>
        <v xml:space="preserve"> </v>
      </c>
      <c r="K67" s="96" t="s">
        <v>113</v>
      </c>
      <c r="L67" s="100" t="str">
        <f t="shared" ref="L67:L130" si="8">IFERROR(VLOOKUP(G67,$Y$3:$AC$3003,5,0),"-")</f>
        <v>-</v>
      </c>
      <c r="M67" s="95" t="str">
        <f t="shared" si="5"/>
        <v xml:space="preserve"> </v>
      </c>
      <c r="N67" s="99" t="str">
        <f>IF(C67='TABELA UNIFICADA 2024'!A67,'TABELA UNIFICADA 2024'!F67," ")</f>
        <v xml:space="preserve"> </v>
      </c>
      <c r="O67" s="99" t="str">
        <f t="shared" ref="O67:O130" si="9">IF(C67=" "," ",CONCATENATE(A67," ",B67,," ",C67," ",D67," ",TEXT(E67,"dd/mm/aaaa")," ",F67," ",G67," ",H67," ",I67," ",TEXT(J67,"#,00")," ",K67))</f>
        <v xml:space="preserve"> </v>
      </c>
      <c r="Y67" s="183" t="s">
        <v>486</v>
      </c>
      <c r="Z67" s="104" t="s">
        <v>617</v>
      </c>
      <c r="AA67" s="104" t="s">
        <v>618</v>
      </c>
      <c r="AB67" s="104" t="str">
        <f t="shared" si="6"/>
        <v>FERRO</v>
      </c>
      <c r="AC67" s="106">
        <f>IF(AND(AB67="FERRO",AA67="PADRAO"),CONTROLE!$T$2,IF(AND(AB67="FERRO",AA67="ESPECIAL"),CONTROLE!$T$3,IF(AND(AB67="ACO",AA67="PADRAO"),CONTROLE!$T$8,IF(AND(AB67="ACO",AA67="ESPECIAL"),CONTROLE!$T$9,IF(AND(AB67="ALUMINIO",AA67="PADRAO"),CONTROLE!$T$5,IF(AND(AB67="ALUMINIO",AA67="ESPECIAL"),CONTROLE!$T$6))))))</f>
        <v>12738</v>
      </c>
    </row>
    <row r="68" spans="1:29" ht="15.75" customHeight="1">
      <c r="A68" s="98" t="s">
        <v>2927</v>
      </c>
      <c r="B68" s="96" t="str">
        <f t="shared" si="7"/>
        <v xml:space="preserve"> </v>
      </c>
      <c r="C68" s="96" t="str">
        <f>IF(AND(ISBLANK('TABELA UNIFICADA 2024'!#REF!)=TRUE,(ISBLANK('TABELA UNIFICADA 2024'!#REF!)=FALSE)),'TABELA UNIFICADA 2024'!#REF!," ")</f>
        <v xml:space="preserve"> </v>
      </c>
      <c r="D68" s="96" t="s">
        <v>43</v>
      </c>
      <c r="E68" s="191">
        <f>IF(ISBLANK('TABELA UNIFICADA 2024'!M68)=TRUE," ",'TABELA UNIFICADA 2024'!M68)</f>
        <v>45322</v>
      </c>
      <c r="F68" s="96" t="s">
        <v>111</v>
      </c>
      <c r="G68" s="96" t="str">
        <f>IF(C68='TABELA UNIFICADA 2024'!A68,'TABELA UNIFICADA 2024'!C68," ")</f>
        <v xml:space="preserve"> </v>
      </c>
      <c r="H68" s="96" t="s">
        <v>43</v>
      </c>
      <c r="I68" s="96" t="s">
        <v>112</v>
      </c>
      <c r="J68" s="97" t="str">
        <f>IF(C68='TABELA UNIFICADA 2024'!A68,'TABELA UNIFICADA 2024'!G68," ")</f>
        <v xml:space="preserve"> </v>
      </c>
      <c r="K68" s="96" t="s">
        <v>113</v>
      </c>
      <c r="L68" s="100" t="str">
        <f t="shared" si="8"/>
        <v>-</v>
      </c>
      <c r="M68" s="95" t="str">
        <f t="shared" si="5"/>
        <v xml:space="preserve"> </v>
      </c>
      <c r="N68" s="99" t="str">
        <f>IF(C68='TABELA UNIFICADA 2024'!A68,'TABELA UNIFICADA 2024'!F68," ")</f>
        <v xml:space="preserve"> </v>
      </c>
      <c r="O68" s="99" t="str">
        <f t="shared" si="9"/>
        <v xml:space="preserve"> </v>
      </c>
      <c r="Y68" s="183" t="s">
        <v>683</v>
      </c>
      <c r="Z68" s="104" t="s">
        <v>617</v>
      </c>
      <c r="AA68" s="104" t="s">
        <v>618</v>
      </c>
      <c r="AB68" s="104" t="str">
        <f t="shared" si="6"/>
        <v>FERRO</v>
      </c>
      <c r="AC68" s="106">
        <f>IF(AND(AB68="FERRO",AA68="PADRAO"),CONTROLE!$T$2,IF(AND(AB68="FERRO",AA68="ESPECIAL"),CONTROLE!$T$3,IF(AND(AB68="ACO",AA68="PADRAO"),CONTROLE!$T$8,IF(AND(AB68="ACO",AA68="ESPECIAL"),CONTROLE!$T$9,IF(AND(AB68="ALUMINIO",AA68="PADRAO"),CONTROLE!$T$5,IF(AND(AB68="ALUMINIO",AA68="ESPECIAL"),CONTROLE!$T$6))))))</f>
        <v>12738</v>
      </c>
    </row>
    <row r="69" spans="1:29" ht="15.75" customHeight="1">
      <c r="A69" s="98" t="s">
        <v>2927</v>
      </c>
      <c r="B69" s="96" t="str">
        <f t="shared" si="7"/>
        <v xml:space="preserve"> </v>
      </c>
      <c r="C69" s="96" t="str">
        <f>IF(AND(ISBLANK('TABELA UNIFICADA 2024'!#REF!)=TRUE,(ISBLANK('TABELA UNIFICADA 2024'!#REF!)=FALSE)),'TABELA UNIFICADA 2024'!#REF!," ")</f>
        <v xml:space="preserve"> </v>
      </c>
      <c r="D69" s="96" t="s">
        <v>43</v>
      </c>
      <c r="E69" s="191">
        <f>IF(ISBLANK('TABELA UNIFICADA 2024'!M69)=TRUE," ",'TABELA UNIFICADA 2024'!M69)</f>
        <v>45322</v>
      </c>
      <c r="F69" s="96" t="s">
        <v>111</v>
      </c>
      <c r="G69" s="96" t="str">
        <f>IF(C69='TABELA UNIFICADA 2024'!A69,'TABELA UNIFICADA 2024'!C69," ")</f>
        <v xml:space="preserve"> </v>
      </c>
      <c r="H69" s="96" t="s">
        <v>43</v>
      </c>
      <c r="I69" s="96" t="s">
        <v>112</v>
      </c>
      <c r="J69" s="97" t="str">
        <f>IF(C69='TABELA UNIFICADA 2024'!A69,'TABELA UNIFICADA 2024'!G69," ")</f>
        <v xml:space="preserve"> </v>
      </c>
      <c r="K69" s="96" t="s">
        <v>113</v>
      </c>
      <c r="L69" s="100" t="str">
        <f t="shared" si="8"/>
        <v>-</v>
      </c>
      <c r="M69" s="95" t="str">
        <f t="shared" si="5"/>
        <v xml:space="preserve"> </v>
      </c>
      <c r="N69" s="99" t="str">
        <f>IF(C69='TABELA UNIFICADA 2024'!A69,'TABELA UNIFICADA 2024'!F69," ")</f>
        <v xml:space="preserve"> </v>
      </c>
      <c r="O69" s="99" t="str">
        <f t="shared" si="9"/>
        <v xml:space="preserve"> </v>
      </c>
      <c r="Y69" s="183" t="s">
        <v>684</v>
      </c>
      <c r="Z69" s="104" t="s">
        <v>617</v>
      </c>
      <c r="AA69" s="104" t="s">
        <v>618</v>
      </c>
      <c r="AB69" s="104" t="str">
        <f t="shared" si="6"/>
        <v>FERRO</v>
      </c>
      <c r="AC69" s="106">
        <f>IF(AND(AB69="FERRO",AA69="PADRAO"),CONTROLE!$T$2,IF(AND(AB69="FERRO",AA69="ESPECIAL"),CONTROLE!$T$3,IF(AND(AB69="ACO",AA69="PADRAO"),CONTROLE!$T$8,IF(AND(AB69="ACO",AA69="ESPECIAL"),CONTROLE!$T$9,IF(AND(AB69="ALUMINIO",AA69="PADRAO"),CONTROLE!$T$5,IF(AND(AB69="ALUMINIO",AA69="ESPECIAL"),CONTROLE!$T$6))))))</f>
        <v>12738</v>
      </c>
    </row>
    <row r="70" spans="1:29" ht="15.75" customHeight="1">
      <c r="A70" s="98" t="s">
        <v>2927</v>
      </c>
      <c r="B70" s="96" t="str">
        <f t="shared" si="7"/>
        <v xml:space="preserve"> </v>
      </c>
      <c r="C70" s="96" t="str">
        <f>IF(AND(ISBLANK('TABELA UNIFICADA 2024'!#REF!)=TRUE,(ISBLANK('TABELA UNIFICADA 2024'!#REF!)=FALSE)),'TABELA UNIFICADA 2024'!#REF!," ")</f>
        <v xml:space="preserve"> </v>
      </c>
      <c r="D70" s="96" t="s">
        <v>43</v>
      </c>
      <c r="E70" s="191">
        <f>IF(ISBLANK('TABELA UNIFICADA 2024'!M70)=TRUE," ",'TABELA UNIFICADA 2024'!M70)</f>
        <v>45322</v>
      </c>
      <c r="F70" s="96" t="s">
        <v>111</v>
      </c>
      <c r="G70" s="96" t="str">
        <f>IF(C70='TABELA UNIFICADA 2024'!A70,'TABELA UNIFICADA 2024'!C70," ")</f>
        <v xml:space="preserve"> </v>
      </c>
      <c r="H70" s="96" t="s">
        <v>43</v>
      </c>
      <c r="I70" s="96" t="s">
        <v>112</v>
      </c>
      <c r="J70" s="97" t="str">
        <f>IF(C70='TABELA UNIFICADA 2024'!A70,'TABELA UNIFICADA 2024'!G70," ")</f>
        <v xml:space="preserve"> </v>
      </c>
      <c r="K70" s="96" t="s">
        <v>113</v>
      </c>
      <c r="L70" s="100" t="str">
        <f t="shared" si="8"/>
        <v>-</v>
      </c>
      <c r="M70" s="95" t="str">
        <f t="shared" si="5"/>
        <v xml:space="preserve"> </v>
      </c>
      <c r="N70" s="99" t="str">
        <f>IF(C70='TABELA UNIFICADA 2024'!A70,'TABELA UNIFICADA 2024'!F70," ")</f>
        <v xml:space="preserve"> </v>
      </c>
      <c r="O70" s="99" t="str">
        <f t="shared" si="9"/>
        <v xml:space="preserve"> </v>
      </c>
      <c r="Y70" s="183" t="s">
        <v>685</v>
      </c>
      <c r="Z70" s="104" t="s">
        <v>617</v>
      </c>
      <c r="AA70" s="104" t="s">
        <v>618</v>
      </c>
      <c r="AB70" s="104" t="str">
        <f t="shared" si="6"/>
        <v>FERRO</v>
      </c>
      <c r="AC70" s="106">
        <f>IF(AND(AB70="FERRO",AA70="PADRAO"),CONTROLE!$T$2,IF(AND(AB70="FERRO",AA70="ESPECIAL"),CONTROLE!$T$3,IF(AND(AB70="ACO",AA70="PADRAO"),CONTROLE!$T$8,IF(AND(AB70="ACO",AA70="ESPECIAL"),CONTROLE!$T$9,IF(AND(AB70="ALUMINIO",AA70="PADRAO"),CONTROLE!$T$5,IF(AND(AB70="ALUMINIO",AA70="ESPECIAL"),CONTROLE!$T$6))))))</f>
        <v>12738</v>
      </c>
    </row>
    <row r="71" spans="1:29" ht="15.75" customHeight="1">
      <c r="A71" s="98" t="s">
        <v>2927</v>
      </c>
      <c r="B71" s="96" t="str">
        <f t="shared" si="7"/>
        <v xml:space="preserve"> </v>
      </c>
      <c r="C71" s="96" t="str">
        <f>IF(AND(ISBLANK('TABELA UNIFICADA 2024'!#REF!)=TRUE,(ISBLANK('TABELA UNIFICADA 2024'!#REF!)=FALSE)),'TABELA UNIFICADA 2024'!#REF!," ")</f>
        <v xml:space="preserve"> </v>
      </c>
      <c r="D71" s="96" t="s">
        <v>43</v>
      </c>
      <c r="E71" s="191">
        <f>IF(ISBLANK('TABELA UNIFICADA 2024'!M71)=TRUE," ",'TABELA UNIFICADA 2024'!M71)</f>
        <v>45322</v>
      </c>
      <c r="F71" s="96" t="s">
        <v>111</v>
      </c>
      <c r="G71" s="96" t="str">
        <f>IF(C71='TABELA UNIFICADA 2024'!A71,'TABELA UNIFICADA 2024'!C71," ")</f>
        <v xml:space="preserve"> </v>
      </c>
      <c r="H71" s="96" t="s">
        <v>43</v>
      </c>
      <c r="I71" s="96" t="s">
        <v>112</v>
      </c>
      <c r="J71" s="97" t="str">
        <f>IF(C71='TABELA UNIFICADA 2024'!A71,'TABELA UNIFICADA 2024'!G71," ")</f>
        <v xml:space="preserve"> </v>
      </c>
      <c r="K71" s="96" t="s">
        <v>113</v>
      </c>
      <c r="L71" s="100" t="str">
        <f t="shared" si="8"/>
        <v>-</v>
      </c>
      <c r="M71" s="95" t="str">
        <f t="shared" si="5"/>
        <v xml:space="preserve"> </v>
      </c>
      <c r="N71" s="99" t="str">
        <f>IF(C71='TABELA UNIFICADA 2024'!A71,'TABELA UNIFICADA 2024'!F71," ")</f>
        <v xml:space="preserve"> </v>
      </c>
      <c r="O71" s="99" t="str">
        <f t="shared" si="9"/>
        <v xml:space="preserve"> </v>
      </c>
      <c r="Y71" s="183" t="s">
        <v>91</v>
      </c>
      <c r="Z71" s="104" t="s">
        <v>617</v>
      </c>
      <c r="AA71" s="104" t="s">
        <v>618</v>
      </c>
      <c r="AB71" s="104" t="str">
        <f t="shared" si="6"/>
        <v>FERRO</v>
      </c>
      <c r="AC71" s="106">
        <f>IF(AND(AB71="FERRO",AA71="PADRAO"),CONTROLE!$T$2,IF(AND(AB71="FERRO",AA71="ESPECIAL"),CONTROLE!$T$3,IF(AND(AB71="ACO",AA71="PADRAO"),CONTROLE!$T$8,IF(AND(AB71="ACO",AA71="ESPECIAL"),CONTROLE!$T$9,IF(AND(AB71="ALUMINIO",AA71="PADRAO"),CONTROLE!$T$5,IF(AND(AB71="ALUMINIO",AA71="ESPECIAL"),CONTROLE!$T$6))))))</f>
        <v>12738</v>
      </c>
    </row>
    <row r="72" spans="1:29" ht="15.75" customHeight="1">
      <c r="A72" s="98" t="s">
        <v>2927</v>
      </c>
      <c r="B72" s="96" t="str">
        <f t="shared" si="7"/>
        <v xml:space="preserve"> </v>
      </c>
      <c r="C72" s="96" t="str">
        <f>IF(AND(ISBLANK('TABELA UNIFICADA 2024'!#REF!)=TRUE,(ISBLANK('TABELA UNIFICADA 2024'!#REF!)=FALSE)),'TABELA UNIFICADA 2024'!#REF!," ")</f>
        <v xml:space="preserve"> </v>
      </c>
      <c r="D72" s="96" t="s">
        <v>43</v>
      </c>
      <c r="E72" s="191">
        <f>IF(ISBLANK('TABELA UNIFICADA 2024'!M72)=TRUE," ",'TABELA UNIFICADA 2024'!M72)</f>
        <v>45342</v>
      </c>
      <c r="F72" s="96" t="s">
        <v>111</v>
      </c>
      <c r="G72" s="96" t="str">
        <f>IF(C72='TABELA UNIFICADA 2024'!A72,'TABELA UNIFICADA 2024'!C72," ")</f>
        <v xml:space="preserve"> </v>
      </c>
      <c r="H72" s="96" t="s">
        <v>43</v>
      </c>
      <c r="I72" s="96" t="s">
        <v>112</v>
      </c>
      <c r="J72" s="97" t="str">
        <f>IF(C72='TABELA UNIFICADA 2024'!A72,'TABELA UNIFICADA 2024'!G72," ")</f>
        <v xml:space="preserve"> </v>
      </c>
      <c r="K72" s="96" t="s">
        <v>113</v>
      </c>
      <c r="L72" s="100" t="str">
        <f t="shared" si="8"/>
        <v>-</v>
      </c>
      <c r="M72" s="95" t="str">
        <f t="shared" si="5"/>
        <v xml:space="preserve"> </v>
      </c>
      <c r="N72" s="99" t="str">
        <f>IF(C72='TABELA UNIFICADA 2024'!A72,'TABELA UNIFICADA 2024'!F72," ")</f>
        <v xml:space="preserve"> </v>
      </c>
      <c r="O72" s="99" t="str">
        <f t="shared" si="9"/>
        <v xml:space="preserve"> </v>
      </c>
      <c r="Y72" s="183" t="s">
        <v>686</v>
      </c>
      <c r="Z72" s="104" t="s">
        <v>617</v>
      </c>
      <c r="AA72" s="104" t="s">
        <v>618</v>
      </c>
      <c r="AB72" s="104" t="str">
        <f t="shared" si="6"/>
        <v>FERRO</v>
      </c>
      <c r="AC72" s="106">
        <f>IF(AND(AB72="FERRO",AA72="PADRAO"),CONTROLE!$T$2,IF(AND(AB72="FERRO",AA72="ESPECIAL"),CONTROLE!$T$3,IF(AND(AB72="ACO",AA72="PADRAO"),CONTROLE!$T$8,IF(AND(AB72="ACO",AA72="ESPECIAL"),CONTROLE!$T$9,IF(AND(AB72="ALUMINIO",AA72="PADRAO"),CONTROLE!$T$5,IF(AND(AB72="ALUMINIO",AA72="ESPECIAL"),CONTROLE!$T$6))))))</f>
        <v>12738</v>
      </c>
    </row>
    <row r="73" spans="1:29" ht="15.75" customHeight="1">
      <c r="A73" s="98" t="s">
        <v>2927</v>
      </c>
      <c r="B73" s="96" t="str">
        <f t="shared" si="7"/>
        <v xml:space="preserve"> </v>
      </c>
      <c r="C73" s="96" t="str">
        <f>IF(AND(ISBLANK('TABELA UNIFICADA 2024'!#REF!)=TRUE,(ISBLANK('TABELA UNIFICADA 2024'!#REF!)=FALSE)),'TABELA UNIFICADA 2024'!#REF!," ")</f>
        <v xml:space="preserve"> </v>
      </c>
      <c r="D73" s="96" t="s">
        <v>43</v>
      </c>
      <c r="E73" s="191">
        <f>IF(ISBLANK('TABELA UNIFICADA 2024'!M73)=TRUE," ",'TABELA UNIFICADA 2024'!M73)</f>
        <v>45324</v>
      </c>
      <c r="F73" s="96" t="s">
        <v>111</v>
      </c>
      <c r="G73" s="96" t="str">
        <f>IF(C73='TABELA UNIFICADA 2024'!A73,'TABELA UNIFICADA 2024'!C73," ")</f>
        <v xml:space="preserve"> </v>
      </c>
      <c r="H73" s="96" t="s">
        <v>43</v>
      </c>
      <c r="I73" s="96" t="s">
        <v>112</v>
      </c>
      <c r="J73" s="97" t="str">
        <f>IF(C73='TABELA UNIFICADA 2024'!A73,'TABELA UNIFICADA 2024'!G73," ")</f>
        <v xml:space="preserve"> </v>
      </c>
      <c r="K73" s="96" t="s">
        <v>113</v>
      </c>
      <c r="L73" s="100" t="str">
        <f t="shared" si="8"/>
        <v>-</v>
      </c>
      <c r="M73" s="95" t="str">
        <f t="shared" si="5"/>
        <v xml:space="preserve"> </v>
      </c>
      <c r="N73" s="99" t="str">
        <f>IF(C73='TABELA UNIFICADA 2024'!A73,'TABELA UNIFICADA 2024'!F73," ")</f>
        <v xml:space="preserve"> </v>
      </c>
      <c r="O73" s="99" t="str">
        <f t="shared" si="9"/>
        <v xml:space="preserve"> </v>
      </c>
      <c r="Y73" s="183" t="s">
        <v>687</v>
      </c>
      <c r="Z73" s="104" t="s">
        <v>617</v>
      </c>
      <c r="AA73" s="104" t="s">
        <v>618</v>
      </c>
      <c r="AB73" s="104" t="str">
        <f t="shared" si="6"/>
        <v>FERRO</v>
      </c>
      <c r="AC73" s="106">
        <f>IF(AND(AB73="FERRO",AA73="PADRAO"),CONTROLE!$T$2,IF(AND(AB73="FERRO",AA73="ESPECIAL"),CONTROLE!$T$3,IF(AND(AB73="ACO",AA73="PADRAO"),CONTROLE!$T$8,IF(AND(AB73="ACO",AA73="ESPECIAL"),CONTROLE!$T$9,IF(AND(AB73="ALUMINIO",AA73="PADRAO"),CONTROLE!$T$5,IF(AND(AB73="ALUMINIO",AA73="ESPECIAL"),CONTROLE!$T$6))))))</f>
        <v>12738</v>
      </c>
    </row>
    <row r="74" spans="1:29" ht="15.75" customHeight="1">
      <c r="A74" s="98" t="s">
        <v>2927</v>
      </c>
      <c r="B74" s="96" t="str">
        <f t="shared" si="7"/>
        <v xml:space="preserve"> </v>
      </c>
      <c r="C74" s="96" t="str">
        <f>IF(AND(ISBLANK('TABELA UNIFICADA 2024'!#REF!)=TRUE,(ISBLANK('TABELA UNIFICADA 2024'!#REF!)=FALSE)),'TABELA UNIFICADA 2024'!#REF!," ")</f>
        <v xml:space="preserve"> </v>
      </c>
      <c r="D74" s="96" t="s">
        <v>43</v>
      </c>
      <c r="E74" s="191">
        <f>IF(ISBLANK('TABELA UNIFICADA 2024'!M74)=TRUE," ",'TABELA UNIFICADA 2024'!M74)</f>
        <v>45329</v>
      </c>
      <c r="F74" s="96" t="s">
        <v>111</v>
      </c>
      <c r="G74" s="96" t="str">
        <f>IF(C74='TABELA UNIFICADA 2024'!A74,'TABELA UNIFICADA 2024'!C74," ")</f>
        <v xml:space="preserve"> </v>
      </c>
      <c r="H74" s="96" t="s">
        <v>43</v>
      </c>
      <c r="I74" s="96" t="s">
        <v>112</v>
      </c>
      <c r="J74" s="97" t="str">
        <f>IF(C74='TABELA UNIFICADA 2024'!A74,'TABELA UNIFICADA 2024'!G74," ")</f>
        <v xml:space="preserve"> </v>
      </c>
      <c r="K74" s="96" t="s">
        <v>113</v>
      </c>
      <c r="L74" s="100" t="str">
        <f t="shared" si="8"/>
        <v>-</v>
      </c>
      <c r="M74" s="95" t="str">
        <f t="shared" si="5"/>
        <v xml:space="preserve"> </v>
      </c>
      <c r="N74" s="99" t="str">
        <f>IF(C74='TABELA UNIFICADA 2024'!A74,'TABELA UNIFICADA 2024'!F74," ")</f>
        <v xml:space="preserve"> </v>
      </c>
      <c r="O74" s="99" t="str">
        <f t="shared" si="9"/>
        <v xml:space="preserve"> </v>
      </c>
      <c r="Y74" s="183" t="s">
        <v>688</v>
      </c>
      <c r="Z74" s="104" t="s">
        <v>617</v>
      </c>
      <c r="AA74" s="104" t="s">
        <v>618</v>
      </c>
      <c r="AB74" s="104" t="str">
        <f t="shared" si="6"/>
        <v>FERRO</v>
      </c>
      <c r="AC74" s="106">
        <f>IF(AND(AB74="FERRO",AA74="PADRAO"),CONTROLE!$T$2,IF(AND(AB74="FERRO",AA74="ESPECIAL"),CONTROLE!$T$3,IF(AND(AB74="ACO",AA74="PADRAO"),CONTROLE!$T$8,IF(AND(AB74="ACO",AA74="ESPECIAL"),CONTROLE!$T$9,IF(AND(AB74="ALUMINIO",AA74="PADRAO"),CONTROLE!$T$5,IF(AND(AB74="ALUMINIO",AA74="ESPECIAL"),CONTROLE!$T$6))))))</f>
        <v>12738</v>
      </c>
    </row>
    <row r="75" spans="1:29" ht="15.75" customHeight="1">
      <c r="A75" s="98" t="s">
        <v>2927</v>
      </c>
      <c r="B75" s="96" t="str">
        <f t="shared" si="7"/>
        <v xml:space="preserve"> </v>
      </c>
      <c r="C75" s="96" t="str">
        <f>IF(AND(ISBLANK('TABELA UNIFICADA 2024'!#REF!)=TRUE,(ISBLANK('TABELA UNIFICADA 2024'!#REF!)=FALSE)),'TABELA UNIFICADA 2024'!#REF!," ")</f>
        <v xml:space="preserve"> </v>
      </c>
      <c r="D75" s="96" t="s">
        <v>43</v>
      </c>
      <c r="E75" s="191">
        <f>IF(ISBLANK('TABELA UNIFICADA 2024'!M75)=TRUE," ",'TABELA UNIFICADA 2024'!M75)</f>
        <v>45324</v>
      </c>
      <c r="F75" s="96" t="s">
        <v>111</v>
      </c>
      <c r="G75" s="96" t="str">
        <f>IF(C75='TABELA UNIFICADA 2024'!A75,'TABELA UNIFICADA 2024'!C75," ")</f>
        <v xml:space="preserve"> </v>
      </c>
      <c r="H75" s="96" t="s">
        <v>43</v>
      </c>
      <c r="I75" s="96" t="s">
        <v>112</v>
      </c>
      <c r="J75" s="97" t="str">
        <f>IF(C75='TABELA UNIFICADA 2024'!A75,'TABELA UNIFICADA 2024'!G75," ")</f>
        <v xml:space="preserve"> </v>
      </c>
      <c r="K75" s="96" t="s">
        <v>113</v>
      </c>
      <c r="L75" s="100" t="str">
        <f t="shared" si="8"/>
        <v>-</v>
      </c>
      <c r="M75" s="95" t="str">
        <f t="shared" si="5"/>
        <v xml:space="preserve"> </v>
      </c>
      <c r="N75" s="99" t="str">
        <f>IF(C75='TABELA UNIFICADA 2024'!A75,'TABELA UNIFICADA 2024'!F75," ")</f>
        <v xml:space="preserve"> </v>
      </c>
      <c r="O75" s="99" t="str">
        <f t="shared" si="9"/>
        <v xml:space="preserve"> </v>
      </c>
      <c r="Y75" s="183" t="s">
        <v>689</v>
      </c>
      <c r="Z75" s="104" t="s">
        <v>617</v>
      </c>
      <c r="AA75" s="104" t="s">
        <v>618</v>
      </c>
      <c r="AB75" s="104" t="str">
        <f t="shared" si="6"/>
        <v>FERRO</v>
      </c>
      <c r="AC75" s="106">
        <f>IF(AND(AB75="FERRO",AA75="PADRAO"),CONTROLE!$T$2,IF(AND(AB75="FERRO",AA75="ESPECIAL"),CONTROLE!$T$3,IF(AND(AB75="ACO",AA75="PADRAO"),CONTROLE!$T$8,IF(AND(AB75="ACO",AA75="ESPECIAL"),CONTROLE!$T$9,IF(AND(AB75="ALUMINIO",AA75="PADRAO"),CONTROLE!$T$5,IF(AND(AB75="ALUMINIO",AA75="ESPECIAL"),CONTROLE!$T$6))))))</f>
        <v>12738</v>
      </c>
    </row>
    <row r="76" spans="1:29" ht="15.75" customHeight="1">
      <c r="A76" s="98" t="s">
        <v>2927</v>
      </c>
      <c r="B76" s="96" t="str">
        <f t="shared" si="7"/>
        <v xml:space="preserve"> </v>
      </c>
      <c r="C76" s="96" t="str">
        <f>IF(AND(ISBLANK('TABELA UNIFICADA 2024'!#REF!)=TRUE,(ISBLANK('TABELA UNIFICADA 2024'!#REF!)=FALSE)),'TABELA UNIFICADA 2024'!#REF!," ")</f>
        <v xml:space="preserve"> </v>
      </c>
      <c r="D76" s="96" t="s">
        <v>43</v>
      </c>
      <c r="E76" s="191">
        <f>IF(ISBLANK('TABELA UNIFICADA 2024'!M76)=TRUE," ",'TABELA UNIFICADA 2024'!M76)</f>
        <v>45327</v>
      </c>
      <c r="F76" s="96" t="s">
        <v>111</v>
      </c>
      <c r="G76" s="96" t="str">
        <f>IF(C76='TABELA UNIFICADA 2024'!A76,'TABELA UNIFICADA 2024'!C76," ")</f>
        <v xml:space="preserve"> </v>
      </c>
      <c r="H76" s="96" t="s">
        <v>43</v>
      </c>
      <c r="I76" s="96" t="s">
        <v>112</v>
      </c>
      <c r="J76" s="97" t="str">
        <f>IF(C76='TABELA UNIFICADA 2024'!A76,'TABELA UNIFICADA 2024'!G76," ")</f>
        <v xml:space="preserve"> </v>
      </c>
      <c r="K76" s="96" t="s">
        <v>113</v>
      </c>
      <c r="L76" s="100" t="str">
        <f t="shared" si="8"/>
        <v>-</v>
      </c>
      <c r="M76" s="95" t="str">
        <f t="shared" si="5"/>
        <v xml:space="preserve"> </v>
      </c>
      <c r="N76" s="99" t="str">
        <f>IF(C76='TABELA UNIFICADA 2024'!A76,'TABELA UNIFICADA 2024'!F76," ")</f>
        <v xml:space="preserve"> </v>
      </c>
      <c r="O76" s="99" t="str">
        <f t="shared" si="9"/>
        <v xml:space="preserve"> </v>
      </c>
      <c r="Y76" s="183" t="s">
        <v>690</v>
      </c>
      <c r="Z76" s="104" t="s">
        <v>617</v>
      </c>
      <c r="AA76" s="104" t="s">
        <v>618</v>
      </c>
      <c r="AB76" s="104" t="str">
        <f t="shared" si="6"/>
        <v>FERRO</v>
      </c>
      <c r="AC76" s="106">
        <f>IF(AND(AB76="FERRO",AA76="PADRAO"),CONTROLE!$T$2,IF(AND(AB76="FERRO",AA76="ESPECIAL"),CONTROLE!$T$3,IF(AND(AB76="ACO",AA76="PADRAO"),CONTROLE!$T$8,IF(AND(AB76="ACO",AA76="ESPECIAL"),CONTROLE!$T$9,IF(AND(AB76="ALUMINIO",AA76="PADRAO"),CONTROLE!$T$5,IF(AND(AB76="ALUMINIO",AA76="ESPECIAL"),CONTROLE!$T$6))))))</f>
        <v>12738</v>
      </c>
    </row>
    <row r="77" spans="1:29" ht="15.75" customHeight="1">
      <c r="A77" s="98" t="s">
        <v>2927</v>
      </c>
      <c r="B77" s="96" t="str">
        <f t="shared" si="7"/>
        <v xml:space="preserve"> </v>
      </c>
      <c r="C77" s="96" t="str">
        <f>IF(AND(ISBLANK('TABELA UNIFICADA 2024'!#REF!)=TRUE,(ISBLANK('TABELA UNIFICADA 2024'!#REF!)=FALSE)),'TABELA UNIFICADA 2024'!#REF!," ")</f>
        <v xml:space="preserve"> </v>
      </c>
      <c r="D77" s="96" t="s">
        <v>43</v>
      </c>
      <c r="E77" s="191">
        <f>IF(ISBLANK('TABELA UNIFICADA 2024'!M77)=TRUE," ",'TABELA UNIFICADA 2024'!M77)</f>
        <v>45322</v>
      </c>
      <c r="F77" s="96" t="s">
        <v>111</v>
      </c>
      <c r="G77" s="96" t="str">
        <f>IF(C77='TABELA UNIFICADA 2024'!A77,'TABELA UNIFICADA 2024'!C77," ")</f>
        <v xml:space="preserve"> </v>
      </c>
      <c r="H77" s="96" t="s">
        <v>43</v>
      </c>
      <c r="I77" s="96" t="s">
        <v>112</v>
      </c>
      <c r="J77" s="97" t="str">
        <f>IF(C77='TABELA UNIFICADA 2024'!A77,'TABELA UNIFICADA 2024'!G77," ")</f>
        <v xml:space="preserve"> </v>
      </c>
      <c r="K77" s="96" t="s">
        <v>113</v>
      </c>
      <c r="L77" s="100" t="str">
        <f t="shared" si="8"/>
        <v>-</v>
      </c>
      <c r="M77" s="95" t="str">
        <f t="shared" si="5"/>
        <v xml:space="preserve"> </v>
      </c>
      <c r="N77" s="99" t="str">
        <f>IF(C77='TABELA UNIFICADA 2024'!A77,'TABELA UNIFICADA 2024'!F77," ")</f>
        <v xml:space="preserve"> </v>
      </c>
      <c r="O77" s="99" t="str">
        <f t="shared" si="9"/>
        <v xml:space="preserve"> </v>
      </c>
      <c r="Y77" s="183" t="s">
        <v>523</v>
      </c>
      <c r="Z77" s="104" t="s">
        <v>617</v>
      </c>
      <c r="AA77" s="104" t="s">
        <v>618</v>
      </c>
      <c r="AB77" s="104" t="str">
        <f t="shared" si="6"/>
        <v>FERRO</v>
      </c>
      <c r="AC77" s="106">
        <f>IF(AND(AB77="FERRO",AA77="PADRAO"),CONTROLE!$T$2,IF(AND(AB77="FERRO",AA77="ESPECIAL"),CONTROLE!$T$3,IF(AND(AB77="ACO",AA77="PADRAO"),CONTROLE!$T$8,IF(AND(AB77="ACO",AA77="ESPECIAL"),CONTROLE!$T$9,IF(AND(AB77="ALUMINIO",AA77="PADRAO"),CONTROLE!$T$5,IF(AND(AB77="ALUMINIO",AA77="ESPECIAL"),CONTROLE!$T$6))))))</f>
        <v>12738</v>
      </c>
    </row>
    <row r="78" spans="1:29" ht="15.75" customHeight="1">
      <c r="A78" s="98" t="s">
        <v>2927</v>
      </c>
      <c r="B78" s="96" t="str">
        <f t="shared" si="7"/>
        <v xml:space="preserve"> </v>
      </c>
      <c r="C78" s="96" t="str">
        <f>IF(AND(ISBLANK('TABELA UNIFICADA 2024'!#REF!)=TRUE,(ISBLANK('TABELA UNIFICADA 2024'!#REF!)=FALSE)),'TABELA UNIFICADA 2024'!#REF!," ")</f>
        <v xml:space="preserve"> </v>
      </c>
      <c r="D78" s="96" t="s">
        <v>43</v>
      </c>
      <c r="E78" s="191">
        <f>IF(ISBLANK('TABELA UNIFICADA 2024'!M78)=TRUE," ",'TABELA UNIFICADA 2024'!M78)</f>
        <v>45322</v>
      </c>
      <c r="F78" s="96" t="s">
        <v>111</v>
      </c>
      <c r="G78" s="96" t="str">
        <f>IF(C78='TABELA UNIFICADA 2024'!A78,'TABELA UNIFICADA 2024'!C78," ")</f>
        <v xml:space="preserve"> </v>
      </c>
      <c r="H78" s="96" t="s">
        <v>43</v>
      </c>
      <c r="I78" s="96" t="s">
        <v>112</v>
      </c>
      <c r="J78" s="97" t="str">
        <f>IF(C78='TABELA UNIFICADA 2024'!A78,'TABELA UNIFICADA 2024'!G78," ")</f>
        <v xml:space="preserve"> </v>
      </c>
      <c r="K78" s="96" t="s">
        <v>113</v>
      </c>
      <c r="L78" s="100" t="str">
        <f t="shared" si="8"/>
        <v>-</v>
      </c>
      <c r="M78" s="95" t="str">
        <f t="shared" si="5"/>
        <v xml:space="preserve"> </v>
      </c>
      <c r="N78" s="99" t="str">
        <f>IF(C78='TABELA UNIFICADA 2024'!A78,'TABELA UNIFICADA 2024'!F78," ")</f>
        <v xml:space="preserve"> </v>
      </c>
      <c r="O78" s="99" t="str">
        <f t="shared" si="9"/>
        <v xml:space="preserve"> </v>
      </c>
      <c r="Y78" s="183" t="s">
        <v>691</v>
      </c>
      <c r="Z78" s="104" t="s">
        <v>617</v>
      </c>
      <c r="AA78" s="104" t="s">
        <v>618</v>
      </c>
      <c r="AB78" s="104" t="str">
        <f t="shared" si="6"/>
        <v>FERRO</v>
      </c>
      <c r="AC78" s="106">
        <f>IF(AND(AB78="FERRO",AA78="PADRAO"),CONTROLE!$T$2,IF(AND(AB78="FERRO",AA78="ESPECIAL"),CONTROLE!$T$3,IF(AND(AB78="ACO",AA78="PADRAO"),CONTROLE!$T$8,IF(AND(AB78="ACO",AA78="ESPECIAL"),CONTROLE!$T$9,IF(AND(AB78="ALUMINIO",AA78="PADRAO"),CONTROLE!$T$5,IF(AND(AB78="ALUMINIO",AA78="ESPECIAL"),CONTROLE!$T$6))))))</f>
        <v>12738</v>
      </c>
    </row>
    <row r="79" spans="1:29" ht="15.75" customHeight="1">
      <c r="A79" s="98" t="s">
        <v>2927</v>
      </c>
      <c r="B79" s="96" t="str">
        <f t="shared" si="7"/>
        <v xml:space="preserve"> </v>
      </c>
      <c r="C79" s="96" t="str">
        <f>IF(AND(ISBLANK('TABELA UNIFICADA 2024'!#REF!)=TRUE,(ISBLANK('TABELA UNIFICADA 2024'!#REF!)=FALSE)),'TABELA UNIFICADA 2024'!#REF!," ")</f>
        <v xml:space="preserve"> </v>
      </c>
      <c r="D79" s="96" t="s">
        <v>43</v>
      </c>
      <c r="E79" s="191">
        <f>IF(ISBLANK('TABELA UNIFICADA 2024'!M79)=TRUE," ",'TABELA UNIFICADA 2024'!M79)</f>
        <v>45322</v>
      </c>
      <c r="F79" s="96" t="s">
        <v>111</v>
      </c>
      <c r="G79" s="96" t="str">
        <f>IF(C79='TABELA UNIFICADA 2024'!A79,'TABELA UNIFICADA 2024'!C79," ")</f>
        <v xml:space="preserve"> </v>
      </c>
      <c r="H79" s="96" t="s">
        <v>43</v>
      </c>
      <c r="I79" s="96" t="s">
        <v>112</v>
      </c>
      <c r="J79" s="97" t="str">
        <f>IF(C79='TABELA UNIFICADA 2024'!A79,'TABELA UNIFICADA 2024'!G79," ")</f>
        <v xml:space="preserve"> </v>
      </c>
      <c r="K79" s="96" t="s">
        <v>113</v>
      </c>
      <c r="L79" s="100" t="str">
        <f t="shared" si="8"/>
        <v>-</v>
      </c>
      <c r="M79" s="95" t="str">
        <f t="shared" si="5"/>
        <v xml:space="preserve"> </v>
      </c>
      <c r="N79" s="99" t="str">
        <f>IF(C79='TABELA UNIFICADA 2024'!A79,'TABELA UNIFICADA 2024'!F79," ")</f>
        <v xml:space="preserve"> </v>
      </c>
      <c r="O79" s="99" t="str">
        <f t="shared" si="9"/>
        <v xml:space="preserve"> </v>
      </c>
      <c r="Y79" s="183" t="s">
        <v>692</v>
      </c>
      <c r="Z79" s="104" t="s">
        <v>617</v>
      </c>
      <c r="AA79" s="104" t="s">
        <v>618</v>
      </c>
      <c r="AB79" s="104" t="str">
        <f t="shared" si="6"/>
        <v>FERRO</v>
      </c>
      <c r="AC79" s="106">
        <f>IF(AND(AB79="FERRO",AA79="PADRAO"),CONTROLE!$T$2,IF(AND(AB79="FERRO",AA79="ESPECIAL"),CONTROLE!$T$3,IF(AND(AB79="ACO",AA79="PADRAO"),CONTROLE!$T$8,IF(AND(AB79="ACO",AA79="ESPECIAL"),CONTROLE!$T$9,IF(AND(AB79="ALUMINIO",AA79="PADRAO"),CONTROLE!$T$5,IF(AND(AB79="ALUMINIO",AA79="ESPECIAL"),CONTROLE!$T$6))))))</f>
        <v>12738</v>
      </c>
    </row>
    <row r="80" spans="1:29" ht="15.75" customHeight="1">
      <c r="A80" s="98" t="s">
        <v>2927</v>
      </c>
      <c r="B80" s="96" t="str">
        <f t="shared" si="7"/>
        <v xml:space="preserve"> </v>
      </c>
      <c r="C80" s="96" t="str">
        <f>IF(AND(ISBLANK('TABELA UNIFICADA 2024'!#REF!)=TRUE,(ISBLANK('TABELA UNIFICADA 2024'!#REF!)=FALSE)),'TABELA UNIFICADA 2024'!#REF!," ")</f>
        <v xml:space="preserve"> </v>
      </c>
      <c r="D80" s="96" t="s">
        <v>43</v>
      </c>
      <c r="E80" s="191">
        <f>IF(ISBLANK('TABELA UNIFICADA 2024'!M80)=TRUE," ",'TABELA UNIFICADA 2024'!M80)</f>
        <v>45327</v>
      </c>
      <c r="F80" s="96" t="s">
        <v>111</v>
      </c>
      <c r="G80" s="96" t="str">
        <f>IF(C80='TABELA UNIFICADA 2024'!A80,'TABELA UNIFICADA 2024'!C80," ")</f>
        <v xml:space="preserve"> </v>
      </c>
      <c r="H80" s="96" t="s">
        <v>43</v>
      </c>
      <c r="I80" s="96" t="s">
        <v>112</v>
      </c>
      <c r="J80" s="97" t="str">
        <f>IF(C80='TABELA UNIFICADA 2024'!A80,'TABELA UNIFICADA 2024'!G80," ")</f>
        <v xml:space="preserve"> </v>
      </c>
      <c r="K80" s="96" t="s">
        <v>113</v>
      </c>
      <c r="L80" s="100" t="str">
        <f t="shared" si="8"/>
        <v>-</v>
      </c>
      <c r="M80" s="95" t="str">
        <f t="shared" si="5"/>
        <v xml:space="preserve"> </v>
      </c>
      <c r="N80" s="99" t="str">
        <f>IF(C80='TABELA UNIFICADA 2024'!A80,'TABELA UNIFICADA 2024'!F80," ")</f>
        <v xml:space="preserve"> </v>
      </c>
      <c r="O80" s="99" t="str">
        <f t="shared" si="9"/>
        <v xml:space="preserve"> </v>
      </c>
      <c r="Q80" s="197"/>
      <c r="R80" s="197"/>
      <c r="S80" s="197"/>
      <c r="T80" s="197"/>
      <c r="V80" s="197"/>
      <c r="W80" s="197"/>
      <c r="X80" s="197"/>
      <c r="Y80" s="183" t="s">
        <v>693</v>
      </c>
      <c r="Z80" s="104" t="s">
        <v>617</v>
      </c>
      <c r="AA80" s="104" t="s">
        <v>618</v>
      </c>
      <c r="AB80" s="104" t="str">
        <f t="shared" si="6"/>
        <v>FERRO</v>
      </c>
      <c r="AC80" s="106">
        <f>IF(AND(AB80="FERRO",AA80="PADRAO"),CONTROLE!$T$2,IF(AND(AB80="FERRO",AA80="ESPECIAL"),CONTROLE!$T$3,IF(AND(AB80="ACO",AA80="PADRAO"),CONTROLE!$T$8,IF(AND(AB80="ACO",AA80="ESPECIAL"),CONTROLE!$T$9,IF(AND(AB80="ALUMINIO",AA80="PADRAO"),CONTROLE!$T$5,IF(AND(AB80="ALUMINIO",AA80="ESPECIAL"),CONTROLE!$T$6))))))</f>
        <v>12738</v>
      </c>
    </row>
    <row r="81" spans="1:29" s="197" customFormat="1" ht="15.75" customHeight="1">
      <c r="A81" s="98" t="s">
        <v>2927</v>
      </c>
      <c r="B81" s="96" t="str">
        <f t="shared" si="7"/>
        <v xml:space="preserve"> </v>
      </c>
      <c r="C81" s="96" t="str">
        <f>IF(AND(ISBLANK('TABELA UNIFICADA 2024'!#REF!)=TRUE,(ISBLANK('TABELA UNIFICADA 2024'!#REF!)=FALSE)),'TABELA UNIFICADA 2024'!#REF!," ")</f>
        <v xml:space="preserve"> </v>
      </c>
      <c r="D81" s="96" t="s">
        <v>43</v>
      </c>
      <c r="E81" s="191">
        <f>IF(ISBLANK('TABELA UNIFICADA 2024'!M81)=TRUE," ",'TABELA UNIFICADA 2024'!M81)</f>
        <v>45327</v>
      </c>
      <c r="F81" s="96" t="s">
        <v>111</v>
      </c>
      <c r="G81" s="96" t="str">
        <f>IF(C81='TABELA UNIFICADA 2024'!A81,'TABELA UNIFICADA 2024'!C81," ")</f>
        <v xml:space="preserve"> </v>
      </c>
      <c r="H81" s="96" t="s">
        <v>43</v>
      </c>
      <c r="I81" s="96" t="s">
        <v>112</v>
      </c>
      <c r="J81" s="97" t="str">
        <f>IF(C81='TABELA UNIFICADA 2024'!A81,'TABELA UNIFICADA 2024'!G81," ")</f>
        <v xml:space="preserve"> </v>
      </c>
      <c r="K81" s="96" t="s">
        <v>113</v>
      </c>
      <c r="L81" s="100" t="str">
        <f t="shared" si="8"/>
        <v>-</v>
      </c>
      <c r="M81" s="95" t="str">
        <f t="shared" si="5"/>
        <v xml:space="preserve"> </v>
      </c>
      <c r="N81" s="99" t="str">
        <f>IF(C81='TABELA UNIFICADA 2024'!A81,'TABELA UNIFICADA 2024'!F81," ")</f>
        <v xml:space="preserve"> </v>
      </c>
      <c r="O81" s="99" t="str">
        <f t="shared" si="9"/>
        <v xml:space="preserve"> </v>
      </c>
      <c r="Q81" s="104"/>
      <c r="R81" s="104"/>
      <c r="S81" s="104"/>
      <c r="T81" s="104"/>
      <c r="V81" s="104"/>
      <c r="W81" s="104"/>
      <c r="X81" s="104"/>
      <c r="Y81" s="198" t="s">
        <v>694</v>
      </c>
      <c r="Z81" s="197" t="s">
        <v>617</v>
      </c>
      <c r="AA81" s="197" t="s">
        <v>618</v>
      </c>
      <c r="AB81" s="197" t="str">
        <f t="shared" si="6"/>
        <v>FERRO</v>
      </c>
      <c r="AC81" s="199">
        <f>IF(AND(AB81="FERRO",AA81="PADRAO"),CONTROLE!$T$2,IF(AND(AB81="FERRO",AA81="ESPECIAL"),CONTROLE!$T$3,IF(AND(AB81="ACO",AA81="PADRAO"),CONTROLE!$T$8,IF(AND(AB81="ACO",AA81="ESPECIAL"),CONTROLE!$T$9,IF(AND(AB81="ALUMINIO",AA81="PADRAO"),CONTROLE!$T$5,IF(AND(AB81="ALUMINIO",AA81="ESPECIAL"),CONTROLE!$T$6))))))</f>
        <v>12738</v>
      </c>
    </row>
    <row r="82" spans="1:29" ht="15.75" customHeight="1">
      <c r="A82" s="98" t="s">
        <v>2927</v>
      </c>
      <c r="B82" s="96" t="str">
        <f t="shared" si="7"/>
        <v xml:space="preserve"> </v>
      </c>
      <c r="C82" s="96" t="str">
        <f>IF(AND(ISBLANK('TABELA UNIFICADA 2024'!#REF!)=TRUE,(ISBLANK('TABELA UNIFICADA 2024'!#REF!)=FALSE)),'TABELA UNIFICADA 2024'!#REF!," ")</f>
        <v xml:space="preserve"> </v>
      </c>
      <c r="D82" s="96" t="s">
        <v>43</v>
      </c>
      <c r="E82" s="191">
        <f>IF(ISBLANK('TABELA UNIFICADA 2024'!M82)=TRUE," ",'TABELA UNIFICADA 2024'!M82)</f>
        <v>45327</v>
      </c>
      <c r="F82" s="96" t="s">
        <v>111</v>
      </c>
      <c r="G82" s="96" t="str">
        <f>IF(C82='TABELA UNIFICADA 2024'!A82,'TABELA UNIFICADA 2024'!C82," ")</f>
        <v xml:space="preserve"> </v>
      </c>
      <c r="H82" s="96" t="s">
        <v>43</v>
      </c>
      <c r="I82" s="96" t="s">
        <v>112</v>
      </c>
      <c r="J82" s="97" t="str">
        <f>IF(C82='TABELA UNIFICADA 2024'!A82,'TABELA UNIFICADA 2024'!G82," ")</f>
        <v xml:space="preserve"> </v>
      </c>
      <c r="K82" s="96" t="s">
        <v>113</v>
      </c>
      <c r="L82" s="100" t="str">
        <f t="shared" si="8"/>
        <v>-</v>
      </c>
      <c r="M82" s="95" t="str">
        <f t="shared" si="5"/>
        <v xml:space="preserve"> </v>
      </c>
      <c r="N82" s="99" t="str">
        <f>IF(C82='TABELA UNIFICADA 2024'!A82,'TABELA UNIFICADA 2024'!F82," ")</f>
        <v xml:space="preserve"> </v>
      </c>
      <c r="O82" s="99" t="str">
        <f t="shared" si="9"/>
        <v xml:space="preserve"> </v>
      </c>
      <c r="Y82" s="183" t="s">
        <v>597</v>
      </c>
      <c r="Z82" s="104" t="s">
        <v>617</v>
      </c>
      <c r="AA82" s="104" t="s">
        <v>618</v>
      </c>
      <c r="AB82" s="104" t="str">
        <f t="shared" si="6"/>
        <v>FERRO</v>
      </c>
      <c r="AC82" s="106">
        <f>IF(AND(AB82="FERRO",AA82="PADRAO"),CONTROLE!$T$2,IF(AND(AB82="FERRO",AA82="ESPECIAL"),CONTROLE!$T$3,IF(AND(AB82="ACO",AA82="PADRAO"),CONTROLE!$T$8,IF(AND(AB82="ACO",AA82="ESPECIAL"),CONTROLE!$T$9,IF(AND(AB82="ALUMINIO",AA82="PADRAO"),CONTROLE!$T$5,IF(AND(AB82="ALUMINIO",AA82="ESPECIAL"),CONTROLE!$T$6))))))</f>
        <v>12738</v>
      </c>
    </row>
    <row r="83" spans="1:29" ht="15.75" customHeight="1">
      <c r="A83" s="98" t="s">
        <v>2927</v>
      </c>
      <c r="B83" s="96" t="str">
        <f t="shared" si="7"/>
        <v xml:space="preserve"> </v>
      </c>
      <c r="C83" s="96" t="str">
        <f>IF(AND(ISBLANK('TABELA UNIFICADA 2024'!#REF!)=TRUE,(ISBLANK('TABELA UNIFICADA 2024'!#REF!)=FALSE)),'TABELA UNIFICADA 2024'!#REF!," ")</f>
        <v xml:space="preserve"> </v>
      </c>
      <c r="D83" s="96" t="s">
        <v>43</v>
      </c>
      <c r="E83" s="191">
        <f>IF(ISBLANK('TABELA UNIFICADA 2024'!M83)=TRUE," ",'TABELA UNIFICADA 2024'!M83)</f>
        <v>45327</v>
      </c>
      <c r="F83" s="96" t="s">
        <v>111</v>
      </c>
      <c r="G83" s="96" t="str">
        <f>IF(C83='TABELA UNIFICADA 2024'!A83,'TABELA UNIFICADA 2024'!C83," ")</f>
        <v xml:space="preserve"> </v>
      </c>
      <c r="H83" s="96" t="s">
        <v>43</v>
      </c>
      <c r="I83" s="96" t="s">
        <v>112</v>
      </c>
      <c r="J83" s="97" t="str">
        <f>IF(C83='TABELA UNIFICADA 2024'!A83,'TABELA UNIFICADA 2024'!G83," ")</f>
        <v xml:space="preserve"> </v>
      </c>
      <c r="K83" s="96" t="s">
        <v>113</v>
      </c>
      <c r="L83" s="100" t="str">
        <f t="shared" si="8"/>
        <v>-</v>
      </c>
      <c r="M83" s="95" t="str">
        <f t="shared" si="5"/>
        <v xml:space="preserve"> </v>
      </c>
      <c r="N83" s="99" t="str">
        <f>IF(C83='TABELA UNIFICADA 2024'!A83,'TABELA UNIFICADA 2024'!F83," ")</f>
        <v xml:space="preserve"> </v>
      </c>
      <c r="O83" s="99" t="str">
        <f t="shared" si="9"/>
        <v xml:space="preserve"> </v>
      </c>
      <c r="Y83" s="183" t="s">
        <v>265</v>
      </c>
      <c r="Z83" s="104" t="s">
        <v>617</v>
      </c>
      <c r="AA83" s="104" t="s">
        <v>618</v>
      </c>
      <c r="AB83" s="104" t="str">
        <f t="shared" si="6"/>
        <v>FERRO</v>
      </c>
      <c r="AC83" s="106">
        <f>IF(AND(AB83="FERRO",AA83="PADRAO"),CONTROLE!$T$2,IF(AND(AB83="FERRO",AA83="ESPECIAL"),CONTROLE!$T$3,IF(AND(AB83="ACO",AA83="PADRAO"),CONTROLE!$T$8,IF(AND(AB83="ACO",AA83="ESPECIAL"),CONTROLE!$T$9,IF(AND(AB83="ALUMINIO",AA83="PADRAO"),CONTROLE!$T$5,IF(AND(AB83="ALUMINIO",AA83="ESPECIAL"),CONTROLE!$T$6))))))</f>
        <v>12738</v>
      </c>
    </row>
    <row r="84" spans="1:29" ht="15.75" customHeight="1">
      <c r="A84" s="98" t="s">
        <v>2927</v>
      </c>
      <c r="B84" s="96" t="str">
        <f t="shared" si="7"/>
        <v xml:space="preserve"> </v>
      </c>
      <c r="C84" s="96" t="str">
        <f>IF(AND(ISBLANK('TABELA UNIFICADA 2024'!#REF!)=TRUE,(ISBLANK('TABELA UNIFICADA 2024'!#REF!)=FALSE)),'TABELA UNIFICADA 2024'!#REF!," ")</f>
        <v xml:space="preserve"> </v>
      </c>
      <c r="D84" s="96" t="s">
        <v>43</v>
      </c>
      <c r="E84" s="191">
        <f>IF(ISBLANK('TABELA UNIFICADA 2024'!M84)=TRUE," ",'TABELA UNIFICADA 2024'!M84)</f>
        <v>45327</v>
      </c>
      <c r="F84" s="96" t="s">
        <v>111</v>
      </c>
      <c r="G84" s="96" t="str">
        <f>IF(C84='TABELA UNIFICADA 2024'!A84,'TABELA UNIFICADA 2024'!C84," ")</f>
        <v xml:space="preserve"> </v>
      </c>
      <c r="H84" s="96" t="s">
        <v>43</v>
      </c>
      <c r="I84" s="96" t="s">
        <v>112</v>
      </c>
      <c r="J84" s="97" t="str">
        <f>IF(C84='TABELA UNIFICADA 2024'!A84,'TABELA UNIFICADA 2024'!G84," ")</f>
        <v xml:space="preserve"> </v>
      </c>
      <c r="K84" s="96" t="s">
        <v>113</v>
      </c>
      <c r="L84" s="100" t="str">
        <f t="shared" si="8"/>
        <v>-</v>
      </c>
      <c r="M84" s="95" t="str">
        <f t="shared" si="5"/>
        <v xml:space="preserve"> </v>
      </c>
      <c r="N84" s="99" t="str">
        <f>IF(C84='TABELA UNIFICADA 2024'!A84,'TABELA UNIFICADA 2024'!F84," ")</f>
        <v xml:space="preserve"> </v>
      </c>
      <c r="O84" s="99" t="str">
        <f t="shared" si="9"/>
        <v xml:space="preserve"> </v>
      </c>
      <c r="Y84" s="183" t="s">
        <v>364</v>
      </c>
      <c r="Z84" s="104" t="s">
        <v>617</v>
      </c>
      <c r="AA84" s="104" t="s">
        <v>618</v>
      </c>
      <c r="AB84" s="104" t="str">
        <f t="shared" si="6"/>
        <v>FERRO</v>
      </c>
      <c r="AC84" s="106">
        <f>IF(AND(AB84="FERRO",AA84="PADRAO"),CONTROLE!$T$2,IF(AND(AB84="FERRO",AA84="ESPECIAL"),CONTROLE!$T$3,IF(AND(AB84="ACO",AA84="PADRAO"),CONTROLE!$T$8,IF(AND(AB84="ACO",AA84="ESPECIAL"),CONTROLE!$T$9,IF(AND(AB84="ALUMINIO",AA84="PADRAO"),CONTROLE!$T$5,IF(AND(AB84="ALUMINIO",AA84="ESPECIAL"),CONTROLE!$T$6))))))</f>
        <v>12738</v>
      </c>
    </row>
    <row r="85" spans="1:29" ht="15.75" customHeight="1">
      <c r="A85" s="98" t="s">
        <v>2927</v>
      </c>
      <c r="B85" s="96" t="str">
        <f t="shared" si="7"/>
        <v xml:space="preserve"> </v>
      </c>
      <c r="C85" s="96" t="str">
        <f>IF(AND(ISBLANK('TABELA UNIFICADA 2024'!#REF!)=TRUE,(ISBLANK('TABELA UNIFICADA 2024'!#REF!)=FALSE)),'TABELA UNIFICADA 2024'!#REF!," ")</f>
        <v xml:space="preserve"> </v>
      </c>
      <c r="D85" s="96" t="s">
        <v>43</v>
      </c>
      <c r="E85" s="191">
        <f>IF(ISBLANK('TABELA UNIFICADA 2024'!M85)=TRUE," ",'TABELA UNIFICADA 2024'!M85)</f>
        <v>45327</v>
      </c>
      <c r="F85" s="96" t="s">
        <v>111</v>
      </c>
      <c r="G85" s="96" t="str">
        <f>IF(C85='TABELA UNIFICADA 2024'!A85,'TABELA UNIFICADA 2024'!C85," ")</f>
        <v xml:space="preserve"> </v>
      </c>
      <c r="H85" s="96" t="s">
        <v>43</v>
      </c>
      <c r="I85" s="96" t="s">
        <v>112</v>
      </c>
      <c r="J85" s="97" t="str">
        <f>IF(C85='TABELA UNIFICADA 2024'!A85,'TABELA UNIFICADA 2024'!G85," ")</f>
        <v xml:space="preserve"> </v>
      </c>
      <c r="K85" s="96" t="s">
        <v>113</v>
      </c>
      <c r="L85" s="100" t="str">
        <f t="shared" si="8"/>
        <v>-</v>
      </c>
      <c r="M85" s="95" t="str">
        <f t="shared" si="5"/>
        <v xml:space="preserve"> </v>
      </c>
      <c r="N85" s="99" t="str">
        <f>IF(C85='TABELA UNIFICADA 2024'!A85,'TABELA UNIFICADA 2024'!F85," ")</f>
        <v xml:space="preserve"> </v>
      </c>
      <c r="O85" s="99" t="str">
        <f t="shared" si="9"/>
        <v xml:space="preserve"> </v>
      </c>
      <c r="Y85" s="183" t="s">
        <v>425</v>
      </c>
      <c r="Z85" s="104" t="s">
        <v>617</v>
      </c>
      <c r="AA85" s="104" t="s">
        <v>618</v>
      </c>
      <c r="AB85" s="104" t="str">
        <f t="shared" si="6"/>
        <v>FERRO</v>
      </c>
      <c r="AC85" s="106">
        <f>IF(AND(AB85="FERRO",AA85="PADRAO"),CONTROLE!$T$2,IF(AND(AB85="FERRO",AA85="ESPECIAL"),CONTROLE!$T$3,IF(AND(AB85="ACO",AA85="PADRAO"),CONTROLE!$T$8,IF(AND(AB85="ACO",AA85="ESPECIAL"),CONTROLE!$T$9,IF(AND(AB85="ALUMINIO",AA85="PADRAO"),CONTROLE!$T$5,IF(AND(AB85="ALUMINIO",AA85="ESPECIAL"),CONTROLE!$T$6))))))</f>
        <v>12738</v>
      </c>
    </row>
    <row r="86" spans="1:29" ht="15" customHeight="1">
      <c r="A86" s="98" t="s">
        <v>2927</v>
      </c>
      <c r="B86" s="96" t="str">
        <f t="shared" si="7"/>
        <v xml:space="preserve"> </v>
      </c>
      <c r="C86" s="96" t="str">
        <f>IF(AND(ISBLANK('TABELA UNIFICADA 2024'!#REF!)=TRUE,(ISBLANK('TABELA UNIFICADA 2024'!#REF!)=FALSE)),'TABELA UNIFICADA 2024'!#REF!," ")</f>
        <v xml:space="preserve"> </v>
      </c>
      <c r="D86" s="96" t="s">
        <v>43</v>
      </c>
      <c r="E86" s="191">
        <f>IF(ISBLANK('TABELA UNIFICADA 2024'!M86)=TRUE," ",'TABELA UNIFICADA 2024'!M86)</f>
        <v>45328</v>
      </c>
      <c r="F86" s="96" t="s">
        <v>111</v>
      </c>
      <c r="G86" s="96" t="str">
        <f>IF(C86='TABELA UNIFICADA 2024'!A86,'TABELA UNIFICADA 2024'!C86," ")</f>
        <v xml:space="preserve"> </v>
      </c>
      <c r="H86" s="96" t="s">
        <v>43</v>
      </c>
      <c r="I86" s="96" t="s">
        <v>112</v>
      </c>
      <c r="J86" s="97" t="str">
        <f>IF(C86='TABELA UNIFICADA 2024'!A86,'TABELA UNIFICADA 2024'!G86," ")</f>
        <v xml:space="preserve"> </v>
      </c>
      <c r="K86" s="96" t="s">
        <v>113</v>
      </c>
      <c r="L86" s="100" t="str">
        <f t="shared" si="8"/>
        <v>-</v>
      </c>
      <c r="M86" s="95" t="str">
        <f t="shared" si="5"/>
        <v xml:space="preserve"> </v>
      </c>
      <c r="N86" s="99" t="str">
        <f>IF(C86='TABELA UNIFICADA 2024'!A86,'TABELA UNIFICADA 2024'!F86," ")</f>
        <v xml:space="preserve"> </v>
      </c>
      <c r="O86" s="99" t="str">
        <f t="shared" si="9"/>
        <v xml:space="preserve"> </v>
      </c>
      <c r="Y86" s="183" t="s">
        <v>695</v>
      </c>
      <c r="Z86" s="104" t="s">
        <v>696</v>
      </c>
      <c r="AA86" s="104" t="s">
        <v>618</v>
      </c>
      <c r="AB86" s="104" t="s">
        <v>2550</v>
      </c>
      <c r="AC86" s="106">
        <f>IF(AND(AB86="FERRO",AA86="PADRAO"),CONTROLE!$T$2,IF(AND(AB86="FERRO",AA86="ESPECIAL"),CONTROLE!$T$3,IF(AND(AB86="ACO",AA86="PADRAO"),CONTROLE!$T$8,IF(AND(AB86="ACO",AA86="ESPECIAL"),CONTROLE!$T$9,IF(AND(AB86="ALUMINIO",AA86="PADRAO"),CONTROLE!$T$5,IF(AND(AB86="ALUMINIO",AA86="ESPECIAL"),CONTROLE!$T$6))))))</f>
        <v>12740</v>
      </c>
    </row>
    <row r="87" spans="1:29" ht="15" customHeight="1">
      <c r="A87" s="98" t="s">
        <v>2927</v>
      </c>
      <c r="B87" s="96" t="str">
        <f t="shared" si="7"/>
        <v xml:space="preserve"> </v>
      </c>
      <c r="C87" s="96" t="str">
        <f>IF(AND(ISBLANK('TABELA UNIFICADA 2024'!#REF!)=TRUE,(ISBLANK('TABELA UNIFICADA 2024'!#REF!)=FALSE)),'TABELA UNIFICADA 2024'!#REF!," ")</f>
        <v xml:space="preserve"> </v>
      </c>
      <c r="D87" s="96" t="s">
        <v>43</v>
      </c>
      <c r="E87" s="191">
        <f>IF(ISBLANK('TABELA UNIFICADA 2024'!M87)=TRUE," ",'TABELA UNIFICADA 2024'!M87)</f>
        <v>45328</v>
      </c>
      <c r="F87" s="96" t="s">
        <v>111</v>
      </c>
      <c r="G87" s="96" t="str">
        <f>IF(C87='TABELA UNIFICADA 2024'!A87,'TABELA UNIFICADA 2024'!C87," ")</f>
        <v xml:space="preserve"> </v>
      </c>
      <c r="H87" s="96" t="s">
        <v>43</v>
      </c>
      <c r="I87" s="96" t="s">
        <v>112</v>
      </c>
      <c r="J87" s="97" t="str">
        <f>IF(C87='TABELA UNIFICADA 2024'!A87,'TABELA UNIFICADA 2024'!G87," ")</f>
        <v xml:space="preserve"> </v>
      </c>
      <c r="K87" s="96" t="s">
        <v>113</v>
      </c>
      <c r="L87" s="100" t="str">
        <f t="shared" si="8"/>
        <v>-</v>
      </c>
      <c r="M87" s="95" t="str">
        <f t="shared" si="5"/>
        <v xml:space="preserve"> </v>
      </c>
      <c r="N87" s="99" t="str">
        <f>IF(C87='TABELA UNIFICADA 2024'!A87,'TABELA UNIFICADA 2024'!F87," ")</f>
        <v xml:space="preserve"> </v>
      </c>
      <c r="O87" s="99" t="str">
        <f t="shared" si="9"/>
        <v xml:space="preserve"> </v>
      </c>
      <c r="Y87" s="183" t="s">
        <v>697</v>
      </c>
      <c r="Z87" s="104" t="s">
        <v>696</v>
      </c>
      <c r="AA87" s="104" t="s">
        <v>618</v>
      </c>
      <c r="AB87" s="104" t="s">
        <v>2550</v>
      </c>
      <c r="AC87" s="106">
        <f>IF(AND(AB87="FERRO",AA87="PADRAO"),CONTROLE!$T$2,IF(AND(AB87="FERRO",AA87="ESPECIAL"),CONTROLE!$T$3,IF(AND(AB87="ACO",AA87="PADRAO"),CONTROLE!$T$8,IF(AND(AB87="ACO",AA87="ESPECIAL"),CONTROLE!$T$9,IF(AND(AB87="ALUMINIO",AA87="PADRAO"),CONTROLE!$T$5,IF(AND(AB87="ALUMINIO",AA87="ESPECIAL"),CONTROLE!$T$6))))))</f>
        <v>12740</v>
      </c>
    </row>
    <row r="88" spans="1:29" ht="15" customHeight="1">
      <c r="A88" s="98" t="s">
        <v>2927</v>
      </c>
      <c r="B88" s="96" t="str">
        <f t="shared" si="7"/>
        <v xml:space="preserve"> </v>
      </c>
      <c r="C88" s="96" t="str">
        <f>IF(AND(ISBLANK('TABELA UNIFICADA 2024'!#REF!)=TRUE,(ISBLANK('TABELA UNIFICADA 2024'!#REF!)=FALSE)),'TABELA UNIFICADA 2024'!#REF!," ")</f>
        <v xml:space="preserve"> </v>
      </c>
      <c r="D88" s="96" t="s">
        <v>43</v>
      </c>
      <c r="E88" s="191">
        <f>IF(ISBLANK('TABELA UNIFICADA 2024'!M88)=TRUE," ",'TABELA UNIFICADA 2024'!M88)</f>
        <v>45328</v>
      </c>
      <c r="F88" s="96" t="s">
        <v>111</v>
      </c>
      <c r="G88" s="96" t="str">
        <f>IF(C88='TABELA UNIFICADA 2024'!A88,'TABELA UNIFICADA 2024'!C88," ")</f>
        <v xml:space="preserve"> </v>
      </c>
      <c r="H88" s="96" t="s">
        <v>43</v>
      </c>
      <c r="I88" s="96" t="s">
        <v>112</v>
      </c>
      <c r="J88" s="97" t="str">
        <f>IF(C88='TABELA UNIFICADA 2024'!A88,'TABELA UNIFICADA 2024'!G88," ")</f>
        <v xml:space="preserve"> </v>
      </c>
      <c r="K88" s="96" t="s">
        <v>113</v>
      </c>
      <c r="L88" s="100" t="str">
        <f t="shared" si="8"/>
        <v>-</v>
      </c>
      <c r="M88" s="95" t="str">
        <f t="shared" si="5"/>
        <v xml:space="preserve"> </v>
      </c>
      <c r="N88" s="99" t="str">
        <f>IF(C88='TABELA UNIFICADA 2024'!A88,'TABELA UNIFICADA 2024'!F88," ")</f>
        <v xml:space="preserve"> </v>
      </c>
      <c r="O88" s="99" t="str">
        <f t="shared" si="9"/>
        <v xml:space="preserve"> </v>
      </c>
      <c r="Y88" s="183" t="s">
        <v>698</v>
      </c>
      <c r="Z88" s="104" t="s">
        <v>696</v>
      </c>
      <c r="AA88" s="104" t="s">
        <v>618</v>
      </c>
      <c r="AB88" s="104" t="s">
        <v>2550</v>
      </c>
      <c r="AC88" s="106">
        <f>IF(AND(AB88="FERRO",AA88="PADRAO"),CONTROLE!$T$2,IF(AND(AB88="FERRO",AA88="ESPECIAL"),CONTROLE!$T$3,IF(AND(AB88="ACO",AA88="PADRAO"),CONTROLE!$T$8,IF(AND(AB88="ACO",AA88="ESPECIAL"),CONTROLE!$T$9,IF(AND(AB88="ALUMINIO",AA88="PADRAO"),CONTROLE!$T$5,IF(AND(AB88="ALUMINIO",AA88="ESPECIAL"),CONTROLE!$T$6))))))</f>
        <v>12740</v>
      </c>
    </row>
    <row r="89" spans="1:29" ht="15" customHeight="1">
      <c r="A89" s="98" t="s">
        <v>2927</v>
      </c>
      <c r="B89" s="96" t="str">
        <f t="shared" si="7"/>
        <v xml:space="preserve"> </v>
      </c>
      <c r="C89" s="96" t="str">
        <f>IF(AND(ISBLANK('TABELA UNIFICADA 2024'!#REF!)=TRUE,(ISBLANK('TABELA UNIFICADA 2024'!#REF!)=FALSE)),'TABELA UNIFICADA 2024'!#REF!," ")</f>
        <v xml:space="preserve"> </v>
      </c>
      <c r="D89" s="96" t="s">
        <v>43</v>
      </c>
      <c r="E89" s="191">
        <f>IF(ISBLANK('TABELA UNIFICADA 2024'!M89)=TRUE," ",'TABELA UNIFICADA 2024'!M89)</f>
        <v>45343</v>
      </c>
      <c r="F89" s="96" t="s">
        <v>111</v>
      </c>
      <c r="G89" s="96" t="str">
        <f>IF(C89='TABELA UNIFICADA 2024'!A89,'TABELA UNIFICADA 2024'!C89," ")</f>
        <v xml:space="preserve"> </v>
      </c>
      <c r="H89" s="96" t="s">
        <v>43</v>
      </c>
      <c r="I89" s="96" t="s">
        <v>112</v>
      </c>
      <c r="J89" s="97" t="str">
        <f>IF(C89='TABELA UNIFICADA 2024'!A89,'TABELA UNIFICADA 2024'!G89," ")</f>
        <v xml:space="preserve"> </v>
      </c>
      <c r="K89" s="96" t="s">
        <v>113</v>
      </c>
      <c r="L89" s="100" t="str">
        <f t="shared" si="8"/>
        <v>-</v>
      </c>
      <c r="M89" s="95" t="str">
        <f t="shared" si="5"/>
        <v xml:space="preserve"> </v>
      </c>
      <c r="N89" s="99" t="str">
        <f>IF(C89='TABELA UNIFICADA 2024'!A89,'TABELA UNIFICADA 2024'!F89," ")</f>
        <v xml:space="preserve"> </v>
      </c>
      <c r="O89" s="99" t="str">
        <f t="shared" si="9"/>
        <v xml:space="preserve"> </v>
      </c>
      <c r="Y89" s="183" t="s">
        <v>572</v>
      </c>
      <c r="Z89" s="104" t="s">
        <v>696</v>
      </c>
      <c r="AA89" s="104" t="s">
        <v>618</v>
      </c>
      <c r="AB89" s="104" t="s">
        <v>2550</v>
      </c>
      <c r="AC89" s="106">
        <f>IF(AND(AB89="FERRO",AA89="PADRAO"),CONTROLE!$T$2,IF(AND(AB89="FERRO",AA89="ESPECIAL"),CONTROLE!$T$3,IF(AND(AB89="ACO",AA89="PADRAO"),CONTROLE!$T$8,IF(AND(AB89="ACO",AA89="ESPECIAL"),CONTROLE!$T$9,IF(AND(AB89="ALUMINIO",AA89="PADRAO"),CONTROLE!$T$5,IF(AND(AB89="ALUMINIO",AA89="ESPECIAL"),CONTROLE!$T$6))))))</f>
        <v>12740</v>
      </c>
    </row>
    <row r="90" spans="1:29" ht="15" customHeight="1">
      <c r="A90" s="98" t="s">
        <v>2927</v>
      </c>
      <c r="B90" s="96" t="str">
        <f t="shared" si="7"/>
        <v xml:space="preserve"> </v>
      </c>
      <c r="C90" s="96" t="str">
        <f>IF(AND(ISBLANK('TABELA UNIFICADA 2024'!#REF!)=TRUE,(ISBLANK('TABELA UNIFICADA 2024'!#REF!)=FALSE)),'TABELA UNIFICADA 2024'!#REF!," ")</f>
        <v xml:space="preserve"> </v>
      </c>
      <c r="D90" s="96" t="s">
        <v>43</v>
      </c>
      <c r="E90" s="191">
        <f>IF(ISBLANK('TABELA UNIFICADA 2024'!M90)=TRUE," ",'TABELA UNIFICADA 2024'!M90)</f>
        <v>45349</v>
      </c>
      <c r="F90" s="96" t="s">
        <v>111</v>
      </c>
      <c r="G90" s="96" t="str">
        <f>IF(C90='TABELA UNIFICADA 2024'!A90,'TABELA UNIFICADA 2024'!C90," ")</f>
        <v xml:space="preserve"> </v>
      </c>
      <c r="H90" s="96" t="s">
        <v>43</v>
      </c>
      <c r="I90" s="96" t="s">
        <v>112</v>
      </c>
      <c r="J90" s="97" t="str">
        <f>IF(C90='TABELA UNIFICADA 2024'!A90,'TABELA UNIFICADA 2024'!G90," ")</f>
        <v xml:space="preserve"> </v>
      </c>
      <c r="K90" s="96" t="s">
        <v>113</v>
      </c>
      <c r="L90" s="100" t="str">
        <f t="shared" si="8"/>
        <v>-</v>
      </c>
      <c r="M90" s="95" t="str">
        <f t="shared" si="5"/>
        <v xml:space="preserve"> </v>
      </c>
      <c r="N90" s="99" t="str">
        <f>IF(C90='TABELA UNIFICADA 2024'!A90,'TABELA UNIFICADA 2024'!F90," ")</f>
        <v xml:space="preserve"> </v>
      </c>
      <c r="O90" s="99" t="str">
        <f t="shared" si="9"/>
        <v xml:space="preserve"> </v>
      </c>
      <c r="Y90" s="183" t="s">
        <v>266</v>
      </c>
      <c r="Z90" s="104" t="s">
        <v>617</v>
      </c>
      <c r="AA90" s="104" t="s">
        <v>618</v>
      </c>
      <c r="AB90" s="104" t="str">
        <f t="shared" ref="AB90:AB96" si="10">IF(LEFT(Z90,1)="G","FERRO",0)</f>
        <v>FERRO</v>
      </c>
      <c r="AC90" s="106">
        <f>IF(AND(AB90="FERRO",AA90="PADRAO"),CONTROLE!$T$2,IF(AND(AB90="FERRO",AA90="ESPECIAL"),CONTROLE!$T$3,IF(AND(AB90="ACO",AA90="PADRAO"),CONTROLE!$T$8,IF(AND(AB90="ACO",AA90="ESPECIAL"),CONTROLE!$T$9,IF(AND(AB90="ALUMINIO",AA90="PADRAO"),CONTROLE!$T$5,IF(AND(AB90="ALUMINIO",AA90="ESPECIAL"),CONTROLE!$T$6))))))</f>
        <v>12738</v>
      </c>
    </row>
    <row r="91" spans="1:29" ht="15" customHeight="1">
      <c r="A91" s="98" t="s">
        <v>2927</v>
      </c>
      <c r="B91" s="96" t="str">
        <f t="shared" si="7"/>
        <v xml:space="preserve"> </v>
      </c>
      <c r="C91" s="96" t="str">
        <f>IF(AND(ISBLANK('TABELA UNIFICADA 2024'!#REF!)=TRUE,(ISBLANK('TABELA UNIFICADA 2024'!#REF!)=FALSE)),'TABELA UNIFICADA 2024'!#REF!," ")</f>
        <v xml:space="preserve"> </v>
      </c>
      <c r="D91" s="96" t="s">
        <v>43</v>
      </c>
      <c r="E91" s="191">
        <f>IF(ISBLANK('TABELA UNIFICADA 2024'!M91)=TRUE," ",'TABELA UNIFICADA 2024'!M91)</f>
        <v>45341</v>
      </c>
      <c r="F91" s="96" t="s">
        <v>111</v>
      </c>
      <c r="G91" s="96" t="str">
        <f>IF(C91='TABELA UNIFICADA 2024'!A91,'TABELA UNIFICADA 2024'!C91," ")</f>
        <v xml:space="preserve"> </v>
      </c>
      <c r="H91" s="96" t="s">
        <v>43</v>
      </c>
      <c r="I91" s="96" t="s">
        <v>112</v>
      </c>
      <c r="J91" s="97" t="str">
        <f>IF(C91='TABELA UNIFICADA 2024'!A91,'TABELA UNIFICADA 2024'!G91," ")</f>
        <v xml:space="preserve"> </v>
      </c>
      <c r="K91" s="96" t="s">
        <v>113</v>
      </c>
      <c r="L91" s="100" t="str">
        <f t="shared" si="8"/>
        <v>-</v>
      </c>
      <c r="M91" s="95" t="str">
        <f t="shared" si="5"/>
        <v xml:space="preserve"> </v>
      </c>
      <c r="N91" s="99" t="str">
        <f>IF(C91='TABELA UNIFICADA 2024'!A91,'TABELA UNIFICADA 2024'!F91," ")</f>
        <v xml:space="preserve"> </v>
      </c>
      <c r="O91" s="99" t="str">
        <f t="shared" si="9"/>
        <v xml:space="preserve"> </v>
      </c>
      <c r="Y91" s="183" t="s">
        <v>267</v>
      </c>
      <c r="Z91" s="104" t="s">
        <v>617</v>
      </c>
      <c r="AA91" s="104" t="s">
        <v>618</v>
      </c>
      <c r="AB91" s="104" t="str">
        <f t="shared" si="10"/>
        <v>FERRO</v>
      </c>
      <c r="AC91" s="106">
        <f>IF(AND(AB91="FERRO",AA91="PADRAO"),CONTROLE!$T$2,IF(AND(AB91="FERRO",AA91="ESPECIAL"),CONTROLE!$T$3,IF(AND(AB91="ACO",AA91="PADRAO"),CONTROLE!$T$8,IF(AND(AB91="ACO",AA91="ESPECIAL"),CONTROLE!$T$9,IF(AND(AB91="ALUMINIO",AA91="PADRAO"),CONTROLE!$T$5,IF(AND(AB91="ALUMINIO",AA91="ESPECIAL"),CONTROLE!$T$6))))))</f>
        <v>12738</v>
      </c>
    </row>
    <row r="92" spans="1:29" ht="15" customHeight="1">
      <c r="A92" s="98" t="s">
        <v>2927</v>
      </c>
      <c r="B92" s="96" t="str">
        <f t="shared" si="7"/>
        <v xml:space="preserve"> </v>
      </c>
      <c r="C92" s="96" t="str">
        <f>IF(AND(ISBLANK('TABELA UNIFICADA 2024'!#REF!)=TRUE,(ISBLANK('TABELA UNIFICADA 2024'!#REF!)=FALSE)),'TABELA UNIFICADA 2024'!#REF!," ")</f>
        <v xml:space="preserve"> </v>
      </c>
      <c r="D92" s="96" t="s">
        <v>43</v>
      </c>
      <c r="E92" s="191">
        <f>IF(ISBLANK('TABELA UNIFICADA 2024'!M92)=TRUE," ",'TABELA UNIFICADA 2024'!M92)</f>
        <v>45341</v>
      </c>
      <c r="F92" s="96" t="s">
        <v>111</v>
      </c>
      <c r="G92" s="96" t="str">
        <f>IF(C92='TABELA UNIFICADA 2024'!A92,'TABELA UNIFICADA 2024'!C92," ")</f>
        <v xml:space="preserve"> </v>
      </c>
      <c r="H92" s="96" t="s">
        <v>43</v>
      </c>
      <c r="I92" s="96" t="s">
        <v>112</v>
      </c>
      <c r="J92" s="97" t="str">
        <f>IF(C92='TABELA UNIFICADA 2024'!A92,'TABELA UNIFICADA 2024'!G92," ")</f>
        <v xml:space="preserve"> </v>
      </c>
      <c r="K92" s="96" t="s">
        <v>113</v>
      </c>
      <c r="L92" s="100" t="str">
        <f t="shared" si="8"/>
        <v>-</v>
      </c>
      <c r="M92" s="95" t="str">
        <f t="shared" si="5"/>
        <v xml:space="preserve"> </v>
      </c>
      <c r="N92" s="99" t="str">
        <f>IF(C92='TABELA UNIFICADA 2024'!A92,'TABELA UNIFICADA 2024'!F92," ")</f>
        <v xml:space="preserve"> </v>
      </c>
      <c r="O92" s="99" t="str">
        <f t="shared" si="9"/>
        <v xml:space="preserve"> </v>
      </c>
      <c r="Y92" s="183" t="s">
        <v>699</v>
      </c>
      <c r="Z92" s="104" t="s">
        <v>617</v>
      </c>
      <c r="AA92" s="104" t="s">
        <v>618</v>
      </c>
      <c r="AB92" s="104" t="str">
        <f t="shared" si="10"/>
        <v>FERRO</v>
      </c>
      <c r="AC92" s="106">
        <f>IF(AND(AB92="FERRO",AA92="PADRAO"),CONTROLE!$T$2,IF(AND(AB92="FERRO",AA92="ESPECIAL"),CONTROLE!$T$3,IF(AND(AB92="ACO",AA92="PADRAO"),CONTROLE!$T$8,IF(AND(AB92="ACO",AA92="ESPECIAL"),CONTROLE!$T$9,IF(AND(AB92="ALUMINIO",AA92="PADRAO"),CONTROLE!$T$5,IF(AND(AB92="ALUMINIO",AA92="ESPECIAL"),CONTROLE!$T$6))))))</f>
        <v>12738</v>
      </c>
    </row>
    <row r="93" spans="1:29" ht="15" customHeight="1">
      <c r="A93" s="98" t="s">
        <v>2927</v>
      </c>
      <c r="B93" s="96" t="str">
        <f t="shared" si="7"/>
        <v xml:space="preserve"> </v>
      </c>
      <c r="C93" s="96" t="str">
        <f>IF(AND(ISBLANK('TABELA UNIFICADA 2024'!#REF!)=TRUE,(ISBLANK('TABELA UNIFICADA 2024'!#REF!)=FALSE)),'TABELA UNIFICADA 2024'!#REF!," ")</f>
        <v xml:space="preserve"> </v>
      </c>
      <c r="D93" s="96" t="s">
        <v>43</v>
      </c>
      <c r="E93" s="191">
        <f>IF(ISBLANK('TABELA UNIFICADA 2024'!M93)=TRUE," ",'TABELA UNIFICADA 2024'!M93)</f>
        <v>45341</v>
      </c>
      <c r="F93" s="96" t="s">
        <v>111</v>
      </c>
      <c r="G93" s="96" t="str">
        <f>IF(C93='TABELA UNIFICADA 2024'!A93,'TABELA UNIFICADA 2024'!C93," ")</f>
        <v xml:space="preserve"> </v>
      </c>
      <c r="H93" s="96" t="s">
        <v>43</v>
      </c>
      <c r="I93" s="96" t="s">
        <v>112</v>
      </c>
      <c r="J93" s="97" t="str">
        <f>IF(C93='TABELA UNIFICADA 2024'!A93,'TABELA UNIFICADA 2024'!G93," ")</f>
        <v xml:space="preserve"> </v>
      </c>
      <c r="K93" s="96" t="s">
        <v>113</v>
      </c>
      <c r="L93" s="100" t="str">
        <f t="shared" si="8"/>
        <v>-</v>
      </c>
      <c r="M93" s="95" t="str">
        <f t="shared" si="5"/>
        <v xml:space="preserve"> </v>
      </c>
      <c r="N93" s="99" t="str">
        <f>IF(C93='TABELA UNIFICADA 2024'!A93,'TABELA UNIFICADA 2024'!F93," ")</f>
        <v xml:space="preserve"> </v>
      </c>
      <c r="O93" s="99" t="str">
        <f t="shared" si="9"/>
        <v xml:space="preserve"> </v>
      </c>
      <c r="Y93" s="183" t="s">
        <v>700</v>
      </c>
      <c r="Z93" s="104" t="s">
        <v>617</v>
      </c>
      <c r="AA93" s="104" t="s">
        <v>618</v>
      </c>
      <c r="AB93" s="104" t="str">
        <f t="shared" si="10"/>
        <v>FERRO</v>
      </c>
      <c r="AC93" s="106">
        <f>IF(AND(AB93="FERRO",AA93="PADRAO"),CONTROLE!$T$2,IF(AND(AB93="FERRO",AA93="ESPECIAL"),CONTROLE!$T$3,IF(AND(AB93="ACO",AA93="PADRAO"),CONTROLE!$T$8,IF(AND(AB93="ACO",AA93="ESPECIAL"),CONTROLE!$T$9,IF(AND(AB93="ALUMINIO",AA93="PADRAO"),CONTROLE!$T$5,IF(AND(AB93="ALUMINIO",AA93="ESPECIAL"),CONTROLE!$T$6))))))</f>
        <v>12738</v>
      </c>
    </row>
    <row r="94" spans="1:29" ht="15" customHeight="1">
      <c r="A94" s="98" t="s">
        <v>2927</v>
      </c>
      <c r="B94" s="96" t="str">
        <f t="shared" si="7"/>
        <v xml:space="preserve"> </v>
      </c>
      <c r="C94" s="96" t="str">
        <f>IF(AND(ISBLANK('TABELA UNIFICADA 2024'!#REF!)=TRUE,(ISBLANK('TABELA UNIFICADA 2024'!#REF!)=FALSE)),'TABELA UNIFICADA 2024'!#REF!," ")</f>
        <v xml:space="preserve"> </v>
      </c>
      <c r="D94" s="96" t="s">
        <v>43</v>
      </c>
      <c r="E94" s="191">
        <f>IF(ISBLANK('TABELA UNIFICADA 2024'!M94)=TRUE," ",'TABELA UNIFICADA 2024'!M94)</f>
        <v>45341</v>
      </c>
      <c r="F94" s="96" t="s">
        <v>111</v>
      </c>
      <c r="G94" s="96" t="str">
        <f>IF(C94='TABELA UNIFICADA 2024'!A94,'TABELA UNIFICADA 2024'!C94," ")</f>
        <v xml:space="preserve"> </v>
      </c>
      <c r="H94" s="96" t="s">
        <v>43</v>
      </c>
      <c r="I94" s="96" t="s">
        <v>112</v>
      </c>
      <c r="J94" s="97" t="str">
        <f>IF(C94='TABELA UNIFICADA 2024'!A94,'TABELA UNIFICADA 2024'!G94," ")</f>
        <v xml:space="preserve"> </v>
      </c>
      <c r="K94" s="96" t="s">
        <v>113</v>
      </c>
      <c r="L94" s="100" t="str">
        <f t="shared" si="8"/>
        <v>-</v>
      </c>
      <c r="M94" s="95" t="str">
        <f t="shared" si="5"/>
        <v xml:space="preserve"> </v>
      </c>
      <c r="N94" s="99" t="str">
        <f>IF(C94='TABELA UNIFICADA 2024'!A94,'TABELA UNIFICADA 2024'!F94," ")</f>
        <v xml:space="preserve"> </v>
      </c>
      <c r="O94" s="99" t="str">
        <f t="shared" si="9"/>
        <v xml:space="preserve"> </v>
      </c>
      <c r="Y94" s="183" t="s">
        <v>701</v>
      </c>
      <c r="Z94" s="104" t="s">
        <v>617</v>
      </c>
      <c r="AA94" s="104" t="s">
        <v>618</v>
      </c>
      <c r="AB94" s="104" t="str">
        <f t="shared" si="10"/>
        <v>FERRO</v>
      </c>
      <c r="AC94" s="106">
        <f>IF(AND(AB94="FERRO",AA94="PADRAO"),CONTROLE!$T$2,IF(AND(AB94="FERRO",AA94="ESPECIAL"),CONTROLE!$T$3,IF(AND(AB94="ACO",AA94="PADRAO"),CONTROLE!$T$8,IF(AND(AB94="ACO",AA94="ESPECIAL"),CONTROLE!$T$9,IF(AND(AB94="ALUMINIO",AA94="PADRAO"),CONTROLE!$T$5,IF(AND(AB94="ALUMINIO",AA94="ESPECIAL"),CONTROLE!$T$6))))))</f>
        <v>12738</v>
      </c>
    </row>
    <row r="95" spans="1:29" ht="15" customHeight="1">
      <c r="A95" s="98" t="s">
        <v>2927</v>
      </c>
      <c r="B95" s="96" t="str">
        <f t="shared" si="7"/>
        <v xml:space="preserve"> </v>
      </c>
      <c r="C95" s="96" t="str">
        <f>IF(AND(ISBLANK('TABELA UNIFICADA 2024'!#REF!)=TRUE,(ISBLANK('TABELA UNIFICADA 2024'!#REF!)=FALSE)),'TABELA UNIFICADA 2024'!#REF!," ")</f>
        <v xml:space="preserve"> </v>
      </c>
      <c r="D95" s="96" t="s">
        <v>43</v>
      </c>
      <c r="E95" s="191">
        <f>IF(ISBLANK('TABELA UNIFICADA 2024'!M95)=TRUE," ",'TABELA UNIFICADA 2024'!M95)</f>
        <v>45338</v>
      </c>
      <c r="F95" s="96" t="s">
        <v>111</v>
      </c>
      <c r="G95" s="96" t="str">
        <f>IF(C95='TABELA UNIFICADA 2024'!A95,'TABELA UNIFICADA 2024'!C95," ")</f>
        <v xml:space="preserve"> </v>
      </c>
      <c r="H95" s="96" t="s">
        <v>43</v>
      </c>
      <c r="I95" s="96" t="s">
        <v>112</v>
      </c>
      <c r="J95" s="97" t="str">
        <f>IF(C95='TABELA UNIFICADA 2024'!A95,'TABELA UNIFICADA 2024'!G95," ")</f>
        <v xml:space="preserve"> </v>
      </c>
      <c r="K95" s="96" t="s">
        <v>113</v>
      </c>
      <c r="L95" s="100" t="str">
        <f t="shared" si="8"/>
        <v>-</v>
      </c>
      <c r="M95" s="95" t="str">
        <f t="shared" si="5"/>
        <v xml:space="preserve"> </v>
      </c>
      <c r="N95" s="99" t="str">
        <f>IF(C95='TABELA UNIFICADA 2024'!A95,'TABELA UNIFICADA 2024'!F95," ")</f>
        <v xml:space="preserve"> </v>
      </c>
      <c r="O95" s="99" t="str">
        <f t="shared" si="9"/>
        <v xml:space="preserve"> </v>
      </c>
      <c r="Y95" s="183" t="s">
        <v>702</v>
      </c>
      <c r="Z95" s="104" t="s">
        <v>617</v>
      </c>
      <c r="AA95" s="104" t="s">
        <v>618</v>
      </c>
      <c r="AB95" s="104" t="str">
        <f t="shared" si="10"/>
        <v>FERRO</v>
      </c>
      <c r="AC95" s="106">
        <f>IF(AND(AB95="FERRO",AA95="PADRAO"),CONTROLE!$T$2,IF(AND(AB95="FERRO",AA95="ESPECIAL"),CONTROLE!$T$3,IF(AND(AB95="ACO",AA95="PADRAO"),CONTROLE!$T$8,IF(AND(AB95="ACO",AA95="ESPECIAL"),CONTROLE!$T$9,IF(AND(AB95="ALUMINIO",AA95="PADRAO"),CONTROLE!$T$5,IF(AND(AB95="ALUMINIO",AA95="ESPECIAL"),CONTROLE!$T$6))))))</f>
        <v>12738</v>
      </c>
    </row>
    <row r="96" spans="1:29" ht="15" customHeight="1">
      <c r="A96" s="98" t="s">
        <v>2927</v>
      </c>
      <c r="B96" s="96" t="str">
        <f t="shared" si="7"/>
        <v xml:space="preserve"> </v>
      </c>
      <c r="C96" s="96" t="str">
        <f>IF(AND(ISBLANK('TABELA UNIFICADA 2024'!#REF!)=TRUE,(ISBLANK('TABELA UNIFICADA 2024'!#REF!)=FALSE)),'TABELA UNIFICADA 2024'!#REF!," ")</f>
        <v xml:space="preserve"> </v>
      </c>
      <c r="D96" s="96" t="s">
        <v>43</v>
      </c>
      <c r="E96" s="191">
        <f>IF(ISBLANK('TABELA UNIFICADA 2024'!M96)=TRUE," ",'TABELA UNIFICADA 2024'!M96)</f>
        <v>45337</v>
      </c>
      <c r="F96" s="96" t="s">
        <v>111</v>
      </c>
      <c r="G96" s="96" t="str">
        <f>IF(C96='TABELA UNIFICADA 2024'!A96,'TABELA UNIFICADA 2024'!C96," ")</f>
        <v xml:space="preserve"> </v>
      </c>
      <c r="H96" s="96" t="s">
        <v>43</v>
      </c>
      <c r="I96" s="96" t="s">
        <v>112</v>
      </c>
      <c r="J96" s="97" t="str">
        <f>IF(C96='TABELA UNIFICADA 2024'!A96,'TABELA UNIFICADA 2024'!G96," ")</f>
        <v xml:space="preserve"> </v>
      </c>
      <c r="K96" s="96" t="s">
        <v>113</v>
      </c>
      <c r="L96" s="100" t="str">
        <f t="shared" si="8"/>
        <v>-</v>
      </c>
      <c r="M96" s="95" t="str">
        <f t="shared" si="5"/>
        <v xml:space="preserve"> </v>
      </c>
      <c r="N96" s="99" t="str">
        <f>IF(C96='TABELA UNIFICADA 2024'!A96,'TABELA UNIFICADA 2024'!F96," ")</f>
        <v xml:space="preserve"> </v>
      </c>
      <c r="O96" s="99" t="str">
        <f t="shared" si="9"/>
        <v xml:space="preserve"> </v>
      </c>
      <c r="Y96" s="183" t="s">
        <v>703</v>
      </c>
      <c r="Z96" s="104" t="s">
        <v>666</v>
      </c>
      <c r="AA96" s="104" t="s">
        <v>618</v>
      </c>
      <c r="AB96" s="104" t="str">
        <f t="shared" si="10"/>
        <v>FERRO</v>
      </c>
      <c r="AC96" s="106">
        <f>IF(AND(AB96="FERRO",AA96="PADRAO"),CONTROLE!$T$2,IF(AND(AB96="FERRO",AA96="ESPECIAL"),CONTROLE!$T$3,IF(AND(AB96="ACO",AA96="PADRAO"),CONTROLE!$T$8,IF(AND(AB96="ACO",AA96="ESPECIAL"),CONTROLE!$T$9,IF(AND(AB96="ALUMINIO",AA96="PADRAO"),CONTROLE!$T$5,IF(AND(AB96="ALUMINIO",AA96="ESPECIAL"),CONTROLE!$T$6))))))</f>
        <v>12738</v>
      </c>
    </row>
    <row r="97" spans="1:29" ht="15" customHeight="1">
      <c r="A97" s="98" t="s">
        <v>2927</v>
      </c>
      <c r="B97" s="96" t="str">
        <f t="shared" si="7"/>
        <v xml:space="preserve"> </v>
      </c>
      <c r="C97" s="96" t="str">
        <f>IF(AND(ISBLANK('TABELA UNIFICADA 2024'!#REF!)=TRUE,(ISBLANK('TABELA UNIFICADA 2024'!#REF!)=FALSE)),'TABELA UNIFICADA 2024'!#REF!," ")</f>
        <v xml:space="preserve"> </v>
      </c>
      <c r="D97" s="96" t="s">
        <v>43</v>
      </c>
      <c r="E97" s="191">
        <f>IF(ISBLANK('TABELA UNIFICADA 2024'!M97)=TRUE," ",'TABELA UNIFICADA 2024'!M97)</f>
        <v>45334</v>
      </c>
      <c r="F97" s="96" t="s">
        <v>111</v>
      </c>
      <c r="G97" s="96" t="str">
        <f>IF(C97='TABELA UNIFICADA 2024'!A97,'TABELA UNIFICADA 2024'!C97," ")</f>
        <v xml:space="preserve"> </v>
      </c>
      <c r="H97" s="96" t="s">
        <v>43</v>
      </c>
      <c r="I97" s="96" t="s">
        <v>112</v>
      </c>
      <c r="J97" s="97" t="str">
        <f>IF(C97='TABELA UNIFICADA 2024'!A97,'TABELA UNIFICADA 2024'!G97," ")</f>
        <v xml:space="preserve"> </v>
      </c>
      <c r="K97" s="96" t="s">
        <v>113</v>
      </c>
      <c r="L97" s="100" t="str">
        <f t="shared" si="8"/>
        <v>-</v>
      </c>
      <c r="M97" s="95" t="str">
        <f t="shared" si="5"/>
        <v xml:space="preserve"> </v>
      </c>
      <c r="N97" s="99" t="str">
        <f>IF(C97='TABELA UNIFICADA 2024'!A97,'TABELA UNIFICADA 2024'!F97," ")</f>
        <v xml:space="preserve"> </v>
      </c>
      <c r="O97" s="99" t="str">
        <f t="shared" si="9"/>
        <v xml:space="preserve"> </v>
      </c>
      <c r="Y97" s="183" t="s">
        <v>704</v>
      </c>
      <c r="Z97" s="104" t="s">
        <v>669</v>
      </c>
      <c r="AA97" s="104" t="s">
        <v>618</v>
      </c>
      <c r="AB97" s="104" t="s">
        <v>2548</v>
      </c>
      <c r="AC97" s="106">
        <f>IF(AND(AB97="FERRO",AA97="PADRAO"),CONTROLE!$T$2,IF(AND(AB97="FERRO",AA97="ESPECIAL"),CONTROLE!$T$3,IF(AND(AB97="ACO",AA97="PADRAO"),CONTROLE!$T$8,IF(AND(AB97="ACO",AA97="ESPECIAL"),CONTROLE!$T$9,IF(AND(AB97="ALUMINIO",AA97="PADRAO"),CONTROLE!$T$5,IF(AND(AB97="ALUMINIO",AA97="ESPECIAL"),CONTROLE!$T$6))))))</f>
        <v>12742</v>
      </c>
    </row>
    <row r="98" spans="1:29" ht="15" customHeight="1">
      <c r="A98" s="98" t="s">
        <v>2927</v>
      </c>
      <c r="B98" s="96" t="str">
        <f t="shared" si="7"/>
        <v xml:space="preserve"> </v>
      </c>
      <c r="C98" s="96" t="str">
        <f>IF(AND(ISBLANK('TABELA UNIFICADA 2024'!#REF!)=TRUE,(ISBLANK('TABELA UNIFICADA 2024'!#REF!)=FALSE)),'TABELA UNIFICADA 2024'!#REF!," ")</f>
        <v xml:space="preserve"> </v>
      </c>
      <c r="D98" s="96" t="s">
        <v>43</v>
      </c>
      <c r="E98" s="191">
        <f>IF(ISBLANK('TABELA UNIFICADA 2024'!M98)=TRUE," ",'TABELA UNIFICADA 2024'!M98)</f>
        <v>45331</v>
      </c>
      <c r="F98" s="96" t="s">
        <v>111</v>
      </c>
      <c r="G98" s="96" t="str">
        <f>IF(C98='TABELA UNIFICADA 2024'!A98,'TABELA UNIFICADA 2024'!C98," ")</f>
        <v xml:space="preserve"> </v>
      </c>
      <c r="H98" s="96" t="s">
        <v>43</v>
      </c>
      <c r="I98" s="96" t="s">
        <v>112</v>
      </c>
      <c r="J98" s="97" t="str">
        <f>IF(C98='TABELA UNIFICADA 2024'!A98,'TABELA UNIFICADA 2024'!G98," ")</f>
        <v xml:space="preserve"> </v>
      </c>
      <c r="K98" s="96" t="s">
        <v>113</v>
      </c>
      <c r="L98" s="100" t="str">
        <f t="shared" si="8"/>
        <v>-</v>
      </c>
      <c r="M98" s="95" t="str">
        <f t="shared" si="5"/>
        <v xml:space="preserve"> </v>
      </c>
      <c r="N98" s="99" t="str">
        <f>IF(C98='TABELA UNIFICADA 2024'!A98,'TABELA UNIFICADA 2024'!F98," ")</f>
        <v xml:space="preserve"> </v>
      </c>
      <c r="O98" s="99" t="str">
        <f t="shared" si="9"/>
        <v xml:space="preserve"> </v>
      </c>
      <c r="Y98" s="183" t="s">
        <v>705</v>
      </c>
      <c r="Z98" s="104" t="s">
        <v>658</v>
      </c>
      <c r="AA98" s="104" t="s">
        <v>706</v>
      </c>
      <c r="AB98" s="104" t="str">
        <f t="shared" ref="AB98:AB119" si="11">IF(LEFT(Z98,1)="G","FERRO",0)</f>
        <v>FERRO</v>
      </c>
      <c r="AC98" s="106">
        <f>IF(AND(AB98="FERRO",AA98="PADRAO"),CONTROLE!$T$2,IF(AND(AB98="FERRO",AA98="ESPECIAL"),CONTROLE!$T$3,IF(AND(AB98="ACO",AA98="PADRAO"),CONTROLE!$T$8,IF(AND(AB98="ACO",AA98="ESPECIAL"),CONTROLE!$T$9,IF(AND(AB98="ALUMINIO",AA98="PADRAO"),CONTROLE!$T$5,IF(AND(AB98="ALUMINIO",AA98="ESPECIAL"),CONTROLE!$T$6))))))</f>
        <v>12737</v>
      </c>
    </row>
    <row r="99" spans="1:29" ht="15" customHeight="1">
      <c r="A99" s="98" t="s">
        <v>2927</v>
      </c>
      <c r="B99" s="96" t="str">
        <f t="shared" si="7"/>
        <v xml:space="preserve"> </v>
      </c>
      <c r="C99" s="96" t="str">
        <f>IF(AND(ISBLANK('TABELA UNIFICADA 2024'!#REF!)=TRUE,(ISBLANK('TABELA UNIFICADA 2024'!#REF!)=FALSE)),'TABELA UNIFICADA 2024'!#REF!," ")</f>
        <v xml:space="preserve"> </v>
      </c>
      <c r="D99" s="96" t="s">
        <v>43</v>
      </c>
      <c r="E99" s="191">
        <f>IF(ISBLANK('TABELA UNIFICADA 2024'!M99)=TRUE," ",'TABELA UNIFICADA 2024'!M99)</f>
        <v>45335</v>
      </c>
      <c r="F99" s="96" t="s">
        <v>111</v>
      </c>
      <c r="G99" s="96" t="str">
        <f>IF(C99='TABELA UNIFICADA 2024'!A99,'TABELA UNIFICADA 2024'!C99," ")</f>
        <v xml:space="preserve"> </v>
      </c>
      <c r="H99" s="96" t="s">
        <v>43</v>
      </c>
      <c r="I99" s="96" t="s">
        <v>112</v>
      </c>
      <c r="J99" s="97" t="str">
        <f>IF(C99='TABELA UNIFICADA 2024'!A99,'TABELA UNIFICADA 2024'!G99," ")</f>
        <v xml:space="preserve"> </v>
      </c>
      <c r="K99" s="96" t="s">
        <v>113</v>
      </c>
      <c r="L99" s="100" t="str">
        <f t="shared" si="8"/>
        <v>-</v>
      </c>
      <c r="M99" s="95" t="str">
        <f t="shared" si="5"/>
        <v xml:space="preserve"> </v>
      </c>
      <c r="N99" s="99" t="str">
        <f>IF(C99='TABELA UNIFICADA 2024'!A99,'TABELA UNIFICADA 2024'!F99," ")</f>
        <v xml:space="preserve"> </v>
      </c>
      <c r="O99" s="99" t="str">
        <f t="shared" si="9"/>
        <v xml:space="preserve"> </v>
      </c>
      <c r="Y99" s="183" t="s">
        <v>707</v>
      </c>
      <c r="Z99" s="104" t="s">
        <v>658</v>
      </c>
      <c r="AA99" s="104" t="s">
        <v>706</v>
      </c>
      <c r="AB99" s="104" t="str">
        <f t="shared" si="11"/>
        <v>FERRO</v>
      </c>
      <c r="AC99" s="106">
        <f>IF(AND(AB99="FERRO",AA99="PADRAO"),CONTROLE!$T$2,IF(AND(AB99="FERRO",AA99="ESPECIAL"),CONTROLE!$T$3,IF(AND(AB99="ACO",AA99="PADRAO"),CONTROLE!$T$8,IF(AND(AB99="ACO",AA99="ESPECIAL"),CONTROLE!$T$9,IF(AND(AB99="ALUMINIO",AA99="PADRAO"),CONTROLE!$T$5,IF(AND(AB99="ALUMINIO",AA99="ESPECIAL"),CONTROLE!$T$6))))))</f>
        <v>12737</v>
      </c>
    </row>
    <row r="100" spans="1:29" ht="15" customHeight="1">
      <c r="A100" s="98" t="s">
        <v>2927</v>
      </c>
      <c r="B100" s="96" t="str">
        <f t="shared" si="7"/>
        <v xml:space="preserve"> </v>
      </c>
      <c r="C100" s="96" t="str">
        <f>IF(AND(ISBLANK('TABELA UNIFICADA 2024'!#REF!)=TRUE,(ISBLANK('TABELA UNIFICADA 2024'!#REF!)=FALSE)),'TABELA UNIFICADA 2024'!#REF!," ")</f>
        <v xml:space="preserve"> </v>
      </c>
      <c r="D100" s="96" t="s">
        <v>43</v>
      </c>
      <c r="E100" s="191">
        <f>IF(ISBLANK('TABELA UNIFICADA 2024'!M100)=TRUE," ",'TABELA UNIFICADA 2024'!M100)</f>
        <v>45331</v>
      </c>
      <c r="F100" s="96" t="s">
        <v>111</v>
      </c>
      <c r="G100" s="96" t="str">
        <f>IF(C100='TABELA UNIFICADA 2024'!A100,'TABELA UNIFICADA 2024'!C100," ")</f>
        <v xml:space="preserve"> </v>
      </c>
      <c r="H100" s="96" t="s">
        <v>43</v>
      </c>
      <c r="I100" s="96" t="s">
        <v>112</v>
      </c>
      <c r="J100" s="97" t="str">
        <f>IF(C100='TABELA UNIFICADA 2024'!A100,'TABELA UNIFICADA 2024'!G100," ")</f>
        <v xml:space="preserve"> </v>
      </c>
      <c r="K100" s="96" t="s">
        <v>113</v>
      </c>
      <c r="L100" s="100" t="str">
        <f t="shared" si="8"/>
        <v>-</v>
      </c>
      <c r="M100" s="95" t="str">
        <f t="shared" si="5"/>
        <v xml:space="preserve"> </v>
      </c>
      <c r="N100" s="99" t="str">
        <f>IF(C100='TABELA UNIFICADA 2024'!A100,'TABELA UNIFICADA 2024'!F100," ")</f>
        <v xml:space="preserve"> </v>
      </c>
      <c r="O100" s="99" t="str">
        <f t="shared" si="9"/>
        <v xml:space="preserve"> </v>
      </c>
      <c r="Y100" s="183" t="s">
        <v>708</v>
      </c>
      <c r="Z100" s="104" t="s">
        <v>658</v>
      </c>
      <c r="AA100" s="104" t="s">
        <v>706</v>
      </c>
      <c r="AB100" s="104" t="str">
        <f t="shared" si="11"/>
        <v>FERRO</v>
      </c>
      <c r="AC100" s="106">
        <f>IF(AND(AB100="FERRO",AA100="PADRAO"),CONTROLE!$T$2,IF(AND(AB100="FERRO",AA100="ESPECIAL"),CONTROLE!$T$3,IF(AND(AB100="ACO",AA100="PADRAO"),CONTROLE!$T$8,IF(AND(AB100="ACO",AA100="ESPECIAL"),CONTROLE!$T$9,IF(AND(AB100="ALUMINIO",AA100="PADRAO"),CONTROLE!$T$5,IF(AND(AB100="ALUMINIO",AA100="ESPECIAL"),CONTROLE!$T$6))))))</f>
        <v>12737</v>
      </c>
    </row>
    <row r="101" spans="1:29" ht="15" customHeight="1">
      <c r="A101" s="98" t="s">
        <v>2927</v>
      </c>
      <c r="B101" s="96" t="str">
        <f t="shared" si="7"/>
        <v xml:space="preserve"> </v>
      </c>
      <c r="C101" s="96" t="str">
        <f>IF(AND(ISBLANK('TABELA UNIFICADA 2024'!#REF!)=TRUE,(ISBLANK('TABELA UNIFICADA 2024'!#REF!)=FALSE)),'TABELA UNIFICADA 2024'!#REF!," ")</f>
        <v xml:space="preserve"> </v>
      </c>
      <c r="D101" s="96" t="s">
        <v>43</v>
      </c>
      <c r="E101" s="191">
        <f>IF(ISBLANK('TABELA UNIFICADA 2024'!M101)=TRUE," ",'TABELA UNIFICADA 2024'!M101)</f>
        <v>45331</v>
      </c>
      <c r="F101" s="96" t="s">
        <v>111</v>
      </c>
      <c r="G101" s="96" t="str">
        <f>IF(C101='TABELA UNIFICADA 2024'!A101,'TABELA UNIFICADA 2024'!C101," ")</f>
        <v xml:space="preserve"> </v>
      </c>
      <c r="H101" s="96" t="s">
        <v>43</v>
      </c>
      <c r="I101" s="96" t="s">
        <v>112</v>
      </c>
      <c r="J101" s="97" t="str">
        <f>IF(C101='TABELA UNIFICADA 2024'!A101,'TABELA UNIFICADA 2024'!G101," ")</f>
        <v xml:space="preserve"> </v>
      </c>
      <c r="K101" s="96" t="s">
        <v>113</v>
      </c>
      <c r="L101" s="100" t="str">
        <f t="shared" si="8"/>
        <v>-</v>
      </c>
      <c r="M101" s="95" t="str">
        <f t="shared" si="5"/>
        <v xml:space="preserve"> </v>
      </c>
      <c r="N101" s="99" t="str">
        <f>IF(C101='TABELA UNIFICADA 2024'!A101,'TABELA UNIFICADA 2024'!F101," ")</f>
        <v xml:space="preserve"> </v>
      </c>
      <c r="O101" s="99" t="str">
        <f t="shared" si="9"/>
        <v xml:space="preserve"> </v>
      </c>
      <c r="Y101" s="183" t="s">
        <v>526</v>
      </c>
      <c r="Z101" s="104" t="s">
        <v>617</v>
      </c>
      <c r="AA101" s="104" t="s">
        <v>618</v>
      </c>
      <c r="AB101" s="104" t="str">
        <f t="shared" si="11"/>
        <v>FERRO</v>
      </c>
      <c r="AC101" s="106">
        <f>IF(AND(AB101="FERRO",AA101="PADRAO"),CONTROLE!$T$2,IF(AND(AB101="FERRO",AA101="ESPECIAL"),CONTROLE!$T$3,IF(AND(AB101="ACO",AA101="PADRAO"),CONTROLE!$T$8,IF(AND(AB101="ACO",AA101="ESPECIAL"),CONTROLE!$T$9,IF(AND(AB101="ALUMINIO",AA101="PADRAO"),CONTROLE!$T$5,IF(AND(AB101="ALUMINIO",AA101="ESPECIAL"),CONTROLE!$T$6))))))</f>
        <v>12738</v>
      </c>
    </row>
    <row r="102" spans="1:29" ht="15" customHeight="1">
      <c r="A102" s="98" t="s">
        <v>2927</v>
      </c>
      <c r="B102" s="96" t="str">
        <f t="shared" si="7"/>
        <v xml:space="preserve"> </v>
      </c>
      <c r="C102" s="96" t="str">
        <f>IF(AND(ISBLANK('TABELA UNIFICADA 2024'!#REF!)=TRUE,(ISBLANK('TABELA UNIFICADA 2024'!#REF!)=FALSE)),'TABELA UNIFICADA 2024'!#REF!," ")</f>
        <v xml:space="preserve"> </v>
      </c>
      <c r="D102" s="96" t="s">
        <v>43</v>
      </c>
      <c r="E102" s="191">
        <f>IF(ISBLANK('TABELA UNIFICADA 2024'!M102)=TRUE," ",'TABELA UNIFICADA 2024'!M102)</f>
        <v>45331</v>
      </c>
      <c r="F102" s="96" t="s">
        <v>111</v>
      </c>
      <c r="G102" s="96" t="str">
        <f>IF(C102='TABELA UNIFICADA 2024'!A102,'TABELA UNIFICADA 2024'!C102," ")</f>
        <v xml:space="preserve"> </v>
      </c>
      <c r="H102" s="96" t="s">
        <v>43</v>
      </c>
      <c r="I102" s="96" t="s">
        <v>112</v>
      </c>
      <c r="J102" s="97" t="str">
        <f>IF(C102='TABELA UNIFICADA 2024'!A102,'TABELA UNIFICADA 2024'!G102," ")</f>
        <v xml:space="preserve"> </v>
      </c>
      <c r="K102" s="96" t="s">
        <v>113</v>
      </c>
      <c r="L102" s="100" t="str">
        <f t="shared" si="8"/>
        <v>-</v>
      </c>
      <c r="M102" s="95" t="str">
        <f t="shared" si="5"/>
        <v xml:space="preserve"> </v>
      </c>
      <c r="N102" s="99" t="str">
        <f>IF(C102='TABELA UNIFICADA 2024'!A102,'TABELA UNIFICADA 2024'!F102," ")</f>
        <v xml:space="preserve"> </v>
      </c>
      <c r="O102" s="99" t="str">
        <f t="shared" si="9"/>
        <v xml:space="preserve"> </v>
      </c>
      <c r="Y102" s="183" t="s">
        <v>709</v>
      </c>
      <c r="Z102" s="104" t="s">
        <v>617</v>
      </c>
      <c r="AA102" s="104" t="s">
        <v>618</v>
      </c>
      <c r="AB102" s="104" t="str">
        <f t="shared" si="11"/>
        <v>FERRO</v>
      </c>
      <c r="AC102" s="106">
        <f>IF(AND(AB102="FERRO",AA102="PADRAO"),CONTROLE!$T$2,IF(AND(AB102="FERRO",AA102="ESPECIAL"),CONTROLE!$T$3,IF(AND(AB102="ACO",AA102="PADRAO"),CONTROLE!$T$8,IF(AND(AB102="ACO",AA102="ESPECIAL"),CONTROLE!$T$9,IF(AND(AB102="ALUMINIO",AA102="PADRAO"),CONTROLE!$T$5,IF(AND(AB102="ALUMINIO",AA102="ESPECIAL"),CONTROLE!$T$6))))))</f>
        <v>12738</v>
      </c>
    </row>
    <row r="103" spans="1:29" ht="15" customHeight="1">
      <c r="A103" s="98" t="s">
        <v>2927</v>
      </c>
      <c r="B103" s="96" t="str">
        <f t="shared" si="7"/>
        <v xml:space="preserve"> </v>
      </c>
      <c r="C103" s="96" t="str">
        <f>IF(AND(ISBLANK('TABELA UNIFICADA 2024'!#REF!)=TRUE,(ISBLANK('TABELA UNIFICADA 2024'!#REF!)=FALSE)),'TABELA UNIFICADA 2024'!#REF!," ")</f>
        <v xml:space="preserve"> </v>
      </c>
      <c r="D103" s="96" t="s">
        <v>43</v>
      </c>
      <c r="E103" s="191">
        <f>IF(ISBLANK('TABELA UNIFICADA 2024'!M103)=TRUE," ",'TABELA UNIFICADA 2024'!M103)</f>
        <v>45331</v>
      </c>
      <c r="F103" s="96" t="s">
        <v>111</v>
      </c>
      <c r="G103" s="96" t="str">
        <f>IF(C103='TABELA UNIFICADA 2024'!A103,'TABELA UNIFICADA 2024'!C103," ")</f>
        <v xml:space="preserve"> </v>
      </c>
      <c r="H103" s="96" t="s">
        <v>43</v>
      </c>
      <c r="I103" s="96" t="s">
        <v>112</v>
      </c>
      <c r="J103" s="97" t="str">
        <f>IF(C103='TABELA UNIFICADA 2024'!A103,'TABELA UNIFICADA 2024'!G103," ")</f>
        <v xml:space="preserve"> </v>
      </c>
      <c r="K103" s="96" t="s">
        <v>113</v>
      </c>
      <c r="L103" s="100" t="str">
        <f t="shared" si="8"/>
        <v>-</v>
      </c>
      <c r="M103" s="95" t="str">
        <f t="shared" si="5"/>
        <v xml:space="preserve"> </v>
      </c>
      <c r="N103" s="99" t="str">
        <f>IF(C103='TABELA UNIFICADA 2024'!A103,'TABELA UNIFICADA 2024'!F103," ")</f>
        <v xml:space="preserve"> </v>
      </c>
      <c r="O103" s="99" t="str">
        <f t="shared" si="9"/>
        <v xml:space="preserve"> </v>
      </c>
      <c r="Y103" s="183" t="s">
        <v>710</v>
      </c>
      <c r="Z103" s="104" t="s">
        <v>617</v>
      </c>
      <c r="AA103" s="104" t="s">
        <v>618</v>
      </c>
      <c r="AB103" s="104" t="str">
        <f t="shared" si="11"/>
        <v>FERRO</v>
      </c>
      <c r="AC103" s="106">
        <f>IF(AND(AB103="FERRO",AA103="PADRAO"),CONTROLE!$T$2,IF(AND(AB103="FERRO",AA103="ESPECIAL"),CONTROLE!$T$3,IF(AND(AB103="ACO",AA103="PADRAO"),CONTROLE!$T$8,IF(AND(AB103="ACO",AA103="ESPECIAL"),CONTROLE!$T$9,IF(AND(AB103="ALUMINIO",AA103="PADRAO"),CONTROLE!$T$5,IF(AND(AB103="ALUMINIO",AA103="ESPECIAL"),CONTROLE!$T$6))))))</f>
        <v>12738</v>
      </c>
    </row>
    <row r="104" spans="1:29" ht="15" customHeight="1">
      <c r="A104" s="98" t="s">
        <v>2927</v>
      </c>
      <c r="B104" s="96" t="str">
        <f t="shared" si="7"/>
        <v xml:space="preserve"> </v>
      </c>
      <c r="C104" s="96" t="str">
        <f>IF(AND(ISBLANK('TABELA UNIFICADA 2024'!#REF!)=TRUE,(ISBLANK('TABELA UNIFICADA 2024'!#REF!)=FALSE)),'TABELA UNIFICADA 2024'!#REF!," ")</f>
        <v xml:space="preserve"> </v>
      </c>
      <c r="D104" s="96" t="s">
        <v>43</v>
      </c>
      <c r="E104" s="191">
        <f>IF(ISBLANK('TABELA UNIFICADA 2024'!M104)=TRUE," ",'TABELA UNIFICADA 2024'!M104)</f>
        <v>45331</v>
      </c>
      <c r="F104" s="96" t="s">
        <v>111</v>
      </c>
      <c r="G104" s="96" t="str">
        <f>IF(C104='TABELA UNIFICADA 2024'!A104,'TABELA UNIFICADA 2024'!C104," ")</f>
        <v xml:space="preserve"> </v>
      </c>
      <c r="H104" s="96" t="s">
        <v>43</v>
      </c>
      <c r="I104" s="96" t="s">
        <v>112</v>
      </c>
      <c r="J104" s="97" t="str">
        <f>IF(C104='TABELA UNIFICADA 2024'!A104,'TABELA UNIFICADA 2024'!G104," ")</f>
        <v xml:space="preserve"> </v>
      </c>
      <c r="K104" s="96" t="s">
        <v>113</v>
      </c>
      <c r="L104" s="100" t="str">
        <f t="shared" si="8"/>
        <v>-</v>
      </c>
      <c r="M104" s="95" t="str">
        <f t="shared" si="5"/>
        <v xml:space="preserve"> </v>
      </c>
      <c r="N104" s="99" t="str">
        <f>IF(C104='TABELA UNIFICADA 2024'!A104,'TABELA UNIFICADA 2024'!F104," ")</f>
        <v xml:space="preserve"> </v>
      </c>
      <c r="O104" s="99" t="str">
        <f t="shared" si="9"/>
        <v xml:space="preserve"> </v>
      </c>
      <c r="Y104" s="183" t="s">
        <v>711</v>
      </c>
      <c r="Z104" s="104" t="s">
        <v>617</v>
      </c>
      <c r="AA104" s="104" t="s">
        <v>618</v>
      </c>
      <c r="AB104" s="104" t="str">
        <f t="shared" si="11"/>
        <v>FERRO</v>
      </c>
      <c r="AC104" s="106">
        <f>IF(AND(AB104="FERRO",AA104="PADRAO"),CONTROLE!$T$2,IF(AND(AB104="FERRO",AA104="ESPECIAL"),CONTROLE!$T$3,IF(AND(AB104="ACO",AA104="PADRAO"),CONTROLE!$T$8,IF(AND(AB104="ACO",AA104="ESPECIAL"),CONTROLE!$T$9,IF(AND(AB104="ALUMINIO",AA104="PADRAO"),CONTROLE!$T$5,IF(AND(AB104="ALUMINIO",AA104="ESPECIAL"),CONTROLE!$T$6))))))</f>
        <v>12738</v>
      </c>
    </row>
    <row r="105" spans="1:29" ht="15" customHeight="1">
      <c r="A105" s="98" t="s">
        <v>2927</v>
      </c>
      <c r="B105" s="96" t="str">
        <f t="shared" si="7"/>
        <v xml:space="preserve"> </v>
      </c>
      <c r="C105" s="96" t="str">
        <f>IF(AND(ISBLANK('TABELA UNIFICADA 2024'!#REF!)=TRUE,(ISBLANK('TABELA UNIFICADA 2024'!#REF!)=FALSE)),'TABELA UNIFICADA 2024'!#REF!," ")</f>
        <v xml:space="preserve"> </v>
      </c>
      <c r="D105" s="96" t="s">
        <v>43</v>
      </c>
      <c r="E105" s="191">
        <f>IF(ISBLANK('TABELA UNIFICADA 2024'!M105)=TRUE," ",'TABELA UNIFICADA 2024'!M105)</f>
        <v>45331</v>
      </c>
      <c r="F105" s="96" t="s">
        <v>111</v>
      </c>
      <c r="G105" s="96" t="str">
        <f>IF(C105='TABELA UNIFICADA 2024'!A105,'TABELA UNIFICADA 2024'!C105," ")</f>
        <v xml:space="preserve"> </v>
      </c>
      <c r="H105" s="96" t="s">
        <v>43</v>
      </c>
      <c r="I105" s="96" t="s">
        <v>112</v>
      </c>
      <c r="J105" s="97" t="str">
        <f>IF(C105='TABELA UNIFICADA 2024'!A105,'TABELA UNIFICADA 2024'!G105," ")</f>
        <v xml:space="preserve"> </v>
      </c>
      <c r="K105" s="96" t="s">
        <v>113</v>
      </c>
      <c r="L105" s="100" t="str">
        <f t="shared" si="8"/>
        <v>-</v>
      </c>
      <c r="M105" s="95" t="str">
        <f t="shared" si="5"/>
        <v xml:space="preserve"> </v>
      </c>
      <c r="N105" s="99" t="str">
        <f>IF(C105='TABELA UNIFICADA 2024'!A105,'TABELA UNIFICADA 2024'!F105," ")</f>
        <v xml:space="preserve"> </v>
      </c>
      <c r="O105" s="99" t="str">
        <f t="shared" si="9"/>
        <v xml:space="preserve"> </v>
      </c>
      <c r="Y105" s="183" t="s">
        <v>712</v>
      </c>
      <c r="Z105" s="104" t="s">
        <v>666</v>
      </c>
      <c r="AA105" s="104" t="s">
        <v>618</v>
      </c>
      <c r="AB105" s="104" t="str">
        <f t="shared" si="11"/>
        <v>FERRO</v>
      </c>
      <c r="AC105" s="106">
        <f>IF(AND(AB105="FERRO",AA105="PADRAO"),CONTROLE!$T$2,IF(AND(AB105="FERRO",AA105="ESPECIAL"),CONTROLE!$T$3,IF(AND(AB105="ACO",AA105="PADRAO"),CONTROLE!$T$8,IF(AND(AB105="ACO",AA105="ESPECIAL"),CONTROLE!$T$9,IF(AND(AB105="ALUMINIO",AA105="PADRAO"),CONTROLE!$T$5,IF(AND(AB105="ALUMINIO",AA105="ESPECIAL"),CONTROLE!$T$6))))))</f>
        <v>12738</v>
      </c>
    </row>
    <row r="106" spans="1:29" ht="15" customHeight="1">
      <c r="A106" s="98" t="s">
        <v>2927</v>
      </c>
      <c r="B106" s="96" t="str">
        <f t="shared" si="7"/>
        <v xml:space="preserve"> </v>
      </c>
      <c r="C106" s="96" t="str">
        <f>IF(AND(ISBLANK('TABELA UNIFICADA 2024'!#REF!)=TRUE,(ISBLANK('TABELA UNIFICADA 2024'!#REF!)=FALSE)),'TABELA UNIFICADA 2024'!#REF!," ")</f>
        <v xml:space="preserve"> </v>
      </c>
      <c r="D106" s="96" t="s">
        <v>43</v>
      </c>
      <c r="E106" s="191">
        <f>IF(ISBLANK('TABELA UNIFICADA 2024'!M106)=TRUE," ",'TABELA UNIFICADA 2024'!M106)</f>
        <v>45334</v>
      </c>
      <c r="F106" s="96" t="s">
        <v>111</v>
      </c>
      <c r="G106" s="96" t="str">
        <f>IF(C106='TABELA UNIFICADA 2024'!A106,'TABELA UNIFICADA 2024'!C106," ")</f>
        <v xml:space="preserve"> </v>
      </c>
      <c r="H106" s="96" t="s">
        <v>43</v>
      </c>
      <c r="I106" s="96" t="s">
        <v>112</v>
      </c>
      <c r="J106" s="97" t="str">
        <f>IF(C106='TABELA UNIFICADA 2024'!A106,'TABELA UNIFICADA 2024'!G106," ")</f>
        <v xml:space="preserve"> </v>
      </c>
      <c r="K106" s="96" t="s">
        <v>113</v>
      </c>
      <c r="L106" s="100" t="str">
        <f t="shared" si="8"/>
        <v>-</v>
      </c>
      <c r="M106" s="95" t="str">
        <f t="shared" si="5"/>
        <v xml:space="preserve"> </v>
      </c>
      <c r="N106" s="99" t="str">
        <f>IF(C106='TABELA UNIFICADA 2024'!A106,'TABELA UNIFICADA 2024'!F106," ")</f>
        <v xml:space="preserve"> </v>
      </c>
      <c r="O106" s="99" t="str">
        <f t="shared" si="9"/>
        <v xml:space="preserve"> </v>
      </c>
      <c r="Y106" s="183" t="s">
        <v>713</v>
      </c>
      <c r="Z106" s="104" t="s">
        <v>666</v>
      </c>
      <c r="AA106" s="104" t="s">
        <v>618</v>
      </c>
      <c r="AB106" s="104" t="str">
        <f t="shared" si="11"/>
        <v>FERRO</v>
      </c>
      <c r="AC106" s="106">
        <f>IF(AND(AB106="FERRO",AA106="PADRAO"),CONTROLE!$T$2,IF(AND(AB106="FERRO",AA106="ESPECIAL"),CONTROLE!$T$3,IF(AND(AB106="ACO",AA106="PADRAO"),CONTROLE!$T$8,IF(AND(AB106="ACO",AA106="ESPECIAL"),CONTROLE!$T$9,IF(AND(AB106="ALUMINIO",AA106="PADRAO"),CONTROLE!$T$5,IF(AND(AB106="ALUMINIO",AA106="ESPECIAL"),CONTROLE!$T$6))))))</f>
        <v>12738</v>
      </c>
    </row>
    <row r="107" spans="1:29" ht="15" customHeight="1">
      <c r="A107" s="98" t="s">
        <v>2927</v>
      </c>
      <c r="B107" s="96" t="str">
        <f t="shared" si="7"/>
        <v xml:space="preserve"> </v>
      </c>
      <c r="C107" s="96" t="str">
        <f>IF(AND(ISBLANK('TABELA UNIFICADA 2024'!#REF!)=TRUE,(ISBLANK('TABELA UNIFICADA 2024'!#REF!)=FALSE)),'TABELA UNIFICADA 2024'!#REF!," ")</f>
        <v xml:space="preserve"> </v>
      </c>
      <c r="D107" s="96" t="s">
        <v>43</v>
      </c>
      <c r="E107" s="191">
        <f>IF(ISBLANK('TABELA UNIFICADA 2024'!M107)=TRUE," ",'TABELA UNIFICADA 2024'!M107)</f>
        <v>45334</v>
      </c>
      <c r="F107" s="96" t="s">
        <v>111</v>
      </c>
      <c r="G107" s="96" t="str">
        <f>IF(C107='TABELA UNIFICADA 2024'!A107,'TABELA UNIFICADA 2024'!C107," ")</f>
        <v xml:space="preserve"> </v>
      </c>
      <c r="H107" s="96" t="s">
        <v>43</v>
      </c>
      <c r="I107" s="96" t="s">
        <v>112</v>
      </c>
      <c r="J107" s="97" t="str">
        <f>IF(C107='TABELA UNIFICADA 2024'!A107,'TABELA UNIFICADA 2024'!G107," ")</f>
        <v xml:space="preserve"> </v>
      </c>
      <c r="K107" s="96" t="s">
        <v>113</v>
      </c>
      <c r="L107" s="100" t="str">
        <f t="shared" si="8"/>
        <v>-</v>
      </c>
      <c r="M107" s="95" t="str">
        <f t="shared" si="5"/>
        <v xml:space="preserve"> </v>
      </c>
      <c r="N107" s="99" t="str">
        <f>IF(C107='TABELA UNIFICADA 2024'!A107,'TABELA UNIFICADA 2024'!F107," ")</f>
        <v xml:space="preserve"> </v>
      </c>
      <c r="O107" s="99" t="str">
        <f t="shared" si="9"/>
        <v xml:space="preserve"> </v>
      </c>
      <c r="Y107" s="183" t="s">
        <v>714</v>
      </c>
      <c r="Z107" s="104" t="s">
        <v>656</v>
      </c>
      <c r="AA107" s="104" t="s">
        <v>618</v>
      </c>
      <c r="AB107" s="104" t="str">
        <f t="shared" si="11"/>
        <v>FERRO</v>
      </c>
      <c r="AC107" s="106">
        <f>IF(AND(AB107="FERRO",AA107="PADRAO"),CONTROLE!$T$2,IF(AND(AB107="FERRO",AA107="ESPECIAL"),CONTROLE!$T$3,IF(AND(AB107="ACO",AA107="PADRAO"),CONTROLE!$T$8,IF(AND(AB107="ACO",AA107="ESPECIAL"),CONTROLE!$T$9,IF(AND(AB107="ALUMINIO",AA107="PADRAO"),CONTROLE!$T$5,IF(AND(AB107="ALUMINIO",AA107="ESPECIAL"),CONTROLE!$T$6))))))</f>
        <v>12738</v>
      </c>
    </row>
    <row r="108" spans="1:29" ht="15" customHeight="1">
      <c r="A108" s="98" t="s">
        <v>2927</v>
      </c>
      <c r="B108" s="96" t="str">
        <f t="shared" si="7"/>
        <v xml:space="preserve"> </v>
      </c>
      <c r="C108" s="96" t="str">
        <f>IF(AND(ISBLANK('TABELA UNIFICADA 2024'!#REF!)=TRUE,(ISBLANK('TABELA UNIFICADA 2024'!#REF!)=FALSE)),'TABELA UNIFICADA 2024'!#REF!," ")</f>
        <v xml:space="preserve"> </v>
      </c>
      <c r="D108" s="96" t="s">
        <v>43</v>
      </c>
      <c r="E108" s="191">
        <f>IF(ISBLANK('TABELA UNIFICADA 2024'!M108)=TRUE," ",'TABELA UNIFICADA 2024'!M108)</f>
        <v>45341</v>
      </c>
      <c r="F108" s="96" t="s">
        <v>111</v>
      </c>
      <c r="G108" s="96" t="str">
        <f>IF(C108='TABELA UNIFICADA 2024'!A108,'TABELA UNIFICADA 2024'!C108," ")</f>
        <v xml:space="preserve"> </v>
      </c>
      <c r="H108" s="96" t="s">
        <v>43</v>
      </c>
      <c r="I108" s="96" t="s">
        <v>112</v>
      </c>
      <c r="J108" s="97" t="str">
        <f>IF(C108='TABELA UNIFICADA 2024'!A108,'TABELA UNIFICADA 2024'!G108," ")</f>
        <v xml:space="preserve"> </v>
      </c>
      <c r="K108" s="96" t="s">
        <v>113</v>
      </c>
      <c r="L108" s="100" t="str">
        <f t="shared" si="8"/>
        <v>-</v>
      </c>
      <c r="M108" s="95" t="str">
        <f t="shared" si="5"/>
        <v xml:space="preserve"> </v>
      </c>
      <c r="N108" s="99" t="str">
        <f>IF(C108='TABELA UNIFICADA 2024'!A108,'TABELA UNIFICADA 2024'!F108," ")</f>
        <v xml:space="preserve"> </v>
      </c>
      <c r="O108" s="99" t="str">
        <f t="shared" si="9"/>
        <v xml:space="preserve"> </v>
      </c>
      <c r="Y108" s="183" t="s">
        <v>715</v>
      </c>
      <c r="Z108" s="104" t="s">
        <v>656</v>
      </c>
      <c r="AA108" s="104" t="s">
        <v>618</v>
      </c>
      <c r="AB108" s="104" t="str">
        <f t="shared" si="11"/>
        <v>FERRO</v>
      </c>
      <c r="AC108" s="106">
        <f>IF(AND(AB108="FERRO",AA108="PADRAO"),CONTROLE!$T$2,IF(AND(AB108="FERRO",AA108="ESPECIAL"),CONTROLE!$T$3,IF(AND(AB108="ACO",AA108="PADRAO"),CONTROLE!$T$8,IF(AND(AB108="ACO",AA108="ESPECIAL"),CONTROLE!$T$9,IF(AND(AB108="ALUMINIO",AA108="PADRAO"),CONTROLE!$T$5,IF(AND(AB108="ALUMINIO",AA108="ESPECIAL"),CONTROLE!$T$6))))))</f>
        <v>12738</v>
      </c>
    </row>
    <row r="109" spans="1:29" ht="15" customHeight="1">
      <c r="A109" s="98" t="s">
        <v>2927</v>
      </c>
      <c r="B109" s="96" t="str">
        <f t="shared" si="7"/>
        <v xml:space="preserve"> </v>
      </c>
      <c r="C109" s="96" t="str">
        <f>IF(AND(ISBLANK('TABELA UNIFICADA 2024'!#REF!)=TRUE,(ISBLANK('TABELA UNIFICADA 2024'!#REF!)=FALSE)),'TABELA UNIFICADA 2024'!#REF!," ")</f>
        <v xml:space="preserve"> </v>
      </c>
      <c r="D109" s="96" t="s">
        <v>43</v>
      </c>
      <c r="E109" s="191">
        <f>IF(ISBLANK('TABELA UNIFICADA 2024'!M109)=TRUE," ",'TABELA UNIFICADA 2024'!M109)</f>
        <v>45336</v>
      </c>
      <c r="F109" s="96" t="s">
        <v>111</v>
      </c>
      <c r="G109" s="96" t="str">
        <f>IF(C109='TABELA UNIFICADA 2024'!A109,'TABELA UNIFICADA 2024'!C109," ")</f>
        <v xml:space="preserve"> </v>
      </c>
      <c r="H109" s="96" t="s">
        <v>43</v>
      </c>
      <c r="I109" s="96" t="s">
        <v>112</v>
      </c>
      <c r="J109" s="97" t="str">
        <f>IF(C109='TABELA UNIFICADA 2024'!A109,'TABELA UNIFICADA 2024'!G109," ")</f>
        <v xml:space="preserve"> </v>
      </c>
      <c r="K109" s="96" t="s">
        <v>113</v>
      </c>
      <c r="L109" s="100" t="str">
        <f t="shared" si="8"/>
        <v>-</v>
      </c>
      <c r="M109" s="95" t="str">
        <f t="shared" si="5"/>
        <v xml:space="preserve"> </v>
      </c>
      <c r="N109" s="99" t="str">
        <f>IF(C109='TABELA UNIFICADA 2024'!A109,'TABELA UNIFICADA 2024'!F109," ")</f>
        <v xml:space="preserve"> </v>
      </c>
      <c r="O109" s="99" t="str">
        <f t="shared" si="9"/>
        <v xml:space="preserve"> </v>
      </c>
      <c r="Y109" s="183" t="s">
        <v>716</v>
      </c>
      <c r="Z109" s="104" t="s">
        <v>666</v>
      </c>
      <c r="AA109" s="104" t="s">
        <v>618</v>
      </c>
      <c r="AB109" s="104" t="str">
        <f t="shared" si="11"/>
        <v>FERRO</v>
      </c>
      <c r="AC109" s="106">
        <f>IF(AND(AB109="FERRO",AA109="PADRAO"),CONTROLE!$T$2,IF(AND(AB109="FERRO",AA109="ESPECIAL"),CONTROLE!$T$3,IF(AND(AB109="ACO",AA109="PADRAO"),CONTROLE!$T$8,IF(AND(AB109="ACO",AA109="ESPECIAL"),CONTROLE!$T$9,IF(AND(AB109="ALUMINIO",AA109="PADRAO"),CONTROLE!$T$5,IF(AND(AB109="ALUMINIO",AA109="ESPECIAL"),CONTROLE!$T$6))))))</f>
        <v>12738</v>
      </c>
    </row>
    <row r="110" spans="1:29" ht="15" customHeight="1">
      <c r="A110" s="98" t="s">
        <v>2927</v>
      </c>
      <c r="B110" s="96" t="str">
        <f t="shared" si="7"/>
        <v xml:space="preserve"> </v>
      </c>
      <c r="C110" s="96" t="str">
        <f>IF(AND(ISBLANK('TABELA UNIFICADA 2024'!#REF!)=TRUE,(ISBLANK('TABELA UNIFICADA 2024'!#REF!)=FALSE)),'TABELA UNIFICADA 2024'!#REF!," ")</f>
        <v xml:space="preserve"> </v>
      </c>
      <c r="D110" s="96" t="s">
        <v>43</v>
      </c>
      <c r="E110" s="191">
        <f>IF(ISBLANK('TABELA UNIFICADA 2024'!M110)=TRUE," ",'TABELA UNIFICADA 2024'!M110)</f>
        <v>45336</v>
      </c>
      <c r="F110" s="96" t="s">
        <v>111</v>
      </c>
      <c r="G110" s="96" t="str">
        <f>IF(C110='TABELA UNIFICADA 2024'!A110,'TABELA UNIFICADA 2024'!C110," ")</f>
        <v xml:space="preserve"> </v>
      </c>
      <c r="H110" s="96" t="s">
        <v>43</v>
      </c>
      <c r="I110" s="96" t="s">
        <v>112</v>
      </c>
      <c r="J110" s="97" t="str">
        <f>IF(C110='TABELA UNIFICADA 2024'!A110,'TABELA UNIFICADA 2024'!G110," ")</f>
        <v xml:space="preserve"> </v>
      </c>
      <c r="K110" s="96" t="s">
        <v>113</v>
      </c>
      <c r="L110" s="100" t="str">
        <f t="shared" si="8"/>
        <v>-</v>
      </c>
      <c r="M110" s="95" t="str">
        <f t="shared" si="5"/>
        <v xml:space="preserve"> </v>
      </c>
      <c r="N110" s="99" t="str">
        <f>IF(C110='TABELA UNIFICADA 2024'!A110,'TABELA UNIFICADA 2024'!F110," ")</f>
        <v xml:space="preserve"> </v>
      </c>
      <c r="O110" s="99" t="str">
        <f t="shared" si="9"/>
        <v xml:space="preserve"> </v>
      </c>
      <c r="Y110" s="183" t="s">
        <v>717</v>
      </c>
      <c r="Z110" s="104" t="s">
        <v>666</v>
      </c>
      <c r="AA110" s="104" t="s">
        <v>618</v>
      </c>
      <c r="AB110" s="104" t="str">
        <f t="shared" si="11"/>
        <v>FERRO</v>
      </c>
      <c r="AC110" s="106">
        <f>IF(AND(AB110="FERRO",AA110="PADRAO"),CONTROLE!$T$2,IF(AND(AB110="FERRO",AA110="ESPECIAL"),CONTROLE!$T$3,IF(AND(AB110="ACO",AA110="PADRAO"),CONTROLE!$T$8,IF(AND(AB110="ACO",AA110="ESPECIAL"),CONTROLE!$T$9,IF(AND(AB110="ALUMINIO",AA110="PADRAO"),CONTROLE!$T$5,IF(AND(AB110="ALUMINIO",AA110="ESPECIAL"),CONTROLE!$T$6))))))</f>
        <v>12738</v>
      </c>
    </row>
    <row r="111" spans="1:29" ht="15" customHeight="1">
      <c r="A111" s="98" t="s">
        <v>2927</v>
      </c>
      <c r="B111" s="96" t="str">
        <f t="shared" si="7"/>
        <v xml:space="preserve"> </v>
      </c>
      <c r="C111" s="96" t="str">
        <f>IF(AND(ISBLANK('TABELA UNIFICADA 2024'!#REF!)=TRUE,(ISBLANK('TABELA UNIFICADA 2024'!#REF!)=FALSE)),'TABELA UNIFICADA 2024'!#REF!," ")</f>
        <v xml:space="preserve"> </v>
      </c>
      <c r="D111" s="96" t="s">
        <v>43</v>
      </c>
      <c r="E111" s="191">
        <f>IF(ISBLANK('TABELA UNIFICADA 2024'!M111)=TRUE," ",'TABELA UNIFICADA 2024'!M111)</f>
        <v>45336</v>
      </c>
      <c r="F111" s="96" t="s">
        <v>111</v>
      </c>
      <c r="G111" s="96" t="str">
        <f>IF(C111='TABELA UNIFICADA 2024'!A111,'TABELA UNIFICADA 2024'!C111," ")</f>
        <v xml:space="preserve"> </v>
      </c>
      <c r="H111" s="96" t="s">
        <v>43</v>
      </c>
      <c r="I111" s="96" t="s">
        <v>112</v>
      </c>
      <c r="J111" s="97" t="str">
        <f>IF(C111='TABELA UNIFICADA 2024'!A111,'TABELA UNIFICADA 2024'!G111," ")</f>
        <v xml:space="preserve"> </v>
      </c>
      <c r="K111" s="96" t="s">
        <v>113</v>
      </c>
      <c r="L111" s="100" t="str">
        <f t="shared" si="8"/>
        <v>-</v>
      </c>
      <c r="M111" s="95" t="str">
        <f t="shared" si="5"/>
        <v xml:space="preserve"> </v>
      </c>
      <c r="N111" s="99" t="str">
        <f>IF(C111='TABELA UNIFICADA 2024'!A111,'TABELA UNIFICADA 2024'!F111," ")</f>
        <v xml:space="preserve"> </v>
      </c>
      <c r="O111" s="99" t="str">
        <f t="shared" si="9"/>
        <v xml:space="preserve"> </v>
      </c>
      <c r="Y111" s="183" t="s">
        <v>718</v>
      </c>
      <c r="Z111" s="104" t="s">
        <v>666</v>
      </c>
      <c r="AA111" s="104" t="s">
        <v>618</v>
      </c>
      <c r="AB111" s="104" t="str">
        <f t="shared" si="11"/>
        <v>FERRO</v>
      </c>
      <c r="AC111" s="106">
        <f>IF(AND(AB111="FERRO",AA111="PADRAO"),CONTROLE!$T$2,IF(AND(AB111="FERRO",AA111="ESPECIAL"),CONTROLE!$T$3,IF(AND(AB111="ACO",AA111="PADRAO"),CONTROLE!$T$8,IF(AND(AB111="ACO",AA111="ESPECIAL"),CONTROLE!$T$9,IF(AND(AB111="ALUMINIO",AA111="PADRAO"),CONTROLE!$T$5,IF(AND(AB111="ALUMINIO",AA111="ESPECIAL"),CONTROLE!$T$6))))))</f>
        <v>12738</v>
      </c>
    </row>
    <row r="112" spans="1:29" ht="15" customHeight="1">
      <c r="A112" s="98" t="s">
        <v>2927</v>
      </c>
      <c r="B112" s="96" t="str">
        <f t="shared" si="7"/>
        <v xml:space="preserve"> </v>
      </c>
      <c r="C112" s="96" t="str">
        <f>IF(AND(ISBLANK('TABELA UNIFICADA 2024'!#REF!)=TRUE,(ISBLANK('TABELA UNIFICADA 2024'!#REF!)=FALSE)),'TABELA UNIFICADA 2024'!#REF!," ")</f>
        <v xml:space="preserve"> </v>
      </c>
      <c r="D112" s="96" t="s">
        <v>43</v>
      </c>
      <c r="E112" s="191">
        <f>IF(ISBLANK('TABELA UNIFICADA 2024'!M112)=TRUE," ",'TABELA UNIFICADA 2024'!M112)</f>
        <v>45336</v>
      </c>
      <c r="F112" s="96" t="s">
        <v>111</v>
      </c>
      <c r="G112" s="96" t="str">
        <f>IF(C112='TABELA UNIFICADA 2024'!A112,'TABELA UNIFICADA 2024'!C112," ")</f>
        <v xml:space="preserve"> </v>
      </c>
      <c r="H112" s="96" t="s">
        <v>43</v>
      </c>
      <c r="I112" s="96" t="s">
        <v>112</v>
      </c>
      <c r="J112" s="97" t="str">
        <f>IF(C112='TABELA UNIFICADA 2024'!A112,'TABELA UNIFICADA 2024'!G112," ")</f>
        <v xml:space="preserve"> </v>
      </c>
      <c r="K112" s="96" t="s">
        <v>113</v>
      </c>
      <c r="L112" s="100" t="str">
        <f t="shared" si="8"/>
        <v>-</v>
      </c>
      <c r="M112" s="95" t="str">
        <f t="shared" si="5"/>
        <v xml:space="preserve"> </v>
      </c>
      <c r="N112" s="99" t="str">
        <f>IF(C112='TABELA UNIFICADA 2024'!A112,'TABELA UNIFICADA 2024'!F112," ")</f>
        <v xml:space="preserve"> </v>
      </c>
      <c r="O112" s="99" t="str">
        <f t="shared" si="9"/>
        <v xml:space="preserve"> </v>
      </c>
      <c r="Y112" s="183" t="s">
        <v>719</v>
      </c>
      <c r="Z112" s="104" t="s">
        <v>666</v>
      </c>
      <c r="AA112" s="104" t="s">
        <v>618</v>
      </c>
      <c r="AB112" s="104" t="str">
        <f t="shared" si="11"/>
        <v>FERRO</v>
      </c>
      <c r="AC112" s="106">
        <f>IF(AND(AB112="FERRO",AA112="PADRAO"),CONTROLE!$T$2,IF(AND(AB112="FERRO",AA112="ESPECIAL"),CONTROLE!$T$3,IF(AND(AB112="ACO",AA112="PADRAO"),CONTROLE!$T$8,IF(AND(AB112="ACO",AA112="ESPECIAL"),CONTROLE!$T$9,IF(AND(AB112="ALUMINIO",AA112="PADRAO"),CONTROLE!$T$5,IF(AND(AB112="ALUMINIO",AA112="ESPECIAL"),CONTROLE!$T$6))))))</f>
        <v>12738</v>
      </c>
    </row>
    <row r="113" spans="1:29" ht="15" customHeight="1">
      <c r="A113" s="98" t="s">
        <v>2927</v>
      </c>
      <c r="B113" s="96" t="str">
        <f t="shared" si="7"/>
        <v xml:space="preserve"> </v>
      </c>
      <c r="C113" s="96" t="str">
        <f>IF(AND(ISBLANK('TABELA UNIFICADA 2024'!#REF!)=TRUE,(ISBLANK('TABELA UNIFICADA 2024'!#REF!)=FALSE)),'TABELA UNIFICADA 2024'!#REF!," ")</f>
        <v xml:space="preserve"> </v>
      </c>
      <c r="D113" s="96" t="s">
        <v>43</v>
      </c>
      <c r="E113" s="191">
        <f>IF(ISBLANK('TABELA UNIFICADA 2024'!M113)=TRUE," ",'TABELA UNIFICADA 2024'!M113)</f>
        <v>45336</v>
      </c>
      <c r="F113" s="96" t="s">
        <v>111</v>
      </c>
      <c r="G113" s="96" t="str">
        <f>IF(C113='TABELA UNIFICADA 2024'!A113,'TABELA UNIFICADA 2024'!C113," ")</f>
        <v xml:space="preserve"> </v>
      </c>
      <c r="H113" s="96" t="s">
        <v>43</v>
      </c>
      <c r="I113" s="96" t="s">
        <v>112</v>
      </c>
      <c r="J113" s="97" t="str">
        <f>IF(C113='TABELA UNIFICADA 2024'!A113,'TABELA UNIFICADA 2024'!G113," ")</f>
        <v xml:space="preserve"> </v>
      </c>
      <c r="K113" s="96" t="s">
        <v>113</v>
      </c>
      <c r="L113" s="100" t="str">
        <f t="shared" si="8"/>
        <v>-</v>
      </c>
      <c r="M113" s="95" t="str">
        <f t="shared" si="5"/>
        <v xml:space="preserve"> </v>
      </c>
      <c r="N113" s="99" t="str">
        <f>IF(C113='TABELA UNIFICADA 2024'!A113,'TABELA UNIFICADA 2024'!F113," ")</f>
        <v xml:space="preserve"> </v>
      </c>
      <c r="O113" s="99" t="str">
        <f t="shared" si="9"/>
        <v xml:space="preserve"> </v>
      </c>
      <c r="Y113" s="183" t="s">
        <v>720</v>
      </c>
      <c r="Z113" s="104" t="s">
        <v>666</v>
      </c>
      <c r="AA113" s="104" t="s">
        <v>618</v>
      </c>
      <c r="AB113" s="104" t="str">
        <f t="shared" si="11"/>
        <v>FERRO</v>
      </c>
      <c r="AC113" s="106">
        <f>IF(AND(AB113="FERRO",AA113="PADRAO"),CONTROLE!$T$2,IF(AND(AB113="FERRO",AA113="ESPECIAL"),CONTROLE!$T$3,IF(AND(AB113="ACO",AA113="PADRAO"),CONTROLE!$T$8,IF(AND(AB113="ACO",AA113="ESPECIAL"),CONTROLE!$T$9,IF(AND(AB113="ALUMINIO",AA113="PADRAO"),CONTROLE!$T$5,IF(AND(AB113="ALUMINIO",AA113="ESPECIAL"),CONTROLE!$T$6))))))</f>
        <v>12738</v>
      </c>
    </row>
    <row r="114" spans="1:29" ht="15" customHeight="1">
      <c r="A114" s="98" t="s">
        <v>2927</v>
      </c>
      <c r="B114" s="96" t="str">
        <f t="shared" si="7"/>
        <v xml:space="preserve"> </v>
      </c>
      <c r="C114" s="96" t="str">
        <f>IF(AND(ISBLANK('TABELA UNIFICADA 2024'!#REF!)=TRUE,(ISBLANK('TABELA UNIFICADA 2024'!#REF!)=FALSE)),'TABELA UNIFICADA 2024'!#REF!," ")</f>
        <v xml:space="preserve"> </v>
      </c>
      <c r="D114" s="96" t="s">
        <v>43</v>
      </c>
      <c r="E114" s="191">
        <f>IF(ISBLANK('TABELA UNIFICADA 2024'!M114)=TRUE," ",'TABELA UNIFICADA 2024'!M114)</f>
        <v>45342</v>
      </c>
      <c r="F114" s="96" t="s">
        <v>111</v>
      </c>
      <c r="G114" s="96" t="str">
        <f>IF(C114='TABELA UNIFICADA 2024'!A114,'TABELA UNIFICADA 2024'!C114," ")</f>
        <v xml:space="preserve"> </v>
      </c>
      <c r="H114" s="96" t="s">
        <v>43</v>
      </c>
      <c r="I114" s="96" t="s">
        <v>112</v>
      </c>
      <c r="J114" s="97" t="str">
        <f>IF(C114='TABELA UNIFICADA 2024'!A114,'TABELA UNIFICADA 2024'!G114," ")</f>
        <v xml:space="preserve"> </v>
      </c>
      <c r="K114" s="96" t="s">
        <v>113</v>
      </c>
      <c r="L114" s="100" t="str">
        <f t="shared" si="8"/>
        <v>-</v>
      </c>
      <c r="M114" s="95" t="str">
        <f t="shared" si="5"/>
        <v xml:space="preserve"> </v>
      </c>
      <c r="N114" s="99" t="str">
        <f>IF(C114='TABELA UNIFICADA 2024'!A114,'TABELA UNIFICADA 2024'!F114," ")</f>
        <v xml:space="preserve"> </v>
      </c>
      <c r="O114" s="99" t="str">
        <f t="shared" si="9"/>
        <v xml:space="preserve"> </v>
      </c>
      <c r="Y114" s="183" t="s">
        <v>721</v>
      </c>
      <c r="Z114" s="104" t="s">
        <v>617</v>
      </c>
      <c r="AA114" s="104" t="s">
        <v>618</v>
      </c>
      <c r="AB114" s="104" t="str">
        <f t="shared" si="11"/>
        <v>FERRO</v>
      </c>
      <c r="AC114" s="106">
        <f>IF(AND(AB114="FERRO",AA114="PADRAO"),CONTROLE!$T$2,IF(AND(AB114="FERRO",AA114="ESPECIAL"),CONTROLE!$T$3,IF(AND(AB114="ACO",AA114="PADRAO"),CONTROLE!$T$8,IF(AND(AB114="ACO",AA114="ESPECIAL"),CONTROLE!$T$9,IF(AND(AB114="ALUMINIO",AA114="PADRAO"),CONTROLE!$T$5,IF(AND(AB114="ALUMINIO",AA114="ESPECIAL"),CONTROLE!$T$6))))))</f>
        <v>12738</v>
      </c>
    </row>
    <row r="115" spans="1:29" ht="15" customHeight="1">
      <c r="A115" s="98" t="s">
        <v>2927</v>
      </c>
      <c r="B115" s="96" t="str">
        <f t="shared" si="7"/>
        <v xml:space="preserve"> </v>
      </c>
      <c r="C115" s="96" t="str">
        <f>IF(AND(ISBLANK('TABELA UNIFICADA 2024'!#REF!)=TRUE,(ISBLANK('TABELA UNIFICADA 2024'!#REF!)=FALSE)),'TABELA UNIFICADA 2024'!#REF!," ")</f>
        <v xml:space="preserve"> </v>
      </c>
      <c r="D115" s="96" t="s">
        <v>43</v>
      </c>
      <c r="E115" s="191">
        <f>IF(ISBLANK('TABELA UNIFICADA 2024'!M115)=TRUE," ",'TABELA UNIFICADA 2024'!M115)</f>
        <v>45342</v>
      </c>
      <c r="F115" s="96" t="s">
        <v>111</v>
      </c>
      <c r="G115" s="96" t="str">
        <f>IF(C115='TABELA UNIFICADA 2024'!A115,'TABELA UNIFICADA 2024'!C115," ")</f>
        <v xml:space="preserve"> </v>
      </c>
      <c r="H115" s="96" t="s">
        <v>43</v>
      </c>
      <c r="I115" s="96" t="s">
        <v>112</v>
      </c>
      <c r="J115" s="97" t="str">
        <f>IF(C115='TABELA UNIFICADA 2024'!A115,'TABELA UNIFICADA 2024'!G115," ")</f>
        <v xml:space="preserve"> </v>
      </c>
      <c r="K115" s="96" t="s">
        <v>113</v>
      </c>
      <c r="L115" s="100" t="str">
        <f t="shared" si="8"/>
        <v>-</v>
      </c>
      <c r="M115" s="95" t="str">
        <f t="shared" si="5"/>
        <v xml:space="preserve"> </v>
      </c>
      <c r="N115" s="99" t="str">
        <f>IF(C115='TABELA UNIFICADA 2024'!A115,'TABELA UNIFICADA 2024'!F115," ")</f>
        <v xml:space="preserve"> </v>
      </c>
      <c r="O115" s="99" t="str">
        <f t="shared" si="9"/>
        <v xml:space="preserve"> </v>
      </c>
      <c r="Y115" s="183" t="s">
        <v>722</v>
      </c>
      <c r="Z115" s="104" t="s">
        <v>617</v>
      </c>
      <c r="AA115" s="104" t="s">
        <v>618</v>
      </c>
      <c r="AB115" s="104" t="str">
        <f t="shared" si="11"/>
        <v>FERRO</v>
      </c>
      <c r="AC115" s="106">
        <f>IF(AND(AB115="FERRO",AA115="PADRAO"),CONTROLE!$T$2,IF(AND(AB115="FERRO",AA115="ESPECIAL"),CONTROLE!$T$3,IF(AND(AB115="ACO",AA115="PADRAO"),CONTROLE!$T$8,IF(AND(AB115="ACO",AA115="ESPECIAL"),CONTROLE!$T$9,IF(AND(AB115="ALUMINIO",AA115="PADRAO"),CONTROLE!$T$5,IF(AND(AB115="ALUMINIO",AA115="ESPECIAL"),CONTROLE!$T$6))))))</f>
        <v>12738</v>
      </c>
    </row>
    <row r="116" spans="1:29" ht="15" customHeight="1">
      <c r="A116" s="98" t="s">
        <v>2927</v>
      </c>
      <c r="B116" s="96" t="str">
        <f t="shared" si="7"/>
        <v xml:space="preserve"> </v>
      </c>
      <c r="C116" s="96" t="str">
        <f>IF(AND(ISBLANK('TABELA UNIFICADA 2024'!#REF!)=TRUE,(ISBLANK('TABELA UNIFICADA 2024'!#REF!)=FALSE)),'TABELA UNIFICADA 2024'!#REF!," ")</f>
        <v xml:space="preserve"> </v>
      </c>
      <c r="D116" s="96" t="s">
        <v>43</v>
      </c>
      <c r="E116" s="191">
        <f>IF(ISBLANK('TABELA UNIFICADA 2024'!M116)=TRUE," ",'TABELA UNIFICADA 2024'!M116)</f>
        <v>45342</v>
      </c>
      <c r="F116" s="96" t="s">
        <v>111</v>
      </c>
      <c r="G116" s="96" t="str">
        <f>IF(C116='TABELA UNIFICADA 2024'!A116,'TABELA UNIFICADA 2024'!C116," ")</f>
        <v xml:space="preserve"> </v>
      </c>
      <c r="H116" s="96" t="s">
        <v>43</v>
      </c>
      <c r="I116" s="96" t="s">
        <v>112</v>
      </c>
      <c r="J116" s="97" t="str">
        <f>IF(C116='TABELA UNIFICADA 2024'!A116,'TABELA UNIFICADA 2024'!G116," ")</f>
        <v xml:space="preserve"> </v>
      </c>
      <c r="K116" s="96" t="s">
        <v>113</v>
      </c>
      <c r="L116" s="100" t="str">
        <f t="shared" si="8"/>
        <v>-</v>
      </c>
      <c r="M116" s="95" t="str">
        <f t="shared" si="5"/>
        <v xml:space="preserve"> </v>
      </c>
      <c r="N116" s="99" t="str">
        <f>IF(C116='TABELA UNIFICADA 2024'!A116,'TABELA UNIFICADA 2024'!F116," ")</f>
        <v xml:space="preserve"> </v>
      </c>
      <c r="O116" s="99" t="str">
        <f t="shared" si="9"/>
        <v xml:space="preserve"> </v>
      </c>
      <c r="Y116" s="183" t="s">
        <v>414</v>
      </c>
      <c r="Z116" s="104" t="s">
        <v>617</v>
      </c>
      <c r="AA116" s="104" t="s">
        <v>618</v>
      </c>
      <c r="AB116" s="104" t="str">
        <f t="shared" si="11"/>
        <v>FERRO</v>
      </c>
      <c r="AC116" s="106">
        <f>IF(AND(AB116="FERRO",AA116="PADRAO"),CONTROLE!$T$2,IF(AND(AB116="FERRO",AA116="ESPECIAL"),CONTROLE!$T$3,IF(AND(AB116="ACO",AA116="PADRAO"),CONTROLE!$T$8,IF(AND(AB116="ACO",AA116="ESPECIAL"),CONTROLE!$T$9,IF(AND(AB116="ALUMINIO",AA116="PADRAO"),CONTROLE!$T$5,IF(AND(AB116="ALUMINIO",AA116="ESPECIAL"),CONTROLE!$T$6))))))</f>
        <v>12738</v>
      </c>
    </row>
    <row r="117" spans="1:29" ht="15" customHeight="1">
      <c r="A117" s="98" t="s">
        <v>2927</v>
      </c>
      <c r="B117" s="96" t="str">
        <f t="shared" si="7"/>
        <v xml:space="preserve"> </v>
      </c>
      <c r="C117" s="96" t="str">
        <f>IF(AND(ISBLANK('TABELA UNIFICADA 2024'!#REF!)=TRUE,(ISBLANK('TABELA UNIFICADA 2024'!#REF!)=FALSE)),'TABELA UNIFICADA 2024'!#REF!," ")</f>
        <v xml:space="preserve"> </v>
      </c>
      <c r="D117" s="96" t="s">
        <v>43</v>
      </c>
      <c r="E117" s="191">
        <f>IF(ISBLANK('TABELA UNIFICADA 2024'!M117)=TRUE," ",'TABELA UNIFICADA 2024'!M117)</f>
        <v>45343</v>
      </c>
      <c r="F117" s="96" t="s">
        <v>111</v>
      </c>
      <c r="G117" s="96" t="str">
        <f>IF(C117='TABELA UNIFICADA 2024'!A117,'TABELA UNIFICADA 2024'!C117," ")</f>
        <v xml:space="preserve"> </v>
      </c>
      <c r="H117" s="96" t="s">
        <v>43</v>
      </c>
      <c r="I117" s="96" t="s">
        <v>112</v>
      </c>
      <c r="J117" s="97" t="str">
        <f>IF(C117='TABELA UNIFICADA 2024'!A117,'TABELA UNIFICADA 2024'!G117," ")</f>
        <v xml:space="preserve"> </v>
      </c>
      <c r="K117" s="96" t="s">
        <v>113</v>
      </c>
      <c r="L117" s="100" t="str">
        <f t="shared" si="8"/>
        <v>-</v>
      </c>
      <c r="M117" s="95" t="str">
        <f t="shared" ref="M117:M180" si="12">G117</f>
        <v xml:space="preserve"> </v>
      </c>
      <c r="N117" s="99" t="str">
        <f>IF(C117='TABELA UNIFICADA 2024'!A117,'TABELA UNIFICADA 2024'!F117," ")</f>
        <v xml:space="preserve"> </v>
      </c>
      <c r="O117" s="99" t="str">
        <f t="shared" si="9"/>
        <v xml:space="preserve"> </v>
      </c>
      <c r="Y117" s="183" t="s">
        <v>451</v>
      </c>
      <c r="Z117" s="104" t="s">
        <v>617</v>
      </c>
      <c r="AA117" s="104" t="s">
        <v>618</v>
      </c>
      <c r="AB117" s="104" t="str">
        <f t="shared" si="11"/>
        <v>FERRO</v>
      </c>
      <c r="AC117" s="106">
        <f>IF(AND(AB117="FERRO",AA117="PADRAO"),CONTROLE!$T$2,IF(AND(AB117="FERRO",AA117="ESPECIAL"),CONTROLE!$T$3,IF(AND(AB117="ACO",AA117="PADRAO"),CONTROLE!$T$8,IF(AND(AB117="ACO",AA117="ESPECIAL"),CONTROLE!$T$9,IF(AND(AB117="ALUMINIO",AA117="PADRAO"),CONTROLE!$T$5,IF(AND(AB117="ALUMINIO",AA117="ESPECIAL"),CONTROLE!$T$6))))))</f>
        <v>12738</v>
      </c>
    </row>
    <row r="118" spans="1:29" ht="15" customHeight="1">
      <c r="A118" s="98" t="s">
        <v>2927</v>
      </c>
      <c r="B118" s="96" t="str">
        <f t="shared" si="7"/>
        <v xml:space="preserve"> </v>
      </c>
      <c r="C118" s="96" t="str">
        <f>IF(AND(ISBLANK('TABELA UNIFICADA 2024'!#REF!)=TRUE,(ISBLANK('TABELA UNIFICADA 2024'!#REF!)=FALSE)),'TABELA UNIFICADA 2024'!#REF!," ")</f>
        <v xml:space="preserve"> </v>
      </c>
      <c r="D118" s="96" t="s">
        <v>43</v>
      </c>
      <c r="E118" s="191">
        <f>IF(ISBLANK('TABELA UNIFICADA 2024'!M118)=TRUE," ",'TABELA UNIFICADA 2024'!M118)</f>
        <v>45342</v>
      </c>
      <c r="F118" s="96" t="s">
        <v>111</v>
      </c>
      <c r="G118" s="96" t="str">
        <f>IF(C118='TABELA UNIFICADA 2024'!A118,'TABELA UNIFICADA 2024'!C118," ")</f>
        <v xml:space="preserve"> </v>
      </c>
      <c r="H118" s="96" t="s">
        <v>43</v>
      </c>
      <c r="I118" s="96" t="s">
        <v>112</v>
      </c>
      <c r="J118" s="97" t="str">
        <f>IF(C118='TABELA UNIFICADA 2024'!A118,'TABELA UNIFICADA 2024'!G118," ")</f>
        <v xml:space="preserve"> </v>
      </c>
      <c r="K118" s="96" t="s">
        <v>113</v>
      </c>
      <c r="L118" s="100" t="str">
        <f t="shared" si="8"/>
        <v>-</v>
      </c>
      <c r="M118" s="95" t="str">
        <f t="shared" si="12"/>
        <v xml:space="preserve"> </v>
      </c>
      <c r="N118" s="99" t="str">
        <f>IF(C118='TABELA UNIFICADA 2024'!A118,'TABELA UNIFICADA 2024'!F118," ")</f>
        <v xml:space="preserve"> </v>
      </c>
      <c r="O118" s="99" t="str">
        <f t="shared" si="9"/>
        <v xml:space="preserve"> </v>
      </c>
      <c r="Y118" s="183" t="s">
        <v>215</v>
      </c>
      <c r="Z118" s="104" t="s">
        <v>617</v>
      </c>
      <c r="AA118" s="104" t="s">
        <v>618</v>
      </c>
      <c r="AB118" s="104" t="str">
        <f t="shared" si="11"/>
        <v>FERRO</v>
      </c>
      <c r="AC118" s="106">
        <f>IF(AND(AB118="FERRO",AA118="PADRAO"),CONTROLE!$T$2,IF(AND(AB118="FERRO",AA118="ESPECIAL"),CONTROLE!$T$3,IF(AND(AB118="ACO",AA118="PADRAO"),CONTROLE!$T$8,IF(AND(AB118="ACO",AA118="ESPECIAL"),CONTROLE!$T$9,IF(AND(AB118="ALUMINIO",AA118="PADRAO"),CONTROLE!$T$5,IF(AND(AB118="ALUMINIO",AA118="ESPECIAL"),CONTROLE!$T$6))))))</f>
        <v>12738</v>
      </c>
    </row>
    <row r="119" spans="1:29" ht="15" customHeight="1">
      <c r="A119" s="98" t="s">
        <v>2927</v>
      </c>
      <c r="B119" s="96" t="str">
        <f t="shared" si="7"/>
        <v xml:space="preserve"> </v>
      </c>
      <c r="C119" s="96" t="str">
        <f>IF(AND(ISBLANK('TABELA UNIFICADA 2024'!#REF!)=TRUE,(ISBLANK('TABELA UNIFICADA 2024'!#REF!)=FALSE)),'TABELA UNIFICADA 2024'!#REF!," ")</f>
        <v xml:space="preserve"> </v>
      </c>
      <c r="D119" s="96" t="s">
        <v>43</v>
      </c>
      <c r="E119" s="191">
        <f>IF(ISBLANK('TABELA UNIFICADA 2024'!M119)=TRUE," ",'TABELA UNIFICADA 2024'!M119)</f>
        <v>45348</v>
      </c>
      <c r="F119" s="96" t="s">
        <v>111</v>
      </c>
      <c r="G119" s="96" t="str">
        <f>IF(C119='TABELA UNIFICADA 2024'!A119,'TABELA UNIFICADA 2024'!C119," ")</f>
        <v xml:space="preserve"> </v>
      </c>
      <c r="H119" s="96" t="s">
        <v>43</v>
      </c>
      <c r="I119" s="96" t="s">
        <v>112</v>
      </c>
      <c r="J119" s="97" t="str">
        <f>IF(C119='TABELA UNIFICADA 2024'!A119,'TABELA UNIFICADA 2024'!G119," ")</f>
        <v xml:space="preserve"> </v>
      </c>
      <c r="K119" s="96" t="s">
        <v>113</v>
      </c>
      <c r="L119" s="100" t="str">
        <f t="shared" si="8"/>
        <v>-</v>
      </c>
      <c r="M119" s="95" t="str">
        <f t="shared" si="12"/>
        <v xml:space="preserve"> </v>
      </c>
      <c r="N119" s="99" t="str">
        <f>IF(C119='TABELA UNIFICADA 2024'!A119,'TABELA UNIFICADA 2024'!F119," ")</f>
        <v xml:space="preserve"> </v>
      </c>
      <c r="O119" s="99" t="str">
        <f t="shared" si="9"/>
        <v xml:space="preserve"> </v>
      </c>
      <c r="Y119" s="183" t="s">
        <v>723</v>
      </c>
      <c r="Z119" s="104" t="s">
        <v>666</v>
      </c>
      <c r="AA119" s="104" t="s">
        <v>618</v>
      </c>
      <c r="AB119" s="104" t="str">
        <f t="shared" si="11"/>
        <v>FERRO</v>
      </c>
      <c r="AC119" s="106">
        <f>IF(AND(AB119="FERRO",AA119="PADRAO"),CONTROLE!$T$2,IF(AND(AB119="FERRO",AA119="ESPECIAL"),CONTROLE!$T$3,IF(AND(AB119="ACO",AA119="PADRAO"),CONTROLE!$T$8,IF(AND(AB119="ACO",AA119="ESPECIAL"),CONTROLE!$T$9,IF(AND(AB119="ALUMINIO",AA119="PADRAO"),CONTROLE!$T$5,IF(AND(AB119="ALUMINIO",AA119="ESPECIAL"),CONTROLE!$T$6))))))</f>
        <v>12738</v>
      </c>
    </row>
    <row r="120" spans="1:29" ht="15" customHeight="1">
      <c r="A120" s="98" t="s">
        <v>2927</v>
      </c>
      <c r="B120" s="96" t="str">
        <f t="shared" si="7"/>
        <v xml:space="preserve"> </v>
      </c>
      <c r="C120" s="96" t="str">
        <f>IF(AND(ISBLANK('TABELA UNIFICADA 2024'!#REF!)=TRUE,(ISBLANK('TABELA UNIFICADA 2024'!#REF!)=FALSE)),'TABELA UNIFICADA 2024'!#REF!," ")</f>
        <v xml:space="preserve"> </v>
      </c>
      <c r="D120" s="96" t="s">
        <v>43</v>
      </c>
      <c r="E120" s="191">
        <f>IF(ISBLANK('TABELA UNIFICADA 2024'!M120)=TRUE," ",'TABELA UNIFICADA 2024'!M120)</f>
        <v>45344</v>
      </c>
      <c r="F120" s="96" t="s">
        <v>111</v>
      </c>
      <c r="G120" s="96" t="str">
        <f>IF(C120='TABELA UNIFICADA 2024'!A120,'TABELA UNIFICADA 2024'!C120," ")</f>
        <v xml:space="preserve"> </v>
      </c>
      <c r="H120" s="96" t="s">
        <v>43</v>
      </c>
      <c r="I120" s="96" t="s">
        <v>112</v>
      </c>
      <c r="J120" s="97" t="str">
        <f>IF(C120='TABELA UNIFICADA 2024'!A120,'TABELA UNIFICADA 2024'!G120," ")</f>
        <v xml:space="preserve"> </v>
      </c>
      <c r="K120" s="96" t="s">
        <v>113</v>
      </c>
      <c r="L120" s="100" t="str">
        <f t="shared" si="8"/>
        <v>-</v>
      </c>
      <c r="M120" s="95" t="str">
        <f t="shared" si="12"/>
        <v xml:space="preserve"> </v>
      </c>
      <c r="N120" s="99" t="str">
        <f>IF(C120='TABELA UNIFICADA 2024'!A120,'TABELA UNIFICADA 2024'!F120," ")</f>
        <v xml:space="preserve"> </v>
      </c>
      <c r="O120" s="99" t="str">
        <f t="shared" si="9"/>
        <v xml:space="preserve"> </v>
      </c>
      <c r="Y120" s="183" t="s">
        <v>724</v>
      </c>
      <c r="Z120" s="104" t="s">
        <v>696</v>
      </c>
      <c r="AA120" s="104" t="s">
        <v>618</v>
      </c>
      <c r="AB120" s="104" t="s">
        <v>2550</v>
      </c>
      <c r="AC120" s="106">
        <f>IF(AND(AB120="FERRO",AA120="PADRAO"),CONTROLE!$T$2,IF(AND(AB120="FERRO",AA120="ESPECIAL"),CONTROLE!$T$3,IF(AND(AB120="ACO",AA120="PADRAO"),CONTROLE!$T$8,IF(AND(AB120="ACO",AA120="ESPECIAL"),CONTROLE!$T$9,IF(AND(AB120="ALUMINIO",AA120="PADRAO"),CONTROLE!$T$5,IF(AND(AB120="ALUMINIO",AA120="ESPECIAL"),CONTROLE!$T$6))))))</f>
        <v>12740</v>
      </c>
    </row>
    <row r="121" spans="1:29" ht="15" customHeight="1">
      <c r="A121" s="98" t="s">
        <v>2927</v>
      </c>
      <c r="B121" s="96" t="str">
        <f t="shared" si="7"/>
        <v xml:space="preserve"> </v>
      </c>
      <c r="C121" s="96" t="str">
        <f>IF(AND(ISBLANK('TABELA UNIFICADA 2024'!#REF!)=TRUE,(ISBLANK('TABELA UNIFICADA 2024'!#REF!)=FALSE)),'TABELA UNIFICADA 2024'!#REF!," ")</f>
        <v xml:space="preserve"> </v>
      </c>
      <c r="D121" s="96" t="s">
        <v>43</v>
      </c>
      <c r="E121" s="191">
        <f>IF(ISBLANK('TABELA UNIFICADA 2024'!M121)=TRUE," ",'TABELA UNIFICADA 2024'!M121)</f>
        <v>45348</v>
      </c>
      <c r="F121" s="96" t="s">
        <v>111</v>
      </c>
      <c r="G121" s="96" t="str">
        <f>IF(C121='TABELA UNIFICADA 2024'!A121,'TABELA UNIFICADA 2024'!C121," ")</f>
        <v xml:space="preserve"> </v>
      </c>
      <c r="H121" s="96" t="s">
        <v>43</v>
      </c>
      <c r="I121" s="96" t="s">
        <v>112</v>
      </c>
      <c r="J121" s="97" t="str">
        <f>IF(C121='TABELA UNIFICADA 2024'!A121,'TABELA UNIFICADA 2024'!G121," ")</f>
        <v xml:space="preserve"> </v>
      </c>
      <c r="K121" s="96" t="s">
        <v>113</v>
      </c>
      <c r="L121" s="100" t="str">
        <f t="shared" si="8"/>
        <v>-</v>
      </c>
      <c r="M121" s="95" t="str">
        <f t="shared" si="12"/>
        <v xml:space="preserve"> </v>
      </c>
      <c r="N121" s="99" t="str">
        <f>IF(C121='TABELA UNIFICADA 2024'!A121,'TABELA UNIFICADA 2024'!F121," ")</f>
        <v xml:space="preserve"> </v>
      </c>
      <c r="O121" s="99" t="str">
        <f t="shared" si="9"/>
        <v xml:space="preserve"> </v>
      </c>
      <c r="Y121" s="183" t="s">
        <v>725</v>
      </c>
      <c r="Z121" s="104" t="s">
        <v>696</v>
      </c>
      <c r="AA121" s="104" t="s">
        <v>618</v>
      </c>
      <c r="AB121" s="104" t="s">
        <v>2550</v>
      </c>
      <c r="AC121" s="106">
        <f>IF(AND(AB121="FERRO",AA121="PADRAO"),CONTROLE!$T$2,IF(AND(AB121="FERRO",AA121="ESPECIAL"),CONTROLE!$T$3,IF(AND(AB121="ACO",AA121="PADRAO"),CONTROLE!$T$8,IF(AND(AB121="ACO",AA121="ESPECIAL"),CONTROLE!$T$9,IF(AND(AB121="ALUMINIO",AA121="PADRAO"),CONTROLE!$T$5,IF(AND(AB121="ALUMINIO",AA121="ESPECIAL"),CONTROLE!$T$6))))))</f>
        <v>12740</v>
      </c>
    </row>
    <row r="122" spans="1:29" ht="15" customHeight="1">
      <c r="A122" s="98" t="s">
        <v>2927</v>
      </c>
      <c r="B122" s="96" t="str">
        <f t="shared" si="7"/>
        <v xml:space="preserve"> </v>
      </c>
      <c r="C122" s="96" t="str">
        <f>IF(AND(ISBLANK('TABELA UNIFICADA 2024'!#REF!)=TRUE,(ISBLANK('TABELA UNIFICADA 2024'!#REF!)=FALSE)),'TABELA UNIFICADA 2024'!#REF!," ")</f>
        <v xml:space="preserve"> </v>
      </c>
      <c r="D122" s="96" t="s">
        <v>43</v>
      </c>
      <c r="E122" s="191">
        <f>IF(ISBLANK('TABELA UNIFICADA 2024'!M122)=TRUE," ",'TABELA UNIFICADA 2024'!M122)</f>
        <v>45343</v>
      </c>
      <c r="F122" s="96" t="s">
        <v>111</v>
      </c>
      <c r="G122" s="96" t="str">
        <f>IF(C122='TABELA UNIFICADA 2024'!A122,'TABELA UNIFICADA 2024'!C122," ")</f>
        <v xml:space="preserve"> </v>
      </c>
      <c r="H122" s="96" t="s">
        <v>43</v>
      </c>
      <c r="I122" s="96" t="s">
        <v>112</v>
      </c>
      <c r="J122" s="97" t="str">
        <f>IF(C122='TABELA UNIFICADA 2024'!A122,'TABELA UNIFICADA 2024'!G122," ")</f>
        <v xml:space="preserve"> </v>
      </c>
      <c r="K122" s="96" t="s">
        <v>113</v>
      </c>
      <c r="L122" s="100" t="str">
        <f t="shared" si="8"/>
        <v>-</v>
      </c>
      <c r="M122" s="95" t="str">
        <f t="shared" si="12"/>
        <v xml:space="preserve"> </v>
      </c>
      <c r="N122" s="99" t="str">
        <f>IF(C122='TABELA UNIFICADA 2024'!A122,'TABELA UNIFICADA 2024'!F122," ")</f>
        <v xml:space="preserve"> </v>
      </c>
      <c r="O122" s="99" t="str">
        <f t="shared" si="9"/>
        <v xml:space="preserve"> </v>
      </c>
      <c r="Y122" s="183" t="s">
        <v>726</v>
      </c>
      <c r="Z122" s="104" t="s">
        <v>696</v>
      </c>
      <c r="AA122" s="104" t="s">
        <v>618</v>
      </c>
      <c r="AB122" s="104" t="s">
        <v>2550</v>
      </c>
      <c r="AC122" s="106">
        <f>IF(AND(AB122="FERRO",AA122="PADRAO"),CONTROLE!$T$2,IF(AND(AB122="FERRO",AA122="ESPECIAL"),CONTROLE!$T$3,IF(AND(AB122="ACO",AA122="PADRAO"),CONTROLE!$T$8,IF(AND(AB122="ACO",AA122="ESPECIAL"),CONTROLE!$T$9,IF(AND(AB122="ALUMINIO",AA122="PADRAO"),CONTROLE!$T$5,IF(AND(AB122="ALUMINIO",AA122="ESPECIAL"),CONTROLE!$T$6))))))</f>
        <v>12740</v>
      </c>
    </row>
    <row r="123" spans="1:29" ht="15" customHeight="1">
      <c r="A123" s="98" t="s">
        <v>2927</v>
      </c>
      <c r="B123" s="96" t="str">
        <f t="shared" si="7"/>
        <v xml:space="preserve"> </v>
      </c>
      <c r="C123" s="96" t="str">
        <f>IF(AND(ISBLANK('TABELA UNIFICADA 2024'!#REF!)=TRUE,(ISBLANK('TABELA UNIFICADA 2024'!#REF!)=FALSE)),'TABELA UNIFICADA 2024'!#REF!," ")</f>
        <v xml:space="preserve"> </v>
      </c>
      <c r="D123" s="96" t="s">
        <v>43</v>
      </c>
      <c r="E123" s="191">
        <f>IF(ISBLANK('TABELA UNIFICADA 2024'!M123)=TRUE," ",'TABELA UNIFICADA 2024'!M123)</f>
        <v>45336</v>
      </c>
      <c r="F123" s="96" t="s">
        <v>111</v>
      </c>
      <c r="G123" s="96" t="str">
        <f>IF(C123='TABELA UNIFICADA 2024'!A123,'TABELA UNIFICADA 2024'!C123," ")</f>
        <v xml:space="preserve"> </v>
      </c>
      <c r="H123" s="96" t="s">
        <v>43</v>
      </c>
      <c r="I123" s="96" t="s">
        <v>112</v>
      </c>
      <c r="J123" s="97" t="str">
        <f>IF(C123='TABELA UNIFICADA 2024'!A123,'TABELA UNIFICADA 2024'!G123," ")</f>
        <v xml:space="preserve"> </v>
      </c>
      <c r="K123" s="96" t="s">
        <v>113</v>
      </c>
      <c r="L123" s="100" t="str">
        <f t="shared" si="8"/>
        <v>-</v>
      </c>
      <c r="M123" s="95" t="str">
        <f t="shared" si="12"/>
        <v xml:space="preserve"> </v>
      </c>
      <c r="N123" s="99" t="str">
        <f>IF(C123='TABELA UNIFICADA 2024'!A123,'TABELA UNIFICADA 2024'!F123," ")</f>
        <v xml:space="preserve"> </v>
      </c>
      <c r="O123" s="99" t="str">
        <f t="shared" si="9"/>
        <v xml:space="preserve"> </v>
      </c>
      <c r="Y123" s="183" t="s">
        <v>727</v>
      </c>
      <c r="Z123" s="104" t="s">
        <v>696</v>
      </c>
      <c r="AA123" s="104" t="s">
        <v>618</v>
      </c>
      <c r="AB123" s="104" t="s">
        <v>2550</v>
      </c>
      <c r="AC123" s="106">
        <f>IF(AND(AB123="FERRO",AA123="PADRAO"),CONTROLE!$T$2,IF(AND(AB123="FERRO",AA123="ESPECIAL"),CONTROLE!$T$3,IF(AND(AB123="ACO",AA123="PADRAO"),CONTROLE!$T$8,IF(AND(AB123="ACO",AA123="ESPECIAL"),CONTROLE!$T$9,IF(AND(AB123="ALUMINIO",AA123="PADRAO"),CONTROLE!$T$5,IF(AND(AB123="ALUMINIO",AA123="ESPECIAL"),CONTROLE!$T$6))))))</f>
        <v>12740</v>
      </c>
    </row>
    <row r="124" spans="1:29" ht="15" customHeight="1">
      <c r="A124" s="98" t="s">
        <v>2927</v>
      </c>
      <c r="B124" s="96" t="str">
        <f t="shared" si="7"/>
        <v xml:space="preserve"> </v>
      </c>
      <c r="C124" s="96" t="str">
        <f>IF(AND(ISBLANK('TABELA UNIFICADA 2024'!#REF!)=TRUE,(ISBLANK('TABELA UNIFICADA 2024'!#REF!)=FALSE)),'TABELA UNIFICADA 2024'!#REF!," ")</f>
        <v xml:space="preserve"> </v>
      </c>
      <c r="D124" s="96" t="s">
        <v>43</v>
      </c>
      <c r="E124" s="191">
        <f>IF(ISBLANK('TABELA UNIFICADA 2024'!M124)=TRUE," ",'TABELA UNIFICADA 2024'!M124)</f>
        <v>45350</v>
      </c>
      <c r="F124" s="96" t="s">
        <v>111</v>
      </c>
      <c r="G124" s="96" t="str">
        <f>IF(C124='TABELA UNIFICADA 2024'!A124,'TABELA UNIFICADA 2024'!C124," ")</f>
        <v xml:space="preserve"> </v>
      </c>
      <c r="H124" s="96" t="s">
        <v>43</v>
      </c>
      <c r="I124" s="96" t="s">
        <v>112</v>
      </c>
      <c r="J124" s="97" t="str">
        <f>IF(C124='TABELA UNIFICADA 2024'!A124,'TABELA UNIFICADA 2024'!G124," ")</f>
        <v xml:space="preserve"> </v>
      </c>
      <c r="K124" s="96" t="s">
        <v>113</v>
      </c>
      <c r="L124" s="100" t="str">
        <f t="shared" si="8"/>
        <v>-</v>
      </c>
      <c r="M124" s="95" t="str">
        <f t="shared" si="12"/>
        <v xml:space="preserve"> </v>
      </c>
      <c r="N124" s="99" t="str">
        <f>IF(C124='TABELA UNIFICADA 2024'!A124,'TABELA UNIFICADA 2024'!F124," ")</f>
        <v xml:space="preserve"> </v>
      </c>
      <c r="O124" s="99" t="str">
        <f t="shared" si="9"/>
        <v xml:space="preserve"> </v>
      </c>
      <c r="Y124" s="183" t="s">
        <v>728</v>
      </c>
      <c r="Z124" s="104" t="s">
        <v>658</v>
      </c>
      <c r="AA124" s="104" t="s">
        <v>618</v>
      </c>
      <c r="AB124" s="104" t="str">
        <f t="shared" ref="AB124:AB149" si="13">IF(LEFT(Z124,1)="G","FERRO",0)</f>
        <v>FERRO</v>
      </c>
      <c r="AC124" s="106">
        <f>IF(AND(AB124="FERRO",AA124="PADRAO"),CONTROLE!$T$2,IF(AND(AB124="FERRO",AA124="ESPECIAL"),CONTROLE!$T$3,IF(AND(AB124="ACO",AA124="PADRAO"),CONTROLE!$T$8,IF(AND(AB124="ACO",AA124="ESPECIAL"),CONTROLE!$T$9,IF(AND(AB124="ALUMINIO",AA124="PADRAO"),CONTROLE!$T$5,IF(AND(AB124="ALUMINIO",AA124="ESPECIAL"),CONTROLE!$T$6))))))</f>
        <v>12738</v>
      </c>
    </row>
    <row r="125" spans="1:29" ht="15" customHeight="1">
      <c r="A125" s="98" t="s">
        <v>2927</v>
      </c>
      <c r="B125" s="96" t="str">
        <f t="shared" si="7"/>
        <v xml:space="preserve"> </v>
      </c>
      <c r="C125" s="96" t="str">
        <f>IF(AND(ISBLANK('TABELA UNIFICADA 2024'!#REF!)=TRUE,(ISBLANK('TABELA UNIFICADA 2024'!#REF!)=FALSE)),'TABELA UNIFICADA 2024'!#REF!," ")</f>
        <v xml:space="preserve"> </v>
      </c>
      <c r="D125" s="96" t="s">
        <v>43</v>
      </c>
      <c r="E125" s="191">
        <f>IF(ISBLANK('TABELA UNIFICADA 2024'!M125)=TRUE," ",'TABELA UNIFICADA 2024'!M125)</f>
        <v>45348</v>
      </c>
      <c r="F125" s="96" t="s">
        <v>111</v>
      </c>
      <c r="G125" s="96" t="str">
        <f>IF(C125='TABELA UNIFICADA 2024'!A125,'TABELA UNIFICADA 2024'!C125," ")</f>
        <v xml:space="preserve"> </v>
      </c>
      <c r="H125" s="96" t="s">
        <v>43</v>
      </c>
      <c r="I125" s="96" t="s">
        <v>112</v>
      </c>
      <c r="J125" s="97" t="str">
        <f>IF(C125='TABELA UNIFICADA 2024'!A125,'TABELA UNIFICADA 2024'!G125," ")</f>
        <v xml:space="preserve"> </v>
      </c>
      <c r="K125" s="96" t="s">
        <v>113</v>
      </c>
      <c r="L125" s="100" t="str">
        <f t="shared" si="8"/>
        <v>-</v>
      </c>
      <c r="M125" s="95" t="str">
        <f t="shared" si="12"/>
        <v xml:space="preserve"> </v>
      </c>
      <c r="N125" s="99" t="str">
        <f>IF(C125='TABELA UNIFICADA 2024'!A125,'TABELA UNIFICADA 2024'!F125," ")</f>
        <v xml:space="preserve"> </v>
      </c>
      <c r="O125" s="99" t="str">
        <f t="shared" si="9"/>
        <v xml:space="preserve"> </v>
      </c>
      <c r="Y125" s="183" t="s">
        <v>1835</v>
      </c>
      <c r="Z125" s="104" t="s">
        <v>658</v>
      </c>
      <c r="AA125" s="104" t="s">
        <v>618</v>
      </c>
      <c r="AB125" s="104" t="str">
        <f t="shared" si="13"/>
        <v>FERRO</v>
      </c>
      <c r="AC125" s="106">
        <f>IF(AND(AB125="FERRO",AA125="PADRAO"),CONTROLE!$T$2,IF(AND(AB125="FERRO",AA125="ESPECIAL"),CONTROLE!$T$3,IF(AND(AB125="ACO",AA125="PADRAO"),CONTROLE!$T$8,IF(AND(AB125="ACO",AA125="ESPECIAL"),CONTROLE!$T$9,IF(AND(AB125="ALUMINIO",AA125="PADRAO"),CONTROLE!$T$5,IF(AND(AB125="ALUMINIO",AA125="ESPECIAL"),CONTROLE!$T$6))))))</f>
        <v>12738</v>
      </c>
    </row>
    <row r="126" spans="1:29" ht="15" customHeight="1">
      <c r="A126" s="98" t="s">
        <v>2927</v>
      </c>
      <c r="B126" s="96" t="str">
        <f t="shared" si="7"/>
        <v xml:space="preserve"> </v>
      </c>
      <c r="C126" s="96" t="str">
        <f>IF(AND(ISBLANK('TABELA UNIFICADA 2024'!#REF!)=TRUE,(ISBLANK('TABELA UNIFICADA 2024'!#REF!)=FALSE)),'TABELA UNIFICADA 2024'!#REF!," ")</f>
        <v xml:space="preserve"> </v>
      </c>
      <c r="D126" s="96" t="s">
        <v>43</v>
      </c>
      <c r="E126" s="191">
        <f>IF(ISBLANK('TABELA UNIFICADA 2024'!M126)=TRUE," ",'TABELA UNIFICADA 2024'!M126)</f>
        <v>45341</v>
      </c>
      <c r="F126" s="96" t="s">
        <v>111</v>
      </c>
      <c r="G126" s="96" t="str">
        <f>IF(C126='TABELA UNIFICADA 2024'!A126,'TABELA UNIFICADA 2024'!C126," ")</f>
        <v xml:space="preserve"> </v>
      </c>
      <c r="H126" s="96" t="s">
        <v>43</v>
      </c>
      <c r="I126" s="96" t="s">
        <v>112</v>
      </c>
      <c r="J126" s="97" t="str">
        <f>IF(C126='TABELA UNIFICADA 2024'!A126,'TABELA UNIFICADA 2024'!G126," ")</f>
        <v xml:space="preserve"> </v>
      </c>
      <c r="K126" s="96" t="s">
        <v>113</v>
      </c>
      <c r="L126" s="100" t="str">
        <f t="shared" si="8"/>
        <v>-</v>
      </c>
      <c r="M126" s="95" t="str">
        <f t="shared" si="12"/>
        <v xml:space="preserve"> </v>
      </c>
      <c r="N126" s="99" t="str">
        <f>IF(C126='TABELA UNIFICADA 2024'!A126,'TABELA UNIFICADA 2024'!F126," ")</f>
        <v xml:space="preserve"> </v>
      </c>
      <c r="O126" s="99" t="str">
        <f t="shared" si="9"/>
        <v xml:space="preserve"> </v>
      </c>
      <c r="Y126" s="183" t="s">
        <v>1836</v>
      </c>
      <c r="Z126" s="104" t="s">
        <v>658</v>
      </c>
      <c r="AA126" s="104" t="s">
        <v>618</v>
      </c>
      <c r="AB126" s="104" t="str">
        <f t="shared" si="13"/>
        <v>FERRO</v>
      </c>
      <c r="AC126" s="106">
        <f>IF(AND(AB126="FERRO",AA126="PADRAO"),CONTROLE!$T$2,IF(AND(AB126="FERRO",AA126="ESPECIAL"),CONTROLE!$T$3,IF(AND(AB126="ACO",AA126="PADRAO"),CONTROLE!$T$8,IF(AND(AB126="ACO",AA126="ESPECIAL"),CONTROLE!$T$9,IF(AND(AB126="ALUMINIO",AA126="PADRAO"),CONTROLE!$T$5,IF(AND(AB126="ALUMINIO",AA126="ESPECIAL"),CONTROLE!$T$6))))))</f>
        <v>12738</v>
      </c>
    </row>
    <row r="127" spans="1:29" ht="15" customHeight="1">
      <c r="A127" s="98" t="s">
        <v>2927</v>
      </c>
      <c r="B127" s="96" t="str">
        <f t="shared" si="7"/>
        <v xml:space="preserve"> </v>
      </c>
      <c r="C127" s="96" t="str">
        <f>IF(AND(ISBLANK('TABELA UNIFICADA 2024'!#REF!)=TRUE,(ISBLANK('TABELA UNIFICADA 2024'!#REF!)=FALSE)),'TABELA UNIFICADA 2024'!#REF!," ")</f>
        <v xml:space="preserve"> </v>
      </c>
      <c r="D127" s="96" t="s">
        <v>43</v>
      </c>
      <c r="E127" s="191">
        <f>IF(ISBLANK('TABELA UNIFICADA 2024'!M127)=TRUE," ",'TABELA UNIFICADA 2024'!M127)</f>
        <v>45336</v>
      </c>
      <c r="F127" s="96" t="s">
        <v>111</v>
      </c>
      <c r="G127" s="96" t="str">
        <f>IF(C127='TABELA UNIFICADA 2024'!A127,'TABELA UNIFICADA 2024'!C127," ")</f>
        <v xml:space="preserve"> </v>
      </c>
      <c r="H127" s="96" t="s">
        <v>43</v>
      </c>
      <c r="I127" s="96" t="s">
        <v>112</v>
      </c>
      <c r="J127" s="97" t="str">
        <f>IF(C127='TABELA UNIFICADA 2024'!A127,'TABELA UNIFICADA 2024'!G127," ")</f>
        <v xml:space="preserve"> </v>
      </c>
      <c r="K127" s="96" t="s">
        <v>113</v>
      </c>
      <c r="L127" s="100" t="str">
        <f t="shared" si="8"/>
        <v>-</v>
      </c>
      <c r="M127" s="95" t="str">
        <f t="shared" si="12"/>
        <v xml:space="preserve"> </v>
      </c>
      <c r="N127" s="99" t="str">
        <f>IF(C127='TABELA UNIFICADA 2024'!A127,'TABELA UNIFICADA 2024'!F127," ")</f>
        <v xml:space="preserve"> </v>
      </c>
      <c r="O127" s="99" t="str">
        <f t="shared" si="9"/>
        <v xml:space="preserve"> </v>
      </c>
      <c r="Y127" s="183" t="s">
        <v>1837</v>
      </c>
      <c r="Z127" s="104" t="s">
        <v>658</v>
      </c>
      <c r="AA127" s="104" t="s">
        <v>618</v>
      </c>
      <c r="AB127" s="104" t="str">
        <f t="shared" si="13"/>
        <v>FERRO</v>
      </c>
      <c r="AC127" s="106">
        <f>IF(AND(AB127="FERRO",AA127="PADRAO"),CONTROLE!$T$2,IF(AND(AB127="FERRO",AA127="ESPECIAL"),CONTROLE!$T$3,IF(AND(AB127="ACO",AA127="PADRAO"),CONTROLE!$T$8,IF(AND(AB127="ACO",AA127="ESPECIAL"),CONTROLE!$T$9,IF(AND(AB127="ALUMINIO",AA127="PADRAO"),CONTROLE!$T$5,IF(AND(AB127="ALUMINIO",AA127="ESPECIAL"),CONTROLE!$T$6))))))</f>
        <v>12738</v>
      </c>
    </row>
    <row r="128" spans="1:29" ht="15" customHeight="1">
      <c r="A128" s="98" t="s">
        <v>2927</v>
      </c>
      <c r="B128" s="96" t="str">
        <f t="shared" si="7"/>
        <v xml:space="preserve"> </v>
      </c>
      <c r="C128" s="96" t="str">
        <f>IF(AND(ISBLANK('TABELA UNIFICADA 2024'!#REF!)=TRUE,(ISBLANK('TABELA UNIFICADA 2024'!#REF!)=FALSE)),'TABELA UNIFICADA 2024'!#REF!," ")</f>
        <v xml:space="preserve"> </v>
      </c>
      <c r="D128" s="96" t="s">
        <v>43</v>
      </c>
      <c r="E128" s="191">
        <f>IF(ISBLANK('TABELA UNIFICADA 2024'!M128)=TRUE," ",'TABELA UNIFICADA 2024'!M128)</f>
        <v>45342</v>
      </c>
      <c r="F128" s="96" t="s">
        <v>111</v>
      </c>
      <c r="G128" s="96" t="str">
        <f>IF(C128='TABELA UNIFICADA 2024'!A128,'TABELA UNIFICADA 2024'!C128," ")</f>
        <v xml:space="preserve"> </v>
      </c>
      <c r="H128" s="96" t="s">
        <v>43</v>
      </c>
      <c r="I128" s="96" t="s">
        <v>112</v>
      </c>
      <c r="J128" s="97" t="str">
        <f>IF(C128='TABELA UNIFICADA 2024'!A128,'TABELA UNIFICADA 2024'!G128," ")</f>
        <v xml:space="preserve"> </v>
      </c>
      <c r="K128" s="96" t="s">
        <v>113</v>
      </c>
      <c r="L128" s="100" t="str">
        <f t="shared" si="8"/>
        <v>-</v>
      </c>
      <c r="M128" s="95" t="str">
        <f t="shared" si="12"/>
        <v xml:space="preserve"> </v>
      </c>
      <c r="N128" s="99" t="str">
        <f>IF(C128='TABELA UNIFICADA 2024'!A128,'TABELA UNIFICADA 2024'!F128," ")</f>
        <v xml:space="preserve"> </v>
      </c>
      <c r="O128" s="99" t="str">
        <f t="shared" si="9"/>
        <v xml:space="preserve"> </v>
      </c>
      <c r="Y128" s="183" t="s">
        <v>729</v>
      </c>
      <c r="Z128" s="104" t="s">
        <v>658</v>
      </c>
      <c r="AA128" s="104" t="s">
        <v>618</v>
      </c>
      <c r="AB128" s="104" t="str">
        <f t="shared" si="13"/>
        <v>FERRO</v>
      </c>
      <c r="AC128" s="106">
        <f>IF(AND(AB128="FERRO",AA128="PADRAO"),CONTROLE!$T$2,IF(AND(AB128="FERRO",AA128="ESPECIAL"),CONTROLE!$T$3,IF(AND(AB128="ACO",AA128="PADRAO"),CONTROLE!$T$8,IF(AND(AB128="ACO",AA128="ESPECIAL"),CONTROLE!$T$9,IF(AND(AB128="ALUMINIO",AA128="PADRAO"),CONTROLE!$T$5,IF(AND(AB128="ALUMINIO",AA128="ESPECIAL"),CONTROLE!$T$6))))))</f>
        <v>12738</v>
      </c>
    </row>
    <row r="129" spans="1:29" ht="15" customHeight="1">
      <c r="A129" s="98" t="s">
        <v>2927</v>
      </c>
      <c r="B129" s="96" t="str">
        <f t="shared" si="7"/>
        <v xml:space="preserve"> </v>
      </c>
      <c r="C129" s="96" t="str">
        <f>IF(AND(ISBLANK('TABELA UNIFICADA 2024'!#REF!)=TRUE,(ISBLANK('TABELA UNIFICADA 2024'!#REF!)=FALSE)),'TABELA UNIFICADA 2024'!#REF!," ")</f>
        <v xml:space="preserve"> </v>
      </c>
      <c r="D129" s="96" t="s">
        <v>43</v>
      </c>
      <c r="E129" s="191">
        <f>IF(ISBLANK('TABELA UNIFICADA 2024'!M129)=TRUE," ",'TABELA UNIFICADA 2024'!M129)</f>
        <v>45348</v>
      </c>
      <c r="F129" s="96" t="s">
        <v>111</v>
      </c>
      <c r="G129" s="96" t="str">
        <f>IF(C129='TABELA UNIFICADA 2024'!A129,'TABELA UNIFICADA 2024'!C129," ")</f>
        <v xml:space="preserve"> </v>
      </c>
      <c r="H129" s="96" t="s">
        <v>43</v>
      </c>
      <c r="I129" s="96" t="s">
        <v>112</v>
      </c>
      <c r="J129" s="97" t="str">
        <f>IF(C129='TABELA UNIFICADA 2024'!A129,'TABELA UNIFICADA 2024'!G129," ")</f>
        <v xml:space="preserve"> </v>
      </c>
      <c r="K129" s="96" t="s">
        <v>113</v>
      </c>
      <c r="L129" s="100" t="str">
        <f t="shared" si="8"/>
        <v>-</v>
      </c>
      <c r="M129" s="95" t="str">
        <f t="shared" si="12"/>
        <v xml:space="preserve"> </v>
      </c>
      <c r="N129" s="99" t="str">
        <f>IF(C129='TABELA UNIFICADA 2024'!A129,'TABELA UNIFICADA 2024'!F129," ")</f>
        <v xml:space="preserve"> </v>
      </c>
      <c r="O129" s="99" t="str">
        <f t="shared" si="9"/>
        <v xml:space="preserve"> </v>
      </c>
      <c r="Y129" s="183" t="s">
        <v>730</v>
      </c>
      <c r="Z129" s="104" t="s">
        <v>658</v>
      </c>
      <c r="AA129" s="104" t="s">
        <v>618</v>
      </c>
      <c r="AB129" s="104" t="str">
        <f t="shared" si="13"/>
        <v>FERRO</v>
      </c>
      <c r="AC129" s="106">
        <f>IF(AND(AB129="FERRO",AA129="PADRAO"),CONTROLE!$T$2,IF(AND(AB129="FERRO",AA129="ESPECIAL"),CONTROLE!$T$3,IF(AND(AB129="ACO",AA129="PADRAO"),CONTROLE!$T$8,IF(AND(AB129="ACO",AA129="ESPECIAL"),CONTROLE!$T$9,IF(AND(AB129="ALUMINIO",AA129="PADRAO"),CONTROLE!$T$5,IF(AND(AB129="ALUMINIO",AA129="ESPECIAL"),CONTROLE!$T$6))))))</f>
        <v>12738</v>
      </c>
    </row>
    <row r="130" spans="1:29" ht="15" customHeight="1">
      <c r="A130" s="98" t="s">
        <v>2927</v>
      </c>
      <c r="B130" s="96" t="str">
        <f t="shared" si="7"/>
        <v xml:space="preserve"> </v>
      </c>
      <c r="C130" s="96" t="str">
        <f>IF(AND(ISBLANK('TABELA UNIFICADA 2024'!#REF!)=TRUE,(ISBLANK('TABELA UNIFICADA 2024'!#REF!)=FALSE)),'TABELA UNIFICADA 2024'!#REF!," ")</f>
        <v xml:space="preserve"> </v>
      </c>
      <c r="D130" s="96" t="s">
        <v>43</v>
      </c>
      <c r="E130" s="191">
        <f>IF(ISBLANK('TABELA UNIFICADA 2024'!M130)=TRUE," ",'TABELA UNIFICADA 2024'!M130)</f>
        <v>45351</v>
      </c>
      <c r="F130" s="96" t="s">
        <v>111</v>
      </c>
      <c r="G130" s="96" t="str">
        <f>IF(C130='TABELA UNIFICADA 2024'!A130,'TABELA UNIFICADA 2024'!C130," ")</f>
        <v xml:space="preserve"> </v>
      </c>
      <c r="H130" s="96" t="s">
        <v>43</v>
      </c>
      <c r="I130" s="96" t="s">
        <v>112</v>
      </c>
      <c r="J130" s="97" t="str">
        <f>IF(C130='TABELA UNIFICADA 2024'!A130,'TABELA UNIFICADA 2024'!G130," ")</f>
        <v xml:space="preserve"> </v>
      </c>
      <c r="K130" s="96" t="s">
        <v>113</v>
      </c>
      <c r="L130" s="100" t="str">
        <f t="shared" si="8"/>
        <v>-</v>
      </c>
      <c r="M130" s="95" t="str">
        <f t="shared" si="12"/>
        <v xml:space="preserve"> </v>
      </c>
      <c r="N130" s="99" t="str">
        <f>IF(C130='TABELA UNIFICADA 2024'!A130,'TABELA UNIFICADA 2024'!F130," ")</f>
        <v xml:space="preserve"> </v>
      </c>
      <c r="O130" s="99" t="str">
        <f t="shared" si="9"/>
        <v xml:space="preserve"> </v>
      </c>
      <c r="Y130" s="183" t="s">
        <v>731</v>
      </c>
      <c r="Z130" s="104" t="s">
        <v>656</v>
      </c>
      <c r="AA130" s="104" t="s">
        <v>618</v>
      </c>
      <c r="AB130" s="104" t="str">
        <f t="shared" si="13"/>
        <v>FERRO</v>
      </c>
      <c r="AC130" s="106">
        <f>IF(AND(AB130="FERRO",AA130="PADRAO"),CONTROLE!$T$2,IF(AND(AB130="FERRO",AA130="ESPECIAL"),CONTROLE!$T$3,IF(AND(AB130="ACO",AA130="PADRAO"),CONTROLE!$T$8,IF(AND(AB130="ACO",AA130="ESPECIAL"),CONTROLE!$T$9,IF(AND(AB130="ALUMINIO",AA130="PADRAO"),CONTROLE!$T$5,IF(AND(AB130="ALUMINIO",AA130="ESPECIAL"),CONTROLE!$T$6))))))</f>
        <v>12738</v>
      </c>
    </row>
    <row r="131" spans="1:29" ht="15" customHeight="1">
      <c r="A131" s="98" t="s">
        <v>2927</v>
      </c>
      <c r="B131" s="96" t="str">
        <f t="shared" ref="B131:B194" si="14">IFERROR(IF(C131&lt;&gt;" ",VLOOKUP(C131,$V$2:$W$16,2,0)," ")," ")</f>
        <v xml:space="preserve"> </v>
      </c>
      <c r="C131" s="96" t="str">
        <f>IF(AND(ISBLANK('TABELA UNIFICADA 2024'!#REF!)=TRUE,(ISBLANK('TABELA UNIFICADA 2024'!#REF!)=FALSE)),'TABELA UNIFICADA 2024'!#REF!," ")</f>
        <v xml:space="preserve"> </v>
      </c>
      <c r="D131" s="96" t="s">
        <v>43</v>
      </c>
      <c r="E131" s="191">
        <f>IF(ISBLANK('TABELA UNIFICADA 2024'!M131)=TRUE," ",'TABELA UNIFICADA 2024'!M131)</f>
        <v>45351</v>
      </c>
      <c r="F131" s="96" t="s">
        <v>111</v>
      </c>
      <c r="G131" s="96" t="str">
        <f>IF(C131='TABELA UNIFICADA 2024'!A131,'TABELA UNIFICADA 2024'!C131," ")</f>
        <v xml:space="preserve"> </v>
      </c>
      <c r="H131" s="96" t="s">
        <v>43</v>
      </c>
      <c r="I131" s="96" t="s">
        <v>112</v>
      </c>
      <c r="J131" s="97" t="str">
        <f>IF(C131='TABELA UNIFICADA 2024'!A131,'TABELA UNIFICADA 2024'!G131," ")</f>
        <v xml:space="preserve"> </v>
      </c>
      <c r="K131" s="96" t="s">
        <v>113</v>
      </c>
      <c r="L131" s="100" t="str">
        <f t="shared" ref="L131:L194" si="15">IFERROR(VLOOKUP(G131,$Y$3:$AC$3003,5,0),"-")</f>
        <v>-</v>
      </c>
      <c r="M131" s="95" t="str">
        <f t="shared" si="12"/>
        <v xml:space="preserve"> </v>
      </c>
      <c r="N131" s="99" t="str">
        <f>IF(C131='TABELA UNIFICADA 2024'!A131,'TABELA UNIFICADA 2024'!F131," ")</f>
        <v xml:space="preserve"> </v>
      </c>
      <c r="O131" s="99" t="str">
        <f t="shared" ref="O131:O194" si="16">IF(C131=" "," ",CONCATENATE(A131," ",B131,," ",C131," ",D131," ",TEXT(E131,"dd/mm/aaaa")," ",F131," ",G131," ",H131," ",I131," ",TEXT(J131,"#,00")," ",K131))</f>
        <v xml:space="preserve"> </v>
      </c>
      <c r="Y131" s="183" t="s">
        <v>732</v>
      </c>
      <c r="Z131" s="104" t="s">
        <v>664</v>
      </c>
      <c r="AA131" s="104" t="s">
        <v>618</v>
      </c>
      <c r="AB131" s="104" t="str">
        <f t="shared" si="13"/>
        <v>FERRO</v>
      </c>
      <c r="AC131" s="106">
        <f>IF(AND(AB131="FERRO",AA131="PADRAO"),CONTROLE!$T$2,IF(AND(AB131="FERRO",AA131="ESPECIAL"),CONTROLE!$T$3,IF(AND(AB131="ACO",AA131="PADRAO"),CONTROLE!$T$8,IF(AND(AB131="ACO",AA131="ESPECIAL"),CONTROLE!$T$9,IF(AND(AB131="ALUMINIO",AA131="PADRAO"),CONTROLE!$T$5,IF(AND(AB131="ALUMINIO",AA131="ESPECIAL"),CONTROLE!$T$6))))))</f>
        <v>12738</v>
      </c>
    </row>
    <row r="132" spans="1:29" ht="15" customHeight="1">
      <c r="A132" s="98" t="s">
        <v>2927</v>
      </c>
      <c r="B132" s="96" t="str">
        <f t="shared" si="14"/>
        <v xml:space="preserve"> </v>
      </c>
      <c r="C132" s="96" t="str">
        <f>IF(AND(ISBLANK('TABELA UNIFICADA 2024'!#REF!)=TRUE,(ISBLANK('TABELA UNIFICADA 2024'!#REF!)=FALSE)),'TABELA UNIFICADA 2024'!#REF!," ")</f>
        <v xml:space="preserve"> </v>
      </c>
      <c r="D132" s="96" t="s">
        <v>43</v>
      </c>
      <c r="E132" s="191">
        <f>IF(ISBLANK('TABELA UNIFICADA 2024'!M132)=TRUE," ",'TABELA UNIFICADA 2024'!M132)</f>
        <v>45342</v>
      </c>
      <c r="F132" s="96" t="s">
        <v>111</v>
      </c>
      <c r="G132" s="96" t="str">
        <f>IF(C132='TABELA UNIFICADA 2024'!A132,'TABELA UNIFICADA 2024'!C132," ")</f>
        <v xml:space="preserve"> </v>
      </c>
      <c r="H132" s="96" t="s">
        <v>43</v>
      </c>
      <c r="I132" s="96" t="s">
        <v>112</v>
      </c>
      <c r="J132" s="97" t="str">
        <f>IF(C132='TABELA UNIFICADA 2024'!A132,'TABELA UNIFICADA 2024'!G132," ")</f>
        <v xml:space="preserve"> </v>
      </c>
      <c r="K132" s="96" t="s">
        <v>113</v>
      </c>
      <c r="L132" s="100" t="str">
        <f t="shared" si="15"/>
        <v>-</v>
      </c>
      <c r="M132" s="95" t="str">
        <f t="shared" si="12"/>
        <v xml:space="preserve"> </v>
      </c>
      <c r="N132" s="99" t="str">
        <f>IF(C132='TABELA UNIFICADA 2024'!A132,'TABELA UNIFICADA 2024'!F132," ")</f>
        <v xml:space="preserve"> </v>
      </c>
      <c r="O132" s="99" t="str">
        <f t="shared" si="16"/>
        <v xml:space="preserve"> </v>
      </c>
      <c r="Y132" s="183" t="s">
        <v>733</v>
      </c>
      <c r="Z132" s="104" t="s">
        <v>658</v>
      </c>
      <c r="AA132" s="104" t="s">
        <v>618</v>
      </c>
      <c r="AB132" s="104" t="str">
        <f t="shared" si="13"/>
        <v>FERRO</v>
      </c>
      <c r="AC132" s="106">
        <f>IF(AND(AB132="FERRO",AA132="PADRAO"),CONTROLE!$T$2,IF(AND(AB132="FERRO",AA132="ESPECIAL"),CONTROLE!$T$3,IF(AND(AB132="ACO",AA132="PADRAO"),CONTROLE!$T$8,IF(AND(AB132="ACO",AA132="ESPECIAL"),CONTROLE!$T$9,IF(AND(AB132="ALUMINIO",AA132="PADRAO"),CONTROLE!$T$5,IF(AND(AB132="ALUMINIO",AA132="ESPECIAL"),CONTROLE!$T$6))))))</f>
        <v>12738</v>
      </c>
    </row>
    <row r="133" spans="1:29" ht="15" customHeight="1">
      <c r="A133" s="98" t="s">
        <v>2927</v>
      </c>
      <c r="B133" s="96" t="str">
        <f t="shared" si="14"/>
        <v xml:space="preserve"> </v>
      </c>
      <c r="C133" s="96" t="str">
        <f>IF(AND(ISBLANK('TABELA UNIFICADA 2024'!#REF!)=TRUE,(ISBLANK('TABELA UNIFICADA 2024'!#REF!)=FALSE)),'TABELA UNIFICADA 2024'!#REF!," ")</f>
        <v xml:space="preserve"> </v>
      </c>
      <c r="D133" s="96" t="s">
        <v>43</v>
      </c>
      <c r="E133" s="191">
        <f>IF(ISBLANK('TABELA UNIFICADA 2024'!M133)=TRUE," ",'TABELA UNIFICADA 2024'!M133)</f>
        <v>45337</v>
      </c>
      <c r="F133" s="96" t="s">
        <v>111</v>
      </c>
      <c r="G133" s="96" t="str">
        <f>IF(C133='TABELA UNIFICADA 2024'!A133,'TABELA UNIFICADA 2024'!C133," ")</f>
        <v xml:space="preserve"> </v>
      </c>
      <c r="H133" s="96" t="s">
        <v>43</v>
      </c>
      <c r="I133" s="96" t="s">
        <v>112</v>
      </c>
      <c r="J133" s="97" t="str">
        <f>IF(C133='TABELA UNIFICADA 2024'!A133,'TABELA UNIFICADA 2024'!G133," ")</f>
        <v xml:space="preserve"> </v>
      </c>
      <c r="K133" s="96" t="s">
        <v>113</v>
      </c>
      <c r="L133" s="100" t="str">
        <f t="shared" si="15"/>
        <v>-</v>
      </c>
      <c r="M133" s="95" t="str">
        <f t="shared" si="12"/>
        <v xml:space="preserve"> </v>
      </c>
      <c r="N133" s="99" t="str">
        <f>IF(C133='TABELA UNIFICADA 2024'!A133,'TABELA UNIFICADA 2024'!F133," ")</f>
        <v xml:space="preserve"> </v>
      </c>
      <c r="O133" s="99" t="str">
        <f t="shared" si="16"/>
        <v xml:space="preserve"> </v>
      </c>
      <c r="Y133" s="183" t="s">
        <v>734</v>
      </c>
      <c r="Z133" s="104" t="s">
        <v>658</v>
      </c>
      <c r="AA133" s="104" t="s">
        <v>618</v>
      </c>
      <c r="AB133" s="104" t="str">
        <f t="shared" si="13"/>
        <v>FERRO</v>
      </c>
      <c r="AC133" s="106">
        <f>IF(AND(AB133="FERRO",AA133="PADRAO"),CONTROLE!$T$2,IF(AND(AB133="FERRO",AA133="ESPECIAL"),CONTROLE!$T$3,IF(AND(AB133="ACO",AA133="PADRAO"),CONTROLE!$T$8,IF(AND(AB133="ACO",AA133="ESPECIAL"),CONTROLE!$T$9,IF(AND(AB133="ALUMINIO",AA133="PADRAO"),CONTROLE!$T$5,IF(AND(AB133="ALUMINIO",AA133="ESPECIAL"),CONTROLE!$T$6))))))</f>
        <v>12738</v>
      </c>
    </row>
    <row r="134" spans="1:29" ht="15" customHeight="1">
      <c r="A134" s="98" t="s">
        <v>2927</v>
      </c>
      <c r="B134" s="96" t="str">
        <f t="shared" si="14"/>
        <v xml:space="preserve"> </v>
      </c>
      <c r="C134" s="96" t="str">
        <f>IF(AND(ISBLANK('TABELA UNIFICADA 2024'!#REF!)=TRUE,(ISBLANK('TABELA UNIFICADA 2024'!#REF!)=FALSE)),'TABELA UNIFICADA 2024'!#REF!," ")</f>
        <v xml:space="preserve"> </v>
      </c>
      <c r="D134" s="96" t="s">
        <v>43</v>
      </c>
      <c r="E134" s="191">
        <f>IF(ISBLANK('TABELA UNIFICADA 2024'!M134)=TRUE," ",'TABELA UNIFICADA 2024'!M134)</f>
        <v>45345</v>
      </c>
      <c r="F134" s="96" t="s">
        <v>111</v>
      </c>
      <c r="G134" s="96" t="str">
        <f>IF(C134='TABELA UNIFICADA 2024'!A134,'TABELA UNIFICADA 2024'!C134," ")</f>
        <v xml:space="preserve"> </v>
      </c>
      <c r="H134" s="96" t="s">
        <v>43</v>
      </c>
      <c r="I134" s="96" t="s">
        <v>112</v>
      </c>
      <c r="J134" s="97" t="str">
        <f>IF(C134='TABELA UNIFICADA 2024'!A134,'TABELA UNIFICADA 2024'!G134," ")</f>
        <v xml:space="preserve"> </v>
      </c>
      <c r="K134" s="96" t="s">
        <v>113</v>
      </c>
      <c r="L134" s="100" t="str">
        <f t="shared" si="15"/>
        <v>-</v>
      </c>
      <c r="M134" s="95" t="str">
        <f t="shared" si="12"/>
        <v xml:space="preserve"> </v>
      </c>
      <c r="N134" s="99" t="str">
        <f>IF(C134='TABELA UNIFICADA 2024'!A134,'TABELA UNIFICADA 2024'!F134," ")</f>
        <v xml:space="preserve"> </v>
      </c>
      <c r="O134" s="99" t="str">
        <f t="shared" si="16"/>
        <v xml:space="preserve"> </v>
      </c>
      <c r="Y134" s="183" t="s">
        <v>735</v>
      </c>
      <c r="Z134" s="104" t="s">
        <v>658</v>
      </c>
      <c r="AA134" s="104" t="s">
        <v>618</v>
      </c>
      <c r="AB134" s="104" t="str">
        <f t="shared" si="13"/>
        <v>FERRO</v>
      </c>
      <c r="AC134" s="106">
        <f>IF(AND(AB134="FERRO",AA134="PADRAO"),CONTROLE!$T$2,IF(AND(AB134="FERRO",AA134="ESPECIAL"),CONTROLE!$T$3,IF(AND(AB134="ACO",AA134="PADRAO"),CONTROLE!$T$8,IF(AND(AB134="ACO",AA134="ESPECIAL"),CONTROLE!$T$9,IF(AND(AB134="ALUMINIO",AA134="PADRAO"),CONTROLE!$T$5,IF(AND(AB134="ALUMINIO",AA134="ESPECIAL"),CONTROLE!$T$6))))))</f>
        <v>12738</v>
      </c>
    </row>
    <row r="135" spans="1:29" ht="15" customHeight="1">
      <c r="A135" s="98" t="s">
        <v>2927</v>
      </c>
      <c r="B135" s="96" t="str">
        <f t="shared" si="14"/>
        <v xml:space="preserve"> </v>
      </c>
      <c r="C135" s="96" t="str">
        <f>IF(AND(ISBLANK('TABELA UNIFICADA 2024'!#REF!)=TRUE,(ISBLANK('TABELA UNIFICADA 2024'!#REF!)=FALSE)),'TABELA UNIFICADA 2024'!#REF!," ")</f>
        <v xml:space="preserve"> </v>
      </c>
      <c r="D135" s="96" t="s">
        <v>43</v>
      </c>
      <c r="E135" s="191">
        <f>IF(ISBLANK('TABELA UNIFICADA 2024'!M135)=TRUE," ",'TABELA UNIFICADA 2024'!M135)</f>
        <v>45343</v>
      </c>
      <c r="F135" s="96" t="s">
        <v>111</v>
      </c>
      <c r="G135" s="96" t="str">
        <f>IF(C135='TABELA UNIFICADA 2024'!A135,'TABELA UNIFICADA 2024'!C135," ")</f>
        <v xml:space="preserve"> </v>
      </c>
      <c r="H135" s="96" t="s">
        <v>43</v>
      </c>
      <c r="I135" s="96" t="s">
        <v>112</v>
      </c>
      <c r="J135" s="97" t="str">
        <f>IF(C135='TABELA UNIFICADA 2024'!A135,'TABELA UNIFICADA 2024'!G135," ")</f>
        <v xml:space="preserve"> </v>
      </c>
      <c r="K135" s="96" t="s">
        <v>113</v>
      </c>
      <c r="L135" s="100" t="str">
        <f t="shared" si="15"/>
        <v>-</v>
      </c>
      <c r="M135" s="95" t="str">
        <f t="shared" si="12"/>
        <v xml:space="preserve"> </v>
      </c>
      <c r="N135" s="99" t="str">
        <f>IF(C135='TABELA UNIFICADA 2024'!A135,'TABELA UNIFICADA 2024'!F135," ")</f>
        <v xml:space="preserve"> </v>
      </c>
      <c r="O135" s="99" t="str">
        <f t="shared" si="16"/>
        <v xml:space="preserve"> </v>
      </c>
      <c r="Y135" s="183" t="s">
        <v>736</v>
      </c>
      <c r="Z135" s="104" t="s">
        <v>658</v>
      </c>
      <c r="AA135" s="104" t="s">
        <v>618</v>
      </c>
      <c r="AB135" s="104" t="str">
        <f t="shared" si="13"/>
        <v>FERRO</v>
      </c>
      <c r="AC135" s="106">
        <f>IF(AND(AB135="FERRO",AA135="PADRAO"),CONTROLE!$T$2,IF(AND(AB135="FERRO",AA135="ESPECIAL"),CONTROLE!$T$3,IF(AND(AB135="ACO",AA135="PADRAO"),CONTROLE!$T$8,IF(AND(AB135="ACO",AA135="ESPECIAL"),CONTROLE!$T$9,IF(AND(AB135="ALUMINIO",AA135="PADRAO"),CONTROLE!$T$5,IF(AND(AB135="ALUMINIO",AA135="ESPECIAL"),CONTROLE!$T$6))))))</f>
        <v>12738</v>
      </c>
    </row>
    <row r="136" spans="1:29" ht="15" customHeight="1">
      <c r="A136" s="98" t="s">
        <v>2927</v>
      </c>
      <c r="B136" s="96" t="str">
        <f t="shared" si="14"/>
        <v xml:space="preserve"> </v>
      </c>
      <c r="C136" s="96" t="str">
        <f>IF(AND(ISBLANK('TABELA UNIFICADA 2024'!#REF!)=TRUE,(ISBLANK('TABELA UNIFICADA 2024'!#REF!)=FALSE)),'TABELA UNIFICADA 2024'!#REF!," ")</f>
        <v xml:space="preserve"> </v>
      </c>
      <c r="D136" s="96" t="s">
        <v>43</v>
      </c>
      <c r="E136" s="191">
        <f>IF(ISBLANK('TABELA UNIFICADA 2024'!M136)=TRUE," ",'TABELA UNIFICADA 2024'!M136)</f>
        <v>45349</v>
      </c>
      <c r="F136" s="96" t="s">
        <v>111</v>
      </c>
      <c r="G136" s="96" t="str">
        <f>IF(C136='TABELA UNIFICADA 2024'!A136,'TABELA UNIFICADA 2024'!C136," ")</f>
        <v xml:space="preserve"> </v>
      </c>
      <c r="H136" s="96" t="s">
        <v>43</v>
      </c>
      <c r="I136" s="96" t="s">
        <v>112</v>
      </c>
      <c r="J136" s="97" t="str">
        <f>IF(C136='TABELA UNIFICADA 2024'!A136,'TABELA UNIFICADA 2024'!G136," ")</f>
        <v xml:space="preserve"> </v>
      </c>
      <c r="K136" s="96" t="s">
        <v>113</v>
      </c>
      <c r="L136" s="100" t="str">
        <f t="shared" si="15"/>
        <v>-</v>
      </c>
      <c r="M136" s="95" t="str">
        <f t="shared" si="12"/>
        <v xml:space="preserve"> </v>
      </c>
      <c r="N136" s="99" t="str">
        <f>IF(C136='TABELA UNIFICADA 2024'!A136,'TABELA UNIFICADA 2024'!F136," ")</f>
        <v xml:space="preserve"> </v>
      </c>
      <c r="O136" s="99" t="str">
        <f t="shared" si="16"/>
        <v xml:space="preserve"> </v>
      </c>
      <c r="Y136" s="183" t="s">
        <v>737</v>
      </c>
      <c r="Z136" s="104" t="s">
        <v>658</v>
      </c>
      <c r="AA136" s="104" t="s">
        <v>618</v>
      </c>
      <c r="AB136" s="104" t="str">
        <f t="shared" si="13"/>
        <v>FERRO</v>
      </c>
      <c r="AC136" s="106">
        <f>IF(AND(AB136="FERRO",AA136="PADRAO"),CONTROLE!$T$2,IF(AND(AB136="FERRO",AA136="ESPECIAL"),CONTROLE!$T$3,IF(AND(AB136="ACO",AA136="PADRAO"),CONTROLE!$T$8,IF(AND(AB136="ACO",AA136="ESPECIAL"),CONTROLE!$T$9,IF(AND(AB136="ALUMINIO",AA136="PADRAO"),CONTROLE!$T$5,IF(AND(AB136="ALUMINIO",AA136="ESPECIAL"),CONTROLE!$T$6))))))</f>
        <v>12738</v>
      </c>
    </row>
    <row r="137" spans="1:29" ht="15" customHeight="1">
      <c r="A137" s="98" t="s">
        <v>2927</v>
      </c>
      <c r="B137" s="96" t="str">
        <f t="shared" si="14"/>
        <v xml:space="preserve"> </v>
      </c>
      <c r="C137" s="96" t="str">
        <f>IF(AND(ISBLANK('TABELA UNIFICADA 2024'!#REF!)=TRUE,(ISBLANK('TABELA UNIFICADA 2024'!#REF!)=FALSE)),'TABELA UNIFICADA 2024'!#REF!," ")</f>
        <v xml:space="preserve"> </v>
      </c>
      <c r="D137" s="96" t="s">
        <v>43</v>
      </c>
      <c r="E137" s="191">
        <f>IF(ISBLANK('TABELA UNIFICADA 2024'!M137)=TRUE," ",'TABELA UNIFICADA 2024'!M137)</f>
        <v>45345</v>
      </c>
      <c r="F137" s="96" t="s">
        <v>111</v>
      </c>
      <c r="G137" s="96" t="str">
        <f>IF(C137='TABELA UNIFICADA 2024'!A137,'TABELA UNIFICADA 2024'!C137," ")</f>
        <v xml:space="preserve"> </v>
      </c>
      <c r="H137" s="96" t="s">
        <v>43</v>
      </c>
      <c r="I137" s="96" t="s">
        <v>112</v>
      </c>
      <c r="J137" s="97" t="str">
        <f>IF(C137='TABELA UNIFICADA 2024'!A137,'TABELA UNIFICADA 2024'!G137," ")</f>
        <v xml:space="preserve"> </v>
      </c>
      <c r="K137" s="96" t="s">
        <v>113</v>
      </c>
      <c r="L137" s="100" t="str">
        <f t="shared" si="15"/>
        <v>-</v>
      </c>
      <c r="M137" s="95" t="str">
        <f t="shared" si="12"/>
        <v xml:space="preserve"> </v>
      </c>
      <c r="N137" s="99" t="str">
        <f>IF(C137='TABELA UNIFICADA 2024'!A137,'TABELA UNIFICADA 2024'!F137," ")</f>
        <v xml:space="preserve"> </v>
      </c>
      <c r="O137" s="99" t="str">
        <f t="shared" si="16"/>
        <v xml:space="preserve"> </v>
      </c>
      <c r="Y137" s="183" t="s">
        <v>738</v>
      </c>
      <c r="Z137" s="104" t="s">
        <v>658</v>
      </c>
      <c r="AA137" s="104" t="s">
        <v>618</v>
      </c>
      <c r="AB137" s="104" t="str">
        <f t="shared" si="13"/>
        <v>FERRO</v>
      </c>
      <c r="AC137" s="106">
        <f>IF(AND(AB137="FERRO",AA137="PADRAO"),CONTROLE!$T$2,IF(AND(AB137="FERRO",AA137="ESPECIAL"),CONTROLE!$T$3,IF(AND(AB137="ACO",AA137="PADRAO"),CONTROLE!$T$8,IF(AND(AB137="ACO",AA137="ESPECIAL"),CONTROLE!$T$9,IF(AND(AB137="ALUMINIO",AA137="PADRAO"),CONTROLE!$T$5,IF(AND(AB137="ALUMINIO",AA137="ESPECIAL"),CONTROLE!$T$6))))))</f>
        <v>12738</v>
      </c>
    </row>
    <row r="138" spans="1:29" ht="15" customHeight="1">
      <c r="A138" s="98" t="s">
        <v>2927</v>
      </c>
      <c r="B138" s="96" t="str">
        <f t="shared" si="14"/>
        <v xml:space="preserve"> </v>
      </c>
      <c r="C138" s="96" t="str">
        <f>IF(AND(ISBLANK('TABELA UNIFICADA 2024'!#REF!)=TRUE,(ISBLANK('TABELA UNIFICADA 2024'!#REF!)=FALSE)),'TABELA UNIFICADA 2024'!#REF!," ")</f>
        <v xml:space="preserve"> </v>
      </c>
      <c r="D138" s="96" t="s">
        <v>43</v>
      </c>
      <c r="E138" s="191">
        <f>IF(ISBLANK('TABELA UNIFICADA 2024'!M138)=TRUE," ",'TABELA UNIFICADA 2024'!M138)</f>
        <v>45345</v>
      </c>
      <c r="F138" s="96" t="s">
        <v>111</v>
      </c>
      <c r="G138" s="96" t="str">
        <f>IF(C138='TABELA UNIFICADA 2024'!A138,'TABELA UNIFICADA 2024'!C138," ")</f>
        <v xml:space="preserve"> </v>
      </c>
      <c r="H138" s="96" t="s">
        <v>43</v>
      </c>
      <c r="I138" s="96" t="s">
        <v>112</v>
      </c>
      <c r="J138" s="97" t="str">
        <f>IF(C138='TABELA UNIFICADA 2024'!A138,'TABELA UNIFICADA 2024'!G138," ")</f>
        <v xml:space="preserve"> </v>
      </c>
      <c r="K138" s="96" t="s">
        <v>113</v>
      </c>
      <c r="L138" s="100" t="str">
        <f t="shared" si="15"/>
        <v>-</v>
      </c>
      <c r="M138" s="95" t="str">
        <f t="shared" si="12"/>
        <v xml:space="preserve"> </v>
      </c>
      <c r="N138" s="99" t="str">
        <f>IF(C138='TABELA UNIFICADA 2024'!A138,'TABELA UNIFICADA 2024'!F138," ")</f>
        <v xml:space="preserve"> </v>
      </c>
      <c r="O138" s="99" t="str">
        <f t="shared" si="16"/>
        <v xml:space="preserve"> </v>
      </c>
      <c r="Y138" s="183" t="s">
        <v>739</v>
      </c>
      <c r="Z138" s="104" t="s">
        <v>658</v>
      </c>
      <c r="AA138" s="104" t="s">
        <v>618</v>
      </c>
      <c r="AB138" s="104" t="str">
        <f t="shared" si="13"/>
        <v>FERRO</v>
      </c>
      <c r="AC138" s="106">
        <f>IF(AND(AB138="FERRO",AA138="PADRAO"),CONTROLE!$T$2,IF(AND(AB138="FERRO",AA138="ESPECIAL"),CONTROLE!$T$3,IF(AND(AB138="ACO",AA138="PADRAO"),CONTROLE!$T$8,IF(AND(AB138="ACO",AA138="ESPECIAL"),CONTROLE!$T$9,IF(AND(AB138="ALUMINIO",AA138="PADRAO"),CONTROLE!$T$5,IF(AND(AB138="ALUMINIO",AA138="ESPECIAL"),CONTROLE!$T$6))))))</f>
        <v>12738</v>
      </c>
    </row>
    <row r="139" spans="1:29" ht="15" customHeight="1">
      <c r="A139" s="98" t="s">
        <v>2927</v>
      </c>
      <c r="B139" s="96" t="str">
        <f t="shared" si="14"/>
        <v xml:space="preserve"> </v>
      </c>
      <c r="C139" s="96" t="str">
        <f>IF(AND(ISBLANK('TABELA UNIFICADA 2024'!#REF!)=TRUE,(ISBLANK('TABELA UNIFICADA 2024'!#REF!)=FALSE)),'TABELA UNIFICADA 2024'!#REF!," ")</f>
        <v xml:space="preserve"> </v>
      </c>
      <c r="D139" s="96" t="s">
        <v>43</v>
      </c>
      <c r="E139" s="191">
        <f>IF(ISBLANK('TABELA UNIFICADA 2024'!M139)=TRUE," ",'TABELA UNIFICADA 2024'!M139)</f>
        <v>45345</v>
      </c>
      <c r="F139" s="96" t="s">
        <v>111</v>
      </c>
      <c r="G139" s="96" t="str">
        <f>IF(C139='TABELA UNIFICADA 2024'!A139,'TABELA UNIFICADA 2024'!C139," ")</f>
        <v xml:space="preserve"> </v>
      </c>
      <c r="H139" s="96" t="s">
        <v>43</v>
      </c>
      <c r="I139" s="96" t="s">
        <v>112</v>
      </c>
      <c r="J139" s="97" t="str">
        <f>IF(C139='TABELA UNIFICADA 2024'!A139,'TABELA UNIFICADA 2024'!G139," ")</f>
        <v xml:space="preserve"> </v>
      </c>
      <c r="K139" s="96" t="s">
        <v>113</v>
      </c>
      <c r="L139" s="100" t="str">
        <f t="shared" si="15"/>
        <v>-</v>
      </c>
      <c r="M139" s="95" t="str">
        <f t="shared" si="12"/>
        <v xml:space="preserve"> </v>
      </c>
      <c r="N139" s="99" t="str">
        <f>IF(C139='TABELA UNIFICADA 2024'!A139,'TABELA UNIFICADA 2024'!F139," ")</f>
        <v xml:space="preserve"> </v>
      </c>
      <c r="O139" s="99" t="str">
        <f t="shared" si="16"/>
        <v xml:space="preserve"> </v>
      </c>
      <c r="Y139" s="183" t="s">
        <v>740</v>
      </c>
      <c r="Z139" s="104" t="s">
        <v>658</v>
      </c>
      <c r="AA139" s="104" t="s">
        <v>618</v>
      </c>
      <c r="AB139" s="104" t="str">
        <f t="shared" si="13"/>
        <v>FERRO</v>
      </c>
      <c r="AC139" s="106">
        <f>IF(AND(AB139="FERRO",AA139="PADRAO"),CONTROLE!$T$2,IF(AND(AB139="FERRO",AA139="ESPECIAL"),CONTROLE!$T$3,IF(AND(AB139="ACO",AA139="PADRAO"),CONTROLE!$T$8,IF(AND(AB139="ACO",AA139="ESPECIAL"),CONTROLE!$T$9,IF(AND(AB139="ALUMINIO",AA139="PADRAO"),CONTROLE!$T$5,IF(AND(AB139="ALUMINIO",AA139="ESPECIAL"),CONTROLE!$T$6))))))</f>
        <v>12738</v>
      </c>
    </row>
    <row r="140" spans="1:29" ht="15" customHeight="1">
      <c r="A140" s="98" t="s">
        <v>2927</v>
      </c>
      <c r="B140" s="96" t="str">
        <f t="shared" si="14"/>
        <v xml:space="preserve"> </v>
      </c>
      <c r="C140" s="96" t="str">
        <f>IF(AND(ISBLANK('TABELA UNIFICADA 2024'!#REF!)=TRUE,(ISBLANK('TABELA UNIFICADA 2024'!#REF!)=FALSE)),'TABELA UNIFICADA 2024'!#REF!," ")</f>
        <v xml:space="preserve"> </v>
      </c>
      <c r="D140" s="96" t="s">
        <v>43</v>
      </c>
      <c r="E140" s="191">
        <f>IF(ISBLANK('TABELA UNIFICADA 2024'!M140)=TRUE," ",'TABELA UNIFICADA 2024'!M140)</f>
        <v>45345</v>
      </c>
      <c r="F140" s="96" t="s">
        <v>111</v>
      </c>
      <c r="G140" s="96" t="str">
        <f>IF(C140='TABELA UNIFICADA 2024'!A140,'TABELA UNIFICADA 2024'!C140," ")</f>
        <v xml:space="preserve"> </v>
      </c>
      <c r="H140" s="96" t="s">
        <v>43</v>
      </c>
      <c r="I140" s="96" t="s">
        <v>112</v>
      </c>
      <c r="J140" s="97" t="str">
        <f>IF(C140='TABELA UNIFICADA 2024'!A140,'TABELA UNIFICADA 2024'!G140," ")</f>
        <v xml:space="preserve"> </v>
      </c>
      <c r="K140" s="96" t="s">
        <v>113</v>
      </c>
      <c r="L140" s="100" t="str">
        <f t="shared" si="15"/>
        <v>-</v>
      </c>
      <c r="M140" s="95" t="str">
        <f t="shared" si="12"/>
        <v xml:space="preserve"> </v>
      </c>
      <c r="N140" s="99" t="str">
        <f>IF(C140='TABELA UNIFICADA 2024'!A140,'TABELA UNIFICADA 2024'!F140," ")</f>
        <v xml:space="preserve"> </v>
      </c>
      <c r="O140" s="99" t="str">
        <f t="shared" si="16"/>
        <v xml:space="preserve"> </v>
      </c>
      <c r="Y140" s="183" t="s">
        <v>741</v>
      </c>
      <c r="Z140" s="104" t="s">
        <v>658</v>
      </c>
      <c r="AA140" s="104" t="s">
        <v>618</v>
      </c>
      <c r="AB140" s="104" t="str">
        <f t="shared" si="13"/>
        <v>FERRO</v>
      </c>
      <c r="AC140" s="106">
        <f>IF(AND(AB140="FERRO",AA140="PADRAO"),CONTROLE!$T$2,IF(AND(AB140="FERRO",AA140="ESPECIAL"),CONTROLE!$T$3,IF(AND(AB140="ACO",AA140="PADRAO"),CONTROLE!$T$8,IF(AND(AB140="ACO",AA140="ESPECIAL"),CONTROLE!$T$9,IF(AND(AB140="ALUMINIO",AA140="PADRAO"),CONTROLE!$T$5,IF(AND(AB140="ALUMINIO",AA140="ESPECIAL"),CONTROLE!$T$6))))))</f>
        <v>12738</v>
      </c>
    </row>
    <row r="141" spans="1:29" ht="15" customHeight="1">
      <c r="A141" s="98" t="s">
        <v>2927</v>
      </c>
      <c r="B141" s="96" t="str">
        <f t="shared" si="14"/>
        <v xml:space="preserve"> </v>
      </c>
      <c r="C141" s="96" t="str">
        <f>IF(AND(ISBLANK('TABELA UNIFICADA 2024'!#REF!)=TRUE,(ISBLANK('TABELA UNIFICADA 2024'!#REF!)=FALSE)),'TABELA UNIFICADA 2024'!#REF!," ")</f>
        <v xml:space="preserve"> </v>
      </c>
      <c r="D141" s="96" t="s">
        <v>43</v>
      </c>
      <c r="E141" s="191">
        <f>IF(ISBLANK('TABELA UNIFICADA 2024'!M141)=TRUE," ",'TABELA UNIFICADA 2024'!M141)</f>
        <v>45345</v>
      </c>
      <c r="F141" s="96" t="s">
        <v>111</v>
      </c>
      <c r="G141" s="96" t="str">
        <f>IF(C141='TABELA UNIFICADA 2024'!A141,'TABELA UNIFICADA 2024'!C141," ")</f>
        <v xml:space="preserve"> </v>
      </c>
      <c r="H141" s="96" t="s">
        <v>43</v>
      </c>
      <c r="I141" s="96" t="s">
        <v>112</v>
      </c>
      <c r="J141" s="97" t="str">
        <f>IF(C141='TABELA UNIFICADA 2024'!A141,'TABELA UNIFICADA 2024'!G141," ")</f>
        <v xml:space="preserve"> </v>
      </c>
      <c r="K141" s="96" t="s">
        <v>113</v>
      </c>
      <c r="L141" s="100" t="str">
        <f t="shared" si="15"/>
        <v>-</v>
      </c>
      <c r="M141" s="95" t="str">
        <f t="shared" si="12"/>
        <v xml:space="preserve"> </v>
      </c>
      <c r="N141" s="99" t="str">
        <f>IF(C141='TABELA UNIFICADA 2024'!A141,'TABELA UNIFICADA 2024'!F141," ")</f>
        <v xml:space="preserve"> </v>
      </c>
      <c r="O141" s="99" t="str">
        <f t="shared" si="16"/>
        <v xml:space="preserve"> </v>
      </c>
      <c r="Y141" s="183" t="s">
        <v>742</v>
      </c>
      <c r="Z141" s="104" t="s">
        <v>658</v>
      </c>
      <c r="AA141" s="104" t="s">
        <v>618</v>
      </c>
      <c r="AB141" s="104" t="str">
        <f t="shared" si="13"/>
        <v>FERRO</v>
      </c>
      <c r="AC141" s="106">
        <f>IF(AND(AB141="FERRO",AA141="PADRAO"),CONTROLE!$T$2,IF(AND(AB141="FERRO",AA141="ESPECIAL"),CONTROLE!$T$3,IF(AND(AB141="ACO",AA141="PADRAO"),CONTROLE!$T$8,IF(AND(AB141="ACO",AA141="ESPECIAL"),CONTROLE!$T$9,IF(AND(AB141="ALUMINIO",AA141="PADRAO"),CONTROLE!$T$5,IF(AND(AB141="ALUMINIO",AA141="ESPECIAL"),CONTROLE!$T$6))))))</f>
        <v>12738</v>
      </c>
    </row>
    <row r="142" spans="1:29" ht="15" customHeight="1">
      <c r="A142" s="98" t="s">
        <v>2927</v>
      </c>
      <c r="B142" s="96" t="str">
        <f t="shared" si="14"/>
        <v xml:space="preserve"> </v>
      </c>
      <c r="C142" s="96" t="str">
        <f>IF(AND(ISBLANK('TABELA UNIFICADA 2024'!#REF!)=TRUE,(ISBLANK('TABELA UNIFICADA 2024'!#REF!)=FALSE)),'TABELA UNIFICADA 2024'!#REF!," ")</f>
        <v xml:space="preserve"> </v>
      </c>
      <c r="D142" s="96" t="s">
        <v>43</v>
      </c>
      <c r="E142" s="191">
        <f>IF(ISBLANK('TABELA UNIFICADA 2024'!M142)=TRUE," ",'TABELA UNIFICADA 2024'!M142)</f>
        <v>45345</v>
      </c>
      <c r="F142" s="96" t="s">
        <v>111</v>
      </c>
      <c r="G142" s="96" t="str">
        <f>IF(C142='TABELA UNIFICADA 2024'!A142,'TABELA UNIFICADA 2024'!C142," ")</f>
        <v xml:space="preserve"> </v>
      </c>
      <c r="H142" s="96" t="s">
        <v>43</v>
      </c>
      <c r="I142" s="96" t="s">
        <v>112</v>
      </c>
      <c r="J142" s="97" t="str">
        <f>IF(C142='TABELA UNIFICADA 2024'!A142,'TABELA UNIFICADA 2024'!G142," ")</f>
        <v xml:space="preserve"> </v>
      </c>
      <c r="K142" s="96" t="s">
        <v>113</v>
      </c>
      <c r="L142" s="100" t="str">
        <f t="shared" si="15"/>
        <v>-</v>
      </c>
      <c r="M142" s="95" t="str">
        <f t="shared" si="12"/>
        <v xml:space="preserve"> </v>
      </c>
      <c r="N142" s="99" t="str">
        <f>IF(C142='TABELA UNIFICADA 2024'!A142,'TABELA UNIFICADA 2024'!F142," ")</f>
        <v xml:space="preserve"> </v>
      </c>
      <c r="O142" s="99" t="str">
        <f t="shared" si="16"/>
        <v xml:space="preserve"> </v>
      </c>
      <c r="Y142" s="183" t="s">
        <v>743</v>
      </c>
      <c r="Z142" s="104" t="s">
        <v>658</v>
      </c>
      <c r="AA142" s="104" t="s">
        <v>618</v>
      </c>
      <c r="AB142" s="104" t="str">
        <f t="shared" si="13"/>
        <v>FERRO</v>
      </c>
      <c r="AC142" s="106">
        <f>IF(AND(AB142="FERRO",AA142="PADRAO"),CONTROLE!$T$2,IF(AND(AB142="FERRO",AA142="ESPECIAL"),CONTROLE!$T$3,IF(AND(AB142="ACO",AA142="PADRAO"),CONTROLE!$T$8,IF(AND(AB142="ACO",AA142="ESPECIAL"),CONTROLE!$T$9,IF(AND(AB142="ALUMINIO",AA142="PADRAO"),CONTROLE!$T$5,IF(AND(AB142="ALUMINIO",AA142="ESPECIAL"),CONTROLE!$T$6))))))</f>
        <v>12738</v>
      </c>
    </row>
    <row r="143" spans="1:29" ht="15" customHeight="1">
      <c r="A143" s="98" t="s">
        <v>2927</v>
      </c>
      <c r="B143" s="96" t="str">
        <f t="shared" si="14"/>
        <v xml:space="preserve"> </v>
      </c>
      <c r="C143" s="96" t="str">
        <f>IF(AND(ISBLANK('TABELA UNIFICADA 2024'!#REF!)=TRUE,(ISBLANK('TABELA UNIFICADA 2024'!#REF!)=FALSE)),'TABELA UNIFICADA 2024'!#REF!," ")</f>
        <v xml:space="preserve"> </v>
      </c>
      <c r="D143" s="96" t="s">
        <v>43</v>
      </c>
      <c r="E143" s="191">
        <f>IF(ISBLANK('TABELA UNIFICADA 2024'!M143)=TRUE," ",'TABELA UNIFICADA 2024'!M143)</f>
        <v>45345</v>
      </c>
      <c r="F143" s="96" t="s">
        <v>111</v>
      </c>
      <c r="G143" s="96" t="str">
        <f>IF(C143='TABELA UNIFICADA 2024'!A143,'TABELA UNIFICADA 2024'!C143," ")</f>
        <v xml:space="preserve"> </v>
      </c>
      <c r="H143" s="96" t="s">
        <v>43</v>
      </c>
      <c r="I143" s="96" t="s">
        <v>112</v>
      </c>
      <c r="J143" s="97" t="str">
        <f>IF(C143='TABELA UNIFICADA 2024'!A143,'TABELA UNIFICADA 2024'!G143," ")</f>
        <v xml:space="preserve"> </v>
      </c>
      <c r="K143" s="96" t="s">
        <v>113</v>
      </c>
      <c r="L143" s="100" t="str">
        <f t="shared" si="15"/>
        <v>-</v>
      </c>
      <c r="M143" s="95" t="str">
        <f t="shared" si="12"/>
        <v xml:space="preserve"> </v>
      </c>
      <c r="N143" s="99" t="str">
        <f>IF(C143='TABELA UNIFICADA 2024'!A143,'TABELA UNIFICADA 2024'!F143," ")</f>
        <v xml:space="preserve"> </v>
      </c>
      <c r="O143" s="99" t="str">
        <f t="shared" si="16"/>
        <v xml:space="preserve"> </v>
      </c>
      <c r="Y143" s="183" t="s">
        <v>744</v>
      </c>
      <c r="Z143" s="104" t="s">
        <v>658</v>
      </c>
      <c r="AA143" s="104" t="s">
        <v>618</v>
      </c>
      <c r="AB143" s="104" t="str">
        <f t="shared" si="13"/>
        <v>FERRO</v>
      </c>
      <c r="AC143" s="106">
        <f>IF(AND(AB143="FERRO",AA143="PADRAO"),CONTROLE!$T$2,IF(AND(AB143="FERRO",AA143="ESPECIAL"),CONTROLE!$T$3,IF(AND(AB143="ACO",AA143="PADRAO"),CONTROLE!$T$8,IF(AND(AB143="ACO",AA143="ESPECIAL"),CONTROLE!$T$9,IF(AND(AB143="ALUMINIO",AA143="PADRAO"),CONTROLE!$T$5,IF(AND(AB143="ALUMINIO",AA143="ESPECIAL"),CONTROLE!$T$6))))))</f>
        <v>12738</v>
      </c>
    </row>
    <row r="144" spans="1:29" ht="15" customHeight="1">
      <c r="A144" s="98" t="s">
        <v>2927</v>
      </c>
      <c r="B144" s="96" t="str">
        <f t="shared" si="14"/>
        <v xml:space="preserve"> </v>
      </c>
      <c r="C144" s="96" t="str">
        <f>IF(AND(ISBLANK('TABELA UNIFICADA 2024'!#REF!)=TRUE,(ISBLANK('TABELA UNIFICADA 2024'!#REF!)=FALSE)),'TABELA UNIFICADA 2024'!#REF!," ")</f>
        <v xml:space="preserve"> </v>
      </c>
      <c r="D144" s="96" t="s">
        <v>43</v>
      </c>
      <c r="E144" s="191">
        <f>IF(ISBLANK('TABELA UNIFICADA 2024'!M144)=TRUE," ",'TABELA UNIFICADA 2024'!M144)</f>
        <v>45349</v>
      </c>
      <c r="F144" s="96" t="s">
        <v>111</v>
      </c>
      <c r="G144" s="96" t="str">
        <f>IF(C144='TABELA UNIFICADA 2024'!A144,'TABELA UNIFICADA 2024'!C144," ")</f>
        <v xml:space="preserve"> </v>
      </c>
      <c r="H144" s="96" t="s">
        <v>43</v>
      </c>
      <c r="I144" s="96" t="s">
        <v>112</v>
      </c>
      <c r="J144" s="97" t="str">
        <f>IF(C144='TABELA UNIFICADA 2024'!A144,'TABELA UNIFICADA 2024'!G144," ")</f>
        <v xml:space="preserve"> </v>
      </c>
      <c r="K144" s="96" t="s">
        <v>113</v>
      </c>
      <c r="L144" s="100" t="str">
        <f t="shared" si="15"/>
        <v>-</v>
      </c>
      <c r="M144" s="95" t="str">
        <f t="shared" si="12"/>
        <v xml:space="preserve"> </v>
      </c>
      <c r="N144" s="99" t="str">
        <f>IF(C144='TABELA UNIFICADA 2024'!A144,'TABELA UNIFICADA 2024'!F144," ")</f>
        <v xml:space="preserve"> </v>
      </c>
      <c r="O144" s="99" t="str">
        <f t="shared" si="16"/>
        <v xml:space="preserve"> </v>
      </c>
      <c r="Y144" s="183" t="s">
        <v>745</v>
      </c>
      <c r="Z144" s="104" t="s">
        <v>658</v>
      </c>
      <c r="AA144" s="104" t="s">
        <v>618</v>
      </c>
      <c r="AB144" s="104" t="str">
        <f t="shared" si="13"/>
        <v>FERRO</v>
      </c>
      <c r="AC144" s="106">
        <f>IF(AND(AB144="FERRO",AA144="PADRAO"),CONTROLE!$T$2,IF(AND(AB144="FERRO",AA144="ESPECIAL"),CONTROLE!$T$3,IF(AND(AB144="ACO",AA144="PADRAO"),CONTROLE!$T$8,IF(AND(AB144="ACO",AA144="ESPECIAL"),CONTROLE!$T$9,IF(AND(AB144="ALUMINIO",AA144="PADRAO"),CONTROLE!$T$5,IF(AND(AB144="ALUMINIO",AA144="ESPECIAL"),CONTROLE!$T$6))))))</f>
        <v>12738</v>
      </c>
    </row>
    <row r="145" spans="1:29" ht="15" customHeight="1">
      <c r="A145" s="98" t="s">
        <v>2927</v>
      </c>
      <c r="B145" s="96" t="str">
        <f t="shared" si="14"/>
        <v xml:space="preserve"> </v>
      </c>
      <c r="C145" s="96" t="str">
        <f>IF(AND(ISBLANK('TABELA UNIFICADA 2024'!#REF!)=TRUE,(ISBLANK('TABELA UNIFICADA 2024'!#REF!)=FALSE)),'TABELA UNIFICADA 2024'!#REF!," ")</f>
        <v xml:space="preserve"> </v>
      </c>
      <c r="D145" s="96" t="s">
        <v>43</v>
      </c>
      <c r="E145" s="191">
        <f>IF(ISBLANK('TABELA UNIFICADA 2024'!M145)=TRUE," ",'TABELA UNIFICADA 2024'!M145)</f>
        <v>45349</v>
      </c>
      <c r="F145" s="96" t="s">
        <v>111</v>
      </c>
      <c r="G145" s="96" t="str">
        <f>IF(C145='TABELA UNIFICADA 2024'!A145,'TABELA UNIFICADA 2024'!C145," ")</f>
        <v xml:space="preserve"> </v>
      </c>
      <c r="H145" s="96" t="s">
        <v>43</v>
      </c>
      <c r="I145" s="96" t="s">
        <v>112</v>
      </c>
      <c r="J145" s="97" t="str">
        <f>IF(C145='TABELA UNIFICADA 2024'!A145,'TABELA UNIFICADA 2024'!G145," ")</f>
        <v xml:space="preserve"> </v>
      </c>
      <c r="K145" s="96" t="s">
        <v>113</v>
      </c>
      <c r="L145" s="100" t="str">
        <f t="shared" si="15"/>
        <v>-</v>
      </c>
      <c r="M145" s="95" t="str">
        <f t="shared" si="12"/>
        <v xml:space="preserve"> </v>
      </c>
      <c r="N145" s="99" t="str">
        <f>IF(C145='TABELA UNIFICADA 2024'!A145,'TABELA UNIFICADA 2024'!F145," ")</f>
        <v xml:space="preserve"> </v>
      </c>
      <c r="O145" s="99" t="str">
        <f t="shared" si="16"/>
        <v xml:space="preserve"> </v>
      </c>
      <c r="Y145" s="183" t="s">
        <v>746</v>
      </c>
      <c r="Z145" s="104" t="s">
        <v>658</v>
      </c>
      <c r="AA145" s="104" t="s">
        <v>618</v>
      </c>
      <c r="AB145" s="104" t="str">
        <f t="shared" si="13"/>
        <v>FERRO</v>
      </c>
      <c r="AC145" s="106">
        <f>IF(AND(AB145="FERRO",AA145="PADRAO"),CONTROLE!$T$2,IF(AND(AB145="FERRO",AA145="ESPECIAL"),CONTROLE!$T$3,IF(AND(AB145="ACO",AA145="PADRAO"),CONTROLE!$T$8,IF(AND(AB145="ACO",AA145="ESPECIAL"),CONTROLE!$T$9,IF(AND(AB145="ALUMINIO",AA145="PADRAO"),CONTROLE!$T$5,IF(AND(AB145="ALUMINIO",AA145="ESPECIAL"),CONTROLE!$T$6))))))</f>
        <v>12738</v>
      </c>
    </row>
    <row r="146" spans="1:29" ht="15" customHeight="1">
      <c r="A146" s="98" t="s">
        <v>2927</v>
      </c>
      <c r="B146" s="96" t="str">
        <f t="shared" si="14"/>
        <v xml:space="preserve"> </v>
      </c>
      <c r="C146" s="96" t="str">
        <f>IF(AND(ISBLANK('TABELA UNIFICADA 2024'!#REF!)=TRUE,(ISBLANK('TABELA UNIFICADA 2024'!#REF!)=FALSE)),'TABELA UNIFICADA 2024'!#REF!," ")</f>
        <v xml:space="preserve"> </v>
      </c>
      <c r="D146" s="96" t="s">
        <v>43</v>
      </c>
      <c r="E146" s="191">
        <f>IF(ISBLANK('TABELA UNIFICADA 2024'!M146)=TRUE," ",'TABELA UNIFICADA 2024'!M146)</f>
        <v>45349</v>
      </c>
      <c r="F146" s="96" t="s">
        <v>111</v>
      </c>
      <c r="G146" s="96" t="str">
        <f>IF(C146='TABELA UNIFICADA 2024'!A146,'TABELA UNIFICADA 2024'!C146," ")</f>
        <v xml:space="preserve"> </v>
      </c>
      <c r="H146" s="96" t="s">
        <v>43</v>
      </c>
      <c r="I146" s="96" t="s">
        <v>112</v>
      </c>
      <c r="J146" s="97" t="str">
        <f>IF(C146='TABELA UNIFICADA 2024'!A146,'TABELA UNIFICADA 2024'!G146," ")</f>
        <v xml:space="preserve"> </v>
      </c>
      <c r="K146" s="96" t="s">
        <v>113</v>
      </c>
      <c r="L146" s="100" t="str">
        <f t="shared" si="15"/>
        <v>-</v>
      </c>
      <c r="M146" s="95" t="str">
        <f t="shared" si="12"/>
        <v xml:space="preserve"> </v>
      </c>
      <c r="N146" s="99" t="str">
        <f>IF(C146='TABELA UNIFICADA 2024'!A146,'TABELA UNIFICADA 2024'!F146," ")</f>
        <v xml:space="preserve"> </v>
      </c>
      <c r="O146" s="99" t="str">
        <f t="shared" si="16"/>
        <v xml:space="preserve"> </v>
      </c>
      <c r="Y146" s="183" t="s">
        <v>747</v>
      </c>
      <c r="Z146" s="104" t="s">
        <v>658</v>
      </c>
      <c r="AA146" s="104" t="s">
        <v>618</v>
      </c>
      <c r="AB146" s="104" t="str">
        <f t="shared" si="13"/>
        <v>FERRO</v>
      </c>
      <c r="AC146" s="106">
        <f>IF(AND(AB146="FERRO",AA146="PADRAO"),CONTROLE!$T$2,IF(AND(AB146="FERRO",AA146="ESPECIAL"),CONTROLE!$T$3,IF(AND(AB146="ACO",AA146="PADRAO"),CONTROLE!$T$8,IF(AND(AB146="ACO",AA146="ESPECIAL"),CONTROLE!$T$9,IF(AND(AB146="ALUMINIO",AA146="PADRAO"),CONTROLE!$T$5,IF(AND(AB146="ALUMINIO",AA146="ESPECIAL"),CONTROLE!$T$6))))))</f>
        <v>12738</v>
      </c>
    </row>
    <row r="147" spans="1:29" ht="15" customHeight="1">
      <c r="A147" s="98" t="s">
        <v>2927</v>
      </c>
      <c r="B147" s="96" t="str">
        <f t="shared" si="14"/>
        <v xml:space="preserve"> </v>
      </c>
      <c r="C147" s="96" t="str">
        <f>IF(AND(ISBLANK('TABELA UNIFICADA 2024'!#REF!)=TRUE,(ISBLANK('TABELA UNIFICADA 2024'!#REF!)=FALSE)),'TABELA UNIFICADA 2024'!#REF!," ")</f>
        <v xml:space="preserve"> </v>
      </c>
      <c r="D147" s="96" t="s">
        <v>43</v>
      </c>
      <c r="E147" s="191">
        <f>IF(ISBLANK('TABELA UNIFICADA 2024'!M147)=TRUE," ",'TABELA UNIFICADA 2024'!M147)</f>
        <v>45349</v>
      </c>
      <c r="F147" s="96" t="s">
        <v>111</v>
      </c>
      <c r="G147" s="96" t="str">
        <f>IF(C147='TABELA UNIFICADA 2024'!A147,'TABELA UNIFICADA 2024'!C147," ")</f>
        <v xml:space="preserve"> </v>
      </c>
      <c r="H147" s="96" t="s">
        <v>43</v>
      </c>
      <c r="I147" s="96" t="s">
        <v>112</v>
      </c>
      <c r="J147" s="97" t="str">
        <f>IF(C147='TABELA UNIFICADA 2024'!A147,'TABELA UNIFICADA 2024'!G147," ")</f>
        <v xml:space="preserve"> </v>
      </c>
      <c r="K147" s="96" t="s">
        <v>113</v>
      </c>
      <c r="L147" s="100" t="str">
        <f t="shared" si="15"/>
        <v>-</v>
      </c>
      <c r="M147" s="95" t="str">
        <f t="shared" si="12"/>
        <v xml:space="preserve"> </v>
      </c>
      <c r="N147" s="99" t="str">
        <f>IF(C147='TABELA UNIFICADA 2024'!A147,'TABELA UNIFICADA 2024'!F147," ")</f>
        <v xml:space="preserve"> </v>
      </c>
      <c r="O147" s="99" t="str">
        <f t="shared" si="16"/>
        <v xml:space="preserve"> </v>
      </c>
      <c r="Y147" s="183" t="s">
        <v>748</v>
      </c>
      <c r="Z147" s="104" t="s">
        <v>658</v>
      </c>
      <c r="AA147" s="104" t="s">
        <v>618</v>
      </c>
      <c r="AB147" s="104" t="str">
        <f t="shared" si="13"/>
        <v>FERRO</v>
      </c>
      <c r="AC147" s="106">
        <f>IF(AND(AB147="FERRO",AA147="PADRAO"),CONTROLE!$T$2,IF(AND(AB147="FERRO",AA147="ESPECIAL"),CONTROLE!$T$3,IF(AND(AB147="ACO",AA147="PADRAO"),CONTROLE!$T$8,IF(AND(AB147="ACO",AA147="ESPECIAL"),CONTROLE!$T$9,IF(AND(AB147="ALUMINIO",AA147="PADRAO"),CONTROLE!$T$5,IF(AND(AB147="ALUMINIO",AA147="ESPECIAL"),CONTROLE!$T$6))))))</f>
        <v>12738</v>
      </c>
    </row>
    <row r="148" spans="1:29" ht="15" customHeight="1">
      <c r="A148" s="98" t="s">
        <v>2927</v>
      </c>
      <c r="B148" s="96" t="str">
        <f t="shared" si="14"/>
        <v xml:space="preserve"> </v>
      </c>
      <c r="C148" s="96" t="str">
        <f>IF(AND(ISBLANK('TABELA UNIFICADA 2024'!#REF!)=TRUE,(ISBLANK('TABELA UNIFICADA 2024'!#REF!)=FALSE)),'TABELA UNIFICADA 2024'!#REF!," ")</f>
        <v xml:space="preserve"> </v>
      </c>
      <c r="D148" s="96" t="s">
        <v>43</v>
      </c>
      <c r="E148" s="191">
        <f>IF(ISBLANK('TABELA UNIFICADA 2024'!M148)=TRUE," ",'TABELA UNIFICADA 2024'!M148)</f>
        <v>45349</v>
      </c>
      <c r="F148" s="96" t="s">
        <v>111</v>
      </c>
      <c r="G148" s="96" t="str">
        <f>IF(C148='TABELA UNIFICADA 2024'!A148,'TABELA UNIFICADA 2024'!C148," ")</f>
        <v xml:space="preserve"> </v>
      </c>
      <c r="H148" s="96" t="s">
        <v>43</v>
      </c>
      <c r="I148" s="96" t="s">
        <v>112</v>
      </c>
      <c r="J148" s="97" t="str">
        <f>IF(C148='TABELA UNIFICADA 2024'!A148,'TABELA UNIFICADA 2024'!G148," ")</f>
        <v xml:space="preserve"> </v>
      </c>
      <c r="K148" s="96" t="s">
        <v>113</v>
      </c>
      <c r="L148" s="100" t="str">
        <f t="shared" si="15"/>
        <v>-</v>
      </c>
      <c r="M148" s="95" t="str">
        <f t="shared" si="12"/>
        <v xml:space="preserve"> </v>
      </c>
      <c r="N148" s="99" t="str">
        <f>IF(C148='TABELA UNIFICADA 2024'!A148,'TABELA UNIFICADA 2024'!F148," ")</f>
        <v xml:space="preserve"> </v>
      </c>
      <c r="O148" s="99" t="str">
        <f t="shared" si="16"/>
        <v xml:space="preserve"> </v>
      </c>
      <c r="Y148" s="183" t="s">
        <v>749</v>
      </c>
      <c r="Z148" s="104" t="s">
        <v>658</v>
      </c>
      <c r="AA148" s="104" t="s">
        <v>618</v>
      </c>
      <c r="AB148" s="104" t="str">
        <f t="shared" si="13"/>
        <v>FERRO</v>
      </c>
      <c r="AC148" s="106">
        <f>IF(AND(AB148="FERRO",AA148="PADRAO"),CONTROLE!$T$2,IF(AND(AB148="FERRO",AA148="ESPECIAL"),CONTROLE!$T$3,IF(AND(AB148="ACO",AA148="PADRAO"),CONTROLE!$T$8,IF(AND(AB148="ACO",AA148="ESPECIAL"),CONTROLE!$T$9,IF(AND(AB148="ALUMINIO",AA148="PADRAO"),CONTROLE!$T$5,IF(AND(AB148="ALUMINIO",AA148="ESPECIAL"),CONTROLE!$T$6))))))</f>
        <v>12738</v>
      </c>
    </row>
    <row r="149" spans="1:29" ht="15" customHeight="1">
      <c r="A149" s="98" t="s">
        <v>2927</v>
      </c>
      <c r="B149" s="96" t="str">
        <f t="shared" si="14"/>
        <v xml:space="preserve"> </v>
      </c>
      <c r="C149" s="96" t="str">
        <f>IF(AND(ISBLANK('TABELA UNIFICADA 2024'!#REF!)=TRUE,(ISBLANK('TABELA UNIFICADA 2024'!#REF!)=FALSE)),'TABELA UNIFICADA 2024'!#REF!," ")</f>
        <v xml:space="preserve"> </v>
      </c>
      <c r="D149" s="96" t="s">
        <v>43</v>
      </c>
      <c r="E149" s="191">
        <f>IF(ISBLANK('TABELA UNIFICADA 2024'!M149)=TRUE," ",'TABELA UNIFICADA 2024'!M149)</f>
        <v>45349</v>
      </c>
      <c r="F149" s="96" t="s">
        <v>111</v>
      </c>
      <c r="G149" s="96" t="str">
        <f>IF(C149='TABELA UNIFICADA 2024'!A149,'TABELA UNIFICADA 2024'!C149," ")</f>
        <v xml:space="preserve"> </v>
      </c>
      <c r="H149" s="96" t="s">
        <v>43</v>
      </c>
      <c r="I149" s="96" t="s">
        <v>112</v>
      </c>
      <c r="J149" s="97" t="str">
        <f>IF(C149='TABELA UNIFICADA 2024'!A149,'TABELA UNIFICADA 2024'!G149," ")</f>
        <v xml:space="preserve"> </v>
      </c>
      <c r="K149" s="96" t="s">
        <v>113</v>
      </c>
      <c r="L149" s="100" t="str">
        <f t="shared" si="15"/>
        <v>-</v>
      </c>
      <c r="M149" s="95" t="str">
        <f t="shared" si="12"/>
        <v xml:space="preserve"> </v>
      </c>
      <c r="N149" s="99" t="str">
        <f>IF(C149='TABELA UNIFICADA 2024'!A149,'TABELA UNIFICADA 2024'!F149," ")</f>
        <v xml:space="preserve"> </v>
      </c>
      <c r="O149" s="99" t="str">
        <f t="shared" si="16"/>
        <v xml:space="preserve"> </v>
      </c>
      <c r="Y149" s="183" t="s">
        <v>750</v>
      </c>
      <c r="Z149" s="104" t="s">
        <v>658</v>
      </c>
      <c r="AA149" s="104" t="s">
        <v>618</v>
      </c>
      <c r="AB149" s="104" t="str">
        <f t="shared" si="13"/>
        <v>FERRO</v>
      </c>
      <c r="AC149" s="106">
        <f>IF(AND(AB149="FERRO",AA149="PADRAO"),CONTROLE!$T$2,IF(AND(AB149="FERRO",AA149="ESPECIAL"),CONTROLE!$T$3,IF(AND(AB149="ACO",AA149="PADRAO"),CONTROLE!$T$8,IF(AND(AB149="ACO",AA149="ESPECIAL"),CONTROLE!$T$9,IF(AND(AB149="ALUMINIO",AA149="PADRAO"),CONTROLE!$T$5,IF(AND(AB149="ALUMINIO",AA149="ESPECIAL"),CONTROLE!$T$6))))))</f>
        <v>12738</v>
      </c>
    </row>
    <row r="150" spans="1:29" ht="15" customHeight="1">
      <c r="A150" s="98" t="s">
        <v>2927</v>
      </c>
      <c r="B150" s="96" t="str">
        <f t="shared" si="14"/>
        <v xml:space="preserve"> </v>
      </c>
      <c r="C150" s="96" t="str">
        <f>IF(AND(ISBLANK('TABELA UNIFICADA 2024'!#REF!)=TRUE,(ISBLANK('TABELA UNIFICADA 2024'!#REF!)=FALSE)),'TABELA UNIFICADA 2024'!#REF!," ")</f>
        <v xml:space="preserve"> </v>
      </c>
      <c r="D150" s="96" t="s">
        <v>43</v>
      </c>
      <c r="E150" s="191">
        <f>IF(ISBLANK('TABELA UNIFICADA 2024'!M150)=TRUE," ",'TABELA UNIFICADA 2024'!M150)</f>
        <v>45349</v>
      </c>
      <c r="F150" s="96" t="s">
        <v>111</v>
      </c>
      <c r="G150" s="96" t="str">
        <f>IF(C150='TABELA UNIFICADA 2024'!A150,'TABELA UNIFICADA 2024'!C150," ")</f>
        <v xml:space="preserve"> </v>
      </c>
      <c r="H150" s="96" t="s">
        <v>43</v>
      </c>
      <c r="I150" s="96" t="s">
        <v>112</v>
      </c>
      <c r="J150" s="97" t="str">
        <f>IF(C150='TABELA UNIFICADA 2024'!A150,'TABELA UNIFICADA 2024'!G150," ")</f>
        <v xml:space="preserve"> </v>
      </c>
      <c r="K150" s="96" t="s">
        <v>113</v>
      </c>
      <c r="L150" s="100" t="str">
        <f t="shared" si="15"/>
        <v>-</v>
      </c>
      <c r="M150" s="95" t="str">
        <f t="shared" si="12"/>
        <v xml:space="preserve"> </v>
      </c>
      <c r="N150" s="99" t="str">
        <f>IF(C150='TABELA UNIFICADA 2024'!A150,'TABELA UNIFICADA 2024'!F150," ")</f>
        <v xml:space="preserve"> </v>
      </c>
      <c r="O150" s="99" t="str">
        <f t="shared" si="16"/>
        <v xml:space="preserve"> </v>
      </c>
      <c r="Y150" s="183" t="s">
        <v>437</v>
      </c>
      <c r="Z150" s="104" t="s">
        <v>669</v>
      </c>
      <c r="AA150" s="104" t="s">
        <v>618</v>
      </c>
      <c r="AB150" s="104" t="s">
        <v>2548</v>
      </c>
      <c r="AC150" s="106">
        <f>IF(AND(AB150="FERRO",AA150="PADRAO"),CONTROLE!$T$2,IF(AND(AB150="FERRO",AA150="ESPECIAL"),CONTROLE!$T$3,IF(AND(AB150="ACO",AA150="PADRAO"),CONTROLE!$T$8,IF(AND(AB150="ACO",AA150="ESPECIAL"),CONTROLE!$T$9,IF(AND(AB150="ALUMINIO",AA150="PADRAO"),CONTROLE!$T$5,IF(AND(AB150="ALUMINIO",AA150="ESPECIAL"),CONTROLE!$T$6))))))</f>
        <v>12742</v>
      </c>
    </row>
    <row r="151" spans="1:29" ht="15" customHeight="1">
      <c r="A151" s="98" t="s">
        <v>2927</v>
      </c>
      <c r="B151" s="96" t="str">
        <f t="shared" si="14"/>
        <v xml:space="preserve"> </v>
      </c>
      <c r="C151" s="96" t="str">
        <f>IF(AND(ISBLANK('TABELA UNIFICADA 2024'!#REF!)=TRUE,(ISBLANK('TABELA UNIFICADA 2024'!#REF!)=FALSE)),'TABELA UNIFICADA 2024'!#REF!," ")</f>
        <v xml:space="preserve"> </v>
      </c>
      <c r="D151" s="96" t="s">
        <v>43</v>
      </c>
      <c r="E151" s="191">
        <f>IF(ISBLANK('TABELA UNIFICADA 2024'!M151)=TRUE," ",'TABELA UNIFICADA 2024'!M151)</f>
        <v>45351</v>
      </c>
      <c r="F151" s="96" t="s">
        <v>111</v>
      </c>
      <c r="G151" s="96" t="str">
        <f>IF(C151='TABELA UNIFICADA 2024'!A151,'TABELA UNIFICADA 2024'!C151," ")</f>
        <v xml:space="preserve"> </v>
      </c>
      <c r="H151" s="96" t="s">
        <v>43</v>
      </c>
      <c r="I151" s="96" t="s">
        <v>112</v>
      </c>
      <c r="J151" s="97" t="str">
        <f>IF(C151='TABELA UNIFICADA 2024'!A151,'TABELA UNIFICADA 2024'!G151," ")</f>
        <v xml:space="preserve"> </v>
      </c>
      <c r="K151" s="96" t="s">
        <v>113</v>
      </c>
      <c r="L151" s="100" t="str">
        <f t="shared" si="15"/>
        <v>-</v>
      </c>
      <c r="M151" s="95" t="str">
        <f t="shared" si="12"/>
        <v xml:space="preserve"> </v>
      </c>
      <c r="N151" s="99" t="str">
        <f>IF(C151='TABELA UNIFICADA 2024'!A151,'TABELA UNIFICADA 2024'!F151," ")</f>
        <v xml:space="preserve"> </v>
      </c>
      <c r="O151" s="99" t="str">
        <f t="shared" si="16"/>
        <v xml:space="preserve"> </v>
      </c>
      <c r="Y151" s="183" t="s">
        <v>751</v>
      </c>
      <c r="Z151" s="104" t="s">
        <v>658</v>
      </c>
      <c r="AA151" s="104" t="s">
        <v>618</v>
      </c>
      <c r="AB151" s="104" t="str">
        <f>IF(LEFT(Z151,1)="G","FERRO",0)</f>
        <v>FERRO</v>
      </c>
      <c r="AC151" s="106">
        <f>IF(AND(AB151="FERRO",AA151="PADRAO"),CONTROLE!$T$2,IF(AND(AB151="FERRO",AA151="ESPECIAL"),CONTROLE!$T$3,IF(AND(AB151="ACO",AA151="PADRAO"),CONTROLE!$T$8,IF(AND(AB151="ACO",AA151="ESPECIAL"),CONTROLE!$T$9,IF(AND(AB151="ALUMINIO",AA151="PADRAO"),CONTROLE!$T$5,IF(AND(AB151="ALUMINIO",AA151="ESPECIAL"),CONTROLE!$T$6))))))</f>
        <v>12738</v>
      </c>
    </row>
    <row r="152" spans="1:29" ht="15" customHeight="1">
      <c r="A152" s="98" t="s">
        <v>2927</v>
      </c>
      <c r="B152" s="96" t="str">
        <f t="shared" si="14"/>
        <v xml:space="preserve"> </v>
      </c>
      <c r="C152" s="96" t="str">
        <f>IF(AND(ISBLANK('TABELA UNIFICADA 2024'!#REF!)=TRUE,(ISBLANK('TABELA UNIFICADA 2024'!#REF!)=FALSE)),'TABELA UNIFICADA 2024'!#REF!," ")</f>
        <v xml:space="preserve"> </v>
      </c>
      <c r="D152" s="96" t="s">
        <v>43</v>
      </c>
      <c r="E152" s="191">
        <f>IF(ISBLANK('TABELA UNIFICADA 2024'!M152)=TRUE," ",'TABELA UNIFICADA 2024'!M152)</f>
        <v>45351</v>
      </c>
      <c r="F152" s="96" t="s">
        <v>111</v>
      </c>
      <c r="G152" s="96" t="str">
        <f>IF(C152='TABELA UNIFICADA 2024'!A152,'TABELA UNIFICADA 2024'!C152," ")</f>
        <v xml:space="preserve"> </v>
      </c>
      <c r="H152" s="96" t="s">
        <v>43</v>
      </c>
      <c r="I152" s="96" t="s">
        <v>112</v>
      </c>
      <c r="J152" s="97" t="str">
        <f>IF(C152='TABELA UNIFICADA 2024'!A152,'TABELA UNIFICADA 2024'!G152," ")</f>
        <v xml:space="preserve"> </v>
      </c>
      <c r="K152" s="96" t="s">
        <v>113</v>
      </c>
      <c r="L152" s="100" t="str">
        <f t="shared" si="15"/>
        <v>-</v>
      </c>
      <c r="M152" s="95" t="str">
        <f t="shared" si="12"/>
        <v xml:space="preserve"> </v>
      </c>
      <c r="N152" s="99" t="str">
        <f>IF(C152='TABELA UNIFICADA 2024'!A152,'TABELA UNIFICADA 2024'!F152," ")</f>
        <v xml:space="preserve"> </v>
      </c>
      <c r="O152" s="99" t="str">
        <f t="shared" si="16"/>
        <v xml:space="preserve"> </v>
      </c>
      <c r="Y152" s="183" t="s">
        <v>752</v>
      </c>
      <c r="Z152" s="104" t="s">
        <v>658</v>
      </c>
      <c r="AA152" s="104" t="s">
        <v>618</v>
      </c>
      <c r="AB152" s="104" t="str">
        <f>IF(LEFT(Z152,1)="G","FERRO",0)</f>
        <v>FERRO</v>
      </c>
      <c r="AC152" s="106">
        <f>IF(AND(AB152="FERRO",AA152="PADRAO"),CONTROLE!$T$2,IF(AND(AB152="FERRO",AA152="ESPECIAL"),CONTROLE!$T$3,IF(AND(AB152="ACO",AA152="PADRAO"),CONTROLE!$T$8,IF(AND(AB152="ACO",AA152="ESPECIAL"),CONTROLE!$T$9,IF(AND(AB152="ALUMINIO",AA152="PADRAO"),CONTROLE!$T$5,IF(AND(AB152="ALUMINIO",AA152="ESPECIAL"),CONTROLE!$T$6))))))</f>
        <v>12738</v>
      </c>
    </row>
    <row r="153" spans="1:29" ht="15" customHeight="1">
      <c r="A153" s="98" t="s">
        <v>2927</v>
      </c>
      <c r="B153" s="96" t="str">
        <f t="shared" si="14"/>
        <v xml:space="preserve"> </v>
      </c>
      <c r="C153" s="96" t="str">
        <f>IF(AND(ISBLANK('TABELA UNIFICADA 2024'!#REF!)=TRUE,(ISBLANK('TABELA UNIFICADA 2024'!#REF!)=FALSE)),'TABELA UNIFICADA 2024'!#REF!," ")</f>
        <v xml:space="preserve"> </v>
      </c>
      <c r="D153" s="96" t="s">
        <v>43</v>
      </c>
      <c r="E153" s="191">
        <f>IF(ISBLANK('TABELA UNIFICADA 2024'!M153)=TRUE," ",'TABELA UNIFICADA 2024'!M153)</f>
        <v>45351</v>
      </c>
      <c r="F153" s="96" t="s">
        <v>111</v>
      </c>
      <c r="G153" s="96" t="str">
        <f>IF(C153='TABELA UNIFICADA 2024'!A153,'TABELA UNIFICADA 2024'!C153," ")</f>
        <v xml:space="preserve"> </v>
      </c>
      <c r="H153" s="96" t="s">
        <v>43</v>
      </c>
      <c r="I153" s="96" t="s">
        <v>112</v>
      </c>
      <c r="J153" s="97" t="str">
        <f>IF(C153='TABELA UNIFICADA 2024'!A153,'TABELA UNIFICADA 2024'!G153," ")</f>
        <v xml:space="preserve"> </v>
      </c>
      <c r="K153" s="96" t="s">
        <v>113</v>
      </c>
      <c r="L153" s="100" t="str">
        <f t="shared" si="15"/>
        <v>-</v>
      </c>
      <c r="M153" s="95" t="str">
        <f t="shared" si="12"/>
        <v xml:space="preserve"> </v>
      </c>
      <c r="N153" s="99" t="str">
        <f>IF(C153='TABELA UNIFICADA 2024'!A153,'TABELA UNIFICADA 2024'!F153," ")</f>
        <v xml:space="preserve"> </v>
      </c>
      <c r="O153" s="99" t="str">
        <f t="shared" si="16"/>
        <v xml:space="preserve"> </v>
      </c>
      <c r="Y153" s="183" t="s">
        <v>753</v>
      </c>
      <c r="Z153" s="104" t="s">
        <v>656</v>
      </c>
      <c r="AA153" s="104" t="s">
        <v>618</v>
      </c>
      <c r="AB153" s="104" t="str">
        <f>IF(LEFT(Z153,1)="G","FERRO",0)</f>
        <v>FERRO</v>
      </c>
      <c r="AC153" s="106">
        <f>IF(AND(AB153="FERRO",AA153="PADRAO"),CONTROLE!$T$2,IF(AND(AB153="FERRO",AA153="ESPECIAL"),CONTROLE!$T$3,IF(AND(AB153="ACO",AA153="PADRAO"),CONTROLE!$T$8,IF(AND(AB153="ACO",AA153="ESPECIAL"),CONTROLE!$T$9,IF(AND(AB153="ALUMINIO",AA153="PADRAO"),CONTROLE!$T$5,IF(AND(AB153="ALUMINIO",AA153="ESPECIAL"),CONTROLE!$T$6))))))</f>
        <v>12738</v>
      </c>
    </row>
    <row r="154" spans="1:29" ht="15" customHeight="1">
      <c r="A154" s="98" t="s">
        <v>2927</v>
      </c>
      <c r="B154" s="96" t="str">
        <f t="shared" si="14"/>
        <v xml:space="preserve"> </v>
      </c>
      <c r="C154" s="96" t="str">
        <f>IF(AND(ISBLANK('TABELA UNIFICADA 2024'!#REF!)=TRUE,(ISBLANK('TABELA UNIFICADA 2024'!#REF!)=FALSE)),'TABELA UNIFICADA 2024'!#REF!," ")</f>
        <v xml:space="preserve"> </v>
      </c>
      <c r="D154" s="96" t="s">
        <v>43</v>
      </c>
      <c r="E154" s="191">
        <f>IF(ISBLANK('TABELA UNIFICADA 2024'!M154)=TRUE," ",'TABELA UNIFICADA 2024'!M154)</f>
        <v>45351</v>
      </c>
      <c r="F154" s="96" t="s">
        <v>111</v>
      </c>
      <c r="G154" s="96" t="str">
        <f>IF(C154='TABELA UNIFICADA 2024'!A154,'TABELA UNIFICADA 2024'!C154," ")</f>
        <v xml:space="preserve"> </v>
      </c>
      <c r="H154" s="96" t="s">
        <v>43</v>
      </c>
      <c r="I154" s="96" t="s">
        <v>112</v>
      </c>
      <c r="J154" s="97" t="str">
        <f>IF(C154='TABELA UNIFICADA 2024'!A154,'TABELA UNIFICADA 2024'!G154," ")</f>
        <v xml:space="preserve"> </v>
      </c>
      <c r="K154" s="96" t="s">
        <v>113</v>
      </c>
      <c r="L154" s="100" t="str">
        <f t="shared" si="15"/>
        <v>-</v>
      </c>
      <c r="M154" s="95" t="str">
        <f t="shared" si="12"/>
        <v xml:space="preserve"> </v>
      </c>
      <c r="N154" s="99" t="str">
        <f>IF(C154='TABELA UNIFICADA 2024'!A154,'TABELA UNIFICADA 2024'!F154," ")</f>
        <v xml:space="preserve"> </v>
      </c>
      <c r="O154" s="99" t="str">
        <f t="shared" si="16"/>
        <v xml:space="preserve"> </v>
      </c>
      <c r="Y154" s="183" t="s">
        <v>263</v>
      </c>
      <c r="Z154" s="104" t="s">
        <v>669</v>
      </c>
      <c r="AA154" s="104" t="s">
        <v>618</v>
      </c>
      <c r="AB154" s="104" t="s">
        <v>2548</v>
      </c>
      <c r="AC154" s="106">
        <f>IF(AND(AB154="FERRO",AA154="PADRAO"),CONTROLE!$T$2,IF(AND(AB154="FERRO",AA154="ESPECIAL"),CONTROLE!$T$3,IF(AND(AB154="ACO",AA154="PADRAO"),CONTROLE!$T$8,IF(AND(AB154="ACO",AA154="ESPECIAL"),CONTROLE!$T$9,IF(AND(AB154="ALUMINIO",AA154="PADRAO"),CONTROLE!$T$5,IF(AND(AB154="ALUMINIO",AA154="ESPECIAL"),CONTROLE!$T$6))))))</f>
        <v>12742</v>
      </c>
    </row>
    <row r="155" spans="1:29" ht="15" customHeight="1">
      <c r="A155" s="98" t="s">
        <v>2927</v>
      </c>
      <c r="B155" s="96" t="str">
        <f t="shared" si="14"/>
        <v xml:space="preserve"> </v>
      </c>
      <c r="C155" s="96" t="str">
        <f>IF(AND(ISBLANK('TABELA UNIFICADA 2024'!#REF!)=TRUE,(ISBLANK('TABELA UNIFICADA 2024'!#REF!)=FALSE)),'TABELA UNIFICADA 2024'!#REF!," ")</f>
        <v xml:space="preserve"> </v>
      </c>
      <c r="D155" s="96" t="s">
        <v>43</v>
      </c>
      <c r="E155" s="191">
        <f>IF(ISBLANK('TABELA UNIFICADA 2024'!M155)=TRUE," ",'TABELA UNIFICADA 2024'!M155)</f>
        <v>45351</v>
      </c>
      <c r="F155" s="96" t="s">
        <v>111</v>
      </c>
      <c r="G155" s="96" t="str">
        <f>IF(C155='TABELA UNIFICADA 2024'!A155,'TABELA UNIFICADA 2024'!C155," ")</f>
        <v xml:space="preserve"> </v>
      </c>
      <c r="H155" s="96" t="s">
        <v>43</v>
      </c>
      <c r="I155" s="96" t="s">
        <v>112</v>
      </c>
      <c r="J155" s="97" t="str">
        <f>IF(C155='TABELA UNIFICADA 2024'!A155,'TABELA UNIFICADA 2024'!G155," ")</f>
        <v xml:space="preserve"> </v>
      </c>
      <c r="K155" s="96" t="s">
        <v>113</v>
      </c>
      <c r="L155" s="100" t="str">
        <f t="shared" si="15"/>
        <v>-</v>
      </c>
      <c r="M155" s="95" t="str">
        <f t="shared" si="12"/>
        <v xml:space="preserve"> </v>
      </c>
      <c r="N155" s="99" t="str">
        <f>IF(C155='TABELA UNIFICADA 2024'!A155,'TABELA UNIFICADA 2024'!F155," ")</f>
        <v xml:space="preserve"> </v>
      </c>
      <c r="O155" s="99" t="str">
        <f t="shared" si="16"/>
        <v xml:space="preserve"> </v>
      </c>
      <c r="Y155" s="183" t="s">
        <v>65</v>
      </c>
      <c r="Z155" s="104" t="s">
        <v>669</v>
      </c>
      <c r="AA155" s="104" t="s">
        <v>618</v>
      </c>
      <c r="AB155" s="104" t="s">
        <v>2548</v>
      </c>
      <c r="AC155" s="106">
        <v>12742</v>
      </c>
    </row>
    <row r="156" spans="1:29" ht="15" customHeight="1">
      <c r="A156" s="98" t="s">
        <v>2927</v>
      </c>
      <c r="B156" s="96" t="str">
        <f t="shared" si="14"/>
        <v xml:space="preserve"> </v>
      </c>
      <c r="C156" s="96" t="str">
        <f>IF(AND(ISBLANK('TABELA UNIFICADA 2024'!#REF!)=TRUE,(ISBLANK('TABELA UNIFICADA 2024'!#REF!)=FALSE)),'TABELA UNIFICADA 2024'!#REF!," ")</f>
        <v xml:space="preserve"> </v>
      </c>
      <c r="D156" s="96" t="s">
        <v>43</v>
      </c>
      <c r="E156" s="191">
        <f>IF(ISBLANK('TABELA UNIFICADA 2024'!M156)=TRUE," ",'TABELA UNIFICADA 2024'!M156)</f>
        <v>45351</v>
      </c>
      <c r="F156" s="96" t="s">
        <v>111</v>
      </c>
      <c r="G156" s="96" t="str">
        <f>IF(C156='TABELA UNIFICADA 2024'!A156,'TABELA UNIFICADA 2024'!C156," ")</f>
        <v xml:space="preserve"> </v>
      </c>
      <c r="H156" s="96" t="s">
        <v>43</v>
      </c>
      <c r="I156" s="96" t="s">
        <v>112</v>
      </c>
      <c r="J156" s="97" t="str">
        <f>IF(C156='TABELA UNIFICADA 2024'!A156,'TABELA UNIFICADA 2024'!G156," ")</f>
        <v xml:space="preserve"> </v>
      </c>
      <c r="K156" s="96" t="s">
        <v>113</v>
      </c>
      <c r="L156" s="100" t="str">
        <f t="shared" si="15"/>
        <v>-</v>
      </c>
      <c r="M156" s="95" t="str">
        <f t="shared" si="12"/>
        <v xml:space="preserve"> </v>
      </c>
      <c r="N156" s="99" t="str">
        <f>IF(C156='TABELA UNIFICADA 2024'!A156,'TABELA UNIFICADA 2024'!F156," ")</f>
        <v xml:space="preserve"> </v>
      </c>
      <c r="O156" s="99" t="str">
        <f t="shared" si="16"/>
        <v xml:space="preserve"> </v>
      </c>
      <c r="Y156" s="183" t="s">
        <v>754</v>
      </c>
      <c r="Z156" s="104" t="s">
        <v>658</v>
      </c>
      <c r="AA156" s="104" t="s">
        <v>618</v>
      </c>
      <c r="AB156" s="104" t="str">
        <f>IF(LEFT(Z156,1)="G","FERRO",0)</f>
        <v>FERRO</v>
      </c>
      <c r="AC156" s="106">
        <f>IF(AND(AB156="FERRO",AA156="PADRAO"),CONTROLE!$T$2,IF(AND(AB156="FERRO",AA156="ESPECIAL"),CONTROLE!$T$3,IF(AND(AB156="ACO",AA156="PADRAO"),CONTROLE!$T$8,IF(AND(AB156="ACO",AA156="ESPECIAL"),CONTROLE!$T$9,IF(AND(AB156="ALUMINIO",AA156="PADRAO"),CONTROLE!$T$5,IF(AND(AB156="ALUMINIO",AA156="ESPECIAL"),CONTROLE!$T$6))))))</f>
        <v>12738</v>
      </c>
    </row>
    <row r="157" spans="1:29" ht="15" customHeight="1">
      <c r="A157" s="98" t="s">
        <v>2927</v>
      </c>
      <c r="B157" s="96" t="str">
        <f t="shared" si="14"/>
        <v xml:space="preserve"> </v>
      </c>
      <c r="C157" s="96" t="str">
        <f>IF(AND(ISBLANK('TABELA UNIFICADA 2024'!#REF!)=TRUE,(ISBLANK('TABELA UNIFICADA 2024'!#REF!)=FALSE)),'TABELA UNIFICADA 2024'!#REF!," ")</f>
        <v xml:space="preserve"> </v>
      </c>
      <c r="D157" s="96" t="s">
        <v>43</v>
      </c>
      <c r="E157" s="191">
        <f>IF(ISBLANK('TABELA UNIFICADA 2024'!M157)=TRUE," ",'TABELA UNIFICADA 2024'!M157)</f>
        <v>45351</v>
      </c>
      <c r="F157" s="96" t="s">
        <v>111</v>
      </c>
      <c r="G157" s="96" t="str">
        <f>IF(C157='TABELA UNIFICADA 2024'!A157,'TABELA UNIFICADA 2024'!C157," ")</f>
        <v xml:space="preserve"> </v>
      </c>
      <c r="H157" s="96" t="s">
        <v>43</v>
      </c>
      <c r="I157" s="96" t="s">
        <v>112</v>
      </c>
      <c r="J157" s="97" t="str">
        <f>IF(C157='TABELA UNIFICADA 2024'!A157,'TABELA UNIFICADA 2024'!G157," ")</f>
        <v xml:space="preserve"> </v>
      </c>
      <c r="K157" s="96" t="s">
        <v>113</v>
      </c>
      <c r="L157" s="100" t="str">
        <f t="shared" si="15"/>
        <v>-</v>
      </c>
      <c r="M157" s="95" t="str">
        <f t="shared" si="12"/>
        <v xml:space="preserve"> </v>
      </c>
      <c r="N157" s="99" t="str">
        <f>IF(C157='TABELA UNIFICADA 2024'!A157,'TABELA UNIFICADA 2024'!F157," ")</f>
        <v xml:space="preserve"> </v>
      </c>
      <c r="O157" s="99" t="str">
        <f t="shared" si="16"/>
        <v xml:space="preserve"> </v>
      </c>
      <c r="Y157" s="183" t="s">
        <v>755</v>
      </c>
      <c r="Z157" s="104" t="s">
        <v>669</v>
      </c>
      <c r="AA157" s="104" t="s">
        <v>618</v>
      </c>
      <c r="AB157" s="104" t="s">
        <v>2548</v>
      </c>
      <c r="AC157" s="106">
        <f>IF(AND(AB157="FERRO",AA157="PADRAO"),CONTROLE!$T$2,IF(AND(AB157="FERRO",AA157="ESPECIAL"),CONTROLE!$T$3,IF(AND(AB157="ACO",AA157="PADRAO"),CONTROLE!$T$8,IF(AND(AB157="ACO",AA157="ESPECIAL"),CONTROLE!$T$9,IF(AND(AB157="ALUMINIO",AA157="PADRAO"),CONTROLE!$T$5,IF(AND(AB157="ALUMINIO",AA157="ESPECIAL"),CONTROLE!$T$6))))))</f>
        <v>12742</v>
      </c>
    </row>
    <row r="158" spans="1:29" ht="15" customHeight="1">
      <c r="A158" s="98" t="s">
        <v>2927</v>
      </c>
      <c r="B158" s="96" t="str">
        <f t="shared" si="14"/>
        <v xml:space="preserve"> </v>
      </c>
      <c r="C158" s="96" t="str">
        <f>IF(AND(ISBLANK('TABELA UNIFICADA 2024'!#REF!)=TRUE,(ISBLANK('TABELA UNIFICADA 2024'!#REF!)=FALSE)),'TABELA UNIFICADA 2024'!#REF!," ")</f>
        <v xml:space="preserve"> </v>
      </c>
      <c r="D158" s="96" t="s">
        <v>43</v>
      </c>
      <c r="E158" s="191">
        <f>IF(ISBLANK('TABELA UNIFICADA 2024'!M158)=TRUE," ",'TABELA UNIFICADA 2024'!M158)</f>
        <v>45351</v>
      </c>
      <c r="F158" s="96" t="s">
        <v>111</v>
      </c>
      <c r="G158" s="96" t="str">
        <f>IF(C158='TABELA UNIFICADA 2024'!A158,'TABELA UNIFICADA 2024'!C158," ")</f>
        <v xml:space="preserve"> </v>
      </c>
      <c r="H158" s="96" t="s">
        <v>43</v>
      </c>
      <c r="I158" s="96" t="s">
        <v>112</v>
      </c>
      <c r="J158" s="97" t="str">
        <f>IF(C158='TABELA UNIFICADA 2024'!A158,'TABELA UNIFICADA 2024'!G158," ")</f>
        <v xml:space="preserve"> </v>
      </c>
      <c r="K158" s="96" t="s">
        <v>113</v>
      </c>
      <c r="L158" s="100" t="str">
        <f t="shared" si="15"/>
        <v>-</v>
      </c>
      <c r="M158" s="95" t="str">
        <f t="shared" si="12"/>
        <v xml:space="preserve"> </v>
      </c>
      <c r="N158" s="99" t="str">
        <f>IF(C158='TABELA UNIFICADA 2024'!A158,'TABELA UNIFICADA 2024'!F158," ")</f>
        <v xml:space="preserve"> </v>
      </c>
      <c r="O158" s="99" t="str">
        <f t="shared" si="16"/>
        <v xml:space="preserve"> </v>
      </c>
      <c r="Y158" s="183" t="s">
        <v>756</v>
      </c>
      <c r="Z158" s="104" t="s">
        <v>669</v>
      </c>
      <c r="AA158" s="104" t="s">
        <v>618</v>
      </c>
      <c r="AB158" s="104" t="s">
        <v>2548</v>
      </c>
      <c r="AC158" s="106">
        <f>IF(AND(AB158="FERRO",AA158="PADRAO"),CONTROLE!$T$2,IF(AND(AB158="FERRO",AA158="ESPECIAL"),CONTROLE!$T$3,IF(AND(AB158="ACO",AA158="PADRAO"),CONTROLE!$T$8,IF(AND(AB158="ACO",AA158="ESPECIAL"),CONTROLE!$T$9,IF(AND(AB158="ALUMINIO",AA158="PADRAO"),CONTROLE!$T$5,IF(AND(AB158="ALUMINIO",AA158="ESPECIAL"),CONTROLE!$T$6))))))</f>
        <v>12742</v>
      </c>
    </row>
    <row r="159" spans="1:29" ht="15" customHeight="1">
      <c r="A159" s="98" t="s">
        <v>2927</v>
      </c>
      <c r="B159" s="96" t="str">
        <f t="shared" si="14"/>
        <v xml:space="preserve"> </v>
      </c>
      <c r="C159" s="96" t="str">
        <f>IF(AND(ISBLANK('TABELA UNIFICADA 2024'!#REF!)=TRUE,(ISBLANK('TABELA UNIFICADA 2024'!#REF!)=FALSE)),'TABELA UNIFICADA 2024'!#REF!," ")</f>
        <v xml:space="preserve"> </v>
      </c>
      <c r="D159" s="96" t="s">
        <v>43</v>
      </c>
      <c r="E159" s="191">
        <f>IF(ISBLANK('TABELA UNIFICADA 2024'!M159)=TRUE," ",'TABELA UNIFICADA 2024'!M159)</f>
        <v>45351</v>
      </c>
      <c r="F159" s="96" t="s">
        <v>111</v>
      </c>
      <c r="G159" s="96" t="str">
        <f>IF(C159='TABELA UNIFICADA 2024'!A159,'TABELA UNIFICADA 2024'!C159," ")</f>
        <v xml:space="preserve"> </v>
      </c>
      <c r="H159" s="96" t="s">
        <v>43</v>
      </c>
      <c r="I159" s="96" t="s">
        <v>112</v>
      </c>
      <c r="J159" s="97" t="str">
        <f>IF(C159='TABELA UNIFICADA 2024'!A159,'TABELA UNIFICADA 2024'!G159," ")</f>
        <v xml:space="preserve"> </v>
      </c>
      <c r="K159" s="96" t="s">
        <v>113</v>
      </c>
      <c r="L159" s="100" t="str">
        <f t="shared" si="15"/>
        <v>-</v>
      </c>
      <c r="M159" s="95" t="str">
        <f t="shared" si="12"/>
        <v xml:space="preserve"> </v>
      </c>
      <c r="N159" s="99" t="str">
        <f>IF(C159='TABELA UNIFICADA 2024'!A159,'TABELA UNIFICADA 2024'!F159," ")</f>
        <v xml:space="preserve"> </v>
      </c>
      <c r="O159" s="99" t="str">
        <f t="shared" si="16"/>
        <v xml:space="preserve"> </v>
      </c>
      <c r="Y159" s="183" t="s">
        <v>757</v>
      </c>
      <c r="Z159" s="104" t="s">
        <v>669</v>
      </c>
      <c r="AA159" s="104" t="s">
        <v>618</v>
      </c>
      <c r="AB159" s="104" t="s">
        <v>2548</v>
      </c>
      <c r="AC159" s="106">
        <f>IF(AND(AB159="FERRO",AA159="PADRAO"),CONTROLE!$T$2,IF(AND(AB159="FERRO",AA159="ESPECIAL"),CONTROLE!$T$3,IF(AND(AB159="ACO",AA159="PADRAO"),CONTROLE!$T$8,IF(AND(AB159="ACO",AA159="ESPECIAL"),CONTROLE!$T$9,IF(AND(AB159="ALUMINIO",AA159="PADRAO"),CONTROLE!$T$5,IF(AND(AB159="ALUMINIO",AA159="ESPECIAL"),CONTROLE!$T$6))))))</f>
        <v>12742</v>
      </c>
    </row>
    <row r="160" spans="1:29" ht="15" customHeight="1">
      <c r="A160" s="98" t="s">
        <v>2927</v>
      </c>
      <c r="B160" s="96" t="str">
        <f t="shared" si="14"/>
        <v xml:space="preserve"> </v>
      </c>
      <c r="C160" s="96" t="str">
        <f>IF(AND(ISBLANK('TABELA UNIFICADA 2024'!#REF!)=TRUE,(ISBLANK('TABELA UNIFICADA 2024'!#REF!)=FALSE)),'TABELA UNIFICADA 2024'!#REF!," ")</f>
        <v xml:space="preserve"> </v>
      </c>
      <c r="D160" s="96" t="s">
        <v>43</v>
      </c>
      <c r="E160" s="191">
        <f>IF(ISBLANK('TABELA UNIFICADA 2024'!M160)=TRUE," ",'TABELA UNIFICADA 2024'!M160)</f>
        <v>45351</v>
      </c>
      <c r="F160" s="96" t="s">
        <v>111</v>
      </c>
      <c r="G160" s="96" t="str">
        <f>IF(C160='TABELA UNIFICADA 2024'!A160,'TABELA UNIFICADA 2024'!C160," ")</f>
        <v xml:space="preserve"> </v>
      </c>
      <c r="H160" s="96" t="s">
        <v>43</v>
      </c>
      <c r="I160" s="96" t="s">
        <v>112</v>
      </c>
      <c r="J160" s="97" t="str">
        <f>IF(C160='TABELA UNIFICADA 2024'!A160,'TABELA UNIFICADA 2024'!G160," ")</f>
        <v xml:space="preserve"> </v>
      </c>
      <c r="K160" s="96" t="s">
        <v>113</v>
      </c>
      <c r="L160" s="100" t="str">
        <f t="shared" si="15"/>
        <v>-</v>
      </c>
      <c r="M160" s="95" t="str">
        <f t="shared" si="12"/>
        <v xml:space="preserve"> </v>
      </c>
      <c r="N160" s="99" t="str">
        <f>IF(C160='TABELA UNIFICADA 2024'!A160,'TABELA UNIFICADA 2024'!F160," ")</f>
        <v xml:space="preserve"> </v>
      </c>
      <c r="O160" s="99" t="str">
        <f t="shared" si="16"/>
        <v xml:space="preserve"> </v>
      </c>
      <c r="Y160" s="183" t="s">
        <v>758</v>
      </c>
      <c r="Z160" s="104" t="s">
        <v>669</v>
      </c>
      <c r="AA160" s="104" t="s">
        <v>618</v>
      </c>
      <c r="AB160" s="104" t="s">
        <v>2548</v>
      </c>
      <c r="AC160" s="106">
        <f>IF(AND(AB160="FERRO",AA160="PADRAO"),CONTROLE!$T$2,IF(AND(AB160="FERRO",AA160="ESPECIAL"),CONTROLE!$T$3,IF(AND(AB160="ACO",AA160="PADRAO"),CONTROLE!$T$8,IF(AND(AB160="ACO",AA160="ESPECIAL"),CONTROLE!$T$9,IF(AND(AB160="ALUMINIO",AA160="PADRAO"),CONTROLE!$T$5,IF(AND(AB160="ALUMINIO",AA160="ESPECIAL"),CONTROLE!$T$6))))))</f>
        <v>12742</v>
      </c>
    </row>
    <row r="161" spans="1:29" ht="15" customHeight="1">
      <c r="A161" s="98" t="s">
        <v>2927</v>
      </c>
      <c r="B161" s="96" t="str">
        <f t="shared" si="14"/>
        <v xml:space="preserve"> </v>
      </c>
      <c r="C161" s="96" t="str">
        <f>IF(AND(ISBLANK('TABELA UNIFICADA 2024'!#REF!)=TRUE,(ISBLANK('TABELA UNIFICADA 2024'!#REF!)=FALSE)),'TABELA UNIFICADA 2024'!#REF!," ")</f>
        <v xml:space="preserve"> </v>
      </c>
      <c r="D161" s="96" t="s">
        <v>43</v>
      </c>
      <c r="E161" s="191">
        <f>IF(ISBLANK('TABELA UNIFICADA 2024'!M161)=TRUE," ",'TABELA UNIFICADA 2024'!M161)</f>
        <v>45351</v>
      </c>
      <c r="F161" s="96" t="s">
        <v>111</v>
      </c>
      <c r="G161" s="96" t="str">
        <f>IF(C161='TABELA UNIFICADA 2024'!A161,'TABELA UNIFICADA 2024'!C161," ")</f>
        <v xml:space="preserve"> </v>
      </c>
      <c r="H161" s="96" t="s">
        <v>43</v>
      </c>
      <c r="I161" s="96" t="s">
        <v>112</v>
      </c>
      <c r="J161" s="97" t="str">
        <f>IF(C161='TABELA UNIFICADA 2024'!A161,'TABELA UNIFICADA 2024'!G161," ")</f>
        <v xml:space="preserve"> </v>
      </c>
      <c r="K161" s="96" t="s">
        <v>113</v>
      </c>
      <c r="L161" s="100" t="str">
        <f t="shared" si="15"/>
        <v>-</v>
      </c>
      <c r="M161" s="95" t="str">
        <f t="shared" si="12"/>
        <v xml:space="preserve"> </v>
      </c>
      <c r="N161" s="99" t="str">
        <f>IF(C161='TABELA UNIFICADA 2024'!A161,'TABELA UNIFICADA 2024'!F161," ")</f>
        <v xml:space="preserve"> </v>
      </c>
      <c r="O161" s="99" t="str">
        <f t="shared" si="16"/>
        <v xml:space="preserve"> </v>
      </c>
      <c r="Y161" s="183" t="s">
        <v>759</v>
      </c>
      <c r="Z161" s="104" t="s">
        <v>669</v>
      </c>
      <c r="AA161" s="104" t="s">
        <v>618</v>
      </c>
      <c r="AB161" s="104" t="s">
        <v>2548</v>
      </c>
      <c r="AC161" s="106">
        <f>IF(AND(AB161="FERRO",AA161="PADRAO"),CONTROLE!$T$2,IF(AND(AB161="FERRO",AA161="ESPECIAL"),CONTROLE!$T$3,IF(AND(AB161="ACO",AA161="PADRAO"),CONTROLE!$T$8,IF(AND(AB161="ACO",AA161="ESPECIAL"),CONTROLE!$T$9,IF(AND(AB161="ALUMINIO",AA161="PADRAO"),CONTROLE!$T$5,IF(AND(AB161="ALUMINIO",AA161="ESPECIAL"),CONTROLE!$T$6))))))</f>
        <v>12742</v>
      </c>
    </row>
    <row r="162" spans="1:29" ht="15" customHeight="1">
      <c r="A162" s="98" t="s">
        <v>2927</v>
      </c>
      <c r="B162" s="96" t="str">
        <f t="shared" si="14"/>
        <v xml:space="preserve"> </v>
      </c>
      <c r="C162" s="96" t="str">
        <f>IF(AND(ISBLANK('TABELA UNIFICADA 2024'!#REF!)=TRUE,(ISBLANK('TABELA UNIFICADA 2024'!#REF!)=FALSE)),'TABELA UNIFICADA 2024'!#REF!," ")</f>
        <v xml:space="preserve"> </v>
      </c>
      <c r="D162" s="96" t="s">
        <v>43</v>
      </c>
      <c r="E162" s="191">
        <f>IF(ISBLANK('TABELA UNIFICADA 2024'!M162)=TRUE," ",'TABELA UNIFICADA 2024'!M162)</f>
        <v>45351</v>
      </c>
      <c r="F162" s="96" t="s">
        <v>111</v>
      </c>
      <c r="G162" s="96" t="str">
        <f>IF(C162='TABELA UNIFICADA 2024'!A162,'TABELA UNIFICADA 2024'!C162," ")</f>
        <v xml:space="preserve"> </v>
      </c>
      <c r="H162" s="96" t="s">
        <v>43</v>
      </c>
      <c r="I162" s="96" t="s">
        <v>112</v>
      </c>
      <c r="J162" s="97" t="str">
        <f>IF(C162='TABELA UNIFICADA 2024'!A162,'TABELA UNIFICADA 2024'!G162," ")</f>
        <v xml:space="preserve"> </v>
      </c>
      <c r="K162" s="96" t="s">
        <v>113</v>
      </c>
      <c r="L162" s="100" t="str">
        <f t="shared" si="15"/>
        <v>-</v>
      </c>
      <c r="M162" s="95" t="str">
        <f t="shared" si="12"/>
        <v xml:space="preserve"> </v>
      </c>
      <c r="N162" s="99" t="str">
        <f>IF(C162='TABELA UNIFICADA 2024'!A162,'TABELA UNIFICADA 2024'!F162," ")</f>
        <v xml:space="preserve"> </v>
      </c>
      <c r="O162" s="99" t="str">
        <f t="shared" si="16"/>
        <v xml:space="preserve"> </v>
      </c>
      <c r="Y162" s="183" t="s">
        <v>760</v>
      </c>
      <c r="Z162" s="104" t="s">
        <v>669</v>
      </c>
      <c r="AA162" s="104" t="s">
        <v>618</v>
      </c>
      <c r="AB162" s="104" t="s">
        <v>2548</v>
      </c>
      <c r="AC162" s="106">
        <f>IF(AND(AB162="FERRO",AA162="PADRAO"),CONTROLE!$T$2,IF(AND(AB162="FERRO",AA162="ESPECIAL"),CONTROLE!$T$3,IF(AND(AB162="ACO",AA162="PADRAO"),CONTROLE!$T$8,IF(AND(AB162="ACO",AA162="ESPECIAL"),CONTROLE!$T$9,IF(AND(AB162="ALUMINIO",AA162="PADRAO"),CONTROLE!$T$5,IF(AND(AB162="ALUMINIO",AA162="ESPECIAL"),CONTROLE!$T$6))))))</f>
        <v>12742</v>
      </c>
    </row>
    <row r="163" spans="1:29" ht="15" customHeight="1">
      <c r="A163" s="98" t="s">
        <v>2927</v>
      </c>
      <c r="B163" s="96" t="str">
        <f t="shared" si="14"/>
        <v xml:space="preserve"> </v>
      </c>
      <c r="C163" s="96" t="str">
        <f>IF(AND(ISBLANK('TABELA UNIFICADA 2024'!#REF!)=TRUE,(ISBLANK('TABELA UNIFICADA 2024'!#REF!)=FALSE)),'TABELA UNIFICADA 2024'!#REF!," ")</f>
        <v xml:space="preserve"> </v>
      </c>
      <c r="D163" s="96" t="s">
        <v>43</v>
      </c>
      <c r="E163" s="191">
        <f>IF(ISBLANK('TABELA UNIFICADA 2024'!M163)=TRUE," ",'TABELA UNIFICADA 2024'!M163)</f>
        <v>45352</v>
      </c>
      <c r="F163" s="96" t="s">
        <v>111</v>
      </c>
      <c r="G163" s="96" t="str">
        <f>IF(C163='TABELA UNIFICADA 2024'!A163,'TABELA UNIFICADA 2024'!C163," ")</f>
        <v xml:space="preserve"> </v>
      </c>
      <c r="H163" s="96" t="s">
        <v>43</v>
      </c>
      <c r="I163" s="96" t="s">
        <v>112</v>
      </c>
      <c r="J163" s="97" t="str">
        <f>IF(C163='TABELA UNIFICADA 2024'!A163,'TABELA UNIFICADA 2024'!G163," ")</f>
        <v xml:space="preserve"> </v>
      </c>
      <c r="K163" s="96" t="s">
        <v>113</v>
      </c>
      <c r="L163" s="100" t="str">
        <f t="shared" si="15"/>
        <v>-</v>
      </c>
      <c r="M163" s="95" t="str">
        <f t="shared" si="12"/>
        <v xml:space="preserve"> </v>
      </c>
      <c r="N163" s="99" t="str">
        <f>IF(C163='TABELA UNIFICADA 2024'!A163,'TABELA UNIFICADA 2024'!F163," ")</f>
        <v xml:space="preserve"> </v>
      </c>
      <c r="O163" s="99" t="str">
        <f t="shared" si="16"/>
        <v xml:space="preserve"> </v>
      </c>
      <c r="Y163" s="183" t="s">
        <v>761</v>
      </c>
      <c r="Z163" s="104" t="s">
        <v>658</v>
      </c>
      <c r="AA163" s="104" t="s">
        <v>618</v>
      </c>
      <c r="AB163" s="104" t="str">
        <f>IF(LEFT(Z163,1)="G","FERRO",0)</f>
        <v>FERRO</v>
      </c>
      <c r="AC163" s="106">
        <f>IF(AND(AB163="FERRO",AA163="PADRAO"),CONTROLE!$T$2,IF(AND(AB163="FERRO",AA163="ESPECIAL"),CONTROLE!$T$3,IF(AND(AB163="ACO",AA163="PADRAO"),CONTROLE!$T$8,IF(AND(AB163="ACO",AA163="ESPECIAL"),CONTROLE!$T$9,IF(AND(AB163="ALUMINIO",AA163="PADRAO"),CONTROLE!$T$5,IF(AND(AB163="ALUMINIO",AA163="ESPECIAL"),CONTROLE!$T$6))))))</f>
        <v>12738</v>
      </c>
    </row>
    <row r="164" spans="1:29" ht="15" customHeight="1">
      <c r="A164" s="98" t="s">
        <v>2927</v>
      </c>
      <c r="B164" s="96" t="str">
        <f t="shared" si="14"/>
        <v xml:space="preserve"> </v>
      </c>
      <c r="C164" s="96" t="str">
        <f>IF(AND(ISBLANK('TABELA UNIFICADA 2024'!#REF!)=TRUE,(ISBLANK('TABELA UNIFICADA 2024'!#REF!)=FALSE)),'TABELA UNIFICADA 2024'!#REF!," ")</f>
        <v xml:space="preserve"> </v>
      </c>
      <c r="D164" s="96" t="s">
        <v>43</v>
      </c>
      <c r="E164" s="191">
        <f>IF(ISBLANK('TABELA UNIFICADA 2024'!M164)=TRUE," ",'TABELA UNIFICADA 2024'!M164)</f>
        <v>45351</v>
      </c>
      <c r="F164" s="96" t="s">
        <v>111</v>
      </c>
      <c r="G164" s="96" t="str">
        <f>IF(C164='TABELA UNIFICADA 2024'!A164,'TABELA UNIFICADA 2024'!C164," ")</f>
        <v xml:space="preserve"> </v>
      </c>
      <c r="H164" s="96" t="s">
        <v>43</v>
      </c>
      <c r="I164" s="96" t="s">
        <v>112</v>
      </c>
      <c r="J164" s="97" t="str">
        <f>IF(C164='TABELA UNIFICADA 2024'!A164,'TABELA UNIFICADA 2024'!G164," ")</f>
        <v xml:space="preserve"> </v>
      </c>
      <c r="K164" s="96" t="s">
        <v>113</v>
      </c>
      <c r="L164" s="100" t="str">
        <f t="shared" si="15"/>
        <v>-</v>
      </c>
      <c r="M164" s="95" t="str">
        <f t="shared" si="12"/>
        <v xml:space="preserve"> </v>
      </c>
      <c r="N164" s="99" t="str">
        <f>IF(C164='TABELA UNIFICADA 2024'!A164,'TABELA UNIFICADA 2024'!F164," ")</f>
        <v xml:space="preserve"> </v>
      </c>
      <c r="O164" s="99" t="str">
        <f t="shared" si="16"/>
        <v xml:space="preserve"> </v>
      </c>
      <c r="Y164" s="183" t="s">
        <v>313</v>
      </c>
      <c r="Z164" s="104" t="s">
        <v>669</v>
      </c>
      <c r="AA164" s="104" t="s">
        <v>618</v>
      </c>
      <c r="AB164" s="104" t="s">
        <v>2548</v>
      </c>
      <c r="AC164" s="106">
        <f>IF(AND(AB164="FERRO",AA164="PADRAO"),CONTROLE!$T$2,IF(AND(AB164="FERRO",AA164="ESPECIAL"),CONTROLE!$T$3,IF(AND(AB164="ACO",AA164="PADRAO"),CONTROLE!$T$8,IF(AND(AB164="ACO",AA164="ESPECIAL"),CONTROLE!$T$9,IF(AND(AB164="ALUMINIO",AA164="PADRAO"),CONTROLE!$T$5,IF(AND(AB164="ALUMINIO",AA164="ESPECIAL"),CONTROLE!$T$6))))))</f>
        <v>12742</v>
      </c>
    </row>
    <row r="165" spans="1:29" ht="15" customHeight="1">
      <c r="A165" s="98" t="s">
        <v>2927</v>
      </c>
      <c r="B165" s="96" t="str">
        <f t="shared" si="14"/>
        <v xml:space="preserve"> </v>
      </c>
      <c r="C165" s="96" t="str">
        <f>IF(AND(ISBLANK('TABELA UNIFICADA 2024'!#REF!)=TRUE,(ISBLANK('TABELA UNIFICADA 2024'!#REF!)=FALSE)),'TABELA UNIFICADA 2024'!#REF!," ")</f>
        <v xml:space="preserve"> </v>
      </c>
      <c r="D165" s="96" t="s">
        <v>43</v>
      </c>
      <c r="E165" s="191">
        <f>IF(ISBLANK('TABELA UNIFICADA 2024'!M165)=TRUE," ",'TABELA UNIFICADA 2024'!M165)</f>
        <v>45351</v>
      </c>
      <c r="F165" s="96" t="s">
        <v>111</v>
      </c>
      <c r="G165" s="96" t="str">
        <f>IF(C165='TABELA UNIFICADA 2024'!A165,'TABELA UNIFICADA 2024'!C165," ")</f>
        <v xml:space="preserve"> </v>
      </c>
      <c r="H165" s="96" t="s">
        <v>43</v>
      </c>
      <c r="I165" s="96" t="s">
        <v>112</v>
      </c>
      <c r="J165" s="97" t="str">
        <f>IF(C165='TABELA UNIFICADA 2024'!A165,'TABELA UNIFICADA 2024'!G165," ")</f>
        <v xml:space="preserve"> </v>
      </c>
      <c r="K165" s="96" t="s">
        <v>113</v>
      </c>
      <c r="L165" s="100" t="str">
        <f t="shared" si="15"/>
        <v>-</v>
      </c>
      <c r="M165" s="95" t="str">
        <f t="shared" si="12"/>
        <v xml:space="preserve"> </v>
      </c>
      <c r="N165" s="99" t="str">
        <f>IF(C165='TABELA UNIFICADA 2024'!A165,'TABELA UNIFICADA 2024'!F165," ")</f>
        <v xml:space="preserve"> </v>
      </c>
      <c r="O165" s="99" t="str">
        <f t="shared" si="16"/>
        <v xml:space="preserve"> </v>
      </c>
      <c r="Y165" s="183" t="s">
        <v>550</v>
      </c>
      <c r="Z165" s="104" t="s">
        <v>669</v>
      </c>
      <c r="AA165" s="104" t="s">
        <v>618</v>
      </c>
      <c r="AB165" s="104" t="s">
        <v>2548</v>
      </c>
      <c r="AC165" s="106">
        <f>IF(AND(AB165="FERRO",AA165="PADRAO"),CONTROLE!$T$2,IF(AND(AB165="FERRO",AA165="ESPECIAL"),CONTROLE!$T$3,IF(AND(AB165="ACO",AA165="PADRAO"),CONTROLE!$T$8,IF(AND(AB165="ACO",AA165="ESPECIAL"),CONTROLE!$T$9,IF(AND(AB165="ALUMINIO",AA165="PADRAO"),CONTROLE!$T$5,IF(AND(AB165="ALUMINIO",AA165="ESPECIAL"),CONTROLE!$T$6))))))</f>
        <v>12742</v>
      </c>
    </row>
    <row r="166" spans="1:29" ht="15" customHeight="1">
      <c r="A166" s="98" t="s">
        <v>2927</v>
      </c>
      <c r="B166" s="96" t="str">
        <f t="shared" si="14"/>
        <v xml:space="preserve"> </v>
      </c>
      <c r="C166" s="96" t="str">
        <f>IF(AND(ISBLANK('TABELA UNIFICADA 2024'!#REF!)=TRUE,(ISBLANK('TABELA UNIFICADA 2024'!#REF!)=FALSE)),'TABELA UNIFICADA 2024'!#REF!," ")</f>
        <v xml:space="preserve"> </v>
      </c>
      <c r="D166" s="96" t="s">
        <v>43</v>
      </c>
      <c r="E166" s="191">
        <f>IF(ISBLANK('TABELA UNIFICADA 2024'!M166)=TRUE," ",'TABELA UNIFICADA 2024'!M166)</f>
        <v>45351</v>
      </c>
      <c r="F166" s="96" t="s">
        <v>111</v>
      </c>
      <c r="G166" s="96" t="str">
        <f>IF(C166='TABELA UNIFICADA 2024'!A166,'TABELA UNIFICADA 2024'!C166," ")</f>
        <v xml:space="preserve"> </v>
      </c>
      <c r="H166" s="96" t="s">
        <v>43</v>
      </c>
      <c r="I166" s="96" t="s">
        <v>112</v>
      </c>
      <c r="J166" s="97" t="str">
        <f>IF(C166='TABELA UNIFICADA 2024'!A166,'TABELA UNIFICADA 2024'!G166," ")</f>
        <v xml:space="preserve"> </v>
      </c>
      <c r="K166" s="96" t="s">
        <v>113</v>
      </c>
      <c r="L166" s="100" t="str">
        <f t="shared" si="15"/>
        <v>-</v>
      </c>
      <c r="M166" s="95" t="str">
        <f t="shared" si="12"/>
        <v xml:space="preserve"> </v>
      </c>
      <c r="N166" s="99" t="str">
        <f>IF(C166='TABELA UNIFICADA 2024'!A166,'TABELA UNIFICADA 2024'!F166," ")</f>
        <v xml:space="preserve"> </v>
      </c>
      <c r="O166" s="99" t="str">
        <f t="shared" si="16"/>
        <v xml:space="preserve"> </v>
      </c>
      <c r="Y166" s="183" t="s">
        <v>549</v>
      </c>
      <c r="Z166" s="104" t="s">
        <v>669</v>
      </c>
      <c r="AA166" s="104" t="s">
        <v>618</v>
      </c>
      <c r="AB166" s="104" t="s">
        <v>2548</v>
      </c>
      <c r="AC166" s="106">
        <f>IF(AND(AB166="FERRO",AA166="PADRAO"),CONTROLE!$T$2,IF(AND(AB166="FERRO",AA166="ESPECIAL"),CONTROLE!$T$3,IF(AND(AB166="ACO",AA166="PADRAO"),CONTROLE!$T$8,IF(AND(AB166="ACO",AA166="ESPECIAL"),CONTROLE!$T$9,IF(AND(AB166="ALUMINIO",AA166="PADRAO"),CONTROLE!$T$5,IF(AND(AB166="ALUMINIO",AA166="ESPECIAL"),CONTROLE!$T$6))))))</f>
        <v>12742</v>
      </c>
    </row>
    <row r="167" spans="1:29" ht="15" customHeight="1">
      <c r="A167" s="98" t="s">
        <v>2927</v>
      </c>
      <c r="B167" s="96" t="str">
        <f t="shared" si="14"/>
        <v xml:space="preserve"> </v>
      </c>
      <c r="C167" s="96" t="str">
        <f>IF(AND(ISBLANK('TABELA UNIFICADA 2024'!#REF!)=TRUE,(ISBLANK('TABELA UNIFICADA 2024'!#REF!)=FALSE)),'TABELA UNIFICADA 2024'!#REF!," ")</f>
        <v xml:space="preserve"> </v>
      </c>
      <c r="D167" s="96" t="s">
        <v>43</v>
      </c>
      <c r="E167" s="191">
        <f>IF(ISBLANK('TABELA UNIFICADA 2024'!M167)=TRUE," ",'TABELA UNIFICADA 2024'!M167)</f>
        <v>45351</v>
      </c>
      <c r="F167" s="96" t="s">
        <v>111</v>
      </c>
      <c r="G167" s="96" t="str">
        <f>IF(C167='TABELA UNIFICADA 2024'!A167,'TABELA UNIFICADA 2024'!C167," ")</f>
        <v xml:space="preserve"> </v>
      </c>
      <c r="H167" s="96" t="s">
        <v>43</v>
      </c>
      <c r="I167" s="96" t="s">
        <v>112</v>
      </c>
      <c r="J167" s="97" t="str">
        <f>IF(C167='TABELA UNIFICADA 2024'!A167,'TABELA UNIFICADA 2024'!G167," ")</f>
        <v xml:space="preserve"> </v>
      </c>
      <c r="K167" s="96" t="s">
        <v>113</v>
      </c>
      <c r="L167" s="100" t="str">
        <f t="shared" si="15"/>
        <v>-</v>
      </c>
      <c r="M167" s="95" t="str">
        <f t="shared" si="12"/>
        <v xml:space="preserve"> </v>
      </c>
      <c r="N167" s="99" t="str">
        <f>IF(C167='TABELA UNIFICADA 2024'!A167,'TABELA UNIFICADA 2024'!F167," ")</f>
        <v xml:space="preserve"> </v>
      </c>
      <c r="O167" s="99" t="str">
        <f t="shared" si="16"/>
        <v xml:space="preserve"> </v>
      </c>
      <c r="Y167" s="183" t="s">
        <v>762</v>
      </c>
      <c r="Z167" s="104" t="s">
        <v>669</v>
      </c>
      <c r="AA167" s="104" t="s">
        <v>618</v>
      </c>
      <c r="AB167" s="104" t="s">
        <v>2548</v>
      </c>
      <c r="AC167" s="106">
        <f>IF(AND(AB167="FERRO",AA167="PADRAO"),CONTROLE!$T$2,IF(AND(AB167="FERRO",AA167="ESPECIAL"),CONTROLE!$T$3,IF(AND(AB167="ACO",AA167="PADRAO"),CONTROLE!$T$8,IF(AND(AB167="ACO",AA167="ESPECIAL"),CONTROLE!$T$9,IF(AND(AB167="ALUMINIO",AA167="PADRAO"),CONTROLE!$T$5,IF(AND(AB167="ALUMINIO",AA167="ESPECIAL"),CONTROLE!$T$6))))))</f>
        <v>12742</v>
      </c>
    </row>
    <row r="168" spans="1:29" ht="15" customHeight="1">
      <c r="A168" s="98" t="s">
        <v>2927</v>
      </c>
      <c r="B168" s="96" t="str">
        <f t="shared" si="14"/>
        <v xml:space="preserve"> </v>
      </c>
      <c r="C168" s="96" t="str">
        <f>IF(AND(ISBLANK('TABELA UNIFICADA 2024'!#REF!)=TRUE,(ISBLANK('TABELA UNIFICADA 2024'!#REF!)=FALSE)),'TABELA UNIFICADA 2024'!#REF!," ")</f>
        <v xml:space="preserve"> </v>
      </c>
      <c r="D168" s="96" t="s">
        <v>43</v>
      </c>
      <c r="E168" s="191">
        <f>IF(ISBLANK('TABELA UNIFICADA 2024'!M168)=TRUE," ",'TABELA UNIFICADA 2024'!M168)</f>
        <v>45351</v>
      </c>
      <c r="F168" s="96" t="s">
        <v>111</v>
      </c>
      <c r="G168" s="96" t="str">
        <f>IF(C168='TABELA UNIFICADA 2024'!A168,'TABELA UNIFICADA 2024'!C168," ")</f>
        <v xml:space="preserve"> </v>
      </c>
      <c r="H168" s="96" t="s">
        <v>43</v>
      </c>
      <c r="I168" s="96" t="s">
        <v>112</v>
      </c>
      <c r="J168" s="97" t="str">
        <f>IF(C168='TABELA UNIFICADA 2024'!A168,'TABELA UNIFICADA 2024'!G168," ")</f>
        <v xml:space="preserve"> </v>
      </c>
      <c r="K168" s="96" t="s">
        <v>113</v>
      </c>
      <c r="L168" s="100" t="str">
        <f t="shared" si="15"/>
        <v>-</v>
      </c>
      <c r="M168" s="95" t="str">
        <f t="shared" si="12"/>
        <v xml:space="preserve"> </v>
      </c>
      <c r="N168" s="99" t="str">
        <f>IF(C168='TABELA UNIFICADA 2024'!A168,'TABELA UNIFICADA 2024'!F168," ")</f>
        <v xml:space="preserve"> </v>
      </c>
      <c r="O168" s="99" t="str">
        <f t="shared" si="16"/>
        <v xml:space="preserve"> </v>
      </c>
      <c r="Y168" s="183" t="s">
        <v>763</v>
      </c>
      <c r="Z168" s="104" t="s">
        <v>658</v>
      </c>
      <c r="AA168" s="104" t="s">
        <v>618</v>
      </c>
      <c r="AB168" s="104" t="str">
        <f>IF(LEFT(Z168,1)="G","FERRO",0)</f>
        <v>FERRO</v>
      </c>
      <c r="AC168" s="106">
        <f>IF(AND(AB168="FERRO",AA168="PADRAO"),CONTROLE!$T$2,IF(AND(AB168="FERRO",AA168="ESPECIAL"),CONTROLE!$T$3,IF(AND(AB168="ACO",AA168="PADRAO"),CONTROLE!$T$8,IF(AND(AB168="ACO",AA168="ESPECIAL"),CONTROLE!$T$9,IF(AND(AB168="ALUMINIO",AA168="PADRAO"),CONTROLE!$T$5,IF(AND(AB168="ALUMINIO",AA168="ESPECIAL"),CONTROLE!$T$6))))))</f>
        <v>12738</v>
      </c>
    </row>
    <row r="169" spans="1:29" ht="15" customHeight="1">
      <c r="A169" s="98" t="s">
        <v>2927</v>
      </c>
      <c r="B169" s="96" t="str">
        <f t="shared" si="14"/>
        <v xml:space="preserve"> </v>
      </c>
      <c r="C169" s="96" t="str">
        <f>IF(AND(ISBLANK('TABELA UNIFICADA 2024'!#REF!)=TRUE,(ISBLANK('TABELA UNIFICADA 2024'!#REF!)=FALSE)),'TABELA UNIFICADA 2024'!#REF!," ")</f>
        <v xml:space="preserve"> </v>
      </c>
      <c r="D169" s="96" t="s">
        <v>43</v>
      </c>
      <c r="E169" s="191">
        <f>IF(ISBLANK('TABELA UNIFICADA 2024'!M169)=TRUE," ",'TABELA UNIFICADA 2024'!M169)</f>
        <v>45351</v>
      </c>
      <c r="F169" s="96" t="s">
        <v>111</v>
      </c>
      <c r="G169" s="96" t="str">
        <f>IF(C169='TABELA UNIFICADA 2024'!A169,'TABELA UNIFICADA 2024'!C169," ")</f>
        <v xml:space="preserve"> </v>
      </c>
      <c r="H169" s="96" t="s">
        <v>43</v>
      </c>
      <c r="I169" s="96" t="s">
        <v>112</v>
      </c>
      <c r="J169" s="97" t="str">
        <f>IF(C169='TABELA UNIFICADA 2024'!A169,'TABELA UNIFICADA 2024'!G169," ")</f>
        <v xml:space="preserve"> </v>
      </c>
      <c r="K169" s="96" t="s">
        <v>113</v>
      </c>
      <c r="L169" s="100" t="str">
        <f t="shared" si="15"/>
        <v>-</v>
      </c>
      <c r="M169" s="95" t="str">
        <f t="shared" si="12"/>
        <v xml:space="preserve"> </v>
      </c>
      <c r="N169" s="99" t="str">
        <f>IF(C169='TABELA UNIFICADA 2024'!A169,'TABELA UNIFICADA 2024'!F169," ")</f>
        <v xml:space="preserve"> </v>
      </c>
      <c r="O169" s="99" t="str">
        <f t="shared" si="16"/>
        <v xml:space="preserve"> </v>
      </c>
      <c r="Y169" s="183" t="s">
        <v>764</v>
      </c>
      <c r="Z169" s="104" t="s">
        <v>658</v>
      </c>
      <c r="AA169" s="104" t="s">
        <v>618</v>
      </c>
      <c r="AB169" s="104" t="str">
        <f>IF(LEFT(Z169,1)="G","FERRO",0)</f>
        <v>FERRO</v>
      </c>
      <c r="AC169" s="106">
        <f>IF(AND(AB169="FERRO",AA169="PADRAO"),CONTROLE!$T$2,IF(AND(AB169="FERRO",AA169="ESPECIAL"),CONTROLE!$T$3,IF(AND(AB169="ACO",AA169="PADRAO"),CONTROLE!$T$8,IF(AND(AB169="ACO",AA169="ESPECIAL"),CONTROLE!$T$9,IF(AND(AB169="ALUMINIO",AA169="PADRAO"),CONTROLE!$T$5,IF(AND(AB169="ALUMINIO",AA169="ESPECIAL"),CONTROLE!$T$6))))))</f>
        <v>12738</v>
      </c>
    </row>
    <row r="170" spans="1:29" ht="15" customHeight="1">
      <c r="A170" s="98" t="s">
        <v>2927</v>
      </c>
      <c r="B170" s="96" t="str">
        <f t="shared" si="14"/>
        <v xml:space="preserve"> </v>
      </c>
      <c r="C170" s="96" t="str">
        <f>IF(AND(ISBLANK('TABELA UNIFICADA 2024'!#REF!)=TRUE,(ISBLANK('TABELA UNIFICADA 2024'!#REF!)=FALSE)),'TABELA UNIFICADA 2024'!#REF!," ")</f>
        <v xml:space="preserve"> </v>
      </c>
      <c r="D170" s="96" t="s">
        <v>43</v>
      </c>
      <c r="E170" s="191">
        <f>IF(ISBLANK('TABELA UNIFICADA 2024'!M170)=TRUE," ",'TABELA UNIFICADA 2024'!M170)</f>
        <v>45357</v>
      </c>
      <c r="F170" s="96" t="s">
        <v>111</v>
      </c>
      <c r="G170" s="96" t="str">
        <f>IF(C170='TABELA UNIFICADA 2024'!A170,'TABELA UNIFICADA 2024'!C170," ")</f>
        <v xml:space="preserve"> </v>
      </c>
      <c r="H170" s="96" t="s">
        <v>43</v>
      </c>
      <c r="I170" s="96" t="s">
        <v>112</v>
      </c>
      <c r="J170" s="97" t="str">
        <f>IF(C170='TABELA UNIFICADA 2024'!A170,'TABELA UNIFICADA 2024'!G170," ")</f>
        <v xml:space="preserve"> </v>
      </c>
      <c r="K170" s="96" t="s">
        <v>113</v>
      </c>
      <c r="L170" s="100" t="str">
        <f t="shared" si="15"/>
        <v>-</v>
      </c>
      <c r="M170" s="95" t="str">
        <f t="shared" si="12"/>
        <v xml:space="preserve"> </v>
      </c>
      <c r="N170" s="99" t="str">
        <f>IF(C170='TABELA UNIFICADA 2024'!A170,'TABELA UNIFICADA 2024'!F170," ")</f>
        <v xml:space="preserve"> </v>
      </c>
      <c r="O170" s="99" t="str">
        <f t="shared" si="16"/>
        <v xml:space="preserve"> </v>
      </c>
      <c r="Y170" s="183" t="s">
        <v>765</v>
      </c>
      <c r="Z170" s="104" t="s">
        <v>658</v>
      </c>
      <c r="AA170" s="104" t="s">
        <v>618</v>
      </c>
      <c r="AB170" s="104" t="str">
        <f>IF(LEFT(Z170,1)="G","FERRO",0)</f>
        <v>FERRO</v>
      </c>
      <c r="AC170" s="106">
        <f>IF(AND(AB170="FERRO",AA170="PADRAO"),CONTROLE!$T$2,IF(AND(AB170="FERRO",AA170="ESPECIAL"),CONTROLE!$T$3,IF(AND(AB170="ACO",AA170="PADRAO"),CONTROLE!$T$8,IF(AND(AB170="ACO",AA170="ESPECIAL"),CONTROLE!$T$9,IF(AND(AB170="ALUMINIO",AA170="PADRAO"),CONTROLE!$T$5,IF(AND(AB170="ALUMINIO",AA170="ESPECIAL"),CONTROLE!$T$6))))))</f>
        <v>12738</v>
      </c>
    </row>
    <row r="171" spans="1:29" ht="15" customHeight="1">
      <c r="A171" s="98" t="s">
        <v>2927</v>
      </c>
      <c r="B171" s="96" t="str">
        <f t="shared" si="14"/>
        <v xml:space="preserve"> </v>
      </c>
      <c r="C171" s="96" t="str">
        <f>IF(AND(ISBLANK('TABELA UNIFICADA 2024'!#REF!)=TRUE,(ISBLANK('TABELA UNIFICADA 2024'!#REF!)=FALSE)),'TABELA UNIFICADA 2024'!#REF!," ")</f>
        <v xml:space="preserve"> </v>
      </c>
      <c r="D171" s="96" t="s">
        <v>43</v>
      </c>
      <c r="E171" s="191">
        <f>IF(ISBLANK('TABELA UNIFICADA 2024'!M171)=TRUE," ",'TABELA UNIFICADA 2024'!M171)</f>
        <v>45357</v>
      </c>
      <c r="F171" s="96" t="s">
        <v>111</v>
      </c>
      <c r="G171" s="96" t="str">
        <f>IF(C171='TABELA UNIFICADA 2024'!A171,'TABELA UNIFICADA 2024'!C171," ")</f>
        <v xml:space="preserve"> </v>
      </c>
      <c r="H171" s="96" t="s">
        <v>43</v>
      </c>
      <c r="I171" s="96" t="s">
        <v>112</v>
      </c>
      <c r="J171" s="97" t="str">
        <f>IF(C171='TABELA UNIFICADA 2024'!A171,'TABELA UNIFICADA 2024'!G171," ")</f>
        <v xml:space="preserve"> </v>
      </c>
      <c r="K171" s="96" t="s">
        <v>113</v>
      </c>
      <c r="L171" s="100" t="str">
        <f t="shared" si="15"/>
        <v>-</v>
      </c>
      <c r="M171" s="95" t="str">
        <f t="shared" si="12"/>
        <v xml:space="preserve"> </v>
      </c>
      <c r="N171" s="99" t="str">
        <f>IF(C171='TABELA UNIFICADA 2024'!A171,'TABELA UNIFICADA 2024'!F171," ")</f>
        <v xml:space="preserve"> </v>
      </c>
      <c r="O171" s="99" t="str">
        <f t="shared" si="16"/>
        <v xml:space="preserve"> </v>
      </c>
      <c r="Y171" s="183" t="s">
        <v>230</v>
      </c>
      <c r="Z171" s="104" t="s">
        <v>669</v>
      </c>
      <c r="AA171" s="104" t="s">
        <v>618</v>
      </c>
      <c r="AB171" s="104" t="s">
        <v>2548</v>
      </c>
      <c r="AC171" s="106">
        <f>IF(AND(AB171="FERRO",AA171="PADRAO"),CONTROLE!$T$2,IF(AND(AB171="FERRO",AA171="ESPECIAL"),CONTROLE!$T$3,IF(AND(AB171="ACO",AA171="PADRAO"),CONTROLE!$T$8,IF(AND(AB171="ACO",AA171="ESPECIAL"),CONTROLE!$T$9,IF(AND(AB171="ALUMINIO",AA171="PADRAO"),CONTROLE!$T$5,IF(AND(AB171="ALUMINIO",AA171="ESPECIAL"),CONTROLE!$T$6))))))</f>
        <v>12742</v>
      </c>
    </row>
    <row r="172" spans="1:29" ht="15" customHeight="1">
      <c r="A172" s="98" t="s">
        <v>2927</v>
      </c>
      <c r="B172" s="96" t="str">
        <f t="shared" si="14"/>
        <v xml:space="preserve"> </v>
      </c>
      <c r="C172" s="96" t="str">
        <f>IF(AND(ISBLANK('TABELA UNIFICADA 2024'!#REF!)=TRUE,(ISBLANK('TABELA UNIFICADA 2024'!#REF!)=FALSE)),'TABELA UNIFICADA 2024'!#REF!," ")</f>
        <v xml:space="preserve"> </v>
      </c>
      <c r="D172" s="96" t="s">
        <v>43</v>
      </c>
      <c r="E172" s="191">
        <f>IF(ISBLANK('TABELA UNIFICADA 2024'!M172)=TRUE," ",'TABELA UNIFICADA 2024'!M172)</f>
        <v>45357</v>
      </c>
      <c r="F172" s="96" t="s">
        <v>111</v>
      </c>
      <c r="G172" s="96" t="str">
        <f>IF(C172='TABELA UNIFICADA 2024'!A172,'TABELA UNIFICADA 2024'!C172," ")</f>
        <v xml:space="preserve"> </v>
      </c>
      <c r="H172" s="96" t="s">
        <v>43</v>
      </c>
      <c r="I172" s="96" t="s">
        <v>112</v>
      </c>
      <c r="J172" s="97" t="str">
        <f>IF(C172='TABELA UNIFICADA 2024'!A172,'TABELA UNIFICADA 2024'!G172," ")</f>
        <v xml:space="preserve"> </v>
      </c>
      <c r="K172" s="96" t="s">
        <v>113</v>
      </c>
      <c r="L172" s="100" t="str">
        <f t="shared" si="15"/>
        <v>-</v>
      </c>
      <c r="M172" s="95" t="str">
        <f t="shared" si="12"/>
        <v xml:space="preserve"> </v>
      </c>
      <c r="N172" s="99" t="str">
        <f>IF(C172='TABELA UNIFICADA 2024'!A172,'TABELA UNIFICADA 2024'!F172," ")</f>
        <v xml:space="preserve"> </v>
      </c>
      <c r="O172" s="99" t="str">
        <f t="shared" si="16"/>
        <v xml:space="preserve"> </v>
      </c>
      <c r="Y172" s="183" t="s">
        <v>766</v>
      </c>
      <c r="Z172" s="104" t="s">
        <v>658</v>
      </c>
      <c r="AA172" s="104" t="s">
        <v>618</v>
      </c>
      <c r="AB172" s="104" t="str">
        <f>IF(LEFT(Z172,1)="G","FERRO",0)</f>
        <v>FERRO</v>
      </c>
      <c r="AC172" s="106">
        <f>IF(AND(AB172="FERRO",AA172="PADRAO"),CONTROLE!$T$2,IF(AND(AB172="FERRO",AA172="ESPECIAL"),CONTROLE!$T$3,IF(AND(AB172="ACO",AA172="PADRAO"),CONTROLE!$T$8,IF(AND(AB172="ACO",AA172="ESPECIAL"),CONTROLE!$T$9,IF(AND(AB172="ALUMINIO",AA172="PADRAO"),CONTROLE!$T$5,IF(AND(AB172="ALUMINIO",AA172="ESPECIAL"),CONTROLE!$T$6))))))</f>
        <v>12738</v>
      </c>
    </row>
    <row r="173" spans="1:29" ht="15" customHeight="1">
      <c r="A173" s="98" t="s">
        <v>2927</v>
      </c>
      <c r="B173" s="96" t="str">
        <f t="shared" si="14"/>
        <v xml:space="preserve"> </v>
      </c>
      <c r="C173" s="96" t="str">
        <f>IF(AND(ISBLANK('TABELA UNIFICADA 2024'!#REF!)=TRUE,(ISBLANK('TABELA UNIFICADA 2024'!#REF!)=FALSE)),'TABELA UNIFICADA 2024'!#REF!," ")</f>
        <v xml:space="preserve"> </v>
      </c>
      <c r="D173" s="96" t="s">
        <v>43</v>
      </c>
      <c r="E173" s="191">
        <f>IF(ISBLANK('TABELA UNIFICADA 2024'!M173)=TRUE," ",'TABELA UNIFICADA 2024'!M173)</f>
        <v>45357</v>
      </c>
      <c r="F173" s="96" t="s">
        <v>111</v>
      </c>
      <c r="G173" s="96" t="str">
        <f>IF(C173='TABELA UNIFICADA 2024'!A173,'TABELA UNIFICADA 2024'!C173," ")</f>
        <v xml:space="preserve"> </v>
      </c>
      <c r="H173" s="96" t="s">
        <v>43</v>
      </c>
      <c r="I173" s="96" t="s">
        <v>112</v>
      </c>
      <c r="J173" s="97" t="str">
        <f>IF(C173='TABELA UNIFICADA 2024'!A173,'TABELA UNIFICADA 2024'!G173," ")</f>
        <v xml:space="preserve"> </v>
      </c>
      <c r="K173" s="96" t="s">
        <v>113</v>
      </c>
      <c r="L173" s="100" t="str">
        <f t="shared" si="15"/>
        <v>-</v>
      </c>
      <c r="M173" s="95" t="str">
        <f t="shared" si="12"/>
        <v xml:space="preserve"> </v>
      </c>
      <c r="N173" s="99" t="str">
        <f>IF(C173='TABELA UNIFICADA 2024'!A173,'TABELA UNIFICADA 2024'!F173," ")</f>
        <v xml:space="preserve"> </v>
      </c>
      <c r="O173" s="99" t="str">
        <f t="shared" si="16"/>
        <v xml:space="preserve"> </v>
      </c>
      <c r="Y173" s="183" t="s">
        <v>767</v>
      </c>
      <c r="Z173" s="104" t="s">
        <v>658</v>
      </c>
      <c r="AA173" s="104" t="s">
        <v>618</v>
      </c>
      <c r="AB173" s="104" t="str">
        <f>IF(LEFT(Z173,1)="G","FERRO",0)</f>
        <v>FERRO</v>
      </c>
      <c r="AC173" s="106">
        <f>IF(AND(AB173="FERRO",AA173="PADRAO"),CONTROLE!$T$2,IF(AND(AB173="FERRO",AA173="ESPECIAL"),CONTROLE!$T$3,IF(AND(AB173="ACO",AA173="PADRAO"),CONTROLE!$T$8,IF(AND(AB173="ACO",AA173="ESPECIAL"),CONTROLE!$T$9,IF(AND(AB173="ALUMINIO",AA173="PADRAO"),CONTROLE!$T$5,IF(AND(AB173="ALUMINIO",AA173="ESPECIAL"),CONTROLE!$T$6))))))</f>
        <v>12738</v>
      </c>
    </row>
    <row r="174" spans="1:29" ht="15" customHeight="1">
      <c r="A174" s="98" t="s">
        <v>2927</v>
      </c>
      <c r="B174" s="96" t="str">
        <f t="shared" si="14"/>
        <v xml:space="preserve"> </v>
      </c>
      <c r="C174" s="96" t="str">
        <f>IF(AND(ISBLANK('TABELA UNIFICADA 2024'!#REF!)=TRUE,(ISBLANK('TABELA UNIFICADA 2024'!#REF!)=FALSE)),'TABELA UNIFICADA 2024'!#REF!," ")</f>
        <v xml:space="preserve"> </v>
      </c>
      <c r="D174" s="96" t="s">
        <v>43</v>
      </c>
      <c r="E174" s="191">
        <f>IF(ISBLANK('TABELA UNIFICADA 2024'!M174)=TRUE," ",'TABELA UNIFICADA 2024'!M174)</f>
        <v>45357</v>
      </c>
      <c r="F174" s="96" t="s">
        <v>111</v>
      </c>
      <c r="G174" s="96" t="str">
        <f>IF(C174='TABELA UNIFICADA 2024'!A174,'TABELA UNIFICADA 2024'!C174," ")</f>
        <v xml:space="preserve"> </v>
      </c>
      <c r="H174" s="96" t="s">
        <v>43</v>
      </c>
      <c r="I174" s="96" t="s">
        <v>112</v>
      </c>
      <c r="J174" s="97" t="str">
        <f>IF(C174='TABELA UNIFICADA 2024'!A174,'TABELA UNIFICADA 2024'!G174," ")</f>
        <v xml:space="preserve"> </v>
      </c>
      <c r="K174" s="96" t="s">
        <v>113</v>
      </c>
      <c r="L174" s="100" t="str">
        <f t="shared" si="15"/>
        <v>-</v>
      </c>
      <c r="M174" s="95" t="str">
        <f t="shared" si="12"/>
        <v xml:space="preserve"> </v>
      </c>
      <c r="N174" s="99" t="str">
        <f>IF(C174='TABELA UNIFICADA 2024'!A174,'TABELA UNIFICADA 2024'!F174," ")</f>
        <v xml:space="preserve"> </v>
      </c>
      <c r="O174" s="99" t="str">
        <f t="shared" si="16"/>
        <v xml:space="preserve"> </v>
      </c>
      <c r="Y174" s="183" t="s">
        <v>768</v>
      </c>
      <c r="Z174" s="104" t="s">
        <v>669</v>
      </c>
      <c r="AA174" s="104" t="s">
        <v>618</v>
      </c>
      <c r="AB174" s="104" t="s">
        <v>2548</v>
      </c>
      <c r="AC174" s="106">
        <f>IF(AND(AB174="FERRO",AA174="PADRAO"),CONTROLE!$T$2,IF(AND(AB174="FERRO",AA174="ESPECIAL"),CONTROLE!$T$3,IF(AND(AB174="ACO",AA174="PADRAO"),CONTROLE!$T$8,IF(AND(AB174="ACO",AA174="ESPECIAL"),CONTROLE!$T$9,IF(AND(AB174="ALUMINIO",AA174="PADRAO"),CONTROLE!$T$5,IF(AND(AB174="ALUMINIO",AA174="ESPECIAL"),CONTROLE!$T$6))))))</f>
        <v>12742</v>
      </c>
    </row>
    <row r="175" spans="1:29" ht="15" customHeight="1">
      <c r="A175" s="98" t="s">
        <v>2927</v>
      </c>
      <c r="B175" s="96" t="str">
        <f t="shared" si="14"/>
        <v xml:space="preserve"> </v>
      </c>
      <c r="C175" s="96" t="str">
        <f>IF(AND(ISBLANK('TABELA UNIFICADA 2024'!#REF!)=TRUE,(ISBLANK('TABELA UNIFICADA 2024'!#REF!)=FALSE)),'TABELA UNIFICADA 2024'!#REF!," ")</f>
        <v xml:space="preserve"> </v>
      </c>
      <c r="D175" s="96" t="s">
        <v>43</v>
      </c>
      <c r="E175" s="191">
        <f>IF(ISBLANK('TABELA UNIFICADA 2024'!M175)=TRUE," ",'TABELA UNIFICADA 2024'!M175)</f>
        <v>45357</v>
      </c>
      <c r="F175" s="96" t="s">
        <v>111</v>
      </c>
      <c r="G175" s="96" t="str">
        <f>IF(C175='TABELA UNIFICADA 2024'!A175,'TABELA UNIFICADA 2024'!C175," ")</f>
        <v xml:space="preserve"> </v>
      </c>
      <c r="H175" s="96" t="s">
        <v>43</v>
      </c>
      <c r="I175" s="96" t="s">
        <v>112</v>
      </c>
      <c r="J175" s="97" t="str">
        <f>IF(C175='TABELA UNIFICADA 2024'!A175,'TABELA UNIFICADA 2024'!G175," ")</f>
        <v xml:space="preserve"> </v>
      </c>
      <c r="K175" s="96" t="s">
        <v>113</v>
      </c>
      <c r="L175" s="100" t="str">
        <f t="shared" si="15"/>
        <v>-</v>
      </c>
      <c r="M175" s="95" t="str">
        <f t="shared" si="12"/>
        <v xml:space="preserve"> </v>
      </c>
      <c r="N175" s="99" t="str">
        <f>IF(C175='TABELA UNIFICADA 2024'!A175,'TABELA UNIFICADA 2024'!F175," ")</f>
        <v xml:space="preserve"> </v>
      </c>
      <c r="O175" s="99" t="str">
        <f t="shared" si="16"/>
        <v xml:space="preserve"> </v>
      </c>
      <c r="Y175" s="183" t="s">
        <v>276</v>
      </c>
      <c r="Z175" s="104" t="s">
        <v>617</v>
      </c>
      <c r="AA175" s="104" t="s">
        <v>618</v>
      </c>
      <c r="AB175" s="104" t="str">
        <f>IF(LEFT(Z175,1)="G","FERRO",0)</f>
        <v>FERRO</v>
      </c>
      <c r="AC175" s="106">
        <f>IF(AND(AB175="FERRO",AA175="PADRAO"),CONTROLE!$T$2,IF(AND(AB175="FERRO",AA175="ESPECIAL"),CONTROLE!$T$3,IF(AND(AB175="ACO",AA175="PADRAO"),CONTROLE!$T$8,IF(AND(AB175="ACO",AA175="ESPECIAL"),CONTROLE!$T$9,IF(AND(AB175="ALUMINIO",AA175="PADRAO"),CONTROLE!$T$5,IF(AND(AB175="ALUMINIO",AA175="ESPECIAL"),CONTROLE!$T$6))))))</f>
        <v>12738</v>
      </c>
    </row>
    <row r="176" spans="1:29" ht="15" customHeight="1">
      <c r="A176" s="98" t="s">
        <v>2927</v>
      </c>
      <c r="B176" s="96" t="str">
        <f t="shared" si="14"/>
        <v xml:space="preserve"> </v>
      </c>
      <c r="C176" s="96" t="str">
        <f>IF(AND(ISBLANK('TABELA UNIFICADA 2024'!#REF!)=TRUE,(ISBLANK('TABELA UNIFICADA 2024'!#REF!)=FALSE)),'TABELA UNIFICADA 2024'!#REF!," ")</f>
        <v xml:space="preserve"> </v>
      </c>
      <c r="D176" s="96" t="s">
        <v>43</v>
      </c>
      <c r="E176" s="191">
        <f>IF(ISBLANK('TABELA UNIFICADA 2024'!M176)=TRUE," ",'TABELA UNIFICADA 2024'!M176)</f>
        <v>45357</v>
      </c>
      <c r="F176" s="96" t="s">
        <v>111</v>
      </c>
      <c r="G176" s="96" t="str">
        <f>IF(C176='TABELA UNIFICADA 2024'!A176,'TABELA UNIFICADA 2024'!C176," ")</f>
        <v xml:space="preserve"> </v>
      </c>
      <c r="H176" s="96" t="s">
        <v>43</v>
      </c>
      <c r="I176" s="96" t="s">
        <v>112</v>
      </c>
      <c r="J176" s="97" t="str">
        <f>IF(C176='TABELA UNIFICADA 2024'!A176,'TABELA UNIFICADA 2024'!G176," ")</f>
        <v xml:space="preserve"> </v>
      </c>
      <c r="K176" s="96" t="s">
        <v>113</v>
      </c>
      <c r="L176" s="100" t="str">
        <f t="shared" si="15"/>
        <v>-</v>
      </c>
      <c r="M176" s="95" t="str">
        <f t="shared" si="12"/>
        <v xml:space="preserve"> </v>
      </c>
      <c r="N176" s="99" t="str">
        <f>IF(C176='TABELA UNIFICADA 2024'!A176,'TABELA UNIFICADA 2024'!F176," ")</f>
        <v xml:space="preserve"> </v>
      </c>
      <c r="O176" s="99" t="str">
        <f t="shared" si="16"/>
        <v xml:space="preserve"> </v>
      </c>
      <c r="Y176" s="183" t="s">
        <v>769</v>
      </c>
      <c r="Z176" s="104" t="s">
        <v>617</v>
      </c>
      <c r="AA176" s="104" t="s">
        <v>618</v>
      </c>
      <c r="AB176" s="104" t="str">
        <f>IF(LEFT(Z176,1)="G","FERRO",0)</f>
        <v>FERRO</v>
      </c>
      <c r="AC176" s="106">
        <f>IF(AND(AB176="FERRO",AA176="PADRAO"),CONTROLE!$T$2,IF(AND(AB176="FERRO",AA176="ESPECIAL"),CONTROLE!$T$3,IF(AND(AB176="ACO",AA176="PADRAO"),CONTROLE!$T$8,IF(AND(AB176="ACO",AA176="ESPECIAL"),CONTROLE!$T$9,IF(AND(AB176="ALUMINIO",AA176="PADRAO"),CONTROLE!$T$5,IF(AND(AB176="ALUMINIO",AA176="ESPECIAL"),CONTROLE!$T$6))))))</f>
        <v>12738</v>
      </c>
    </row>
    <row r="177" spans="1:29" ht="15" customHeight="1">
      <c r="A177" s="98" t="s">
        <v>2927</v>
      </c>
      <c r="B177" s="96" t="str">
        <f t="shared" si="14"/>
        <v xml:space="preserve"> </v>
      </c>
      <c r="C177" s="96" t="str">
        <f>IF(AND(ISBLANK('TABELA UNIFICADA 2024'!#REF!)=TRUE,(ISBLANK('TABELA UNIFICADA 2024'!#REF!)=FALSE)),'TABELA UNIFICADA 2024'!#REF!," ")</f>
        <v xml:space="preserve"> </v>
      </c>
      <c r="D177" s="96" t="s">
        <v>43</v>
      </c>
      <c r="E177" s="191">
        <f>IF(ISBLANK('TABELA UNIFICADA 2024'!M177)=TRUE," ",'TABELA UNIFICADA 2024'!M177)</f>
        <v>45357</v>
      </c>
      <c r="F177" s="96" t="s">
        <v>111</v>
      </c>
      <c r="G177" s="96" t="str">
        <f>IF(C177='TABELA UNIFICADA 2024'!A177,'TABELA UNIFICADA 2024'!C177," ")</f>
        <v xml:space="preserve"> </v>
      </c>
      <c r="H177" s="96" t="s">
        <v>43</v>
      </c>
      <c r="I177" s="96" t="s">
        <v>112</v>
      </c>
      <c r="J177" s="97" t="str">
        <f>IF(C177='TABELA UNIFICADA 2024'!A177,'TABELA UNIFICADA 2024'!G177," ")</f>
        <v xml:space="preserve"> </v>
      </c>
      <c r="K177" s="96" t="s">
        <v>113</v>
      </c>
      <c r="L177" s="100" t="str">
        <f t="shared" si="15"/>
        <v>-</v>
      </c>
      <c r="M177" s="95" t="str">
        <f t="shared" si="12"/>
        <v xml:space="preserve"> </v>
      </c>
      <c r="N177" s="99" t="str">
        <f>IF(C177='TABELA UNIFICADA 2024'!A177,'TABELA UNIFICADA 2024'!F177," ")</f>
        <v xml:space="preserve"> </v>
      </c>
      <c r="O177" s="99" t="str">
        <f t="shared" si="16"/>
        <v xml:space="preserve"> </v>
      </c>
      <c r="Y177" s="183" t="s">
        <v>770</v>
      </c>
      <c r="Z177" s="104" t="s">
        <v>617</v>
      </c>
      <c r="AA177" s="104" t="s">
        <v>618</v>
      </c>
      <c r="AB177" s="104" t="str">
        <f>IF(LEFT(Z177,1)="G","FERRO",0)</f>
        <v>FERRO</v>
      </c>
      <c r="AC177" s="106">
        <f>IF(AND(AB177="FERRO",AA177="PADRAO"),CONTROLE!$T$2,IF(AND(AB177="FERRO",AA177="ESPECIAL"),CONTROLE!$T$3,IF(AND(AB177="ACO",AA177="PADRAO"),CONTROLE!$T$8,IF(AND(AB177="ACO",AA177="ESPECIAL"),CONTROLE!$T$9,IF(AND(AB177="ALUMINIO",AA177="PADRAO"),CONTROLE!$T$5,IF(AND(AB177="ALUMINIO",AA177="ESPECIAL"),CONTROLE!$T$6))))))</f>
        <v>12738</v>
      </c>
    </row>
    <row r="178" spans="1:29" ht="15" customHeight="1">
      <c r="A178" s="98" t="s">
        <v>2927</v>
      </c>
      <c r="B178" s="96" t="str">
        <f t="shared" si="14"/>
        <v xml:space="preserve"> </v>
      </c>
      <c r="C178" s="96" t="str">
        <f>IF(AND(ISBLANK('TABELA UNIFICADA 2024'!#REF!)=TRUE,(ISBLANK('TABELA UNIFICADA 2024'!#REF!)=FALSE)),'TABELA UNIFICADA 2024'!#REF!," ")</f>
        <v xml:space="preserve"> </v>
      </c>
      <c r="D178" s="96" t="s">
        <v>43</v>
      </c>
      <c r="E178" s="191">
        <f>IF(ISBLANK('TABELA UNIFICADA 2024'!M178)=TRUE," ",'TABELA UNIFICADA 2024'!M178)</f>
        <v>45357</v>
      </c>
      <c r="F178" s="96" t="s">
        <v>111</v>
      </c>
      <c r="G178" s="96" t="str">
        <f>IF(C178='TABELA UNIFICADA 2024'!A178,'TABELA UNIFICADA 2024'!C178," ")</f>
        <v xml:space="preserve"> </v>
      </c>
      <c r="H178" s="96" t="s">
        <v>43</v>
      </c>
      <c r="I178" s="96" t="s">
        <v>112</v>
      </c>
      <c r="J178" s="97" t="str">
        <f>IF(C178='TABELA UNIFICADA 2024'!A178,'TABELA UNIFICADA 2024'!G178," ")</f>
        <v xml:space="preserve"> </v>
      </c>
      <c r="K178" s="96" t="s">
        <v>113</v>
      </c>
      <c r="L178" s="100" t="str">
        <f t="shared" si="15"/>
        <v>-</v>
      </c>
      <c r="M178" s="95" t="str">
        <f t="shared" si="12"/>
        <v xml:space="preserve"> </v>
      </c>
      <c r="N178" s="99" t="str">
        <f>IF(C178='TABELA UNIFICADA 2024'!A178,'TABELA UNIFICADA 2024'!F178," ")</f>
        <v xml:space="preserve"> </v>
      </c>
      <c r="O178" s="99" t="str">
        <f t="shared" si="16"/>
        <v xml:space="preserve"> </v>
      </c>
      <c r="Y178" s="183" t="s">
        <v>771</v>
      </c>
      <c r="Z178" s="104" t="s">
        <v>696</v>
      </c>
      <c r="AA178" s="104" t="s">
        <v>618</v>
      </c>
      <c r="AB178" s="104" t="s">
        <v>2550</v>
      </c>
      <c r="AC178" s="106">
        <f>IF(AND(AB178="FERRO",AA178="PADRAO"),CONTROLE!$T$2,IF(AND(AB178="FERRO",AA178="ESPECIAL"),CONTROLE!$T$3,IF(AND(AB178="ACO",AA178="PADRAO"),CONTROLE!$T$8,IF(AND(AB178="ACO",AA178="ESPECIAL"),CONTROLE!$T$9,IF(AND(AB178="ALUMINIO",AA178="PADRAO"),CONTROLE!$T$5,IF(AND(AB178="ALUMINIO",AA178="ESPECIAL"),CONTROLE!$T$6))))))</f>
        <v>12740</v>
      </c>
    </row>
    <row r="179" spans="1:29" ht="15" customHeight="1">
      <c r="A179" s="98" t="s">
        <v>2927</v>
      </c>
      <c r="B179" s="96" t="str">
        <f t="shared" si="14"/>
        <v xml:space="preserve"> </v>
      </c>
      <c r="C179" s="96" t="str">
        <f>IF(AND(ISBLANK('TABELA UNIFICADA 2024'!#REF!)=TRUE,(ISBLANK('TABELA UNIFICADA 2024'!#REF!)=FALSE)),'TABELA UNIFICADA 2024'!#REF!," ")</f>
        <v xml:space="preserve"> </v>
      </c>
      <c r="D179" s="96" t="s">
        <v>43</v>
      </c>
      <c r="E179" s="191">
        <f>IF(ISBLANK('TABELA UNIFICADA 2024'!M179)=TRUE," ",'TABELA UNIFICADA 2024'!M179)</f>
        <v>45355</v>
      </c>
      <c r="F179" s="96" t="s">
        <v>111</v>
      </c>
      <c r="G179" s="96" t="str">
        <f>IF(C179='TABELA UNIFICADA 2024'!A179,'TABELA UNIFICADA 2024'!C179," ")</f>
        <v xml:space="preserve"> </v>
      </c>
      <c r="H179" s="96" t="s">
        <v>43</v>
      </c>
      <c r="I179" s="96" t="s">
        <v>112</v>
      </c>
      <c r="J179" s="97" t="str">
        <f>IF(C179='TABELA UNIFICADA 2024'!A179,'TABELA UNIFICADA 2024'!G179," ")</f>
        <v xml:space="preserve"> </v>
      </c>
      <c r="K179" s="96" t="s">
        <v>113</v>
      </c>
      <c r="L179" s="100" t="str">
        <f t="shared" si="15"/>
        <v>-</v>
      </c>
      <c r="M179" s="95" t="str">
        <f t="shared" si="12"/>
        <v xml:space="preserve"> </v>
      </c>
      <c r="N179" s="99" t="str">
        <f>IF(C179='TABELA UNIFICADA 2024'!A179,'TABELA UNIFICADA 2024'!F179," ")</f>
        <v xml:space="preserve"> </v>
      </c>
      <c r="O179" s="99" t="str">
        <f t="shared" si="16"/>
        <v xml:space="preserve"> </v>
      </c>
      <c r="Y179" s="183" t="s">
        <v>378</v>
      </c>
      <c r="Z179" s="104" t="s">
        <v>658</v>
      </c>
      <c r="AA179" s="104" t="s">
        <v>618</v>
      </c>
      <c r="AB179" s="104" t="str">
        <f>IF(LEFT(Z179,1)="G","FERRO",0)</f>
        <v>FERRO</v>
      </c>
      <c r="AC179" s="106">
        <f>IF(AND(AB179="FERRO",AA179="PADRAO"),CONTROLE!$T$2,IF(AND(AB179="FERRO",AA179="ESPECIAL"),CONTROLE!$T$3,IF(AND(AB179="ACO",AA179="PADRAO"),CONTROLE!$T$8,IF(AND(AB179="ACO",AA179="ESPECIAL"),CONTROLE!$T$9,IF(AND(AB179="ALUMINIO",AA179="PADRAO"),CONTROLE!$T$5,IF(AND(AB179="ALUMINIO",AA179="ESPECIAL"),CONTROLE!$T$6))))))</f>
        <v>12738</v>
      </c>
    </row>
    <row r="180" spans="1:29" ht="15" customHeight="1">
      <c r="A180" s="98" t="s">
        <v>2927</v>
      </c>
      <c r="B180" s="96" t="str">
        <f t="shared" si="14"/>
        <v xml:space="preserve"> </v>
      </c>
      <c r="C180" s="96" t="str">
        <f>IF(AND(ISBLANK('TABELA UNIFICADA 2024'!#REF!)=TRUE,(ISBLANK('TABELA UNIFICADA 2024'!#REF!)=FALSE)),'TABELA UNIFICADA 2024'!#REF!," ")</f>
        <v xml:space="preserve"> </v>
      </c>
      <c r="D180" s="96" t="s">
        <v>43</v>
      </c>
      <c r="E180" s="191">
        <f>IF(ISBLANK('TABELA UNIFICADA 2024'!M180)=TRUE," ",'TABELA UNIFICADA 2024'!M180)</f>
        <v>45357</v>
      </c>
      <c r="F180" s="96" t="s">
        <v>111</v>
      </c>
      <c r="G180" s="96" t="str">
        <f>IF(C180='TABELA UNIFICADA 2024'!A180,'TABELA UNIFICADA 2024'!C180," ")</f>
        <v xml:space="preserve"> </v>
      </c>
      <c r="H180" s="96" t="s">
        <v>43</v>
      </c>
      <c r="I180" s="96" t="s">
        <v>112</v>
      </c>
      <c r="J180" s="97" t="str">
        <f>IF(C180='TABELA UNIFICADA 2024'!A180,'TABELA UNIFICADA 2024'!G180," ")</f>
        <v xml:space="preserve"> </v>
      </c>
      <c r="K180" s="96" t="s">
        <v>113</v>
      </c>
      <c r="L180" s="100" t="str">
        <f t="shared" si="15"/>
        <v>-</v>
      </c>
      <c r="M180" s="95" t="str">
        <f t="shared" si="12"/>
        <v xml:space="preserve"> </v>
      </c>
      <c r="N180" s="99" t="str">
        <f>IF(C180='TABELA UNIFICADA 2024'!A180,'TABELA UNIFICADA 2024'!F180," ")</f>
        <v xml:space="preserve"> </v>
      </c>
      <c r="O180" s="99" t="str">
        <f t="shared" si="16"/>
        <v xml:space="preserve"> </v>
      </c>
      <c r="Y180" s="183" t="s">
        <v>772</v>
      </c>
      <c r="Z180" s="104" t="s">
        <v>658</v>
      </c>
      <c r="AA180" s="104" t="s">
        <v>618</v>
      </c>
      <c r="AB180" s="104" t="str">
        <f>IF(LEFT(Z180,1)="G","FERRO",0)</f>
        <v>FERRO</v>
      </c>
      <c r="AC180" s="106">
        <f>IF(AND(AB180="FERRO",AA180="PADRAO"),CONTROLE!$T$2,IF(AND(AB180="FERRO",AA180="ESPECIAL"),CONTROLE!$T$3,IF(AND(AB180="ACO",AA180="PADRAO"),CONTROLE!$T$8,IF(AND(AB180="ACO",AA180="ESPECIAL"),CONTROLE!$T$9,IF(AND(AB180="ALUMINIO",AA180="PADRAO"),CONTROLE!$T$5,IF(AND(AB180="ALUMINIO",AA180="ESPECIAL"),CONTROLE!$T$6))))))</f>
        <v>12738</v>
      </c>
    </row>
    <row r="181" spans="1:29" ht="15" customHeight="1">
      <c r="A181" s="98" t="s">
        <v>2927</v>
      </c>
      <c r="B181" s="96" t="str">
        <f t="shared" si="14"/>
        <v xml:space="preserve"> </v>
      </c>
      <c r="C181" s="96" t="str">
        <f>IF(AND(ISBLANK('TABELA UNIFICADA 2024'!#REF!)=TRUE,(ISBLANK('TABELA UNIFICADA 2024'!#REF!)=FALSE)),'TABELA UNIFICADA 2024'!#REF!," ")</f>
        <v xml:space="preserve"> </v>
      </c>
      <c r="D181" s="96" t="s">
        <v>43</v>
      </c>
      <c r="E181" s="191">
        <f>IF(ISBLANK('TABELA UNIFICADA 2024'!M181)=TRUE," ",'TABELA UNIFICADA 2024'!M181)</f>
        <v>45362</v>
      </c>
      <c r="F181" s="96" t="s">
        <v>111</v>
      </c>
      <c r="G181" s="96" t="str">
        <f>IF(C181='TABELA UNIFICADA 2024'!A181,'TABELA UNIFICADA 2024'!C181," ")</f>
        <v xml:space="preserve"> </v>
      </c>
      <c r="H181" s="96" t="s">
        <v>43</v>
      </c>
      <c r="I181" s="96" t="s">
        <v>112</v>
      </c>
      <c r="J181" s="97" t="str">
        <f>IF(C181='TABELA UNIFICADA 2024'!A181,'TABELA UNIFICADA 2024'!G181," ")</f>
        <v xml:space="preserve"> </v>
      </c>
      <c r="K181" s="96" t="s">
        <v>113</v>
      </c>
      <c r="L181" s="100" t="str">
        <f t="shared" si="15"/>
        <v>-</v>
      </c>
      <c r="M181" s="95" t="str">
        <f t="shared" ref="M181:M244" si="17">G181</f>
        <v xml:space="preserve"> </v>
      </c>
      <c r="N181" s="99" t="str">
        <f>IF(C181='TABELA UNIFICADA 2024'!A181,'TABELA UNIFICADA 2024'!F181," ")</f>
        <v xml:space="preserve"> </v>
      </c>
      <c r="O181" s="99" t="str">
        <f t="shared" si="16"/>
        <v xml:space="preserve"> </v>
      </c>
      <c r="Y181" s="183" t="s">
        <v>773</v>
      </c>
      <c r="Z181" s="104" t="s">
        <v>774</v>
      </c>
      <c r="AA181" s="104" t="s">
        <v>618</v>
      </c>
      <c r="AB181" s="104" t="s">
        <v>2550</v>
      </c>
      <c r="AC181" s="106">
        <f>IF(AND(AB181="FERRO",AA181="PADRAO"),CONTROLE!$T$2,IF(AND(AB181="FERRO",AA181="ESPECIAL"),CONTROLE!$T$3,IF(AND(AB181="ACO",AA181="PADRAO"),CONTROLE!$T$8,IF(AND(AB181="ACO",AA181="ESPECIAL"),CONTROLE!$T$9,IF(AND(AB181="ALUMINIO",AA181="PADRAO"),CONTROLE!$T$5,IF(AND(AB181="ALUMINIO",AA181="ESPECIAL"),CONTROLE!$T$6))))))</f>
        <v>12740</v>
      </c>
    </row>
    <row r="182" spans="1:29" ht="15" customHeight="1">
      <c r="A182" s="98" t="s">
        <v>2927</v>
      </c>
      <c r="B182" s="96" t="str">
        <f t="shared" si="14"/>
        <v xml:space="preserve"> </v>
      </c>
      <c r="C182" s="96" t="str">
        <f>IF(AND(ISBLANK('TABELA UNIFICADA 2024'!#REF!)=TRUE,(ISBLANK('TABELA UNIFICADA 2024'!#REF!)=FALSE)),'TABELA UNIFICADA 2024'!#REF!," ")</f>
        <v xml:space="preserve"> </v>
      </c>
      <c r="D182" s="96" t="s">
        <v>43</v>
      </c>
      <c r="E182" s="191">
        <f>IF(ISBLANK('TABELA UNIFICADA 2024'!M182)=TRUE," ",'TABELA UNIFICADA 2024'!M182)</f>
        <v>45359</v>
      </c>
      <c r="F182" s="96" t="s">
        <v>111</v>
      </c>
      <c r="G182" s="96" t="str">
        <f>IF(C182='TABELA UNIFICADA 2024'!A182,'TABELA UNIFICADA 2024'!C182," ")</f>
        <v xml:space="preserve"> </v>
      </c>
      <c r="H182" s="96" t="s">
        <v>43</v>
      </c>
      <c r="I182" s="96" t="s">
        <v>112</v>
      </c>
      <c r="J182" s="97" t="str">
        <f>IF(C182='TABELA UNIFICADA 2024'!A182,'TABELA UNIFICADA 2024'!G182," ")</f>
        <v xml:space="preserve"> </v>
      </c>
      <c r="K182" s="96" t="s">
        <v>113</v>
      </c>
      <c r="L182" s="100" t="str">
        <f t="shared" si="15"/>
        <v>-</v>
      </c>
      <c r="M182" s="95" t="str">
        <f t="shared" si="17"/>
        <v xml:space="preserve"> </v>
      </c>
      <c r="N182" s="99" t="str">
        <f>IF(C182='TABELA UNIFICADA 2024'!A182,'TABELA UNIFICADA 2024'!F182," ")</f>
        <v xml:space="preserve"> </v>
      </c>
      <c r="O182" s="99" t="str">
        <f t="shared" si="16"/>
        <v xml:space="preserve"> </v>
      </c>
      <c r="Y182" s="183" t="s">
        <v>775</v>
      </c>
      <c r="Z182" s="104" t="s">
        <v>774</v>
      </c>
      <c r="AA182" s="104" t="s">
        <v>618</v>
      </c>
      <c r="AB182" s="104" t="s">
        <v>2550</v>
      </c>
      <c r="AC182" s="106">
        <f>IF(AND(AB182="FERRO",AA182="PADRAO"),CONTROLE!$T$2,IF(AND(AB182="FERRO",AA182="ESPECIAL"),CONTROLE!$T$3,IF(AND(AB182="ACO",AA182="PADRAO"),CONTROLE!$T$8,IF(AND(AB182="ACO",AA182="ESPECIAL"),CONTROLE!$T$9,IF(AND(AB182="ALUMINIO",AA182="PADRAO"),CONTROLE!$T$5,IF(AND(AB182="ALUMINIO",AA182="ESPECIAL"),CONTROLE!$T$6))))))</f>
        <v>12740</v>
      </c>
    </row>
    <row r="183" spans="1:29" ht="15" customHeight="1">
      <c r="A183" s="98" t="s">
        <v>2927</v>
      </c>
      <c r="B183" s="96" t="str">
        <f t="shared" si="14"/>
        <v xml:space="preserve"> </v>
      </c>
      <c r="C183" s="96" t="str">
        <f>IF(AND(ISBLANK('TABELA UNIFICADA 2024'!#REF!)=TRUE,(ISBLANK('TABELA UNIFICADA 2024'!#REF!)=FALSE)),'TABELA UNIFICADA 2024'!#REF!," ")</f>
        <v xml:space="preserve"> </v>
      </c>
      <c r="D183" s="96" t="s">
        <v>43</v>
      </c>
      <c r="E183" s="191">
        <f>IF(ISBLANK('TABELA UNIFICADA 2024'!M183)=TRUE," ",'TABELA UNIFICADA 2024'!M183)</f>
        <v>45363</v>
      </c>
      <c r="F183" s="96" t="s">
        <v>111</v>
      </c>
      <c r="G183" s="96" t="str">
        <f>IF(C183='TABELA UNIFICADA 2024'!A183,'TABELA UNIFICADA 2024'!C183," ")</f>
        <v xml:space="preserve"> </v>
      </c>
      <c r="H183" s="96" t="s">
        <v>43</v>
      </c>
      <c r="I183" s="96" t="s">
        <v>112</v>
      </c>
      <c r="J183" s="97" t="str">
        <f>IF(C183='TABELA UNIFICADA 2024'!A183,'TABELA UNIFICADA 2024'!G183," ")</f>
        <v xml:space="preserve"> </v>
      </c>
      <c r="K183" s="96" t="s">
        <v>113</v>
      </c>
      <c r="L183" s="100" t="str">
        <f t="shared" si="15"/>
        <v>-</v>
      </c>
      <c r="M183" s="95" t="str">
        <f t="shared" si="17"/>
        <v xml:space="preserve"> </v>
      </c>
      <c r="N183" s="99" t="str">
        <f>IF(C183='TABELA UNIFICADA 2024'!A183,'TABELA UNIFICADA 2024'!F183," ")</f>
        <v xml:space="preserve"> </v>
      </c>
      <c r="O183" s="99" t="str">
        <f t="shared" si="16"/>
        <v xml:space="preserve"> </v>
      </c>
      <c r="Y183" s="183" t="s">
        <v>776</v>
      </c>
      <c r="Z183" s="104" t="s">
        <v>774</v>
      </c>
      <c r="AA183" s="104" t="s">
        <v>618</v>
      </c>
      <c r="AB183" s="104" t="s">
        <v>2550</v>
      </c>
      <c r="AC183" s="106">
        <f>IF(AND(AB183="FERRO",AA183="PADRAO"),CONTROLE!$T$2,IF(AND(AB183="FERRO",AA183="ESPECIAL"),CONTROLE!$T$3,IF(AND(AB183="ACO",AA183="PADRAO"),CONTROLE!$T$8,IF(AND(AB183="ACO",AA183="ESPECIAL"),CONTROLE!$T$9,IF(AND(AB183="ALUMINIO",AA183="PADRAO"),CONTROLE!$T$5,IF(AND(AB183="ALUMINIO",AA183="ESPECIAL"),CONTROLE!$T$6))))))</f>
        <v>12740</v>
      </c>
    </row>
    <row r="184" spans="1:29" ht="15" customHeight="1">
      <c r="A184" s="98" t="s">
        <v>2927</v>
      </c>
      <c r="B184" s="96" t="str">
        <f t="shared" si="14"/>
        <v xml:space="preserve"> </v>
      </c>
      <c r="C184" s="96" t="str">
        <f>IF(AND(ISBLANK('TABELA UNIFICADA 2024'!#REF!)=TRUE,(ISBLANK('TABELA UNIFICADA 2024'!#REF!)=FALSE)),'TABELA UNIFICADA 2024'!#REF!," ")</f>
        <v xml:space="preserve"> </v>
      </c>
      <c r="D184" s="96" t="s">
        <v>43</v>
      </c>
      <c r="E184" s="191">
        <f>IF(ISBLANK('TABELA UNIFICADA 2024'!M184)=TRUE," ",'TABELA UNIFICADA 2024'!M184)</f>
        <v>45359</v>
      </c>
      <c r="F184" s="96" t="s">
        <v>111</v>
      </c>
      <c r="G184" s="96" t="str">
        <f>IF(C184='TABELA UNIFICADA 2024'!A184,'TABELA UNIFICADA 2024'!C184," ")</f>
        <v xml:space="preserve"> </v>
      </c>
      <c r="H184" s="96" t="s">
        <v>43</v>
      </c>
      <c r="I184" s="96" t="s">
        <v>112</v>
      </c>
      <c r="J184" s="97" t="str">
        <f>IF(C184='TABELA UNIFICADA 2024'!A184,'TABELA UNIFICADA 2024'!G184," ")</f>
        <v xml:space="preserve"> </v>
      </c>
      <c r="K184" s="96" t="s">
        <v>113</v>
      </c>
      <c r="L184" s="100" t="str">
        <f t="shared" si="15"/>
        <v>-</v>
      </c>
      <c r="M184" s="95" t="str">
        <f t="shared" si="17"/>
        <v xml:space="preserve"> </v>
      </c>
      <c r="N184" s="99" t="str">
        <f>IF(C184='TABELA UNIFICADA 2024'!A184,'TABELA UNIFICADA 2024'!F184," ")</f>
        <v xml:space="preserve"> </v>
      </c>
      <c r="O184" s="99" t="str">
        <f t="shared" si="16"/>
        <v xml:space="preserve"> </v>
      </c>
      <c r="Y184" s="183" t="s">
        <v>142</v>
      </c>
      <c r="Z184" s="104" t="s">
        <v>696</v>
      </c>
      <c r="AA184" s="104" t="s">
        <v>618</v>
      </c>
      <c r="AB184" s="104" t="s">
        <v>2550</v>
      </c>
      <c r="AC184" s="106">
        <f>IF(AND(AB184="FERRO",AA184="PADRAO"),CONTROLE!$T$2,IF(AND(AB184="FERRO",AA184="ESPECIAL"),CONTROLE!$T$3,IF(AND(AB184="ACO",AA184="PADRAO"),CONTROLE!$T$8,IF(AND(AB184="ACO",AA184="ESPECIAL"),CONTROLE!$T$9,IF(AND(AB184="ALUMINIO",AA184="PADRAO"),CONTROLE!$T$5,IF(AND(AB184="ALUMINIO",AA184="ESPECIAL"),CONTROLE!$T$6))))))</f>
        <v>12740</v>
      </c>
    </row>
    <row r="185" spans="1:29" ht="15" customHeight="1">
      <c r="A185" s="98" t="s">
        <v>2927</v>
      </c>
      <c r="B185" s="96" t="str">
        <f t="shared" si="14"/>
        <v xml:space="preserve"> </v>
      </c>
      <c r="C185" s="96" t="str">
        <f>IF(AND(ISBLANK('TABELA UNIFICADA 2024'!#REF!)=TRUE,(ISBLANK('TABELA UNIFICADA 2024'!#REF!)=FALSE)),'TABELA UNIFICADA 2024'!#REF!," ")</f>
        <v xml:space="preserve"> </v>
      </c>
      <c r="D185" s="96" t="s">
        <v>43</v>
      </c>
      <c r="E185" s="191">
        <f>IF(ISBLANK('TABELA UNIFICADA 2024'!M185)=TRUE," ",'TABELA UNIFICADA 2024'!M185)</f>
        <v>45359</v>
      </c>
      <c r="F185" s="96" t="s">
        <v>111</v>
      </c>
      <c r="G185" s="96" t="str">
        <f>IF(C185='TABELA UNIFICADA 2024'!A185,'TABELA UNIFICADA 2024'!C185," ")</f>
        <v xml:space="preserve"> </v>
      </c>
      <c r="H185" s="96" t="s">
        <v>43</v>
      </c>
      <c r="I185" s="96" t="s">
        <v>112</v>
      </c>
      <c r="J185" s="97" t="str">
        <f>IF(C185='TABELA UNIFICADA 2024'!A185,'TABELA UNIFICADA 2024'!G185," ")</f>
        <v xml:space="preserve"> </v>
      </c>
      <c r="K185" s="96" t="s">
        <v>113</v>
      </c>
      <c r="L185" s="100" t="str">
        <f t="shared" si="15"/>
        <v>-</v>
      </c>
      <c r="M185" s="95" t="str">
        <f t="shared" si="17"/>
        <v xml:space="preserve"> </v>
      </c>
      <c r="N185" s="99" t="str">
        <f>IF(C185='TABELA UNIFICADA 2024'!A185,'TABELA UNIFICADA 2024'!F185," ")</f>
        <v xml:space="preserve"> </v>
      </c>
      <c r="O185" s="99" t="str">
        <f t="shared" si="16"/>
        <v xml:space="preserve"> </v>
      </c>
      <c r="Y185" s="183" t="s">
        <v>777</v>
      </c>
      <c r="Z185" s="104" t="s">
        <v>617</v>
      </c>
      <c r="AA185" s="104" t="s">
        <v>618</v>
      </c>
      <c r="AB185" s="104" t="str">
        <f t="shared" ref="AB185:AB205" si="18">IF(LEFT(Z185,1)="G","FERRO",0)</f>
        <v>FERRO</v>
      </c>
      <c r="AC185" s="106">
        <f>IF(AND(AB185="FERRO",AA185="PADRAO"),CONTROLE!$T$2,IF(AND(AB185="FERRO",AA185="ESPECIAL"),CONTROLE!$T$3,IF(AND(AB185="ACO",AA185="PADRAO"),CONTROLE!$T$8,IF(AND(AB185="ACO",AA185="ESPECIAL"),CONTROLE!$T$9,IF(AND(AB185="ALUMINIO",AA185="PADRAO"),CONTROLE!$T$5,IF(AND(AB185="ALUMINIO",AA185="ESPECIAL"),CONTROLE!$T$6))))))</f>
        <v>12738</v>
      </c>
    </row>
    <row r="186" spans="1:29" ht="15" customHeight="1">
      <c r="A186" s="98" t="s">
        <v>2927</v>
      </c>
      <c r="B186" s="96" t="str">
        <f t="shared" si="14"/>
        <v xml:space="preserve"> </v>
      </c>
      <c r="C186" s="96" t="str">
        <f>IF(AND(ISBLANK('TABELA UNIFICADA 2024'!#REF!)=TRUE,(ISBLANK('TABELA UNIFICADA 2024'!#REF!)=FALSE)),'TABELA UNIFICADA 2024'!#REF!," ")</f>
        <v xml:space="preserve"> </v>
      </c>
      <c r="D186" s="96" t="s">
        <v>43</v>
      </c>
      <c r="E186" s="191">
        <f>IF(ISBLANK('TABELA UNIFICADA 2024'!M186)=TRUE," ",'TABELA UNIFICADA 2024'!M186)</f>
        <v>45359</v>
      </c>
      <c r="F186" s="96" t="s">
        <v>111</v>
      </c>
      <c r="G186" s="96" t="str">
        <f>IF(C186='TABELA UNIFICADA 2024'!A186,'TABELA UNIFICADA 2024'!C186," ")</f>
        <v xml:space="preserve"> </v>
      </c>
      <c r="H186" s="96" t="s">
        <v>43</v>
      </c>
      <c r="I186" s="96" t="s">
        <v>112</v>
      </c>
      <c r="J186" s="97" t="str">
        <f>IF(C186='TABELA UNIFICADA 2024'!A186,'TABELA UNIFICADA 2024'!G186," ")</f>
        <v xml:space="preserve"> </v>
      </c>
      <c r="K186" s="96" t="s">
        <v>113</v>
      </c>
      <c r="L186" s="100" t="str">
        <f t="shared" si="15"/>
        <v>-</v>
      </c>
      <c r="M186" s="95" t="str">
        <f t="shared" si="17"/>
        <v xml:space="preserve"> </v>
      </c>
      <c r="N186" s="99" t="str">
        <f>IF(C186='TABELA UNIFICADA 2024'!A186,'TABELA UNIFICADA 2024'!F186," ")</f>
        <v xml:space="preserve"> </v>
      </c>
      <c r="O186" s="99" t="str">
        <f t="shared" si="16"/>
        <v xml:space="preserve"> </v>
      </c>
      <c r="Y186" s="183" t="s">
        <v>778</v>
      </c>
      <c r="Z186" s="104" t="s">
        <v>617</v>
      </c>
      <c r="AA186" s="104" t="s">
        <v>618</v>
      </c>
      <c r="AB186" s="104" t="str">
        <f t="shared" si="18"/>
        <v>FERRO</v>
      </c>
      <c r="AC186" s="106">
        <f>IF(AND(AB186="FERRO",AA186="PADRAO"),CONTROLE!$T$2,IF(AND(AB186="FERRO",AA186="ESPECIAL"),CONTROLE!$T$3,IF(AND(AB186="ACO",AA186="PADRAO"),CONTROLE!$T$8,IF(AND(AB186="ACO",AA186="ESPECIAL"),CONTROLE!$T$9,IF(AND(AB186="ALUMINIO",AA186="PADRAO"),CONTROLE!$T$5,IF(AND(AB186="ALUMINIO",AA186="ESPECIAL"),CONTROLE!$T$6))))))</f>
        <v>12738</v>
      </c>
    </row>
    <row r="187" spans="1:29" ht="15" customHeight="1">
      <c r="A187" s="98" t="s">
        <v>2927</v>
      </c>
      <c r="B187" s="96" t="str">
        <f t="shared" si="14"/>
        <v xml:space="preserve"> </v>
      </c>
      <c r="C187" s="96" t="str">
        <f>IF(AND(ISBLANK('TABELA UNIFICADA 2024'!#REF!)=TRUE,(ISBLANK('TABELA UNIFICADA 2024'!#REF!)=FALSE)),'TABELA UNIFICADA 2024'!#REF!," ")</f>
        <v xml:space="preserve"> </v>
      </c>
      <c r="D187" s="96" t="s">
        <v>43</v>
      </c>
      <c r="E187" s="191">
        <f>IF(ISBLANK('TABELA UNIFICADA 2024'!M187)=TRUE," ",'TABELA UNIFICADA 2024'!M187)</f>
        <v>45359</v>
      </c>
      <c r="F187" s="96" t="s">
        <v>111</v>
      </c>
      <c r="G187" s="96" t="str">
        <f>IF(C187='TABELA UNIFICADA 2024'!A187,'TABELA UNIFICADA 2024'!C187," ")</f>
        <v xml:space="preserve"> </v>
      </c>
      <c r="H187" s="96" t="s">
        <v>43</v>
      </c>
      <c r="I187" s="96" t="s">
        <v>112</v>
      </c>
      <c r="J187" s="97" t="str">
        <f>IF(C187='TABELA UNIFICADA 2024'!A187,'TABELA UNIFICADA 2024'!G187," ")</f>
        <v xml:space="preserve"> </v>
      </c>
      <c r="K187" s="96" t="s">
        <v>113</v>
      </c>
      <c r="L187" s="100" t="str">
        <f t="shared" si="15"/>
        <v>-</v>
      </c>
      <c r="M187" s="95" t="str">
        <f t="shared" si="17"/>
        <v xml:space="preserve"> </v>
      </c>
      <c r="N187" s="99" t="str">
        <f>IF(C187='TABELA UNIFICADA 2024'!A187,'TABELA UNIFICADA 2024'!F187," ")</f>
        <v xml:space="preserve"> </v>
      </c>
      <c r="O187" s="99" t="str">
        <f t="shared" si="16"/>
        <v xml:space="preserve"> </v>
      </c>
      <c r="Y187" s="183" t="s">
        <v>779</v>
      </c>
      <c r="Z187" s="104" t="s">
        <v>658</v>
      </c>
      <c r="AA187" s="104" t="s">
        <v>618</v>
      </c>
      <c r="AB187" s="104" t="str">
        <f t="shared" si="18"/>
        <v>FERRO</v>
      </c>
      <c r="AC187" s="106">
        <f>IF(AND(AB187="FERRO",AA187="PADRAO"),CONTROLE!$T$2,IF(AND(AB187="FERRO",AA187="ESPECIAL"),CONTROLE!$T$3,IF(AND(AB187="ACO",AA187="PADRAO"),CONTROLE!$T$8,IF(AND(AB187="ACO",AA187="ESPECIAL"),CONTROLE!$T$9,IF(AND(AB187="ALUMINIO",AA187="PADRAO"),CONTROLE!$T$5,IF(AND(AB187="ALUMINIO",AA187="ESPECIAL"),CONTROLE!$T$6))))))</f>
        <v>12738</v>
      </c>
    </row>
    <row r="188" spans="1:29" ht="15" customHeight="1">
      <c r="A188" s="98" t="s">
        <v>2927</v>
      </c>
      <c r="B188" s="96" t="str">
        <f t="shared" si="14"/>
        <v xml:space="preserve"> </v>
      </c>
      <c r="C188" s="96" t="str">
        <f>IF(AND(ISBLANK('TABELA UNIFICADA 2024'!#REF!)=TRUE,(ISBLANK('TABELA UNIFICADA 2024'!#REF!)=FALSE)),'TABELA UNIFICADA 2024'!#REF!," ")</f>
        <v xml:space="preserve"> </v>
      </c>
      <c r="D188" s="96" t="s">
        <v>43</v>
      </c>
      <c r="E188" s="191">
        <f>IF(ISBLANK('TABELA UNIFICADA 2024'!M188)=TRUE," ",'TABELA UNIFICADA 2024'!M188)</f>
        <v>45359</v>
      </c>
      <c r="F188" s="96" t="s">
        <v>111</v>
      </c>
      <c r="G188" s="96" t="str">
        <f>IF(C188='TABELA UNIFICADA 2024'!A188,'TABELA UNIFICADA 2024'!C188," ")</f>
        <v xml:space="preserve"> </v>
      </c>
      <c r="H188" s="96" t="s">
        <v>43</v>
      </c>
      <c r="I188" s="96" t="s">
        <v>112</v>
      </c>
      <c r="J188" s="97" t="str">
        <f>IF(C188='TABELA UNIFICADA 2024'!A188,'TABELA UNIFICADA 2024'!G188," ")</f>
        <v xml:space="preserve"> </v>
      </c>
      <c r="K188" s="96" t="s">
        <v>113</v>
      </c>
      <c r="L188" s="100" t="str">
        <f t="shared" si="15"/>
        <v>-</v>
      </c>
      <c r="M188" s="95" t="str">
        <f t="shared" si="17"/>
        <v xml:space="preserve"> </v>
      </c>
      <c r="N188" s="99" t="str">
        <f>IF(C188='TABELA UNIFICADA 2024'!A188,'TABELA UNIFICADA 2024'!F188," ")</f>
        <v xml:space="preserve"> </v>
      </c>
      <c r="O188" s="99" t="str">
        <f t="shared" si="16"/>
        <v xml:space="preserve"> </v>
      </c>
      <c r="Y188" s="183" t="s">
        <v>780</v>
      </c>
      <c r="Z188" s="104" t="s">
        <v>666</v>
      </c>
      <c r="AA188" s="104" t="s">
        <v>618</v>
      </c>
      <c r="AB188" s="104" t="str">
        <f t="shared" si="18"/>
        <v>FERRO</v>
      </c>
      <c r="AC188" s="106">
        <f>IF(AND(AB188="FERRO",AA188="PADRAO"),CONTROLE!$T$2,IF(AND(AB188="FERRO",AA188="ESPECIAL"),CONTROLE!$T$3,IF(AND(AB188="ACO",AA188="PADRAO"),CONTROLE!$T$8,IF(AND(AB188="ACO",AA188="ESPECIAL"),CONTROLE!$T$9,IF(AND(AB188="ALUMINIO",AA188="PADRAO"),CONTROLE!$T$5,IF(AND(AB188="ALUMINIO",AA188="ESPECIAL"),CONTROLE!$T$6))))))</f>
        <v>12738</v>
      </c>
    </row>
    <row r="189" spans="1:29" ht="15" customHeight="1">
      <c r="A189" s="98" t="s">
        <v>2927</v>
      </c>
      <c r="B189" s="96" t="str">
        <f t="shared" si="14"/>
        <v xml:space="preserve"> </v>
      </c>
      <c r="C189" s="96" t="str">
        <f>IF(AND(ISBLANK('TABELA UNIFICADA 2024'!#REF!)=TRUE,(ISBLANK('TABELA UNIFICADA 2024'!#REF!)=FALSE)),'TABELA UNIFICADA 2024'!#REF!," ")</f>
        <v xml:space="preserve"> </v>
      </c>
      <c r="D189" s="96" t="s">
        <v>43</v>
      </c>
      <c r="E189" s="191">
        <f>IF(ISBLANK('TABELA UNIFICADA 2024'!M189)=TRUE," ",'TABELA UNIFICADA 2024'!M189)</f>
        <v>45359</v>
      </c>
      <c r="F189" s="96" t="s">
        <v>111</v>
      </c>
      <c r="G189" s="96" t="str">
        <f>IF(C189='TABELA UNIFICADA 2024'!A189,'TABELA UNIFICADA 2024'!C189," ")</f>
        <v xml:space="preserve"> </v>
      </c>
      <c r="H189" s="96" t="s">
        <v>43</v>
      </c>
      <c r="I189" s="96" t="s">
        <v>112</v>
      </c>
      <c r="J189" s="97" t="str">
        <f>IF(C189='TABELA UNIFICADA 2024'!A189,'TABELA UNIFICADA 2024'!G189," ")</f>
        <v xml:space="preserve"> </v>
      </c>
      <c r="K189" s="96" t="s">
        <v>113</v>
      </c>
      <c r="L189" s="100" t="str">
        <f t="shared" si="15"/>
        <v>-</v>
      </c>
      <c r="M189" s="95" t="str">
        <f t="shared" si="17"/>
        <v xml:space="preserve"> </v>
      </c>
      <c r="N189" s="99" t="str">
        <f>IF(C189='TABELA UNIFICADA 2024'!A189,'TABELA UNIFICADA 2024'!F189," ")</f>
        <v xml:space="preserve"> </v>
      </c>
      <c r="O189" s="99" t="str">
        <f t="shared" si="16"/>
        <v xml:space="preserve"> </v>
      </c>
      <c r="Y189" s="183" t="s">
        <v>781</v>
      </c>
      <c r="Z189" s="104" t="s">
        <v>666</v>
      </c>
      <c r="AA189" s="104" t="s">
        <v>618</v>
      </c>
      <c r="AB189" s="104" t="str">
        <f t="shared" si="18"/>
        <v>FERRO</v>
      </c>
      <c r="AC189" s="106">
        <f>IF(AND(AB189="FERRO",AA189="PADRAO"),CONTROLE!$T$2,IF(AND(AB189="FERRO",AA189="ESPECIAL"),CONTROLE!$T$3,IF(AND(AB189="ACO",AA189="PADRAO"),CONTROLE!$T$8,IF(AND(AB189="ACO",AA189="ESPECIAL"),CONTROLE!$T$9,IF(AND(AB189="ALUMINIO",AA189="PADRAO"),CONTROLE!$T$5,IF(AND(AB189="ALUMINIO",AA189="ESPECIAL"),CONTROLE!$T$6))))))</f>
        <v>12738</v>
      </c>
    </row>
    <row r="190" spans="1:29" ht="15" customHeight="1">
      <c r="A190" s="98" t="s">
        <v>2927</v>
      </c>
      <c r="B190" s="96" t="str">
        <f t="shared" si="14"/>
        <v xml:space="preserve"> </v>
      </c>
      <c r="C190" s="96" t="str">
        <f>IF(AND(ISBLANK('TABELA UNIFICADA 2024'!#REF!)=TRUE,(ISBLANK('TABELA UNIFICADA 2024'!#REF!)=FALSE)),'TABELA UNIFICADA 2024'!#REF!," ")</f>
        <v xml:space="preserve"> </v>
      </c>
      <c r="D190" s="96" t="s">
        <v>43</v>
      </c>
      <c r="E190" s="191">
        <f>IF(ISBLANK('TABELA UNIFICADA 2024'!M190)=TRUE," ",'TABELA UNIFICADA 2024'!M190)</f>
        <v>45377</v>
      </c>
      <c r="F190" s="96" t="s">
        <v>111</v>
      </c>
      <c r="G190" s="96" t="str">
        <f>IF(C190='TABELA UNIFICADA 2024'!A190,'TABELA UNIFICADA 2024'!C190," ")</f>
        <v xml:space="preserve"> </v>
      </c>
      <c r="H190" s="96" t="s">
        <v>43</v>
      </c>
      <c r="I190" s="96" t="s">
        <v>112</v>
      </c>
      <c r="J190" s="97" t="str">
        <f>IF(C190='TABELA UNIFICADA 2024'!A190,'TABELA UNIFICADA 2024'!G190," ")</f>
        <v xml:space="preserve"> </v>
      </c>
      <c r="K190" s="96" t="s">
        <v>113</v>
      </c>
      <c r="L190" s="100" t="str">
        <f t="shared" si="15"/>
        <v>-</v>
      </c>
      <c r="M190" s="95" t="str">
        <f t="shared" si="17"/>
        <v xml:space="preserve"> </v>
      </c>
      <c r="N190" s="99" t="str">
        <f>IF(C190='TABELA UNIFICADA 2024'!A190,'TABELA UNIFICADA 2024'!F190," ")</f>
        <v xml:space="preserve"> </v>
      </c>
      <c r="O190" s="99" t="str">
        <f t="shared" si="16"/>
        <v xml:space="preserve"> </v>
      </c>
      <c r="Y190" s="183" t="s">
        <v>782</v>
      </c>
      <c r="Z190" s="104" t="s">
        <v>666</v>
      </c>
      <c r="AA190" s="104" t="s">
        <v>618</v>
      </c>
      <c r="AB190" s="104" t="str">
        <f t="shared" si="18"/>
        <v>FERRO</v>
      </c>
      <c r="AC190" s="106">
        <f>IF(AND(AB190="FERRO",AA190="PADRAO"),CONTROLE!$T$2,IF(AND(AB190="FERRO",AA190="ESPECIAL"),CONTROLE!$T$3,IF(AND(AB190="ACO",AA190="PADRAO"),CONTROLE!$T$8,IF(AND(AB190="ACO",AA190="ESPECIAL"),CONTROLE!$T$9,IF(AND(AB190="ALUMINIO",AA190="PADRAO"),CONTROLE!$T$5,IF(AND(AB190="ALUMINIO",AA190="ESPECIAL"),CONTROLE!$T$6))))))</f>
        <v>12738</v>
      </c>
    </row>
    <row r="191" spans="1:29" ht="15" customHeight="1">
      <c r="A191" s="98" t="s">
        <v>2927</v>
      </c>
      <c r="B191" s="96" t="str">
        <f t="shared" si="14"/>
        <v xml:space="preserve"> </v>
      </c>
      <c r="C191" s="96" t="str">
        <f>IF(AND(ISBLANK('TABELA UNIFICADA 2024'!#REF!)=TRUE,(ISBLANK('TABELA UNIFICADA 2024'!#REF!)=FALSE)),'TABELA UNIFICADA 2024'!#REF!," ")</f>
        <v xml:space="preserve"> </v>
      </c>
      <c r="D191" s="96" t="s">
        <v>43</v>
      </c>
      <c r="E191" s="191">
        <f>IF(ISBLANK('TABELA UNIFICADA 2024'!M191)=TRUE," ",'TABELA UNIFICADA 2024'!M191)</f>
        <v>45365</v>
      </c>
      <c r="F191" s="96" t="s">
        <v>111</v>
      </c>
      <c r="G191" s="96" t="str">
        <f>IF(C191='TABELA UNIFICADA 2024'!A191,'TABELA UNIFICADA 2024'!C191," ")</f>
        <v xml:space="preserve"> </v>
      </c>
      <c r="H191" s="96" t="s">
        <v>43</v>
      </c>
      <c r="I191" s="96" t="s">
        <v>112</v>
      </c>
      <c r="J191" s="97" t="str">
        <f>IF(C191='TABELA UNIFICADA 2024'!A191,'TABELA UNIFICADA 2024'!G191," ")</f>
        <v xml:space="preserve"> </v>
      </c>
      <c r="K191" s="96" t="s">
        <v>113</v>
      </c>
      <c r="L191" s="100" t="str">
        <f t="shared" si="15"/>
        <v>-</v>
      </c>
      <c r="M191" s="95" t="str">
        <f t="shared" si="17"/>
        <v xml:space="preserve"> </v>
      </c>
      <c r="N191" s="99" t="str">
        <f>IF(C191='TABELA UNIFICADA 2024'!A191,'TABELA UNIFICADA 2024'!F191," ")</f>
        <v xml:space="preserve"> </v>
      </c>
      <c r="O191" s="99" t="str">
        <f t="shared" si="16"/>
        <v xml:space="preserve"> </v>
      </c>
      <c r="Y191" s="183" t="s">
        <v>783</v>
      </c>
      <c r="Z191" s="104" t="s">
        <v>784</v>
      </c>
      <c r="AA191" s="104" t="s">
        <v>618</v>
      </c>
      <c r="AB191" s="104" t="str">
        <f t="shared" si="18"/>
        <v>FERRO</v>
      </c>
      <c r="AC191" s="106">
        <f>IF(AND(AB191="FERRO",AA191="PADRAO"),CONTROLE!$T$2,IF(AND(AB191="FERRO",AA191="ESPECIAL"),CONTROLE!$T$3,IF(AND(AB191="ACO",AA191="PADRAO"),CONTROLE!$T$8,IF(AND(AB191="ACO",AA191="ESPECIAL"),CONTROLE!$T$9,IF(AND(AB191="ALUMINIO",AA191="PADRAO"),CONTROLE!$T$5,IF(AND(AB191="ALUMINIO",AA191="ESPECIAL"),CONTROLE!$T$6))))))</f>
        <v>12738</v>
      </c>
    </row>
    <row r="192" spans="1:29" ht="15" customHeight="1">
      <c r="A192" s="98" t="s">
        <v>2927</v>
      </c>
      <c r="B192" s="96" t="str">
        <f t="shared" si="14"/>
        <v xml:space="preserve"> </v>
      </c>
      <c r="C192" s="96" t="str">
        <f>IF(AND(ISBLANK('TABELA UNIFICADA 2024'!#REF!)=TRUE,(ISBLANK('TABELA UNIFICADA 2024'!#REF!)=FALSE)),'TABELA UNIFICADA 2024'!#REF!," ")</f>
        <v xml:space="preserve"> </v>
      </c>
      <c r="D192" s="96" t="s">
        <v>43</v>
      </c>
      <c r="E192" s="191">
        <f>IF(ISBLANK('TABELA UNIFICADA 2024'!M192)=TRUE," ",'TABELA UNIFICADA 2024'!M192)</f>
        <v>45365</v>
      </c>
      <c r="F192" s="96" t="s">
        <v>111</v>
      </c>
      <c r="G192" s="96" t="str">
        <f>IF(C192='TABELA UNIFICADA 2024'!A192,'TABELA UNIFICADA 2024'!C192," ")</f>
        <v xml:space="preserve"> </v>
      </c>
      <c r="H192" s="96" t="s">
        <v>43</v>
      </c>
      <c r="I192" s="96" t="s">
        <v>112</v>
      </c>
      <c r="J192" s="97" t="str">
        <f>IF(C192='TABELA UNIFICADA 2024'!A192,'TABELA UNIFICADA 2024'!G192," ")</f>
        <v xml:space="preserve"> </v>
      </c>
      <c r="K192" s="96" t="s">
        <v>113</v>
      </c>
      <c r="L192" s="100" t="str">
        <f t="shared" si="15"/>
        <v>-</v>
      </c>
      <c r="M192" s="95" t="str">
        <f t="shared" si="17"/>
        <v xml:space="preserve"> </v>
      </c>
      <c r="N192" s="99" t="str">
        <f>IF(C192='TABELA UNIFICADA 2024'!A192,'TABELA UNIFICADA 2024'!F192," ")</f>
        <v xml:space="preserve"> </v>
      </c>
      <c r="O192" s="99" t="str">
        <f t="shared" si="16"/>
        <v xml:space="preserve"> </v>
      </c>
      <c r="Y192" s="183" t="s">
        <v>785</v>
      </c>
      <c r="Z192" s="104" t="s">
        <v>784</v>
      </c>
      <c r="AA192" s="104" t="s">
        <v>618</v>
      </c>
      <c r="AB192" s="104" t="str">
        <f t="shared" si="18"/>
        <v>FERRO</v>
      </c>
      <c r="AC192" s="106">
        <f>IF(AND(AB192="FERRO",AA192="PADRAO"),CONTROLE!$T$2,IF(AND(AB192="FERRO",AA192="ESPECIAL"),CONTROLE!$T$3,IF(AND(AB192="ACO",AA192="PADRAO"),CONTROLE!$T$8,IF(AND(AB192="ACO",AA192="ESPECIAL"),CONTROLE!$T$9,IF(AND(AB192="ALUMINIO",AA192="PADRAO"),CONTROLE!$T$5,IF(AND(AB192="ALUMINIO",AA192="ESPECIAL"),CONTROLE!$T$6))))))</f>
        <v>12738</v>
      </c>
    </row>
    <row r="193" spans="1:29" ht="15.75" customHeight="1">
      <c r="A193" s="98" t="s">
        <v>2927</v>
      </c>
      <c r="B193" s="96" t="str">
        <f t="shared" si="14"/>
        <v xml:space="preserve"> </v>
      </c>
      <c r="C193" s="96" t="str">
        <f>IF(AND(ISBLANK('TABELA UNIFICADA 2024'!#REF!)=TRUE,(ISBLANK('TABELA UNIFICADA 2024'!#REF!)=FALSE)),'TABELA UNIFICADA 2024'!#REF!," ")</f>
        <v xml:space="preserve"> </v>
      </c>
      <c r="D193" s="96" t="s">
        <v>43</v>
      </c>
      <c r="E193" s="191">
        <f>IF(ISBLANK('TABELA UNIFICADA 2024'!M193)=TRUE," ",'TABELA UNIFICADA 2024'!M193)</f>
        <v>45365</v>
      </c>
      <c r="F193" s="96" t="s">
        <v>111</v>
      </c>
      <c r="G193" s="96" t="str">
        <f>IF(C193='TABELA UNIFICADA 2024'!A193,'TABELA UNIFICADA 2024'!C193," ")</f>
        <v xml:space="preserve"> </v>
      </c>
      <c r="H193" s="96" t="s">
        <v>43</v>
      </c>
      <c r="I193" s="96" t="s">
        <v>112</v>
      </c>
      <c r="J193" s="97" t="str">
        <f>IF(C193='TABELA UNIFICADA 2024'!A193,'TABELA UNIFICADA 2024'!G193," ")</f>
        <v xml:space="preserve"> </v>
      </c>
      <c r="K193" s="96" t="s">
        <v>113</v>
      </c>
      <c r="L193" s="100" t="str">
        <f t="shared" si="15"/>
        <v>-</v>
      </c>
      <c r="M193" s="95" t="str">
        <f t="shared" si="17"/>
        <v xml:space="preserve"> </v>
      </c>
      <c r="N193" s="99" t="str">
        <f>IF(C193='TABELA UNIFICADA 2024'!A193,'TABELA UNIFICADA 2024'!F193," ")</f>
        <v xml:space="preserve"> </v>
      </c>
      <c r="O193" s="99" t="str">
        <f t="shared" si="16"/>
        <v xml:space="preserve"> </v>
      </c>
      <c r="Y193" s="183" t="s">
        <v>786</v>
      </c>
      <c r="Z193" s="104" t="s">
        <v>784</v>
      </c>
      <c r="AA193" s="104" t="s">
        <v>618</v>
      </c>
      <c r="AB193" s="104" t="str">
        <f t="shared" si="18"/>
        <v>FERRO</v>
      </c>
      <c r="AC193" s="106">
        <f>IF(AND(AB193="FERRO",AA193="PADRAO"),CONTROLE!$T$2,IF(AND(AB193="FERRO",AA193="ESPECIAL"),CONTROLE!$T$3,IF(AND(AB193="ACO",AA193="PADRAO"),CONTROLE!$T$8,IF(AND(AB193="ACO",AA193="ESPECIAL"),CONTROLE!$T$9,IF(AND(AB193="ALUMINIO",AA193="PADRAO"),CONTROLE!$T$5,IF(AND(AB193="ALUMINIO",AA193="ESPECIAL"),CONTROLE!$T$6))))))</f>
        <v>12738</v>
      </c>
    </row>
    <row r="194" spans="1:29" ht="15.75" customHeight="1">
      <c r="A194" s="98" t="s">
        <v>2927</v>
      </c>
      <c r="B194" s="96" t="str">
        <f t="shared" si="14"/>
        <v xml:space="preserve"> </v>
      </c>
      <c r="C194" s="96" t="str">
        <f>IF(AND(ISBLANK('TABELA UNIFICADA 2024'!#REF!)=TRUE,(ISBLANK('TABELA UNIFICADA 2024'!#REF!)=FALSE)),'TABELA UNIFICADA 2024'!#REF!," ")</f>
        <v xml:space="preserve"> </v>
      </c>
      <c r="D194" s="96" t="s">
        <v>43</v>
      </c>
      <c r="E194" s="191">
        <f>IF(ISBLANK('TABELA UNIFICADA 2024'!M194)=TRUE," ",'TABELA UNIFICADA 2024'!M194)</f>
        <v>45365</v>
      </c>
      <c r="F194" s="96" t="s">
        <v>111</v>
      </c>
      <c r="G194" s="96" t="str">
        <f>IF(C194='TABELA UNIFICADA 2024'!A194,'TABELA UNIFICADA 2024'!C194," ")</f>
        <v xml:space="preserve"> </v>
      </c>
      <c r="H194" s="96" t="s">
        <v>43</v>
      </c>
      <c r="I194" s="96" t="s">
        <v>112</v>
      </c>
      <c r="J194" s="97" t="str">
        <f>IF(C194='TABELA UNIFICADA 2024'!A194,'TABELA UNIFICADA 2024'!G194," ")</f>
        <v xml:space="preserve"> </v>
      </c>
      <c r="K194" s="96" t="s">
        <v>113</v>
      </c>
      <c r="L194" s="100" t="str">
        <f t="shared" si="15"/>
        <v>-</v>
      </c>
      <c r="M194" s="95" t="str">
        <f t="shared" si="17"/>
        <v xml:space="preserve"> </v>
      </c>
      <c r="N194" s="99" t="str">
        <f>IF(C194='TABELA UNIFICADA 2024'!A194,'TABELA UNIFICADA 2024'!F194," ")</f>
        <v xml:space="preserve"> </v>
      </c>
      <c r="O194" s="99" t="str">
        <f t="shared" si="16"/>
        <v xml:space="preserve"> </v>
      </c>
      <c r="Y194" s="183" t="s">
        <v>787</v>
      </c>
      <c r="Z194" s="104" t="s">
        <v>784</v>
      </c>
      <c r="AA194" s="104" t="s">
        <v>618</v>
      </c>
      <c r="AB194" s="104" t="str">
        <f t="shared" si="18"/>
        <v>FERRO</v>
      </c>
      <c r="AC194" s="106">
        <f>IF(AND(AB194="FERRO",AA194="PADRAO"),CONTROLE!$T$2,IF(AND(AB194="FERRO",AA194="ESPECIAL"),CONTROLE!$T$3,IF(AND(AB194="ACO",AA194="PADRAO"),CONTROLE!$T$8,IF(AND(AB194="ACO",AA194="ESPECIAL"),CONTROLE!$T$9,IF(AND(AB194="ALUMINIO",AA194="PADRAO"),CONTROLE!$T$5,IF(AND(AB194="ALUMINIO",AA194="ESPECIAL"),CONTROLE!$T$6))))))</f>
        <v>12738</v>
      </c>
    </row>
    <row r="195" spans="1:29" ht="15.75" customHeight="1">
      <c r="A195" s="98" t="s">
        <v>2927</v>
      </c>
      <c r="B195" s="96" t="str">
        <f t="shared" ref="B195:B258" si="19">IFERROR(IF(C195&lt;&gt;" ",VLOOKUP(C195,$V$2:$W$16,2,0)," ")," ")</f>
        <v xml:space="preserve"> </v>
      </c>
      <c r="C195" s="96" t="str">
        <f>IF(AND(ISBLANK('TABELA UNIFICADA 2024'!#REF!)=TRUE,(ISBLANK('TABELA UNIFICADA 2024'!#REF!)=FALSE)),'TABELA UNIFICADA 2024'!#REF!," ")</f>
        <v xml:space="preserve"> </v>
      </c>
      <c r="D195" s="96" t="s">
        <v>43</v>
      </c>
      <c r="E195" s="191">
        <f>IF(ISBLANK('TABELA UNIFICADA 2024'!M195)=TRUE," ",'TABELA UNIFICADA 2024'!M195)</f>
        <v>45365</v>
      </c>
      <c r="F195" s="96" t="s">
        <v>111</v>
      </c>
      <c r="G195" s="96" t="str">
        <f>IF(C195='TABELA UNIFICADA 2024'!A195,'TABELA UNIFICADA 2024'!C195," ")</f>
        <v xml:space="preserve"> </v>
      </c>
      <c r="H195" s="96" t="s">
        <v>43</v>
      </c>
      <c r="I195" s="96" t="s">
        <v>112</v>
      </c>
      <c r="J195" s="97" t="str">
        <f>IF(C195='TABELA UNIFICADA 2024'!A195,'TABELA UNIFICADA 2024'!G195," ")</f>
        <v xml:space="preserve"> </v>
      </c>
      <c r="K195" s="96" t="s">
        <v>113</v>
      </c>
      <c r="L195" s="100" t="str">
        <f t="shared" ref="L195:L258" si="20">IFERROR(VLOOKUP(G195,$Y$3:$AC$3003,5,0),"-")</f>
        <v>-</v>
      </c>
      <c r="M195" s="95" t="str">
        <f t="shared" si="17"/>
        <v xml:space="preserve"> </v>
      </c>
      <c r="N195" s="99" t="str">
        <f>IF(C195='TABELA UNIFICADA 2024'!A195,'TABELA UNIFICADA 2024'!F195," ")</f>
        <v xml:space="preserve"> </v>
      </c>
      <c r="O195" s="99" t="str">
        <f t="shared" ref="O195:O258" si="21">IF(C195=" "," ",CONCATENATE(A195," ",B195,," ",C195," ",D195," ",TEXT(E195,"dd/mm/aaaa")," ",F195," ",G195," ",H195," ",I195," ",TEXT(J195,"#,00")," ",K195))</f>
        <v xml:space="preserve"> </v>
      </c>
      <c r="Y195" s="183" t="s">
        <v>788</v>
      </c>
      <c r="Z195" s="104" t="s">
        <v>784</v>
      </c>
      <c r="AA195" s="104" t="s">
        <v>618</v>
      </c>
      <c r="AB195" s="104" t="str">
        <f t="shared" si="18"/>
        <v>FERRO</v>
      </c>
      <c r="AC195" s="106">
        <f>IF(AND(AB195="FERRO",AA195="PADRAO"),CONTROLE!$T$2,IF(AND(AB195="FERRO",AA195="ESPECIAL"),CONTROLE!$T$3,IF(AND(AB195="ACO",AA195="PADRAO"),CONTROLE!$T$8,IF(AND(AB195="ACO",AA195="ESPECIAL"),CONTROLE!$T$9,IF(AND(AB195="ALUMINIO",AA195="PADRAO"),CONTROLE!$T$5,IF(AND(AB195="ALUMINIO",AA195="ESPECIAL"),CONTROLE!$T$6))))))</f>
        <v>12738</v>
      </c>
    </row>
    <row r="196" spans="1:29" ht="15.75" customHeight="1">
      <c r="A196" s="98" t="s">
        <v>2927</v>
      </c>
      <c r="B196" s="96" t="str">
        <f t="shared" si="19"/>
        <v xml:space="preserve"> </v>
      </c>
      <c r="C196" s="96" t="str">
        <f>IF(AND(ISBLANK('TABELA UNIFICADA 2024'!#REF!)=TRUE,(ISBLANK('TABELA UNIFICADA 2024'!#REF!)=FALSE)),'TABELA UNIFICADA 2024'!#REF!," ")</f>
        <v xml:space="preserve"> </v>
      </c>
      <c r="D196" s="96" t="s">
        <v>43</v>
      </c>
      <c r="E196" s="191">
        <f>IF(ISBLANK('TABELA UNIFICADA 2024'!M196)=TRUE," ",'TABELA UNIFICADA 2024'!M196)</f>
        <v>45365</v>
      </c>
      <c r="F196" s="96" t="s">
        <v>111</v>
      </c>
      <c r="G196" s="96" t="str">
        <f>IF(C196='TABELA UNIFICADA 2024'!A196,'TABELA UNIFICADA 2024'!C196," ")</f>
        <v xml:space="preserve"> </v>
      </c>
      <c r="H196" s="96" t="s">
        <v>43</v>
      </c>
      <c r="I196" s="96" t="s">
        <v>112</v>
      </c>
      <c r="J196" s="97" t="str">
        <f>IF(C196='TABELA UNIFICADA 2024'!A196,'TABELA UNIFICADA 2024'!G196," ")</f>
        <v xml:space="preserve"> </v>
      </c>
      <c r="K196" s="96" t="s">
        <v>113</v>
      </c>
      <c r="L196" s="100" t="str">
        <f t="shared" si="20"/>
        <v>-</v>
      </c>
      <c r="M196" s="95" t="str">
        <f t="shared" si="17"/>
        <v xml:space="preserve"> </v>
      </c>
      <c r="N196" s="99" t="str">
        <f>IF(C196='TABELA UNIFICADA 2024'!A196,'TABELA UNIFICADA 2024'!F196," ")</f>
        <v xml:space="preserve"> </v>
      </c>
      <c r="O196" s="99" t="str">
        <f t="shared" si="21"/>
        <v xml:space="preserve"> </v>
      </c>
      <c r="Y196" s="183" t="s">
        <v>789</v>
      </c>
      <c r="Z196" s="104" t="s">
        <v>784</v>
      </c>
      <c r="AA196" s="104" t="s">
        <v>618</v>
      </c>
      <c r="AB196" s="104" t="str">
        <f t="shared" si="18"/>
        <v>FERRO</v>
      </c>
      <c r="AC196" s="106">
        <f>IF(AND(AB196="FERRO",AA196="PADRAO"),CONTROLE!$T$2,IF(AND(AB196="FERRO",AA196="ESPECIAL"),CONTROLE!$T$3,IF(AND(AB196="ACO",AA196="PADRAO"),CONTROLE!$T$8,IF(AND(AB196="ACO",AA196="ESPECIAL"),CONTROLE!$T$9,IF(AND(AB196="ALUMINIO",AA196="PADRAO"),CONTROLE!$T$5,IF(AND(AB196="ALUMINIO",AA196="ESPECIAL"),CONTROLE!$T$6))))))</f>
        <v>12738</v>
      </c>
    </row>
    <row r="197" spans="1:29" ht="15.75" customHeight="1">
      <c r="A197" s="98" t="s">
        <v>2927</v>
      </c>
      <c r="B197" s="96" t="str">
        <f t="shared" si="19"/>
        <v xml:space="preserve"> </v>
      </c>
      <c r="C197" s="96" t="str">
        <f>IF(AND(ISBLANK('TABELA UNIFICADA 2024'!#REF!)=TRUE,(ISBLANK('TABELA UNIFICADA 2024'!#REF!)=FALSE)),'TABELA UNIFICADA 2024'!#REF!," ")</f>
        <v xml:space="preserve"> </v>
      </c>
      <c r="D197" s="96" t="s">
        <v>43</v>
      </c>
      <c r="E197" s="191">
        <f>IF(ISBLANK('TABELA UNIFICADA 2024'!M197)=TRUE," ",'TABELA UNIFICADA 2024'!M197)</f>
        <v>45365</v>
      </c>
      <c r="F197" s="96" t="s">
        <v>111</v>
      </c>
      <c r="G197" s="96" t="str">
        <f>IF(C197='TABELA UNIFICADA 2024'!A197,'TABELA UNIFICADA 2024'!C197," ")</f>
        <v xml:space="preserve"> </v>
      </c>
      <c r="H197" s="96" t="s">
        <v>43</v>
      </c>
      <c r="I197" s="96" t="s">
        <v>112</v>
      </c>
      <c r="J197" s="97" t="str">
        <f>IF(C197='TABELA UNIFICADA 2024'!A197,'TABELA UNIFICADA 2024'!G197," ")</f>
        <v xml:space="preserve"> </v>
      </c>
      <c r="K197" s="96" t="s">
        <v>113</v>
      </c>
      <c r="L197" s="100" t="str">
        <f t="shared" si="20"/>
        <v>-</v>
      </c>
      <c r="M197" s="95" t="str">
        <f t="shared" si="17"/>
        <v xml:space="preserve"> </v>
      </c>
      <c r="N197" s="99" t="str">
        <f>IF(C197='TABELA UNIFICADA 2024'!A197,'TABELA UNIFICADA 2024'!F197," ")</f>
        <v xml:space="preserve"> </v>
      </c>
      <c r="O197" s="99" t="str">
        <f t="shared" si="21"/>
        <v xml:space="preserve"> </v>
      </c>
      <c r="Y197" s="183" t="s">
        <v>790</v>
      </c>
      <c r="Z197" s="104" t="s">
        <v>784</v>
      </c>
      <c r="AA197" s="104" t="s">
        <v>618</v>
      </c>
      <c r="AB197" s="104" t="str">
        <f t="shared" si="18"/>
        <v>FERRO</v>
      </c>
      <c r="AC197" s="106">
        <f>IF(AND(AB197="FERRO",AA197="PADRAO"),CONTROLE!$T$2,IF(AND(AB197="FERRO",AA197="ESPECIAL"),CONTROLE!$T$3,IF(AND(AB197="ACO",AA197="PADRAO"),CONTROLE!$T$8,IF(AND(AB197="ACO",AA197="ESPECIAL"),CONTROLE!$T$9,IF(AND(AB197="ALUMINIO",AA197="PADRAO"),CONTROLE!$T$5,IF(AND(AB197="ALUMINIO",AA197="ESPECIAL"),CONTROLE!$T$6))))))</f>
        <v>12738</v>
      </c>
    </row>
    <row r="198" spans="1:29" ht="15.75" customHeight="1">
      <c r="A198" s="98" t="s">
        <v>2927</v>
      </c>
      <c r="B198" s="96" t="str">
        <f t="shared" si="19"/>
        <v xml:space="preserve"> </v>
      </c>
      <c r="C198" s="96" t="str">
        <f>IF(AND(ISBLANK('TABELA UNIFICADA 2024'!#REF!)=TRUE,(ISBLANK('TABELA UNIFICADA 2024'!#REF!)=FALSE)),'TABELA UNIFICADA 2024'!#REF!," ")</f>
        <v xml:space="preserve"> </v>
      </c>
      <c r="D198" s="96" t="s">
        <v>43</v>
      </c>
      <c r="E198" s="191">
        <f>IF(ISBLANK('TABELA UNIFICADA 2024'!M198)=TRUE," ",'TABELA UNIFICADA 2024'!M198)</f>
        <v>45365</v>
      </c>
      <c r="F198" s="96" t="s">
        <v>111</v>
      </c>
      <c r="G198" s="96" t="str">
        <f>IF(C198='TABELA UNIFICADA 2024'!A198,'TABELA UNIFICADA 2024'!C198," ")</f>
        <v xml:space="preserve"> </v>
      </c>
      <c r="H198" s="96" t="s">
        <v>43</v>
      </c>
      <c r="I198" s="96" t="s">
        <v>112</v>
      </c>
      <c r="J198" s="97" t="str">
        <f>IF(C198='TABELA UNIFICADA 2024'!A198,'TABELA UNIFICADA 2024'!G198," ")</f>
        <v xml:space="preserve"> </v>
      </c>
      <c r="K198" s="96" t="s">
        <v>113</v>
      </c>
      <c r="L198" s="100" t="str">
        <f t="shared" si="20"/>
        <v>-</v>
      </c>
      <c r="M198" s="95" t="str">
        <f t="shared" si="17"/>
        <v xml:space="preserve"> </v>
      </c>
      <c r="N198" s="99" t="str">
        <f>IF(C198='TABELA UNIFICADA 2024'!A198,'TABELA UNIFICADA 2024'!F198," ")</f>
        <v xml:space="preserve"> </v>
      </c>
      <c r="O198" s="99" t="str">
        <f t="shared" si="21"/>
        <v xml:space="preserve"> </v>
      </c>
      <c r="Y198" s="183" t="s">
        <v>791</v>
      </c>
      <c r="Z198" s="104" t="s">
        <v>617</v>
      </c>
      <c r="AA198" s="104" t="s">
        <v>706</v>
      </c>
      <c r="AB198" s="104" t="str">
        <f t="shared" si="18"/>
        <v>FERRO</v>
      </c>
      <c r="AC198" s="106">
        <f>IF(AND(AB198="FERRO",AA198="PADRAO"),CONTROLE!$T$2,IF(AND(AB198="FERRO",AA198="ESPECIAL"),CONTROLE!$T$3,IF(AND(AB198="ACO",AA198="PADRAO"),CONTROLE!$T$8,IF(AND(AB198="ACO",AA198="ESPECIAL"),CONTROLE!$T$9,IF(AND(AB198="ALUMINIO",AA198="PADRAO"),CONTROLE!$T$5,IF(AND(AB198="ALUMINIO",AA198="ESPECIAL"),CONTROLE!$T$6))))))</f>
        <v>12737</v>
      </c>
    </row>
    <row r="199" spans="1:29" ht="15.75" customHeight="1">
      <c r="A199" s="98" t="s">
        <v>2927</v>
      </c>
      <c r="B199" s="96" t="str">
        <f t="shared" si="19"/>
        <v xml:space="preserve"> </v>
      </c>
      <c r="C199" s="96" t="str">
        <f>IF(AND(ISBLANK('TABELA UNIFICADA 2024'!#REF!)=TRUE,(ISBLANK('TABELA UNIFICADA 2024'!#REF!)=FALSE)),'TABELA UNIFICADA 2024'!#REF!," ")</f>
        <v xml:space="preserve"> </v>
      </c>
      <c r="D199" s="96" t="s">
        <v>43</v>
      </c>
      <c r="E199" s="191">
        <f>IF(ISBLANK('TABELA UNIFICADA 2024'!M199)=TRUE," ",'TABELA UNIFICADA 2024'!M199)</f>
        <v>45369</v>
      </c>
      <c r="F199" s="96" t="s">
        <v>111</v>
      </c>
      <c r="G199" s="96" t="str">
        <f>IF(C199='TABELA UNIFICADA 2024'!A199,'TABELA UNIFICADA 2024'!C199," ")</f>
        <v xml:space="preserve"> </v>
      </c>
      <c r="H199" s="96" t="s">
        <v>43</v>
      </c>
      <c r="I199" s="96" t="s">
        <v>112</v>
      </c>
      <c r="J199" s="97" t="str">
        <f>IF(C199='TABELA UNIFICADA 2024'!A199,'TABELA UNIFICADA 2024'!G199," ")</f>
        <v xml:space="preserve"> </v>
      </c>
      <c r="K199" s="96" t="s">
        <v>113</v>
      </c>
      <c r="L199" s="100" t="str">
        <f t="shared" si="20"/>
        <v>-</v>
      </c>
      <c r="M199" s="95" t="str">
        <f t="shared" si="17"/>
        <v xml:space="preserve"> </v>
      </c>
      <c r="N199" s="99" t="str">
        <f>IF(C199='TABELA UNIFICADA 2024'!A199,'TABELA UNIFICADA 2024'!F199," ")</f>
        <v xml:space="preserve"> </v>
      </c>
      <c r="O199" s="99" t="str">
        <f t="shared" si="21"/>
        <v xml:space="preserve"> </v>
      </c>
      <c r="Y199" s="183" t="s">
        <v>792</v>
      </c>
      <c r="Z199" s="104" t="s">
        <v>617</v>
      </c>
      <c r="AA199" s="104" t="s">
        <v>706</v>
      </c>
      <c r="AB199" s="104" t="str">
        <f t="shared" si="18"/>
        <v>FERRO</v>
      </c>
      <c r="AC199" s="106">
        <f>IF(AND(AB199="FERRO",AA199="PADRAO"),CONTROLE!$T$2,IF(AND(AB199="FERRO",AA199="ESPECIAL"),CONTROLE!$T$3,IF(AND(AB199="ACO",AA199="PADRAO"),CONTROLE!$T$8,IF(AND(AB199="ACO",AA199="ESPECIAL"),CONTROLE!$T$9,IF(AND(AB199="ALUMINIO",AA199="PADRAO"),CONTROLE!$T$5,IF(AND(AB199="ALUMINIO",AA199="ESPECIAL"),CONTROLE!$T$6))))))</f>
        <v>12737</v>
      </c>
    </row>
    <row r="200" spans="1:29" ht="15.75" customHeight="1">
      <c r="A200" s="98" t="s">
        <v>2927</v>
      </c>
      <c r="B200" s="96" t="str">
        <f t="shared" si="19"/>
        <v xml:space="preserve"> </v>
      </c>
      <c r="C200" s="96" t="str">
        <f>IF(AND(ISBLANK('TABELA UNIFICADA 2024'!#REF!)=TRUE,(ISBLANK('TABELA UNIFICADA 2024'!#REF!)=FALSE)),'TABELA UNIFICADA 2024'!#REF!," ")</f>
        <v xml:space="preserve"> </v>
      </c>
      <c r="D200" s="96" t="s">
        <v>43</v>
      </c>
      <c r="E200" s="191">
        <f>IF(ISBLANK('TABELA UNIFICADA 2024'!M200)=TRUE," ",'TABELA UNIFICADA 2024'!M200)</f>
        <v>45369</v>
      </c>
      <c r="F200" s="96" t="s">
        <v>111</v>
      </c>
      <c r="G200" s="96" t="str">
        <f>IF(C200='TABELA UNIFICADA 2024'!A200,'TABELA UNIFICADA 2024'!C200," ")</f>
        <v xml:space="preserve"> </v>
      </c>
      <c r="H200" s="96" t="s">
        <v>43</v>
      </c>
      <c r="I200" s="96" t="s">
        <v>112</v>
      </c>
      <c r="J200" s="97" t="str">
        <f>IF(C200='TABELA UNIFICADA 2024'!A200,'TABELA UNIFICADA 2024'!G200," ")</f>
        <v xml:space="preserve"> </v>
      </c>
      <c r="K200" s="96" t="s">
        <v>113</v>
      </c>
      <c r="L200" s="100" t="str">
        <f t="shared" si="20"/>
        <v>-</v>
      </c>
      <c r="M200" s="95" t="str">
        <f t="shared" si="17"/>
        <v xml:space="preserve"> </v>
      </c>
      <c r="N200" s="99" t="str">
        <f>IF(C200='TABELA UNIFICADA 2024'!A200,'TABELA UNIFICADA 2024'!F200," ")</f>
        <v xml:space="preserve"> </v>
      </c>
      <c r="O200" s="99" t="str">
        <f t="shared" si="21"/>
        <v xml:space="preserve"> </v>
      </c>
      <c r="Y200" s="183" t="s">
        <v>793</v>
      </c>
      <c r="Z200" s="104" t="s">
        <v>617</v>
      </c>
      <c r="AA200" s="104" t="s">
        <v>706</v>
      </c>
      <c r="AB200" s="104" t="str">
        <f t="shared" si="18"/>
        <v>FERRO</v>
      </c>
      <c r="AC200" s="106">
        <f>IF(AND(AB200="FERRO",AA200="PADRAO"),CONTROLE!$T$2,IF(AND(AB200="FERRO",AA200="ESPECIAL"),CONTROLE!$T$3,IF(AND(AB200="ACO",AA200="PADRAO"),CONTROLE!$T$8,IF(AND(AB200="ACO",AA200="ESPECIAL"),CONTROLE!$T$9,IF(AND(AB200="ALUMINIO",AA200="PADRAO"),CONTROLE!$T$5,IF(AND(AB200="ALUMINIO",AA200="ESPECIAL"),CONTROLE!$T$6))))))</f>
        <v>12737</v>
      </c>
    </row>
    <row r="201" spans="1:29" ht="15.75" customHeight="1">
      <c r="A201" s="98" t="s">
        <v>2927</v>
      </c>
      <c r="B201" s="96" t="str">
        <f t="shared" si="19"/>
        <v xml:space="preserve"> </v>
      </c>
      <c r="C201" s="96" t="str">
        <f>IF(AND(ISBLANK('TABELA UNIFICADA 2024'!#REF!)=TRUE,(ISBLANK('TABELA UNIFICADA 2024'!#REF!)=FALSE)),'TABELA UNIFICADA 2024'!#REF!," ")</f>
        <v xml:space="preserve"> </v>
      </c>
      <c r="D201" s="96" t="s">
        <v>43</v>
      </c>
      <c r="E201" s="191">
        <f>IF(ISBLANK('TABELA UNIFICADA 2024'!M201)=TRUE," ",'TABELA UNIFICADA 2024'!M201)</f>
        <v>45369</v>
      </c>
      <c r="F201" s="96" t="s">
        <v>111</v>
      </c>
      <c r="G201" s="96" t="str">
        <f>IF(C201='TABELA UNIFICADA 2024'!A201,'TABELA UNIFICADA 2024'!C201," ")</f>
        <v xml:space="preserve"> </v>
      </c>
      <c r="H201" s="96" t="s">
        <v>43</v>
      </c>
      <c r="I201" s="96" t="s">
        <v>112</v>
      </c>
      <c r="J201" s="97" t="str">
        <f>IF(C201='TABELA UNIFICADA 2024'!A201,'TABELA UNIFICADA 2024'!G201," ")</f>
        <v xml:space="preserve"> </v>
      </c>
      <c r="K201" s="96" t="s">
        <v>113</v>
      </c>
      <c r="L201" s="100" t="str">
        <f t="shared" si="20"/>
        <v>-</v>
      </c>
      <c r="M201" s="95" t="str">
        <f t="shared" si="17"/>
        <v xml:space="preserve"> </v>
      </c>
      <c r="N201" s="99" t="str">
        <f>IF(C201='TABELA UNIFICADA 2024'!A201,'TABELA UNIFICADA 2024'!F201," ")</f>
        <v xml:space="preserve"> </v>
      </c>
      <c r="O201" s="99" t="str">
        <f t="shared" si="21"/>
        <v xml:space="preserve"> </v>
      </c>
      <c r="Y201" s="183" t="s">
        <v>794</v>
      </c>
      <c r="Z201" s="104" t="s">
        <v>617</v>
      </c>
      <c r="AA201" s="104" t="s">
        <v>706</v>
      </c>
      <c r="AB201" s="104" t="str">
        <f t="shared" si="18"/>
        <v>FERRO</v>
      </c>
      <c r="AC201" s="106">
        <f>IF(AND(AB201="FERRO",AA201="PADRAO"),CONTROLE!$T$2,IF(AND(AB201="FERRO",AA201="ESPECIAL"),CONTROLE!$T$3,IF(AND(AB201="ACO",AA201="PADRAO"),CONTROLE!$T$8,IF(AND(AB201="ACO",AA201="ESPECIAL"),CONTROLE!$T$9,IF(AND(AB201="ALUMINIO",AA201="PADRAO"),CONTROLE!$T$5,IF(AND(AB201="ALUMINIO",AA201="ESPECIAL"),CONTROLE!$T$6))))))</f>
        <v>12737</v>
      </c>
    </row>
    <row r="202" spans="1:29" ht="15.75" customHeight="1">
      <c r="A202" s="98" t="s">
        <v>2927</v>
      </c>
      <c r="B202" s="96" t="str">
        <f t="shared" si="19"/>
        <v xml:space="preserve"> </v>
      </c>
      <c r="C202" s="96" t="str">
        <f>IF(AND(ISBLANK('TABELA UNIFICADA 2024'!#REF!)=TRUE,(ISBLANK('TABELA UNIFICADA 2024'!#REF!)=FALSE)),'TABELA UNIFICADA 2024'!#REF!," ")</f>
        <v xml:space="preserve"> </v>
      </c>
      <c r="D202" s="96" t="s">
        <v>43</v>
      </c>
      <c r="E202" s="191">
        <f>IF(ISBLANK('TABELA UNIFICADA 2024'!M202)=TRUE," ",'TABELA UNIFICADA 2024'!M202)</f>
        <v>45369</v>
      </c>
      <c r="F202" s="96" t="s">
        <v>111</v>
      </c>
      <c r="G202" s="96" t="str">
        <f>IF(C202='TABELA UNIFICADA 2024'!A202,'TABELA UNIFICADA 2024'!C202," ")</f>
        <v xml:space="preserve"> </v>
      </c>
      <c r="H202" s="96" t="s">
        <v>43</v>
      </c>
      <c r="I202" s="96" t="s">
        <v>112</v>
      </c>
      <c r="J202" s="97" t="str">
        <f>IF(C202='TABELA UNIFICADA 2024'!A202,'TABELA UNIFICADA 2024'!G202," ")</f>
        <v xml:space="preserve"> </v>
      </c>
      <c r="K202" s="96" t="s">
        <v>113</v>
      </c>
      <c r="L202" s="100" t="str">
        <f t="shared" si="20"/>
        <v>-</v>
      </c>
      <c r="M202" s="95" t="str">
        <f t="shared" si="17"/>
        <v xml:space="preserve"> </v>
      </c>
      <c r="N202" s="99" t="str">
        <f>IF(C202='TABELA UNIFICADA 2024'!A202,'TABELA UNIFICADA 2024'!F202," ")</f>
        <v xml:space="preserve"> </v>
      </c>
      <c r="O202" s="99" t="str">
        <f t="shared" si="21"/>
        <v xml:space="preserve"> </v>
      </c>
      <c r="Y202" s="183" t="s">
        <v>795</v>
      </c>
      <c r="Z202" s="104" t="s">
        <v>617</v>
      </c>
      <c r="AA202" s="104" t="s">
        <v>706</v>
      </c>
      <c r="AB202" s="104" t="str">
        <f t="shared" si="18"/>
        <v>FERRO</v>
      </c>
      <c r="AC202" s="106">
        <f>IF(AND(AB202="FERRO",AA202="PADRAO"),CONTROLE!$T$2,IF(AND(AB202="FERRO",AA202="ESPECIAL"),CONTROLE!$T$3,IF(AND(AB202="ACO",AA202="PADRAO"),CONTROLE!$T$8,IF(AND(AB202="ACO",AA202="ESPECIAL"),CONTROLE!$T$9,IF(AND(AB202="ALUMINIO",AA202="PADRAO"),CONTROLE!$T$5,IF(AND(AB202="ALUMINIO",AA202="ESPECIAL"),CONTROLE!$T$6))))))</f>
        <v>12737</v>
      </c>
    </row>
    <row r="203" spans="1:29" ht="15.75" customHeight="1">
      <c r="A203" s="98" t="s">
        <v>2927</v>
      </c>
      <c r="B203" s="96" t="str">
        <f t="shared" si="19"/>
        <v xml:space="preserve"> </v>
      </c>
      <c r="C203" s="96" t="str">
        <f>IF(AND(ISBLANK('TABELA UNIFICADA 2024'!#REF!)=TRUE,(ISBLANK('TABELA UNIFICADA 2024'!#REF!)=FALSE)),'TABELA UNIFICADA 2024'!#REF!," ")</f>
        <v xml:space="preserve"> </v>
      </c>
      <c r="D203" s="96" t="s">
        <v>43</v>
      </c>
      <c r="E203" s="191">
        <f>IF(ISBLANK('TABELA UNIFICADA 2024'!M203)=TRUE," ",'TABELA UNIFICADA 2024'!M203)</f>
        <v>45369</v>
      </c>
      <c r="F203" s="96" t="s">
        <v>111</v>
      </c>
      <c r="G203" s="96" t="str">
        <f>IF(C203='TABELA UNIFICADA 2024'!A203,'TABELA UNIFICADA 2024'!C203," ")</f>
        <v xml:space="preserve"> </v>
      </c>
      <c r="H203" s="96" t="s">
        <v>43</v>
      </c>
      <c r="I203" s="96" t="s">
        <v>112</v>
      </c>
      <c r="J203" s="97" t="str">
        <f>IF(C203='TABELA UNIFICADA 2024'!A203,'TABELA UNIFICADA 2024'!G203," ")</f>
        <v xml:space="preserve"> </v>
      </c>
      <c r="K203" s="96" t="s">
        <v>113</v>
      </c>
      <c r="L203" s="100" t="str">
        <f t="shared" si="20"/>
        <v>-</v>
      </c>
      <c r="M203" s="95" t="str">
        <f t="shared" si="17"/>
        <v xml:space="preserve"> </v>
      </c>
      <c r="N203" s="99" t="str">
        <f>IF(C203='TABELA UNIFICADA 2024'!A203,'TABELA UNIFICADA 2024'!F203," ")</f>
        <v xml:space="preserve"> </v>
      </c>
      <c r="O203" s="99" t="str">
        <f t="shared" si="21"/>
        <v xml:space="preserve"> </v>
      </c>
      <c r="Y203" s="183" t="s">
        <v>796</v>
      </c>
      <c r="Z203" s="104" t="s">
        <v>617</v>
      </c>
      <c r="AA203" s="104" t="s">
        <v>706</v>
      </c>
      <c r="AB203" s="104" t="str">
        <f t="shared" si="18"/>
        <v>FERRO</v>
      </c>
      <c r="AC203" s="106">
        <f>IF(AND(AB203="FERRO",AA203="PADRAO"),CONTROLE!$T$2,IF(AND(AB203="FERRO",AA203="ESPECIAL"),CONTROLE!$T$3,IF(AND(AB203="ACO",AA203="PADRAO"),CONTROLE!$T$8,IF(AND(AB203="ACO",AA203="ESPECIAL"),CONTROLE!$T$9,IF(AND(AB203="ALUMINIO",AA203="PADRAO"),CONTROLE!$T$5,IF(AND(AB203="ALUMINIO",AA203="ESPECIAL"),CONTROLE!$T$6))))))</f>
        <v>12737</v>
      </c>
    </row>
    <row r="204" spans="1:29" ht="15.75" customHeight="1">
      <c r="A204" s="98" t="s">
        <v>2927</v>
      </c>
      <c r="B204" s="96" t="str">
        <f t="shared" si="19"/>
        <v xml:space="preserve"> </v>
      </c>
      <c r="C204" s="96" t="str">
        <f>IF(AND(ISBLANK('TABELA UNIFICADA 2024'!#REF!)=TRUE,(ISBLANK('TABELA UNIFICADA 2024'!#REF!)=FALSE)),'TABELA UNIFICADA 2024'!#REF!," ")</f>
        <v xml:space="preserve"> </v>
      </c>
      <c r="D204" s="96" t="s">
        <v>43</v>
      </c>
      <c r="E204" s="191">
        <f>IF(ISBLANK('TABELA UNIFICADA 2024'!M204)=TRUE," ",'TABELA UNIFICADA 2024'!M204)</f>
        <v>45369</v>
      </c>
      <c r="F204" s="96" t="s">
        <v>111</v>
      </c>
      <c r="G204" s="96" t="str">
        <f>IF(C204='TABELA UNIFICADA 2024'!A204,'TABELA UNIFICADA 2024'!C204," ")</f>
        <v xml:space="preserve"> </v>
      </c>
      <c r="H204" s="96" t="s">
        <v>43</v>
      </c>
      <c r="I204" s="96" t="s">
        <v>112</v>
      </c>
      <c r="J204" s="97" t="str">
        <f>IF(C204='TABELA UNIFICADA 2024'!A204,'TABELA UNIFICADA 2024'!G204," ")</f>
        <v xml:space="preserve"> </v>
      </c>
      <c r="K204" s="96" t="s">
        <v>113</v>
      </c>
      <c r="L204" s="100" t="str">
        <f t="shared" si="20"/>
        <v>-</v>
      </c>
      <c r="M204" s="95" t="str">
        <f t="shared" si="17"/>
        <v xml:space="preserve"> </v>
      </c>
      <c r="N204" s="99" t="str">
        <f>IF(C204='TABELA UNIFICADA 2024'!A204,'TABELA UNIFICADA 2024'!F204," ")</f>
        <v xml:space="preserve"> </v>
      </c>
      <c r="O204" s="99" t="str">
        <f t="shared" si="21"/>
        <v xml:space="preserve"> </v>
      </c>
      <c r="Y204" s="183" t="s">
        <v>797</v>
      </c>
      <c r="Z204" s="104" t="s">
        <v>666</v>
      </c>
      <c r="AA204" s="104" t="s">
        <v>618</v>
      </c>
      <c r="AB204" s="104" t="str">
        <f t="shared" si="18"/>
        <v>FERRO</v>
      </c>
      <c r="AC204" s="106">
        <f>IF(AND(AB204="FERRO",AA204="PADRAO"),CONTROLE!$T$2,IF(AND(AB204="FERRO",AA204="ESPECIAL"),CONTROLE!$T$3,IF(AND(AB204="ACO",AA204="PADRAO"),CONTROLE!$T$8,IF(AND(AB204="ACO",AA204="ESPECIAL"),CONTROLE!$T$9,IF(AND(AB204="ALUMINIO",AA204="PADRAO"),CONTROLE!$T$5,IF(AND(AB204="ALUMINIO",AA204="ESPECIAL"),CONTROLE!$T$6))))))</f>
        <v>12738</v>
      </c>
    </row>
    <row r="205" spans="1:29" ht="15.75" customHeight="1">
      <c r="A205" s="98" t="s">
        <v>2927</v>
      </c>
      <c r="B205" s="96" t="str">
        <f t="shared" si="19"/>
        <v xml:space="preserve"> </v>
      </c>
      <c r="C205" s="96" t="str">
        <f>IF(AND(ISBLANK('TABELA UNIFICADA 2024'!#REF!)=TRUE,(ISBLANK('TABELA UNIFICADA 2024'!#REF!)=FALSE)),'TABELA UNIFICADA 2024'!#REF!," ")</f>
        <v xml:space="preserve"> </v>
      </c>
      <c r="D205" s="96" t="s">
        <v>43</v>
      </c>
      <c r="E205" s="191">
        <f>IF(ISBLANK('TABELA UNIFICADA 2024'!M205)=TRUE," ",'TABELA UNIFICADA 2024'!M205)</f>
        <v>45369</v>
      </c>
      <c r="F205" s="96" t="s">
        <v>111</v>
      </c>
      <c r="G205" s="96" t="str">
        <f>IF(C205='TABELA UNIFICADA 2024'!A205,'TABELA UNIFICADA 2024'!C205," ")</f>
        <v xml:space="preserve"> </v>
      </c>
      <c r="H205" s="96" t="s">
        <v>43</v>
      </c>
      <c r="I205" s="96" t="s">
        <v>112</v>
      </c>
      <c r="J205" s="97" t="str">
        <f>IF(C205='TABELA UNIFICADA 2024'!A205,'TABELA UNIFICADA 2024'!G205," ")</f>
        <v xml:space="preserve"> </v>
      </c>
      <c r="K205" s="96" t="s">
        <v>113</v>
      </c>
      <c r="L205" s="100" t="str">
        <f t="shared" si="20"/>
        <v>-</v>
      </c>
      <c r="M205" s="95" t="str">
        <f t="shared" si="17"/>
        <v xml:space="preserve"> </v>
      </c>
      <c r="N205" s="99" t="str">
        <f>IF(C205='TABELA UNIFICADA 2024'!A205,'TABELA UNIFICADA 2024'!F205," ")</f>
        <v xml:space="preserve"> </v>
      </c>
      <c r="O205" s="99" t="str">
        <f t="shared" si="21"/>
        <v xml:space="preserve"> </v>
      </c>
      <c r="Y205" s="183" t="s">
        <v>798</v>
      </c>
      <c r="Z205" s="104" t="s">
        <v>666</v>
      </c>
      <c r="AA205" s="104" t="s">
        <v>618</v>
      </c>
      <c r="AB205" s="104" t="str">
        <f t="shared" si="18"/>
        <v>FERRO</v>
      </c>
      <c r="AC205" s="106">
        <f>IF(AND(AB205="FERRO",AA205="PADRAO"),CONTROLE!$T$2,IF(AND(AB205="FERRO",AA205="ESPECIAL"),CONTROLE!$T$3,IF(AND(AB205="ACO",AA205="PADRAO"),CONTROLE!$T$8,IF(AND(AB205="ACO",AA205="ESPECIAL"),CONTROLE!$T$9,IF(AND(AB205="ALUMINIO",AA205="PADRAO"),CONTROLE!$T$5,IF(AND(AB205="ALUMINIO",AA205="ESPECIAL"),CONTROLE!$T$6))))))</f>
        <v>12738</v>
      </c>
    </row>
    <row r="206" spans="1:29" ht="15.75" customHeight="1">
      <c r="A206" s="98" t="s">
        <v>2927</v>
      </c>
      <c r="B206" s="96" t="str">
        <f t="shared" si="19"/>
        <v xml:space="preserve"> </v>
      </c>
      <c r="C206" s="96" t="str">
        <f>IF(AND(ISBLANK('TABELA UNIFICADA 2024'!#REF!)=TRUE,(ISBLANK('TABELA UNIFICADA 2024'!#REF!)=FALSE)),'TABELA UNIFICADA 2024'!#REF!," ")</f>
        <v xml:space="preserve"> </v>
      </c>
      <c r="D206" s="96" t="s">
        <v>43</v>
      </c>
      <c r="E206" s="191">
        <f>IF(ISBLANK('TABELA UNIFICADA 2024'!M206)=TRUE," ",'TABELA UNIFICADA 2024'!M206)</f>
        <v>45369</v>
      </c>
      <c r="F206" s="96" t="s">
        <v>111</v>
      </c>
      <c r="G206" s="96" t="str">
        <f>IF(C206='TABELA UNIFICADA 2024'!A206,'TABELA UNIFICADA 2024'!C206," ")</f>
        <v xml:space="preserve"> </v>
      </c>
      <c r="H206" s="96" t="s">
        <v>43</v>
      </c>
      <c r="I206" s="96" t="s">
        <v>112</v>
      </c>
      <c r="J206" s="97" t="str">
        <f>IF(C206='TABELA UNIFICADA 2024'!A206,'TABELA UNIFICADA 2024'!G206," ")</f>
        <v xml:space="preserve"> </v>
      </c>
      <c r="K206" s="96" t="s">
        <v>113</v>
      </c>
      <c r="L206" s="100" t="str">
        <f t="shared" si="20"/>
        <v>-</v>
      </c>
      <c r="M206" s="95" t="str">
        <f t="shared" si="17"/>
        <v xml:space="preserve"> </v>
      </c>
      <c r="N206" s="99" t="str">
        <f>IF(C206='TABELA UNIFICADA 2024'!A206,'TABELA UNIFICADA 2024'!F206," ")</f>
        <v xml:space="preserve"> </v>
      </c>
      <c r="O206" s="99" t="str">
        <f t="shared" si="21"/>
        <v xml:space="preserve"> </v>
      </c>
      <c r="Y206" s="183" t="s">
        <v>487</v>
      </c>
      <c r="Z206" s="104" t="s">
        <v>696</v>
      </c>
      <c r="AA206" s="104" t="s">
        <v>618</v>
      </c>
      <c r="AB206" s="104" t="s">
        <v>2550</v>
      </c>
      <c r="AC206" s="106">
        <f>IF(AND(AB206="FERRO",AA206="PADRAO"),CONTROLE!$T$2,IF(AND(AB206="FERRO",AA206="ESPECIAL"),CONTROLE!$T$3,IF(AND(AB206="ACO",AA206="PADRAO"),CONTROLE!$T$8,IF(AND(AB206="ACO",AA206="ESPECIAL"),CONTROLE!$T$9,IF(AND(AB206="ALUMINIO",AA206="PADRAO"),CONTROLE!$T$5,IF(AND(AB206="ALUMINIO",AA206="ESPECIAL"),CONTROLE!$T$6))))))</f>
        <v>12740</v>
      </c>
    </row>
    <row r="207" spans="1:29" ht="15.75" customHeight="1">
      <c r="A207" s="98" t="s">
        <v>2927</v>
      </c>
      <c r="B207" s="96" t="str">
        <f t="shared" si="19"/>
        <v xml:space="preserve"> </v>
      </c>
      <c r="C207" s="96" t="str">
        <f>IF(AND(ISBLANK('TABELA UNIFICADA 2024'!#REF!)=TRUE,(ISBLANK('TABELA UNIFICADA 2024'!#REF!)=FALSE)),'TABELA UNIFICADA 2024'!#REF!," ")</f>
        <v xml:space="preserve"> </v>
      </c>
      <c r="D207" s="96" t="s">
        <v>43</v>
      </c>
      <c r="E207" s="191">
        <f>IF(ISBLANK('TABELA UNIFICADA 2024'!M207)=TRUE," ",'TABELA UNIFICADA 2024'!M207)</f>
        <v>45366</v>
      </c>
      <c r="F207" s="96" t="s">
        <v>111</v>
      </c>
      <c r="G207" s="96" t="str">
        <f>IF(C207='TABELA UNIFICADA 2024'!A207,'TABELA UNIFICADA 2024'!C207," ")</f>
        <v xml:space="preserve"> </v>
      </c>
      <c r="H207" s="96" t="s">
        <v>43</v>
      </c>
      <c r="I207" s="96" t="s">
        <v>112</v>
      </c>
      <c r="J207" s="97" t="str">
        <f>IF(C207='TABELA UNIFICADA 2024'!A207,'TABELA UNIFICADA 2024'!G207," ")</f>
        <v xml:space="preserve"> </v>
      </c>
      <c r="K207" s="96" t="s">
        <v>113</v>
      </c>
      <c r="L207" s="100" t="str">
        <f t="shared" si="20"/>
        <v>-</v>
      </c>
      <c r="M207" s="95" t="str">
        <f t="shared" si="17"/>
        <v xml:space="preserve"> </v>
      </c>
      <c r="N207" s="99" t="str">
        <f>IF(C207='TABELA UNIFICADA 2024'!A207,'TABELA UNIFICADA 2024'!F207," ")</f>
        <v xml:space="preserve"> </v>
      </c>
      <c r="O207" s="99" t="str">
        <f t="shared" si="21"/>
        <v xml:space="preserve"> </v>
      </c>
      <c r="Y207" s="183" t="s">
        <v>488</v>
      </c>
      <c r="Z207" s="104" t="s">
        <v>696</v>
      </c>
      <c r="AA207" s="104" t="s">
        <v>618</v>
      </c>
      <c r="AB207" s="104" t="s">
        <v>2550</v>
      </c>
      <c r="AC207" s="106">
        <f>IF(AND(AB207="FERRO",AA207="PADRAO"),CONTROLE!$T$2,IF(AND(AB207="FERRO",AA207="ESPECIAL"),CONTROLE!$T$3,IF(AND(AB207="ACO",AA207="PADRAO"),CONTROLE!$T$8,IF(AND(AB207="ACO",AA207="ESPECIAL"),CONTROLE!$T$9,IF(AND(AB207="ALUMINIO",AA207="PADRAO"),CONTROLE!$T$5,IF(AND(AB207="ALUMINIO",AA207="ESPECIAL"),CONTROLE!$T$6))))))</f>
        <v>12740</v>
      </c>
    </row>
    <row r="208" spans="1:29" ht="15.75" customHeight="1">
      <c r="A208" s="98" t="s">
        <v>2927</v>
      </c>
      <c r="B208" s="96" t="str">
        <f t="shared" si="19"/>
        <v xml:space="preserve"> </v>
      </c>
      <c r="C208" s="96" t="str">
        <f>IF(AND(ISBLANK('TABELA UNIFICADA 2024'!#REF!)=TRUE,(ISBLANK('TABELA UNIFICADA 2024'!#REF!)=FALSE)),'TABELA UNIFICADA 2024'!#REF!," ")</f>
        <v xml:space="preserve"> </v>
      </c>
      <c r="D208" s="96" t="s">
        <v>43</v>
      </c>
      <c r="E208" s="191">
        <f>IF(ISBLANK('TABELA UNIFICADA 2024'!M208)=TRUE," ",'TABELA UNIFICADA 2024'!M208)</f>
        <v>45366</v>
      </c>
      <c r="F208" s="96" t="s">
        <v>111</v>
      </c>
      <c r="G208" s="96" t="str">
        <f>IF(C208='TABELA UNIFICADA 2024'!A208,'TABELA UNIFICADA 2024'!C208," ")</f>
        <v xml:space="preserve"> </v>
      </c>
      <c r="H208" s="96" t="s">
        <v>43</v>
      </c>
      <c r="I208" s="96" t="s">
        <v>112</v>
      </c>
      <c r="J208" s="97" t="str">
        <f>IF(C208='TABELA UNIFICADA 2024'!A208,'TABELA UNIFICADA 2024'!G208," ")</f>
        <v xml:space="preserve"> </v>
      </c>
      <c r="K208" s="96" t="s">
        <v>113</v>
      </c>
      <c r="L208" s="100" t="str">
        <f t="shared" si="20"/>
        <v>-</v>
      </c>
      <c r="M208" s="95" t="str">
        <f t="shared" si="17"/>
        <v xml:space="preserve"> </v>
      </c>
      <c r="N208" s="99" t="str">
        <f>IF(C208='TABELA UNIFICADA 2024'!A208,'TABELA UNIFICADA 2024'!F208," ")</f>
        <v xml:space="preserve"> </v>
      </c>
      <c r="O208" s="99" t="str">
        <f t="shared" si="21"/>
        <v xml:space="preserve"> </v>
      </c>
      <c r="Y208" s="183" t="s">
        <v>489</v>
      </c>
      <c r="Z208" s="104" t="s">
        <v>696</v>
      </c>
      <c r="AA208" s="104" t="s">
        <v>618</v>
      </c>
      <c r="AB208" s="104" t="s">
        <v>2550</v>
      </c>
      <c r="AC208" s="106">
        <f>IF(AND(AB208="FERRO",AA208="PADRAO"),CONTROLE!$T$2,IF(AND(AB208="FERRO",AA208="ESPECIAL"),CONTROLE!$T$3,IF(AND(AB208="ACO",AA208="PADRAO"),CONTROLE!$T$8,IF(AND(AB208="ACO",AA208="ESPECIAL"),CONTROLE!$T$9,IF(AND(AB208="ALUMINIO",AA208="PADRAO"),CONTROLE!$T$5,IF(AND(AB208="ALUMINIO",AA208="ESPECIAL"),CONTROLE!$T$6))))))</f>
        <v>12740</v>
      </c>
    </row>
    <row r="209" spans="1:29" ht="15.75" customHeight="1">
      <c r="A209" s="98" t="s">
        <v>2927</v>
      </c>
      <c r="B209" s="96" t="str">
        <f t="shared" si="19"/>
        <v xml:space="preserve"> </v>
      </c>
      <c r="C209" s="96" t="str">
        <f>IF(AND(ISBLANK('TABELA UNIFICADA 2024'!#REF!)=TRUE,(ISBLANK('TABELA UNIFICADA 2024'!#REF!)=FALSE)),'TABELA UNIFICADA 2024'!#REF!," ")</f>
        <v xml:space="preserve"> </v>
      </c>
      <c r="D209" s="96" t="s">
        <v>43</v>
      </c>
      <c r="E209" s="191">
        <f>IF(ISBLANK('TABELA UNIFICADA 2024'!M209)=TRUE," ",'TABELA UNIFICADA 2024'!M209)</f>
        <v>45366</v>
      </c>
      <c r="F209" s="96" t="s">
        <v>111</v>
      </c>
      <c r="G209" s="96" t="str">
        <f>IF(C209='TABELA UNIFICADA 2024'!A209,'TABELA UNIFICADA 2024'!C209," ")</f>
        <v xml:space="preserve"> </v>
      </c>
      <c r="H209" s="96" t="s">
        <v>43</v>
      </c>
      <c r="I209" s="96" t="s">
        <v>112</v>
      </c>
      <c r="J209" s="97" t="str">
        <f>IF(C209='TABELA UNIFICADA 2024'!A209,'TABELA UNIFICADA 2024'!G209," ")</f>
        <v xml:space="preserve"> </v>
      </c>
      <c r="K209" s="96" t="s">
        <v>113</v>
      </c>
      <c r="L209" s="100" t="str">
        <f t="shared" si="20"/>
        <v>-</v>
      </c>
      <c r="M209" s="95" t="str">
        <f t="shared" si="17"/>
        <v xml:space="preserve"> </v>
      </c>
      <c r="N209" s="99" t="str">
        <f>IF(C209='TABELA UNIFICADA 2024'!A209,'TABELA UNIFICADA 2024'!F209," ")</f>
        <v xml:space="preserve"> </v>
      </c>
      <c r="O209" s="99" t="str">
        <f t="shared" si="21"/>
        <v xml:space="preserve"> </v>
      </c>
      <c r="Y209" s="183" t="s">
        <v>490</v>
      </c>
      <c r="Z209" s="104" t="s">
        <v>696</v>
      </c>
      <c r="AA209" s="104" t="s">
        <v>618</v>
      </c>
      <c r="AB209" s="104" t="s">
        <v>2550</v>
      </c>
      <c r="AC209" s="106">
        <f>IF(AND(AB209="FERRO",AA209="PADRAO"),CONTROLE!$T$2,IF(AND(AB209="FERRO",AA209="ESPECIAL"),CONTROLE!$T$3,IF(AND(AB209="ACO",AA209="PADRAO"),CONTROLE!$T$8,IF(AND(AB209="ACO",AA209="ESPECIAL"),CONTROLE!$T$9,IF(AND(AB209="ALUMINIO",AA209="PADRAO"),CONTROLE!$T$5,IF(AND(AB209="ALUMINIO",AA209="ESPECIAL"),CONTROLE!$T$6))))))</f>
        <v>12740</v>
      </c>
    </row>
    <row r="210" spans="1:29" ht="15.75" customHeight="1">
      <c r="A210" s="98" t="s">
        <v>2927</v>
      </c>
      <c r="B210" s="96" t="str">
        <f t="shared" si="19"/>
        <v xml:space="preserve"> </v>
      </c>
      <c r="C210" s="96" t="str">
        <f>IF(AND(ISBLANK('TABELA UNIFICADA 2024'!#REF!)=TRUE,(ISBLANK('TABELA UNIFICADA 2024'!#REF!)=FALSE)),'TABELA UNIFICADA 2024'!#REF!," ")</f>
        <v xml:space="preserve"> </v>
      </c>
      <c r="D210" s="96" t="s">
        <v>43</v>
      </c>
      <c r="E210" s="191">
        <f>IF(ISBLANK('TABELA UNIFICADA 2024'!M210)=TRUE," ",'TABELA UNIFICADA 2024'!M210)</f>
        <v>45366</v>
      </c>
      <c r="F210" s="96" t="s">
        <v>111</v>
      </c>
      <c r="G210" s="96" t="str">
        <f>IF(C210='TABELA UNIFICADA 2024'!A210,'TABELA UNIFICADA 2024'!C210," ")</f>
        <v xml:space="preserve"> </v>
      </c>
      <c r="H210" s="96" t="s">
        <v>43</v>
      </c>
      <c r="I210" s="96" t="s">
        <v>112</v>
      </c>
      <c r="J210" s="97" t="str">
        <f>IF(C210='TABELA UNIFICADA 2024'!A210,'TABELA UNIFICADA 2024'!G210," ")</f>
        <v xml:space="preserve"> </v>
      </c>
      <c r="K210" s="96" t="s">
        <v>113</v>
      </c>
      <c r="L210" s="100" t="str">
        <f t="shared" si="20"/>
        <v>-</v>
      </c>
      <c r="M210" s="95" t="str">
        <f t="shared" si="17"/>
        <v xml:space="preserve"> </v>
      </c>
      <c r="N210" s="99" t="str">
        <f>IF(C210='TABELA UNIFICADA 2024'!A210,'TABELA UNIFICADA 2024'!F210," ")</f>
        <v xml:space="preserve"> </v>
      </c>
      <c r="O210" s="99" t="str">
        <f t="shared" si="21"/>
        <v xml:space="preserve"> </v>
      </c>
      <c r="Y210" s="183" t="s">
        <v>491</v>
      </c>
      <c r="Z210" s="104" t="s">
        <v>696</v>
      </c>
      <c r="AA210" s="104" t="s">
        <v>618</v>
      </c>
      <c r="AB210" s="104" t="s">
        <v>2550</v>
      </c>
      <c r="AC210" s="106">
        <f>IF(AND(AB210="FERRO",AA210="PADRAO"),CONTROLE!$T$2,IF(AND(AB210="FERRO",AA210="ESPECIAL"),CONTROLE!$T$3,IF(AND(AB210="ACO",AA210="PADRAO"),CONTROLE!$T$8,IF(AND(AB210="ACO",AA210="ESPECIAL"),CONTROLE!$T$9,IF(AND(AB210="ALUMINIO",AA210="PADRAO"),CONTROLE!$T$5,IF(AND(AB210="ALUMINIO",AA210="ESPECIAL"),CONTROLE!$T$6))))))</f>
        <v>12740</v>
      </c>
    </row>
    <row r="211" spans="1:29" ht="15.75" customHeight="1">
      <c r="A211" s="98" t="s">
        <v>2927</v>
      </c>
      <c r="B211" s="96" t="str">
        <f t="shared" si="19"/>
        <v xml:space="preserve"> </v>
      </c>
      <c r="C211" s="96" t="str">
        <f>IF(AND(ISBLANK('TABELA UNIFICADA 2024'!#REF!)=TRUE,(ISBLANK('TABELA UNIFICADA 2024'!#REF!)=FALSE)),'TABELA UNIFICADA 2024'!#REF!," ")</f>
        <v xml:space="preserve"> </v>
      </c>
      <c r="D211" s="96" t="s">
        <v>43</v>
      </c>
      <c r="E211" s="191">
        <f>IF(ISBLANK('TABELA UNIFICADA 2024'!M211)=TRUE," ",'TABELA UNIFICADA 2024'!M211)</f>
        <v>45366</v>
      </c>
      <c r="F211" s="96" t="s">
        <v>111</v>
      </c>
      <c r="G211" s="96" t="str">
        <f>IF(C211='TABELA UNIFICADA 2024'!A211,'TABELA UNIFICADA 2024'!C211," ")</f>
        <v xml:space="preserve"> </v>
      </c>
      <c r="H211" s="96" t="s">
        <v>43</v>
      </c>
      <c r="I211" s="96" t="s">
        <v>112</v>
      </c>
      <c r="J211" s="97" t="str">
        <f>IF(C211='TABELA UNIFICADA 2024'!A211,'TABELA UNIFICADA 2024'!G211," ")</f>
        <v xml:space="preserve"> </v>
      </c>
      <c r="K211" s="96" t="s">
        <v>113</v>
      </c>
      <c r="L211" s="100" t="str">
        <f t="shared" si="20"/>
        <v>-</v>
      </c>
      <c r="M211" s="95" t="str">
        <f t="shared" si="17"/>
        <v xml:space="preserve"> </v>
      </c>
      <c r="N211" s="99" t="str">
        <f>IF(C211='TABELA UNIFICADA 2024'!A211,'TABELA UNIFICADA 2024'!F211," ")</f>
        <v xml:space="preserve"> </v>
      </c>
      <c r="O211" s="99" t="str">
        <f t="shared" si="21"/>
        <v xml:space="preserve"> </v>
      </c>
      <c r="Y211" s="183" t="s">
        <v>492</v>
      </c>
      <c r="Z211" s="104" t="s">
        <v>696</v>
      </c>
      <c r="AA211" s="104" t="s">
        <v>618</v>
      </c>
      <c r="AB211" s="104" t="s">
        <v>2550</v>
      </c>
      <c r="AC211" s="106">
        <f>IF(AND(AB211="FERRO",AA211="PADRAO"),CONTROLE!$T$2,IF(AND(AB211="FERRO",AA211="ESPECIAL"),CONTROLE!$T$3,IF(AND(AB211="ACO",AA211="PADRAO"),CONTROLE!$T$8,IF(AND(AB211="ACO",AA211="ESPECIAL"),CONTROLE!$T$9,IF(AND(AB211="ALUMINIO",AA211="PADRAO"),CONTROLE!$T$5,IF(AND(AB211="ALUMINIO",AA211="ESPECIAL"),CONTROLE!$T$6))))))</f>
        <v>12740</v>
      </c>
    </row>
    <row r="212" spans="1:29" ht="15.75" customHeight="1">
      <c r="A212" s="98" t="s">
        <v>2927</v>
      </c>
      <c r="B212" s="96" t="str">
        <f t="shared" si="19"/>
        <v xml:space="preserve"> </v>
      </c>
      <c r="C212" s="96" t="str">
        <f>IF(AND(ISBLANK('TABELA UNIFICADA 2024'!#REF!)=TRUE,(ISBLANK('TABELA UNIFICADA 2024'!#REF!)=FALSE)),'TABELA UNIFICADA 2024'!#REF!," ")</f>
        <v xml:space="preserve"> </v>
      </c>
      <c r="D212" s="96" t="s">
        <v>43</v>
      </c>
      <c r="E212" s="191">
        <f>IF(ISBLANK('TABELA UNIFICADA 2024'!M212)=TRUE," ",'TABELA UNIFICADA 2024'!M212)</f>
        <v>45366</v>
      </c>
      <c r="F212" s="96" t="s">
        <v>111</v>
      </c>
      <c r="G212" s="96" t="str">
        <f>IF(C212='TABELA UNIFICADA 2024'!A212,'TABELA UNIFICADA 2024'!C212," ")</f>
        <v xml:space="preserve"> </v>
      </c>
      <c r="H212" s="96" t="s">
        <v>43</v>
      </c>
      <c r="I212" s="96" t="s">
        <v>112</v>
      </c>
      <c r="J212" s="97" t="str">
        <f>IF(C212='TABELA UNIFICADA 2024'!A212,'TABELA UNIFICADA 2024'!G212," ")</f>
        <v xml:space="preserve"> </v>
      </c>
      <c r="K212" s="96" t="s">
        <v>113</v>
      </c>
      <c r="L212" s="100" t="str">
        <f t="shared" si="20"/>
        <v>-</v>
      </c>
      <c r="M212" s="95" t="str">
        <f t="shared" si="17"/>
        <v xml:space="preserve"> </v>
      </c>
      <c r="N212" s="99" t="str">
        <f>IF(C212='TABELA UNIFICADA 2024'!A212,'TABELA UNIFICADA 2024'!F212," ")</f>
        <v xml:space="preserve"> </v>
      </c>
      <c r="O212" s="99" t="str">
        <f t="shared" si="21"/>
        <v xml:space="preserve"> </v>
      </c>
      <c r="Y212" s="183" t="s">
        <v>799</v>
      </c>
      <c r="Z212" s="104" t="s">
        <v>656</v>
      </c>
      <c r="AA212" s="104" t="s">
        <v>618</v>
      </c>
      <c r="AB212" s="104" t="str">
        <f t="shared" ref="AB212:AB241" si="22">IF(LEFT(Z212,1)="G","FERRO",0)</f>
        <v>FERRO</v>
      </c>
      <c r="AC212" s="106">
        <f>IF(AND(AB212="FERRO",AA212="PADRAO"),CONTROLE!$T$2,IF(AND(AB212="FERRO",AA212="ESPECIAL"),CONTROLE!$T$3,IF(AND(AB212="ACO",AA212="PADRAO"),CONTROLE!$T$8,IF(AND(AB212="ACO",AA212="ESPECIAL"),CONTROLE!$T$9,IF(AND(AB212="ALUMINIO",AA212="PADRAO"),CONTROLE!$T$5,IF(AND(AB212="ALUMINIO",AA212="ESPECIAL"),CONTROLE!$T$6))))))</f>
        <v>12738</v>
      </c>
    </row>
    <row r="213" spans="1:29" ht="15.75" customHeight="1">
      <c r="A213" s="98" t="s">
        <v>2927</v>
      </c>
      <c r="B213" s="96" t="str">
        <f t="shared" si="19"/>
        <v xml:space="preserve"> </v>
      </c>
      <c r="C213" s="96" t="str">
        <f>IF(AND(ISBLANK('TABELA UNIFICADA 2024'!#REF!)=TRUE,(ISBLANK('TABELA UNIFICADA 2024'!#REF!)=FALSE)),'TABELA UNIFICADA 2024'!#REF!," ")</f>
        <v xml:space="preserve"> </v>
      </c>
      <c r="D213" s="96" t="s">
        <v>43</v>
      </c>
      <c r="E213" s="191">
        <f>IF(ISBLANK('TABELA UNIFICADA 2024'!M213)=TRUE," ",'TABELA UNIFICADA 2024'!M213)</f>
        <v>45371</v>
      </c>
      <c r="F213" s="96" t="s">
        <v>111</v>
      </c>
      <c r="G213" s="96" t="str">
        <f>IF(C213='TABELA UNIFICADA 2024'!A213,'TABELA UNIFICADA 2024'!C213," ")</f>
        <v xml:space="preserve"> </v>
      </c>
      <c r="H213" s="96" t="s">
        <v>43</v>
      </c>
      <c r="I213" s="96" t="s">
        <v>112</v>
      </c>
      <c r="J213" s="97" t="str">
        <f>IF(C213='TABELA UNIFICADA 2024'!A213,'TABELA UNIFICADA 2024'!G213," ")</f>
        <v xml:space="preserve"> </v>
      </c>
      <c r="K213" s="96" t="s">
        <v>113</v>
      </c>
      <c r="L213" s="100" t="str">
        <f t="shared" si="20"/>
        <v>-</v>
      </c>
      <c r="M213" s="95" t="str">
        <f t="shared" si="17"/>
        <v xml:space="preserve"> </v>
      </c>
      <c r="N213" s="99" t="str">
        <f>IF(C213='TABELA UNIFICADA 2024'!A213,'TABELA UNIFICADA 2024'!F213," ")</f>
        <v xml:space="preserve"> </v>
      </c>
      <c r="O213" s="99" t="str">
        <f t="shared" si="21"/>
        <v xml:space="preserve"> </v>
      </c>
      <c r="Y213" s="183" t="s">
        <v>800</v>
      </c>
      <c r="Z213" s="104" t="s">
        <v>656</v>
      </c>
      <c r="AA213" s="104" t="s">
        <v>618</v>
      </c>
      <c r="AB213" s="104" t="str">
        <f t="shared" si="22"/>
        <v>FERRO</v>
      </c>
      <c r="AC213" s="106">
        <f>IF(AND(AB213="FERRO",AA213="PADRAO"),CONTROLE!$T$2,IF(AND(AB213="FERRO",AA213="ESPECIAL"),CONTROLE!$T$3,IF(AND(AB213="ACO",AA213="PADRAO"),CONTROLE!$T$8,IF(AND(AB213="ACO",AA213="ESPECIAL"),CONTROLE!$T$9,IF(AND(AB213="ALUMINIO",AA213="PADRAO"),CONTROLE!$T$5,IF(AND(AB213="ALUMINIO",AA213="ESPECIAL"),CONTROLE!$T$6))))))</f>
        <v>12738</v>
      </c>
    </row>
    <row r="214" spans="1:29" ht="15.75" customHeight="1">
      <c r="A214" s="98" t="s">
        <v>2927</v>
      </c>
      <c r="B214" s="96" t="str">
        <f t="shared" si="19"/>
        <v xml:space="preserve"> </v>
      </c>
      <c r="C214" s="96" t="str">
        <f>IF(AND(ISBLANK('TABELA UNIFICADA 2024'!#REF!)=TRUE,(ISBLANK('TABELA UNIFICADA 2024'!#REF!)=FALSE)),'TABELA UNIFICADA 2024'!#REF!," ")</f>
        <v xml:space="preserve"> </v>
      </c>
      <c r="D214" s="96" t="s">
        <v>43</v>
      </c>
      <c r="E214" s="191">
        <f>IF(ISBLANK('TABELA UNIFICADA 2024'!M214)=TRUE," ",'TABELA UNIFICADA 2024'!M214)</f>
        <v>45377</v>
      </c>
      <c r="F214" s="96" t="s">
        <v>111</v>
      </c>
      <c r="G214" s="96" t="str">
        <f>IF(C214='TABELA UNIFICADA 2024'!A214,'TABELA UNIFICADA 2024'!C214," ")</f>
        <v xml:space="preserve"> </v>
      </c>
      <c r="H214" s="96" t="s">
        <v>43</v>
      </c>
      <c r="I214" s="96" t="s">
        <v>112</v>
      </c>
      <c r="J214" s="97" t="str">
        <f>IF(C214='TABELA UNIFICADA 2024'!A214,'TABELA UNIFICADA 2024'!G214," ")</f>
        <v xml:space="preserve"> </v>
      </c>
      <c r="K214" s="96" t="s">
        <v>113</v>
      </c>
      <c r="L214" s="100" t="str">
        <f t="shared" si="20"/>
        <v>-</v>
      </c>
      <c r="M214" s="95" t="str">
        <f t="shared" si="17"/>
        <v xml:space="preserve"> </v>
      </c>
      <c r="N214" s="99" t="str">
        <f>IF(C214='TABELA UNIFICADA 2024'!A214,'TABELA UNIFICADA 2024'!F214," ")</f>
        <v xml:space="preserve"> </v>
      </c>
      <c r="O214" s="99" t="str">
        <f t="shared" si="21"/>
        <v xml:space="preserve"> </v>
      </c>
      <c r="Y214" s="183" t="s">
        <v>801</v>
      </c>
      <c r="Z214" s="104" t="s">
        <v>656</v>
      </c>
      <c r="AA214" s="104" t="s">
        <v>618</v>
      </c>
      <c r="AB214" s="104" t="str">
        <f t="shared" si="22"/>
        <v>FERRO</v>
      </c>
      <c r="AC214" s="106">
        <f>IF(AND(AB214="FERRO",AA214="PADRAO"),CONTROLE!$T$2,IF(AND(AB214="FERRO",AA214="ESPECIAL"),CONTROLE!$T$3,IF(AND(AB214="ACO",AA214="PADRAO"),CONTROLE!$T$8,IF(AND(AB214="ACO",AA214="ESPECIAL"),CONTROLE!$T$9,IF(AND(AB214="ALUMINIO",AA214="PADRAO"),CONTROLE!$T$5,IF(AND(AB214="ALUMINIO",AA214="ESPECIAL"),CONTROLE!$T$6))))))</f>
        <v>12738</v>
      </c>
    </row>
    <row r="215" spans="1:29" ht="15.75" customHeight="1">
      <c r="A215" s="98" t="s">
        <v>2927</v>
      </c>
      <c r="B215" s="96" t="str">
        <f t="shared" si="19"/>
        <v xml:space="preserve"> </v>
      </c>
      <c r="C215" s="96" t="str">
        <f>IF(AND(ISBLANK('TABELA UNIFICADA 2024'!#REF!)=TRUE,(ISBLANK('TABELA UNIFICADA 2024'!#REF!)=FALSE)),'TABELA UNIFICADA 2024'!#REF!," ")</f>
        <v xml:space="preserve"> </v>
      </c>
      <c r="D215" s="96" t="s">
        <v>43</v>
      </c>
      <c r="E215" s="191">
        <f>IF(ISBLANK('TABELA UNIFICADA 2024'!M215)=TRUE," ",'TABELA UNIFICADA 2024'!M215)</f>
        <v>45371</v>
      </c>
      <c r="F215" s="96" t="s">
        <v>111</v>
      </c>
      <c r="G215" s="96" t="str">
        <f>IF(C215='TABELA UNIFICADA 2024'!A215,'TABELA UNIFICADA 2024'!C215," ")</f>
        <v xml:space="preserve"> </v>
      </c>
      <c r="H215" s="96" t="s">
        <v>43</v>
      </c>
      <c r="I215" s="96" t="s">
        <v>112</v>
      </c>
      <c r="J215" s="97" t="str">
        <f>IF(C215='TABELA UNIFICADA 2024'!A215,'TABELA UNIFICADA 2024'!G215," ")</f>
        <v xml:space="preserve"> </v>
      </c>
      <c r="K215" s="96" t="s">
        <v>113</v>
      </c>
      <c r="L215" s="100" t="str">
        <f t="shared" si="20"/>
        <v>-</v>
      </c>
      <c r="M215" s="95" t="str">
        <f t="shared" si="17"/>
        <v xml:space="preserve"> </v>
      </c>
      <c r="N215" s="99" t="str">
        <f>IF(C215='TABELA UNIFICADA 2024'!A215,'TABELA UNIFICADA 2024'!F215," ")</f>
        <v xml:space="preserve"> </v>
      </c>
      <c r="O215" s="99" t="str">
        <f t="shared" si="21"/>
        <v xml:space="preserve"> </v>
      </c>
      <c r="Y215" s="183" t="s">
        <v>802</v>
      </c>
      <c r="Z215" s="104" t="s">
        <v>656</v>
      </c>
      <c r="AA215" s="104" t="s">
        <v>618</v>
      </c>
      <c r="AB215" s="104" t="str">
        <f t="shared" si="22"/>
        <v>FERRO</v>
      </c>
      <c r="AC215" s="106">
        <f>IF(AND(AB215="FERRO",AA215="PADRAO"),CONTROLE!$T$2,IF(AND(AB215="FERRO",AA215="ESPECIAL"),CONTROLE!$T$3,IF(AND(AB215="ACO",AA215="PADRAO"),CONTROLE!$T$8,IF(AND(AB215="ACO",AA215="ESPECIAL"),CONTROLE!$T$9,IF(AND(AB215="ALUMINIO",AA215="PADRAO"),CONTROLE!$T$5,IF(AND(AB215="ALUMINIO",AA215="ESPECIAL"),CONTROLE!$T$6))))))</f>
        <v>12738</v>
      </c>
    </row>
    <row r="216" spans="1:29" ht="15.75" customHeight="1">
      <c r="A216" s="98" t="s">
        <v>2927</v>
      </c>
      <c r="B216" s="96" t="str">
        <f t="shared" si="19"/>
        <v xml:space="preserve"> </v>
      </c>
      <c r="C216" s="96" t="str">
        <f>IF(AND(ISBLANK('TABELA UNIFICADA 2024'!#REF!)=TRUE,(ISBLANK('TABELA UNIFICADA 2024'!#REF!)=FALSE)),'TABELA UNIFICADA 2024'!#REF!," ")</f>
        <v xml:space="preserve"> </v>
      </c>
      <c r="D216" s="96" t="s">
        <v>43</v>
      </c>
      <c r="E216" s="191">
        <f>IF(ISBLANK('TABELA UNIFICADA 2024'!M216)=TRUE," ",'TABELA UNIFICADA 2024'!M216)</f>
        <v>45365</v>
      </c>
      <c r="F216" s="96" t="s">
        <v>111</v>
      </c>
      <c r="G216" s="96" t="str">
        <f>IF(C216='TABELA UNIFICADA 2024'!A216,'TABELA UNIFICADA 2024'!C216," ")</f>
        <v xml:space="preserve"> </v>
      </c>
      <c r="H216" s="96" t="s">
        <v>43</v>
      </c>
      <c r="I216" s="96" t="s">
        <v>112</v>
      </c>
      <c r="J216" s="97" t="str">
        <f>IF(C216='TABELA UNIFICADA 2024'!A216,'TABELA UNIFICADA 2024'!G216," ")</f>
        <v xml:space="preserve"> </v>
      </c>
      <c r="K216" s="96" t="s">
        <v>113</v>
      </c>
      <c r="L216" s="100" t="str">
        <f t="shared" si="20"/>
        <v>-</v>
      </c>
      <c r="M216" s="95" t="str">
        <f t="shared" si="17"/>
        <v xml:space="preserve"> </v>
      </c>
      <c r="N216" s="99" t="str">
        <f>IF(C216='TABELA UNIFICADA 2024'!A216,'TABELA UNIFICADA 2024'!F216," ")</f>
        <v xml:space="preserve"> </v>
      </c>
      <c r="O216" s="99" t="str">
        <f t="shared" si="21"/>
        <v xml:space="preserve"> </v>
      </c>
      <c r="Y216" s="183" t="s">
        <v>803</v>
      </c>
      <c r="Z216" s="104" t="s">
        <v>658</v>
      </c>
      <c r="AA216" s="104" t="s">
        <v>618</v>
      </c>
      <c r="AB216" s="104" t="str">
        <f t="shared" si="22"/>
        <v>FERRO</v>
      </c>
      <c r="AC216" s="106">
        <f>IF(AND(AB216="FERRO",AA216="PADRAO"),CONTROLE!$T$2,IF(AND(AB216="FERRO",AA216="ESPECIAL"),CONTROLE!$T$3,IF(AND(AB216="ACO",AA216="PADRAO"),CONTROLE!$T$8,IF(AND(AB216="ACO",AA216="ESPECIAL"),CONTROLE!$T$9,IF(AND(AB216="ALUMINIO",AA216="PADRAO"),CONTROLE!$T$5,IF(AND(AB216="ALUMINIO",AA216="ESPECIAL"),CONTROLE!$T$6))))))</f>
        <v>12738</v>
      </c>
    </row>
    <row r="217" spans="1:29" ht="15.75" customHeight="1">
      <c r="A217" s="98" t="s">
        <v>2927</v>
      </c>
      <c r="B217" s="96" t="str">
        <f t="shared" si="19"/>
        <v xml:space="preserve"> </v>
      </c>
      <c r="C217" s="96" t="str">
        <f>IF(AND(ISBLANK('TABELA UNIFICADA 2024'!#REF!)=TRUE,(ISBLANK('TABELA UNIFICADA 2024'!#REF!)=FALSE)),'TABELA UNIFICADA 2024'!#REF!," ")</f>
        <v xml:space="preserve"> </v>
      </c>
      <c r="D217" s="96" t="s">
        <v>43</v>
      </c>
      <c r="E217" s="191">
        <f>IF(ISBLANK('TABELA UNIFICADA 2024'!M217)=TRUE," ",'TABELA UNIFICADA 2024'!M217)</f>
        <v>45365</v>
      </c>
      <c r="F217" s="96" t="s">
        <v>111</v>
      </c>
      <c r="G217" s="96" t="str">
        <f>IF(C217='TABELA UNIFICADA 2024'!A217,'TABELA UNIFICADA 2024'!C217," ")</f>
        <v xml:space="preserve"> </v>
      </c>
      <c r="H217" s="96" t="s">
        <v>43</v>
      </c>
      <c r="I217" s="96" t="s">
        <v>112</v>
      </c>
      <c r="J217" s="97" t="str">
        <f>IF(C217='TABELA UNIFICADA 2024'!A217,'TABELA UNIFICADA 2024'!G217," ")</f>
        <v xml:space="preserve"> </v>
      </c>
      <c r="K217" s="96" t="s">
        <v>113</v>
      </c>
      <c r="L217" s="100" t="str">
        <f t="shared" si="20"/>
        <v>-</v>
      </c>
      <c r="M217" s="95" t="str">
        <f t="shared" si="17"/>
        <v xml:space="preserve"> </v>
      </c>
      <c r="N217" s="99" t="str">
        <f>IF(C217='TABELA UNIFICADA 2024'!A217,'TABELA UNIFICADA 2024'!F217," ")</f>
        <v xml:space="preserve"> </v>
      </c>
      <c r="O217" s="99" t="str">
        <f t="shared" si="21"/>
        <v xml:space="preserve"> </v>
      </c>
      <c r="Y217" s="183" t="s">
        <v>804</v>
      </c>
      <c r="Z217" s="104" t="s">
        <v>617</v>
      </c>
      <c r="AA217" s="104" t="s">
        <v>618</v>
      </c>
      <c r="AB217" s="104" t="str">
        <f t="shared" si="22"/>
        <v>FERRO</v>
      </c>
      <c r="AC217" s="106">
        <f>IF(AND(AB217="FERRO",AA217="PADRAO"),CONTROLE!$T$2,IF(AND(AB217="FERRO",AA217="ESPECIAL"),CONTROLE!$T$3,IF(AND(AB217="ACO",AA217="PADRAO"),CONTROLE!$T$8,IF(AND(AB217="ACO",AA217="ESPECIAL"),CONTROLE!$T$9,IF(AND(AB217="ALUMINIO",AA217="PADRAO"),CONTROLE!$T$5,IF(AND(AB217="ALUMINIO",AA217="ESPECIAL"),CONTROLE!$T$6))))))</f>
        <v>12738</v>
      </c>
    </row>
    <row r="218" spans="1:29" ht="15.75" customHeight="1">
      <c r="A218" s="98" t="s">
        <v>2927</v>
      </c>
      <c r="B218" s="96" t="str">
        <f t="shared" si="19"/>
        <v xml:space="preserve"> </v>
      </c>
      <c r="C218" s="96" t="str">
        <f>IF(AND(ISBLANK('TABELA UNIFICADA 2024'!#REF!)=TRUE,(ISBLANK('TABELA UNIFICADA 2024'!#REF!)=FALSE)),'TABELA UNIFICADA 2024'!#REF!," ")</f>
        <v xml:space="preserve"> </v>
      </c>
      <c r="D218" s="96" t="s">
        <v>43</v>
      </c>
      <c r="E218" s="191">
        <f>IF(ISBLANK('TABELA UNIFICADA 2024'!M218)=TRUE," ",'TABELA UNIFICADA 2024'!M218)</f>
        <v>45370</v>
      </c>
      <c r="F218" s="96" t="s">
        <v>111</v>
      </c>
      <c r="G218" s="96" t="str">
        <f>IF(C218='TABELA UNIFICADA 2024'!A218,'TABELA UNIFICADA 2024'!C218," ")</f>
        <v xml:space="preserve"> </v>
      </c>
      <c r="H218" s="96" t="s">
        <v>43</v>
      </c>
      <c r="I218" s="96" t="s">
        <v>112</v>
      </c>
      <c r="J218" s="97" t="str">
        <f>IF(C218='TABELA UNIFICADA 2024'!A218,'TABELA UNIFICADA 2024'!G218," ")</f>
        <v xml:space="preserve"> </v>
      </c>
      <c r="K218" s="96" t="s">
        <v>113</v>
      </c>
      <c r="L218" s="100" t="str">
        <f t="shared" si="20"/>
        <v>-</v>
      </c>
      <c r="M218" s="95" t="str">
        <f t="shared" si="17"/>
        <v xml:space="preserve"> </v>
      </c>
      <c r="N218" s="99" t="str">
        <f>IF(C218='TABELA UNIFICADA 2024'!A218,'TABELA UNIFICADA 2024'!F218," ")</f>
        <v xml:space="preserve"> </v>
      </c>
      <c r="O218" s="99" t="str">
        <f t="shared" si="21"/>
        <v xml:space="preserve"> </v>
      </c>
      <c r="Y218" s="183" t="s">
        <v>805</v>
      </c>
      <c r="Z218" s="104" t="s">
        <v>666</v>
      </c>
      <c r="AA218" s="104" t="s">
        <v>618</v>
      </c>
      <c r="AB218" s="104" t="str">
        <f t="shared" si="22"/>
        <v>FERRO</v>
      </c>
      <c r="AC218" s="106">
        <f>IF(AND(AB218="FERRO",AA218="PADRAO"),CONTROLE!$T$2,IF(AND(AB218="FERRO",AA218="ESPECIAL"),CONTROLE!$T$3,IF(AND(AB218="ACO",AA218="PADRAO"),CONTROLE!$T$8,IF(AND(AB218="ACO",AA218="ESPECIAL"),CONTROLE!$T$9,IF(AND(AB218="ALUMINIO",AA218="PADRAO"),CONTROLE!$T$5,IF(AND(AB218="ALUMINIO",AA218="ESPECIAL"),CONTROLE!$T$6))))))</f>
        <v>12738</v>
      </c>
    </row>
    <row r="219" spans="1:29" ht="15.75" customHeight="1">
      <c r="A219" s="98" t="s">
        <v>2927</v>
      </c>
      <c r="B219" s="96" t="str">
        <f t="shared" si="19"/>
        <v xml:space="preserve"> </v>
      </c>
      <c r="C219" s="96" t="str">
        <f>IF(AND(ISBLANK('TABELA UNIFICADA 2024'!#REF!)=TRUE,(ISBLANK('TABELA UNIFICADA 2024'!#REF!)=FALSE)),'TABELA UNIFICADA 2024'!#REF!," ")</f>
        <v xml:space="preserve"> </v>
      </c>
      <c r="D219" s="96" t="s">
        <v>43</v>
      </c>
      <c r="E219" s="191">
        <f>IF(ISBLANK('TABELA UNIFICADA 2024'!M219)=TRUE," ",'TABELA UNIFICADA 2024'!M219)</f>
        <v>45370</v>
      </c>
      <c r="F219" s="96" t="s">
        <v>111</v>
      </c>
      <c r="G219" s="96" t="str">
        <f>IF(C219='TABELA UNIFICADA 2024'!A219,'TABELA UNIFICADA 2024'!C219," ")</f>
        <v xml:space="preserve"> </v>
      </c>
      <c r="H219" s="96" t="s">
        <v>43</v>
      </c>
      <c r="I219" s="96" t="s">
        <v>112</v>
      </c>
      <c r="J219" s="97" t="str">
        <f>IF(C219='TABELA UNIFICADA 2024'!A219,'TABELA UNIFICADA 2024'!G219," ")</f>
        <v xml:space="preserve"> </v>
      </c>
      <c r="K219" s="96" t="s">
        <v>113</v>
      </c>
      <c r="L219" s="100" t="str">
        <f t="shared" si="20"/>
        <v>-</v>
      </c>
      <c r="M219" s="95" t="str">
        <f t="shared" si="17"/>
        <v xml:space="preserve"> </v>
      </c>
      <c r="N219" s="99" t="str">
        <f>IF(C219='TABELA UNIFICADA 2024'!A219,'TABELA UNIFICADA 2024'!F219," ")</f>
        <v xml:space="preserve"> </v>
      </c>
      <c r="O219" s="99" t="str">
        <f t="shared" si="21"/>
        <v xml:space="preserve"> </v>
      </c>
      <c r="Y219" s="183" t="s">
        <v>806</v>
      </c>
      <c r="Z219" s="104" t="s">
        <v>666</v>
      </c>
      <c r="AA219" s="104" t="s">
        <v>618</v>
      </c>
      <c r="AB219" s="104" t="str">
        <f t="shared" si="22"/>
        <v>FERRO</v>
      </c>
      <c r="AC219" s="106">
        <f>IF(AND(AB219="FERRO",AA219="PADRAO"),CONTROLE!$T$2,IF(AND(AB219="FERRO",AA219="ESPECIAL"),CONTROLE!$T$3,IF(AND(AB219="ACO",AA219="PADRAO"),CONTROLE!$T$8,IF(AND(AB219="ACO",AA219="ESPECIAL"),CONTROLE!$T$9,IF(AND(AB219="ALUMINIO",AA219="PADRAO"),CONTROLE!$T$5,IF(AND(AB219="ALUMINIO",AA219="ESPECIAL"),CONTROLE!$T$6))))))</f>
        <v>12738</v>
      </c>
    </row>
    <row r="220" spans="1:29" ht="15.75" customHeight="1">
      <c r="A220" s="98" t="s">
        <v>2927</v>
      </c>
      <c r="B220" s="96" t="str">
        <f t="shared" si="19"/>
        <v xml:space="preserve"> </v>
      </c>
      <c r="C220" s="96" t="str">
        <f>IF(AND(ISBLANK('TABELA UNIFICADA 2024'!#REF!)=TRUE,(ISBLANK('TABELA UNIFICADA 2024'!#REF!)=FALSE)),'TABELA UNIFICADA 2024'!#REF!," ")</f>
        <v xml:space="preserve"> </v>
      </c>
      <c r="D220" s="96" t="s">
        <v>43</v>
      </c>
      <c r="E220" s="191">
        <f>IF(ISBLANK('TABELA UNIFICADA 2024'!M220)=TRUE," ",'TABELA UNIFICADA 2024'!M220)</f>
        <v>45370</v>
      </c>
      <c r="F220" s="96" t="s">
        <v>111</v>
      </c>
      <c r="G220" s="96" t="str">
        <f>IF(C220='TABELA UNIFICADA 2024'!A220,'TABELA UNIFICADA 2024'!C220," ")</f>
        <v xml:space="preserve"> </v>
      </c>
      <c r="H220" s="96" t="s">
        <v>43</v>
      </c>
      <c r="I220" s="96" t="s">
        <v>112</v>
      </c>
      <c r="J220" s="97" t="str">
        <f>IF(C220='TABELA UNIFICADA 2024'!A220,'TABELA UNIFICADA 2024'!G220," ")</f>
        <v xml:space="preserve"> </v>
      </c>
      <c r="K220" s="96" t="s">
        <v>113</v>
      </c>
      <c r="L220" s="100" t="str">
        <f t="shared" si="20"/>
        <v>-</v>
      </c>
      <c r="M220" s="95" t="str">
        <f t="shared" si="17"/>
        <v xml:space="preserve"> </v>
      </c>
      <c r="N220" s="99" t="str">
        <f>IF(C220='TABELA UNIFICADA 2024'!A220,'TABELA UNIFICADA 2024'!F220," ")</f>
        <v xml:space="preserve"> </v>
      </c>
      <c r="O220" s="99" t="str">
        <f t="shared" si="21"/>
        <v xml:space="preserve"> </v>
      </c>
      <c r="Y220" s="183" t="s">
        <v>807</v>
      </c>
      <c r="Z220" s="104" t="s">
        <v>658</v>
      </c>
      <c r="AA220" s="104" t="s">
        <v>618</v>
      </c>
      <c r="AB220" s="104" t="str">
        <f t="shared" si="22"/>
        <v>FERRO</v>
      </c>
      <c r="AC220" s="106">
        <f>IF(AND(AB220="FERRO",AA220="PADRAO"),CONTROLE!$T$2,IF(AND(AB220="FERRO",AA220="ESPECIAL"),CONTROLE!$T$3,IF(AND(AB220="ACO",AA220="PADRAO"),CONTROLE!$T$8,IF(AND(AB220="ACO",AA220="ESPECIAL"),CONTROLE!$T$9,IF(AND(AB220="ALUMINIO",AA220="PADRAO"),CONTROLE!$T$5,IF(AND(AB220="ALUMINIO",AA220="ESPECIAL"),CONTROLE!$T$6))))))</f>
        <v>12738</v>
      </c>
    </row>
    <row r="221" spans="1:29" ht="15.75" customHeight="1">
      <c r="A221" s="98" t="s">
        <v>2927</v>
      </c>
      <c r="B221" s="96" t="str">
        <f t="shared" si="19"/>
        <v xml:space="preserve"> </v>
      </c>
      <c r="C221" s="96" t="str">
        <f>IF(AND(ISBLANK('TABELA UNIFICADA 2024'!#REF!)=TRUE,(ISBLANK('TABELA UNIFICADA 2024'!#REF!)=FALSE)),'TABELA UNIFICADA 2024'!#REF!," ")</f>
        <v xml:space="preserve"> </v>
      </c>
      <c r="D221" s="96" t="s">
        <v>43</v>
      </c>
      <c r="E221" s="191">
        <f>IF(ISBLANK('TABELA UNIFICADA 2024'!M221)=TRUE," ",'TABELA UNIFICADA 2024'!M221)</f>
        <v>45370</v>
      </c>
      <c r="F221" s="96" t="s">
        <v>111</v>
      </c>
      <c r="G221" s="96" t="str">
        <f>IF(C221='TABELA UNIFICADA 2024'!A221,'TABELA UNIFICADA 2024'!C221," ")</f>
        <v xml:space="preserve"> </v>
      </c>
      <c r="H221" s="96" t="s">
        <v>43</v>
      </c>
      <c r="I221" s="96" t="s">
        <v>112</v>
      </c>
      <c r="J221" s="97" t="str">
        <f>IF(C221='TABELA UNIFICADA 2024'!A221,'TABELA UNIFICADA 2024'!G221," ")</f>
        <v xml:space="preserve"> </v>
      </c>
      <c r="K221" s="96" t="s">
        <v>113</v>
      </c>
      <c r="L221" s="100" t="str">
        <f t="shared" si="20"/>
        <v>-</v>
      </c>
      <c r="M221" s="95" t="str">
        <f t="shared" si="17"/>
        <v xml:space="preserve"> </v>
      </c>
      <c r="N221" s="99" t="str">
        <f>IF(C221='TABELA UNIFICADA 2024'!A221,'TABELA UNIFICADA 2024'!F221," ")</f>
        <v xml:space="preserve"> </v>
      </c>
      <c r="O221" s="99" t="str">
        <f t="shared" si="21"/>
        <v xml:space="preserve"> </v>
      </c>
      <c r="Y221" s="183" t="s">
        <v>808</v>
      </c>
      <c r="Z221" s="104" t="s">
        <v>617</v>
      </c>
      <c r="AA221" s="104" t="s">
        <v>618</v>
      </c>
      <c r="AB221" s="104" t="str">
        <f t="shared" si="22"/>
        <v>FERRO</v>
      </c>
      <c r="AC221" s="106">
        <f>IF(AND(AB221="FERRO",AA221="PADRAO"),CONTROLE!$T$2,IF(AND(AB221="FERRO",AA221="ESPECIAL"),CONTROLE!$T$3,IF(AND(AB221="ACO",AA221="PADRAO"),CONTROLE!$T$8,IF(AND(AB221="ACO",AA221="ESPECIAL"),CONTROLE!$T$9,IF(AND(AB221="ALUMINIO",AA221="PADRAO"),CONTROLE!$T$5,IF(AND(AB221="ALUMINIO",AA221="ESPECIAL"),CONTROLE!$T$6))))))</f>
        <v>12738</v>
      </c>
    </row>
    <row r="222" spans="1:29" ht="15.75" customHeight="1">
      <c r="A222" s="98" t="s">
        <v>2927</v>
      </c>
      <c r="B222" s="96" t="str">
        <f t="shared" si="19"/>
        <v xml:space="preserve"> </v>
      </c>
      <c r="C222" s="96" t="str">
        <f>IF(AND(ISBLANK('TABELA UNIFICADA 2024'!#REF!)=TRUE,(ISBLANK('TABELA UNIFICADA 2024'!#REF!)=FALSE)),'TABELA UNIFICADA 2024'!#REF!," ")</f>
        <v xml:space="preserve"> </v>
      </c>
      <c r="D222" s="96" t="s">
        <v>43</v>
      </c>
      <c r="E222" s="191">
        <f>IF(ISBLANK('TABELA UNIFICADA 2024'!M222)=TRUE," ",'TABELA UNIFICADA 2024'!M222)</f>
        <v>45370</v>
      </c>
      <c r="F222" s="96" t="s">
        <v>111</v>
      </c>
      <c r="G222" s="96" t="str">
        <f>IF(C222='TABELA UNIFICADA 2024'!A222,'TABELA UNIFICADA 2024'!C222," ")</f>
        <v xml:space="preserve"> </v>
      </c>
      <c r="H222" s="96" t="s">
        <v>43</v>
      </c>
      <c r="I222" s="96" t="s">
        <v>112</v>
      </c>
      <c r="J222" s="97" t="str">
        <f>IF(C222='TABELA UNIFICADA 2024'!A222,'TABELA UNIFICADA 2024'!G222," ")</f>
        <v xml:space="preserve"> </v>
      </c>
      <c r="K222" s="96" t="s">
        <v>113</v>
      </c>
      <c r="L222" s="100" t="str">
        <f t="shared" si="20"/>
        <v>-</v>
      </c>
      <c r="M222" s="95" t="str">
        <f t="shared" si="17"/>
        <v xml:space="preserve"> </v>
      </c>
      <c r="N222" s="99" t="str">
        <f>IF(C222='TABELA UNIFICADA 2024'!A222,'TABELA UNIFICADA 2024'!F222," ")</f>
        <v xml:space="preserve"> </v>
      </c>
      <c r="O222" s="99" t="str">
        <f t="shared" si="21"/>
        <v xml:space="preserve"> </v>
      </c>
      <c r="Y222" s="183" t="s">
        <v>809</v>
      </c>
      <c r="Z222" s="104" t="s">
        <v>617</v>
      </c>
      <c r="AA222" s="104" t="s">
        <v>618</v>
      </c>
      <c r="AB222" s="104" t="str">
        <f t="shared" si="22"/>
        <v>FERRO</v>
      </c>
      <c r="AC222" s="106">
        <f>IF(AND(AB222="FERRO",AA222="PADRAO"),CONTROLE!$T$2,IF(AND(AB222="FERRO",AA222="ESPECIAL"),CONTROLE!$T$3,IF(AND(AB222="ACO",AA222="PADRAO"),CONTROLE!$T$8,IF(AND(AB222="ACO",AA222="ESPECIAL"),CONTROLE!$T$9,IF(AND(AB222="ALUMINIO",AA222="PADRAO"),CONTROLE!$T$5,IF(AND(AB222="ALUMINIO",AA222="ESPECIAL"),CONTROLE!$T$6))))))</f>
        <v>12738</v>
      </c>
    </row>
    <row r="223" spans="1:29" ht="15.75" customHeight="1">
      <c r="A223" s="98" t="s">
        <v>2927</v>
      </c>
      <c r="B223" s="96" t="str">
        <f t="shared" si="19"/>
        <v xml:space="preserve"> </v>
      </c>
      <c r="C223" s="96" t="str">
        <f>IF(AND(ISBLANK('TABELA UNIFICADA 2024'!#REF!)=TRUE,(ISBLANK('TABELA UNIFICADA 2024'!#REF!)=FALSE)),'TABELA UNIFICADA 2024'!#REF!," ")</f>
        <v xml:space="preserve"> </v>
      </c>
      <c r="D223" s="96" t="s">
        <v>43</v>
      </c>
      <c r="E223" s="191">
        <f>IF(ISBLANK('TABELA UNIFICADA 2024'!M223)=TRUE," ",'TABELA UNIFICADA 2024'!M223)</f>
        <v>45370</v>
      </c>
      <c r="F223" s="96" t="s">
        <v>111</v>
      </c>
      <c r="G223" s="96" t="str">
        <f>IF(C223='TABELA UNIFICADA 2024'!A223,'TABELA UNIFICADA 2024'!C223," ")</f>
        <v xml:space="preserve"> </v>
      </c>
      <c r="H223" s="96" t="s">
        <v>43</v>
      </c>
      <c r="I223" s="96" t="s">
        <v>112</v>
      </c>
      <c r="J223" s="97" t="str">
        <f>IF(C223='TABELA UNIFICADA 2024'!A223,'TABELA UNIFICADA 2024'!G223," ")</f>
        <v xml:space="preserve"> </v>
      </c>
      <c r="K223" s="96" t="s">
        <v>113</v>
      </c>
      <c r="L223" s="100" t="str">
        <f t="shared" si="20"/>
        <v>-</v>
      </c>
      <c r="M223" s="95" t="str">
        <f t="shared" si="17"/>
        <v xml:space="preserve"> </v>
      </c>
      <c r="N223" s="99" t="str">
        <f>IF(C223='TABELA UNIFICADA 2024'!A223,'TABELA UNIFICADA 2024'!F223," ")</f>
        <v xml:space="preserve"> </v>
      </c>
      <c r="O223" s="99" t="str">
        <f t="shared" si="21"/>
        <v xml:space="preserve"> </v>
      </c>
      <c r="Y223" s="183" t="s">
        <v>810</v>
      </c>
      <c r="Z223" s="104" t="s">
        <v>658</v>
      </c>
      <c r="AA223" s="104" t="s">
        <v>618</v>
      </c>
      <c r="AB223" s="104" t="str">
        <f t="shared" si="22"/>
        <v>FERRO</v>
      </c>
      <c r="AC223" s="106">
        <f>IF(AND(AB223="FERRO",AA223="PADRAO"),CONTROLE!$T$2,IF(AND(AB223="FERRO",AA223="ESPECIAL"),CONTROLE!$T$3,IF(AND(AB223="ACO",AA223="PADRAO"),CONTROLE!$T$8,IF(AND(AB223="ACO",AA223="ESPECIAL"),CONTROLE!$T$9,IF(AND(AB223="ALUMINIO",AA223="PADRAO"),CONTROLE!$T$5,IF(AND(AB223="ALUMINIO",AA223="ESPECIAL"),CONTROLE!$T$6))))))</f>
        <v>12738</v>
      </c>
    </row>
    <row r="224" spans="1:29" ht="15.75" customHeight="1">
      <c r="A224" s="98" t="s">
        <v>2927</v>
      </c>
      <c r="B224" s="96" t="str">
        <f t="shared" si="19"/>
        <v xml:space="preserve"> </v>
      </c>
      <c r="C224" s="96" t="str">
        <f>IF(AND(ISBLANK('TABELA UNIFICADA 2024'!#REF!)=TRUE,(ISBLANK('TABELA UNIFICADA 2024'!#REF!)=FALSE)),'TABELA UNIFICADA 2024'!#REF!," ")</f>
        <v xml:space="preserve"> </v>
      </c>
      <c r="D224" s="96" t="s">
        <v>43</v>
      </c>
      <c r="E224" s="191">
        <f>IF(ISBLANK('TABELA UNIFICADA 2024'!M224)=TRUE," ",'TABELA UNIFICADA 2024'!M224)</f>
        <v>45370</v>
      </c>
      <c r="F224" s="96" t="s">
        <v>111</v>
      </c>
      <c r="G224" s="96" t="str">
        <f>IF(C224='TABELA UNIFICADA 2024'!A224,'TABELA UNIFICADA 2024'!C224," ")</f>
        <v xml:space="preserve"> </v>
      </c>
      <c r="H224" s="96" t="s">
        <v>43</v>
      </c>
      <c r="I224" s="96" t="s">
        <v>112</v>
      </c>
      <c r="J224" s="97" t="str">
        <f>IF(C224='TABELA UNIFICADA 2024'!A224,'TABELA UNIFICADA 2024'!G224," ")</f>
        <v xml:space="preserve"> </v>
      </c>
      <c r="K224" s="96" t="s">
        <v>113</v>
      </c>
      <c r="L224" s="100" t="str">
        <f t="shared" si="20"/>
        <v>-</v>
      </c>
      <c r="M224" s="95" t="str">
        <f t="shared" si="17"/>
        <v xml:space="preserve"> </v>
      </c>
      <c r="N224" s="99" t="str">
        <f>IF(C224='TABELA UNIFICADA 2024'!A224,'TABELA UNIFICADA 2024'!F224," ")</f>
        <v xml:space="preserve"> </v>
      </c>
      <c r="O224" s="99" t="str">
        <f t="shared" si="21"/>
        <v xml:space="preserve"> </v>
      </c>
      <c r="Y224" s="183" t="s">
        <v>811</v>
      </c>
      <c r="Z224" s="104" t="s">
        <v>658</v>
      </c>
      <c r="AA224" s="104" t="s">
        <v>618</v>
      </c>
      <c r="AB224" s="104" t="str">
        <f t="shared" si="22"/>
        <v>FERRO</v>
      </c>
      <c r="AC224" s="106">
        <f>IF(AND(AB224="FERRO",AA224="PADRAO"),CONTROLE!$T$2,IF(AND(AB224="FERRO",AA224="ESPECIAL"),CONTROLE!$T$3,IF(AND(AB224="ACO",AA224="PADRAO"),CONTROLE!$T$8,IF(AND(AB224="ACO",AA224="ESPECIAL"),CONTROLE!$T$9,IF(AND(AB224="ALUMINIO",AA224="PADRAO"),CONTROLE!$T$5,IF(AND(AB224="ALUMINIO",AA224="ESPECIAL"),CONTROLE!$T$6))))))</f>
        <v>12738</v>
      </c>
    </row>
    <row r="225" spans="1:29" ht="15.75" customHeight="1">
      <c r="A225" s="98" t="s">
        <v>2927</v>
      </c>
      <c r="B225" s="96" t="str">
        <f t="shared" si="19"/>
        <v xml:space="preserve"> </v>
      </c>
      <c r="C225" s="96" t="str">
        <f>IF(AND(ISBLANK('TABELA UNIFICADA 2024'!#REF!)=TRUE,(ISBLANK('TABELA UNIFICADA 2024'!#REF!)=FALSE)),'TABELA UNIFICADA 2024'!#REF!," ")</f>
        <v xml:space="preserve"> </v>
      </c>
      <c r="D225" s="96" t="s">
        <v>43</v>
      </c>
      <c r="E225" s="191">
        <f>IF(ISBLANK('TABELA UNIFICADA 2024'!M225)=TRUE," ",'TABELA UNIFICADA 2024'!M225)</f>
        <v>45370</v>
      </c>
      <c r="F225" s="96" t="s">
        <v>111</v>
      </c>
      <c r="G225" s="96" t="str">
        <f>IF(C225='TABELA UNIFICADA 2024'!A225,'TABELA UNIFICADA 2024'!C225," ")</f>
        <v xml:space="preserve"> </v>
      </c>
      <c r="H225" s="96" t="s">
        <v>43</v>
      </c>
      <c r="I225" s="96" t="s">
        <v>112</v>
      </c>
      <c r="J225" s="97" t="str">
        <f>IF(C225='TABELA UNIFICADA 2024'!A225,'TABELA UNIFICADA 2024'!G225," ")</f>
        <v xml:space="preserve"> </v>
      </c>
      <c r="K225" s="96" t="s">
        <v>113</v>
      </c>
      <c r="L225" s="100" t="str">
        <f t="shared" si="20"/>
        <v>-</v>
      </c>
      <c r="M225" s="95" t="str">
        <f t="shared" si="17"/>
        <v xml:space="preserve"> </v>
      </c>
      <c r="N225" s="99" t="str">
        <f>IF(C225='TABELA UNIFICADA 2024'!A225,'TABELA UNIFICADA 2024'!F225," ")</f>
        <v xml:space="preserve"> </v>
      </c>
      <c r="O225" s="99" t="str">
        <f t="shared" si="21"/>
        <v xml:space="preserve"> </v>
      </c>
      <c r="Y225" s="183" t="s">
        <v>812</v>
      </c>
      <c r="Z225" s="104" t="s">
        <v>658</v>
      </c>
      <c r="AA225" s="104" t="s">
        <v>618</v>
      </c>
      <c r="AB225" s="104" t="str">
        <f t="shared" si="22"/>
        <v>FERRO</v>
      </c>
      <c r="AC225" s="106">
        <f>IF(AND(AB225="FERRO",AA225="PADRAO"),CONTROLE!$T$2,IF(AND(AB225="FERRO",AA225="ESPECIAL"),CONTROLE!$T$3,IF(AND(AB225="ACO",AA225="PADRAO"),CONTROLE!$T$8,IF(AND(AB225="ACO",AA225="ESPECIAL"),CONTROLE!$T$9,IF(AND(AB225="ALUMINIO",AA225="PADRAO"),CONTROLE!$T$5,IF(AND(AB225="ALUMINIO",AA225="ESPECIAL"),CONTROLE!$T$6))))))</f>
        <v>12738</v>
      </c>
    </row>
    <row r="226" spans="1:29" ht="15.75" customHeight="1">
      <c r="A226" s="98" t="s">
        <v>2927</v>
      </c>
      <c r="B226" s="96" t="str">
        <f t="shared" si="19"/>
        <v xml:space="preserve"> </v>
      </c>
      <c r="C226" s="96" t="str">
        <f>IF(AND(ISBLANK('TABELA UNIFICADA 2024'!#REF!)=TRUE,(ISBLANK('TABELA UNIFICADA 2024'!#REF!)=FALSE)),'TABELA UNIFICADA 2024'!#REF!," ")</f>
        <v xml:space="preserve"> </v>
      </c>
      <c r="D226" s="96" t="s">
        <v>43</v>
      </c>
      <c r="E226" s="191">
        <f>IF(ISBLANK('TABELA UNIFICADA 2024'!M226)=TRUE," ",'TABELA UNIFICADA 2024'!M226)</f>
        <v>45370</v>
      </c>
      <c r="F226" s="96" t="s">
        <v>111</v>
      </c>
      <c r="G226" s="96" t="str">
        <f>IF(C226='TABELA UNIFICADA 2024'!A226,'TABELA UNIFICADA 2024'!C226," ")</f>
        <v xml:space="preserve"> </v>
      </c>
      <c r="H226" s="96" t="s">
        <v>43</v>
      </c>
      <c r="I226" s="96" t="s">
        <v>112</v>
      </c>
      <c r="J226" s="97" t="str">
        <f>IF(C226='TABELA UNIFICADA 2024'!A226,'TABELA UNIFICADA 2024'!G226," ")</f>
        <v xml:space="preserve"> </v>
      </c>
      <c r="K226" s="96" t="s">
        <v>113</v>
      </c>
      <c r="L226" s="100" t="str">
        <f t="shared" si="20"/>
        <v>-</v>
      </c>
      <c r="M226" s="95" t="str">
        <f t="shared" si="17"/>
        <v xml:space="preserve"> </v>
      </c>
      <c r="N226" s="99" t="str">
        <f>IF(C226='TABELA UNIFICADA 2024'!A226,'TABELA UNIFICADA 2024'!F226," ")</f>
        <v xml:space="preserve"> </v>
      </c>
      <c r="O226" s="99" t="str">
        <f t="shared" si="21"/>
        <v xml:space="preserve"> </v>
      </c>
      <c r="Y226" s="183" t="s">
        <v>384</v>
      </c>
      <c r="Z226" s="104" t="s">
        <v>666</v>
      </c>
      <c r="AA226" s="104" t="s">
        <v>618</v>
      </c>
      <c r="AB226" s="104" t="str">
        <f t="shared" si="22"/>
        <v>FERRO</v>
      </c>
      <c r="AC226" s="106">
        <f>IF(AND(AB226="FERRO",AA226="PADRAO"),CONTROLE!$T$2,IF(AND(AB226="FERRO",AA226="ESPECIAL"),CONTROLE!$T$3,IF(AND(AB226="ACO",AA226="PADRAO"),CONTROLE!$T$8,IF(AND(AB226="ACO",AA226="ESPECIAL"),CONTROLE!$T$9,IF(AND(AB226="ALUMINIO",AA226="PADRAO"),CONTROLE!$T$5,IF(AND(AB226="ALUMINIO",AA226="ESPECIAL"),CONTROLE!$T$6))))))</f>
        <v>12738</v>
      </c>
    </row>
    <row r="227" spans="1:29" ht="15.75" customHeight="1">
      <c r="A227" s="98" t="s">
        <v>2927</v>
      </c>
      <c r="B227" s="96" t="str">
        <f t="shared" si="19"/>
        <v xml:space="preserve"> </v>
      </c>
      <c r="C227" s="96" t="str">
        <f>IF(AND(ISBLANK('TABELA UNIFICADA 2024'!#REF!)=TRUE,(ISBLANK('TABELA UNIFICADA 2024'!#REF!)=FALSE)),'TABELA UNIFICADA 2024'!#REF!," ")</f>
        <v xml:space="preserve"> </v>
      </c>
      <c r="D227" s="96" t="s">
        <v>43</v>
      </c>
      <c r="E227" s="191">
        <f>IF(ISBLANK('TABELA UNIFICADA 2024'!M227)=TRUE," ",'TABELA UNIFICADA 2024'!M227)</f>
        <v>45370</v>
      </c>
      <c r="F227" s="96" t="s">
        <v>111</v>
      </c>
      <c r="G227" s="96" t="str">
        <f>IF(C227='TABELA UNIFICADA 2024'!A227,'TABELA UNIFICADA 2024'!C227," ")</f>
        <v xml:space="preserve"> </v>
      </c>
      <c r="H227" s="96" t="s">
        <v>43</v>
      </c>
      <c r="I227" s="96" t="s">
        <v>112</v>
      </c>
      <c r="J227" s="97" t="str">
        <f>IF(C227='TABELA UNIFICADA 2024'!A227,'TABELA UNIFICADA 2024'!G227," ")</f>
        <v xml:space="preserve"> </v>
      </c>
      <c r="K227" s="96" t="s">
        <v>113</v>
      </c>
      <c r="L227" s="100" t="str">
        <f t="shared" si="20"/>
        <v>-</v>
      </c>
      <c r="M227" s="95" t="str">
        <f t="shared" si="17"/>
        <v xml:space="preserve"> </v>
      </c>
      <c r="N227" s="99" t="str">
        <f>IF(C227='TABELA UNIFICADA 2024'!A227,'TABELA UNIFICADA 2024'!F227," ")</f>
        <v xml:space="preserve"> </v>
      </c>
      <c r="O227" s="99" t="str">
        <f t="shared" si="21"/>
        <v xml:space="preserve"> </v>
      </c>
      <c r="Y227" s="183" t="s">
        <v>385</v>
      </c>
      <c r="Z227" s="104" t="s">
        <v>666</v>
      </c>
      <c r="AA227" s="104" t="s">
        <v>618</v>
      </c>
      <c r="AB227" s="104" t="str">
        <f t="shared" si="22"/>
        <v>FERRO</v>
      </c>
      <c r="AC227" s="106">
        <f>IF(AND(AB227="FERRO",AA227="PADRAO"),CONTROLE!$T$2,IF(AND(AB227="FERRO",AA227="ESPECIAL"),CONTROLE!$T$3,IF(AND(AB227="ACO",AA227="PADRAO"),CONTROLE!$T$8,IF(AND(AB227="ACO",AA227="ESPECIAL"),CONTROLE!$T$9,IF(AND(AB227="ALUMINIO",AA227="PADRAO"),CONTROLE!$T$5,IF(AND(AB227="ALUMINIO",AA227="ESPECIAL"),CONTROLE!$T$6))))))</f>
        <v>12738</v>
      </c>
    </row>
    <row r="228" spans="1:29" ht="15.75" customHeight="1">
      <c r="A228" s="98" t="s">
        <v>2927</v>
      </c>
      <c r="B228" s="96" t="str">
        <f t="shared" si="19"/>
        <v xml:space="preserve"> </v>
      </c>
      <c r="C228" s="96" t="str">
        <f>IF(AND(ISBLANK('TABELA UNIFICADA 2024'!#REF!)=TRUE,(ISBLANK('TABELA UNIFICADA 2024'!#REF!)=FALSE)),'TABELA UNIFICADA 2024'!#REF!," ")</f>
        <v xml:space="preserve"> </v>
      </c>
      <c r="D228" s="96" t="s">
        <v>43</v>
      </c>
      <c r="E228" s="191">
        <f>IF(ISBLANK('TABELA UNIFICADA 2024'!M228)=TRUE," ",'TABELA UNIFICADA 2024'!M228)</f>
        <v>45371</v>
      </c>
      <c r="F228" s="96" t="s">
        <v>111</v>
      </c>
      <c r="G228" s="96" t="str">
        <f>IF(C228='TABELA UNIFICADA 2024'!A228,'TABELA UNIFICADA 2024'!C228," ")</f>
        <v xml:space="preserve"> </v>
      </c>
      <c r="H228" s="96" t="s">
        <v>43</v>
      </c>
      <c r="I228" s="96" t="s">
        <v>112</v>
      </c>
      <c r="J228" s="97" t="str">
        <f>IF(C228='TABELA UNIFICADA 2024'!A228,'TABELA UNIFICADA 2024'!G228," ")</f>
        <v xml:space="preserve"> </v>
      </c>
      <c r="K228" s="96" t="s">
        <v>113</v>
      </c>
      <c r="L228" s="100" t="str">
        <f t="shared" si="20"/>
        <v>-</v>
      </c>
      <c r="M228" s="95" t="str">
        <f t="shared" si="17"/>
        <v xml:space="preserve"> </v>
      </c>
      <c r="N228" s="99" t="str">
        <f>IF(C228='TABELA UNIFICADA 2024'!A228,'TABELA UNIFICADA 2024'!F228," ")</f>
        <v xml:space="preserve"> </v>
      </c>
      <c r="O228" s="99" t="str">
        <f t="shared" si="21"/>
        <v xml:space="preserve"> </v>
      </c>
      <c r="Y228" s="183" t="s">
        <v>813</v>
      </c>
      <c r="Z228" s="104" t="s">
        <v>617</v>
      </c>
      <c r="AA228" s="104" t="s">
        <v>618</v>
      </c>
      <c r="AB228" s="104" t="str">
        <f t="shared" si="22"/>
        <v>FERRO</v>
      </c>
      <c r="AC228" s="106">
        <f>IF(AND(AB228="FERRO",AA228="PADRAO"),CONTROLE!$T$2,IF(AND(AB228="FERRO",AA228="ESPECIAL"),CONTROLE!$T$3,IF(AND(AB228="ACO",AA228="PADRAO"),CONTROLE!$T$8,IF(AND(AB228="ACO",AA228="ESPECIAL"),CONTROLE!$T$9,IF(AND(AB228="ALUMINIO",AA228="PADRAO"),CONTROLE!$T$5,IF(AND(AB228="ALUMINIO",AA228="ESPECIAL"),CONTROLE!$T$6))))))</f>
        <v>12738</v>
      </c>
    </row>
    <row r="229" spans="1:29" ht="15.75" customHeight="1">
      <c r="A229" s="98" t="s">
        <v>2927</v>
      </c>
      <c r="B229" s="96" t="str">
        <f t="shared" si="19"/>
        <v xml:space="preserve"> </v>
      </c>
      <c r="C229" s="96" t="str">
        <f>IF(AND(ISBLANK('TABELA UNIFICADA 2024'!#REF!)=TRUE,(ISBLANK('TABELA UNIFICADA 2024'!#REF!)=FALSE)),'TABELA UNIFICADA 2024'!#REF!," ")</f>
        <v xml:space="preserve"> </v>
      </c>
      <c r="D229" s="96" t="s">
        <v>43</v>
      </c>
      <c r="E229" s="191">
        <f>IF(ISBLANK('TABELA UNIFICADA 2024'!M229)=TRUE," ",'TABELA UNIFICADA 2024'!M229)</f>
        <v>45373</v>
      </c>
      <c r="F229" s="96" t="s">
        <v>111</v>
      </c>
      <c r="G229" s="96" t="str">
        <f>IF(C229='TABELA UNIFICADA 2024'!A229,'TABELA UNIFICADA 2024'!C229," ")</f>
        <v xml:space="preserve"> </v>
      </c>
      <c r="H229" s="96" t="s">
        <v>43</v>
      </c>
      <c r="I229" s="96" t="s">
        <v>112</v>
      </c>
      <c r="J229" s="97" t="str">
        <f>IF(C229='TABELA UNIFICADA 2024'!A229,'TABELA UNIFICADA 2024'!G229," ")</f>
        <v xml:space="preserve"> </v>
      </c>
      <c r="K229" s="96" t="s">
        <v>113</v>
      </c>
      <c r="L229" s="100" t="str">
        <f t="shared" si="20"/>
        <v>-</v>
      </c>
      <c r="M229" s="95" t="str">
        <f t="shared" si="17"/>
        <v xml:space="preserve"> </v>
      </c>
      <c r="N229" s="99" t="str">
        <f>IF(C229='TABELA UNIFICADA 2024'!A229,'TABELA UNIFICADA 2024'!F229," ")</f>
        <v xml:space="preserve"> </v>
      </c>
      <c r="O229" s="99" t="str">
        <f t="shared" si="21"/>
        <v xml:space="preserve"> </v>
      </c>
      <c r="Y229" s="183" t="s">
        <v>814</v>
      </c>
      <c r="Z229" s="104" t="s">
        <v>617</v>
      </c>
      <c r="AA229" s="104" t="s">
        <v>618</v>
      </c>
      <c r="AB229" s="104" t="str">
        <f t="shared" si="22"/>
        <v>FERRO</v>
      </c>
      <c r="AC229" s="106">
        <f>IF(AND(AB229="FERRO",AA229="PADRAO"),CONTROLE!$T$2,IF(AND(AB229="FERRO",AA229="ESPECIAL"),CONTROLE!$T$3,IF(AND(AB229="ACO",AA229="PADRAO"),CONTROLE!$T$8,IF(AND(AB229="ACO",AA229="ESPECIAL"),CONTROLE!$T$9,IF(AND(AB229="ALUMINIO",AA229="PADRAO"),CONTROLE!$T$5,IF(AND(AB229="ALUMINIO",AA229="ESPECIAL"),CONTROLE!$T$6))))))</f>
        <v>12738</v>
      </c>
    </row>
    <row r="230" spans="1:29" ht="15.75" customHeight="1">
      <c r="A230" s="98" t="s">
        <v>2927</v>
      </c>
      <c r="B230" s="96" t="str">
        <f t="shared" si="19"/>
        <v xml:space="preserve"> </v>
      </c>
      <c r="C230" s="96" t="str">
        <f>IF(AND(ISBLANK('TABELA UNIFICADA 2024'!#REF!)=TRUE,(ISBLANK('TABELA UNIFICADA 2024'!#REF!)=FALSE)),'TABELA UNIFICADA 2024'!#REF!," ")</f>
        <v xml:space="preserve"> </v>
      </c>
      <c r="D230" s="96" t="s">
        <v>43</v>
      </c>
      <c r="E230" s="191">
        <f>IF(ISBLANK('TABELA UNIFICADA 2024'!M230)=TRUE," ",'TABELA UNIFICADA 2024'!M230)</f>
        <v>45373</v>
      </c>
      <c r="F230" s="96" t="s">
        <v>111</v>
      </c>
      <c r="G230" s="96" t="str">
        <f>IF(C230='TABELA UNIFICADA 2024'!A230,'TABELA UNIFICADA 2024'!C230," ")</f>
        <v xml:space="preserve"> </v>
      </c>
      <c r="H230" s="96" t="s">
        <v>43</v>
      </c>
      <c r="I230" s="96" t="s">
        <v>112</v>
      </c>
      <c r="J230" s="97" t="str">
        <f>IF(C230='TABELA UNIFICADA 2024'!A230,'TABELA UNIFICADA 2024'!G230," ")</f>
        <v xml:space="preserve"> </v>
      </c>
      <c r="K230" s="96" t="s">
        <v>113</v>
      </c>
      <c r="L230" s="100" t="str">
        <f t="shared" si="20"/>
        <v>-</v>
      </c>
      <c r="M230" s="95" t="str">
        <f t="shared" si="17"/>
        <v xml:space="preserve"> </v>
      </c>
      <c r="N230" s="99" t="str">
        <f>IF(C230='TABELA UNIFICADA 2024'!A230,'TABELA UNIFICADA 2024'!F230," ")</f>
        <v xml:space="preserve"> </v>
      </c>
      <c r="O230" s="99" t="str">
        <f t="shared" si="21"/>
        <v xml:space="preserve"> </v>
      </c>
      <c r="Y230" s="183" t="s">
        <v>369</v>
      </c>
      <c r="Z230" s="104" t="s">
        <v>617</v>
      </c>
      <c r="AA230" s="104" t="s">
        <v>618</v>
      </c>
      <c r="AB230" s="104" t="str">
        <f t="shared" si="22"/>
        <v>FERRO</v>
      </c>
      <c r="AC230" s="106">
        <f>IF(AND(AB230="FERRO",AA230="PADRAO"),CONTROLE!$T$2,IF(AND(AB230="FERRO",AA230="ESPECIAL"),CONTROLE!$T$3,IF(AND(AB230="ACO",AA230="PADRAO"),CONTROLE!$T$8,IF(AND(AB230="ACO",AA230="ESPECIAL"),CONTROLE!$T$9,IF(AND(AB230="ALUMINIO",AA230="PADRAO"),CONTROLE!$T$5,IF(AND(AB230="ALUMINIO",AA230="ESPECIAL"),CONTROLE!$T$6))))))</f>
        <v>12738</v>
      </c>
    </row>
    <row r="231" spans="1:29" ht="15.75" customHeight="1">
      <c r="A231" s="98" t="s">
        <v>2927</v>
      </c>
      <c r="B231" s="96" t="str">
        <f t="shared" si="19"/>
        <v xml:space="preserve"> </v>
      </c>
      <c r="C231" s="96" t="str">
        <f>IF(AND(ISBLANK('TABELA UNIFICADA 2024'!#REF!)=TRUE,(ISBLANK('TABELA UNIFICADA 2024'!#REF!)=FALSE)),'TABELA UNIFICADA 2024'!#REF!," ")</f>
        <v xml:space="preserve"> </v>
      </c>
      <c r="D231" s="96" t="s">
        <v>43</v>
      </c>
      <c r="E231" s="191">
        <f>IF(ISBLANK('TABELA UNIFICADA 2024'!M231)=TRUE," ",'TABELA UNIFICADA 2024'!M231)</f>
        <v>45373</v>
      </c>
      <c r="F231" s="96" t="s">
        <v>111</v>
      </c>
      <c r="G231" s="96" t="str">
        <f>IF(C231='TABELA UNIFICADA 2024'!A231,'TABELA UNIFICADA 2024'!C231," ")</f>
        <v xml:space="preserve"> </v>
      </c>
      <c r="H231" s="96" t="s">
        <v>43</v>
      </c>
      <c r="I231" s="96" t="s">
        <v>112</v>
      </c>
      <c r="J231" s="97" t="str">
        <f>IF(C231='TABELA UNIFICADA 2024'!A231,'TABELA UNIFICADA 2024'!G231," ")</f>
        <v xml:space="preserve"> </v>
      </c>
      <c r="K231" s="96" t="s">
        <v>113</v>
      </c>
      <c r="L231" s="100" t="str">
        <f t="shared" si="20"/>
        <v>-</v>
      </c>
      <c r="M231" s="95" t="str">
        <f t="shared" si="17"/>
        <v xml:space="preserve"> </v>
      </c>
      <c r="N231" s="99" t="str">
        <f>IF(C231='TABELA UNIFICADA 2024'!A231,'TABELA UNIFICADA 2024'!F231," ")</f>
        <v xml:space="preserve"> </v>
      </c>
      <c r="O231" s="99" t="str">
        <f t="shared" si="21"/>
        <v xml:space="preserve"> </v>
      </c>
      <c r="Y231" s="183" t="s">
        <v>815</v>
      </c>
      <c r="Z231" s="104" t="s">
        <v>617</v>
      </c>
      <c r="AA231" s="104" t="s">
        <v>618</v>
      </c>
      <c r="AB231" s="104" t="str">
        <f t="shared" si="22"/>
        <v>FERRO</v>
      </c>
      <c r="AC231" s="106">
        <f>IF(AND(AB231="FERRO",AA231="PADRAO"),CONTROLE!$T$2,IF(AND(AB231="FERRO",AA231="ESPECIAL"),CONTROLE!$T$3,IF(AND(AB231="ACO",AA231="PADRAO"),CONTROLE!$T$8,IF(AND(AB231="ACO",AA231="ESPECIAL"),CONTROLE!$T$9,IF(AND(AB231="ALUMINIO",AA231="PADRAO"),CONTROLE!$T$5,IF(AND(AB231="ALUMINIO",AA231="ESPECIAL"),CONTROLE!$T$6))))))</f>
        <v>12738</v>
      </c>
    </row>
    <row r="232" spans="1:29" ht="15.75" customHeight="1">
      <c r="A232" s="98" t="s">
        <v>2927</v>
      </c>
      <c r="B232" s="96" t="str">
        <f t="shared" si="19"/>
        <v xml:space="preserve"> </v>
      </c>
      <c r="C232" s="96" t="str">
        <f>IF(AND(ISBLANK('TABELA UNIFICADA 2024'!#REF!)=TRUE,(ISBLANK('TABELA UNIFICADA 2024'!#REF!)=FALSE)),'TABELA UNIFICADA 2024'!#REF!," ")</f>
        <v xml:space="preserve"> </v>
      </c>
      <c r="D232" s="96" t="s">
        <v>43</v>
      </c>
      <c r="E232" s="191">
        <f>IF(ISBLANK('TABELA UNIFICADA 2024'!M232)=TRUE," ",'TABELA UNIFICADA 2024'!M232)</f>
        <v>45373</v>
      </c>
      <c r="F232" s="96" t="s">
        <v>111</v>
      </c>
      <c r="G232" s="96" t="str">
        <f>IF(C232='TABELA UNIFICADA 2024'!A232,'TABELA UNIFICADA 2024'!C232," ")</f>
        <v xml:space="preserve"> </v>
      </c>
      <c r="H232" s="96" t="s">
        <v>43</v>
      </c>
      <c r="I232" s="96" t="s">
        <v>112</v>
      </c>
      <c r="J232" s="97" t="str">
        <f>IF(C232='TABELA UNIFICADA 2024'!A232,'TABELA UNIFICADA 2024'!G232," ")</f>
        <v xml:space="preserve"> </v>
      </c>
      <c r="K232" s="96" t="s">
        <v>113</v>
      </c>
      <c r="L232" s="100" t="str">
        <f t="shared" si="20"/>
        <v>-</v>
      </c>
      <c r="M232" s="95" t="str">
        <f t="shared" si="17"/>
        <v xml:space="preserve"> </v>
      </c>
      <c r="N232" s="99" t="str">
        <f>IF(C232='TABELA UNIFICADA 2024'!A232,'TABELA UNIFICADA 2024'!F232," ")</f>
        <v xml:space="preserve"> </v>
      </c>
      <c r="O232" s="99" t="str">
        <f t="shared" si="21"/>
        <v xml:space="preserve"> </v>
      </c>
      <c r="Y232" s="183" t="s">
        <v>566</v>
      </c>
      <c r="Z232" s="104" t="s">
        <v>617</v>
      </c>
      <c r="AA232" s="104" t="s">
        <v>618</v>
      </c>
      <c r="AB232" s="104" t="str">
        <f t="shared" si="22"/>
        <v>FERRO</v>
      </c>
      <c r="AC232" s="106">
        <f>IF(AND(AB232="FERRO",AA232="PADRAO"),CONTROLE!$T$2,IF(AND(AB232="FERRO",AA232="ESPECIAL"),CONTROLE!$T$3,IF(AND(AB232="ACO",AA232="PADRAO"),CONTROLE!$T$8,IF(AND(AB232="ACO",AA232="ESPECIAL"),CONTROLE!$T$9,IF(AND(AB232="ALUMINIO",AA232="PADRAO"),CONTROLE!$T$5,IF(AND(AB232="ALUMINIO",AA232="ESPECIAL"),CONTROLE!$T$6))))))</f>
        <v>12738</v>
      </c>
    </row>
    <row r="233" spans="1:29" ht="15.75" customHeight="1">
      <c r="A233" s="98" t="s">
        <v>2927</v>
      </c>
      <c r="B233" s="96" t="str">
        <f t="shared" si="19"/>
        <v xml:space="preserve"> </v>
      </c>
      <c r="C233" s="96" t="str">
        <f>IF(AND(ISBLANK('TABELA UNIFICADA 2024'!#REF!)=TRUE,(ISBLANK('TABELA UNIFICADA 2024'!#REF!)=FALSE)),'TABELA UNIFICADA 2024'!#REF!," ")</f>
        <v xml:space="preserve"> </v>
      </c>
      <c r="D233" s="96" t="s">
        <v>43</v>
      </c>
      <c r="E233" s="191">
        <f>IF(ISBLANK('TABELA UNIFICADA 2024'!M233)=TRUE," ",'TABELA UNIFICADA 2024'!M233)</f>
        <v>45373</v>
      </c>
      <c r="F233" s="96" t="s">
        <v>111</v>
      </c>
      <c r="G233" s="96" t="str">
        <f>IF(C233='TABELA UNIFICADA 2024'!A233,'TABELA UNIFICADA 2024'!C233," ")</f>
        <v xml:space="preserve"> </v>
      </c>
      <c r="H233" s="96" t="s">
        <v>43</v>
      </c>
      <c r="I233" s="96" t="s">
        <v>112</v>
      </c>
      <c r="J233" s="97" t="str">
        <f>IF(C233='TABELA UNIFICADA 2024'!A233,'TABELA UNIFICADA 2024'!G233," ")</f>
        <v xml:space="preserve"> </v>
      </c>
      <c r="K233" s="96" t="s">
        <v>113</v>
      </c>
      <c r="L233" s="100" t="str">
        <f t="shared" si="20"/>
        <v>-</v>
      </c>
      <c r="M233" s="95" t="str">
        <f t="shared" si="17"/>
        <v xml:space="preserve"> </v>
      </c>
      <c r="N233" s="99" t="str">
        <f>IF(C233='TABELA UNIFICADA 2024'!A233,'TABELA UNIFICADA 2024'!F233," ")</f>
        <v xml:space="preserve"> </v>
      </c>
      <c r="O233" s="99" t="str">
        <f t="shared" si="21"/>
        <v xml:space="preserve"> </v>
      </c>
      <c r="Y233" s="183" t="s">
        <v>816</v>
      </c>
      <c r="Z233" s="104" t="s">
        <v>617</v>
      </c>
      <c r="AA233" s="104" t="s">
        <v>618</v>
      </c>
      <c r="AB233" s="104" t="str">
        <f t="shared" si="22"/>
        <v>FERRO</v>
      </c>
      <c r="AC233" s="106">
        <f>IF(AND(AB233="FERRO",AA233="PADRAO"),CONTROLE!$T$2,IF(AND(AB233="FERRO",AA233="ESPECIAL"),CONTROLE!$T$3,IF(AND(AB233="ACO",AA233="PADRAO"),CONTROLE!$T$8,IF(AND(AB233="ACO",AA233="ESPECIAL"),CONTROLE!$T$9,IF(AND(AB233="ALUMINIO",AA233="PADRAO"),CONTROLE!$T$5,IF(AND(AB233="ALUMINIO",AA233="ESPECIAL"),CONTROLE!$T$6))))))</f>
        <v>12738</v>
      </c>
    </row>
    <row r="234" spans="1:29" ht="15.75" customHeight="1">
      <c r="A234" s="98" t="s">
        <v>2927</v>
      </c>
      <c r="B234" s="96" t="str">
        <f t="shared" si="19"/>
        <v xml:space="preserve"> </v>
      </c>
      <c r="C234" s="96" t="str">
        <f>IF(AND(ISBLANK('TABELA UNIFICADA 2024'!#REF!)=TRUE,(ISBLANK('TABELA UNIFICADA 2024'!#REF!)=FALSE)),'TABELA UNIFICADA 2024'!#REF!," ")</f>
        <v xml:space="preserve"> </v>
      </c>
      <c r="D234" s="96" t="s">
        <v>43</v>
      </c>
      <c r="E234" s="191">
        <f>IF(ISBLANK('TABELA UNIFICADA 2024'!M234)=TRUE," ",'TABELA UNIFICADA 2024'!M234)</f>
        <v>45373</v>
      </c>
      <c r="F234" s="96" t="s">
        <v>111</v>
      </c>
      <c r="G234" s="96" t="str">
        <f>IF(C234='TABELA UNIFICADA 2024'!A234,'TABELA UNIFICADA 2024'!C234," ")</f>
        <v xml:space="preserve"> </v>
      </c>
      <c r="H234" s="96" t="s">
        <v>43</v>
      </c>
      <c r="I234" s="96" t="s">
        <v>112</v>
      </c>
      <c r="J234" s="97" t="str">
        <f>IF(C234='TABELA UNIFICADA 2024'!A234,'TABELA UNIFICADA 2024'!G234," ")</f>
        <v xml:space="preserve"> </v>
      </c>
      <c r="K234" s="96" t="s">
        <v>113</v>
      </c>
      <c r="L234" s="100" t="str">
        <f t="shared" si="20"/>
        <v>-</v>
      </c>
      <c r="M234" s="95" t="str">
        <f t="shared" si="17"/>
        <v xml:space="preserve"> </v>
      </c>
      <c r="N234" s="99" t="str">
        <f>IF(C234='TABELA UNIFICADA 2024'!A234,'TABELA UNIFICADA 2024'!F234," ")</f>
        <v xml:space="preserve"> </v>
      </c>
      <c r="O234" s="99" t="str">
        <f t="shared" si="21"/>
        <v xml:space="preserve"> </v>
      </c>
      <c r="Y234" s="183" t="s">
        <v>817</v>
      </c>
      <c r="Z234" s="104" t="s">
        <v>617</v>
      </c>
      <c r="AA234" s="104" t="s">
        <v>618</v>
      </c>
      <c r="AB234" s="104" t="str">
        <f t="shared" si="22"/>
        <v>FERRO</v>
      </c>
      <c r="AC234" s="106">
        <f>IF(AND(AB234="FERRO",AA234="PADRAO"),CONTROLE!$T$2,IF(AND(AB234="FERRO",AA234="ESPECIAL"),CONTROLE!$T$3,IF(AND(AB234="ACO",AA234="PADRAO"),CONTROLE!$T$8,IF(AND(AB234="ACO",AA234="ESPECIAL"),CONTROLE!$T$9,IF(AND(AB234="ALUMINIO",AA234="PADRAO"),CONTROLE!$T$5,IF(AND(AB234="ALUMINIO",AA234="ESPECIAL"),CONTROLE!$T$6))))))</f>
        <v>12738</v>
      </c>
    </row>
    <row r="235" spans="1:29" ht="15.75" customHeight="1">
      <c r="A235" s="98" t="s">
        <v>2927</v>
      </c>
      <c r="B235" s="96" t="str">
        <f t="shared" si="19"/>
        <v xml:space="preserve"> </v>
      </c>
      <c r="C235" s="96" t="str">
        <f>IF(AND(ISBLANK('TABELA UNIFICADA 2024'!#REF!)=TRUE,(ISBLANK('TABELA UNIFICADA 2024'!#REF!)=FALSE)),'TABELA UNIFICADA 2024'!#REF!," ")</f>
        <v xml:space="preserve"> </v>
      </c>
      <c r="D235" s="96" t="s">
        <v>43</v>
      </c>
      <c r="E235" s="191">
        <f>IF(ISBLANK('TABELA UNIFICADA 2024'!M235)=TRUE," ",'TABELA UNIFICADA 2024'!M235)</f>
        <v>45373</v>
      </c>
      <c r="F235" s="96" t="s">
        <v>111</v>
      </c>
      <c r="G235" s="96" t="str">
        <f>IF(C235='TABELA UNIFICADA 2024'!A235,'TABELA UNIFICADA 2024'!C235," ")</f>
        <v xml:space="preserve"> </v>
      </c>
      <c r="H235" s="96" t="s">
        <v>43</v>
      </c>
      <c r="I235" s="96" t="s">
        <v>112</v>
      </c>
      <c r="J235" s="97" t="str">
        <f>IF(C235='TABELA UNIFICADA 2024'!A235,'TABELA UNIFICADA 2024'!G235," ")</f>
        <v xml:space="preserve"> </v>
      </c>
      <c r="K235" s="96" t="s">
        <v>113</v>
      </c>
      <c r="L235" s="100" t="str">
        <f t="shared" si="20"/>
        <v>-</v>
      </c>
      <c r="M235" s="95" t="str">
        <f t="shared" si="17"/>
        <v xml:space="preserve"> </v>
      </c>
      <c r="N235" s="99" t="str">
        <f>IF(C235='TABELA UNIFICADA 2024'!A235,'TABELA UNIFICADA 2024'!F235," ")</f>
        <v xml:space="preserve"> </v>
      </c>
      <c r="O235" s="99" t="str">
        <f t="shared" si="21"/>
        <v xml:space="preserve"> </v>
      </c>
      <c r="Y235" s="183" t="s">
        <v>518</v>
      </c>
      <c r="Z235" s="104" t="s">
        <v>664</v>
      </c>
      <c r="AA235" s="104" t="s">
        <v>618</v>
      </c>
      <c r="AB235" s="104" t="str">
        <f t="shared" si="22"/>
        <v>FERRO</v>
      </c>
      <c r="AC235" s="106">
        <f>IF(AND(AB235="FERRO",AA235="PADRAO"),CONTROLE!$T$2,IF(AND(AB235="FERRO",AA235="ESPECIAL"),CONTROLE!$T$3,IF(AND(AB235="ACO",AA235="PADRAO"),CONTROLE!$T$8,IF(AND(AB235="ACO",AA235="ESPECIAL"),CONTROLE!$T$9,IF(AND(AB235="ALUMINIO",AA235="PADRAO"),CONTROLE!$T$5,IF(AND(AB235="ALUMINIO",AA235="ESPECIAL"),CONTROLE!$T$6))))))</f>
        <v>12738</v>
      </c>
    </row>
    <row r="236" spans="1:29" ht="15.75" customHeight="1">
      <c r="A236" s="98" t="s">
        <v>2927</v>
      </c>
      <c r="B236" s="96" t="str">
        <f t="shared" si="19"/>
        <v xml:space="preserve"> </v>
      </c>
      <c r="C236" s="96" t="str">
        <f>IF(AND(ISBLANK('TABELA UNIFICADA 2024'!#REF!)=TRUE,(ISBLANK('TABELA UNIFICADA 2024'!#REF!)=FALSE)),'TABELA UNIFICADA 2024'!#REF!," ")</f>
        <v xml:space="preserve"> </v>
      </c>
      <c r="D236" s="96" t="s">
        <v>43</v>
      </c>
      <c r="E236" s="191">
        <f>IF(ISBLANK('TABELA UNIFICADA 2024'!M236)=TRUE," ",'TABELA UNIFICADA 2024'!M236)</f>
        <v>45373</v>
      </c>
      <c r="F236" s="96" t="s">
        <v>111</v>
      </c>
      <c r="G236" s="96" t="str">
        <f>IF(C236='TABELA UNIFICADA 2024'!A236,'TABELA UNIFICADA 2024'!C236," ")</f>
        <v xml:space="preserve"> </v>
      </c>
      <c r="H236" s="96" t="s">
        <v>43</v>
      </c>
      <c r="I236" s="96" t="s">
        <v>112</v>
      </c>
      <c r="J236" s="97" t="str">
        <f>IF(C236='TABELA UNIFICADA 2024'!A236,'TABELA UNIFICADA 2024'!G236," ")</f>
        <v xml:space="preserve"> </v>
      </c>
      <c r="K236" s="96" t="s">
        <v>113</v>
      </c>
      <c r="L236" s="100" t="str">
        <f t="shared" si="20"/>
        <v>-</v>
      </c>
      <c r="M236" s="95" t="str">
        <f t="shared" si="17"/>
        <v xml:space="preserve"> </v>
      </c>
      <c r="N236" s="99" t="str">
        <f>IF(C236='TABELA UNIFICADA 2024'!A236,'TABELA UNIFICADA 2024'!F236," ")</f>
        <v xml:space="preserve"> </v>
      </c>
      <c r="O236" s="99" t="str">
        <f t="shared" si="21"/>
        <v xml:space="preserve"> </v>
      </c>
      <c r="Y236" s="183" t="s">
        <v>818</v>
      </c>
      <c r="Z236" s="104" t="s">
        <v>617</v>
      </c>
      <c r="AA236" s="104" t="s">
        <v>618</v>
      </c>
      <c r="AB236" s="104" t="str">
        <f t="shared" si="22"/>
        <v>FERRO</v>
      </c>
      <c r="AC236" s="106">
        <f>IF(AND(AB236="FERRO",AA236="PADRAO"),CONTROLE!$T$2,IF(AND(AB236="FERRO",AA236="ESPECIAL"),CONTROLE!$T$3,IF(AND(AB236="ACO",AA236="PADRAO"),CONTROLE!$T$8,IF(AND(AB236="ACO",AA236="ESPECIAL"),CONTROLE!$T$9,IF(AND(AB236="ALUMINIO",AA236="PADRAO"),CONTROLE!$T$5,IF(AND(AB236="ALUMINIO",AA236="ESPECIAL"),CONTROLE!$T$6))))))</f>
        <v>12738</v>
      </c>
    </row>
    <row r="237" spans="1:29" ht="15.75" customHeight="1">
      <c r="A237" s="98" t="s">
        <v>2927</v>
      </c>
      <c r="B237" s="96" t="str">
        <f t="shared" si="19"/>
        <v xml:space="preserve"> </v>
      </c>
      <c r="C237" s="96" t="str">
        <f>IF(AND(ISBLANK('TABELA UNIFICADA 2024'!#REF!)=TRUE,(ISBLANK('TABELA UNIFICADA 2024'!#REF!)=FALSE)),'TABELA UNIFICADA 2024'!#REF!," ")</f>
        <v xml:space="preserve"> </v>
      </c>
      <c r="D237" s="96" t="s">
        <v>43</v>
      </c>
      <c r="E237" s="191">
        <f>IF(ISBLANK('TABELA UNIFICADA 2024'!M237)=TRUE," ",'TABELA UNIFICADA 2024'!M237)</f>
        <v>45373</v>
      </c>
      <c r="F237" s="96" t="s">
        <v>111</v>
      </c>
      <c r="G237" s="96" t="str">
        <f>IF(C237='TABELA UNIFICADA 2024'!A237,'TABELA UNIFICADA 2024'!C237," ")</f>
        <v xml:space="preserve"> </v>
      </c>
      <c r="H237" s="96" t="s">
        <v>43</v>
      </c>
      <c r="I237" s="96" t="s">
        <v>112</v>
      </c>
      <c r="J237" s="97" t="str">
        <f>IF(C237='TABELA UNIFICADA 2024'!A237,'TABELA UNIFICADA 2024'!G237," ")</f>
        <v xml:space="preserve"> </v>
      </c>
      <c r="K237" s="96" t="s">
        <v>113</v>
      </c>
      <c r="L237" s="100" t="str">
        <f t="shared" si="20"/>
        <v>-</v>
      </c>
      <c r="M237" s="95" t="str">
        <f t="shared" si="17"/>
        <v xml:space="preserve"> </v>
      </c>
      <c r="N237" s="99" t="str">
        <f>IF(C237='TABELA UNIFICADA 2024'!A237,'TABELA UNIFICADA 2024'!F237," ")</f>
        <v xml:space="preserve"> </v>
      </c>
      <c r="O237" s="99" t="str">
        <f t="shared" si="21"/>
        <v xml:space="preserve"> </v>
      </c>
      <c r="Y237" s="183" t="s">
        <v>819</v>
      </c>
      <c r="Z237" s="104" t="s">
        <v>658</v>
      </c>
      <c r="AA237" s="104" t="s">
        <v>618</v>
      </c>
      <c r="AB237" s="104" t="str">
        <f t="shared" si="22"/>
        <v>FERRO</v>
      </c>
      <c r="AC237" s="106">
        <f>IF(AND(AB237="FERRO",AA237="PADRAO"),CONTROLE!$T$2,IF(AND(AB237="FERRO",AA237="ESPECIAL"),CONTROLE!$T$3,IF(AND(AB237="ACO",AA237="PADRAO"),CONTROLE!$T$8,IF(AND(AB237="ACO",AA237="ESPECIAL"),CONTROLE!$T$9,IF(AND(AB237="ALUMINIO",AA237="PADRAO"),CONTROLE!$T$5,IF(AND(AB237="ALUMINIO",AA237="ESPECIAL"),CONTROLE!$T$6))))))</f>
        <v>12738</v>
      </c>
    </row>
    <row r="238" spans="1:29" ht="15.75" customHeight="1">
      <c r="A238" s="98" t="s">
        <v>2927</v>
      </c>
      <c r="B238" s="96" t="str">
        <f t="shared" si="19"/>
        <v xml:space="preserve"> </v>
      </c>
      <c r="C238" s="96" t="str">
        <f>IF(AND(ISBLANK('TABELA UNIFICADA 2024'!#REF!)=TRUE,(ISBLANK('TABELA UNIFICADA 2024'!#REF!)=FALSE)),'TABELA UNIFICADA 2024'!#REF!," ")</f>
        <v xml:space="preserve"> </v>
      </c>
      <c r="D238" s="96" t="s">
        <v>43</v>
      </c>
      <c r="E238" s="191">
        <f>IF(ISBLANK('TABELA UNIFICADA 2024'!M238)=TRUE," ",'TABELA UNIFICADA 2024'!M238)</f>
        <v>45373</v>
      </c>
      <c r="F238" s="96" t="s">
        <v>111</v>
      </c>
      <c r="G238" s="96" t="str">
        <f>IF(C238='TABELA UNIFICADA 2024'!A238,'TABELA UNIFICADA 2024'!C238," ")</f>
        <v xml:space="preserve"> </v>
      </c>
      <c r="H238" s="96" t="s">
        <v>43</v>
      </c>
      <c r="I238" s="96" t="s">
        <v>112</v>
      </c>
      <c r="J238" s="97" t="str">
        <f>IF(C238='TABELA UNIFICADA 2024'!A238,'TABELA UNIFICADA 2024'!G238," ")</f>
        <v xml:space="preserve"> </v>
      </c>
      <c r="K238" s="96" t="s">
        <v>113</v>
      </c>
      <c r="L238" s="100" t="str">
        <f t="shared" si="20"/>
        <v>-</v>
      </c>
      <c r="M238" s="95" t="str">
        <f t="shared" si="17"/>
        <v xml:space="preserve"> </v>
      </c>
      <c r="N238" s="99" t="str">
        <f>IF(C238='TABELA UNIFICADA 2024'!A238,'TABELA UNIFICADA 2024'!F238," ")</f>
        <v xml:space="preserve"> </v>
      </c>
      <c r="O238" s="99" t="str">
        <f t="shared" si="21"/>
        <v xml:space="preserve"> </v>
      </c>
      <c r="Y238" s="183" t="s">
        <v>820</v>
      </c>
      <c r="Z238" s="104" t="s">
        <v>658</v>
      </c>
      <c r="AA238" s="104" t="s">
        <v>618</v>
      </c>
      <c r="AB238" s="104" t="str">
        <f t="shared" si="22"/>
        <v>FERRO</v>
      </c>
      <c r="AC238" s="106">
        <f>IF(AND(AB238="FERRO",AA238="PADRAO"),CONTROLE!$T$2,IF(AND(AB238="FERRO",AA238="ESPECIAL"),CONTROLE!$T$3,IF(AND(AB238="ACO",AA238="PADRAO"),CONTROLE!$T$8,IF(AND(AB238="ACO",AA238="ESPECIAL"),CONTROLE!$T$9,IF(AND(AB238="ALUMINIO",AA238="PADRAO"),CONTROLE!$T$5,IF(AND(AB238="ALUMINIO",AA238="ESPECIAL"),CONTROLE!$T$6))))))</f>
        <v>12738</v>
      </c>
    </row>
    <row r="239" spans="1:29" ht="15.75" customHeight="1">
      <c r="A239" s="98" t="s">
        <v>2927</v>
      </c>
      <c r="B239" s="96" t="str">
        <f t="shared" si="19"/>
        <v xml:space="preserve"> </v>
      </c>
      <c r="C239" s="96" t="str">
        <f>IF(AND(ISBLANK('TABELA UNIFICADA 2024'!#REF!)=TRUE,(ISBLANK('TABELA UNIFICADA 2024'!#REF!)=FALSE)),'TABELA UNIFICADA 2024'!#REF!," ")</f>
        <v xml:space="preserve"> </v>
      </c>
      <c r="D239" s="96" t="s">
        <v>43</v>
      </c>
      <c r="E239" s="191">
        <f>IF(ISBLANK('TABELA UNIFICADA 2024'!M239)=TRUE," ",'TABELA UNIFICADA 2024'!M239)</f>
        <v>45373</v>
      </c>
      <c r="F239" s="96" t="s">
        <v>111</v>
      </c>
      <c r="G239" s="96" t="str">
        <f>IF(C239='TABELA UNIFICADA 2024'!A239,'TABELA UNIFICADA 2024'!C239," ")</f>
        <v xml:space="preserve"> </v>
      </c>
      <c r="H239" s="96" t="s">
        <v>43</v>
      </c>
      <c r="I239" s="96" t="s">
        <v>112</v>
      </c>
      <c r="J239" s="97" t="str">
        <f>IF(C239='TABELA UNIFICADA 2024'!A239,'TABELA UNIFICADA 2024'!G239," ")</f>
        <v xml:space="preserve"> </v>
      </c>
      <c r="K239" s="96" t="s">
        <v>113</v>
      </c>
      <c r="L239" s="100" t="str">
        <f t="shared" si="20"/>
        <v>-</v>
      </c>
      <c r="M239" s="95" t="str">
        <f t="shared" si="17"/>
        <v xml:space="preserve"> </v>
      </c>
      <c r="N239" s="99" t="str">
        <f>IF(C239='TABELA UNIFICADA 2024'!A239,'TABELA UNIFICADA 2024'!F239," ")</f>
        <v xml:space="preserve"> </v>
      </c>
      <c r="O239" s="99" t="str">
        <f t="shared" si="21"/>
        <v xml:space="preserve"> </v>
      </c>
      <c r="Y239" s="183" t="s">
        <v>821</v>
      </c>
      <c r="Z239" s="104" t="s">
        <v>658</v>
      </c>
      <c r="AA239" s="104" t="s">
        <v>618</v>
      </c>
      <c r="AB239" s="104" t="str">
        <f t="shared" si="22"/>
        <v>FERRO</v>
      </c>
      <c r="AC239" s="106">
        <f>IF(AND(AB239="FERRO",AA239="PADRAO"),CONTROLE!$T$2,IF(AND(AB239="FERRO",AA239="ESPECIAL"),CONTROLE!$T$3,IF(AND(AB239="ACO",AA239="PADRAO"),CONTROLE!$T$8,IF(AND(AB239="ACO",AA239="ESPECIAL"),CONTROLE!$T$9,IF(AND(AB239="ALUMINIO",AA239="PADRAO"),CONTROLE!$T$5,IF(AND(AB239="ALUMINIO",AA239="ESPECIAL"),CONTROLE!$T$6))))))</f>
        <v>12738</v>
      </c>
    </row>
    <row r="240" spans="1:29" ht="15.75" customHeight="1">
      <c r="A240" s="98" t="s">
        <v>2927</v>
      </c>
      <c r="B240" s="96" t="str">
        <f t="shared" si="19"/>
        <v xml:space="preserve"> </v>
      </c>
      <c r="C240" s="96" t="str">
        <f>IF(AND(ISBLANK('TABELA UNIFICADA 2024'!#REF!)=TRUE,(ISBLANK('TABELA UNIFICADA 2024'!#REF!)=FALSE)),'TABELA UNIFICADA 2024'!#REF!," ")</f>
        <v xml:space="preserve"> </v>
      </c>
      <c r="D240" s="96" t="s">
        <v>43</v>
      </c>
      <c r="E240" s="191">
        <f>IF(ISBLANK('TABELA UNIFICADA 2024'!M240)=TRUE," ",'TABELA UNIFICADA 2024'!M240)</f>
        <v>45373</v>
      </c>
      <c r="F240" s="96" t="s">
        <v>111</v>
      </c>
      <c r="G240" s="96" t="str">
        <f>IF(C240='TABELA UNIFICADA 2024'!A240,'TABELA UNIFICADA 2024'!C240," ")</f>
        <v xml:space="preserve"> </v>
      </c>
      <c r="H240" s="96" t="s">
        <v>43</v>
      </c>
      <c r="I240" s="96" t="s">
        <v>112</v>
      </c>
      <c r="J240" s="97" t="str">
        <f>IF(C240='TABELA UNIFICADA 2024'!A240,'TABELA UNIFICADA 2024'!G240," ")</f>
        <v xml:space="preserve"> </v>
      </c>
      <c r="K240" s="96" t="s">
        <v>113</v>
      </c>
      <c r="L240" s="100" t="str">
        <f t="shared" si="20"/>
        <v>-</v>
      </c>
      <c r="M240" s="95" t="str">
        <f t="shared" si="17"/>
        <v xml:space="preserve"> </v>
      </c>
      <c r="N240" s="99" t="str">
        <f>IF(C240='TABELA UNIFICADA 2024'!A240,'TABELA UNIFICADA 2024'!F240," ")</f>
        <v xml:space="preserve"> </v>
      </c>
      <c r="O240" s="99" t="str">
        <f t="shared" si="21"/>
        <v xml:space="preserve"> </v>
      </c>
      <c r="Y240" s="183" t="s">
        <v>822</v>
      </c>
      <c r="Z240" s="104" t="s">
        <v>656</v>
      </c>
      <c r="AA240" s="104" t="s">
        <v>618</v>
      </c>
      <c r="AB240" s="104" t="str">
        <f t="shared" si="22"/>
        <v>FERRO</v>
      </c>
      <c r="AC240" s="106">
        <f>IF(AND(AB240="FERRO",AA240="PADRAO"),CONTROLE!$T$2,IF(AND(AB240="FERRO",AA240="ESPECIAL"),CONTROLE!$T$3,IF(AND(AB240="ACO",AA240="PADRAO"),CONTROLE!$T$8,IF(AND(AB240="ACO",AA240="ESPECIAL"),CONTROLE!$T$9,IF(AND(AB240="ALUMINIO",AA240="PADRAO"),CONTROLE!$T$5,IF(AND(AB240="ALUMINIO",AA240="ESPECIAL"),CONTROLE!$T$6))))))</f>
        <v>12738</v>
      </c>
    </row>
    <row r="241" spans="1:29" ht="15.75" customHeight="1">
      <c r="A241" s="98" t="s">
        <v>2927</v>
      </c>
      <c r="B241" s="96" t="str">
        <f t="shared" si="19"/>
        <v xml:space="preserve"> </v>
      </c>
      <c r="C241" s="96" t="str">
        <f>IF(AND(ISBLANK('TABELA UNIFICADA 2024'!#REF!)=TRUE,(ISBLANK('TABELA UNIFICADA 2024'!#REF!)=FALSE)),'TABELA UNIFICADA 2024'!#REF!," ")</f>
        <v xml:space="preserve"> </v>
      </c>
      <c r="D241" s="96" t="s">
        <v>43</v>
      </c>
      <c r="E241" s="191">
        <f>IF(ISBLANK('TABELA UNIFICADA 2024'!M241)=TRUE," ",'TABELA UNIFICADA 2024'!M241)</f>
        <v>45373</v>
      </c>
      <c r="F241" s="96" t="s">
        <v>111</v>
      </c>
      <c r="G241" s="96" t="str">
        <f>IF(C241='TABELA UNIFICADA 2024'!A241,'TABELA UNIFICADA 2024'!C241," ")</f>
        <v xml:space="preserve"> </v>
      </c>
      <c r="H241" s="96" t="s">
        <v>43</v>
      </c>
      <c r="I241" s="96" t="s">
        <v>112</v>
      </c>
      <c r="J241" s="97" t="str">
        <f>IF(C241='TABELA UNIFICADA 2024'!A241,'TABELA UNIFICADA 2024'!G241," ")</f>
        <v xml:space="preserve"> </v>
      </c>
      <c r="K241" s="96" t="s">
        <v>113</v>
      </c>
      <c r="L241" s="100" t="str">
        <f t="shared" si="20"/>
        <v>-</v>
      </c>
      <c r="M241" s="95" t="str">
        <f t="shared" si="17"/>
        <v xml:space="preserve"> </v>
      </c>
      <c r="N241" s="99" t="str">
        <f>IF(C241='TABELA UNIFICADA 2024'!A241,'TABELA UNIFICADA 2024'!F241," ")</f>
        <v xml:space="preserve"> </v>
      </c>
      <c r="O241" s="99" t="str">
        <f t="shared" si="21"/>
        <v xml:space="preserve"> </v>
      </c>
      <c r="Y241" s="183" t="s">
        <v>823</v>
      </c>
      <c r="Z241" s="104" t="s">
        <v>658</v>
      </c>
      <c r="AA241" s="104" t="s">
        <v>618</v>
      </c>
      <c r="AB241" s="104" t="str">
        <f t="shared" si="22"/>
        <v>FERRO</v>
      </c>
      <c r="AC241" s="106">
        <f>IF(AND(AB241="FERRO",AA241="PADRAO"),CONTROLE!$T$2,IF(AND(AB241="FERRO",AA241="ESPECIAL"),CONTROLE!$T$3,IF(AND(AB241="ACO",AA241="PADRAO"),CONTROLE!$T$8,IF(AND(AB241="ACO",AA241="ESPECIAL"),CONTROLE!$T$9,IF(AND(AB241="ALUMINIO",AA241="PADRAO"),CONTROLE!$T$5,IF(AND(AB241="ALUMINIO",AA241="ESPECIAL"),CONTROLE!$T$6))))))</f>
        <v>12738</v>
      </c>
    </row>
    <row r="242" spans="1:29" ht="15.75" customHeight="1">
      <c r="A242" s="98" t="s">
        <v>2927</v>
      </c>
      <c r="B242" s="96" t="str">
        <f t="shared" si="19"/>
        <v xml:space="preserve"> </v>
      </c>
      <c r="C242" s="96" t="str">
        <f>IF(AND(ISBLANK('TABELA UNIFICADA 2024'!#REF!)=TRUE,(ISBLANK('TABELA UNIFICADA 2024'!#REF!)=FALSE)),'TABELA UNIFICADA 2024'!#REF!," ")</f>
        <v xml:space="preserve"> </v>
      </c>
      <c r="D242" s="96" t="s">
        <v>43</v>
      </c>
      <c r="E242" s="191">
        <f>IF(ISBLANK('TABELA UNIFICADA 2024'!M242)=TRUE," ",'TABELA UNIFICADA 2024'!M242)</f>
        <v>45373</v>
      </c>
      <c r="F242" s="96" t="s">
        <v>111</v>
      </c>
      <c r="G242" s="96" t="str">
        <f>IF(C242='TABELA UNIFICADA 2024'!A242,'TABELA UNIFICADA 2024'!C242," ")</f>
        <v xml:space="preserve"> </v>
      </c>
      <c r="H242" s="96" t="s">
        <v>43</v>
      </c>
      <c r="I242" s="96" t="s">
        <v>112</v>
      </c>
      <c r="J242" s="97" t="str">
        <f>IF(C242='TABELA UNIFICADA 2024'!A242,'TABELA UNIFICADA 2024'!G242," ")</f>
        <v xml:space="preserve"> </v>
      </c>
      <c r="K242" s="96" t="s">
        <v>113</v>
      </c>
      <c r="L242" s="100" t="str">
        <f t="shared" si="20"/>
        <v>-</v>
      </c>
      <c r="M242" s="95" t="str">
        <f t="shared" si="17"/>
        <v xml:space="preserve"> </v>
      </c>
      <c r="N242" s="99" t="str">
        <f>IF(C242='TABELA UNIFICADA 2024'!A242,'TABELA UNIFICADA 2024'!F242," ")</f>
        <v xml:space="preserve"> </v>
      </c>
      <c r="O242" s="99" t="str">
        <f t="shared" si="21"/>
        <v xml:space="preserve"> </v>
      </c>
      <c r="Y242" s="183" t="s">
        <v>101</v>
      </c>
      <c r="Z242" s="104" t="s">
        <v>669</v>
      </c>
      <c r="AA242" s="104" t="s">
        <v>618</v>
      </c>
      <c r="AB242" s="104" t="s">
        <v>2548</v>
      </c>
      <c r="AC242" s="106">
        <f>IF(AND(AB242="FERRO",AA242="PADRAO"),CONTROLE!$T$2,IF(AND(AB242="FERRO",AA242="ESPECIAL"),CONTROLE!$T$3,IF(AND(AB242="ACO",AA242="PADRAO"),CONTROLE!$T$8,IF(AND(AB242="ACO",AA242="ESPECIAL"),CONTROLE!$T$9,IF(AND(AB242="ALUMINIO",AA242="PADRAO"),CONTROLE!$T$5,IF(AND(AB242="ALUMINIO",AA242="ESPECIAL"),CONTROLE!$T$6))))))</f>
        <v>12742</v>
      </c>
    </row>
    <row r="243" spans="1:29" ht="15.75" customHeight="1">
      <c r="A243" s="98" t="s">
        <v>2927</v>
      </c>
      <c r="B243" s="96" t="str">
        <f t="shared" si="19"/>
        <v xml:space="preserve"> </v>
      </c>
      <c r="C243" s="96" t="str">
        <f>IF(AND(ISBLANK('TABELA UNIFICADA 2024'!#REF!)=TRUE,(ISBLANK('TABELA UNIFICADA 2024'!#REF!)=FALSE)),'TABELA UNIFICADA 2024'!#REF!," ")</f>
        <v xml:space="preserve"> </v>
      </c>
      <c r="D243" s="96" t="s">
        <v>43</v>
      </c>
      <c r="E243" s="191">
        <f>IF(ISBLANK('TABELA UNIFICADA 2024'!M243)=TRUE," ",'TABELA UNIFICADA 2024'!M243)</f>
        <v>45373</v>
      </c>
      <c r="F243" s="96" t="s">
        <v>111</v>
      </c>
      <c r="G243" s="96" t="str">
        <f>IF(C243='TABELA UNIFICADA 2024'!A243,'TABELA UNIFICADA 2024'!C243," ")</f>
        <v xml:space="preserve"> </v>
      </c>
      <c r="H243" s="96" t="s">
        <v>43</v>
      </c>
      <c r="I243" s="96" t="s">
        <v>112</v>
      </c>
      <c r="J243" s="97" t="str">
        <f>IF(C243='TABELA UNIFICADA 2024'!A243,'TABELA UNIFICADA 2024'!G243," ")</f>
        <v xml:space="preserve"> </v>
      </c>
      <c r="K243" s="96" t="s">
        <v>113</v>
      </c>
      <c r="L243" s="100" t="str">
        <f t="shared" si="20"/>
        <v>-</v>
      </c>
      <c r="M243" s="95" t="str">
        <f t="shared" si="17"/>
        <v xml:space="preserve"> </v>
      </c>
      <c r="N243" s="99" t="str">
        <f>IF(C243='TABELA UNIFICADA 2024'!A243,'TABELA UNIFICADA 2024'!F243," ")</f>
        <v xml:space="preserve"> </v>
      </c>
      <c r="O243" s="99" t="str">
        <f t="shared" si="21"/>
        <v xml:space="preserve"> </v>
      </c>
      <c r="Y243" s="183" t="s">
        <v>824</v>
      </c>
      <c r="Z243" s="104" t="s">
        <v>658</v>
      </c>
      <c r="AA243" s="104" t="s">
        <v>618</v>
      </c>
      <c r="AB243" s="104" t="str">
        <f>IF(LEFT(Z243,1)="G","FERRO",0)</f>
        <v>FERRO</v>
      </c>
      <c r="AC243" s="106">
        <f>IF(AND(AB243="FERRO",AA243="PADRAO"),CONTROLE!$T$2,IF(AND(AB243="FERRO",AA243="ESPECIAL"),CONTROLE!$T$3,IF(AND(AB243="ACO",AA243="PADRAO"),CONTROLE!$T$8,IF(AND(AB243="ACO",AA243="ESPECIAL"),CONTROLE!$T$9,IF(AND(AB243="ALUMINIO",AA243="PADRAO"),CONTROLE!$T$5,IF(AND(AB243="ALUMINIO",AA243="ESPECIAL"),CONTROLE!$T$6))))))</f>
        <v>12738</v>
      </c>
    </row>
    <row r="244" spans="1:29" ht="15.75" customHeight="1">
      <c r="A244" s="98" t="s">
        <v>2927</v>
      </c>
      <c r="B244" s="96" t="str">
        <f t="shared" si="19"/>
        <v xml:space="preserve"> </v>
      </c>
      <c r="C244" s="96" t="str">
        <f>IF(AND(ISBLANK('TABELA UNIFICADA 2024'!#REF!)=TRUE,(ISBLANK('TABELA UNIFICADA 2024'!#REF!)=FALSE)),'TABELA UNIFICADA 2024'!#REF!," ")</f>
        <v xml:space="preserve"> </v>
      </c>
      <c r="D244" s="96" t="s">
        <v>43</v>
      </c>
      <c r="E244" s="191">
        <f>IF(ISBLANK('TABELA UNIFICADA 2024'!M244)=TRUE," ",'TABELA UNIFICADA 2024'!M244)</f>
        <v>45373</v>
      </c>
      <c r="F244" s="96" t="s">
        <v>111</v>
      </c>
      <c r="G244" s="96" t="str">
        <f>IF(C244='TABELA UNIFICADA 2024'!A244,'TABELA UNIFICADA 2024'!C244," ")</f>
        <v xml:space="preserve"> </v>
      </c>
      <c r="H244" s="96" t="s">
        <v>43</v>
      </c>
      <c r="I244" s="96" t="s">
        <v>112</v>
      </c>
      <c r="J244" s="97" t="str">
        <f>IF(C244='TABELA UNIFICADA 2024'!A244,'TABELA UNIFICADA 2024'!G244," ")</f>
        <v xml:space="preserve"> </v>
      </c>
      <c r="K244" s="96" t="s">
        <v>113</v>
      </c>
      <c r="L244" s="100" t="str">
        <f t="shared" si="20"/>
        <v>-</v>
      </c>
      <c r="M244" s="95" t="str">
        <f t="shared" si="17"/>
        <v xml:space="preserve"> </v>
      </c>
      <c r="N244" s="99" t="str">
        <f>IF(C244='TABELA UNIFICADA 2024'!A244,'TABELA UNIFICADA 2024'!F244," ")</f>
        <v xml:space="preserve"> </v>
      </c>
      <c r="O244" s="99" t="str">
        <f t="shared" si="21"/>
        <v xml:space="preserve"> </v>
      </c>
      <c r="Y244" s="183" t="s">
        <v>825</v>
      </c>
      <c r="Z244" s="104" t="s">
        <v>658</v>
      </c>
      <c r="AA244" s="104" t="s">
        <v>618</v>
      </c>
      <c r="AB244" s="104" t="str">
        <f>IF(LEFT(Z244,1)="G","FERRO",0)</f>
        <v>FERRO</v>
      </c>
      <c r="AC244" s="106">
        <f>IF(AND(AB244="FERRO",AA244="PADRAO"),CONTROLE!$T$2,IF(AND(AB244="FERRO",AA244="ESPECIAL"),CONTROLE!$T$3,IF(AND(AB244="ACO",AA244="PADRAO"),CONTROLE!$T$8,IF(AND(AB244="ACO",AA244="ESPECIAL"),CONTROLE!$T$9,IF(AND(AB244="ALUMINIO",AA244="PADRAO"),CONTROLE!$T$5,IF(AND(AB244="ALUMINIO",AA244="ESPECIAL"),CONTROLE!$T$6))))))</f>
        <v>12738</v>
      </c>
    </row>
    <row r="245" spans="1:29" ht="15.75" customHeight="1">
      <c r="A245" s="98" t="s">
        <v>2927</v>
      </c>
      <c r="B245" s="96" t="str">
        <f t="shared" si="19"/>
        <v xml:space="preserve"> </v>
      </c>
      <c r="C245" s="96" t="str">
        <f>IF(AND(ISBLANK('TABELA UNIFICADA 2024'!#REF!)=TRUE,(ISBLANK('TABELA UNIFICADA 2024'!#REF!)=FALSE)),'TABELA UNIFICADA 2024'!#REF!," ")</f>
        <v xml:space="preserve"> </v>
      </c>
      <c r="D245" s="96" t="s">
        <v>43</v>
      </c>
      <c r="E245" s="191">
        <f>IF(ISBLANK('TABELA UNIFICADA 2024'!M245)=TRUE," ",'TABELA UNIFICADA 2024'!M245)</f>
        <v>45373</v>
      </c>
      <c r="F245" s="96" t="s">
        <v>111</v>
      </c>
      <c r="G245" s="96" t="str">
        <f>IF(C245='TABELA UNIFICADA 2024'!A245,'TABELA UNIFICADA 2024'!C245," ")</f>
        <v xml:space="preserve"> </v>
      </c>
      <c r="H245" s="96" t="s">
        <v>43</v>
      </c>
      <c r="I245" s="96" t="s">
        <v>112</v>
      </c>
      <c r="J245" s="97" t="str">
        <f>IF(C245='TABELA UNIFICADA 2024'!A245,'TABELA UNIFICADA 2024'!G245," ")</f>
        <v xml:space="preserve"> </v>
      </c>
      <c r="K245" s="96" t="s">
        <v>113</v>
      </c>
      <c r="L245" s="100" t="str">
        <f t="shared" si="20"/>
        <v>-</v>
      </c>
      <c r="M245" s="95" t="str">
        <f t="shared" ref="M245:M308" si="23">G245</f>
        <v xml:space="preserve"> </v>
      </c>
      <c r="N245" s="99" t="str">
        <f>IF(C245='TABELA UNIFICADA 2024'!A245,'TABELA UNIFICADA 2024'!F245," ")</f>
        <v xml:space="preserve"> </v>
      </c>
      <c r="O245" s="99" t="str">
        <f t="shared" si="21"/>
        <v xml:space="preserve"> </v>
      </c>
      <c r="Y245" s="183" t="s">
        <v>826</v>
      </c>
      <c r="Z245" s="104" t="s">
        <v>658</v>
      </c>
      <c r="AA245" s="104" t="s">
        <v>618</v>
      </c>
      <c r="AB245" s="104" t="str">
        <f>IF(LEFT(Z245,1)="G","FERRO",0)</f>
        <v>FERRO</v>
      </c>
      <c r="AC245" s="106">
        <f>IF(AND(AB245="FERRO",AA245="PADRAO"),CONTROLE!$T$2,IF(AND(AB245="FERRO",AA245="ESPECIAL"),CONTROLE!$T$3,IF(AND(AB245="ACO",AA245="PADRAO"),CONTROLE!$T$8,IF(AND(AB245="ACO",AA245="ESPECIAL"),CONTROLE!$T$9,IF(AND(AB245="ALUMINIO",AA245="PADRAO"),CONTROLE!$T$5,IF(AND(AB245="ALUMINIO",AA245="ESPECIAL"),CONTROLE!$T$6))))))</f>
        <v>12738</v>
      </c>
    </row>
    <row r="246" spans="1:29" ht="15.75" customHeight="1">
      <c r="A246" s="98" t="s">
        <v>2927</v>
      </c>
      <c r="B246" s="96" t="str">
        <f t="shared" si="19"/>
        <v xml:space="preserve"> </v>
      </c>
      <c r="C246" s="96" t="str">
        <f>IF(AND(ISBLANK('TABELA UNIFICADA 2024'!#REF!)=TRUE,(ISBLANK('TABELA UNIFICADA 2024'!#REF!)=FALSE)),'TABELA UNIFICADA 2024'!#REF!," ")</f>
        <v xml:space="preserve"> </v>
      </c>
      <c r="D246" s="96" t="s">
        <v>43</v>
      </c>
      <c r="E246" s="191">
        <f>IF(ISBLANK('TABELA UNIFICADA 2024'!M246)=TRUE," ",'TABELA UNIFICADA 2024'!M246)</f>
        <v>45373</v>
      </c>
      <c r="F246" s="96" t="s">
        <v>111</v>
      </c>
      <c r="G246" s="96" t="str">
        <f>IF(C246='TABELA UNIFICADA 2024'!A246,'TABELA UNIFICADA 2024'!C246," ")</f>
        <v xml:space="preserve"> </v>
      </c>
      <c r="H246" s="96" t="s">
        <v>43</v>
      </c>
      <c r="I246" s="96" t="s">
        <v>112</v>
      </c>
      <c r="J246" s="97" t="str">
        <f>IF(C246='TABELA UNIFICADA 2024'!A246,'TABELA UNIFICADA 2024'!G246," ")</f>
        <v xml:space="preserve"> </v>
      </c>
      <c r="K246" s="96" t="s">
        <v>113</v>
      </c>
      <c r="L246" s="100" t="str">
        <f t="shared" si="20"/>
        <v>-</v>
      </c>
      <c r="M246" s="95" t="str">
        <f t="shared" si="23"/>
        <v xml:space="preserve"> </v>
      </c>
      <c r="N246" s="99" t="str">
        <f>IF(C246='TABELA UNIFICADA 2024'!A246,'TABELA UNIFICADA 2024'!F246," ")</f>
        <v xml:space="preserve"> </v>
      </c>
      <c r="O246" s="99" t="str">
        <f t="shared" si="21"/>
        <v xml:space="preserve"> </v>
      </c>
      <c r="Y246" s="183" t="s">
        <v>827</v>
      </c>
      <c r="Z246" s="104" t="s">
        <v>669</v>
      </c>
      <c r="AA246" s="104" t="s">
        <v>618</v>
      </c>
      <c r="AB246" s="104" t="s">
        <v>2548</v>
      </c>
      <c r="AC246" s="106">
        <f>IF(AND(AB246="FERRO",AA246="PADRAO"),CONTROLE!$T$2,IF(AND(AB246="FERRO",AA246="ESPECIAL"),CONTROLE!$T$3,IF(AND(AB246="ACO",AA246="PADRAO"),CONTROLE!$T$8,IF(AND(AB246="ACO",AA246="ESPECIAL"),CONTROLE!$T$9,IF(AND(AB246="ALUMINIO",AA246="PADRAO"),CONTROLE!$T$5,IF(AND(AB246="ALUMINIO",AA246="ESPECIAL"),CONTROLE!$T$6))))))</f>
        <v>12742</v>
      </c>
    </row>
    <row r="247" spans="1:29" ht="15.75" customHeight="1">
      <c r="A247" s="98" t="s">
        <v>2927</v>
      </c>
      <c r="B247" s="96" t="str">
        <f t="shared" si="19"/>
        <v xml:space="preserve"> </v>
      </c>
      <c r="C247" s="96" t="str">
        <f>IF(AND(ISBLANK('TABELA UNIFICADA 2024'!#REF!)=TRUE,(ISBLANK('TABELA UNIFICADA 2024'!#REF!)=FALSE)),'TABELA UNIFICADA 2024'!#REF!," ")</f>
        <v xml:space="preserve"> </v>
      </c>
      <c r="D247" s="96" t="s">
        <v>43</v>
      </c>
      <c r="E247" s="191">
        <f>IF(ISBLANK('TABELA UNIFICADA 2024'!M247)=TRUE," ",'TABELA UNIFICADA 2024'!M247)</f>
        <v>45373</v>
      </c>
      <c r="F247" s="96" t="s">
        <v>111</v>
      </c>
      <c r="G247" s="96" t="str">
        <f>IF(C247='TABELA UNIFICADA 2024'!A247,'TABELA UNIFICADA 2024'!C247," ")</f>
        <v xml:space="preserve"> </v>
      </c>
      <c r="H247" s="96" t="s">
        <v>43</v>
      </c>
      <c r="I247" s="96" t="s">
        <v>112</v>
      </c>
      <c r="J247" s="97" t="str">
        <f>IF(C247='TABELA UNIFICADA 2024'!A247,'TABELA UNIFICADA 2024'!G247," ")</f>
        <v xml:space="preserve"> </v>
      </c>
      <c r="K247" s="96" t="s">
        <v>113</v>
      </c>
      <c r="L247" s="100" t="str">
        <f t="shared" si="20"/>
        <v>-</v>
      </c>
      <c r="M247" s="95" t="str">
        <f t="shared" si="23"/>
        <v xml:space="preserve"> </v>
      </c>
      <c r="N247" s="99" t="str">
        <f>IF(C247='TABELA UNIFICADA 2024'!A247,'TABELA UNIFICADA 2024'!F247," ")</f>
        <v xml:space="preserve"> </v>
      </c>
      <c r="O247" s="99" t="str">
        <f t="shared" si="21"/>
        <v xml:space="preserve"> </v>
      </c>
      <c r="Y247" s="183" t="s">
        <v>828</v>
      </c>
      <c r="Z247" s="104" t="s">
        <v>696</v>
      </c>
      <c r="AA247" s="104" t="s">
        <v>618</v>
      </c>
      <c r="AB247" s="104" t="s">
        <v>2550</v>
      </c>
      <c r="AC247" s="106">
        <f>IF(AND(AB247="FERRO",AA247="PADRAO"),CONTROLE!$T$2,IF(AND(AB247="FERRO",AA247="ESPECIAL"),CONTROLE!$T$3,IF(AND(AB247="ACO",AA247="PADRAO"),CONTROLE!$T$8,IF(AND(AB247="ACO",AA247="ESPECIAL"),CONTROLE!$T$9,IF(AND(AB247="ALUMINIO",AA247="PADRAO"),CONTROLE!$T$5,IF(AND(AB247="ALUMINIO",AA247="ESPECIAL"),CONTROLE!$T$6))))))</f>
        <v>12740</v>
      </c>
    </row>
    <row r="248" spans="1:29" ht="15.75" customHeight="1">
      <c r="A248" s="98" t="s">
        <v>2927</v>
      </c>
      <c r="B248" s="96" t="str">
        <f t="shared" si="19"/>
        <v xml:space="preserve"> </v>
      </c>
      <c r="C248" s="96" t="str">
        <f>IF(AND(ISBLANK('TABELA UNIFICADA 2024'!#REF!)=TRUE,(ISBLANK('TABELA UNIFICADA 2024'!#REF!)=FALSE)),'TABELA UNIFICADA 2024'!#REF!," ")</f>
        <v xml:space="preserve"> </v>
      </c>
      <c r="D248" s="96" t="s">
        <v>43</v>
      </c>
      <c r="E248" s="191">
        <f>IF(ISBLANK('TABELA UNIFICADA 2024'!M248)=TRUE," ",'TABELA UNIFICADA 2024'!M248)</f>
        <v>45373</v>
      </c>
      <c r="F248" s="96" t="s">
        <v>111</v>
      </c>
      <c r="G248" s="96" t="str">
        <f>IF(C248='TABELA UNIFICADA 2024'!A248,'TABELA UNIFICADA 2024'!C248," ")</f>
        <v xml:space="preserve"> </v>
      </c>
      <c r="H248" s="96" t="s">
        <v>43</v>
      </c>
      <c r="I248" s="96" t="s">
        <v>112</v>
      </c>
      <c r="J248" s="97" t="str">
        <f>IF(C248='TABELA UNIFICADA 2024'!A248,'TABELA UNIFICADA 2024'!G248," ")</f>
        <v xml:space="preserve"> </v>
      </c>
      <c r="K248" s="96" t="s">
        <v>113</v>
      </c>
      <c r="L248" s="100" t="str">
        <f t="shared" si="20"/>
        <v>-</v>
      </c>
      <c r="M248" s="95" t="str">
        <f t="shared" si="23"/>
        <v xml:space="preserve"> </v>
      </c>
      <c r="N248" s="99" t="str">
        <f>IF(C248='TABELA UNIFICADA 2024'!A248,'TABELA UNIFICADA 2024'!F248," ")</f>
        <v xml:space="preserve"> </v>
      </c>
      <c r="O248" s="99" t="str">
        <f t="shared" si="21"/>
        <v xml:space="preserve"> </v>
      </c>
      <c r="Y248" s="183" t="s">
        <v>829</v>
      </c>
      <c r="Z248" s="104" t="s">
        <v>617</v>
      </c>
      <c r="AA248" s="104" t="s">
        <v>618</v>
      </c>
      <c r="AB248" s="104" t="str">
        <f>IF(LEFT(Z248,1)="G","FERRO",0)</f>
        <v>FERRO</v>
      </c>
      <c r="AC248" s="106">
        <f>IF(AND(AB248="FERRO",AA248="PADRAO"),CONTROLE!$T$2,IF(AND(AB248="FERRO",AA248="ESPECIAL"),CONTROLE!$T$3,IF(AND(AB248="ACO",AA248="PADRAO"),CONTROLE!$T$8,IF(AND(AB248="ACO",AA248="ESPECIAL"),CONTROLE!$T$9,IF(AND(AB248="ALUMINIO",AA248="PADRAO"),CONTROLE!$T$5,IF(AND(AB248="ALUMINIO",AA248="ESPECIAL"),CONTROLE!$T$6))))))</f>
        <v>12738</v>
      </c>
    </row>
    <row r="249" spans="1:29" ht="15.75" customHeight="1">
      <c r="A249" s="98" t="s">
        <v>2927</v>
      </c>
      <c r="B249" s="96" t="str">
        <f t="shared" si="19"/>
        <v xml:space="preserve"> </v>
      </c>
      <c r="C249" s="96" t="str">
        <f>IF(AND(ISBLANK('TABELA UNIFICADA 2024'!#REF!)=TRUE,(ISBLANK('TABELA UNIFICADA 2024'!#REF!)=FALSE)),'TABELA UNIFICADA 2024'!#REF!," ")</f>
        <v xml:space="preserve"> </v>
      </c>
      <c r="D249" s="96" t="s">
        <v>43</v>
      </c>
      <c r="E249" s="191">
        <f>IF(ISBLANK('TABELA UNIFICADA 2024'!M249)=TRUE," ",'TABELA UNIFICADA 2024'!M249)</f>
        <v>45373</v>
      </c>
      <c r="F249" s="96" t="s">
        <v>111</v>
      </c>
      <c r="G249" s="96" t="str">
        <f>IF(C249='TABELA UNIFICADA 2024'!A249,'TABELA UNIFICADA 2024'!C249," ")</f>
        <v xml:space="preserve"> </v>
      </c>
      <c r="H249" s="96" t="s">
        <v>43</v>
      </c>
      <c r="I249" s="96" t="s">
        <v>112</v>
      </c>
      <c r="J249" s="97" t="str">
        <f>IF(C249='TABELA UNIFICADA 2024'!A249,'TABELA UNIFICADA 2024'!G249," ")</f>
        <v xml:space="preserve"> </v>
      </c>
      <c r="K249" s="96" t="s">
        <v>113</v>
      </c>
      <c r="L249" s="100" t="str">
        <f t="shared" si="20"/>
        <v>-</v>
      </c>
      <c r="M249" s="95" t="str">
        <f t="shared" si="23"/>
        <v xml:space="preserve"> </v>
      </c>
      <c r="N249" s="99" t="str">
        <f>IF(C249='TABELA UNIFICADA 2024'!A249,'TABELA UNIFICADA 2024'!F249," ")</f>
        <v xml:space="preserve"> </v>
      </c>
      <c r="O249" s="99" t="str">
        <f t="shared" si="21"/>
        <v xml:space="preserve"> </v>
      </c>
      <c r="Y249" s="183" t="s">
        <v>830</v>
      </c>
      <c r="Z249" s="104" t="s">
        <v>617</v>
      </c>
      <c r="AA249" s="104" t="s">
        <v>618</v>
      </c>
      <c r="AB249" s="104" t="str">
        <f>IF(LEFT(Z249,1)="G","FERRO",0)</f>
        <v>FERRO</v>
      </c>
      <c r="AC249" s="106">
        <f>IF(AND(AB249="FERRO",AA249="PADRAO"),CONTROLE!$T$2,IF(AND(AB249="FERRO",AA249="ESPECIAL"),CONTROLE!$T$3,IF(AND(AB249="ACO",AA249="PADRAO"),CONTROLE!$T$8,IF(AND(AB249="ACO",AA249="ESPECIAL"),CONTROLE!$T$9,IF(AND(AB249="ALUMINIO",AA249="PADRAO"),CONTROLE!$T$5,IF(AND(AB249="ALUMINIO",AA249="ESPECIAL"),CONTROLE!$T$6))))))</f>
        <v>12738</v>
      </c>
    </row>
    <row r="250" spans="1:29" ht="15.75" customHeight="1">
      <c r="A250" s="98" t="s">
        <v>2927</v>
      </c>
      <c r="B250" s="96" t="str">
        <f t="shared" si="19"/>
        <v xml:space="preserve"> </v>
      </c>
      <c r="C250" s="96" t="str">
        <f>IF(AND(ISBLANK('TABELA UNIFICADA 2024'!#REF!)=TRUE,(ISBLANK('TABELA UNIFICADA 2024'!#REF!)=FALSE)),'TABELA UNIFICADA 2024'!#REF!," ")</f>
        <v xml:space="preserve"> </v>
      </c>
      <c r="D250" s="96" t="s">
        <v>43</v>
      </c>
      <c r="E250" s="191">
        <f>IF(ISBLANK('TABELA UNIFICADA 2024'!M250)=TRUE," ",'TABELA UNIFICADA 2024'!M250)</f>
        <v>45373</v>
      </c>
      <c r="F250" s="96" t="s">
        <v>111</v>
      </c>
      <c r="G250" s="96" t="str">
        <f>IF(C250='TABELA UNIFICADA 2024'!A250,'TABELA UNIFICADA 2024'!C250," ")</f>
        <v xml:space="preserve"> </v>
      </c>
      <c r="H250" s="96" t="s">
        <v>43</v>
      </c>
      <c r="I250" s="96" t="s">
        <v>112</v>
      </c>
      <c r="J250" s="97" t="str">
        <f>IF(C250='TABELA UNIFICADA 2024'!A250,'TABELA UNIFICADA 2024'!G250," ")</f>
        <v xml:space="preserve"> </v>
      </c>
      <c r="K250" s="96" t="s">
        <v>113</v>
      </c>
      <c r="L250" s="100" t="str">
        <f t="shared" si="20"/>
        <v>-</v>
      </c>
      <c r="M250" s="95" t="str">
        <f t="shared" si="23"/>
        <v xml:space="preserve"> </v>
      </c>
      <c r="N250" s="99" t="str">
        <f>IF(C250='TABELA UNIFICADA 2024'!A250,'TABELA UNIFICADA 2024'!F250," ")</f>
        <v xml:space="preserve"> </v>
      </c>
      <c r="O250" s="99" t="str">
        <f t="shared" si="21"/>
        <v xml:space="preserve"> </v>
      </c>
      <c r="Y250" s="183" t="s">
        <v>831</v>
      </c>
      <c r="Z250" s="104" t="s">
        <v>696</v>
      </c>
      <c r="AA250" s="104" t="s">
        <v>618</v>
      </c>
      <c r="AB250" s="104" t="s">
        <v>2550</v>
      </c>
      <c r="AC250" s="106">
        <f>IF(AND(AB250="FERRO",AA250="PADRAO"),CONTROLE!$T$2,IF(AND(AB250="FERRO",AA250="ESPECIAL"),CONTROLE!$T$3,IF(AND(AB250="ACO",AA250="PADRAO"),CONTROLE!$T$8,IF(AND(AB250="ACO",AA250="ESPECIAL"),CONTROLE!$T$9,IF(AND(AB250="ALUMINIO",AA250="PADRAO"),CONTROLE!$T$5,IF(AND(AB250="ALUMINIO",AA250="ESPECIAL"),CONTROLE!$T$6))))))</f>
        <v>12740</v>
      </c>
    </row>
    <row r="251" spans="1:29" ht="15.75" customHeight="1">
      <c r="A251" s="98" t="s">
        <v>2927</v>
      </c>
      <c r="B251" s="96" t="str">
        <f t="shared" si="19"/>
        <v xml:space="preserve"> </v>
      </c>
      <c r="C251" s="96" t="str">
        <f>IF(AND(ISBLANK('TABELA UNIFICADA 2024'!#REF!)=TRUE,(ISBLANK('TABELA UNIFICADA 2024'!#REF!)=FALSE)),'TABELA UNIFICADA 2024'!#REF!," ")</f>
        <v xml:space="preserve"> </v>
      </c>
      <c r="D251" s="96" t="s">
        <v>43</v>
      </c>
      <c r="E251" s="191">
        <f>IF(ISBLANK('TABELA UNIFICADA 2024'!M251)=TRUE," ",'TABELA UNIFICADA 2024'!M251)</f>
        <v>45373</v>
      </c>
      <c r="F251" s="96" t="s">
        <v>111</v>
      </c>
      <c r="G251" s="96" t="str">
        <f>IF(C251='TABELA UNIFICADA 2024'!A251,'TABELA UNIFICADA 2024'!C251," ")</f>
        <v xml:space="preserve"> </v>
      </c>
      <c r="H251" s="96" t="s">
        <v>43</v>
      </c>
      <c r="I251" s="96" t="s">
        <v>112</v>
      </c>
      <c r="J251" s="97" t="str">
        <f>IF(C251='TABELA UNIFICADA 2024'!A251,'TABELA UNIFICADA 2024'!G251," ")</f>
        <v xml:space="preserve"> </v>
      </c>
      <c r="K251" s="96" t="s">
        <v>113</v>
      </c>
      <c r="L251" s="100" t="str">
        <f t="shared" si="20"/>
        <v>-</v>
      </c>
      <c r="M251" s="95" t="str">
        <f t="shared" si="23"/>
        <v xml:space="preserve"> </v>
      </c>
      <c r="N251" s="99" t="str">
        <f>IF(C251='TABELA UNIFICADA 2024'!A251,'TABELA UNIFICADA 2024'!F251," ")</f>
        <v xml:space="preserve"> </v>
      </c>
      <c r="O251" s="99" t="str">
        <f t="shared" si="21"/>
        <v xml:space="preserve"> </v>
      </c>
      <c r="Y251" s="183" t="s">
        <v>832</v>
      </c>
      <c r="Z251" s="104" t="s">
        <v>833</v>
      </c>
      <c r="AA251" s="104" t="s">
        <v>618</v>
      </c>
      <c r="AB251" s="104" t="str">
        <f t="shared" ref="AB251:AB270" si="24">IF(LEFT(Z251,1)="G","FERRO",0)</f>
        <v>FERRO</v>
      </c>
      <c r="AC251" s="106">
        <f>IF(AND(AB251="FERRO",AA251="PADRAO"),CONTROLE!$T$2,IF(AND(AB251="FERRO",AA251="ESPECIAL"),CONTROLE!$T$3,IF(AND(AB251="ACO",AA251="PADRAO"),CONTROLE!$T$8,IF(AND(AB251="ACO",AA251="ESPECIAL"),CONTROLE!$T$9,IF(AND(AB251="ALUMINIO",AA251="PADRAO"),CONTROLE!$T$5,IF(AND(AB251="ALUMINIO",AA251="ESPECIAL"),CONTROLE!$T$6))))))</f>
        <v>12738</v>
      </c>
    </row>
    <row r="252" spans="1:29" ht="15.75" customHeight="1">
      <c r="A252" s="98" t="s">
        <v>2927</v>
      </c>
      <c r="B252" s="96" t="str">
        <f t="shared" si="19"/>
        <v xml:space="preserve"> </v>
      </c>
      <c r="C252" s="96" t="str">
        <f>IF(AND(ISBLANK('TABELA UNIFICADA 2024'!#REF!)=TRUE,(ISBLANK('TABELA UNIFICADA 2024'!#REF!)=FALSE)),'TABELA UNIFICADA 2024'!#REF!," ")</f>
        <v xml:space="preserve"> </v>
      </c>
      <c r="D252" s="96" t="s">
        <v>43</v>
      </c>
      <c r="E252" s="191">
        <f>IF(ISBLANK('TABELA UNIFICADA 2024'!M252)=TRUE," ",'TABELA UNIFICADA 2024'!M252)</f>
        <v>45390</v>
      </c>
      <c r="F252" s="96" t="s">
        <v>111</v>
      </c>
      <c r="G252" s="96" t="str">
        <f>IF(C252='TABELA UNIFICADA 2024'!A252,'TABELA UNIFICADA 2024'!C252," ")</f>
        <v xml:space="preserve"> </v>
      </c>
      <c r="H252" s="96" t="s">
        <v>43</v>
      </c>
      <c r="I252" s="96" t="s">
        <v>112</v>
      </c>
      <c r="J252" s="97" t="str">
        <f>IF(C252='TABELA UNIFICADA 2024'!A252,'TABELA UNIFICADA 2024'!G252," ")</f>
        <v xml:space="preserve"> </v>
      </c>
      <c r="K252" s="96" t="s">
        <v>113</v>
      </c>
      <c r="L252" s="100" t="str">
        <f t="shared" si="20"/>
        <v>-</v>
      </c>
      <c r="M252" s="95" t="str">
        <f t="shared" si="23"/>
        <v xml:space="preserve"> </v>
      </c>
      <c r="N252" s="99" t="str">
        <f>IF(C252='TABELA UNIFICADA 2024'!A252,'TABELA UNIFICADA 2024'!F252," ")</f>
        <v xml:space="preserve"> </v>
      </c>
      <c r="O252" s="99" t="str">
        <f t="shared" si="21"/>
        <v xml:space="preserve"> </v>
      </c>
      <c r="Y252" s="183" t="s">
        <v>834</v>
      </c>
      <c r="Z252" s="104" t="s">
        <v>666</v>
      </c>
      <c r="AA252" s="104" t="s">
        <v>618</v>
      </c>
      <c r="AB252" s="104" t="str">
        <f t="shared" si="24"/>
        <v>FERRO</v>
      </c>
      <c r="AC252" s="106">
        <f>IF(AND(AB252="FERRO",AA252="PADRAO"),CONTROLE!$T$2,IF(AND(AB252="FERRO",AA252="ESPECIAL"),CONTROLE!$T$3,IF(AND(AB252="ACO",AA252="PADRAO"),CONTROLE!$T$8,IF(AND(AB252="ACO",AA252="ESPECIAL"),CONTROLE!$T$9,IF(AND(AB252="ALUMINIO",AA252="PADRAO"),CONTROLE!$T$5,IF(AND(AB252="ALUMINIO",AA252="ESPECIAL"),CONTROLE!$T$6))))))</f>
        <v>12738</v>
      </c>
    </row>
    <row r="253" spans="1:29" ht="15.75" customHeight="1">
      <c r="A253" s="98" t="s">
        <v>2927</v>
      </c>
      <c r="B253" s="96" t="str">
        <f t="shared" si="19"/>
        <v xml:space="preserve"> </v>
      </c>
      <c r="C253" s="96" t="str">
        <f>IF(AND(ISBLANK('TABELA UNIFICADA 2024'!#REF!)=TRUE,(ISBLANK('TABELA UNIFICADA 2024'!#REF!)=FALSE)),'TABELA UNIFICADA 2024'!#REF!," ")</f>
        <v xml:space="preserve"> </v>
      </c>
      <c r="D253" s="96" t="s">
        <v>43</v>
      </c>
      <c r="E253" s="191">
        <f>IF(ISBLANK('TABELA UNIFICADA 2024'!M253)=TRUE," ",'TABELA UNIFICADA 2024'!M253)</f>
        <v>45387</v>
      </c>
      <c r="F253" s="96" t="s">
        <v>111</v>
      </c>
      <c r="G253" s="96" t="str">
        <f>IF(C253='TABELA UNIFICADA 2024'!A253,'TABELA UNIFICADA 2024'!C253," ")</f>
        <v xml:space="preserve"> </v>
      </c>
      <c r="H253" s="96" t="s">
        <v>43</v>
      </c>
      <c r="I253" s="96" t="s">
        <v>112</v>
      </c>
      <c r="J253" s="97" t="str">
        <f>IF(C253='TABELA UNIFICADA 2024'!A253,'TABELA UNIFICADA 2024'!G253," ")</f>
        <v xml:space="preserve"> </v>
      </c>
      <c r="K253" s="96" t="s">
        <v>113</v>
      </c>
      <c r="L253" s="100" t="str">
        <f t="shared" si="20"/>
        <v>-</v>
      </c>
      <c r="M253" s="95" t="str">
        <f t="shared" si="23"/>
        <v xml:space="preserve"> </v>
      </c>
      <c r="N253" s="99" t="str">
        <f>IF(C253='TABELA UNIFICADA 2024'!A253,'TABELA UNIFICADA 2024'!F253," ")</f>
        <v xml:space="preserve"> </v>
      </c>
      <c r="O253" s="99" t="str">
        <f t="shared" si="21"/>
        <v xml:space="preserve"> </v>
      </c>
      <c r="Y253" s="183" t="s">
        <v>835</v>
      </c>
      <c r="Z253" s="104" t="s">
        <v>658</v>
      </c>
      <c r="AA253" s="104" t="s">
        <v>618</v>
      </c>
      <c r="AB253" s="104" t="str">
        <f t="shared" si="24"/>
        <v>FERRO</v>
      </c>
      <c r="AC253" s="106">
        <f>IF(AND(AB253="FERRO",AA253="PADRAO"),CONTROLE!$T$2,IF(AND(AB253="FERRO",AA253="ESPECIAL"),CONTROLE!$T$3,IF(AND(AB253="ACO",AA253="PADRAO"),CONTROLE!$T$8,IF(AND(AB253="ACO",AA253="ESPECIAL"),CONTROLE!$T$9,IF(AND(AB253="ALUMINIO",AA253="PADRAO"),CONTROLE!$T$5,IF(AND(AB253="ALUMINIO",AA253="ESPECIAL"),CONTROLE!$T$6))))))</f>
        <v>12738</v>
      </c>
    </row>
    <row r="254" spans="1:29" ht="15.75" customHeight="1">
      <c r="A254" s="98" t="s">
        <v>2927</v>
      </c>
      <c r="B254" s="96" t="str">
        <f t="shared" si="19"/>
        <v xml:space="preserve"> </v>
      </c>
      <c r="C254" s="96" t="str">
        <f>IF(AND(ISBLANK('TABELA UNIFICADA 2024'!#REF!)=TRUE,(ISBLANK('TABELA UNIFICADA 2024'!#REF!)=FALSE)),'TABELA UNIFICADA 2024'!#REF!," ")</f>
        <v xml:space="preserve"> </v>
      </c>
      <c r="D254" s="96" t="s">
        <v>43</v>
      </c>
      <c r="E254" s="191">
        <f>IF(ISBLANK('TABELA UNIFICADA 2024'!M254)=TRUE," ",'TABELA UNIFICADA 2024'!M254)</f>
        <v>45377</v>
      </c>
      <c r="F254" s="96" t="s">
        <v>111</v>
      </c>
      <c r="G254" s="96" t="str">
        <f>IF(C254='TABELA UNIFICADA 2024'!A254,'TABELA UNIFICADA 2024'!C254," ")</f>
        <v xml:space="preserve"> </v>
      </c>
      <c r="H254" s="96" t="s">
        <v>43</v>
      </c>
      <c r="I254" s="96" t="s">
        <v>112</v>
      </c>
      <c r="J254" s="97" t="str">
        <f>IF(C254='TABELA UNIFICADA 2024'!A254,'TABELA UNIFICADA 2024'!G254," ")</f>
        <v xml:space="preserve"> </v>
      </c>
      <c r="K254" s="96" t="s">
        <v>113</v>
      </c>
      <c r="L254" s="100" t="str">
        <f t="shared" si="20"/>
        <v>-</v>
      </c>
      <c r="M254" s="95" t="str">
        <f t="shared" si="23"/>
        <v xml:space="preserve"> </v>
      </c>
      <c r="N254" s="99" t="str">
        <f>IF(C254='TABELA UNIFICADA 2024'!A254,'TABELA UNIFICADA 2024'!F254," ")</f>
        <v xml:space="preserve"> </v>
      </c>
      <c r="O254" s="99" t="str">
        <f t="shared" si="21"/>
        <v xml:space="preserve"> </v>
      </c>
      <c r="Y254" s="183" t="s">
        <v>242</v>
      </c>
      <c r="Z254" s="104" t="s">
        <v>617</v>
      </c>
      <c r="AA254" s="104" t="s">
        <v>618</v>
      </c>
      <c r="AB254" s="104" t="str">
        <f t="shared" si="24"/>
        <v>FERRO</v>
      </c>
      <c r="AC254" s="106">
        <f>IF(AND(AB254="FERRO",AA254="PADRAO"),CONTROLE!$T$2,IF(AND(AB254="FERRO",AA254="ESPECIAL"),CONTROLE!$T$3,IF(AND(AB254="ACO",AA254="PADRAO"),CONTROLE!$T$8,IF(AND(AB254="ACO",AA254="ESPECIAL"),CONTROLE!$T$9,IF(AND(AB254="ALUMINIO",AA254="PADRAO"),CONTROLE!$T$5,IF(AND(AB254="ALUMINIO",AA254="ESPECIAL"),CONTROLE!$T$6))))))</f>
        <v>12738</v>
      </c>
    </row>
    <row r="255" spans="1:29" ht="15.75" customHeight="1">
      <c r="A255" s="98" t="s">
        <v>2927</v>
      </c>
      <c r="B255" s="96" t="str">
        <f t="shared" si="19"/>
        <v xml:space="preserve"> </v>
      </c>
      <c r="C255" s="96" t="str">
        <f>IF(AND(ISBLANK('TABELA UNIFICADA 2024'!#REF!)=TRUE,(ISBLANK('TABELA UNIFICADA 2024'!#REF!)=FALSE)),'TABELA UNIFICADA 2024'!#REF!," ")</f>
        <v xml:space="preserve"> </v>
      </c>
      <c r="D255" s="96" t="s">
        <v>43</v>
      </c>
      <c r="E255" s="191">
        <f>IF(ISBLANK('TABELA UNIFICADA 2024'!M255)=TRUE," ",'TABELA UNIFICADA 2024'!M255)</f>
        <v>45377</v>
      </c>
      <c r="F255" s="96" t="s">
        <v>111</v>
      </c>
      <c r="G255" s="96" t="str">
        <f>IF(C255='TABELA UNIFICADA 2024'!A255,'TABELA UNIFICADA 2024'!C255," ")</f>
        <v xml:space="preserve"> </v>
      </c>
      <c r="H255" s="96" t="s">
        <v>43</v>
      </c>
      <c r="I255" s="96" t="s">
        <v>112</v>
      </c>
      <c r="J255" s="97" t="str">
        <f>IF(C255='TABELA UNIFICADA 2024'!A255,'TABELA UNIFICADA 2024'!G255," ")</f>
        <v xml:space="preserve"> </v>
      </c>
      <c r="K255" s="96" t="s">
        <v>113</v>
      </c>
      <c r="L255" s="100" t="str">
        <f t="shared" si="20"/>
        <v>-</v>
      </c>
      <c r="M255" s="95" t="str">
        <f t="shared" si="23"/>
        <v xml:space="preserve"> </v>
      </c>
      <c r="N255" s="99" t="str">
        <f>IF(C255='TABELA UNIFICADA 2024'!A255,'TABELA UNIFICADA 2024'!F255," ")</f>
        <v xml:space="preserve"> </v>
      </c>
      <c r="O255" s="99" t="str">
        <f t="shared" si="21"/>
        <v xml:space="preserve"> </v>
      </c>
      <c r="Y255" s="183" t="s">
        <v>103</v>
      </c>
      <c r="Z255" s="104" t="s">
        <v>617</v>
      </c>
      <c r="AA255" s="104" t="s">
        <v>618</v>
      </c>
      <c r="AB255" s="104" t="str">
        <f t="shared" si="24"/>
        <v>FERRO</v>
      </c>
      <c r="AC255" s="106">
        <f>IF(AND(AB255="FERRO",AA255="PADRAO"),CONTROLE!$T$2,IF(AND(AB255="FERRO",AA255="ESPECIAL"),CONTROLE!$T$3,IF(AND(AB255="ACO",AA255="PADRAO"),CONTROLE!$T$8,IF(AND(AB255="ACO",AA255="ESPECIAL"),CONTROLE!$T$9,IF(AND(AB255="ALUMINIO",AA255="PADRAO"),CONTROLE!$T$5,IF(AND(AB255="ALUMINIO",AA255="ESPECIAL"),CONTROLE!$T$6))))))</f>
        <v>12738</v>
      </c>
    </row>
    <row r="256" spans="1:29" ht="15.75" customHeight="1">
      <c r="A256" s="98" t="s">
        <v>2927</v>
      </c>
      <c r="B256" s="96" t="str">
        <f t="shared" si="19"/>
        <v xml:space="preserve"> </v>
      </c>
      <c r="C256" s="96" t="str">
        <f>IF(AND(ISBLANK('TABELA UNIFICADA 2024'!#REF!)=TRUE,(ISBLANK('TABELA UNIFICADA 2024'!#REF!)=FALSE)),'TABELA UNIFICADA 2024'!#REF!," ")</f>
        <v xml:space="preserve"> </v>
      </c>
      <c r="D256" s="96" t="s">
        <v>43</v>
      </c>
      <c r="E256" s="191">
        <f>IF(ISBLANK('TABELA UNIFICADA 2024'!M256)=TRUE," ",'TABELA UNIFICADA 2024'!M256)</f>
        <v>45377</v>
      </c>
      <c r="F256" s="96" t="s">
        <v>111</v>
      </c>
      <c r="G256" s="96" t="str">
        <f>IF(C256='TABELA UNIFICADA 2024'!A256,'TABELA UNIFICADA 2024'!C256," ")</f>
        <v xml:space="preserve"> </v>
      </c>
      <c r="H256" s="96" t="s">
        <v>43</v>
      </c>
      <c r="I256" s="96" t="s">
        <v>112</v>
      </c>
      <c r="J256" s="97" t="str">
        <f>IF(C256='TABELA UNIFICADA 2024'!A256,'TABELA UNIFICADA 2024'!G256," ")</f>
        <v xml:space="preserve"> </v>
      </c>
      <c r="K256" s="96" t="s">
        <v>113</v>
      </c>
      <c r="L256" s="100" t="str">
        <f t="shared" si="20"/>
        <v>-</v>
      </c>
      <c r="M256" s="95" t="str">
        <f t="shared" si="23"/>
        <v xml:space="preserve"> </v>
      </c>
      <c r="N256" s="99" t="str">
        <f>IF(C256='TABELA UNIFICADA 2024'!A256,'TABELA UNIFICADA 2024'!F256," ")</f>
        <v xml:space="preserve"> </v>
      </c>
      <c r="O256" s="99" t="str">
        <f t="shared" si="21"/>
        <v xml:space="preserve"> </v>
      </c>
      <c r="Y256" s="183" t="s">
        <v>836</v>
      </c>
      <c r="Z256" s="104" t="s">
        <v>617</v>
      </c>
      <c r="AA256" s="104" t="s">
        <v>618</v>
      </c>
      <c r="AB256" s="104" t="str">
        <f t="shared" si="24"/>
        <v>FERRO</v>
      </c>
      <c r="AC256" s="106">
        <f>IF(AND(AB256="FERRO",AA256="PADRAO"),CONTROLE!$T$2,IF(AND(AB256="FERRO",AA256="ESPECIAL"),CONTROLE!$T$3,IF(AND(AB256="ACO",AA256="PADRAO"),CONTROLE!$T$8,IF(AND(AB256="ACO",AA256="ESPECIAL"),CONTROLE!$T$9,IF(AND(AB256="ALUMINIO",AA256="PADRAO"),CONTROLE!$T$5,IF(AND(AB256="ALUMINIO",AA256="ESPECIAL"),CONTROLE!$T$6))))))</f>
        <v>12738</v>
      </c>
    </row>
    <row r="257" spans="1:29" ht="15.75" customHeight="1">
      <c r="A257" s="98" t="s">
        <v>2927</v>
      </c>
      <c r="B257" s="96" t="str">
        <f t="shared" si="19"/>
        <v xml:space="preserve"> </v>
      </c>
      <c r="C257" s="96" t="str">
        <f>IF(AND(ISBLANK('TABELA UNIFICADA 2024'!#REF!)=TRUE,(ISBLANK('TABELA UNIFICADA 2024'!#REF!)=FALSE)),'TABELA UNIFICADA 2024'!#REF!," ")</f>
        <v xml:space="preserve"> </v>
      </c>
      <c r="D257" s="96" t="s">
        <v>43</v>
      </c>
      <c r="E257" s="191">
        <f>IF(ISBLANK('TABELA UNIFICADA 2024'!M257)=TRUE," ",'TABELA UNIFICADA 2024'!M257)</f>
        <v>45378</v>
      </c>
      <c r="F257" s="96" t="s">
        <v>111</v>
      </c>
      <c r="G257" s="96" t="str">
        <f>IF(C257='TABELA UNIFICADA 2024'!A257,'TABELA UNIFICADA 2024'!C257," ")</f>
        <v xml:space="preserve"> </v>
      </c>
      <c r="H257" s="96" t="s">
        <v>43</v>
      </c>
      <c r="I257" s="96" t="s">
        <v>112</v>
      </c>
      <c r="J257" s="97" t="str">
        <f>IF(C257='TABELA UNIFICADA 2024'!A257,'TABELA UNIFICADA 2024'!G257," ")</f>
        <v xml:space="preserve"> </v>
      </c>
      <c r="K257" s="96" t="s">
        <v>113</v>
      </c>
      <c r="L257" s="100" t="str">
        <f t="shared" si="20"/>
        <v>-</v>
      </c>
      <c r="M257" s="95" t="str">
        <f t="shared" si="23"/>
        <v xml:space="preserve"> </v>
      </c>
      <c r="N257" s="99" t="str">
        <f>IF(C257='TABELA UNIFICADA 2024'!A257,'TABELA UNIFICADA 2024'!F257," ")</f>
        <v xml:space="preserve"> </v>
      </c>
      <c r="O257" s="99" t="str">
        <f t="shared" si="21"/>
        <v xml:space="preserve"> </v>
      </c>
      <c r="Y257" s="183" t="s">
        <v>104</v>
      </c>
      <c r="Z257" s="104" t="s">
        <v>617</v>
      </c>
      <c r="AA257" s="104" t="s">
        <v>618</v>
      </c>
      <c r="AB257" s="104" t="str">
        <f t="shared" si="24"/>
        <v>FERRO</v>
      </c>
      <c r="AC257" s="106">
        <f>IF(AND(AB257="FERRO",AA257="PADRAO"),CONTROLE!$T$2,IF(AND(AB257="FERRO",AA257="ESPECIAL"),CONTROLE!$T$3,IF(AND(AB257="ACO",AA257="PADRAO"),CONTROLE!$T$8,IF(AND(AB257="ACO",AA257="ESPECIAL"),CONTROLE!$T$9,IF(AND(AB257="ALUMINIO",AA257="PADRAO"),CONTROLE!$T$5,IF(AND(AB257="ALUMINIO",AA257="ESPECIAL"),CONTROLE!$T$6))))))</f>
        <v>12738</v>
      </c>
    </row>
    <row r="258" spans="1:29" ht="15.75" customHeight="1">
      <c r="A258" s="98" t="s">
        <v>2927</v>
      </c>
      <c r="B258" s="96" t="str">
        <f t="shared" si="19"/>
        <v xml:space="preserve"> </v>
      </c>
      <c r="C258" s="96" t="str">
        <f>IF(AND(ISBLANK('TABELA UNIFICADA 2024'!#REF!)=TRUE,(ISBLANK('TABELA UNIFICADA 2024'!#REF!)=FALSE)),'TABELA UNIFICADA 2024'!#REF!," ")</f>
        <v xml:space="preserve"> </v>
      </c>
      <c r="D258" s="96" t="s">
        <v>43</v>
      </c>
      <c r="E258" s="191">
        <f>IF(ISBLANK('TABELA UNIFICADA 2024'!M258)=TRUE," ",'TABELA UNIFICADA 2024'!M258)</f>
        <v>45378</v>
      </c>
      <c r="F258" s="96" t="s">
        <v>111</v>
      </c>
      <c r="G258" s="96" t="str">
        <f>IF(C258='TABELA UNIFICADA 2024'!A258,'TABELA UNIFICADA 2024'!C258," ")</f>
        <v xml:space="preserve"> </v>
      </c>
      <c r="H258" s="96" t="s">
        <v>43</v>
      </c>
      <c r="I258" s="96" t="s">
        <v>112</v>
      </c>
      <c r="J258" s="97" t="str">
        <f>IF(C258='TABELA UNIFICADA 2024'!A258,'TABELA UNIFICADA 2024'!G258," ")</f>
        <v xml:space="preserve"> </v>
      </c>
      <c r="K258" s="96" t="s">
        <v>113</v>
      </c>
      <c r="L258" s="100" t="str">
        <f t="shared" si="20"/>
        <v>-</v>
      </c>
      <c r="M258" s="95" t="str">
        <f t="shared" si="23"/>
        <v xml:space="preserve"> </v>
      </c>
      <c r="N258" s="99" t="str">
        <f>IF(C258='TABELA UNIFICADA 2024'!A258,'TABELA UNIFICADA 2024'!F258," ")</f>
        <v xml:space="preserve"> </v>
      </c>
      <c r="O258" s="99" t="str">
        <f t="shared" si="21"/>
        <v xml:space="preserve"> </v>
      </c>
      <c r="Y258" s="183" t="s">
        <v>837</v>
      </c>
      <c r="Z258" s="104" t="s">
        <v>617</v>
      </c>
      <c r="AA258" s="104" t="s">
        <v>618</v>
      </c>
      <c r="AB258" s="104" t="str">
        <f t="shared" si="24"/>
        <v>FERRO</v>
      </c>
      <c r="AC258" s="106">
        <f>IF(AND(AB258="FERRO",AA258="PADRAO"),CONTROLE!$T$2,IF(AND(AB258="FERRO",AA258="ESPECIAL"),CONTROLE!$T$3,IF(AND(AB258="ACO",AA258="PADRAO"),CONTROLE!$T$8,IF(AND(AB258="ACO",AA258="ESPECIAL"),CONTROLE!$T$9,IF(AND(AB258="ALUMINIO",AA258="PADRAO"),CONTROLE!$T$5,IF(AND(AB258="ALUMINIO",AA258="ESPECIAL"),CONTROLE!$T$6))))))</f>
        <v>12738</v>
      </c>
    </row>
    <row r="259" spans="1:29" ht="15.75" customHeight="1">
      <c r="A259" s="98" t="s">
        <v>2927</v>
      </c>
      <c r="B259" s="96" t="str">
        <f t="shared" ref="B259:B322" si="25">IFERROR(IF(C259&lt;&gt;" ",VLOOKUP(C259,$V$2:$W$16,2,0)," ")," ")</f>
        <v xml:space="preserve"> </v>
      </c>
      <c r="C259" s="96" t="str">
        <f>IF(AND(ISBLANK('TABELA UNIFICADA 2024'!#REF!)=TRUE,(ISBLANK('TABELA UNIFICADA 2024'!#REF!)=FALSE)),'TABELA UNIFICADA 2024'!#REF!," ")</f>
        <v xml:space="preserve"> </v>
      </c>
      <c r="D259" s="96" t="s">
        <v>43</v>
      </c>
      <c r="E259" s="191">
        <f>IF(ISBLANK('TABELA UNIFICADA 2024'!M259)=TRUE," ",'TABELA UNIFICADA 2024'!M259)</f>
        <v>45380</v>
      </c>
      <c r="F259" s="96" t="s">
        <v>111</v>
      </c>
      <c r="G259" s="96" t="str">
        <f>IF(C259='TABELA UNIFICADA 2024'!A259,'TABELA UNIFICADA 2024'!C259," ")</f>
        <v xml:space="preserve"> </v>
      </c>
      <c r="H259" s="96" t="s">
        <v>43</v>
      </c>
      <c r="I259" s="96" t="s">
        <v>112</v>
      </c>
      <c r="J259" s="97" t="str">
        <f>IF(C259='TABELA UNIFICADA 2024'!A259,'TABELA UNIFICADA 2024'!G259," ")</f>
        <v xml:space="preserve"> </v>
      </c>
      <c r="K259" s="96" t="s">
        <v>113</v>
      </c>
      <c r="L259" s="100" t="str">
        <f t="shared" ref="L259:L322" si="26">IFERROR(VLOOKUP(G259,$Y$3:$AC$3003,5,0),"-")</f>
        <v>-</v>
      </c>
      <c r="M259" s="95" t="str">
        <f t="shared" si="23"/>
        <v xml:space="preserve"> </v>
      </c>
      <c r="N259" s="99" t="str">
        <f>IF(C259='TABELA UNIFICADA 2024'!A259,'TABELA UNIFICADA 2024'!F259," ")</f>
        <v xml:space="preserve"> </v>
      </c>
      <c r="O259" s="99" t="str">
        <f t="shared" ref="O259:O322" si="27">IF(C259=" "," ",CONCATENATE(A259," ",B259,," ",C259," ",D259," ",TEXT(E259,"dd/mm/aaaa")," ",F259," ",G259," ",H259," ",I259," ",TEXT(J259,"#,00")," ",K259))</f>
        <v xml:space="preserve"> </v>
      </c>
      <c r="Y259" s="183" t="s">
        <v>318</v>
      </c>
      <c r="Z259" s="104" t="s">
        <v>617</v>
      </c>
      <c r="AA259" s="104" t="s">
        <v>618</v>
      </c>
      <c r="AB259" s="104" t="str">
        <f t="shared" si="24"/>
        <v>FERRO</v>
      </c>
      <c r="AC259" s="106">
        <f>IF(AND(AB259="FERRO",AA259="PADRAO"),CONTROLE!$T$2,IF(AND(AB259="FERRO",AA259="ESPECIAL"),CONTROLE!$T$3,IF(AND(AB259="ACO",AA259="PADRAO"),CONTROLE!$T$8,IF(AND(AB259="ACO",AA259="ESPECIAL"),CONTROLE!$T$9,IF(AND(AB259="ALUMINIO",AA259="PADRAO"),CONTROLE!$T$5,IF(AND(AB259="ALUMINIO",AA259="ESPECIAL"),CONTROLE!$T$6))))))</f>
        <v>12738</v>
      </c>
    </row>
    <row r="260" spans="1:29" ht="15.75" customHeight="1">
      <c r="A260" s="98" t="s">
        <v>2927</v>
      </c>
      <c r="B260" s="96" t="str">
        <f t="shared" si="25"/>
        <v xml:space="preserve"> </v>
      </c>
      <c r="C260" s="96" t="str">
        <f>IF(AND(ISBLANK('TABELA UNIFICADA 2024'!#REF!)=TRUE,(ISBLANK('TABELA UNIFICADA 2024'!#REF!)=FALSE)),'TABELA UNIFICADA 2024'!#REF!," ")</f>
        <v xml:space="preserve"> </v>
      </c>
      <c r="D260" s="96" t="s">
        <v>43</v>
      </c>
      <c r="E260" s="191">
        <f>IF(ISBLANK('TABELA UNIFICADA 2024'!M260)=TRUE," ",'TABELA UNIFICADA 2024'!M260)</f>
        <v>45380</v>
      </c>
      <c r="F260" s="96" t="s">
        <v>111</v>
      </c>
      <c r="G260" s="96" t="str">
        <f>IF(C260='TABELA UNIFICADA 2024'!A260,'TABELA UNIFICADA 2024'!C260," ")</f>
        <v xml:space="preserve"> </v>
      </c>
      <c r="H260" s="96" t="s">
        <v>43</v>
      </c>
      <c r="I260" s="96" t="s">
        <v>112</v>
      </c>
      <c r="J260" s="97" t="str">
        <f>IF(C260='TABELA UNIFICADA 2024'!A260,'TABELA UNIFICADA 2024'!G260," ")</f>
        <v xml:space="preserve"> </v>
      </c>
      <c r="K260" s="96" t="s">
        <v>113</v>
      </c>
      <c r="L260" s="100" t="str">
        <f t="shared" si="26"/>
        <v>-</v>
      </c>
      <c r="M260" s="95" t="str">
        <f t="shared" si="23"/>
        <v xml:space="preserve"> </v>
      </c>
      <c r="N260" s="99" t="str">
        <f>IF(C260='TABELA UNIFICADA 2024'!A260,'TABELA UNIFICADA 2024'!F260," ")</f>
        <v xml:space="preserve"> </v>
      </c>
      <c r="O260" s="99" t="str">
        <f t="shared" si="27"/>
        <v xml:space="preserve"> </v>
      </c>
      <c r="Y260" s="183" t="s">
        <v>72</v>
      </c>
      <c r="Z260" s="104" t="s">
        <v>617</v>
      </c>
      <c r="AA260" s="104" t="s">
        <v>618</v>
      </c>
      <c r="AB260" s="104" t="str">
        <f t="shared" si="24"/>
        <v>FERRO</v>
      </c>
      <c r="AC260" s="106">
        <f>IF(AND(AB260="FERRO",AA260="PADRAO"),CONTROLE!$T$2,IF(AND(AB260="FERRO",AA260="ESPECIAL"),CONTROLE!$T$3,IF(AND(AB260="ACO",AA260="PADRAO"),CONTROLE!$T$8,IF(AND(AB260="ACO",AA260="ESPECIAL"),CONTROLE!$T$9,IF(AND(AB260="ALUMINIO",AA260="PADRAO"),CONTROLE!$T$5,IF(AND(AB260="ALUMINIO",AA260="ESPECIAL"),CONTROLE!$T$6))))))</f>
        <v>12738</v>
      </c>
    </row>
    <row r="261" spans="1:29" ht="15.75" customHeight="1">
      <c r="A261" s="98" t="s">
        <v>2927</v>
      </c>
      <c r="B261" s="96" t="str">
        <f t="shared" si="25"/>
        <v xml:space="preserve"> </v>
      </c>
      <c r="C261" s="96" t="str">
        <f>IF(AND(ISBLANK('TABELA UNIFICADA 2024'!#REF!)=TRUE,(ISBLANK('TABELA UNIFICADA 2024'!#REF!)=FALSE)),'TABELA UNIFICADA 2024'!#REF!," ")</f>
        <v xml:space="preserve"> </v>
      </c>
      <c r="D261" s="96" t="s">
        <v>43</v>
      </c>
      <c r="E261" s="191">
        <f>IF(ISBLANK('TABELA UNIFICADA 2024'!M261)=TRUE," ",'TABELA UNIFICADA 2024'!M261)</f>
        <v>45380</v>
      </c>
      <c r="F261" s="96" t="s">
        <v>111</v>
      </c>
      <c r="G261" s="96" t="str">
        <f>IF(C261='TABELA UNIFICADA 2024'!A261,'TABELA UNIFICADA 2024'!C261," ")</f>
        <v xml:space="preserve"> </v>
      </c>
      <c r="H261" s="96" t="s">
        <v>43</v>
      </c>
      <c r="I261" s="96" t="s">
        <v>112</v>
      </c>
      <c r="J261" s="97" t="str">
        <f>IF(C261='TABELA UNIFICADA 2024'!A261,'TABELA UNIFICADA 2024'!G261," ")</f>
        <v xml:space="preserve"> </v>
      </c>
      <c r="K261" s="96" t="s">
        <v>113</v>
      </c>
      <c r="L261" s="100" t="str">
        <f t="shared" si="26"/>
        <v>-</v>
      </c>
      <c r="M261" s="95" t="str">
        <f t="shared" si="23"/>
        <v xml:space="preserve"> </v>
      </c>
      <c r="N261" s="99" t="str">
        <f>IF(C261='TABELA UNIFICADA 2024'!A261,'TABELA UNIFICADA 2024'!F261," ")</f>
        <v xml:space="preserve"> </v>
      </c>
      <c r="O261" s="99" t="str">
        <f t="shared" si="27"/>
        <v xml:space="preserve"> </v>
      </c>
      <c r="Y261" s="183" t="s">
        <v>838</v>
      </c>
      <c r="Z261" s="104" t="s">
        <v>617</v>
      </c>
      <c r="AA261" s="104" t="s">
        <v>618</v>
      </c>
      <c r="AB261" s="104" t="str">
        <f t="shared" si="24"/>
        <v>FERRO</v>
      </c>
      <c r="AC261" s="106">
        <f>IF(AND(AB261="FERRO",AA261="PADRAO"),CONTROLE!$T$2,IF(AND(AB261="FERRO",AA261="ESPECIAL"),CONTROLE!$T$3,IF(AND(AB261="ACO",AA261="PADRAO"),CONTROLE!$T$8,IF(AND(AB261="ACO",AA261="ESPECIAL"),CONTROLE!$T$9,IF(AND(AB261="ALUMINIO",AA261="PADRAO"),CONTROLE!$T$5,IF(AND(AB261="ALUMINIO",AA261="ESPECIAL"),CONTROLE!$T$6))))))</f>
        <v>12738</v>
      </c>
    </row>
    <row r="262" spans="1:29" ht="15.75" customHeight="1">
      <c r="A262" s="98" t="s">
        <v>2927</v>
      </c>
      <c r="B262" s="96" t="str">
        <f t="shared" si="25"/>
        <v xml:space="preserve"> </v>
      </c>
      <c r="C262" s="96" t="str">
        <f>IF(AND(ISBLANK('TABELA UNIFICADA 2024'!#REF!)=TRUE,(ISBLANK('TABELA UNIFICADA 2024'!#REF!)=FALSE)),'TABELA UNIFICADA 2024'!#REF!," ")</f>
        <v xml:space="preserve"> </v>
      </c>
      <c r="D262" s="96" t="s">
        <v>43</v>
      </c>
      <c r="E262" s="191">
        <f>IF(ISBLANK('TABELA UNIFICADA 2024'!M262)=TRUE," ",'TABELA UNIFICADA 2024'!M262)</f>
        <v>45380</v>
      </c>
      <c r="F262" s="96" t="s">
        <v>111</v>
      </c>
      <c r="G262" s="96" t="str">
        <f>IF(C262='TABELA UNIFICADA 2024'!A262,'TABELA UNIFICADA 2024'!C262," ")</f>
        <v xml:space="preserve"> </v>
      </c>
      <c r="H262" s="96" t="s">
        <v>43</v>
      </c>
      <c r="I262" s="96" t="s">
        <v>112</v>
      </c>
      <c r="J262" s="97" t="str">
        <f>IF(C262='TABELA UNIFICADA 2024'!A262,'TABELA UNIFICADA 2024'!G262," ")</f>
        <v xml:space="preserve"> </v>
      </c>
      <c r="K262" s="96" t="s">
        <v>113</v>
      </c>
      <c r="L262" s="100" t="str">
        <f t="shared" si="26"/>
        <v>-</v>
      </c>
      <c r="M262" s="95" t="str">
        <f t="shared" si="23"/>
        <v xml:space="preserve"> </v>
      </c>
      <c r="N262" s="99" t="str">
        <f>IF(C262='TABELA UNIFICADA 2024'!A262,'TABELA UNIFICADA 2024'!F262," ")</f>
        <v xml:space="preserve"> </v>
      </c>
      <c r="O262" s="99" t="str">
        <f t="shared" si="27"/>
        <v xml:space="preserve"> </v>
      </c>
      <c r="Y262" s="183" t="s">
        <v>839</v>
      </c>
      <c r="Z262" s="104" t="s">
        <v>617</v>
      </c>
      <c r="AA262" s="104" t="s">
        <v>618</v>
      </c>
      <c r="AB262" s="104" t="str">
        <f t="shared" si="24"/>
        <v>FERRO</v>
      </c>
      <c r="AC262" s="106">
        <f>IF(AND(AB262="FERRO",AA262="PADRAO"),CONTROLE!$T$2,IF(AND(AB262="FERRO",AA262="ESPECIAL"),CONTROLE!$T$3,IF(AND(AB262="ACO",AA262="PADRAO"),CONTROLE!$T$8,IF(AND(AB262="ACO",AA262="ESPECIAL"),CONTROLE!$T$9,IF(AND(AB262="ALUMINIO",AA262="PADRAO"),CONTROLE!$T$5,IF(AND(AB262="ALUMINIO",AA262="ESPECIAL"),CONTROLE!$T$6))))))</f>
        <v>12738</v>
      </c>
    </row>
    <row r="263" spans="1:29" ht="15.75" customHeight="1">
      <c r="A263" s="98" t="s">
        <v>2927</v>
      </c>
      <c r="B263" s="96" t="str">
        <f t="shared" si="25"/>
        <v xml:space="preserve"> </v>
      </c>
      <c r="C263" s="96" t="str">
        <f>IF(AND(ISBLANK('TABELA UNIFICADA 2024'!#REF!)=TRUE,(ISBLANK('TABELA UNIFICADA 2024'!#REF!)=FALSE)),'TABELA UNIFICADA 2024'!#REF!," ")</f>
        <v xml:space="preserve"> </v>
      </c>
      <c r="D263" s="96" t="s">
        <v>43</v>
      </c>
      <c r="E263" s="191">
        <f>IF(ISBLANK('TABELA UNIFICADA 2024'!M263)=TRUE," ",'TABELA UNIFICADA 2024'!M263)</f>
        <v>45380</v>
      </c>
      <c r="F263" s="96" t="s">
        <v>111</v>
      </c>
      <c r="G263" s="96" t="str">
        <f>IF(C263='TABELA UNIFICADA 2024'!A263,'TABELA UNIFICADA 2024'!C263," ")</f>
        <v xml:space="preserve"> </v>
      </c>
      <c r="H263" s="96" t="s">
        <v>43</v>
      </c>
      <c r="I263" s="96" t="s">
        <v>112</v>
      </c>
      <c r="J263" s="97" t="str">
        <f>IF(C263='TABELA UNIFICADA 2024'!A263,'TABELA UNIFICADA 2024'!G263," ")</f>
        <v xml:space="preserve"> </v>
      </c>
      <c r="K263" s="96" t="s">
        <v>113</v>
      </c>
      <c r="L263" s="100" t="str">
        <f t="shared" si="26"/>
        <v>-</v>
      </c>
      <c r="M263" s="95" t="str">
        <f t="shared" si="23"/>
        <v xml:space="preserve"> </v>
      </c>
      <c r="N263" s="99" t="str">
        <f>IF(C263='TABELA UNIFICADA 2024'!A263,'TABELA UNIFICADA 2024'!F263," ")</f>
        <v xml:space="preserve"> </v>
      </c>
      <c r="O263" s="99" t="str">
        <f t="shared" si="27"/>
        <v xml:space="preserve"> </v>
      </c>
      <c r="Y263" s="183" t="s">
        <v>840</v>
      </c>
      <c r="Z263" s="104" t="s">
        <v>617</v>
      </c>
      <c r="AA263" s="104" t="s">
        <v>618</v>
      </c>
      <c r="AB263" s="104" t="str">
        <f t="shared" si="24"/>
        <v>FERRO</v>
      </c>
      <c r="AC263" s="106">
        <f>IF(AND(AB263="FERRO",AA263="PADRAO"),CONTROLE!$T$2,IF(AND(AB263="FERRO",AA263="ESPECIAL"),CONTROLE!$T$3,IF(AND(AB263="ACO",AA263="PADRAO"),CONTROLE!$T$8,IF(AND(AB263="ACO",AA263="ESPECIAL"),CONTROLE!$T$9,IF(AND(AB263="ALUMINIO",AA263="PADRAO"),CONTROLE!$T$5,IF(AND(AB263="ALUMINIO",AA263="ESPECIAL"),CONTROLE!$T$6))))))</f>
        <v>12738</v>
      </c>
    </row>
    <row r="264" spans="1:29" ht="15.75" customHeight="1">
      <c r="A264" s="98" t="s">
        <v>2927</v>
      </c>
      <c r="B264" s="96" t="str">
        <f t="shared" si="25"/>
        <v xml:space="preserve"> </v>
      </c>
      <c r="C264" s="96" t="str">
        <f>IF(AND(ISBLANK('TABELA UNIFICADA 2024'!#REF!)=TRUE,(ISBLANK('TABELA UNIFICADA 2024'!#REF!)=FALSE)),'TABELA UNIFICADA 2024'!#REF!," ")</f>
        <v xml:space="preserve"> </v>
      </c>
      <c r="D264" s="96" t="s">
        <v>43</v>
      </c>
      <c r="E264" s="191">
        <f>IF(ISBLANK('TABELA UNIFICADA 2024'!M264)=TRUE," ",'TABELA UNIFICADA 2024'!M264)</f>
        <v>45385</v>
      </c>
      <c r="F264" s="96" t="s">
        <v>111</v>
      </c>
      <c r="G264" s="96" t="str">
        <f>IF(C264='TABELA UNIFICADA 2024'!A264,'TABELA UNIFICADA 2024'!C264," ")</f>
        <v xml:space="preserve"> </v>
      </c>
      <c r="H264" s="96" t="s">
        <v>43</v>
      </c>
      <c r="I264" s="96" t="s">
        <v>112</v>
      </c>
      <c r="J264" s="97" t="str">
        <f>IF(C264='TABELA UNIFICADA 2024'!A264,'TABELA UNIFICADA 2024'!G264," ")</f>
        <v xml:space="preserve"> </v>
      </c>
      <c r="K264" s="96" t="s">
        <v>113</v>
      </c>
      <c r="L264" s="100" t="str">
        <f t="shared" si="26"/>
        <v>-</v>
      </c>
      <c r="M264" s="95" t="str">
        <f t="shared" si="23"/>
        <v xml:space="preserve"> </v>
      </c>
      <c r="N264" s="99" t="str">
        <f>IF(C264='TABELA UNIFICADA 2024'!A264,'TABELA UNIFICADA 2024'!F264," ")</f>
        <v xml:space="preserve"> </v>
      </c>
      <c r="O264" s="99" t="str">
        <f t="shared" si="27"/>
        <v xml:space="preserve"> </v>
      </c>
      <c r="Y264" s="183" t="s">
        <v>309</v>
      </c>
      <c r="Z264" s="104" t="s">
        <v>617</v>
      </c>
      <c r="AA264" s="104" t="s">
        <v>618</v>
      </c>
      <c r="AB264" s="104" t="str">
        <f t="shared" si="24"/>
        <v>FERRO</v>
      </c>
      <c r="AC264" s="106">
        <f>IF(AND(AB264="FERRO",AA264="PADRAO"),CONTROLE!$T$2,IF(AND(AB264="FERRO",AA264="ESPECIAL"),CONTROLE!$T$3,IF(AND(AB264="ACO",AA264="PADRAO"),CONTROLE!$T$8,IF(AND(AB264="ACO",AA264="ESPECIAL"),CONTROLE!$T$9,IF(AND(AB264="ALUMINIO",AA264="PADRAO"),CONTROLE!$T$5,IF(AND(AB264="ALUMINIO",AA264="ESPECIAL"),CONTROLE!$T$6))))))</f>
        <v>12738</v>
      </c>
    </row>
    <row r="265" spans="1:29" ht="15.75" customHeight="1">
      <c r="A265" s="98" t="s">
        <v>2927</v>
      </c>
      <c r="B265" s="96" t="str">
        <f t="shared" si="25"/>
        <v xml:space="preserve"> </v>
      </c>
      <c r="C265" s="96" t="str">
        <f>IF(AND(ISBLANK('TABELA UNIFICADA 2024'!#REF!)=TRUE,(ISBLANK('TABELA UNIFICADA 2024'!#REF!)=FALSE)),'TABELA UNIFICADA 2024'!#REF!," ")</f>
        <v xml:space="preserve"> </v>
      </c>
      <c r="D265" s="96" t="s">
        <v>43</v>
      </c>
      <c r="E265" s="191">
        <f>IF(ISBLANK('TABELA UNIFICADA 2024'!M265)=TRUE," ",'TABELA UNIFICADA 2024'!M265)</f>
        <v>45385</v>
      </c>
      <c r="F265" s="96" t="s">
        <v>111</v>
      </c>
      <c r="G265" s="96" t="str">
        <f>IF(C265='TABELA UNIFICADA 2024'!A265,'TABELA UNIFICADA 2024'!C265," ")</f>
        <v xml:space="preserve"> </v>
      </c>
      <c r="H265" s="96" t="s">
        <v>43</v>
      </c>
      <c r="I265" s="96" t="s">
        <v>112</v>
      </c>
      <c r="J265" s="97" t="str">
        <f>IF(C265='TABELA UNIFICADA 2024'!A265,'TABELA UNIFICADA 2024'!G265," ")</f>
        <v xml:space="preserve"> </v>
      </c>
      <c r="K265" s="96" t="s">
        <v>113</v>
      </c>
      <c r="L265" s="100" t="str">
        <f t="shared" si="26"/>
        <v>-</v>
      </c>
      <c r="M265" s="95" t="str">
        <f t="shared" si="23"/>
        <v xml:space="preserve"> </v>
      </c>
      <c r="N265" s="99" t="str">
        <f>IF(C265='TABELA UNIFICADA 2024'!A265,'TABELA UNIFICADA 2024'!F265," ")</f>
        <v xml:space="preserve"> </v>
      </c>
      <c r="O265" s="99" t="str">
        <f t="shared" si="27"/>
        <v xml:space="preserve"> </v>
      </c>
      <c r="Y265" s="183" t="s">
        <v>841</v>
      </c>
      <c r="Z265" s="104" t="s">
        <v>617</v>
      </c>
      <c r="AA265" s="104" t="s">
        <v>618</v>
      </c>
      <c r="AB265" s="104" t="str">
        <f t="shared" si="24"/>
        <v>FERRO</v>
      </c>
      <c r="AC265" s="106">
        <f>IF(AND(AB265="FERRO",AA265="PADRAO"),CONTROLE!$T$2,IF(AND(AB265="FERRO",AA265="ESPECIAL"),CONTROLE!$T$3,IF(AND(AB265="ACO",AA265="PADRAO"),CONTROLE!$T$8,IF(AND(AB265="ACO",AA265="ESPECIAL"),CONTROLE!$T$9,IF(AND(AB265="ALUMINIO",AA265="PADRAO"),CONTROLE!$T$5,IF(AND(AB265="ALUMINIO",AA265="ESPECIAL"),CONTROLE!$T$6))))))</f>
        <v>12738</v>
      </c>
    </row>
    <row r="266" spans="1:29" ht="15.75" customHeight="1">
      <c r="A266" s="98" t="s">
        <v>2927</v>
      </c>
      <c r="B266" s="96" t="str">
        <f t="shared" si="25"/>
        <v xml:space="preserve"> </v>
      </c>
      <c r="C266" s="96" t="str">
        <f>IF(AND(ISBLANK('TABELA UNIFICADA 2024'!#REF!)=TRUE,(ISBLANK('TABELA UNIFICADA 2024'!#REF!)=FALSE)),'TABELA UNIFICADA 2024'!#REF!," ")</f>
        <v xml:space="preserve"> </v>
      </c>
      <c r="D266" s="96" t="s">
        <v>43</v>
      </c>
      <c r="E266" s="191">
        <f>IF(ISBLANK('TABELA UNIFICADA 2024'!M266)=TRUE," ",'TABELA UNIFICADA 2024'!M266)</f>
        <v>45385</v>
      </c>
      <c r="F266" s="96" t="s">
        <v>111</v>
      </c>
      <c r="G266" s="96" t="str">
        <f>IF(C266='TABELA UNIFICADA 2024'!A266,'TABELA UNIFICADA 2024'!C266," ")</f>
        <v xml:space="preserve"> </v>
      </c>
      <c r="H266" s="96" t="s">
        <v>43</v>
      </c>
      <c r="I266" s="96" t="s">
        <v>112</v>
      </c>
      <c r="J266" s="97" t="str">
        <f>IF(C266='TABELA UNIFICADA 2024'!A266,'TABELA UNIFICADA 2024'!G266," ")</f>
        <v xml:space="preserve"> </v>
      </c>
      <c r="K266" s="96" t="s">
        <v>113</v>
      </c>
      <c r="L266" s="100" t="str">
        <f t="shared" si="26"/>
        <v>-</v>
      </c>
      <c r="M266" s="95" t="str">
        <f t="shared" si="23"/>
        <v xml:space="preserve"> </v>
      </c>
      <c r="N266" s="99" t="str">
        <f>IF(C266='TABELA UNIFICADA 2024'!A266,'TABELA UNIFICADA 2024'!F266," ")</f>
        <v xml:space="preserve"> </v>
      </c>
      <c r="O266" s="99" t="str">
        <f t="shared" si="27"/>
        <v xml:space="preserve"> </v>
      </c>
      <c r="Y266" s="183" t="s">
        <v>842</v>
      </c>
      <c r="Z266" s="104" t="s">
        <v>617</v>
      </c>
      <c r="AA266" s="104" t="s">
        <v>618</v>
      </c>
      <c r="AB266" s="104" t="str">
        <f t="shared" si="24"/>
        <v>FERRO</v>
      </c>
      <c r="AC266" s="106">
        <f>IF(AND(AB266="FERRO",AA266="PADRAO"),CONTROLE!$T$2,IF(AND(AB266="FERRO",AA266="ESPECIAL"),CONTROLE!$T$3,IF(AND(AB266="ACO",AA266="PADRAO"),CONTROLE!$T$8,IF(AND(AB266="ACO",AA266="ESPECIAL"),CONTROLE!$T$9,IF(AND(AB266="ALUMINIO",AA266="PADRAO"),CONTROLE!$T$5,IF(AND(AB266="ALUMINIO",AA266="ESPECIAL"),CONTROLE!$T$6))))))</f>
        <v>12738</v>
      </c>
    </row>
    <row r="267" spans="1:29" ht="15.75" customHeight="1">
      <c r="A267" s="98" t="s">
        <v>2927</v>
      </c>
      <c r="B267" s="96" t="str">
        <f t="shared" si="25"/>
        <v xml:space="preserve"> </v>
      </c>
      <c r="C267" s="96" t="str">
        <f>IF(AND(ISBLANK('TABELA UNIFICADA 2024'!#REF!)=TRUE,(ISBLANK('TABELA UNIFICADA 2024'!#REF!)=FALSE)),'TABELA UNIFICADA 2024'!#REF!," ")</f>
        <v xml:space="preserve"> </v>
      </c>
      <c r="D267" s="96" t="s">
        <v>43</v>
      </c>
      <c r="E267" s="191">
        <f>IF(ISBLANK('TABELA UNIFICADA 2024'!M267)=TRUE," ",'TABELA UNIFICADA 2024'!M267)</f>
        <v>45385</v>
      </c>
      <c r="F267" s="96" t="s">
        <v>111</v>
      </c>
      <c r="G267" s="96" t="str">
        <f>IF(C267='TABELA UNIFICADA 2024'!A267,'TABELA UNIFICADA 2024'!C267," ")</f>
        <v xml:space="preserve"> </v>
      </c>
      <c r="H267" s="96" t="s">
        <v>43</v>
      </c>
      <c r="I267" s="96" t="s">
        <v>112</v>
      </c>
      <c r="J267" s="97" t="str">
        <f>IF(C267='TABELA UNIFICADA 2024'!A267,'TABELA UNIFICADA 2024'!G267," ")</f>
        <v xml:space="preserve"> </v>
      </c>
      <c r="K267" s="96" t="s">
        <v>113</v>
      </c>
      <c r="L267" s="100" t="str">
        <f t="shared" si="26"/>
        <v>-</v>
      </c>
      <c r="M267" s="95" t="str">
        <f t="shared" si="23"/>
        <v xml:space="preserve"> </v>
      </c>
      <c r="N267" s="99" t="str">
        <f>IF(C267='TABELA UNIFICADA 2024'!A267,'TABELA UNIFICADA 2024'!F267," ")</f>
        <v xml:space="preserve"> </v>
      </c>
      <c r="O267" s="99" t="str">
        <f t="shared" si="27"/>
        <v xml:space="preserve"> </v>
      </c>
      <c r="Y267" s="183" t="s">
        <v>289</v>
      </c>
      <c r="Z267" s="104" t="s">
        <v>617</v>
      </c>
      <c r="AA267" s="104" t="s">
        <v>618</v>
      </c>
      <c r="AB267" s="104" t="str">
        <f t="shared" si="24"/>
        <v>FERRO</v>
      </c>
      <c r="AC267" s="106">
        <f>IF(AND(AB267="FERRO",AA267="PADRAO"),CONTROLE!$T$2,IF(AND(AB267="FERRO",AA267="ESPECIAL"),CONTROLE!$T$3,IF(AND(AB267="ACO",AA267="PADRAO"),CONTROLE!$T$8,IF(AND(AB267="ACO",AA267="ESPECIAL"),CONTROLE!$T$9,IF(AND(AB267="ALUMINIO",AA267="PADRAO"),CONTROLE!$T$5,IF(AND(AB267="ALUMINIO",AA267="ESPECIAL"),CONTROLE!$T$6))))))</f>
        <v>12738</v>
      </c>
    </row>
    <row r="268" spans="1:29" ht="15.75" customHeight="1">
      <c r="A268" s="98" t="s">
        <v>2927</v>
      </c>
      <c r="B268" s="96" t="str">
        <f t="shared" si="25"/>
        <v xml:space="preserve"> </v>
      </c>
      <c r="C268" s="96" t="str">
        <f>IF(AND(ISBLANK('TABELA UNIFICADA 2024'!#REF!)=TRUE,(ISBLANK('TABELA UNIFICADA 2024'!#REF!)=FALSE)),'TABELA UNIFICADA 2024'!#REF!," ")</f>
        <v xml:space="preserve"> </v>
      </c>
      <c r="D268" s="96" t="s">
        <v>43</v>
      </c>
      <c r="E268" s="191">
        <f>IF(ISBLANK('TABELA UNIFICADA 2024'!M268)=TRUE," ",'TABELA UNIFICADA 2024'!M268)</f>
        <v>45385</v>
      </c>
      <c r="F268" s="96" t="s">
        <v>111</v>
      </c>
      <c r="G268" s="96" t="str">
        <f>IF(C268='TABELA UNIFICADA 2024'!A268,'TABELA UNIFICADA 2024'!C268," ")</f>
        <v xml:space="preserve"> </v>
      </c>
      <c r="H268" s="96" t="s">
        <v>43</v>
      </c>
      <c r="I268" s="96" t="s">
        <v>112</v>
      </c>
      <c r="J268" s="97" t="str">
        <f>IF(C268='TABELA UNIFICADA 2024'!A268,'TABELA UNIFICADA 2024'!G268," ")</f>
        <v xml:space="preserve"> </v>
      </c>
      <c r="K268" s="96" t="s">
        <v>113</v>
      </c>
      <c r="L268" s="100" t="str">
        <f t="shared" si="26"/>
        <v>-</v>
      </c>
      <c r="M268" s="95" t="str">
        <f t="shared" si="23"/>
        <v xml:space="preserve"> </v>
      </c>
      <c r="N268" s="99" t="str">
        <f>IF(C268='TABELA UNIFICADA 2024'!A268,'TABELA UNIFICADA 2024'!F268," ")</f>
        <v xml:space="preserve"> </v>
      </c>
      <c r="O268" s="99" t="str">
        <f t="shared" si="27"/>
        <v xml:space="preserve"> </v>
      </c>
      <c r="Y268" s="183" t="s">
        <v>843</v>
      </c>
      <c r="Z268" s="104" t="s">
        <v>617</v>
      </c>
      <c r="AA268" s="104" t="s">
        <v>618</v>
      </c>
      <c r="AB268" s="104" t="str">
        <f t="shared" si="24"/>
        <v>FERRO</v>
      </c>
      <c r="AC268" s="106">
        <f>IF(AND(AB268="FERRO",AA268="PADRAO"),CONTROLE!$T$2,IF(AND(AB268="FERRO",AA268="ESPECIAL"),CONTROLE!$T$3,IF(AND(AB268="ACO",AA268="PADRAO"),CONTROLE!$T$8,IF(AND(AB268="ACO",AA268="ESPECIAL"),CONTROLE!$T$9,IF(AND(AB268="ALUMINIO",AA268="PADRAO"),CONTROLE!$T$5,IF(AND(AB268="ALUMINIO",AA268="ESPECIAL"),CONTROLE!$T$6))))))</f>
        <v>12738</v>
      </c>
    </row>
    <row r="269" spans="1:29" ht="15.75" customHeight="1">
      <c r="A269" s="98" t="s">
        <v>2927</v>
      </c>
      <c r="B269" s="96" t="str">
        <f t="shared" si="25"/>
        <v xml:space="preserve"> </v>
      </c>
      <c r="C269" s="96" t="str">
        <f>IF(AND(ISBLANK('TABELA UNIFICADA 2024'!#REF!)=TRUE,(ISBLANK('TABELA UNIFICADA 2024'!#REF!)=FALSE)),'TABELA UNIFICADA 2024'!#REF!," ")</f>
        <v xml:space="preserve"> </v>
      </c>
      <c r="D269" s="96" t="s">
        <v>43</v>
      </c>
      <c r="E269" s="191">
        <f>IF(ISBLANK('TABELA UNIFICADA 2024'!M269)=TRUE," ",'TABELA UNIFICADA 2024'!M269)</f>
        <v>45378</v>
      </c>
      <c r="F269" s="96" t="s">
        <v>111</v>
      </c>
      <c r="G269" s="96" t="str">
        <f>IF(C269='TABELA UNIFICADA 2024'!A269,'TABELA UNIFICADA 2024'!C269," ")</f>
        <v xml:space="preserve"> </v>
      </c>
      <c r="H269" s="96" t="s">
        <v>43</v>
      </c>
      <c r="I269" s="96" t="s">
        <v>112</v>
      </c>
      <c r="J269" s="97" t="str">
        <f>IF(C269='TABELA UNIFICADA 2024'!A269,'TABELA UNIFICADA 2024'!G269," ")</f>
        <v xml:space="preserve"> </v>
      </c>
      <c r="K269" s="96" t="s">
        <v>113</v>
      </c>
      <c r="L269" s="100" t="str">
        <f t="shared" si="26"/>
        <v>-</v>
      </c>
      <c r="M269" s="95" t="str">
        <f t="shared" si="23"/>
        <v xml:space="preserve"> </v>
      </c>
      <c r="N269" s="99" t="str">
        <f>IF(C269='TABELA UNIFICADA 2024'!A269,'TABELA UNIFICADA 2024'!F269," ")</f>
        <v xml:space="preserve"> </v>
      </c>
      <c r="O269" s="99" t="str">
        <f t="shared" si="27"/>
        <v xml:space="preserve"> </v>
      </c>
      <c r="Y269" s="183" t="s">
        <v>844</v>
      </c>
      <c r="Z269" s="104" t="s">
        <v>617</v>
      </c>
      <c r="AA269" s="104" t="s">
        <v>618</v>
      </c>
      <c r="AB269" s="104" t="str">
        <f t="shared" si="24"/>
        <v>FERRO</v>
      </c>
      <c r="AC269" s="106">
        <f>IF(AND(AB269="FERRO",AA269="PADRAO"),CONTROLE!$T$2,IF(AND(AB269="FERRO",AA269="ESPECIAL"),CONTROLE!$T$3,IF(AND(AB269="ACO",AA269="PADRAO"),CONTROLE!$T$8,IF(AND(AB269="ACO",AA269="ESPECIAL"),CONTROLE!$T$9,IF(AND(AB269="ALUMINIO",AA269="PADRAO"),CONTROLE!$T$5,IF(AND(AB269="ALUMINIO",AA269="ESPECIAL"),CONTROLE!$T$6))))))</f>
        <v>12738</v>
      </c>
    </row>
    <row r="270" spans="1:29" ht="15.75" customHeight="1">
      <c r="A270" s="98" t="s">
        <v>2927</v>
      </c>
      <c r="B270" s="96" t="str">
        <f t="shared" si="25"/>
        <v xml:space="preserve"> </v>
      </c>
      <c r="C270" s="96" t="str">
        <f>IF(AND(ISBLANK('TABELA UNIFICADA 2024'!#REF!)=TRUE,(ISBLANK('TABELA UNIFICADA 2024'!#REF!)=FALSE)),'TABELA UNIFICADA 2024'!#REF!," ")</f>
        <v xml:space="preserve"> </v>
      </c>
      <c r="D270" s="96" t="s">
        <v>43</v>
      </c>
      <c r="E270" s="191">
        <f>IF(ISBLANK('TABELA UNIFICADA 2024'!M270)=TRUE," ",'TABELA UNIFICADA 2024'!M270)</f>
        <v>45379</v>
      </c>
      <c r="F270" s="96" t="s">
        <v>111</v>
      </c>
      <c r="G270" s="96" t="str">
        <f>IF(C270='TABELA UNIFICADA 2024'!A270,'TABELA UNIFICADA 2024'!C270," ")</f>
        <v xml:space="preserve"> </v>
      </c>
      <c r="H270" s="96" t="s">
        <v>43</v>
      </c>
      <c r="I270" s="96" t="s">
        <v>112</v>
      </c>
      <c r="J270" s="97" t="str">
        <f>IF(C270='TABELA UNIFICADA 2024'!A270,'TABELA UNIFICADA 2024'!G270," ")</f>
        <v xml:space="preserve"> </v>
      </c>
      <c r="K270" s="96" t="s">
        <v>113</v>
      </c>
      <c r="L270" s="100" t="str">
        <f t="shared" si="26"/>
        <v>-</v>
      </c>
      <c r="M270" s="95" t="str">
        <f t="shared" si="23"/>
        <v xml:space="preserve"> </v>
      </c>
      <c r="N270" s="99" t="str">
        <f>IF(C270='TABELA UNIFICADA 2024'!A270,'TABELA UNIFICADA 2024'!F270," ")</f>
        <v xml:space="preserve"> </v>
      </c>
      <c r="O270" s="99" t="str">
        <f t="shared" si="27"/>
        <v xml:space="preserve"> </v>
      </c>
      <c r="Y270" s="183" t="s">
        <v>189</v>
      </c>
      <c r="Z270" s="104" t="s">
        <v>617</v>
      </c>
      <c r="AA270" s="104" t="s">
        <v>618</v>
      </c>
      <c r="AB270" s="104" t="str">
        <f t="shared" si="24"/>
        <v>FERRO</v>
      </c>
      <c r="AC270" s="106">
        <f>IF(AND(AB270="FERRO",AA270="PADRAO"),CONTROLE!$T$2,IF(AND(AB270="FERRO",AA270="ESPECIAL"),CONTROLE!$T$3,IF(AND(AB270="ACO",AA270="PADRAO"),CONTROLE!$T$8,IF(AND(AB270="ACO",AA270="ESPECIAL"),CONTROLE!$T$9,IF(AND(AB270="ALUMINIO",AA270="PADRAO"),CONTROLE!$T$5,IF(AND(AB270="ALUMINIO",AA270="ESPECIAL"),CONTROLE!$T$6))))))</f>
        <v>12738</v>
      </c>
    </row>
    <row r="271" spans="1:29" ht="15.75" customHeight="1">
      <c r="A271" s="98" t="s">
        <v>2927</v>
      </c>
      <c r="B271" s="96" t="str">
        <f t="shared" si="25"/>
        <v xml:space="preserve"> </v>
      </c>
      <c r="C271" s="96" t="str">
        <f>IF(AND(ISBLANK('TABELA UNIFICADA 2024'!#REF!)=TRUE,(ISBLANK('TABELA UNIFICADA 2024'!#REF!)=FALSE)),'TABELA UNIFICADA 2024'!#REF!," ")</f>
        <v xml:space="preserve"> </v>
      </c>
      <c r="D271" s="96" t="s">
        <v>43</v>
      </c>
      <c r="E271" s="191">
        <f>IF(ISBLANK('TABELA UNIFICADA 2024'!M271)=TRUE," ",'TABELA UNIFICADA 2024'!M271)</f>
        <v>45379</v>
      </c>
      <c r="F271" s="96" t="s">
        <v>111</v>
      </c>
      <c r="G271" s="96" t="str">
        <f>IF(C271='TABELA UNIFICADA 2024'!A271,'TABELA UNIFICADA 2024'!C271," ")</f>
        <v xml:space="preserve"> </v>
      </c>
      <c r="H271" s="96" t="s">
        <v>43</v>
      </c>
      <c r="I271" s="96" t="s">
        <v>112</v>
      </c>
      <c r="J271" s="97" t="str">
        <f>IF(C271='TABELA UNIFICADA 2024'!A271,'TABELA UNIFICADA 2024'!G271," ")</f>
        <v xml:space="preserve"> </v>
      </c>
      <c r="K271" s="96" t="s">
        <v>113</v>
      </c>
      <c r="L271" s="100" t="str">
        <f t="shared" si="26"/>
        <v>-</v>
      </c>
      <c r="M271" s="95" t="str">
        <f t="shared" si="23"/>
        <v xml:space="preserve"> </v>
      </c>
      <c r="N271" s="99" t="str">
        <f>IF(C271='TABELA UNIFICADA 2024'!A271,'TABELA UNIFICADA 2024'!F271," ")</f>
        <v xml:space="preserve"> </v>
      </c>
      <c r="O271" s="99" t="str">
        <f t="shared" si="27"/>
        <v xml:space="preserve"> </v>
      </c>
      <c r="Y271" s="183" t="s">
        <v>845</v>
      </c>
      <c r="Z271" s="104" t="s">
        <v>774</v>
      </c>
      <c r="AA271" s="104" t="s">
        <v>618</v>
      </c>
      <c r="AB271" s="104" t="s">
        <v>2550</v>
      </c>
      <c r="AC271" s="106">
        <f>IF(AND(AB271="FERRO",AA271="PADRAO"),CONTROLE!$T$2,IF(AND(AB271="FERRO",AA271="ESPECIAL"),CONTROLE!$T$3,IF(AND(AB271="ACO",AA271="PADRAO"),CONTROLE!$T$8,IF(AND(AB271="ACO",AA271="ESPECIAL"),CONTROLE!$T$9,IF(AND(AB271="ALUMINIO",AA271="PADRAO"),CONTROLE!$T$5,IF(AND(AB271="ALUMINIO",AA271="ESPECIAL"),CONTROLE!$T$6))))))</f>
        <v>12740</v>
      </c>
    </row>
    <row r="272" spans="1:29" ht="15.75" customHeight="1">
      <c r="A272" s="98" t="s">
        <v>2927</v>
      </c>
      <c r="B272" s="96" t="str">
        <f t="shared" si="25"/>
        <v xml:space="preserve"> </v>
      </c>
      <c r="C272" s="96" t="str">
        <f>IF(AND(ISBLANK('TABELA UNIFICADA 2024'!#REF!)=TRUE,(ISBLANK('TABELA UNIFICADA 2024'!#REF!)=FALSE)),'TABELA UNIFICADA 2024'!#REF!," ")</f>
        <v xml:space="preserve"> </v>
      </c>
      <c r="D272" s="96" t="s">
        <v>43</v>
      </c>
      <c r="E272" s="191">
        <f>IF(ISBLANK('TABELA UNIFICADA 2024'!M272)=TRUE," ",'TABELA UNIFICADA 2024'!M272)</f>
        <v>45379</v>
      </c>
      <c r="F272" s="96" t="s">
        <v>111</v>
      </c>
      <c r="G272" s="96" t="str">
        <f>IF(C272='TABELA UNIFICADA 2024'!A272,'TABELA UNIFICADA 2024'!C272," ")</f>
        <v xml:space="preserve"> </v>
      </c>
      <c r="H272" s="96" t="s">
        <v>43</v>
      </c>
      <c r="I272" s="96" t="s">
        <v>112</v>
      </c>
      <c r="J272" s="97" t="str">
        <f>IF(C272='TABELA UNIFICADA 2024'!A272,'TABELA UNIFICADA 2024'!G272," ")</f>
        <v xml:space="preserve"> </v>
      </c>
      <c r="K272" s="96" t="s">
        <v>113</v>
      </c>
      <c r="L272" s="100" t="str">
        <f t="shared" si="26"/>
        <v>-</v>
      </c>
      <c r="M272" s="95" t="str">
        <f t="shared" si="23"/>
        <v xml:space="preserve"> </v>
      </c>
      <c r="N272" s="99" t="str">
        <f>IF(C272='TABELA UNIFICADA 2024'!A272,'TABELA UNIFICADA 2024'!F272," ")</f>
        <v xml:space="preserve"> </v>
      </c>
      <c r="O272" s="99" t="str">
        <f t="shared" si="27"/>
        <v xml:space="preserve"> </v>
      </c>
      <c r="Y272" s="183" t="s">
        <v>846</v>
      </c>
      <c r="Z272" s="104" t="s">
        <v>774</v>
      </c>
      <c r="AA272" s="104" t="s">
        <v>618</v>
      </c>
      <c r="AB272" s="104" t="s">
        <v>2550</v>
      </c>
      <c r="AC272" s="106">
        <f>IF(AND(AB272="FERRO",AA272="PADRAO"),CONTROLE!$T$2,IF(AND(AB272="FERRO",AA272="ESPECIAL"),CONTROLE!$T$3,IF(AND(AB272="ACO",AA272="PADRAO"),CONTROLE!$T$8,IF(AND(AB272="ACO",AA272="ESPECIAL"),CONTROLE!$T$9,IF(AND(AB272="ALUMINIO",AA272="PADRAO"),CONTROLE!$T$5,IF(AND(AB272="ALUMINIO",AA272="ESPECIAL"),CONTROLE!$T$6))))))</f>
        <v>12740</v>
      </c>
    </row>
    <row r="273" spans="1:29" ht="15.75" customHeight="1">
      <c r="A273" s="98" t="s">
        <v>2927</v>
      </c>
      <c r="B273" s="96" t="str">
        <f t="shared" si="25"/>
        <v xml:space="preserve"> </v>
      </c>
      <c r="C273" s="96" t="str">
        <f>IF(AND(ISBLANK('TABELA UNIFICADA 2024'!#REF!)=TRUE,(ISBLANK('TABELA UNIFICADA 2024'!#REF!)=FALSE)),'TABELA UNIFICADA 2024'!#REF!," ")</f>
        <v xml:space="preserve"> </v>
      </c>
      <c r="D273" s="96" t="s">
        <v>43</v>
      </c>
      <c r="E273" s="191">
        <f>IF(ISBLANK('TABELA UNIFICADA 2024'!M273)=TRUE," ",'TABELA UNIFICADA 2024'!M273)</f>
        <v>45379</v>
      </c>
      <c r="F273" s="96" t="s">
        <v>111</v>
      </c>
      <c r="G273" s="96" t="str">
        <f>IF(C273='TABELA UNIFICADA 2024'!A273,'TABELA UNIFICADA 2024'!C273," ")</f>
        <v xml:space="preserve"> </v>
      </c>
      <c r="H273" s="96" t="s">
        <v>43</v>
      </c>
      <c r="I273" s="96" t="s">
        <v>112</v>
      </c>
      <c r="J273" s="97" t="str">
        <f>IF(C273='TABELA UNIFICADA 2024'!A273,'TABELA UNIFICADA 2024'!G273," ")</f>
        <v xml:space="preserve"> </v>
      </c>
      <c r="K273" s="96" t="s">
        <v>113</v>
      </c>
      <c r="L273" s="100" t="str">
        <f t="shared" si="26"/>
        <v>-</v>
      </c>
      <c r="M273" s="95" t="str">
        <f t="shared" si="23"/>
        <v xml:space="preserve"> </v>
      </c>
      <c r="N273" s="99" t="str">
        <f>IF(C273='TABELA UNIFICADA 2024'!A273,'TABELA UNIFICADA 2024'!F273," ")</f>
        <v xml:space="preserve"> </v>
      </c>
      <c r="O273" s="99" t="str">
        <f t="shared" si="27"/>
        <v xml:space="preserve"> </v>
      </c>
      <c r="Y273" s="183" t="s">
        <v>847</v>
      </c>
      <c r="Z273" s="104" t="s">
        <v>617</v>
      </c>
      <c r="AA273" s="104" t="s">
        <v>618</v>
      </c>
      <c r="AB273" s="104" t="str">
        <f>IF(LEFT(Z273,1)="G","FERRO",0)</f>
        <v>FERRO</v>
      </c>
      <c r="AC273" s="106">
        <f>IF(AND(AB273="FERRO",AA273="PADRAO"),CONTROLE!$T$2,IF(AND(AB273="FERRO",AA273="ESPECIAL"),CONTROLE!$T$3,IF(AND(AB273="ACO",AA273="PADRAO"),CONTROLE!$T$8,IF(AND(AB273="ACO",AA273="ESPECIAL"),CONTROLE!$T$9,IF(AND(AB273="ALUMINIO",AA273="PADRAO"),CONTROLE!$T$5,IF(AND(AB273="ALUMINIO",AA273="ESPECIAL"),CONTROLE!$T$6))))))</f>
        <v>12738</v>
      </c>
    </row>
    <row r="274" spans="1:29" ht="15.75" customHeight="1">
      <c r="A274" s="98" t="s">
        <v>2927</v>
      </c>
      <c r="B274" s="96" t="str">
        <f t="shared" si="25"/>
        <v xml:space="preserve"> </v>
      </c>
      <c r="C274" s="96" t="str">
        <f>IF(AND(ISBLANK('TABELA UNIFICADA 2024'!#REF!)=TRUE,(ISBLANK('TABELA UNIFICADA 2024'!#REF!)=FALSE)),'TABELA UNIFICADA 2024'!#REF!," ")</f>
        <v xml:space="preserve"> </v>
      </c>
      <c r="D274" s="96" t="s">
        <v>43</v>
      </c>
      <c r="E274" s="191">
        <f>IF(ISBLANK('TABELA UNIFICADA 2024'!M274)=TRUE," ",'TABELA UNIFICADA 2024'!M274)</f>
        <v>45379</v>
      </c>
      <c r="F274" s="96" t="s">
        <v>111</v>
      </c>
      <c r="G274" s="96" t="str">
        <f>IF(C274='TABELA UNIFICADA 2024'!A274,'TABELA UNIFICADA 2024'!C274," ")</f>
        <v xml:space="preserve"> </v>
      </c>
      <c r="H274" s="96" t="s">
        <v>43</v>
      </c>
      <c r="I274" s="96" t="s">
        <v>112</v>
      </c>
      <c r="J274" s="97" t="str">
        <f>IF(C274='TABELA UNIFICADA 2024'!A274,'TABELA UNIFICADA 2024'!G274," ")</f>
        <v xml:space="preserve"> </v>
      </c>
      <c r="K274" s="96" t="s">
        <v>113</v>
      </c>
      <c r="L274" s="100" t="str">
        <f t="shared" si="26"/>
        <v>-</v>
      </c>
      <c r="M274" s="95" t="str">
        <f t="shared" si="23"/>
        <v xml:space="preserve"> </v>
      </c>
      <c r="N274" s="99" t="str">
        <f>IF(C274='TABELA UNIFICADA 2024'!A274,'TABELA UNIFICADA 2024'!F274," ")</f>
        <v xml:space="preserve"> </v>
      </c>
      <c r="O274" s="99" t="str">
        <f t="shared" si="27"/>
        <v xml:space="preserve"> </v>
      </c>
      <c r="Y274" s="183" t="s">
        <v>848</v>
      </c>
      <c r="Z274" s="104" t="s">
        <v>617</v>
      </c>
      <c r="AA274" s="104" t="s">
        <v>618</v>
      </c>
      <c r="AB274" s="104" t="str">
        <f>IF(LEFT(Z274,1)="G","FERRO",0)</f>
        <v>FERRO</v>
      </c>
      <c r="AC274" s="106">
        <f>IF(AND(AB274="FERRO",AA274="PADRAO"),CONTROLE!$T$2,IF(AND(AB274="FERRO",AA274="ESPECIAL"),CONTROLE!$T$3,IF(AND(AB274="ACO",AA274="PADRAO"),CONTROLE!$T$8,IF(AND(AB274="ACO",AA274="ESPECIAL"),CONTROLE!$T$9,IF(AND(AB274="ALUMINIO",AA274="PADRAO"),CONTROLE!$T$5,IF(AND(AB274="ALUMINIO",AA274="ESPECIAL"),CONTROLE!$T$6))))))</f>
        <v>12738</v>
      </c>
    </row>
    <row r="275" spans="1:29" ht="15.75" customHeight="1">
      <c r="A275" s="98" t="s">
        <v>2927</v>
      </c>
      <c r="B275" s="96" t="str">
        <f t="shared" si="25"/>
        <v xml:space="preserve"> </v>
      </c>
      <c r="C275" s="96" t="str">
        <f>IF(AND(ISBLANK('TABELA UNIFICADA 2024'!#REF!)=TRUE,(ISBLANK('TABELA UNIFICADA 2024'!#REF!)=FALSE)),'TABELA UNIFICADA 2024'!#REF!," ")</f>
        <v xml:space="preserve"> </v>
      </c>
      <c r="D275" s="96" t="s">
        <v>43</v>
      </c>
      <c r="E275" s="191">
        <f>IF(ISBLANK('TABELA UNIFICADA 2024'!M275)=TRUE," ",'TABELA UNIFICADA 2024'!M275)</f>
        <v>45379</v>
      </c>
      <c r="F275" s="96" t="s">
        <v>111</v>
      </c>
      <c r="G275" s="96" t="str">
        <f>IF(C275='TABELA UNIFICADA 2024'!A275,'TABELA UNIFICADA 2024'!C275," ")</f>
        <v xml:space="preserve"> </v>
      </c>
      <c r="H275" s="96" t="s">
        <v>43</v>
      </c>
      <c r="I275" s="96" t="s">
        <v>112</v>
      </c>
      <c r="J275" s="97" t="str">
        <f>IF(C275='TABELA UNIFICADA 2024'!A275,'TABELA UNIFICADA 2024'!G275," ")</f>
        <v xml:space="preserve"> </v>
      </c>
      <c r="K275" s="96" t="s">
        <v>113</v>
      </c>
      <c r="L275" s="100" t="str">
        <f t="shared" si="26"/>
        <v>-</v>
      </c>
      <c r="M275" s="95" t="str">
        <f t="shared" si="23"/>
        <v xml:space="preserve"> </v>
      </c>
      <c r="N275" s="99" t="str">
        <f>IF(C275='TABELA UNIFICADA 2024'!A275,'TABELA UNIFICADA 2024'!F275," ")</f>
        <v xml:space="preserve"> </v>
      </c>
      <c r="O275" s="99" t="str">
        <f t="shared" si="27"/>
        <v xml:space="preserve"> </v>
      </c>
      <c r="Y275" s="183" t="s">
        <v>77</v>
      </c>
      <c r="Z275" s="104" t="s">
        <v>666</v>
      </c>
      <c r="AA275" s="104" t="s">
        <v>618</v>
      </c>
      <c r="AB275" s="104" t="str">
        <f>IF(LEFT(Z275,1)="G","FERRO",0)</f>
        <v>FERRO</v>
      </c>
      <c r="AC275" s="106">
        <f>IF(AND(AB275="FERRO",AA275="PADRAO"),CONTROLE!$T$2,IF(AND(AB275="FERRO",AA275="ESPECIAL"),CONTROLE!$T$3,IF(AND(AB275="ACO",AA275="PADRAO"),CONTROLE!$T$8,IF(AND(AB275="ACO",AA275="ESPECIAL"),CONTROLE!$T$9,IF(AND(AB275="ALUMINIO",AA275="PADRAO"),CONTROLE!$T$5,IF(AND(AB275="ALUMINIO",AA275="ESPECIAL"),CONTROLE!$T$6))))))</f>
        <v>12738</v>
      </c>
    </row>
    <row r="276" spans="1:29" ht="15.75" customHeight="1">
      <c r="A276" s="98" t="s">
        <v>2927</v>
      </c>
      <c r="B276" s="96" t="str">
        <f t="shared" si="25"/>
        <v xml:space="preserve"> </v>
      </c>
      <c r="C276" s="96" t="str">
        <f>IF(AND(ISBLANK('TABELA UNIFICADA 2024'!#REF!)=TRUE,(ISBLANK('TABELA UNIFICADA 2024'!#REF!)=FALSE)),'TABELA UNIFICADA 2024'!#REF!," ")</f>
        <v xml:space="preserve"> </v>
      </c>
      <c r="D276" s="96" t="s">
        <v>43</v>
      </c>
      <c r="E276" s="191">
        <f>IF(ISBLANK('TABELA UNIFICADA 2024'!M276)=TRUE," ",'TABELA UNIFICADA 2024'!M276)</f>
        <v>45394</v>
      </c>
      <c r="F276" s="96" t="s">
        <v>111</v>
      </c>
      <c r="G276" s="96" t="str">
        <f>IF(C276='TABELA UNIFICADA 2024'!A276,'TABELA UNIFICADA 2024'!C276," ")</f>
        <v xml:space="preserve"> </v>
      </c>
      <c r="H276" s="96" t="s">
        <v>43</v>
      </c>
      <c r="I276" s="96" t="s">
        <v>112</v>
      </c>
      <c r="J276" s="97" t="str">
        <f>IF(C276='TABELA UNIFICADA 2024'!A276,'TABELA UNIFICADA 2024'!G276," ")</f>
        <v xml:space="preserve"> </v>
      </c>
      <c r="K276" s="96" t="s">
        <v>113</v>
      </c>
      <c r="L276" s="100" t="str">
        <f t="shared" si="26"/>
        <v>-</v>
      </c>
      <c r="M276" s="95" t="str">
        <f t="shared" si="23"/>
        <v xml:space="preserve"> </v>
      </c>
      <c r="N276" s="99" t="str">
        <f>IF(C276='TABELA UNIFICADA 2024'!A276,'TABELA UNIFICADA 2024'!F276," ")</f>
        <v xml:space="preserve"> </v>
      </c>
      <c r="O276" s="99" t="str">
        <f t="shared" si="27"/>
        <v xml:space="preserve"> </v>
      </c>
      <c r="Y276" s="183" t="s">
        <v>466</v>
      </c>
      <c r="Z276" s="104" t="s">
        <v>666</v>
      </c>
      <c r="AA276" s="104" t="s">
        <v>618</v>
      </c>
      <c r="AB276" s="104" t="str">
        <f>IF(LEFT(Z276,1)="G","FERRO",0)</f>
        <v>FERRO</v>
      </c>
      <c r="AC276" s="106">
        <f>IF(AND(AB276="FERRO",AA276="PADRAO"),CONTROLE!$T$2,IF(AND(AB276="FERRO",AA276="ESPECIAL"),CONTROLE!$T$3,IF(AND(AB276="ACO",AA276="PADRAO"),CONTROLE!$T$8,IF(AND(AB276="ACO",AA276="ESPECIAL"),CONTROLE!$T$9,IF(AND(AB276="ALUMINIO",AA276="PADRAO"),CONTROLE!$T$5,IF(AND(AB276="ALUMINIO",AA276="ESPECIAL"),CONTROLE!$T$6))))))</f>
        <v>12738</v>
      </c>
    </row>
    <row r="277" spans="1:29" ht="15.75" customHeight="1">
      <c r="A277" s="98" t="s">
        <v>2927</v>
      </c>
      <c r="B277" s="96" t="str">
        <f t="shared" si="25"/>
        <v xml:space="preserve"> </v>
      </c>
      <c r="C277" s="96" t="str">
        <f>IF(AND(ISBLANK('TABELA UNIFICADA 2024'!#REF!)=TRUE,(ISBLANK('TABELA UNIFICADA 2024'!#REF!)=FALSE)),'TABELA UNIFICADA 2024'!#REF!," ")</f>
        <v xml:space="preserve"> </v>
      </c>
      <c r="D277" s="96" t="s">
        <v>43</v>
      </c>
      <c r="E277" s="191">
        <f>IF(ISBLANK('TABELA UNIFICADA 2024'!M277)=TRUE," ",'TABELA UNIFICADA 2024'!M277)</f>
        <v>45379</v>
      </c>
      <c r="F277" s="96" t="s">
        <v>111</v>
      </c>
      <c r="G277" s="96" t="str">
        <f>IF(C277='TABELA UNIFICADA 2024'!A277,'TABELA UNIFICADA 2024'!C277," ")</f>
        <v xml:space="preserve"> </v>
      </c>
      <c r="H277" s="96" t="s">
        <v>43</v>
      </c>
      <c r="I277" s="96" t="s">
        <v>112</v>
      </c>
      <c r="J277" s="97" t="str">
        <f>IF(C277='TABELA UNIFICADA 2024'!A277,'TABELA UNIFICADA 2024'!G277," ")</f>
        <v xml:space="preserve"> </v>
      </c>
      <c r="K277" s="96" t="s">
        <v>113</v>
      </c>
      <c r="L277" s="100" t="str">
        <f t="shared" si="26"/>
        <v>-</v>
      </c>
      <c r="M277" s="95" t="str">
        <f t="shared" si="23"/>
        <v xml:space="preserve"> </v>
      </c>
      <c r="N277" s="99" t="str">
        <f>IF(C277='TABELA UNIFICADA 2024'!A277,'TABELA UNIFICADA 2024'!F277," ")</f>
        <v xml:space="preserve"> </v>
      </c>
      <c r="O277" s="99" t="str">
        <f t="shared" si="27"/>
        <v xml:space="preserve"> </v>
      </c>
      <c r="Y277" s="183" t="s">
        <v>467</v>
      </c>
      <c r="Z277" s="104" t="s">
        <v>669</v>
      </c>
      <c r="AA277" s="104" t="s">
        <v>618</v>
      </c>
      <c r="AB277" s="104" t="s">
        <v>2548</v>
      </c>
      <c r="AC277" s="106">
        <f>IF(AND(AB277="FERRO",AA277="PADRAO"),CONTROLE!$T$2,IF(AND(AB277="FERRO",AA277="ESPECIAL"),CONTROLE!$T$3,IF(AND(AB277="ACO",AA277="PADRAO"),CONTROLE!$T$8,IF(AND(AB277="ACO",AA277="ESPECIAL"),CONTROLE!$T$9,IF(AND(AB277="ALUMINIO",AA277="PADRAO"),CONTROLE!$T$5,IF(AND(AB277="ALUMINIO",AA277="ESPECIAL"),CONTROLE!$T$6))))))</f>
        <v>12742</v>
      </c>
    </row>
    <row r="278" spans="1:29" ht="15.75" customHeight="1">
      <c r="A278" s="98" t="s">
        <v>2927</v>
      </c>
      <c r="B278" s="96" t="str">
        <f t="shared" si="25"/>
        <v xml:space="preserve"> </v>
      </c>
      <c r="C278" s="96" t="str">
        <f>IF(AND(ISBLANK('TABELA UNIFICADA 2024'!#REF!)=TRUE,(ISBLANK('TABELA UNIFICADA 2024'!#REF!)=FALSE)),'TABELA UNIFICADA 2024'!#REF!," ")</f>
        <v xml:space="preserve"> </v>
      </c>
      <c r="D278" s="96" t="s">
        <v>43</v>
      </c>
      <c r="E278" s="191">
        <f>IF(ISBLANK('TABELA UNIFICADA 2024'!M278)=TRUE," ",'TABELA UNIFICADA 2024'!M278)</f>
        <v>45378</v>
      </c>
      <c r="F278" s="96" t="s">
        <v>111</v>
      </c>
      <c r="G278" s="96" t="str">
        <f>IF(C278='TABELA UNIFICADA 2024'!A278,'TABELA UNIFICADA 2024'!C278," ")</f>
        <v xml:space="preserve"> </v>
      </c>
      <c r="H278" s="96" t="s">
        <v>43</v>
      </c>
      <c r="I278" s="96" t="s">
        <v>112</v>
      </c>
      <c r="J278" s="97" t="str">
        <f>IF(C278='TABELA UNIFICADA 2024'!A278,'TABELA UNIFICADA 2024'!G278," ")</f>
        <v xml:space="preserve"> </v>
      </c>
      <c r="K278" s="96" t="s">
        <v>113</v>
      </c>
      <c r="L278" s="100" t="str">
        <f t="shared" si="26"/>
        <v>-</v>
      </c>
      <c r="M278" s="95" t="str">
        <f t="shared" si="23"/>
        <v xml:space="preserve"> </v>
      </c>
      <c r="N278" s="99" t="str">
        <f>IF(C278='TABELA UNIFICADA 2024'!A278,'TABELA UNIFICADA 2024'!F278," ")</f>
        <v xml:space="preserve"> </v>
      </c>
      <c r="O278" s="99" t="str">
        <f t="shared" si="27"/>
        <v xml:space="preserve"> </v>
      </c>
      <c r="Y278" s="183" t="s">
        <v>849</v>
      </c>
      <c r="Z278" s="104" t="s">
        <v>666</v>
      </c>
      <c r="AA278" s="104" t="s">
        <v>618</v>
      </c>
      <c r="AB278" s="104" t="str">
        <f>IF(LEFT(Z278,1)="G","FERRO",0)</f>
        <v>FERRO</v>
      </c>
      <c r="AC278" s="106">
        <f>IF(AND(AB278="FERRO",AA278="PADRAO"),CONTROLE!$T$2,IF(AND(AB278="FERRO",AA278="ESPECIAL"),CONTROLE!$T$3,IF(AND(AB278="ACO",AA278="PADRAO"),CONTROLE!$T$8,IF(AND(AB278="ACO",AA278="ESPECIAL"),CONTROLE!$T$9,IF(AND(AB278="ALUMINIO",AA278="PADRAO"),CONTROLE!$T$5,IF(AND(AB278="ALUMINIO",AA278="ESPECIAL"),CONTROLE!$T$6))))))</f>
        <v>12738</v>
      </c>
    </row>
    <row r="279" spans="1:29" ht="15.75" customHeight="1">
      <c r="A279" s="98" t="s">
        <v>2927</v>
      </c>
      <c r="B279" s="96" t="str">
        <f t="shared" si="25"/>
        <v xml:space="preserve"> </v>
      </c>
      <c r="C279" s="96" t="str">
        <f>IF(AND(ISBLANK('TABELA UNIFICADA 2024'!#REF!)=TRUE,(ISBLANK('TABELA UNIFICADA 2024'!#REF!)=FALSE)),'TABELA UNIFICADA 2024'!#REF!," ")</f>
        <v xml:space="preserve"> </v>
      </c>
      <c r="D279" s="96" t="s">
        <v>43</v>
      </c>
      <c r="E279" s="191">
        <f>IF(ISBLANK('TABELA UNIFICADA 2024'!M279)=TRUE," ",'TABELA UNIFICADA 2024'!M279)</f>
        <v>45378</v>
      </c>
      <c r="F279" s="96" t="s">
        <v>111</v>
      </c>
      <c r="G279" s="96" t="str">
        <f>IF(C279='TABELA UNIFICADA 2024'!A279,'TABELA UNIFICADA 2024'!C279," ")</f>
        <v xml:space="preserve"> </v>
      </c>
      <c r="H279" s="96" t="s">
        <v>43</v>
      </c>
      <c r="I279" s="96" t="s">
        <v>112</v>
      </c>
      <c r="J279" s="97" t="str">
        <f>IF(C279='TABELA UNIFICADA 2024'!A279,'TABELA UNIFICADA 2024'!G279," ")</f>
        <v xml:space="preserve"> </v>
      </c>
      <c r="K279" s="96" t="s">
        <v>113</v>
      </c>
      <c r="L279" s="100" t="str">
        <f t="shared" si="26"/>
        <v>-</v>
      </c>
      <c r="M279" s="95" t="str">
        <f t="shared" si="23"/>
        <v xml:space="preserve"> </v>
      </c>
      <c r="N279" s="99" t="str">
        <f>IF(C279='TABELA UNIFICADA 2024'!A279,'TABELA UNIFICADA 2024'!F279," ")</f>
        <v xml:space="preserve"> </v>
      </c>
      <c r="O279" s="99" t="str">
        <f t="shared" si="27"/>
        <v xml:space="preserve"> </v>
      </c>
      <c r="Y279" s="183" t="s">
        <v>850</v>
      </c>
      <c r="Z279" s="104" t="s">
        <v>669</v>
      </c>
      <c r="AA279" s="104" t="s">
        <v>618</v>
      </c>
      <c r="AB279" s="104" t="s">
        <v>2548</v>
      </c>
      <c r="AC279" s="106">
        <f>IF(AND(AB279="FERRO",AA279="PADRAO"),CONTROLE!$T$2,IF(AND(AB279="FERRO",AA279="ESPECIAL"),CONTROLE!$T$3,IF(AND(AB279="ACO",AA279="PADRAO"),CONTROLE!$T$8,IF(AND(AB279="ACO",AA279="ESPECIAL"),CONTROLE!$T$9,IF(AND(AB279="ALUMINIO",AA279="PADRAO"),CONTROLE!$T$5,IF(AND(AB279="ALUMINIO",AA279="ESPECIAL"),CONTROLE!$T$6))))))</f>
        <v>12742</v>
      </c>
    </row>
    <row r="280" spans="1:29" ht="15.75" customHeight="1">
      <c r="A280" s="98" t="s">
        <v>2927</v>
      </c>
      <c r="B280" s="96" t="str">
        <f t="shared" si="25"/>
        <v xml:space="preserve"> </v>
      </c>
      <c r="C280" s="96" t="str">
        <f>IF(AND(ISBLANK('TABELA UNIFICADA 2024'!#REF!)=TRUE,(ISBLANK('TABELA UNIFICADA 2024'!#REF!)=FALSE)),'TABELA UNIFICADA 2024'!#REF!," ")</f>
        <v xml:space="preserve"> </v>
      </c>
      <c r="D280" s="96" t="s">
        <v>43</v>
      </c>
      <c r="E280" s="191">
        <f>IF(ISBLANK('TABELA UNIFICADA 2024'!M280)=TRUE," ",'TABELA UNIFICADA 2024'!M280)</f>
        <v>45390</v>
      </c>
      <c r="F280" s="96" t="s">
        <v>111</v>
      </c>
      <c r="G280" s="96" t="str">
        <f>IF(C280='TABELA UNIFICADA 2024'!A280,'TABELA UNIFICADA 2024'!C280," ")</f>
        <v xml:space="preserve"> </v>
      </c>
      <c r="H280" s="96" t="s">
        <v>43</v>
      </c>
      <c r="I280" s="96" t="s">
        <v>112</v>
      </c>
      <c r="J280" s="97" t="str">
        <f>IF(C280='TABELA UNIFICADA 2024'!A280,'TABELA UNIFICADA 2024'!G280," ")</f>
        <v xml:space="preserve"> </v>
      </c>
      <c r="K280" s="96" t="s">
        <v>113</v>
      </c>
      <c r="L280" s="100" t="str">
        <f t="shared" si="26"/>
        <v>-</v>
      </c>
      <c r="M280" s="95" t="str">
        <f t="shared" si="23"/>
        <v xml:space="preserve"> </v>
      </c>
      <c r="N280" s="99" t="str">
        <f>IF(C280='TABELA UNIFICADA 2024'!A280,'TABELA UNIFICADA 2024'!F280," ")</f>
        <v xml:space="preserve"> </v>
      </c>
      <c r="O280" s="99" t="str">
        <f t="shared" si="27"/>
        <v xml:space="preserve"> </v>
      </c>
      <c r="Y280" s="183" t="s">
        <v>851</v>
      </c>
      <c r="Z280" s="104" t="s">
        <v>666</v>
      </c>
      <c r="AA280" s="104" t="s">
        <v>618</v>
      </c>
      <c r="AB280" s="104" t="str">
        <f>IF(LEFT(Z280,1)="G","FERRO",0)</f>
        <v>FERRO</v>
      </c>
      <c r="AC280" s="106">
        <f>IF(AND(AB280="FERRO",AA280="PADRAO"),CONTROLE!$T$2,IF(AND(AB280="FERRO",AA280="ESPECIAL"),CONTROLE!$T$3,IF(AND(AB280="ACO",AA280="PADRAO"),CONTROLE!$T$8,IF(AND(AB280="ACO",AA280="ESPECIAL"),CONTROLE!$T$9,IF(AND(AB280="ALUMINIO",AA280="PADRAO"),CONTROLE!$T$5,IF(AND(AB280="ALUMINIO",AA280="ESPECIAL"),CONTROLE!$T$6))))))</f>
        <v>12738</v>
      </c>
    </row>
    <row r="281" spans="1:29" ht="15.75" customHeight="1">
      <c r="A281" s="98" t="s">
        <v>2927</v>
      </c>
      <c r="B281" s="96" t="str">
        <f t="shared" si="25"/>
        <v xml:space="preserve"> </v>
      </c>
      <c r="C281" s="96" t="str">
        <f>IF(AND(ISBLANK('TABELA UNIFICADA 2024'!#REF!)=TRUE,(ISBLANK('TABELA UNIFICADA 2024'!#REF!)=FALSE)),'TABELA UNIFICADA 2024'!#REF!," ")</f>
        <v xml:space="preserve"> </v>
      </c>
      <c r="D281" s="96" t="s">
        <v>43</v>
      </c>
      <c r="E281" s="191">
        <f>IF(ISBLANK('TABELA UNIFICADA 2024'!M281)=TRUE," ",'TABELA UNIFICADA 2024'!M281)</f>
        <v>45390</v>
      </c>
      <c r="F281" s="96" t="s">
        <v>111</v>
      </c>
      <c r="G281" s="96" t="str">
        <f>IF(C281='TABELA UNIFICADA 2024'!A281,'TABELA UNIFICADA 2024'!C281," ")</f>
        <v xml:space="preserve"> </v>
      </c>
      <c r="H281" s="96" t="s">
        <v>43</v>
      </c>
      <c r="I281" s="96" t="s">
        <v>112</v>
      </c>
      <c r="J281" s="97" t="str">
        <f>IF(C281='TABELA UNIFICADA 2024'!A281,'TABELA UNIFICADA 2024'!G281," ")</f>
        <v xml:space="preserve"> </v>
      </c>
      <c r="K281" s="96" t="s">
        <v>113</v>
      </c>
      <c r="L281" s="100" t="str">
        <f t="shared" si="26"/>
        <v>-</v>
      </c>
      <c r="M281" s="95" t="str">
        <f t="shared" si="23"/>
        <v xml:space="preserve"> </v>
      </c>
      <c r="N281" s="99" t="str">
        <f>IF(C281='TABELA UNIFICADA 2024'!A281,'TABELA UNIFICADA 2024'!F281," ")</f>
        <v xml:space="preserve"> </v>
      </c>
      <c r="O281" s="99" t="str">
        <f t="shared" si="27"/>
        <v xml:space="preserve"> </v>
      </c>
      <c r="Y281" s="183" t="s">
        <v>852</v>
      </c>
      <c r="Z281" s="104" t="s">
        <v>669</v>
      </c>
      <c r="AA281" s="104" t="s">
        <v>618</v>
      </c>
      <c r="AB281" s="104" t="s">
        <v>2548</v>
      </c>
      <c r="AC281" s="106">
        <f>IF(AND(AB281="FERRO",AA281="PADRAO"),CONTROLE!$T$2,IF(AND(AB281="FERRO",AA281="ESPECIAL"),CONTROLE!$T$3,IF(AND(AB281="ACO",AA281="PADRAO"),CONTROLE!$T$8,IF(AND(AB281="ACO",AA281="ESPECIAL"),CONTROLE!$T$9,IF(AND(AB281="ALUMINIO",AA281="PADRAO"),CONTROLE!$T$5,IF(AND(AB281="ALUMINIO",AA281="ESPECIAL"),CONTROLE!$T$6))))))</f>
        <v>12742</v>
      </c>
    </row>
    <row r="282" spans="1:29" ht="15.75" customHeight="1">
      <c r="A282" s="98" t="s">
        <v>2927</v>
      </c>
      <c r="B282" s="96" t="str">
        <f t="shared" si="25"/>
        <v xml:space="preserve"> </v>
      </c>
      <c r="C282" s="96" t="str">
        <f>IF(AND(ISBLANK('TABELA UNIFICADA 2024'!#REF!)=TRUE,(ISBLANK('TABELA UNIFICADA 2024'!#REF!)=FALSE)),'TABELA UNIFICADA 2024'!#REF!," ")</f>
        <v xml:space="preserve"> </v>
      </c>
      <c r="D282" s="96" t="s">
        <v>43</v>
      </c>
      <c r="E282" s="191">
        <f>IF(ISBLANK('TABELA UNIFICADA 2024'!M282)=TRUE," ",'TABELA UNIFICADA 2024'!M282)</f>
        <v>45390</v>
      </c>
      <c r="F282" s="96" t="s">
        <v>111</v>
      </c>
      <c r="G282" s="96" t="str">
        <f>IF(C282='TABELA UNIFICADA 2024'!A282,'TABELA UNIFICADA 2024'!C282," ")</f>
        <v xml:space="preserve"> </v>
      </c>
      <c r="H282" s="96" t="s">
        <v>43</v>
      </c>
      <c r="I282" s="96" t="s">
        <v>112</v>
      </c>
      <c r="J282" s="97" t="str">
        <f>IF(C282='TABELA UNIFICADA 2024'!A282,'TABELA UNIFICADA 2024'!G282," ")</f>
        <v xml:space="preserve"> </v>
      </c>
      <c r="K282" s="96" t="s">
        <v>113</v>
      </c>
      <c r="L282" s="100" t="str">
        <f t="shared" si="26"/>
        <v>-</v>
      </c>
      <c r="M282" s="95" t="str">
        <f t="shared" si="23"/>
        <v xml:space="preserve"> </v>
      </c>
      <c r="N282" s="99" t="str">
        <f>IF(C282='TABELA UNIFICADA 2024'!A282,'TABELA UNIFICADA 2024'!F282," ")</f>
        <v xml:space="preserve"> </v>
      </c>
      <c r="O282" s="99" t="str">
        <f t="shared" si="27"/>
        <v xml:space="preserve"> </v>
      </c>
      <c r="Y282" s="183" t="s">
        <v>853</v>
      </c>
      <c r="Z282" s="104" t="s">
        <v>669</v>
      </c>
      <c r="AA282" s="104" t="s">
        <v>618</v>
      </c>
      <c r="AB282" s="104" t="s">
        <v>2548</v>
      </c>
      <c r="AC282" s="106">
        <f>IF(AND(AB282="FERRO",AA282="PADRAO"),CONTROLE!$T$2,IF(AND(AB282="FERRO",AA282="ESPECIAL"),CONTROLE!$T$3,IF(AND(AB282="ACO",AA282="PADRAO"),CONTROLE!$T$8,IF(AND(AB282="ACO",AA282="ESPECIAL"),CONTROLE!$T$9,IF(AND(AB282="ALUMINIO",AA282="PADRAO"),CONTROLE!$T$5,IF(AND(AB282="ALUMINIO",AA282="ESPECIAL"),CONTROLE!$T$6))))))</f>
        <v>12742</v>
      </c>
    </row>
    <row r="283" spans="1:29" ht="15.75" customHeight="1">
      <c r="A283" s="98" t="s">
        <v>2927</v>
      </c>
      <c r="B283" s="96" t="str">
        <f t="shared" si="25"/>
        <v xml:space="preserve"> </v>
      </c>
      <c r="C283" s="96" t="str">
        <f>IF(AND(ISBLANK('TABELA UNIFICADA 2024'!#REF!)=TRUE,(ISBLANK('TABELA UNIFICADA 2024'!#REF!)=FALSE)),'TABELA UNIFICADA 2024'!#REF!," ")</f>
        <v xml:space="preserve"> </v>
      </c>
      <c r="D283" s="96" t="s">
        <v>43</v>
      </c>
      <c r="E283" s="191">
        <f>IF(ISBLANK('TABELA UNIFICADA 2024'!M283)=TRUE," ",'TABELA UNIFICADA 2024'!M283)</f>
        <v>45383</v>
      </c>
      <c r="F283" s="96" t="s">
        <v>111</v>
      </c>
      <c r="G283" s="96" t="str">
        <f>IF(C283='TABELA UNIFICADA 2024'!A283,'TABELA UNIFICADA 2024'!C283," ")</f>
        <v xml:space="preserve"> </v>
      </c>
      <c r="H283" s="96" t="s">
        <v>43</v>
      </c>
      <c r="I283" s="96" t="s">
        <v>112</v>
      </c>
      <c r="J283" s="97" t="str">
        <f>IF(C283='TABELA UNIFICADA 2024'!A283,'TABELA UNIFICADA 2024'!G283," ")</f>
        <v xml:space="preserve"> </v>
      </c>
      <c r="K283" s="96" t="s">
        <v>113</v>
      </c>
      <c r="L283" s="100" t="str">
        <f t="shared" si="26"/>
        <v>-</v>
      </c>
      <c r="M283" s="95" t="str">
        <f t="shared" si="23"/>
        <v xml:space="preserve"> </v>
      </c>
      <c r="N283" s="99" t="str">
        <f>IF(C283='TABELA UNIFICADA 2024'!A283,'TABELA UNIFICADA 2024'!F283," ")</f>
        <v xml:space="preserve"> </v>
      </c>
      <c r="O283" s="99" t="str">
        <f t="shared" si="27"/>
        <v xml:space="preserve"> </v>
      </c>
      <c r="Y283" s="183" t="s">
        <v>854</v>
      </c>
      <c r="Z283" s="104" t="s">
        <v>666</v>
      </c>
      <c r="AA283" s="104" t="s">
        <v>618</v>
      </c>
      <c r="AB283" s="104" t="str">
        <f>IF(LEFT(Z283,1)="G","FERRO",0)</f>
        <v>FERRO</v>
      </c>
      <c r="AC283" s="106">
        <f>IF(AND(AB283="FERRO",AA283="PADRAO"),CONTROLE!$T$2,IF(AND(AB283="FERRO",AA283="ESPECIAL"),CONTROLE!$T$3,IF(AND(AB283="ACO",AA283="PADRAO"),CONTROLE!$T$8,IF(AND(AB283="ACO",AA283="ESPECIAL"),CONTROLE!$T$9,IF(AND(AB283="ALUMINIO",AA283="PADRAO"),CONTROLE!$T$5,IF(AND(AB283="ALUMINIO",AA283="ESPECIAL"),CONTROLE!$T$6))))))</f>
        <v>12738</v>
      </c>
    </row>
    <row r="284" spans="1:29" ht="15.75" customHeight="1">
      <c r="A284" s="98" t="s">
        <v>2927</v>
      </c>
      <c r="B284" s="96" t="str">
        <f t="shared" si="25"/>
        <v xml:space="preserve"> </v>
      </c>
      <c r="C284" s="96" t="str">
        <f>IF(AND(ISBLANK('TABELA UNIFICADA 2024'!#REF!)=TRUE,(ISBLANK('TABELA UNIFICADA 2024'!#REF!)=FALSE)),'TABELA UNIFICADA 2024'!#REF!," ")</f>
        <v xml:space="preserve"> </v>
      </c>
      <c r="D284" s="96" t="s">
        <v>43</v>
      </c>
      <c r="E284" s="191">
        <f>IF(ISBLANK('TABELA UNIFICADA 2024'!M284)=TRUE," ",'TABELA UNIFICADA 2024'!M284)</f>
        <v>45355</v>
      </c>
      <c r="F284" s="96" t="s">
        <v>111</v>
      </c>
      <c r="G284" s="96" t="str">
        <f>IF(C284='TABELA UNIFICADA 2024'!A284,'TABELA UNIFICADA 2024'!C284," ")</f>
        <v xml:space="preserve"> </v>
      </c>
      <c r="H284" s="96" t="s">
        <v>43</v>
      </c>
      <c r="I284" s="96" t="s">
        <v>112</v>
      </c>
      <c r="J284" s="97" t="str">
        <f>IF(C284='TABELA UNIFICADA 2024'!A284,'TABELA UNIFICADA 2024'!G284," ")</f>
        <v xml:space="preserve"> </v>
      </c>
      <c r="K284" s="96" t="s">
        <v>113</v>
      </c>
      <c r="L284" s="100" t="str">
        <f t="shared" si="26"/>
        <v>-</v>
      </c>
      <c r="M284" s="95" t="str">
        <f t="shared" si="23"/>
        <v xml:space="preserve"> </v>
      </c>
      <c r="N284" s="99" t="str">
        <f>IF(C284='TABELA UNIFICADA 2024'!A284,'TABELA UNIFICADA 2024'!F284," ")</f>
        <v xml:space="preserve"> </v>
      </c>
      <c r="O284" s="99" t="str">
        <f t="shared" si="27"/>
        <v xml:space="preserve"> </v>
      </c>
      <c r="Y284" s="183" t="s">
        <v>545</v>
      </c>
      <c r="Z284" s="104" t="s">
        <v>666</v>
      </c>
      <c r="AA284" s="104" t="s">
        <v>618</v>
      </c>
      <c r="AB284" s="104" t="str">
        <f>IF(LEFT(Z284,1)="G","FERRO",0)</f>
        <v>FERRO</v>
      </c>
      <c r="AC284" s="106">
        <f>IF(AND(AB284="FERRO",AA284="PADRAO"),CONTROLE!$T$2,IF(AND(AB284="FERRO",AA284="ESPECIAL"),CONTROLE!$T$3,IF(AND(AB284="ACO",AA284="PADRAO"),CONTROLE!$T$8,IF(AND(AB284="ACO",AA284="ESPECIAL"),CONTROLE!$T$9,IF(AND(AB284="ALUMINIO",AA284="PADRAO"),CONTROLE!$T$5,IF(AND(AB284="ALUMINIO",AA284="ESPECIAL"),CONTROLE!$T$6))))))</f>
        <v>12738</v>
      </c>
    </row>
    <row r="285" spans="1:29" ht="15.75" customHeight="1">
      <c r="A285" s="98" t="s">
        <v>2927</v>
      </c>
      <c r="B285" s="96" t="str">
        <f t="shared" si="25"/>
        <v xml:space="preserve"> </v>
      </c>
      <c r="C285" s="96" t="str">
        <f>IF(AND(ISBLANK('TABELA UNIFICADA 2024'!#REF!)=TRUE,(ISBLANK('TABELA UNIFICADA 2024'!#REF!)=FALSE)),'TABELA UNIFICADA 2024'!#REF!," ")</f>
        <v xml:space="preserve"> </v>
      </c>
      <c r="D285" s="96" t="s">
        <v>43</v>
      </c>
      <c r="E285" s="191">
        <f>IF(ISBLANK('TABELA UNIFICADA 2024'!M285)=TRUE," ",'TABELA UNIFICADA 2024'!M285)</f>
        <v>45355</v>
      </c>
      <c r="F285" s="96" t="s">
        <v>111</v>
      </c>
      <c r="G285" s="96" t="str">
        <f>IF(C285='TABELA UNIFICADA 2024'!A285,'TABELA UNIFICADA 2024'!C285," ")</f>
        <v xml:space="preserve"> </v>
      </c>
      <c r="H285" s="96" t="s">
        <v>43</v>
      </c>
      <c r="I285" s="96" t="s">
        <v>112</v>
      </c>
      <c r="J285" s="97" t="str">
        <f>IF(C285='TABELA UNIFICADA 2024'!A285,'TABELA UNIFICADA 2024'!G285," ")</f>
        <v xml:space="preserve"> </v>
      </c>
      <c r="K285" s="96" t="s">
        <v>113</v>
      </c>
      <c r="L285" s="100" t="str">
        <f t="shared" si="26"/>
        <v>-</v>
      </c>
      <c r="M285" s="95" t="str">
        <f t="shared" si="23"/>
        <v xml:space="preserve"> </v>
      </c>
      <c r="N285" s="99" t="str">
        <f>IF(C285='TABELA UNIFICADA 2024'!A285,'TABELA UNIFICADA 2024'!F285," ")</f>
        <v xml:space="preserve"> </v>
      </c>
      <c r="O285" s="99" t="str">
        <f t="shared" si="27"/>
        <v xml:space="preserve"> </v>
      </c>
      <c r="Y285" s="183" t="s">
        <v>546</v>
      </c>
      <c r="Z285" s="104" t="s">
        <v>669</v>
      </c>
      <c r="AA285" s="104" t="s">
        <v>618</v>
      </c>
      <c r="AB285" s="104" t="s">
        <v>2548</v>
      </c>
      <c r="AC285" s="106">
        <f>IF(AND(AB285="FERRO",AA285="PADRAO"),CONTROLE!$T$2,IF(AND(AB285="FERRO",AA285="ESPECIAL"),CONTROLE!$T$3,IF(AND(AB285="ACO",AA285="PADRAO"),CONTROLE!$T$8,IF(AND(AB285="ACO",AA285="ESPECIAL"),CONTROLE!$T$9,IF(AND(AB285="ALUMINIO",AA285="PADRAO"),CONTROLE!$T$5,IF(AND(AB285="ALUMINIO",AA285="ESPECIAL"),CONTROLE!$T$6))))))</f>
        <v>12742</v>
      </c>
    </row>
    <row r="286" spans="1:29" ht="15.75" customHeight="1">
      <c r="A286" s="98" t="s">
        <v>2927</v>
      </c>
      <c r="B286" s="96" t="str">
        <f t="shared" si="25"/>
        <v xml:space="preserve"> </v>
      </c>
      <c r="C286" s="96" t="str">
        <f>IF(AND(ISBLANK('TABELA UNIFICADA 2024'!#REF!)=TRUE,(ISBLANK('TABELA UNIFICADA 2024'!#REF!)=FALSE)),'TABELA UNIFICADA 2024'!#REF!," ")</f>
        <v xml:space="preserve"> </v>
      </c>
      <c r="D286" s="96" t="s">
        <v>43</v>
      </c>
      <c r="E286" s="191">
        <f>IF(ISBLANK('TABELA UNIFICADA 2024'!M286)=TRUE," ",'TABELA UNIFICADA 2024'!M286)</f>
        <v>45392</v>
      </c>
      <c r="F286" s="96" t="s">
        <v>111</v>
      </c>
      <c r="G286" s="96" t="str">
        <f>IF(C286='TABELA UNIFICADA 2024'!A286,'TABELA UNIFICADA 2024'!C286," ")</f>
        <v xml:space="preserve"> </v>
      </c>
      <c r="H286" s="96" t="s">
        <v>43</v>
      </c>
      <c r="I286" s="96" t="s">
        <v>112</v>
      </c>
      <c r="J286" s="97" t="str">
        <f>IF(C286='TABELA UNIFICADA 2024'!A286,'TABELA UNIFICADA 2024'!G286," ")</f>
        <v xml:space="preserve"> </v>
      </c>
      <c r="K286" s="96" t="s">
        <v>113</v>
      </c>
      <c r="L286" s="100" t="str">
        <f t="shared" si="26"/>
        <v>-</v>
      </c>
      <c r="M286" s="95" t="str">
        <f t="shared" si="23"/>
        <v xml:space="preserve"> </v>
      </c>
      <c r="N286" s="99" t="str">
        <f>IF(C286='TABELA UNIFICADA 2024'!A286,'TABELA UNIFICADA 2024'!F286," ")</f>
        <v xml:space="preserve"> </v>
      </c>
      <c r="O286" s="99" t="str">
        <f t="shared" si="27"/>
        <v xml:space="preserve"> </v>
      </c>
      <c r="Y286" s="183" t="s">
        <v>855</v>
      </c>
      <c r="Z286" s="104" t="s">
        <v>666</v>
      </c>
      <c r="AA286" s="104" t="s">
        <v>618</v>
      </c>
      <c r="AB286" s="104" t="str">
        <f>IF(LEFT(Z286,1)="G","FERRO",0)</f>
        <v>FERRO</v>
      </c>
      <c r="AC286" s="106">
        <f>IF(AND(AB286="FERRO",AA286="PADRAO"),CONTROLE!$T$2,IF(AND(AB286="FERRO",AA286="ESPECIAL"),CONTROLE!$T$3,IF(AND(AB286="ACO",AA286="PADRAO"),CONTROLE!$T$8,IF(AND(AB286="ACO",AA286="ESPECIAL"),CONTROLE!$T$9,IF(AND(AB286="ALUMINIO",AA286="PADRAO"),CONTROLE!$T$5,IF(AND(AB286="ALUMINIO",AA286="ESPECIAL"),CONTROLE!$T$6))))))</f>
        <v>12738</v>
      </c>
    </row>
    <row r="287" spans="1:29" ht="15.75" customHeight="1">
      <c r="A287" s="98" t="s">
        <v>2927</v>
      </c>
      <c r="B287" s="96" t="str">
        <f t="shared" si="25"/>
        <v xml:space="preserve"> </v>
      </c>
      <c r="C287" s="96" t="str">
        <f>IF(AND(ISBLANK('TABELA UNIFICADA 2024'!#REF!)=TRUE,(ISBLANK('TABELA UNIFICADA 2024'!#REF!)=FALSE)),'TABELA UNIFICADA 2024'!#REF!," ")</f>
        <v xml:space="preserve"> </v>
      </c>
      <c r="D287" s="96" t="s">
        <v>43</v>
      </c>
      <c r="E287" s="191">
        <f>IF(ISBLANK('TABELA UNIFICADA 2024'!M287)=TRUE," ",'TABELA UNIFICADA 2024'!M287)</f>
        <v>45392</v>
      </c>
      <c r="F287" s="96" t="s">
        <v>111</v>
      </c>
      <c r="G287" s="96" t="str">
        <f>IF(C287='TABELA UNIFICADA 2024'!A287,'TABELA UNIFICADA 2024'!C287," ")</f>
        <v xml:space="preserve"> </v>
      </c>
      <c r="H287" s="96" t="s">
        <v>43</v>
      </c>
      <c r="I287" s="96" t="s">
        <v>112</v>
      </c>
      <c r="J287" s="97" t="str">
        <f>IF(C287='TABELA UNIFICADA 2024'!A287,'TABELA UNIFICADA 2024'!G287," ")</f>
        <v xml:space="preserve"> </v>
      </c>
      <c r="K287" s="96" t="s">
        <v>113</v>
      </c>
      <c r="L287" s="100" t="str">
        <f t="shared" si="26"/>
        <v>-</v>
      </c>
      <c r="M287" s="95" t="str">
        <f t="shared" si="23"/>
        <v xml:space="preserve"> </v>
      </c>
      <c r="N287" s="99" t="str">
        <f>IF(C287='TABELA UNIFICADA 2024'!A287,'TABELA UNIFICADA 2024'!F287," ")</f>
        <v xml:space="preserve"> </v>
      </c>
      <c r="O287" s="99" t="str">
        <f t="shared" si="27"/>
        <v xml:space="preserve"> </v>
      </c>
      <c r="Y287" s="183" t="s">
        <v>856</v>
      </c>
      <c r="Z287" s="104" t="s">
        <v>669</v>
      </c>
      <c r="AA287" s="104" t="s">
        <v>618</v>
      </c>
      <c r="AB287" s="104" t="s">
        <v>2548</v>
      </c>
      <c r="AC287" s="106">
        <f>IF(AND(AB287="FERRO",AA287="PADRAO"),CONTROLE!$T$2,IF(AND(AB287="FERRO",AA287="ESPECIAL"),CONTROLE!$T$3,IF(AND(AB287="ACO",AA287="PADRAO"),CONTROLE!$T$8,IF(AND(AB287="ACO",AA287="ESPECIAL"),CONTROLE!$T$9,IF(AND(AB287="ALUMINIO",AA287="PADRAO"),CONTROLE!$T$5,IF(AND(AB287="ALUMINIO",AA287="ESPECIAL"),CONTROLE!$T$6))))))</f>
        <v>12742</v>
      </c>
    </row>
    <row r="288" spans="1:29" ht="15.75" customHeight="1">
      <c r="A288" s="98" t="s">
        <v>2927</v>
      </c>
      <c r="B288" s="96" t="str">
        <f t="shared" si="25"/>
        <v xml:space="preserve"> </v>
      </c>
      <c r="C288" s="96" t="str">
        <f>IF(AND(ISBLANK('TABELA UNIFICADA 2024'!#REF!)=TRUE,(ISBLANK('TABELA UNIFICADA 2024'!#REF!)=FALSE)),'TABELA UNIFICADA 2024'!#REF!," ")</f>
        <v xml:space="preserve"> </v>
      </c>
      <c r="D288" s="96" t="s">
        <v>43</v>
      </c>
      <c r="E288" s="191">
        <f>IF(ISBLANK('TABELA UNIFICADA 2024'!M288)=TRUE," ",'TABELA UNIFICADA 2024'!M288)</f>
        <v>45392</v>
      </c>
      <c r="F288" s="96" t="s">
        <v>111</v>
      </c>
      <c r="G288" s="96" t="str">
        <f>IF(C288='TABELA UNIFICADA 2024'!A288,'TABELA UNIFICADA 2024'!C288," ")</f>
        <v xml:space="preserve"> </v>
      </c>
      <c r="H288" s="96" t="s">
        <v>43</v>
      </c>
      <c r="I288" s="96" t="s">
        <v>112</v>
      </c>
      <c r="J288" s="97" t="str">
        <f>IF(C288='TABELA UNIFICADA 2024'!A288,'TABELA UNIFICADA 2024'!G288," ")</f>
        <v xml:space="preserve"> </v>
      </c>
      <c r="K288" s="96" t="s">
        <v>113</v>
      </c>
      <c r="L288" s="100" t="str">
        <f t="shared" si="26"/>
        <v>-</v>
      </c>
      <c r="M288" s="95" t="str">
        <f t="shared" si="23"/>
        <v xml:space="preserve"> </v>
      </c>
      <c r="N288" s="99" t="str">
        <f>IF(C288='TABELA UNIFICADA 2024'!A288,'TABELA UNIFICADA 2024'!F288," ")</f>
        <v xml:space="preserve"> </v>
      </c>
      <c r="O288" s="99" t="str">
        <f t="shared" si="27"/>
        <v xml:space="preserve"> </v>
      </c>
      <c r="Y288" s="183" t="s">
        <v>857</v>
      </c>
      <c r="Z288" s="104" t="s">
        <v>666</v>
      </c>
      <c r="AA288" s="104" t="s">
        <v>618</v>
      </c>
      <c r="AB288" s="104" t="str">
        <f>IF(LEFT(Z288,1)="G","FERRO",0)</f>
        <v>FERRO</v>
      </c>
      <c r="AC288" s="106">
        <f>IF(AND(AB288="FERRO",AA288="PADRAO"),CONTROLE!$T$2,IF(AND(AB288="FERRO",AA288="ESPECIAL"),CONTROLE!$T$3,IF(AND(AB288="ACO",AA288="PADRAO"),CONTROLE!$T$8,IF(AND(AB288="ACO",AA288="ESPECIAL"),CONTROLE!$T$9,IF(AND(AB288="ALUMINIO",AA288="PADRAO"),CONTROLE!$T$5,IF(AND(AB288="ALUMINIO",AA288="ESPECIAL"),CONTROLE!$T$6))))))</f>
        <v>12738</v>
      </c>
    </row>
    <row r="289" spans="1:29" ht="15.75" customHeight="1">
      <c r="A289" s="98" t="s">
        <v>2927</v>
      </c>
      <c r="B289" s="96" t="str">
        <f t="shared" si="25"/>
        <v xml:space="preserve"> </v>
      </c>
      <c r="C289" s="96" t="str">
        <f>IF(AND(ISBLANK('TABELA UNIFICADA 2024'!#REF!)=TRUE,(ISBLANK('TABELA UNIFICADA 2024'!#REF!)=FALSE)),'TABELA UNIFICADA 2024'!#REF!," ")</f>
        <v xml:space="preserve"> </v>
      </c>
      <c r="D289" s="96" t="s">
        <v>43</v>
      </c>
      <c r="E289" s="191">
        <f>IF(ISBLANK('TABELA UNIFICADA 2024'!M289)=TRUE," ",'TABELA UNIFICADA 2024'!M289)</f>
        <v>45392</v>
      </c>
      <c r="F289" s="96" t="s">
        <v>111</v>
      </c>
      <c r="G289" s="96" t="str">
        <f>IF(C289='TABELA UNIFICADA 2024'!A289,'TABELA UNIFICADA 2024'!C289," ")</f>
        <v xml:space="preserve"> </v>
      </c>
      <c r="H289" s="96" t="s">
        <v>43</v>
      </c>
      <c r="I289" s="96" t="s">
        <v>112</v>
      </c>
      <c r="J289" s="97" t="str">
        <f>IF(C289='TABELA UNIFICADA 2024'!A289,'TABELA UNIFICADA 2024'!G289," ")</f>
        <v xml:space="preserve"> </v>
      </c>
      <c r="K289" s="96" t="s">
        <v>113</v>
      </c>
      <c r="L289" s="100" t="str">
        <f t="shared" si="26"/>
        <v>-</v>
      </c>
      <c r="M289" s="95" t="str">
        <f t="shared" si="23"/>
        <v xml:space="preserve"> </v>
      </c>
      <c r="N289" s="99" t="str">
        <f>IF(C289='TABELA UNIFICADA 2024'!A289,'TABELA UNIFICADA 2024'!F289," ")</f>
        <v xml:space="preserve"> </v>
      </c>
      <c r="O289" s="99" t="str">
        <f t="shared" si="27"/>
        <v xml:space="preserve"> </v>
      </c>
      <c r="Y289" s="183" t="s">
        <v>858</v>
      </c>
      <c r="Z289" s="104" t="s">
        <v>669</v>
      </c>
      <c r="AA289" s="104" t="s">
        <v>618</v>
      </c>
      <c r="AB289" s="104" t="s">
        <v>2548</v>
      </c>
      <c r="AC289" s="106">
        <f>IF(AND(AB289="FERRO",AA289="PADRAO"),CONTROLE!$T$2,IF(AND(AB289="FERRO",AA289="ESPECIAL"),CONTROLE!$T$3,IF(AND(AB289="ACO",AA289="PADRAO"),CONTROLE!$T$8,IF(AND(AB289="ACO",AA289="ESPECIAL"),CONTROLE!$T$9,IF(AND(AB289="ALUMINIO",AA289="PADRAO"),CONTROLE!$T$5,IF(AND(AB289="ALUMINIO",AA289="ESPECIAL"),CONTROLE!$T$6))))))</f>
        <v>12742</v>
      </c>
    </row>
    <row r="290" spans="1:29" ht="15.75" customHeight="1">
      <c r="A290" s="98" t="s">
        <v>2927</v>
      </c>
      <c r="B290" s="96" t="str">
        <f t="shared" si="25"/>
        <v xml:space="preserve"> </v>
      </c>
      <c r="C290" s="96" t="str">
        <f>IF(AND(ISBLANK('TABELA UNIFICADA 2024'!#REF!)=TRUE,(ISBLANK('TABELA UNIFICADA 2024'!#REF!)=FALSE)),'TABELA UNIFICADA 2024'!#REF!," ")</f>
        <v xml:space="preserve"> </v>
      </c>
      <c r="D290" s="96" t="s">
        <v>43</v>
      </c>
      <c r="E290" s="191">
        <f>IF(ISBLANK('TABELA UNIFICADA 2024'!M290)=TRUE," ",'TABELA UNIFICADA 2024'!M290)</f>
        <v>45392</v>
      </c>
      <c r="F290" s="96" t="s">
        <v>111</v>
      </c>
      <c r="G290" s="96" t="str">
        <f>IF(C290='TABELA UNIFICADA 2024'!A290,'TABELA UNIFICADA 2024'!C290," ")</f>
        <v xml:space="preserve"> </v>
      </c>
      <c r="H290" s="96" t="s">
        <v>43</v>
      </c>
      <c r="I290" s="96" t="s">
        <v>112</v>
      </c>
      <c r="J290" s="97" t="str">
        <f>IF(C290='TABELA UNIFICADA 2024'!A290,'TABELA UNIFICADA 2024'!G290," ")</f>
        <v xml:space="preserve"> </v>
      </c>
      <c r="K290" s="96" t="s">
        <v>113</v>
      </c>
      <c r="L290" s="100" t="str">
        <f t="shared" si="26"/>
        <v>-</v>
      </c>
      <c r="M290" s="95" t="str">
        <f t="shared" si="23"/>
        <v xml:space="preserve"> </v>
      </c>
      <c r="N290" s="99" t="str">
        <f>IF(C290='TABELA UNIFICADA 2024'!A290,'TABELA UNIFICADA 2024'!F290," ")</f>
        <v xml:space="preserve"> </v>
      </c>
      <c r="O290" s="99" t="str">
        <f t="shared" si="27"/>
        <v xml:space="preserve"> </v>
      </c>
      <c r="Y290" s="183" t="s">
        <v>141</v>
      </c>
      <c r="Z290" s="104" t="s">
        <v>666</v>
      </c>
      <c r="AA290" s="104" t="s">
        <v>618</v>
      </c>
      <c r="AB290" s="104" t="str">
        <f>IF(LEFT(Z290,1)="G","FERRO",0)</f>
        <v>FERRO</v>
      </c>
      <c r="AC290" s="106">
        <f>IF(AND(AB290="FERRO",AA290="PADRAO"),CONTROLE!$T$2,IF(AND(AB290="FERRO",AA290="ESPECIAL"),CONTROLE!$T$3,IF(AND(AB290="ACO",AA290="PADRAO"),CONTROLE!$T$8,IF(AND(AB290="ACO",AA290="ESPECIAL"),CONTROLE!$T$9,IF(AND(AB290="ALUMINIO",AA290="PADRAO"),CONTROLE!$T$5,IF(AND(AB290="ALUMINIO",AA290="ESPECIAL"),CONTROLE!$T$6))))))</f>
        <v>12738</v>
      </c>
    </row>
    <row r="291" spans="1:29" ht="15.75" customHeight="1">
      <c r="A291" s="98" t="s">
        <v>2927</v>
      </c>
      <c r="B291" s="96" t="str">
        <f t="shared" si="25"/>
        <v xml:space="preserve"> </v>
      </c>
      <c r="C291" s="96" t="str">
        <f>IF(AND(ISBLANK('TABELA UNIFICADA 2024'!#REF!)=TRUE,(ISBLANK('TABELA UNIFICADA 2024'!#REF!)=FALSE)),'TABELA UNIFICADA 2024'!#REF!," ")</f>
        <v xml:space="preserve"> </v>
      </c>
      <c r="D291" s="96" t="s">
        <v>43</v>
      </c>
      <c r="E291" s="191">
        <f>IF(ISBLANK('TABELA UNIFICADA 2024'!M291)=TRUE," ",'TABELA UNIFICADA 2024'!M291)</f>
        <v>45392</v>
      </c>
      <c r="F291" s="96" t="s">
        <v>111</v>
      </c>
      <c r="G291" s="96" t="str">
        <f>IF(C291='TABELA UNIFICADA 2024'!A291,'TABELA UNIFICADA 2024'!C291," ")</f>
        <v xml:space="preserve"> </v>
      </c>
      <c r="H291" s="96" t="s">
        <v>43</v>
      </c>
      <c r="I291" s="96" t="s">
        <v>112</v>
      </c>
      <c r="J291" s="97" t="str">
        <f>IF(C291='TABELA UNIFICADA 2024'!A291,'TABELA UNIFICADA 2024'!G291," ")</f>
        <v xml:space="preserve"> </v>
      </c>
      <c r="K291" s="96" t="s">
        <v>113</v>
      </c>
      <c r="L291" s="100" t="str">
        <f t="shared" si="26"/>
        <v>-</v>
      </c>
      <c r="M291" s="95" t="str">
        <f t="shared" si="23"/>
        <v xml:space="preserve"> </v>
      </c>
      <c r="N291" s="99" t="str">
        <f>IF(C291='TABELA UNIFICADA 2024'!A291,'TABELA UNIFICADA 2024'!F291," ")</f>
        <v xml:space="preserve"> </v>
      </c>
      <c r="O291" s="99" t="str">
        <f t="shared" si="27"/>
        <v xml:space="preserve"> </v>
      </c>
      <c r="Y291" s="183" t="s">
        <v>556</v>
      </c>
      <c r="Z291" s="104" t="s">
        <v>669</v>
      </c>
      <c r="AA291" s="104" t="s">
        <v>618</v>
      </c>
      <c r="AB291" s="104" t="s">
        <v>2548</v>
      </c>
      <c r="AC291" s="106">
        <f>IF(AND(AB291="FERRO",AA291="PADRAO"),CONTROLE!$T$2,IF(AND(AB291="FERRO",AA291="ESPECIAL"),CONTROLE!$T$3,IF(AND(AB291="ACO",AA291="PADRAO"),CONTROLE!$T$8,IF(AND(AB291="ACO",AA291="ESPECIAL"),CONTROLE!$T$9,IF(AND(AB291="ALUMINIO",AA291="PADRAO"),CONTROLE!$T$5,IF(AND(AB291="ALUMINIO",AA291="ESPECIAL"),CONTROLE!$T$6))))))</f>
        <v>12742</v>
      </c>
    </row>
    <row r="292" spans="1:29" ht="15.75" customHeight="1">
      <c r="A292" s="98" t="s">
        <v>2927</v>
      </c>
      <c r="B292" s="96" t="str">
        <f t="shared" si="25"/>
        <v xml:space="preserve"> </v>
      </c>
      <c r="C292" s="96" t="str">
        <f>IF(AND(ISBLANK('TABELA UNIFICADA 2024'!#REF!)=TRUE,(ISBLANK('TABELA UNIFICADA 2024'!#REF!)=FALSE)),'TABELA UNIFICADA 2024'!#REF!," ")</f>
        <v xml:space="preserve"> </v>
      </c>
      <c r="D292" s="96" t="s">
        <v>43</v>
      </c>
      <c r="E292" s="191">
        <f>IF(ISBLANK('TABELA UNIFICADA 2024'!M292)=TRUE," ",'TABELA UNIFICADA 2024'!M292)</f>
        <v>45392</v>
      </c>
      <c r="F292" s="96" t="s">
        <v>111</v>
      </c>
      <c r="G292" s="96" t="str">
        <f>IF(C292='TABELA UNIFICADA 2024'!A292,'TABELA UNIFICADA 2024'!C292," ")</f>
        <v xml:space="preserve"> </v>
      </c>
      <c r="H292" s="96" t="s">
        <v>43</v>
      </c>
      <c r="I292" s="96" t="s">
        <v>112</v>
      </c>
      <c r="J292" s="97" t="str">
        <f>IF(C292='TABELA UNIFICADA 2024'!A292,'TABELA UNIFICADA 2024'!G292," ")</f>
        <v xml:space="preserve"> </v>
      </c>
      <c r="K292" s="96" t="s">
        <v>113</v>
      </c>
      <c r="L292" s="100" t="str">
        <f t="shared" si="26"/>
        <v>-</v>
      </c>
      <c r="M292" s="95" t="str">
        <f t="shared" si="23"/>
        <v xml:space="preserve"> </v>
      </c>
      <c r="N292" s="99" t="str">
        <f>IF(C292='TABELA UNIFICADA 2024'!A292,'TABELA UNIFICADA 2024'!F292," ")</f>
        <v xml:space="preserve"> </v>
      </c>
      <c r="O292" s="99" t="str">
        <f t="shared" si="27"/>
        <v xml:space="preserve"> </v>
      </c>
      <c r="Y292" s="183" t="s">
        <v>859</v>
      </c>
      <c r="Z292" s="104" t="s">
        <v>666</v>
      </c>
      <c r="AA292" s="104" t="s">
        <v>618</v>
      </c>
      <c r="AB292" s="104" t="str">
        <f>IF(LEFT(Z292,1)="G","FERRO",0)</f>
        <v>FERRO</v>
      </c>
      <c r="AC292" s="106">
        <f>IF(AND(AB292="FERRO",AA292="PADRAO"),CONTROLE!$T$2,IF(AND(AB292="FERRO",AA292="ESPECIAL"),CONTROLE!$T$3,IF(AND(AB292="ACO",AA292="PADRAO"),CONTROLE!$T$8,IF(AND(AB292="ACO",AA292="ESPECIAL"),CONTROLE!$T$9,IF(AND(AB292="ALUMINIO",AA292="PADRAO"),CONTROLE!$T$5,IF(AND(AB292="ALUMINIO",AA292="ESPECIAL"),CONTROLE!$T$6))))))</f>
        <v>12738</v>
      </c>
    </row>
    <row r="293" spans="1:29" ht="15.75" customHeight="1">
      <c r="A293" s="98" t="s">
        <v>2927</v>
      </c>
      <c r="B293" s="96" t="str">
        <f t="shared" si="25"/>
        <v xml:space="preserve"> </v>
      </c>
      <c r="C293" s="96" t="str">
        <f>IF(AND(ISBLANK('TABELA UNIFICADA 2024'!#REF!)=TRUE,(ISBLANK('TABELA UNIFICADA 2024'!#REF!)=FALSE)),'TABELA UNIFICADA 2024'!#REF!," ")</f>
        <v xml:space="preserve"> </v>
      </c>
      <c r="D293" s="96" t="s">
        <v>43</v>
      </c>
      <c r="E293" s="191">
        <f>IF(ISBLANK('TABELA UNIFICADA 2024'!M293)=TRUE," ",'TABELA UNIFICADA 2024'!M293)</f>
        <v>45392</v>
      </c>
      <c r="F293" s="96" t="s">
        <v>111</v>
      </c>
      <c r="G293" s="96" t="str">
        <f>IF(C293='TABELA UNIFICADA 2024'!A293,'TABELA UNIFICADA 2024'!C293," ")</f>
        <v xml:space="preserve"> </v>
      </c>
      <c r="H293" s="96" t="s">
        <v>43</v>
      </c>
      <c r="I293" s="96" t="s">
        <v>112</v>
      </c>
      <c r="J293" s="97" t="str">
        <f>IF(C293='TABELA UNIFICADA 2024'!A293,'TABELA UNIFICADA 2024'!G293," ")</f>
        <v xml:space="preserve"> </v>
      </c>
      <c r="K293" s="96" t="s">
        <v>113</v>
      </c>
      <c r="L293" s="100" t="str">
        <f t="shared" si="26"/>
        <v>-</v>
      </c>
      <c r="M293" s="95" t="str">
        <f t="shared" si="23"/>
        <v xml:space="preserve"> </v>
      </c>
      <c r="N293" s="99" t="str">
        <f>IF(C293='TABELA UNIFICADA 2024'!A293,'TABELA UNIFICADA 2024'!F293," ")</f>
        <v xml:space="preserve"> </v>
      </c>
      <c r="O293" s="99" t="str">
        <f t="shared" si="27"/>
        <v xml:space="preserve"> </v>
      </c>
      <c r="Y293" s="183" t="s">
        <v>174</v>
      </c>
      <c r="Z293" s="104" t="s">
        <v>669</v>
      </c>
      <c r="AA293" s="104" t="s">
        <v>618</v>
      </c>
      <c r="AB293" s="104" t="s">
        <v>2548</v>
      </c>
      <c r="AC293" s="106">
        <f>IF(AND(AB293="FERRO",AA293="PADRAO"),CONTROLE!$T$2,IF(AND(AB293="FERRO",AA293="ESPECIAL"),CONTROLE!$T$3,IF(AND(AB293="ACO",AA293="PADRAO"),CONTROLE!$T$8,IF(AND(AB293="ACO",AA293="ESPECIAL"),CONTROLE!$T$9,IF(AND(AB293="ALUMINIO",AA293="PADRAO"),CONTROLE!$T$5,IF(AND(AB293="ALUMINIO",AA293="ESPECIAL"),CONTROLE!$T$6))))))</f>
        <v>12742</v>
      </c>
    </row>
    <row r="294" spans="1:29" ht="15.75" customHeight="1">
      <c r="A294" s="98" t="s">
        <v>2927</v>
      </c>
      <c r="B294" s="96" t="str">
        <f t="shared" si="25"/>
        <v xml:space="preserve"> </v>
      </c>
      <c r="C294" s="96" t="str">
        <f>IF(AND(ISBLANK('TABELA UNIFICADA 2024'!#REF!)=TRUE,(ISBLANK('TABELA UNIFICADA 2024'!#REF!)=FALSE)),'TABELA UNIFICADA 2024'!#REF!," ")</f>
        <v xml:space="preserve"> </v>
      </c>
      <c r="D294" s="96" t="s">
        <v>43</v>
      </c>
      <c r="E294" s="191">
        <f>IF(ISBLANK('TABELA UNIFICADA 2024'!M294)=TRUE," ",'TABELA UNIFICADA 2024'!M294)</f>
        <v>45392</v>
      </c>
      <c r="F294" s="96" t="s">
        <v>111</v>
      </c>
      <c r="G294" s="96" t="str">
        <f>IF(C294='TABELA UNIFICADA 2024'!A294,'TABELA UNIFICADA 2024'!C294," ")</f>
        <v xml:space="preserve"> </v>
      </c>
      <c r="H294" s="96" t="s">
        <v>43</v>
      </c>
      <c r="I294" s="96" t="s">
        <v>112</v>
      </c>
      <c r="J294" s="97" t="str">
        <f>IF(C294='TABELA UNIFICADA 2024'!A294,'TABELA UNIFICADA 2024'!G294," ")</f>
        <v xml:space="preserve"> </v>
      </c>
      <c r="K294" s="96" t="s">
        <v>113</v>
      </c>
      <c r="L294" s="100" t="str">
        <f t="shared" si="26"/>
        <v>-</v>
      </c>
      <c r="M294" s="95" t="str">
        <f t="shared" si="23"/>
        <v xml:space="preserve"> </v>
      </c>
      <c r="N294" s="99" t="str">
        <f>IF(C294='TABELA UNIFICADA 2024'!A294,'TABELA UNIFICADA 2024'!F294," ")</f>
        <v xml:space="preserve"> </v>
      </c>
      <c r="O294" s="99" t="str">
        <f t="shared" si="27"/>
        <v xml:space="preserve"> </v>
      </c>
      <c r="Y294" s="183" t="s">
        <v>860</v>
      </c>
      <c r="Z294" s="104" t="s">
        <v>666</v>
      </c>
      <c r="AA294" s="104" t="s">
        <v>618</v>
      </c>
      <c r="AB294" s="104" t="str">
        <f>IF(LEFT(Z294,1)="G","FERRO",0)</f>
        <v>FERRO</v>
      </c>
      <c r="AC294" s="106">
        <f>IF(AND(AB294="FERRO",AA294="PADRAO"),CONTROLE!$T$2,IF(AND(AB294="FERRO",AA294="ESPECIAL"),CONTROLE!$T$3,IF(AND(AB294="ACO",AA294="PADRAO"),CONTROLE!$T$8,IF(AND(AB294="ACO",AA294="ESPECIAL"),CONTROLE!$T$9,IF(AND(AB294="ALUMINIO",AA294="PADRAO"),CONTROLE!$T$5,IF(AND(AB294="ALUMINIO",AA294="ESPECIAL"),CONTROLE!$T$6))))))</f>
        <v>12738</v>
      </c>
    </row>
    <row r="295" spans="1:29" ht="15" customHeight="1">
      <c r="A295" s="98" t="s">
        <v>2927</v>
      </c>
      <c r="B295" s="96" t="str">
        <f t="shared" si="25"/>
        <v xml:space="preserve"> </v>
      </c>
      <c r="C295" s="96" t="str">
        <f>IF(AND(ISBLANK('TABELA UNIFICADA 2024'!#REF!)=TRUE,(ISBLANK('TABELA UNIFICADA 2024'!#REF!)=FALSE)),'TABELA UNIFICADA 2024'!#REF!," ")</f>
        <v xml:space="preserve"> </v>
      </c>
      <c r="D295" s="96" t="s">
        <v>43</v>
      </c>
      <c r="E295" s="191">
        <f>IF(ISBLANK('TABELA UNIFICADA 2024'!M295)=TRUE," ",'TABELA UNIFICADA 2024'!M295)</f>
        <v>45392</v>
      </c>
      <c r="F295" s="96" t="s">
        <v>111</v>
      </c>
      <c r="G295" s="96" t="str">
        <f>IF(C295='TABELA UNIFICADA 2024'!A295,'TABELA UNIFICADA 2024'!C295," ")</f>
        <v xml:space="preserve"> </v>
      </c>
      <c r="H295" s="96" t="s">
        <v>43</v>
      </c>
      <c r="I295" s="96" t="s">
        <v>112</v>
      </c>
      <c r="J295" s="97" t="str">
        <f>IF(C295='TABELA UNIFICADA 2024'!A295,'TABELA UNIFICADA 2024'!G295," ")</f>
        <v xml:space="preserve"> </v>
      </c>
      <c r="K295" s="96" t="s">
        <v>113</v>
      </c>
      <c r="L295" s="100" t="str">
        <f t="shared" si="26"/>
        <v>-</v>
      </c>
      <c r="M295" s="95" t="str">
        <f t="shared" si="23"/>
        <v xml:space="preserve"> </v>
      </c>
      <c r="N295" s="99" t="str">
        <f>IF(C295='TABELA UNIFICADA 2024'!A295,'TABELA UNIFICADA 2024'!F295," ")</f>
        <v xml:space="preserve"> </v>
      </c>
      <c r="O295" s="99" t="str">
        <f t="shared" si="27"/>
        <v xml:space="preserve"> </v>
      </c>
      <c r="Y295" s="183" t="s">
        <v>861</v>
      </c>
      <c r="Z295" s="104" t="s">
        <v>669</v>
      </c>
      <c r="AA295" s="104" t="s">
        <v>618</v>
      </c>
      <c r="AB295" s="104" t="s">
        <v>2548</v>
      </c>
      <c r="AC295" s="106">
        <f>IF(AND(AB295="FERRO",AA295="PADRAO"),CONTROLE!$T$2,IF(AND(AB295="FERRO",AA295="ESPECIAL"),CONTROLE!$T$3,IF(AND(AB295="ACO",AA295="PADRAO"),CONTROLE!$T$8,IF(AND(AB295="ACO",AA295="ESPECIAL"),CONTROLE!$T$9,IF(AND(AB295="ALUMINIO",AA295="PADRAO"),CONTROLE!$T$5,IF(AND(AB295="ALUMINIO",AA295="ESPECIAL"),CONTROLE!$T$6))))))</f>
        <v>12742</v>
      </c>
    </row>
    <row r="296" spans="1:29" ht="15.75" customHeight="1">
      <c r="A296" s="98" t="s">
        <v>2927</v>
      </c>
      <c r="B296" s="96" t="str">
        <f t="shared" si="25"/>
        <v xml:space="preserve"> </v>
      </c>
      <c r="C296" s="96" t="str">
        <f>IF(AND(ISBLANK('TABELA UNIFICADA 2024'!#REF!)=TRUE,(ISBLANK('TABELA UNIFICADA 2024'!#REF!)=FALSE)),'TABELA UNIFICADA 2024'!#REF!," ")</f>
        <v xml:space="preserve"> </v>
      </c>
      <c r="D296" s="96" t="s">
        <v>43</v>
      </c>
      <c r="E296" s="191">
        <f>IF(ISBLANK('TABELA UNIFICADA 2024'!M296)=TRUE," ",'TABELA UNIFICADA 2024'!M296)</f>
        <v>45391</v>
      </c>
      <c r="F296" s="96" t="s">
        <v>111</v>
      </c>
      <c r="G296" s="96" t="str">
        <f>IF(C296='TABELA UNIFICADA 2024'!A296,'TABELA UNIFICADA 2024'!C296," ")</f>
        <v xml:space="preserve"> </v>
      </c>
      <c r="H296" s="96" t="s">
        <v>43</v>
      </c>
      <c r="I296" s="96" t="s">
        <v>112</v>
      </c>
      <c r="J296" s="97" t="str">
        <f>IF(C296='TABELA UNIFICADA 2024'!A296,'TABELA UNIFICADA 2024'!G296," ")</f>
        <v xml:space="preserve"> </v>
      </c>
      <c r="K296" s="96" t="s">
        <v>113</v>
      </c>
      <c r="L296" s="100" t="str">
        <f t="shared" si="26"/>
        <v>-</v>
      </c>
      <c r="M296" s="95" t="str">
        <f t="shared" si="23"/>
        <v xml:space="preserve"> </v>
      </c>
      <c r="N296" s="99" t="str">
        <f>IF(C296='TABELA UNIFICADA 2024'!A296,'TABELA UNIFICADA 2024'!F296," ")</f>
        <v xml:space="preserve"> </v>
      </c>
      <c r="O296" s="99" t="str">
        <f t="shared" si="27"/>
        <v xml:space="preserve"> </v>
      </c>
      <c r="Y296" s="183" t="s">
        <v>547</v>
      </c>
      <c r="Z296" s="104" t="s">
        <v>666</v>
      </c>
      <c r="AA296" s="104" t="s">
        <v>618</v>
      </c>
      <c r="AB296" s="104" t="str">
        <f>IF(LEFT(Z296,1)="G","FERRO",0)</f>
        <v>FERRO</v>
      </c>
      <c r="AC296" s="106">
        <f>IF(AND(AB296="FERRO",AA296="PADRAO"),CONTROLE!$T$2,IF(AND(AB296="FERRO",AA296="ESPECIAL"),CONTROLE!$T$3,IF(AND(AB296="ACO",AA296="PADRAO"),CONTROLE!$T$8,IF(AND(AB296="ACO",AA296="ESPECIAL"),CONTROLE!$T$9,IF(AND(AB296="ALUMINIO",AA296="PADRAO"),CONTROLE!$T$5,IF(AND(AB296="ALUMINIO",AA296="ESPECIAL"),CONTROLE!$T$6))))))</f>
        <v>12738</v>
      </c>
    </row>
    <row r="297" spans="1:29" ht="15.75" customHeight="1">
      <c r="A297" s="98" t="s">
        <v>2927</v>
      </c>
      <c r="B297" s="96" t="str">
        <f t="shared" si="25"/>
        <v xml:space="preserve"> </v>
      </c>
      <c r="C297" s="96" t="str">
        <f>IF(AND(ISBLANK('TABELA UNIFICADA 2024'!#REF!)=TRUE,(ISBLANK('TABELA UNIFICADA 2024'!#REF!)=FALSE)),'TABELA UNIFICADA 2024'!#REF!," ")</f>
        <v xml:space="preserve"> </v>
      </c>
      <c r="D297" s="96" t="s">
        <v>43</v>
      </c>
      <c r="E297" s="191">
        <f>IF(ISBLANK('TABELA UNIFICADA 2024'!M297)=TRUE," ",'TABELA UNIFICADA 2024'!M297)</f>
        <v>45391</v>
      </c>
      <c r="F297" s="96" t="s">
        <v>111</v>
      </c>
      <c r="G297" s="96" t="str">
        <f>IF(C297='TABELA UNIFICADA 2024'!A297,'TABELA UNIFICADA 2024'!C297," ")</f>
        <v xml:space="preserve"> </v>
      </c>
      <c r="H297" s="96" t="s">
        <v>43</v>
      </c>
      <c r="I297" s="96" t="s">
        <v>112</v>
      </c>
      <c r="J297" s="97" t="str">
        <f>IF(C297='TABELA UNIFICADA 2024'!A297,'TABELA UNIFICADA 2024'!G297," ")</f>
        <v xml:space="preserve"> </v>
      </c>
      <c r="K297" s="96" t="s">
        <v>113</v>
      </c>
      <c r="L297" s="100" t="str">
        <f t="shared" si="26"/>
        <v>-</v>
      </c>
      <c r="M297" s="95" t="str">
        <f t="shared" si="23"/>
        <v xml:space="preserve"> </v>
      </c>
      <c r="N297" s="99" t="str">
        <f>IF(C297='TABELA UNIFICADA 2024'!A297,'TABELA UNIFICADA 2024'!F297," ")</f>
        <v xml:space="preserve"> </v>
      </c>
      <c r="O297" s="99" t="str">
        <f t="shared" si="27"/>
        <v xml:space="preserve"> </v>
      </c>
      <c r="Y297" s="183" t="s">
        <v>548</v>
      </c>
      <c r="Z297" s="104" t="s">
        <v>669</v>
      </c>
      <c r="AA297" s="104" t="s">
        <v>618</v>
      </c>
      <c r="AB297" s="104" t="s">
        <v>2548</v>
      </c>
      <c r="AC297" s="106">
        <f>IF(AND(AB297="FERRO",AA297="PADRAO"),CONTROLE!$T$2,IF(AND(AB297="FERRO",AA297="ESPECIAL"),CONTROLE!$T$3,IF(AND(AB297="ACO",AA297="PADRAO"),CONTROLE!$T$8,IF(AND(AB297="ACO",AA297="ESPECIAL"),CONTROLE!$T$9,IF(AND(AB297="ALUMINIO",AA297="PADRAO"),CONTROLE!$T$5,IF(AND(AB297="ALUMINIO",AA297="ESPECIAL"),CONTROLE!$T$6))))))</f>
        <v>12742</v>
      </c>
    </row>
    <row r="298" spans="1:29" ht="15.75" customHeight="1">
      <c r="A298" s="98" t="s">
        <v>2927</v>
      </c>
      <c r="B298" s="96" t="str">
        <f t="shared" si="25"/>
        <v xml:space="preserve"> </v>
      </c>
      <c r="C298" s="96" t="str">
        <f>IF(AND(ISBLANK('TABELA UNIFICADA 2024'!#REF!)=TRUE,(ISBLANK('TABELA UNIFICADA 2024'!#REF!)=FALSE)),'TABELA UNIFICADA 2024'!#REF!," ")</f>
        <v xml:space="preserve"> </v>
      </c>
      <c r="D298" s="96" t="s">
        <v>43</v>
      </c>
      <c r="E298" s="191">
        <f>IF(ISBLANK('TABELA UNIFICADA 2024'!M298)=TRUE," ",'TABELA UNIFICADA 2024'!M298)</f>
        <v>45387</v>
      </c>
      <c r="F298" s="96" t="s">
        <v>111</v>
      </c>
      <c r="G298" s="96" t="str">
        <f>IF(C298='TABELA UNIFICADA 2024'!A298,'TABELA UNIFICADA 2024'!C298," ")</f>
        <v xml:space="preserve"> </v>
      </c>
      <c r="H298" s="96" t="s">
        <v>43</v>
      </c>
      <c r="I298" s="96" t="s">
        <v>112</v>
      </c>
      <c r="J298" s="97" t="str">
        <f>IF(C298='TABELA UNIFICADA 2024'!A298,'TABELA UNIFICADA 2024'!G298," ")</f>
        <v xml:space="preserve"> </v>
      </c>
      <c r="K298" s="96" t="s">
        <v>113</v>
      </c>
      <c r="L298" s="100" t="str">
        <f t="shared" si="26"/>
        <v>-</v>
      </c>
      <c r="M298" s="95" t="str">
        <f t="shared" si="23"/>
        <v xml:space="preserve"> </v>
      </c>
      <c r="N298" s="99" t="str">
        <f>IF(C298='TABELA UNIFICADA 2024'!A298,'TABELA UNIFICADA 2024'!F298," ")</f>
        <v xml:space="preserve"> </v>
      </c>
      <c r="O298" s="99" t="str">
        <f t="shared" si="27"/>
        <v xml:space="preserve"> </v>
      </c>
      <c r="Y298" s="183" t="s">
        <v>862</v>
      </c>
      <c r="Z298" s="104" t="s">
        <v>666</v>
      </c>
      <c r="AA298" s="104" t="s">
        <v>618</v>
      </c>
      <c r="AB298" s="104" t="str">
        <f>IF(LEFT(Z298,1)="G","FERRO",0)</f>
        <v>FERRO</v>
      </c>
      <c r="AC298" s="106">
        <f>IF(AND(AB298="FERRO",AA298="PADRAO"),CONTROLE!$T$2,IF(AND(AB298="FERRO",AA298="ESPECIAL"),CONTROLE!$T$3,IF(AND(AB298="ACO",AA298="PADRAO"),CONTROLE!$T$8,IF(AND(AB298="ACO",AA298="ESPECIAL"),CONTROLE!$T$9,IF(AND(AB298="ALUMINIO",AA298="PADRAO"),CONTROLE!$T$5,IF(AND(AB298="ALUMINIO",AA298="ESPECIAL"),CONTROLE!$T$6))))))</f>
        <v>12738</v>
      </c>
    </row>
    <row r="299" spans="1:29" ht="15.75" customHeight="1">
      <c r="A299" s="98" t="s">
        <v>2927</v>
      </c>
      <c r="B299" s="96" t="str">
        <f t="shared" si="25"/>
        <v xml:space="preserve"> </v>
      </c>
      <c r="C299" s="96" t="str">
        <f>IF(AND(ISBLANK('TABELA UNIFICADA 2024'!#REF!)=TRUE,(ISBLANK('TABELA UNIFICADA 2024'!#REF!)=FALSE)),'TABELA UNIFICADA 2024'!#REF!," ")</f>
        <v xml:space="preserve"> </v>
      </c>
      <c r="D299" s="96" t="s">
        <v>43</v>
      </c>
      <c r="E299" s="191">
        <f>IF(ISBLANK('TABELA UNIFICADA 2024'!M299)=TRUE," ",'TABELA UNIFICADA 2024'!M299)</f>
        <v>45391</v>
      </c>
      <c r="F299" s="96" t="s">
        <v>111</v>
      </c>
      <c r="G299" s="96" t="str">
        <f>IF(C299='TABELA UNIFICADA 2024'!A299,'TABELA UNIFICADA 2024'!C299," ")</f>
        <v xml:space="preserve"> </v>
      </c>
      <c r="H299" s="96" t="s">
        <v>43</v>
      </c>
      <c r="I299" s="96" t="s">
        <v>112</v>
      </c>
      <c r="J299" s="97" t="str">
        <f>IF(C299='TABELA UNIFICADA 2024'!A299,'TABELA UNIFICADA 2024'!G299," ")</f>
        <v xml:space="preserve"> </v>
      </c>
      <c r="K299" s="96" t="s">
        <v>113</v>
      </c>
      <c r="L299" s="100" t="str">
        <f t="shared" si="26"/>
        <v>-</v>
      </c>
      <c r="M299" s="95" t="str">
        <f t="shared" si="23"/>
        <v xml:space="preserve"> </v>
      </c>
      <c r="N299" s="99" t="str">
        <f>IF(C299='TABELA UNIFICADA 2024'!A299,'TABELA UNIFICADA 2024'!F299," ")</f>
        <v xml:space="preserve"> </v>
      </c>
      <c r="O299" s="99" t="str">
        <f t="shared" si="27"/>
        <v xml:space="preserve"> </v>
      </c>
      <c r="Y299" s="183" t="s">
        <v>863</v>
      </c>
      <c r="Z299" s="104" t="s">
        <v>669</v>
      </c>
      <c r="AA299" s="104" t="s">
        <v>618</v>
      </c>
      <c r="AB299" s="104" t="s">
        <v>2548</v>
      </c>
      <c r="AC299" s="106">
        <f>IF(AND(AB299="FERRO",AA299="PADRAO"),CONTROLE!$T$2,IF(AND(AB299="FERRO",AA299="ESPECIAL"),CONTROLE!$T$3,IF(AND(AB299="ACO",AA299="PADRAO"),CONTROLE!$T$8,IF(AND(AB299="ACO",AA299="ESPECIAL"),CONTROLE!$T$9,IF(AND(AB299="ALUMINIO",AA299="PADRAO"),CONTROLE!$T$5,IF(AND(AB299="ALUMINIO",AA299="ESPECIAL"),CONTROLE!$T$6))))))</f>
        <v>12742</v>
      </c>
    </row>
    <row r="300" spans="1:29" ht="15.75" customHeight="1">
      <c r="A300" s="98" t="s">
        <v>2927</v>
      </c>
      <c r="B300" s="96" t="str">
        <f t="shared" si="25"/>
        <v xml:space="preserve"> </v>
      </c>
      <c r="C300" s="96" t="str">
        <f>IF(AND(ISBLANK('TABELA UNIFICADA 2024'!#REF!)=TRUE,(ISBLANK('TABELA UNIFICADA 2024'!#REF!)=FALSE)),'TABELA UNIFICADA 2024'!#REF!," ")</f>
        <v xml:space="preserve"> </v>
      </c>
      <c r="D300" s="96" t="s">
        <v>43</v>
      </c>
      <c r="E300" s="191">
        <f>IF(ISBLANK('TABELA UNIFICADA 2024'!M300)=TRUE," ",'TABELA UNIFICADA 2024'!M300)</f>
        <v>45391</v>
      </c>
      <c r="F300" s="96" t="s">
        <v>111</v>
      </c>
      <c r="G300" s="96" t="str">
        <f>IF(C300='TABELA UNIFICADA 2024'!A300,'TABELA UNIFICADA 2024'!C300," ")</f>
        <v xml:space="preserve"> </v>
      </c>
      <c r="H300" s="96" t="s">
        <v>43</v>
      </c>
      <c r="I300" s="96" t="s">
        <v>112</v>
      </c>
      <c r="J300" s="97" t="str">
        <f>IF(C300='TABELA UNIFICADA 2024'!A300,'TABELA UNIFICADA 2024'!G300," ")</f>
        <v xml:space="preserve"> </v>
      </c>
      <c r="K300" s="96" t="s">
        <v>113</v>
      </c>
      <c r="L300" s="100" t="str">
        <f t="shared" si="26"/>
        <v>-</v>
      </c>
      <c r="M300" s="95" t="str">
        <f t="shared" si="23"/>
        <v xml:space="preserve"> </v>
      </c>
      <c r="N300" s="99" t="str">
        <f>IF(C300='TABELA UNIFICADA 2024'!A300,'TABELA UNIFICADA 2024'!F300," ")</f>
        <v xml:space="preserve"> </v>
      </c>
      <c r="O300" s="99" t="str">
        <f t="shared" si="27"/>
        <v xml:space="preserve"> </v>
      </c>
      <c r="Y300" s="183" t="s">
        <v>864</v>
      </c>
      <c r="Z300" s="104" t="s">
        <v>666</v>
      </c>
      <c r="AA300" s="104" t="s">
        <v>618</v>
      </c>
      <c r="AB300" s="104" t="str">
        <f>IF(LEFT(Z300,1)="G","FERRO",0)</f>
        <v>FERRO</v>
      </c>
      <c r="AC300" s="106">
        <f>IF(AND(AB300="FERRO",AA300="PADRAO"),CONTROLE!$T$2,IF(AND(AB300="FERRO",AA300="ESPECIAL"),CONTROLE!$T$3,IF(AND(AB300="ACO",AA300="PADRAO"),CONTROLE!$T$8,IF(AND(AB300="ACO",AA300="ESPECIAL"),CONTROLE!$T$9,IF(AND(AB300="ALUMINIO",AA300="PADRAO"),CONTROLE!$T$5,IF(AND(AB300="ALUMINIO",AA300="ESPECIAL"),CONTROLE!$T$6))))))</f>
        <v>12738</v>
      </c>
    </row>
    <row r="301" spans="1:29" ht="15.75" customHeight="1">
      <c r="A301" s="98" t="s">
        <v>2927</v>
      </c>
      <c r="B301" s="96" t="str">
        <f t="shared" si="25"/>
        <v xml:space="preserve"> </v>
      </c>
      <c r="C301" s="96" t="str">
        <f>IF(AND(ISBLANK('TABELA UNIFICADA 2024'!#REF!)=TRUE,(ISBLANK('TABELA UNIFICADA 2024'!#REF!)=FALSE)),'TABELA UNIFICADA 2024'!#REF!," ")</f>
        <v xml:space="preserve"> </v>
      </c>
      <c r="D301" s="96" t="s">
        <v>43</v>
      </c>
      <c r="E301" s="191">
        <f>IF(ISBLANK('TABELA UNIFICADA 2024'!M301)=TRUE," ",'TABELA UNIFICADA 2024'!M301)</f>
        <v>45387</v>
      </c>
      <c r="F301" s="96" t="s">
        <v>111</v>
      </c>
      <c r="G301" s="96" t="str">
        <f>IF(C301='TABELA UNIFICADA 2024'!A301,'TABELA UNIFICADA 2024'!C301," ")</f>
        <v xml:space="preserve"> </v>
      </c>
      <c r="H301" s="96" t="s">
        <v>43</v>
      </c>
      <c r="I301" s="96" t="s">
        <v>112</v>
      </c>
      <c r="J301" s="97" t="str">
        <f>IF(C301='TABELA UNIFICADA 2024'!A301,'TABELA UNIFICADA 2024'!G301," ")</f>
        <v xml:space="preserve"> </v>
      </c>
      <c r="K301" s="96" t="s">
        <v>113</v>
      </c>
      <c r="L301" s="100" t="str">
        <f t="shared" si="26"/>
        <v>-</v>
      </c>
      <c r="M301" s="95" t="str">
        <f t="shared" si="23"/>
        <v xml:space="preserve"> </v>
      </c>
      <c r="N301" s="99" t="str">
        <f>IF(C301='TABELA UNIFICADA 2024'!A301,'TABELA UNIFICADA 2024'!F301," ")</f>
        <v xml:space="preserve"> </v>
      </c>
      <c r="O301" s="99" t="str">
        <f t="shared" si="27"/>
        <v xml:space="preserve"> </v>
      </c>
      <c r="Y301" s="183" t="s">
        <v>865</v>
      </c>
      <c r="Z301" s="104" t="s">
        <v>669</v>
      </c>
      <c r="AA301" s="104" t="s">
        <v>618</v>
      </c>
      <c r="AB301" s="104" t="s">
        <v>2548</v>
      </c>
      <c r="AC301" s="106">
        <f>IF(AND(AB301="FERRO",AA301="PADRAO"),CONTROLE!$T$2,IF(AND(AB301="FERRO",AA301="ESPECIAL"),CONTROLE!$T$3,IF(AND(AB301="ACO",AA301="PADRAO"),CONTROLE!$T$8,IF(AND(AB301="ACO",AA301="ESPECIAL"),CONTROLE!$T$9,IF(AND(AB301="ALUMINIO",AA301="PADRAO"),CONTROLE!$T$5,IF(AND(AB301="ALUMINIO",AA301="ESPECIAL"),CONTROLE!$T$6))))))</f>
        <v>12742</v>
      </c>
    </row>
    <row r="302" spans="1:29" ht="15.75" customHeight="1">
      <c r="A302" s="98" t="s">
        <v>2927</v>
      </c>
      <c r="B302" s="96" t="str">
        <f t="shared" si="25"/>
        <v xml:space="preserve"> </v>
      </c>
      <c r="C302" s="96" t="str">
        <f>IF(AND(ISBLANK('TABELA UNIFICADA 2024'!#REF!)=TRUE,(ISBLANK('TABELA UNIFICADA 2024'!#REF!)=FALSE)),'TABELA UNIFICADA 2024'!#REF!," ")</f>
        <v xml:space="preserve"> </v>
      </c>
      <c r="D302" s="96" t="s">
        <v>43</v>
      </c>
      <c r="E302" s="191">
        <f>IF(ISBLANK('TABELA UNIFICADA 2024'!M302)=TRUE," ",'TABELA UNIFICADA 2024'!M302)</f>
        <v>45391</v>
      </c>
      <c r="F302" s="96" t="s">
        <v>111</v>
      </c>
      <c r="G302" s="96" t="str">
        <f>IF(C302='TABELA UNIFICADA 2024'!A302,'TABELA UNIFICADA 2024'!C302," ")</f>
        <v xml:space="preserve"> </v>
      </c>
      <c r="H302" s="96" t="s">
        <v>43</v>
      </c>
      <c r="I302" s="96" t="s">
        <v>112</v>
      </c>
      <c r="J302" s="97" t="str">
        <f>IF(C302='TABELA UNIFICADA 2024'!A302,'TABELA UNIFICADA 2024'!G302," ")</f>
        <v xml:space="preserve"> </v>
      </c>
      <c r="K302" s="96" t="s">
        <v>113</v>
      </c>
      <c r="L302" s="100" t="str">
        <f t="shared" si="26"/>
        <v>-</v>
      </c>
      <c r="M302" s="95" t="str">
        <f t="shared" si="23"/>
        <v xml:space="preserve"> </v>
      </c>
      <c r="N302" s="99" t="str">
        <f>IF(C302='TABELA UNIFICADA 2024'!A302,'TABELA UNIFICADA 2024'!F302," ")</f>
        <v xml:space="preserve"> </v>
      </c>
      <c r="O302" s="99" t="str">
        <f t="shared" si="27"/>
        <v xml:space="preserve"> </v>
      </c>
      <c r="Y302" s="183" t="s">
        <v>866</v>
      </c>
      <c r="Z302" s="104" t="s">
        <v>666</v>
      </c>
      <c r="AA302" s="104" t="s">
        <v>618</v>
      </c>
      <c r="AB302" s="104" t="str">
        <f>IF(LEFT(Z302,1)="G","FERRO",0)</f>
        <v>FERRO</v>
      </c>
      <c r="AC302" s="106">
        <f>IF(AND(AB302="FERRO",AA302="PADRAO"),CONTROLE!$T$2,IF(AND(AB302="FERRO",AA302="ESPECIAL"),CONTROLE!$T$3,IF(AND(AB302="ACO",AA302="PADRAO"),CONTROLE!$T$8,IF(AND(AB302="ACO",AA302="ESPECIAL"),CONTROLE!$T$9,IF(AND(AB302="ALUMINIO",AA302="PADRAO"),CONTROLE!$T$5,IF(AND(AB302="ALUMINIO",AA302="ESPECIAL"),CONTROLE!$T$6))))))</f>
        <v>12738</v>
      </c>
    </row>
    <row r="303" spans="1:29" ht="15.75" customHeight="1">
      <c r="A303" s="98" t="s">
        <v>2927</v>
      </c>
      <c r="B303" s="96" t="str">
        <f t="shared" si="25"/>
        <v xml:space="preserve"> </v>
      </c>
      <c r="C303" s="96" t="str">
        <f>IF(AND(ISBLANK('TABELA UNIFICADA 2024'!#REF!)=TRUE,(ISBLANK('TABELA UNIFICADA 2024'!#REF!)=FALSE)),'TABELA UNIFICADA 2024'!#REF!," ")</f>
        <v xml:space="preserve"> </v>
      </c>
      <c r="D303" s="96" t="s">
        <v>43</v>
      </c>
      <c r="E303" s="191">
        <f>IF(ISBLANK('TABELA UNIFICADA 2024'!M303)=TRUE," ",'TABELA UNIFICADA 2024'!M303)</f>
        <v>45391</v>
      </c>
      <c r="F303" s="96" t="s">
        <v>111</v>
      </c>
      <c r="G303" s="96" t="str">
        <f>IF(C303='TABELA UNIFICADA 2024'!A303,'TABELA UNIFICADA 2024'!C303," ")</f>
        <v xml:space="preserve"> </v>
      </c>
      <c r="H303" s="96" t="s">
        <v>43</v>
      </c>
      <c r="I303" s="96" t="s">
        <v>112</v>
      </c>
      <c r="J303" s="97" t="str">
        <f>IF(C303='TABELA UNIFICADA 2024'!A303,'TABELA UNIFICADA 2024'!G303," ")</f>
        <v xml:space="preserve"> </v>
      </c>
      <c r="K303" s="96" t="s">
        <v>113</v>
      </c>
      <c r="L303" s="100" t="str">
        <f t="shared" si="26"/>
        <v>-</v>
      </c>
      <c r="M303" s="95" t="str">
        <f t="shared" si="23"/>
        <v xml:space="preserve"> </v>
      </c>
      <c r="N303" s="99" t="str">
        <f>IF(C303='TABELA UNIFICADA 2024'!A303,'TABELA UNIFICADA 2024'!F303," ")</f>
        <v xml:space="preserve"> </v>
      </c>
      <c r="O303" s="99" t="str">
        <f t="shared" si="27"/>
        <v xml:space="preserve"> </v>
      </c>
      <c r="Y303" s="183" t="s">
        <v>867</v>
      </c>
      <c r="Z303" s="104" t="s">
        <v>669</v>
      </c>
      <c r="AA303" s="104" t="s">
        <v>618</v>
      </c>
      <c r="AB303" s="104" t="s">
        <v>2548</v>
      </c>
      <c r="AC303" s="106">
        <f>IF(AND(AB303="FERRO",AA303="PADRAO"),CONTROLE!$T$2,IF(AND(AB303="FERRO",AA303="ESPECIAL"),CONTROLE!$T$3,IF(AND(AB303="ACO",AA303="PADRAO"),CONTROLE!$T$8,IF(AND(AB303="ACO",AA303="ESPECIAL"),CONTROLE!$T$9,IF(AND(AB303="ALUMINIO",AA303="PADRAO"),CONTROLE!$T$5,IF(AND(AB303="ALUMINIO",AA303="ESPECIAL"),CONTROLE!$T$6))))))</f>
        <v>12742</v>
      </c>
    </row>
    <row r="304" spans="1:29" ht="15.75" customHeight="1">
      <c r="A304" s="98" t="s">
        <v>2927</v>
      </c>
      <c r="B304" s="96" t="str">
        <f t="shared" si="25"/>
        <v xml:space="preserve"> </v>
      </c>
      <c r="C304" s="96" t="str">
        <f>IF(AND(ISBLANK('TABELA UNIFICADA 2024'!#REF!)=TRUE,(ISBLANK('TABELA UNIFICADA 2024'!#REF!)=FALSE)),'TABELA UNIFICADA 2024'!#REF!," ")</f>
        <v xml:space="preserve"> </v>
      </c>
      <c r="D304" s="96" t="s">
        <v>43</v>
      </c>
      <c r="E304" s="191">
        <f>IF(ISBLANK('TABELA UNIFICADA 2024'!M304)=TRUE," ",'TABELA UNIFICADA 2024'!M304)</f>
        <v>45391</v>
      </c>
      <c r="F304" s="96" t="s">
        <v>111</v>
      </c>
      <c r="G304" s="96" t="str">
        <f>IF(C304='TABELA UNIFICADA 2024'!A304,'TABELA UNIFICADA 2024'!C304," ")</f>
        <v xml:space="preserve"> </v>
      </c>
      <c r="H304" s="96" t="s">
        <v>43</v>
      </c>
      <c r="I304" s="96" t="s">
        <v>112</v>
      </c>
      <c r="J304" s="97" t="str">
        <f>IF(C304='TABELA UNIFICADA 2024'!A304,'TABELA UNIFICADA 2024'!G304," ")</f>
        <v xml:space="preserve"> </v>
      </c>
      <c r="K304" s="96" t="s">
        <v>113</v>
      </c>
      <c r="L304" s="100" t="str">
        <f t="shared" si="26"/>
        <v>-</v>
      </c>
      <c r="M304" s="95" t="str">
        <f t="shared" si="23"/>
        <v xml:space="preserve"> </v>
      </c>
      <c r="N304" s="99" t="str">
        <f>IF(C304='TABELA UNIFICADA 2024'!A304,'TABELA UNIFICADA 2024'!F304," ")</f>
        <v xml:space="preserve"> </v>
      </c>
      <c r="O304" s="99" t="str">
        <f t="shared" si="27"/>
        <v xml:space="preserve"> </v>
      </c>
      <c r="Y304" s="183" t="s">
        <v>406</v>
      </c>
      <c r="Z304" s="104" t="s">
        <v>666</v>
      </c>
      <c r="AA304" s="104" t="s">
        <v>618</v>
      </c>
      <c r="AB304" s="104" t="str">
        <f>IF(LEFT(Z304,1)="G","FERRO",0)</f>
        <v>FERRO</v>
      </c>
      <c r="AC304" s="106">
        <f>IF(AND(AB304="FERRO",AA304="PADRAO"),CONTROLE!$T$2,IF(AND(AB304="FERRO",AA304="ESPECIAL"),CONTROLE!$T$3,IF(AND(AB304="ACO",AA304="PADRAO"),CONTROLE!$T$8,IF(AND(AB304="ACO",AA304="ESPECIAL"),CONTROLE!$T$9,IF(AND(AB304="ALUMINIO",AA304="PADRAO"),CONTROLE!$T$5,IF(AND(AB304="ALUMINIO",AA304="ESPECIAL"),CONTROLE!$T$6))))))</f>
        <v>12738</v>
      </c>
    </row>
    <row r="305" spans="1:29" ht="15.75" customHeight="1">
      <c r="A305" s="98" t="s">
        <v>2927</v>
      </c>
      <c r="B305" s="96" t="str">
        <f t="shared" si="25"/>
        <v xml:space="preserve"> </v>
      </c>
      <c r="C305" s="96" t="str">
        <f>IF(AND(ISBLANK('TABELA UNIFICADA 2024'!#REF!)=TRUE,(ISBLANK('TABELA UNIFICADA 2024'!#REF!)=FALSE)),'TABELA UNIFICADA 2024'!#REF!," ")</f>
        <v xml:space="preserve"> </v>
      </c>
      <c r="D305" s="96" t="s">
        <v>43</v>
      </c>
      <c r="E305" s="191">
        <f>IF(ISBLANK('TABELA UNIFICADA 2024'!M305)=TRUE," ",'TABELA UNIFICADA 2024'!M305)</f>
        <v>45393</v>
      </c>
      <c r="F305" s="96" t="s">
        <v>111</v>
      </c>
      <c r="G305" s="96" t="str">
        <f>IF(C305='TABELA UNIFICADA 2024'!A305,'TABELA UNIFICADA 2024'!C305," ")</f>
        <v xml:space="preserve"> </v>
      </c>
      <c r="H305" s="96" t="s">
        <v>43</v>
      </c>
      <c r="I305" s="96" t="s">
        <v>112</v>
      </c>
      <c r="J305" s="97" t="str">
        <f>IF(C305='TABELA UNIFICADA 2024'!A305,'TABELA UNIFICADA 2024'!G305," ")</f>
        <v xml:space="preserve"> </v>
      </c>
      <c r="K305" s="96" t="s">
        <v>113</v>
      </c>
      <c r="L305" s="100" t="str">
        <f t="shared" si="26"/>
        <v>-</v>
      </c>
      <c r="M305" s="95" t="str">
        <f t="shared" si="23"/>
        <v xml:space="preserve"> </v>
      </c>
      <c r="N305" s="99" t="str">
        <f>IF(C305='TABELA UNIFICADA 2024'!A305,'TABELA UNIFICADA 2024'!F305," ")</f>
        <v xml:space="preserve"> </v>
      </c>
      <c r="O305" s="99" t="str">
        <f t="shared" si="27"/>
        <v xml:space="preserve"> </v>
      </c>
      <c r="Y305" s="183" t="s">
        <v>407</v>
      </c>
      <c r="Z305" s="104" t="s">
        <v>669</v>
      </c>
      <c r="AA305" s="104" t="s">
        <v>618</v>
      </c>
      <c r="AB305" s="104" t="s">
        <v>2548</v>
      </c>
      <c r="AC305" s="106">
        <f>IF(AND(AB305="FERRO",AA305="PADRAO"),CONTROLE!$T$2,IF(AND(AB305="FERRO",AA305="ESPECIAL"),CONTROLE!$T$3,IF(AND(AB305="ACO",AA305="PADRAO"),CONTROLE!$T$8,IF(AND(AB305="ACO",AA305="ESPECIAL"),CONTROLE!$T$9,IF(AND(AB305="ALUMINIO",AA305="PADRAO"),CONTROLE!$T$5,IF(AND(AB305="ALUMINIO",AA305="ESPECIAL"),CONTROLE!$T$6))))))</f>
        <v>12742</v>
      </c>
    </row>
    <row r="306" spans="1:29" ht="15.75" customHeight="1">
      <c r="A306" s="98" t="s">
        <v>2927</v>
      </c>
      <c r="B306" s="96" t="str">
        <f t="shared" si="25"/>
        <v xml:space="preserve"> </v>
      </c>
      <c r="C306" s="96" t="str">
        <f>IF(AND(ISBLANK('TABELA UNIFICADA 2024'!#REF!)=TRUE,(ISBLANK('TABELA UNIFICADA 2024'!#REF!)=FALSE)),'TABELA UNIFICADA 2024'!#REF!," ")</f>
        <v xml:space="preserve"> </v>
      </c>
      <c r="D306" s="96" t="s">
        <v>43</v>
      </c>
      <c r="E306" s="191">
        <f>IF(ISBLANK('TABELA UNIFICADA 2024'!M306)=TRUE," ",'TABELA UNIFICADA 2024'!M306)</f>
        <v>45393</v>
      </c>
      <c r="F306" s="96" t="s">
        <v>111</v>
      </c>
      <c r="G306" s="96" t="str">
        <f>IF(C306='TABELA UNIFICADA 2024'!A306,'TABELA UNIFICADA 2024'!C306," ")</f>
        <v xml:space="preserve"> </v>
      </c>
      <c r="H306" s="96" t="s">
        <v>43</v>
      </c>
      <c r="I306" s="96" t="s">
        <v>112</v>
      </c>
      <c r="J306" s="97" t="str">
        <f>IF(C306='TABELA UNIFICADA 2024'!A306,'TABELA UNIFICADA 2024'!G306," ")</f>
        <v xml:space="preserve"> </v>
      </c>
      <c r="K306" s="96" t="s">
        <v>113</v>
      </c>
      <c r="L306" s="100" t="str">
        <f t="shared" si="26"/>
        <v>-</v>
      </c>
      <c r="M306" s="95" t="str">
        <f t="shared" si="23"/>
        <v xml:space="preserve"> </v>
      </c>
      <c r="N306" s="99" t="str">
        <f>IF(C306='TABELA UNIFICADA 2024'!A306,'TABELA UNIFICADA 2024'!F306," ")</f>
        <v xml:space="preserve"> </v>
      </c>
      <c r="O306" s="99" t="str">
        <f t="shared" si="27"/>
        <v xml:space="preserve"> </v>
      </c>
      <c r="Y306" s="183" t="s">
        <v>102</v>
      </c>
      <c r="Z306" s="104" t="s">
        <v>669</v>
      </c>
      <c r="AA306" s="104" t="s">
        <v>618</v>
      </c>
      <c r="AB306" s="104" t="s">
        <v>2548</v>
      </c>
      <c r="AC306" s="106">
        <f>IF(AND(AB306="FERRO",AA306="PADRAO"),CONTROLE!$T$2,IF(AND(AB306="FERRO",AA306="ESPECIAL"),CONTROLE!$T$3,IF(AND(AB306="ACO",AA306="PADRAO"),CONTROLE!$T$8,IF(AND(AB306="ACO",AA306="ESPECIAL"),CONTROLE!$T$9,IF(AND(AB306="ALUMINIO",AA306="PADRAO"),CONTROLE!$T$5,IF(AND(AB306="ALUMINIO",AA306="ESPECIAL"),CONTROLE!$T$6))))))</f>
        <v>12742</v>
      </c>
    </row>
    <row r="307" spans="1:29" ht="15.75" customHeight="1">
      <c r="A307" s="98" t="s">
        <v>2927</v>
      </c>
      <c r="B307" s="96" t="str">
        <f t="shared" si="25"/>
        <v xml:space="preserve"> </v>
      </c>
      <c r="C307" s="96" t="str">
        <f>IF(AND(ISBLANK('TABELA UNIFICADA 2024'!#REF!)=TRUE,(ISBLANK('TABELA UNIFICADA 2024'!#REF!)=FALSE)),'TABELA UNIFICADA 2024'!#REF!," ")</f>
        <v xml:space="preserve"> </v>
      </c>
      <c r="D307" s="96" t="s">
        <v>43</v>
      </c>
      <c r="E307" s="191">
        <f>IF(ISBLANK('TABELA UNIFICADA 2024'!M307)=TRUE," ",'TABELA UNIFICADA 2024'!M307)</f>
        <v>45394</v>
      </c>
      <c r="F307" s="96" t="s">
        <v>111</v>
      </c>
      <c r="G307" s="96" t="str">
        <f>IF(C307='TABELA UNIFICADA 2024'!A307,'TABELA UNIFICADA 2024'!C307," ")</f>
        <v xml:space="preserve"> </v>
      </c>
      <c r="H307" s="96" t="s">
        <v>43</v>
      </c>
      <c r="I307" s="96" t="s">
        <v>112</v>
      </c>
      <c r="J307" s="97" t="str">
        <f>IF(C307='TABELA UNIFICADA 2024'!A307,'TABELA UNIFICADA 2024'!G307," ")</f>
        <v xml:space="preserve"> </v>
      </c>
      <c r="K307" s="96" t="s">
        <v>113</v>
      </c>
      <c r="L307" s="100" t="str">
        <f t="shared" si="26"/>
        <v>-</v>
      </c>
      <c r="M307" s="95" t="str">
        <f t="shared" si="23"/>
        <v xml:space="preserve"> </v>
      </c>
      <c r="N307" s="99" t="str">
        <f>IF(C307='TABELA UNIFICADA 2024'!A307,'TABELA UNIFICADA 2024'!F307," ")</f>
        <v xml:space="preserve"> </v>
      </c>
      <c r="O307" s="99" t="str">
        <f t="shared" si="27"/>
        <v xml:space="preserve"> </v>
      </c>
      <c r="Y307" s="183" t="s">
        <v>868</v>
      </c>
      <c r="Z307" s="104" t="s">
        <v>666</v>
      </c>
      <c r="AA307" s="104" t="s">
        <v>618</v>
      </c>
      <c r="AB307" s="104" t="str">
        <f>IF(LEFT(Z307,1)="G","FERRO",0)</f>
        <v>FERRO</v>
      </c>
      <c r="AC307" s="106">
        <f>IF(AND(AB307="FERRO",AA307="PADRAO"),CONTROLE!$T$2,IF(AND(AB307="FERRO",AA307="ESPECIAL"),CONTROLE!$T$3,IF(AND(AB307="ACO",AA307="PADRAO"),CONTROLE!$T$8,IF(AND(AB307="ACO",AA307="ESPECIAL"),CONTROLE!$T$9,IF(AND(AB307="ALUMINIO",AA307="PADRAO"),CONTROLE!$T$5,IF(AND(AB307="ALUMINIO",AA307="ESPECIAL"),CONTROLE!$T$6))))))</f>
        <v>12738</v>
      </c>
    </row>
    <row r="308" spans="1:29" ht="15.75" customHeight="1">
      <c r="A308" s="98" t="s">
        <v>2927</v>
      </c>
      <c r="B308" s="96" t="str">
        <f t="shared" si="25"/>
        <v xml:space="preserve"> </v>
      </c>
      <c r="C308" s="96" t="str">
        <f>IF(AND(ISBLANK('TABELA UNIFICADA 2024'!#REF!)=TRUE,(ISBLANK('TABELA UNIFICADA 2024'!#REF!)=FALSE)),'TABELA UNIFICADA 2024'!#REF!," ")</f>
        <v xml:space="preserve"> </v>
      </c>
      <c r="D308" s="96" t="s">
        <v>43</v>
      </c>
      <c r="E308" s="191">
        <f>IF(ISBLANK('TABELA UNIFICADA 2024'!M308)=TRUE," ",'TABELA UNIFICADA 2024'!M308)</f>
        <v>45390</v>
      </c>
      <c r="F308" s="96" t="s">
        <v>111</v>
      </c>
      <c r="G308" s="96" t="str">
        <f>IF(C308='TABELA UNIFICADA 2024'!A308,'TABELA UNIFICADA 2024'!C308," ")</f>
        <v xml:space="preserve"> </v>
      </c>
      <c r="H308" s="96" t="s">
        <v>43</v>
      </c>
      <c r="I308" s="96" t="s">
        <v>112</v>
      </c>
      <c r="J308" s="97" t="str">
        <f>IF(C308='TABELA UNIFICADA 2024'!A308,'TABELA UNIFICADA 2024'!G308," ")</f>
        <v xml:space="preserve"> </v>
      </c>
      <c r="K308" s="96" t="s">
        <v>113</v>
      </c>
      <c r="L308" s="100" t="str">
        <f t="shared" si="26"/>
        <v>-</v>
      </c>
      <c r="M308" s="95" t="str">
        <f t="shared" si="23"/>
        <v xml:space="preserve"> </v>
      </c>
      <c r="N308" s="99" t="str">
        <f>IF(C308='TABELA UNIFICADA 2024'!A308,'TABELA UNIFICADA 2024'!F308," ")</f>
        <v xml:space="preserve"> </v>
      </c>
      <c r="O308" s="99" t="str">
        <f t="shared" si="27"/>
        <v xml:space="preserve"> </v>
      </c>
      <c r="Y308" s="183" t="s">
        <v>869</v>
      </c>
      <c r="Z308" s="104" t="s">
        <v>666</v>
      </c>
      <c r="AA308" s="104" t="s">
        <v>618</v>
      </c>
      <c r="AB308" s="104" t="str">
        <f>IF(LEFT(Z308,1)="G","FERRO",0)</f>
        <v>FERRO</v>
      </c>
      <c r="AC308" s="106">
        <f>IF(AND(AB308="FERRO",AA308="PADRAO"),CONTROLE!$T$2,IF(AND(AB308="FERRO",AA308="ESPECIAL"),CONTROLE!$T$3,IF(AND(AB308="ACO",AA308="PADRAO"),CONTROLE!$T$8,IF(AND(AB308="ACO",AA308="ESPECIAL"),CONTROLE!$T$9,IF(AND(AB308="ALUMINIO",AA308="PADRAO"),CONTROLE!$T$5,IF(AND(AB308="ALUMINIO",AA308="ESPECIAL"),CONTROLE!$T$6))))))</f>
        <v>12738</v>
      </c>
    </row>
    <row r="309" spans="1:29" ht="15.75" customHeight="1">
      <c r="A309" s="98" t="s">
        <v>2927</v>
      </c>
      <c r="B309" s="96" t="str">
        <f t="shared" si="25"/>
        <v xml:space="preserve"> </v>
      </c>
      <c r="C309" s="96" t="str">
        <f>IF(AND(ISBLANK('TABELA UNIFICADA 2024'!#REF!)=TRUE,(ISBLANK('TABELA UNIFICADA 2024'!#REF!)=FALSE)),'TABELA UNIFICADA 2024'!#REF!," ")</f>
        <v xml:space="preserve"> </v>
      </c>
      <c r="D309" s="96" t="s">
        <v>43</v>
      </c>
      <c r="E309" s="191">
        <f>IF(ISBLANK('TABELA UNIFICADA 2024'!M309)=TRUE," ",'TABELA UNIFICADA 2024'!M309)</f>
        <v>45391</v>
      </c>
      <c r="F309" s="96" t="s">
        <v>111</v>
      </c>
      <c r="G309" s="96" t="str">
        <f>IF(C309='TABELA UNIFICADA 2024'!A309,'TABELA UNIFICADA 2024'!C309," ")</f>
        <v xml:space="preserve"> </v>
      </c>
      <c r="H309" s="96" t="s">
        <v>43</v>
      </c>
      <c r="I309" s="96" t="s">
        <v>112</v>
      </c>
      <c r="J309" s="97" t="str">
        <f>IF(C309='TABELA UNIFICADA 2024'!A309,'TABELA UNIFICADA 2024'!G309," ")</f>
        <v xml:space="preserve"> </v>
      </c>
      <c r="K309" s="96" t="s">
        <v>113</v>
      </c>
      <c r="L309" s="100" t="str">
        <f t="shared" si="26"/>
        <v>-</v>
      </c>
      <c r="M309" s="95" t="str">
        <f t="shared" ref="M309:M342" si="28">G309</f>
        <v xml:space="preserve"> </v>
      </c>
      <c r="N309" s="99" t="str">
        <f>IF(C309='TABELA UNIFICADA 2024'!A309,'TABELA UNIFICADA 2024'!F309," ")</f>
        <v xml:space="preserve"> </v>
      </c>
      <c r="O309" s="99" t="str">
        <f t="shared" si="27"/>
        <v xml:space="preserve"> </v>
      </c>
      <c r="Y309" s="183" t="s">
        <v>471</v>
      </c>
      <c r="Z309" s="104" t="s">
        <v>669</v>
      </c>
      <c r="AA309" s="104" t="s">
        <v>618</v>
      </c>
      <c r="AB309" s="104" t="s">
        <v>2548</v>
      </c>
      <c r="AC309" s="106">
        <f>IF(AND(AB309="FERRO",AA309="PADRAO"),CONTROLE!$T$2,IF(AND(AB309="FERRO",AA309="ESPECIAL"),CONTROLE!$T$3,IF(AND(AB309="ACO",AA309="PADRAO"),CONTROLE!$T$8,IF(AND(AB309="ACO",AA309="ESPECIAL"),CONTROLE!$T$9,IF(AND(AB309="ALUMINIO",AA309="PADRAO"),CONTROLE!$T$5,IF(AND(AB309="ALUMINIO",AA309="ESPECIAL"),CONTROLE!$T$6))))))</f>
        <v>12742</v>
      </c>
    </row>
    <row r="310" spans="1:29" ht="15.75" customHeight="1">
      <c r="A310" s="98" t="s">
        <v>2927</v>
      </c>
      <c r="B310" s="96" t="str">
        <f t="shared" si="25"/>
        <v xml:space="preserve"> </v>
      </c>
      <c r="C310" s="96" t="str">
        <f>IF(AND(ISBLANK('TABELA UNIFICADA 2024'!#REF!)=TRUE,(ISBLANK('TABELA UNIFICADA 2024'!#REF!)=FALSE)),'TABELA UNIFICADA 2024'!#REF!," ")</f>
        <v xml:space="preserve"> </v>
      </c>
      <c r="D310" s="96" t="s">
        <v>43</v>
      </c>
      <c r="E310" s="191">
        <f>IF(ISBLANK('TABELA UNIFICADA 2024'!M310)=TRUE," ",'TABELA UNIFICADA 2024'!M310)</f>
        <v>45394</v>
      </c>
      <c r="F310" s="96" t="s">
        <v>111</v>
      </c>
      <c r="G310" s="96" t="str">
        <f>IF(C310='TABELA UNIFICADA 2024'!A310,'TABELA UNIFICADA 2024'!C310," ")</f>
        <v xml:space="preserve"> </v>
      </c>
      <c r="H310" s="96" t="s">
        <v>43</v>
      </c>
      <c r="I310" s="96" t="s">
        <v>112</v>
      </c>
      <c r="J310" s="97" t="str">
        <f>IF(C310='TABELA UNIFICADA 2024'!A310,'TABELA UNIFICADA 2024'!G310," ")</f>
        <v xml:space="preserve"> </v>
      </c>
      <c r="K310" s="96" t="s">
        <v>113</v>
      </c>
      <c r="L310" s="100" t="str">
        <f t="shared" si="26"/>
        <v>-</v>
      </c>
      <c r="M310" s="95" t="str">
        <f t="shared" si="28"/>
        <v xml:space="preserve"> </v>
      </c>
      <c r="N310" s="99" t="str">
        <f>IF(C310='TABELA UNIFICADA 2024'!A310,'TABELA UNIFICADA 2024'!F310," ")</f>
        <v xml:space="preserve"> </v>
      </c>
      <c r="O310" s="99" t="str">
        <f t="shared" si="27"/>
        <v xml:space="preserve"> </v>
      </c>
      <c r="Y310" s="183" t="s">
        <v>870</v>
      </c>
      <c r="Z310" s="104" t="s">
        <v>666</v>
      </c>
      <c r="AA310" s="104" t="s">
        <v>618</v>
      </c>
      <c r="AB310" s="104" t="str">
        <f>IF(LEFT(Z310,1)="G","FERRO",0)</f>
        <v>FERRO</v>
      </c>
      <c r="AC310" s="106">
        <f>IF(AND(AB310="FERRO",AA310="PADRAO"),CONTROLE!$T$2,IF(AND(AB310="FERRO",AA310="ESPECIAL"),CONTROLE!$T$3,IF(AND(AB310="ACO",AA310="PADRAO"),CONTROLE!$T$8,IF(AND(AB310="ACO",AA310="ESPECIAL"),CONTROLE!$T$9,IF(AND(AB310="ALUMINIO",AA310="PADRAO"),CONTROLE!$T$5,IF(AND(AB310="ALUMINIO",AA310="ESPECIAL"),CONTROLE!$T$6))))))</f>
        <v>12738</v>
      </c>
    </row>
    <row r="311" spans="1:29" ht="15.75" customHeight="1">
      <c r="A311" s="98" t="s">
        <v>2927</v>
      </c>
      <c r="B311" s="96" t="str">
        <f t="shared" si="25"/>
        <v xml:space="preserve"> </v>
      </c>
      <c r="C311" s="96" t="str">
        <f>IF(AND(ISBLANK('TABELA UNIFICADA 2024'!#REF!)=TRUE,(ISBLANK('TABELA UNIFICADA 2024'!#REF!)=FALSE)),'TABELA UNIFICADA 2024'!#REF!," ")</f>
        <v xml:space="preserve"> </v>
      </c>
      <c r="D311" s="96" t="s">
        <v>43</v>
      </c>
      <c r="E311" s="191">
        <f>IF(ISBLANK('TABELA UNIFICADA 2024'!M311)=TRUE," ",'TABELA UNIFICADA 2024'!M311)</f>
        <v>45390</v>
      </c>
      <c r="F311" s="96" t="s">
        <v>111</v>
      </c>
      <c r="G311" s="96" t="str">
        <f>IF(C311='TABELA UNIFICADA 2024'!A311,'TABELA UNIFICADA 2024'!C311," ")</f>
        <v xml:space="preserve"> </v>
      </c>
      <c r="H311" s="96" t="s">
        <v>43</v>
      </c>
      <c r="I311" s="96" t="s">
        <v>112</v>
      </c>
      <c r="J311" s="97" t="str">
        <f>IF(C311='TABELA UNIFICADA 2024'!A311,'TABELA UNIFICADA 2024'!G311," ")</f>
        <v xml:space="preserve"> </v>
      </c>
      <c r="K311" s="96" t="s">
        <v>113</v>
      </c>
      <c r="L311" s="100" t="str">
        <f t="shared" si="26"/>
        <v>-</v>
      </c>
      <c r="M311" s="95" t="str">
        <f t="shared" si="28"/>
        <v xml:space="preserve"> </v>
      </c>
      <c r="N311" s="99" t="str">
        <f>IF(C311='TABELA UNIFICADA 2024'!A311,'TABELA UNIFICADA 2024'!F311," ")</f>
        <v xml:space="preserve"> </v>
      </c>
      <c r="O311" s="99" t="str">
        <f t="shared" si="27"/>
        <v xml:space="preserve"> </v>
      </c>
      <c r="Y311" s="183" t="s">
        <v>472</v>
      </c>
      <c r="Z311" s="104" t="s">
        <v>669</v>
      </c>
      <c r="AA311" s="104" t="s">
        <v>618</v>
      </c>
      <c r="AB311" s="104" t="s">
        <v>2548</v>
      </c>
      <c r="AC311" s="106">
        <f>IF(AND(AB311="FERRO",AA311="PADRAO"),CONTROLE!$T$2,IF(AND(AB311="FERRO",AA311="ESPECIAL"),CONTROLE!$T$3,IF(AND(AB311="ACO",AA311="PADRAO"),CONTROLE!$T$8,IF(AND(AB311="ACO",AA311="ESPECIAL"),CONTROLE!$T$9,IF(AND(AB311="ALUMINIO",AA311="PADRAO"),CONTROLE!$T$5,IF(AND(AB311="ALUMINIO",AA311="ESPECIAL"),CONTROLE!$T$6))))))</f>
        <v>12742</v>
      </c>
    </row>
    <row r="312" spans="1:29" ht="15.75" customHeight="1">
      <c r="A312" s="98" t="s">
        <v>2927</v>
      </c>
      <c r="B312" s="96" t="str">
        <f t="shared" si="25"/>
        <v xml:space="preserve"> </v>
      </c>
      <c r="C312" s="96" t="str">
        <f>IF(AND(ISBLANK('TABELA UNIFICADA 2024'!#REF!)=TRUE,(ISBLANK('TABELA UNIFICADA 2024'!#REF!)=FALSE)),'TABELA UNIFICADA 2024'!#REF!," ")</f>
        <v xml:space="preserve"> </v>
      </c>
      <c r="D312" s="96" t="s">
        <v>43</v>
      </c>
      <c r="E312" s="191">
        <f>IF(ISBLANK('TABELA UNIFICADA 2024'!M312)=TRUE," ",'TABELA UNIFICADA 2024'!M312)</f>
        <v>45392</v>
      </c>
      <c r="F312" s="96" t="s">
        <v>111</v>
      </c>
      <c r="G312" s="96" t="str">
        <f>IF(C312='TABELA UNIFICADA 2024'!A312,'TABELA UNIFICADA 2024'!C312," ")</f>
        <v xml:space="preserve"> </v>
      </c>
      <c r="H312" s="96" t="s">
        <v>43</v>
      </c>
      <c r="I312" s="96" t="s">
        <v>112</v>
      </c>
      <c r="J312" s="97" t="str">
        <f>IF(C312='TABELA UNIFICADA 2024'!A312,'TABELA UNIFICADA 2024'!G312," ")</f>
        <v xml:space="preserve"> </v>
      </c>
      <c r="K312" s="96" t="s">
        <v>113</v>
      </c>
      <c r="L312" s="100" t="str">
        <f t="shared" si="26"/>
        <v>-</v>
      </c>
      <c r="M312" s="95" t="str">
        <f t="shared" si="28"/>
        <v xml:space="preserve"> </v>
      </c>
      <c r="N312" s="99" t="str">
        <f>IF(C312='TABELA UNIFICADA 2024'!A312,'TABELA UNIFICADA 2024'!F312," ")</f>
        <v xml:space="preserve"> </v>
      </c>
      <c r="O312" s="99" t="str">
        <f t="shared" si="27"/>
        <v xml:space="preserve"> </v>
      </c>
      <c r="Y312" s="183" t="s">
        <v>871</v>
      </c>
      <c r="Z312" s="104" t="s">
        <v>666</v>
      </c>
      <c r="AA312" s="104" t="s">
        <v>618</v>
      </c>
      <c r="AB312" s="104" t="str">
        <f>IF(LEFT(Z312,1)="G","FERRO",0)</f>
        <v>FERRO</v>
      </c>
      <c r="AC312" s="106">
        <f>IF(AND(AB312="FERRO",AA312="PADRAO"),CONTROLE!$T$2,IF(AND(AB312="FERRO",AA312="ESPECIAL"),CONTROLE!$T$3,IF(AND(AB312="ACO",AA312="PADRAO"),CONTROLE!$T$8,IF(AND(AB312="ACO",AA312="ESPECIAL"),CONTROLE!$T$9,IF(AND(AB312="ALUMINIO",AA312="PADRAO"),CONTROLE!$T$5,IF(AND(AB312="ALUMINIO",AA312="ESPECIAL"),CONTROLE!$T$6))))))</f>
        <v>12738</v>
      </c>
    </row>
    <row r="313" spans="1:29" ht="15.75" customHeight="1">
      <c r="A313" s="98" t="s">
        <v>2927</v>
      </c>
      <c r="B313" s="96" t="str">
        <f t="shared" si="25"/>
        <v xml:space="preserve"> </v>
      </c>
      <c r="C313" s="96" t="str">
        <f>IF(AND(ISBLANK('TABELA UNIFICADA 2024'!#REF!)=TRUE,(ISBLANK('TABELA UNIFICADA 2024'!#REF!)=FALSE)),'TABELA UNIFICADA 2024'!#REF!," ")</f>
        <v xml:space="preserve"> </v>
      </c>
      <c r="D313" s="96" t="s">
        <v>43</v>
      </c>
      <c r="E313" s="191">
        <f>IF(ISBLANK('TABELA UNIFICADA 2024'!M313)=TRUE," ",'TABELA UNIFICADA 2024'!M313)</f>
        <v>45394</v>
      </c>
      <c r="F313" s="96" t="s">
        <v>111</v>
      </c>
      <c r="G313" s="96" t="str">
        <f>IF(C313='TABELA UNIFICADA 2024'!A313,'TABELA UNIFICADA 2024'!C313," ")</f>
        <v xml:space="preserve"> </v>
      </c>
      <c r="H313" s="96" t="s">
        <v>43</v>
      </c>
      <c r="I313" s="96" t="s">
        <v>112</v>
      </c>
      <c r="J313" s="97" t="str">
        <f>IF(C313='TABELA UNIFICADA 2024'!A313,'TABELA UNIFICADA 2024'!G313," ")</f>
        <v xml:space="preserve"> </v>
      </c>
      <c r="K313" s="96" t="s">
        <v>113</v>
      </c>
      <c r="L313" s="100" t="str">
        <f t="shared" si="26"/>
        <v>-</v>
      </c>
      <c r="M313" s="95" t="str">
        <f t="shared" si="28"/>
        <v xml:space="preserve"> </v>
      </c>
      <c r="N313" s="99" t="str">
        <f>IF(C313='TABELA UNIFICADA 2024'!A313,'TABELA UNIFICADA 2024'!F313," ")</f>
        <v xml:space="preserve"> </v>
      </c>
      <c r="O313" s="99" t="str">
        <f t="shared" si="27"/>
        <v xml:space="preserve"> </v>
      </c>
      <c r="Y313" s="183" t="s">
        <v>1838</v>
      </c>
      <c r="Z313" s="104" t="s">
        <v>666</v>
      </c>
      <c r="AA313" s="104" t="s">
        <v>618</v>
      </c>
      <c r="AB313" s="104" t="str">
        <f>IF(LEFT(Z313,1)="G","FERRO",0)</f>
        <v>FERRO</v>
      </c>
      <c r="AC313" s="106">
        <f>IF(AND(AB313="FERRO",AA313="PADRAO"),CONTROLE!$T$2,IF(AND(AB313="FERRO",AA313="ESPECIAL"),CONTROLE!$T$3,IF(AND(AB313="ACO",AA313="PADRAO"),CONTROLE!$T$8,IF(AND(AB313="ACO",AA313="ESPECIAL"),CONTROLE!$T$9,IF(AND(AB313="ALUMINIO",AA313="PADRAO"),CONTROLE!$T$5,IF(AND(AB313="ALUMINIO",AA313="ESPECIAL"),CONTROLE!$T$6))))))</f>
        <v>12738</v>
      </c>
    </row>
    <row r="314" spans="1:29" ht="15.75" customHeight="1">
      <c r="A314" s="98" t="s">
        <v>2927</v>
      </c>
      <c r="B314" s="96" t="str">
        <f t="shared" si="25"/>
        <v xml:space="preserve"> </v>
      </c>
      <c r="C314" s="96" t="str">
        <f>IF(AND(ISBLANK('TABELA UNIFICADA 2024'!#REF!)=TRUE,(ISBLANK('TABELA UNIFICADA 2024'!#REF!)=FALSE)),'TABELA UNIFICADA 2024'!#REF!," ")</f>
        <v xml:space="preserve"> </v>
      </c>
      <c r="D314" s="96" t="s">
        <v>43</v>
      </c>
      <c r="E314" s="191">
        <f>IF(ISBLANK('TABELA UNIFICADA 2024'!M314)=TRUE," ",'TABELA UNIFICADA 2024'!M314)</f>
        <v>45394</v>
      </c>
      <c r="F314" s="96" t="s">
        <v>111</v>
      </c>
      <c r="G314" s="96" t="str">
        <f>IF(C314='TABELA UNIFICADA 2024'!A314,'TABELA UNIFICADA 2024'!C314," ")</f>
        <v xml:space="preserve"> </v>
      </c>
      <c r="H314" s="96" t="s">
        <v>43</v>
      </c>
      <c r="I314" s="96" t="s">
        <v>112</v>
      </c>
      <c r="J314" s="97" t="str">
        <f>IF(C314='TABELA UNIFICADA 2024'!A314,'TABELA UNIFICADA 2024'!G314," ")</f>
        <v xml:space="preserve"> </v>
      </c>
      <c r="K314" s="96" t="s">
        <v>113</v>
      </c>
      <c r="L314" s="100" t="str">
        <f t="shared" si="26"/>
        <v>-</v>
      </c>
      <c r="M314" s="95" t="str">
        <f t="shared" si="28"/>
        <v xml:space="preserve"> </v>
      </c>
      <c r="N314" s="99" t="str">
        <f>IF(C314='TABELA UNIFICADA 2024'!A314,'TABELA UNIFICADA 2024'!F314," ")</f>
        <v xml:space="preserve"> </v>
      </c>
      <c r="O314" s="99" t="str">
        <f t="shared" si="27"/>
        <v xml:space="preserve"> </v>
      </c>
      <c r="Y314" s="183" t="s">
        <v>1839</v>
      </c>
      <c r="Z314" s="104" t="s">
        <v>666</v>
      </c>
      <c r="AA314" s="104" t="s">
        <v>618</v>
      </c>
      <c r="AB314" s="104" t="str">
        <f>IF(LEFT(Z314,1)="G","FERRO",0)</f>
        <v>FERRO</v>
      </c>
      <c r="AC314" s="106">
        <f>IF(AND(AB314="FERRO",AA314="PADRAO"),CONTROLE!$T$2,IF(AND(AB314="FERRO",AA314="ESPECIAL"),CONTROLE!$T$3,IF(AND(AB314="ACO",AA314="PADRAO"),CONTROLE!$T$8,IF(AND(AB314="ACO",AA314="ESPECIAL"),CONTROLE!$T$9,IF(AND(AB314="ALUMINIO",AA314="PADRAO"),CONTROLE!$T$5,IF(AND(AB314="ALUMINIO",AA314="ESPECIAL"),CONTROLE!$T$6))))))</f>
        <v>12738</v>
      </c>
    </row>
    <row r="315" spans="1:29" ht="15.75" customHeight="1">
      <c r="A315" s="98" t="s">
        <v>2927</v>
      </c>
      <c r="B315" s="96" t="str">
        <f t="shared" si="25"/>
        <v xml:space="preserve"> </v>
      </c>
      <c r="C315" s="96" t="str">
        <f>IF(AND(ISBLANK('TABELA UNIFICADA 2024'!#REF!)=TRUE,(ISBLANK('TABELA UNIFICADA 2024'!#REF!)=FALSE)),'TABELA UNIFICADA 2024'!#REF!," ")</f>
        <v xml:space="preserve"> </v>
      </c>
      <c r="D315" s="96" t="s">
        <v>43</v>
      </c>
      <c r="E315" s="191">
        <f>IF(ISBLANK('TABELA UNIFICADA 2024'!M315)=TRUE," ",'TABELA UNIFICADA 2024'!M315)</f>
        <v>45394</v>
      </c>
      <c r="F315" s="96" t="s">
        <v>111</v>
      </c>
      <c r="G315" s="96" t="str">
        <f>IF(C315='TABELA UNIFICADA 2024'!A315,'TABELA UNIFICADA 2024'!C315," ")</f>
        <v xml:space="preserve"> </v>
      </c>
      <c r="H315" s="96" t="s">
        <v>43</v>
      </c>
      <c r="I315" s="96" t="s">
        <v>112</v>
      </c>
      <c r="J315" s="97" t="str">
        <f>IF(C315='TABELA UNIFICADA 2024'!A315,'TABELA UNIFICADA 2024'!G315," ")</f>
        <v xml:space="preserve"> </v>
      </c>
      <c r="K315" s="96" t="s">
        <v>113</v>
      </c>
      <c r="L315" s="100" t="str">
        <f t="shared" si="26"/>
        <v>-</v>
      </c>
      <c r="M315" s="95" t="str">
        <f t="shared" si="28"/>
        <v xml:space="preserve"> </v>
      </c>
      <c r="N315" s="99" t="str">
        <f>IF(C315='TABELA UNIFICADA 2024'!A315,'TABELA UNIFICADA 2024'!F315," ")</f>
        <v xml:space="preserve"> </v>
      </c>
      <c r="O315" s="99" t="str">
        <f t="shared" si="27"/>
        <v xml:space="preserve"> </v>
      </c>
      <c r="Y315" s="183" t="s">
        <v>872</v>
      </c>
      <c r="Z315" s="104" t="s">
        <v>666</v>
      </c>
      <c r="AA315" s="104" t="s">
        <v>618</v>
      </c>
      <c r="AB315" s="104" t="str">
        <f>IF(LEFT(Z315,1)="G","FERRO",0)</f>
        <v>FERRO</v>
      </c>
      <c r="AC315" s="106">
        <f>IF(AND(AB315="FERRO",AA315="PADRAO"),CONTROLE!$T$2,IF(AND(AB315="FERRO",AA315="ESPECIAL"),CONTROLE!$T$3,IF(AND(AB315="ACO",AA315="PADRAO"),CONTROLE!$T$8,IF(AND(AB315="ACO",AA315="ESPECIAL"),CONTROLE!$T$9,IF(AND(AB315="ALUMINIO",AA315="PADRAO"),CONTROLE!$T$5,IF(AND(AB315="ALUMINIO",AA315="ESPECIAL"),CONTROLE!$T$6))))))</f>
        <v>12738</v>
      </c>
    </row>
    <row r="316" spans="1:29" ht="15.75" customHeight="1">
      <c r="A316" s="98" t="s">
        <v>2927</v>
      </c>
      <c r="B316" s="96" t="str">
        <f t="shared" si="25"/>
        <v xml:space="preserve"> </v>
      </c>
      <c r="C316" s="96" t="str">
        <f>IF(AND(ISBLANK('TABELA UNIFICADA 2024'!#REF!)=TRUE,(ISBLANK('TABELA UNIFICADA 2024'!#REF!)=FALSE)),'TABELA UNIFICADA 2024'!#REF!," ")</f>
        <v xml:space="preserve"> </v>
      </c>
      <c r="D316" s="96" t="s">
        <v>43</v>
      </c>
      <c r="E316" s="191">
        <f>IF(ISBLANK('TABELA UNIFICADA 2024'!M316)=TRUE," ",'TABELA UNIFICADA 2024'!M316)</f>
        <v>45392</v>
      </c>
      <c r="F316" s="96" t="s">
        <v>111</v>
      </c>
      <c r="G316" s="96" t="str">
        <f>IF(C316='TABELA UNIFICADA 2024'!A316,'TABELA UNIFICADA 2024'!C316," ")</f>
        <v xml:space="preserve"> </v>
      </c>
      <c r="H316" s="96" t="s">
        <v>43</v>
      </c>
      <c r="I316" s="96" t="s">
        <v>112</v>
      </c>
      <c r="J316" s="97" t="str">
        <f>IF(C316='TABELA UNIFICADA 2024'!A316,'TABELA UNIFICADA 2024'!G316," ")</f>
        <v xml:space="preserve"> </v>
      </c>
      <c r="K316" s="96" t="s">
        <v>113</v>
      </c>
      <c r="L316" s="100" t="str">
        <f t="shared" si="26"/>
        <v>-</v>
      </c>
      <c r="M316" s="95" t="str">
        <f t="shared" si="28"/>
        <v xml:space="preserve"> </v>
      </c>
      <c r="N316" s="99" t="str">
        <f>IF(C316='TABELA UNIFICADA 2024'!A316,'TABELA UNIFICADA 2024'!F316," ")</f>
        <v xml:space="preserve"> </v>
      </c>
      <c r="O316" s="99" t="str">
        <f t="shared" si="27"/>
        <v xml:space="preserve"> </v>
      </c>
      <c r="Y316" s="183" t="s">
        <v>873</v>
      </c>
      <c r="Z316" s="104" t="s">
        <v>669</v>
      </c>
      <c r="AA316" s="104" t="s">
        <v>618</v>
      </c>
      <c r="AB316" s="104" t="s">
        <v>2548</v>
      </c>
      <c r="AC316" s="106">
        <f>IF(AND(AB316="FERRO",AA316="PADRAO"),CONTROLE!$T$2,IF(AND(AB316="FERRO",AA316="ESPECIAL"),CONTROLE!$T$3,IF(AND(AB316="ACO",AA316="PADRAO"),CONTROLE!$T$8,IF(AND(AB316="ACO",AA316="ESPECIAL"),CONTROLE!$T$9,IF(AND(AB316="ALUMINIO",AA316="PADRAO"),CONTROLE!$T$5,IF(AND(AB316="ALUMINIO",AA316="ESPECIAL"),CONTROLE!$T$6))))))</f>
        <v>12742</v>
      </c>
    </row>
    <row r="317" spans="1:29" ht="15.75" customHeight="1">
      <c r="A317" s="98" t="s">
        <v>2927</v>
      </c>
      <c r="B317" s="96" t="str">
        <f t="shared" si="25"/>
        <v xml:space="preserve"> </v>
      </c>
      <c r="C317" s="96" t="str">
        <f>IF(AND(ISBLANK('TABELA UNIFICADA 2024'!#REF!)=TRUE,(ISBLANK('TABELA UNIFICADA 2024'!#REF!)=FALSE)),'TABELA UNIFICADA 2024'!#REF!," ")</f>
        <v xml:space="preserve"> </v>
      </c>
      <c r="D317" s="96" t="s">
        <v>43</v>
      </c>
      <c r="E317" s="191">
        <f>IF(ISBLANK('TABELA UNIFICADA 2024'!M317)=TRUE," ",'TABELA UNIFICADA 2024'!M317)</f>
        <v>45400</v>
      </c>
      <c r="F317" s="96" t="s">
        <v>111</v>
      </c>
      <c r="G317" s="96" t="str">
        <f>IF(C317='TABELA UNIFICADA 2024'!A317,'TABELA UNIFICADA 2024'!C317," ")</f>
        <v xml:space="preserve"> </v>
      </c>
      <c r="H317" s="96" t="s">
        <v>43</v>
      </c>
      <c r="I317" s="96" t="s">
        <v>112</v>
      </c>
      <c r="J317" s="97" t="str">
        <f>IF(C317='TABELA UNIFICADA 2024'!A317,'TABELA UNIFICADA 2024'!G317," ")</f>
        <v xml:space="preserve"> </v>
      </c>
      <c r="K317" s="96" t="s">
        <v>113</v>
      </c>
      <c r="L317" s="100" t="str">
        <f t="shared" si="26"/>
        <v>-</v>
      </c>
      <c r="M317" s="95" t="str">
        <f t="shared" si="28"/>
        <v xml:space="preserve"> </v>
      </c>
      <c r="N317" s="99" t="str">
        <f>IF(C317='TABELA UNIFICADA 2024'!A317,'TABELA UNIFICADA 2024'!F317," ")</f>
        <v xml:space="preserve"> </v>
      </c>
      <c r="O317" s="99" t="str">
        <f t="shared" si="27"/>
        <v xml:space="preserve"> </v>
      </c>
      <c r="Y317" s="183" t="s">
        <v>874</v>
      </c>
      <c r="Z317" s="104" t="s">
        <v>666</v>
      </c>
      <c r="AA317" s="104" t="s">
        <v>618</v>
      </c>
      <c r="AB317" s="104" t="str">
        <f>IF(LEFT(Z317,1)="G","FERRO",0)</f>
        <v>FERRO</v>
      </c>
      <c r="AC317" s="106">
        <f>IF(AND(AB317="FERRO",AA317="PADRAO"),CONTROLE!$T$2,IF(AND(AB317="FERRO",AA317="ESPECIAL"),CONTROLE!$T$3,IF(AND(AB317="ACO",AA317="PADRAO"),CONTROLE!$T$8,IF(AND(AB317="ACO",AA317="ESPECIAL"),CONTROLE!$T$9,IF(AND(AB317="ALUMINIO",AA317="PADRAO"),CONTROLE!$T$5,IF(AND(AB317="ALUMINIO",AA317="ESPECIAL"),CONTROLE!$T$6))))))</f>
        <v>12738</v>
      </c>
    </row>
    <row r="318" spans="1:29" ht="15.75" customHeight="1">
      <c r="A318" s="98" t="s">
        <v>2927</v>
      </c>
      <c r="B318" s="96" t="str">
        <f t="shared" si="25"/>
        <v xml:space="preserve"> </v>
      </c>
      <c r="C318" s="96" t="str">
        <f>IF(AND(ISBLANK('TABELA UNIFICADA 2024'!#REF!)=TRUE,(ISBLANK('TABELA UNIFICADA 2024'!#REF!)=FALSE)),'TABELA UNIFICADA 2024'!#REF!," ")</f>
        <v xml:space="preserve"> </v>
      </c>
      <c r="D318" s="96" t="s">
        <v>43</v>
      </c>
      <c r="E318" s="191">
        <f>IF(ISBLANK('TABELA UNIFICADA 2024'!M318)=TRUE," ",'TABELA UNIFICADA 2024'!M318)</f>
        <v>45400</v>
      </c>
      <c r="F318" s="96" t="s">
        <v>111</v>
      </c>
      <c r="G318" s="96" t="str">
        <f>IF(C318='TABELA UNIFICADA 2024'!A318,'TABELA UNIFICADA 2024'!C318," ")</f>
        <v xml:space="preserve"> </v>
      </c>
      <c r="H318" s="96" t="s">
        <v>43</v>
      </c>
      <c r="I318" s="96" t="s">
        <v>112</v>
      </c>
      <c r="J318" s="97" t="str">
        <f>IF(C318='TABELA UNIFICADA 2024'!A318,'TABELA UNIFICADA 2024'!G318," ")</f>
        <v xml:space="preserve"> </v>
      </c>
      <c r="K318" s="96" t="s">
        <v>113</v>
      </c>
      <c r="L318" s="100" t="str">
        <f t="shared" si="26"/>
        <v>-</v>
      </c>
      <c r="M318" s="95" t="str">
        <f t="shared" si="28"/>
        <v xml:space="preserve"> </v>
      </c>
      <c r="N318" s="99" t="str">
        <f>IF(C318='TABELA UNIFICADA 2024'!A318,'TABELA UNIFICADA 2024'!F318," ")</f>
        <v xml:space="preserve"> </v>
      </c>
      <c r="O318" s="99" t="str">
        <f t="shared" si="27"/>
        <v xml:space="preserve"> </v>
      </c>
      <c r="Y318" s="183" t="s">
        <v>875</v>
      </c>
      <c r="Z318" s="104" t="s">
        <v>666</v>
      </c>
      <c r="AA318" s="104" t="s">
        <v>618</v>
      </c>
      <c r="AB318" s="104" t="str">
        <f>IF(LEFT(Z318,1)="G","FERRO",0)</f>
        <v>FERRO</v>
      </c>
      <c r="AC318" s="106">
        <f>IF(AND(AB318="FERRO",AA318="PADRAO"),CONTROLE!$T$2,IF(AND(AB318="FERRO",AA318="ESPECIAL"),CONTROLE!$T$3,IF(AND(AB318="ACO",AA318="PADRAO"),CONTROLE!$T$8,IF(AND(AB318="ACO",AA318="ESPECIAL"),CONTROLE!$T$9,IF(AND(AB318="ALUMINIO",AA318="PADRAO"),CONTROLE!$T$5,IF(AND(AB318="ALUMINIO",AA318="ESPECIAL"),CONTROLE!$T$6))))))</f>
        <v>12738</v>
      </c>
    </row>
    <row r="319" spans="1:29" ht="15.75" customHeight="1">
      <c r="A319" s="98" t="s">
        <v>2927</v>
      </c>
      <c r="B319" s="96" t="str">
        <f t="shared" si="25"/>
        <v xml:space="preserve"> </v>
      </c>
      <c r="C319" s="96" t="str">
        <f>IF(AND(ISBLANK('TABELA UNIFICADA 2024'!#REF!)=TRUE,(ISBLANK('TABELA UNIFICADA 2024'!#REF!)=FALSE)),'TABELA UNIFICADA 2024'!#REF!," ")</f>
        <v xml:space="preserve"> </v>
      </c>
      <c r="D319" s="96" t="s">
        <v>43</v>
      </c>
      <c r="E319" s="191">
        <f>IF(ISBLANK('TABELA UNIFICADA 2024'!M319)=TRUE," ",'TABELA UNIFICADA 2024'!M319)</f>
        <v>45400</v>
      </c>
      <c r="F319" s="96" t="s">
        <v>111</v>
      </c>
      <c r="G319" s="96" t="str">
        <f>IF(C319='TABELA UNIFICADA 2024'!A319,'TABELA UNIFICADA 2024'!C319," ")</f>
        <v xml:space="preserve"> </v>
      </c>
      <c r="H319" s="96" t="s">
        <v>43</v>
      </c>
      <c r="I319" s="96" t="s">
        <v>112</v>
      </c>
      <c r="J319" s="97" t="str">
        <f>IF(C319='TABELA UNIFICADA 2024'!A319,'TABELA UNIFICADA 2024'!G319," ")</f>
        <v xml:space="preserve"> </v>
      </c>
      <c r="K319" s="96" t="s">
        <v>113</v>
      </c>
      <c r="L319" s="100" t="str">
        <f t="shared" si="26"/>
        <v>-</v>
      </c>
      <c r="M319" s="95" t="str">
        <f t="shared" si="28"/>
        <v xml:space="preserve"> </v>
      </c>
      <c r="N319" s="99" t="str">
        <f>IF(C319='TABELA UNIFICADA 2024'!A319,'TABELA UNIFICADA 2024'!F319," ")</f>
        <v xml:space="preserve"> </v>
      </c>
      <c r="O319" s="99" t="str">
        <f t="shared" si="27"/>
        <v xml:space="preserve"> </v>
      </c>
      <c r="Y319" s="183" t="s">
        <v>367</v>
      </c>
      <c r="Z319" s="104" t="s">
        <v>617</v>
      </c>
      <c r="AA319" s="104" t="s">
        <v>618</v>
      </c>
      <c r="AB319" s="104" t="str">
        <f>IF(LEFT(Z319,1)="G","FERRO",0)</f>
        <v>FERRO</v>
      </c>
      <c r="AC319" s="106">
        <f>IF(AND(AB319="FERRO",AA319="PADRAO"),CONTROLE!$T$2,IF(AND(AB319="FERRO",AA319="ESPECIAL"),CONTROLE!$T$3,IF(AND(AB319="ACO",AA319="PADRAO"),CONTROLE!$T$8,IF(AND(AB319="ACO",AA319="ESPECIAL"),CONTROLE!$T$9,IF(AND(AB319="ALUMINIO",AA319="PADRAO"),CONTROLE!$T$5,IF(AND(AB319="ALUMINIO",AA319="ESPECIAL"),CONTROLE!$T$6))))))</f>
        <v>12738</v>
      </c>
    </row>
    <row r="320" spans="1:29" ht="15.75" customHeight="1">
      <c r="A320" s="98" t="s">
        <v>2927</v>
      </c>
      <c r="B320" s="96" t="str">
        <f t="shared" si="25"/>
        <v xml:space="preserve"> </v>
      </c>
      <c r="C320" s="96" t="str">
        <f>IF(AND(ISBLANK('TABELA UNIFICADA 2024'!#REF!)=TRUE,(ISBLANK('TABELA UNIFICADA 2024'!#REF!)=FALSE)),'TABELA UNIFICADA 2024'!#REF!," ")</f>
        <v xml:space="preserve"> </v>
      </c>
      <c r="D320" s="96" t="s">
        <v>43</v>
      </c>
      <c r="E320" s="191">
        <f>IF(ISBLANK('TABELA UNIFICADA 2024'!M320)=TRUE," ",'TABELA UNIFICADA 2024'!M320)</f>
        <v>45397</v>
      </c>
      <c r="F320" s="96" t="s">
        <v>111</v>
      </c>
      <c r="G320" s="96" t="str">
        <f>IF(C320='TABELA UNIFICADA 2024'!A320,'TABELA UNIFICADA 2024'!C320," ")</f>
        <v xml:space="preserve"> </v>
      </c>
      <c r="H320" s="96" t="s">
        <v>43</v>
      </c>
      <c r="I320" s="96" t="s">
        <v>112</v>
      </c>
      <c r="J320" s="97" t="str">
        <f>IF(C320='TABELA UNIFICADA 2024'!A320,'TABELA UNIFICADA 2024'!G320," ")</f>
        <v xml:space="preserve"> </v>
      </c>
      <c r="K320" s="96" t="s">
        <v>113</v>
      </c>
      <c r="L320" s="100" t="str">
        <f t="shared" si="26"/>
        <v>-</v>
      </c>
      <c r="M320" s="95" t="str">
        <f t="shared" si="28"/>
        <v xml:space="preserve"> </v>
      </c>
      <c r="N320" s="99" t="str">
        <f>IF(C320='TABELA UNIFICADA 2024'!A320,'TABELA UNIFICADA 2024'!F320," ")</f>
        <v xml:space="preserve"> </v>
      </c>
      <c r="O320" s="99" t="str">
        <f t="shared" si="27"/>
        <v xml:space="preserve"> </v>
      </c>
      <c r="Y320" s="183" t="s">
        <v>416</v>
      </c>
      <c r="Z320" s="104" t="s">
        <v>617</v>
      </c>
      <c r="AA320" s="104" t="s">
        <v>618</v>
      </c>
      <c r="AB320" s="104" t="str">
        <f>IF(LEFT(Z320,1)="G","FERRO",0)</f>
        <v>FERRO</v>
      </c>
      <c r="AC320" s="106">
        <f>IF(AND(AB320="FERRO",AA320="PADRAO"),CONTROLE!$T$2,IF(AND(AB320="FERRO",AA320="ESPECIAL"),CONTROLE!$T$3,IF(AND(AB320="ACO",AA320="PADRAO"),CONTROLE!$T$8,IF(AND(AB320="ACO",AA320="ESPECIAL"),CONTROLE!$T$9,IF(AND(AB320="ALUMINIO",AA320="PADRAO"),CONTROLE!$T$5,IF(AND(AB320="ALUMINIO",AA320="ESPECIAL"),CONTROLE!$T$6))))))</f>
        <v>12738</v>
      </c>
    </row>
    <row r="321" spans="1:29" ht="15.75" customHeight="1">
      <c r="A321" s="98" t="s">
        <v>2927</v>
      </c>
      <c r="B321" s="96" t="str">
        <f t="shared" si="25"/>
        <v xml:space="preserve"> </v>
      </c>
      <c r="C321" s="96" t="str">
        <f>IF(AND(ISBLANK('TABELA UNIFICADA 2024'!#REF!)=TRUE,(ISBLANK('TABELA UNIFICADA 2024'!#REF!)=FALSE)),'TABELA UNIFICADA 2024'!#REF!," ")</f>
        <v xml:space="preserve"> </v>
      </c>
      <c r="D321" s="96" t="s">
        <v>43</v>
      </c>
      <c r="E321" s="191">
        <f>IF(ISBLANK('TABELA UNIFICADA 2024'!M321)=TRUE," ",'TABELA UNIFICADA 2024'!M321)</f>
        <v>45398</v>
      </c>
      <c r="F321" s="96" t="s">
        <v>111</v>
      </c>
      <c r="G321" s="96" t="str">
        <f>IF(C321='TABELA UNIFICADA 2024'!A321,'TABELA UNIFICADA 2024'!C321," ")</f>
        <v xml:space="preserve"> </v>
      </c>
      <c r="H321" s="96" t="s">
        <v>43</v>
      </c>
      <c r="I321" s="96" t="s">
        <v>112</v>
      </c>
      <c r="J321" s="97" t="str">
        <f>IF(C321='TABELA UNIFICADA 2024'!A321,'TABELA UNIFICADA 2024'!G321," ")</f>
        <v xml:space="preserve"> </v>
      </c>
      <c r="K321" s="96" t="s">
        <v>113</v>
      </c>
      <c r="L321" s="100" t="str">
        <f t="shared" si="26"/>
        <v>-</v>
      </c>
      <c r="M321" s="95" t="str">
        <f t="shared" si="28"/>
        <v xml:space="preserve"> </v>
      </c>
      <c r="N321" s="99" t="str">
        <f>IF(C321='TABELA UNIFICADA 2024'!A321,'TABELA UNIFICADA 2024'!F321," ")</f>
        <v xml:space="preserve"> </v>
      </c>
      <c r="O321" s="99" t="str">
        <f t="shared" si="27"/>
        <v xml:space="preserve"> </v>
      </c>
      <c r="Y321" s="183" t="s">
        <v>876</v>
      </c>
      <c r="Z321" s="104" t="s">
        <v>696</v>
      </c>
      <c r="AA321" s="104" t="s">
        <v>618</v>
      </c>
      <c r="AB321" s="104" t="s">
        <v>2550</v>
      </c>
      <c r="AC321" s="106">
        <f>IF(AND(AB321="FERRO",AA321="PADRAO"),CONTROLE!$T$2,IF(AND(AB321="FERRO",AA321="ESPECIAL"),CONTROLE!$T$3,IF(AND(AB321="ACO",AA321="PADRAO"),CONTROLE!$T$8,IF(AND(AB321="ACO",AA321="ESPECIAL"),CONTROLE!$T$9,IF(AND(AB321="ALUMINIO",AA321="PADRAO"),CONTROLE!$T$5,IF(AND(AB321="ALUMINIO",AA321="ESPECIAL"),CONTROLE!$T$6))))))</f>
        <v>12740</v>
      </c>
    </row>
    <row r="322" spans="1:29" ht="15.75" customHeight="1">
      <c r="A322" s="98" t="s">
        <v>2927</v>
      </c>
      <c r="B322" s="96" t="str">
        <f t="shared" si="25"/>
        <v xml:space="preserve"> </v>
      </c>
      <c r="C322" s="96" t="str">
        <f>IF(AND(ISBLANK('TABELA UNIFICADA 2024'!#REF!)=TRUE,(ISBLANK('TABELA UNIFICADA 2024'!#REF!)=FALSE)),'TABELA UNIFICADA 2024'!#REF!," ")</f>
        <v xml:space="preserve"> </v>
      </c>
      <c r="D322" s="96" t="s">
        <v>43</v>
      </c>
      <c r="E322" s="191">
        <f>IF(ISBLANK('TABELA UNIFICADA 2024'!M322)=TRUE," ",'TABELA UNIFICADA 2024'!M322)</f>
        <v>45398</v>
      </c>
      <c r="F322" s="96" t="s">
        <v>111</v>
      </c>
      <c r="G322" s="96" t="str">
        <f>IF(C322='TABELA UNIFICADA 2024'!A322,'TABELA UNIFICADA 2024'!C322," ")</f>
        <v xml:space="preserve"> </v>
      </c>
      <c r="H322" s="96" t="s">
        <v>43</v>
      </c>
      <c r="I322" s="96" t="s">
        <v>112</v>
      </c>
      <c r="J322" s="97" t="str">
        <f>IF(C322='TABELA UNIFICADA 2024'!A322,'TABELA UNIFICADA 2024'!G322," ")</f>
        <v xml:space="preserve"> </v>
      </c>
      <c r="K322" s="96" t="s">
        <v>113</v>
      </c>
      <c r="L322" s="100" t="str">
        <f t="shared" si="26"/>
        <v>-</v>
      </c>
      <c r="M322" s="95" t="str">
        <f t="shared" si="28"/>
        <v xml:space="preserve"> </v>
      </c>
      <c r="N322" s="99" t="str">
        <f>IF(C322='TABELA UNIFICADA 2024'!A322,'TABELA UNIFICADA 2024'!F322," ")</f>
        <v xml:space="preserve"> </v>
      </c>
      <c r="O322" s="99" t="str">
        <f t="shared" si="27"/>
        <v xml:space="preserve"> </v>
      </c>
      <c r="Y322" s="183" t="s">
        <v>877</v>
      </c>
      <c r="Z322" s="104" t="s">
        <v>696</v>
      </c>
      <c r="AA322" s="104" t="s">
        <v>618</v>
      </c>
      <c r="AB322" s="104" t="s">
        <v>2550</v>
      </c>
      <c r="AC322" s="106">
        <f>IF(AND(AB322="FERRO",AA322="PADRAO"),CONTROLE!$T$2,IF(AND(AB322="FERRO",AA322="ESPECIAL"),CONTROLE!$T$3,IF(AND(AB322="ACO",AA322="PADRAO"),CONTROLE!$T$8,IF(AND(AB322="ACO",AA322="ESPECIAL"),CONTROLE!$T$9,IF(AND(AB322="ALUMINIO",AA322="PADRAO"),CONTROLE!$T$5,IF(AND(AB322="ALUMINIO",AA322="ESPECIAL"),CONTROLE!$T$6))))))</f>
        <v>12740</v>
      </c>
    </row>
    <row r="323" spans="1:29" ht="15.75" customHeight="1">
      <c r="A323" s="98" t="s">
        <v>2927</v>
      </c>
      <c r="B323" s="96" t="str">
        <f t="shared" ref="B323:B386" si="29">IFERROR(IF(C323&lt;&gt;" ",VLOOKUP(C323,$V$2:$W$16,2,0)," ")," ")</f>
        <v xml:space="preserve"> </v>
      </c>
      <c r="C323" s="96" t="str">
        <f>IF(AND(ISBLANK('TABELA UNIFICADA 2024'!#REF!)=TRUE,(ISBLANK('TABELA UNIFICADA 2024'!#REF!)=FALSE)),'TABELA UNIFICADA 2024'!#REF!," ")</f>
        <v xml:space="preserve"> </v>
      </c>
      <c r="D323" s="96" t="s">
        <v>43</v>
      </c>
      <c r="E323" s="191">
        <f>IF(ISBLANK('TABELA UNIFICADA 2024'!M323)=TRUE," ",'TABELA UNIFICADA 2024'!M323)</f>
        <v>45398</v>
      </c>
      <c r="F323" s="96" t="s">
        <v>111</v>
      </c>
      <c r="G323" s="96" t="str">
        <f>IF(C323='TABELA UNIFICADA 2024'!A323,'TABELA UNIFICADA 2024'!C323," ")</f>
        <v xml:space="preserve"> </v>
      </c>
      <c r="H323" s="96" t="s">
        <v>43</v>
      </c>
      <c r="I323" s="96" t="s">
        <v>112</v>
      </c>
      <c r="J323" s="97" t="str">
        <f>IF(C323='TABELA UNIFICADA 2024'!A323,'TABELA UNIFICADA 2024'!G323," ")</f>
        <v xml:space="preserve"> </v>
      </c>
      <c r="K323" s="96" t="s">
        <v>113</v>
      </c>
      <c r="L323" s="100" t="str">
        <f t="shared" ref="L323:L386" si="30">IFERROR(VLOOKUP(G323,$Y$3:$AC$3003,5,0),"-")</f>
        <v>-</v>
      </c>
      <c r="M323" s="95" t="str">
        <f t="shared" si="28"/>
        <v xml:space="preserve"> </v>
      </c>
      <c r="N323" s="99" t="str">
        <f>IF(C323='TABELA UNIFICADA 2024'!A323,'TABELA UNIFICADA 2024'!F323," ")</f>
        <v xml:space="preserve"> </v>
      </c>
      <c r="O323" s="99" t="str">
        <f t="shared" ref="O323:O386" si="31">IF(C323=" "," ",CONCATENATE(A323," ",B323,," ",C323," ",D323," ",TEXT(E323,"dd/mm/aaaa")," ",F323," ",G323," ",H323," ",I323," ",TEXT(J323,"#,00")," ",K323))</f>
        <v xml:space="preserve"> </v>
      </c>
      <c r="Y323" s="183" t="s">
        <v>878</v>
      </c>
      <c r="Z323" s="104" t="s">
        <v>696</v>
      </c>
      <c r="AA323" s="104" t="s">
        <v>618</v>
      </c>
      <c r="AB323" s="104" t="s">
        <v>2550</v>
      </c>
      <c r="AC323" s="106">
        <f>IF(AND(AB323="FERRO",AA323="PADRAO"),CONTROLE!$T$2,IF(AND(AB323="FERRO",AA323="ESPECIAL"),CONTROLE!$T$3,IF(AND(AB323="ACO",AA323="PADRAO"),CONTROLE!$T$8,IF(AND(AB323="ACO",AA323="ESPECIAL"),CONTROLE!$T$9,IF(AND(AB323="ALUMINIO",AA323="PADRAO"),CONTROLE!$T$5,IF(AND(AB323="ALUMINIO",AA323="ESPECIAL"),CONTROLE!$T$6))))))</f>
        <v>12740</v>
      </c>
    </row>
    <row r="324" spans="1:29" ht="15.75" customHeight="1">
      <c r="A324" s="98" t="s">
        <v>2927</v>
      </c>
      <c r="B324" s="96" t="str">
        <f t="shared" si="29"/>
        <v xml:space="preserve"> </v>
      </c>
      <c r="C324" s="96" t="str">
        <f>IF(AND(ISBLANK('TABELA UNIFICADA 2024'!#REF!)=TRUE,(ISBLANK('TABELA UNIFICADA 2024'!#REF!)=FALSE)),'TABELA UNIFICADA 2024'!#REF!," ")</f>
        <v xml:space="preserve"> </v>
      </c>
      <c r="D324" s="96" t="s">
        <v>43</v>
      </c>
      <c r="E324" s="191">
        <f>IF(ISBLANK('TABELA UNIFICADA 2024'!M324)=TRUE," ",'TABELA UNIFICADA 2024'!M324)</f>
        <v>45398</v>
      </c>
      <c r="F324" s="96" t="s">
        <v>111</v>
      </c>
      <c r="G324" s="96" t="str">
        <f>IF(C324='TABELA UNIFICADA 2024'!A324,'TABELA UNIFICADA 2024'!C324," ")</f>
        <v xml:space="preserve"> </v>
      </c>
      <c r="H324" s="96" t="s">
        <v>43</v>
      </c>
      <c r="I324" s="96" t="s">
        <v>112</v>
      </c>
      <c r="J324" s="97" t="str">
        <f>IF(C324='TABELA UNIFICADA 2024'!A324,'TABELA UNIFICADA 2024'!G324," ")</f>
        <v xml:space="preserve"> </v>
      </c>
      <c r="K324" s="96" t="s">
        <v>113</v>
      </c>
      <c r="L324" s="100" t="str">
        <f t="shared" si="30"/>
        <v>-</v>
      </c>
      <c r="M324" s="95" t="str">
        <f t="shared" si="28"/>
        <v xml:space="preserve"> </v>
      </c>
      <c r="N324" s="99" t="str">
        <f>IF(C324='TABELA UNIFICADA 2024'!A324,'TABELA UNIFICADA 2024'!F324," ")</f>
        <v xml:space="preserve"> </v>
      </c>
      <c r="O324" s="99" t="str">
        <f t="shared" si="31"/>
        <v xml:space="preserve"> </v>
      </c>
      <c r="Y324" s="183" t="s">
        <v>879</v>
      </c>
      <c r="Z324" s="104" t="s">
        <v>617</v>
      </c>
      <c r="AA324" s="104" t="s">
        <v>618</v>
      </c>
      <c r="AB324" s="104" t="str">
        <f>IF(LEFT(Z324,1)="G","FERRO",0)</f>
        <v>FERRO</v>
      </c>
      <c r="AC324" s="106">
        <f>IF(AND(AB324="FERRO",AA324="PADRAO"),CONTROLE!$T$2,IF(AND(AB324="FERRO",AA324="ESPECIAL"),CONTROLE!$T$3,IF(AND(AB324="ACO",AA324="PADRAO"),CONTROLE!$T$8,IF(AND(AB324="ACO",AA324="ESPECIAL"),CONTROLE!$T$9,IF(AND(AB324="ALUMINIO",AA324="PADRAO"),CONTROLE!$T$5,IF(AND(AB324="ALUMINIO",AA324="ESPECIAL"),CONTROLE!$T$6))))))</f>
        <v>12738</v>
      </c>
    </row>
    <row r="325" spans="1:29" ht="15.75" customHeight="1">
      <c r="A325" s="98" t="s">
        <v>2927</v>
      </c>
      <c r="B325" s="96" t="str">
        <f t="shared" si="29"/>
        <v xml:space="preserve"> </v>
      </c>
      <c r="C325" s="96" t="str">
        <f>IF(AND(ISBLANK('TABELA UNIFICADA 2024'!#REF!)=TRUE,(ISBLANK('TABELA UNIFICADA 2024'!#REF!)=FALSE)),'TABELA UNIFICADA 2024'!#REF!," ")</f>
        <v xml:space="preserve"> </v>
      </c>
      <c r="D325" s="96" t="s">
        <v>43</v>
      </c>
      <c r="E325" s="191">
        <f>IF(ISBLANK('TABELA UNIFICADA 2024'!M325)=TRUE," ",'TABELA UNIFICADA 2024'!M325)</f>
        <v>45398</v>
      </c>
      <c r="F325" s="96" t="s">
        <v>111</v>
      </c>
      <c r="G325" s="96" t="str">
        <f>IF(C325='TABELA UNIFICADA 2024'!A325,'TABELA UNIFICADA 2024'!C325," ")</f>
        <v xml:space="preserve"> </v>
      </c>
      <c r="H325" s="96" t="s">
        <v>43</v>
      </c>
      <c r="I325" s="96" t="s">
        <v>112</v>
      </c>
      <c r="J325" s="97" t="str">
        <f>IF(C325='TABELA UNIFICADA 2024'!A325,'TABELA UNIFICADA 2024'!G325," ")</f>
        <v xml:space="preserve"> </v>
      </c>
      <c r="K325" s="96" t="s">
        <v>113</v>
      </c>
      <c r="L325" s="100" t="str">
        <f t="shared" si="30"/>
        <v>-</v>
      </c>
      <c r="M325" s="95" t="str">
        <f t="shared" si="28"/>
        <v xml:space="preserve"> </v>
      </c>
      <c r="N325" s="99" t="str">
        <f>IF(C325='TABELA UNIFICADA 2024'!A325,'TABELA UNIFICADA 2024'!F325," ")</f>
        <v xml:space="preserve"> </v>
      </c>
      <c r="O325" s="99" t="str">
        <f t="shared" si="31"/>
        <v xml:space="preserve"> </v>
      </c>
      <c r="Y325" s="183" t="s">
        <v>880</v>
      </c>
      <c r="Z325" s="104" t="s">
        <v>617</v>
      </c>
      <c r="AA325" s="104" t="s">
        <v>618</v>
      </c>
      <c r="AB325" s="104" t="str">
        <f>IF(LEFT(Z325,1)="G","FERRO",0)</f>
        <v>FERRO</v>
      </c>
      <c r="AC325" s="106">
        <f>IF(AND(AB325="FERRO",AA325="PADRAO"),CONTROLE!$T$2,IF(AND(AB325="FERRO",AA325="ESPECIAL"),CONTROLE!$T$3,IF(AND(AB325="ACO",AA325="PADRAO"),CONTROLE!$T$8,IF(AND(AB325="ACO",AA325="ESPECIAL"),CONTROLE!$T$9,IF(AND(AB325="ALUMINIO",AA325="PADRAO"),CONTROLE!$T$5,IF(AND(AB325="ALUMINIO",AA325="ESPECIAL"),CONTROLE!$T$6))))))</f>
        <v>12738</v>
      </c>
    </row>
    <row r="326" spans="1:29" ht="15.75" customHeight="1">
      <c r="A326" s="98" t="s">
        <v>2927</v>
      </c>
      <c r="B326" s="96" t="str">
        <f t="shared" si="29"/>
        <v xml:space="preserve"> </v>
      </c>
      <c r="C326" s="96" t="str">
        <f>IF(AND(ISBLANK('TABELA UNIFICADA 2024'!#REF!)=TRUE,(ISBLANK('TABELA UNIFICADA 2024'!#REF!)=FALSE)),'TABELA UNIFICADA 2024'!#REF!," ")</f>
        <v xml:space="preserve"> </v>
      </c>
      <c r="D326" s="96" t="s">
        <v>43</v>
      </c>
      <c r="E326" s="191">
        <f>IF(ISBLANK('TABELA UNIFICADA 2024'!M326)=TRUE," ",'TABELA UNIFICADA 2024'!M326)</f>
        <v>45398</v>
      </c>
      <c r="F326" s="96" t="s">
        <v>111</v>
      </c>
      <c r="G326" s="96" t="str">
        <f>IF(C326='TABELA UNIFICADA 2024'!A326,'TABELA UNIFICADA 2024'!C326," ")</f>
        <v xml:space="preserve"> </v>
      </c>
      <c r="H326" s="96" t="s">
        <v>43</v>
      </c>
      <c r="I326" s="96" t="s">
        <v>112</v>
      </c>
      <c r="J326" s="97" t="str">
        <f>IF(C326='TABELA UNIFICADA 2024'!A326,'TABELA UNIFICADA 2024'!G326," ")</f>
        <v xml:space="preserve"> </v>
      </c>
      <c r="K326" s="96" t="s">
        <v>113</v>
      </c>
      <c r="L326" s="100" t="str">
        <f t="shared" si="30"/>
        <v>-</v>
      </c>
      <c r="M326" s="95" t="str">
        <f t="shared" si="28"/>
        <v xml:space="preserve"> </v>
      </c>
      <c r="N326" s="99" t="str">
        <f>IF(C326='TABELA UNIFICADA 2024'!A326,'TABELA UNIFICADA 2024'!F326," ")</f>
        <v xml:space="preserve"> </v>
      </c>
      <c r="O326" s="99" t="str">
        <f t="shared" si="31"/>
        <v xml:space="preserve"> </v>
      </c>
      <c r="Y326" s="183" t="s">
        <v>881</v>
      </c>
      <c r="Z326" s="104" t="s">
        <v>617</v>
      </c>
      <c r="AA326" s="104" t="s">
        <v>618</v>
      </c>
      <c r="AB326" s="104" t="str">
        <f>IF(LEFT(Z326,1)="G","FERRO",0)</f>
        <v>FERRO</v>
      </c>
      <c r="AC326" s="106">
        <f>IF(AND(AB326="FERRO",AA326="PADRAO"),CONTROLE!$T$2,IF(AND(AB326="FERRO",AA326="ESPECIAL"),CONTROLE!$T$3,IF(AND(AB326="ACO",AA326="PADRAO"),CONTROLE!$T$8,IF(AND(AB326="ACO",AA326="ESPECIAL"),CONTROLE!$T$9,IF(AND(AB326="ALUMINIO",AA326="PADRAO"),CONTROLE!$T$5,IF(AND(AB326="ALUMINIO",AA326="ESPECIAL"),CONTROLE!$T$6))))))</f>
        <v>12738</v>
      </c>
    </row>
    <row r="327" spans="1:29" ht="15.75" customHeight="1">
      <c r="A327" s="98" t="s">
        <v>2927</v>
      </c>
      <c r="B327" s="96" t="str">
        <f t="shared" si="29"/>
        <v xml:space="preserve"> </v>
      </c>
      <c r="C327" s="96" t="str">
        <f>IF(AND(ISBLANK('TABELA UNIFICADA 2024'!#REF!)=TRUE,(ISBLANK('TABELA UNIFICADA 2024'!#REF!)=FALSE)),'TABELA UNIFICADA 2024'!#REF!," ")</f>
        <v xml:space="preserve"> </v>
      </c>
      <c r="D327" s="96" t="s">
        <v>43</v>
      </c>
      <c r="E327" s="191">
        <f>IF(ISBLANK('TABELA UNIFICADA 2024'!M327)=TRUE," ",'TABELA UNIFICADA 2024'!M327)</f>
        <v>45398</v>
      </c>
      <c r="F327" s="96" t="s">
        <v>111</v>
      </c>
      <c r="G327" s="96" t="str">
        <f>IF(C327='TABELA UNIFICADA 2024'!A327,'TABELA UNIFICADA 2024'!C327," ")</f>
        <v xml:space="preserve"> </v>
      </c>
      <c r="H327" s="96" t="s">
        <v>43</v>
      </c>
      <c r="I327" s="96" t="s">
        <v>112</v>
      </c>
      <c r="J327" s="97" t="str">
        <f>IF(C327='TABELA UNIFICADA 2024'!A327,'TABELA UNIFICADA 2024'!G327," ")</f>
        <v xml:space="preserve"> </v>
      </c>
      <c r="K327" s="96" t="s">
        <v>113</v>
      </c>
      <c r="L327" s="100" t="str">
        <f t="shared" si="30"/>
        <v>-</v>
      </c>
      <c r="M327" s="95" t="str">
        <f t="shared" si="28"/>
        <v xml:space="preserve"> </v>
      </c>
      <c r="N327" s="99" t="str">
        <f>IF(C327='TABELA UNIFICADA 2024'!A327,'TABELA UNIFICADA 2024'!F327," ")</f>
        <v xml:space="preserve"> </v>
      </c>
      <c r="O327" s="99" t="str">
        <f t="shared" si="31"/>
        <v xml:space="preserve"> </v>
      </c>
      <c r="Y327" s="183" t="s">
        <v>882</v>
      </c>
      <c r="Z327" s="104" t="s">
        <v>617</v>
      </c>
      <c r="AA327" s="104" t="s">
        <v>618</v>
      </c>
      <c r="AB327" s="104" t="str">
        <f>IF(LEFT(Z327,1)="G","FERRO",0)</f>
        <v>FERRO</v>
      </c>
      <c r="AC327" s="106">
        <f>IF(AND(AB327="FERRO",AA327="PADRAO"),CONTROLE!$T$2,IF(AND(AB327="FERRO",AA327="ESPECIAL"),CONTROLE!$T$3,IF(AND(AB327="ACO",AA327="PADRAO"),CONTROLE!$T$8,IF(AND(AB327="ACO",AA327="ESPECIAL"),CONTROLE!$T$9,IF(AND(AB327="ALUMINIO",AA327="PADRAO"),CONTROLE!$T$5,IF(AND(AB327="ALUMINIO",AA327="ESPECIAL"),CONTROLE!$T$6))))))</f>
        <v>12738</v>
      </c>
    </row>
    <row r="328" spans="1:29" ht="15.75" customHeight="1">
      <c r="A328" s="98" t="s">
        <v>2927</v>
      </c>
      <c r="B328" s="96" t="str">
        <f t="shared" si="29"/>
        <v xml:space="preserve"> </v>
      </c>
      <c r="C328" s="96" t="str">
        <f>IF(AND(ISBLANK('TABELA UNIFICADA 2024'!#REF!)=TRUE,(ISBLANK('TABELA UNIFICADA 2024'!#REF!)=FALSE)),'TABELA UNIFICADA 2024'!#REF!," ")</f>
        <v xml:space="preserve"> </v>
      </c>
      <c r="D328" s="96" t="s">
        <v>43</v>
      </c>
      <c r="E328" s="191">
        <f>IF(ISBLANK('TABELA UNIFICADA 2024'!M328)=TRUE," ",'TABELA UNIFICADA 2024'!M328)</f>
        <v>45398</v>
      </c>
      <c r="F328" s="96" t="s">
        <v>111</v>
      </c>
      <c r="G328" s="96" t="str">
        <f>IF(C328='TABELA UNIFICADA 2024'!A328,'TABELA UNIFICADA 2024'!C328," ")</f>
        <v xml:space="preserve"> </v>
      </c>
      <c r="H328" s="96" t="s">
        <v>43</v>
      </c>
      <c r="I328" s="96" t="s">
        <v>112</v>
      </c>
      <c r="J328" s="97" t="str">
        <f>IF(C328='TABELA UNIFICADA 2024'!A328,'TABELA UNIFICADA 2024'!G328," ")</f>
        <v xml:space="preserve"> </v>
      </c>
      <c r="K328" s="96" t="s">
        <v>113</v>
      </c>
      <c r="L328" s="100" t="str">
        <f t="shared" si="30"/>
        <v>-</v>
      </c>
      <c r="M328" s="95" t="str">
        <f t="shared" si="28"/>
        <v xml:space="preserve"> </v>
      </c>
      <c r="N328" s="99" t="str">
        <f>IF(C328='TABELA UNIFICADA 2024'!A328,'TABELA UNIFICADA 2024'!F328," ")</f>
        <v xml:space="preserve"> </v>
      </c>
      <c r="O328" s="99" t="str">
        <f t="shared" si="31"/>
        <v xml:space="preserve"> </v>
      </c>
      <c r="Y328" s="183" t="s">
        <v>351</v>
      </c>
      <c r="Z328" s="104" t="s">
        <v>696</v>
      </c>
      <c r="AA328" s="104" t="s">
        <v>618</v>
      </c>
      <c r="AB328" s="104" t="s">
        <v>2550</v>
      </c>
      <c r="AC328" s="106">
        <f>IF(AND(AB328="FERRO",AA328="PADRAO"),CONTROLE!$T$2,IF(AND(AB328="FERRO",AA328="ESPECIAL"),CONTROLE!$T$3,IF(AND(AB328="ACO",AA328="PADRAO"),CONTROLE!$T$8,IF(AND(AB328="ACO",AA328="ESPECIAL"),CONTROLE!$T$9,IF(AND(AB328="ALUMINIO",AA328="PADRAO"),CONTROLE!$T$5,IF(AND(AB328="ALUMINIO",AA328="ESPECIAL"),CONTROLE!$T$6))))))</f>
        <v>12740</v>
      </c>
    </row>
    <row r="329" spans="1:29" ht="15.75" customHeight="1">
      <c r="A329" s="98" t="s">
        <v>2927</v>
      </c>
      <c r="B329" s="96" t="str">
        <f t="shared" si="29"/>
        <v xml:space="preserve"> </v>
      </c>
      <c r="C329" s="96" t="str">
        <f>IF(AND(ISBLANK('TABELA UNIFICADA 2024'!#REF!)=TRUE,(ISBLANK('TABELA UNIFICADA 2024'!#REF!)=FALSE)),'TABELA UNIFICADA 2024'!#REF!," ")</f>
        <v xml:space="preserve"> </v>
      </c>
      <c r="D329" s="96" t="s">
        <v>43</v>
      </c>
      <c r="E329" s="191">
        <f>IF(ISBLANK('TABELA UNIFICADA 2024'!M329)=TRUE," ",'TABELA UNIFICADA 2024'!M329)</f>
        <v>45398</v>
      </c>
      <c r="F329" s="96" t="s">
        <v>111</v>
      </c>
      <c r="G329" s="96" t="str">
        <f>IF(C329='TABELA UNIFICADA 2024'!A329,'TABELA UNIFICADA 2024'!C329," ")</f>
        <v xml:space="preserve"> </v>
      </c>
      <c r="H329" s="96" t="s">
        <v>43</v>
      </c>
      <c r="I329" s="96" t="s">
        <v>112</v>
      </c>
      <c r="J329" s="97" t="str">
        <f>IF(C329='TABELA UNIFICADA 2024'!A329,'TABELA UNIFICADA 2024'!G329," ")</f>
        <v xml:space="preserve"> </v>
      </c>
      <c r="K329" s="96" t="s">
        <v>113</v>
      </c>
      <c r="L329" s="100" t="str">
        <f t="shared" si="30"/>
        <v>-</v>
      </c>
      <c r="M329" s="95" t="str">
        <f t="shared" si="28"/>
        <v xml:space="preserve"> </v>
      </c>
      <c r="N329" s="99" t="str">
        <f>IF(C329='TABELA UNIFICADA 2024'!A329,'TABELA UNIFICADA 2024'!F329," ")</f>
        <v xml:space="preserve"> </v>
      </c>
      <c r="O329" s="99" t="str">
        <f t="shared" si="31"/>
        <v xml:space="preserve"> </v>
      </c>
      <c r="Y329" s="183" t="s">
        <v>883</v>
      </c>
      <c r="Z329" s="104" t="s">
        <v>658</v>
      </c>
      <c r="AA329" s="104" t="s">
        <v>618</v>
      </c>
      <c r="AB329" s="104" t="str">
        <f>IF(LEFT(Z329,1)="G","FERRO",0)</f>
        <v>FERRO</v>
      </c>
      <c r="AC329" s="106">
        <f>IF(AND(AB329="FERRO",AA329="PADRAO"),CONTROLE!$T$2,IF(AND(AB329="FERRO",AA329="ESPECIAL"),CONTROLE!$T$3,IF(AND(AB329="ACO",AA329="PADRAO"),CONTROLE!$T$8,IF(AND(AB329="ACO",AA329="ESPECIAL"),CONTROLE!$T$9,IF(AND(AB329="ALUMINIO",AA329="PADRAO"),CONTROLE!$T$5,IF(AND(AB329="ALUMINIO",AA329="ESPECIAL"),CONTROLE!$T$6))))))</f>
        <v>12738</v>
      </c>
    </row>
    <row r="330" spans="1:29" ht="15.75" customHeight="1">
      <c r="A330" s="98" t="s">
        <v>2927</v>
      </c>
      <c r="B330" s="96" t="str">
        <f t="shared" si="29"/>
        <v xml:space="preserve"> </v>
      </c>
      <c r="C330" s="96" t="str">
        <f>IF(AND(ISBLANK('TABELA UNIFICADA 2024'!#REF!)=TRUE,(ISBLANK('TABELA UNIFICADA 2024'!#REF!)=FALSE)),'TABELA UNIFICADA 2024'!#REF!," ")</f>
        <v xml:space="preserve"> </v>
      </c>
      <c r="D330" s="96" t="s">
        <v>43</v>
      </c>
      <c r="E330" s="191">
        <f>IF(ISBLANK('TABELA UNIFICADA 2024'!M330)=TRUE," ",'TABELA UNIFICADA 2024'!M330)</f>
        <v>45394</v>
      </c>
      <c r="F330" s="96" t="s">
        <v>111</v>
      </c>
      <c r="G330" s="96" t="str">
        <f>IF(C330='TABELA UNIFICADA 2024'!A330,'TABELA UNIFICADA 2024'!C330," ")</f>
        <v xml:space="preserve"> </v>
      </c>
      <c r="H330" s="96" t="s">
        <v>43</v>
      </c>
      <c r="I330" s="96" t="s">
        <v>112</v>
      </c>
      <c r="J330" s="97" t="str">
        <f>IF(C330='TABELA UNIFICADA 2024'!A330,'TABELA UNIFICADA 2024'!G330," ")</f>
        <v xml:space="preserve"> </v>
      </c>
      <c r="K330" s="96" t="s">
        <v>113</v>
      </c>
      <c r="L330" s="100" t="str">
        <f t="shared" si="30"/>
        <v>-</v>
      </c>
      <c r="M330" s="95" t="str">
        <f t="shared" si="28"/>
        <v xml:space="preserve"> </v>
      </c>
      <c r="N330" s="99" t="str">
        <f>IF(C330='TABELA UNIFICADA 2024'!A330,'TABELA UNIFICADA 2024'!F330," ")</f>
        <v xml:space="preserve"> </v>
      </c>
      <c r="O330" s="99" t="str">
        <f t="shared" si="31"/>
        <v xml:space="preserve"> </v>
      </c>
      <c r="Y330" s="183" t="s">
        <v>884</v>
      </c>
      <c r="Z330" s="104" t="s">
        <v>658</v>
      </c>
      <c r="AA330" s="104" t="s">
        <v>618</v>
      </c>
      <c r="AB330" s="104" t="str">
        <f>IF(LEFT(Z330,1)="G","FERRO",0)</f>
        <v>FERRO</v>
      </c>
      <c r="AC330" s="106">
        <f>IF(AND(AB330="FERRO",AA330="PADRAO"),CONTROLE!$T$2,IF(AND(AB330="FERRO",AA330="ESPECIAL"),CONTROLE!$T$3,IF(AND(AB330="ACO",AA330="PADRAO"),CONTROLE!$T$8,IF(AND(AB330="ACO",AA330="ESPECIAL"),CONTROLE!$T$9,IF(AND(AB330="ALUMINIO",AA330="PADRAO"),CONTROLE!$T$5,IF(AND(AB330="ALUMINIO",AA330="ESPECIAL"),CONTROLE!$T$6))))))</f>
        <v>12738</v>
      </c>
    </row>
    <row r="331" spans="1:29" ht="15.75" customHeight="1">
      <c r="A331" s="98" t="s">
        <v>2927</v>
      </c>
      <c r="B331" s="96" t="str">
        <f t="shared" si="29"/>
        <v xml:space="preserve"> </v>
      </c>
      <c r="C331" s="96" t="str">
        <f>IF(AND(ISBLANK('TABELA UNIFICADA 2024'!#REF!)=TRUE,(ISBLANK('TABELA UNIFICADA 2024'!#REF!)=FALSE)),'TABELA UNIFICADA 2024'!#REF!," ")</f>
        <v xml:space="preserve"> </v>
      </c>
      <c r="D331" s="96" t="s">
        <v>43</v>
      </c>
      <c r="E331" s="191">
        <f>IF(ISBLANK('TABELA UNIFICADA 2024'!M331)=TRUE," ",'TABELA UNIFICADA 2024'!M331)</f>
        <v>45398</v>
      </c>
      <c r="F331" s="96" t="s">
        <v>111</v>
      </c>
      <c r="G331" s="96" t="str">
        <f>IF(C331='TABELA UNIFICADA 2024'!A331,'TABELA UNIFICADA 2024'!C331," ")</f>
        <v xml:space="preserve"> </v>
      </c>
      <c r="H331" s="96" t="s">
        <v>43</v>
      </c>
      <c r="I331" s="96" t="s">
        <v>112</v>
      </c>
      <c r="J331" s="97" t="str">
        <f>IF(C331='TABELA UNIFICADA 2024'!A331,'TABELA UNIFICADA 2024'!G331," ")</f>
        <v xml:space="preserve"> </v>
      </c>
      <c r="K331" s="96" t="s">
        <v>113</v>
      </c>
      <c r="L331" s="100" t="str">
        <f t="shared" si="30"/>
        <v>-</v>
      </c>
      <c r="M331" s="95" t="str">
        <f t="shared" si="28"/>
        <v xml:space="preserve"> </v>
      </c>
      <c r="N331" s="99" t="str">
        <f>IF(C331='TABELA UNIFICADA 2024'!A331,'TABELA UNIFICADA 2024'!F331," ")</f>
        <v xml:space="preserve"> </v>
      </c>
      <c r="O331" s="99" t="str">
        <f t="shared" si="31"/>
        <v xml:space="preserve"> </v>
      </c>
      <c r="Y331" s="183" t="s">
        <v>885</v>
      </c>
      <c r="Z331" s="104" t="s">
        <v>658</v>
      </c>
      <c r="AA331" s="104" t="s">
        <v>618</v>
      </c>
      <c r="AB331" s="104" t="str">
        <f>IF(LEFT(Z331,1)="G","FERRO",0)</f>
        <v>FERRO</v>
      </c>
      <c r="AC331" s="106">
        <f>IF(AND(AB331="FERRO",AA331="PADRAO"),CONTROLE!$T$2,IF(AND(AB331="FERRO",AA331="ESPECIAL"),CONTROLE!$T$3,IF(AND(AB331="ACO",AA331="PADRAO"),CONTROLE!$T$8,IF(AND(AB331="ACO",AA331="ESPECIAL"),CONTROLE!$T$9,IF(AND(AB331="ALUMINIO",AA331="PADRAO"),CONTROLE!$T$5,IF(AND(AB331="ALUMINIO",AA331="ESPECIAL"),CONTROLE!$T$6))))))</f>
        <v>12738</v>
      </c>
    </row>
    <row r="332" spans="1:29" ht="15.75" customHeight="1">
      <c r="A332" s="98" t="s">
        <v>2927</v>
      </c>
      <c r="B332" s="96" t="str">
        <f t="shared" si="29"/>
        <v xml:space="preserve"> </v>
      </c>
      <c r="C332" s="96" t="str">
        <f>IF(AND(ISBLANK('TABELA UNIFICADA 2024'!#REF!)=TRUE,(ISBLANK('TABELA UNIFICADA 2024'!#REF!)=FALSE)),'TABELA UNIFICADA 2024'!#REF!," ")</f>
        <v xml:space="preserve"> </v>
      </c>
      <c r="D332" s="96" t="s">
        <v>43</v>
      </c>
      <c r="E332" s="191">
        <f>IF(ISBLANK('TABELA UNIFICADA 2024'!M332)=TRUE," ",'TABELA UNIFICADA 2024'!M332)</f>
        <v>45398</v>
      </c>
      <c r="F332" s="96" t="s">
        <v>111</v>
      </c>
      <c r="G332" s="96" t="str">
        <f>IF(C332='TABELA UNIFICADA 2024'!A332,'TABELA UNIFICADA 2024'!C332," ")</f>
        <v xml:space="preserve"> </v>
      </c>
      <c r="H332" s="96" t="s">
        <v>43</v>
      </c>
      <c r="I332" s="96" t="s">
        <v>112</v>
      </c>
      <c r="J332" s="97" t="str">
        <f>IF(C332='TABELA UNIFICADA 2024'!A332,'TABELA UNIFICADA 2024'!G332," ")</f>
        <v xml:space="preserve"> </v>
      </c>
      <c r="K332" s="96" t="s">
        <v>113</v>
      </c>
      <c r="L332" s="100" t="str">
        <f t="shared" si="30"/>
        <v>-</v>
      </c>
      <c r="M332" s="95" t="str">
        <f t="shared" si="28"/>
        <v xml:space="preserve"> </v>
      </c>
      <c r="N332" s="99" t="str">
        <f>IF(C332='TABELA UNIFICADA 2024'!A332,'TABELA UNIFICADA 2024'!F332," ")</f>
        <v xml:space="preserve"> </v>
      </c>
      <c r="O332" s="99" t="str">
        <f t="shared" si="31"/>
        <v xml:space="preserve"> </v>
      </c>
      <c r="Y332" s="183" t="s">
        <v>376</v>
      </c>
      <c r="Z332" s="104" t="s">
        <v>617</v>
      </c>
      <c r="AA332" s="104" t="s">
        <v>618</v>
      </c>
      <c r="AB332" s="104" t="str">
        <f>IF(LEFT(Z332,1)="G","FERRO",0)</f>
        <v>FERRO</v>
      </c>
      <c r="AC332" s="106">
        <f>IF(AND(AB332="FERRO",AA332="PADRAO"),CONTROLE!$T$2,IF(AND(AB332="FERRO",AA332="ESPECIAL"),CONTROLE!$T$3,IF(AND(AB332="ACO",AA332="PADRAO"),CONTROLE!$T$8,IF(AND(AB332="ACO",AA332="ESPECIAL"),CONTROLE!$T$9,IF(AND(AB332="ALUMINIO",AA332="PADRAO"),CONTROLE!$T$5,IF(AND(AB332="ALUMINIO",AA332="ESPECIAL"),CONTROLE!$T$6))))))</f>
        <v>12738</v>
      </c>
    </row>
    <row r="333" spans="1:29" ht="15.75" customHeight="1">
      <c r="A333" s="98" t="s">
        <v>2927</v>
      </c>
      <c r="B333" s="96" t="str">
        <f t="shared" si="29"/>
        <v xml:space="preserve"> </v>
      </c>
      <c r="C333" s="96" t="str">
        <f>IF(AND(ISBLANK('TABELA UNIFICADA 2024'!#REF!)=TRUE,(ISBLANK('TABELA UNIFICADA 2024'!#REF!)=FALSE)),'TABELA UNIFICADA 2024'!#REF!," ")</f>
        <v xml:space="preserve"> </v>
      </c>
      <c r="D333" s="96" t="s">
        <v>43</v>
      </c>
      <c r="E333" s="191">
        <f>IF(ISBLANK('TABELA UNIFICADA 2024'!M333)=TRUE," ",'TABELA UNIFICADA 2024'!M333)</f>
        <v>45394</v>
      </c>
      <c r="F333" s="96" t="s">
        <v>111</v>
      </c>
      <c r="G333" s="96" t="str">
        <f>IF(C333='TABELA UNIFICADA 2024'!A333,'TABELA UNIFICADA 2024'!C333," ")</f>
        <v xml:space="preserve"> </v>
      </c>
      <c r="H333" s="96" t="s">
        <v>43</v>
      </c>
      <c r="I333" s="96" t="s">
        <v>112</v>
      </c>
      <c r="J333" s="97" t="str">
        <f>IF(C333='TABELA UNIFICADA 2024'!A333,'TABELA UNIFICADA 2024'!G333," ")</f>
        <v xml:space="preserve"> </v>
      </c>
      <c r="K333" s="96" t="s">
        <v>113</v>
      </c>
      <c r="L333" s="100" t="str">
        <f t="shared" si="30"/>
        <v>-</v>
      </c>
      <c r="M333" s="95" t="str">
        <f t="shared" si="28"/>
        <v xml:space="preserve"> </v>
      </c>
      <c r="N333" s="99" t="str">
        <f>IF(C333='TABELA UNIFICADA 2024'!A333,'TABELA UNIFICADA 2024'!F333," ")</f>
        <v xml:space="preserve"> </v>
      </c>
      <c r="O333" s="99" t="str">
        <f t="shared" si="31"/>
        <v xml:space="preserve"> </v>
      </c>
      <c r="Y333" s="183" t="s">
        <v>377</v>
      </c>
      <c r="Z333" s="104" t="s">
        <v>617</v>
      </c>
      <c r="AA333" s="104" t="s">
        <v>618</v>
      </c>
      <c r="AB333" s="104" t="str">
        <f>IF(LEFT(Z333,1)="G","FERRO",0)</f>
        <v>FERRO</v>
      </c>
      <c r="AC333" s="106">
        <f>IF(AND(AB333="FERRO",AA333="PADRAO"),CONTROLE!$T$2,IF(AND(AB333="FERRO",AA333="ESPECIAL"),CONTROLE!$T$3,IF(AND(AB333="ACO",AA333="PADRAO"),CONTROLE!$T$8,IF(AND(AB333="ACO",AA333="ESPECIAL"),CONTROLE!$T$9,IF(AND(AB333="ALUMINIO",AA333="PADRAO"),CONTROLE!$T$5,IF(AND(AB333="ALUMINIO",AA333="ESPECIAL"),CONTROLE!$T$6))))))</f>
        <v>12738</v>
      </c>
    </row>
    <row r="334" spans="1:29" ht="15.75" customHeight="1">
      <c r="A334" s="98" t="s">
        <v>2927</v>
      </c>
      <c r="B334" s="96" t="str">
        <f t="shared" si="29"/>
        <v xml:space="preserve"> </v>
      </c>
      <c r="C334" s="96" t="str">
        <f>IF(AND(ISBLANK('TABELA UNIFICADA 2024'!#REF!)=TRUE,(ISBLANK('TABELA UNIFICADA 2024'!#REF!)=FALSE)),'TABELA UNIFICADA 2024'!#REF!," ")</f>
        <v xml:space="preserve"> </v>
      </c>
      <c r="D334" s="96" t="s">
        <v>43</v>
      </c>
      <c r="E334" s="191">
        <f>IF(ISBLANK('TABELA UNIFICADA 2024'!M334)=TRUE," ",'TABELA UNIFICADA 2024'!M334)</f>
        <v>45399</v>
      </c>
      <c r="F334" s="96" t="s">
        <v>111</v>
      </c>
      <c r="G334" s="96" t="str">
        <f>IF(C334='TABELA UNIFICADA 2024'!A334,'TABELA UNIFICADA 2024'!C334," ")</f>
        <v xml:space="preserve"> </v>
      </c>
      <c r="H334" s="96" t="s">
        <v>43</v>
      </c>
      <c r="I334" s="96" t="s">
        <v>112</v>
      </c>
      <c r="J334" s="97" t="str">
        <f>IF(C334='TABELA UNIFICADA 2024'!A334,'TABELA UNIFICADA 2024'!G334," ")</f>
        <v xml:space="preserve"> </v>
      </c>
      <c r="K334" s="96" t="s">
        <v>113</v>
      </c>
      <c r="L334" s="100" t="str">
        <f t="shared" si="30"/>
        <v>-</v>
      </c>
      <c r="M334" s="95" t="str">
        <f t="shared" si="28"/>
        <v xml:space="preserve"> </v>
      </c>
      <c r="N334" s="99" t="str">
        <f>IF(C334='TABELA UNIFICADA 2024'!A334,'TABELA UNIFICADA 2024'!F334," ")</f>
        <v xml:space="preserve"> </v>
      </c>
      <c r="O334" s="99" t="str">
        <f t="shared" si="31"/>
        <v xml:space="preserve"> </v>
      </c>
      <c r="Y334" s="183" t="s">
        <v>380</v>
      </c>
      <c r="Z334" s="104" t="s">
        <v>696</v>
      </c>
      <c r="AA334" s="104" t="s">
        <v>618</v>
      </c>
      <c r="AB334" s="104" t="s">
        <v>2550</v>
      </c>
      <c r="AC334" s="106">
        <f>IF(AND(AB334="FERRO",AA334="PADRAO"),CONTROLE!$T$2,IF(AND(AB334="FERRO",AA334="ESPECIAL"),CONTROLE!$T$3,IF(AND(AB334="ACO",AA334="PADRAO"),CONTROLE!$T$8,IF(AND(AB334="ACO",AA334="ESPECIAL"),CONTROLE!$T$9,IF(AND(AB334="ALUMINIO",AA334="PADRAO"),CONTROLE!$T$5,IF(AND(AB334="ALUMINIO",AA334="ESPECIAL"),CONTROLE!$T$6))))))</f>
        <v>12740</v>
      </c>
    </row>
    <row r="335" spans="1:29" ht="15.75" customHeight="1">
      <c r="A335" s="98" t="s">
        <v>2927</v>
      </c>
      <c r="B335" s="96" t="str">
        <f t="shared" si="29"/>
        <v xml:space="preserve"> </v>
      </c>
      <c r="C335" s="96" t="str">
        <f>IF(AND(ISBLANK('TABELA UNIFICADA 2024'!#REF!)=TRUE,(ISBLANK('TABELA UNIFICADA 2024'!#REF!)=FALSE)),'TABELA UNIFICADA 2024'!#REF!," ")</f>
        <v xml:space="preserve"> </v>
      </c>
      <c r="D335" s="96" t="s">
        <v>43</v>
      </c>
      <c r="E335" s="191">
        <f>IF(ISBLANK('TABELA UNIFICADA 2024'!M335)=TRUE," ",'TABELA UNIFICADA 2024'!M335)</f>
        <v>45399</v>
      </c>
      <c r="F335" s="96" t="s">
        <v>111</v>
      </c>
      <c r="G335" s="96" t="str">
        <f>IF(C335='TABELA UNIFICADA 2024'!A335,'TABELA UNIFICADA 2024'!C335," ")</f>
        <v xml:space="preserve"> </v>
      </c>
      <c r="H335" s="96" t="s">
        <v>43</v>
      </c>
      <c r="I335" s="96" t="s">
        <v>112</v>
      </c>
      <c r="J335" s="97" t="str">
        <f>IF(C335='TABELA UNIFICADA 2024'!A335,'TABELA UNIFICADA 2024'!G335," ")</f>
        <v xml:space="preserve"> </v>
      </c>
      <c r="K335" s="96" t="s">
        <v>113</v>
      </c>
      <c r="L335" s="100" t="str">
        <f t="shared" si="30"/>
        <v>-</v>
      </c>
      <c r="M335" s="95" t="str">
        <f t="shared" si="28"/>
        <v xml:space="preserve"> </v>
      </c>
      <c r="N335" s="99" t="str">
        <f>IF(C335='TABELA UNIFICADA 2024'!A335,'TABELA UNIFICADA 2024'!F335," ")</f>
        <v xml:space="preserve"> </v>
      </c>
      <c r="O335" s="99" t="str">
        <f t="shared" si="31"/>
        <v xml:space="preserve"> </v>
      </c>
      <c r="Y335" s="183" t="s">
        <v>886</v>
      </c>
      <c r="Z335" s="104" t="s">
        <v>658</v>
      </c>
      <c r="AA335" s="104" t="s">
        <v>618</v>
      </c>
      <c r="AB335" s="104" t="str">
        <f>IF(LEFT(Z335,1)="G","FERRO",0)</f>
        <v>FERRO</v>
      </c>
      <c r="AC335" s="106">
        <f>IF(AND(AB335="FERRO",AA335="PADRAO"),CONTROLE!$T$2,IF(AND(AB335="FERRO",AA335="ESPECIAL"),CONTROLE!$T$3,IF(AND(AB335="ACO",AA335="PADRAO"),CONTROLE!$T$8,IF(AND(AB335="ACO",AA335="ESPECIAL"),CONTROLE!$T$9,IF(AND(AB335="ALUMINIO",AA335="PADRAO"),CONTROLE!$T$5,IF(AND(AB335="ALUMINIO",AA335="ESPECIAL"),CONTROLE!$T$6))))))</f>
        <v>12738</v>
      </c>
    </row>
    <row r="336" spans="1:29" ht="15.75" customHeight="1">
      <c r="A336" s="98" t="s">
        <v>2927</v>
      </c>
      <c r="B336" s="96" t="str">
        <f t="shared" si="29"/>
        <v xml:space="preserve"> </v>
      </c>
      <c r="C336" s="96" t="str">
        <f>IF(AND(ISBLANK('TABELA UNIFICADA 2024'!#REF!)=TRUE,(ISBLANK('TABELA UNIFICADA 2024'!#REF!)=FALSE)),'TABELA UNIFICADA 2024'!#REF!," ")</f>
        <v xml:space="preserve"> </v>
      </c>
      <c r="D336" s="96" t="s">
        <v>43</v>
      </c>
      <c r="E336" s="191">
        <f>IF(ISBLANK('TABELA UNIFICADA 2024'!M336)=TRUE," ",'TABELA UNIFICADA 2024'!M336)</f>
        <v>45399</v>
      </c>
      <c r="F336" s="96" t="s">
        <v>111</v>
      </c>
      <c r="G336" s="96" t="str">
        <f>IF(C336='TABELA UNIFICADA 2024'!A336,'TABELA UNIFICADA 2024'!C336," ")</f>
        <v xml:space="preserve"> </v>
      </c>
      <c r="H336" s="96" t="s">
        <v>43</v>
      </c>
      <c r="I336" s="96" t="s">
        <v>112</v>
      </c>
      <c r="J336" s="97" t="str">
        <f>IF(C336='TABELA UNIFICADA 2024'!A336,'TABELA UNIFICADA 2024'!G336," ")</f>
        <v xml:space="preserve"> </v>
      </c>
      <c r="K336" s="96" t="s">
        <v>113</v>
      </c>
      <c r="L336" s="100" t="str">
        <f t="shared" si="30"/>
        <v>-</v>
      </c>
      <c r="M336" s="95" t="str">
        <f t="shared" si="28"/>
        <v xml:space="preserve"> </v>
      </c>
      <c r="N336" s="99" t="str">
        <f>IF(C336='TABELA UNIFICADA 2024'!A336,'TABELA UNIFICADA 2024'!F336," ")</f>
        <v xml:space="preserve"> </v>
      </c>
      <c r="O336" s="99" t="str">
        <f t="shared" si="31"/>
        <v xml:space="preserve"> </v>
      </c>
      <c r="Y336" s="183" t="s">
        <v>887</v>
      </c>
      <c r="Z336" s="104" t="s">
        <v>658</v>
      </c>
      <c r="AA336" s="104" t="s">
        <v>618</v>
      </c>
      <c r="AB336" s="104" t="str">
        <f>IF(LEFT(Z336,1)="G","FERRO",0)</f>
        <v>FERRO</v>
      </c>
      <c r="AC336" s="106">
        <f>IF(AND(AB336="FERRO",AA336="PADRAO"),CONTROLE!$T$2,IF(AND(AB336="FERRO",AA336="ESPECIAL"),CONTROLE!$T$3,IF(AND(AB336="ACO",AA336="PADRAO"),CONTROLE!$T$8,IF(AND(AB336="ACO",AA336="ESPECIAL"),CONTROLE!$T$9,IF(AND(AB336="ALUMINIO",AA336="PADRAO"),CONTROLE!$T$5,IF(AND(AB336="ALUMINIO",AA336="ESPECIAL"),CONTROLE!$T$6))))))</f>
        <v>12738</v>
      </c>
    </row>
    <row r="337" spans="1:29" ht="15.75" customHeight="1">
      <c r="A337" s="98" t="s">
        <v>2927</v>
      </c>
      <c r="B337" s="96" t="str">
        <f t="shared" si="29"/>
        <v xml:space="preserve"> </v>
      </c>
      <c r="C337" s="96" t="str">
        <f>IF(AND(ISBLANK('TABELA UNIFICADA 2024'!#REF!)=TRUE,(ISBLANK('TABELA UNIFICADA 2024'!#REF!)=FALSE)),'TABELA UNIFICADA 2024'!#REF!," ")</f>
        <v xml:space="preserve"> </v>
      </c>
      <c r="D337" s="96" t="s">
        <v>43</v>
      </c>
      <c r="E337" s="191">
        <f>IF(ISBLANK('TABELA UNIFICADA 2024'!M337)=TRUE," ",'TABELA UNIFICADA 2024'!M337)</f>
        <v>45399</v>
      </c>
      <c r="F337" s="96" t="s">
        <v>111</v>
      </c>
      <c r="G337" s="96" t="str">
        <f>IF(C337='TABELA UNIFICADA 2024'!A337,'TABELA UNIFICADA 2024'!C337," ")</f>
        <v xml:space="preserve"> </v>
      </c>
      <c r="H337" s="96" t="s">
        <v>43</v>
      </c>
      <c r="I337" s="96" t="s">
        <v>112</v>
      </c>
      <c r="J337" s="97" t="str">
        <f>IF(C337='TABELA UNIFICADA 2024'!A337,'TABELA UNIFICADA 2024'!G337," ")</f>
        <v xml:space="preserve"> </v>
      </c>
      <c r="K337" s="96" t="s">
        <v>113</v>
      </c>
      <c r="L337" s="100" t="str">
        <f t="shared" si="30"/>
        <v>-</v>
      </c>
      <c r="M337" s="95" t="str">
        <f t="shared" si="28"/>
        <v xml:space="preserve"> </v>
      </c>
      <c r="N337" s="99" t="str">
        <f>IF(C337='TABELA UNIFICADA 2024'!A337,'TABELA UNIFICADA 2024'!F337," ")</f>
        <v xml:space="preserve"> </v>
      </c>
      <c r="O337" s="99" t="str">
        <f t="shared" si="31"/>
        <v xml:space="preserve"> </v>
      </c>
      <c r="Y337" s="183" t="s">
        <v>888</v>
      </c>
      <c r="Z337" s="104" t="s">
        <v>617</v>
      </c>
      <c r="AA337" s="104" t="s">
        <v>618</v>
      </c>
      <c r="AB337" s="104" t="str">
        <f>IF(LEFT(Z337,1)="G","FERRO",0)</f>
        <v>FERRO</v>
      </c>
      <c r="AC337" s="106">
        <f>IF(AND(AB337="FERRO",AA337="PADRAO"),CONTROLE!$T$2,IF(AND(AB337="FERRO",AA337="ESPECIAL"),CONTROLE!$T$3,IF(AND(AB337="ACO",AA337="PADRAO"),CONTROLE!$T$8,IF(AND(AB337="ACO",AA337="ESPECIAL"),CONTROLE!$T$9,IF(AND(AB337="ALUMINIO",AA337="PADRAO"),CONTROLE!$T$5,IF(AND(AB337="ALUMINIO",AA337="ESPECIAL"),CONTROLE!$T$6))))))</f>
        <v>12738</v>
      </c>
    </row>
    <row r="338" spans="1:29" ht="15.75" customHeight="1">
      <c r="A338" s="98" t="s">
        <v>2927</v>
      </c>
      <c r="B338" s="96" t="str">
        <f t="shared" si="29"/>
        <v xml:space="preserve"> </v>
      </c>
      <c r="C338" s="96" t="str">
        <f>IF(AND(ISBLANK('TABELA UNIFICADA 2024'!#REF!)=TRUE,(ISBLANK('TABELA UNIFICADA 2024'!#REF!)=FALSE)),'TABELA UNIFICADA 2024'!#REF!," ")</f>
        <v xml:space="preserve"> </v>
      </c>
      <c r="D338" s="96" t="s">
        <v>43</v>
      </c>
      <c r="E338" s="191">
        <f>IF(ISBLANK('TABELA UNIFICADA 2024'!M338)=TRUE," ",'TABELA UNIFICADA 2024'!M338)</f>
        <v>45399</v>
      </c>
      <c r="F338" s="96" t="s">
        <v>111</v>
      </c>
      <c r="G338" s="96" t="str">
        <f>IF(C338='TABELA UNIFICADA 2024'!A338,'TABELA UNIFICADA 2024'!C338," ")</f>
        <v xml:space="preserve"> </v>
      </c>
      <c r="H338" s="96" t="s">
        <v>43</v>
      </c>
      <c r="I338" s="96" t="s">
        <v>112</v>
      </c>
      <c r="J338" s="97" t="str">
        <f>IF(C338='TABELA UNIFICADA 2024'!A338,'TABELA UNIFICADA 2024'!G338," ")</f>
        <v xml:space="preserve"> </v>
      </c>
      <c r="K338" s="96" t="s">
        <v>113</v>
      </c>
      <c r="L338" s="100" t="str">
        <f t="shared" si="30"/>
        <v>-</v>
      </c>
      <c r="M338" s="95" t="str">
        <f t="shared" si="28"/>
        <v xml:space="preserve"> </v>
      </c>
      <c r="N338" s="99" t="str">
        <f>IF(C338='TABELA UNIFICADA 2024'!A338,'TABELA UNIFICADA 2024'!F338," ")</f>
        <v xml:space="preserve"> </v>
      </c>
      <c r="O338" s="99" t="str">
        <f t="shared" si="31"/>
        <v xml:space="preserve"> </v>
      </c>
      <c r="Y338" s="183" t="s">
        <v>889</v>
      </c>
      <c r="Z338" s="104" t="s">
        <v>696</v>
      </c>
      <c r="AA338" s="104" t="s">
        <v>618</v>
      </c>
      <c r="AB338" s="104" t="s">
        <v>2550</v>
      </c>
      <c r="AC338" s="106">
        <f>IF(AND(AB338="FERRO",AA338="PADRAO"),CONTROLE!$T$2,IF(AND(AB338="FERRO",AA338="ESPECIAL"),CONTROLE!$T$3,IF(AND(AB338="ACO",AA338="PADRAO"),CONTROLE!$T$8,IF(AND(AB338="ACO",AA338="ESPECIAL"),CONTROLE!$T$9,IF(AND(AB338="ALUMINIO",AA338="PADRAO"),CONTROLE!$T$5,IF(AND(AB338="ALUMINIO",AA338="ESPECIAL"),CONTROLE!$T$6))))))</f>
        <v>12740</v>
      </c>
    </row>
    <row r="339" spans="1:29" ht="15.75" customHeight="1">
      <c r="A339" s="98" t="s">
        <v>2927</v>
      </c>
      <c r="B339" s="96" t="str">
        <f t="shared" si="29"/>
        <v xml:space="preserve"> </v>
      </c>
      <c r="C339" s="96" t="str">
        <f>IF(AND(ISBLANK('TABELA UNIFICADA 2024'!#REF!)=TRUE,(ISBLANK('TABELA UNIFICADA 2024'!#REF!)=FALSE)),'TABELA UNIFICADA 2024'!#REF!," ")</f>
        <v xml:space="preserve"> </v>
      </c>
      <c r="D339" s="96" t="s">
        <v>43</v>
      </c>
      <c r="E339" s="191">
        <f>IF(ISBLANK('TABELA UNIFICADA 2024'!M339)=TRUE," ",'TABELA UNIFICADA 2024'!M339)</f>
        <v>45399</v>
      </c>
      <c r="F339" s="96" t="s">
        <v>111</v>
      </c>
      <c r="G339" s="96" t="str">
        <f>IF(C339='TABELA UNIFICADA 2024'!A339,'TABELA UNIFICADA 2024'!C339," ")</f>
        <v xml:space="preserve"> </v>
      </c>
      <c r="H339" s="96" t="s">
        <v>43</v>
      </c>
      <c r="I339" s="96" t="s">
        <v>112</v>
      </c>
      <c r="J339" s="97" t="str">
        <f>IF(C339='TABELA UNIFICADA 2024'!A339,'TABELA UNIFICADA 2024'!G339," ")</f>
        <v xml:space="preserve"> </v>
      </c>
      <c r="K339" s="96" t="s">
        <v>113</v>
      </c>
      <c r="L339" s="100" t="str">
        <f t="shared" si="30"/>
        <v>-</v>
      </c>
      <c r="M339" s="95" t="str">
        <f t="shared" si="28"/>
        <v xml:space="preserve"> </v>
      </c>
      <c r="N339" s="99" t="str">
        <f>IF(C339='TABELA UNIFICADA 2024'!A339,'TABELA UNIFICADA 2024'!F339," ")</f>
        <v xml:space="preserve"> </v>
      </c>
      <c r="O339" s="99" t="str">
        <f t="shared" si="31"/>
        <v xml:space="preserve"> </v>
      </c>
      <c r="Y339" s="183" t="s">
        <v>890</v>
      </c>
      <c r="Z339" s="104" t="s">
        <v>696</v>
      </c>
      <c r="AA339" s="104" t="s">
        <v>618</v>
      </c>
      <c r="AB339" s="104" t="s">
        <v>2550</v>
      </c>
      <c r="AC339" s="106">
        <f>IF(AND(AB339="FERRO",AA339="PADRAO"),CONTROLE!$T$2,IF(AND(AB339="FERRO",AA339="ESPECIAL"),CONTROLE!$T$3,IF(AND(AB339="ACO",AA339="PADRAO"),CONTROLE!$T$8,IF(AND(AB339="ACO",AA339="ESPECIAL"),CONTROLE!$T$9,IF(AND(AB339="ALUMINIO",AA339="PADRAO"),CONTROLE!$T$5,IF(AND(AB339="ALUMINIO",AA339="ESPECIAL"),CONTROLE!$T$6))))))</f>
        <v>12740</v>
      </c>
    </row>
    <row r="340" spans="1:29" ht="15.75" customHeight="1">
      <c r="A340" s="98" t="s">
        <v>2927</v>
      </c>
      <c r="B340" s="96" t="str">
        <f t="shared" si="29"/>
        <v xml:space="preserve"> </v>
      </c>
      <c r="C340" s="96" t="str">
        <f>IF(AND(ISBLANK('TABELA UNIFICADA 2024'!#REF!)=TRUE,(ISBLANK('TABELA UNIFICADA 2024'!#REF!)=FALSE)),'TABELA UNIFICADA 2024'!#REF!," ")</f>
        <v xml:space="preserve"> </v>
      </c>
      <c r="D340" s="96" t="s">
        <v>43</v>
      </c>
      <c r="E340" s="191">
        <f>IF(ISBLANK('TABELA UNIFICADA 2024'!M340)=TRUE," ",'TABELA UNIFICADA 2024'!M340)</f>
        <v>45399</v>
      </c>
      <c r="F340" s="96" t="s">
        <v>111</v>
      </c>
      <c r="G340" s="96" t="str">
        <f>IF(C340='TABELA UNIFICADA 2024'!A340,'TABELA UNIFICADA 2024'!C340," ")</f>
        <v xml:space="preserve"> </v>
      </c>
      <c r="H340" s="96" t="s">
        <v>43</v>
      </c>
      <c r="I340" s="96" t="s">
        <v>112</v>
      </c>
      <c r="J340" s="97" t="str">
        <f>IF(C340='TABELA UNIFICADA 2024'!A340,'TABELA UNIFICADA 2024'!G340," ")</f>
        <v xml:space="preserve"> </v>
      </c>
      <c r="K340" s="96" t="s">
        <v>113</v>
      </c>
      <c r="L340" s="100" t="str">
        <f t="shared" si="30"/>
        <v>-</v>
      </c>
      <c r="M340" s="95" t="str">
        <f t="shared" si="28"/>
        <v xml:space="preserve"> </v>
      </c>
      <c r="N340" s="99" t="str">
        <f>IF(C340='TABELA UNIFICADA 2024'!A340,'TABELA UNIFICADA 2024'!F340," ")</f>
        <v xml:space="preserve"> </v>
      </c>
      <c r="O340" s="99" t="str">
        <f t="shared" si="31"/>
        <v xml:space="preserve"> </v>
      </c>
      <c r="Y340" s="183" t="s">
        <v>891</v>
      </c>
      <c r="Z340" s="104" t="s">
        <v>617</v>
      </c>
      <c r="AA340" s="104" t="s">
        <v>618</v>
      </c>
      <c r="AB340" s="104" t="str">
        <f>IF(LEFT(Z340,1)="G","FERRO",0)</f>
        <v>FERRO</v>
      </c>
      <c r="AC340" s="106">
        <f>IF(AND(AB340="FERRO",AA340="PADRAO"),CONTROLE!$T$2,IF(AND(AB340="FERRO",AA340="ESPECIAL"),CONTROLE!$T$3,IF(AND(AB340="ACO",AA340="PADRAO"),CONTROLE!$T$8,IF(AND(AB340="ACO",AA340="ESPECIAL"),CONTROLE!$T$9,IF(AND(AB340="ALUMINIO",AA340="PADRAO"),CONTROLE!$T$5,IF(AND(AB340="ALUMINIO",AA340="ESPECIAL"),CONTROLE!$T$6))))))</f>
        <v>12738</v>
      </c>
    </row>
    <row r="341" spans="1:29" ht="15.75" customHeight="1">
      <c r="A341" s="98" t="s">
        <v>2927</v>
      </c>
      <c r="B341" s="96" t="str">
        <f t="shared" si="29"/>
        <v xml:space="preserve"> </v>
      </c>
      <c r="C341" s="96" t="str">
        <f>IF(AND(ISBLANK('TABELA UNIFICADA 2024'!#REF!)=TRUE,(ISBLANK('TABELA UNIFICADA 2024'!#REF!)=FALSE)),'TABELA UNIFICADA 2024'!#REF!," ")</f>
        <v xml:space="preserve"> </v>
      </c>
      <c r="D341" s="96" t="s">
        <v>43</v>
      </c>
      <c r="E341" s="191">
        <f>IF(ISBLANK('TABELA UNIFICADA 2024'!M341)=TRUE," ",'TABELA UNIFICADA 2024'!M341)</f>
        <v>45399</v>
      </c>
      <c r="F341" s="96" t="s">
        <v>111</v>
      </c>
      <c r="G341" s="96" t="str">
        <f>IF(C341='TABELA UNIFICADA 2024'!A341,'TABELA UNIFICADA 2024'!C341," ")</f>
        <v xml:space="preserve"> </v>
      </c>
      <c r="H341" s="96" t="s">
        <v>43</v>
      </c>
      <c r="I341" s="96" t="s">
        <v>112</v>
      </c>
      <c r="J341" s="97" t="str">
        <f>IF(C341='TABELA UNIFICADA 2024'!A341,'TABELA UNIFICADA 2024'!G341," ")</f>
        <v xml:space="preserve"> </v>
      </c>
      <c r="K341" s="96" t="s">
        <v>113</v>
      </c>
      <c r="L341" s="100" t="str">
        <f t="shared" si="30"/>
        <v>-</v>
      </c>
      <c r="M341" s="95" t="str">
        <f t="shared" si="28"/>
        <v xml:space="preserve"> </v>
      </c>
      <c r="N341" s="99" t="str">
        <f>IF(C341='TABELA UNIFICADA 2024'!A341,'TABELA UNIFICADA 2024'!F341," ")</f>
        <v xml:space="preserve"> </v>
      </c>
      <c r="O341" s="99" t="str">
        <f t="shared" si="31"/>
        <v xml:space="preserve"> </v>
      </c>
      <c r="Y341" s="183" t="s">
        <v>892</v>
      </c>
      <c r="Z341" s="104" t="s">
        <v>666</v>
      </c>
      <c r="AA341" s="104" t="s">
        <v>618</v>
      </c>
      <c r="AB341" s="104" t="str">
        <f>IF(LEFT(Z341,1)="G","FERRO",0)</f>
        <v>FERRO</v>
      </c>
      <c r="AC341" s="106">
        <f>IF(AND(AB341="FERRO",AA341="PADRAO"),CONTROLE!$T$2,IF(AND(AB341="FERRO",AA341="ESPECIAL"),CONTROLE!$T$3,IF(AND(AB341="ACO",AA341="PADRAO"),CONTROLE!$T$8,IF(AND(AB341="ACO",AA341="ESPECIAL"),CONTROLE!$T$9,IF(AND(AB341="ALUMINIO",AA341="PADRAO"),CONTROLE!$T$5,IF(AND(AB341="ALUMINIO",AA341="ESPECIAL"),CONTROLE!$T$6))))))</f>
        <v>12738</v>
      </c>
    </row>
    <row r="342" spans="1:29" ht="15.75" customHeight="1">
      <c r="A342" s="98" t="s">
        <v>2927</v>
      </c>
      <c r="B342" s="96" t="str">
        <f t="shared" si="29"/>
        <v xml:space="preserve"> </v>
      </c>
      <c r="C342" s="96" t="str">
        <f>IF(AND(ISBLANK('TABELA UNIFICADA 2024'!#REF!)=TRUE,(ISBLANK('TABELA UNIFICADA 2024'!#REF!)=FALSE)),'TABELA UNIFICADA 2024'!#REF!," ")</f>
        <v xml:space="preserve"> </v>
      </c>
      <c r="D342" s="96" t="s">
        <v>43</v>
      </c>
      <c r="E342" s="191">
        <f>IF(ISBLANK('TABELA UNIFICADA 2024'!M342)=TRUE," ",'TABELA UNIFICADA 2024'!M342)</f>
        <v>45401</v>
      </c>
      <c r="F342" s="96" t="s">
        <v>111</v>
      </c>
      <c r="G342" s="96" t="str">
        <f>IF(C342='TABELA UNIFICADA 2024'!A342,'TABELA UNIFICADA 2024'!C342," ")</f>
        <v xml:space="preserve"> </v>
      </c>
      <c r="H342" s="96" t="s">
        <v>43</v>
      </c>
      <c r="I342" s="96" t="s">
        <v>112</v>
      </c>
      <c r="J342" s="97" t="str">
        <f>IF(C342='TABELA UNIFICADA 2024'!A342,'TABELA UNIFICADA 2024'!G342," ")</f>
        <v xml:space="preserve"> </v>
      </c>
      <c r="K342" s="96" t="s">
        <v>113</v>
      </c>
      <c r="L342" s="100" t="str">
        <f t="shared" si="30"/>
        <v>-</v>
      </c>
      <c r="M342" s="95" t="str">
        <f t="shared" si="28"/>
        <v xml:space="preserve"> </v>
      </c>
      <c r="N342" s="99" t="str">
        <f>IF(C342='TABELA UNIFICADA 2024'!A342,'TABELA UNIFICADA 2024'!F342," ")</f>
        <v xml:space="preserve"> </v>
      </c>
      <c r="O342" s="99" t="str">
        <f t="shared" si="31"/>
        <v xml:space="preserve"> </v>
      </c>
      <c r="Y342" s="183" t="s">
        <v>893</v>
      </c>
      <c r="Z342" s="104" t="s">
        <v>669</v>
      </c>
      <c r="AA342" s="104" t="s">
        <v>618</v>
      </c>
      <c r="AB342" s="104" t="s">
        <v>2548</v>
      </c>
      <c r="AC342" s="106">
        <f>IF(AND(AB342="FERRO",AA342="PADRAO"),CONTROLE!$T$2,IF(AND(AB342="FERRO",AA342="ESPECIAL"),CONTROLE!$T$3,IF(AND(AB342="ACO",AA342="PADRAO"),CONTROLE!$T$8,IF(AND(AB342="ACO",AA342="ESPECIAL"),CONTROLE!$T$9,IF(AND(AB342="ALUMINIO",AA342="PADRAO"),CONTROLE!$T$5,IF(AND(AB342="ALUMINIO",AA342="ESPECIAL"),CONTROLE!$T$6))))))</f>
        <v>12742</v>
      </c>
    </row>
    <row r="343" spans="1:29" ht="15.75" customHeight="1">
      <c r="A343" s="98" t="s">
        <v>2927</v>
      </c>
      <c r="B343" s="96" t="str">
        <f t="shared" si="29"/>
        <v xml:space="preserve"> </v>
      </c>
      <c r="C343" s="96" t="str">
        <f>IF(AND(ISBLANK('TABELA UNIFICADA 2024'!#REF!)=TRUE,(ISBLANK('TABELA UNIFICADA 2024'!#REF!)=FALSE)),'TABELA UNIFICADA 2024'!#REF!," ")</f>
        <v xml:space="preserve"> </v>
      </c>
      <c r="D343" s="96" t="s">
        <v>43</v>
      </c>
      <c r="E343" s="191">
        <f>IF(ISBLANK('TABELA UNIFICADA 2024'!M343)=TRUE," ",'TABELA UNIFICADA 2024'!M343)</f>
        <v>45405</v>
      </c>
      <c r="F343" s="96" t="s">
        <v>111</v>
      </c>
      <c r="G343" s="96" t="str">
        <f>IF(C343='TABELA UNIFICADA 2024'!A343,'TABELA UNIFICADA 2024'!C343," ")</f>
        <v xml:space="preserve"> </v>
      </c>
      <c r="H343" s="96" t="s">
        <v>43</v>
      </c>
      <c r="I343" s="96" t="s">
        <v>112</v>
      </c>
      <c r="J343" s="97" t="str">
        <f>IF(C343='TABELA UNIFICADA 2024'!A343,'TABELA UNIFICADA 2024'!G343," ")</f>
        <v xml:space="preserve"> </v>
      </c>
      <c r="K343" s="96" t="s">
        <v>113</v>
      </c>
      <c r="L343" s="100" t="str">
        <f t="shared" si="30"/>
        <v>-</v>
      </c>
      <c r="M343" s="95" t="str">
        <f t="shared" ref="M343:M350" si="32">G343</f>
        <v xml:space="preserve"> </v>
      </c>
      <c r="N343" s="99" t="str">
        <f>IF(C343='TABELA UNIFICADA 2024'!A343,'TABELA UNIFICADA 2024'!F343," ")</f>
        <v xml:space="preserve"> </v>
      </c>
      <c r="O343" s="99" t="str">
        <f t="shared" si="31"/>
        <v xml:space="preserve"> </v>
      </c>
      <c r="Y343" s="183" t="s">
        <v>894</v>
      </c>
      <c r="Z343" s="104" t="s">
        <v>666</v>
      </c>
      <c r="AA343" s="104" t="s">
        <v>618</v>
      </c>
      <c r="AB343" s="104" t="str">
        <f>IF(LEFT(Z343,1)="G","FERRO",0)</f>
        <v>FERRO</v>
      </c>
      <c r="AC343" s="106">
        <f>IF(AND(AB343="FERRO",AA343="PADRAO"),CONTROLE!$T$2,IF(AND(AB343="FERRO",AA343="ESPECIAL"),CONTROLE!$T$3,IF(AND(AB343="ACO",AA343="PADRAO"),CONTROLE!$T$8,IF(AND(AB343="ACO",AA343="ESPECIAL"),CONTROLE!$T$9,IF(AND(AB343="ALUMINIO",AA343="PADRAO"),CONTROLE!$T$5,IF(AND(AB343="ALUMINIO",AA343="ESPECIAL"),CONTROLE!$T$6))))))</f>
        <v>12738</v>
      </c>
    </row>
    <row r="344" spans="1:29" ht="15.75" customHeight="1">
      <c r="A344" s="98" t="s">
        <v>2927</v>
      </c>
      <c r="B344" s="96" t="str">
        <f t="shared" si="29"/>
        <v xml:space="preserve"> </v>
      </c>
      <c r="C344" s="96" t="str">
        <f>IF(AND(ISBLANK('TABELA UNIFICADA 2024'!#REF!)=TRUE,(ISBLANK('TABELA UNIFICADA 2024'!#REF!)=FALSE)),'TABELA UNIFICADA 2024'!#REF!," ")</f>
        <v xml:space="preserve"> </v>
      </c>
      <c r="D344" s="96" t="s">
        <v>43</v>
      </c>
      <c r="E344" s="191">
        <f>IF(ISBLANK('TABELA UNIFICADA 2024'!M344)=TRUE," ",'TABELA UNIFICADA 2024'!M344)</f>
        <v>45405</v>
      </c>
      <c r="F344" s="96" t="s">
        <v>111</v>
      </c>
      <c r="G344" s="96" t="str">
        <f>IF(C344='TABELA UNIFICADA 2024'!A344,'TABELA UNIFICADA 2024'!C344," ")</f>
        <v xml:space="preserve"> </v>
      </c>
      <c r="H344" s="96" t="s">
        <v>43</v>
      </c>
      <c r="I344" s="96" t="s">
        <v>112</v>
      </c>
      <c r="J344" s="97" t="str">
        <f>IF(C344='TABELA UNIFICADA 2024'!A344,'TABELA UNIFICADA 2024'!G344," ")</f>
        <v xml:space="preserve"> </v>
      </c>
      <c r="K344" s="96" t="s">
        <v>113</v>
      </c>
      <c r="L344" s="100" t="str">
        <f t="shared" si="30"/>
        <v>-</v>
      </c>
      <c r="M344" s="95" t="str">
        <f t="shared" si="32"/>
        <v xml:space="preserve"> </v>
      </c>
      <c r="N344" s="99" t="str">
        <f>IF(C344='TABELA UNIFICADA 2024'!A344,'TABELA UNIFICADA 2024'!F344," ")</f>
        <v xml:space="preserve"> </v>
      </c>
      <c r="O344" s="99" t="str">
        <f t="shared" si="31"/>
        <v xml:space="preserve"> </v>
      </c>
      <c r="Y344" s="183" t="s">
        <v>895</v>
      </c>
      <c r="Z344" s="104" t="s">
        <v>669</v>
      </c>
      <c r="AA344" s="104" t="s">
        <v>618</v>
      </c>
      <c r="AB344" s="104" t="s">
        <v>2548</v>
      </c>
      <c r="AC344" s="106">
        <f>IF(AND(AB344="FERRO",AA344="PADRAO"),CONTROLE!$T$2,IF(AND(AB344="FERRO",AA344="ESPECIAL"),CONTROLE!$T$3,IF(AND(AB344="ACO",AA344="PADRAO"),CONTROLE!$T$8,IF(AND(AB344="ACO",AA344="ESPECIAL"),CONTROLE!$T$9,IF(AND(AB344="ALUMINIO",AA344="PADRAO"),CONTROLE!$T$5,IF(AND(AB344="ALUMINIO",AA344="ESPECIAL"),CONTROLE!$T$6))))))</f>
        <v>12742</v>
      </c>
    </row>
    <row r="345" spans="1:29" ht="15.75" customHeight="1">
      <c r="A345" s="98" t="s">
        <v>2927</v>
      </c>
      <c r="B345" s="96" t="str">
        <f t="shared" si="29"/>
        <v xml:space="preserve"> </v>
      </c>
      <c r="C345" s="96" t="str">
        <f>IF(AND(ISBLANK('TABELA UNIFICADA 2024'!#REF!)=TRUE,(ISBLANK('TABELA UNIFICADA 2024'!#REF!)=FALSE)),'TABELA UNIFICADA 2024'!#REF!," ")</f>
        <v xml:space="preserve"> </v>
      </c>
      <c r="D345" s="96" t="s">
        <v>43</v>
      </c>
      <c r="E345" s="191">
        <f>IF(ISBLANK('TABELA UNIFICADA 2024'!M345)=TRUE," ",'TABELA UNIFICADA 2024'!M345)</f>
        <v>45405</v>
      </c>
      <c r="F345" s="96" t="s">
        <v>111</v>
      </c>
      <c r="G345" s="96" t="str">
        <f>IF(C345='TABELA UNIFICADA 2024'!A345,'TABELA UNIFICADA 2024'!C345," ")</f>
        <v xml:space="preserve"> </v>
      </c>
      <c r="H345" s="96" t="s">
        <v>43</v>
      </c>
      <c r="I345" s="96" t="s">
        <v>112</v>
      </c>
      <c r="J345" s="97" t="str">
        <f>IF(C345='TABELA UNIFICADA 2024'!A345,'TABELA UNIFICADA 2024'!G345," ")</f>
        <v xml:space="preserve"> </v>
      </c>
      <c r="K345" s="96" t="s">
        <v>113</v>
      </c>
      <c r="L345" s="100" t="str">
        <f t="shared" si="30"/>
        <v>-</v>
      </c>
      <c r="M345" s="95" t="str">
        <f t="shared" si="32"/>
        <v xml:space="preserve"> </v>
      </c>
      <c r="N345" s="99" t="str">
        <f>IF(C345='TABELA UNIFICADA 2024'!A345,'TABELA UNIFICADA 2024'!F345," ")</f>
        <v xml:space="preserve"> </v>
      </c>
      <c r="O345" s="99" t="str">
        <f t="shared" si="31"/>
        <v xml:space="preserve"> </v>
      </c>
      <c r="Y345" s="183" t="s">
        <v>896</v>
      </c>
      <c r="Z345" s="104" t="s">
        <v>617</v>
      </c>
      <c r="AA345" s="104" t="s">
        <v>618</v>
      </c>
      <c r="AB345" s="104" t="str">
        <f>IF(LEFT(Z345,1)="G","FERRO",0)</f>
        <v>FERRO</v>
      </c>
      <c r="AC345" s="106">
        <f>IF(AND(AB345="FERRO",AA345="PADRAO"),CONTROLE!$T$2,IF(AND(AB345="FERRO",AA345="ESPECIAL"),CONTROLE!$T$3,IF(AND(AB345="ACO",AA345="PADRAO"),CONTROLE!$T$8,IF(AND(AB345="ACO",AA345="ESPECIAL"),CONTROLE!$T$9,IF(AND(AB345="ALUMINIO",AA345="PADRAO"),CONTROLE!$T$5,IF(AND(AB345="ALUMINIO",AA345="ESPECIAL"),CONTROLE!$T$6))))))</f>
        <v>12738</v>
      </c>
    </row>
    <row r="346" spans="1:29" ht="15.75" customHeight="1">
      <c r="A346" s="98" t="s">
        <v>2927</v>
      </c>
      <c r="B346" s="96" t="str">
        <f t="shared" si="29"/>
        <v xml:space="preserve"> </v>
      </c>
      <c r="C346" s="96" t="str">
        <f>IF(AND(ISBLANK('TABELA UNIFICADA 2024'!#REF!)=TRUE,(ISBLANK('TABELA UNIFICADA 2024'!#REF!)=FALSE)),'TABELA UNIFICADA 2024'!#REF!," ")</f>
        <v xml:space="preserve"> </v>
      </c>
      <c r="D346" s="96" t="s">
        <v>43</v>
      </c>
      <c r="E346" s="191">
        <f>IF(ISBLANK('TABELA UNIFICADA 2024'!M346)=TRUE," ",'TABELA UNIFICADA 2024'!M346)</f>
        <v>45405</v>
      </c>
      <c r="F346" s="96" t="s">
        <v>111</v>
      </c>
      <c r="G346" s="96" t="str">
        <f>IF(C346='TABELA UNIFICADA 2024'!A346,'TABELA UNIFICADA 2024'!C346," ")</f>
        <v xml:space="preserve"> </v>
      </c>
      <c r="H346" s="96" t="s">
        <v>43</v>
      </c>
      <c r="I346" s="96" t="s">
        <v>112</v>
      </c>
      <c r="J346" s="97" t="str">
        <f>IF(C346='TABELA UNIFICADA 2024'!A346,'TABELA UNIFICADA 2024'!G346," ")</f>
        <v xml:space="preserve"> </v>
      </c>
      <c r="K346" s="96" t="s">
        <v>113</v>
      </c>
      <c r="L346" s="100" t="str">
        <f t="shared" si="30"/>
        <v>-</v>
      </c>
      <c r="M346" s="95" t="str">
        <f t="shared" si="32"/>
        <v xml:space="preserve"> </v>
      </c>
      <c r="N346" s="99" t="str">
        <f>IF(C346='TABELA UNIFICADA 2024'!A346,'TABELA UNIFICADA 2024'!F346," ")</f>
        <v xml:space="preserve"> </v>
      </c>
      <c r="O346" s="99" t="str">
        <f t="shared" si="31"/>
        <v xml:space="preserve"> </v>
      </c>
      <c r="Y346" s="183" t="s">
        <v>897</v>
      </c>
      <c r="Z346" s="104" t="s">
        <v>662</v>
      </c>
      <c r="AA346" s="104" t="s">
        <v>618</v>
      </c>
      <c r="AB346" s="104" t="str">
        <f>IF(LEFT(Z346,1)="G","FERRO",0)</f>
        <v>FERRO</v>
      </c>
      <c r="AC346" s="106">
        <f>IF(AND(AB346="FERRO",AA346="PADRAO"),CONTROLE!$T$2,IF(AND(AB346="FERRO",AA346="ESPECIAL"),CONTROLE!$T$3,IF(AND(AB346="ACO",AA346="PADRAO"),CONTROLE!$T$8,IF(AND(AB346="ACO",AA346="ESPECIAL"),CONTROLE!$T$9,IF(AND(AB346="ALUMINIO",AA346="PADRAO"),CONTROLE!$T$5,IF(AND(AB346="ALUMINIO",AA346="ESPECIAL"),CONTROLE!$T$6))))))</f>
        <v>12738</v>
      </c>
    </row>
    <row r="347" spans="1:29" ht="15.75" customHeight="1">
      <c r="A347" s="98" t="s">
        <v>2927</v>
      </c>
      <c r="B347" s="96" t="str">
        <f t="shared" si="29"/>
        <v xml:space="preserve"> </v>
      </c>
      <c r="C347" s="96" t="str">
        <f>IF(AND(ISBLANK('TABELA UNIFICADA 2024'!#REF!)=TRUE,(ISBLANK('TABELA UNIFICADA 2024'!#REF!)=FALSE)),'TABELA UNIFICADA 2024'!#REF!," ")</f>
        <v xml:space="preserve"> </v>
      </c>
      <c r="D347" s="96" t="s">
        <v>43</v>
      </c>
      <c r="E347" s="191">
        <f>IF(ISBLANK('TABELA UNIFICADA 2024'!M347)=TRUE," ",'TABELA UNIFICADA 2024'!M347)</f>
        <v>45405</v>
      </c>
      <c r="F347" s="96" t="s">
        <v>111</v>
      </c>
      <c r="G347" s="96" t="str">
        <f>IF(C347='TABELA UNIFICADA 2024'!A347,'TABELA UNIFICADA 2024'!C347," ")</f>
        <v xml:space="preserve"> </v>
      </c>
      <c r="H347" s="96" t="s">
        <v>43</v>
      </c>
      <c r="I347" s="96" t="s">
        <v>112</v>
      </c>
      <c r="J347" s="97" t="str">
        <f>IF(C347='TABELA UNIFICADA 2024'!A347,'TABELA UNIFICADA 2024'!G347," ")</f>
        <v xml:space="preserve"> </v>
      </c>
      <c r="K347" s="96" t="s">
        <v>113</v>
      </c>
      <c r="L347" s="100" t="str">
        <f t="shared" si="30"/>
        <v>-</v>
      </c>
      <c r="M347" s="95" t="str">
        <f t="shared" si="32"/>
        <v xml:space="preserve"> </v>
      </c>
      <c r="N347" s="99" t="str">
        <f>IF(C347='TABELA UNIFICADA 2024'!A347,'TABELA UNIFICADA 2024'!F347," ")</f>
        <v xml:space="preserve"> </v>
      </c>
      <c r="O347" s="99" t="str">
        <f t="shared" si="31"/>
        <v xml:space="preserve"> </v>
      </c>
      <c r="Y347" s="183" t="s">
        <v>898</v>
      </c>
      <c r="Z347" s="104" t="s">
        <v>617</v>
      </c>
      <c r="AA347" s="104" t="s">
        <v>618</v>
      </c>
      <c r="AB347" s="104" t="str">
        <f>IF(LEFT(Z347,1)="G","FERRO",0)</f>
        <v>FERRO</v>
      </c>
      <c r="AC347" s="106">
        <f>IF(AND(AB347="FERRO",AA347="PADRAO"),CONTROLE!$T$2,IF(AND(AB347="FERRO",AA347="ESPECIAL"),CONTROLE!$T$3,IF(AND(AB347="ACO",AA347="PADRAO"),CONTROLE!$T$8,IF(AND(AB347="ACO",AA347="ESPECIAL"),CONTROLE!$T$9,IF(AND(AB347="ALUMINIO",AA347="PADRAO"),CONTROLE!$T$5,IF(AND(AB347="ALUMINIO",AA347="ESPECIAL"),CONTROLE!$T$6))))))</f>
        <v>12738</v>
      </c>
    </row>
    <row r="348" spans="1:29" ht="15.75" customHeight="1">
      <c r="A348" s="98" t="s">
        <v>2927</v>
      </c>
      <c r="B348" s="96" t="str">
        <f t="shared" si="29"/>
        <v xml:space="preserve"> </v>
      </c>
      <c r="C348" s="96" t="str">
        <f>IF(AND(ISBLANK('TABELA UNIFICADA 2024'!#REF!)=TRUE,(ISBLANK('TABELA UNIFICADA 2024'!#REF!)=FALSE)),'TABELA UNIFICADA 2024'!#REF!," ")</f>
        <v xml:space="preserve"> </v>
      </c>
      <c r="D348" s="96" t="s">
        <v>43</v>
      </c>
      <c r="E348" s="191">
        <f>IF(ISBLANK('TABELA UNIFICADA 2024'!M348)=TRUE," ",'TABELA UNIFICADA 2024'!M348)</f>
        <v>45405</v>
      </c>
      <c r="F348" s="96" t="s">
        <v>111</v>
      </c>
      <c r="G348" s="96" t="str">
        <f>IF(C348='TABELA UNIFICADA 2024'!A348,'TABELA UNIFICADA 2024'!C348," ")</f>
        <v xml:space="preserve"> </v>
      </c>
      <c r="H348" s="96" t="s">
        <v>43</v>
      </c>
      <c r="I348" s="96" t="s">
        <v>112</v>
      </c>
      <c r="J348" s="97" t="str">
        <f>IF(C348='TABELA UNIFICADA 2024'!A348,'TABELA UNIFICADA 2024'!G348," ")</f>
        <v xml:space="preserve"> </v>
      </c>
      <c r="K348" s="96" t="s">
        <v>113</v>
      </c>
      <c r="L348" s="100" t="str">
        <f t="shared" si="30"/>
        <v>-</v>
      </c>
      <c r="M348" s="95" t="str">
        <f t="shared" si="32"/>
        <v xml:space="preserve"> </v>
      </c>
      <c r="N348" s="99" t="str">
        <f>IF(C348='TABELA UNIFICADA 2024'!A348,'TABELA UNIFICADA 2024'!F348," ")</f>
        <v xml:space="preserve"> </v>
      </c>
      <c r="O348" s="99" t="str">
        <f t="shared" si="31"/>
        <v xml:space="preserve"> </v>
      </c>
      <c r="Y348" s="183" t="s">
        <v>899</v>
      </c>
      <c r="Z348" s="104" t="s">
        <v>617</v>
      </c>
      <c r="AA348" s="104" t="s">
        <v>618</v>
      </c>
      <c r="AB348" s="104" t="str">
        <f>IF(LEFT(Z348,1)="G","FERRO",0)</f>
        <v>FERRO</v>
      </c>
      <c r="AC348" s="106">
        <f>IF(AND(AB348="FERRO",AA348="PADRAO"),CONTROLE!$T$2,IF(AND(AB348="FERRO",AA348="ESPECIAL"),CONTROLE!$T$3,IF(AND(AB348="ACO",AA348="PADRAO"),CONTROLE!$T$8,IF(AND(AB348="ACO",AA348="ESPECIAL"),CONTROLE!$T$9,IF(AND(AB348="ALUMINIO",AA348="PADRAO"),CONTROLE!$T$5,IF(AND(AB348="ALUMINIO",AA348="ESPECIAL"),CONTROLE!$T$6))))))</f>
        <v>12738</v>
      </c>
    </row>
    <row r="349" spans="1:29" ht="15.75" customHeight="1">
      <c r="A349" s="98" t="s">
        <v>2927</v>
      </c>
      <c r="B349" s="96" t="str">
        <f t="shared" si="29"/>
        <v xml:space="preserve"> </v>
      </c>
      <c r="C349" s="96" t="str">
        <f>IF(AND(ISBLANK('TABELA UNIFICADA 2024'!#REF!)=TRUE,(ISBLANK('TABELA UNIFICADA 2024'!#REF!)=FALSE)),'TABELA UNIFICADA 2024'!#REF!," ")</f>
        <v xml:space="preserve"> </v>
      </c>
      <c r="D349" s="96" t="s">
        <v>43</v>
      </c>
      <c r="E349" s="191">
        <f>IF(ISBLANK('TABELA UNIFICADA 2024'!M349)=TRUE," ",'TABELA UNIFICADA 2024'!M349)</f>
        <v>45405</v>
      </c>
      <c r="F349" s="96" t="s">
        <v>111</v>
      </c>
      <c r="G349" s="96" t="str">
        <f>IF(C349='TABELA UNIFICADA 2024'!A349,'TABELA UNIFICADA 2024'!C349," ")</f>
        <v xml:space="preserve"> </v>
      </c>
      <c r="H349" s="96" t="s">
        <v>43</v>
      </c>
      <c r="I349" s="96" t="s">
        <v>112</v>
      </c>
      <c r="J349" s="97" t="str">
        <f>IF(C349='TABELA UNIFICADA 2024'!A349,'TABELA UNIFICADA 2024'!G349," ")</f>
        <v xml:space="preserve"> </v>
      </c>
      <c r="K349" s="96" t="s">
        <v>113</v>
      </c>
      <c r="L349" s="100" t="str">
        <f t="shared" si="30"/>
        <v>-</v>
      </c>
      <c r="M349" s="95" t="str">
        <f t="shared" si="32"/>
        <v xml:space="preserve"> </v>
      </c>
      <c r="N349" s="99" t="str">
        <f>IF(C349='TABELA UNIFICADA 2024'!A349,'TABELA UNIFICADA 2024'!F349," ")</f>
        <v xml:space="preserve"> </v>
      </c>
      <c r="O349" s="99" t="str">
        <f t="shared" si="31"/>
        <v xml:space="preserve"> </v>
      </c>
      <c r="Y349" s="183" t="s">
        <v>527</v>
      </c>
      <c r="Z349" s="104" t="s">
        <v>696</v>
      </c>
      <c r="AA349" s="104" t="s">
        <v>618</v>
      </c>
      <c r="AB349" s="104" t="s">
        <v>2550</v>
      </c>
      <c r="AC349" s="106">
        <f>IF(AND(AB349="FERRO",AA349="PADRAO"),CONTROLE!$T$2,IF(AND(AB349="FERRO",AA349="ESPECIAL"),CONTROLE!$T$3,IF(AND(AB349="ACO",AA349="PADRAO"),CONTROLE!$T$8,IF(AND(AB349="ACO",AA349="ESPECIAL"),CONTROLE!$T$9,IF(AND(AB349="ALUMINIO",AA349="PADRAO"),CONTROLE!$T$5,IF(AND(AB349="ALUMINIO",AA349="ESPECIAL"),CONTROLE!$T$6))))))</f>
        <v>12740</v>
      </c>
    </row>
    <row r="350" spans="1:29" ht="15.75" customHeight="1">
      <c r="A350" s="98" t="s">
        <v>2927</v>
      </c>
      <c r="B350" s="96" t="str">
        <f t="shared" si="29"/>
        <v xml:space="preserve"> </v>
      </c>
      <c r="C350" s="96" t="str">
        <f>IF(AND(ISBLANK('TABELA UNIFICADA 2024'!#REF!)=TRUE,(ISBLANK('TABELA UNIFICADA 2024'!#REF!)=FALSE)),'TABELA UNIFICADA 2024'!#REF!," ")</f>
        <v xml:space="preserve"> </v>
      </c>
      <c r="D350" s="96" t="s">
        <v>43</v>
      </c>
      <c r="E350" s="191">
        <f>IF(ISBLANK('TABELA UNIFICADA 2024'!M350)=TRUE," ",'TABELA UNIFICADA 2024'!M350)</f>
        <v>45405</v>
      </c>
      <c r="F350" s="96" t="s">
        <v>111</v>
      </c>
      <c r="G350" s="96" t="str">
        <f>IF(C350='TABELA UNIFICADA 2024'!A350,'TABELA UNIFICADA 2024'!C350," ")</f>
        <v xml:space="preserve"> </v>
      </c>
      <c r="H350" s="96" t="s">
        <v>43</v>
      </c>
      <c r="I350" s="96" t="s">
        <v>112</v>
      </c>
      <c r="J350" s="97" t="str">
        <f>IF(C350='TABELA UNIFICADA 2024'!A350,'TABELA UNIFICADA 2024'!G350," ")</f>
        <v xml:space="preserve"> </v>
      </c>
      <c r="K350" s="96" t="s">
        <v>113</v>
      </c>
      <c r="L350" s="100" t="str">
        <f t="shared" si="30"/>
        <v>-</v>
      </c>
      <c r="M350" s="95" t="str">
        <f t="shared" si="32"/>
        <v xml:space="preserve"> </v>
      </c>
      <c r="N350" s="99" t="str">
        <f>IF(C350='TABELA UNIFICADA 2024'!A350,'TABELA UNIFICADA 2024'!F350," ")</f>
        <v xml:space="preserve"> </v>
      </c>
      <c r="O350" s="99" t="str">
        <f t="shared" si="31"/>
        <v xml:space="preserve"> </v>
      </c>
      <c r="Y350" s="183" t="s">
        <v>900</v>
      </c>
      <c r="Z350" s="104" t="s">
        <v>656</v>
      </c>
      <c r="AA350" s="104" t="s">
        <v>618</v>
      </c>
      <c r="AB350" s="104" t="str">
        <f>IF(LEFT(Z350,1)="G","FERRO",0)</f>
        <v>FERRO</v>
      </c>
      <c r="AC350" s="106">
        <f>IF(AND(AB350="FERRO",AA350="PADRAO"),CONTROLE!$T$2,IF(AND(AB350="FERRO",AA350="ESPECIAL"),CONTROLE!$T$3,IF(AND(AB350="ACO",AA350="PADRAO"),CONTROLE!$T$8,IF(AND(AB350="ACO",AA350="ESPECIAL"),CONTROLE!$T$9,IF(AND(AB350="ALUMINIO",AA350="PADRAO"),CONTROLE!$T$5,IF(AND(AB350="ALUMINIO",AA350="ESPECIAL"),CONTROLE!$T$6))))))</f>
        <v>12738</v>
      </c>
    </row>
    <row r="351" spans="1:29" ht="15.75" customHeight="1">
      <c r="A351" s="98" t="s">
        <v>2927</v>
      </c>
      <c r="B351" s="96" t="str">
        <f t="shared" si="29"/>
        <v xml:space="preserve"> </v>
      </c>
      <c r="C351" s="96" t="str">
        <f>IF(AND(ISBLANK('TABELA UNIFICADA 2024'!P351)=TRUE,(ISBLANK('TABELA UNIFICADA 2024'!A351)=FALSE)),'TABELA UNIFICADA 2024'!A351," ")</f>
        <v xml:space="preserve"> </v>
      </c>
      <c r="D351" s="96" t="s">
        <v>43</v>
      </c>
      <c r="E351" s="191">
        <f>IF(ISBLANK('TABELA UNIFICADA 2024'!M351)=TRUE," ",'TABELA UNIFICADA 2024'!M351)</f>
        <v>45405</v>
      </c>
      <c r="F351" s="96" t="s">
        <v>111</v>
      </c>
      <c r="G351" s="96" t="str">
        <f>IF(C351='TABELA UNIFICADA 2024'!A351,'TABELA UNIFICADA 2024'!C351," ")</f>
        <v xml:space="preserve"> </v>
      </c>
      <c r="H351" s="96" t="s">
        <v>43</v>
      </c>
      <c r="I351" s="96" t="s">
        <v>112</v>
      </c>
      <c r="J351" s="97" t="str">
        <f>IF(C351='TABELA UNIFICADA 2024'!A351,'TABELA UNIFICADA 2024'!G351," ")</f>
        <v xml:space="preserve"> </v>
      </c>
      <c r="K351" s="96" t="s">
        <v>113</v>
      </c>
      <c r="L351" s="100" t="str">
        <f t="shared" si="30"/>
        <v>-</v>
      </c>
      <c r="M351" s="95" t="str">
        <f t="shared" ref="M351:M385" si="33">G351</f>
        <v xml:space="preserve"> </v>
      </c>
      <c r="N351" s="99" t="str">
        <f>IF(C351='TABELA UNIFICADA 2024'!A351,'TABELA UNIFICADA 2024'!F351," ")</f>
        <v xml:space="preserve"> </v>
      </c>
      <c r="O351" s="99" t="str">
        <f t="shared" si="31"/>
        <v xml:space="preserve"> </v>
      </c>
      <c r="Y351" s="183" t="s">
        <v>901</v>
      </c>
      <c r="Z351" s="104" t="s">
        <v>658</v>
      </c>
      <c r="AA351" s="104" t="s">
        <v>618</v>
      </c>
      <c r="AB351" s="104" t="str">
        <f>IF(LEFT(Z351,1)="G","FERRO",0)</f>
        <v>FERRO</v>
      </c>
      <c r="AC351" s="106">
        <f>IF(AND(AB351="FERRO",AA351="PADRAO"),CONTROLE!$T$2,IF(AND(AB351="FERRO",AA351="ESPECIAL"),CONTROLE!$T$3,IF(AND(AB351="ACO",AA351="PADRAO"),CONTROLE!$T$8,IF(AND(AB351="ACO",AA351="ESPECIAL"),CONTROLE!$T$9,IF(AND(AB351="ALUMINIO",AA351="PADRAO"),CONTROLE!$T$5,IF(AND(AB351="ALUMINIO",AA351="ESPECIAL"),CONTROLE!$T$6))))))</f>
        <v>12738</v>
      </c>
    </row>
    <row r="352" spans="1:29" ht="15.75" customHeight="1">
      <c r="A352" s="98" t="s">
        <v>2927</v>
      </c>
      <c r="B352" s="96" t="str">
        <f t="shared" si="29"/>
        <v xml:space="preserve"> </v>
      </c>
      <c r="C352" s="96" t="str">
        <f>IF(AND(ISBLANK('TABELA UNIFICADA 2024'!P352)=TRUE,(ISBLANK('TABELA UNIFICADA 2024'!A352)=FALSE)),'TABELA UNIFICADA 2024'!A352," ")</f>
        <v xml:space="preserve"> </v>
      </c>
      <c r="D352" s="96" t="s">
        <v>43</v>
      </c>
      <c r="E352" s="191">
        <f>IF(ISBLANK('TABELA UNIFICADA 2024'!M352)=TRUE," ",'TABELA UNIFICADA 2024'!M352)</f>
        <v>45405</v>
      </c>
      <c r="F352" s="96" t="s">
        <v>111</v>
      </c>
      <c r="G352" s="96" t="str">
        <f>IF(C352='TABELA UNIFICADA 2024'!A352,'TABELA UNIFICADA 2024'!C352," ")</f>
        <v xml:space="preserve"> </v>
      </c>
      <c r="H352" s="96" t="s">
        <v>43</v>
      </c>
      <c r="I352" s="96" t="s">
        <v>112</v>
      </c>
      <c r="J352" s="97" t="str">
        <f>IF(C352='TABELA UNIFICADA 2024'!A352,'TABELA UNIFICADA 2024'!G352," ")</f>
        <v xml:space="preserve"> </v>
      </c>
      <c r="K352" s="96" t="s">
        <v>113</v>
      </c>
      <c r="L352" s="100" t="str">
        <f t="shared" si="30"/>
        <v>-</v>
      </c>
      <c r="M352" s="95" t="str">
        <f t="shared" si="33"/>
        <v xml:space="preserve"> </v>
      </c>
      <c r="N352" s="99" t="str">
        <f>IF(C352='TABELA UNIFICADA 2024'!A352,'TABELA UNIFICADA 2024'!F352," ")</f>
        <v xml:space="preserve"> </v>
      </c>
      <c r="O352" s="99" t="str">
        <f t="shared" si="31"/>
        <v xml:space="preserve"> </v>
      </c>
      <c r="Y352" s="183" t="s">
        <v>902</v>
      </c>
      <c r="Z352" s="104" t="s">
        <v>658</v>
      </c>
      <c r="AA352" s="104" t="s">
        <v>618</v>
      </c>
      <c r="AB352" s="104" t="str">
        <f>IF(LEFT(Z352,1)="G","FERRO",0)</f>
        <v>FERRO</v>
      </c>
      <c r="AC352" s="106">
        <f>IF(AND(AB352="FERRO",AA352="PADRAO"),CONTROLE!$T$2,IF(AND(AB352="FERRO",AA352="ESPECIAL"),CONTROLE!$T$3,IF(AND(AB352="ACO",AA352="PADRAO"),CONTROLE!$T$8,IF(AND(AB352="ACO",AA352="ESPECIAL"),CONTROLE!$T$9,IF(AND(AB352="ALUMINIO",AA352="PADRAO"),CONTROLE!$T$5,IF(AND(AB352="ALUMINIO",AA352="ESPECIAL"),CONTROLE!$T$6))))))</f>
        <v>12738</v>
      </c>
    </row>
    <row r="353" spans="1:29" ht="15.75" customHeight="1">
      <c r="A353" s="98" t="s">
        <v>2927</v>
      </c>
      <c r="B353" s="96" t="str">
        <f t="shared" si="29"/>
        <v xml:space="preserve"> </v>
      </c>
      <c r="C353" s="96" t="str">
        <f>IF(AND(ISBLANK('TABELA UNIFICADA 2024'!P353)=TRUE,(ISBLANK('TABELA UNIFICADA 2024'!A353)=FALSE)),'TABELA UNIFICADA 2024'!A353," ")</f>
        <v xml:space="preserve"> </v>
      </c>
      <c r="D353" s="96" t="s">
        <v>43</v>
      </c>
      <c r="E353" s="191">
        <f>IF(ISBLANK('TABELA UNIFICADA 2024'!M353)=TRUE," ",'TABELA UNIFICADA 2024'!M353)</f>
        <v>45405</v>
      </c>
      <c r="F353" s="96" t="s">
        <v>111</v>
      </c>
      <c r="G353" s="96" t="str">
        <f>IF(C353='TABELA UNIFICADA 2024'!A353,'TABELA UNIFICADA 2024'!C353," ")</f>
        <v xml:space="preserve"> </v>
      </c>
      <c r="H353" s="96" t="s">
        <v>43</v>
      </c>
      <c r="I353" s="96" t="s">
        <v>112</v>
      </c>
      <c r="J353" s="97" t="str">
        <f>IF(C353='TABELA UNIFICADA 2024'!A353,'TABELA UNIFICADA 2024'!G353," ")</f>
        <v xml:space="preserve"> </v>
      </c>
      <c r="K353" s="96" t="s">
        <v>113</v>
      </c>
      <c r="L353" s="100" t="str">
        <f t="shared" si="30"/>
        <v>-</v>
      </c>
      <c r="M353" s="95" t="str">
        <f t="shared" si="33"/>
        <v xml:space="preserve"> </v>
      </c>
      <c r="N353" s="99" t="str">
        <f>IF(C353='TABELA UNIFICADA 2024'!A353,'TABELA UNIFICADA 2024'!F353," ")</f>
        <v xml:space="preserve"> </v>
      </c>
      <c r="O353" s="99" t="str">
        <f t="shared" si="31"/>
        <v xml:space="preserve"> </v>
      </c>
      <c r="Y353" s="183" t="s">
        <v>903</v>
      </c>
      <c r="Z353" s="104" t="s">
        <v>658</v>
      </c>
      <c r="AA353" s="104" t="s">
        <v>618</v>
      </c>
      <c r="AB353" s="104" t="str">
        <f>IF(LEFT(Z353,1)="G","FERRO",0)</f>
        <v>FERRO</v>
      </c>
      <c r="AC353" s="106">
        <f>IF(AND(AB353="FERRO",AA353="PADRAO"),CONTROLE!$T$2,IF(AND(AB353="FERRO",AA353="ESPECIAL"),CONTROLE!$T$3,IF(AND(AB353="ACO",AA353="PADRAO"),CONTROLE!$T$8,IF(AND(AB353="ACO",AA353="ESPECIAL"),CONTROLE!$T$9,IF(AND(AB353="ALUMINIO",AA353="PADRAO"),CONTROLE!$T$5,IF(AND(AB353="ALUMINIO",AA353="ESPECIAL"),CONTROLE!$T$6))))))</f>
        <v>12738</v>
      </c>
    </row>
    <row r="354" spans="1:29" ht="15.75" customHeight="1">
      <c r="A354" s="98" t="s">
        <v>2927</v>
      </c>
      <c r="B354" s="96" t="str">
        <f t="shared" si="29"/>
        <v xml:space="preserve"> </v>
      </c>
      <c r="C354" s="96" t="str">
        <f>IF(AND(ISBLANK('TABELA UNIFICADA 2024'!P354)=TRUE,(ISBLANK('TABELA UNIFICADA 2024'!A354)=FALSE)),'TABELA UNIFICADA 2024'!A354," ")</f>
        <v xml:space="preserve"> </v>
      </c>
      <c r="D354" s="96" t="s">
        <v>43</v>
      </c>
      <c r="E354" s="191">
        <f>IF(ISBLANK('TABELA UNIFICADA 2024'!M354)=TRUE," ",'TABELA UNIFICADA 2024'!M354)</f>
        <v>45405</v>
      </c>
      <c r="F354" s="96" t="s">
        <v>111</v>
      </c>
      <c r="G354" s="96" t="str">
        <f>IF(C354='TABELA UNIFICADA 2024'!A354,'TABELA UNIFICADA 2024'!C354," ")</f>
        <v xml:space="preserve"> </v>
      </c>
      <c r="H354" s="96" t="s">
        <v>43</v>
      </c>
      <c r="I354" s="96" t="s">
        <v>112</v>
      </c>
      <c r="J354" s="97" t="str">
        <f>IF(C354='TABELA UNIFICADA 2024'!A354,'TABELA UNIFICADA 2024'!G354," ")</f>
        <v xml:space="preserve"> </v>
      </c>
      <c r="K354" s="96" t="s">
        <v>113</v>
      </c>
      <c r="L354" s="100" t="str">
        <f t="shared" si="30"/>
        <v>-</v>
      </c>
      <c r="M354" s="95" t="str">
        <f t="shared" si="33"/>
        <v xml:space="preserve"> </v>
      </c>
      <c r="N354" s="99" t="str">
        <f>IF(C354='TABELA UNIFICADA 2024'!A354,'TABELA UNIFICADA 2024'!F354," ")</f>
        <v xml:space="preserve"> </v>
      </c>
      <c r="O354" s="99" t="str">
        <f t="shared" si="31"/>
        <v xml:space="preserve"> </v>
      </c>
      <c r="Y354" s="183" t="s">
        <v>904</v>
      </c>
      <c r="Z354" s="104" t="s">
        <v>658</v>
      </c>
      <c r="AA354" s="104" t="s">
        <v>618</v>
      </c>
      <c r="AB354" s="104" t="str">
        <f>IF(LEFT(Z354,1)="G","FERRO",0)</f>
        <v>FERRO</v>
      </c>
      <c r="AC354" s="106">
        <f>IF(AND(AB354="FERRO",AA354="PADRAO"),CONTROLE!$T$2,IF(AND(AB354="FERRO",AA354="ESPECIAL"),CONTROLE!$T$3,IF(AND(AB354="ACO",AA354="PADRAO"),CONTROLE!$T$8,IF(AND(AB354="ACO",AA354="ESPECIAL"),CONTROLE!$T$9,IF(AND(AB354="ALUMINIO",AA354="PADRAO"),CONTROLE!$T$5,IF(AND(AB354="ALUMINIO",AA354="ESPECIAL"),CONTROLE!$T$6))))))</f>
        <v>12738</v>
      </c>
    </row>
    <row r="355" spans="1:29" ht="15.75" customHeight="1">
      <c r="A355" s="98" t="s">
        <v>2927</v>
      </c>
      <c r="B355" s="96" t="str">
        <f t="shared" si="29"/>
        <v xml:space="preserve"> </v>
      </c>
      <c r="C355" s="96" t="str">
        <f>IF(AND(ISBLANK('TABELA UNIFICADA 2024'!P355)=TRUE,(ISBLANK('TABELA UNIFICADA 2024'!A355)=FALSE)),'TABELA UNIFICADA 2024'!A355," ")</f>
        <v xml:space="preserve"> </v>
      </c>
      <c r="D355" s="96" t="s">
        <v>43</v>
      </c>
      <c r="E355" s="191">
        <f>IF(ISBLANK('TABELA UNIFICADA 2024'!M355)=TRUE," ",'TABELA UNIFICADA 2024'!M355)</f>
        <v>45405</v>
      </c>
      <c r="F355" s="96" t="s">
        <v>111</v>
      </c>
      <c r="G355" s="96" t="str">
        <f>IF(C355='TABELA UNIFICADA 2024'!A355,'TABELA UNIFICADA 2024'!C355," ")</f>
        <v xml:space="preserve"> </v>
      </c>
      <c r="H355" s="96" t="s">
        <v>43</v>
      </c>
      <c r="I355" s="96" t="s">
        <v>112</v>
      </c>
      <c r="J355" s="97" t="str">
        <f>IF(C355='TABELA UNIFICADA 2024'!A355,'TABELA UNIFICADA 2024'!G355," ")</f>
        <v xml:space="preserve"> </v>
      </c>
      <c r="K355" s="96" t="s">
        <v>113</v>
      </c>
      <c r="L355" s="100" t="str">
        <f t="shared" si="30"/>
        <v>-</v>
      </c>
      <c r="M355" s="95" t="str">
        <f t="shared" si="33"/>
        <v xml:space="preserve"> </v>
      </c>
      <c r="N355" s="99" t="str">
        <f>IF(C355='TABELA UNIFICADA 2024'!A355,'TABELA UNIFICADA 2024'!F355," ")</f>
        <v xml:space="preserve"> </v>
      </c>
      <c r="O355" s="99" t="str">
        <f t="shared" si="31"/>
        <v xml:space="preserve"> </v>
      </c>
      <c r="Y355" s="183" t="s">
        <v>905</v>
      </c>
      <c r="Z355" s="104" t="s">
        <v>696</v>
      </c>
      <c r="AA355" s="104" t="s">
        <v>618</v>
      </c>
      <c r="AB355" s="104" t="s">
        <v>2550</v>
      </c>
      <c r="AC355" s="106">
        <f>IF(AND(AB355="FERRO",AA355="PADRAO"),CONTROLE!$T$2,IF(AND(AB355="FERRO",AA355="ESPECIAL"),CONTROLE!$T$3,IF(AND(AB355="ACO",AA355="PADRAO"),CONTROLE!$T$8,IF(AND(AB355="ACO",AA355="ESPECIAL"),CONTROLE!$T$9,IF(AND(AB355="ALUMINIO",AA355="PADRAO"),CONTROLE!$T$5,IF(AND(AB355="ALUMINIO",AA355="ESPECIAL"),CONTROLE!$T$6))))))</f>
        <v>12740</v>
      </c>
    </row>
    <row r="356" spans="1:29" ht="15.75" customHeight="1">
      <c r="A356" s="98" t="s">
        <v>2927</v>
      </c>
      <c r="B356" s="96" t="str">
        <f t="shared" si="29"/>
        <v xml:space="preserve"> </v>
      </c>
      <c r="C356" s="96" t="str">
        <f>IF(AND(ISBLANK('TABELA UNIFICADA 2024'!P356)=TRUE,(ISBLANK('TABELA UNIFICADA 2024'!A356)=FALSE)),'TABELA UNIFICADA 2024'!A356," ")</f>
        <v xml:space="preserve"> </v>
      </c>
      <c r="D356" s="96" t="s">
        <v>43</v>
      </c>
      <c r="E356" s="191">
        <f>IF(ISBLANK('TABELA UNIFICADA 2024'!M356)=TRUE," ",'TABELA UNIFICADA 2024'!M356)</f>
        <v>45405</v>
      </c>
      <c r="F356" s="96" t="s">
        <v>111</v>
      </c>
      <c r="G356" s="96" t="str">
        <f>IF(C356='TABELA UNIFICADA 2024'!A356,'TABELA UNIFICADA 2024'!C356," ")</f>
        <v xml:space="preserve"> </v>
      </c>
      <c r="H356" s="96" t="s">
        <v>43</v>
      </c>
      <c r="I356" s="96" t="s">
        <v>112</v>
      </c>
      <c r="J356" s="97" t="str">
        <f>IF(C356='TABELA UNIFICADA 2024'!A356,'TABELA UNIFICADA 2024'!G356," ")</f>
        <v xml:space="preserve"> </v>
      </c>
      <c r="K356" s="96" t="s">
        <v>113</v>
      </c>
      <c r="L356" s="100" t="str">
        <f t="shared" si="30"/>
        <v>-</v>
      </c>
      <c r="M356" s="95" t="str">
        <f t="shared" si="33"/>
        <v xml:space="preserve"> </v>
      </c>
      <c r="N356" s="99" t="str">
        <f>IF(C356='TABELA UNIFICADA 2024'!A356,'TABELA UNIFICADA 2024'!F356," ")</f>
        <v xml:space="preserve"> </v>
      </c>
      <c r="O356" s="99" t="str">
        <f t="shared" si="31"/>
        <v xml:space="preserve"> </v>
      </c>
      <c r="Y356" s="183" t="s">
        <v>906</v>
      </c>
      <c r="Z356" s="104" t="s">
        <v>696</v>
      </c>
      <c r="AA356" s="104" t="s">
        <v>618</v>
      </c>
      <c r="AB356" s="104" t="s">
        <v>2550</v>
      </c>
      <c r="AC356" s="106">
        <f>IF(AND(AB356="FERRO",AA356="PADRAO"),CONTROLE!$T$2,IF(AND(AB356="FERRO",AA356="ESPECIAL"),CONTROLE!$T$3,IF(AND(AB356="ACO",AA356="PADRAO"),CONTROLE!$T$8,IF(AND(AB356="ACO",AA356="ESPECIAL"),CONTROLE!$T$9,IF(AND(AB356="ALUMINIO",AA356="PADRAO"),CONTROLE!$T$5,IF(AND(AB356="ALUMINIO",AA356="ESPECIAL"),CONTROLE!$T$6))))))</f>
        <v>12740</v>
      </c>
    </row>
    <row r="357" spans="1:29" ht="15.75" customHeight="1">
      <c r="A357" s="98" t="s">
        <v>2927</v>
      </c>
      <c r="B357" s="96" t="str">
        <f t="shared" si="29"/>
        <v xml:space="preserve"> </v>
      </c>
      <c r="C357" s="96" t="str">
        <f>IF(AND(ISBLANK('TABELA UNIFICADA 2024'!P357)=TRUE,(ISBLANK('TABELA UNIFICADA 2024'!A357)=FALSE)),'TABELA UNIFICADA 2024'!A357," ")</f>
        <v xml:space="preserve"> </v>
      </c>
      <c r="D357" s="96" t="s">
        <v>43</v>
      </c>
      <c r="E357" s="191">
        <f>IF(ISBLANK('TABELA UNIFICADA 2024'!M357)=TRUE," ",'TABELA UNIFICADA 2024'!M357)</f>
        <v>45404</v>
      </c>
      <c r="F357" s="96" t="s">
        <v>111</v>
      </c>
      <c r="G357" s="96" t="str">
        <f>IF(C357='TABELA UNIFICADA 2024'!A357,'TABELA UNIFICADA 2024'!C357," ")</f>
        <v xml:space="preserve"> </v>
      </c>
      <c r="H357" s="96" t="s">
        <v>43</v>
      </c>
      <c r="I357" s="96" t="s">
        <v>112</v>
      </c>
      <c r="J357" s="97" t="str">
        <f>IF(C357='TABELA UNIFICADA 2024'!A357,'TABELA UNIFICADA 2024'!G357," ")</f>
        <v xml:space="preserve"> </v>
      </c>
      <c r="K357" s="96" t="s">
        <v>113</v>
      </c>
      <c r="L357" s="100" t="str">
        <f t="shared" si="30"/>
        <v>-</v>
      </c>
      <c r="M357" s="95" t="str">
        <f t="shared" si="33"/>
        <v xml:space="preserve"> </v>
      </c>
      <c r="N357" s="99" t="str">
        <f>IF(C357='TABELA UNIFICADA 2024'!A357,'TABELA UNIFICADA 2024'!F357," ")</f>
        <v xml:space="preserve"> </v>
      </c>
      <c r="O357" s="99" t="str">
        <f t="shared" si="31"/>
        <v xml:space="preserve"> </v>
      </c>
      <c r="Y357" s="183" t="s">
        <v>907</v>
      </c>
      <c r="Z357" s="104" t="s">
        <v>658</v>
      </c>
      <c r="AA357" s="104" t="s">
        <v>618</v>
      </c>
      <c r="AB357" s="104" t="str">
        <f t="shared" ref="AB357:AB362" si="34">IF(LEFT(Z357,1)="G","FERRO",0)</f>
        <v>FERRO</v>
      </c>
      <c r="AC357" s="106">
        <f>IF(AND(AB357="FERRO",AA357="PADRAO"),CONTROLE!$T$2,IF(AND(AB357="FERRO",AA357="ESPECIAL"),CONTROLE!$T$3,IF(AND(AB357="ACO",AA357="PADRAO"),CONTROLE!$T$8,IF(AND(AB357="ACO",AA357="ESPECIAL"),CONTROLE!$T$9,IF(AND(AB357="ALUMINIO",AA357="PADRAO"),CONTROLE!$T$5,IF(AND(AB357="ALUMINIO",AA357="ESPECIAL"),CONTROLE!$T$6))))))</f>
        <v>12738</v>
      </c>
    </row>
    <row r="358" spans="1:29" ht="15.75" customHeight="1">
      <c r="A358" s="98" t="s">
        <v>2927</v>
      </c>
      <c r="B358" s="96" t="str">
        <f t="shared" si="29"/>
        <v xml:space="preserve"> </v>
      </c>
      <c r="C358" s="96" t="str">
        <f>IF(AND(ISBLANK('TABELA UNIFICADA 2024'!P358)=TRUE,(ISBLANK('TABELA UNIFICADA 2024'!A358)=FALSE)),'TABELA UNIFICADA 2024'!A358," ")</f>
        <v xml:space="preserve"> </v>
      </c>
      <c r="D358" s="96" t="s">
        <v>43</v>
      </c>
      <c r="E358" s="191">
        <f>IF(ISBLANK('TABELA UNIFICADA 2024'!M358)=TRUE," ",'TABELA UNIFICADA 2024'!M358)</f>
        <v>45401</v>
      </c>
      <c r="F358" s="96" t="s">
        <v>111</v>
      </c>
      <c r="G358" s="96" t="str">
        <f>IF(C358='TABELA UNIFICADA 2024'!A358,'TABELA UNIFICADA 2024'!C358," ")</f>
        <v xml:space="preserve"> </v>
      </c>
      <c r="H358" s="96" t="s">
        <v>43</v>
      </c>
      <c r="I358" s="96" t="s">
        <v>112</v>
      </c>
      <c r="J358" s="97" t="str">
        <f>IF(C358='TABELA UNIFICADA 2024'!A358,'TABELA UNIFICADA 2024'!G358," ")</f>
        <v xml:space="preserve"> </v>
      </c>
      <c r="K358" s="96" t="s">
        <v>113</v>
      </c>
      <c r="L358" s="100" t="str">
        <f t="shared" si="30"/>
        <v>-</v>
      </c>
      <c r="M358" s="95" t="str">
        <f t="shared" si="33"/>
        <v xml:space="preserve"> </v>
      </c>
      <c r="N358" s="99" t="str">
        <f>IF(C358='TABELA UNIFICADA 2024'!A358,'TABELA UNIFICADA 2024'!F358," ")</f>
        <v xml:space="preserve"> </v>
      </c>
      <c r="O358" s="99" t="str">
        <f t="shared" si="31"/>
        <v xml:space="preserve"> </v>
      </c>
      <c r="Y358" s="183" t="s">
        <v>908</v>
      </c>
      <c r="Z358" s="104" t="s">
        <v>658</v>
      </c>
      <c r="AA358" s="104" t="s">
        <v>618</v>
      </c>
      <c r="AB358" s="104" t="str">
        <f t="shared" si="34"/>
        <v>FERRO</v>
      </c>
      <c r="AC358" s="106">
        <f>IF(AND(AB358="FERRO",AA358="PADRAO"),CONTROLE!$T$2,IF(AND(AB358="FERRO",AA358="ESPECIAL"),CONTROLE!$T$3,IF(AND(AB358="ACO",AA358="PADRAO"),CONTROLE!$T$8,IF(AND(AB358="ACO",AA358="ESPECIAL"),CONTROLE!$T$9,IF(AND(AB358="ALUMINIO",AA358="PADRAO"),CONTROLE!$T$5,IF(AND(AB358="ALUMINIO",AA358="ESPECIAL"),CONTROLE!$T$6))))))</f>
        <v>12738</v>
      </c>
    </row>
    <row r="359" spans="1:29" ht="15.75" customHeight="1">
      <c r="A359" s="98" t="s">
        <v>2927</v>
      </c>
      <c r="B359" s="96" t="str">
        <f t="shared" si="29"/>
        <v xml:space="preserve"> </v>
      </c>
      <c r="C359" s="96" t="str">
        <f>IF(AND(ISBLANK('TABELA UNIFICADA 2024'!P359)=TRUE,(ISBLANK('TABELA UNIFICADA 2024'!A359)=FALSE)),'TABELA UNIFICADA 2024'!A359," ")</f>
        <v xml:space="preserve"> </v>
      </c>
      <c r="D359" s="96" t="s">
        <v>43</v>
      </c>
      <c r="E359" s="191">
        <f>IF(ISBLANK('TABELA UNIFICADA 2024'!M359)=TRUE," ",'TABELA UNIFICADA 2024'!M359)</f>
        <v>45401</v>
      </c>
      <c r="F359" s="96" t="s">
        <v>111</v>
      </c>
      <c r="G359" s="96" t="str">
        <f>IF(C359='TABELA UNIFICADA 2024'!A359,'TABELA UNIFICADA 2024'!C359," ")</f>
        <v xml:space="preserve"> </v>
      </c>
      <c r="H359" s="96" t="s">
        <v>43</v>
      </c>
      <c r="I359" s="96" t="s">
        <v>112</v>
      </c>
      <c r="J359" s="97" t="str">
        <f>IF(C359='TABELA UNIFICADA 2024'!A359,'TABELA UNIFICADA 2024'!G359," ")</f>
        <v xml:space="preserve"> </v>
      </c>
      <c r="K359" s="96" t="s">
        <v>113</v>
      </c>
      <c r="L359" s="100" t="str">
        <f t="shared" si="30"/>
        <v>-</v>
      </c>
      <c r="M359" s="95" t="str">
        <f t="shared" si="33"/>
        <v xml:space="preserve"> </v>
      </c>
      <c r="N359" s="99" t="str">
        <f>IF(C359='TABELA UNIFICADA 2024'!A359,'TABELA UNIFICADA 2024'!F359," ")</f>
        <v xml:space="preserve"> </v>
      </c>
      <c r="O359" s="99" t="str">
        <f t="shared" si="31"/>
        <v xml:space="preserve"> </v>
      </c>
      <c r="Y359" s="183" t="s">
        <v>909</v>
      </c>
      <c r="Z359" s="104" t="s">
        <v>658</v>
      </c>
      <c r="AA359" s="104" t="s">
        <v>618</v>
      </c>
      <c r="AB359" s="104" t="str">
        <f t="shared" si="34"/>
        <v>FERRO</v>
      </c>
      <c r="AC359" s="106">
        <f>IF(AND(AB359="FERRO",AA359="PADRAO"),CONTROLE!$T$2,IF(AND(AB359="FERRO",AA359="ESPECIAL"),CONTROLE!$T$3,IF(AND(AB359="ACO",AA359="PADRAO"),CONTROLE!$T$8,IF(AND(AB359="ACO",AA359="ESPECIAL"),CONTROLE!$T$9,IF(AND(AB359="ALUMINIO",AA359="PADRAO"),CONTROLE!$T$5,IF(AND(AB359="ALUMINIO",AA359="ESPECIAL"),CONTROLE!$T$6))))))</f>
        <v>12738</v>
      </c>
    </row>
    <row r="360" spans="1:29" ht="15.75" customHeight="1">
      <c r="A360" s="98" t="s">
        <v>2927</v>
      </c>
      <c r="B360" s="96" t="str">
        <f t="shared" si="29"/>
        <v xml:space="preserve"> </v>
      </c>
      <c r="C360" s="96" t="str">
        <f>IF(AND(ISBLANK('TABELA UNIFICADA 2024'!P360)=TRUE,(ISBLANK('TABELA UNIFICADA 2024'!A360)=FALSE)),'TABELA UNIFICADA 2024'!A360," ")</f>
        <v xml:space="preserve"> </v>
      </c>
      <c r="D360" s="96" t="s">
        <v>43</v>
      </c>
      <c r="E360" s="191">
        <f>IF(ISBLANK('TABELA UNIFICADA 2024'!M360)=TRUE," ",'TABELA UNIFICADA 2024'!M360)</f>
        <v>45404</v>
      </c>
      <c r="F360" s="96" t="s">
        <v>111</v>
      </c>
      <c r="G360" s="96" t="str">
        <f>IF(C360='TABELA UNIFICADA 2024'!A360,'TABELA UNIFICADA 2024'!C360," ")</f>
        <v xml:space="preserve"> </v>
      </c>
      <c r="H360" s="96" t="s">
        <v>43</v>
      </c>
      <c r="I360" s="96" t="s">
        <v>112</v>
      </c>
      <c r="J360" s="97" t="str">
        <f>IF(C360='TABELA UNIFICADA 2024'!A360,'TABELA UNIFICADA 2024'!G360," ")</f>
        <v xml:space="preserve"> </v>
      </c>
      <c r="K360" s="96" t="s">
        <v>113</v>
      </c>
      <c r="L360" s="100" t="str">
        <f t="shared" si="30"/>
        <v>-</v>
      </c>
      <c r="M360" s="95" t="str">
        <f t="shared" si="33"/>
        <v xml:space="preserve"> </v>
      </c>
      <c r="N360" s="99" t="str">
        <f>IF(C360='TABELA UNIFICADA 2024'!A360,'TABELA UNIFICADA 2024'!F360," ")</f>
        <v xml:space="preserve"> </v>
      </c>
      <c r="O360" s="99" t="str">
        <f t="shared" si="31"/>
        <v xml:space="preserve"> </v>
      </c>
      <c r="Y360" s="183" t="s">
        <v>302</v>
      </c>
      <c r="Z360" s="104" t="s">
        <v>617</v>
      </c>
      <c r="AA360" s="104" t="s">
        <v>618</v>
      </c>
      <c r="AB360" s="104" t="str">
        <f t="shared" si="34"/>
        <v>FERRO</v>
      </c>
      <c r="AC360" s="106">
        <f>IF(AND(AB360="FERRO",AA360="PADRAO"),CONTROLE!$T$2,IF(AND(AB360="FERRO",AA360="ESPECIAL"),CONTROLE!$T$3,IF(AND(AB360="ACO",AA360="PADRAO"),CONTROLE!$T$8,IF(AND(AB360="ACO",AA360="ESPECIAL"),CONTROLE!$T$9,IF(AND(AB360="ALUMINIO",AA360="PADRAO"),CONTROLE!$T$5,IF(AND(AB360="ALUMINIO",AA360="ESPECIAL"),CONTROLE!$T$6))))))</f>
        <v>12738</v>
      </c>
    </row>
    <row r="361" spans="1:29" ht="15.75" customHeight="1">
      <c r="A361" s="98" t="s">
        <v>2927</v>
      </c>
      <c r="B361" s="96" t="str">
        <f t="shared" si="29"/>
        <v xml:space="preserve"> </v>
      </c>
      <c r="C361" s="96" t="str">
        <f>IF(AND(ISBLANK('TABELA UNIFICADA 2024'!P361)=TRUE,(ISBLANK('TABELA UNIFICADA 2024'!A361)=FALSE)),'TABELA UNIFICADA 2024'!A361," ")</f>
        <v xml:space="preserve"> </v>
      </c>
      <c r="D361" s="96" t="s">
        <v>43</v>
      </c>
      <c r="E361" s="191">
        <f>IF(ISBLANK('TABELA UNIFICADA 2024'!M361)=TRUE," ",'TABELA UNIFICADA 2024'!M361)</f>
        <v>45407</v>
      </c>
      <c r="F361" s="96" t="s">
        <v>111</v>
      </c>
      <c r="G361" s="96" t="str">
        <f>IF(C361='TABELA UNIFICADA 2024'!A361,'TABELA UNIFICADA 2024'!C361," ")</f>
        <v xml:space="preserve"> </v>
      </c>
      <c r="H361" s="96" t="s">
        <v>43</v>
      </c>
      <c r="I361" s="96" t="s">
        <v>112</v>
      </c>
      <c r="J361" s="97" t="str">
        <f>IF(C361='TABELA UNIFICADA 2024'!A361,'TABELA UNIFICADA 2024'!G361," ")</f>
        <v xml:space="preserve"> </v>
      </c>
      <c r="K361" s="96" t="s">
        <v>113</v>
      </c>
      <c r="L361" s="100" t="str">
        <f t="shared" si="30"/>
        <v>-</v>
      </c>
      <c r="M361" s="95" t="str">
        <f t="shared" si="33"/>
        <v xml:space="preserve"> </v>
      </c>
      <c r="N361" s="99" t="str">
        <f>IF(C361='TABELA UNIFICADA 2024'!A361,'TABELA UNIFICADA 2024'!F361," ")</f>
        <v xml:space="preserve"> </v>
      </c>
      <c r="O361" s="99" t="str">
        <f t="shared" si="31"/>
        <v xml:space="preserve"> </v>
      </c>
      <c r="Y361" s="183" t="s">
        <v>269</v>
      </c>
      <c r="Z361" s="104" t="s">
        <v>617</v>
      </c>
      <c r="AA361" s="104" t="s">
        <v>618</v>
      </c>
      <c r="AB361" s="104" t="str">
        <f t="shared" si="34"/>
        <v>FERRO</v>
      </c>
      <c r="AC361" s="106">
        <f>IF(AND(AB361="FERRO",AA361="PADRAO"),CONTROLE!$T$2,IF(AND(AB361="FERRO",AA361="ESPECIAL"),CONTROLE!$T$3,IF(AND(AB361="ACO",AA361="PADRAO"),CONTROLE!$T$8,IF(AND(AB361="ACO",AA361="ESPECIAL"),CONTROLE!$T$9,IF(AND(AB361="ALUMINIO",AA361="PADRAO"),CONTROLE!$T$5,IF(AND(AB361="ALUMINIO",AA361="ESPECIAL"),CONTROLE!$T$6))))))</f>
        <v>12738</v>
      </c>
    </row>
    <row r="362" spans="1:29" ht="15.75" customHeight="1">
      <c r="A362" s="98" t="s">
        <v>2927</v>
      </c>
      <c r="B362" s="96" t="str">
        <f t="shared" si="29"/>
        <v xml:space="preserve"> </v>
      </c>
      <c r="C362" s="96" t="str">
        <f>IF(AND(ISBLANK('TABELA UNIFICADA 2024'!P362)=TRUE,(ISBLANK('TABELA UNIFICADA 2024'!A362)=FALSE)),'TABELA UNIFICADA 2024'!A362," ")</f>
        <v xml:space="preserve"> </v>
      </c>
      <c r="D362" s="96" t="s">
        <v>43</v>
      </c>
      <c r="E362" s="191">
        <f>IF(ISBLANK('TABELA UNIFICADA 2024'!M362)=TRUE," ",'TABELA UNIFICADA 2024'!M362)</f>
        <v>45407</v>
      </c>
      <c r="F362" s="96" t="s">
        <v>111</v>
      </c>
      <c r="G362" s="96" t="str">
        <f>IF(C362='TABELA UNIFICADA 2024'!A362,'TABELA UNIFICADA 2024'!C362," ")</f>
        <v xml:space="preserve"> </v>
      </c>
      <c r="H362" s="96" t="s">
        <v>43</v>
      </c>
      <c r="I362" s="96" t="s">
        <v>112</v>
      </c>
      <c r="J362" s="97" t="str">
        <f>IF(C362='TABELA UNIFICADA 2024'!A362,'TABELA UNIFICADA 2024'!G362," ")</f>
        <v xml:space="preserve"> </v>
      </c>
      <c r="K362" s="96" t="s">
        <v>113</v>
      </c>
      <c r="L362" s="100" t="str">
        <f t="shared" si="30"/>
        <v>-</v>
      </c>
      <c r="M362" s="95" t="str">
        <f t="shared" si="33"/>
        <v xml:space="preserve"> </v>
      </c>
      <c r="N362" s="99" t="str">
        <f>IF(C362='TABELA UNIFICADA 2024'!A362,'TABELA UNIFICADA 2024'!F362," ")</f>
        <v xml:space="preserve"> </v>
      </c>
      <c r="O362" s="99" t="str">
        <f t="shared" si="31"/>
        <v xml:space="preserve"> </v>
      </c>
      <c r="Y362" s="183" t="s">
        <v>910</v>
      </c>
      <c r="Z362" s="104" t="s">
        <v>617</v>
      </c>
      <c r="AA362" s="104" t="s">
        <v>618</v>
      </c>
      <c r="AB362" s="104" t="str">
        <f t="shared" si="34"/>
        <v>FERRO</v>
      </c>
      <c r="AC362" s="106">
        <f>IF(AND(AB362="FERRO",AA362="PADRAO"),CONTROLE!$T$2,IF(AND(AB362="FERRO",AA362="ESPECIAL"),CONTROLE!$T$3,IF(AND(AB362="ACO",AA362="PADRAO"),CONTROLE!$T$8,IF(AND(AB362="ACO",AA362="ESPECIAL"),CONTROLE!$T$9,IF(AND(AB362="ALUMINIO",AA362="PADRAO"),CONTROLE!$T$5,IF(AND(AB362="ALUMINIO",AA362="ESPECIAL"),CONTROLE!$T$6))))))</f>
        <v>12738</v>
      </c>
    </row>
    <row r="363" spans="1:29" ht="15.75" customHeight="1">
      <c r="A363" s="98" t="s">
        <v>2927</v>
      </c>
      <c r="B363" s="96" t="str">
        <f t="shared" si="29"/>
        <v xml:space="preserve"> </v>
      </c>
      <c r="C363" s="96" t="str">
        <f>IF(AND(ISBLANK('TABELA UNIFICADA 2024'!P363)=TRUE,(ISBLANK('TABELA UNIFICADA 2024'!A363)=FALSE)),'TABELA UNIFICADA 2024'!A363," ")</f>
        <v xml:space="preserve"> </v>
      </c>
      <c r="D363" s="96" t="s">
        <v>43</v>
      </c>
      <c r="E363" s="191">
        <f>IF(ISBLANK('TABELA UNIFICADA 2024'!M363)=TRUE," ",'TABELA UNIFICADA 2024'!M363)</f>
        <v>45407</v>
      </c>
      <c r="F363" s="96" t="s">
        <v>111</v>
      </c>
      <c r="G363" s="96" t="str">
        <f>IF(C363='TABELA UNIFICADA 2024'!A363,'TABELA UNIFICADA 2024'!C363," ")</f>
        <v xml:space="preserve"> </v>
      </c>
      <c r="H363" s="96" t="s">
        <v>43</v>
      </c>
      <c r="I363" s="96" t="s">
        <v>112</v>
      </c>
      <c r="J363" s="97" t="str">
        <f>IF(C363='TABELA UNIFICADA 2024'!A363,'TABELA UNIFICADA 2024'!G363," ")</f>
        <v xml:space="preserve"> </v>
      </c>
      <c r="K363" s="96" t="s">
        <v>113</v>
      </c>
      <c r="L363" s="100" t="str">
        <f t="shared" si="30"/>
        <v>-</v>
      </c>
      <c r="M363" s="95" t="str">
        <f t="shared" si="33"/>
        <v xml:space="preserve"> </v>
      </c>
      <c r="N363" s="99" t="str">
        <f>IF(C363='TABELA UNIFICADA 2024'!A363,'TABELA UNIFICADA 2024'!F363," ")</f>
        <v xml:space="preserve"> </v>
      </c>
      <c r="O363" s="99" t="str">
        <f t="shared" si="31"/>
        <v xml:space="preserve"> </v>
      </c>
      <c r="Y363" s="183" t="s">
        <v>911</v>
      </c>
      <c r="Z363" s="104" t="s">
        <v>696</v>
      </c>
      <c r="AA363" s="104" t="s">
        <v>618</v>
      </c>
      <c r="AB363" s="104" t="s">
        <v>2550</v>
      </c>
      <c r="AC363" s="106">
        <f>IF(AND(AB363="FERRO",AA363="PADRAO"),CONTROLE!$T$2,IF(AND(AB363="FERRO",AA363="ESPECIAL"),CONTROLE!$T$3,IF(AND(AB363="ACO",AA363="PADRAO"),CONTROLE!$T$8,IF(AND(AB363="ACO",AA363="ESPECIAL"),CONTROLE!$T$9,IF(AND(AB363="ALUMINIO",AA363="PADRAO"),CONTROLE!$T$5,IF(AND(AB363="ALUMINIO",AA363="ESPECIAL"),CONTROLE!$T$6))))))</f>
        <v>12740</v>
      </c>
    </row>
    <row r="364" spans="1:29" ht="15.75" customHeight="1">
      <c r="A364" s="98" t="s">
        <v>2927</v>
      </c>
      <c r="B364" s="96" t="str">
        <f t="shared" si="29"/>
        <v xml:space="preserve"> </v>
      </c>
      <c r="C364" s="96" t="str">
        <f>IF(AND(ISBLANK('TABELA UNIFICADA 2024'!P364)=TRUE,(ISBLANK('TABELA UNIFICADA 2024'!A364)=FALSE)),'TABELA UNIFICADA 2024'!A364," ")</f>
        <v xml:space="preserve"> </v>
      </c>
      <c r="D364" s="96" t="s">
        <v>43</v>
      </c>
      <c r="E364" s="191">
        <f>IF(ISBLANK('TABELA UNIFICADA 2024'!M364)=TRUE," ",'TABELA UNIFICADA 2024'!M364)</f>
        <v>45407</v>
      </c>
      <c r="F364" s="96" t="s">
        <v>111</v>
      </c>
      <c r="G364" s="96" t="str">
        <f>IF(C364='TABELA UNIFICADA 2024'!A364,'TABELA UNIFICADA 2024'!C364," ")</f>
        <v xml:space="preserve"> </v>
      </c>
      <c r="H364" s="96" t="s">
        <v>43</v>
      </c>
      <c r="I364" s="96" t="s">
        <v>112</v>
      </c>
      <c r="J364" s="97" t="str">
        <f>IF(C364='TABELA UNIFICADA 2024'!A364,'TABELA UNIFICADA 2024'!G364," ")</f>
        <v xml:space="preserve"> </v>
      </c>
      <c r="K364" s="96" t="s">
        <v>113</v>
      </c>
      <c r="L364" s="100" t="str">
        <f t="shared" si="30"/>
        <v>-</v>
      </c>
      <c r="M364" s="95" t="str">
        <f t="shared" si="33"/>
        <v xml:space="preserve"> </v>
      </c>
      <c r="N364" s="99" t="str">
        <f>IF(C364='TABELA UNIFICADA 2024'!A364,'TABELA UNIFICADA 2024'!F364," ")</f>
        <v xml:space="preserve"> </v>
      </c>
      <c r="O364" s="99" t="str">
        <f t="shared" si="31"/>
        <v xml:space="preserve"> </v>
      </c>
      <c r="Y364" s="183" t="s">
        <v>346</v>
      </c>
      <c r="Z364" s="104" t="s">
        <v>666</v>
      </c>
      <c r="AA364" s="104" t="s">
        <v>618</v>
      </c>
      <c r="AB364" s="104" t="str">
        <f t="shared" ref="AB364:AB370" si="35">IF(LEFT(Z364,1)="G","FERRO",0)</f>
        <v>FERRO</v>
      </c>
      <c r="AC364" s="106">
        <f>IF(AND(AB364="FERRO",AA364="PADRAO"),CONTROLE!$T$2,IF(AND(AB364="FERRO",AA364="ESPECIAL"),CONTROLE!$T$3,IF(AND(AB364="ACO",AA364="PADRAO"),CONTROLE!$T$8,IF(AND(AB364="ACO",AA364="ESPECIAL"),CONTROLE!$T$9,IF(AND(AB364="ALUMINIO",AA364="PADRAO"),CONTROLE!$T$5,IF(AND(AB364="ALUMINIO",AA364="ESPECIAL"),CONTROLE!$T$6))))))</f>
        <v>12738</v>
      </c>
    </row>
    <row r="365" spans="1:29" ht="15.75" customHeight="1">
      <c r="A365" s="98" t="s">
        <v>2927</v>
      </c>
      <c r="B365" s="96" t="str">
        <f t="shared" si="29"/>
        <v xml:space="preserve"> </v>
      </c>
      <c r="C365" s="96" t="str">
        <f>IF(AND(ISBLANK('TABELA UNIFICADA 2024'!P365)=TRUE,(ISBLANK('TABELA UNIFICADA 2024'!A365)=FALSE)),'TABELA UNIFICADA 2024'!A365," ")</f>
        <v xml:space="preserve"> </v>
      </c>
      <c r="D365" s="96" t="s">
        <v>43</v>
      </c>
      <c r="E365" s="191">
        <f>IF(ISBLANK('TABELA UNIFICADA 2024'!M365)=TRUE," ",'TABELA UNIFICADA 2024'!M365)</f>
        <v>45401</v>
      </c>
      <c r="F365" s="96" t="s">
        <v>111</v>
      </c>
      <c r="G365" s="96" t="str">
        <f>IF(C365='TABELA UNIFICADA 2024'!A365,'TABELA UNIFICADA 2024'!C365," ")</f>
        <v xml:space="preserve"> </v>
      </c>
      <c r="H365" s="96" t="s">
        <v>43</v>
      </c>
      <c r="I365" s="96" t="s">
        <v>112</v>
      </c>
      <c r="J365" s="97" t="str">
        <f>IF(C365='TABELA UNIFICADA 2024'!A365,'TABELA UNIFICADA 2024'!G365," ")</f>
        <v xml:space="preserve"> </v>
      </c>
      <c r="K365" s="96" t="s">
        <v>113</v>
      </c>
      <c r="L365" s="100" t="str">
        <f t="shared" si="30"/>
        <v>-</v>
      </c>
      <c r="M365" s="95" t="str">
        <f t="shared" si="33"/>
        <v xml:space="preserve"> </v>
      </c>
      <c r="N365" s="99" t="str">
        <f>IF(C365='TABELA UNIFICADA 2024'!A365,'TABELA UNIFICADA 2024'!F365," ")</f>
        <v xml:space="preserve"> </v>
      </c>
      <c r="O365" s="99" t="str">
        <f t="shared" si="31"/>
        <v xml:space="preserve"> </v>
      </c>
      <c r="Y365" s="183" t="s">
        <v>588</v>
      </c>
      <c r="Z365" s="104" t="s">
        <v>617</v>
      </c>
      <c r="AA365" s="104" t="s">
        <v>618</v>
      </c>
      <c r="AB365" s="104" t="str">
        <f t="shared" si="35"/>
        <v>FERRO</v>
      </c>
      <c r="AC365" s="106">
        <f>IF(AND(AB365="FERRO",AA365="PADRAO"),CONTROLE!$T$2,IF(AND(AB365="FERRO",AA365="ESPECIAL"),CONTROLE!$T$3,IF(AND(AB365="ACO",AA365="PADRAO"),CONTROLE!$T$8,IF(AND(AB365="ACO",AA365="ESPECIAL"),CONTROLE!$T$9,IF(AND(AB365="ALUMINIO",AA365="PADRAO"),CONTROLE!$T$5,IF(AND(AB365="ALUMINIO",AA365="ESPECIAL"),CONTROLE!$T$6))))))</f>
        <v>12738</v>
      </c>
    </row>
    <row r="366" spans="1:29" ht="15.75" customHeight="1">
      <c r="A366" s="98" t="s">
        <v>2927</v>
      </c>
      <c r="B366" s="96" t="str">
        <f t="shared" si="29"/>
        <v xml:space="preserve"> </v>
      </c>
      <c r="C366" s="96" t="str">
        <f>IF(AND(ISBLANK('TABELA UNIFICADA 2024'!P366)=TRUE,(ISBLANK('TABELA UNIFICADA 2024'!A366)=FALSE)),'TABELA UNIFICADA 2024'!A366," ")</f>
        <v xml:space="preserve"> </v>
      </c>
      <c r="D366" s="96" t="s">
        <v>43</v>
      </c>
      <c r="E366" s="191">
        <f>IF(ISBLANK('TABELA UNIFICADA 2024'!M366)=TRUE," ",'TABELA UNIFICADA 2024'!M366)</f>
        <v>45401</v>
      </c>
      <c r="F366" s="96" t="s">
        <v>111</v>
      </c>
      <c r="G366" s="96" t="str">
        <f>IF(C366='TABELA UNIFICADA 2024'!A366,'TABELA UNIFICADA 2024'!C366," ")</f>
        <v xml:space="preserve"> </v>
      </c>
      <c r="H366" s="96" t="s">
        <v>43</v>
      </c>
      <c r="I366" s="96" t="s">
        <v>112</v>
      </c>
      <c r="J366" s="97" t="str">
        <f>IF(C366='TABELA UNIFICADA 2024'!A366,'TABELA UNIFICADA 2024'!G366," ")</f>
        <v xml:space="preserve"> </v>
      </c>
      <c r="K366" s="96" t="s">
        <v>113</v>
      </c>
      <c r="L366" s="100" t="str">
        <f t="shared" si="30"/>
        <v>-</v>
      </c>
      <c r="M366" s="95" t="str">
        <f t="shared" si="33"/>
        <v xml:space="preserve"> </v>
      </c>
      <c r="N366" s="99" t="str">
        <f>IF(C366='TABELA UNIFICADA 2024'!A366,'TABELA UNIFICADA 2024'!F366," ")</f>
        <v xml:space="preserve"> </v>
      </c>
      <c r="O366" s="99" t="str">
        <f t="shared" si="31"/>
        <v xml:space="preserve"> </v>
      </c>
      <c r="Y366" s="183" t="s">
        <v>912</v>
      </c>
      <c r="Z366" s="104" t="s">
        <v>666</v>
      </c>
      <c r="AA366" s="104" t="s">
        <v>618</v>
      </c>
      <c r="AB366" s="104" t="str">
        <f t="shared" si="35"/>
        <v>FERRO</v>
      </c>
      <c r="AC366" s="106">
        <f>IF(AND(AB366="FERRO",AA366="PADRAO"),CONTROLE!$T$2,IF(AND(AB366="FERRO",AA366="ESPECIAL"),CONTROLE!$T$3,IF(AND(AB366="ACO",AA366="PADRAO"),CONTROLE!$T$8,IF(AND(AB366="ACO",AA366="ESPECIAL"),CONTROLE!$T$9,IF(AND(AB366="ALUMINIO",AA366="PADRAO"),CONTROLE!$T$5,IF(AND(AB366="ALUMINIO",AA366="ESPECIAL"),CONTROLE!$T$6))))))</f>
        <v>12738</v>
      </c>
    </row>
    <row r="367" spans="1:29" ht="15.75" customHeight="1">
      <c r="A367" s="98" t="s">
        <v>2927</v>
      </c>
      <c r="B367" s="96" t="str">
        <f t="shared" si="29"/>
        <v xml:space="preserve"> </v>
      </c>
      <c r="C367" s="96" t="str">
        <f>IF(AND(ISBLANK('TABELA UNIFICADA 2024'!P367)=TRUE,(ISBLANK('TABELA UNIFICADA 2024'!A367)=FALSE)),'TABELA UNIFICADA 2024'!A367," ")</f>
        <v xml:space="preserve"> </v>
      </c>
      <c r="D367" s="96" t="s">
        <v>43</v>
      </c>
      <c r="E367" s="191">
        <f>IF(ISBLANK('TABELA UNIFICADA 2024'!M367)=TRUE," ",'TABELA UNIFICADA 2024'!M367)</f>
        <v>45401</v>
      </c>
      <c r="F367" s="96" t="s">
        <v>111</v>
      </c>
      <c r="G367" s="96" t="str">
        <f>IF(C367='TABELA UNIFICADA 2024'!A367,'TABELA UNIFICADA 2024'!C367," ")</f>
        <v xml:space="preserve"> </v>
      </c>
      <c r="H367" s="96" t="s">
        <v>43</v>
      </c>
      <c r="I367" s="96" t="s">
        <v>112</v>
      </c>
      <c r="J367" s="97" t="str">
        <f>IF(C367='TABELA UNIFICADA 2024'!A367,'TABELA UNIFICADA 2024'!G367," ")</f>
        <v xml:space="preserve"> </v>
      </c>
      <c r="K367" s="96" t="s">
        <v>113</v>
      </c>
      <c r="L367" s="100" t="str">
        <f t="shared" si="30"/>
        <v>-</v>
      </c>
      <c r="M367" s="95" t="str">
        <f t="shared" si="33"/>
        <v xml:space="preserve"> </v>
      </c>
      <c r="N367" s="99" t="str">
        <f>IF(C367='TABELA UNIFICADA 2024'!A367,'TABELA UNIFICADA 2024'!F367," ")</f>
        <v xml:space="preserve"> </v>
      </c>
      <c r="O367" s="99" t="str">
        <f t="shared" si="31"/>
        <v xml:space="preserve"> </v>
      </c>
      <c r="Y367" s="183" t="s">
        <v>913</v>
      </c>
      <c r="Z367" s="104" t="s">
        <v>833</v>
      </c>
      <c r="AA367" s="104" t="s">
        <v>618</v>
      </c>
      <c r="AB367" s="104" t="str">
        <f t="shared" si="35"/>
        <v>FERRO</v>
      </c>
      <c r="AC367" s="106">
        <f>IF(AND(AB367="FERRO",AA367="PADRAO"),CONTROLE!$T$2,IF(AND(AB367="FERRO",AA367="ESPECIAL"),CONTROLE!$T$3,IF(AND(AB367="ACO",AA367="PADRAO"),CONTROLE!$T$8,IF(AND(AB367="ACO",AA367="ESPECIAL"),CONTROLE!$T$9,IF(AND(AB367="ALUMINIO",AA367="PADRAO"),CONTROLE!$T$5,IF(AND(AB367="ALUMINIO",AA367="ESPECIAL"),CONTROLE!$T$6))))))</f>
        <v>12738</v>
      </c>
    </row>
    <row r="368" spans="1:29" ht="15.75" customHeight="1">
      <c r="A368" s="98" t="s">
        <v>2927</v>
      </c>
      <c r="B368" s="96" t="str">
        <f t="shared" si="29"/>
        <v xml:space="preserve"> </v>
      </c>
      <c r="C368" s="96" t="str">
        <f>IF(AND(ISBLANK('TABELA UNIFICADA 2024'!P368)=TRUE,(ISBLANK('TABELA UNIFICADA 2024'!A368)=FALSE)),'TABELA UNIFICADA 2024'!A368," ")</f>
        <v xml:space="preserve"> </v>
      </c>
      <c r="D368" s="96" t="s">
        <v>43</v>
      </c>
      <c r="E368" s="191">
        <f>IF(ISBLANK('TABELA UNIFICADA 2024'!M368)=TRUE," ",'TABELA UNIFICADA 2024'!M368)</f>
        <v>45401</v>
      </c>
      <c r="F368" s="96" t="s">
        <v>111</v>
      </c>
      <c r="G368" s="96" t="str">
        <f>IF(C368='TABELA UNIFICADA 2024'!A368,'TABELA UNIFICADA 2024'!C368," ")</f>
        <v xml:space="preserve"> </v>
      </c>
      <c r="H368" s="96" t="s">
        <v>43</v>
      </c>
      <c r="I368" s="96" t="s">
        <v>112</v>
      </c>
      <c r="J368" s="97" t="str">
        <f>IF(C368='TABELA UNIFICADA 2024'!A368,'TABELA UNIFICADA 2024'!G368," ")</f>
        <v xml:space="preserve"> </v>
      </c>
      <c r="K368" s="96" t="s">
        <v>113</v>
      </c>
      <c r="L368" s="100" t="str">
        <f t="shared" si="30"/>
        <v>-</v>
      </c>
      <c r="M368" s="95" t="str">
        <f t="shared" si="33"/>
        <v xml:space="preserve"> </v>
      </c>
      <c r="N368" s="99" t="str">
        <f>IF(C368='TABELA UNIFICADA 2024'!A368,'TABELA UNIFICADA 2024'!F368," ")</f>
        <v xml:space="preserve"> </v>
      </c>
      <c r="O368" s="99" t="str">
        <f t="shared" si="31"/>
        <v xml:space="preserve"> </v>
      </c>
      <c r="Y368" s="183" t="s">
        <v>914</v>
      </c>
      <c r="Z368" s="104" t="s">
        <v>666</v>
      </c>
      <c r="AA368" s="104" t="s">
        <v>618</v>
      </c>
      <c r="AB368" s="104" t="str">
        <f t="shared" si="35"/>
        <v>FERRO</v>
      </c>
      <c r="AC368" s="106">
        <f>IF(AND(AB368="FERRO",AA368="PADRAO"),CONTROLE!$T$2,IF(AND(AB368="FERRO",AA368="ESPECIAL"),CONTROLE!$T$3,IF(AND(AB368="ACO",AA368="PADRAO"),CONTROLE!$T$8,IF(AND(AB368="ACO",AA368="ESPECIAL"),CONTROLE!$T$9,IF(AND(AB368="ALUMINIO",AA368="PADRAO"),CONTROLE!$T$5,IF(AND(AB368="ALUMINIO",AA368="ESPECIAL"),CONTROLE!$T$6))))))</f>
        <v>12738</v>
      </c>
    </row>
    <row r="369" spans="1:29" ht="15.75" customHeight="1">
      <c r="A369" s="98" t="s">
        <v>2927</v>
      </c>
      <c r="B369" s="96" t="str">
        <f t="shared" si="29"/>
        <v xml:space="preserve"> </v>
      </c>
      <c r="C369" s="96" t="str">
        <f>IF(AND(ISBLANK('TABELA UNIFICADA 2024'!P369)=TRUE,(ISBLANK('TABELA UNIFICADA 2024'!A369)=FALSE)),'TABELA UNIFICADA 2024'!A369," ")</f>
        <v xml:space="preserve"> </v>
      </c>
      <c r="D369" s="96" t="s">
        <v>43</v>
      </c>
      <c r="E369" s="191">
        <f>IF(ISBLANK('TABELA UNIFICADA 2024'!M369)=TRUE," ",'TABELA UNIFICADA 2024'!M369)</f>
        <v>45404</v>
      </c>
      <c r="F369" s="96" t="s">
        <v>111</v>
      </c>
      <c r="G369" s="96" t="str">
        <f>IF(C369='TABELA UNIFICADA 2024'!A369,'TABELA UNIFICADA 2024'!C369," ")</f>
        <v xml:space="preserve"> </v>
      </c>
      <c r="H369" s="96" t="s">
        <v>43</v>
      </c>
      <c r="I369" s="96" t="s">
        <v>112</v>
      </c>
      <c r="J369" s="97" t="str">
        <f>IF(C369='TABELA UNIFICADA 2024'!A369,'TABELA UNIFICADA 2024'!G369," ")</f>
        <v xml:space="preserve"> </v>
      </c>
      <c r="K369" s="96" t="s">
        <v>113</v>
      </c>
      <c r="L369" s="100" t="str">
        <f t="shared" si="30"/>
        <v>-</v>
      </c>
      <c r="M369" s="95" t="str">
        <f t="shared" si="33"/>
        <v xml:space="preserve"> </v>
      </c>
      <c r="N369" s="99" t="str">
        <f>IF(C369='TABELA UNIFICADA 2024'!A369,'TABELA UNIFICADA 2024'!F369," ")</f>
        <v xml:space="preserve"> </v>
      </c>
      <c r="O369" s="99" t="str">
        <f t="shared" si="31"/>
        <v xml:space="preserve"> </v>
      </c>
      <c r="Y369" s="183" t="s">
        <v>915</v>
      </c>
      <c r="Z369" s="104" t="s">
        <v>617</v>
      </c>
      <c r="AA369" s="104" t="s">
        <v>618</v>
      </c>
      <c r="AB369" s="104" t="str">
        <f t="shared" si="35"/>
        <v>FERRO</v>
      </c>
      <c r="AC369" s="106">
        <f>IF(AND(AB369="FERRO",AA369="PADRAO"),CONTROLE!$T$2,IF(AND(AB369="FERRO",AA369="ESPECIAL"),CONTROLE!$T$3,IF(AND(AB369="ACO",AA369="PADRAO"),CONTROLE!$T$8,IF(AND(AB369="ACO",AA369="ESPECIAL"),CONTROLE!$T$9,IF(AND(AB369="ALUMINIO",AA369="PADRAO"),CONTROLE!$T$5,IF(AND(AB369="ALUMINIO",AA369="ESPECIAL"),CONTROLE!$T$6))))))</f>
        <v>12738</v>
      </c>
    </row>
    <row r="370" spans="1:29" ht="15.75" customHeight="1">
      <c r="A370" s="98" t="s">
        <v>2927</v>
      </c>
      <c r="B370" s="96" t="str">
        <f t="shared" si="29"/>
        <v xml:space="preserve"> </v>
      </c>
      <c r="C370" s="96" t="str">
        <f>IF(AND(ISBLANK('TABELA UNIFICADA 2024'!P370)=TRUE,(ISBLANK('TABELA UNIFICADA 2024'!A370)=FALSE)),'TABELA UNIFICADA 2024'!A370," ")</f>
        <v xml:space="preserve"> </v>
      </c>
      <c r="D370" s="96" t="s">
        <v>43</v>
      </c>
      <c r="E370" s="191">
        <f>IF(ISBLANK('TABELA UNIFICADA 2024'!M370)=TRUE," ",'TABELA UNIFICADA 2024'!M370)</f>
        <v>45407</v>
      </c>
      <c r="F370" s="96" t="s">
        <v>111</v>
      </c>
      <c r="G370" s="96" t="str">
        <f>IF(C370='TABELA UNIFICADA 2024'!A370,'TABELA UNIFICADA 2024'!C370," ")</f>
        <v xml:space="preserve"> </v>
      </c>
      <c r="H370" s="96" t="s">
        <v>43</v>
      </c>
      <c r="I370" s="96" t="s">
        <v>112</v>
      </c>
      <c r="J370" s="97" t="str">
        <f>IF(C370='TABELA UNIFICADA 2024'!A370,'TABELA UNIFICADA 2024'!G370," ")</f>
        <v xml:space="preserve"> </v>
      </c>
      <c r="K370" s="96" t="s">
        <v>113</v>
      </c>
      <c r="L370" s="100" t="str">
        <f t="shared" si="30"/>
        <v>-</v>
      </c>
      <c r="M370" s="95" t="str">
        <f t="shared" si="33"/>
        <v xml:space="preserve"> </v>
      </c>
      <c r="N370" s="99" t="str">
        <f>IF(C370='TABELA UNIFICADA 2024'!A370,'TABELA UNIFICADA 2024'!F370," ")</f>
        <v xml:space="preserve"> </v>
      </c>
      <c r="O370" s="99" t="str">
        <f t="shared" si="31"/>
        <v xml:space="preserve"> </v>
      </c>
      <c r="Y370" s="183" t="s">
        <v>916</v>
      </c>
      <c r="Z370" s="104" t="s">
        <v>617</v>
      </c>
      <c r="AA370" s="104" t="s">
        <v>618</v>
      </c>
      <c r="AB370" s="104" t="str">
        <f t="shared" si="35"/>
        <v>FERRO</v>
      </c>
      <c r="AC370" s="106">
        <f>IF(AND(AB370="FERRO",AA370="PADRAO"),CONTROLE!$T$2,IF(AND(AB370="FERRO",AA370="ESPECIAL"),CONTROLE!$T$3,IF(AND(AB370="ACO",AA370="PADRAO"),CONTROLE!$T$8,IF(AND(AB370="ACO",AA370="ESPECIAL"),CONTROLE!$T$9,IF(AND(AB370="ALUMINIO",AA370="PADRAO"),CONTROLE!$T$5,IF(AND(AB370="ALUMINIO",AA370="ESPECIAL"),CONTROLE!$T$6))))))</f>
        <v>12738</v>
      </c>
    </row>
    <row r="371" spans="1:29" ht="15.75" customHeight="1">
      <c r="A371" s="98" t="s">
        <v>2927</v>
      </c>
      <c r="B371" s="96" t="str">
        <f t="shared" si="29"/>
        <v xml:space="preserve"> </v>
      </c>
      <c r="C371" s="96" t="str">
        <f>IF(AND(ISBLANK('TABELA UNIFICADA 2024'!P371)=TRUE,(ISBLANK('TABELA UNIFICADA 2024'!A371)=FALSE)),'TABELA UNIFICADA 2024'!A371," ")</f>
        <v xml:space="preserve"> </v>
      </c>
      <c r="D371" s="96" t="s">
        <v>43</v>
      </c>
      <c r="E371" s="191">
        <f>IF(ISBLANK('TABELA UNIFICADA 2024'!M371)=TRUE," ",'TABELA UNIFICADA 2024'!M371)</f>
        <v>45401</v>
      </c>
      <c r="F371" s="96" t="s">
        <v>111</v>
      </c>
      <c r="G371" s="96" t="str">
        <f>IF(C371='TABELA UNIFICADA 2024'!A371,'TABELA UNIFICADA 2024'!C371," ")</f>
        <v xml:space="preserve"> </v>
      </c>
      <c r="H371" s="96" t="s">
        <v>43</v>
      </c>
      <c r="I371" s="96" t="s">
        <v>112</v>
      </c>
      <c r="J371" s="97" t="str">
        <f>IF(C371='TABELA UNIFICADA 2024'!A371,'TABELA UNIFICADA 2024'!G371," ")</f>
        <v xml:space="preserve"> </v>
      </c>
      <c r="K371" s="96" t="s">
        <v>113</v>
      </c>
      <c r="L371" s="100" t="str">
        <f t="shared" si="30"/>
        <v>-</v>
      </c>
      <c r="M371" s="95" t="str">
        <f t="shared" si="33"/>
        <v xml:space="preserve"> </v>
      </c>
      <c r="N371" s="99" t="str">
        <f>IF(C371='TABELA UNIFICADA 2024'!A371,'TABELA UNIFICADA 2024'!F371," ")</f>
        <v xml:space="preserve"> </v>
      </c>
      <c r="O371" s="99" t="str">
        <f t="shared" si="31"/>
        <v xml:space="preserve"> </v>
      </c>
      <c r="Y371" s="183" t="s">
        <v>917</v>
      </c>
      <c r="Z371" s="104" t="s">
        <v>669</v>
      </c>
      <c r="AA371" s="104" t="s">
        <v>618</v>
      </c>
      <c r="AB371" s="104" t="s">
        <v>2548</v>
      </c>
      <c r="AC371" s="106">
        <f>IF(AND(AB371="FERRO",AA371="PADRAO"),CONTROLE!$T$2,IF(AND(AB371="FERRO",AA371="ESPECIAL"),CONTROLE!$T$3,IF(AND(AB371="ACO",AA371="PADRAO"),CONTROLE!$T$8,IF(AND(AB371="ACO",AA371="ESPECIAL"),CONTROLE!$T$9,IF(AND(AB371="ALUMINIO",AA371="PADRAO"),CONTROLE!$T$5,IF(AND(AB371="ALUMINIO",AA371="ESPECIAL"),CONTROLE!$T$6))))))</f>
        <v>12742</v>
      </c>
    </row>
    <row r="372" spans="1:29" ht="15.75" customHeight="1">
      <c r="A372" s="98" t="s">
        <v>2927</v>
      </c>
      <c r="B372" s="96" t="str">
        <f t="shared" si="29"/>
        <v xml:space="preserve"> </v>
      </c>
      <c r="C372" s="96" t="str">
        <f>IF(AND(ISBLANK('TABELA UNIFICADA 2024'!P372)=TRUE,(ISBLANK('TABELA UNIFICADA 2024'!A372)=FALSE)),'TABELA UNIFICADA 2024'!A372," ")</f>
        <v xml:space="preserve"> </v>
      </c>
      <c r="D372" s="96" t="s">
        <v>43</v>
      </c>
      <c r="E372" s="191">
        <f>IF(ISBLANK('TABELA UNIFICADA 2024'!M372)=TRUE," ",'TABELA UNIFICADA 2024'!M372)</f>
        <v>45401</v>
      </c>
      <c r="F372" s="96" t="s">
        <v>111</v>
      </c>
      <c r="G372" s="96" t="str">
        <f>IF(C372='TABELA UNIFICADA 2024'!A372,'TABELA UNIFICADA 2024'!C372," ")</f>
        <v xml:space="preserve"> </v>
      </c>
      <c r="H372" s="96" t="s">
        <v>43</v>
      </c>
      <c r="I372" s="96" t="s">
        <v>112</v>
      </c>
      <c r="J372" s="97" t="str">
        <f>IF(C372='TABELA UNIFICADA 2024'!A372,'TABELA UNIFICADA 2024'!G372," ")</f>
        <v xml:space="preserve"> </v>
      </c>
      <c r="K372" s="96" t="s">
        <v>113</v>
      </c>
      <c r="L372" s="100" t="str">
        <f t="shared" si="30"/>
        <v>-</v>
      </c>
      <c r="M372" s="95" t="str">
        <f t="shared" si="33"/>
        <v xml:space="preserve"> </v>
      </c>
      <c r="N372" s="99" t="str">
        <f>IF(C372='TABELA UNIFICADA 2024'!A372,'TABELA UNIFICADA 2024'!F372," ")</f>
        <v xml:space="preserve"> </v>
      </c>
      <c r="O372" s="99" t="str">
        <f t="shared" si="31"/>
        <v xml:space="preserve"> </v>
      </c>
      <c r="Y372" s="183" t="s">
        <v>918</v>
      </c>
      <c r="Z372" s="104" t="s">
        <v>666</v>
      </c>
      <c r="AA372" s="104" t="s">
        <v>618</v>
      </c>
      <c r="AB372" s="104" t="str">
        <f>IF(LEFT(Z372,1)="G","FERRO",0)</f>
        <v>FERRO</v>
      </c>
      <c r="AC372" s="106">
        <f>IF(AND(AB372="FERRO",AA372="PADRAO"),CONTROLE!$T$2,IF(AND(AB372="FERRO",AA372="ESPECIAL"),CONTROLE!$T$3,IF(AND(AB372="ACO",AA372="PADRAO"),CONTROLE!$T$8,IF(AND(AB372="ACO",AA372="ESPECIAL"),CONTROLE!$T$9,IF(AND(AB372="ALUMINIO",AA372="PADRAO"),CONTROLE!$T$5,IF(AND(AB372="ALUMINIO",AA372="ESPECIAL"),CONTROLE!$T$6))))))</f>
        <v>12738</v>
      </c>
    </row>
    <row r="373" spans="1:29" ht="15.75" customHeight="1">
      <c r="A373" s="98" t="s">
        <v>2927</v>
      </c>
      <c r="B373" s="96" t="str">
        <f t="shared" si="29"/>
        <v xml:space="preserve"> </v>
      </c>
      <c r="C373" s="96" t="str">
        <f>IF(AND(ISBLANK('TABELA UNIFICADA 2024'!P373)=TRUE,(ISBLANK('TABELA UNIFICADA 2024'!A373)=FALSE)),'TABELA UNIFICADA 2024'!A373," ")</f>
        <v xml:space="preserve"> </v>
      </c>
      <c r="D373" s="96" t="s">
        <v>43</v>
      </c>
      <c r="E373" s="191">
        <f>IF(ISBLANK('TABELA UNIFICADA 2024'!M373)=TRUE," ",'TABELA UNIFICADA 2024'!M373)</f>
        <v>45401</v>
      </c>
      <c r="F373" s="96" t="s">
        <v>111</v>
      </c>
      <c r="G373" s="96" t="str">
        <f>IF(C373='TABELA UNIFICADA 2024'!A373,'TABELA UNIFICADA 2024'!C373," ")</f>
        <v xml:space="preserve"> </v>
      </c>
      <c r="H373" s="96" t="s">
        <v>43</v>
      </c>
      <c r="I373" s="96" t="s">
        <v>112</v>
      </c>
      <c r="J373" s="97" t="str">
        <f>IF(C373='TABELA UNIFICADA 2024'!A373,'TABELA UNIFICADA 2024'!G373," ")</f>
        <v xml:space="preserve"> </v>
      </c>
      <c r="K373" s="96" t="s">
        <v>113</v>
      </c>
      <c r="L373" s="100" t="str">
        <f t="shared" si="30"/>
        <v>-</v>
      </c>
      <c r="M373" s="95" t="str">
        <f t="shared" si="33"/>
        <v xml:space="preserve"> </v>
      </c>
      <c r="N373" s="99" t="str">
        <f>IF(C373='TABELA UNIFICADA 2024'!A373,'TABELA UNIFICADA 2024'!F373," ")</f>
        <v xml:space="preserve"> </v>
      </c>
      <c r="O373" s="99" t="str">
        <f t="shared" si="31"/>
        <v xml:space="preserve"> </v>
      </c>
      <c r="Y373" s="183" t="s">
        <v>919</v>
      </c>
      <c r="Z373" s="104" t="s">
        <v>666</v>
      </c>
      <c r="AA373" s="104" t="s">
        <v>618</v>
      </c>
      <c r="AB373" s="104" t="str">
        <f>IF(LEFT(Z373,1)="G","FERRO",0)</f>
        <v>FERRO</v>
      </c>
      <c r="AC373" s="106">
        <f>IF(AND(AB373="FERRO",AA373="PADRAO"),CONTROLE!$T$2,IF(AND(AB373="FERRO",AA373="ESPECIAL"),CONTROLE!$T$3,IF(AND(AB373="ACO",AA373="PADRAO"),CONTROLE!$T$8,IF(AND(AB373="ACO",AA373="ESPECIAL"),CONTROLE!$T$9,IF(AND(AB373="ALUMINIO",AA373="PADRAO"),CONTROLE!$T$5,IF(AND(AB373="ALUMINIO",AA373="ESPECIAL"),CONTROLE!$T$6))))))</f>
        <v>12738</v>
      </c>
    </row>
    <row r="374" spans="1:29" ht="15.75" customHeight="1">
      <c r="A374" s="98" t="s">
        <v>2927</v>
      </c>
      <c r="B374" s="96" t="str">
        <f t="shared" si="29"/>
        <v xml:space="preserve"> </v>
      </c>
      <c r="C374" s="96" t="str">
        <f>IF(AND(ISBLANK('TABELA UNIFICADA 2024'!P374)=TRUE,(ISBLANK('TABELA UNIFICADA 2024'!A374)=FALSE)),'TABELA UNIFICADA 2024'!A374," ")</f>
        <v xml:space="preserve"> </v>
      </c>
      <c r="D374" s="96" t="s">
        <v>43</v>
      </c>
      <c r="E374" s="191">
        <f>IF(ISBLANK('TABELA UNIFICADA 2024'!M374)=TRUE," ",'TABELA UNIFICADA 2024'!M374)</f>
        <v>45401</v>
      </c>
      <c r="F374" s="96" t="s">
        <v>111</v>
      </c>
      <c r="G374" s="96" t="str">
        <f>IF(C374='TABELA UNIFICADA 2024'!A374,'TABELA UNIFICADA 2024'!C374," ")</f>
        <v xml:space="preserve"> </v>
      </c>
      <c r="H374" s="96" t="s">
        <v>43</v>
      </c>
      <c r="I374" s="96" t="s">
        <v>112</v>
      </c>
      <c r="J374" s="97" t="str">
        <f>IF(C374='TABELA UNIFICADA 2024'!A374,'TABELA UNIFICADA 2024'!G374," ")</f>
        <v xml:space="preserve"> </v>
      </c>
      <c r="K374" s="96" t="s">
        <v>113</v>
      </c>
      <c r="L374" s="100" t="str">
        <f t="shared" si="30"/>
        <v>-</v>
      </c>
      <c r="M374" s="95" t="str">
        <f t="shared" si="33"/>
        <v xml:space="preserve"> </v>
      </c>
      <c r="N374" s="99" t="str">
        <f>IF(C374='TABELA UNIFICADA 2024'!A374,'TABELA UNIFICADA 2024'!F374," ")</f>
        <v xml:space="preserve"> </v>
      </c>
      <c r="O374" s="99" t="str">
        <f t="shared" si="31"/>
        <v xml:space="preserve"> </v>
      </c>
      <c r="Y374" s="183" t="s">
        <v>920</v>
      </c>
      <c r="Z374" s="104" t="s">
        <v>617</v>
      </c>
      <c r="AA374" s="104" t="s">
        <v>618</v>
      </c>
      <c r="AB374" s="104" t="str">
        <f>IF(LEFT(Z374,1)="G","FERRO",0)</f>
        <v>FERRO</v>
      </c>
      <c r="AC374" s="106">
        <f>IF(AND(AB374="FERRO",AA374="PADRAO"),CONTROLE!$T$2,IF(AND(AB374="FERRO",AA374="ESPECIAL"),CONTROLE!$T$3,IF(AND(AB374="ACO",AA374="PADRAO"),CONTROLE!$T$8,IF(AND(AB374="ACO",AA374="ESPECIAL"),CONTROLE!$T$9,IF(AND(AB374="ALUMINIO",AA374="PADRAO"),CONTROLE!$T$5,IF(AND(AB374="ALUMINIO",AA374="ESPECIAL"),CONTROLE!$T$6))))))</f>
        <v>12738</v>
      </c>
    </row>
    <row r="375" spans="1:29" ht="15.75" customHeight="1">
      <c r="A375" s="98" t="s">
        <v>2927</v>
      </c>
      <c r="B375" s="96" t="str">
        <f t="shared" si="29"/>
        <v xml:space="preserve"> </v>
      </c>
      <c r="C375" s="96" t="str">
        <f>IF(AND(ISBLANK('TABELA UNIFICADA 2024'!P375)=TRUE,(ISBLANK('TABELA UNIFICADA 2024'!A375)=FALSE)),'TABELA UNIFICADA 2024'!A375," ")</f>
        <v xml:space="preserve"> </v>
      </c>
      <c r="D375" s="96" t="s">
        <v>43</v>
      </c>
      <c r="E375" s="191">
        <f>IF(ISBLANK('TABELA UNIFICADA 2024'!M375)=TRUE," ",'TABELA UNIFICADA 2024'!M375)</f>
        <v>45404</v>
      </c>
      <c r="F375" s="96" t="s">
        <v>111</v>
      </c>
      <c r="G375" s="96" t="str">
        <f>IF(C375='TABELA UNIFICADA 2024'!A375,'TABELA UNIFICADA 2024'!C375," ")</f>
        <v xml:space="preserve"> </v>
      </c>
      <c r="H375" s="96" t="s">
        <v>43</v>
      </c>
      <c r="I375" s="96" t="s">
        <v>112</v>
      </c>
      <c r="J375" s="97" t="str">
        <f>IF(C375='TABELA UNIFICADA 2024'!A375,'TABELA UNIFICADA 2024'!G375," ")</f>
        <v xml:space="preserve"> </v>
      </c>
      <c r="K375" s="96" t="s">
        <v>113</v>
      </c>
      <c r="L375" s="100" t="str">
        <f t="shared" si="30"/>
        <v>-</v>
      </c>
      <c r="M375" s="95" t="str">
        <f t="shared" si="33"/>
        <v xml:space="preserve"> </v>
      </c>
      <c r="N375" s="99" t="str">
        <f>IF(C375='TABELA UNIFICADA 2024'!A375,'TABELA UNIFICADA 2024'!F375," ")</f>
        <v xml:space="preserve"> </v>
      </c>
      <c r="O375" s="99" t="str">
        <f t="shared" si="31"/>
        <v xml:space="preserve"> </v>
      </c>
      <c r="Y375" s="183" t="s">
        <v>921</v>
      </c>
      <c r="Z375" s="104" t="s">
        <v>666</v>
      </c>
      <c r="AA375" s="104" t="s">
        <v>618</v>
      </c>
      <c r="AB375" s="104" t="str">
        <f>IF(LEFT(Z375,1)="G","FERRO",0)</f>
        <v>FERRO</v>
      </c>
      <c r="AC375" s="106">
        <f>IF(AND(AB375="FERRO",AA375="PADRAO"),CONTROLE!$T$2,IF(AND(AB375="FERRO",AA375="ESPECIAL"),CONTROLE!$T$3,IF(AND(AB375="ACO",AA375="PADRAO"),CONTROLE!$T$8,IF(AND(AB375="ACO",AA375="ESPECIAL"),CONTROLE!$T$9,IF(AND(AB375="ALUMINIO",AA375="PADRAO"),CONTROLE!$T$5,IF(AND(AB375="ALUMINIO",AA375="ESPECIAL"),CONTROLE!$T$6))))))</f>
        <v>12738</v>
      </c>
    </row>
    <row r="376" spans="1:29" ht="15.75" customHeight="1">
      <c r="A376" s="98" t="s">
        <v>2927</v>
      </c>
      <c r="B376" s="96" t="str">
        <f t="shared" si="29"/>
        <v xml:space="preserve"> </v>
      </c>
      <c r="C376" s="96" t="str">
        <f>IF(AND(ISBLANK('TABELA UNIFICADA 2024'!P376)=TRUE,(ISBLANK('TABELA UNIFICADA 2024'!A376)=FALSE)),'TABELA UNIFICADA 2024'!A376," ")</f>
        <v xml:space="preserve"> </v>
      </c>
      <c r="D376" s="96" t="s">
        <v>43</v>
      </c>
      <c r="E376" s="191">
        <f>IF(ISBLANK('TABELA UNIFICADA 2024'!M376)=TRUE," ",'TABELA UNIFICADA 2024'!M376)</f>
        <v>45418</v>
      </c>
      <c r="F376" s="96" t="s">
        <v>111</v>
      </c>
      <c r="G376" s="96" t="str">
        <f>IF(C376='TABELA UNIFICADA 2024'!A376,'TABELA UNIFICADA 2024'!C376," ")</f>
        <v xml:space="preserve"> </v>
      </c>
      <c r="H376" s="96" t="s">
        <v>43</v>
      </c>
      <c r="I376" s="96" t="s">
        <v>112</v>
      </c>
      <c r="J376" s="97" t="str">
        <f>IF(C376='TABELA UNIFICADA 2024'!A376,'TABELA UNIFICADA 2024'!G376," ")</f>
        <v xml:space="preserve"> </v>
      </c>
      <c r="K376" s="96" t="s">
        <v>113</v>
      </c>
      <c r="L376" s="100" t="str">
        <f t="shared" si="30"/>
        <v>-</v>
      </c>
      <c r="M376" s="95" t="str">
        <f t="shared" si="33"/>
        <v xml:space="preserve"> </v>
      </c>
      <c r="N376" s="99" t="str">
        <f>IF(C376='TABELA UNIFICADA 2024'!A376,'TABELA UNIFICADA 2024'!F376," ")</f>
        <v xml:space="preserve"> </v>
      </c>
      <c r="O376" s="99" t="str">
        <f t="shared" si="31"/>
        <v xml:space="preserve"> </v>
      </c>
      <c r="Y376" s="183" t="s">
        <v>922</v>
      </c>
      <c r="Z376" s="104" t="s">
        <v>666</v>
      </c>
      <c r="AA376" s="104" t="s">
        <v>618</v>
      </c>
      <c r="AB376" s="104" t="str">
        <f>IF(LEFT(Z376,1)="G","FERRO",0)</f>
        <v>FERRO</v>
      </c>
      <c r="AC376" s="106">
        <f>IF(AND(AB376="FERRO",AA376="PADRAO"),CONTROLE!$T$2,IF(AND(AB376="FERRO",AA376="ESPECIAL"),CONTROLE!$T$3,IF(AND(AB376="ACO",AA376="PADRAO"),CONTROLE!$T$8,IF(AND(AB376="ACO",AA376="ESPECIAL"),CONTROLE!$T$9,IF(AND(AB376="ALUMINIO",AA376="PADRAO"),CONTROLE!$T$5,IF(AND(AB376="ALUMINIO",AA376="ESPECIAL"),CONTROLE!$T$6))))))</f>
        <v>12738</v>
      </c>
    </row>
    <row r="377" spans="1:29" ht="15.75" customHeight="1">
      <c r="A377" s="98" t="s">
        <v>2927</v>
      </c>
      <c r="B377" s="96" t="str">
        <f t="shared" si="29"/>
        <v xml:space="preserve"> </v>
      </c>
      <c r="C377" s="96" t="str">
        <f>IF(AND(ISBLANK('TABELA UNIFICADA 2024'!P377)=TRUE,(ISBLANK('TABELA UNIFICADA 2024'!A377)=FALSE)),'TABELA UNIFICADA 2024'!A377," ")</f>
        <v xml:space="preserve"> </v>
      </c>
      <c r="D377" s="96" t="s">
        <v>43</v>
      </c>
      <c r="E377" s="191">
        <f>IF(ISBLANK('TABELA UNIFICADA 2024'!M377)=TRUE," ",'TABELA UNIFICADA 2024'!M377)</f>
        <v>45411</v>
      </c>
      <c r="F377" s="96" t="s">
        <v>111</v>
      </c>
      <c r="G377" s="96" t="str">
        <f>IF(C377='TABELA UNIFICADA 2024'!A377,'TABELA UNIFICADA 2024'!C377," ")</f>
        <v xml:space="preserve"> </v>
      </c>
      <c r="H377" s="96" t="s">
        <v>43</v>
      </c>
      <c r="I377" s="96" t="s">
        <v>112</v>
      </c>
      <c r="J377" s="97" t="str">
        <f>IF(C377='TABELA UNIFICADA 2024'!A377,'TABELA UNIFICADA 2024'!G377," ")</f>
        <v xml:space="preserve"> </v>
      </c>
      <c r="K377" s="96" t="s">
        <v>113</v>
      </c>
      <c r="L377" s="100" t="str">
        <f t="shared" si="30"/>
        <v>-</v>
      </c>
      <c r="M377" s="95" t="str">
        <f t="shared" si="33"/>
        <v xml:space="preserve"> </v>
      </c>
      <c r="N377" s="99" t="str">
        <f>IF(C377='TABELA UNIFICADA 2024'!A377,'TABELA UNIFICADA 2024'!F377," ")</f>
        <v xml:space="preserve"> </v>
      </c>
      <c r="O377" s="99" t="str">
        <f t="shared" si="31"/>
        <v xml:space="preserve"> </v>
      </c>
      <c r="Y377" s="183" t="s">
        <v>923</v>
      </c>
      <c r="Z377" s="104" t="s">
        <v>696</v>
      </c>
      <c r="AA377" s="104" t="s">
        <v>618</v>
      </c>
      <c r="AB377" s="104" t="s">
        <v>2550</v>
      </c>
      <c r="AC377" s="106">
        <f>IF(AND(AB377="FERRO",AA377="PADRAO"),CONTROLE!$T$2,IF(AND(AB377="FERRO",AA377="ESPECIAL"),CONTROLE!$T$3,IF(AND(AB377="ACO",AA377="PADRAO"),CONTROLE!$T$8,IF(AND(AB377="ACO",AA377="ESPECIAL"),CONTROLE!$T$9,IF(AND(AB377="ALUMINIO",AA377="PADRAO"),CONTROLE!$T$5,IF(AND(AB377="ALUMINIO",AA377="ESPECIAL"),CONTROLE!$T$6))))))</f>
        <v>12740</v>
      </c>
    </row>
    <row r="378" spans="1:29" ht="15.75" customHeight="1">
      <c r="A378" s="98" t="s">
        <v>2927</v>
      </c>
      <c r="B378" s="96" t="str">
        <f t="shared" si="29"/>
        <v xml:space="preserve"> </v>
      </c>
      <c r="C378" s="96" t="str">
        <f>IF(AND(ISBLANK('TABELA UNIFICADA 2024'!P378)=TRUE,(ISBLANK('TABELA UNIFICADA 2024'!A378)=FALSE)),'TABELA UNIFICADA 2024'!A378," ")</f>
        <v xml:space="preserve"> </v>
      </c>
      <c r="D378" s="96" t="s">
        <v>43</v>
      </c>
      <c r="E378" s="191">
        <f>IF(ISBLANK('TABELA UNIFICADA 2024'!M378)=TRUE," ",'TABELA UNIFICADA 2024'!M378)</f>
        <v>45406</v>
      </c>
      <c r="F378" s="96" t="s">
        <v>111</v>
      </c>
      <c r="G378" s="96" t="str">
        <f>IF(C378='TABELA UNIFICADA 2024'!A378,'TABELA UNIFICADA 2024'!C378," ")</f>
        <v xml:space="preserve"> </v>
      </c>
      <c r="H378" s="96" t="s">
        <v>43</v>
      </c>
      <c r="I378" s="96" t="s">
        <v>112</v>
      </c>
      <c r="J378" s="97" t="str">
        <f>IF(C378='TABELA UNIFICADA 2024'!A378,'TABELA UNIFICADA 2024'!G378," ")</f>
        <v xml:space="preserve"> </v>
      </c>
      <c r="K378" s="96" t="s">
        <v>113</v>
      </c>
      <c r="L378" s="100" t="str">
        <f t="shared" si="30"/>
        <v>-</v>
      </c>
      <c r="M378" s="95" t="str">
        <f t="shared" si="33"/>
        <v xml:space="preserve"> </v>
      </c>
      <c r="N378" s="99" t="str">
        <f>IF(C378='TABELA UNIFICADA 2024'!A378,'TABELA UNIFICADA 2024'!F378," ")</f>
        <v xml:space="preserve"> </v>
      </c>
      <c r="O378" s="99" t="str">
        <f t="shared" si="31"/>
        <v xml:space="preserve"> </v>
      </c>
      <c r="Y378" s="183" t="s">
        <v>508</v>
      </c>
      <c r="Z378" s="104" t="s">
        <v>696</v>
      </c>
      <c r="AA378" s="104" t="s">
        <v>618</v>
      </c>
      <c r="AB378" s="104" t="s">
        <v>2550</v>
      </c>
      <c r="AC378" s="106">
        <f>IF(AND(AB378="FERRO",AA378="PADRAO"),CONTROLE!$T$2,IF(AND(AB378="FERRO",AA378="ESPECIAL"),CONTROLE!$T$3,IF(AND(AB378="ACO",AA378="PADRAO"),CONTROLE!$T$8,IF(AND(AB378="ACO",AA378="ESPECIAL"),CONTROLE!$T$9,IF(AND(AB378="ALUMINIO",AA378="PADRAO"),CONTROLE!$T$5,IF(AND(AB378="ALUMINIO",AA378="ESPECIAL"),CONTROLE!$T$6))))))</f>
        <v>12740</v>
      </c>
    </row>
    <row r="379" spans="1:29" ht="15.75" customHeight="1">
      <c r="A379" s="98" t="s">
        <v>2927</v>
      </c>
      <c r="B379" s="96" t="str">
        <f t="shared" si="29"/>
        <v xml:space="preserve"> </v>
      </c>
      <c r="C379" s="96" t="str">
        <f>IF(AND(ISBLANK('TABELA UNIFICADA 2024'!P379)=TRUE,(ISBLANK('TABELA UNIFICADA 2024'!A379)=FALSE)),'TABELA UNIFICADA 2024'!A379," ")</f>
        <v xml:space="preserve"> </v>
      </c>
      <c r="D379" s="96" t="s">
        <v>43</v>
      </c>
      <c r="E379" s="191">
        <f>IF(ISBLANK('TABELA UNIFICADA 2024'!M379)=TRUE," ",'TABELA UNIFICADA 2024'!M379)</f>
        <v>45406</v>
      </c>
      <c r="F379" s="96" t="s">
        <v>111</v>
      </c>
      <c r="G379" s="96" t="str">
        <f>IF(C379='TABELA UNIFICADA 2024'!A379,'TABELA UNIFICADA 2024'!C379," ")</f>
        <v xml:space="preserve"> </v>
      </c>
      <c r="H379" s="96" t="s">
        <v>43</v>
      </c>
      <c r="I379" s="96" t="s">
        <v>112</v>
      </c>
      <c r="J379" s="97" t="str">
        <f>IF(C379='TABELA UNIFICADA 2024'!A379,'TABELA UNIFICADA 2024'!G379," ")</f>
        <v xml:space="preserve"> </v>
      </c>
      <c r="K379" s="96" t="s">
        <v>113</v>
      </c>
      <c r="L379" s="100" t="str">
        <f t="shared" si="30"/>
        <v>-</v>
      </c>
      <c r="M379" s="95" t="str">
        <f t="shared" si="33"/>
        <v xml:space="preserve"> </v>
      </c>
      <c r="N379" s="99" t="str">
        <f>IF(C379='TABELA UNIFICADA 2024'!A379,'TABELA UNIFICADA 2024'!F379," ")</f>
        <v xml:space="preserve"> </v>
      </c>
      <c r="O379" s="99" t="str">
        <f t="shared" si="31"/>
        <v xml:space="preserve"> </v>
      </c>
      <c r="Y379" s="183" t="s">
        <v>924</v>
      </c>
      <c r="Z379" s="104" t="s">
        <v>696</v>
      </c>
      <c r="AA379" s="104" t="s">
        <v>618</v>
      </c>
      <c r="AB379" s="104" t="s">
        <v>2550</v>
      </c>
      <c r="AC379" s="106">
        <f>IF(AND(AB379="FERRO",AA379="PADRAO"),CONTROLE!$T$2,IF(AND(AB379="FERRO",AA379="ESPECIAL"),CONTROLE!$T$3,IF(AND(AB379="ACO",AA379="PADRAO"),CONTROLE!$T$8,IF(AND(AB379="ACO",AA379="ESPECIAL"),CONTROLE!$T$9,IF(AND(AB379="ALUMINIO",AA379="PADRAO"),CONTROLE!$T$5,IF(AND(AB379="ALUMINIO",AA379="ESPECIAL"),CONTROLE!$T$6))))))</f>
        <v>12740</v>
      </c>
    </row>
    <row r="380" spans="1:29" ht="15.75" customHeight="1">
      <c r="A380" s="98" t="s">
        <v>2927</v>
      </c>
      <c r="B380" s="96" t="str">
        <f t="shared" si="29"/>
        <v xml:space="preserve"> </v>
      </c>
      <c r="C380" s="96" t="str">
        <f>IF(AND(ISBLANK('TABELA UNIFICADA 2024'!P380)=TRUE,(ISBLANK('TABELA UNIFICADA 2024'!A380)=FALSE)),'TABELA UNIFICADA 2024'!A380," ")</f>
        <v xml:space="preserve"> </v>
      </c>
      <c r="D380" s="96" t="s">
        <v>43</v>
      </c>
      <c r="E380" s="191">
        <f>IF(ISBLANK('TABELA UNIFICADA 2024'!M380)=TRUE," ",'TABELA UNIFICADA 2024'!M380)</f>
        <v>45406</v>
      </c>
      <c r="F380" s="96" t="s">
        <v>111</v>
      </c>
      <c r="G380" s="96" t="str">
        <f>IF(C380='TABELA UNIFICADA 2024'!A380,'TABELA UNIFICADA 2024'!C380," ")</f>
        <v xml:space="preserve"> </v>
      </c>
      <c r="H380" s="96" t="s">
        <v>43</v>
      </c>
      <c r="I380" s="96" t="s">
        <v>112</v>
      </c>
      <c r="J380" s="97" t="str">
        <f>IF(C380='TABELA UNIFICADA 2024'!A380,'TABELA UNIFICADA 2024'!G380," ")</f>
        <v xml:space="preserve"> </v>
      </c>
      <c r="K380" s="96" t="s">
        <v>113</v>
      </c>
      <c r="L380" s="100" t="str">
        <f t="shared" si="30"/>
        <v>-</v>
      </c>
      <c r="M380" s="95" t="str">
        <f t="shared" si="33"/>
        <v xml:space="preserve"> </v>
      </c>
      <c r="N380" s="99" t="str">
        <f>IF(C380='TABELA UNIFICADA 2024'!A380,'TABELA UNIFICADA 2024'!F380," ")</f>
        <v xml:space="preserve"> </v>
      </c>
      <c r="O380" s="99" t="str">
        <f t="shared" si="31"/>
        <v xml:space="preserve"> </v>
      </c>
      <c r="Y380" s="183" t="s">
        <v>456</v>
      </c>
      <c r="Z380" s="104" t="s">
        <v>617</v>
      </c>
      <c r="AA380" s="104" t="s">
        <v>618</v>
      </c>
      <c r="AB380" s="104" t="str">
        <f>IF(LEFT(Z380,1)="G","FERRO",0)</f>
        <v>FERRO</v>
      </c>
      <c r="AC380" s="106">
        <f>IF(AND(AB380="FERRO",AA380="PADRAO"),CONTROLE!$T$2,IF(AND(AB380="FERRO",AA380="ESPECIAL"),CONTROLE!$T$3,IF(AND(AB380="ACO",AA380="PADRAO"),CONTROLE!$T$8,IF(AND(AB380="ACO",AA380="ESPECIAL"),CONTROLE!$T$9,IF(AND(AB380="ALUMINIO",AA380="PADRAO"),CONTROLE!$T$5,IF(AND(AB380="ALUMINIO",AA380="ESPECIAL"),CONTROLE!$T$6))))))</f>
        <v>12738</v>
      </c>
    </row>
    <row r="381" spans="1:29" ht="15.75" customHeight="1">
      <c r="A381" s="98" t="s">
        <v>2927</v>
      </c>
      <c r="B381" s="96" t="str">
        <f t="shared" si="29"/>
        <v xml:space="preserve"> </v>
      </c>
      <c r="C381" s="96" t="str">
        <f>IF(AND(ISBLANK('TABELA UNIFICADA 2024'!P381)=TRUE,(ISBLANK('TABELA UNIFICADA 2024'!A381)=FALSE)),'TABELA UNIFICADA 2024'!A381," ")</f>
        <v xml:space="preserve"> </v>
      </c>
      <c r="D381" s="96" t="s">
        <v>43</v>
      </c>
      <c r="E381" s="191">
        <f>IF(ISBLANK('TABELA UNIFICADA 2024'!M381)=TRUE," ",'TABELA UNIFICADA 2024'!M381)</f>
        <v>45406</v>
      </c>
      <c r="F381" s="96" t="s">
        <v>111</v>
      </c>
      <c r="G381" s="96" t="str">
        <f>IF(C381='TABELA UNIFICADA 2024'!A381,'TABELA UNIFICADA 2024'!C381," ")</f>
        <v xml:space="preserve"> </v>
      </c>
      <c r="H381" s="96" t="s">
        <v>43</v>
      </c>
      <c r="I381" s="96" t="s">
        <v>112</v>
      </c>
      <c r="J381" s="97" t="str">
        <f>IF(C381='TABELA UNIFICADA 2024'!A381,'TABELA UNIFICADA 2024'!G381," ")</f>
        <v xml:space="preserve"> </v>
      </c>
      <c r="K381" s="96" t="s">
        <v>113</v>
      </c>
      <c r="L381" s="100" t="str">
        <f t="shared" si="30"/>
        <v>-</v>
      </c>
      <c r="M381" s="95" t="str">
        <f t="shared" si="33"/>
        <v xml:space="preserve"> </v>
      </c>
      <c r="N381" s="99" t="str">
        <f>IF(C381='TABELA UNIFICADA 2024'!A381,'TABELA UNIFICADA 2024'!F381," ")</f>
        <v xml:space="preserve"> </v>
      </c>
      <c r="O381" s="99" t="str">
        <f t="shared" si="31"/>
        <v xml:space="preserve"> </v>
      </c>
      <c r="Y381" s="183" t="s">
        <v>457</v>
      </c>
      <c r="Z381" s="104" t="s">
        <v>617</v>
      </c>
      <c r="AA381" s="104" t="s">
        <v>618</v>
      </c>
      <c r="AB381" s="104" t="str">
        <f>IF(LEFT(Z381,1)="G","FERRO",0)</f>
        <v>FERRO</v>
      </c>
      <c r="AC381" s="106">
        <f>IF(AND(AB381="FERRO",AA381="PADRAO"),CONTROLE!$T$2,IF(AND(AB381="FERRO",AA381="ESPECIAL"),CONTROLE!$T$3,IF(AND(AB381="ACO",AA381="PADRAO"),CONTROLE!$T$8,IF(AND(AB381="ACO",AA381="ESPECIAL"),CONTROLE!$T$9,IF(AND(AB381="ALUMINIO",AA381="PADRAO"),CONTROLE!$T$5,IF(AND(AB381="ALUMINIO",AA381="ESPECIAL"),CONTROLE!$T$6))))))</f>
        <v>12738</v>
      </c>
    </row>
    <row r="382" spans="1:29" ht="15.75" customHeight="1">
      <c r="A382" s="98" t="s">
        <v>2927</v>
      </c>
      <c r="B382" s="96" t="str">
        <f t="shared" si="29"/>
        <v xml:space="preserve"> </v>
      </c>
      <c r="C382" s="96" t="str">
        <f>IF(AND(ISBLANK('TABELA UNIFICADA 2024'!P382)=TRUE,(ISBLANK('TABELA UNIFICADA 2024'!A382)=FALSE)),'TABELA UNIFICADA 2024'!A382," ")</f>
        <v xml:space="preserve"> </v>
      </c>
      <c r="D382" s="96" t="s">
        <v>43</v>
      </c>
      <c r="E382" s="191">
        <f>IF(ISBLANK('TABELA UNIFICADA 2024'!M382)=TRUE," ",'TABELA UNIFICADA 2024'!M382)</f>
        <v>45406</v>
      </c>
      <c r="F382" s="96" t="s">
        <v>111</v>
      </c>
      <c r="G382" s="96" t="str">
        <f>IF(C382='TABELA UNIFICADA 2024'!A382,'TABELA UNIFICADA 2024'!C382," ")</f>
        <v xml:space="preserve"> </v>
      </c>
      <c r="H382" s="96" t="s">
        <v>43</v>
      </c>
      <c r="I382" s="96" t="s">
        <v>112</v>
      </c>
      <c r="J382" s="97" t="str">
        <f>IF(C382='TABELA UNIFICADA 2024'!A382,'TABELA UNIFICADA 2024'!G382," ")</f>
        <v xml:space="preserve"> </v>
      </c>
      <c r="K382" s="96" t="s">
        <v>113</v>
      </c>
      <c r="L382" s="100" t="str">
        <f t="shared" si="30"/>
        <v>-</v>
      </c>
      <c r="M382" s="95" t="str">
        <f t="shared" si="33"/>
        <v xml:space="preserve"> </v>
      </c>
      <c r="N382" s="99" t="str">
        <f>IF(C382='TABELA UNIFICADA 2024'!A382,'TABELA UNIFICADA 2024'!F382," ")</f>
        <v xml:space="preserve"> </v>
      </c>
      <c r="O382" s="99" t="str">
        <f t="shared" si="31"/>
        <v xml:space="preserve"> </v>
      </c>
      <c r="Y382" s="183" t="s">
        <v>925</v>
      </c>
      <c r="Z382" s="104" t="s">
        <v>696</v>
      </c>
      <c r="AA382" s="104" t="s">
        <v>618</v>
      </c>
      <c r="AB382" s="104" t="s">
        <v>2550</v>
      </c>
      <c r="AC382" s="106">
        <f>IF(AND(AB382="FERRO",AA382="PADRAO"),CONTROLE!$T$2,IF(AND(AB382="FERRO",AA382="ESPECIAL"),CONTROLE!$T$3,IF(AND(AB382="ACO",AA382="PADRAO"),CONTROLE!$T$8,IF(AND(AB382="ACO",AA382="ESPECIAL"),CONTROLE!$T$9,IF(AND(AB382="ALUMINIO",AA382="PADRAO"),CONTROLE!$T$5,IF(AND(AB382="ALUMINIO",AA382="ESPECIAL"),CONTROLE!$T$6))))))</f>
        <v>12740</v>
      </c>
    </row>
    <row r="383" spans="1:29" ht="15.75" customHeight="1">
      <c r="A383" s="98" t="s">
        <v>2927</v>
      </c>
      <c r="B383" s="96" t="str">
        <f t="shared" si="29"/>
        <v xml:space="preserve"> </v>
      </c>
      <c r="C383" s="96" t="str">
        <f>IF(AND(ISBLANK('TABELA UNIFICADA 2024'!P383)=TRUE,(ISBLANK('TABELA UNIFICADA 2024'!A383)=FALSE)),'TABELA UNIFICADA 2024'!A383," ")</f>
        <v xml:space="preserve"> </v>
      </c>
      <c r="D383" s="96" t="s">
        <v>43</v>
      </c>
      <c r="E383" s="191">
        <f>IF(ISBLANK('TABELA UNIFICADA 2024'!M383)=TRUE," ",'TABELA UNIFICADA 2024'!M383)</f>
        <v>45407</v>
      </c>
      <c r="F383" s="96" t="s">
        <v>111</v>
      </c>
      <c r="G383" s="96" t="str">
        <f>IF(C383='TABELA UNIFICADA 2024'!A383,'TABELA UNIFICADA 2024'!C383," ")</f>
        <v xml:space="preserve"> </v>
      </c>
      <c r="H383" s="96" t="s">
        <v>43</v>
      </c>
      <c r="I383" s="96" t="s">
        <v>112</v>
      </c>
      <c r="J383" s="97" t="str">
        <f>IF(C383='TABELA UNIFICADA 2024'!A383,'TABELA UNIFICADA 2024'!G383," ")</f>
        <v xml:space="preserve"> </v>
      </c>
      <c r="K383" s="96" t="s">
        <v>113</v>
      </c>
      <c r="L383" s="100" t="str">
        <f t="shared" si="30"/>
        <v>-</v>
      </c>
      <c r="M383" s="95" t="str">
        <f t="shared" si="33"/>
        <v xml:space="preserve"> </v>
      </c>
      <c r="N383" s="99" t="str">
        <f>IF(C383='TABELA UNIFICADA 2024'!A383,'TABELA UNIFICADA 2024'!F383," ")</f>
        <v xml:space="preserve"> </v>
      </c>
      <c r="O383" s="99" t="str">
        <f t="shared" si="31"/>
        <v xml:space="preserve"> </v>
      </c>
      <c r="Y383" s="183" t="s">
        <v>926</v>
      </c>
      <c r="Z383" s="104" t="s">
        <v>617</v>
      </c>
      <c r="AA383" s="104" t="s">
        <v>618</v>
      </c>
      <c r="AB383" s="104" t="str">
        <f>IF(LEFT(Z383,1)="G","FERRO",0)</f>
        <v>FERRO</v>
      </c>
      <c r="AC383" s="106">
        <f>IF(AND(AB383="FERRO",AA383="PADRAO"),CONTROLE!$T$2,IF(AND(AB383="FERRO",AA383="ESPECIAL"),CONTROLE!$T$3,IF(AND(AB383="ACO",AA383="PADRAO"),CONTROLE!$T$8,IF(AND(AB383="ACO",AA383="ESPECIAL"),CONTROLE!$T$9,IF(AND(AB383="ALUMINIO",AA383="PADRAO"),CONTROLE!$T$5,IF(AND(AB383="ALUMINIO",AA383="ESPECIAL"),CONTROLE!$T$6))))))</f>
        <v>12738</v>
      </c>
    </row>
    <row r="384" spans="1:29" ht="15.75" customHeight="1">
      <c r="A384" s="98" t="s">
        <v>2927</v>
      </c>
      <c r="B384" s="96" t="str">
        <f t="shared" si="29"/>
        <v xml:space="preserve"> </v>
      </c>
      <c r="C384" s="96" t="str">
        <f>IF(AND(ISBLANK('TABELA UNIFICADA 2024'!P384)=TRUE,(ISBLANK('TABELA UNIFICADA 2024'!A384)=FALSE)),'TABELA UNIFICADA 2024'!A384," ")</f>
        <v xml:space="preserve"> </v>
      </c>
      <c r="D384" s="96" t="s">
        <v>43</v>
      </c>
      <c r="E384" s="191">
        <f>IF(ISBLANK('TABELA UNIFICADA 2024'!M384)=TRUE," ",'TABELA UNIFICADA 2024'!M384)</f>
        <v>45407</v>
      </c>
      <c r="F384" s="96" t="s">
        <v>111</v>
      </c>
      <c r="G384" s="96" t="str">
        <f>IF(C384='TABELA UNIFICADA 2024'!A384,'TABELA UNIFICADA 2024'!C384," ")</f>
        <v xml:space="preserve"> </v>
      </c>
      <c r="H384" s="96" t="s">
        <v>43</v>
      </c>
      <c r="I384" s="96" t="s">
        <v>112</v>
      </c>
      <c r="J384" s="97" t="str">
        <f>IF(C384='TABELA UNIFICADA 2024'!A384,'TABELA UNIFICADA 2024'!G384," ")</f>
        <v xml:space="preserve"> </v>
      </c>
      <c r="K384" s="96" t="s">
        <v>113</v>
      </c>
      <c r="L384" s="100" t="str">
        <f t="shared" si="30"/>
        <v>-</v>
      </c>
      <c r="M384" s="95" t="str">
        <f t="shared" si="33"/>
        <v xml:space="preserve"> </v>
      </c>
      <c r="N384" s="99" t="str">
        <f>IF(C384='TABELA UNIFICADA 2024'!A384,'TABELA UNIFICADA 2024'!F384," ")</f>
        <v xml:space="preserve"> </v>
      </c>
      <c r="O384" s="99" t="str">
        <f t="shared" si="31"/>
        <v xml:space="preserve"> </v>
      </c>
      <c r="Y384" s="183" t="s">
        <v>927</v>
      </c>
      <c r="Z384" s="104" t="s">
        <v>696</v>
      </c>
      <c r="AA384" s="104" t="s">
        <v>618</v>
      </c>
      <c r="AB384" s="104" t="s">
        <v>2550</v>
      </c>
      <c r="AC384" s="106">
        <f>IF(AND(AB384="FERRO",AA384="PADRAO"),CONTROLE!$T$2,IF(AND(AB384="FERRO",AA384="ESPECIAL"),CONTROLE!$T$3,IF(AND(AB384="ACO",AA384="PADRAO"),CONTROLE!$T$8,IF(AND(AB384="ACO",AA384="ESPECIAL"),CONTROLE!$T$9,IF(AND(AB384="ALUMINIO",AA384="PADRAO"),CONTROLE!$T$5,IF(AND(AB384="ALUMINIO",AA384="ESPECIAL"),CONTROLE!$T$6))))))</f>
        <v>12740</v>
      </c>
    </row>
    <row r="385" spans="1:29" ht="15.75" customHeight="1">
      <c r="A385" s="98" t="s">
        <v>2927</v>
      </c>
      <c r="B385" s="96" t="str">
        <f t="shared" si="29"/>
        <v xml:space="preserve"> </v>
      </c>
      <c r="C385" s="96" t="str">
        <f>IF(AND(ISBLANK('TABELA UNIFICADA 2024'!P385)=TRUE,(ISBLANK('TABELA UNIFICADA 2024'!A385)=FALSE)),'TABELA UNIFICADA 2024'!A385," ")</f>
        <v xml:space="preserve"> </v>
      </c>
      <c r="D385" s="96" t="s">
        <v>43</v>
      </c>
      <c r="E385" s="191">
        <f>IF(ISBLANK('TABELA UNIFICADA 2024'!M385)=TRUE," ",'TABELA UNIFICADA 2024'!M385)</f>
        <v>45406</v>
      </c>
      <c r="F385" s="96" t="s">
        <v>111</v>
      </c>
      <c r="G385" s="96" t="str">
        <f>IF(C385='TABELA UNIFICADA 2024'!A385,'TABELA UNIFICADA 2024'!C385," ")</f>
        <v xml:space="preserve"> </v>
      </c>
      <c r="H385" s="96" t="s">
        <v>43</v>
      </c>
      <c r="I385" s="96" t="s">
        <v>112</v>
      </c>
      <c r="J385" s="97" t="str">
        <f>IF(C385='TABELA UNIFICADA 2024'!A385,'TABELA UNIFICADA 2024'!G385," ")</f>
        <v xml:space="preserve"> </v>
      </c>
      <c r="K385" s="96" t="s">
        <v>113</v>
      </c>
      <c r="L385" s="100" t="str">
        <f t="shared" si="30"/>
        <v>-</v>
      </c>
      <c r="M385" s="95" t="str">
        <f t="shared" si="33"/>
        <v xml:space="preserve"> </v>
      </c>
      <c r="N385" s="99" t="str">
        <f>IF(C385='TABELA UNIFICADA 2024'!A385,'TABELA UNIFICADA 2024'!F385," ")</f>
        <v xml:space="preserve"> </v>
      </c>
      <c r="O385" s="99" t="str">
        <f t="shared" si="31"/>
        <v xml:space="preserve"> </v>
      </c>
      <c r="Y385" s="183" t="s">
        <v>928</v>
      </c>
      <c r="Z385" s="104" t="s">
        <v>696</v>
      </c>
      <c r="AA385" s="104" t="s">
        <v>618</v>
      </c>
      <c r="AB385" s="104" t="s">
        <v>2550</v>
      </c>
      <c r="AC385" s="106">
        <f>IF(AND(AB385="FERRO",AA385="PADRAO"),CONTROLE!$T$2,IF(AND(AB385="FERRO",AA385="ESPECIAL"),CONTROLE!$T$3,IF(AND(AB385="ACO",AA385="PADRAO"),CONTROLE!$T$8,IF(AND(AB385="ACO",AA385="ESPECIAL"),CONTROLE!$T$9,IF(AND(AB385="ALUMINIO",AA385="PADRAO"),CONTROLE!$T$5,IF(AND(AB385="ALUMINIO",AA385="ESPECIAL"),CONTROLE!$T$6))))))</f>
        <v>12740</v>
      </c>
    </row>
    <row r="386" spans="1:29" ht="15.75" customHeight="1">
      <c r="A386" s="98" t="s">
        <v>2927</v>
      </c>
      <c r="B386" s="96" t="str">
        <f t="shared" si="29"/>
        <v xml:space="preserve"> </v>
      </c>
      <c r="C386" s="96" t="str">
        <f>IF(AND(ISBLANK('TABELA UNIFICADA 2024'!P386)=TRUE,(ISBLANK('TABELA UNIFICADA 2024'!A386)=FALSE)),'TABELA UNIFICADA 2024'!A386," ")</f>
        <v xml:space="preserve"> </v>
      </c>
      <c r="D386" s="96" t="s">
        <v>43</v>
      </c>
      <c r="E386" s="191">
        <f>IF(ISBLANK('TABELA UNIFICADA 2024'!M386)=TRUE," ",'TABELA UNIFICADA 2024'!M386)</f>
        <v>45406</v>
      </c>
      <c r="F386" s="96" t="s">
        <v>111</v>
      </c>
      <c r="G386" s="96" t="str">
        <f>IF(C386='TABELA UNIFICADA 2024'!A386,'TABELA UNIFICADA 2024'!C386," ")</f>
        <v xml:space="preserve"> </v>
      </c>
      <c r="H386" s="96" t="s">
        <v>43</v>
      </c>
      <c r="I386" s="96" t="s">
        <v>112</v>
      </c>
      <c r="J386" s="97" t="str">
        <f>IF(C386='TABELA UNIFICADA 2024'!A386,'TABELA UNIFICADA 2024'!G386," ")</f>
        <v xml:space="preserve"> </v>
      </c>
      <c r="K386" s="96" t="s">
        <v>113</v>
      </c>
      <c r="L386" s="100" t="str">
        <f t="shared" si="30"/>
        <v>-</v>
      </c>
      <c r="M386" s="95" t="str">
        <f t="shared" ref="M386:M447" si="36">G386</f>
        <v xml:space="preserve"> </v>
      </c>
      <c r="N386" s="99" t="str">
        <f>IF(C386='TABELA UNIFICADA 2024'!A386,'TABELA UNIFICADA 2024'!F386," ")</f>
        <v xml:space="preserve"> </v>
      </c>
      <c r="O386" s="99" t="str">
        <f t="shared" si="31"/>
        <v xml:space="preserve"> </v>
      </c>
      <c r="Y386" s="183" t="s">
        <v>929</v>
      </c>
      <c r="Z386" s="104" t="s">
        <v>666</v>
      </c>
      <c r="AA386" s="104" t="s">
        <v>618</v>
      </c>
      <c r="AB386" s="104" t="str">
        <f>IF(LEFT(Z386,1)="G","FERRO",0)</f>
        <v>FERRO</v>
      </c>
      <c r="AC386" s="106">
        <f>IF(AND(AB386="FERRO",AA386="PADRAO"),CONTROLE!$T$2,IF(AND(AB386="FERRO",AA386="ESPECIAL"),CONTROLE!$T$3,IF(AND(AB386="ACO",AA386="PADRAO"),CONTROLE!$T$8,IF(AND(AB386="ACO",AA386="ESPECIAL"),CONTROLE!$T$9,IF(AND(AB386="ALUMINIO",AA386="PADRAO"),CONTROLE!$T$5,IF(AND(AB386="ALUMINIO",AA386="ESPECIAL"),CONTROLE!$T$6))))))</f>
        <v>12738</v>
      </c>
    </row>
    <row r="387" spans="1:29" ht="15.75" customHeight="1">
      <c r="A387" s="98" t="s">
        <v>2927</v>
      </c>
      <c r="B387" s="96" t="str">
        <f t="shared" ref="B387:B450" si="37">IFERROR(IF(C387&lt;&gt;" ",VLOOKUP(C387,$V$2:$W$16,2,0)," ")," ")</f>
        <v xml:space="preserve"> </v>
      </c>
      <c r="C387" s="96" t="str">
        <f>IF(AND(ISBLANK('TABELA UNIFICADA 2024'!P387)=TRUE,(ISBLANK('TABELA UNIFICADA 2024'!A387)=FALSE)),'TABELA UNIFICADA 2024'!A387," ")</f>
        <v xml:space="preserve"> </v>
      </c>
      <c r="D387" s="96" t="s">
        <v>43</v>
      </c>
      <c r="E387" s="191">
        <f>IF(ISBLANK('TABELA UNIFICADA 2024'!M387)=TRUE," ",'TABELA UNIFICADA 2024'!M387)</f>
        <v>45411</v>
      </c>
      <c r="F387" s="96" t="s">
        <v>111</v>
      </c>
      <c r="G387" s="96" t="str">
        <f>IF(C387='TABELA UNIFICADA 2024'!A387,'TABELA UNIFICADA 2024'!C387," ")</f>
        <v xml:space="preserve"> </v>
      </c>
      <c r="H387" s="96" t="s">
        <v>43</v>
      </c>
      <c r="I387" s="96" t="s">
        <v>112</v>
      </c>
      <c r="J387" s="97" t="str">
        <f>IF(C387='TABELA UNIFICADA 2024'!A387,'TABELA UNIFICADA 2024'!G387," ")</f>
        <v xml:space="preserve"> </v>
      </c>
      <c r="K387" s="96" t="s">
        <v>113</v>
      </c>
      <c r="L387" s="100" t="str">
        <f t="shared" ref="L387:L450" si="38">IFERROR(VLOOKUP(G387,$Y$3:$AC$3003,5,0),"-")</f>
        <v>-</v>
      </c>
      <c r="M387" s="95" t="str">
        <f t="shared" si="36"/>
        <v xml:space="preserve"> </v>
      </c>
      <c r="N387" s="99" t="str">
        <f>IF(C387='TABELA UNIFICADA 2024'!A387,'TABELA UNIFICADA 2024'!F387," ")</f>
        <v xml:space="preserve"> </v>
      </c>
      <c r="O387" s="99" t="str">
        <f t="shared" ref="O387:O450" si="39">IF(C387=" "," ",CONCATENATE(A387," ",B387,," ",C387," ",D387," ",TEXT(E387,"dd/mm/aaaa")," ",F387," ",G387," ",H387," ",I387," ",TEXT(J387,"#,00")," ",K387))</f>
        <v xml:space="preserve"> </v>
      </c>
      <c r="Y387" s="183" t="s">
        <v>930</v>
      </c>
      <c r="Z387" s="104" t="s">
        <v>666</v>
      </c>
      <c r="AA387" s="104" t="s">
        <v>706</v>
      </c>
      <c r="AB387" s="104" t="str">
        <f>IF(LEFT(Z387,1)="G","FERRO",0)</f>
        <v>FERRO</v>
      </c>
      <c r="AC387" s="106">
        <f>IF(AND(AB387="FERRO",AA387="PADRAO"),CONTROLE!$T$2,IF(AND(AB387="FERRO",AA387="ESPECIAL"),CONTROLE!$T$3,IF(AND(AB387="ACO",AA387="PADRAO"),CONTROLE!$T$8,IF(AND(AB387="ACO",AA387="ESPECIAL"),CONTROLE!$T$9,IF(AND(AB387="ALUMINIO",AA387="PADRAO"),CONTROLE!$T$5,IF(AND(AB387="ALUMINIO",AA387="ESPECIAL"),CONTROLE!$T$6))))))</f>
        <v>12737</v>
      </c>
    </row>
    <row r="388" spans="1:29" ht="15.75" customHeight="1">
      <c r="A388" s="98" t="s">
        <v>2927</v>
      </c>
      <c r="B388" s="96" t="str">
        <f t="shared" si="37"/>
        <v xml:space="preserve"> </v>
      </c>
      <c r="C388" s="96" t="str">
        <f>IF(AND(ISBLANK('TABELA UNIFICADA 2024'!P388)=TRUE,(ISBLANK('TABELA UNIFICADA 2024'!A388)=FALSE)),'TABELA UNIFICADA 2024'!A388," ")</f>
        <v xml:space="preserve"> </v>
      </c>
      <c r="D388" s="96" t="s">
        <v>43</v>
      </c>
      <c r="E388" s="191">
        <f>IF(ISBLANK('TABELA UNIFICADA 2024'!M388)=TRUE," ",'TABELA UNIFICADA 2024'!M388)</f>
        <v>45408</v>
      </c>
      <c r="F388" s="96" t="s">
        <v>111</v>
      </c>
      <c r="G388" s="96" t="str">
        <f>IF(C388='TABELA UNIFICADA 2024'!A388,'TABELA UNIFICADA 2024'!C388," ")</f>
        <v xml:space="preserve"> </v>
      </c>
      <c r="H388" s="96" t="s">
        <v>43</v>
      </c>
      <c r="I388" s="96" t="s">
        <v>112</v>
      </c>
      <c r="J388" s="97" t="str">
        <f>IF(C388='TABELA UNIFICADA 2024'!A388,'TABELA UNIFICADA 2024'!G388," ")</f>
        <v xml:space="preserve"> </v>
      </c>
      <c r="K388" s="96" t="s">
        <v>113</v>
      </c>
      <c r="L388" s="100" t="str">
        <f t="shared" si="38"/>
        <v>-</v>
      </c>
      <c r="M388" s="95" t="str">
        <f t="shared" si="36"/>
        <v xml:space="preserve"> </v>
      </c>
      <c r="N388" s="99" t="str">
        <f>IF(C388='TABELA UNIFICADA 2024'!A388,'TABELA UNIFICADA 2024'!F388," ")</f>
        <v xml:space="preserve"> </v>
      </c>
      <c r="O388" s="99" t="str">
        <f t="shared" si="39"/>
        <v xml:space="preserve"> </v>
      </c>
      <c r="Y388" s="183" t="s">
        <v>931</v>
      </c>
      <c r="Z388" s="104" t="s">
        <v>666</v>
      </c>
      <c r="AA388" s="104" t="s">
        <v>706</v>
      </c>
      <c r="AB388" s="104" t="str">
        <f>IF(LEFT(Z388,1)="G","FERRO",0)</f>
        <v>FERRO</v>
      </c>
      <c r="AC388" s="106">
        <f>IF(AND(AB388="FERRO",AA388="PADRAO"),CONTROLE!$T$2,IF(AND(AB388="FERRO",AA388="ESPECIAL"),CONTROLE!$T$3,IF(AND(AB388="ACO",AA388="PADRAO"),CONTROLE!$T$8,IF(AND(AB388="ACO",AA388="ESPECIAL"),CONTROLE!$T$9,IF(AND(AB388="ALUMINIO",AA388="PADRAO"),CONTROLE!$T$5,IF(AND(AB388="ALUMINIO",AA388="ESPECIAL"),CONTROLE!$T$6))))))</f>
        <v>12737</v>
      </c>
    </row>
    <row r="389" spans="1:29" ht="15.75" customHeight="1">
      <c r="A389" s="98" t="s">
        <v>2927</v>
      </c>
      <c r="B389" s="96" t="str">
        <f t="shared" si="37"/>
        <v xml:space="preserve"> </v>
      </c>
      <c r="C389" s="96" t="str">
        <f>IF(AND(ISBLANK('TABELA UNIFICADA 2024'!P389)=TRUE,(ISBLANK('TABELA UNIFICADA 2024'!A389)=FALSE)),'TABELA UNIFICADA 2024'!A389," ")</f>
        <v xml:space="preserve"> </v>
      </c>
      <c r="D389" s="96" t="s">
        <v>43</v>
      </c>
      <c r="E389" s="191">
        <f>IF(ISBLANK('TABELA UNIFICADA 2024'!M389)=TRUE," ",'TABELA UNIFICADA 2024'!M389)</f>
        <v>45408</v>
      </c>
      <c r="F389" s="96" t="s">
        <v>111</v>
      </c>
      <c r="G389" s="96" t="str">
        <f>IF(C389='TABELA UNIFICADA 2024'!A389,'TABELA UNIFICADA 2024'!C389," ")</f>
        <v xml:space="preserve"> </v>
      </c>
      <c r="H389" s="96" t="s">
        <v>43</v>
      </c>
      <c r="I389" s="96" t="s">
        <v>112</v>
      </c>
      <c r="J389" s="97" t="str">
        <f>IF(C389='TABELA UNIFICADA 2024'!A389,'TABELA UNIFICADA 2024'!G389," ")</f>
        <v xml:space="preserve"> </v>
      </c>
      <c r="K389" s="96" t="s">
        <v>113</v>
      </c>
      <c r="L389" s="100" t="str">
        <f t="shared" si="38"/>
        <v>-</v>
      </c>
      <c r="M389" s="95" t="str">
        <f t="shared" si="36"/>
        <v xml:space="preserve"> </v>
      </c>
      <c r="N389" s="99" t="str">
        <f>IF(C389='TABELA UNIFICADA 2024'!A389,'TABELA UNIFICADA 2024'!F389," ")</f>
        <v xml:space="preserve"> </v>
      </c>
      <c r="O389" s="99" t="str">
        <f t="shared" si="39"/>
        <v xml:space="preserve"> </v>
      </c>
      <c r="Y389" s="183" t="s">
        <v>932</v>
      </c>
      <c r="Z389" s="104" t="s">
        <v>696</v>
      </c>
      <c r="AA389" s="104" t="s">
        <v>618</v>
      </c>
      <c r="AB389" s="104" t="s">
        <v>2550</v>
      </c>
      <c r="AC389" s="106">
        <f>IF(AND(AB389="FERRO",AA389="PADRAO"),CONTROLE!$T$2,IF(AND(AB389="FERRO",AA389="ESPECIAL"),CONTROLE!$T$3,IF(AND(AB389="ACO",AA389="PADRAO"),CONTROLE!$T$8,IF(AND(AB389="ACO",AA389="ESPECIAL"),CONTROLE!$T$9,IF(AND(AB389="ALUMINIO",AA389="PADRAO"),CONTROLE!$T$5,IF(AND(AB389="ALUMINIO",AA389="ESPECIAL"),CONTROLE!$T$6))))))</f>
        <v>12740</v>
      </c>
    </row>
    <row r="390" spans="1:29" ht="15.75" customHeight="1">
      <c r="A390" s="98" t="s">
        <v>2927</v>
      </c>
      <c r="B390" s="96" t="str">
        <f t="shared" si="37"/>
        <v xml:space="preserve"> </v>
      </c>
      <c r="C390" s="96" t="str">
        <f>IF(AND(ISBLANK('TABELA UNIFICADA 2024'!P390)=TRUE,(ISBLANK('TABELA UNIFICADA 2024'!A390)=FALSE)),'TABELA UNIFICADA 2024'!A390," ")</f>
        <v xml:space="preserve"> </v>
      </c>
      <c r="D390" s="96" t="s">
        <v>43</v>
      </c>
      <c r="E390" s="191">
        <f>IF(ISBLANK('TABELA UNIFICADA 2024'!M390)=TRUE," ",'TABELA UNIFICADA 2024'!M390)</f>
        <v>45414</v>
      </c>
      <c r="F390" s="96" t="s">
        <v>111</v>
      </c>
      <c r="G390" s="96" t="str">
        <f>IF(C390='TABELA UNIFICADA 2024'!A390,'TABELA UNIFICADA 2024'!C390," ")</f>
        <v xml:space="preserve"> </v>
      </c>
      <c r="H390" s="96" t="s">
        <v>43</v>
      </c>
      <c r="I390" s="96" t="s">
        <v>112</v>
      </c>
      <c r="J390" s="97" t="str">
        <f>IF(C390='TABELA UNIFICADA 2024'!A390,'TABELA UNIFICADA 2024'!G390," ")</f>
        <v xml:space="preserve"> </v>
      </c>
      <c r="K390" s="96" t="s">
        <v>113</v>
      </c>
      <c r="L390" s="100" t="str">
        <f t="shared" si="38"/>
        <v>-</v>
      </c>
      <c r="M390" s="95" t="str">
        <f t="shared" si="36"/>
        <v xml:space="preserve"> </v>
      </c>
      <c r="N390" s="99" t="str">
        <f>IF(C390='TABELA UNIFICADA 2024'!A390,'TABELA UNIFICADA 2024'!F390," ")</f>
        <v xml:space="preserve"> </v>
      </c>
      <c r="O390" s="99" t="str">
        <f t="shared" si="39"/>
        <v xml:space="preserve"> </v>
      </c>
      <c r="Y390" s="183" t="s">
        <v>933</v>
      </c>
      <c r="Z390" s="104" t="s">
        <v>696</v>
      </c>
      <c r="AA390" s="104" t="s">
        <v>618</v>
      </c>
      <c r="AB390" s="104" t="s">
        <v>2550</v>
      </c>
      <c r="AC390" s="106">
        <f>IF(AND(AB390="FERRO",AA390="PADRAO"),CONTROLE!$T$2,IF(AND(AB390="FERRO",AA390="ESPECIAL"),CONTROLE!$T$3,IF(AND(AB390="ACO",AA390="PADRAO"),CONTROLE!$T$8,IF(AND(AB390="ACO",AA390="ESPECIAL"),CONTROLE!$T$9,IF(AND(AB390="ALUMINIO",AA390="PADRAO"),CONTROLE!$T$5,IF(AND(AB390="ALUMINIO",AA390="ESPECIAL"),CONTROLE!$T$6))))))</f>
        <v>12740</v>
      </c>
    </row>
    <row r="391" spans="1:29" ht="15.75" customHeight="1">
      <c r="A391" s="98" t="s">
        <v>2927</v>
      </c>
      <c r="B391" s="96" t="str">
        <f t="shared" si="37"/>
        <v xml:space="preserve"> </v>
      </c>
      <c r="C391" s="96" t="str">
        <f>IF(AND(ISBLANK('TABELA UNIFICADA 2024'!P391)=TRUE,(ISBLANK('TABELA UNIFICADA 2024'!A391)=FALSE)),'TABELA UNIFICADA 2024'!A391," ")</f>
        <v xml:space="preserve"> </v>
      </c>
      <c r="D391" s="96" t="s">
        <v>43</v>
      </c>
      <c r="E391" s="191">
        <f>IF(ISBLANK('TABELA UNIFICADA 2024'!M391)=TRUE," ",'TABELA UNIFICADA 2024'!M391)</f>
        <v>45414</v>
      </c>
      <c r="F391" s="96" t="s">
        <v>111</v>
      </c>
      <c r="G391" s="96" t="str">
        <f>IF(C391='TABELA UNIFICADA 2024'!A391,'TABELA UNIFICADA 2024'!C391," ")</f>
        <v xml:space="preserve"> </v>
      </c>
      <c r="H391" s="96" t="s">
        <v>43</v>
      </c>
      <c r="I391" s="96" t="s">
        <v>112</v>
      </c>
      <c r="J391" s="97" t="str">
        <f>IF(C391='TABELA UNIFICADA 2024'!A391,'TABELA UNIFICADA 2024'!G391," ")</f>
        <v xml:space="preserve"> </v>
      </c>
      <c r="K391" s="96" t="s">
        <v>113</v>
      </c>
      <c r="L391" s="100" t="str">
        <f t="shared" si="38"/>
        <v>-</v>
      </c>
      <c r="M391" s="95" t="str">
        <f t="shared" si="36"/>
        <v xml:space="preserve"> </v>
      </c>
      <c r="N391" s="99" t="str">
        <f>IF(C391='TABELA UNIFICADA 2024'!A391,'TABELA UNIFICADA 2024'!F391," ")</f>
        <v xml:space="preserve"> </v>
      </c>
      <c r="O391" s="99" t="str">
        <f t="shared" si="39"/>
        <v xml:space="preserve"> </v>
      </c>
      <c r="Y391" s="183" t="s">
        <v>934</v>
      </c>
      <c r="Z391" s="104" t="s">
        <v>696</v>
      </c>
      <c r="AA391" s="104" t="s">
        <v>618</v>
      </c>
      <c r="AB391" s="104" t="s">
        <v>2550</v>
      </c>
      <c r="AC391" s="106">
        <f>IF(AND(AB391="FERRO",AA391="PADRAO"),CONTROLE!$T$2,IF(AND(AB391="FERRO",AA391="ESPECIAL"),CONTROLE!$T$3,IF(AND(AB391="ACO",AA391="PADRAO"),CONTROLE!$T$8,IF(AND(AB391="ACO",AA391="ESPECIAL"),CONTROLE!$T$9,IF(AND(AB391="ALUMINIO",AA391="PADRAO"),CONTROLE!$T$5,IF(AND(AB391="ALUMINIO",AA391="ESPECIAL"),CONTROLE!$T$6))))))</f>
        <v>12740</v>
      </c>
    </row>
    <row r="392" spans="1:29" ht="15.75" customHeight="1">
      <c r="A392" s="98" t="s">
        <v>2927</v>
      </c>
      <c r="B392" s="96" t="str">
        <f t="shared" si="37"/>
        <v xml:space="preserve"> </v>
      </c>
      <c r="C392" s="96" t="str">
        <f>IF(AND(ISBLANK('TABELA UNIFICADA 2024'!P392)=TRUE,(ISBLANK('TABELA UNIFICADA 2024'!A392)=FALSE)),'TABELA UNIFICADA 2024'!A392," ")</f>
        <v xml:space="preserve"> </v>
      </c>
      <c r="D392" s="96" t="s">
        <v>43</v>
      </c>
      <c r="E392" s="191">
        <f>IF(ISBLANK('TABELA UNIFICADA 2024'!M392)=TRUE," ",'TABELA UNIFICADA 2024'!M392)</f>
        <v>45414</v>
      </c>
      <c r="F392" s="96" t="s">
        <v>111</v>
      </c>
      <c r="G392" s="96" t="str">
        <f>IF(C392='TABELA UNIFICADA 2024'!A392,'TABELA UNIFICADA 2024'!C392," ")</f>
        <v xml:space="preserve"> </v>
      </c>
      <c r="H392" s="96" t="s">
        <v>43</v>
      </c>
      <c r="I392" s="96" t="s">
        <v>112</v>
      </c>
      <c r="J392" s="97" t="str">
        <f>IF(C392='TABELA UNIFICADA 2024'!A392,'TABELA UNIFICADA 2024'!G392," ")</f>
        <v xml:space="preserve"> </v>
      </c>
      <c r="K392" s="96" t="s">
        <v>113</v>
      </c>
      <c r="L392" s="100" t="str">
        <f t="shared" si="38"/>
        <v>-</v>
      </c>
      <c r="M392" s="95" t="str">
        <f t="shared" si="36"/>
        <v xml:space="preserve"> </v>
      </c>
      <c r="N392" s="99" t="str">
        <f>IF(C392='TABELA UNIFICADA 2024'!A392,'TABELA UNIFICADA 2024'!F392," ")</f>
        <v xml:space="preserve"> </v>
      </c>
      <c r="O392" s="99" t="str">
        <f t="shared" si="39"/>
        <v xml:space="preserve"> </v>
      </c>
      <c r="Y392" s="183" t="s">
        <v>935</v>
      </c>
      <c r="Z392" s="104" t="s">
        <v>658</v>
      </c>
      <c r="AA392" s="104" t="s">
        <v>618</v>
      </c>
      <c r="AB392" s="104" t="str">
        <f>IF(LEFT(Z392,1)="G","FERRO",0)</f>
        <v>FERRO</v>
      </c>
      <c r="AC392" s="106">
        <f>IF(AND(AB392="FERRO",AA392="PADRAO"),CONTROLE!$T$2,IF(AND(AB392="FERRO",AA392="ESPECIAL"),CONTROLE!$T$3,IF(AND(AB392="ACO",AA392="PADRAO"),CONTROLE!$T$8,IF(AND(AB392="ACO",AA392="ESPECIAL"),CONTROLE!$T$9,IF(AND(AB392="ALUMINIO",AA392="PADRAO"),CONTROLE!$T$5,IF(AND(AB392="ALUMINIO",AA392="ESPECIAL"),CONTROLE!$T$6))))))</f>
        <v>12738</v>
      </c>
    </row>
    <row r="393" spans="1:29" ht="15.75" customHeight="1">
      <c r="A393" s="98" t="s">
        <v>2927</v>
      </c>
      <c r="B393" s="96" t="str">
        <f t="shared" si="37"/>
        <v xml:space="preserve"> </v>
      </c>
      <c r="C393" s="96" t="str">
        <f>IF(AND(ISBLANK('TABELA UNIFICADA 2024'!P393)=TRUE,(ISBLANK('TABELA UNIFICADA 2024'!A393)=FALSE)),'TABELA UNIFICADA 2024'!A393," ")</f>
        <v xml:space="preserve"> </v>
      </c>
      <c r="D393" s="96" t="s">
        <v>43</v>
      </c>
      <c r="E393" s="191">
        <f>IF(ISBLANK('TABELA UNIFICADA 2024'!M393)=TRUE," ",'TABELA UNIFICADA 2024'!M393)</f>
        <v>45414</v>
      </c>
      <c r="F393" s="96" t="s">
        <v>111</v>
      </c>
      <c r="G393" s="96" t="str">
        <f>IF(C393='TABELA UNIFICADA 2024'!A393,'TABELA UNIFICADA 2024'!C393," ")</f>
        <v xml:space="preserve"> </v>
      </c>
      <c r="H393" s="96" t="s">
        <v>43</v>
      </c>
      <c r="I393" s="96" t="s">
        <v>112</v>
      </c>
      <c r="J393" s="97" t="str">
        <f>IF(C393='TABELA UNIFICADA 2024'!A393,'TABELA UNIFICADA 2024'!G393," ")</f>
        <v xml:space="preserve"> </v>
      </c>
      <c r="K393" s="96" t="s">
        <v>113</v>
      </c>
      <c r="L393" s="100" t="str">
        <f t="shared" si="38"/>
        <v>-</v>
      </c>
      <c r="M393" s="95" t="str">
        <f t="shared" si="36"/>
        <v xml:space="preserve"> </v>
      </c>
      <c r="N393" s="99" t="str">
        <f>IF(C393='TABELA UNIFICADA 2024'!A393,'TABELA UNIFICADA 2024'!F393," ")</f>
        <v xml:space="preserve"> </v>
      </c>
      <c r="O393" s="99" t="str">
        <f t="shared" si="39"/>
        <v xml:space="preserve"> </v>
      </c>
      <c r="Y393" s="183" t="s">
        <v>936</v>
      </c>
      <c r="Z393" s="104" t="s">
        <v>696</v>
      </c>
      <c r="AA393" s="104" t="s">
        <v>618</v>
      </c>
      <c r="AB393" s="104" t="s">
        <v>2550</v>
      </c>
      <c r="AC393" s="106">
        <f>IF(AND(AB393="FERRO",AA393="PADRAO"),CONTROLE!$T$2,IF(AND(AB393="FERRO",AA393="ESPECIAL"),CONTROLE!$T$3,IF(AND(AB393="ACO",AA393="PADRAO"),CONTROLE!$T$8,IF(AND(AB393="ACO",AA393="ESPECIAL"),CONTROLE!$T$9,IF(AND(AB393="ALUMINIO",AA393="PADRAO"),CONTROLE!$T$5,IF(AND(AB393="ALUMINIO",AA393="ESPECIAL"),CONTROLE!$T$6))))))</f>
        <v>12740</v>
      </c>
    </row>
    <row r="394" spans="1:29" ht="15.75" customHeight="1">
      <c r="A394" s="98" t="s">
        <v>2927</v>
      </c>
      <c r="B394" s="96" t="str">
        <f t="shared" si="37"/>
        <v xml:space="preserve"> </v>
      </c>
      <c r="C394" s="96" t="str">
        <f>IF(AND(ISBLANK('TABELA UNIFICADA 2024'!P394)=TRUE,(ISBLANK('TABELA UNIFICADA 2024'!A394)=FALSE)),'TABELA UNIFICADA 2024'!A394," ")</f>
        <v xml:space="preserve"> </v>
      </c>
      <c r="D394" s="96" t="s">
        <v>43</v>
      </c>
      <c r="E394" s="191">
        <f>IF(ISBLANK('TABELA UNIFICADA 2024'!M394)=TRUE," ",'TABELA UNIFICADA 2024'!M394)</f>
        <v>45414</v>
      </c>
      <c r="F394" s="96" t="s">
        <v>111</v>
      </c>
      <c r="G394" s="96" t="str">
        <f>IF(C394='TABELA UNIFICADA 2024'!A394,'TABELA UNIFICADA 2024'!C394," ")</f>
        <v xml:space="preserve"> </v>
      </c>
      <c r="H394" s="96" t="s">
        <v>43</v>
      </c>
      <c r="I394" s="96" t="s">
        <v>112</v>
      </c>
      <c r="J394" s="97" t="str">
        <f>IF(C394='TABELA UNIFICADA 2024'!A394,'TABELA UNIFICADA 2024'!G394," ")</f>
        <v xml:space="preserve"> </v>
      </c>
      <c r="K394" s="96" t="s">
        <v>113</v>
      </c>
      <c r="L394" s="100" t="str">
        <f t="shared" si="38"/>
        <v>-</v>
      </c>
      <c r="M394" s="95" t="str">
        <f t="shared" si="36"/>
        <v xml:space="preserve"> </v>
      </c>
      <c r="N394" s="99" t="str">
        <f>IF(C394='TABELA UNIFICADA 2024'!A394,'TABELA UNIFICADA 2024'!F394," ")</f>
        <v xml:space="preserve"> </v>
      </c>
      <c r="O394" s="99" t="str">
        <f t="shared" si="39"/>
        <v xml:space="preserve"> </v>
      </c>
      <c r="Y394" s="183" t="s">
        <v>37</v>
      </c>
      <c r="Z394" s="104" t="s">
        <v>617</v>
      </c>
      <c r="AA394" s="104" t="s">
        <v>618</v>
      </c>
      <c r="AB394" s="104" t="str">
        <f>IF(LEFT(Z394,1)="G","FERRO",0)</f>
        <v>FERRO</v>
      </c>
      <c r="AC394" s="106">
        <f>IF(AND(AB394="FERRO",AA394="PADRAO"),CONTROLE!$T$2,IF(AND(AB394="FERRO",AA394="ESPECIAL"),CONTROLE!$T$3,IF(AND(AB394="ACO",AA394="PADRAO"),CONTROLE!$T$8,IF(AND(AB394="ACO",AA394="ESPECIAL"),CONTROLE!$T$9,IF(AND(AB394="ALUMINIO",AA394="PADRAO"),CONTROLE!$T$5,IF(AND(AB394="ALUMINIO",AA394="ESPECIAL"),CONTROLE!$T$6))))))</f>
        <v>12738</v>
      </c>
    </row>
    <row r="395" spans="1:29" ht="15.75" customHeight="1">
      <c r="A395" s="98" t="s">
        <v>2927</v>
      </c>
      <c r="B395" s="96" t="str">
        <f t="shared" si="37"/>
        <v xml:space="preserve"> </v>
      </c>
      <c r="C395" s="96" t="str">
        <f>IF(AND(ISBLANK('TABELA UNIFICADA 2024'!P395)=TRUE,(ISBLANK('TABELA UNIFICADA 2024'!A395)=FALSE)),'TABELA UNIFICADA 2024'!A395," ")</f>
        <v xml:space="preserve"> </v>
      </c>
      <c r="D395" s="96" t="s">
        <v>43</v>
      </c>
      <c r="E395" s="191">
        <f>IF(ISBLANK('TABELA UNIFICADA 2024'!M395)=TRUE," ",'TABELA UNIFICADA 2024'!M395)</f>
        <v>45414</v>
      </c>
      <c r="F395" s="96" t="s">
        <v>111</v>
      </c>
      <c r="G395" s="96" t="str">
        <f>IF(C395='TABELA UNIFICADA 2024'!A395,'TABELA UNIFICADA 2024'!C395," ")</f>
        <v xml:space="preserve"> </v>
      </c>
      <c r="H395" s="96" t="s">
        <v>43</v>
      </c>
      <c r="I395" s="96" t="s">
        <v>112</v>
      </c>
      <c r="J395" s="97" t="str">
        <f>IF(C395='TABELA UNIFICADA 2024'!A395,'TABELA UNIFICADA 2024'!G395," ")</f>
        <v xml:space="preserve"> </v>
      </c>
      <c r="K395" s="96" t="s">
        <v>113</v>
      </c>
      <c r="L395" s="100" t="str">
        <f t="shared" si="38"/>
        <v>-</v>
      </c>
      <c r="M395" s="95" t="str">
        <f t="shared" si="36"/>
        <v xml:space="preserve"> </v>
      </c>
      <c r="N395" s="99" t="str">
        <f>IF(C395='TABELA UNIFICADA 2024'!A395,'TABELA UNIFICADA 2024'!F395," ")</f>
        <v xml:space="preserve"> </v>
      </c>
      <c r="O395" s="99" t="str">
        <f t="shared" si="39"/>
        <v xml:space="preserve"> </v>
      </c>
      <c r="Y395" s="183" t="s">
        <v>937</v>
      </c>
      <c r="Z395" s="104" t="s">
        <v>617</v>
      </c>
      <c r="AA395" s="104" t="s">
        <v>618</v>
      </c>
      <c r="AB395" s="104" t="str">
        <f>IF(LEFT(Z395,1)="G","FERRO",0)</f>
        <v>FERRO</v>
      </c>
      <c r="AC395" s="106">
        <f>IF(AND(AB395="FERRO",AA395="PADRAO"),CONTROLE!$T$2,IF(AND(AB395="FERRO",AA395="ESPECIAL"),CONTROLE!$T$3,IF(AND(AB395="ACO",AA395="PADRAO"),CONTROLE!$T$8,IF(AND(AB395="ACO",AA395="ESPECIAL"),CONTROLE!$T$9,IF(AND(AB395="ALUMINIO",AA395="PADRAO"),CONTROLE!$T$5,IF(AND(AB395="ALUMINIO",AA395="ESPECIAL"),CONTROLE!$T$6))))))</f>
        <v>12738</v>
      </c>
    </row>
    <row r="396" spans="1:29" ht="15.75" customHeight="1">
      <c r="A396" s="98" t="s">
        <v>2927</v>
      </c>
      <c r="B396" s="96" t="str">
        <f t="shared" si="37"/>
        <v xml:space="preserve"> </v>
      </c>
      <c r="C396" s="96" t="str">
        <f>IF(AND(ISBLANK('TABELA UNIFICADA 2024'!P396)=TRUE,(ISBLANK('TABELA UNIFICADA 2024'!A396)=FALSE)),'TABELA UNIFICADA 2024'!A396," ")</f>
        <v xml:space="preserve"> </v>
      </c>
      <c r="D396" s="96" t="s">
        <v>43</v>
      </c>
      <c r="E396" s="191">
        <f>IF(ISBLANK('TABELA UNIFICADA 2024'!M396)=TRUE," ",'TABELA UNIFICADA 2024'!M396)</f>
        <v>45414</v>
      </c>
      <c r="F396" s="96" t="s">
        <v>111</v>
      </c>
      <c r="G396" s="96" t="str">
        <f>IF(C396='TABELA UNIFICADA 2024'!A396,'TABELA UNIFICADA 2024'!C396," ")</f>
        <v xml:space="preserve"> </v>
      </c>
      <c r="H396" s="96" t="s">
        <v>43</v>
      </c>
      <c r="I396" s="96" t="s">
        <v>112</v>
      </c>
      <c r="J396" s="97" t="str">
        <f>IF(C396='TABELA UNIFICADA 2024'!A396,'TABELA UNIFICADA 2024'!G396," ")</f>
        <v xml:space="preserve"> </v>
      </c>
      <c r="K396" s="96" t="s">
        <v>113</v>
      </c>
      <c r="L396" s="100" t="str">
        <f t="shared" si="38"/>
        <v>-</v>
      </c>
      <c r="M396" s="95" t="str">
        <f t="shared" si="36"/>
        <v xml:space="preserve"> </v>
      </c>
      <c r="N396" s="99" t="str">
        <f>IF(C396='TABELA UNIFICADA 2024'!A396,'TABELA UNIFICADA 2024'!F396," ")</f>
        <v xml:space="preserve"> </v>
      </c>
      <c r="O396" s="99" t="str">
        <f t="shared" si="39"/>
        <v xml:space="preserve"> </v>
      </c>
      <c r="Y396" s="183" t="s">
        <v>938</v>
      </c>
      <c r="Z396" s="104" t="s">
        <v>617</v>
      </c>
      <c r="AA396" s="104" t="s">
        <v>618</v>
      </c>
      <c r="AB396" s="104" t="str">
        <f>IF(LEFT(Z396,1)="G","FERRO",0)</f>
        <v>FERRO</v>
      </c>
      <c r="AC396" s="106">
        <f>IF(AND(AB396="FERRO",AA396="PADRAO"),CONTROLE!$T$2,IF(AND(AB396="FERRO",AA396="ESPECIAL"),CONTROLE!$T$3,IF(AND(AB396="ACO",AA396="PADRAO"),CONTROLE!$T$8,IF(AND(AB396="ACO",AA396="ESPECIAL"),CONTROLE!$T$9,IF(AND(AB396="ALUMINIO",AA396="PADRAO"),CONTROLE!$T$5,IF(AND(AB396="ALUMINIO",AA396="ESPECIAL"),CONTROLE!$T$6))))))</f>
        <v>12738</v>
      </c>
    </row>
    <row r="397" spans="1:29" ht="15.75" customHeight="1">
      <c r="A397" s="98" t="s">
        <v>2927</v>
      </c>
      <c r="B397" s="96" t="str">
        <f t="shared" si="37"/>
        <v xml:space="preserve"> </v>
      </c>
      <c r="C397" s="96" t="str">
        <f>IF(AND(ISBLANK('TABELA UNIFICADA 2024'!P397)=TRUE,(ISBLANK('TABELA UNIFICADA 2024'!A397)=FALSE)),'TABELA UNIFICADA 2024'!A397," ")</f>
        <v xml:space="preserve"> </v>
      </c>
      <c r="D397" s="96" t="s">
        <v>43</v>
      </c>
      <c r="E397" s="191">
        <f>IF(ISBLANK('TABELA UNIFICADA 2024'!M397)=TRUE," ",'TABELA UNIFICADA 2024'!M397)</f>
        <v>45414</v>
      </c>
      <c r="F397" s="96" t="s">
        <v>111</v>
      </c>
      <c r="G397" s="96" t="str">
        <f>IF(C397='TABELA UNIFICADA 2024'!A397,'TABELA UNIFICADA 2024'!C397," ")</f>
        <v xml:space="preserve"> </v>
      </c>
      <c r="H397" s="96" t="s">
        <v>43</v>
      </c>
      <c r="I397" s="96" t="s">
        <v>112</v>
      </c>
      <c r="J397" s="97" t="str">
        <f>IF(C397='TABELA UNIFICADA 2024'!A397,'TABELA UNIFICADA 2024'!G397," ")</f>
        <v xml:space="preserve"> </v>
      </c>
      <c r="K397" s="96" t="s">
        <v>113</v>
      </c>
      <c r="L397" s="100" t="str">
        <f t="shared" si="38"/>
        <v>-</v>
      </c>
      <c r="M397" s="95" t="str">
        <f t="shared" si="36"/>
        <v xml:space="preserve"> </v>
      </c>
      <c r="N397" s="99" t="str">
        <f>IF(C397='TABELA UNIFICADA 2024'!A397,'TABELA UNIFICADA 2024'!F397," ")</f>
        <v xml:space="preserve"> </v>
      </c>
      <c r="O397" s="99" t="str">
        <f t="shared" si="39"/>
        <v xml:space="preserve"> </v>
      </c>
      <c r="Y397" s="183" t="s">
        <v>939</v>
      </c>
      <c r="Z397" s="104" t="s">
        <v>617</v>
      </c>
      <c r="AA397" s="104" t="s">
        <v>618</v>
      </c>
      <c r="AB397" s="104" t="str">
        <f>IF(LEFT(Z397,1)="G","FERRO",0)</f>
        <v>FERRO</v>
      </c>
      <c r="AC397" s="106">
        <f>IF(AND(AB397="FERRO",AA397="PADRAO"),CONTROLE!$T$2,IF(AND(AB397="FERRO",AA397="ESPECIAL"),CONTROLE!$T$3,IF(AND(AB397="ACO",AA397="PADRAO"),CONTROLE!$T$8,IF(AND(AB397="ACO",AA397="ESPECIAL"),CONTROLE!$T$9,IF(AND(AB397="ALUMINIO",AA397="PADRAO"),CONTROLE!$T$5,IF(AND(AB397="ALUMINIO",AA397="ESPECIAL"),CONTROLE!$T$6))))))</f>
        <v>12738</v>
      </c>
    </row>
    <row r="398" spans="1:29" ht="15.75" customHeight="1">
      <c r="A398" s="98" t="s">
        <v>2927</v>
      </c>
      <c r="B398" s="96" t="str">
        <f t="shared" si="37"/>
        <v xml:space="preserve"> </v>
      </c>
      <c r="C398" s="96" t="str">
        <f>IF(AND(ISBLANK('TABELA UNIFICADA 2024'!P398)=TRUE,(ISBLANK('TABELA UNIFICADA 2024'!A398)=FALSE)),'TABELA UNIFICADA 2024'!A398," ")</f>
        <v xml:space="preserve"> </v>
      </c>
      <c r="D398" s="96" t="s">
        <v>43</v>
      </c>
      <c r="E398" s="191">
        <f>IF(ISBLANK('TABELA UNIFICADA 2024'!M398)=TRUE," ",'TABELA UNIFICADA 2024'!M398)</f>
        <v>45414</v>
      </c>
      <c r="F398" s="96" t="s">
        <v>111</v>
      </c>
      <c r="G398" s="96" t="str">
        <f>IF(C398='TABELA UNIFICADA 2024'!A398,'TABELA UNIFICADA 2024'!C398," ")</f>
        <v xml:space="preserve"> </v>
      </c>
      <c r="H398" s="96" t="s">
        <v>43</v>
      </c>
      <c r="I398" s="96" t="s">
        <v>112</v>
      </c>
      <c r="J398" s="97" t="str">
        <f>IF(C398='TABELA UNIFICADA 2024'!A398,'TABELA UNIFICADA 2024'!G398," ")</f>
        <v xml:space="preserve"> </v>
      </c>
      <c r="K398" s="96" t="s">
        <v>113</v>
      </c>
      <c r="L398" s="100" t="str">
        <f t="shared" si="38"/>
        <v>-</v>
      </c>
      <c r="M398" s="95" t="str">
        <f t="shared" si="36"/>
        <v xml:space="preserve"> </v>
      </c>
      <c r="N398" s="99" t="str">
        <f>IF(C398='TABELA UNIFICADA 2024'!A398,'TABELA UNIFICADA 2024'!F398," ")</f>
        <v xml:space="preserve"> </v>
      </c>
      <c r="O398" s="99" t="str">
        <f t="shared" si="39"/>
        <v xml:space="preserve"> </v>
      </c>
      <c r="Y398" s="183" t="s">
        <v>940</v>
      </c>
      <c r="Z398" s="104" t="s">
        <v>696</v>
      </c>
      <c r="AA398" s="104" t="s">
        <v>618</v>
      </c>
      <c r="AB398" s="104" t="s">
        <v>2550</v>
      </c>
      <c r="AC398" s="106">
        <f>IF(AND(AB398="FERRO",AA398="PADRAO"),CONTROLE!$T$2,IF(AND(AB398="FERRO",AA398="ESPECIAL"),CONTROLE!$T$3,IF(AND(AB398="ACO",AA398="PADRAO"),CONTROLE!$T$8,IF(AND(AB398="ACO",AA398="ESPECIAL"),CONTROLE!$T$9,IF(AND(AB398="ALUMINIO",AA398="PADRAO"),CONTROLE!$T$5,IF(AND(AB398="ALUMINIO",AA398="ESPECIAL"),CONTROLE!$T$6))))))</f>
        <v>12740</v>
      </c>
    </row>
    <row r="399" spans="1:29" ht="15.75" customHeight="1">
      <c r="A399" s="98" t="s">
        <v>2927</v>
      </c>
      <c r="B399" s="96" t="str">
        <f t="shared" si="37"/>
        <v xml:space="preserve"> </v>
      </c>
      <c r="C399" s="96" t="str">
        <f>IF(AND(ISBLANK('TABELA UNIFICADA 2024'!P399)=TRUE,(ISBLANK('TABELA UNIFICADA 2024'!A399)=FALSE)),'TABELA UNIFICADA 2024'!A399," ")</f>
        <v xml:space="preserve"> </v>
      </c>
      <c r="D399" s="96" t="s">
        <v>43</v>
      </c>
      <c r="E399" s="191">
        <f>IF(ISBLANK('TABELA UNIFICADA 2024'!M399)=TRUE," ",'TABELA UNIFICADA 2024'!M399)</f>
        <v>45414</v>
      </c>
      <c r="F399" s="96" t="s">
        <v>111</v>
      </c>
      <c r="G399" s="96" t="str">
        <f>IF(C399='TABELA UNIFICADA 2024'!A399,'TABELA UNIFICADA 2024'!C399," ")</f>
        <v xml:space="preserve"> </v>
      </c>
      <c r="H399" s="96" t="s">
        <v>43</v>
      </c>
      <c r="I399" s="96" t="s">
        <v>112</v>
      </c>
      <c r="J399" s="97" t="str">
        <f>IF(C399='TABELA UNIFICADA 2024'!A399,'TABELA UNIFICADA 2024'!G399," ")</f>
        <v xml:space="preserve"> </v>
      </c>
      <c r="K399" s="96" t="s">
        <v>113</v>
      </c>
      <c r="L399" s="100" t="str">
        <f t="shared" si="38"/>
        <v>-</v>
      </c>
      <c r="M399" s="95" t="str">
        <f t="shared" si="36"/>
        <v xml:space="preserve"> </v>
      </c>
      <c r="N399" s="99" t="str">
        <f>IF(C399='TABELA UNIFICADA 2024'!A399,'TABELA UNIFICADA 2024'!F399," ")</f>
        <v xml:space="preserve"> </v>
      </c>
      <c r="O399" s="99" t="str">
        <f t="shared" si="39"/>
        <v xml:space="preserve"> </v>
      </c>
      <c r="Y399" s="183" t="s">
        <v>941</v>
      </c>
      <c r="Z399" s="104" t="s">
        <v>617</v>
      </c>
      <c r="AA399" s="104" t="s">
        <v>618</v>
      </c>
      <c r="AB399" s="104" t="str">
        <f t="shared" ref="AB399:AB405" si="40">IF(LEFT(Z399,1)="G","FERRO",0)</f>
        <v>FERRO</v>
      </c>
      <c r="AC399" s="106">
        <f>IF(AND(AB399="FERRO",AA399="PADRAO"),CONTROLE!$T$2,IF(AND(AB399="FERRO",AA399="ESPECIAL"),CONTROLE!$T$3,IF(AND(AB399="ACO",AA399="PADRAO"),CONTROLE!$T$8,IF(AND(AB399="ACO",AA399="ESPECIAL"),CONTROLE!$T$9,IF(AND(AB399="ALUMINIO",AA399="PADRAO"),CONTROLE!$T$5,IF(AND(AB399="ALUMINIO",AA399="ESPECIAL"),CONTROLE!$T$6))))))</f>
        <v>12738</v>
      </c>
    </row>
    <row r="400" spans="1:29" ht="15.75" customHeight="1">
      <c r="A400" s="98" t="s">
        <v>2927</v>
      </c>
      <c r="B400" s="96" t="str">
        <f t="shared" si="37"/>
        <v xml:space="preserve"> </v>
      </c>
      <c r="C400" s="96" t="str">
        <f>IF(AND(ISBLANK('TABELA UNIFICADA 2024'!P400)=TRUE,(ISBLANK('TABELA UNIFICADA 2024'!A400)=FALSE)),'TABELA UNIFICADA 2024'!A400," ")</f>
        <v xml:space="preserve"> </v>
      </c>
      <c r="D400" s="96" t="s">
        <v>43</v>
      </c>
      <c r="E400" s="191">
        <f>IF(ISBLANK('TABELA UNIFICADA 2024'!M400)=TRUE," ",'TABELA UNIFICADA 2024'!M400)</f>
        <v>45414</v>
      </c>
      <c r="F400" s="96" t="s">
        <v>111</v>
      </c>
      <c r="G400" s="96" t="str">
        <f>IF(C400='TABELA UNIFICADA 2024'!A400,'TABELA UNIFICADA 2024'!C400," ")</f>
        <v xml:space="preserve"> </v>
      </c>
      <c r="H400" s="96" t="s">
        <v>43</v>
      </c>
      <c r="I400" s="96" t="s">
        <v>112</v>
      </c>
      <c r="J400" s="97" t="str">
        <f>IF(C400='TABELA UNIFICADA 2024'!A400,'TABELA UNIFICADA 2024'!G400," ")</f>
        <v xml:space="preserve"> </v>
      </c>
      <c r="K400" s="96" t="s">
        <v>113</v>
      </c>
      <c r="L400" s="100" t="str">
        <f t="shared" si="38"/>
        <v>-</v>
      </c>
      <c r="M400" s="95" t="str">
        <f t="shared" si="36"/>
        <v xml:space="preserve"> </v>
      </c>
      <c r="N400" s="99" t="str">
        <f>IF(C400='TABELA UNIFICADA 2024'!A400,'TABELA UNIFICADA 2024'!F400," ")</f>
        <v xml:space="preserve"> </v>
      </c>
      <c r="O400" s="99" t="str">
        <f t="shared" si="39"/>
        <v xml:space="preserve"> </v>
      </c>
      <c r="Y400" s="183" t="s">
        <v>942</v>
      </c>
      <c r="Z400" s="104" t="s">
        <v>658</v>
      </c>
      <c r="AA400" s="104" t="s">
        <v>618</v>
      </c>
      <c r="AB400" s="104" t="str">
        <f t="shared" si="40"/>
        <v>FERRO</v>
      </c>
      <c r="AC400" s="106">
        <f>IF(AND(AB400="FERRO",AA400="PADRAO"),CONTROLE!$T$2,IF(AND(AB400="FERRO",AA400="ESPECIAL"),CONTROLE!$T$3,IF(AND(AB400="ACO",AA400="PADRAO"),CONTROLE!$T$8,IF(AND(AB400="ACO",AA400="ESPECIAL"),CONTROLE!$T$9,IF(AND(AB400="ALUMINIO",AA400="PADRAO"),CONTROLE!$T$5,IF(AND(AB400="ALUMINIO",AA400="ESPECIAL"),CONTROLE!$T$6))))))</f>
        <v>12738</v>
      </c>
    </row>
    <row r="401" spans="1:29" ht="15.75" customHeight="1">
      <c r="A401" s="98" t="s">
        <v>2927</v>
      </c>
      <c r="B401" s="96" t="str">
        <f t="shared" si="37"/>
        <v xml:space="preserve"> </v>
      </c>
      <c r="C401" s="96" t="str">
        <f>IF(AND(ISBLANK('TABELA UNIFICADA 2024'!P401)=TRUE,(ISBLANK('TABELA UNIFICADA 2024'!A401)=FALSE)),'TABELA UNIFICADA 2024'!A401," ")</f>
        <v xml:space="preserve"> </v>
      </c>
      <c r="D401" s="96" t="s">
        <v>43</v>
      </c>
      <c r="E401" s="191">
        <f>IF(ISBLANK('TABELA UNIFICADA 2024'!M401)=TRUE," ",'TABELA UNIFICADA 2024'!M401)</f>
        <v>45414</v>
      </c>
      <c r="F401" s="96" t="s">
        <v>111</v>
      </c>
      <c r="G401" s="96" t="str">
        <f>IF(C401='TABELA UNIFICADA 2024'!A401,'TABELA UNIFICADA 2024'!C401," ")</f>
        <v xml:space="preserve"> </v>
      </c>
      <c r="H401" s="96" t="s">
        <v>43</v>
      </c>
      <c r="I401" s="96" t="s">
        <v>112</v>
      </c>
      <c r="J401" s="97" t="str">
        <f>IF(C401='TABELA UNIFICADA 2024'!A401,'TABELA UNIFICADA 2024'!G401," ")</f>
        <v xml:space="preserve"> </v>
      </c>
      <c r="K401" s="96" t="s">
        <v>113</v>
      </c>
      <c r="L401" s="100" t="str">
        <f t="shared" si="38"/>
        <v>-</v>
      </c>
      <c r="M401" s="95" t="str">
        <f t="shared" si="36"/>
        <v xml:space="preserve"> </v>
      </c>
      <c r="N401" s="99" t="str">
        <f>IF(C401='TABELA UNIFICADA 2024'!A401,'TABELA UNIFICADA 2024'!F401," ")</f>
        <v xml:space="preserve"> </v>
      </c>
      <c r="O401" s="99" t="str">
        <f t="shared" si="39"/>
        <v xml:space="preserve"> </v>
      </c>
      <c r="Y401" s="183" t="s">
        <v>943</v>
      </c>
      <c r="Z401" s="104" t="s">
        <v>658</v>
      </c>
      <c r="AA401" s="104" t="s">
        <v>618</v>
      </c>
      <c r="AB401" s="104" t="str">
        <f t="shared" si="40"/>
        <v>FERRO</v>
      </c>
      <c r="AC401" s="106">
        <f>IF(AND(AB401="FERRO",AA401="PADRAO"),CONTROLE!$T$2,IF(AND(AB401="FERRO",AA401="ESPECIAL"),CONTROLE!$T$3,IF(AND(AB401="ACO",AA401="PADRAO"),CONTROLE!$T$8,IF(AND(AB401="ACO",AA401="ESPECIAL"),CONTROLE!$T$9,IF(AND(AB401="ALUMINIO",AA401="PADRAO"),CONTROLE!$T$5,IF(AND(AB401="ALUMINIO",AA401="ESPECIAL"),CONTROLE!$T$6))))))</f>
        <v>12738</v>
      </c>
    </row>
    <row r="402" spans="1:29" ht="15.75" customHeight="1">
      <c r="A402" s="98" t="s">
        <v>2927</v>
      </c>
      <c r="B402" s="96" t="str">
        <f t="shared" si="37"/>
        <v xml:space="preserve"> </v>
      </c>
      <c r="C402" s="96" t="str">
        <f>IF(AND(ISBLANK('TABELA UNIFICADA 2024'!P402)=TRUE,(ISBLANK('TABELA UNIFICADA 2024'!A402)=FALSE)),'TABELA UNIFICADA 2024'!A402," ")</f>
        <v xml:space="preserve"> </v>
      </c>
      <c r="D402" s="96" t="s">
        <v>43</v>
      </c>
      <c r="E402" s="191">
        <f>IF(ISBLANK('TABELA UNIFICADA 2024'!M402)=TRUE," ",'TABELA UNIFICADA 2024'!M402)</f>
        <v>45414</v>
      </c>
      <c r="F402" s="96" t="s">
        <v>111</v>
      </c>
      <c r="G402" s="96" t="str">
        <f>IF(C402='TABELA UNIFICADA 2024'!A402,'TABELA UNIFICADA 2024'!C402," ")</f>
        <v xml:space="preserve"> </v>
      </c>
      <c r="H402" s="96" t="s">
        <v>43</v>
      </c>
      <c r="I402" s="96" t="s">
        <v>112</v>
      </c>
      <c r="J402" s="97" t="str">
        <f>IF(C402='TABELA UNIFICADA 2024'!A402,'TABELA UNIFICADA 2024'!G402," ")</f>
        <v xml:space="preserve"> </v>
      </c>
      <c r="K402" s="96" t="s">
        <v>113</v>
      </c>
      <c r="L402" s="100" t="str">
        <f t="shared" si="38"/>
        <v>-</v>
      </c>
      <c r="M402" s="95" t="str">
        <f t="shared" si="36"/>
        <v xml:space="preserve"> </v>
      </c>
      <c r="N402" s="99" t="str">
        <f>IF(C402='TABELA UNIFICADA 2024'!A402,'TABELA UNIFICADA 2024'!F402," ")</f>
        <v xml:space="preserve"> </v>
      </c>
      <c r="O402" s="99" t="str">
        <f t="shared" si="39"/>
        <v xml:space="preserve"> </v>
      </c>
      <c r="Y402" s="183" t="s">
        <v>944</v>
      </c>
      <c r="Z402" s="104" t="s">
        <v>658</v>
      </c>
      <c r="AA402" s="104" t="s">
        <v>618</v>
      </c>
      <c r="AB402" s="104" t="str">
        <f t="shared" si="40"/>
        <v>FERRO</v>
      </c>
      <c r="AC402" s="106">
        <f>IF(AND(AB402="FERRO",AA402="PADRAO"),CONTROLE!$T$2,IF(AND(AB402="FERRO",AA402="ESPECIAL"),CONTROLE!$T$3,IF(AND(AB402="ACO",AA402="PADRAO"),CONTROLE!$T$8,IF(AND(AB402="ACO",AA402="ESPECIAL"),CONTROLE!$T$9,IF(AND(AB402="ALUMINIO",AA402="PADRAO"),CONTROLE!$T$5,IF(AND(AB402="ALUMINIO",AA402="ESPECIAL"),CONTROLE!$T$6))))))</f>
        <v>12738</v>
      </c>
    </row>
    <row r="403" spans="1:29" ht="15.75" customHeight="1">
      <c r="A403" s="98" t="s">
        <v>2927</v>
      </c>
      <c r="B403" s="96" t="str">
        <f t="shared" si="37"/>
        <v xml:space="preserve"> </v>
      </c>
      <c r="C403" s="96" t="str">
        <f>IF(AND(ISBLANK('TABELA UNIFICADA 2024'!P403)=TRUE,(ISBLANK('TABELA UNIFICADA 2024'!A403)=FALSE)),'TABELA UNIFICADA 2024'!A403," ")</f>
        <v xml:space="preserve"> </v>
      </c>
      <c r="D403" s="96" t="s">
        <v>43</v>
      </c>
      <c r="E403" s="191">
        <f>IF(ISBLANK('TABELA UNIFICADA 2024'!M403)=TRUE," ",'TABELA UNIFICADA 2024'!M403)</f>
        <v>45414</v>
      </c>
      <c r="F403" s="96" t="s">
        <v>111</v>
      </c>
      <c r="G403" s="96" t="str">
        <f>IF(C403='TABELA UNIFICADA 2024'!A403,'TABELA UNIFICADA 2024'!C403," ")</f>
        <v xml:space="preserve"> </v>
      </c>
      <c r="H403" s="96" t="s">
        <v>43</v>
      </c>
      <c r="I403" s="96" t="s">
        <v>112</v>
      </c>
      <c r="J403" s="97" t="str">
        <f>IF(C403='TABELA UNIFICADA 2024'!A403,'TABELA UNIFICADA 2024'!G403," ")</f>
        <v xml:space="preserve"> </v>
      </c>
      <c r="K403" s="96" t="s">
        <v>113</v>
      </c>
      <c r="L403" s="100" t="str">
        <f t="shared" si="38"/>
        <v>-</v>
      </c>
      <c r="M403" s="95" t="str">
        <f t="shared" si="36"/>
        <v xml:space="preserve"> </v>
      </c>
      <c r="N403" s="99" t="str">
        <f>IF(C403='TABELA UNIFICADA 2024'!A403,'TABELA UNIFICADA 2024'!F403," ")</f>
        <v xml:space="preserve"> </v>
      </c>
      <c r="O403" s="99" t="str">
        <f t="shared" si="39"/>
        <v xml:space="preserve"> </v>
      </c>
      <c r="Y403" s="183" t="s">
        <v>945</v>
      </c>
      <c r="Z403" s="104" t="s">
        <v>617</v>
      </c>
      <c r="AA403" s="104" t="s">
        <v>618</v>
      </c>
      <c r="AB403" s="104" t="str">
        <f t="shared" si="40"/>
        <v>FERRO</v>
      </c>
      <c r="AC403" s="106">
        <f>IF(AND(AB403="FERRO",AA403="PADRAO"),CONTROLE!$T$2,IF(AND(AB403="FERRO",AA403="ESPECIAL"),CONTROLE!$T$3,IF(AND(AB403="ACO",AA403="PADRAO"),CONTROLE!$T$8,IF(AND(AB403="ACO",AA403="ESPECIAL"),CONTROLE!$T$9,IF(AND(AB403="ALUMINIO",AA403="PADRAO"),CONTROLE!$T$5,IF(AND(AB403="ALUMINIO",AA403="ESPECIAL"),CONTROLE!$T$6))))))</f>
        <v>12738</v>
      </c>
    </row>
    <row r="404" spans="1:29" ht="15.75" customHeight="1">
      <c r="A404" s="98" t="s">
        <v>2927</v>
      </c>
      <c r="B404" s="96" t="str">
        <f t="shared" si="37"/>
        <v xml:space="preserve"> </v>
      </c>
      <c r="C404" s="96" t="str">
        <f>IF(AND(ISBLANK('TABELA UNIFICADA 2024'!P404)=TRUE,(ISBLANK('TABELA UNIFICADA 2024'!A404)=FALSE)),'TABELA UNIFICADA 2024'!A404," ")</f>
        <v xml:space="preserve"> </v>
      </c>
      <c r="D404" s="96" t="s">
        <v>43</v>
      </c>
      <c r="E404" s="191">
        <f>IF(ISBLANK('TABELA UNIFICADA 2024'!M404)=TRUE," ",'TABELA UNIFICADA 2024'!M404)</f>
        <v>45418</v>
      </c>
      <c r="F404" s="96" t="s">
        <v>111</v>
      </c>
      <c r="G404" s="96" t="str">
        <f>IF(C404='TABELA UNIFICADA 2024'!A404,'TABELA UNIFICADA 2024'!C404," ")</f>
        <v xml:space="preserve"> </v>
      </c>
      <c r="H404" s="96" t="s">
        <v>43</v>
      </c>
      <c r="I404" s="96" t="s">
        <v>112</v>
      </c>
      <c r="J404" s="97" t="str">
        <f>IF(C404='TABELA UNIFICADA 2024'!A404,'TABELA UNIFICADA 2024'!G404," ")</f>
        <v xml:space="preserve"> </v>
      </c>
      <c r="K404" s="96" t="s">
        <v>113</v>
      </c>
      <c r="L404" s="100" t="str">
        <f t="shared" si="38"/>
        <v>-</v>
      </c>
      <c r="M404" s="95" t="str">
        <f t="shared" si="36"/>
        <v xml:space="preserve"> </v>
      </c>
      <c r="N404" s="99" t="str">
        <f>IF(C404='TABELA UNIFICADA 2024'!A404,'TABELA UNIFICADA 2024'!F404," ")</f>
        <v xml:space="preserve"> </v>
      </c>
      <c r="O404" s="99" t="str">
        <f t="shared" si="39"/>
        <v xml:space="preserve"> </v>
      </c>
      <c r="Y404" s="183" t="s">
        <v>946</v>
      </c>
      <c r="Z404" s="104" t="s">
        <v>617</v>
      </c>
      <c r="AA404" s="104" t="s">
        <v>618</v>
      </c>
      <c r="AB404" s="104" t="str">
        <f t="shared" si="40"/>
        <v>FERRO</v>
      </c>
      <c r="AC404" s="106">
        <f>IF(AND(AB404="FERRO",AA404="PADRAO"),CONTROLE!$T$2,IF(AND(AB404="FERRO",AA404="ESPECIAL"),CONTROLE!$T$3,IF(AND(AB404="ACO",AA404="PADRAO"),CONTROLE!$T$8,IF(AND(AB404="ACO",AA404="ESPECIAL"),CONTROLE!$T$9,IF(AND(AB404="ALUMINIO",AA404="PADRAO"),CONTROLE!$T$5,IF(AND(AB404="ALUMINIO",AA404="ESPECIAL"),CONTROLE!$T$6))))))</f>
        <v>12738</v>
      </c>
    </row>
    <row r="405" spans="1:29" ht="15.75" customHeight="1">
      <c r="A405" s="98" t="s">
        <v>2927</v>
      </c>
      <c r="B405" s="96" t="str">
        <f t="shared" si="37"/>
        <v xml:space="preserve"> </v>
      </c>
      <c r="C405" s="96" t="str">
        <f>IF(AND(ISBLANK('TABELA UNIFICADA 2024'!P405)=TRUE,(ISBLANK('TABELA UNIFICADA 2024'!A405)=FALSE)),'TABELA UNIFICADA 2024'!A405," ")</f>
        <v xml:space="preserve"> </v>
      </c>
      <c r="D405" s="96" t="s">
        <v>43</v>
      </c>
      <c r="E405" s="191">
        <f>IF(ISBLANK('TABELA UNIFICADA 2024'!M405)=TRUE," ",'TABELA UNIFICADA 2024'!M405)</f>
        <v>45422</v>
      </c>
      <c r="F405" s="96" t="s">
        <v>111</v>
      </c>
      <c r="G405" s="96" t="str">
        <f>IF(C405='TABELA UNIFICADA 2024'!A405,'TABELA UNIFICADA 2024'!C405," ")</f>
        <v xml:space="preserve"> </v>
      </c>
      <c r="H405" s="96" t="s">
        <v>43</v>
      </c>
      <c r="I405" s="96" t="s">
        <v>112</v>
      </c>
      <c r="J405" s="97" t="str">
        <f>IF(C405='TABELA UNIFICADA 2024'!A405,'TABELA UNIFICADA 2024'!G405," ")</f>
        <v xml:space="preserve"> </v>
      </c>
      <c r="K405" s="96" t="s">
        <v>113</v>
      </c>
      <c r="L405" s="100" t="str">
        <f t="shared" si="38"/>
        <v>-</v>
      </c>
      <c r="M405" s="95" t="str">
        <f t="shared" si="36"/>
        <v xml:space="preserve"> </v>
      </c>
      <c r="N405" s="99" t="str">
        <f>IF(C405='TABELA UNIFICADA 2024'!A405,'TABELA UNIFICADA 2024'!F405," ")</f>
        <v xml:space="preserve"> </v>
      </c>
      <c r="O405" s="99" t="str">
        <f t="shared" si="39"/>
        <v xml:space="preserve"> </v>
      </c>
      <c r="Y405" s="183" t="s">
        <v>947</v>
      </c>
      <c r="Z405" s="104" t="s">
        <v>617</v>
      </c>
      <c r="AA405" s="104" t="s">
        <v>618</v>
      </c>
      <c r="AB405" s="104" t="str">
        <f t="shared" si="40"/>
        <v>FERRO</v>
      </c>
      <c r="AC405" s="106">
        <f>IF(AND(AB405="FERRO",AA405="PADRAO"),CONTROLE!$T$2,IF(AND(AB405="FERRO",AA405="ESPECIAL"),CONTROLE!$T$3,IF(AND(AB405="ACO",AA405="PADRAO"),CONTROLE!$T$8,IF(AND(AB405="ACO",AA405="ESPECIAL"),CONTROLE!$T$9,IF(AND(AB405="ALUMINIO",AA405="PADRAO"),CONTROLE!$T$5,IF(AND(AB405="ALUMINIO",AA405="ESPECIAL"),CONTROLE!$T$6))))))</f>
        <v>12738</v>
      </c>
    </row>
    <row r="406" spans="1:29" ht="15.75" customHeight="1">
      <c r="A406" s="98" t="s">
        <v>2927</v>
      </c>
      <c r="B406" s="96" t="str">
        <f t="shared" si="37"/>
        <v xml:space="preserve"> </v>
      </c>
      <c r="C406" s="96" t="str">
        <f>IF(AND(ISBLANK('TABELA UNIFICADA 2024'!P406)=TRUE,(ISBLANK('TABELA UNIFICADA 2024'!A406)=FALSE)),'TABELA UNIFICADA 2024'!A406," ")</f>
        <v xml:space="preserve"> </v>
      </c>
      <c r="D406" s="96" t="s">
        <v>43</v>
      </c>
      <c r="E406" s="191">
        <f>IF(ISBLANK('TABELA UNIFICADA 2024'!M406)=TRUE," ",'TABELA UNIFICADA 2024'!M406)</f>
        <v>45422</v>
      </c>
      <c r="F406" s="96" t="s">
        <v>111</v>
      </c>
      <c r="G406" s="96" t="str">
        <f>IF(C406='TABELA UNIFICADA 2024'!A406,'TABELA UNIFICADA 2024'!C406," ")</f>
        <v xml:space="preserve"> </v>
      </c>
      <c r="H406" s="96" t="s">
        <v>43</v>
      </c>
      <c r="I406" s="96" t="s">
        <v>112</v>
      </c>
      <c r="J406" s="97" t="str">
        <f>IF(C406='TABELA UNIFICADA 2024'!A406,'TABELA UNIFICADA 2024'!G406," ")</f>
        <v xml:space="preserve"> </v>
      </c>
      <c r="K406" s="96" t="s">
        <v>113</v>
      </c>
      <c r="L406" s="100" t="str">
        <f t="shared" si="38"/>
        <v>-</v>
      </c>
      <c r="M406" s="95" t="str">
        <f t="shared" si="36"/>
        <v xml:space="preserve"> </v>
      </c>
      <c r="N406" s="99" t="str">
        <f>IF(C406='TABELA UNIFICADA 2024'!A406,'TABELA UNIFICADA 2024'!F406," ")</f>
        <v xml:space="preserve"> </v>
      </c>
      <c r="O406" s="99" t="str">
        <f t="shared" si="39"/>
        <v xml:space="preserve"> </v>
      </c>
      <c r="Y406" s="183" t="s">
        <v>948</v>
      </c>
      <c r="Z406" s="104" t="s">
        <v>696</v>
      </c>
      <c r="AA406" s="104" t="s">
        <v>618</v>
      </c>
      <c r="AB406" s="104" t="s">
        <v>2550</v>
      </c>
      <c r="AC406" s="106">
        <f>IF(AND(AB406="FERRO",AA406="PADRAO"),CONTROLE!$T$2,IF(AND(AB406="FERRO",AA406="ESPECIAL"),CONTROLE!$T$3,IF(AND(AB406="ACO",AA406="PADRAO"),CONTROLE!$T$8,IF(AND(AB406="ACO",AA406="ESPECIAL"),CONTROLE!$T$9,IF(AND(AB406="ALUMINIO",AA406="PADRAO"),CONTROLE!$T$5,IF(AND(AB406="ALUMINIO",AA406="ESPECIAL"),CONTROLE!$T$6))))))</f>
        <v>12740</v>
      </c>
    </row>
    <row r="407" spans="1:29" ht="15.75" customHeight="1">
      <c r="A407" s="98" t="s">
        <v>2927</v>
      </c>
      <c r="B407" s="96" t="str">
        <f t="shared" si="37"/>
        <v xml:space="preserve"> </v>
      </c>
      <c r="C407" s="96" t="str">
        <f>IF(AND(ISBLANK('TABELA UNIFICADA 2024'!P407)=TRUE,(ISBLANK('TABELA UNIFICADA 2024'!A407)=FALSE)),'TABELA UNIFICADA 2024'!A407," ")</f>
        <v xml:space="preserve"> </v>
      </c>
      <c r="D407" s="96" t="s">
        <v>43</v>
      </c>
      <c r="E407" s="191">
        <f>IF(ISBLANK('TABELA UNIFICADA 2024'!M407)=TRUE," ",'TABELA UNIFICADA 2024'!M407)</f>
        <v>45412</v>
      </c>
      <c r="F407" s="96" t="s">
        <v>111</v>
      </c>
      <c r="G407" s="96" t="str">
        <f>IF(C407='TABELA UNIFICADA 2024'!A407,'TABELA UNIFICADA 2024'!C407," ")</f>
        <v xml:space="preserve"> </v>
      </c>
      <c r="H407" s="96" t="s">
        <v>43</v>
      </c>
      <c r="I407" s="96" t="s">
        <v>112</v>
      </c>
      <c r="J407" s="97" t="str">
        <f>IF(C407='TABELA UNIFICADA 2024'!A407,'TABELA UNIFICADA 2024'!G407," ")</f>
        <v xml:space="preserve"> </v>
      </c>
      <c r="K407" s="96" t="s">
        <v>113</v>
      </c>
      <c r="L407" s="100" t="str">
        <f t="shared" si="38"/>
        <v>-</v>
      </c>
      <c r="M407" s="95" t="str">
        <f t="shared" si="36"/>
        <v xml:space="preserve"> </v>
      </c>
      <c r="N407" s="99" t="str">
        <f>IF(C407='TABELA UNIFICADA 2024'!A407,'TABELA UNIFICADA 2024'!F407," ")</f>
        <v xml:space="preserve"> </v>
      </c>
      <c r="O407" s="99" t="str">
        <f t="shared" si="39"/>
        <v xml:space="preserve"> </v>
      </c>
      <c r="Y407" s="183" t="s">
        <v>1840</v>
      </c>
      <c r="Z407" s="104" t="s">
        <v>617</v>
      </c>
      <c r="AA407" s="104" t="s">
        <v>618</v>
      </c>
      <c r="AB407" s="104" t="str">
        <f t="shared" ref="AB407:AB415" si="41">IF(LEFT(Z407,1)="G","FERRO",0)</f>
        <v>FERRO</v>
      </c>
      <c r="AC407" s="106">
        <f>IF(AND(AB407="FERRO",AA407="PADRAO"),CONTROLE!$T$2,IF(AND(AB407="FERRO",AA407="ESPECIAL"),CONTROLE!$T$3,IF(AND(AB407="ACO",AA407="PADRAO"),CONTROLE!$T$8,IF(AND(AB407="ACO",AA407="ESPECIAL"),CONTROLE!$T$9,IF(AND(AB407="ALUMINIO",AA407="PADRAO"),CONTROLE!$T$5,IF(AND(AB407="ALUMINIO",AA407="ESPECIAL"),CONTROLE!$T$6))))))</f>
        <v>12738</v>
      </c>
    </row>
    <row r="408" spans="1:29" ht="15.75" customHeight="1">
      <c r="A408" s="98" t="s">
        <v>2927</v>
      </c>
      <c r="B408" s="96" t="str">
        <f t="shared" si="37"/>
        <v xml:space="preserve"> </v>
      </c>
      <c r="C408" s="96" t="str">
        <f>IF(AND(ISBLANK('TABELA UNIFICADA 2024'!P408)=TRUE,(ISBLANK('TABELA UNIFICADA 2024'!A408)=FALSE)),'TABELA UNIFICADA 2024'!A408," ")</f>
        <v xml:space="preserve"> </v>
      </c>
      <c r="D408" s="96" t="s">
        <v>43</v>
      </c>
      <c r="E408" s="191">
        <f>IF(ISBLANK('TABELA UNIFICADA 2024'!M408)=TRUE," ",'TABELA UNIFICADA 2024'!M408)</f>
        <v>45412</v>
      </c>
      <c r="F408" s="96" t="s">
        <v>111</v>
      </c>
      <c r="G408" s="96" t="str">
        <f>IF(C408='TABELA UNIFICADA 2024'!A408,'TABELA UNIFICADA 2024'!C408," ")</f>
        <v xml:space="preserve"> </v>
      </c>
      <c r="H408" s="96" t="s">
        <v>43</v>
      </c>
      <c r="I408" s="96" t="s">
        <v>112</v>
      </c>
      <c r="J408" s="97" t="str">
        <f>IF(C408='TABELA UNIFICADA 2024'!A408,'TABELA UNIFICADA 2024'!G408," ")</f>
        <v xml:space="preserve"> </v>
      </c>
      <c r="K408" s="96" t="s">
        <v>113</v>
      </c>
      <c r="L408" s="100" t="str">
        <f t="shared" si="38"/>
        <v>-</v>
      </c>
      <c r="M408" s="95" t="str">
        <f t="shared" si="36"/>
        <v xml:space="preserve"> </v>
      </c>
      <c r="N408" s="99" t="str">
        <f>IF(C408='TABELA UNIFICADA 2024'!A408,'TABELA UNIFICADA 2024'!F408," ")</f>
        <v xml:space="preserve"> </v>
      </c>
      <c r="O408" s="99" t="str">
        <f t="shared" si="39"/>
        <v xml:space="preserve"> </v>
      </c>
      <c r="Y408" s="183" t="s">
        <v>1841</v>
      </c>
      <c r="Z408" s="104" t="s">
        <v>617</v>
      </c>
      <c r="AA408" s="104" t="s">
        <v>618</v>
      </c>
      <c r="AB408" s="104" t="str">
        <f t="shared" si="41"/>
        <v>FERRO</v>
      </c>
      <c r="AC408" s="106">
        <f>IF(AND(AB408="FERRO",AA408="PADRAO"),CONTROLE!$T$2,IF(AND(AB408="FERRO",AA408="ESPECIAL"),CONTROLE!$T$3,IF(AND(AB408="ACO",AA408="PADRAO"),CONTROLE!$T$8,IF(AND(AB408="ACO",AA408="ESPECIAL"),CONTROLE!$T$9,IF(AND(AB408="ALUMINIO",AA408="PADRAO"),CONTROLE!$T$5,IF(AND(AB408="ALUMINIO",AA408="ESPECIAL"),CONTROLE!$T$6))))))</f>
        <v>12738</v>
      </c>
    </row>
    <row r="409" spans="1:29" ht="15.75" customHeight="1">
      <c r="A409" s="98" t="s">
        <v>2927</v>
      </c>
      <c r="B409" s="96" t="str">
        <f t="shared" si="37"/>
        <v xml:space="preserve"> </v>
      </c>
      <c r="C409" s="96" t="str">
        <f>IF(AND(ISBLANK('TABELA UNIFICADA 2024'!P409)=TRUE,(ISBLANK('TABELA UNIFICADA 2024'!A409)=FALSE)),'TABELA UNIFICADA 2024'!A409," ")</f>
        <v xml:space="preserve"> </v>
      </c>
      <c r="D409" s="96" t="s">
        <v>43</v>
      </c>
      <c r="E409" s="191">
        <f>IF(ISBLANK('TABELA UNIFICADA 2024'!M409)=TRUE," ",'TABELA UNIFICADA 2024'!M409)</f>
        <v>45412</v>
      </c>
      <c r="F409" s="96" t="s">
        <v>111</v>
      </c>
      <c r="G409" s="96" t="str">
        <f>IF(C409='TABELA UNIFICADA 2024'!A409,'TABELA UNIFICADA 2024'!C409," ")</f>
        <v xml:space="preserve"> </v>
      </c>
      <c r="H409" s="96" t="s">
        <v>43</v>
      </c>
      <c r="I409" s="96" t="s">
        <v>112</v>
      </c>
      <c r="J409" s="97" t="str">
        <f>IF(C409='TABELA UNIFICADA 2024'!A409,'TABELA UNIFICADA 2024'!G409," ")</f>
        <v xml:space="preserve"> </v>
      </c>
      <c r="K409" s="96" t="s">
        <v>113</v>
      </c>
      <c r="L409" s="100" t="str">
        <f t="shared" si="38"/>
        <v>-</v>
      </c>
      <c r="M409" s="95" t="str">
        <f t="shared" si="36"/>
        <v xml:space="preserve"> </v>
      </c>
      <c r="N409" s="99" t="str">
        <f>IF(C409='TABELA UNIFICADA 2024'!A409,'TABELA UNIFICADA 2024'!F409," ")</f>
        <v xml:space="preserve"> </v>
      </c>
      <c r="O409" s="99" t="str">
        <f t="shared" si="39"/>
        <v xml:space="preserve"> </v>
      </c>
      <c r="Y409" s="183" t="s">
        <v>1842</v>
      </c>
      <c r="Z409" s="104" t="s">
        <v>617</v>
      </c>
      <c r="AA409" s="104" t="s">
        <v>618</v>
      </c>
      <c r="AB409" s="104" t="str">
        <f t="shared" si="41"/>
        <v>FERRO</v>
      </c>
      <c r="AC409" s="106">
        <f>IF(AND(AB409="FERRO",AA409="PADRAO"),CONTROLE!$T$2,IF(AND(AB409="FERRO",AA409="ESPECIAL"),CONTROLE!$T$3,IF(AND(AB409="ACO",AA409="PADRAO"),CONTROLE!$T$8,IF(AND(AB409="ACO",AA409="ESPECIAL"),CONTROLE!$T$9,IF(AND(AB409="ALUMINIO",AA409="PADRAO"),CONTROLE!$T$5,IF(AND(AB409="ALUMINIO",AA409="ESPECIAL"),CONTROLE!$T$6))))))</f>
        <v>12738</v>
      </c>
    </row>
    <row r="410" spans="1:29" ht="15.75" customHeight="1">
      <c r="A410" s="98" t="s">
        <v>2927</v>
      </c>
      <c r="B410" s="96" t="str">
        <f t="shared" si="37"/>
        <v xml:space="preserve"> </v>
      </c>
      <c r="C410" s="96" t="str">
        <f>IF(AND(ISBLANK('TABELA UNIFICADA 2024'!P410)=TRUE,(ISBLANK('TABELA UNIFICADA 2024'!A410)=FALSE)),'TABELA UNIFICADA 2024'!A410," ")</f>
        <v xml:space="preserve"> </v>
      </c>
      <c r="D410" s="96" t="s">
        <v>43</v>
      </c>
      <c r="E410" s="191">
        <f>IF(ISBLANK('TABELA UNIFICADA 2024'!M410)=TRUE," ",'TABELA UNIFICADA 2024'!M410)</f>
        <v>45432</v>
      </c>
      <c r="F410" s="96" t="s">
        <v>111</v>
      </c>
      <c r="G410" s="96" t="str">
        <f>IF(C410='TABELA UNIFICADA 2024'!A410,'TABELA UNIFICADA 2024'!C410," ")</f>
        <v xml:space="preserve"> </v>
      </c>
      <c r="H410" s="96" t="s">
        <v>43</v>
      </c>
      <c r="I410" s="96" t="s">
        <v>112</v>
      </c>
      <c r="J410" s="97" t="str">
        <f>IF(C410='TABELA UNIFICADA 2024'!A410,'TABELA UNIFICADA 2024'!G410," ")</f>
        <v xml:space="preserve"> </v>
      </c>
      <c r="K410" s="96" t="s">
        <v>113</v>
      </c>
      <c r="L410" s="100" t="str">
        <f t="shared" si="38"/>
        <v>-</v>
      </c>
      <c r="M410" s="95" t="str">
        <f t="shared" si="36"/>
        <v xml:space="preserve"> </v>
      </c>
      <c r="N410" s="99" t="str">
        <f>IF(C410='TABELA UNIFICADA 2024'!A410,'TABELA UNIFICADA 2024'!F410," ")</f>
        <v xml:space="preserve"> </v>
      </c>
      <c r="O410" s="99" t="str">
        <f t="shared" si="39"/>
        <v xml:space="preserve"> </v>
      </c>
      <c r="Y410" s="183" t="s">
        <v>1843</v>
      </c>
      <c r="Z410" s="104" t="s">
        <v>617</v>
      </c>
      <c r="AA410" s="104" t="s">
        <v>618</v>
      </c>
      <c r="AB410" s="104" t="str">
        <f t="shared" si="41"/>
        <v>FERRO</v>
      </c>
      <c r="AC410" s="106">
        <f>IF(AND(AB410="FERRO",AA410="PADRAO"),CONTROLE!$T$2,IF(AND(AB410="FERRO",AA410="ESPECIAL"),CONTROLE!$T$3,IF(AND(AB410="ACO",AA410="PADRAO"),CONTROLE!$T$8,IF(AND(AB410="ACO",AA410="ESPECIAL"),CONTROLE!$T$9,IF(AND(AB410="ALUMINIO",AA410="PADRAO"),CONTROLE!$T$5,IF(AND(AB410="ALUMINIO",AA410="ESPECIAL"),CONTROLE!$T$6))))))</f>
        <v>12738</v>
      </c>
    </row>
    <row r="411" spans="1:29" ht="15.75" customHeight="1">
      <c r="A411" s="98" t="s">
        <v>2927</v>
      </c>
      <c r="B411" s="96" t="str">
        <f t="shared" si="37"/>
        <v xml:space="preserve"> </v>
      </c>
      <c r="C411" s="96" t="str">
        <f>IF(AND(ISBLANK('TABELA UNIFICADA 2024'!P411)=TRUE,(ISBLANK('TABELA UNIFICADA 2024'!A411)=FALSE)),'TABELA UNIFICADA 2024'!A411," ")</f>
        <v xml:space="preserve"> </v>
      </c>
      <c r="D411" s="96" t="s">
        <v>43</v>
      </c>
      <c r="E411" s="191">
        <f>IF(ISBLANK('TABELA UNIFICADA 2024'!M411)=TRUE," ",'TABELA UNIFICADA 2024'!M411)</f>
        <v>45422</v>
      </c>
      <c r="F411" s="96" t="s">
        <v>111</v>
      </c>
      <c r="G411" s="96" t="str">
        <f>IF(C411='TABELA UNIFICADA 2024'!A411,'TABELA UNIFICADA 2024'!C411," ")</f>
        <v xml:space="preserve"> </v>
      </c>
      <c r="H411" s="96" t="s">
        <v>43</v>
      </c>
      <c r="I411" s="96" t="s">
        <v>112</v>
      </c>
      <c r="J411" s="97" t="str">
        <f>IF(C411='TABELA UNIFICADA 2024'!A411,'TABELA UNIFICADA 2024'!G411," ")</f>
        <v xml:space="preserve"> </v>
      </c>
      <c r="K411" s="96" t="s">
        <v>113</v>
      </c>
      <c r="L411" s="100" t="str">
        <f t="shared" si="38"/>
        <v>-</v>
      </c>
      <c r="M411" s="95" t="str">
        <f t="shared" si="36"/>
        <v xml:space="preserve"> </v>
      </c>
      <c r="N411" s="99" t="str">
        <f>IF(C411='TABELA UNIFICADA 2024'!A411,'TABELA UNIFICADA 2024'!F411," ")</f>
        <v xml:space="preserve"> </v>
      </c>
      <c r="O411" s="99" t="str">
        <f t="shared" si="39"/>
        <v xml:space="preserve"> </v>
      </c>
      <c r="Y411" s="183" t="s">
        <v>1844</v>
      </c>
      <c r="Z411" s="104" t="s">
        <v>617</v>
      </c>
      <c r="AA411" s="104" t="s">
        <v>618</v>
      </c>
      <c r="AB411" s="104" t="str">
        <f t="shared" si="41"/>
        <v>FERRO</v>
      </c>
      <c r="AC411" s="106">
        <f>IF(AND(AB411="FERRO",AA411="PADRAO"),CONTROLE!$T$2,IF(AND(AB411="FERRO",AA411="ESPECIAL"),CONTROLE!$T$3,IF(AND(AB411="ACO",AA411="PADRAO"),CONTROLE!$T$8,IF(AND(AB411="ACO",AA411="ESPECIAL"),CONTROLE!$T$9,IF(AND(AB411="ALUMINIO",AA411="PADRAO"),CONTROLE!$T$5,IF(AND(AB411="ALUMINIO",AA411="ESPECIAL"),CONTROLE!$T$6))))))</f>
        <v>12738</v>
      </c>
    </row>
    <row r="412" spans="1:29" ht="15.75" customHeight="1">
      <c r="A412" s="98" t="s">
        <v>2927</v>
      </c>
      <c r="B412" s="96" t="str">
        <f t="shared" si="37"/>
        <v xml:space="preserve"> </v>
      </c>
      <c r="C412" s="96" t="str">
        <f>IF(AND(ISBLANK('TABELA UNIFICADA 2024'!P412)=TRUE,(ISBLANK('TABELA UNIFICADA 2024'!A412)=FALSE)),'TABELA UNIFICADA 2024'!A412," ")</f>
        <v xml:space="preserve"> </v>
      </c>
      <c r="D412" s="96" t="s">
        <v>43</v>
      </c>
      <c r="E412" s="191">
        <f>IF(ISBLANK('TABELA UNIFICADA 2024'!M412)=TRUE," ",'TABELA UNIFICADA 2024'!M412)</f>
        <v>45429</v>
      </c>
      <c r="F412" s="96" t="s">
        <v>111</v>
      </c>
      <c r="G412" s="96" t="str">
        <f>IF(C412='TABELA UNIFICADA 2024'!A412,'TABELA UNIFICADA 2024'!C412," ")</f>
        <v xml:space="preserve"> </v>
      </c>
      <c r="H412" s="96" t="s">
        <v>43</v>
      </c>
      <c r="I412" s="96" t="s">
        <v>112</v>
      </c>
      <c r="J412" s="97" t="str">
        <f>IF(C412='TABELA UNIFICADA 2024'!A412,'TABELA UNIFICADA 2024'!G412," ")</f>
        <v xml:space="preserve"> </v>
      </c>
      <c r="K412" s="96" t="s">
        <v>113</v>
      </c>
      <c r="L412" s="100" t="str">
        <f t="shared" si="38"/>
        <v>-</v>
      </c>
      <c r="M412" s="95" t="str">
        <f t="shared" si="36"/>
        <v xml:space="preserve"> </v>
      </c>
      <c r="N412" s="99" t="str">
        <f>IF(C412='TABELA UNIFICADA 2024'!A412,'TABELA UNIFICADA 2024'!F412," ")</f>
        <v xml:space="preserve"> </v>
      </c>
      <c r="O412" s="99" t="str">
        <f t="shared" si="39"/>
        <v xml:space="preserve"> </v>
      </c>
      <c r="Y412" s="183" t="s">
        <v>1845</v>
      </c>
      <c r="Z412" s="104" t="s">
        <v>617</v>
      </c>
      <c r="AA412" s="104" t="s">
        <v>618</v>
      </c>
      <c r="AB412" s="104" t="str">
        <f t="shared" si="41"/>
        <v>FERRO</v>
      </c>
      <c r="AC412" s="106">
        <f>IF(AND(AB412="FERRO",AA412="PADRAO"),CONTROLE!$T$2,IF(AND(AB412="FERRO",AA412="ESPECIAL"),CONTROLE!$T$3,IF(AND(AB412="ACO",AA412="PADRAO"),CONTROLE!$T$8,IF(AND(AB412="ACO",AA412="ESPECIAL"),CONTROLE!$T$9,IF(AND(AB412="ALUMINIO",AA412="PADRAO"),CONTROLE!$T$5,IF(AND(AB412="ALUMINIO",AA412="ESPECIAL"),CONTROLE!$T$6))))))</f>
        <v>12738</v>
      </c>
    </row>
    <row r="413" spans="1:29" ht="15.75" customHeight="1">
      <c r="A413" s="98" t="s">
        <v>2927</v>
      </c>
      <c r="B413" s="96" t="str">
        <f t="shared" si="37"/>
        <v xml:space="preserve"> </v>
      </c>
      <c r="C413" s="96" t="str">
        <f>IF(AND(ISBLANK('TABELA UNIFICADA 2024'!P413)=TRUE,(ISBLANK('TABELA UNIFICADA 2024'!A413)=FALSE)),'TABELA UNIFICADA 2024'!A413," ")</f>
        <v xml:space="preserve"> </v>
      </c>
      <c r="D413" s="96" t="s">
        <v>43</v>
      </c>
      <c r="E413" s="191">
        <f>IF(ISBLANK('TABELA UNIFICADA 2024'!M413)=TRUE," ",'TABELA UNIFICADA 2024'!M413)</f>
        <v>45429</v>
      </c>
      <c r="F413" s="96" t="s">
        <v>111</v>
      </c>
      <c r="G413" s="96" t="str">
        <f>IF(C413='TABELA UNIFICADA 2024'!A413,'TABELA UNIFICADA 2024'!C413," ")</f>
        <v xml:space="preserve"> </v>
      </c>
      <c r="H413" s="96" t="s">
        <v>43</v>
      </c>
      <c r="I413" s="96" t="s">
        <v>112</v>
      </c>
      <c r="J413" s="97" t="str">
        <f>IF(C413='TABELA UNIFICADA 2024'!A413,'TABELA UNIFICADA 2024'!G413," ")</f>
        <v xml:space="preserve"> </v>
      </c>
      <c r="K413" s="96" t="s">
        <v>113</v>
      </c>
      <c r="L413" s="100" t="str">
        <f t="shared" si="38"/>
        <v>-</v>
      </c>
      <c r="M413" s="95" t="str">
        <f t="shared" si="36"/>
        <v xml:space="preserve"> </v>
      </c>
      <c r="N413" s="99" t="str">
        <f>IF(C413='TABELA UNIFICADA 2024'!A413,'TABELA UNIFICADA 2024'!F413," ")</f>
        <v xml:space="preserve"> </v>
      </c>
      <c r="O413" s="99" t="str">
        <f t="shared" si="39"/>
        <v xml:space="preserve"> </v>
      </c>
      <c r="Y413" s="183" t="s">
        <v>1846</v>
      </c>
      <c r="Z413" s="104" t="s">
        <v>617</v>
      </c>
      <c r="AA413" s="104" t="s">
        <v>618</v>
      </c>
      <c r="AB413" s="104" t="str">
        <f t="shared" si="41"/>
        <v>FERRO</v>
      </c>
      <c r="AC413" s="106">
        <f>IF(AND(AB413="FERRO",AA413="PADRAO"),CONTROLE!$T$2,IF(AND(AB413="FERRO",AA413="ESPECIAL"),CONTROLE!$T$3,IF(AND(AB413="ACO",AA413="PADRAO"),CONTROLE!$T$8,IF(AND(AB413="ACO",AA413="ESPECIAL"),CONTROLE!$T$9,IF(AND(AB413="ALUMINIO",AA413="PADRAO"),CONTROLE!$T$5,IF(AND(AB413="ALUMINIO",AA413="ESPECIAL"),CONTROLE!$T$6))))))</f>
        <v>12738</v>
      </c>
    </row>
    <row r="414" spans="1:29" ht="15.75" customHeight="1">
      <c r="A414" s="98" t="s">
        <v>2927</v>
      </c>
      <c r="B414" s="96" t="str">
        <f t="shared" si="37"/>
        <v xml:space="preserve"> </v>
      </c>
      <c r="C414" s="96" t="str">
        <f>IF(AND(ISBLANK('TABELA UNIFICADA 2024'!P414)=TRUE,(ISBLANK('TABELA UNIFICADA 2024'!A414)=FALSE)),'TABELA UNIFICADA 2024'!A414," ")</f>
        <v xml:space="preserve"> </v>
      </c>
      <c r="D414" s="96" t="s">
        <v>43</v>
      </c>
      <c r="E414" s="191">
        <f>IF(ISBLANK('TABELA UNIFICADA 2024'!M414)=TRUE," ",'TABELA UNIFICADA 2024'!M414)</f>
        <v>45426</v>
      </c>
      <c r="F414" s="96" t="s">
        <v>111</v>
      </c>
      <c r="G414" s="96" t="str">
        <f>IF(C414='TABELA UNIFICADA 2024'!A414,'TABELA UNIFICADA 2024'!C414," ")</f>
        <v xml:space="preserve"> </v>
      </c>
      <c r="H414" s="96" t="s">
        <v>43</v>
      </c>
      <c r="I414" s="96" t="s">
        <v>112</v>
      </c>
      <c r="J414" s="97" t="str">
        <f>IF(C414='TABELA UNIFICADA 2024'!A414,'TABELA UNIFICADA 2024'!G414," ")</f>
        <v xml:space="preserve"> </v>
      </c>
      <c r="K414" s="96" t="s">
        <v>113</v>
      </c>
      <c r="L414" s="100" t="str">
        <f t="shared" si="38"/>
        <v>-</v>
      </c>
      <c r="M414" s="95" t="str">
        <f t="shared" si="36"/>
        <v xml:space="preserve"> </v>
      </c>
      <c r="N414" s="99" t="str">
        <f>IF(C414='TABELA UNIFICADA 2024'!A414,'TABELA UNIFICADA 2024'!F414," ")</f>
        <v xml:space="preserve"> </v>
      </c>
      <c r="O414" s="99" t="str">
        <f t="shared" si="39"/>
        <v xml:space="preserve"> </v>
      </c>
      <c r="Y414" s="183" t="s">
        <v>1847</v>
      </c>
      <c r="Z414" s="104" t="s">
        <v>617</v>
      </c>
      <c r="AA414" s="104" t="s">
        <v>618</v>
      </c>
      <c r="AB414" s="104" t="str">
        <f t="shared" si="41"/>
        <v>FERRO</v>
      </c>
      <c r="AC414" s="106">
        <f>IF(AND(AB414="FERRO",AA414="PADRAO"),CONTROLE!$T$2,IF(AND(AB414="FERRO",AA414="ESPECIAL"),CONTROLE!$T$3,IF(AND(AB414="ACO",AA414="PADRAO"),CONTROLE!$T$8,IF(AND(AB414="ACO",AA414="ESPECIAL"),CONTROLE!$T$9,IF(AND(AB414="ALUMINIO",AA414="PADRAO"),CONTROLE!$T$5,IF(AND(AB414="ALUMINIO",AA414="ESPECIAL"),CONTROLE!$T$6))))))</f>
        <v>12738</v>
      </c>
    </row>
    <row r="415" spans="1:29" ht="15.75" customHeight="1">
      <c r="A415" s="98" t="s">
        <v>2927</v>
      </c>
      <c r="B415" s="96" t="str">
        <f t="shared" si="37"/>
        <v xml:space="preserve"> </v>
      </c>
      <c r="C415" s="96" t="str">
        <f>IF(AND(ISBLANK('TABELA UNIFICADA 2024'!P415)=TRUE,(ISBLANK('TABELA UNIFICADA 2024'!A415)=FALSE)),'TABELA UNIFICADA 2024'!A415," ")</f>
        <v xml:space="preserve"> </v>
      </c>
      <c r="D415" s="96" t="s">
        <v>43</v>
      </c>
      <c r="E415" s="191">
        <f>IF(ISBLANK('TABELA UNIFICADA 2024'!M415)=TRUE," ",'TABELA UNIFICADA 2024'!M415)</f>
        <v>45426</v>
      </c>
      <c r="F415" s="96" t="s">
        <v>111</v>
      </c>
      <c r="G415" s="96" t="str">
        <f>IF(C415='TABELA UNIFICADA 2024'!A415,'TABELA UNIFICADA 2024'!C415," ")</f>
        <v xml:space="preserve"> </v>
      </c>
      <c r="H415" s="96" t="s">
        <v>43</v>
      </c>
      <c r="I415" s="96" t="s">
        <v>112</v>
      </c>
      <c r="J415" s="97" t="str">
        <f>IF(C415='TABELA UNIFICADA 2024'!A415,'TABELA UNIFICADA 2024'!G415," ")</f>
        <v xml:space="preserve"> </v>
      </c>
      <c r="K415" s="96" t="s">
        <v>113</v>
      </c>
      <c r="L415" s="100" t="str">
        <f t="shared" si="38"/>
        <v>-</v>
      </c>
      <c r="M415" s="95" t="str">
        <f t="shared" si="36"/>
        <v xml:space="preserve"> </v>
      </c>
      <c r="N415" s="99" t="str">
        <f>IF(C415='TABELA UNIFICADA 2024'!A415,'TABELA UNIFICADA 2024'!F415," ")</f>
        <v xml:space="preserve"> </v>
      </c>
      <c r="O415" s="99" t="str">
        <f t="shared" si="39"/>
        <v xml:space="preserve"> </v>
      </c>
      <c r="Y415" s="183" t="s">
        <v>949</v>
      </c>
      <c r="Z415" s="104" t="s">
        <v>617</v>
      </c>
      <c r="AA415" s="104" t="s">
        <v>618</v>
      </c>
      <c r="AB415" s="104" t="str">
        <f t="shared" si="41"/>
        <v>FERRO</v>
      </c>
      <c r="AC415" s="106">
        <f>IF(AND(AB415="FERRO",AA415="PADRAO"),CONTROLE!$T$2,IF(AND(AB415="FERRO",AA415="ESPECIAL"),CONTROLE!$T$3,IF(AND(AB415="ACO",AA415="PADRAO"),CONTROLE!$T$8,IF(AND(AB415="ACO",AA415="ESPECIAL"),CONTROLE!$T$9,IF(AND(AB415="ALUMINIO",AA415="PADRAO"),CONTROLE!$T$5,IF(AND(AB415="ALUMINIO",AA415="ESPECIAL"),CONTROLE!$T$6))))))</f>
        <v>12738</v>
      </c>
    </row>
    <row r="416" spans="1:29" ht="15.75" customHeight="1">
      <c r="A416" s="98" t="s">
        <v>2927</v>
      </c>
      <c r="B416" s="96" t="str">
        <f t="shared" si="37"/>
        <v xml:space="preserve"> </v>
      </c>
      <c r="C416" s="96" t="str">
        <f>IF(AND(ISBLANK('TABELA UNIFICADA 2024'!P416)=TRUE,(ISBLANK('TABELA UNIFICADA 2024'!A416)=FALSE)),'TABELA UNIFICADA 2024'!A416," ")</f>
        <v xml:space="preserve"> </v>
      </c>
      <c r="D416" s="96" t="s">
        <v>43</v>
      </c>
      <c r="E416" s="191">
        <f>IF(ISBLANK('TABELA UNIFICADA 2024'!M416)=TRUE," ",'TABELA UNIFICADA 2024'!M416)</f>
        <v>45426</v>
      </c>
      <c r="F416" s="96" t="s">
        <v>111</v>
      </c>
      <c r="G416" s="96" t="str">
        <f>IF(C416='TABELA UNIFICADA 2024'!A416,'TABELA UNIFICADA 2024'!C416," ")</f>
        <v xml:space="preserve"> </v>
      </c>
      <c r="H416" s="96" t="s">
        <v>43</v>
      </c>
      <c r="I416" s="96" t="s">
        <v>112</v>
      </c>
      <c r="J416" s="97" t="str">
        <f>IF(C416='TABELA UNIFICADA 2024'!A416,'TABELA UNIFICADA 2024'!G416," ")</f>
        <v xml:space="preserve"> </v>
      </c>
      <c r="K416" s="96" t="s">
        <v>113</v>
      </c>
      <c r="L416" s="100" t="str">
        <f t="shared" si="38"/>
        <v>-</v>
      </c>
      <c r="M416" s="95" t="str">
        <f t="shared" si="36"/>
        <v xml:space="preserve"> </v>
      </c>
      <c r="N416" s="99" t="str">
        <f>IF(C416='TABELA UNIFICADA 2024'!A416,'TABELA UNIFICADA 2024'!F416," ")</f>
        <v xml:space="preserve"> </v>
      </c>
      <c r="O416" s="99" t="str">
        <f t="shared" si="39"/>
        <v xml:space="preserve"> </v>
      </c>
      <c r="Y416" s="183" t="s">
        <v>950</v>
      </c>
      <c r="Z416" s="104" t="s">
        <v>696</v>
      </c>
      <c r="AA416" s="104" t="s">
        <v>618</v>
      </c>
      <c r="AB416" s="104" t="s">
        <v>2550</v>
      </c>
      <c r="AC416" s="106">
        <f>IF(AND(AB416="FERRO",AA416="PADRAO"),CONTROLE!$T$2,IF(AND(AB416="FERRO",AA416="ESPECIAL"),CONTROLE!$T$3,IF(AND(AB416="ACO",AA416="PADRAO"),CONTROLE!$T$8,IF(AND(AB416="ACO",AA416="ESPECIAL"),CONTROLE!$T$9,IF(AND(AB416="ALUMINIO",AA416="PADRAO"),CONTROLE!$T$5,IF(AND(AB416="ALUMINIO",AA416="ESPECIAL"),CONTROLE!$T$6))))))</f>
        <v>12740</v>
      </c>
    </row>
    <row r="417" spans="1:29" ht="15.75" customHeight="1">
      <c r="A417" s="98" t="s">
        <v>2927</v>
      </c>
      <c r="B417" s="96" t="str">
        <f t="shared" si="37"/>
        <v xml:space="preserve"> </v>
      </c>
      <c r="C417" s="96" t="str">
        <f>IF(AND(ISBLANK('TABELA UNIFICADA 2024'!P417)=TRUE,(ISBLANK('TABELA UNIFICADA 2024'!A417)=FALSE)),'TABELA UNIFICADA 2024'!A417," ")</f>
        <v xml:space="preserve"> </v>
      </c>
      <c r="D417" s="96" t="s">
        <v>43</v>
      </c>
      <c r="E417" s="191">
        <f>IF(ISBLANK('TABELA UNIFICADA 2024'!M417)=TRUE," ",'TABELA UNIFICADA 2024'!M417)</f>
        <v>45421</v>
      </c>
      <c r="F417" s="96" t="s">
        <v>111</v>
      </c>
      <c r="G417" s="96" t="str">
        <f>IF(C417='TABELA UNIFICADA 2024'!A417,'TABELA UNIFICADA 2024'!C417," ")</f>
        <v xml:space="preserve"> </v>
      </c>
      <c r="H417" s="96" t="s">
        <v>43</v>
      </c>
      <c r="I417" s="96" t="s">
        <v>112</v>
      </c>
      <c r="J417" s="97" t="str">
        <f>IF(C417='TABELA UNIFICADA 2024'!A417,'TABELA UNIFICADA 2024'!G417," ")</f>
        <v xml:space="preserve"> </v>
      </c>
      <c r="K417" s="96" t="s">
        <v>113</v>
      </c>
      <c r="L417" s="100" t="str">
        <f t="shared" si="38"/>
        <v>-</v>
      </c>
      <c r="M417" s="95" t="str">
        <f t="shared" si="36"/>
        <v xml:space="preserve"> </v>
      </c>
      <c r="N417" s="99" t="str">
        <f>IF(C417='TABELA UNIFICADA 2024'!A417,'TABELA UNIFICADA 2024'!F417," ")</f>
        <v xml:space="preserve"> </v>
      </c>
      <c r="O417" s="99" t="str">
        <f t="shared" si="39"/>
        <v xml:space="preserve"> </v>
      </c>
      <c r="Y417" s="183" t="s">
        <v>951</v>
      </c>
      <c r="Z417" s="104" t="s">
        <v>774</v>
      </c>
      <c r="AA417" s="104" t="s">
        <v>618</v>
      </c>
      <c r="AB417" s="104" t="s">
        <v>2550</v>
      </c>
      <c r="AC417" s="106">
        <f>IF(AND(AB417="FERRO",AA417="PADRAO"),CONTROLE!$T$2,IF(AND(AB417="FERRO",AA417="ESPECIAL"),CONTROLE!$T$3,IF(AND(AB417="ACO",AA417="PADRAO"),CONTROLE!$T$8,IF(AND(AB417="ACO",AA417="ESPECIAL"),CONTROLE!$T$9,IF(AND(AB417="ALUMINIO",AA417="PADRAO"),CONTROLE!$T$5,IF(AND(AB417="ALUMINIO",AA417="ESPECIAL"),CONTROLE!$T$6))))))</f>
        <v>12740</v>
      </c>
    </row>
    <row r="418" spans="1:29" ht="15.75" customHeight="1">
      <c r="A418" s="98" t="s">
        <v>2927</v>
      </c>
      <c r="B418" s="96" t="str">
        <f t="shared" si="37"/>
        <v xml:space="preserve"> </v>
      </c>
      <c r="C418" s="96" t="str">
        <f>IF(AND(ISBLANK('TABELA UNIFICADA 2024'!P418)=TRUE,(ISBLANK('TABELA UNIFICADA 2024'!A418)=FALSE)),'TABELA UNIFICADA 2024'!A418," ")</f>
        <v xml:space="preserve"> </v>
      </c>
      <c r="D418" s="96" t="s">
        <v>43</v>
      </c>
      <c r="E418" s="191">
        <f>IF(ISBLANK('TABELA UNIFICADA 2024'!M418)=TRUE," ",'TABELA UNIFICADA 2024'!M418)</f>
        <v>45422</v>
      </c>
      <c r="F418" s="96" t="s">
        <v>111</v>
      </c>
      <c r="G418" s="96" t="str">
        <f>IF(C418='TABELA UNIFICADA 2024'!A418,'TABELA UNIFICADA 2024'!C418," ")</f>
        <v xml:space="preserve"> </v>
      </c>
      <c r="H418" s="96" t="s">
        <v>43</v>
      </c>
      <c r="I418" s="96" t="s">
        <v>112</v>
      </c>
      <c r="J418" s="97" t="str">
        <f>IF(C418='TABELA UNIFICADA 2024'!A418,'TABELA UNIFICADA 2024'!G418," ")</f>
        <v xml:space="preserve"> </v>
      </c>
      <c r="K418" s="96" t="s">
        <v>113</v>
      </c>
      <c r="L418" s="100" t="str">
        <f t="shared" si="38"/>
        <v>-</v>
      </c>
      <c r="M418" s="95" t="str">
        <f t="shared" si="36"/>
        <v xml:space="preserve"> </v>
      </c>
      <c r="N418" s="99" t="str">
        <f>IF(C418='TABELA UNIFICADA 2024'!A418,'TABELA UNIFICADA 2024'!F418," ")</f>
        <v xml:space="preserve"> </v>
      </c>
      <c r="O418" s="99" t="str">
        <f t="shared" si="39"/>
        <v xml:space="preserve"> </v>
      </c>
      <c r="Y418" s="183" t="s">
        <v>952</v>
      </c>
      <c r="Z418" s="104" t="s">
        <v>774</v>
      </c>
      <c r="AA418" s="104" t="s">
        <v>618</v>
      </c>
      <c r="AB418" s="104" t="s">
        <v>2550</v>
      </c>
      <c r="AC418" s="106">
        <f>IF(AND(AB418="FERRO",AA418="PADRAO"),CONTROLE!$T$2,IF(AND(AB418="FERRO",AA418="ESPECIAL"),CONTROLE!$T$3,IF(AND(AB418="ACO",AA418="PADRAO"),CONTROLE!$T$8,IF(AND(AB418="ACO",AA418="ESPECIAL"),CONTROLE!$T$9,IF(AND(AB418="ALUMINIO",AA418="PADRAO"),CONTROLE!$T$5,IF(AND(AB418="ALUMINIO",AA418="ESPECIAL"),CONTROLE!$T$6))))))</f>
        <v>12740</v>
      </c>
    </row>
    <row r="419" spans="1:29" ht="15.75" customHeight="1">
      <c r="A419" s="98" t="s">
        <v>2927</v>
      </c>
      <c r="B419" s="96" t="str">
        <f t="shared" si="37"/>
        <v xml:space="preserve"> </v>
      </c>
      <c r="C419" s="96" t="str">
        <f>IF(AND(ISBLANK('TABELA UNIFICADA 2024'!P419)=TRUE,(ISBLANK('TABELA UNIFICADA 2024'!A419)=FALSE)),'TABELA UNIFICADA 2024'!A419," ")</f>
        <v xml:space="preserve"> </v>
      </c>
      <c r="D419" s="96" t="s">
        <v>43</v>
      </c>
      <c r="E419" s="191">
        <f>IF(ISBLANK('TABELA UNIFICADA 2024'!M419)=TRUE," ",'TABELA UNIFICADA 2024'!M419)</f>
        <v>45422</v>
      </c>
      <c r="F419" s="96" t="s">
        <v>111</v>
      </c>
      <c r="G419" s="96" t="str">
        <f>IF(C419='TABELA UNIFICADA 2024'!A419,'TABELA UNIFICADA 2024'!C419," ")</f>
        <v xml:space="preserve"> </v>
      </c>
      <c r="H419" s="96" t="s">
        <v>43</v>
      </c>
      <c r="I419" s="96" t="s">
        <v>112</v>
      </c>
      <c r="J419" s="97" t="str">
        <f>IF(C419='TABELA UNIFICADA 2024'!A419,'TABELA UNIFICADA 2024'!G419," ")</f>
        <v xml:space="preserve"> </v>
      </c>
      <c r="K419" s="96" t="s">
        <v>113</v>
      </c>
      <c r="L419" s="100" t="str">
        <f t="shared" si="38"/>
        <v>-</v>
      </c>
      <c r="M419" s="95" t="str">
        <f t="shared" si="36"/>
        <v xml:space="preserve"> </v>
      </c>
      <c r="N419" s="99" t="str">
        <f>IF(C419='TABELA UNIFICADA 2024'!A419,'TABELA UNIFICADA 2024'!F419," ")</f>
        <v xml:space="preserve"> </v>
      </c>
      <c r="O419" s="99" t="str">
        <f t="shared" si="39"/>
        <v xml:space="preserve"> </v>
      </c>
      <c r="Y419" s="183" t="s">
        <v>953</v>
      </c>
      <c r="Z419" s="104" t="s">
        <v>658</v>
      </c>
      <c r="AA419" s="104" t="s">
        <v>618</v>
      </c>
      <c r="AB419" s="104" t="str">
        <f t="shared" ref="AB419:AB446" si="42">IF(LEFT(Z419,1)="G","FERRO",0)</f>
        <v>FERRO</v>
      </c>
      <c r="AC419" s="106">
        <f>IF(AND(AB419="FERRO",AA419="PADRAO"),CONTROLE!$T$2,IF(AND(AB419="FERRO",AA419="ESPECIAL"),CONTROLE!$T$3,IF(AND(AB419="ACO",AA419="PADRAO"),CONTROLE!$T$8,IF(AND(AB419="ACO",AA419="ESPECIAL"),CONTROLE!$T$9,IF(AND(AB419="ALUMINIO",AA419="PADRAO"),CONTROLE!$T$5,IF(AND(AB419="ALUMINIO",AA419="ESPECIAL"),CONTROLE!$T$6))))))</f>
        <v>12738</v>
      </c>
    </row>
    <row r="420" spans="1:29" ht="15.75" customHeight="1">
      <c r="A420" s="98" t="s">
        <v>2927</v>
      </c>
      <c r="B420" s="96" t="str">
        <f t="shared" si="37"/>
        <v xml:space="preserve"> </v>
      </c>
      <c r="C420" s="96" t="str">
        <f>IF(AND(ISBLANK('TABELA UNIFICADA 2024'!P420)=TRUE,(ISBLANK('TABELA UNIFICADA 2024'!A420)=FALSE)),'TABELA UNIFICADA 2024'!A420," ")</f>
        <v xml:space="preserve"> </v>
      </c>
      <c r="D420" s="96" t="s">
        <v>43</v>
      </c>
      <c r="E420" s="191">
        <f>IF(ISBLANK('TABELA UNIFICADA 2024'!M420)=TRUE," ",'TABELA UNIFICADA 2024'!M420)</f>
        <v>45429</v>
      </c>
      <c r="F420" s="96" t="s">
        <v>111</v>
      </c>
      <c r="G420" s="96" t="str">
        <f>IF(C420='TABELA UNIFICADA 2024'!A420,'TABELA UNIFICADA 2024'!C420," ")</f>
        <v xml:space="preserve"> </v>
      </c>
      <c r="H420" s="96" t="s">
        <v>43</v>
      </c>
      <c r="I420" s="96" t="s">
        <v>112</v>
      </c>
      <c r="J420" s="97" t="str">
        <f>IF(C420='TABELA UNIFICADA 2024'!A420,'TABELA UNIFICADA 2024'!G420," ")</f>
        <v xml:space="preserve"> </v>
      </c>
      <c r="K420" s="96" t="s">
        <v>113</v>
      </c>
      <c r="L420" s="100" t="str">
        <f t="shared" si="38"/>
        <v>-</v>
      </c>
      <c r="M420" s="95" t="str">
        <f t="shared" si="36"/>
        <v xml:space="preserve"> </v>
      </c>
      <c r="N420" s="99" t="str">
        <f>IF(C420='TABELA UNIFICADA 2024'!A420,'TABELA UNIFICADA 2024'!F420," ")</f>
        <v xml:space="preserve"> </v>
      </c>
      <c r="O420" s="99" t="str">
        <f t="shared" si="39"/>
        <v xml:space="preserve"> </v>
      </c>
      <c r="Y420" s="183" t="s">
        <v>954</v>
      </c>
      <c r="Z420" s="104" t="s">
        <v>658</v>
      </c>
      <c r="AA420" s="104" t="s">
        <v>618</v>
      </c>
      <c r="AB420" s="104" t="str">
        <f t="shared" si="42"/>
        <v>FERRO</v>
      </c>
      <c r="AC420" s="106">
        <f>IF(AND(AB420="FERRO",AA420="PADRAO"),CONTROLE!$T$2,IF(AND(AB420="FERRO",AA420="ESPECIAL"),CONTROLE!$T$3,IF(AND(AB420="ACO",AA420="PADRAO"),CONTROLE!$T$8,IF(AND(AB420="ACO",AA420="ESPECIAL"),CONTROLE!$T$9,IF(AND(AB420="ALUMINIO",AA420="PADRAO"),CONTROLE!$T$5,IF(AND(AB420="ALUMINIO",AA420="ESPECIAL"),CONTROLE!$T$6))))))</f>
        <v>12738</v>
      </c>
    </row>
    <row r="421" spans="1:29" ht="15.75" customHeight="1">
      <c r="A421" s="98" t="s">
        <v>2927</v>
      </c>
      <c r="B421" s="96" t="str">
        <f t="shared" si="37"/>
        <v xml:space="preserve"> </v>
      </c>
      <c r="C421" s="96" t="str">
        <f>IF(AND(ISBLANK('TABELA UNIFICADA 2024'!P421)=TRUE,(ISBLANK('TABELA UNIFICADA 2024'!A421)=FALSE)),'TABELA UNIFICADA 2024'!A421," ")</f>
        <v xml:space="preserve"> </v>
      </c>
      <c r="D421" s="96" t="s">
        <v>43</v>
      </c>
      <c r="E421" s="191">
        <f>IF(ISBLANK('TABELA UNIFICADA 2024'!M421)=TRUE," ",'TABELA UNIFICADA 2024'!M421)</f>
        <v>45429</v>
      </c>
      <c r="F421" s="96" t="s">
        <v>111</v>
      </c>
      <c r="G421" s="96" t="str">
        <f>IF(C421='TABELA UNIFICADA 2024'!A421,'TABELA UNIFICADA 2024'!C421," ")</f>
        <v xml:space="preserve"> </v>
      </c>
      <c r="H421" s="96" t="s">
        <v>43</v>
      </c>
      <c r="I421" s="96" t="s">
        <v>112</v>
      </c>
      <c r="J421" s="97" t="str">
        <f>IF(C421='TABELA UNIFICADA 2024'!A421,'TABELA UNIFICADA 2024'!G421," ")</f>
        <v xml:space="preserve"> </v>
      </c>
      <c r="K421" s="96" t="s">
        <v>113</v>
      </c>
      <c r="L421" s="100" t="str">
        <f t="shared" si="38"/>
        <v>-</v>
      </c>
      <c r="M421" s="95" t="str">
        <f t="shared" si="36"/>
        <v xml:space="preserve"> </v>
      </c>
      <c r="N421" s="99" t="str">
        <f>IF(C421='TABELA UNIFICADA 2024'!A421,'TABELA UNIFICADA 2024'!F421," ")</f>
        <v xml:space="preserve"> </v>
      </c>
      <c r="O421" s="99" t="str">
        <f t="shared" si="39"/>
        <v xml:space="preserve"> </v>
      </c>
      <c r="Y421" s="183" t="s">
        <v>603</v>
      </c>
      <c r="Z421" s="104" t="s">
        <v>617</v>
      </c>
      <c r="AA421" s="104" t="s">
        <v>618</v>
      </c>
      <c r="AB421" s="104" t="str">
        <f t="shared" si="42"/>
        <v>FERRO</v>
      </c>
      <c r="AC421" s="106">
        <f>IF(AND(AB421="FERRO",AA421="PADRAO"),CONTROLE!$T$2,IF(AND(AB421="FERRO",AA421="ESPECIAL"),CONTROLE!$T$3,IF(AND(AB421="ACO",AA421="PADRAO"),CONTROLE!$T$8,IF(AND(AB421="ACO",AA421="ESPECIAL"),CONTROLE!$T$9,IF(AND(AB421="ALUMINIO",AA421="PADRAO"),CONTROLE!$T$5,IF(AND(AB421="ALUMINIO",AA421="ESPECIAL"),CONTROLE!$T$6))))))</f>
        <v>12738</v>
      </c>
    </row>
    <row r="422" spans="1:29" ht="15.75" customHeight="1">
      <c r="A422" s="98" t="s">
        <v>2927</v>
      </c>
      <c r="B422" s="96" t="str">
        <f t="shared" si="37"/>
        <v xml:space="preserve"> </v>
      </c>
      <c r="C422" s="96" t="str">
        <f>IF(AND(ISBLANK('TABELA UNIFICADA 2024'!P422)=TRUE,(ISBLANK('TABELA UNIFICADA 2024'!A422)=FALSE)),'TABELA UNIFICADA 2024'!A422," ")</f>
        <v xml:space="preserve"> </v>
      </c>
      <c r="D422" s="96" t="s">
        <v>43</v>
      </c>
      <c r="E422" s="191">
        <f>IF(ISBLANK('TABELA UNIFICADA 2024'!M422)=TRUE," ",'TABELA UNIFICADA 2024'!M422)</f>
        <v>45429</v>
      </c>
      <c r="F422" s="96" t="s">
        <v>111</v>
      </c>
      <c r="G422" s="96" t="str">
        <f>IF(C422='TABELA UNIFICADA 2024'!A422,'TABELA UNIFICADA 2024'!C422," ")</f>
        <v xml:space="preserve"> </v>
      </c>
      <c r="H422" s="96" t="s">
        <v>43</v>
      </c>
      <c r="I422" s="96" t="s">
        <v>112</v>
      </c>
      <c r="J422" s="97" t="str">
        <f>IF(C422='TABELA UNIFICADA 2024'!A422,'TABELA UNIFICADA 2024'!G422," ")</f>
        <v xml:space="preserve"> </v>
      </c>
      <c r="K422" s="96" t="s">
        <v>113</v>
      </c>
      <c r="L422" s="100" t="str">
        <f t="shared" si="38"/>
        <v>-</v>
      </c>
      <c r="M422" s="95" t="str">
        <f t="shared" si="36"/>
        <v xml:space="preserve"> </v>
      </c>
      <c r="N422" s="99" t="str">
        <f>IF(C422='TABELA UNIFICADA 2024'!A422,'TABELA UNIFICADA 2024'!F422," ")</f>
        <v xml:space="preserve"> </v>
      </c>
      <c r="O422" s="99" t="str">
        <f t="shared" si="39"/>
        <v xml:space="preserve"> </v>
      </c>
      <c r="Y422" s="183" t="s">
        <v>602</v>
      </c>
      <c r="Z422" s="104" t="s">
        <v>617</v>
      </c>
      <c r="AA422" s="104" t="s">
        <v>618</v>
      </c>
      <c r="AB422" s="104" t="str">
        <f t="shared" si="42"/>
        <v>FERRO</v>
      </c>
      <c r="AC422" s="106">
        <f>IF(AND(AB422="FERRO",AA422="PADRAO"),CONTROLE!$T$2,IF(AND(AB422="FERRO",AA422="ESPECIAL"),CONTROLE!$T$3,IF(AND(AB422="ACO",AA422="PADRAO"),CONTROLE!$T$8,IF(AND(AB422="ACO",AA422="ESPECIAL"),CONTROLE!$T$9,IF(AND(AB422="ALUMINIO",AA422="PADRAO"),CONTROLE!$T$5,IF(AND(AB422="ALUMINIO",AA422="ESPECIAL"),CONTROLE!$T$6))))))</f>
        <v>12738</v>
      </c>
    </row>
    <row r="423" spans="1:29" ht="15.75" customHeight="1">
      <c r="A423" s="98" t="s">
        <v>2927</v>
      </c>
      <c r="B423" s="96" t="str">
        <f t="shared" si="37"/>
        <v xml:space="preserve"> </v>
      </c>
      <c r="C423" s="96" t="str">
        <f>IF(AND(ISBLANK('TABELA UNIFICADA 2024'!P423)=TRUE,(ISBLANK('TABELA UNIFICADA 2024'!A423)=FALSE)),'TABELA UNIFICADA 2024'!A423," ")</f>
        <v xml:space="preserve"> </v>
      </c>
      <c r="D423" s="96" t="s">
        <v>43</v>
      </c>
      <c r="E423" s="191">
        <f>IF(ISBLANK('TABELA UNIFICADA 2024'!M423)=TRUE," ",'TABELA UNIFICADA 2024'!M423)</f>
        <v>45422</v>
      </c>
      <c r="F423" s="96" t="s">
        <v>111</v>
      </c>
      <c r="G423" s="96" t="str">
        <f>IF(C423='TABELA UNIFICADA 2024'!A423,'TABELA UNIFICADA 2024'!C423," ")</f>
        <v xml:space="preserve"> </v>
      </c>
      <c r="H423" s="96" t="s">
        <v>43</v>
      </c>
      <c r="I423" s="96" t="s">
        <v>112</v>
      </c>
      <c r="J423" s="97" t="str">
        <f>IF(C423='TABELA UNIFICADA 2024'!A423,'TABELA UNIFICADA 2024'!G423," ")</f>
        <v xml:space="preserve"> </v>
      </c>
      <c r="K423" s="96" t="s">
        <v>113</v>
      </c>
      <c r="L423" s="100" t="str">
        <f t="shared" si="38"/>
        <v>-</v>
      </c>
      <c r="M423" s="95" t="str">
        <f t="shared" si="36"/>
        <v xml:space="preserve"> </v>
      </c>
      <c r="N423" s="99" t="str">
        <f>IF(C423='TABELA UNIFICADA 2024'!A423,'TABELA UNIFICADA 2024'!F423," ")</f>
        <v xml:space="preserve"> </v>
      </c>
      <c r="O423" s="99" t="str">
        <f t="shared" si="39"/>
        <v xml:space="preserve"> </v>
      </c>
      <c r="Y423" s="183" t="s">
        <v>955</v>
      </c>
      <c r="Z423" s="104" t="s">
        <v>617</v>
      </c>
      <c r="AA423" s="104" t="s">
        <v>618</v>
      </c>
      <c r="AB423" s="104" t="str">
        <f t="shared" si="42"/>
        <v>FERRO</v>
      </c>
      <c r="AC423" s="106">
        <f>IF(AND(AB423="FERRO",AA423="PADRAO"),CONTROLE!$T$2,IF(AND(AB423="FERRO",AA423="ESPECIAL"),CONTROLE!$T$3,IF(AND(AB423="ACO",AA423="PADRAO"),CONTROLE!$T$8,IF(AND(AB423="ACO",AA423="ESPECIAL"),CONTROLE!$T$9,IF(AND(AB423="ALUMINIO",AA423="PADRAO"),CONTROLE!$T$5,IF(AND(AB423="ALUMINIO",AA423="ESPECIAL"),CONTROLE!$T$6))))))</f>
        <v>12738</v>
      </c>
    </row>
    <row r="424" spans="1:29" ht="15.75" customHeight="1">
      <c r="A424" s="98" t="s">
        <v>2927</v>
      </c>
      <c r="B424" s="96" t="str">
        <f t="shared" si="37"/>
        <v xml:space="preserve"> </v>
      </c>
      <c r="C424" s="96" t="str">
        <f>IF(AND(ISBLANK('TABELA UNIFICADA 2024'!P424)=TRUE,(ISBLANK('TABELA UNIFICADA 2024'!A424)=FALSE)),'TABELA UNIFICADA 2024'!A424," ")</f>
        <v xml:space="preserve"> </v>
      </c>
      <c r="D424" s="96" t="s">
        <v>43</v>
      </c>
      <c r="E424" s="191">
        <f>IF(ISBLANK('TABELA UNIFICADA 2024'!M424)=TRUE," ",'TABELA UNIFICADA 2024'!M424)</f>
        <v>45425</v>
      </c>
      <c r="F424" s="96" t="s">
        <v>111</v>
      </c>
      <c r="G424" s="96" t="str">
        <f>IF(C424='TABELA UNIFICADA 2024'!A424,'TABELA UNIFICADA 2024'!C424," ")</f>
        <v xml:space="preserve"> </v>
      </c>
      <c r="H424" s="96" t="s">
        <v>43</v>
      </c>
      <c r="I424" s="96" t="s">
        <v>112</v>
      </c>
      <c r="J424" s="97" t="str">
        <f>IF(C424='TABELA UNIFICADA 2024'!A424,'TABELA UNIFICADA 2024'!G424," ")</f>
        <v xml:space="preserve"> </v>
      </c>
      <c r="K424" s="96" t="s">
        <v>113</v>
      </c>
      <c r="L424" s="100" t="str">
        <f t="shared" si="38"/>
        <v>-</v>
      </c>
      <c r="M424" s="95" t="str">
        <f t="shared" si="36"/>
        <v xml:space="preserve"> </v>
      </c>
      <c r="N424" s="99" t="str">
        <f>IF(C424='TABELA UNIFICADA 2024'!A424,'TABELA UNIFICADA 2024'!F424," ")</f>
        <v xml:space="preserve"> </v>
      </c>
      <c r="O424" s="99" t="str">
        <f t="shared" si="39"/>
        <v xml:space="preserve"> </v>
      </c>
      <c r="Y424" s="183" t="s">
        <v>956</v>
      </c>
      <c r="Z424" s="104" t="s">
        <v>617</v>
      </c>
      <c r="AA424" s="104" t="s">
        <v>706</v>
      </c>
      <c r="AB424" s="104" t="str">
        <f t="shared" si="42"/>
        <v>FERRO</v>
      </c>
      <c r="AC424" s="106">
        <f>IF(AND(AB424="FERRO",AA424="PADRAO"),CONTROLE!$T$2,IF(AND(AB424="FERRO",AA424="ESPECIAL"),CONTROLE!$T$3,IF(AND(AB424="ACO",AA424="PADRAO"),CONTROLE!$T$8,IF(AND(AB424="ACO",AA424="ESPECIAL"),CONTROLE!$T$9,IF(AND(AB424="ALUMINIO",AA424="PADRAO"),CONTROLE!$T$5,IF(AND(AB424="ALUMINIO",AA424="ESPECIAL"),CONTROLE!$T$6))))))</f>
        <v>12737</v>
      </c>
    </row>
    <row r="425" spans="1:29" ht="15.75" customHeight="1">
      <c r="A425" s="98" t="s">
        <v>2927</v>
      </c>
      <c r="B425" s="96" t="str">
        <f t="shared" si="37"/>
        <v xml:space="preserve"> </v>
      </c>
      <c r="C425" s="96" t="str">
        <f>IF(AND(ISBLANK('TABELA UNIFICADA 2024'!P425)=TRUE,(ISBLANK('TABELA UNIFICADA 2024'!A425)=FALSE)),'TABELA UNIFICADA 2024'!A425," ")</f>
        <v xml:space="preserve"> </v>
      </c>
      <c r="D425" s="96" t="s">
        <v>43</v>
      </c>
      <c r="E425" s="191">
        <f>IF(ISBLANK('TABELA UNIFICADA 2024'!M425)=TRUE," ",'TABELA UNIFICADA 2024'!M425)</f>
        <v>45427</v>
      </c>
      <c r="F425" s="96" t="s">
        <v>111</v>
      </c>
      <c r="G425" s="96" t="str">
        <f>IF(C425='TABELA UNIFICADA 2024'!A425,'TABELA UNIFICADA 2024'!C425," ")</f>
        <v xml:space="preserve"> </v>
      </c>
      <c r="H425" s="96" t="s">
        <v>43</v>
      </c>
      <c r="I425" s="96" t="s">
        <v>112</v>
      </c>
      <c r="J425" s="97" t="str">
        <f>IF(C425='TABELA UNIFICADA 2024'!A425,'TABELA UNIFICADA 2024'!G425," ")</f>
        <v xml:space="preserve"> </v>
      </c>
      <c r="K425" s="96" t="s">
        <v>113</v>
      </c>
      <c r="L425" s="100" t="str">
        <f t="shared" si="38"/>
        <v>-</v>
      </c>
      <c r="M425" s="95" t="str">
        <f t="shared" si="36"/>
        <v xml:space="preserve"> </v>
      </c>
      <c r="N425" s="99" t="str">
        <f>IF(C425='TABELA UNIFICADA 2024'!A425,'TABELA UNIFICADA 2024'!F425," ")</f>
        <v xml:space="preserve"> </v>
      </c>
      <c r="O425" s="99" t="str">
        <f t="shared" si="39"/>
        <v xml:space="preserve"> </v>
      </c>
      <c r="Y425" s="183" t="s">
        <v>957</v>
      </c>
      <c r="Z425" s="104" t="s">
        <v>617</v>
      </c>
      <c r="AA425" s="104" t="s">
        <v>706</v>
      </c>
      <c r="AB425" s="104" t="str">
        <f t="shared" si="42"/>
        <v>FERRO</v>
      </c>
      <c r="AC425" s="106">
        <f>IF(AND(AB425="FERRO",AA425="PADRAO"),CONTROLE!$T$2,IF(AND(AB425="FERRO",AA425="ESPECIAL"),CONTROLE!$T$3,IF(AND(AB425="ACO",AA425="PADRAO"),CONTROLE!$T$8,IF(AND(AB425="ACO",AA425="ESPECIAL"),CONTROLE!$T$9,IF(AND(AB425="ALUMINIO",AA425="PADRAO"),CONTROLE!$T$5,IF(AND(AB425="ALUMINIO",AA425="ESPECIAL"),CONTROLE!$T$6))))))</f>
        <v>12737</v>
      </c>
    </row>
    <row r="426" spans="1:29" ht="15.75" customHeight="1">
      <c r="A426" s="98" t="s">
        <v>2927</v>
      </c>
      <c r="B426" s="96" t="str">
        <f t="shared" si="37"/>
        <v xml:space="preserve"> </v>
      </c>
      <c r="C426" s="96" t="str">
        <f>IF(AND(ISBLANK('TABELA UNIFICADA 2024'!P426)=TRUE,(ISBLANK('TABELA UNIFICADA 2024'!A426)=FALSE)),'TABELA UNIFICADA 2024'!A426," ")</f>
        <v xml:space="preserve"> </v>
      </c>
      <c r="D426" s="96" t="s">
        <v>43</v>
      </c>
      <c r="E426" s="191">
        <f>IF(ISBLANK('TABELA UNIFICADA 2024'!M426)=TRUE," ",'TABELA UNIFICADA 2024'!M426)</f>
        <v>45427</v>
      </c>
      <c r="F426" s="96" t="s">
        <v>111</v>
      </c>
      <c r="G426" s="96" t="str">
        <f>IF(C426='TABELA UNIFICADA 2024'!A426,'TABELA UNIFICADA 2024'!C426," ")</f>
        <v xml:space="preserve"> </v>
      </c>
      <c r="H426" s="96" t="s">
        <v>43</v>
      </c>
      <c r="I426" s="96" t="s">
        <v>112</v>
      </c>
      <c r="J426" s="97" t="str">
        <f>IF(C426='TABELA UNIFICADA 2024'!A426,'TABELA UNIFICADA 2024'!G426," ")</f>
        <v xml:space="preserve"> </v>
      </c>
      <c r="K426" s="96" t="s">
        <v>113</v>
      </c>
      <c r="L426" s="100" t="str">
        <f t="shared" si="38"/>
        <v>-</v>
      </c>
      <c r="M426" s="95" t="str">
        <f t="shared" si="36"/>
        <v xml:space="preserve"> </v>
      </c>
      <c r="N426" s="99" t="str">
        <f>IF(C426='TABELA UNIFICADA 2024'!A426,'TABELA UNIFICADA 2024'!F426," ")</f>
        <v xml:space="preserve"> </v>
      </c>
      <c r="O426" s="99" t="str">
        <f t="shared" si="39"/>
        <v xml:space="preserve"> </v>
      </c>
      <c r="Y426" s="183" t="s">
        <v>958</v>
      </c>
      <c r="Z426" s="104" t="s">
        <v>617</v>
      </c>
      <c r="AA426" s="104" t="s">
        <v>706</v>
      </c>
      <c r="AB426" s="104" t="str">
        <f t="shared" si="42"/>
        <v>FERRO</v>
      </c>
      <c r="AC426" s="106">
        <f>IF(AND(AB426="FERRO",AA426="PADRAO"),CONTROLE!$T$2,IF(AND(AB426="FERRO",AA426="ESPECIAL"),CONTROLE!$T$3,IF(AND(AB426="ACO",AA426="PADRAO"),CONTROLE!$T$8,IF(AND(AB426="ACO",AA426="ESPECIAL"),CONTROLE!$T$9,IF(AND(AB426="ALUMINIO",AA426="PADRAO"),CONTROLE!$T$5,IF(AND(AB426="ALUMINIO",AA426="ESPECIAL"),CONTROLE!$T$6))))))</f>
        <v>12737</v>
      </c>
    </row>
    <row r="427" spans="1:29" ht="15.75" customHeight="1">
      <c r="A427" s="98" t="s">
        <v>2927</v>
      </c>
      <c r="B427" s="96" t="str">
        <f t="shared" si="37"/>
        <v xml:space="preserve"> </v>
      </c>
      <c r="C427" s="96" t="str">
        <f>IF(AND(ISBLANK('TABELA UNIFICADA 2024'!P427)=TRUE,(ISBLANK('TABELA UNIFICADA 2024'!A427)=FALSE)),'TABELA UNIFICADA 2024'!A427," ")</f>
        <v xml:space="preserve"> </v>
      </c>
      <c r="D427" s="96" t="s">
        <v>43</v>
      </c>
      <c r="E427" s="191">
        <f>IF(ISBLANK('TABELA UNIFICADA 2024'!M427)=TRUE," ",'TABELA UNIFICADA 2024'!M427)</f>
        <v>45427</v>
      </c>
      <c r="F427" s="96" t="s">
        <v>111</v>
      </c>
      <c r="G427" s="96" t="str">
        <f>IF(C427='TABELA UNIFICADA 2024'!A427,'TABELA UNIFICADA 2024'!C427," ")</f>
        <v xml:space="preserve"> </v>
      </c>
      <c r="H427" s="96" t="s">
        <v>43</v>
      </c>
      <c r="I427" s="96" t="s">
        <v>112</v>
      </c>
      <c r="J427" s="97" t="str">
        <f>IF(C427='TABELA UNIFICADA 2024'!A427,'TABELA UNIFICADA 2024'!G427," ")</f>
        <v xml:space="preserve"> </v>
      </c>
      <c r="K427" s="96" t="s">
        <v>113</v>
      </c>
      <c r="L427" s="100" t="str">
        <f t="shared" si="38"/>
        <v>-</v>
      </c>
      <c r="M427" s="95" t="str">
        <f t="shared" si="36"/>
        <v xml:space="preserve"> </v>
      </c>
      <c r="N427" s="99" t="str">
        <f>IF(C427='TABELA UNIFICADA 2024'!A427,'TABELA UNIFICADA 2024'!F427," ")</f>
        <v xml:space="preserve"> </v>
      </c>
      <c r="O427" s="99" t="str">
        <f t="shared" si="39"/>
        <v xml:space="preserve"> </v>
      </c>
      <c r="Y427" s="183" t="s">
        <v>959</v>
      </c>
      <c r="Z427" s="104" t="s">
        <v>617</v>
      </c>
      <c r="AA427" s="104" t="s">
        <v>706</v>
      </c>
      <c r="AB427" s="104" t="str">
        <f t="shared" si="42"/>
        <v>FERRO</v>
      </c>
      <c r="AC427" s="106">
        <f>IF(AND(AB427="FERRO",AA427="PADRAO"),CONTROLE!$T$2,IF(AND(AB427="FERRO",AA427="ESPECIAL"),CONTROLE!$T$3,IF(AND(AB427="ACO",AA427="PADRAO"),CONTROLE!$T$8,IF(AND(AB427="ACO",AA427="ESPECIAL"),CONTROLE!$T$9,IF(AND(AB427="ALUMINIO",AA427="PADRAO"),CONTROLE!$T$5,IF(AND(AB427="ALUMINIO",AA427="ESPECIAL"),CONTROLE!$T$6))))))</f>
        <v>12737</v>
      </c>
    </row>
    <row r="428" spans="1:29" ht="15.75" customHeight="1">
      <c r="A428" s="98" t="s">
        <v>2927</v>
      </c>
      <c r="B428" s="96" t="str">
        <f t="shared" si="37"/>
        <v xml:space="preserve"> </v>
      </c>
      <c r="C428" s="96" t="str">
        <f>IF(AND(ISBLANK('TABELA UNIFICADA 2024'!P428)=TRUE,(ISBLANK('TABELA UNIFICADA 2024'!A428)=FALSE)),'TABELA UNIFICADA 2024'!A428," ")</f>
        <v xml:space="preserve"> </v>
      </c>
      <c r="D428" s="96" t="s">
        <v>43</v>
      </c>
      <c r="E428" s="191">
        <f>IF(ISBLANK('TABELA UNIFICADA 2024'!M428)=TRUE," ",'TABELA UNIFICADA 2024'!M428)</f>
        <v>45427</v>
      </c>
      <c r="F428" s="96" t="s">
        <v>111</v>
      </c>
      <c r="G428" s="96" t="str">
        <f>IF(C428='TABELA UNIFICADA 2024'!A428,'TABELA UNIFICADA 2024'!C428," ")</f>
        <v xml:space="preserve"> </v>
      </c>
      <c r="H428" s="96" t="s">
        <v>43</v>
      </c>
      <c r="I428" s="96" t="s">
        <v>112</v>
      </c>
      <c r="J428" s="97" t="str">
        <f>IF(C428='TABELA UNIFICADA 2024'!A428,'TABELA UNIFICADA 2024'!G428," ")</f>
        <v xml:space="preserve"> </v>
      </c>
      <c r="K428" s="96" t="s">
        <v>113</v>
      </c>
      <c r="L428" s="100" t="str">
        <f t="shared" si="38"/>
        <v>-</v>
      </c>
      <c r="M428" s="95" t="str">
        <f t="shared" si="36"/>
        <v xml:space="preserve"> </v>
      </c>
      <c r="N428" s="99" t="str">
        <f>IF(C428='TABELA UNIFICADA 2024'!A428,'TABELA UNIFICADA 2024'!F428," ")</f>
        <v xml:space="preserve"> </v>
      </c>
      <c r="O428" s="99" t="str">
        <f t="shared" si="39"/>
        <v xml:space="preserve"> </v>
      </c>
      <c r="Y428" s="183" t="s">
        <v>960</v>
      </c>
      <c r="Z428" s="104" t="s">
        <v>617</v>
      </c>
      <c r="AA428" s="104" t="s">
        <v>706</v>
      </c>
      <c r="AB428" s="104" t="str">
        <f t="shared" si="42"/>
        <v>FERRO</v>
      </c>
      <c r="AC428" s="106">
        <f>IF(AND(AB428="FERRO",AA428="PADRAO"),CONTROLE!$T$2,IF(AND(AB428="FERRO",AA428="ESPECIAL"),CONTROLE!$T$3,IF(AND(AB428="ACO",AA428="PADRAO"),CONTROLE!$T$8,IF(AND(AB428="ACO",AA428="ESPECIAL"),CONTROLE!$T$9,IF(AND(AB428="ALUMINIO",AA428="PADRAO"),CONTROLE!$T$5,IF(AND(AB428="ALUMINIO",AA428="ESPECIAL"),CONTROLE!$T$6))))))</f>
        <v>12737</v>
      </c>
    </row>
    <row r="429" spans="1:29" ht="15.75" customHeight="1">
      <c r="A429" s="98" t="s">
        <v>2927</v>
      </c>
      <c r="B429" s="96" t="str">
        <f t="shared" si="37"/>
        <v xml:space="preserve"> </v>
      </c>
      <c r="C429" s="96" t="str">
        <f>IF(AND(ISBLANK('TABELA UNIFICADA 2024'!P429)=TRUE,(ISBLANK('TABELA UNIFICADA 2024'!A429)=FALSE)),'TABELA UNIFICADA 2024'!A429," ")</f>
        <v xml:space="preserve"> </v>
      </c>
      <c r="D429" s="96" t="s">
        <v>43</v>
      </c>
      <c r="E429" s="191">
        <f>IF(ISBLANK('TABELA UNIFICADA 2024'!M429)=TRUE," ",'TABELA UNIFICADA 2024'!M429)</f>
        <v>45427</v>
      </c>
      <c r="F429" s="96" t="s">
        <v>111</v>
      </c>
      <c r="G429" s="96" t="str">
        <f>IF(C429='TABELA UNIFICADA 2024'!A429,'TABELA UNIFICADA 2024'!C429," ")</f>
        <v xml:space="preserve"> </v>
      </c>
      <c r="H429" s="96" t="s">
        <v>43</v>
      </c>
      <c r="I429" s="96" t="s">
        <v>112</v>
      </c>
      <c r="J429" s="97" t="str">
        <f>IF(C429='TABELA UNIFICADA 2024'!A429,'TABELA UNIFICADA 2024'!G429," ")</f>
        <v xml:space="preserve"> </v>
      </c>
      <c r="K429" s="96" t="s">
        <v>113</v>
      </c>
      <c r="L429" s="100" t="str">
        <f t="shared" si="38"/>
        <v>-</v>
      </c>
      <c r="M429" s="95" t="str">
        <f t="shared" si="36"/>
        <v xml:space="preserve"> </v>
      </c>
      <c r="N429" s="99" t="str">
        <f>IF(C429='TABELA UNIFICADA 2024'!A429,'TABELA UNIFICADA 2024'!F429," ")</f>
        <v xml:space="preserve"> </v>
      </c>
      <c r="O429" s="99" t="str">
        <f t="shared" si="39"/>
        <v xml:space="preserve"> </v>
      </c>
      <c r="Y429" s="183" t="s">
        <v>961</v>
      </c>
      <c r="Z429" s="104" t="s">
        <v>617</v>
      </c>
      <c r="AA429" s="104" t="s">
        <v>706</v>
      </c>
      <c r="AB429" s="104" t="str">
        <f t="shared" si="42"/>
        <v>FERRO</v>
      </c>
      <c r="AC429" s="106">
        <f>IF(AND(AB429="FERRO",AA429="PADRAO"),CONTROLE!$T$2,IF(AND(AB429="FERRO",AA429="ESPECIAL"),CONTROLE!$T$3,IF(AND(AB429="ACO",AA429="PADRAO"),CONTROLE!$T$8,IF(AND(AB429="ACO",AA429="ESPECIAL"),CONTROLE!$T$9,IF(AND(AB429="ALUMINIO",AA429="PADRAO"),CONTROLE!$T$5,IF(AND(AB429="ALUMINIO",AA429="ESPECIAL"),CONTROLE!$T$6))))))</f>
        <v>12737</v>
      </c>
    </row>
    <row r="430" spans="1:29" ht="15.75" customHeight="1">
      <c r="A430" s="98" t="s">
        <v>2927</v>
      </c>
      <c r="B430" s="96" t="str">
        <f t="shared" si="37"/>
        <v xml:space="preserve"> </v>
      </c>
      <c r="C430" s="96" t="str">
        <f>IF(AND(ISBLANK('TABELA UNIFICADA 2024'!P430)=TRUE,(ISBLANK('TABELA UNIFICADA 2024'!A430)=FALSE)),'TABELA UNIFICADA 2024'!A430," ")</f>
        <v xml:space="preserve"> </v>
      </c>
      <c r="D430" s="96" t="s">
        <v>43</v>
      </c>
      <c r="E430" s="191">
        <f>IF(ISBLANK('TABELA UNIFICADA 2024'!M430)=TRUE," ",'TABELA UNIFICADA 2024'!M430)</f>
        <v>45427</v>
      </c>
      <c r="F430" s="96" t="s">
        <v>111</v>
      </c>
      <c r="G430" s="96" t="str">
        <f>IF(C430='TABELA UNIFICADA 2024'!A430,'TABELA UNIFICADA 2024'!C430," ")</f>
        <v xml:space="preserve"> </v>
      </c>
      <c r="H430" s="96" t="s">
        <v>43</v>
      </c>
      <c r="I430" s="96" t="s">
        <v>112</v>
      </c>
      <c r="J430" s="97" t="str">
        <f>IF(C430='TABELA UNIFICADA 2024'!A430,'TABELA UNIFICADA 2024'!G430," ")</f>
        <v xml:space="preserve"> </v>
      </c>
      <c r="K430" s="96" t="s">
        <v>113</v>
      </c>
      <c r="L430" s="100" t="str">
        <f t="shared" si="38"/>
        <v>-</v>
      </c>
      <c r="M430" s="95" t="str">
        <f t="shared" si="36"/>
        <v xml:space="preserve"> </v>
      </c>
      <c r="N430" s="99" t="str">
        <f>IF(C430='TABELA UNIFICADA 2024'!A430,'TABELA UNIFICADA 2024'!F430," ")</f>
        <v xml:space="preserve"> </v>
      </c>
      <c r="O430" s="99" t="str">
        <f t="shared" si="39"/>
        <v xml:space="preserve"> </v>
      </c>
      <c r="Y430" s="183" t="s">
        <v>962</v>
      </c>
      <c r="Z430" s="104" t="s">
        <v>617</v>
      </c>
      <c r="AA430" s="104" t="s">
        <v>706</v>
      </c>
      <c r="AB430" s="104" t="str">
        <f t="shared" si="42"/>
        <v>FERRO</v>
      </c>
      <c r="AC430" s="106">
        <f>IF(AND(AB430="FERRO",AA430="PADRAO"),CONTROLE!$T$2,IF(AND(AB430="FERRO",AA430="ESPECIAL"),CONTROLE!$T$3,IF(AND(AB430="ACO",AA430="PADRAO"),CONTROLE!$T$8,IF(AND(AB430="ACO",AA430="ESPECIAL"),CONTROLE!$T$9,IF(AND(AB430="ALUMINIO",AA430="PADRAO"),CONTROLE!$T$5,IF(AND(AB430="ALUMINIO",AA430="ESPECIAL"),CONTROLE!$T$6))))))</f>
        <v>12737</v>
      </c>
    </row>
    <row r="431" spans="1:29" ht="15.75" customHeight="1">
      <c r="A431" s="98" t="s">
        <v>2927</v>
      </c>
      <c r="B431" s="96" t="str">
        <f t="shared" si="37"/>
        <v xml:space="preserve"> </v>
      </c>
      <c r="C431" s="96" t="str">
        <f>IF(AND(ISBLANK('TABELA UNIFICADA 2024'!P431)=TRUE,(ISBLANK('TABELA UNIFICADA 2024'!A431)=FALSE)),'TABELA UNIFICADA 2024'!A431," ")</f>
        <v xml:space="preserve"> </v>
      </c>
      <c r="D431" s="96" t="s">
        <v>43</v>
      </c>
      <c r="E431" s="191">
        <f>IF(ISBLANK('TABELA UNIFICADA 2024'!M431)=TRUE," ",'TABELA UNIFICADA 2024'!M431)</f>
        <v>45427</v>
      </c>
      <c r="F431" s="96" t="s">
        <v>111</v>
      </c>
      <c r="G431" s="96" t="str">
        <f>IF(C431='TABELA UNIFICADA 2024'!A431,'TABELA UNIFICADA 2024'!C431," ")</f>
        <v xml:space="preserve"> </v>
      </c>
      <c r="H431" s="96" t="s">
        <v>43</v>
      </c>
      <c r="I431" s="96" t="s">
        <v>112</v>
      </c>
      <c r="J431" s="97" t="str">
        <f>IF(C431='TABELA UNIFICADA 2024'!A431,'TABELA UNIFICADA 2024'!G431," ")</f>
        <v xml:space="preserve"> </v>
      </c>
      <c r="K431" s="96" t="s">
        <v>113</v>
      </c>
      <c r="L431" s="100" t="str">
        <f t="shared" si="38"/>
        <v>-</v>
      </c>
      <c r="M431" s="95" t="str">
        <f t="shared" si="36"/>
        <v xml:space="preserve"> </v>
      </c>
      <c r="N431" s="99" t="str">
        <f>IF(C431='TABELA UNIFICADA 2024'!A431,'TABELA UNIFICADA 2024'!F431," ")</f>
        <v xml:space="preserve"> </v>
      </c>
      <c r="O431" s="99" t="str">
        <f t="shared" si="39"/>
        <v xml:space="preserve"> </v>
      </c>
      <c r="Y431" s="183" t="s">
        <v>963</v>
      </c>
      <c r="Z431" s="104" t="s">
        <v>617</v>
      </c>
      <c r="AA431" s="104" t="s">
        <v>706</v>
      </c>
      <c r="AB431" s="104" t="str">
        <f t="shared" si="42"/>
        <v>FERRO</v>
      </c>
      <c r="AC431" s="106">
        <f>IF(AND(AB431="FERRO",AA431="PADRAO"),CONTROLE!$T$2,IF(AND(AB431="FERRO",AA431="ESPECIAL"),CONTROLE!$T$3,IF(AND(AB431="ACO",AA431="PADRAO"),CONTROLE!$T$8,IF(AND(AB431="ACO",AA431="ESPECIAL"),CONTROLE!$T$9,IF(AND(AB431="ALUMINIO",AA431="PADRAO"),CONTROLE!$T$5,IF(AND(AB431="ALUMINIO",AA431="ESPECIAL"),CONTROLE!$T$6))))))</f>
        <v>12737</v>
      </c>
    </row>
    <row r="432" spans="1:29" ht="15.75" customHeight="1">
      <c r="A432" s="98" t="s">
        <v>2927</v>
      </c>
      <c r="B432" s="96" t="str">
        <f t="shared" si="37"/>
        <v xml:space="preserve"> </v>
      </c>
      <c r="C432" s="96" t="str">
        <f>IF(AND(ISBLANK('TABELA UNIFICADA 2024'!P432)=TRUE,(ISBLANK('TABELA UNIFICADA 2024'!A432)=FALSE)),'TABELA UNIFICADA 2024'!A432," ")</f>
        <v xml:space="preserve"> </v>
      </c>
      <c r="D432" s="96" t="s">
        <v>43</v>
      </c>
      <c r="E432" s="191">
        <f>IF(ISBLANK('TABELA UNIFICADA 2024'!M432)=TRUE," ",'TABELA UNIFICADA 2024'!M432)</f>
        <v>45427</v>
      </c>
      <c r="F432" s="96" t="s">
        <v>111</v>
      </c>
      <c r="G432" s="96" t="str">
        <f>IF(C432='TABELA UNIFICADA 2024'!A432,'TABELA UNIFICADA 2024'!C432," ")</f>
        <v xml:space="preserve"> </v>
      </c>
      <c r="H432" s="96" t="s">
        <v>43</v>
      </c>
      <c r="I432" s="96" t="s">
        <v>112</v>
      </c>
      <c r="J432" s="97" t="str">
        <f>IF(C432='TABELA UNIFICADA 2024'!A432,'TABELA UNIFICADA 2024'!G432," ")</f>
        <v xml:space="preserve"> </v>
      </c>
      <c r="K432" s="96" t="s">
        <v>113</v>
      </c>
      <c r="L432" s="100" t="str">
        <f t="shared" si="38"/>
        <v>-</v>
      </c>
      <c r="M432" s="95" t="str">
        <f t="shared" si="36"/>
        <v xml:space="preserve"> </v>
      </c>
      <c r="N432" s="99" t="str">
        <f>IF(C432='TABELA UNIFICADA 2024'!A432,'TABELA UNIFICADA 2024'!F432," ")</f>
        <v xml:space="preserve"> </v>
      </c>
      <c r="O432" s="99" t="str">
        <f t="shared" si="39"/>
        <v xml:space="preserve"> </v>
      </c>
      <c r="Y432" s="183" t="s">
        <v>964</v>
      </c>
      <c r="Z432" s="104" t="s">
        <v>617</v>
      </c>
      <c r="AA432" s="104" t="s">
        <v>706</v>
      </c>
      <c r="AB432" s="104" t="str">
        <f t="shared" si="42"/>
        <v>FERRO</v>
      </c>
      <c r="AC432" s="106">
        <f>IF(AND(AB432="FERRO",AA432="PADRAO"),CONTROLE!$T$2,IF(AND(AB432="FERRO",AA432="ESPECIAL"),CONTROLE!$T$3,IF(AND(AB432="ACO",AA432="PADRAO"),CONTROLE!$T$8,IF(AND(AB432="ACO",AA432="ESPECIAL"),CONTROLE!$T$9,IF(AND(AB432="ALUMINIO",AA432="PADRAO"),CONTROLE!$T$5,IF(AND(AB432="ALUMINIO",AA432="ESPECIAL"),CONTROLE!$T$6))))))</f>
        <v>12737</v>
      </c>
    </row>
    <row r="433" spans="1:29" ht="15.75" customHeight="1">
      <c r="A433" s="98" t="s">
        <v>2927</v>
      </c>
      <c r="B433" s="96" t="str">
        <f t="shared" si="37"/>
        <v xml:space="preserve"> </v>
      </c>
      <c r="C433" s="96" t="str">
        <f>IF(AND(ISBLANK('TABELA UNIFICADA 2024'!P433)=TRUE,(ISBLANK('TABELA UNIFICADA 2024'!A433)=FALSE)),'TABELA UNIFICADA 2024'!A433," ")</f>
        <v xml:space="preserve"> </v>
      </c>
      <c r="D433" s="96" t="s">
        <v>43</v>
      </c>
      <c r="E433" s="191">
        <f>IF(ISBLANK('TABELA UNIFICADA 2024'!M433)=TRUE," ",'TABELA UNIFICADA 2024'!M433)</f>
        <v>45427</v>
      </c>
      <c r="F433" s="96" t="s">
        <v>111</v>
      </c>
      <c r="G433" s="96" t="str">
        <f>IF(C433='TABELA UNIFICADA 2024'!A433,'TABELA UNIFICADA 2024'!C433," ")</f>
        <v xml:space="preserve"> </v>
      </c>
      <c r="H433" s="96" t="s">
        <v>43</v>
      </c>
      <c r="I433" s="96" t="s">
        <v>112</v>
      </c>
      <c r="J433" s="97" t="str">
        <f>IF(C433='TABELA UNIFICADA 2024'!A433,'TABELA UNIFICADA 2024'!G433," ")</f>
        <v xml:space="preserve"> </v>
      </c>
      <c r="K433" s="96" t="s">
        <v>113</v>
      </c>
      <c r="L433" s="100" t="str">
        <f t="shared" si="38"/>
        <v>-</v>
      </c>
      <c r="M433" s="95" t="str">
        <f t="shared" si="36"/>
        <v xml:space="preserve"> </v>
      </c>
      <c r="N433" s="99" t="str">
        <f>IF(C433='TABELA UNIFICADA 2024'!A433,'TABELA UNIFICADA 2024'!F433," ")</f>
        <v xml:space="preserve"> </v>
      </c>
      <c r="O433" s="99" t="str">
        <f t="shared" si="39"/>
        <v xml:space="preserve"> </v>
      </c>
      <c r="Y433" s="183" t="s">
        <v>965</v>
      </c>
      <c r="Z433" s="104" t="s">
        <v>617</v>
      </c>
      <c r="AA433" s="104" t="s">
        <v>706</v>
      </c>
      <c r="AB433" s="104" t="str">
        <f t="shared" si="42"/>
        <v>FERRO</v>
      </c>
      <c r="AC433" s="106">
        <f>IF(AND(AB433="FERRO",AA433="PADRAO"),CONTROLE!$T$2,IF(AND(AB433="FERRO",AA433="ESPECIAL"),CONTROLE!$T$3,IF(AND(AB433="ACO",AA433="PADRAO"),CONTROLE!$T$8,IF(AND(AB433="ACO",AA433="ESPECIAL"),CONTROLE!$T$9,IF(AND(AB433="ALUMINIO",AA433="PADRAO"),CONTROLE!$T$5,IF(AND(AB433="ALUMINIO",AA433="ESPECIAL"),CONTROLE!$T$6))))))</f>
        <v>12737</v>
      </c>
    </row>
    <row r="434" spans="1:29" ht="15.75" customHeight="1">
      <c r="A434" s="98" t="s">
        <v>2927</v>
      </c>
      <c r="B434" s="96" t="str">
        <f t="shared" si="37"/>
        <v xml:space="preserve"> </v>
      </c>
      <c r="C434" s="96" t="str">
        <f>IF(AND(ISBLANK('TABELA UNIFICADA 2024'!P434)=TRUE,(ISBLANK('TABELA UNIFICADA 2024'!A434)=FALSE)),'TABELA UNIFICADA 2024'!A434," ")</f>
        <v xml:space="preserve"> </v>
      </c>
      <c r="D434" s="96" t="s">
        <v>43</v>
      </c>
      <c r="E434" s="191">
        <f>IF(ISBLANK('TABELA UNIFICADA 2024'!M434)=TRUE," ",'TABELA UNIFICADA 2024'!M434)</f>
        <v>45426</v>
      </c>
      <c r="F434" s="96" t="s">
        <v>111</v>
      </c>
      <c r="G434" s="96" t="str">
        <f>IF(C434='TABELA UNIFICADA 2024'!A434,'TABELA UNIFICADA 2024'!C434," ")</f>
        <v xml:space="preserve"> </v>
      </c>
      <c r="H434" s="96" t="s">
        <v>43</v>
      </c>
      <c r="I434" s="96" t="s">
        <v>112</v>
      </c>
      <c r="J434" s="97" t="str">
        <f>IF(C434='TABELA UNIFICADA 2024'!A434,'TABELA UNIFICADA 2024'!G434," ")</f>
        <v xml:space="preserve"> </v>
      </c>
      <c r="K434" s="96" t="s">
        <v>113</v>
      </c>
      <c r="L434" s="100" t="str">
        <f t="shared" si="38"/>
        <v>-</v>
      </c>
      <c r="M434" s="95" t="str">
        <f t="shared" si="36"/>
        <v xml:space="preserve"> </v>
      </c>
      <c r="N434" s="99" t="str">
        <f>IF(C434='TABELA UNIFICADA 2024'!A434,'TABELA UNIFICADA 2024'!F434," ")</f>
        <v xml:space="preserve"> </v>
      </c>
      <c r="O434" s="99" t="str">
        <f t="shared" si="39"/>
        <v xml:space="preserve"> </v>
      </c>
      <c r="Y434" s="183" t="s">
        <v>966</v>
      </c>
      <c r="Z434" s="104" t="s">
        <v>666</v>
      </c>
      <c r="AA434" s="104" t="s">
        <v>706</v>
      </c>
      <c r="AB434" s="104" t="str">
        <f t="shared" si="42"/>
        <v>FERRO</v>
      </c>
      <c r="AC434" s="106">
        <f>IF(AND(AB434="FERRO",AA434="PADRAO"),CONTROLE!$T$2,IF(AND(AB434="FERRO",AA434="ESPECIAL"),CONTROLE!$T$3,IF(AND(AB434="ACO",AA434="PADRAO"),CONTROLE!$T$8,IF(AND(AB434="ACO",AA434="ESPECIAL"),CONTROLE!$T$9,IF(AND(AB434="ALUMINIO",AA434="PADRAO"),CONTROLE!$T$5,IF(AND(AB434="ALUMINIO",AA434="ESPECIAL"),CONTROLE!$T$6))))))</f>
        <v>12737</v>
      </c>
    </row>
    <row r="435" spans="1:29" ht="15.75" customHeight="1">
      <c r="A435" s="98" t="s">
        <v>2927</v>
      </c>
      <c r="B435" s="96" t="str">
        <f t="shared" si="37"/>
        <v xml:space="preserve"> </v>
      </c>
      <c r="C435" s="96" t="str">
        <f>IF(AND(ISBLANK('TABELA UNIFICADA 2024'!P435)=TRUE,(ISBLANK('TABELA UNIFICADA 2024'!A435)=FALSE)),'TABELA UNIFICADA 2024'!A435," ")</f>
        <v xml:space="preserve"> </v>
      </c>
      <c r="D435" s="96" t="s">
        <v>43</v>
      </c>
      <c r="E435" s="191">
        <f>IF(ISBLANK('TABELA UNIFICADA 2024'!M435)=TRUE," ",'TABELA UNIFICADA 2024'!M435)</f>
        <v>45426</v>
      </c>
      <c r="F435" s="96" t="s">
        <v>111</v>
      </c>
      <c r="G435" s="96" t="str">
        <f>IF(C435='TABELA UNIFICADA 2024'!A435,'TABELA UNIFICADA 2024'!C435," ")</f>
        <v xml:space="preserve"> </v>
      </c>
      <c r="H435" s="96" t="s">
        <v>43</v>
      </c>
      <c r="I435" s="96" t="s">
        <v>112</v>
      </c>
      <c r="J435" s="97" t="str">
        <f>IF(C435='TABELA UNIFICADA 2024'!A435,'TABELA UNIFICADA 2024'!G435," ")</f>
        <v xml:space="preserve"> </v>
      </c>
      <c r="K435" s="96" t="s">
        <v>113</v>
      </c>
      <c r="L435" s="100" t="str">
        <f t="shared" si="38"/>
        <v>-</v>
      </c>
      <c r="M435" s="95" t="str">
        <f t="shared" si="36"/>
        <v xml:space="preserve"> </v>
      </c>
      <c r="N435" s="99" t="str">
        <f>IF(C435='TABELA UNIFICADA 2024'!A435,'TABELA UNIFICADA 2024'!F435," ")</f>
        <v xml:space="preserve"> </v>
      </c>
      <c r="O435" s="99" t="str">
        <f t="shared" si="39"/>
        <v xml:space="preserve"> </v>
      </c>
      <c r="Y435" s="183" t="s">
        <v>967</v>
      </c>
      <c r="Z435" s="104" t="s">
        <v>666</v>
      </c>
      <c r="AA435" s="104" t="s">
        <v>706</v>
      </c>
      <c r="AB435" s="104" t="str">
        <f t="shared" si="42"/>
        <v>FERRO</v>
      </c>
      <c r="AC435" s="106">
        <f>IF(AND(AB435="FERRO",AA435="PADRAO"),CONTROLE!$T$2,IF(AND(AB435="FERRO",AA435="ESPECIAL"),CONTROLE!$T$3,IF(AND(AB435="ACO",AA435="PADRAO"),CONTROLE!$T$8,IF(AND(AB435="ACO",AA435="ESPECIAL"),CONTROLE!$T$9,IF(AND(AB435="ALUMINIO",AA435="PADRAO"),CONTROLE!$T$5,IF(AND(AB435="ALUMINIO",AA435="ESPECIAL"),CONTROLE!$T$6))))))</f>
        <v>12737</v>
      </c>
    </row>
    <row r="436" spans="1:29" ht="15.75" customHeight="1">
      <c r="A436" s="98" t="s">
        <v>2927</v>
      </c>
      <c r="B436" s="96" t="str">
        <f t="shared" si="37"/>
        <v xml:space="preserve"> </v>
      </c>
      <c r="C436" s="96" t="str">
        <f>IF(AND(ISBLANK('TABELA UNIFICADA 2024'!P436)=TRUE,(ISBLANK('TABELA UNIFICADA 2024'!A436)=FALSE)),'TABELA UNIFICADA 2024'!A436," ")</f>
        <v xml:space="preserve"> </v>
      </c>
      <c r="D436" s="96" t="s">
        <v>43</v>
      </c>
      <c r="E436" s="191">
        <f>IF(ISBLANK('TABELA UNIFICADA 2024'!M436)=TRUE," ",'TABELA UNIFICADA 2024'!M436)</f>
        <v>45432</v>
      </c>
      <c r="F436" s="96" t="s">
        <v>111</v>
      </c>
      <c r="G436" s="96" t="str">
        <f>IF(C436='TABELA UNIFICADA 2024'!A436,'TABELA UNIFICADA 2024'!C436," ")</f>
        <v xml:space="preserve"> </v>
      </c>
      <c r="H436" s="96" t="s">
        <v>43</v>
      </c>
      <c r="I436" s="96" t="s">
        <v>112</v>
      </c>
      <c r="J436" s="97" t="str">
        <f>IF(C436='TABELA UNIFICADA 2024'!A436,'TABELA UNIFICADA 2024'!G436," ")</f>
        <v xml:space="preserve"> </v>
      </c>
      <c r="K436" s="96" t="s">
        <v>113</v>
      </c>
      <c r="L436" s="100" t="str">
        <f t="shared" si="38"/>
        <v>-</v>
      </c>
      <c r="M436" s="95" t="str">
        <f t="shared" si="36"/>
        <v xml:space="preserve"> </v>
      </c>
      <c r="N436" s="99" t="str">
        <f>IF(C436='TABELA UNIFICADA 2024'!A436,'TABELA UNIFICADA 2024'!F436," ")</f>
        <v xml:space="preserve"> </v>
      </c>
      <c r="O436" s="99" t="str">
        <f t="shared" si="39"/>
        <v xml:space="preserve"> </v>
      </c>
      <c r="Y436" s="183" t="s">
        <v>968</v>
      </c>
      <c r="Z436" s="104" t="s">
        <v>666</v>
      </c>
      <c r="AA436" s="104" t="s">
        <v>706</v>
      </c>
      <c r="AB436" s="104" t="str">
        <f t="shared" si="42"/>
        <v>FERRO</v>
      </c>
      <c r="AC436" s="106">
        <f>IF(AND(AB436="FERRO",AA436="PADRAO"),CONTROLE!$T$2,IF(AND(AB436="FERRO",AA436="ESPECIAL"),CONTROLE!$T$3,IF(AND(AB436="ACO",AA436="PADRAO"),CONTROLE!$T$8,IF(AND(AB436="ACO",AA436="ESPECIAL"),CONTROLE!$T$9,IF(AND(AB436="ALUMINIO",AA436="PADRAO"),CONTROLE!$T$5,IF(AND(AB436="ALUMINIO",AA436="ESPECIAL"),CONTROLE!$T$6))))))</f>
        <v>12737</v>
      </c>
    </row>
    <row r="437" spans="1:29" ht="15.75" customHeight="1">
      <c r="A437" s="98" t="s">
        <v>2927</v>
      </c>
      <c r="B437" s="96" t="str">
        <f t="shared" si="37"/>
        <v xml:space="preserve"> </v>
      </c>
      <c r="C437" s="96" t="str">
        <f>IF(AND(ISBLANK('TABELA UNIFICADA 2024'!P437)=TRUE,(ISBLANK('TABELA UNIFICADA 2024'!A437)=FALSE)),'TABELA UNIFICADA 2024'!A437," ")</f>
        <v xml:space="preserve"> </v>
      </c>
      <c r="D437" s="96" t="s">
        <v>43</v>
      </c>
      <c r="E437" s="191">
        <f>IF(ISBLANK('TABELA UNIFICADA 2024'!M437)=TRUE," ",'TABELA UNIFICADA 2024'!M437)</f>
        <v>45432</v>
      </c>
      <c r="F437" s="96" t="s">
        <v>111</v>
      </c>
      <c r="G437" s="96" t="str">
        <f>IF(C437='TABELA UNIFICADA 2024'!A437,'TABELA UNIFICADA 2024'!C437," ")</f>
        <v xml:space="preserve"> </v>
      </c>
      <c r="H437" s="96" t="s">
        <v>43</v>
      </c>
      <c r="I437" s="96" t="s">
        <v>112</v>
      </c>
      <c r="J437" s="97" t="str">
        <f>IF(C437='TABELA UNIFICADA 2024'!A437,'TABELA UNIFICADA 2024'!G437," ")</f>
        <v xml:space="preserve"> </v>
      </c>
      <c r="K437" s="96" t="s">
        <v>113</v>
      </c>
      <c r="L437" s="100" t="str">
        <f t="shared" si="38"/>
        <v>-</v>
      </c>
      <c r="M437" s="95" t="str">
        <f t="shared" si="36"/>
        <v xml:space="preserve"> </v>
      </c>
      <c r="N437" s="99" t="str">
        <f>IF(C437='TABELA UNIFICADA 2024'!A437,'TABELA UNIFICADA 2024'!F437," ")</f>
        <v xml:space="preserve"> </v>
      </c>
      <c r="O437" s="99" t="str">
        <f t="shared" si="39"/>
        <v xml:space="preserve"> </v>
      </c>
      <c r="Y437" s="183" t="s">
        <v>969</v>
      </c>
      <c r="Z437" s="104" t="s">
        <v>666</v>
      </c>
      <c r="AA437" s="104" t="s">
        <v>706</v>
      </c>
      <c r="AB437" s="104" t="str">
        <f t="shared" si="42"/>
        <v>FERRO</v>
      </c>
      <c r="AC437" s="106">
        <f>IF(AND(AB437="FERRO",AA437="PADRAO"),CONTROLE!$T$2,IF(AND(AB437="FERRO",AA437="ESPECIAL"),CONTROLE!$T$3,IF(AND(AB437="ACO",AA437="PADRAO"),CONTROLE!$T$8,IF(AND(AB437="ACO",AA437="ESPECIAL"),CONTROLE!$T$9,IF(AND(AB437="ALUMINIO",AA437="PADRAO"),CONTROLE!$T$5,IF(AND(AB437="ALUMINIO",AA437="ESPECIAL"),CONTROLE!$T$6))))))</f>
        <v>12737</v>
      </c>
    </row>
    <row r="438" spans="1:29" ht="15.75" customHeight="1">
      <c r="A438" s="98" t="s">
        <v>2927</v>
      </c>
      <c r="B438" s="96" t="str">
        <f t="shared" si="37"/>
        <v xml:space="preserve"> </v>
      </c>
      <c r="C438" s="96" t="str">
        <f>IF(AND(ISBLANK('TABELA UNIFICADA 2024'!P438)=TRUE,(ISBLANK('TABELA UNIFICADA 2024'!A438)=FALSE)),'TABELA UNIFICADA 2024'!A438," ")</f>
        <v xml:space="preserve"> </v>
      </c>
      <c r="D438" s="96" t="s">
        <v>43</v>
      </c>
      <c r="E438" s="191">
        <f>IF(ISBLANK('TABELA UNIFICADA 2024'!M438)=TRUE," ",'TABELA UNIFICADA 2024'!M438)</f>
        <v>45432</v>
      </c>
      <c r="F438" s="96" t="s">
        <v>111</v>
      </c>
      <c r="G438" s="96" t="str">
        <f>IF(C438='TABELA UNIFICADA 2024'!A438,'TABELA UNIFICADA 2024'!C438," ")</f>
        <v xml:space="preserve"> </v>
      </c>
      <c r="H438" s="96" t="s">
        <v>43</v>
      </c>
      <c r="I438" s="96" t="s">
        <v>112</v>
      </c>
      <c r="J438" s="97" t="str">
        <f>IF(C438='TABELA UNIFICADA 2024'!A438,'TABELA UNIFICADA 2024'!G438," ")</f>
        <v xml:space="preserve"> </v>
      </c>
      <c r="K438" s="96" t="s">
        <v>113</v>
      </c>
      <c r="L438" s="100" t="str">
        <f t="shared" si="38"/>
        <v>-</v>
      </c>
      <c r="M438" s="95" t="str">
        <f t="shared" si="36"/>
        <v xml:space="preserve"> </v>
      </c>
      <c r="N438" s="99" t="str">
        <f>IF(C438='TABELA UNIFICADA 2024'!A438,'TABELA UNIFICADA 2024'!F438," ")</f>
        <v xml:space="preserve"> </v>
      </c>
      <c r="O438" s="99" t="str">
        <f t="shared" si="39"/>
        <v xml:space="preserve"> </v>
      </c>
      <c r="Y438" s="183" t="s">
        <v>970</v>
      </c>
      <c r="Z438" s="104" t="s">
        <v>666</v>
      </c>
      <c r="AA438" s="104" t="s">
        <v>618</v>
      </c>
      <c r="AB438" s="104" t="str">
        <f t="shared" si="42"/>
        <v>FERRO</v>
      </c>
      <c r="AC438" s="106">
        <f>IF(AND(AB438="FERRO",AA438="PADRAO"),CONTROLE!$T$2,IF(AND(AB438="FERRO",AA438="ESPECIAL"),CONTROLE!$T$3,IF(AND(AB438="ACO",AA438="PADRAO"),CONTROLE!$T$8,IF(AND(AB438="ACO",AA438="ESPECIAL"),CONTROLE!$T$9,IF(AND(AB438="ALUMINIO",AA438="PADRAO"),CONTROLE!$T$5,IF(AND(AB438="ALUMINIO",AA438="ESPECIAL"),CONTROLE!$T$6))))))</f>
        <v>12738</v>
      </c>
    </row>
    <row r="439" spans="1:29" ht="15.75" customHeight="1">
      <c r="A439" s="98" t="s">
        <v>2927</v>
      </c>
      <c r="B439" s="96" t="str">
        <f t="shared" si="37"/>
        <v xml:space="preserve"> </v>
      </c>
      <c r="C439" s="96" t="str">
        <f>IF(AND(ISBLANK('TABELA UNIFICADA 2024'!P439)=TRUE,(ISBLANK('TABELA UNIFICADA 2024'!A439)=FALSE)),'TABELA UNIFICADA 2024'!A439," ")</f>
        <v xml:space="preserve"> </v>
      </c>
      <c r="D439" s="96" t="s">
        <v>43</v>
      </c>
      <c r="E439" s="191">
        <f>IF(ISBLANK('TABELA UNIFICADA 2024'!M439)=TRUE," ",'TABELA UNIFICADA 2024'!M439)</f>
        <v>45429</v>
      </c>
      <c r="F439" s="96" t="s">
        <v>111</v>
      </c>
      <c r="G439" s="96" t="str">
        <f>IF(C439='TABELA UNIFICADA 2024'!A439,'TABELA UNIFICADA 2024'!C439," ")</f>
        <v xml:space="preserve"> </v>
      </c>
      <c r="H439" s="96" t="s">
        <v>43</v>
      </c>
      <c r="I439" s="96" t="s">
        <v>112</v>
      </c>
      <c r="J439" s="97" t="str">
        <f>IF(C439='TABELA UNIFICADA 2024'!A439,'TABELA UNIFICADA 2024'!G439," ")</f>
        <v xml:space="preserve"> </v>
      </c>
      <c r="K439" s="96" t="s">
        <v>113</v>
      </c>
      <c r="L439" s="100" t="str">
        <f t="shared" si="38"/>
        <v>-</v>
      </c>
      <c r="M439" s="95" t="str">
        <f t="shared" si="36"/>
        <v xml:space="preserve"> </v>
      </c>
      <c r="N439" s="99" t="str">
        <f>IF(C439='TABELA UNIFICADA 2024'!A439,'TABELA UNIFICADA 2024'!F439," ")</f>
        <v xml:space="preserve"> </v>
      </c>
      <c r="O439" s="99" t="str">
        <f t="shared" si="39"/>
        <v xml:space="preserve"> </v>
      </c>
      <c r="Y439" s="183" t="s">
        <v>971</v>
      </c>
      <c r="Z439" s="104" t="s">
        <v>666</v>
      </c>
      <c r="AA439" s="104" t="s">
        <v>618</v>
      </c>
      <c r="AB439" s="104" t="str">
        <f t="shared" si="42"/>
        <v>FERRO</v>
      </c>
      <c r="AC439" s="106">
        <f>IF(AND(AB439="FERRO",AA439="PADRAO"),CONTROLE!$T$2,IF(AND(AB439="FERRO",AA439="ESPECIAL"),CONTROLE!$T$3,IF(AND(AB439="ACO",AA439="PADRAO"),CONTROLE!$T$8,IF(AND(AB439="ACO",AA439="ESPECIAL"),CONTROLE!$T$9,IF(AND(AB439="ALUMINIO",AA439="PADRAO"),CONTROLE!$T$5,IF(AND(AB439="ALUMINIO",AA439="ESPECIAL"),CONTROLE!$T$6))))))</f>
        <v>12738</v>
      </c>
    </row>
    <row r="440" spans="1:29" ht="15.75" customHeight="1">
      <c r="A440" s="98" t="s">
        <v>2927</v>
      </c>
      <c r="B440" s="96" t="str">
        <f t="shared" si="37"/>
        <v xml:space="preserve"> </v>
      </c>
      <c r="C440" s="96" t="str">
        <f>IF(AND(ISBLANK('TABELA UNIFICADA 2024'!P440)=TRUE,(ISBLANK('TABELA UNIFICADA 2024'!A440)=FALSE)),'TABELA UNIFICADA 2024'!A440," ")</f>
        <v xml:space="preserve"> </v>
      </c>
      <c r="D440" s="96" t="s">
        <v>43</v>
      </c>
      <c r="E440" s="191">
        <f>IF(ISBLANK('TABELA UNIFICADA 2024'!M440)=TRUE," ",'TABELA UNIFICADA 2024'!M440)</f>
        <v>45427</v>
      </c>
      <c r="F440" s="96" t="s">
        <v>111</v>
      </c>
      <c r="G440" s="96" t="str">
        <f>IF(C440='TABELA UNIFICADA 2024'!A440,'TABELA UNIFICADA 2024'!C440," ")</f>
        <v xml:space="preserve"> </v>
      </c>
      <c r="H440" s="96" t="s">
        <v>43</v>
      </c>
      <c r="I440" s="96" t="s">
        <v>112</v>
      </c>
      <c r="J440" s="97" t="str">
        <f>IF(C440='TABELA UNIFICADA 2024'!A440,'TABELA UNIFICADA 2024'!G440," ")</f>
        <v xml:space="preserve"> </v>
      </c>
      <c r="K440" s="96" t="s">
        <v>113</v>
      </c>
      <c r="L440" s="100" t="str">
        <f t="shared" si="38"/>
        <v>-</v>
      </c>
      <c r="M440" s="95" t="str">
        <f t="shared" si="36"/>
        <v xml:space="preserve"> </v>
      </c>
      <c r="N440" s="99" t="str">
        <f>IF(C440='TABELA UNIFICADA 2024'!A440,'TABELA UNIFICADA 2024'!F440," ")</f>
        <v xml:space="preserve"> </v>
      </c>
      <c r="O440" s="99" t="str">
        <f t="shared" si="39"/>
        <v xml:space="preserve"> </v>
      </c>
      <c r="Y440" s="183" t="s">
        <v>972</v>
      </c>
      <c r="Z440" s="104" t="s">
        <v>666</v>
      </c>
      <c r="AA440" s="104" t="s">
        <v>618</v>
      </c>
      <c r="AB440" s="104" t="str">
        <f t="shared" si="42"/>
        <v>FERRO</v>
      </c>
      <c r="AC440" s="106">
        <f>IF(AND(AB440="FERRO",AA440="PADRAO"),CONTROLE!$T$2,IF(AND(AB440="FERRO",AA440="ESPECIAL"),CONTROLE!$T$3,IF(AND(AB440="ACO",AA440="PADRAO"),CONTROLE!$T$8,IF(AND(AB440="ACO",AA440="ESPECIAL"),CONTROLE!$T$9,IF(AND(AB440="ALUMINIO",AA440="PADRAO"),CONTROLE!$T$5,IF(AND(AB440="ALUMINIO",AA440="ESPECIAL"),CONTROLE!$T$6))))))</f>
        <v>12738</v>
      </c>
    </row>
    <row r="441" spans="1:29" ht="15.75" customHeight="1">
      <c r="A441" s="98" t="s">
        <v>2927</v>
      </c>
      <c r="B441" s="96" t="str">
        <f t="shared" si="37"/>
        <v xml:space="preserve"> </v>
      </c>
      <c r="C441" s="96" t="str">
        <f>IF(AND(ISBLANK('TABELA UNIFICADA 2024'!P441)=TRUE,(ISBLANK('TABELA UNIFICADA 2024'!A441)=FALSE)),'TABELA UNIFICADA 2024'!A441," ")</f>
        <v xml:space="preserve"> </v>
      </c>
      <c r="D441" s="96" t="s">
        <v>43</v>
      </c>
      <c r="E441" s="191">
        <f>IF(ISBLANK('TABELA UNIFICADA 2024'!M441)=TRUE," ",'TABELA UNIFICADA 2024'!M441)</f>
        <v>45447</v>
      </c>
      <c r="F441" s="96" t="s">
        <v>111</v>
      </c>
      <c r="G441" s="96" t="str">
        <f>IF(C441='TABELA UNIFICADA 2024'!A441,'TABELA UNIFICADA 2024'!C441," ")</f>
        <v xml:space="preserve"> </v>
      </c>
      <c r="H441" s="96" t="s">
        <v>43</v>
      </c>
      <c r="I441" s="96" t="s">
        <v>112</v>
      </c>
      <c r="J441" s="97" t="str">
        <f>IF(C441='TABELA UNIFICADA 2024'!A441,'TABELA UNIFICADA 2024'!G441," ")</f>
        <v xml:space="preserve"> </v>
      </c>
      <c r="K441" s="96" t="s">
        <v>113</v>
      </c>
      <c r="L441" s="100" t="str">
        <f t="shared" si="38"/>
        <v>-</v>
      </c>
      <c r="M441" s="95" t="str">
        <f t="shared" si="36"/>
        <v xml:space="preserve"> </v>
      </c>
      <c r="N441" s="99" t="str">
        <f>IF(C441='TABELA UNIFICADA 2024'!A441,'TABELA UNIFICADA 2024'!F441," ")</f>
        <v xml:space="preserve"> </v>
      </c>
      <c r="O441" s="99" t="str">
        <f t="shared" si="39"/>
        <v xml:space="preserve"> </v>
      </c>
      <c r="Y441" s="183" t="s">
        <v>604</v>
      </c>
      <c r="Z441" s="104" t="s">
        <v>666</v>
      </c>
      <c r="AA441" s="104" t="s">
        <v>618</v>
      </c>
      <c r="AB441" s="104" t="str">
        <f t="shared" si="42"/>
        <v>FERRO</v>
      </c>
      <c r="AC441" s="106">
        <f>IF(AND(AB441="FERRO",AA441="PADRAO"),CONTROLE!$T$2,IF(AND(AB441="FERRO",AA441="ESPECIAL"),CONTROLE!$T$3,IF(AND(AB441="ACO",AA441="PADRAO"),CONTROLE!$T$8,IF(AND(AB441="ACO",AA441="ESPECIAL"),CONTROLE!$T$9,IF(AND(AB441="ALUMINIO",AA441="PADRAO"),CONTROLE!$T$5,IF(AND(AB441="ALUMINIO",AA441="ESPECIAL"),CONTROLE!$T$6))))))</f>
        <v>12738</v>
      </c>
    </row>
    <row r="442" spans="1:29" ht="15.75" customHeight="1">
      <c r="A442" s="98" t="s">
        <v>2927</v>
      </c>
      <c r="B442" s="96" t="str">
        <f t="shared" si="37"/>
        <v xml:space="preserve"> </v>
      </c>
      <c r="C442" s="96" t="str">
        <f>IF(AND(ISBLANK('TABELA UNIFICADA 2024'!P442)=TRUE,(ISBLANK('TABELA UNIFICADA 2024'!A442)=FALSE)),'TABELA UNIFICADA 2024'!A442," ")</f>
        <v xml:space="preserve"> </v>
      </c>
      <c r="D442" s="96" t="s">
        <v>43</v>
      </c>
      <c r="E442" s="191">
        <f>IF(ISBLANK('TABELA UNIFICADA 2024'!M442)=TRUE," ",'TABELA UNIFICADA 2024'!M442)</f>
        <v>45434</v>
      </c>
      <c r="F442" s="96" t="s">
        <v>111</v>
      </c>
      <c r="G442" s="96" t="str">
        <f>IF(C442='TABELA UNIFICADA 2024'!A442,'TABELA UNIFICADA 2024'!C442," ")</f>
        <v xml:space="preserve"> </v>
      </c>
      <c r="H442" s="96" t="s">
        <v>43</v>
      </c>
      <c r="I442" s="96" t="s">
        <v>112</v>
      </c>
      <c r="J442" s="97" t="str">
        <f>IF(C442='TABELA UNIFICADA 2024'!A442,'TABELA UNIFICADA 2024'!G442," ")</f>
        <v xml:space="preserve"> </v>
      </c>
      <c r="K442" s="96" t="s">
        <v>113</v>
      </c>
      <c r="L442" s="100" t="str">
        <f t="shared" si="38"/>
        <v>-</v>
      </c>
      <c r="M442" s="95" t="str">
        <f t="shared" si="36"/>
        <v xml:space="preserve"> </v>
      </c>
      <c r="N442" s="99" t="str">
        <f>IF(C442='TABELA UNIFICADA 2024'!A442,'TABELA UNIFICADA 2024'!F442," ")</f>
        <v xml:space="preserve"> </v>
      </c>
      <c r="O442" s="99" t="str">
        <f t="shared" si="39"/>
        <v xml:space="preserve"> </v>
      </c>
      <c r="Y442" s="183" t="s">
        <v>973</v>
      </c>
      <c r="Z442" s="104" t="s">
        <v>666</v>
      </c>
      <c r="AA442" s="104" t="s">
        <v>618</v>
      </c>
      <c r="AB442" s="104" t="str">
        <f t="shared" si="42"/>
        <v>FERRO</v>
      </c>
      <c r="AC442" s="106">
        <f>IF(AND(AB442="FERRO",AA442="PADRAO"),CONTROLE!$T$2,IF(AND(AB442="FERRO",AA442="ESPECIAL"),CONTROLE!$T$3,IF(AND(AB442="ACO",AA442="PADRAO"),CONTROLE!$T$8,IF(AND(AB442="ACO",AA442="ESPECIAL"),CONTROLE!$T$9,IF(AND(AB442="ALUMINIO",AA442="PADRAO"),CONTROLE!$T$5,IF(AND(AB442="ALUMINIO",AA442="ESPECIAL"),CONTROLE!$T$6))))))</f>
        <v>12738</v>
      </c>
    </row>
    <row r="443" spans="1:29" ht="15.75" customHeight="1">
      <c r="A443" s="98" t="s">
        <v>2927</v>
      </c>
      <c r="B443" s="96" t="str">
        <f t="shared" si="37"/>
        <v xml:space="preserve"> </v>
      </c>
      <c r="C443" s="96" t="str">
        <f>IF(AND(ISBLANK('TABELA UNIFICADA 2024'!P443)=TRUE,(ISBLANK('TABELA UNIFICADA 2024'!A443)=FALSE)),'TABELA UNIFICADA 2024'!A443," ")</f>
        <v xml:space="preserve"> </v>
      </c>
      <c r="D443" s="96" t="s">
        <v>43</v>
      </c>
      <c r="E443" s="191">
        <f>IF(ISBLANK('TABELA UNIFICADA 2024'!M443)=TRUE," ",'TABELA UNIFICADA 2024'!M443)</f>
        <v>45434</v>
      </c>
      <c r="F443" s="96" t="s">
        <v>111</v>
      </c>
      <c r="G443" s="96" t="str">
        <f>IF(C443='TABELA UNIFICADA 2024'!A443,'TABELA UNIFICADA 2024'!C443," ")</f>
        <v xml:space="preserve"> </v>
      </c>
      <c r="H443" s="96" t="s">
        <v>43</v>
      </c>
      <c r="I443" s="96" t="s">
        <v>112</v>
      </c>
      <c r="J443" s="97" t="str">
        <f>IF(C443='TABELA UNIFICADA 2024'!A443,'TABELA UNIFICADA 2024'!G443," ")</f>
        <v xml:space="preserve"> </v>
      </c>
      <c r="K443" s="96" t="s">
        <v>113</v>
      </c>
      <c r="L443" s="100" t="str">
        <f t="shared" si="38"/>
        <v>-</v>
      </c>
      <c r="M443" s="95" t="str">
        <f t="shared" si="36"/>
        <v xml:space="preserve"> </v>
      </c>
      <c r="N443" s="99" t="str">
        <f>IF(C443='TABELA UNIFICADA 2024'!A443,'TABELA UNIFICADA 2024'!F443," ")</f>
        <v xml:space="preserve"> </v>
      </c>
      <c r="O443" s="99" t="str">
        <f t="shared" si="39"/>
        <v xml:space="preserve"> </v>
      </c>
      <c r="Y443" s="183" t="s">
        <v>974</v>
      </c>
      <c r="Z443" s="104" t="s">
        <v>666</v>
      </c>
      <c r="AA443" s="104" t="s">
        <v>618</v>
      </c>
      <c r="AB443" s="104" t="str">
        <f t="shared" si="42"/>
        <v>FERRO</v>
      </c>
      <c r="AC443" s="106">
        <f>IF(AND(AB443="FERRO",AA443="PADRAO"),CONTROLE!$T$2,IF(AND(AB443="FERRO",AA443="ESPECIAL"),CONTROLE!$T$3,IF(AND(AB443="ACO",AA443="PADRAO"),CONTROLE!$T$8,IF(AND(AB443="ACO",AA443="ESPECIAL"),CONTROLE!$T$9,IF(AND(AB443="ALUMINIO",AA443="PADRAO"),CONTROLE!$T$5,IF(AND(AB443="ALUMINIO",AA443="ESPECIAL"),CONTROLE!$T$6))))))</f>
        <v>12738</v>
      </c>
    </row>
    <row r="444" spans="1:29" ht="15.75" customHeight="1">
      <c r="A444" s="98" t="s">
        <v>2927</v>
      </c>
      <c r="B444" s="96" t="str">
        <f t="shared" si="37"/>
        <v xml:space="preserve"> </v>
      </c>
      <c r="C444" s="96" t="str">
        <f>IF(AND(ISBLANK('TABELA UNIFICADA 2024'!P444)=TRUE,(ISBLANK('TABELA UNIFICADA 2024'!A444)=FALSE)),'TABELA UNIFICADA 2024'!A444," ")</f>
        <v xml:space="preserve"> </v>
      </c>
      <c r="D444" s="96" t="s">
        <v>43</v>
      </c>
      <c r="E444" s="191">
        <f>IF(ISBLANK('TABELA UNIFICADA 2024'!M444)=TRUE," ",'TABELA UNIFICADA 2024'!M444)</f>
        <v>45440</v>
      </c>
      <c r="F444" s="96" t="s">
        <v>111</v>
      </c>
      <c r="G444" s="96" t="str">
        <f>IF(C444='TABELA UNIFICADA 2024'!A444,'TABELA UNIFICADA 2024'!C444," ")</f>
        <v xml:space="preserve"> </v>
      </c>
      <c r="H444" s="96" t="s">
        <v>43</v>
      </c>
      <c r="I444" s="96" t="s">
        <v>112</v>
      </c>
      <c r="J444" s="97" t="str">
        <f>IF(C444='TABELA UNIFICADA 2024'!A444,'TABELA UNIFICADA 2024'!G444," ")</f>
        <v xml:space="preserve"> </v>
      </c>
      <c r="K444" s="96" t="s">
        <v>113</v>
      </c>
      <c r="L444" s="100" t="str">
        <f t="shared" si="38"/>
        <v>-</v>
      </c>
      <c r="M444" s="95" t="str">
        <f t="shared" si="36"/>
        <v xml:space="preserve"> </v>
      </c>
      <c r="N444" s="99" t="str">
        <f>IF(C444='TABELA UNIFICADA 2024'!A444,'TABELA UNIFICADA 2024'!F444," ")</f>
        <v xml:space="preserve"> </v>
      </c>
      <c r="O444" s="99" t="str">
        <f t="shared" si="39"/>
        <v xml:space="preserve"> </v>
      </c>
      <c r="Y444" s="183" t="s">
        <v>975</v>
      </c>
      <c r="Z444" s="104" t="s">
        <v>666</v>
      </c>
      <c r="AA444" s="104" t="s">
        <v>618</v>
      </c>
      <c r="AB444" s="104" t="str">
        <f t="shared" si="42"/>
        <v>FERRO</v>
      </c>
      <c r="AC444" s="106">
        <f>IF(AND(AB444="FERRO",AA444="PADRAO"),CONTROLE!$T$2,IF(AND(AB444="FERRO",AA444="ESPECIAL"),CONTROLE!$T$3,IF(AND(AB444="ACO",AA444="PADRAO"),CONTROLE!$T$8,IF(AND(AB444="ACO",AA444="ESPECIAL"),CONTROLE!$T$9,IF(AND(AB444="ALUMINIO",AA444="PADRAO"),CONTROLE!$T$5,IF(AND(AB444="ALUMINIO",AA444="ESPECIAL"),CONTROLE!$T$6))))))</f>
        <v>12738</v>
      </c>
    </row>
    <row r="445" spans="1:29" ht="15.75" customHeight="1">
      <c r="A445" s="98" t="s">
        <v>2927</v>
      </c>
      <c r="B445" s="96" t="str">
        <f t="shared" si="37"/>
        <v xml:space="preserve"> </v>
      </c>
      <c r="C445" s="96" t="str">
        <f>IF(AND(ISBLANK('TABELA UNIFICADA 2024'!P445)=TRUE,(ISBLANK('TABELA UNIFICADA 2024'!A445)=FALSE)),'TABELA UNIFICADA 2024'!A445," ")</f>
        <v xml:space="preserve"> </v>
      </c>
      <c r="D445" s="96" t="s">
        <v>43</v>
      </c>
      <c r="E445" s="191">
        <f>IF(ISBLANK('TABELA UNIFICADA 2024'!M445)=TRUE," ",'TABELA UNIFICADA 2024'!M445)</f>
        <v>45440</v>
      </c>
      <c r="F445" s="96" t="s">
        <v>111</v>
      </c>
      <c r="G445" s="96" t="str">
        <f>IF(C445='TABELA UNIFICADA 2024'!A445,'TABELA UNIFICADA 2024'!C445," ")</f>
        <v xml:space="preserve"> </v>
      </c>
      <c r="H445" s="96" t="s">
        <v>43</v>
      </c>
      <c r="I445" s="96" t="s">
        <v>112</v>
      </c>
      <c r="J445" s="97" t="str">
        <f>IF(C445='TABELA UNIFICADA 2024'!A445,'TABELA UNIFICADA 2024'!G445," ")</f>
        <v xml:space="preserve"> </v>
      </c>
      <c r="K445" s="96" t="s">
        <v>113</v>
      </c>
      <c r="L445" s="100" t="str">
        <f t="shared" si="38"/>
        <v>-</v>
      </c>
      <c r="M445" s="95" t="str">
        <f t="shared" si="36"/>
        <v xml:space="preserve"> </v>
      </c>
      <c r="N445" s="99" t="str">
        <f>IF(C445='TABELA UNIFICADA 2024'!A445,'TABELA UNIFICADA 2024'!F445," ")</f>
        <v xml:space="preserve"> </v>
      </c>
      <c r="O445" s="99" t="str">
        <f t="shared" si="39"/>
        <v xml:space="preserve"> </v>
      </c>
      <c r="Y445" s="183" t="s">
        <v>976</v>
      </c>
      <c r="Z445" s="104" t="s">
        <v>666</v>
      </c>
      <c r="AA445" s="104" t="s">
        <v>618</v>
      </c>
      <c r="AB445" s="104" t="str">
        <f t="shared" si="42"/>
        <v>FERRO</v>
      </c>
      <c r="AC445" s="106">
        <f>IF(AND(AB445="FERRO",AA445="PADRAO"),CONTROLE!$T$2,IF(AND(AB445="FERRO",AA445="ESPECIAL"),CONTROLE!$T$3,IF(AND(AB445="ACO",AA445="PADRAO"),CONTROLE!$T$8,IF(AND(AB445="ACO",AA445="ESPECIAL"),CONTROLE!$T$9,IF(AND(AB445="ALUMINIO",AA445="PADRAO"),CONTROLE!$T$5,IF(AND(AB445="ALUMINIO",AA445="ESPECIAL"),CONTROLE!$T$6))))))</f>
        <v>12738</v>
      </c>
    </row>
    <row r="446" spans="1:29" ht="15.75" customHeight="1">
      <c r="A446" s="98" t="s">
        <v>2927</v>
      </c>
      <c r="B446" s="96" t="str">
        <f t="shared" si="37"/>
        <v xml:space="preserve"> </v>
      </c>
      <c r="C446" s="96" t="str">
        <f>IF(AND(ISBLANK('TABELA UNIFICADA 2024'!P446)=TRUE,(ISBLANK('TABELA UNIFICADA 2024'!A446)=FALSE)),'TABELA UNIFICADA 2024'!A446," ")</f>
        <v xml:space="preserve"> </v>
      </c>
      <c r="D446" s="96" t="s">
        <v>43</v>
      </c>
      <c r="E446" s="191">
        <f>IF(ISBLANK('TABELA UNIFICADA 2024'!M446)=TRUE," ",'TABELA UNIFICADA 2024'!M446)</f>
        <v>45443</v>
      </c>
      <c r="F446" s="96" t="s">
        <v>111</v>
      </c>
      <c r="G446" s="96" t="str">
        <f>IF(C446='TABELA UNIFICADA 2024'!A446,'TABELA UNIFICADA 2024'!C446," ")</f>
        <v xml:space="preserve"> </v>
      </c>
      <c r="H446" s="96" t="s">
        <v>43</v>
      </c>
      <c r="I446" s="96" t="s">
        <v>112</v>
      </c>
      <c r="J446" s="97" t="str">
        <f>IF(C446='TABELA UNIFICADA 2024'!A446,'TABELA UNIFICADA 2024'!G446," ")</f>
        <v xml:space="preserve"> </v>
      </c>
      <c r="K446" s="96" t="s">
        <v>113</v>
      </c>
      <c r="L446" s="100" t="str">
        <f t="shared" si="38"/>
        <v>-</v>
      </c>
      <c r="M446" s="95" t="str">
        <f t="shared" si="36"/>
        <v xml:space="preserve"> </v>
      </c>
      <c r="N446" s="99" t="str">
        <f>IF(C446='TABELA UNIFICADA 2024'!A446,'TABELA UNIFICADA 2024'!F446," ")</f>
        <v xml:space="preserve"> </v>
      </c>
      <c r="O446" s="99" t="str">
        <f t="shared" si="39"/>
        <v xml:space="preserve"> </v>
      </c>
      <c r="Y446" s="183" t="s">
        <v>584</v>
      </c>
      <c r="Z446" s="104" t="s">
        <v>617</v>
      </c>
      <c r="AA446" s="104" t="s">
        <v>618</v>
      </c>
      <c r="AB446" s="104" t="str">
        <f t="shared" si="42"/>
        <v>FERRO</v>
      </c>
      <c r="AC446" s="106">
        <f>IF(AND(AB446="FERRO",AA446="PADRAO"),CONTROLE!$T$2,IF(AND(AB446="FERRO",AA446="ESPECIAL"),CONTROLE!$T$3,IF(AND(AB446="ACO",AA446="PADRAO"),CONTROLE!$T$8,IF(AND(AB446="ACO",AA446="ESPECIAL"),CONTROLE!$T$9,IF(AND(AB446="ALUMINIO",AA446="PADRAO"),CONTROLE!$T$5,IF(AND(AB446="ALUMINIO",AA446="ESPECIAL"),CONTROLE!$T$6))))))</f>
        <v>12738</v>
      </c>
    </row>
    <row r="447" spans="1:29" ht="15.75" customHeight="1">
      <c r="A447" s="98" t="s">
        <v>2927</v>
      </c>
      <c r="B447" s="96" t="str">
        <f t="shared" si="37"/>
        <v xml:space="preserve"> </v>
      </c>
      <c r="C447" s="96" t="str">
        <f>IF(AND(ISBLANK('TABELA UNIFICADA 2024'!P447)=TRUE,(ISBLANK('TABELA UNIFICADA 2024'!A447)=FALSE)),'TABELA UNIFICADA 2024'!A447," ")</f>
        <v xml:space="preserve"> </v>
      </c>
      <c r="D447" s="96" t="s">
        <v>43</v>
      </c>
      <c r="E447" s="191">
        <f>IF(ISBLANK('TABELA UNIFICADA 2024'!M447)=TRUE," ",'TABELA UNIFICADA 2024'!M447)</f>
        <v>45443</v>
      </c>
      <c r="F447" s="96" t="s">
        <v>111</v>
      </c>
      <c r="G447" s="96" t="str">
        <f>IF(C447='TABELA UNIFICADA 2024'!A447,'TABELA UNIFICADA 2024'!C447," ")</f>
        <v xml:space="preserve"> </v>
      </c>
      <c r="H447" s="96" t="s">
        <v>43</v>
      </c>
      <c r="I447" s="96" t="s">
        <v>112</v>
      </c>
      <c r="J447" s="97" t="str">
        <f>IF(C447='TABELA UNIFICADA 2024'!A447,'TABELA UNIFICADA 2024'!G447," ")</f>
        <v xml:space="preserve"> </v>
      </c>
      <c r="K447" s="96" t="s">
        <v>113</v>
      </c>
      <c r="L447" s="100" t="str">
        <f t="shared" si="38"/>
        <v>-</v>
      </c>
      <c r="M447" s="95" t="str">
        <f t="shared" si="36"/>
        <v xml:space="preserve"> </v>
      </c>
      <c r="N447" s="99" t="str">
        <f>IF(C447='TABELA UNIFICADA 2024'!A447,'TABELA UNIFICADA 2024'!F447," ")</f>
        <v xml:space="preserve"> </v>
      </c>
      <c r="O447" s="99" t="str">
        <f t="shared" si="39"/>
        <v xml:space="preserve"> </v>
      </c>
      <c r="Y447" s="183" t="s">
        <v>415</v>
      </c>
      <c r="Z447" s="104" t="s">
        <v>696</v>
      </c>
      <c r="AA447" s="104" t="s">
        <v>618</v>
      </c>
      <c r="AB447" s="104" t="s">
        <v>2550</v>
      </c>
      <c r="AC447" s="106">
        <f>IF(AND(AB447="FERRO",AA447="PADRAO"),CONTROLE!$T$2,IF(AND(AB447="FERRO",AA447="ESPECIAL"),CONTROLE!$T$3,IF(AND(AB447="ACO",AA447="PADRAO"),CONTROLE!$T$8,IF(AND(AB447="ACO",AA447="ESPECIAL"),CONTROLE!$T$9,IF(AND(AB447="ALUMINIO",AA447="PADRAO"),CONTROLE!$T$5,IF(AND(AB447="ALUMINIO",AA447="ESPECIAL"),CONTROLE!$T$6))))))</f>
        <v>12740</v>
      </c>
    </row>
    <row r="448" spans="1:29" ht="15.75" customHeight="1">
      <c r="A448" s="98" t="s">
        <v>2927</v>
      </c>
      <c r="B448" s="96" t="str">
        <f t="shared" si="37"/>
        <v xml:space="preserve"> </v>
      </c>
      <c r="C448" s="96" t="str">
        <f>IF(AND(ISBLANK('TABELA UNIFICADA 2024'!P448)=TRUE,(ISBLANK('TABELA UNIFICADA 2024'!A448)=FALSE)),'TABELA UNIFICADA 2024'!A448," ")</f>
        <v xml:space="preserve"> </v>
      </c>
      <c r="D448" s="96" t="s">
        <v>43</v>
      </c>
      <c r="E448" s="191">
        <f>IF(ISBLANK('TABELA UNIFICADA 2024'!M448)=TRUE," ",'TABELA UNIFICADA 2024'!M448)</f>
        <v>45434</v>
      </c>
      <c r="F448" s="96" t="s">
        <v>111</v>
      </c>
      <c r="G448" s="96" t="str">
        <f>IF(C448='TABELA UNIFICADA 2024'!A448,'TABELA UNIFICADA 2024'!C448," ")</f>
        <v xml:space="preserve"> </v>
      </c>
      <c r="H448" s="96" t="s">
        <v>43</v>
      </c>
      <c r="I448" s="96" t="s">
        <v>112</v>
      </c>
      <c r="J448" s="97" t="str">
        <f>IF(C448='TABELA UNIFICADA 2024'!A448,'TABELA UNIFICADA 2024'!G448," ")</f>
        <v xml:space="preserve"> </v>
      </c>
      <c r="K448" s="96" t="s">
        <v>113</v>
      </c>
      <c r="L448" s="100" t="str">
        <f t="shared" si="38"/>
        <v>-</v>
      </c>
      <c r="M448" s="95" t="str">
        <f t="shared" ref="M448:M511" si="43">G448</f>
        <v xml:space="preserve"> </v>
      </c>
      <c r="N448" s="99" t="str">
        <f>IF(C448='TABELA UNIFICADA 2024'!A448,'TABELA UNIFICADA 2024'!F448," ")</f>
        <v xml:space="preserve"> </v>
      </c>
      <c r="O448" s="99" t="str">
        <f t="shared" si="39"/>
        <v xml:space="preserve"> </v>
      </c>
      <c r="Y448" s="183" t="s">
        <v>977</v>
      </c>
      <c r="Z448" s="104" t="s">
        <v>696</v>
      </c>
      <c r="AA448" s="104" t="s">
        <v>618</v>
      </c>
      <c r="AB448" s="104" t="s">
        <v>2550</v>
      </c>
      <c r="AC448" s="106">
        <f>IF(AND(AB448="FERRO",AA448="PADRAO"),CONTROLE!$T$2,IF(AND(AB448="FERRO",AA448="ESPECIAL"),CONTROLE!$T$3,IF(AND(AB448="ACO",AA448="PADRAO"),CONTROLE!$T$8,IF(AND(AB448="ACO",AA448="ESPECIAL"),CONTROLE!$T$9,IF(AND(AB448="ALUMINIO",AA448="PADRAO"),CONTROLE!$T$5,IF(AND(AB448="ALUMINIO",AA448="ESPECIAL"),CONTROLE!$T$6))))))</f>
        <v>12740</v>
      </c>
    </row>
    <row r="449" spans="1:29" ht="15.75" customHeight="1">
      <c r="A449" s="98" t="s">
        <v>2927</v>
      </c>
      <c r="B449" s="96" t="str">
        <f t="shared" si="37"/>
        <v xml:space="preserve"> </v>
      </c>
      <c r="C449" s="96" t="str">
        <f>IF(AND(ISBLANK('TABELA UNIFICADA 2024'!P449)=TRUE,(ISBLANK('TABELA UNIFICADA 2024'!A449)=FALSE)),'TABELA UNIFICADA 2024'!A449," ")</f>
        <v xml:space="preserve"> </v>
      </c>
      <c r="D449" s="96" t="s">
        <v>43</v>
      </c>
      <c r="E449" s="191">
        <f>IF(ISBLANK('TABELA UNIFICADA 2024'!M449)=TRUE," ",'TABELA UNIFICADA 2024'!M449)</f>
        <v>45433</v>
      </c>
      <c r="F449" s="96" t="s">
        <v>111</v>
      </c>
      <c r="G449" s="96" t="str">
        <f>IF(C449='TABELA UNIFICADA 2024'!A449,'TABELA UNIFICADA 2024'!C449," ")</f>
        <v xml:space="preserve"> </v>
      </c>
      <c r="H449" s="96" t="s">
        <v>43</v>
      </c>
      <c r="I449" s="96" t="s">
        <v>112</v>
      </c>
      <c r="J449" s="97" t="str">
        <f>IF(C449='TABELA UNIFICADA 2024'!A449,'TABELA UNIFICADA 2024'!G449," ")</f>
        <v xml:space="preserve"> </v>
      </c>
      <c r="K449" s="96" t="s">
        <v>113</v>
      </c>
      <c r="L449" s="100" t="str">
        <f t="shared" si="38"/>
        <v>-</v>
      </c>
      <c r="M449" s="95" t="str">
        <f t="shared" si="43"/>
        <v xml:space="preserve"> </v>
      </c>
      <c r="N449" s="99" t="str">
        <f>IF(C449='TABELA UNIFICADA 2024'!A449,'TABELA UNIFICADA 2024'!F449," ")</f>
        <v xml:space="preserve"> </v>
      </c>
      <c r="O449" s="99" t="str">
        <f t="shared" si="39"/>
        <v xml:space="preserve"> </v>
      </c>
      <c r="Y449" s="183" t="s">
        <v>978</v>
      </c>
      <c r="Z449" s="104" t="s">
        <v>696</v>
      </c>
      <c r="AA449" s="104" t="s">
        <v>618</v>
      </c>
      <c r="AB449" s="104" t="s">
        <v>2550</v>
      </c>
      <c r="AC449" s="106">
        <f>IF(AND(AB449="FERRO",AA449="PADRAO"),CONTROLE!$T$2,IF(AND(AB449="FERRO",AA449="ESPECIAL"),CONTROLE!$T$3,IF(AND(AB449="ACO",AA449="PADRAO"),CONTROLE!$T$8,IF(AND(AB449="ACO",AA449="ESPECIAL"),CONTROLE!$T$9,IF(AND(AB449="ALUMINIO",AA449="PADRAO"),CONTROLE!$T$5,IF(AND(AB449="ALUMINIO",AA449="ESPECIAL"),CONTROLE!$T$6))))))</f>
        <v>12740</v>
      </c>
    </row>
    <row r="450" spans="1:29" ht="15.75" customHeight="1">
      <c r="A450" s="98" t="s">
        <v>2927</v>
      </c>
      <c r="B450" s="96" t="str">
        <f t="shared" si="37"/>
        <v xml:space="preserve"> </v>
      </c>
      <c r="C450" s="96" t="str">
        <f>IF(AND(ISBLANK('TABELA UNIFICADA 2024'!P450)=TRUE,(ISBLANK('TABELA UNIFICADA 2024'!A450)=FALSE)),'TABELA UNIFICADA 2024'!A450," ")</f>
        <v xml:space="preserve"> </v>
      </c>
      <c r="D450" s="96" t="s">
        <v>43</v>
      </c>
      <c r="E450" s="191">
        <f>IF(ISBLANK('TABELA UNIFICADA 2024'!M450)=TRUE," ",'TABELA UNIFICADA 2024'!M450)</f>
        <v>45434</v>
      </c>
      <c r="F450" s="96" t="s">
        <v>111</v>
      </c>
      <c r="G450" s="96" t="str">
        <f>IF(C450='TABELA UNIFICADA 2024'!A450,'TABELA UNIFICADA 2024'!C450," ")</f>
        <v xml:space="preserve"> </v>
      </c>
      <c r="H450" s="96" t="s">
        <v>43</v>
      </c>
      <c r="I450" s="96" t="s">
        <v>112</v>
      </c>
      <c r="J450" s="97" t="str">
        <f>IF(C450='TABELA UNIFICADA 2024'!A450,'TABELA UNIFICADA 2024'!G450," ")</f>
        <v xml:space="preserve"> </v>
      </c>
      <c r="K450" s="96" t="s">
        <v>113</v>
      </c>
      <c r="L450" s="100" t="str">
        <f t="shared" si="38"/>
        <v>-</v>
      </c>
      <c r="M450" s="95" t="str">
        <f t="shared" si="43"/>
        <v xml:space="preserve"> </v>
      </c>
      <c r="N450" s="99" t="str">
        <f>IF(C450='TABELA UNIFICADA 2024'!A450,'TABELA UNIFICADA 2024'!F450," ")</f>
        <v xml:space="preserve"> </v>
      </c>
      <c r="O450" s="99" t="str">
        <f t="shared" si="39"/>
        <v xml:space="preserve"> </v>
      </c>
      <c r="Y450" s="183" t="s">
        <v>979</v>
      </c>
      <c r="Z450" s="104" t="s">
        <v>617</v>
      </c>
      <c r="AA450" s="104" t="s">
        <v>618</v>
      </c>
      <c r="AB450" s="104" t="str">
        <f t="shared" ref="AB450:AB458" si="44">IF(LEFT(Z450,1)="G","FERRO",0)</f>
        <v>FERRO</v>
      </c>
      <c r="AC450" s="106">
        <f>IF(AND(AB450="FERRO",AA450="PADRAO"),CONTROLE!$T$2,IF(AND(AB450="FERRO",AA450="ESPECIAL"),CONTROLE!$T$3,IF(AND(AB450="ACO",AA450="PADRAO"),CONTROLE!$T$8,IF(AND(AB450="ACO",AA450="ESPECIAL"),CONTROLE!$T$9,IF(AND(AB450="ALUMINIO",AA450="PADRAO"),CONTROLE!$T$5,IF(AND(AB450="ALUMINIO",AA450="ESPECIAL"),CONTROLE!$T$6))))))</f>
        <v>12738</v>
      </c>
    </row>
    <row r="451" spans="1:29" ht="15.75" customHeight="1">
      <c r="A451" s="98" t="s">
        <v>2927</v>
      </c>
      <c r="B451" s="96" t="str">
        <f t="shared" ref="B451:B514" si="45">IFERROR(IF(C451&lt;&gt;" ",VLOOKUP(C451,$V$2:$W$16,2,0)," ")," ")</f>
        <v xml:space="preserve"> </v>
      </c>
      <c r="C451" s="96" t="str">
        <f>IF(AND(ISBLANK('TABELA UNIFICADA 2024'!P451)=TRUE,(ISBLANK('TABELA UNIFICADA 2024'!A451)=FALSE)),'TABELA UNIFICADA 2024'!A451," ")</f>
        <v xml:space="preserve"> </v>
      </c>
      <c r="D451" s="96" t="s">
        <v>43</v>
      </c>
      <c r="E451" s="191">
        <f>IF(ISBLANK('TABELA UNIFICADA 2024'!M451)=TRUE," ",'TABELA UNIFICADA 2024'!M451)</f>
        <v>45433</v>
      </c>
      <c r="F451" s="96" t="s">
        <v>111</v>
      </c>
      <c r="G451" s="96" t="str">
        <f>IF(C451='TABELA UNIFICADA 2024'!A451,'TABELA UNIFICADA 2024'!C451," ")</f>
        <v xml:space="preserve"> </v>
      </c>
      <c r="H451" s="96" t="s">
        <v>43</v>
      </c>
      <c r="I451" s="96" t="s">
        <v>112</v>
      </c>
      <c r="J451" s="97" t="str">
        <f>IF(C451='TABELA UNIFICADA 2024'!A451,'TABELA UNIFICADA 2024'!G451," ")</f>
        <v xml:space="preserve"> </v>
      </c>
      <c r="K451" s="96" t="s">
        <v>113</v>
      </c>
      <c r="L451" s="100" t="str">
        <f t="shared" ref="L451:L472" si="46">IFERROR(VLOOKUP(G451,$Y$3:$AC$3003,5,0),"-")</f>
        <v>-</v>
      </c>
      <c r="M451" s="95" t="str">
        <f t="shared" si="43"/>
        <v xml:space="preserve"> </v>
      </c>
      <c r="N451" s="99" t="str">
        <f>IF(C451='TABELA UNIFICADA 2024'!A451,'TABELA UNIFICADA 2024'!F451," ")</f>
        <v xml:space="preserve"> </v>
      </c>
      <c r="O451" s="99" t="str">
        <f t="shared" ref="O451:O514" si="47">IF(C451=" "," ",CONCATENATE(A451," ",B451,," ",C451," ",D451," ",TEXT(E451,"dd/mm/aaaa")," ",F451," ",G451," ",H451," ",I451," ",TEXT(J451,"#,00")," ",K451))</f>
        <v xml:space="preserve"> </v>
      </c>
      <c r="Y451" s="183" t="s">
        <v>980</v>
      </c>
      <c r="Z451" s="104" t="s">
        <v>617</v>
      </c>
      <c r="AA451" s="104" t="s">
        <v>618</v>
      </c>
      <c r="AB451" s="104" t="str">
        <f t="shared" si="44"/>
        <v>FERRO</v>
      </c>
      <c r="AC451" s="106">
        <f>IF(AND(AB451="FERRO",AA451="PADRAO"),CONTROLE!$T$2,IF(AND(AB451="FERRO",AA451="ESPECIAL"),CONTROLE!$T$3,IF(AND(AB451="ACO",AA451="PADRAO"),CONTROLE!$T$8,IF(AND(AB451="ACO",AA451="ESPECIAL"),CONTROLE!$T$9,IF(AND(AB451="ALUMINIO",AA451="PADRAO"),CONTROLE!$T$5,IF(AND(AB451="ALUMINIO",AA451="ESPECIAL"),CONTROLE!$T$6))))))</f>
        <v>12738</v>
      </c>
    </row>
    <row r="452" spans="1:29" ht="15.75" customHeight="1">
      <c r="A452" s="98" t="s">
        <v>2927</v>
      </c>
      <c r="B452" s="96" t="str">
        <f t="shared" si="45"/>
        <v xml:space="preserve"> </v>
      </c>
      <c r="C452" s="96" t="str">
        <f>IF(AND(ISBLANK('TABELA UNIFICADA 2024'!P452)=TRUE,(ISBLANK('TABELA UNIFICADA 2024'!A452)=FALSE)),'TABELA UNIFICADA 2024'!A452," ")</f>
        <v xml:space="preserve"> </v>
      </c>
      <c r="D452" s="96" t="s">
        <v>43</v>
      </c>
      <c r="E452" s="191">
        <f>IF(ISBLANK('TABELA UNIFICADA 2024'!M452)=TRUE," ",'TABELA UNIFICADA 2024'!M452)</f>
        <v>45436</v>
      </c>
      <c r="F452" s="96" t="s">
        <v>111</v>
      </c>
      <c r="G452" s="96" t="str">
        <f>IF(C452='TABELA UNIFICADA 2024'!A452,'TABELA UNIFICADA 2024'!C452," ")</f>
        <v xml:space="preserve"> </v>
      </c>
      <c r="H452" s="96" t="s">
        <v>43</v>
      </c>
      <c r="I452" s="96" t="s">
        <v>112</v>
      </c>
      <c r="J452" s="97" t="str">
        <f>IF(C452='TABELA UNIFICADA 2024'!A452,'TABELA UNIFICADA 2024'!G452," ")</f>
        <v xml:space="preserve"> </v>
      </c>
      <c r="K452" s="96" t="s">
        <v>113</v>
      </c>
      <c r="L452" s="100" t="str">
        <f t="shared" si="46"/>
        <v>-</v>
      </c>
      <c r="M452" s="95" t="str">
        <f t="shared" si="43"/>
        <v xml:space="preserve"> </v>
      </c>
      <c r="N452" s="99" t="str">
        <f>IF(C452='TABELA UNIFICADA 2024'!A452,'TABELA UNIFICADA 2024'!F452," ")</f>
        <v xml:space="preserve"> </v>
      </c>
      <c r="O452" s="99" t="str">
        <f t="shared" si="47"/>
        <v xml:space="preserve"> </v>
      </c>
      <c r="Y452" s="183" t="s">
        <v>981</v>
      </c>
      <c r="Z452" s="104" t="s">
        <v>617</v>
      </c>
      <c r="AA452" s="104" t="s">
        <v>618</v>
      </c>
      <c r="AB452" s="104" t="str">
        <f t="shared" si="44"/>
        <v>FERRO</v>
      </c>
      <c r="AC452" s="106">
        <f>IF(AND(AB452="FERRO",AA452="PADRAO"),CONTROLE!$T$2,IF(AND(AB452="FERRO",AA452="ESPECIAL"),CONTROLE!$T$3,IF(AND(AB452="ACO",AA452="PADRAO"),CONTROLE!$T$8,IF(AND(AB452="ACO",AA452="ESPECIAL"),CONTROLE!$T$9,IF(AND(AB452="ALUMINIO",AA452="PADRAO"),CONTROLE!$T$5,IF(AND(AB452="ALUMINIO",AA452="ESPECIAL"),CONTROLE!$T$6))))))</f>
        <v>12738</v>
      </c>
    </row>
    <row r="453" spans="1:29" ht="15.75" customHeight="1">
      <c r="A453" s="98" t="s">
        <v>2927</v>
      </c>
      <c r="B453" s="96" t="str">
        <f t="shared" si="45"/>
        <v xml:space="preserve"> </v>
      </c>
      <c r="C453" s="96" t="str">
        <f>IF(AND(ISBLANK('TABELA UNIFICADA 2024'!P453)=TRUE,(ISBLANK('TABELA UNIFICADA 2024'!A453)=FALSE)),'TABELA UNIFICADA 2024'!A453," ")</f>
        <v xml:space="preserve"> </v>
      </c>
      <c r="D453" s="96" t="s">
        <v>43</v>
      </c>
      <c r="E453" s="191">
        <f>IF(ISBLANK('TABELA UNIFICADA 2024'!M453)=TRUE," ",'TABELA UNIFICADA 2024'!M453)</f>
        <v>45436</v>
      </c>
      <c r="F453" s="96" t="s">
        <v>111</v>
      </c>
      <c r="G453" s="96" t="str">
        <f>IF(C453='TABELA UNIFICADA 2024'!A453,'TABELA UNIFICADA 2024'!C453," ")</f>
        <v xml:space="preserve"> </v>
      </c>
      <c r="H453" s="96" t="s">
        <v>43</v>
      </c>
      <c r="I453" s="96" t="s">
        <v>112</v>
      </c>
      <c r="J453" s="97" t="str">
        <f>IF(C453='TABELA UNIFICADA 2024'!A453,'TABELA UNIFICADA 2024'!G453," ")</f>
        <v xml:space="preserve"> </v>
      </c>
      <c r="K453" s="96" t="s">
        <v>113</v>
      </c>
      <c r="L453" s="100" t="str">
        <f t="shared" si="46"/>
        <v>-</v>
      </c>
      <c r="M453" s="95" t="str">
        <f t="shared" si="43"/>
        <v xml:space="preserve"> </v>
      </c>
      <c r="N453" s="99" t="str">
        <f>IF(C453='TABELA UNIFICADA 2024'!A453,'TABELA UNIFICADA 2024'!F453," ")</f>
        <v xml:space="preserve"> </v>
      </c>
      <c r="O453" s="99" t="str">
        <f t="shared" si="47"/>
        <v xml:space="preserve"> </v>
      </c>
      <c r="Y453" s="183" t="s">
        <v>982</v>
      </c>
      <c r="Z453" s="104" t="s">
        <v>617</v>
      </c>
      <c r="AA453" s="104" t="s">
        <v>618</v>
      </c>
      <c r="AB453" s="104" t="str">
        <f t="shared" si="44"/>
        <v>FERRO</v>
      </c>
      <c r="AC453" s="106">
        <f>IF(AND(AB453="FERRO",AA453="PADRAO"),CONTROLE!$T$2,IF(AND(AB453="FERRO",AA453="ESPECIAL"),CONTROLE!$T$3,IF(AND(AB453="ACO",AA453="PADRAO"),CONTROLE!$T$8,IF(AND(AB453="ACO",AA453="ESPECIAL"),CONTROLE!$T$9,IF(AND(AB453="ALUMINIO",AA453="PADRAO"),CONTROLE!$T$5,IF(AND(AB453="ALUMINIO",AA453="ESPECIAL"),CONTROLE!$T$6))))))</f>
        <v>12738</v>
      </c>
    </row>
    <row r="454" spans="1:29" ht="15.75" customHeight="1">
      <c r="A454" s="98" t="s">
        <v>2927</v>
      </c>
      <c r="B454" s="96" t="str">
        <f t="shared" si="45"/>
        <v xml:space="preserve"> </v>
      </c>
      <c r="C454" s="96" t="str">
        <f>IF(AND(ISBLANK('TABELA UNIFICADA 2024'!P454)=TRUE,(ISBLANK('TABELA UNIFICADA 2024'!A454)=FALSE)),'TABELA UNIFICADA 2024'!A454," ")</f>
        <v xml:space="preserve"> </v>
      </c>
      <c r="D454" s="96" t="s">
        <v>43</v>
      </c>
      <c r="E454" s="191">
        <f>IF(ISBLANK('TABELA UNIFICADA 2024'!M454)=TRUE," ",'TABELA UNIFICADA 2024'!M454)</f>
        <v>45436</v>
      </c>
      <c r="F454" s="96" t="s">
        <v>111</v>
      </c>
      <c r="G454" s="96" t="str">
        <f>IF(C454='TABELA UNIFICADA 2024'!A454,'TABELA UNIFICADA 2024'!C454," ")</f>
        <v xml:space="preserve"> </v>
      </c>
      <c r="H454" s="96" t="s">
        <v>43</v>
      </c>
      <c r="I454" s="96" t="s">
        <v>112</v>
      </c>
      <c r="J454" s="97" t="str">
        <f>IF(C454='TABELA UNIFICADA 2024'!A454,'TABELA UNIFICADA 2024'!G454," ")</f>
        <v xml:space="preserve"> </v>
      </c>
      <c r="K454" s="96" t="s">
        <v>113</v>
      </c>
      <c r="L454" s="100" t="str">
        <f t="shared" si="46"/>
        <v>-</v>
      </c>
      <c r="M454" s="95" t="str">
        <f t="shared" si="43"/>
        <v xml:space="preserve"> </v>
      </c>
      <c r="N454" s="99" t="str">
        <f>IF(C454='TABELA UNIFICADA 2024'!A454,'TABELA UNIFICADA 2024'!F454," ")</f>
        <v xml:space="preserve"> </v>
      </c>
      <c r="O454" s="99" t="str">
        <f t="shared" si="47"/>
        <v xml:space="preserve"> </v>
      </c>
      <c r="Y454" s="183" t="s">
        <v>601</v>
      </c>
      <c r="Z454" s="104" t="s">
        <v>617</v>
      </c>
      <c r="AA454" s="104" t="s">
        <v>618</v>
      </c>
      <c r="AB454" s="104" t="str">
        <f t="shared" si="44"/>
        <v>FERRO</v>
      </c>
      <c r="AC454" s="106">
        <f>IF(AND(AB454="FERRO",AA454="PADRAO"),CONTROLE!$T$2,IF(AND(AB454="FERRO",AA454="ESPECIAL"),CONTROLE!$T$3,IF(AND(AB454="ACO",AA454="PADRAO"),CONTROLE!$T$8,IF(AND(AB454="ACO",AA454="ESPECIAL"),CONTROLE!$T$9,IF(AND(AB454="ALUMINIO",AA454="PADRAO"),CONTROLE!$T$5,IF(AND(AB454="ALUMINIO",AA454="ESPECIAL"),CONTROLE!$T$6))))))</f>
        <v>12738</v>
      </c>
    </row>
    <row r="455" spans="1:29" ht="15.75" customHeight="1">
      <c r="A455" s="98" t="s">
        <v>2927</v>
      </c>
      <c r="B455" s="96" t="str">
        <f t="shared" si="45"/>
        <v xml:space="preserve"> </v>
      </c>
      <c r="C455" s="96" t="str">
        <f>IF(AND(ISBLANK('TABELA UNIFICADA 2024'!P455)=TRUE,(ISBLANK('TABELA UNIFICADA 2024'!A455)=FALSE)),'TABELA UNIFICADA 2024'!A455," ")</f>
        <v xml:space="preserve"> </v>
      </c>
      <c r="D455" s="96" t="s">
        <v>43</v>
      </c>
      <c r="E455" s="191">
        <f>IF(ISBLANK('TABELA UNIFICADA 2024'!M455)=TRUE," ",'TABELA UNIFICADA 2024'!M455)</f>
        <v>45434</v>
      </c>
      <c r="F455" s="96" t="s">
        <v>111</v>
      </c>
      <c r="G455" s="96" t="str">
        <f>IF(C455='TABELA UNIFICADA 2024'!A455,'TABELA UNIFICADA 2024'!C455," ")</f>
        <v xml:space="preserve"> </v>
      </c>
      <c r="H455" s="96" t="s">
        <v>43</v>
      </c>
      <c r="I455" s="96" t="s">
        <v>112</v>
      </c>
      <c r="J455" s="97" t="str">
        <f>IF(C455='TABELA UNIFICADA 2024'!A455,'TABELA UNIFICADA 2024'!G455," ")</f>
        <v xml:space="preserve"> </v>
      </c>
      <c r="K455" s="96" t="s">
        <v>113</v>
      </c>
      <c r="L455" s="100" t="str">
        <f t="shared" si="46"/>
        <v>-</v>
      </c>
      <c r="M455" s="95" t="str">
        <f t="shared" si="43"/>
        <v xml:space="preserve"> </v>
      </c>
      <c r="N455" s="99" t="str">
        <f>IF(C455='TABELA UNIFICADA 2024'!A455,'TABELA UNIFICADA 2024'!F455," ")</f>
        <v xml:space="preserve"> </v>
      </c>
      <c r="O455" s="99" t="str">
        <f t="shared" si="47"/>
        <v xml:space="preserve"> </v>
      </c>
      <c r="Y455" s="183" t="s">
        <v>983</v>
      </c>
      <c r="Z455" s="104" t="s">
        <v>617</v>
      </c>
      <c r="AA455" s="104" t="s">
        <v>618</v>
      </c>
      <c r="AB455" s="104" t="str">
        <f t="shared" si="44"/>
        <v>FERRO</v>
      </c>
      <c r="AC455" s="106">
        <f>IF(AND(AB455="FERRO",AA455="PADRAO"),CONTROLE!$T$2,IF(AND(AB455="FERRO",AA455="ESPECIAL"),CONTROLE!$T$3,IF(AND(AB455="ACO",AA455="PADRAO"),CONTROLE!$T$8,IF(AND(AB455="ACO",AA455="ESPECIAL"),CONTROLE!$T$9,IF(AND(AB455="ALUMINIO",AA455="PADRAO"),CONTROLE!$T$5,IF(AND(AB455="ALUMINIO",AA455="ESPECIAL"),CONTROLE!$T$6))))))</f>
        <v>12738</v>
      </c>
    </row>
    <row r="456" spans="1:29" ht="15.75" customHeight="1">
      <c r="A456" s="98" t="s">
        <v>2927</v>
      </c>
      <c r="B456" s="96" t="str">
        <f t="shared" si="45"/>
        <v xml:space="preserve"> </v>
      </c>
      <c r="C456" s="96" t="str">
        <f>IF(AND(ISBLANK('TABELA UNIFICADA 2024'!P456)=TRUE,(ISBLANK('TABELA UNIFICADA 2024'!A456)=FALSE)),'TABELA UNIFICADA 2024'!A456," ")</f>
        <v xml:space="preserve"> </v>
      </c>
      <c r="D456" s="96" t="s">
        <v>43</v>
      </c>
      <c r="E456" s="191">
        <f>IF(ISBLANK('TABELA UNIFICADA 2024'!M456)=TRUE," ",'TABELA UNIFICADA 2024'!M456)</f>
        <v>45432</v>
      </c>
      <c r="F456" s="96" t="s">
        <v>111</v>
      </c>
      <c r="G456" s="96" t="str">
        <f>IF(C456='TABELA UNIFICADA 2024'!A456,'TABELA UNIFICADA 2024'!C456," ")</f>
        <v xml:space="preserve"> </v>
      </c>
      <c r="H456" s="96" t="s">
        <v>43</v>
      </c>
      <c r="I456" s="96" t="s">
        <v>112</v>
      </c>
      <c r="J456" s="97" t="str">
        <f>IF(C456='TABELA UNIFICADA 2024'!A456,'TABELA UNIFICADA 2024'!G456," ")</f>
        <v xml:space="preserve"> </v>
      </c>
      <c r="K456" s="96" t="s">
        <v>113</v>
      </c>
      <c r="L456" s="100" t="str">
        <f t="shared" si="46"/>
        <v>-</v>
      </c>
      <c r="M456" s="95" t="str">
        <f t="shared" si="43"/>
        <v xml:space="preserve"> </v>
      </c>
      <c r="N456" s="99" t="str">
        <f>IF(C456='TABELA UNIFICADA 2024'!A456,'TABELA UNIFICADA 2024'!F456," ")</f>
        <v xml:space="preserve"> </v>
      </c>
      <c r="O456" s="99" t="str">
        <f t="shared" si="47"/>
        <v xml:space="preserve"> </v>
      </c>
      <c r="Y456" s="183" t="s">
        <v>600</v>
      </c>
      <c r="Z456" s="104" t="s">
        <v>617</v>
      </c>
      <c r="AA456" s="104" t="s">
        <v>618</v>
      </c>
      <c r="AB456" s="104" t="str">
        <f t="shared" si="44"/>
        <v>FERRO</v>
      </c>
      <c r="AC456" s="106">
        <f>IF(AND(AB456="FERRO",AA456="PADRAO"),CONTROLE!$T$2,IF(AND(AB456="FERRO",AA456="ESPECIAL"),CONTROLE!$T$3,IF(AND(AB456="ACO",AA456="PADRAO"),CONTROLE!$T$8,IF(AND(AB456="ACO",AA456="ESPECIAL"),CONTROLE!$T$9,IF(AND(AB456="ALUMINIO",AA456="PADRAO"),CONTROLE!$T$5,IF(AND(AB456="ALUMINIO",AA456="ESPECIAL"),CONTROLE!$T$6))))))</f>
        <v>12738</v>
      </c>
    </row>
    <row r="457" spans="1:29" ht="15.75" customHeight="1">
      <c r="A457" s="98" t="s">
        <v>2927</v>
      </c>
      <c r="B457" s="96" t="str">
        <f t="shared" si="45"/>
        <v xml:space="preserve"> </v>
      </c>
      <c r="C457" s="96" t="str">
        <f>IF(AND(ISBLANK('TABELA UNIFICADA 2024'!P457)=TRUE,(ISBLANK('TABELA UNIFICADA 2024'!A457)=FALSE)),'TABELA UNIFICADA 2024'!A457," ")</f>
        <v xml:space="preserve"> </v>
      </c>
      <c r="D457" s="96" t="s">
        <v>43</v>
      </c>
      <c r="E457" s="191">
        <f>IF(ISBLANK('TABELA UNIFICADA 2024'!M457)=TRUE," ",'TABELA UNIFICADA 2024'!M457)</f>
        <v>45432</v>
      </c>
      <c r="F457" s="96" t="s">
        <v>111</v>
      </c>
      <c r="G457" s="96" t="str">
        <f>IF(C457='TABELA UNIFICADA 2024'!A457,'TABELA UNIFICADA 2024'!C457," ")</f>
        <v xml:space="preserve"> </v>
      </c>
      <c r="H457" s="96" t="s">
        <v>43</v>
      </c>
      <c r="I457" s="96" t="s">
        <v>112</v>
      </c>
      <c r="J457" s="97" t="str">
        <f>IF(C457='TABELA UNIFICADA 2024'!A457,'TABELA UNIFICADA 2024'!G457," ")</f>
        <v xml:space="preserve"> </v>
      </c>
      <c r="K457" s="96" t="s">
        <v>113</v>
      </c>
      <c r="L457" s="100" t="str">
        <f t="shared" si="46"/>
        <v>-</v>
      </c>
      <c r="M457" s="95" t="str">
        <f t="shared" si="43"/>
        <v xml:space="preserve"> </v>
      </c>
      <c r="N457" s="99" t="str">
        <f>IF(C457='TABELA UNIFICADA 2024'!A457,'TABELA UNIFICADA 2024'!F457," ")</f>
        <v xml:space="preserve"> </v>
      </c>
      <c r="O457" s="99" t="str">
        <f t="shared" si="47"/>
        <v xml:space="preserve"> </v>
      </c>
      <c r="Y457" s="183" t="s">
        <v>591</v>
      </c>
      <c r="Z457" s="104" t="s">
        <v>617</v>
      </c>
      <c r="AA457" s="104" t="s">
        <v>618</v>
      </c>
      <c r="AB457" s="104" t="str">
        <f t="shared" si="44"/>
        <v>FERRO</v>
      </c>
      <c r="AC457" s="106">
        <f>IF(AND(AB457="FERRO",AA457="PADRAO"),CONTROLE!$T$2,IF(AND(AB457="FERRO",AA457="ESPECIAL"),CONTROLE!$T$3,IF(AND(AB457="ACO",AA457="PADRAO"),CONTROLE!$T$8,IF(AND(AB457="ACO",AA457="ESPECIAL"),CONTROLE!$T$9,IF(AND(AB457="ALUMINIO",AA457="PADRAO"),CONTROLE!$T$5,IF(AND(AB457="ALUMINIO",AA457="ESPECIAL"),CONTROLE!$T$6))))))</f>
        <v>12738</v>
      </c>
    </row>
    <row r="458" spans="1:29" ht="15.75" customHeight="1">
      <c r="A458" s="98" t="s">
        <v>2927</v>
      </c>
      <c r="B458" s="96" t="str">
        <f t="shared" si="45"/>
        <v xml:space="preserve"> </v>
      </c>
      <c r="C458" s="96" t="str">
        <f>IF(AND(ISBLANK('TABELA UNIFICADA 2024'!P458)=TRUE,(ISBLANK('TABELA UNIFICADA 2024'!A458)=FALSE)),'TABELA UNIFICADA 2024'!A458," ")</f>
        <v xml:space="preserve"> </v>
      </c>
      <c r="D458" s="96" t="s">
        <v>43</v>
      </c>
      <c r="E458" s="191">
        <f>IF(ISBLANK('TABELA UNIFICADA 2024'!M458)=TRUE," ",'TABELA UNIFICADA 2024'!M458)</f>
        <v>45432</v>
      </c>
      <c r="F458" s="96" t="s">
        <v>111</v>
      </c>
      <c r="G458" s="96" t="str">
        <f>IF(C458='TABELA UNIFICADA 2024'!A458,'TABELA UNIFICADA 2024'!C458," ")</f>
        <v xml:space="preserve"> </v>
      </c>
      <c r="H458" s="96" t="s">
        <v>43</v>
      </c>
      <c r="I458" s="96" t="s">
        <v>112</v>
      </c>
      <c r="J458" s="97" t="str">
        <f>IF(C458='TABELA UNIFICADA 2024'!A458,'TABELA UNIFICADA 2024'!G458," ")</f>
        <v xml:space="preserve"> </v>
      </c>
      <c r="K458" s="96" t="s">
        <v>113</v>
      </c>
      <c r="L458" s="100" t="str">
        <f t="shared" si="46"/>
        <v>-</v>
      </c>
      <c r="M458" s="95" t="str">
        <f t="shared" si="43"/>
        <v xml:space="preserve"> </v>
      </c>
      <c r="N458" s="99" t="str">
        <f>IF(C458='TABELA UNIFICADA 2024'!A458,'TABELA UNIFICADA 2024'!F458," ")</f>
        <v xml:space="preserve"> </v>
      </c>
      <c r="O458" s="99" t="str">
        <f t="shared" si="47"/>
        <v xml:space="preserve"> </v>
      </c>
      <c r="Y458" s="183" t="s">
        <v>592</v>
      </c>
      <c r="Z458" s="104" t="s">
        <v>617</v>
      </c>
      <c r="AA458" s="104" t="s">
        <v>618</v>
      </c>
      <c r="AB458" s="104" t="str">
        <f t="shared" si="44"/>
        <v>FERRO</v>
      </c>
      <c r="AC458" s="106">
        <f>IF(AND(AB458="FERRO",AA458="PADRAO"),CONTROLE!$T$2,IF(AND(AB458="FERRO",AA458="ESPECIAL"),CONTROLE!$T$3,IF(AND(AB458="ACO",AA458="PADRAO"),CONTROLE!$T$8,IF(AND(AB458="ACO",AA458="ESPECIAL"),CONTROLE!$T$9,IF(AND(AB458="ALUMINIO",AA458="PADRAO"),CONTROLE!$T$5,IF(AND(AB458="ALUMINIO",AA458="ESPECIAL"),CONTROLE!$T$6))))))</f>
        <v>12738</v>
      </c>
    </row>
    <row r="459" spans="1:29" ht="15.75" customHeight="1">
      <c r="A459" s="98" t="s">
        <v>2927</v>
      </c>
      <c r="B459" s="96" t="str">
        <f t="shared" si="45"/>
        <v xml:space="preserve"> </v>
      </c>
      <c r="C459" s="96" t="str">
        <f>IF(AND(ISBLANK('TABELA UNIFICADA 2024'!P459)=TRUE,(ISBLANK('TABELA UNIFICADA 2024'!A459)=FALSE)),'TABELA UNIFICADA 2024'!A459," ")</f>
        <v xml:space="preserve"> </v>
      </c>
      <c r="D459" s="96" t="s">
        <v>43</v>
      </c>
      <c r="E459" s="191">
        <f>IF(ISBLANK('TABELA UNIFICADA 2024'!M459)=TRUE," ",'TABELA UNIFICADA 2024'!M459)</f>
        <v>45432</v>
      </c>
      <c r="F459" s="96" t="s">
        <v>111</v>
      </c>
      <c r="G459" s="96" t="str">
        <f>IF(C459='TABELA UNIFICADA 2024'!A459,'TABELA UNIFICADA 2024'!C459," ")</f>
        <v xml:space="preserve"> </v>
      </c>
      <c r="H459" s="96" t="s">
        <v>43</v>
      </c>
      <c r="I459" s="96" t="s">
        <v>112</v>
      </c>
      <c r="J459" s="97" t="str">
        <f>IF(C459='TABELA UNIFICADA 2024'!A459,'TABELA UNIFICADA 2024'!G459," ")</f>
        <v xml:space="preserve"> </v>
      </c>
      <c r="K459" s="96" t="s">
        <v>113</v>
      </c>
      <c r="L459" s="100" t="str">
        <f t="shared" si="46"/>
        <v>-</v>
      </c>
      <c r="M459" s="95" t="str">
        <f t="shared" si="43"/>
        <v xml:space="preserve"> </v>
      </c>
      <c r="N459" s="99" t="str">
        <f>IF(C459='TABELA UNIFICADA 2024'!A459,'TABELA UNIFICADA 2024'!F459," ")</f>
        <v xml:space="preserve"> </v>
      </c>
      <c r="O459" s="99" t="str">
        <f t="shared" si="47"/>
        <v xml:space="preserve"> </v>
      </c>
      <c r="Y459" s="183" t="s">
        <v>590</v>
      </c>
      <c r="Z459" s="104" t="s">
        <v>696</v>
      </c>
      <c r="AA459" s="104" t="s">
        <v>618</v>
      </c>
      <c r="AB459" s="104" t="s">
        <v>2550</v>
      </c>
      <c r="AC459" s="106">
        <f>IF(AND(AB459="FERRO",AA459="PADRAO"),CONTROLE!$T$2,IF(AND(AB459="FERRO",AA459="ESPECIAL"),CONTROLE!$T$3,IF(AND(AB459="ACO",AA459="PADRAO"),CONTROLE!$T$8,IF(AND(AB459="ACO",AA459="ESPECIAL"),CONTROLE!$T$9,IF(AND(AB459="ALUMINIO",AA459="PADRAO"),CONTROLE!$T$5,IF(AND(AB459="ALUMINIO",AA459="ESPECIAL"),CONTROLE!$T$6))))))</f>
        <v>12740</v>
      </c>
    </row>
    <row r="460" spans="1:29" ht="15.75" customHeight="1">
      <c r="A460" s="98" t="s">
        <v>2927</v>
      </c>
      <c r="B460" s="96" t="str">
        <f t="shared" si="45"/>
        <v xml:space="preserve"> </v>
      </c>
      <c r="C460" s="96" t="str">
        <f>IF(AND(ISBLANK('TABELA UNIFICADA 2024'!P460)=TRUE,(ISBLANK('TABELA UNIFICADA 2024'!A460)=FALSE)),'TABELA UNIFICADA 2024'!A460," ")</f>
        <v xml:space="preserve"> </v>
      </c>
      <c r="D460" s="96" t="s">
        <v>43</v>
      </c>
      <c r="E460" s="191">
        <f>IF(ISBLANK('TABELA UNIFICADA 2024'!M460)=TRUE," ",'TABELA UNIFICADA 2024'!M460)</f>
        <v>45432</v>
      </c>
      <c r="F460" s="96" t="s">
        <v>111</v>
      </c>
      <c r="G460" s="96" t="str">
        <f>IF(C460='TABELA UNIFICADA 2024'!A460,'TABELA UNIFICADA 2024'!C460," ")</f>
        <v xml:space="preserve"> </v>
      </c>
      <c r="H460" s="96" t="s">
        <v>43</v>
      </c>
      <c r="I460" s="96" t="s">
        <v>112</v>
      </c>
      <c r="J460" s="97" t="str">
        <f>IF(C460='TABELA UNIFICADA 2024'!A460,'TABELA UNIFICADA 2024'!G460," ")</f>
        <v xml:space="preserve"> </v>
      </c>
      <c r="K460" s="96" t="s">
        <v>113</v>
      </c>
      <c r="L460" s="100" t="str">
        <f t="shared" si="46"/>
        <v>-</v>
      </c>
      <c r="M460" s="95" t="str">
        <f t="shared" si="43"/>
        <v xml:space="preserve"> </v>
      </c>
      <c r="N460" s="99" t="str">
        <f>IF(C460='TABELA UNIFICADA 2024'!A460,'TABELA UNIFICADA 2024'!F460," ")</f>
        <v xml:space="preserve"> </v>
      </c>
      <c r="O460" s="99" t="str">
        <f t="shared" si="47"/>
        <v xml:space="preserve"> </v>
      </c>
      <c r="Y460" s="183" t="s">
        <v>379</v>
      </c>
      <c r="Z460" s="104" t="s">
        <v>666</v>
      </c>
      <c r="AA460" s="104" t="s">
        <v>618</v>
      </c>
      <c r="AB460" s="104" t="str">
        <f>IF(LEFT(Z460,1)="G","FERRO",0)</f>
        <v>FERRO</v>
      </c>
      <c r="AC460" s="106">
        <f>IF(AND(AB460="FERRO",AA460="PADRAO"),CONTROLE!$T$2,IF(AND(AB460="FERRO",AA460="ESPECIAL"),CONTROLE!$T$3,IF(AND(AB460="ACO",AA460="PADRAO"),CONTROLE!$T$8,IF(AND(AB460="ACO",AA460="ESPECIAL"),CONTROLE!$T$9,IF(AND(AB460="ALUMINIO",AA460="PADRAO"),CONTROLE!$T$5,IF(AND(AB460="ALUMINIO",AA460="ESPECIAL"),CONTROLE!$T$6))))))</f>
        <v>12738</v>
      </c>
    </row>
    <row r="461" spans="1:29" ht="15.75" customHeight="1">
      <c r="A461" s="98" t="s">
        <v>2927</v>
      </c>
      <c r="B461" s="96" t="str">
        <f t="shared" si="45"/>
        <v xml:space="preserve"> </v>
      </c>
      <c r="C461" s="96" t="str">
        <f>IF(AND(ISBLANK('TABELA UNIFICADA 2024'!P461)=TRUE,(ISBLANK('TABELA UNIFICADA 2024'!A461)=FALSE)),'TABELA UNIFICADA 2024'!A461," ")</f>
        <v xml:space="preserve"> </v>
      </c>
      <c r="D461" s="96" t="s">
        <v>43</v>
      </c>
      <c r="E461" s="191">
        <f>IF(ISBLANK('TABELA UNIFICADA 2024'!M461)=TRUE," ",'TABELA UNIFICADA 2024'!M461)</f>
        <v>45439</v>
      </c>
      <c r="F461" s="96" t="s">
        <v>111</v>
      </c>
      <c r="G461" s="96" t="str">
        <f>IF(C461='TABELA UNIFICADA 2024'!A461,'TABELA UNIFICADA 2024'!C461," ")</f>
        <v xml:space="preserve"> </v>
      </c>
      <c r="H461" s="96" t="s">
        <v>43</v>
      </c>
      <c r="I461" s="96" t="s">
        <v>112</v>
      </c>
      <c r="J461" s="97" t="str">
        <f>IF(C461='TABELA UNIFICADA 2024'!A461,'TABELA UNIFICADA 2024'!G461," ")</f>
        <v xml:space="preserve"> </v>
      </c>
      <c r="K461" s="96" t="s">
        <v>113</v>
      </c>
      <c r="L461" s="100" t="str">
        <f t="shared" si="46"/>
        <v>-</v>
      </c>
      <c r="M461" s="95" t="str">
        <f t="shared" si="43"/>
        <v xml:space="preserve"> </v>
      </c>
      <c r="N461" s="99" t="str">
        <f>IF(C461='TABELA UNIFICADA 2024'!A461,'TABELA UNIFICADA 2024'!F461," ")</f>
        <v xml:space="preserve"> </v>
      </c>
      <c r="O461" s="99" t="str">
        <f t="shared" si="47"/>
        <v xml:space="preserve"> </v>
      </c>
      <c r="Y461" s="183" t="s">
        <v>984</v>
      </c>
      <c r="Z461" s="104" t="s">
        <v>774</v>
      </c>
      <c r="AA461" s="104" t="s">
        <v>618</v>
      </c>
      <c r="AB461" s="104" t="s">
        <v>2550</v>
      </c>
      <c r="AC461" s="106">
        <f>IF(AND(AB461="FERRO",AA461="PADRAO"),CONTROLE!$T$2,IF(AND(AB461="FERRO",AA461="ESPECIAL"),CONTROLE!$T$3,IF(AND(AB461="ACO",AA461="PADRAO"),CONTROLE!$T$8,IF(AND(AB461="ACO",AA461="ESPECIAL"),CONTROLE!$T$9,IF(AND(AB461="ALUMINIO",AA461="PADRAO"),CONTROLE!$T$5,IF(AND(AB461="ALUMINIO",AA461="ESPECIAL"),CONTROLE!$T$6))))))</f>
        <v>12740</v>
      </c>
    </row>
    <row r="462" spans="1:29" ht="15.75" customHeight="1">
      <c r="A462" s="98" t="s">
        <v>2927</v>
      </c>
      <c r="B462" s="96" t="str">
        <f t="shared" si="45"/>
        <v xml:space="preserve"> </v>
      </c>
      <c r="C462" s="96" t="str">
        <f>IF(AND(ISBLANK('TABELA UNIFICADA 2024'!P462)=TRUE,(ISBLANK('TABELA UNIFICADA 2024'!A462)=FALSE)),'TABELA UNIFICADA 2024'!A462," ")</f>
        <v xml:space="preserve"> </v>
      </c>
      <c r="D462" s="96" t="s">
        <v>43</v>
      </c>
      <c r="E462" s="191">
        <f>IF(ISBLANK('TABELA UNIFICADA 2024'!M462)=TRUE," ",'TABELA UNIFICADA 2024'!M462)</f>
        <v>45439</v>
      </c>
      <c r="F462" s="96" t="s">
        <v>111</v>
      </c>
      <c r="G462" s="96" t="str">
        <f>IF(C462='TABELA UNIFICADA 2024'!A462,'TABELA UNIFICADA 2024'!C462," ")</f>
        <v xml:space="preserve"> </v>
      </c>
      <c r="H462" s="96" t="s">
        <v>43</v>
      </c>
      <c r="I462" s="96" t="s">
        <v>112</v>
      </c>
      <c r="J462" s="97" t="str">
        <f>IF(C462='TABELA UNIFICADA 2024'!A462,'TABELA UNIFICADA 2024'!G462," ")</f>
        <v xml:space="preserve"> </v>
      </c>
      <c r="K462" s="96" t="s">
        <v>113</v>
      </c>
      <c r="L462" s="100" t="str">
        <f t="shared" si="46"/>
        <v>-</v>
      </c>
      <c r="M462" s="95" t="str">
        <f t="shared" si="43"/>
        <v xml:space="preserve"> </v>
      </c>
      <c r="N462" s="99" t="str">
        <f>IF(C462='TABELA UNIFICADA 2024'!A462,'TABELA UNIFICADA 2024'!F462," ")</f>
        <v xml:space="preserve"> </v>
      </c>
      <c r="O462" s="99" t="str">
        <f t="shared" si="47"/>
        <v xml:space="preserve"> </v>
      </c>
      <c r="Y462" s="183" t="s">
        <v>985</v>
      </c>
      <c r="Z462" s="104" t="s">
        <v>774</v>
      </c>
      <c r="AA462" s="104" t="s">
        <v>618</v>
      </c>
      <c r="AB462" s="104" t="s">
        <v>2550</v>
      </c>
      <c r="AC462" s="106">
        <f>IF(AND(AB462="FERRO",AA462="PADRAO"),CONTROLE!$T$2,IF(AND(AB462="FERRO",AA462="ESPECIAL"),CONTROLE!$T$3,IF(AND(AB462="ACO",AA462="PADRAO"),CONTROLE!$T$8,IF(AND(AB462="ACO",AA462="ESPECIAL"),CONTROLE!$T$9,IF(AND(AB462="ALUMINIO",AA462="PADRAO"),CONTROLE!$T$5,IF(AND(AB462="ALUMINIO",AA462="ESPECIAL"),CONTROLE!$T$6))))))</f>
        <v>12740</v>
      </c>
    </row>
    <row r="463" spans="1:29" ht="15.75" customHeight="1">
      <c r="A463" s="98" t="s">
        <v>2927</v>
      </c>
      <c r="B463" s="96" t="str">
        <f t="shared" si="45"/>
        <v xml:space="preserve"> </v>
      </c>
      <c r="C463" s="96" t="str">
        <f>IF(AND(ISBLANK('TABELA UNIFICADA 2024'!P463)=TRUE,(ISBLANK('TABELA UNIFICADA 2024'!A463)=FALSE)),'TABELA UNIFICADA 2024'!A463," ")</f>
        <v xml:space="preserve"> </v>
      </c>
      <c r="D463" s="96" t="s">
        <v>43</v>
      </c>
      <c r="E463" s="191">
        <f>IF(ISBLANK('TABELA UNIFICADA 2024'!M463)=TRUE," ",'TABELA UNIFICADA 2024'!M463)</f>
        <v>45439</v>
      </c>
      <c r="F463" s="96" t="s">
        <v>111</v>
      </c>
      <c r="G463" s="96" t="str">
        <f>IF(C463='TABELA UNIFICADA 2024'!A463,'TABELA UNIFICADA 2024'!C463," ")</f>
        <v xml:space="preserve"> </v>
      </c>
      <c r="H463" s="96" t="s">
        <v>43</v>
      </c>
      <c r="I463" s="96" t="s">
        <v>112</v>
      </c>
      <c r="J463" s="97" t="str">
        <f>IF(C463='TABELA UNIFICADA 2024'!A463,'TABELA UNIFICADA 2024'!G463," ")</f>
        <v xml:space="preserve"> </v>
      </c>
      <c r="K463" s="96" t="s">
        <v>113</v>
      </c>
      <c r="L463" s="100" t="str">
        <f t="shared" si="46"/>
        <v>-</v>
      </c>
      <c r="M463" s="95" t="str">
        <f t="shared" si="43"/>
        <v xml:space="preserve"> </v>
      </c>
      <c r="N463" s="99" t="str">
        <f>IF(C463='TABELA UNIFICADA 2024'!A463,'TABELA UNIFICADA 2024'!F463," ")</f>
        <v xml:space="preserve"> </v>
      </c>
      <c r="O463" s="99" t="str">
        <f t="shared" si="47"/>
        <v xml:space="preserve"> </v>
      </c>
      <c r="Y463" s="183" t="s">
        <v>986</v>
      </c>
      <c r="Z463" s="104" t="s">
        <v>774</v>
      </c>
      <c r="AA463" s="104" t="s">
        <v>618</v>
      </c>
      <c r="AB463" s="104" t="s">
        <v>2550</v>
      </c>
      <c r="AC463" s="106">
        <f>IF(AND(AB463="FERRO",AA463="PADRAO"),CONTROLE!$T$2,IF(AND(AB463="FERRO",AA463="ESPECIAL"),CONTROLE!$T$3,IF(AND(AB463="ACO",AA463="PADRAO"),CONTROLE!$T$8,IF(AND(AB463="ACO",AA463="ESPECIAL"),CONTROLE!$T$9,IF(AND(AB463="ALUMINIO",AA463="PADRAO"),CONTROLE!$T$5,IF(AND(AB463="ALUMINIO",AA463="ESPECIAL"),CONTROLE!$T$6))))))</f>
        <v>12740</v>
      </c>
    </row>
    <row r="464" spans="1:29" ht="15.75" customHeight="1">
      <c r="A464" s="98" t="s">
        <v>2927</v>
      </c>
      <c r="B464" s="96" t="str">
        <f t="shared" si="45"/>
        <v xml:space="preserve"> </v>
      </c>
      <c r="C464" s="96" t="str">
        <f>IF(AND(ISBLANK('TABELA UNIFICADA 2024'!P464)=TRUE,(ISBLANK('TABELA UNIFICADA 2024'!A464)=FALSE)),'TABELA UNIFICADA 2024'!A464," ")</f>
        <v xml:space="preserve"> </v>
      </c>
      <c r="D464" s="96" t="s">
        <v>43</v>
      </c>
      <c r="E464" s="191">
        <f>IF(ISBLANK('TABELA UNIFICADA 2024'!M464)=TRUE," ",'TABELA UNIFICADA 2024'!M464)</f>
        <v>45439</v>
      </c>
      <c r="F464" s="96" t="s">
        <v>111</v>
      </c>
      <c r="G464" s="96" t="str">
        <f>IF(C464='TABELA UNIFICADA 2024'!A464,'TABELA UNIFICADA 2024'!C464," ")</f>
        <v xml:space="preserve"> </v>
      </c>
      <c r="H464" s="96" t="s">
        <v>43</v>
      </c>
      <c r="I464" s="96" t="s">
        <v>112</v>
      </c>
      <c r="J464" s="97" t="str">
        <f>IF(C464='TABELA UNIFICADA 2024'!A464,'TABELA UNIFICADA 2024'!G464," ")</f>
        <v xml:space="preserve"> </v>
      </c>
      <c r="K464" s="96" t="s">
        <v>113</v>
      </c>
      <c r="L464" s="100" t="str">
        <f t="shared" si="46"/>
        <v>-</v>
      </c>
      <c r="M464" s="95" t="str">
        <f t="shared" si="43"/>
        <v xml:space="preserve"> </v>
      </c>
      <c r="N464" s="99" t="str">
        <f>IF(C464='TABELA UNIFICADA 2024'!A464,'TABELA UNIFICADA 2024'!F464," ")</f>
        <v xml:space="preserve"> </v>
      </c>
      <c r="O464" s="99" t="str">
        <f t="shared" si="47"/>
        <v xml:space="preserve"> </v>
      </c>
      <c r="Y464" s="183" t="s">
        <v>987</v>
      </c>
      <c r="Z464" s="104" t="s">
        <v>774</v>
      </c>
      <c r="AA464" s="104" t="s">
        <v>618</v>
      </c>
      <c r="AB464" s="104" t="s">
        <v>2550</v>
      </c>
      <c r="AC464" s="106">
        <f>IF(AND(AB464="FERRO",AA464="PADRAO"),CONTROLE!$T$2,IF(AND(AB464="FERRO",AA464="ESPECIAL"),CONTROLE!$T$3,IF(AND(AB464="ACO",AA464="PADRAO"),CONTROLE!$T$8,IF(AND(AB464="ACO",AA464="ESPECIAL"),CONTROLE!$T$9,IF(AND(AB464="ALUMINIO",AA464="PADRAO"),CONTROLE!$T$5,IF(AND(AB464="ALUMINIO",AA464="ESPECIAL"),CONTROLE!$T$6))))))</f>
        <v>12740</v>
      </c>
    </row>
    <row r="465" spans="1:29" ht="15.75" customHeight="1">
      <c r="A465" s="98" t="s">
        <v>2927</v>
      </c>
      <c r="B465" s="96" t="str">
        <f t="shared" si="45"/>
        <v xml:space="preserve"> </v>
      </c>
      <c r="C465" s="96" t="str">
        <f>IF(AND(ISBLANK('TABELA UNIFICADA 2024'!P465)=TRUE,(ISBLANK('TABELA UNIFICADA 2024'!A465)=FALSE)),'TABELA UNIFICADA 2024'!A465," ")</f>
        <v xml:space="preserve"> </v>
      </c>
      <c r="D465" s="96" t="s">
        <v>43</v>
      </c>
      <c r="E465" s="191">
        <f>IF(ISBLANK('TABELA UNIFICADA 2024'!M465)=TRUE," ",'TABELA UNIFICADA 2024'!M465)</f>
        <v>45439</v>
      </c>
      <c r="F465" s="96" t="s">
        <v>111</v>
      </c>
      <c r="G465" s="96" t="str">
        <f>IF(C465='TABELA UNIFICADA 2024'!A465,'TABELA UNIFICADA 2024'!C465," ")</f>
        <v xml:space="preserve"> </v>
      </c>
      <c r="H465" s="96" t="s">
        <v>43</v>
      </c>
      <c r="I465" s="96" t="s">
        <v>112</v>
      </c>
      <c r="J465" s="97" t="str">
        <f>IF(C465='TABELA UNIFICADA 2024'!A465,'TABELA UNIFICADA 2024'!G465," ")</f>
        <v xml:space="preserve"> </v>
      </c>
      <c r="K465" s="96" t="s">
        <v>113</v>
      </c>
      <c r="L465" s="100" t="str">
        <f t="shared" si="46"/>
        <v>-</v>
      </c>
      <c r="M465" s="95" t="str">
        <f t="shared" si="43"/>
        <v xml:space="preserve"> </v>
      </c>
      <c r="N465" s="99" t="str">
        <f>IF(C465='TABELA UNIFICADA 2024'!A465,'TABELA UNIFICADA 2024'!F465," ")</f>
        <v xml:space="preserve"> </v>
      </c>
      <c r="O465" s="99" t="str">
        <f t="shared" si="47"/>
        <v xml:space="preserve"> </v>
      </c>
      <c r="Y465" s="183" t="s">
        <v>988</v>
      </c>
      <c r="Z465" s="104" t="s">
        <v>774</v>
      </c>
      <c r="AA465" s="104" t="s">
        <v>618</v>
      </c>
      <c r="AB465" s="104" t="s">
        <v>2550</v>
      </c>
      <c r="AC465" s="106">
        <f>IF(AND(AB465="FERRO",AA465="PADRAO"),CONTROLE!$T$2,IF(AND(AB465="FERRO",AA465="ESPECIAL"),CONTROLE!$T$3,IF(AND(AB465="ACO",AA465="PADRAO"),CONTROLE!$T$8,IF(AND(AB465="ACO",AA465="ESPECIAL"),CONTROLE!$T$9,IF(AND(AB465="ALUMINIO",AA465="PADRAO"),CONTROLE!$T$5,IF(AND(AB465="ALUMINIO",AA465="ESPECIAL"),CONTROLE!$T$6))))))</f>
        <v>12740</v>
      </c>
    </row>
    <row r="466" spans="1:29" ht="15.75" customHeight="1">
      <c r="A466" s="98" t="s">
        <v>2927</v>
      </c>
      <c r="B466" s="96" t="str">
        <f t="shared" si="45"/>
        <v xml:space="preserve"> </v>
      </c>
      <c r="C466" s="96" t="str">
        <f>IF(AND(ISBLANK('TABELA UNIFICADA 2024'!P466)=TRUE,(ISBLANK('TABELA UNIFICADA 2024'!A466)=FALSE)),'TABELA UNIFICADA 2024'!A466," ")</f>
        <v xml:space="preserve"> </v>
      </c>
      <c r="D466" s="96" t="s">
        <v>43</v>
      </c>
      <c r="E466" s="191">
        <f>IF(ISBLANK('TABELA UNIFICADA 2024'!M466)=TRUE," ",'TABELA UNIFICADA 2024'!M466)</f>
        <v>45439</v>
      </c>
      <c r="F466" s="96" t="s">
        <v>111</v>
      </c>
      <c r="G466" s="96" t="str">
        <f>IF(C466='TABELA UNIFICADA 2024'!A466,'TABELA UNIFICADA 2024'!C466," ")</f>
        <v xml:space="preserve"> </v>
      </c>
      <c r="H466" s="96" t="s">
        <v>43</v>
      </c>
      <c r="I466" s="96" t="s">
        <v>112</v>
      </c>
      <c r="J466" s="97" t="str">
        <f>IF(C466='TABELA UNIFICADA 2024'!A466,'TABELA UNIFICADA 2024'!G466," ")</f>
        <v xml:space="preserve"> </v>
      </c>
      <c r="K466" s="96" t="s">
        <v>113</v>
      </c>
      <c r="L466" s="100" t="str">
        <f t="shared" si="46"/>
        <v>-</v>
      </c>
      <c r="M466" s="95" t="str">
        <f t="shared" si="43"/>
        <v xml:space="preserve"> </v>
      </c>
      <c r="N466" s="99" t="str">
        <f>IF(C466='TABELA UNIFICADA 2024'!A466,'TABELA UNIFICADA 2024'!F466," ")</f>
        <v xml:space="preserve"> </v>
      </c>
      <c r="O466" s="99" t="str">
        <f t="shared" si="47"/>
        <v xml:space="preserve"> </v>
      </c>
      <c r="Y466" s="183" t="s">
        <v>989</v>
      </c>
      <c r="Z466" s="104" t="s">
        <v>774</v>
      </c>
      <c r="AA466" s="104" t="s">
        <v>618</v>
      </c>
      <c r="AB466" s="104" t="s">
        <v>2550</v>
      </c>
      <c r="AC466" s="106">
        <f>IF(AND(AB466="FERRO",AA466="PADRAO"),CONTROLE!$T$2,IF(AND(AB466="FERRO",AA466="ESPECIAL"),CONTROLE!$T$3,IF(AND(AB466="ACO",AA466="PADRAO"),CONTROLE!$T$8,IF(AND(AB466="ACO",AA466="ESPECIAL"),CONTROLE!$T$9,IF(AND(AB466="ALUMINIO",AA466="PADRAO"),CONTROLE!$T$5,IF(AND(AB466="ALUMINIO",AA466="ESPECIAL"),CONTROLE!$T$6))))))</f>
        <v>12740</v>
      </c>
    </row>
    <row r="467" spans="1:29" ht="15.75" customHeight="1">
      <c r="A467" s="98" t="s">
        <v>2927</v>
      </c>
      <c r="B467" s="96" t="str">
        <f t="shared" si="45"/>
        <v xml:space="preserve"> </v>
      </c>
      <c r="C467" s="96" t="str">
        <f>IF(AND(ISBLANK('TABELA UNIFICADA 2024'!P467)=TRUE,(ISBLANK('TABELA UNIFICADA 2024'!A467)=FALSE)),'TABELA UNIFICADA 2024'!A467," ")</f>
        <v xml:space="preserve"> </v>
      </c>
      <c r="D467" s="96" t="s">
        <v>43</v>
      </c>
      <c r="E467" s="191">
        <f>IF(ISBLANK('TABELA UNIFICADA 2024'!M467)=TRUE," ",'TABELA UNIFICADA 2024'!M467)</f>
        <v>45439</v>
      </c>
      <c r="F467" s="96" t="s">
        <v>111</v>
      </c>
      <c r="G467" s="96" t="str">
        <f>IF(C467='TABELA UNIFICADA 2024'!A467,'TABELA UNIFICADA 2024'!C467," ")</f>
        <v xml:space="preserve"> </v>
      </c>
      <c r="H467" s="96" t="s">
        <v>43</v>
      </c>
      <c r="I467" s="96" t="s">
        <v>112</v>
      </c>
      <c r="J467" s="97" t="str">
        <f>IF(C467='TABELA UNIFICADA 2024'!A467,'TABELA UNIFICADA 2024'!G467," ")</f>
        <v xml:space="preserve"> </v>
      </c>
      <c r="K467" s="96" t="s">
        <v>113</v>
      </c>
      <c r="L467" s="100" t="str">
        <f t="shared" si="46"/>
        <v>-</v>
      </c>
      <c r="M467" s="95" t="str">
        <f t="shared" si="43"/>
        <v xml:space="preserve"> </v>
      </c>
      <c r="N467" s="99" t="str">
        <f>IF(C467='TABELA UNIFICADA 2024'!A467,'TABELA UNIFICADA 2024'!F467," ")</f>
        <v xml:space="preserve"> </v>
      </c>
      <c r="O467" s="99" t="str">
        <f t="shared" si="47"/>
        <v xml:space="preserve"> </v>
      </c>
      <c r="Y467" s="183" t="s">
        <v>455</v>
      </c>
      <c r="Z467" s="104" t="s">
        <v>617</v>
      </c>
      <c r="AA467" s="104" t="s">
        <v>618</v>
      </c>
      <c r="AB467" s="104" t="str">
        <f>IF(LEFT(Z467,1)="G","FERRO",0)</f>
        <v>FERRO</v>
      </c>
      <c r="AC467" s="106">
        <f>IF(AND(AB467="FERRO",AA467="PADRAO"),CONTROLE!$T$2,IF(AND(AB467="FERRO",AA467="ESPECIAL"),CONTROLE!$T$3,IF(AND(AB467="ACO",AA467="PADRAO"),CONTROLE!$T$8,IF(AND(AB467="ACO",AA467="ESPECIAL"),CONTROLE!$T$9,IF(AND(AB467="ALUMINIO",AA467="PADRAO"),CONTROLE!$T$5,IF(AND(AB467="ALUMINIO",AA467="ESPECIAL"),CONTROLE!$T$6))))))</f>
        <v>12738</v>
      </c>
    </row>
    <row r="468" spans="1:29" ht="15.75" customHeight="1">
      <c r="A468" s="98" t="s">
        <v>2927</v>
      </c>
      <c r="B468" s="96" t="str">
        <f t="shared" si="45"/>
        <v xml:space="preserve"> </v>
      </c>
      <c r="C468" s="96" t="str">
        <f>IF(AND(ISBLANK('TABELA UNIFICADA 2024'!P468)=TRUE,(ISBLANK('TABELA UNIFICADA 2024'!A468)=FALSE)),'TABELA UNIFICADA 2024'!A468," ")</f>
        <v xml:space="preserve"> </v>
      </c>
      <c r="D468" s="96" t="s">
        <v>43</v>
      </c>
      <c r="E468" s="191">
        <f>IF(ISBLANK('TABELA UNIFICADA 2024'!M468)=TRUE," ",'TABELA UNIFICADA 2024'!M468)</f>
        <v>45439</v>
      </c>
      <c r="F468" s="96" t="s">
        <v>111</v>
      </c>
      <c r="G468" s="96" t="str">
        <f>IF(C468='TABELA UNIFICADA 2024'!A468,'TABELA UNIFICADA 2024'!C468," ")</f>
        <v xml:space="preserve"> </v>
      </c>
      <c r="H468" s="96" t="s">
        <v>43</v>
      </c>
      <c r="I468" s="96" t="s">
        <v>112</v>
      </c>
      <c r="J468" s="97" t="str">
        <f>IF(C468='TABELA UNIFICADA 2024'!A468,'TABELA UNIFICADA 2024'!G468," ")</f>
        <v xml:space="preserve"> </v>
      </c>
      <c r="K468" s="96" t="s">
        <v>113</v>
      </c>
      <c r="L468" s="100" t="str">
        <f t="shared" si="46"/>
        <v>-</v>
      </c>
      <c r="M468" s="95" t="str">
        <f t="shared" si="43"/>
        <v xml:space="preserve"> </v>
      </c>
      <c r="N468" s="99" t="str">
        <f>IF(C468='TABELA UNIFICADA 2024'!A468,'TABELA UNIFICADA 2024'!F468," ")</f>
        <v xml:space="preserve"> </v>
      </c>
      <c r="O468" s="99" t="str">
        <f t="shared" si="47"/>
        <v xml:space="preserve"> </v>
      </c>
      <c r="Y468" s="183" t="s">
        <v>990</v>
      </c>
      <c r="Z468" s="104" t="s">
        <v>617</v>
      </c>
      <c r="AA468" s="104" t="s">
        <v>618</v>
      </c>
      <c r="AB468" s="104" t="str">
        <f>IF(LEFT(Z468,1)="G","FERRO",0)</f>
        <v>FERRO</v>
      </c>
      <c r="AC468" s="106">
        <f>IF(AND(AB468="FERRO",AA468="PADRAO"),CONTROLE!$T$2,IF(AND(AB468="FERRO",AA468="ESPECIAL"),CONTROLE!$T$3,IF(AND(AB468="ACO",AA468="PADRAO"),CONTROLE!$T$8,IF(AND(AB468="ACO",AA468="ESPECIAL"),CONTROLE!$T$9,IF(AND(AB468="ALUMINIO",AA468="PADRAO"),CONTROLE!$T$5,IF(AND(AB468="ALUMINIO",AA468="ESPECIAL"),CONTROLE!$T$6))))))</f>
        <v>12738</v>
      </c>
    </row>
    <row r="469" spans="1:29" ht="15.75" customHeight="1">
      <c r="A469" s="98" t="s">
        <v>2927</v>
      </c>
      <c r="B469" s="96" t="str">
        <f t="shared" si="45"/>
        <v xml:space="preserve"> </v>
      </c>
      <c r="C469" s="96" t="str">
        <f>IF(AND(ISBLANK('TABELA UNIFICADA 2024'!P469)=TRUE,(ISBLANK('TABELA UNIFICADA 2024'!A469)=FALSE)),'TABELA UNIFICADA 2024'!A469," ")</f>
        <v xml:space="preserve"> </v>
      </c>
      <c r="D469" s="96" t="s">
        <v>43</v>
      </c>
      <c r="E469" s="191">
        <f>IF(ISBLANK('TABELA UNIFICADA 2024'!M469)=TRUE," ",'TABELA UNIFICADA 2024'!M469)</f>
        <v>45439</v>
      </c>
      <c r="F469" s="96" t="s">
        <v>111</v>
      </c>
      <c r="G469" s="96" t="str">
        <f>IF(C469='TABELA UNIFICADA 2024'!A469,'TABELA UNIFICADA 2024'!C469," ")</f>
        <v xml:space="preserve"> </v>
      </c>
      <c r="H469" s="96" t="s">
        <v>43</v>
      </c>
      <c r="I469" s="96" t="s">
        <v>112</v>
      </c>
      <c r="J469" s="97" t="str">
        <f>IF(C469='TABELA UNIFICADA 2024'!A469,'TABELA UNIFICADA 2024'!G469," ")</f>
        <v xml:space="preserve"> </v>
      </c>
      <c r="K469" s="96" t="s">
        <v>113</v>
      </c>
      <c r="L469" s="100" t="str">
        <f t="shared" si="46"/>
        <v>-</v>
      </c>
      <c r="M469" s="95" t="str">
        <f t="shared" si="43"/>
        <v xml:space="preserve"> </v>
      </c>
      <c r="N469" s="99" t="str">
        <f>IF(C469='TABELA UNIFICADA 2024'!A469,'TABELA UNIFICADA 2024'!F469," ")</f>
        <v xml:space="preserve"> </v>
      </c>
      <c r="O469" s="99" t="str">
        <f t="shared" si="47"/>
        <v xml:space="preserve"> </v>
      </c>
      <c r="Y469" s="183" t="s">
        <v>991</v>
      </c>
      <c r="Z469" s="104" t="s">
        <v>617</v>
      </c>
      <c r="AA469" s="104" t="s">
        <v>618</v>
      </c>
      <c r="AB469" s="104" t="str">
        <f>IF(LEFT(Z469,1)="G","FERRO",0)</f>
        <v>FERRO</v>
      </c>
      <c r="AC469" s="106">
        <f>IF(AND(AB469="FERRO",AA469="PADRAO"),CONTROLE!$T$2,IF(AND(AB469="FERRO",AA469="ESPECIAL"),CONTROLE!$T$3,IF(AND(AB469="ACO",AA469="PADRAO"),CONTROLE!$T$8,IF(AND(AB469="ACO",AA469="ESPECIAL"),CONTROLE!$T$9,IF(AND(AB469="ALUMINIO",AA469="PADRAO"),CONTROLE!$T$5,IF(AND(AB469="ALUMINIO",AA469="ESPECIAL"),CONTROLE!$T$6))))))</f>
        <v>12738</v>
      </c>
    </row>
    <row r="470" spans="1:29" ht="15.75" customHeight="1">
      <c r="A470" s="98" t="s">
        <v>2927</v>
      </c>
      <c r="B470" s="96" t="str">
        <f t="shared" si="45"/>
        <v xml:space="preserve"> </v>
      </c>
      <c r="C470" s="96" t="str">
        <f>IF(AND(ISBLANK('TABELA UNIFICADA 2024'!P470)=TRUE,(ISBLANK('TABELA UNIFICADA 2024'!A470)=FALSE)),'TABELA UNIFICADA 2024'!A470," ")</f>
        <v xml:space="preserve"> </v>
      </c>
      <c r="D470" s="96" t="s">
        <v>43</v>
      </c>
      <c r="E470" s="191">
        <f>IF(ISBLANK('TABELA UNIFICADA 2024'!M470)=TRUE," ",'TABELA UNIFICADA 2024'!M470)</f>
        <v>45439</v>
      </c>
      <c r="F470" s="96" t="s">
        <v>111</v>
      </c>
      <c r="G470" s="96" t="str">
        <f>IF(C470='TABELA UNIFICADA 2024'!A470,'TABELA UNIFICADA 2024'!C470," ")</f>
        <v xml:space="preserve"> </v>
      </c>
      <c r="H470" s="96" t="s">
        <v>43</v>
      </c>
      <c r="I470" s="96" t="s">
        <v>112</v>
      </c>
      <c r="J470" s="97" t="str">
        <f>IF(C470='TABELA UNIFICADA 2024'!A470,'TABELA UNIFICADA 2024'!G470," ")</f>
        <v xml:space="preserve"> </v>
      </c>
      <c r="K470" s="96" t="s">
        <v>113</v>
      </c>
      <c r="L470" s="100" t="str">
        <f t="shared" si="46"/>
        <v>-</v>
      </c>
      <c r="M470" s="95" t="str">
        <f t="shared" si="43"/>
        <v xml:space="preserve"> </v>
      </c>
      <c r="N470" s="99" t="str">
        <f>IF(C470='TABELA UNIFICADA 2024'!A470,'TABELA UNIFICADA 2024'!F470," ")</f>
        <v xml:space="preserve"> </v>
      </c>
      <c r="O470" s="99" t="str">
        <f t="shared" si="47"/>
        <v xml:space="preserve"> </v>
      </c>
      <c r="Y470" s="183" t="s">
        <v>992</v>
      </c>
      <c r="Z470" s="104" t="s">
        <v>696</v>
      </c>
      <c r="AA470" s="104" t="s">
        <v>618</v>
      </c>
      <c r="AB470" s="104" t="s">
        <v>2550</v>
      </c>
      <c r="AC470" s="106">
        <f>IF(AND(AB470="FERRO",AA470="PADRAO"),CONTROLE!$T$2,IF(AND(AB470="FERRO",AA470="ESPECIAL"),CONTROLE!$T$3,IF(AND(AB470="ACO",AA470="PADRAO"),CONTROLE!$T$8,IF(AND(AB470="ACO",AA470="ESPECIAL"),CONTROLE!$T$9,IF(AND(AB470="ALUMINIO",AA470="PADRAO"),CONTROLE!$T$5,IF(AND(AB470="ALUMINIO",AA470="ESPECIAL"),CONTROLE!$T$6))))))</f>
        <v>12740</v>
      </c>
    </row>
    <row r="471" spans="1:29" ht="15.75" customHeight="1">
      <c r="A471" s="98" t="s">
        <v>2927</v>
      </c>
      <c r="B471" s="96" t="str">
        <f t="shared" si="45"/>
        <v xml:space="preserve"> </v>
      </c>
      <c r="C471" s="96" t="str">
        <f>IF(AND(ISBLANK('TABELA UNIFICADA 2024'!P471)=TRUE,(ISBLANK('TABELA UNIFICADA 2024'!A471)=FALSE)),'TABELA UNIFICADA 2024'!A471," ")</f>
        <v xml:space="preserve"> </v>
      </c>
      <c r="D471" s="96" t="s">
        <v>43</v>
      </c>
      <c r="E471" s="191">
        <f>IF(ISBLANK('TABELA UNIFICADA 2024'!M471)=TRUE," ",'TABELA UNIFICADA 2024'!M471)</f>
        <v>45441</v>
      </c>
      <c r="F471" s="96" t="s">
        <v>111</v>
      </c>
      <c r="G471" s="96" t="str">
        <f>IF(C471='TABELA UNIFICADA 2024'!A471,'TABELA UNIFICADA 2024'!C471," ")</f>
        <v xml:space="preserve"> </v>
      </c>
      <c r="H471" s="96" t="s">
        <v>43</v>
      </c>
      <c r="I471" s="96" t="s">
        <v>112</v>
      </c>
      <c r="J471" s="97" t="str">
        <f>IF(C471='TABELA UNIFICADA 2024'!A471,'TABELA UNIFICADA 2024'!G471," ")</f>
        <v xml:space="preserve"> </v>
      </c>
      <c r="K471" s="96" t="s">
        <v>113</v>
      </c>
      <c r="L471" s="100" t="str">
        <f t="shared" si="46"/>
        <v>-</v>
      </c>
      <c r="M471" s="95" t="str">
        <f t="shared" si="43"/>
        <v xml:space="preserve"> </v>
      </c>
      <c r="N471" s="99" t="str">
        <f>IF(C471='TABELA UNIFICADA 2024'!A471,'TABELA UNIFICADA 2024'!F471," ")</f>
        <v xml:space="preserve"> </v>
      </c>
      <c r="O471" s="99" t="str">
        <f t="shared" si="47"/>
        <v xml:space="preserve"> </v>
      </c>
      <c r="Y471" s="183" t="s">
        <v>993</v>
      </c>
      <c r="Z471" s="104" t="s">
        <v>617</v>
      </c>
      <c r="AA471" s="104" t="s">
        <v>618</v>
      </c>
      <c r="AB471" s="104" t="str">
        <f>IF(LEFT(Z471,1)="G","FERRO",0)</f>
        <v>FERRO</v>
      </c>
      <c r="AC471" s="106">
        <f>IF(AND(AB471="FERRO",AA471="PADRAO"),CONTROLE!$T$2,IF(AND(AB471="FERRO",AA471="ESPECIAL"),CONTROLE!$T$3,IF(AND(AB471="ACO",AA471="PADRAO"),CONTROLE!$T$8,IF(AND(AB471="ACO",AA471="ESPECIAL"),CONTROLE!$T$9,IF(AND(AB471="ALUMINIO",AA471="PADRAO"),CONTROLE!$T$5,IF(AND(AB471="ALUMINIO",AA471="ESPECIAL"),CONTROLE!$T$6))))))</f>
        <v>12738</v>
      </c>
    </row>
    <row r="472" spans="1:29" ht="15.75" customHeight="1">
      <c r="A472" s="98" t="s">
        <v>2927</v>
      </c>
      <c r="B472" s="96" t="str">
        <f t="shared" si="45"/>
        <v xml:space="preserve"> </v>
      </c>
      <c r="C472" s="96" t="str">
        <f>IF(AND(ISBLANK('TABELA UNIFICADA 2024'!P472)=TRUE,(ISBLANK('TABELA UNIFICADA 2024'!A472)=FALSE)),'TABELA UNIFICADA 2024'!A472," ")</f>
        <v xml:space="preserve"> </v>
      </c>
      <c r="D472" s="96" t="s">
        <v>43</v>
      </c>
      <c r="E472" s="191">
        <f>IF(ISBLANK('TABELA UNIFICADA 2024'!M472)=TRUE," ",'TABELA UNIFICADA 2024'!M472)</f>
        <v>45439</v>
      </c>
      <c r="F472" s="96" t="s">
        <v>111</v>
      </c>
      <c r="G472" s="96" t="str">
        <f>IF(C472='TABELA UNIFICADA 2024'!A472,'TABELA UNIFICADA 2024'!C472," ")</f>
        <v xml:space="preserve"> </v>
      </c>
      <c r="H472" s="96" t="s">
        <v>43</v>
      </c>
      <c r="I472" s="96" t="s">
        <v>112</v>
      </c>
      <c r="J472" s="97" t="str">
        <f>IF(C472='TABELA UNIFICADA 2024'!A472,'TABELA UNIFICADA 2024'!G472," ")</f>
        <v xml:space="preserve"> </v>
      </c>
      <c r="K472" s="96" t="s">
        <v>113</v>
      </c>
      <c r="L472" s="100" t="str">
        <f t="shared" si="46"/>
        <v>-</v>
      </c>
      <c r="M472" s="95" t="str">
        <f t="shared" si="43"/>
        <v xml:space="preserve"> </v>
      </c>
      <c r="N472" s="99" t="str">
        <f>IF(C472='TABELA UNIFICADA 2024'!A472,'TABELA UNIFICADA 2024'!F472," ")</f>
        <v xml:space="preserve"> </v>
      </c>
      <c r="O472" s="99" t="str">
        <f t="shared" si="47"/>
        <v xml:space="preserve"> </v>
      </c>
      <c r="Y472" s="183" t="s">
        <v>994</v>
      </c>
      <c r="Z472" s="104" t="s">
        <v>696</v>
      </c>
      <c r="AA472" s="104" t="s">
        <v>618</v>
      </c>
      <c r="AB472" s="104" t="s">
        <v>2550</v>
      </c>
      <c r="AC472" s="106">
        <f>IF(AND(AB472="FERRO",AA472="PADRAO"),CONTROLE!$T$2,IF(AND(AB472="FERRO",AA472="ESPECIAL"),CONTROLE!$T$3,IF(AND(AB472="ACO",AA472="PADRAO"),CONTROLE!$T$8,IF(AND(AB472="ACO",AA472="ESPECIAL"),CONTROLE!$T$9,IF(AND(AB472="ALUMINIO",AA472="PADRAO"),CONTROLE!$T$5,IF(AND(AB472="ALUMINIO",AA472="ESPECIAL"),CONTROLE!$T$6))))))</f>
        <v>12740</v>
      </c>
    </row>
    <row r="473" spans="1:29" ht="15.75" customHeight="1">
      <c r="A473" s="98" t="s">
        <v>2927</v>
      </c>
      <c r="B473" s="96" t="str">
        <f t="shared" si="45"/>
        <v xml:space="preserve"> </v>
      </c>
      <c r="C473" s="96" t="str">
        <f>IF(AND(ISBLANK('TABELA UNIFICADA 2024'!P473)=TRUE,(ISBLANK('TABELA UNIFICADA 2024'!A473)=FALSE)),'TABELA UNIFICADA 2024'!A473," ")</f>
        <v xml:space="preserve"> </v>
      </c>
      <c r="D473" s="96" t="s">
        <v>43</v>
      </c>
      <c r="E473" s="191">
        <f>IF(ISBLANK('TABELA UNIFICADA 2024'!M473)=TRUE," ",'TABELA UNIFICADA 2024'!M473)</f>
        <v>45441</v>
      </c>
      <c r="F473" s="96" t="s">
        <v>111</v>
      </c>
      <c r="G473" s="96" t="str">
        <f>IF(C473='TABELA UNIFICADA 2024'!A473,'TABELA UNIFICADA 2024'!C473," ")</f>
        <v xml:space="preserve"> </v>
      </c>
      <c r="H473" s="96" t="s">
        <v>43</v>
      </c>
      <c r="I473" s="96" t="s">
        <v>112</v>
      </c>
      <c r="J473" s="97" t="str">
        <f>IF(C473='TABELA UNIFICADA 2024'!A473,'TABELA UNIFICADA 2024'!G473," ")</f>
        <v xml:space="preserve"> </v>
      </c>
      <c r="K473" s="96" t="s">
        <v>113</v>
      </c>
      <c r="L473" s="100"/>
      <c r="M473" s="95" t="str">
        <f t="shared" si="43"/>
        <v xml:space="preserve"> </v>
      </c>
      <c r="N473" s="99" t="str">
        <f>IF(C473='TABELA UNIFICADA 2024'!A473,'TABELA UNIFICADA 2024'!F473," ")</f>
        <v xml:space="preserve"> </v>
      </c>
      <c r="O473" s="99" t="str">
        <f t="shared" si="47"/>
        <v xml:space="preserve"> </v>
      </c>
      <c r="Y473" s="183" t="s">
        <v>543</v>
      </c>
      <c r="Z473" s="104" t="s">
        <v>696</v>
      </c>
      <c r="AA473" s="104" t="s">
        <v>618</v>
      </c>
      <c r="AB473" s="104" t="s">
        <v>2550</v>
      </c>
      <c r="AC473" s="106">
        <f>IF(AND(AB473="FERRO",AA473="PADRAO"),CONTROLE!$T$2,IF(AND(AB473="FERRO",AA473="ESPECIAL"),CONTROLE!$T$3,IF(AND(AB473="ACO",AA473="PADRAO"),CONTROLE!$T$8,IF(AND(AB473="ACO",AA473="ESPECIAL"),CONTROLE!$T$9,IF(AND(AB473="ALUMINIO",AA473="PADRAO"),CONTROLE!$T$5,IF(AND(AB473="ALUMINIO",AA473="ESPECIAL"),CONTROLE!$T$6))))))</f>
        <v>12740</v>
      </c>
    </row>
    <row r="474" spans="1:29" ht="15.75" customHeight="1">
      <c r="A474" s="98" t="s">
        <v>2927</v>
      </c>
      <c r="B474" s="96" t="str">
        <f t="shared" si="45"/>
        <v xml:space="preserve"> </v>
      </c>
      <c r="C474" s="96" t="str">
        <f>IF(AND(ISBLANK('TABELA UNIFICADA 2024'!P474)=TRUE,(ISBLANK('TABELA UNIFICADA 2024'!A474)=FALSE)),'TABELA UNIFICADA 2024'!A474," ")</f>
        <v xml:space="preserve"> </v>
      </c>
      <c r="D474" s="96" t="s">
        <v>43</v>
      </c>
      <c r="E474" s="191">
        <f>IF(ISBLANK('TABELA UNIFICADA 2024'!M474)=TRUE," ",'TABELA UNIFICADA 2024'!M474)</f>
        <v>45441</v>
      </c>
      <c r="F474" s="96" t="s">
        <v>111</v>
      </c>
      <c r="G474" s="96" t="str">
        <f>IF(C474='TABELA UNIFICADA 2024'!A474,'TABELA UNIFICADA 2024'!C474," ")</f>
        <v xml:space="preserve"> </v>
      </c>
      <c r="H474" s="96" t="s">
        <v>43</v>
      </c>
      <c r="I474" s="96" t="s">
        <v>112</v>
      </c>
      <c r="J474" s="97" t="str">
        <f>IF(C474='TABELA UNIFICADA 2024'!A474,'TABELA UNIFICADA 2024'!G474," ")</f>
        <v xml:space="preserve"> </v>
      </c>
      <c r="K474" s="96" t="s">
        <v>113</v>
      </c>
      <c r="L474" s="100" t="str">
        <f>IFERROR(VLOOKUP(G474,$Y$3:$AC$3003,5,0),"-")</f>
        <v>-</v>
      </c>
      <c r="M474" s="95" t="str">
        <f t="shared" si="43"/>
        <v xml:space="preserve"> </v>
      </c>
      <c r="N474" s="99" t="str">
        <f>IF(C474='TABELA UNIFICADA 2024'!A474,'TABELA UNIFICADA 2024'!F474," ")</f>
        <v xml:space="preserve"> </v>
      </c>
      <c r="O474" s="99" t="str">
        <f t="shared" si="47"/>
        <v xml:space="preserve"> </v>
      </c>
      <c r="Y474" s="183" t="s">
        <v>995</v>
      </c>
      <c r="Z474" s="104" t="s">
        <v>696</v>
      </c>
      <c r="AA474" s="104" t="s">
        <v>618</v>
      </c>
      <c r="AB474" s="104" t="s">
        <v>2550</v>
      </c>
      <c r="AC474" s="106">
        <f>IF(AND(AB474="FERRO",AA474="PADRAO"),CONTROLE!$T$2,IF(AND(AB474="FERRO",AA474="ESPECIAL"),CONTROLE!$T$3,IF(AND(AB474="ACO",AA474="PADRAO"),CONTROLE!$T$8,IF(AND(AB474="ACO",AA474="ESPECIAL"),CONTROLE!$T$9,IF(AND(AB474="ALUMINIO",AA474="PADRAO"),CONTROLE!$T$5,IF(AND(AB474="ALUMINIO",AA474="ESPECIAL"),CONTROLE!$T$6))))))</f>
        <v>12740</v>
      </c>
    </row>
    <row r="475" spans="1:29" ht="15.75" customHeight="1">
      <c r="A475" s="98" t="s">
        <v>2927</v>
      </c>
      <c r="B475" s="96" t="str">
        <f t="shared" si="45"/>
        <v xml:space="preserve"> </v>
      </c>
      <c r="C475" s="96" t="str">
        <f>IF(AND(ISBLANK('TABELA UNIFICADA 2024'!P475)=TRUE,(ISBLANK('TABELA UNIFICADA 2024'!A475)=FALSE)),'TABELA UNIFICADA 2024'!A475," ")</f>
        <v xml:space="preserve"> </v>
      </c>
      <c r="D475" s="96" t="s">
        <v>43</v>
      </c>
      <c r="E475" s="191">
        <f>IF(ISBLANK('TABELA UNIFICADA 2024'!M475)=TRUE," ",'TABELA UNIFICADA 2024'!M475)</f>
        <v>45441</v>
      </c>
      <c r="F475" s="96" t="s">
        <v>111</v>
      </c>
      <c r="G475" s="96" t="str">
        <f>IF(C475='TABELA UNIFICADA 2024'!A475,'TABELA UNIFICADA 2024'!C475," ")</f>
        <v xml:space="preserve"> </v>
      </c>
      <c r="H475" s="96" t="s">
        <v>43</v>
      </c>
      <c r="I475" s="96" t="s">
        <v>112</v>
      </c>
      <c r="J475" s="97" t="str">
        <f>IF(C475='TABELA UNIFICADA 2024'!A475,'TABELA UNIFICADA 2024'!G475," ")</f>
        <v xml:space="preserve"> </v>
      </c>
      <c r="K475" s="96" t="s">
        <v>113</v>
      </c>
      <c r="L475" s="100"/>
      <c r="M475" s="95" t="str">
        <f t="shared" si="43"/>
        <v xml:space="preserve"> </v>
      </c>
      <c r="N475" s="99" t="str">
        <f>IF(C475='TABELA UNIFICADA 2024'!A475,'TABELA UNIFICADA 2024'!F475," ")</f>
        <v xml:space="preserve"> </v>
      </c>
      <c r="O475" s="99" t="str">
        <f t="shared" si="47"/>
        <v xml:space="preserve"> </v>
      </c>
      <c r="Y475" s="183" t="s">
        <v>996</v>
      </c>
      <c r="Z475" s="104" t="s">
        <v>696</v>
      </c>
      <c r="AA475" s="104" t="s">
        <v>618</v>
      </c>
      <c r="AB475" s="104" t="s">
        <v>2550</v>
      </c>
      <c r="AC475" s="106">
        <f>IF(AND(AB475="FERRO",AA475="PADRAO"),CONTROLE!$T$2,IF(AND(AB475="FERRO",AA475="ESPECIAL"),CONTROLE!$T$3,IF(AND(AB475="ACO",AA475="PADRAO"),CONTROLE!$T$8,IF(AND(AB475="ACO",AA475="ESPECIAL"),CONTROLE!$T$9,IF(AND(AB475="ALUMINIO",AA475="PADRAO"),CONTROLE!$T$5,IF(AND(AB475="ALUMINIO",AA475="ESPECIAL"),CONTROLE!$T$6))))))</f>
        <v>12740</v>
      </c>
    </row>
    <row r="476" spans="1:29" ht="15.75" customHeight="1">
      <c r="A476" s="98" t="s">
        <v>2927</v>
      </c>
      <c r="B476" s="96" t="str">
        <f t="shared" si="45"/>
        <v xml:space="preserve"> </v>
      </c>
      <c r="C476" s="96" t="str">
        <f>IF(AND(ISBLANK('TABELA UNIFICADA 2024'!P476)=TRUE,(ISBLANK('TABELA UNIFICADA 2024'!A476)=FALSE)),'TABELA UNIFICADA 2024'!A476," ")</f>
        <v xml:space="preserve"> </v>
      </c>
      <c r="D476" s="96" t="s">
        <v>43</v>
      </c>
      <c r="E476" s="191">
        <f>IF(ISBLANK('TABELA UNIFICADA 2024'!M476)=TRUE," ",'TABELA UNIFICADA 2024'!M476)</f>
        <v>45441</v>
      </c>
      <c r="F476" s="96" t="s">
        <v>111</v>
      </c>
      <c r="G476" s="96" t="str">
        <f>IF(C476='TABELA UNIFICADA 2024'!A476,'TABELA UNIFICADA 2024'!C476," ")</f>
        <v xml:space="preserve"> </v>
      </c>
      <c r="H476" s="96" t="s">
        <v>43</v>
      </c>
      <c r="I476" s="96" t="s">
        <v>112</v>
      </c>
      <c r="J476" s="97" t="str">
        <f>IF(C476='TABELA UNIFICADA 2024'!A476,'TABELA UNIFICADA 2024'!G476," ")</f>
        <v xml:space="preserve"> </v>
      </c>
      <c r="K476" s="96" t="s">
        <v>113</v>
      </c>
      <c r="L476" s="100" t="str">
        <f>IFERROR(VLOOKUP(G476,$Y$3:$AC$3003,5,0),"-")</f>
        <v>-</v>
      </c>
      <c r="M476" s="95" t="str">
        <f t="shared" si="43"/>
        <v xml:space="preserve"> </v>
      </c>
      <c r="N476" s="99" t="str">
        <f>IF(C476='TABELA UNIFICADA 2024'!A476,'TABELA UNIFICADA 2024'!F476," ")</f>
        <v xml:space="preserve"> </v>
      </c>
      <c r="O476" s="99" t="str">
        <f t="shared" si="47"/>
        <v xml:space="preserve"> </v>
      </c>
      <c r="Y476" s="183" t="s">
        <v>997</v>
      </c>
      <c r="Z476" s="104" t="s">
        <v>774</v>
      </c>
      <c r="AA476" s="104" t="s">
        <v>618</v>
      </c>
      <c r="AB476" s="104" t="s">
        <v>2550</v>
      </c>
      <c r="AC476" s="106">
        <f>IF(AND(AB476="FERRO",AA476="PADRAO"),CONTROLE!$T$2,IF(AND(AB476="FERRO",AA476="ESPECIAL"),CONTROLE!$T$3,IF(AND(AB476="ACO",AA476="PADRAO"),CONTROLE!$T$8,IF(AND(AB476="ACO",AA476="ESPECIAL"),CONTROLE!$T$9,IF(AND(AB476="ALUMINIO",AA476="PADRAO"),CONTROLE!$T$5,IF(AND(AB476="ALUMINIO",AA476="ESPECIAL"),CONTROLE!$T$6))))))</f>
        <v>12740</v>
      </c>
    </row>
    <row r="477" spans="1:29" ht="15.75" customHeight="1">
      <c r="A477" s="98" t="s">
        <v>2927</v>
      </c>
      <c r="B477" s="96" t="str">
        <f t="shared" si="45"/>
        <v xml:space="preserve"> </v>
      </c>
      <c r="C477" s="96" t="str">
        <f>IF(AND(ISBLANK('TABELA UNIFICADA 2024'!P477)=TRUE,(ISBLANK('TABELA UNIFICADA 2024'!A477)=FALSE)),'TABELA UNIFICADA 2024'!A477," ")</f>
        <v xml:space="preserve"> </v>
      </c>
      <c r="D477" s="96" t="s">
        <v>43</v>
      </c>
      <c r="E477" s="191">
        <f>IF(ISBLANK('TABELA UNIFICADA 2024'!M477)=TRUE," ",'TABELA UNIFICADA 2024'!M477)</f>
        <v>45446</v>
      </c>
      <c r="F477" s="96" t="s">
        <v>111</v>
      </c>
      <c r="G477" s="96" t="str">
        <f>IF(C477='TABELA UNIFICADA 2024'!A477,'TABELA UNIFICADA 2024'!C477," ")</f>
        <v xml:space="preserve"> </v>
      </c>
      <c r="H477" s="96" t="s">
        <v>43</v>
      </c>
      <c r="I477" s="96" t="s">
        <v>112</v>
      </c>
      <c r="J477" s="97" t="str">
        <f>IF(C477='TABELA UNIFICADA 2024'!A477,'TABELA UNIFICADA 2024'!G477," ")</f>
        <v xml:space="preserve"> </v>
      </c>
      <c r="K477" s="96" t="s">
        <v>113</v>
      </c>
      <c r="L477" s="100" t="str">
        <f>IFERROR(VLOOKUP(G477,$Y$3:$AC$3003,5,0),"-")</f>
        <v>-</v>
      </c>
      <c r="M477" s="95" t="str">
        <f t="shared" si="43"/>
        <v xml:space="preserve"> </v>
      </c>
      <c r="N477" s="99" t="str">
        <f>IF(C477='TABELA UNIFICADA 2024'!A477,'TABELA UNIFICADA 2024'!F477," ")</f>
        <v xml:space="preserve"> </v>
      </c>
      <c r="O477" s="99" t="str">
        <f t="shared" si="47"/>
        <v xml:space="preserve"> </v>
      </c>
      <c r="Y477" s="183" t="s">
        <v>998</v>
      </c>
      <c r="Z477" s="104" t="s">
        <v>774</v>
      </c>
      <c r="AA477" s="104" t="s">
        <v>618</v>
      </c>
      <c r="AB477" s="104" t="s">
        <v>2550</v>
      </c>
      <c r="AC477" s="106">
        <f>IF(AND(AB477="FERRO",AA477="PADRAO"),CONTROLE!$T$2,IF(AND(AB477="FERRO",AA477="ESPECIAL"),CONTROLE!$T$3,IF(AND(AB477="ACO",AA477="PADRAO"),CONTROLE!$T$8,IF(AND(AB477="ACO",AA477="ESPECIAL"),CONTROLE!$T$9,IF(AND(AB477="ALUMINIO",AA477="PADRAO"),CONTROLE!$T$5,IF(AND(AB477="ALUMINIO",AA477="ESPECIAL"),CONTROLE!$T$6))))))</f>
        <v>12740</v>
      </c>
    </row>
    <row r="478" spans="1:29" ht="15.75" customHeight="1">
      <c r="A478" s="98" t="s">
        <v>2927</v>
      </c>
      <c r="B478" s="96" t="str">
        <f t="shared" si="45"/>
        <v xml:space="preserve"> </v>
      </c>
      <c r="C478" s="96" t="str">
        <f>IF(AND(ISBLANK('TABELA UNIFICADA 2024'!P478)=TRUE,(ISBLANK('TABELA UNIFICADA 2024'!A478)=FALSE)),'TABELA UNIFICADA 2024'!A478," ")</f>
        <v xml:space="preserve"> </v>
      </c>
      <c r="D478" s="96" t="s">
        <v>43</v>
      </c>
      <c r="E478" s="191">
        <f>IF(ISBLANK('TABELA UNIFICADA 2024'!M478)=TRUE," ",'TABELA UNIFICADA 2024'!M478)</f>
        <v>45440</v>
      </c>
      <c r="F478" s="96" t="s">
        <v>111</v>
      </c>
      <c r="G478" s="96" t="str">
        <f>IF(C478='TABELA UNIFICADA 2024'!A478,'TABELA UNIFICADA 2024'!C478," ")</f>
        <v xml:space="preserve"> </v>
      </c>
      <c r="H478" s="96" t="s">
        <v>43</v>
      </c>
      <c r="I478" s="96" t="s">
        <v>112</v>
      </c>
      <c r="J478" s="97" t="str">
        <f>IF(C478='TABELA UNIFICADA 2024'!A478,'TABELA UNIFICADA 2024'!G478," ")</f>
        <v xml:space="preserve"> </v>
      </c>
      <c r="K478" s="96" t="s">
        <v>113</v>
      </c>
      <c r="L478" s="100"/>
      <c r="M478" s="95" t="str">
        <f t="shared" si="43"/>
        <v xml:space="preserve"> </v>
      </c>
      <c r="N478" s="99" t="str">
        <f>IF(C478='TABELA UNIFICADA 2024'!A478,'TABELA UNIFICADA 2024'!F478," ")</f>
        <v xml:space="preserve"> </v>
      </c>
      <c r="O478" s="99" t="str">
        <f t="shared" si="47"/>
        <v xml:space="preserve"> </v>
      </c>
      <c r="Y478" s="183" t="s">
        <v>999</v>
      </c>
      <c r="Z478" s="104" t="s">
        <v>774</v>
      </c>
      <c r="AA478" s="104" t="s">
        <v>618</v>
      </c>
      <c r="AB478" s="104" t="s">
        <v>2550</v>
      </c>
      <c r="AC478" s="106">
        <f>IF(AND(AB478="FERRO",AA478="PADRAO"),CONTROLE!$T$2,IF(AND(AB478="FERRO",AA478="ESPECIAL"),CONTROLE!$T$3,IF(AND(AB478="ACO",AA478="PADRAO"),CONTROLE!$T$8,IF(AND(AB478="ACO",AA478="ESPECIAL"),CONTROLE!$T$9,IF(AND(AB478="ALUMINIO",AA478="PADRAO"),CONTROLE!$T$5,IF(AND(AB478="ALUMINIO",AA478="ESPECIAL"),CONTROLE!$T$6))))))</f>
        <v>12740</v>
      </c>
    </row>
    <row r="479" spans="1:29" ht="15.75" customHeight="1">
      <c r="A479" s="98" t="s">
        <v>2927</v>
      </c>
      <c r="B479" s="96" t="str">
        <f t="shared" si="45"/>
        <v xml:space="preserve"> </v>
      </c>
      <c r="C479" s="96" t="str">
        <f>IF(AND(ISBLANK('TABELA UNIFICADA 2024'!P479)=TRUE,(ISBLANK('TABELA UNIFICADA 2024'!A479)=FALSE)),'TABELA UNIFICADA 2024'!A479," ")</f>
        <v xml:space="preserve"> </v>
      </c>
      <c r="D479" s="96" t="s">
        <v>43</v>
      </c>
      <c r="E479" s="191">
        <f>IF(ISBLANK('TABELA UNIFICADA 2024'!M479)=TRUE," ",'TABELA UNIFICADA 2024'!M479)</f>
        <v>45440</v>
      </c>
      <c r="F479" s="96" t="s">
        <v>111</v>
      </c>
      <c r="G479" s="96" t="str">
        <f>IF(C479='TABELA UNIFICADA 2024'!A479,'TABELA UNIFICADA 2024'!C479," ")</f>
        <v xml:space="preserve"> </v>
      </c>
      <c r="H479" s="96" t="s">
        <v>43</v>
      </c>
      <c r="I479" s="96" t="s">
        <v>112</v>
      </c>
      <c r="J479" s="97" t="str">
        <f>IF(C479='TABELA UNIFICADA 2024'!A479,'TABELA UNIFICADA 2024'!G479," ")</f>
        <v xml:space="preserve"> </v>
      </c>
      <c r="K479" s="96" t="s">
        <v>113</v>
      </c>
      <c r="L479" s="100"/>
      <c r="M479" s="95" t="str">
        <f t="shared" si="43"/>
        <v xml:space="preserve"> </v>
      </c>
      <c r="N479" s="99" t="str">
        <f>IF(C479='TABELA UNIFICADA 2024'!A479,'TABELA UNIFICADA 2024'!F479," ")</f>
        <v xml:space="preserve"> </v>
      </c>
      <c r="O479" s="99" t="str">
        <f t="shared" si="47"/>
        <v xml:space="preserve"> </v>
      </c>
      <c r="Y479" s="183" t="s">
        <v>1000</v>
      </c>
      <c r="Z479" s="104" t="s">
        <v>774</v>
      </c>
      <c r="AA479" s="104" t="s">
        <v>618</v>
      </c>
      <c r="AB479" s="104" t="s">
        <v>2550</v>
      </c>
      <c r="AC479" s="106">
        <f>IF(AND(AB479="FERRO",AA479="PADRAO"),CONTROLE!$T$2,IF(AND(AB479="FERRO",AA479="ESPECIAL"),CONTROLE!$T$3,IF(AND(AB479="ACO",AA479="PADRAO"),CONTROLE!$T$8,IF(AND(AB479="ACO",AA479="ESPECIAL"),CONTROLE!$T$9,IF(AND(AB479="ALUMINIO",AA479="PADRAO"),CONTROLE!$T$5,IF(AND(AB479="ALUMINIO",AA479="ESPECIAL"),CONTROLE!$T$6))))))</f>
        <v>12740</v>
      </c>
    </row>
    <row r="480" spans="1:29" ht="15.75" customHeight="1">
      <c r="A480" s="98" t="s">
        <v>2927</v>
      </c>
      <c r="B480" s="96" t="str">
        <f t="shared" si="45"/>
        <v xml:space="preserve"> </v>
      </c>
      <c r="C480" s="96" t="str">
        <f>IF(AND(ISBLANK('TABELA UNIFICADA 2024'!P480)=TRUE,(ISBLANK('TABELA UNIFICADA 2024'!A480)=FALSE)),'TABELA UNIFICADA 2024'!A480," ")</f>
        <v xml:space="preserve"> </v>
      </c>
      <c r="D480" s="96" t="s">
        <v>43</v>
      </c>
      <c r="E480" s="191">
        <f>IF(ISBLANK('TABELA UNIFICADA 2024'!M480)=TRUE," ",'TABELA UNIFICADA 2024'!M480)</f>
        <v>45440</v>
      </c>
      <c r="F480" s="96" t="s">
        <v>111</v>
      </c>
      <c r="G480" s="96" t="str">
        <f>IF(C480='TABELA UNIFICADA 2024'!A480,'TABELA UNIFICADA 2024'!C480," ")</f>
        <v xml:space="preserve"> </v>
      </c>
      <c r="H480" s="96" t="s">
        <v>43</v>
      </c>
      <c r="I480" s="96" t="s">
        <v>112</v>
      </c>
      <c r="J480" s="97" t="str">
        <f>IF(C480='TABELA UNIFICADA 2024'!A480,'TABELA UNIFICADA 2024'!G480," ")</f>
        <v xml:space="preserve"> </v>
      </c>
      <c r="K480" s="96" t="s">
        <v>113</v>
      </c>
      <c r="L480" s="100"/>
      <c r="M480" s="95" t="str">
        <f t="shared" si="43"/>
        <v xml:space="preserve"> </v>
      </c>
      <c r="N480" s="99" t="str">
        <f>IF(C480='TABELA UNIFICADA 2024'!A480,'TABELA UNIFICADA 2024'!F480," ")</f>
        <v xml:space="preserve"> </v>
      </c>
      <c r="O480" s="99" t="str">
        <f t="shared" si="47"/>
        <v xml:space="preserve"> </v>
      </c>
      <c r="Y480" s="183" t="s">
        <v>1001</v>
      </c>
      <c r="Z480" s="104" t="s">
        <v>658</v>
      </c>
      <c r="AA480" s="104" t="s">
        <v>706</v>
      </c>
      <c r="AB480" s="104" t="str">
        <f t="shared" ref="AB480:AB492" si="48">IF(LEFT(Z480,1)="G","FERRO",0)</f>
        <v>FERRO</v>
      </c>
      <c r="AC480" s="106">
        <f>IF(AND(AB480="FERRO",AA480="PADRAO"),CONTROLE!$T$2,IF(AND(AB480="FERRO",AA480="ESPECIAL"),CONTROLE!$T$3,IF(AND(AB480="ACO",AA480="PADRAO"),CONTROLE!$T$8,IF(AND(AB480="ACO",AA480="ESPECIAL"),CONTROLE!$T$9,IF(AND(AB480="ALUMINIO",AA480="PADRAO"),CONTROLE!$T$5,IF(AND(AB480="ALUMINIO",AA480="ESPECIAL"),CONTROLE!$T$6))))))</f>
        <v>12737</v>
      </c>
    </row>
    <row r="481" spans="1:29" ht="15.75" customHeight="1">
      <c r="A481" s="98" t="s">
        <v>2927</v>
      </c>
      <c r="B481" s="96" t="str">
        <f t="shared" si="45"/>
        <v xml:space="preserve"> </v>
      </c>
      <c r="C481" s="96" t="str">
        <f>IF(AND(ISBLANK('TABELA UNIFICADA 2024'!P481)=TRUE,(ISBLANK('TABELA UNIFICADA 2024'!A481)=FALSE)),'TABELA UNIFICADA 2024'!A481," ")</f>
        <v xml:space="preserve"> </v>
      </c>
      <c r="D481" s="96" t="s">
        <v>43</v>
      </c>
      <c r="E481" s="191">
        <f>IF(ISBLANK('TABELA UNIFICADA 2024'!M481)=TRUE," ",'TABELA UNIFICADA 2024'!M481)</f>
        <v>45441</v>
      </c>
      <c r="F481" s="96" t="s">
        <v>111</v>
      </c>
      <c r="G481" s="96" t="str">
        <f>IF(C481='TABELA UNIFICADA 2024'!A481,'TABELA UNIFICADA 2024'!C481," ")</f>
        <v xml:space="preserve"> </v>
      </c>
      <c r="H481" s="96" t="s">
        <v>43</v>
      </c>
      <c r="I481" s="96" t="s">
        <v>112</v>
      </c>
      <c r="J481" s="97" t="str">
        <f>IF(C481='TABELA UNIFICADA 2024'!A481,'TABELA UNIFICADA 2024'!G481," ")</f>
        <v xml:space="preserve"> </v>
      </c>
      <c r="K481" s="96" t="s">
        <v>113</v>
      </c>
      <c r="L481" s="100" t="str">
        <f t="shared" ref="L481:L512" si="49">IFERROR(VLOOKUP(G481,$Y$3:$AC$3003,5,0),"-")</f>
        <v>-</v>
      </c>
      <c r="M481" s="95" t="str">
        <f t="shared" si="43"/>
        <v xml:space="preserve"> </v>
      </c>
      <c r="N481" s="99" t="str">
        <f>IF(C481='TABELA UNIFICADA 2024'!A481,'TABELA UNIFICADA 2024'!F481," ")</f>
        <v xml:space="preserve"> </v>
      </c>
      <c r="O481" s="99" t="str">
        <f t="shared" si="47"/>
        <v xml:space="preserve"> </v>
      </c>
      <c r="Y481" s="183" t="s">
        <v>1002</v>
      </c>
      <c r="Z481" s="104" t="s">
        <v>658</v>
      </c>
      <c r="AA481" s="104" t="s">
        <v>706</v>
      </c>
      <c r="AB481" s="104" t="str">
        <f t="shared" si="48"/>
        <v>FERRO</v>
      </c>
      <c r="AC481" s="106">
        <f>IF(AND(AB481="FERRO",AA481="PADRAO"),CONTROLE!$T$2,IF(AND(AB481="FERRO",AA481="ESPECIAL"),CONTROLE!$T$3,IF(AND(AB481="ACO",AA481="PADRAO"),CONTROLE!$T$8,IF(AND(AB481="ACO",AA481="ESPECIAL"),CONTROLE!$T$9,IF(AND(AB481="ALUMINIO",AA481="PADRAO"),CONTROLE!$T$5,IF(AND(AB481="ALUMINIO",AA481="ESPECIAL"),CONTROLE!$T$6))))))</f>
        <v>12737</v>
      </c>
    </row>
    <row r="482" spans="1:29" ht="15.75" customHeight="1">
      <c r="A482" s="98" t="s">
        <v>2927</v>
      </c>
      <c r="B482" s="96" t="str">
        <f t="shared" si="45"/>
        <v xml:space="preserve"> </v>
      </c>
      <c r="C482" s="96" t="str">
        <f>IF(AND(ISBLANK('TABELA UNIFICADA 2024'!P482)=TRUE,(ISBLANK('TABELA UNIFICADA 2024'!A482)=FALSE)),'TABELA UNIFICADA 2024'!A482," ")</f>
        <v xml:space="preserve"> </v>
      </c>
      <c r="D482" s="96" t="s">
        <v>43</v>
      </c>
      <c r="E482" s="191">
        <f>IF(ISBLANK('TABELA UNIFICADA 2024'!M482)=TRUE," ",'TABELA UNIFICADA 2024'!M482)</f>
        <v>45441</v>
      </c>
      <c r="F482" s="96" t="s">
        <v>111</v>
      </c>
      <c r="G482" s="96" t="str">
        <f>IF(C482='TABELA UNIFICADA 2024'!A482,'TABELA UNIFICADA 2024'!C482," ")</f>
        <v xml:space="preserve"> </v>
      </c>
      <c r="H482" s="96" t="s">
        <v>43</v>
      </c>
      <c r="I482" s="96" t="s">
        <v>112</v>
      </c>
      <c r="J482" s="97" t="str">
        <f>IF(C482='TABELA UNIFICADA 2024'!A482,'TABELA UNIFICADA 2024'!G482," ")</f>
        <v xml:space="preserve"> </v>
      </c>
      <c r="K482" s="96" t="s">
        <v>113</v>
      </c>
      <c r="L482" s="100" t="str">
        <f t="shared" si="49"/>
        <v>-</v>
      </c>
      <c r="M482" s="95" t="str">
        <f t="shared" si="43"/>
        <v xml:space="preserve"> </v>
      </c>
      <c r="N482" s="99" t="str">
        <f>IF(C482='TABELA UNIFICADA 2024'!A482,'TABELA UNIFICADA 2024'!F482," ")</f>
        <v xml:space="preserve"> </v>
      </c>
      <c r="O482" s="99" t="str">
        <f t="shared" si="47"/>
        <v xml:space="preserve"> </v>
      </c>
      <c r="Y482" s="183" t="s">
        <v>1003</v>
      </c>
      <c r="Z482" s="104" t="s">
        <v>656</v>
      </c>
      <c r="AA482" s="104" t="s">
        <v>618</v>
      </c>
      <c r="AB482" s="104" t="str">
        <f t="shared" si="48"/>
        <v>FERRO</v>
      </c>
      <c r="AC482" s="106">
        <f>IF(AND(AB482="FERRO",AA482="PADRAO"),CONTROLE!$T$2,IF(AND(AB482="FERRO",AA482="ESPECIAL"),CONTROLE!$T$3,IF(AND(AB482="ACO",AA482="PADRAO"),CONTROLE!$T$8,IF(AND(AB482="ACO",AA482="ESPECIAL"),CONTROLE!$T$9,IF(AND(AB482="ALUMINIO",AA482="PADRAO"),CONTROLE!$T$5,IF(AND(AB482="ALUMINIO",AA482="ESPECIAL"),CONTROLE!$T$6))))))</f>
        <v>12738</v>
      </c>
    </row>
    <row r="483" spans="1:29" ht="15.75" customHeight="1">
      <c r="A483" s="98" t="s">
        <v>2927</v>
      </c>
      <c r="B483" s="96" t="str">
        <f t="shared" si="45"/>
        <v xml:space="preserve"> </v>
      </c>
      <c r="C483" s="96" t="str">
        <f>IF(AND(ISBLANK('TABELA UNIFICADA 2024'!P483)=TRUE,(ISBLANK('TABELA UNIFICADA 2024'!A483)=FALSE)),'TABELA UNIFICADA 2024'!A483," ")</f>
        <v xml:space="preserve"> </v>
      </c>
      <c r="D483" s="96" t="s">
        <v>43</v>
      </c>
      <c r="E483" s="191">
        <f>IF(ISBLANK('TABELA UNIFICADA 2024'!M483)=TRUE," ",'TABELA UNIFICADA 2024'!M483)</f>
        <v>45441</v>
      </c>
      <c r="F483" s="96" t="s">
        <v>111</v>
      </c>
      <c r="G483" s="96" t="str">
        <f>IF(C483='TABELA UNIFICADA 2024'!A483,'TABELA UNIFICADA 2024'!C483," ")</f>
        <v xml:space="preserve"> </v>
      </c>
      <c r="H483" s="96" t="s">
        <v>43</v>
      </c>
      <c r="I483" s="96" t="s">
        <v>112</v>
      </c>
      <c r="J483" s="97" t="str">
        <f>IF(C483='TABELA UNIFICADA 2024'!A483,'TABELA UNIFICADA 2024'!G483," ")</f>
        <v xml:space="preserve"> </v>
      </c>
      <c r="K483" s="96" t="s">
        <v>113</v>
      </c>
      <c r="L483" s="100" t="str">
        <f t="shared" si="49"/>
        <v>-</v>
      </c>
      <c r="M483" s="95" t="str">
        <f t="shared" si="43"/>
        <v xml:space="preserve"> </v>
      </c>
      <c r="N483" s="99" t="str">
        <f>IF(C483='TABELA UNIFICADA 2024'!A483,'TABELA UNIFICADA 2024'!F483," ")</f>
        <v xml:space="preserve"> </v>
      </c>
      <c r="O483" s="99" t="str">
        <f t="shared" si="47"/>
        <v xml:space="preserve"> </v>
      </c>
      <c r="Y483" s="183" t="s">
        <v>1848</v>
      </c>
      <c r="Z483" s="104" t="s">
        <v>833</v>
      </c>
      <c r="AA483" s="104" t="s">
        <v>618</v>
      </c>
      <c r="AB483" s="104" t="str">
        <f t="shared" si="48"/>
        <v>FERRO</v>
      </c>
      <c r="AC483" s="106">
        <f>IF(AND(AB483="FERRO",AA483="PADRAO"),CONTROLE!$T$2,IF(AND(AB483="FERRO",AA483="ESPECIAL"),CONTROLE!$T$3,IF(AND(AB483="ACO",AA483="PADRAO"),CONTROLE!$T$8,IF(AND(AB483="ACO",AA483="ESPECIAL"),CONTROLE!$T$9,IF(AND(AB483="ALUMINIO",AA483="PADRAO"),CONTROLE!$T$5,IF(AND(AB483="ALUMINIO",AA483="ESPECIAL"),CONTROLE!$T$6))))))</f>
        <v>12738</v>
      </c>
    </row>
    <row r="484" spans="1:29" ht="15.75" customHeight="1">
      <c r="A484" s="98" t="s">
        <v>2927</v>
      </c>
      <c r="B484" s="96" t="str">
        <f t="shared" si="45"/>
        <v xml:space="preserve"> </v>
      </c>
      <c r="C484" s="96" t="str">
        <f>IF(AND(ISBLANK('TABELA UNIFICADA 2024'!P484)=TRUE,(ISBLANK('TABELA UNIFICADA 2024'!A484)=FALSE)),'TABELA UNIFICADA 2024'!A484," ")</f>
        <v xml:space="preserve"> </v>
      </c>
      <c r="D484" s="96" t="s">
        <v>43</v>
      </c>
      <c r="E484" s="191">
        <f>IF(ISBLANK('TABELA UNIFICADA 2024'!M484)=TRUE," ",'TABELA UNIFICADA 2024'!M484)</f>
        <v>45441</v>
      </c>
      <c r="F484" s="96" t="s">
        <v>111</v>
      </c>
      <c r="G484" s="96" t="str">
        <f>IF(C484='TABELA UNIFICADA 2024'!A484,'TABELA UNIFICADA 2024'!C484," ")</f>
        <v xml:space="preserve"> </v>
      </c>
      <c r="H484" s="96" t="s">
        <v>43</v>
      </c>
      <c r="I484" s="96" t="s">
        <v>112</v>
      </c>
      <c r="J484" s="97" t="str">
        <f>IF(C484='TABELA UNIFICADA 2024'!A484,'TABELA UNIFICADA 2024'!G484," ")</f>
        <v xml:space="preserve"> </v>
      </c>
      <c r="K484" s="96" t="s">
        <v>113</v>
      </c>
      <c r="L484" s="100" t="str">
        <f t="shared" si="49"/>
        <v>-</v>
      </c>
      <c r="M484" s="95" t="str">
        <f t="shared" si="43"/>
        <v xml:space="preserve"> </v>
      </c>
      <c r="N484" s="99" t="str">
        <f>IF(C484='TABELA UNIFICADA 2024'!A484,'TABELA UNIFICADA 2024'!F484," ")</f>
        <v xml:space="preserve"> </v>
      </c>
      <c r="O484" s="99" t="str">
        <f t="shared" si="47"/>
        <v xml:space="preserve"> </v>
      </c>
      <c r="Y484" s="183" t="s">
        <v>1004</v>
      </c>
      <c r="Z484" s="104" t="s">
        <v>658</v>
      </c>
      <c r="AA484" s="104" t="s">
        <v>618</v>
      </c>
      <c r="AB484" s="104" t="str">
        <f t="shared" si="48"/>
        <v>FERRO</v>
      </c>
      <c r="AC484" s="106">
        <f>IF(AND(AB484="FERRO",AA484="PADRAO"),CONTROLE!$T$2,IF(AND(AB484="FERRO",AA484="ESPECIAL"),CONTROLE!$T$3,IF(AND(AB484="ACO",AA484="PADRAO"),CONTROLE!$T$8,IF(AND(AB484="ACO",AA484="ESPECIAL"),CONTROLE!$T$9,IF(AND(AB484="ALUMINIO",AA484="PADRAO"),CONTROLE!$T$5,IF(AND(AB484="ALUMINIO",AA484="ESPECIAL"),CONTROLE!$T$6))))))</f>
        <v>12738</v>
      </c>
    </row>
    <row r="485" spans="1:29" ht="15.75" customHeight="1">
      <c r="A485" s="98" t="s">
        <v>2927</v>
      </c>
      <c r="B485" s="96" t="str">
        <f t="shared" si="45"/>
        <v xml:space="preserve"> </v>
      </c>
      <c r="C485" s="96" t="str">
        <f>IF(AND(ISBLANK('TABELA UNIFICADA 2024'!P485)=TRUE,(ISBLANK('TABELA UNIFICADA 2024'!A485)=FALSE)),'TABELA UNIFICADA 2024'!A485," ")</f>
        <v xml:space="preserve"> </v>
      </c>
      <c r="D485" s="96" t="s">
        <v>43</v>
      </c>
      <c r="E485" s="191">
        <f>IF(ISBLANK('TABELA UNIFICADA 2024'!M485)=TRUE," ",'TABELA UNIFICADA 2024'!M485)</f>
        <v>45441</v>
      </c>
      <c r="F485" s="96" t="s">
        <v>111</v>
      </c>
      <c r="G485" s="96" t="str">
        <f>IF(C485='TABELA UNIFICADA 2024'!A485,'TABELA UNIFICADA 2024'!C485," ")</f>
        <v xml:space="preserve"> </v>
      </c>
      <c r="H485" s="96" t="s">
        <v>43</v>
      </c>
      <c r="I485" s="96" t="s">
        <v>112</v>
      </c>
      <c r="J485" s="97" t="str">
        <f>IF(C485='TABELA UNIFICADA 2024'!A485,'TABELA UNIFICADA 2024'!G485," ")</f>
        <v xml:space="preserve"> </v>
      </c>
      <c r="K485" s="96" t="s">
        <v>113</v>
      </c>
      <c r="L485" s="100" t="str">
        <f t="shared" si="49"/>
        <v>-</v>
      </c>
      <c r="M485" s="95" t="str">
        <f t="shared" si="43"/>
        <v xml:space="preserve"> </v>
      </c>
      <c r="N485" s="99" t="str">
        <f>IF(C485='TABELA UNIFICADA 2024'!A485,'TABELA UNIFICADA 2024'!F485," ")</f>
        <v xml:space="preserve"> </v>
      </c>
      <c r="O485" s="99" t="str">
        <f t="shared" si="47"/>
        <v xml:space="preserve"> </v>
      </c>
      <c r="Y485" s="183" t="s">
        <v>1005</v>
      </c>
      <c r="Z485" s="104" t="s">
        <v>656</v>
      </c>
      <c r="AA485" s="104" t="s">
        <v>618</v>
      </c>
      <c r="AB485" s="104" t="str">
        <f t="shared" si="48"/>
        <v>FERRO</v>
      </c>
      <c r="AC485" s="106">
        <f>IF(AND(AB485="FERRO",AA485="PADRAO"),CONTROLE!$T$2,IF(AND(AB485="FERRO",AA485="ESPECIAL"),CONTROLE!$T$3,IF(AND(AB485="ACO",AA485="PADRAO"),CONTROLE!$T$8,IF(AND(AB485="ACO",AA485="ESPECIAL"),CONTROLE!$T$9,IF(AND(AB485="ALUMINIO",AA485="PADRAO"),CONTROLE!$T$5,IF(AND(AB485="ALUMINIO",AA485="ESPECIAL"),CONTROLE!$T$6))))))</f>
        <v>12738</v>
      </c>
    </row>
    <row r="486" spans="1:29" ht="15.75" customHeight="1">
      <c r="A486" s="98" t="s">
        <v>2927</v>
      </c>
      <c r="B486" s="96" t="str">
        <f t="shared" si="45"/>
        <v xml:space="preserve"> </v>
      </c>
      <c r="C486" s="96" t="str">
        <f>IF(AND(ISBLANK('TABELA UNIFICADA 2024'!P486)=TRUE,(ISBLANK('TABELA UNIFICADA 2024'!A486)=FALSE)),'TABELA UNIFICADA 2024'!A486," ")</f>
        <v xml:space="preserve"> </v>
      </c>
      <c r="D486" s="96" t="s">
        <v>43</v>
      </c>
      <c r="E486" s="191">
        <f>IF(ISBLANK('TABELA UNIFICADA 2024'!M486)=TRUE," ",'TABELA UNIFICADA 2024'!M486)</f>
        <v>45453</v>
      </c>
      <c r="F486" s="96" t="s">
        <v>111</v>
      </c>
      <c r="G486" s="96" t="str">
        <f>IF(C486='TABELA UNIFICADA 2024'!A486,'TABELA UNIFICADA 2024'!C486," ")</f>
        <v xml:space="preserve"> </v>
      </c>
      <c r="H486" s="96" t="s">
        <v>43</v>
      </c>
      <c r="I486" s="96" t="s">
        <v>112</v>
      </c>
      <c r="J486" s="97" t="str">
        <f>IF(C486='TABELA UNIFICADA 2024'!A486,'TABELA UNIFICADA 2024'!G486," ")</f>
        <v xml:space="preserve"> </v>
      </c>
      <c r="K486" s="96" t="s">
        <v>113</v>
      </c>
      <c r="L486" s="100" t="str">
        <f t="shared" si="49"/>
        <v>-</v>
      </c>
      <c r="M486" s="95" t="str">
        <f t="shared" si="43"/>
        <v xml:space="preserve"> </v>
      </c>
      <c r="N486" s="99" t="str">
        <f>IF(C486='TABELA UNIFICADA 2024'!A486,'TABELA UNIFICADA 2024'!F486," ")</f>
        <v xml:space="preserve"> </v>
      </c>
      <c r="O486" s="99" t="str">
        <f t="shared" si="47"/>
        <v xml:space="preserve"> </v>
      </c>
      <c r="Y486" s="183" t="s">
        <v>1006</v>
      </c>
      <c r="Z486" s="104" t="s">
        <v>833</v>
      </c>
      <c r="AA486" s="104" t="s">
        <v>618</v>
      </c>
      <c r="AB486" s="104" t="str">
        <f t="shared" si="48"/>
        <v>FERRO</v>
      </c>
      <c r="AC486" s="106">
        <f>IF(AND(AB486="FERRO",AA486="PADRAO"),CONTROLE!$T$2,IF(AND(AB486="FERRO",AA486="ESPECIAL"),CONTROLE!$T$3,IF(AND(AB486="ACO",AA486="PADRAO"),CONTROLE!$T$8,IF(AND(AB486="ACO",AA486="ESPECIAL"),CONTROLE!$T$9,IF(AND(AB486="ALUMINIO",AA486="PADRAO"),CONTROLE!$T$5,IF(AND(AB486="ALUMINIO",AA486="ESPECIAL"),CONTROLE!$T$6))))))</f>
        <v>12738</v>
      </c>
    </row>
    <row r="487" spans="1:29" ht="15.75" customHeight="1">
      <c r="A487" s="98" t="s">
        <v>2927</v>
      </c>
      <c r="B487" s="96" t="str">
        <f t="shared" si="45"/>
        <v xml:space="preserve"> </v>
      </c>
      <c r="C487" s="96" t="str">
        <f>IF(AND(ISBLANK('TABELA UNIFICADA 2024'!P487)=TRUE,(ISBLANK('TABELA UNIFICADA 2024'!A487)=FALSE)),'TABELA UNIFICADA 2024'!A487," ")</f>
        <v xml:space="preserve"> </v>
      </c>
      <c r="D487" s="96" t="s">
        <v>43</v>
      </c>
      <c r="E487" s="191">
        <f>IF(ISBLANK('TABELA UNIFICADA 2024'!M487)=TRUE," ",'TABELA UNIFICADA 2024'!M487)</f>
        <v>45448</v>
      </c>
      <c r="F487" s="96" t="s">
        <v>111</v>
      </c>
      <c r="G487" s="96" t="str">
        <f>IF(C487='TABELA UNIFICADA 2024'!A487,'TABELA UNIFICADA 2024'!C487," ")</f>
        <v xml:space="preserve"> </v>
      </c>
      <c r="H487" s="96" t="s">
        <v>43</v>
      </c>
      <c r="I487" s="96" t="s">
        <v>112</v>
      </c>
      <c r="J487" s="97" t="str">
        <f>IF(C487='TABELA UNIFICADA 2024'!A487,'TABELA UNIFICADA 2024'!G487," ")</f>
        <v xml:space="preserve"> </v>
      </c>
      <c r="K487" s="96" t="s">
        <v>113</v>
      </c>
      <c r="L487" s="100" t="str">
        <f t="shared" si="49"/>
        <v>-</v>
      </c>
      <c r="M487" s="95" t="str">
        <f t="shared" si="43"/>
        <v xml:space="preserve"> </v>
      </c>
      <c r="N487" s="99" t="str">
        <f>IF(C487='TABELA UNIFICADA 2024'!A487,'TABELA UNIFICADA 2024'!F487," ")</f>
        <v xml:space="preserve"> </v>
      </c>
      <c r="O487" s="99" t="str">
        <f t="shared" si="47"/>
        <v xml:space="preserve"> </v>
      </c>
      <c r="Y487" s="183" t="s">
        <v>1007</v>
      </c>
      <c r="Z487" s="104" t="s">
        <v>656</v>
      </c>
      <c r="AA487" s="104" t="s">
        <v>618</v>
      </c>
      <c r="AB487" s="104" t="str">
        <f t="shared" si="48"/>
        <v>FERRO</v>
      </c>
      <c r="AC487" s="106">
        <f>IF(AND(AB487="FERRO",AA487="PADRAO"),CONTROLE!$T$2,IF(AND(AB487="FERRO",AA487="ESPECIAL"),CONTROLE!$T$3,IF(AND(AB487="ACO",AA487="PADRAO"),CONTROLE!$T$8,IF(AND(AB487="ACO",AA487="ESPECIAL"),CONTROLE!$T$9,IF(AND(AB487="ALUMINIO",AA487="PADRAO"),CONTROLE!$T$5,IF(AND(AB487="ALUMINIO",AA487="ESPECIAL"),CONTROLE!$T$6))))))</f>
        <v>12738</v>
      </c>
    </row>
    <row r="488" spans="1:29" ht="15.75" customHeight="1">
      <c r="A488" s="98" t="s">
        <v>2927</v>
      </c>
      <c r="B488" s="96" t="str">
        <f t="shared" si="45"/>
        <v xml:space="preserve"> </v>
      </c>
      <c r="C488" s="96" t="str">
        <f>IF(AND(ISBLANK('TABELA UNIFICADA 2024'!P488)=TRUE,(ISBLANK('TABELA UNIFICADA 2024'!A488)=FALSE)),'TABELA UNIFICADA 2024'!A488," ")</f>
        <v xml:space="preserve"> </v>
      </c>
      <c r="D488" s="96" t="s">
        <v>43</v>
      </c>
      <c r="E488" s="191">
        <f>IF(ISBLANK('TABELA UNIFICADA 2024'!M488)=TRUE," ",'TABELA UNIFICADA 2024'!M488)</f>
        <v>45453</v>
      </c>
      <c r="F488" s="96" t="s">
        <v>111</v>
      </c>
      <c r="G488" s="96" t="str">
        <f>IF(C488='TABELA UNIFICADA 2024'!A488,'TABELA UNIFICADA 2024'!C488," ")</f>
        <v xml:space="preserve"> </v>
      </c>
      <c r="H488" s="96" t="s">
        <v>43</v>
      </c>
      <c r="I488" s="96" t="s">
        <v>112</v>
      </c>
      <c r="J488" s="97" t="str">
        <f>IF(C488='TABELA UNIFICADA 2024'!A488,'TABELA UNIFICADA 2024'!G488," ")</f>
        <v xml:space="preserve"> </v>
      </c>
      <c r="K488" s="96" t="s">
        <v>113</v>
      </c>
      <c r="L488" s="100" t="str">
        <f t="shared" si="49"/>
        <v>-</v>
      </c>
      <c r="M488" s="95" t="str">
        <f t="shared" si="43"/>
        <v xml:space="preserve"> </v>
      </c>
      <c r="N488" s="99" t="str">
        <f>IF(C488='TABELA UNIFICADA 2024'!A488,'TABELA UNIFICADA 2024'!F488," ")</f>
        <v xml:space="preserve"> </v>
      </c>
      <c r="O488" s="99" t="str">
        <f t="shared" si="47"/>
        <v xml:space="preserve"> </v>
      </c>
      <c r="Y488" s="183" t="s">
        <v>1008</v>
      </c>
      <c r="Z488" s="104" t="s">
        <v>656</v>
      </c>
      <c r="AA488" s="104" t="s">
        <v>618</v>
      </c>
      <c r="AB488" s="104" t="str">
        <f t="shared" si="48"/>
        <v>FERRO</v>
      </c>
      <c r="AC488" s="106">
        <f>IF(AND(AB488="FERRO",AA488="PADRAO"),CONTROLE!$T$2,IF(AND(AB488="FERRO",AA488="ESPECIAL"),CONTROLE!$T$3,IF(AND(AB488="ACO",AA488="PADRAO"),CONTROLE!$T$8,IF(AND(AB488="ACO",AA488="ESPECIAL"),CONTROLE!$T$9,IF(AND(AB488="ALUMINIO",AA488="PADRAO"),CONTROLE!$T$5,IF(AND(AB488="ALUMINIO",AA488="ESPECIAL"),CONTROLE!$T$6))))))</f>
        <v>12738</v>
      </c>
    </row>
    <row r="489" spans="1:29" ht="15.75" customHeight="1">
      <c r="A489" s="98" t="s">
        <v>2927</v>
      </c>
      <c r="B489" s="96" t="str">
        <f t="shared" si="45"/>
        <v xml:space="preserve"> </v>
      </c>
      <c r="C489" s="96" t="str">
        <f>IF(AND(ISBLANK('TABELA UNIFICADA 2024'!P489)=TRUE,(ISBLANK('TABELA UNIFICADA 2024'!A489)=FALSE)),'TABELA UNIFICADA 2024'!A489," ")</f>
        <v xml:space="preserve"> </v>
      </c>
      <c r="D489" s="96" t="s">
        <v>43</v>
      </c>
      <c r="E489" s="191">
        <f>IF(ISBLANK('TABELA UNIFICADA 2024'!M489)=TRUE," ",'TABELA UNIFICADA 2024'!M489)</f>
        <v>45453</v>
      </c>
      <c r="F489" s="96" t="s">
        <v>111</v>
      </c>
      <c r="G489" s="96" t="str">
        <f>IF(C489='TABELA UNIFICADA 2024'!A489,'TABELA UNIFICADA 2024'!C489," ")</f>
        <v xml:space="preserve"> </v>
      </c>
      <c r="H489" s="96" t="s">
        <v>43</v>
      </c>
      <c r="I489" s="96" t="s">
        <v>112</v>
      </c>
      <c r="J489" s="97" t="str">
        <f>IF(C489='TABELA UNIFICADA 2024'!A489,'TABELA UNIFICADA 2024'!G489," ")</f>
        <v xml:space="preserve"> </v>
      </c>
      <c r="K489" s="96" t="s">
        <v>113</v>
      </c>
      <c r="L489" s="100" t="str">
        <f t="shared" si="49"/>
        <v>-</v>
      </c>
      <c r="M489" s="95" t="str">
        <f t="shared" si="43"/>
        <v xml:space="preserve"> </v>
      </c>
      <c r="N489" s="99" t="str">
        <f>IF(C489='TABELA UNIFICADA 2024'!A489,'TABELA UNIFICADA 2024'!F489," ")</f>
        <v xml:space="preserve"> </v>
      </c>
      <c r="O489" s="99" t="str">
        <f t="shared" si="47"/>
        <v xml:space="preserve"> </v>
      </c>
      <c r="Y489" s="183" t="s">
        <v>507</v>
      </c>
      <c r="Z489" s="104" t="s">
        <v>662</v>
      </c>
      <c r="AA489" s="104" t="s">
        <v>618</v>
      </c>
      <c r="AB489" s="104" t="str">
        <f t="shared" si="48"/>
        <v>FERRO</v>
      </c>
      <c r="AC489" s="106">
        <f>IF(AND(AB489="FERRO",AA489="PADRAO"),CONTROLE!$T$2,IF(AND(AB489="FERRO",AA489="ESPECIAL"),CONTROLE!$T$3,IF(AND(AB489="ACO",AA489="PADRAO"),CONTROLE!$T$8,IF(AND(AB489="ACO",AA489="ESPECIAL"),CONTROLE!$T$9,IF(AND(AB489="ALUMINIO",AA489="PADRAO"),CONTROLE!$T$5,IF(AND(AB489="ALUMINIO",AA489="ESPECIAL"),CONTROLE!$T$6))))))</f>
        <v>12738</v>
      </c>
    </row>
    <row r="490" spans="1:29" ht="15.75" customHeight="1">
      <c r="A490" s="98" t="s">
        <v>2927</v>
      </c>
      <c r="B490" s="96" t="str">
        <f t="shared" si="45"/>
        <v xml:space="preserve"> </v>
      </c>
      <c r="C490" s="96" t="str">
        <f>IF(AND(ISBLANK('TABELA UNIFICADA 2024'!P490)=TRUE,(ISBLANK('TABELA UNIFICADA 2024'!A490)=FALSE)),'TABELA UNIFICADA 2024'!A490," ")</f>
        <v xml:space="preserve"> </v>
      </c>
      <c r="D490" s="96" t="s">
        <v>43</v>
      </c>
      <c r="E490" s="191">
        <f>IF(ISBLANK('TABELA UNIFICADA 2024'!M490)=TRUE," ",'TABELA UNIFICADA 2024'!M490)</f>
        <v>45453</v>
      </c>
      <c r="F490" s="96" t="s">
        <v>111</v>
      </c>
      <c r="G490" s="96" t="str">
        <f>IF(C490='TABELA UNIFICADA 2024'!A490,'TABELA UNIFICADA 2024'!C490," ")</f>
        <v xml:space="preserve"> </v>
      </c>
      <c r="H490" s="96" t="s">
        <v>43</v>
      </c>
      <c r="I490" s="96" t="s">
        <v>112</v>
      </c>
      <c r="J490" s="97" t="str">
        <f>IF(C490='TABELA UNIFICADA 2024'!A490,'TABELA UNIFICADA 2024'!G490," ")</f>
        <v xml:space="preserve"> </v>
      </c>
      <c r="K490" s="96" t="s">
        <v>113</v>
      </c>
      <c r="L490" s="100" t="str">
        <f t="shared" si="49"/>
        <v>-</v>
      </c>
      <c r="M490" s="95" t="str">
        <f t="shared" si="43"/>
        <v xml:space="preserve"> </v>
      </c>
      <c r="N490" s="99" t="str">
        <f>IF(C490='TABELA UNIFICADA 2024'!A490,'TABELA UNIFICADA 2024'!F490," ")</f>
        <v xml:space="preserve"> </v>
      </c>
      <c r="O490" s="99" t="str">
        <f t="shared" si="47"/>
        <v xml:space="preserve"> </v>
      </c>
      <c r="Y490" s="183" t="s">
        <v>1009</v>
      </c>
      <c r="Z490" s="104" t="s">
        <v>656</v>
      </c>
      <c r="AA490" s="104" t="s">
        <v>618</v>
      </c>
      <c r="AB490" s="104" t="str">
        <f t="shared" si="48"/>
        <v>FERRO</v>
      </c>
      <c r="AC490" s="106">
        <f>IF(AND(AB490="FERRO",AA490="PADRAO"),CONTROLE!$T$2,IF(AND(AB490="FERRO",AA490="ESPECIAL"),CONTROLE!$T$3,IF(AND(AB490="ACO",AA490="PADRAO"),CONTROLE!$T$8,IF(AND(AB490="ACO",AA490="ESPECIAL"),CONTROLE!$T$9,IF(AND(AB490="ALUMINIO",AA490="PADRAO"),CONTROLE!$T$5,IF(AND(AB490="ALUMINIO",AA490="ESPECIAL"),CONTROLE!$T$6))))))</f>
        <v>12738</v>
      </c>
    </row>
    <row r="491" spans="1:29" ht="15.75" customHeight="1">
      <c r="A491" s="98" t="s">
        <v>2927</v>
      </c>
      <c r="B491" s="96" t="str">
        <f t="shared" si="45"/>
        <v xml:space="preserve"> </v>
      </c>
      <c r="C491" s="96" t="str">
        <f>IF(AND(ISBLANK('TABELA UNIFICADA 2024'!P491)=TRUE,(ISBLANK('TABELA UNIFICADA 2024'!A491)=FALSE)),'TABELA UNIFICADA 2024'!A491," ")</f>
        <v xml:space="preserve"> </v>
      </c>
      <c r="D491" s="96" t="s">
        <v>43</v>
      </c>
      <c r="E491" s="191">
        <f>IF(ISBLANK('TABELA UNIFICADA 2024'!M491)=TRUE," ",'TABELA UNIFICADA 2024'!M491)</f>
        <v>45460</v>
      </c>
      <c r="F491" s="96" t="s">
        <v>111</v>
      </c>
      <c r="G491" s="96" t="str">
        <f>IF(C491='TABELA UNIFICADA 2024'!A491,'TABELA UNIFICADA 2024'!C491," ")</f>
        <v xml:space="preserve"> </v>
      </c>
      <c r="H491" s="96" t="s">
        <v>43</v>
      </c>
      <c r="I491" s="96" t="s">
        <v>112</v>
      </c>
      <c r="J491" s="97" t="str">
        <f>IF(C491='TABELA UNIFICADA 2024'!A491,'TABELA UNIFICADA 2024'!G491," ")</f>
        <v xml:space="preserve"> </v>
      </c>
      <c r="K491" s="96" t="s">
        <v>113</v>
      </c>
      <c r="L491" s="100" t="str">
        <f t="shared" si="49"/>
        <v>-</v>
      </c>
      <c r="M491" s="95" t="str">
        <f t="shared" si="43"/>
        <v xml:space="preserve"> </v>
      </c>
      <c r="N491" s="99" t="str">
        <f>IF(C491='TABELA UNIFICADA 2024'!A491,'TABELA UNIFICADA 2024'!F491," ")</f>
        <v xml:space="preserve"> </v>
      </c>
      <c r="O491" s="99" t="str">
        <f t="shared" si="47"/>
        <v xml:space="preserve"> </v>
      </c>
      <c r="Y491" s="183" t="s">
        <v>1010</v>
      </c>
      <c r="Z491" s="104" t="s">
        <v>833</v>
      </c>
      <c r="AA491" s="104" t="s">
        <v>618</v>
      </c>
      <c r="AB491" s="104" t="str">
        <f t="shared" si="48"/>
        <v>FERRO</v>
      </c>
      <c r="AC491" s="106">
        <f>IF(AND(AB491="FERRO",AA491="PADRAO"),CONTROLE!$T$2,IF(AND(AB491="FERRO",AA491="ESPECIAL"),CONTROLE!$T$3,IF(AND(AB491="ACO",AA491="PADRAO"),CONTROLE!$T$8,IF(AND(AB491="ACO",AA491="ESPECIAL"),CONTROLE!$T$9,IF(AND(AB491="ALUMINIO",AA491="PADRAO"),CONTROLE!$T$5,IF(AND(AB491="ALUMINIO",AA491="ESPECIAL"),CONTROLE!$T$6))))))</f>
        <v>12738</v>
      </c>
    </row>
    <row r="492" spans="1:29" ht="15.75" customHeight="1">
      <c r="A492" s="98" t="s">
        <v>2927</v>
      </c>
      <c r="B492" s="96" t="str">
        <f t="shared" si="45"/>
        <v xml:space="preserve"> </v>
      </c>
      <c r="C492" s="96" t="str">
        <f>IF(AND(ISBLANK('TABELA UNIFICADA 2024'!P492)=TRUE,(ISBLANK('TABELA UNIFICADA 2024'!A492)=FALSE)),'TABELA UNIFICADA 2024'!A492," ")</f>
        <v xml:space="preserve"> </v>
      </c>
      <c r="D492" s="96" t="s">
        <v>43</v>
      </c>
      <c r="E492" s="191">
        <f>IF(ISBLANK('TABELA UNIFICADA 2024'!M492)=TRUE," ",'TABELA UNIFICADA 2024'!M492)</f>
        <v>45453</v>
      </c>
      <c r="F492" s="96" t="s">
        <v>111</v>
      </c>
      <c r="G492" s="96" t="str">
        <f>IF(C492='TABELA UNIFICADA 2024'!A492,'TABELA UNIFICADA 2024'!C492," ")</f>
        <v xml:space="preserve"> </v>
      </c>
      <c r="H492" s="96" t="s">
        <v>43</v>
      </c>
      <c r="I492" s="96" t="s">
        <v>112</v>
      </c>
      <c r="J492" s="97" t="str">
        <f>IF(C492='TABELA UNIFICADA 2024'!A492,'TABELA UNIFICADA 2024'!G492," ")</f>
        <v xml:space="preserve"> </v>
      </c>
      <c r="K492" s="96" t="s">
        <v>113</v>
      </c>
      <c r="L492" s="100" t="str">
        <f t="shared" si="49"/>
        <v>-</v>
      </c>
      <c r="M492" s="95" t="str">
        <f t="shared" si="43"/>
        <v xml:space="preserve"> </v>
      </c>
      <c r="N492" s="99" t="str">
        <f>IF(C492='TABELA UNIFICADA 2024'!A492,'TABELA UNIFICADA 2024'!F492," ")</f>
        <v xml:space="preserve"> </v>
      </c>
      <c r="O492" s="99" t="str">
        <f t="shared" si="47"/>
        <v xml:space="preserve"> </v>
      </c>
      <c r="Y492" s="183" t="s">
        <v>540</v>
      </c>
      <c r="Z492" s="104" t="s">
        <v>656</v>
      </c>
      <c r="AA492" s="104" t="s">
        <v>618</v>
      </c>
      <c r="AB492" s="104" t="str">
        <f t="shared" si="48"/>
        <v>FERRO</v>
      </c>
      <c r="AC492" s="106">
        <f>IF(AND(AB492="FERRO",AA492="PADRAO"),CONTROLE!$T$2,IF(AND(AB492="FERRO",AA492="ESPECIAL"),CONTROLE!$T$3,IF(AND(AB492="ACO",AA492="PADRAO"),CONTROLE!$T$8,IF(AND(AB492="ACO",AA492="ESPECIAL"),CONTROLE!$T$9,IF(AND(AB492="ALUMINIO",AA492="PADRAO"),CONTROLE!$T$5,IF(AND(AB492="ALUMINIO",AA492="ESPECIAL"),CONTROLE!$T$6))))))</f>
        <v>12738</v>
      </c>
    </row>
    <row r="493" spans="1:29" ht="15.75" customHeight="1">
      <c r="A493" s="98" t="s">
        <v>2927</v>
      </c>
      <c r="B493" s="96" t="str">
        <f t="shared" si="45"/>
        <v xml:space="preserve"> </v>
      </c>
      <c r="C493" s="96" t="str">
        <f>IF(AND(ISBLANK('TABELA UNIFICADA 2024'!P493)=TRUE,(ISBLANK('TABELA UNIFICADA 2024'!A493)=FALSE)),'TABELA UNIFICADA 2024'!A493," ")</f>
        <v xml:space="preserve"> </v>
      </c>
      <c r="D493" s="96" t="s">
        <v>43</v>
      </c>
      <c r="E493" s="191">
        <f>IF(ISBLANK('TABELA UNIFICADA 2024'!M493)=TRUE," ",'TABELA UNIFICADA 2024'!M493)</f>
        <v>45453</v>
      </c>
      <c r="F493" s="96" t="s">
        <v>111</v>
      </c>
      <c r="G493" s="96" t="str">
        <f>IF(C493='TABELA UNIFICADA 2024'!A493,'TABELA UNIFICADA 2024'!C493," ")</f>
        <v xml:space="preserve"> </v>
      </c>
      <c r="H493" s="96" t="s">
        <v>43</v>
      </c>
      <c r="I493" s="96" t="s">
        <v>112</v>
      </c>
      <c r="J493" s="97" t="str">
        <f>IF(C493='TABELA UNIFICADA 2024'!A493,'TABELA UNIFICADA 2024'!G493," ")</f>
        <v xml:space="preserve"> </v>
      </c>
      <c r="K493" s="96" t="s">
        <v>113</v>
      </c>
      <c r="L493" s="100" t="str">
        <f t="shared" si="49"/>
        <v>-</v>
      </c>
      <c r="M493" s="95" t="str">
        <f t="shared" si="43"/>
        <v xml:space="preserve"> </v>
      </c>
      <c r="N493" s="99" t="str">
        <f>IF(C493='TABELA UNIFICADA 2024'!A493,'TABELA UNIFICADA 2024'!F493," ")</f>
        <v xml:space="preserve"> </v>
      </c>
      <c r="O493" s="99" t="str">
        <f t="shared" si="47"/>
        <v xml:space="preserve"> </v>
      </c>
      <c r="Y493" s="183" t="s">
        <v>1011</v>
      </c>
      <c r="Z493" s="104" t="s">
        <v>669</v>
      </c>
      <c r="AA493" s="104" t="s">
        <v>618</v>
      </c>
      <c r="AB493" s="104" t="s">
        <v>2548</v>
      </c>
      <c r="AC493" s="106">
        <f>IF(AND(AB493="FERRO",AA493="PADRAO"),CONTROLE!$T$2,IF(AND(AB493="FERRO",AA493="ESPECIAL"),CONTROLE!$T$3,IF(AND(AB493="ACO",AA493="PADRAO"),CONTROLE!$T$8,IF(AND(AB493="ACO",AA493="ESPECIAL"),CONTROLE!$T$9,IF(AND(AB493="ALUMINIO",AA493="PADRAO"),CONTROLE!$T$5,IF(AND(AB493="ALUMINIO",AA493="ESPECIAL"),CONTROLE!$T$6))))))</f>
        <v>12742</v>
      </c>
    </row>
    <row r="494" spans="1:29" ht="15.75" customHeight="1">
      <c r="A494" s="98" t="s">
        <v>2927</v>
      </c>
      <c r="B494" s="96" t="str">
        <f t="shared" si="45"/>
        <v xml:space="preserve"> </v>
      </c>
      <c r="C494" s="96" t="str">
        <f>IF(AND(ISBLANK('TABELA UNIFICADA 2024'!P494)=TRUE,(ISBLANK('TABELA UNIFICADA 2024'!A494)=FALSE)),'TABELA UNIFICADA 2024'!A494," ")</f>
        <v xml:space="preserve"> </v>
      </c>
      <c r="D494" s="96" t="s">
        <v>43</v>
      </c>
      <c r="E494" s="191">
        <f>IF(ISBLANK('TABELA UNIFICADA 2024'!M494)=TRUE," ",'TABELA UNIFICADA 2024'!M494)</f>
        <v>45453</v>
      </c>
      <c r="F494" s="96" t="s">
        <v>111</v>
      </c>
      <c r="G494" s="96" t="str">
        <f>IF(C494='TABELA UNIFICADA 2024'!A494,'TABELA UNIFICADA 2024'!C494," ")</f>
        <v xml:space="preserve"> </v>
      </c>
      <c r="H494" s="96" t="s">
        <v>43</v>
      </c>
      <c r="I494" s="96" t="s">
        <v>112</v>
      </c>
      <c r="J494" s="97" t="str">
        <f>IF(C494='TABELA UNIFICADA 2024'!A494,'TABELA UNIFICADA 2024'!G494," ")</f>
        <v xml:space="preserve"> </v>
      </c>
      <c r="K494" s="96" t="s">
        <v>113</v>
      </c>
      <c r="L494" s="100" t="str">
        <f t="shared" si="49"/>
        <v>-</v>
      </c>
      <c r="M494" s="95" t="str">
        <f t="shared" si="43"/>
        <v xml:space="preserve"> </v>
      </c>
      <c r="N494" s="99" t="str">
        <f>IF(C494='TABELA UNIFICADA 2024'!A494,'TABELA UNIFICADA 2024'!F494," ")</f>
        <v xml:space="preserve"> </v>
      </c>
      <c r="O494" s="99" t="str">
        <f t="shared" si="47"/>
        <v xml:space="preserve"> </v>
      </c>
      <c r="Y494" s="183" t="s">
        <v>1849</v>
      </c>
      <c r="Z494" s="104" t="s">
        <v>669</v>
      </c>
      <c r="AA494" s="104" t="s">
        <v>618</v>
      </c>
      <c r="AB494" s="104" t="s">
        <v>2548</v>
      </c>
      <c r="AC494" s="106">
        <f>IF(AND(AB494="FERRO",AA494="PADRAO"),CONTROLE!$T$2,IF(AND(AB494="FERRO",AA494="ESPECIAL"),CONTROLE!$T$3,IF(AND(AB494="ACO",AA494="PADRAO"),CONTROLE!$T$8,IF(AND(AB494="ACO",AA494="ESPECIAL"),CONTROLE!$T$9,IF(AND(AB494="ALUMINIO",AA494="PADRAO"),CONTROLE!$T$5,IF(AND(AB494="ALUMINIO",AA494="ESPECIAL"),CONTROLE!$T$6))))))</f>
        <v>12742</v>
      </c>
    </row>
    <row r="495" spans="1:29" ht="15.75" customHeight="1">
      <c r="A495" s="98" t="s">
        <v>2927</v>
      </c>
      <c r="B495" s="96" t="str">
        <f t="shared" si="45"/>
        <v xml:space="preserve"> </v>
      </c>
      <c r="C495" s="96" t="str">
        <f>IF(AND(ISBLANK('TABELA UNIFICADA 2024'!P495)=TRUE,(ISBLANK('TABELA UNIFICADA 2024'!A495)=FALSE)),'TABELA UNIFICADA 2024'!A495," ")</f>
        <v xml:space="preserve"> </v>
      </c>
      <c r="D495" s="96" t="s">
        <v>43</v>
      </c>
      <c r="E495" s="191">
        <f>IF(ISBLANK('TABELA UNIFICADA 2024'!M495)=TRUE," ",'TABELA UNIFICADA 2024'!M495)</f>
        <v>45453</v>
      </c>
      <c r="F495" s="96" t="s">
        <v>111</v>
      </c>
      <c r="G495" s="96" t="str">
        <f>IF(C495='TABELA UNIFICADA 2024'!A495,'TABELA UNIFICADA 2024'!C495," ")</f>
        <v xml:space="preserve"> </v>
      </c>
      <c r="H495" s="96" t="s">
        <v>43</v>
      </c>
      <c r="I495" s="96" t="s">
        <v>112</v>
      </c>
      <c r="J495" s="97" t="str">
        <f>IF(C495='TABELA UNIFICADA 2024'!A495,'TABELA UNIFICADA 2024'!G495," ")</f>
        <v xml:space="preserve"> </v>
      </c>
      <c r="K495" s="96" t="s">
        <v>113</v>
      </c>
      <c r="L495" s="100" t="str">
        <f t="shared" si="49"/>
        <v>-</v>
      </c>
      <c r="M495" s="95" t="str">
        <f t="shared" si="43"/>
        <v xml:space="preserve"> </v>
      </c>
      <c r="N495" s="99" t="str">
        <f>IF(C495='TABELA UNIFICADA 2024'!A495,'TABELA UNIFICADA 2024'!F495," ")</f>
        <v xml:space="preserve"> </v>
      </c>
      <c r="O495" s="99" t="str">
        <f t="shared" si="47"/>
        <v xml:space="preserve"> </v>
      </c>
      <c r="Y495" s="183" t="s">
        <v>1012</v>
      </c>
      <c r="Z495" s="104" t="s">
        <v>833</v>
      </c>
      <c r="AA495" s="104" t="s">
        <v>618</v>
      </c>
      <c r="AB495" s="104" t="str">
        <f>IF(LEFT(Z495,1)="G","FERRO",0)</f>
        <v>FERRO</v>
      </c>
      <c r="AC495" s="106">
        <f>IF(AND(AB495="FERRO",AA495="PADRAO"),CONTROLE!$T$2,IF(AND(AB495="FERRO",AA495="ESPECIAL"),CONTROLE!$T$3,IF(AND(AB495="ACO",AA495="PADRAO"),CONTROLE!$T$8,IF(AND(AB495="ACO",AA495="ESPECIAL"),CONTROLE!$T$9,IF(AND(AB495="ALUMINIO",AA495="PADRAO"),CONTROLE!$T$5,IF(AND(AB495="ALUMINIO",AA495="ESPECIAL"),CONTROLE!$T$6))))))</f>
        <v>12738</v>
      </c>
    </row>
    <row r="496" spans="1:29" ht="15.75" customHeight="1">
      <c r="A496" s="98" t="s">
        <v>2927</v>
      </c>
      <c r="B496" s="96" t="str">
        <f t="shared" si="45"/>
        <v xml:space="preserve"> </v>
      </c>
      <c r="C496" s="96" t="str">
        <f>IF(AND(ISBLANK('TABELA UNIFICADA 2024'!P496)=TRUE,(ISBLANK('TABELA UNIFICADA 2024'!A496)=FALSE)),'TABELA UNIFICADA 2024'!A496," ")</f>
        <v xml:space="preserve"> </v>
      </c>
      <c r="D496" s="96" t="s">
        <v>43</v>
      </c>
      <c r="E496" s="191">
        <f>IF(ISBLANK('TABELA UNIFICADA 2024'!M496)=TRUE," ",'TABELA UNIFICADA 2024'!M496)</f>
        <v>45453</v>
      </c>
      <c r="F496" s="96" t="s">
        <v>111</v>
      </c>
      <c r="G496" s="96" t="str">
        <f>IF(C496='TABELA UNIFICADA 2024'!A496,'TABELA UNIFICADA 2024'!C496," ")</f>
        <v xml:space="preserve"> </v>
      </c>
      <c r="H496" s="96" t="s">
        <v>43</v>
      </c>
      <c r="I496" s="96" t="s">
        <v>112</v>
      </c>
      <c r="J496" s="97" t="str">
        <f>IF(C496='TABELA UNIFICADA 2024'!A496,'TABELA UNIFICADA 2024'!G496," ")</f>
        <v xml:space="preserve"> </v>
      </c>
      <c r="K496" s="96" t="s">
        <v>113</v>
      </c>
      <c r="L496" s="100" t="str">
        <f t="shared" si="49"/>
        <v>-</v>
      </c>
      <c r="M496" s="95" t="str">
        <f t="shared" si="43"/>
        <v xml:space="preserve"> </v>
      </c>
      <c r="N496" s="99" t="str">
        <f>IF(C496='TABELA UNIFICADA 2024'!A496,'TABELA UNIFICADA 2024'!F496," ")</f>
        <v xml:space="preserve"> </v>
      </c>
      <c r="O496" s="99" t="str">
        <f t="shared" si="47"/>
        <v xml:space="preserve"> </v>
      </c>
      <c r="Y496" s="183" t="s">
        <v>1850</v>
      </c>
      <c r="Z496" s="104" t="s">
        <v>662</v>
      </c>
      <c r="AA496" s="104" t="s">
        <v>618</v>
      </c>
      <c r="AB496" s="104" t="str">
        <f>IF(LEFT(Z496,1)="G","FERRO",0)</f>
        <v>FERRO</v>
      </c>
      <c r="AC496" s="106">
        <f>IF(AND(AB496="FERRO",AA496="PADRAO"),CONTROLE!$T$2,IF(AND(AB496="FERRO",AA496="ESPECIAL"),CONTROLE!$T$3,IF(AND(AB496="ACO",AA496="PADRAO"),CONTROLE!$T$8,IF(AND(AB496="ACO",AA496="ESPECIAL"),CONTROLE!$T$9,IF(AND(AB496="ALUMINIO",AA496="PADRAO"),CONTROLE!$T$5,IF(AND(AB496="ALUMINIO",AA496="ESPECIAL"),CONTROLE!$T$6))))))</f>
        <v>12738</v>
      </c>
    </row>
    <row r="497" spans="1:29" ht="15.75" customHeight="1">
      <c r="A497" s="98" t="s">
        <v>2927</v>
      </c>
      <c r="B497" s="96" t="str">
        <f t="shared" si="45"/>
        <v xml:space="preserve"> </v>
      </c>
      <c r="C497" s="96" t="str">
        <f>IF(AND(ISBLANK('TABELA UNIFICADA 2024'!P497)=TRUE,(ISBLANK('TABELA UNIFICADA 2024'!A497)=FALSE)),'TABELA UNIFICADA 2024'!A497," ")</f>
        <v xml:space="preserve"> </v>
      </c>
      <c r="D497" s="96" t="s">
        <v>43</v>
      </c>
      <c r="E497" s="191">
        <f>IF(ISBLANK('TABELA UNIFICADA 2024'!M497)=TRUE," ",'TABELA UNIFICADA 2024'!M497)</f>
        <v>45448</v>
      </c>
      <c r="F497" s="96" t="s">
        <v>111</v>
      </c>
      <c r="G497" s="96" t="str">
        <f>IF(C497='TABELA UNIFICADA 2024'!A497,'TABELA UNIFICADA 2024'!C497," ")</f>
        <v xml:space="preserve"> </v>
      </c>
      <c r="H497" s="96" t="s">
        <v>43</v>
      </c>
      <c r="I497" s="96" t="s">
        <v>112</v>
      </c>
      <c r="J497" s="97" t="str">
        <f>IF(C497='TABELA UNIFICADA 2024'!A497,'TABELA UNIFICADA 2024'!G497," ")</f>
        <v xml:space="preserve"> </v>
      </c>
      <c r="K497" s="96" t="s">
        <v>113</v>
      </c>
      <c r="L497" s="100" t="str">
        <f t="shared" si="49"/>
        <v>-</v>
      </c>
      <c r="M497" s="95" t="str">
        <f t="shared" si="43"/>
        <v xml:space="preserve"> </v>
      </c>
      <c r="N497" s="99" t="str">
        <f>IF(C497='TABELA UNIFICADA 2024'!A497,'TABELA UNIFICADA 2024'!F497," ")</f>
        <v xml:space="preserve"> </v>
      </c>
      <c r="O497" s="99" t="str">
        <f t="shared" si="47"/>
        <v xml:space="preserve"> </v>
      </c>
      <c r="Y497" s="183" t="s">
        <v>1013</v>
      </c>
      <c r="Z497" s="104" t="s">
        <v>656</v>
      </c>
      <c r="AA497" s="104" t="s">
        <v>618</v>
      </c>
      <c r="AB497" s="104" t="str">
        <f>IF(LEFT(Z497,1)="G","FERRO",0)</f>
        <v>FERRO</v>
      </c>
      <c r="AC497" s="106">
        <f>IF(AND(AB497="FERRO",AA497="PADRAO"),CONTROLE!$T$2,IF(AND(AB497="FERRO",AA497="ESPECIAL"),CONTROLE!$T$3,IF(AND(AB497="ACO",AA497="PADRAO"),CONTROLE!$T$8,IF(AND(AB497="ACO",AA497="ESPECIAL"),CONTROLE!$T$9,IF(AND(AB497="ALUMINIO",AA497="PADRAO"),CONTROLE!$T$5,IF(AND(AB497="ALUMINIO",AA497="ESPECIAL"),CONTROLE!$T$6))))))</f>
        <v>12738</v>
      </c>
    </row>
    <row r="498" spans="1:29" ht="15.75" customHeight="1">
      <c r="A498" s="98" t="s">
        <v>2927</v>
      </c>
      <c r="B498" s="96" t="str">
        <f t="shared" si="45"/>
        <v xml:space="preserve"> </v>
      </c>
      <c r="C498" s="96" t="str">
        <f>IF(AND(ISBLANK('TABELA UNIFICADA 2024'!P498)=TRUE,(ISBLANK('TABELA UNIFICADA 2024'!A498)=FALSE)),'TABELA UNIFICADA 2024'!A498," ")</f>
        <v xml:space="preserve"> </v>
      </c>
      <c r="D498" s="96" t="s">
        <v>43</v>
      </c>
      <c r="E498" s="191">
        <f>IF(ISBLANK('TABELA UNIFICADA 2024'!M498)=TRUE," ",'TABELA UNIFICADA 2024'!M498)</f>
        <v>45447</v>
      </c>
      <c r="F498" s="96" t="s">
        <v>111</v>
      </c>
      <c r="G498" s="96" t="str">
        <f>IF(C498='TABELA UNIFICADA 2024'!A498,'TABELA UNIFICADA 2024'!C498," ")</f>
        <v xml:space="preserve"> </v>
      </c>
      <c r="H498" s="96" t="s">
        <v>43</v>
      </c>
      <c r="I498" s="96" t="s">
        <v>112</v>
      </c>
      <c r="J498" s="97" t="str">
        <f>IF(C498='TABELA UNIFICADA 2024'!A498,'TABELA UNIFICADA 2024'!G498," ")</f>
        <v xml:space="preserve"> </v>
      </c>
      <c r="K498" s="96" t="s">
        <v>113</v>
      </c>
      <c r="L498" s="100" t="str">
        <f t="shared" si="49"/>
        <v>-</v>
      </c>
      <c r="M498" s="95" t="str">
        <f t="shared" si="43"/>
        <v xml:space="preserve"> </v>
      </c>
      <c r="N498" s="99" t="str">
        <f>IF(C498='TABELA UNIFICADA 2024'!A498,'TABELA UNIFICADA 2024'!F498," ")</f>
        <v xml:space="preserve"> </v>
      </c>
      <c r="O498" s="99" t="str">
        <f t="shared" si="47"/>
        <v xml:space="preserve"> </v>
      </c>
      <c r="Y498" s="183" t="s">
        <v>1014</v>
      </c>
      <c r="Z498" s="104" t="s">
        <v>662</v>
      </c>
      <c r="AA498" s="104" t="s">
        <v>618</v>
      </c>
      <c r="AB498" s="104" t="str">
        <f>IF(LEFT(Z498,1)="G","FERRO",0)</f>
        <v>FERRO</v>
      </c>
      <c r="AC498" s="106">
        <f>IF(AND(AB498="FERRO",AA498="PADRAO"),CONTROLE!$T$2,IF(AND(AB498="FERRO",AA498="ESPECIAL"),CONTROLE!$T$3,IF(AND(AB498="ACO",AA498="PADRAO"),CONTROLE!$T$8,IF(AND(AB498="ACO",AA498="ESPECIAL"),CONTROLE!$T$9,IF(AND(AB498="ALUMINIO",AA498="PADRAO"),CONTROLE!$T$5,IF(AND(AB498="ALUMINIO",AA498="ESPECIAL"),CONTROLE!$T$6))))))</f>
        <v>12738</v>
      </c>
    </row>
    <row r="499" spans="1:29" ht="15.75" customHeight="1">
      <c r="A499" s="98" t="s">
        <v>2927</v>
      </c>
      <c r="B499" s="96" t="str">
        <f t="shared" si="45"/>
        <v xml:space="preserve"> </v>
      </c>
      <c r="C499" s="96" t="str">
        <f>IF(AND(ISBLANK('TABELA UNIFICADA 2024'!P499)=TRUE,(ISBLANK('TABELA UNIFICADA 2024'!A499)=FALSE)),'TABELA UNIFICADA 2024'!A499," ")</f>
        <v xml:space="preserve"> </v>
      </c>
      <c r="D499" s="96" t="s">
        <v>43</v>
      </c>
      <c r="E499" s="191">
        <f>IF(ISBLANK('TABELA UNIFICADA 2024'!M499)=TRUE," ",'TABELA UNIFICADA 2024'!M499)</f>
        <v>45449</v>
      </c>
      <c r="F499" s="96" t="s">
        <v>111</v>
      </c>
      <c r="G499" s="96" t="str">
        <f>IF(C499='TABELA UNIFICADA 2024'!A499,'TABELA UNIFICADA 2024'!C499," ")</f>
        <v xml:space="preserve"> </v>
      </c>
      <c r="H499" s="96" t="s">
        <v>43</v>
      </c>
      <c r="I499" s="96" t="s">
        <v>112</v>
      </c>
      <c r="J499" s="97" t="str">
        <f>IF(C499='TABELA UNIFICADA 2024'!A499,'TABELA UNIFICADA 2024'!G499," ")</f>
        <v xml:space="preserve"> </v>
      </c>
      <c r="K499" s="96" t="s">
        <v>113</v>
      </c>
      <c r="L499" s="100" t="str">
        <f t="shared" si="49"/>
        <v>-</v>
      </c>
      <c r="M499" s="95" t="str">
        <f t="shared" si="43"/>
        <v xml:space="preserve"> </v>
      </c>
      <c r="N499" s="99" t="str">
        <f>IF(C499='TABELA UNIFICADA 2024'!A499,'TABELA UNIFICADA 2024'!F499," ")</f>
        <v xml:space="preserve"> </v>
      </c>
      <c r="O499" s="99" t="str">
        <f t="shared" si="47"/>
        <v xml:space="preserve"> </v>
      </c>
      <c r="Y499" s="183" t="s">
        <v>528</v>
      </c>
      <c r="Z499" s="104" t="s">
        <v>669</v>
      </c>
      <c r="AA499" s="104" t="s">
        <v>618</v>
      </c>
      <c r="AB499" s="104" t="s">
        <v>2548</v>
      </c>
      <c r="AC499" s="106">
        <f>IF(AND(AB499="FERRO",AA499="PADRAO"),CONTROLE!$T$2,IF(AND(AB499="FERRO",AA499="ESPECIAL"),CONTROLE!$T$3,IF(AND(AB499="ACO",AA499="PADRAO"),CONTROLE!$T$8,IF(AND(AB499="ACO",AA499="ESPECIAL"),CONTROLE!$T$9,IF(AND(AB499="ALUMINIO",AA499="PADRAO"),CONTROLE!$T$5,IF(AND(AB499="ALUMINIO",AA499="ESPECIAL"),CONTROLE!$T$6))))))</f>
        <v>12742</v>
      </c>
    </row>
    <row r="500" spans="1:29" ht="15.75" customHeight="1">
      <c r="A500" s="98" t="s">
        <v>2927</v>
      </c>
      <c r="B500" s="96" t="str">
        <f t="shared" si="45"/>
        <v xml:space="preserve"> </v>
      </c>
      <c r="C500" s="96" t="str">
        <f>IF(AND(ISBLANK('TABELA UNIFICADA 2024'!P500)=TRUE,(ISBLANK('TABELA UNIFICADA 2024'!A500)=FALSE)),'TABELA UNIFICADA 2024'!A500," ")</f>
        <v xml:space="preserve"> </v>
      </c>
      <c r="D500" s="96" t="s">
        <v>43</v>
      </c>
      <c r="E500" s="191">
        <f>IF(ISBLANK('TABELA UNIFICADA 2024'!M500)=TRUE," ",'TABELA UNIFICADA 2024'!M500)</f>
        <v>45449</v>
      </c>
      <c r="F500" s="96" t="s">
        <v>111</v>
      </c>
      <c r="G500" s="96" t="str">
        <f>IF(C500='TABELA UNIFICADA 2024'!A500,'TABELA UNIFICADA 2024'!C500," ")</f>
        <v xml:space="preserve"> </v>
      </c>
      <c r="H500" s="96" t="s">
        <v>43</v>
      </c>
      <c r="I500" s="96" t="s">
        <v>112</v>
      </c>
      <c r="J500" s="97" t="str">
        <f>IF(C500='TABELA UNIFICADA 2024'!A500,'TABELA UNIFICADA 2024'!G500," ")</f>
        <v xml:space="preserve"> </v>
      </c>
      <c r="K500" s="96" t="s">
        <v>113</v>
      </c>
      <c r="L500" s="100" t="str">
        <f t="shared" si="49"/>
        <v>-</v>
      </c>
      <c r="M500" s="95" t="str">
        <f t="shared" si="43"/>
        <v xml:space="preserve"> </v>
      </c>
      <c r="N500" s="99" t="str">
        <f>IF(C500='TABELA UNIFICADA 2024'!A500,'TABELA UNIFICADA 2024'!F500," ")</f>
        <v xml:space="preserve"> </v>
      </c>
      <c r="O500" s="99" t="str">
        <f t="shared" si="47"/>
        <v xml:space="preserve"> </v>
      </c>
      <c r="Y500" s="183" t="s">
        <v>1851</v>
      </c>
      <c r="Z500" s="104" t="s">
        <v>666</v>
      </c>
      <c r="AA500" s="104" t="s">
        <v>618</v>
      </c>
      <c r="AB500" s="104" t="str">
        <f t="shared" ref="AB500:AB505" si="50">IF(LEFT(Z500,1)="G","FERRO",0)</f>
        <v>FERRO</v>
      </c>
      <c r="AC500" s="106">
        <f>IF(AND(AB500="FERRO",AA500="PADRAO"),CONTROLE!$T$2,IF(AND(AB500="FERRO",AA500="ESPECIAL"),CONTROLE!$T$3,IF(AND(AB500="ACO",AA500="PADRAO"),CONTROLE!$T$8,IF(AND(AB500="ACO",AA500="ESPECIAL"),CONTROLE!$T$9,IF(AND(AB500="ALUMINIO",AA500="PADRAO"),CONTROLE!$T$5,IF(AND(AB500="ALUMINIO",AA500="ESPECIAL"),CONTROLE!$T$6))))))</f>
        <v>12738</v>
      </c>
    </row>
    <row r="501" spans="1:29" ht="15.75" customHeight="1">
      <c r="A501" s="98" t="s">
        <v>2927</v>
      </c>
      <c r="B501" s="96" t="str">
        <f t="shared" si="45"/>
        <v xml:space="preserve"> </v>
      </c>
      <c r="C501" s="96" t="str">
        <f>IF(AND(ISBLANK('TABELA UNIFICADA 2024'!P501)=TRUE,(ISBLANK('TABELA UNIFICADA 2024'!A501)=FALSE)),'TABELA UNIFICADA 2024'!A501," ")</f>
        <v xml:space="preserve"> </v>
      </c>
      <c r="D501" s="96" t="s">
        <v>43</v>
      </c>
      <c r="E501" s="191">
        <f>IF(ISBLANK('TABELA UNIFICADA 2024'!M501)=TRUE," ",'TABELA UNIFICADA 2024'!M501)</f>
        <v>45460</v>
      </c>
      <c r="F501" s="96" t="s">
        <v>111</v>
      </c>
      <c r="G501" s="96" t="str">
        <f>IF(C501='TABELA UNIFICADA 2024'!A501,'TABELA UNIFICADA 2024'!C501," ")</f>
        <v xml:space="preserve"> </v>
      </c>
      <c r="H501" s="96" t="s">
        <v>43</v>
      </c>
      <c r="I501" s="96" t="s">
        <v>112</v>
      </c>
      <c r="J501" s="97" t="str">
        <f>IF(C501='TABELA UNIFICADA 2024'!A501,'TABELA UNIFICADA 2024'!G501," ")</f>
        <v xml:space="preserve"> </v>
      </c>
      <c r="K501" s="96" t="s">
        <v>113</v>
      </c>
      <c r="L501" s="100" t="str">
        <f t="shared" si="49"/>
        <v>-</v>
      </c>
      <c r="M501" s="95" t="str">
        <f t="shared" si="43"/>
        <v xml:space="preserve"> </v>
      </c>
      <c r="N501" s="99" t="str">
        <f>IF(C501='TABELA UNIFICADA 2024'!A501,'TABELA UNIFICADA 2024'!F501," ")</f>
        <v xml:space="preserve"> </v>
      </c>
      <c r="O501" s="99" t="str">
        <f t="shared" si="47"/>
        <v xml:space="preserve"> </v>
      </c>
      <c r="Y501" s="183" t="s">
        <v>1015</v>
      </c>
      <c r="Z501" s="104" t="s">
        <v>666</v>
      </c>
      <c r="AA501" s="104" t="s">
        <v>618</v>
      </c>
      <c r="AB501" s="104" t="str">
        <f t="shared" si="50"/>
        <v>FERRO</v>
      </c>
      <c r="AC501" s="106">
        <f>IF(AND(AB501="FERRO",AA501="PADRAO"),CONTROLE!$T$2,IF(AND(AB501="FERRO",AA501="ESPECIAL"),CONTROLE!$T$3,IF(AND(AB501="ACO",AA501="PADRAO"),CONTROLE!$T$8,IF(AND(AB501="ACO",AA501="ESPECIAL"),CONTROLE!$T$9,IF(AND(AB501="ALUMINIO",AA501="PADRAO"),CONTROLE!$T$5,IF(AND(AB501="ALUMINIO",AA501="ESPECIAL"),CONTROLE!$T$6))))))</f>
        <v>12738</v>
      </c>
    </row>
    <row r="502" spans="1:29" ht="15.75" customHeight="1">
      <c r="A502" s="98" t="s">
        <v>2927</v>
      </c>
      <c r="B502" s="96" t="str">
        <f t="shared" si="45"/>
        <v xml:space="preserve"> </v>
      </c>
      <c r="C502" s="96" t="str">
        <f>IF(AND(ISBLANK('TABELA UNIFICADA 2024'!P502)=TRUE,(ISBLANK('TABELA UNIFICADA 2024'!A502)=FALSE)),'TABELA UNIFICADA 2024'!A502," ")</f>
        <v xml:space="preserve"> </v>
      </c>
      <c r="D502" s="96" t="s">
        <v>43</v>
      </c>
      <c r="E502" s="191">
        <f>IF(ISBLANK('TABELA UNIFICADA 2024'!M502)=TRUE," ",'TABELA UNIFICADA 2024'!M502)</f>
        <v>45467</v>
      </c>
      <c r="F502" s="96" t="s">
        <v>111</v>
      </c>
      <c r="G502" s="96" t="str">
        <f>IF(C502='TABELA UNIFICADA 2024'!A502,'TABELA UNIFICADA 2024'!C502," ")</f>
        <v xml:space="preserve"> </v>
      </c>
      <c r="H502" s="96" t="s">
        <v>43</v>
      </c>
      <c r="I502" s="96" t="s">
        <v>112</v>
      </c>
      <c r="J502" s="97" t="str">
        <f>IF(C502='TABELA UNIFICADA 2024'!A502,'TABELA UNIFICADA 2024'!G502," ")</f>
        <v xml:space="preserve"> </v>
      </c>
      <c r="K502" s="96" t="s">
        <v>113</v>
      </c>
      <c r="L502" s="100" t="str">
        <f t="shared" si="49"/>
        <v>-</v>
      </c>
      <c r="M502" s="95" t="str">
        <f t="shared" si="43"/>
        <v xml:space="preserve"> </v>
      </c>
      <c r="N502" s="99" t="str">
        <f>IF(C502='TABELA UNIFICADA 2024'!A502,'TABELA UNIFICADA 2024'!F502," ")</f>
        <v xml:space="preserve"> </v>
      </c>
      <c r="O502" s="99" t="str">
        <f t="shared" si="47"/>
        <v xml:space="preserve"> </v>
      </c>
      <c r="Y502" s="183" t="s">
        <v>1016</v>
      </c>
      <c r="Z502" s="104" t="s">
        <v>666</v>
      </c>
      <c r="AA502" s="104" t="s">
        <v>618</v>
      </c>
      <c r="AB502" s="104" t="str">
        <f t="shared" si="50"/>
        <v>FERRO</v>
      </c>
      <c r="AC502" s="106">
        <f>IF(AND(AB502="FERRO",AA502="PADRAO"),CONTROLE!$T$2,IF(AND(AB502="FERRO",AA502="ESPECIAL"),CONTROLE!$T$3,IF(AND(AB502="ACO",AA502="PADRAO"),CONTROLE!$T$8,IF(AND(AB502="ACO",AA502="ESPECIAL"),CONTROLE!$T$9,IF(AND(AB502="ALUMINIO",AA502="PADRAO"),CONTROLE!$T$5,IF(AND(AB502="ALUMINIO",AA502="ESPECIAL"),CONTROLE!$T$6))))))</f>
        <v>12738</v>
      </c>
    </row>
    <row r="503" spans="1:29" ht="15.75" customHeight="1">
      <c r="A503" s="98" t="s">
        <v>2927</v>
      </c>
      <c r="B503" s="96" t="str">
        <f t="shared" si="45"/>
        <v xml:space="preserve"> </v>
      </c>
      <c r="C503" s="96" t="str">
        <f>IF(AND(ISBLANK('TABELA UNIFICADA 2024'!P503)=TRUE,(ISBLANK('TABELA UNIFICADA 2024'!A503)=FALSE)),'TABELA UNIFICADA 2024'!A503," ")</f>
        <v xml:space="preserve"> </v>
      </c>
      <c r="D503" s="96" t="s">
        <v>43</v>
      </c>
      <c r="E503" s="191">
        <f>IF(ISBLANK('TABELA UNIFICADA 2024'!M503)=TRUE," ",'TABELA UNIFICADA 2024'!M503)</f>
        <v>45462</v>
      </c>
      <c r="F503" s="96" t="s">
        <v>111</v>
      </c>
      <c r="G503" s="96" t="str">
        <f>IF(C503='TABELA UNIFICADA 2024'!A503,'TABELA UNIFICADA 2024'!C503," ")</f>
        <v xml:space="preserve"> </v>
      </c>
      <c r="H503" s="96" t="s">
        <v>43</v>
      </c>
      <c r="I503" s="96" t="s">
        <v>112</v>
      </c>
      <c r="J503" s="97" t="str">
        <f>IF(C503='TABELA UNIFICADA 2024'!A503,'TABELA UNIFICADA 2024'!G503," ")</f>
        <v xml:space="preserve"> </v>
      </c>
      <c r="K503" s="96" t="s">
        <v>113</v>
      </c>
      <c r="L503" s="100" t="str">
        <f t="shared" si="49"/>
        <v>-</v>
      </c>
      <c r="M503" s="95" t="str">
        <f t="shared" si="43"/>
        <v xml:space="preserve"> </v>
      </c>
      <c r="N503" s="99" t="str">
        <f>IF(C503='TABELA UNIFICADA 2024'!A503,'TABELA UNIFICADA 2024'!F503," ")</f>
        <v xml:space="preserve"> </v>
      </c>
      <c r="O503" s="99" t="str">
        <f t="shared" si="47"/>
        <v xml:space="preserve"> </v>
      </c>
      <c r="Y503" s="183" t="s">
        <v>1017</v>
      </c>
      <c r="Z503" s="104" t="s">
        <v>666</v>
      </c>
      <c r="AA503" s="104" t="s">
        <v>618</v>
      </c>
      <c r="AB503" s="104" t="str">
        <f t="shared" si="50"/>
        <v>FERRO</v>
      </c>
      <c r="AC503" s="106">
        <f>IF(AND(AB503="FERRO",AA503="PADRAO"),CONTROLE!$T$2,IF(AND(AB503="FERRO",AA503="ESPECIAL"),CONTROLE!$T$3,IF(AND(AB503="ACO",AA503="PADRAO"),CONTROLE!$T$8,IF(AND(AB503="ACO",AA503="ESPECIAL"),CONTROLE!$T$9,IF(AND(AB503="ALUMINIO",AA503="PADRAO"),CONTROLE!$T$5,IF(AND(AB503="ALUMINIO",AA503="ESPECIAL"),CONTROLE!$T$6))))))</f>
        <v>12738</v>
      </c>
    </row>
    <row r="504" spans="1:29" ht="15.75" customHeight="1">
      <c r="A504" s="98" t="s">
        <v>2927</v>
      </c>
      <c r="B504" s="96" t="str">
        <f t="shared" si="45"/>
        <v xml:space="preserve"> </v>
      </c>
      <c r="C504" s="96" t="str">
        <f>IF(AND(ISBLANK('TABELA UNIFICADA 2024'!P504)=TRUE,(ISBLANK('TABELA UNIFICADA 2024'!A504)=FALSE)),'TABELA UNIFICADA 2024'!A504," ")</f>
        <v xml:space="preserve"> </v>
      </c>
      <c r="D504" s="96" t="s">
        <v>43</v>
      </c>
      <c r="E504" s="191">
        <f>IF(ISBLANK('TABELA UNIFICADA 2024'!M504)=TRUE," ",'TABELA UNIFICADA 2024'!M504)</f>
        <v>45462</v>
      </c>
      <c r="F504" s="96" t="s">
        <v>111</v>
      </c>
      <c r="G504" s="96" t="str">
        <f>IF(C504='TABELA UNIFICADA 2024'!A504,'TABELA UNIFICADA 2024'!C504," ")</f>
        <v xml:space="preserve"> </v>
      </c>
      <c r="H504" s="96" t="s">
        <v>43</v>
      </c>
      <c r="I504" s="96" t="s">
        <v>112</v>
      </c>
      <c r="J504" s="97" t="str">
        <f>IF(C504='TABELA UNIFICADA 2024'!A504,'TABELA UNIFICADA 2024'!G504," ")</f>
        <v xml:space="preserve"> </v>
      </c>
      <c r="K504" s="96" t="s">
        <v>113</v>
      </c>
      <c r="L504" s="100" t="str">
        <f t="shared" si="49"/>
        <v>-</v>
      </c>
      <c r="M504" s="95" t="str">
        <f t="shared" si="43"/>
        <v xml:space="preserve"> </v>
      </c>
      <c r="N504" s="99" t="str">
        <f>IF(C504='TABELA UNIFICADA 2024'!A504,'TABELA UNIFICADA 2024'!F504," ")</f>
        <v xml:space="preserve"> </v>
      </c>
      <c r="O504" s="99" t="str">
        <f t="shared" si="47"/>
        <v xml:space="preserve"> </v>
      </c>
      <c r="Y504" s="183" t="s">
        <v>593</v>
      </c>
      <c r="Z504" s="104" t="s">
        <v>666</v>
      </c>
      <c r="AA504" s="104" t="s">
        <v>618</v>
      </c>
      <c r="AB504" s="104" t="str">
        <f t="shared" si="50"/>
        <v>FERRO</v>
      </c>
      <c r="AC504" s="106">
        <f>IF(AND(AB504="FERRO",AA504="PADRAO"),CONTROLE!$T$2,IF(AND(AB504="FERRO",AA504="ESPECIAL"),CONTROLE!$T$3,IF(AND(AB504="ACO",AA504="PADRAO"),CONTROLE!$T$8,IF(AND(AB504="ACO",AA504="ESPECIAL"),CONTROLE!$T$9,IF(AND(AB504="ALUMINIO",AA504="PADRAO"),CONTROLE!$T$5,IF(AND(AB504="ALUMINIO",AA504="ESPECIAL"),CONTROLE!$T$6))))))</f>
        <v>12738</v>
      </c>
    </row>
    <row r="505" spans="1:29" ht="15.75" customHeight="1">
      <c r="A505" s="98" t="s">
        <v>2927</v>
      </c>
      <c r="B505" s="96" t="str">
        <f t="shared" si="45"/>
        <v xml:space="preserve"> </v>
      </c>
      <c r="C505" s="96" t="str">
        <f>IF(AND(ISBLANK('TABELA UNIFICADA 2024'!P505)=TRUE,(ISBLANK('TABELA UNIFICADA 2024'!A505)=FALSE)),'TABELA UNIFICADA 2024'!A505," ")</f>
        <v xml:space="preserve"> </v>
      </c>
      <c r="D505" s="96" t="s">
        <v>43</v>
      </c>
      <c r="E505" s="191">
        <f>IF(ISBLANK('TABELA UNIFICADA 2024'!M505)=TRUE," ",'TABELA UNIFICADA 2024'!M505)</f>
        <v>45462</v>
      </c>
      <c r="F505" s="96" t="s">
        <v>111</v>
      </c>
      <c r="G505" s="96" t="str">
        <f>IF(C505='TABELA UNIFICADA 2024'!A505,'TABELA UNIFICADA 2024'!C505," ")</f>
        <v xml:space="preserve"> </v>
      </c>
      <c r="H505" s="96" t="s">
        <v>43</v>
      </c>
      <c r="I505" s="96" t="s">
        <v>112</v>
      </c>
      <c r="J505" s="97" t="str">
        <f>IF(C505='TABELA UNIFICADA 2024'!A505,'TABELA UNIFICADA 2024'!G505," ")</f>
        <v xml:space="preserve"> </v>
      </c>
      <c r="K505" s="96" t="s">
        <v>113</v>
      </c>
      <c r="L505" s="100" t="str">
        <f t="shared" si="49"/>
        <v>-</v>
      </c>
      <c r="M505" s="95" t="str">
        <f t="shared" si="43"/>
        <v xml:space="preserve"> </v>
      </c>
      <c r="N505" s="99" t="str">
        <f>IF(C505='TABELA UNIFICADA 2024'!A505,'TABELA UNIFICADA 2024'!F505," ")</f>
        <v xml:space="preserve"> </v>
      </c>
      <c r="O505" s="99" t="str">
        <f t="shared" si="47"/>
        <v xml:space="preserve"> </v>
      </c>
      <c r="Y505" s="183" t="s">
        <v>1018</v>
      </c>
      <c r="Z505" s="104" t="s">
        <v>666</v>
      </c>
      <c r="AA505" s="104" t="s">
        <v>618</v>
      </c>
      <c r="AB505" s="104" t="str">
        <f t="shared" si="50"/>
        <v>FERRO</v>
      </c>
      <c r="AC505" s="106">
        <f>IF(AND(AB505="FERRO",AA505="PADRAO"),CONTROLE!$T$2,IF(AND(AB505="FERRO",AA505="ESPECIAL"),CONTROLE!$T$3,IF(AND(AB505="ACO",AA505="PADRAO"),CONTROLE!$T$8,IF(AND(AB505="ACO",AA505="ESPECIAL"),CONTROLE!$T$9,IF(AND(AB505="ALUMINIO",AA505="PADRAO"),CONTROLE!$T$5,IF(AND(AB505="ALUMINIO",AA505="ESPECIAL"),CONTROLE!$T$6))))))</f>
        <v>12738</v>
      </c>
    </row>
    <row r="506" spans="1:29" ht="15.75" customHeight="1">
      <c r="A506" s="98" t="s">
        <v>2927</v>
      </c>
      <c r="B506" s="96" t="str">
        <f t="shared" si="45"/>
        <v xml:space="preserve"> </v>
      </c>
      <c r="C506" s="96" t="str">
        <f>IF(AND(ISBLANK('TABELA UNIFICADA 2024'!P506)=TRUE,(ISBLANK('TABELA UNIFICADA 2024'!A506)=FALSE)),'TABELA UNIFICADA 2024'!A506," ")</f>
        <v xml:space="preserve"> </v>
      </c>
      <c r="D506" s="96" t="s">
        <v>43</v>
      </c>
      <c r="E506" s="191">
        <f>IF(ISBLANK('TABELA UNIFICADA 2024'!M506)=TRUE," ",'TABELA UNIFICADA 2024'!M506)</f>
        <v>45457</v>
      </c>
      <c r="F506" s="96" t="s">
        <v>111</v>
      </c>
      <c r="G506" s="96" t="str">
        <f>IF(C506='TABELA UNIFICADA 2024'!A506,'TABELA UNIFICADA 2024'!C506," ")</f>
        <v xml:space="preserve"> </v>
      </c>
      <c r="H506" s="96" t="s">
        <v>43</v>
      </c>
      <c r="I506" s="96" t="s">
        <v>112</v>
      </c>
      <c r="J506" s="97" t="str">
        <f>IF(C506='TABELA UNIFICADA 2024'!A506,'TABELA UNIFICADA 2024'!G506," ")</f>
        <v xml:space="preserve"> </v>
      </c>
      <c r="K506" s="96" t="s">
        <v>113</v>
      </c>
      <c r="L506" s="100" t="str">
        <f t="shared" si="49"/>
        <v>-</v>
      </c>
      <c r="M506" s="95" t="str">
        <f t="shared" si="43"/>
        <v xml:space="preserve"> </v>
      </c>
      <c r="N506" s="99" t="str">
        <f>IF(C506='TABELA UNIFICADA 2024'!A506,'TABELA UNIFICADA 2024'!F506," ")</f>
        <v xml:space="preserve"> </v>
      </c>
      <c r="O506" s="99" t="str">
        <f t="shared" si="47"/>
        <v xml:space="preserve"> </v>
      </c>
      <c r="Y506" s="183" t="s">
        <v>312</v>
      </c>
      <c r="Z506" s="104" t="s">
        <v>669</v>
      </c>
      <c r="AA506" s="104" t="s">
        <v>618</v>
      </c>
      <c r="AB506" s="104" t="s">
        <v>2548</v>
      </c>
      <c r="AC506" s="106">
        <f>IF(AND(AB506="FERRO",AA506="PADRAO"),CONTROLE!$T$2,IF(AND(AB506="FERRO",AA506="ESPECIAL"),CONTROLE!$T$3,IF(AND(AB506="ACO",AA506="PADRAO"),CONTROLE!$T$8,IF(AND(AB506="ACO",AA506="ESPECIAL"),CONTROLE!$T$9,IF(AND(AB506="ALUMINIO",AA506="PADRAO"),CONTROLE!$T$5,IF(AND(AB506="ALUMINIO",AA506="ESPECIAL"),CONTROLE!$T$6))))))</f>
        <v>12742</v>
      </c>
    </row>
    <row r="507" spans="1:29" ht="15.75" customHeight="1">
      <c r="A507" s="98" t="s">
        <v>2927</v>
      </c>
      <c r="B507" s="96" t="str">
        <f t="shared" si="45"/>
        <v xml:space="preserve"> </v>
      </c>
      <c r="C507" s="96" t="str">
        <f>IF(AND(ISBLANK('TABELA UNIFICADA 2024'!P507)=TRUE,(ISBLANK('TABELA UNIFICADA 2024'!A507)=FALSE)),'TABELA UNIFICADA 2024'!A507," ")</f>
        <v xml:space="preserve"> </v>
      </c>
      <c r="D507" s="96" t="s">
        <v>43</v>
      </c>
      <c r="E507" s="191">
        <f>IF(ISBLANK('TABELA UNIFICADA 2024'!M507)=TRUE," ",'TABELA UNIFICADA 2024'!M507)</f>
        <v>45467</v>
      </c>
      <c r="F507" s="96" t="s">
        <v>111</v>
      </c>
      <c r="G507" s="96" t="str">
        <f>IF(C507='TABELA UNIFICADA 2024'!A507,'TABELA UNIFICADA 2024'!C507," ")</f>
        <v xml:space="preserve"> </v>
      </c>
      <c r="H507" s="96" t="s">
        <v>43</v>
      </c>
      <c r="I507" s="96" t="s">
        <v>112</v>
      </c>
      <c r="J507" s="97" t="str">
        <f>IF(C507='TABELA UNIFICADA 2024'!A507,'TABELA UNIFICADA 2024'!G507," ")</f>
        <v xml:space="preserve"> </v>
      </c>
      <c r="K507" s="96" t="s">
        <v>113</v>
      </c>
      <c r="L507" s="100" t="str">
        <f t="shared" si="49"/>
        <v>-</v>
      </c>
      <c r="M507" s="95" t="str">
        <f t="shared" si="43"/>
        <v xml:space="preserve"> </v>
      </c>
      <c r="N507" s="99" t="str">
        <f>IF(C507='TABELA UNIFICADA 2024'!A507,'TABELA UNIFICADA 2024'!F507," ")</f>
        <v xml:space="preserve"> </v>
      </c>
      <c r="O507" s="99" t="str">
        <f t="shared" si="47"/>
        <v xml:space="preserve"> </v>
      </c>
      <c r="Y507" s="183" t="s">
        <v>1019</v>
      </c>
      <c r="Z507" s="104" t="s">
        <v>833</v>
      </c>
      <c r="AA507" s="104" t="s">
        <v>618</v>
      </c>
      <c r="AB507" s="104" t="str">
        <f>IF(LEFT(Z507,1)="G","FERRO",0)</f>
        <v>FERRO</v>
      </c>
      <c r="AC507" s="106">
        <f>IF(AND(AB507="FERRO",AA507="PADRAO"),CONTROLE!$T$2,IF(AND(AB507="FERRO",AA507="ESPECIAL"),CONTROLE!$T$3,IF(AND(AB507="ACO",AA507="PADRAO"),CONTROLE!$T$8,IF(AND(AB507="ACO",AA507="ESPECIAL"),CONTROLE!$T$9,IF(AND(AB507="ALUMINIO",AA507="PADRAO"),CONTROLE!$T$5,IF(AND(AB507="ALUMINIO",AA507="ESPECIAL"),CONTROLE!$T$6))))))</f>
        <v>12738</v>
      </c>
    </row>
    <row r="508" spans="1:29" ht="15.75" customHeight="1">
      <c r="A508" s="98" t="s">
        <v>2927</v>
      </c>
      <c r="B508" s="96" t="str">
        <f t="shared" si="45"/>
        <v xml:space="preserve"> </v>
      </c>
      <c r="C508" s="96" t="str">
        <f>IF(AND(ISBLANK('TABELA UNIFICADA 2024'!P508)=TRUE,(ISBLANK('TABELA UNIFICADA 2024'!A508)=FALSE)),'TABELA UNIFICADA 2024'!A508," ")</f>
        <v xml:space="preserve"> </v>
      </c>
      <c r="D508" s="96" t="s">
        <v>43</v>
      </c>
      <c r="E508" s="191">
        <f>IF(ISBLANK('TABELA UNIFICADA 2024'!M508)=TRUE," ",'TABELA UNIFICADA 2024'!M508)</f>
        <v>45467</v>
      </c>
      <c r="F508" s="96" t="s">
        <v>111</v>
      </c>
      <c r="G508" s="96" t="str">
        <f>IF(C508='TABELA UNIFICADA 2024'!A508,'TABELA UNIFICADA 2024'!C508," ")</f>
        <v xml:space="preserve"> </v>
      </c>
      <c r="H508" s="96" t="s">
        <v>43</v>
      </c>
      <c r="I508" s="96" t="s">
        <v>112</v>
      </c>
      <c r="J508" s="97" t="str">
        <f>IF(C508='TABELA UNIFICADA 2024'!A508,'TABELA UNIFICADA 2024'!G508," ")</f>
        <v xml:space="preserve"> </v>
      </c>
      <c r="K508" s="96" t="s">
        <v>113</v>
      </c>
      <c r="L508" s="100" t="str">
        <f t="shared" si="49"/>
        <v>-</v>
      </c>
      <c r="M508" s="95" t="str">
        <f t="shared" si="43"/>
        <v xml:space="preserve"> </v>
      </c>
      <c r="N508" s="99" t="str">
        <f>IF(C508='TABELA UNIFICADA 2024'!A508,'TABELA UNIFICADA 2024'!F508," ")</f>
        <v xml:space="preserve"> </v>
      </c>
      <c r="O508" s="99" t="str">
        <f t="shared" si="47"/>
        <v xml:space="preserve"> </v>
      </c>
      <c r="Y508" s="183" t="s">
        <v>503</v>
      </c>
      <c r="Z508" s="104" t="s">
        <v>669</v>
      </c>
      <c r="AA508" s="104" t="s">
        <v>618</v>
      </c>
      <c r="AB508" s="104" t="s">
        <v>2548</v>
      </c>
      <c r="AC508" s="106">
        <f>IF(AND(AB508="FERRO",AA508="PADRAO"),CONTROLE!$T$2,IF(AND(AB508="FERRO",AA508="ESPECIAL"),CONTROLE!$T$3,IF(AND(AB508="ACO",AA508="PADRAO"),CONTROLE!$T$8,IF(AND(AB508="ACO",AA508="ESPECIAL"),CONTROLE!$T$9,IF(AND(AB508="ALUMINIO",AA508="PADRAO"),CONTROLE!$T$5,IF(AND(AB508="ALUMINIO",AA508="ESPECIAL"),CONTROLE!$T$6))))))</f>
        <v>12742</v>
      </c>
    </row>
    <row r="509" spans="1:29" ht="15.75" customHeight="1">
      <c r="A509" s="98" t="s">
        <v>2927</v>
      </c>
      <c r="B509" s="96" t="str">
        <f t="shared" si="45"/>
        <v xml:space="preserve"> </v>
      </c>
      <c r="C509" s="96" t="str">
        <f>IF(AND(ISBLANK('TABELA UNIFICADA 2024'!P509)=TRUE,(ISBLANK('TABELA UNIFICADA 2024'!A509)=FALSE)),'TABELA UNIFICADA 2024'!A509," ")</f>
        <v xml:space="preserve"> </v>
      </c>
      <c r="D509" s="96" t="s">
        <v>43</v>
      </c>
      <c r="E509" s="191">
        <f>IF(ISBLANK('TABELA UNIFICADA 2024'!M509)=TRUE," ",'TABELA UNIFICADA 2024'!M509)</f>
        <v>45469</v>
      </c>
      <c r="F509" s="96" t="s">
        <v>111</v>
      </c>
      <c r="G509" s="96" t="str">
        <f>IF(C509='TABELA UNIFICADA 2024'!A509,'TABELA UNIFICADA 2024'!C509," ")</f>
        <v xml:space="preserve"> </v>
      </c>
      <c r="H509" s="96" t="s">
        <v>43</v>
      </c>
      <c r="I509" s="96" t="s">
        <v>112</v>
      </c>
      <c r="J509" s="97" t="str">
        <f>IF(C509='TABELA UNIFICADA 2024'!A509,'TABELA UNIFICADA 2024'!G509," ")</f>
        <v xml:space="preserve"> </v>
      </c>
      <c r="K509" s="96" t="s">
        <v>113</v>
      </c>
      <c r="L509" s="100" t="str">
        <f t="shared" si="49"/>
        <v>-</v>
      </c>
      <c r="M509" s="95" t="str">
        <f t="shared" si="43"/>
        <v xml:space="preserve"> </v>
      </c>
      <c r="N509" s="99" t="str">
        <f>IF(C509='TABELA UNIFICADA 2024'!A509,'TABELA UNIFICADA 2024'!F509," ")</f>
        <v xml:space="preserve"> </v>
      </c>
      <c r="O509" s="99" t="str">
        <f t="shared" si="47"/>
        <v xml:space="preserve"> </v>
      </c>
      <c r="Y509" s="183" t="s">
        <v>1020</v>
      </c>
      <c r="Z509" s="104" t="s">
        <v>833</v>
      </c>
      <c r="AA509" s="104" t="s">
        <v>618</v>
      </c>
      <c r="AB509" s="104" t="str">
        <f>IF(LEFT(Z509,1)="G","FERRO",0)</f>
        <v>FERRO</v>
      </c>
      <c r="AC509" s="106">
        <f>IF(AND(AB509="FERRO",AA509="PADRAO"),CONTROLE!$T$2,IF(AND(AB509="FERRO",AA509="ESPECIAL"),CONTROLE!$T$3,IF(AND(AB509="ACO",AA509="PADRAO"),CONTROLE!$T$8,IF(AND(AB509="ACO",AA509="ESPECIAL"),CONTROLE!$T$9,IF(AND(AB509="ALUMINIO",AA509="PADRAO"),CONTROLE!$T$5,IF(AND(AB509="ALUMINIO",AA509="ESPECIAL"),CONTROLE!$T$6))))))</f>
        <v>12738</v>
      </c>
    </row>
    <row r="510" spans="1:29" ht="15.75" customHeight="1">
      <c r="A510" s="98" t="s">
        <v>2927</v>
      </c>
      <c r="B510" s="96" t="str">
        <f t="shared" si="45"/>
        <v xml:space="preserve"> </v>
      </c>
      <c r="C510" s="96" t="str">
        <f>IF(AND(ISBLANK('TABELA UNIFICADA 2024'!P510)=TRUE,(ISBLANK('TABELA UNIFICADA 2024'!A510)=FALSE)),'TABELA UNIFICADA 2024'!A510," ")</f>
        <v xml:space="preserve"> </v>
      </c>
      <c r="D510" s="96" t="s">
        <v>43</v>
      </c>
      <c r="E510" s="191">
        <f>IF(ISBLANK('TABELA UNIFICADA 2024'!M510)=TRUE," ",'TABELA UNIFICADA 2024'!M510)</f>
        <v>45462</v>
      </c>
      <c r="F510" s="96" t="s">
        <v>111</v>
      </c>
      <c r="G510" s="96" t="str">
        <f>IF(C510='TABELA UNIFICADA 2024'!A510,'TABELA UNIFICADA 2024'!C510," ")</f>
        <v xml:space="preserve"> </v>
      </c>
      <c r="H510" s="96" t="s">
        <v>43</v>
      </c>
      <c r="I510" s="96" t="s">
        <v>112</v>
      </c>
      <c r="J510" s="97" t="str">
        <f>IF(C510='TABELA UNIFICADA 2024'!A510,'TABELA UNIFICADA 2024'!G510," ")</f>
        <v xml:space="preserve"> </v>
      </c>
      <c r="K510" s="96" t="s">
        <v>113</v>
      </c>
      <c r="L510" s="100" t="str">
        <f t="shared" si="49"/>
        <v>-</v>
      </c>
      <c r="M510" s="95" t="str">
        <f t="shared" si="43"/>
        <v xml:space="preserve"> </v>
      </c>
      <c r="N510" s="99" t="str">
        <f>IF(C510='TABELA UNIFICADA 2024'!A510,'TABELA UNIFICADA 2024'!F510," ")</f>
        <v xml:space="preserve"> </v>
      </c>
      <c r="O510" s="99" t="str">
        <f t="shared" si="47"/>
        <v xml:space="preserve"> </v>
      </c>
      <c r="Y510" s="183" t="s">
        <v>502</v>
      </c>
      <c r="Z510" s="104" t="s">
        <v>669</v>
      </c>
      <c r="AA510" s="104" t="s">
        <v>618</v>
      </c>
      <c r="AB510" s="104" t="s">
        <v>2548</v>
      </c>
      <c r="AC510" s="106">
        <f>IF(AND(AB510="FERRO",AA510="PADRAO"),CONTROLE!$T$2,IF(AND(AB510="FERRO",AA510="ESPECIAL"),CONTROLE!$T$3,IF(AND(AB510="ACO",AA510="PADRAO"),CONTROLE!$T$8,IF(AND(AB510="ACO",AA510="ESPECIAL"),CONTROLE!$T$9,IF(AND(AB510="ALUMINIO",AA510="PADRAO"),CONTROLE!$T$5,IF(AND(AB510="ALUMINIO",AA510="ESPECIAL"),CONTROLE!$T$6))))))</f>
        <v>12742</v>
      </c>
    </row>
    <row r="511" spans="1:29" ht="15.75" customHeight="1">
      <c r="A511" s="98" t="s">
        <v>2927</v>
      </c>
      <c r="B511" s="96" t="str">
        <f t="shared" si="45"/>
        <v xml:space="preserve"> </v>
      </c>
      <c r="C511" s="96" t="str">
        <f>IF(AND(ISBLANK('TABELA UNIFICADA 2024'!P511)=TRUE,(ISBLANK('TABELA UNIFICADA 2024'!A511)=FALSE)),'TABELA UNIFICADA 2024'!A511," ")</f>
        <v xml:space="preserve"> </v>
      </c>
      <c r="D511" s="96" t="s">
        <v>43</v>
      </c>
      <c r="E511" s="191">
        <f>IF(ISBLANK('TABELA UNIFICADA 2024'!M511)=TRUE," ",'TABELA UNIFICADA 2024'!M511)</f>
        <v>45467</v>
      </c>
      <c r="F511" s="96" t="s">
        <v>111</v>
      </c>
      <c r="G511" s="96" t="str">
        <f>IF(C511='TABELA UNIFICADA 2024'!A511,'TABELA UNIFICADA 2024'!C511," ")</f>
        <v xml:space="preserve"> </v>
      </c>
      <c r="H511" s="96" t="s">
        <v>43</v>
      </c>
      <c r="I511" s="96" t="s">
        <v>112</v>
      </c>
      <c r="J511" s="97" t="str">
        <f>IF(C511='TABELA UNIFICADA 2024'!A511,'TABELA UNIFICADA 2024'!G511," ")</f>
        <v xml:space="preserve"> </v>
      </c>
      <c r="K511" s="96" t="s">
        <v>113</v>
      </c>
      <c r="L511" s="100" t="str">
        <f t="shared" si="49"/>
        <v>-</v>
      </c>
      <c r="M511" s="95" t="str">
        <f t="shared" si="43"/>
        <v xml:space="preserve"> </v>
      </c>
      <c r="N511" s="99" t="str">
        <f>IF(C511='TABELA UNIFICADA 2024'!A511,'TABELA UNIFICADA 2024'!F511," ")</f>
        <v xml:space="preserve"> </v>
      </c>
      <c r="O511" s="99" t="str">
        <f t="shared" si="47"/>
        <v xml:space="preserve"> </v>
      </c>
      <c r="Y511" s="183" t="s">
        <v>1021</v>
      </c>
      <c r="Z511" s="104" t="s">
        <v>833</v>
      </c>
      <c r="AA511" s="104" t="s">
        <v>618</v>
      </c>
      <c r="AB511" s="104" t="str">
        <f>IF(LEFT(Z511,1)="G","FERRO",0)</f>
        <v>FERRO</v>
      </c>
      <c r="AC511" s="106">
        <f>IF(AND(AB511="FERRO",AA511="PADRAO"),CONTROLE!$T$2,IF(AND(AB511="FERRO",AA511="ESPECIAL"),CONTROLE!$T$3,IF(AND(AB511="ACO",AA511="PADRAO"),CONTROLE!$T$8,IF(AND(AB511="ACO",AA511="ESPECIAL"),CONTROLE!$T$9,IF(AND(AB511="ALUMINIO",AA511="PADRAO"),CONTROLE!$T$5,IF(AND(AB511="ALUMINIO",AA511="ESPECIAL"),CONTROLE!$T$6))))))</f>
        <v>12738</v>
      </c>
    </row>
    <row r="512" spans="1:29" ht="15.75" customHeight="1">
      <c r="A512" s="98" t="s">
        <v>2927</v>
      </c>
      <c r="B512" s="96" t="str">
        <f t="shared" si="45"/>
        <v xml:space="preserve"> </v>
      </c>
      <c r="C512" s="96" t="str">
        <f>IF(AND(ISBLANK('TABELA UNIFICADA 2024'!P512)=TRUE,(ISBLANK('TABELA UNIFICADA 2024'!A512)=FALSE)),'TABELA UNIFICADA 2024'!A512," ")</f>
        <v xml:space="preserve"> </v>
      </c>
      <c r="D512" s="96" t="s">
        <v>43</v>
      </c>
      <c r="E512" s="191">
        <f>IF(ISBLANK('TABELA UNIFICADA 2024'!M512)=TRUE," ",'TABELA UNIFICADA 2024'!M512)</f>
        <v>45469</v>
      </c>
      <c r="F512" s="96" t="s">
        <v>111</v>
      </c>
      <c r="G512" s="96" t="str">
        <f>IF(C512='TABELA UNIFICADA 2024'!A512,'TABELA UNIFICADA 2024'!C512," ")</f>
        <v xml:space="preserve"> </v>
      </c>
      <c r="H512" s="96" t="s">
        <v>43</v>
      </c>
      <c r="I512" s="96" t="s">
        <v>112</v>
      </c>
      <c r="J512" s="97" t="str">
        <f>IF(C512='TABELA UNIFICADA 2024'!A512,'TABELA UNIFICADA 2024'!G512," ")</f>
        <v xml:space="preserve"> </v>
      </c>
      <c r="K512" s="96" t="s">
        <v>113</v>
      </c>
      <c r="L512" s="100" t="str">
        <f t="shared" si="49"/>
        <v>-</v>
      </c>
      <c r="M512" s="95" t="str">
        <f t="shared" ref="M512:M575" si="51">G512</f>
        <v xml:space="preserve"> </v>
      </c>
      <c r="N512" s="99" t="str">
        <f>IF(C512='TABELA UNIFICADA 2024'!A512,'TABELA UNIFICADA 2024'!F512," ")</f>
        <v xml:space="preserve"> </v>
      </c>
      <c r="O512" s="99" t="str">
        <f t="shared" si="47"/>
        <v xml:space="preserve"> </v>
      </c>
      <c r="Y512" s="183" t="s">
        <v>427</v>
      </c>
      <c r="Z512" s="104" t="s">
        <v>1033</v>
      </c>
      <c r="AA512" s="104" t="s">
        <v>618</v>
      </c>
      <c r="AB512" s="104" t="s">
        <v>2548</v>
      </c>
      <c r="AC512" s="106">
        <f>IF(AND(AB512="FERRO",AA512="PADRAO"),CONTROLE!$T$2,IF(AND(AB512="FERRO",AA512="ESPECIAL"),CONTROLE!$T$3,IF(AND(AB512="ACO",AA512="PADRAO"),CONTROLE!$T$8,IF(AND(AB512="ACO",AA512="ESPECIAL"),CONTROLE!$T$9,IF(AND(AB512="ALUMINIO",AA512="PADRAO"),CONTROLE!$T$5,IF(AND(AB512="ALUMINIO",AA512="ESPECIAL"),CONTROLE!$T$6))))))</f>
        <v>12742</v>
      </c>
    </row>
    <row r="513" spans="1:29" ht="15.75" customHeight="1">
      <c r="A513" s="98" t="s">
        <v>2927</v>
      </c>
      <c r="B513" s="96" t="str">
        <f t="shared" si="45"/>
        <v xml:space="preserve"> </v>
      </c>
      <c r="C513" s="96" t="str">
        <f>IF(AND(ISBLANK('TABELA UNIFICADA 2024'!P513)=TRUE,(ISBLANK('TABELA UNIFICADA 2024'!A513)=FALSE)),'TABELA UNIFICADA 2024'!A513," ")</f>
        <v xml:space="preserve"> </v>
      </c>
      <c r="D513" s="96" t="s">
        <v>43</v>
      </c>
      <c r="E513" s="191">
        <f>IF(ISBLANK('TABELA UNIFICADA 2024'!M513)=TRUE," ",'TABELA UNIFICADA 2024'!M513)</f>
        <v>45469</v>
      </c>
      <c r="F513" s="96" t="s">
        <v>111</v>
      </c>
      <c r="G513" s="96" t="str">
        <f>IF(C513='TABELA UNIFICADA 2024'!A513,'TABELA UNIFICADA 2024'!C513," ")</f>
        <v xml:space="preserve"> </v>
      </c>
      <c r="H513" s="96" t="s">
        <v>43</v>
      </c>
      <c r="I513" s="96" t="s">
        <v>112</v>
      </c>
      <c r="J513" s="97" t="str">
        <f>IF(C513='TABELA UNIFICADA 2024'!A513,'TABELA UNIFICADA 2024'!G513," ")</f>
        <v xml:space="preserve"> </v>
      </c>
      <c r="K513" s="96" t="s">
        <v>113</v>
      </c>
      <c r="L513" s="100" t="str">
        <f t="shared" ref="L513:L544" si="52">IFERROR(VLOOKUP(G513,$Y$3:$AC$3003,5,0),"-")</f>
        <v>-</v>
      </c>
      <c r="M513" s="95" t="str">
        <f t="shared" si="51"/>
        <v xml:space="preserve"> </v>
      </c>
      <c r="N513" s="99" t="str">
        <f>IF(C513='TABELA UNIFICADA 2024'!A513,'TABELA UNIFICADA 2024'!F513," ")</f>
        <v xml:space="preserve"> </v>
      </c>
      <c r="O513" s="99" t="str">
        <f t="shared" si="47"/>
        <v xml:space="preserve"> </v>
      </c>
      <c r="Y513" s="183" t="s">
        <v>1852</v>
      </c>
      <c r="Z513" s="104" t="s">
        <v>666</v>
      </c>
      <c r="AA513" s="104" t="s">
        <v>618</v>
      </c>
      <c r="AB513" s="104" t="str">
        <f t="shared" ref="AB513:AB519" si="53">IF(LEFT(Z513,1)="G","FERRO",0)</f>
        <v>FERRO</v>
      </c>
      <c r="AC513" s="106">
        <f>IF(AND(AB513="FERRO",AA513="PADRAO"),CONTROLE!$T$2,IF(AND(AB513="FERRO",AA513="ESPECIAL"),CONTROLE!$T$3,IF(AND(AB513="ACO",AA513="PADRAO"),CONTROLE!$T$8,IF(AND(AB513="ACO",AA513="ESPECIAL"),CONTROLE!$T$9,IF(AND(AB513="ALUMINIO",AA513="PADRAO"),CONTROLE!$T$5,IF(AND(AB513="ALUMINIO",AA513="ESPECIAL"),CONTROLE!$T$6))))))</f>
        <v>12738</v>
      </c>
    </row>
    <row r="514" spans="1:29" ht="15.75" customHeight="1">
      <c r="A514" s="98" t="s">
        <v>2927</v>
      </c>
      <c r="B514" s="96" t="str">
        <f t="shared" si="45"/>
        <v xml:space="preserve"> </v>
      </c>
      <c r="C514" s="96" t="str">
        <f>IF(AND(ISBLANK('TABELA UNIFICADA 2024'!P514)=TRUE,(ISBLANK('TABELA UNIFICADA 2024'!A514)=FALSE)),'TABELA UNIFICADA 2024'!A514," ")</f>
        <v xml:space="preserve"> </v>
      </c>
      <c r="D514" s="96" t="s">
        <v>43</v>
      </c>
      <c r="E514" s="191">
        <f>IF(ISBLANK('TABELA UNIFICADA 2024'!M514)=TRUE," ",'TABELA UNIFICADA 2024'!M514)</f>
        <v>45469</v>
      </c>
      <c r="F514" s="96" t="s">
        <v>111</v>
      </c>
      <c r="G514" s="96" t="str">
        <f>IF(C514='TABELA UNIFICADA 2024'!A514,'TABELA UNIFICADA 2024'!C514," ")</f>
        <v xml:space="preserve"> </v>
      </c>
      <c r="H514" s="96" t="s">
        <v>43</v>
      </c>
      <c r="I514" s="96" t="s">
        <v>112</v>
      </c>
      <c r="J514" s="97" t="str">
        <f>IF(C514='TABELA UNIFICADA 2024'!A514,'TABELA UNIFICADA 2024'!G514," ")</f>
        <v xml:space="preserve"> </v>
      </c>
      <c r="K514" s="96" t="s">
        <v>113</v>
      </c>
      <c r="L514" s="100" t="str">
        <f t="shared" si="52"/>
        <v>-</v>
      </c>
      <c r="M514" s="95" t="str">
        <f t="shared" si="51"/>
        <v xml:space="preserve"> </v>
      </c>
      <c r="N514" s="99" t="str">
        <f>IF(C514='TABELA UNIFICADA 2024'!A514,'TABELA UNIFICADA 2024'!F514," ")</f>
        <v xml:space="preserve"> </v>
      </c>
      <c r="O514" s="99" t="str">
        <f t="shared" si="47"/>
        <v xml:space="preserve"> </v>
      </c>
      <c r="Y514" s="183" t="s">
        <v>1853</v>
      </c>
      <c r="Z514" s="104" t="s">
        <v>666</v>
      </c>
      <c r="AA514" s="104" t="s">
        <v>618</v>
      </c>
      <c r="AB514" s="104" t="str">
        <f t="shared" si="53"/>
        <v>FERRO</v>
      </c>
      <c r="AC514" s="106">
        <f>IF(AND(AB514="FERRO",AA514="PADRAO"),CONTROLE!$T$2,IF(AND(AB514="FERRO",AA514="ESPECIAL"),CONTROLE!$T$3,IF(AND(AB514="ACO",AA514="PADRAO"),CONTROLE!$T$8,IF(AND(AB514="ACO",AA514="ESPECIAL"),CONTROLE!$T$9,IF(AND(AB514="ALUMINIO",AA514="PADRAO"),CONTROLE!$T$5,IF(AND(AB514="ALUMINIO",AA514="ESPECIAL"),CONTROLE!$T$6))))))</f>
        <v>12738</v>
      </c>
    </row>
    <row r="515" spans="1:29" ht="15.75" customHeight="1">
      <c r="A515" s="98" t="s">
        <v>2927</v>
      </c>
      <c r="B515" s="96" t="str">
        <f t="shared" ref="B515:B578" si="54">IFERROR(IF(C515&lt;&gt;" ",VLOOKUP(C515,$V$2:$W$16,2,0)," ")," ")</f>
        <v xml:space="preserve"> </v>
      </c>
      <c r="C515" s="96" t="str">
        <f>IF(AND(ISBLANK('TABELA UNIFICADA 2024'!P515)=TRUE,(ISBLANK('TABELA UNIFICADA 2024'!A515)=FALSE)),'TABELA UNIFICADA 2024'!A515," ")</f>
        <v xml:space="preserve"> </v>
      </c>
      <c r="D515" s="96" t="s">
        <v>43</v>
      </c>
      <c r="E515" s="191">
        <f>IF(ISBLANK('TABELA UNIFICADA 2024'!M515)=TRUE," ",'TABELA UNIFICADA 2024'!M515)</f>
        <v>45469</v>
      </c>
      <c r="F515" s="96" t="s">
        <v>111</v>
      </c>
      <c r="G515" s="96" t="str">
        <f>IF(C515='TABELA UNIFICADA 2024'!A515,'TABELA UNIFICADA 2024'!C515," ")</f>
        <v xml:space="preserve"> </v>
      </c>
      <c r="H515" s="96" t="s">
        <v>43</v>
      </c>
      <c r="I515" s="96" t="s">
        <v>112</v>
      </c>
      <c r="J515" s="97" t="str">
        <f>IF(C515='TABELA UNIFICADA 2024'!A515,'TABELA UNIFICADA 2024'!G515," ")</f>
        <v xml:space="preserve"> </v>
      </c>
      <c r="K515" s="96" t="s">
        <v>113</v>
      </c>
      <c r="L515" s="100" t="str">
        <f t="shared" si="52"/>
        <v>-</v>
      </c>
      <c r="M515" s="95" t="str">
        <f t="shared" si="51"/>
        <v xml:space="preserve"> </v>
      </c>
      <c r="N515" s="99" t="str">
        <f>IF(C515='TABELA UNIFICADA 2024'!A515,'TABELA UNIFICADA 2024'!F515," ")</f>
        <v xml:space="preserve"> </v>
      </c>
      <c r="O515" s="99" t="str">
        <f t="shared" ref="O515:O578" si="55">IF(C515=" "," ",CONCATENATE(A515," ",B515,," ",C515," ",D515," ",TEXT(E515,"dd/mm/aaaa")," ",F515," ",G515," ",H515," ",I515," ",TEXT(J515,"#,00")," ",K515))</f>
        <v xml:space="preserve"> </v>
      </c>
      <c r="Y515" s="183" t="s">
        <v>1854</v>
      </c>
      <c r="Z515" s="104" t="s">
        <v>666</v>
      </c>
      <c r="AA515" s="104" t="s">
        <v>618</v>
      </c>
      <c r="AB515" s="104" t="str">
        <f t="shared" si="53"/>
        <v>FERRO</v>
      </c>
      <c r="AC515" s="106">
        <f>IF(AND(AB515="FERRO",AA515="PADRAO"),CONTROLE!$T$2,IF(AND(AB515="FERRO",AA515="ESPECIAL"),CONTROLE!$T$3,IF(AND(AB515="ACO",AA515="PADRAO"),CONTROLE!$T$8,IF(AND(AB515="ACO",AA515="ESPECIAL"),CONTROLE!$T$9,IF(AND(AB515="ALUMINIO",AA515="PADRAO"),CONTROLE!$T$5,IF(AND(AB515="ALUMINIO",AA515="ESPECIAL"),CONTROLE!$T$6))))))</f>
        <v>12738</v>
      </c>
    </row>
    <row r="516" spans="1:29" ht="15.75" customHeight="1">
      <c r="A516" s="98" t="s">
        <v>2927</v>
      </c>
      <c r="B516" s="96" t="str">
        <f t="shared" si="54"/>
        <v xml:space="preserve"> </v>
      </c>
      <c r="C516" s="96" t="str">
        <f>IF(AND(ISBLANK('TABELA UNIFICADA 2024'!P516)=TRUE,(ISBLANK('TABELA UNIFICADA 2024'!A516)=FALSE)),'TABELA UNIFICADA 2024'!A516," ")</f>
        <v xml:space="preserve"> </v>
      </c>
      <c r="D516" s="96" t="s">
        <v>43</v>
      </c>
      <c r="E516" s="191">
        <f>IF(ISBLANK('TABELA UNIFICADA 2024'!M516)=TRUE," ",'TABELA UNIFICADA 2024'!M516)</f>
        <v>45467</v>
      </c>
      <c r="F516" s="96" t="s">
        <v>111</v>
      </c>
      <c r="G516" s="96" t="str">
        <f>IF(C516='TABELA UNIFICADA 2024'!A516,'TABELA UNIFICADA 2024'!C516," ")</f>
        <v xml:space="preserve"> </v>
      </c>
      <c r="H516" s="96" t="s">
        <v>43</v>
      </c>
      <c r="I516" s="96" t="s">
        <v>112</v>
      </c>
      <c r="J516" s="97" t="str">
        <f>IF(C516='TABELA UNIFICADA 2024'!A516,'TABELA UNIFICADA 2024'!G516," ")</f>
        <v xml:space="preserve"> </v>
      </c>
      <c r="K516" s="96" t="s">
        <v>113</v>
      </c>
      <c r="L516" s="100" t="str">
        <f t="shared" si="52"/>
        <v>-</v>
      </c>
      <c r="M516" s="95" t="str">
        <f t="shared" si="51"/>
        <v xml:space="preserve"> </v>
      </c>
      <c r="N516" s="99" t="str">
        <f>IF(C516='TABELA UNIFICADA 2024'!A516,'TABELA UNIFICADA 2024'!F516," ")</f>
        <v xml:space="preserve"> </v>
      </c>
      <c r="O516" s="99" t="str">
        <f t="shared" si="55"/>
        <v xml:space="preserve"> </v>
      </c>
      <c r="Y516" s="183" t="s">
        <v>1855</v>
      </c>
      <c r="Z516" s="104" t="s">
        <v>666</v>
      </c>
      <c r="AA516" s="104" t="s">
        <v>618</v>
      </c>
      <c r="AB516" s="104" t="str">
        <f t="shared" si="53"/>
        <v>FERRO</v>
      </c>
      <c r="AC516" s="106">
        <f>IF(AND(AB516="FERRO",AA516="PADRAO"),CONTROLE!$T$2,IF(AND(AB516="FERRO",AA516="ESPECIAL"),CONTROLE!$T$3,IF(AND(AB516="ACO",AA516="PADRAO"),CONTROLE!$T$8,IF(AND(AB516="ACO",AA516="ESPECIAL"),CONTROLE!$T$9,IF(AND(AB516="ALUMINIO",AA516="PADRAO"),CONTROLE!$T$5,IF(AND(AB516="ALUMINIO",AA516="ESPECIAL"),CONTROLE!$T$6))))))</f>
        <v>12738</v>
      </c>
    </row>
    <row r="517" spans="1:29" ht="15.75" customHeight="1">
      <c r="A517" s="98" t="s">
        <v>2927</v>
      </c>
      <c r="B517" s="96" t="str">
        <f t="shared" si="54"/>
        <v xml:space="preserve"> </v>
      </c>
      <c r="C517" s="96" t="str">
        <f>IF(AND(ISBLANK('TABELA UNIFICADA 2024'!P517)=TRUE,(ISBLANK('TABELA UNIFICADA 2024'!A517)=FALSE)),'TABELA UNIFICADA 2024'!A517," ")</f>
        <v xml:space="preserve"> </v>
      </c>
      <c r="D517" s="96" t="s">
        <v>43</v>
      </c>
      <c r="E517" s="191">
        <f>IF(ISBLANK('TABELA UNIFICADA 2024'!M517)=TRUE," ",'TABELA UNIFICADA 2024'!M517)</f>
        <v>45467</v>
      </c>
      <c r="F517" s="96" t="s">
        <v>111</v>
      </c>
      <c r="G517" s="96" t="str">
        <f>IF(C517='TABELA UNIFICADA 2024'!A517,'TABELA UNIFICADA 2024'!C517," ")</f>
        <v xml:space="preserve"> </v>
      </c>
      <c r="H517" s="96" t="s">
        <v>43</v>
      </c>
      <c r="I517" s="96" t="s">
        <v>112</v>
      </c>
      <c r="J517" s="97" t="str">
        <f>IF(C517='TABELA UNIFICADA 2024'!A517,'TABELA UNIFICADA 2024'!G517," ")</f>
        <v xml:space="preserve"> </v>
      </c>
      <c r="K517" s="96" t="s">
        <v>113</v>
      </c>
      <c r="L517" s="100" t="str">
        <f t="shared" si="52"/>
        <v>-</v>
      </c>
      <c r="M517" s="95" t="str">
        <f t="shared" si="51"/>
        <v xml:space="preserve"> </v>
      </c>
      <c r="N517" s="99" t="str">
        <f>IF(C517='TABELA UNIFICADA 2024'!A517,'TABELA UNIFICADA 2024'!F517," ")</f>
        <v xml:space="preserve"> </v>
      </c>
      <c r="O517" s="99" t="str">
        <f t="shared" si="55"/>
        <v xml:space="preserve"> </v>
      </c>
      <c r="Y517" s="183" t="s">
        <v>1856</v>
      </c>
      <c r="Z517" s="104" t="s">
        <v>666</v>
      </c>
      <c r="AA517" s="104" t="s">
        <v>618</v>
      </c>
      <c r="AB517" s="104" t="str">
        <f t="shared" si="53"/>
        <v>FERRO</v>
      </c>
      <c r="AC517" s="106">
        <f>IF(AND(AB517="FERRO",AA517="PADRAO"),CONTROLE!$T$2,IF(AND(AB517="FERRO",AA517="ESPECIAL"),CONTROLE!$T$3,IF(AND(AB517="ACO",AA517="PADRAO"),CONTROLE!$T$8,IF(AND(AB517="ACO",AA517="ESPECIAL"),CONTROLE!$T$9,IF(AND(AB517="ALUMINIO",AA517="PADRAO"),CONTROLE!$T$5,IF(AND(AB517="ALUMINIO",AA517="ESPECIAL"),CONTROLE!$T$6))))))</f>
        <v>12738</v>
      </c>
    </row>
    <row r="518" spans="1:29" ht="15.75" customHeight="1">
      <c r="A518" s="98" t="s">
        <v>2927</v>
      </c>
      <c r="B518" s="96" t="str">
        <f t="shared" si="54"/>
        <v xml:space="preserve"> </v>
      </c>
      <c r="C518" s="96" t="str">
        <f>IF(AND(ISBLANK('TABELA UNIFICADA 2024'!P518)=TRUE,(ISBLANK('TABELA UNIFICADA 2024'!A518)=FALSE)),'TABELA UNIFICADA 2024'!A518," ")</f>
        <v xml:space="preserve"> </v>
      </c>
      <c r="D518" s="96" t="s">
        <v>43</v>
      </c>
      <c r="E518" s="191">
        <f>IF(ISBLANK('TABELA UNIFICADA 2024'!M518)=TRUE," ",'TABELA UNIFICADA 2024'!M518)</f>
        <v>45467</v>
      </c>
      <c r="F518" s="96" t="s">
        <v>111</v>
      </c>
      <c r="G518" s="96" t="str">
        <f>IF(C518='TABELA UNIFICADA 2024'!A518,'TABELA UNIFICADA 2024'!C518," ")</f>
        <v xml:space="preserve"> </v>
      </c>
      <c r="H518" s="96" t="s">
        <v>43</v>
      </c>
      <c r="I518" s="96" t="s">
        <v>112</v>
      </c>
      <c r="J518" s="97" t="str">
        <f>IF(C518='TABELA UNIFICADA 2024'!A518,'TABELA UNIFICADA 2024'!G518," ")</f>
        <v xml:space="preserve"> </v>
      </c>
      <c r="K518" s="96" t="s">
        <v>113</v>
      </c>
      <c r="L518" s="100" t="str">
        <f t="shared" si="52"/>
        <v>-</v>
      </c>
      <c r="M518" s="95" t="str">
        <f t="shared" si="51"/>
        <v xml:space="preserve"> </v>
      </c>
      <c r="N518" s="99" t="str">
        <f>IF(C518='TABELA UNIFICADA 2024'!A518,'TABELA UNIFICADA 2024'!F518," ")</f>
        <v xml:space="preserve"> </v>
      </c>
      <c r="O518" s="99" t="str">
        <f t="shared" si="55"/>
        <v xml:space="preserve"> </v>
      </c>
      <c r="Y518" s="183" t="s">
        <v>1022</v>
      </c>
      <c r="Z518" s="104" t="s">
        <v>658</v>
      </c>
      <c r="AA518" s="104" t="s">
        <v>618</v>
      </c>
      <c r="AB518" s="104" t="str">
        <f t="shared" si="53"/>
        <v>FERRO</v>
      </c>
      <c r="AC518" s="106">
        <f>IF(AND(AB518="FERRO",AA518="PADRAO"),CONTROLE!$T$2,IF(AND(AB518="FERRO",AA518="ESPECIAL"),CONTROLE!$T$3,IF(AND(AB518="ACO",AA518="PADRAO"),CONTROLE!$T$8,IF(AND(AB518="ACO",AA518="ESPECIAL"),CONTROLE!$T$9,IF(AND(AB518="ALUMINIO",AA518="PADRAO"),CONTROLE!$T$5,IF(AND(AB518="ALUMINIO",AA518="ESPECIAL"),CONTROLE!$T$6))))))</f>
        <v>12738</v>
      </c>
    </row>
    <row r="519" spans="1:29" ht="15.75" customHeight="1">
      <c r="A519" s="98" t="s">
        <v>2927</v>
      </c>
      <c r="B519" s="96" t="str">
        <f t="shared" si="54"/>
        <v xml:space="preserve"> </v>
      </c>
      <c r="C519" s="96" t="str">
        <f>IF(AND(ISBLANK('TABELA UNIFICADA 2024'!P519)=TRUE,(ISBLANK('TABELA UNIFICADA 2024'!A519)=FALSE)),'TABELA UNIFICADA 2024'!A519," ")</f>
        <v xml:space="preserve"> </v>
      </c>
      <c r="D519" s="96" t="s">
        <v>43</v>
      </c>
      <c r="E519" s="191">
        <f>IF(ISBLANK('TABELA UNIFICADA 2024'!M519)=TRUE," ",'TABELA UNIFICADA 2024'!M519)</f>
        <v>45450</v>
      </c>
      <c r="F519" s="96" t="s">
        <v>111</v>
      </c>
      <c r="G519" s="96" t="str">
        <f>IF(C519='TABELA UNIFICADA 2024'!A519,'TABELA UNIFICADA 2024'!C519," ")</f>
        <v xml:space="preserve"> </v>
      </c>
      <c r="H519" s="96" t="s">
        <v>43</v>
      </c>
      <c r="I519" s="96" t="s">
        <v>112</v>
      </c>
      <c r="J519" s="97" t="str">
        <f>IF(C519='TABELA UNIFICADA 2024'!A519,'TABELA UNIFICADA 2024'!G519," ")</f>
        <v xml:space="preserve"> </v>
      </c>
      <c r="K519" s="96" t="s">
        <v>113</v>
      </c>
      <c r="L519" s="100" t="str">
        <f t="shared" si="52"/>
        <v>-</v>
      </c>
      <c r="M519" s="95" t="str">
        <f t="shared" si="51"/>
        <v xml:space="preserve"> </v>
      </c>
      <c r="N519" s="99" t="str">
        <f>IF(C519='TABELA UNIFICADA 2024'!A519,'TABELA UNIFICADA 2024'!F519," ")</f>
        <v xml:space="preserve"> </v>
      </c>
      <c r="O519" s="99" t="str">
        <f t="shared" si="55"/>
        <v xml:space="preserve"> </v>
      </c>
      <c r="Y519" s="183" t="s">
        <v>1857</v>
      </c>
      <c r="Z519" s="104" t="s">
        <v>666</v>
      </c>
      <c r="AA519" s="104" t="s">
        <v>618</v>
      </c>
      <c r="AB519" s="104" t="str">
        <f t="shared" si="53"/>
        <v>FERRO</v>
      </c>
      <c r="AC519" s="106">
        <f>IF(AND(AB519="FERRO",AA519="PADRAO"),CONTROLE!$T$2,IF(AND(AB519="FERRO",AA519="ESPECIAL"),CONTROLE!$T$3,IF(AND(AB519="ACO",AA519="PADRAO"),CONTROLE!$T$8,IF(AND(AB519="ACO",AA519="ESPECIAL"),CONTROLE!$T$9,IF(AND(AB519="ALUMINIO",AA519="PADRAO"),CONTROLE!$T$5,IF(AND(AB519="ALUMINIO",AA519="ESPECIAL"),CONTROLE!$T$6))))))</f>
        <v>12738</v>
      </c>
    </row>
    <row r="520" spans="1:29" ht="15.75" customHeight="1">
      <c r="A520" s="98" t="s">
        <v>2927</v>
      </c>
      <c r="B520" s="96" t="str">
        <f t="shared" si="54"/>
        <v xml:space="preserve"> </v>
      </c>
      <c r="C520" s="96" t="str">
        <f>IF(AND(ISBLANK('TABELA UNIFICADA 2024'!P520)=TRUE,(ISBLANK('TABELA UNIFICADA 2024'!A520)=FALSE)),'TABELA UNIFICADA 2024'!A520," ")</f>
        <v xml:space="preserve"> </v>
      </c>
      <c r="D520" s="96" t="s">
        <v>43</v>
      </c>
      <c r="E520" s="191">
        <f>IF(ISBLANK('TABELA UNIFICADA 2024'!M520)=TRUE," ",'TABELA UNIFICADA 2024'!M520)</f>
        <v>45453</v>
      </c>
      <c r="F520" s="96" t="s">
        <v>111</v>
      </c>
      <c r="G520" s="96" t="str">
        <f>IF(C520='TABELA UNIFICADA 2024'!A520,'TABELA UNIFICADA 2024'!C520," ")</f>
        <v xml:space="preserve"> </v>
      </c>
      <c r="H520" s="96" t="s">
        <v>43</v>
      </c>
      <c r="I520" s="96" t="s">
        <v>112</v>
      </c>
      <c r="J520" s="97" t="str">
        <f>IF(C520='TABELA UNIFICADA 2024'!A520,'TABELA UNIFICADA 2024'!G520," ")</f>
        <v xml:space="preserve"> </v>
      </c>
      <c r="K520" s="96" t="s">
        <v>113</v>
      </c>
      <c r="L520" s="100" t="str">
        <f t="shared" si="52"/>
        <v>-</v>
      </c>
      <c r="M520" s="95" t="str">
        <f t="shared" si="51"/>
        <v xml:space="preserve"> </v>
      </c>
      <c r="N520" s="99" t="str">
        <f>IF(C520='TABELA UNIFICADA 2024'!A520,'TABELA UNIFICADA 2024'!F520," ")</f>
        <v xml:space="preserve"> </v>
      </c>
      <c r="O520" s="99" t="str">
        <f t="shared" si="55"/>
        <v xml:space="preserve"> </v>
      </c>
      <c r="Y520" s="183" t="s">
        <v>1023</v>
      </c>
      <c r="Z520" s="104" t="s">
        <v>669</v>
      </c>
      <c r="AA520" s="104" t="s">
        <v>618</v>
      </c>
      <c r="AB520" s="104" t="s">
        <v>2548</v>
      </c>
      <c r="AC520" s="106">
        <f>IF(AND(AB520="FERRO",AA520="PADRAO"),CONTROLE!$T$2,IF(AND(AB520="FERRO",AA520="ESPECIAL"),CONTROLE!$T$3,IF(AND(AB520="ACO",AA520="PADRAO"),CONTROLE!$T$8,IF(AND(AB520="ACO",AA520="ESPECIAL"),CONTROLE!$T$9,IF(AND(AB520="ALUMINIO",AA520="PADRAO"),CONTROLE!$T$5,IF(AND(AB520="ALUMINIO",AA520="ESPECIAL"),CONTROLE!$T$6))))))</f>
        <v>12742</v>
      </c>
    </row>
    <row r="521" spans="1:29" ht="15.75" customHeight="1">
      <c r="A521" s="98" t="s">
        <v>2927</v>
      </c>
      <c r="B521" s="96" t="str">
        <f t="shared" si="54"/>
        <v xml:space="preserve"> </v>
      </c>
      <c r="C521" s="96" t="str">
        <f>IF(AND(ISBLANK('TABELA UNIFICADA 2024'!P521)=TRUE,(ISBLANK('TABELA UNIFICADA 2024'!A521)=FALSE)),'TABELA UNIFICADA 2024'!A521," ")</f>
        <v xml:space="preserve"> </v>
      </c>
      <c r="D521" s="96" t="s">
        <v>43</v>
      </c>
      <c r="E521" s="191">
        <f>IF(ISBLANK('TABELA UNIFICADA 2024'!M521)=TRUE," ",'TABELA UNIFICADA 2024'!M521)</f>
        <v>45460</v>
      </c>
      <c r="F521" s="96" t="s">
        <v>111</v>
      </c>
      <c r="G521" s="96" t="str">
        <f>IF(C521='TABELA UNIFICADA 2024'!A521,'TABELA UNIFICADA 2024'!C521," ")</f>
        <v xml:space="preserve"> </v>
      </c>
      <c r="H521" s="96" t="s">
        <v>43</v>
      </c>
      <c r="I521" s="96" t="s">
        <v>112</v>
      </c>
      <c r="J521" s="97" t="str">
        <f>IF(C521='TABELA UNIFICADA 2024'!A521,'TABELA UNIFICADA 2024'!G521," ")</f>
        <v xml:space="preserve"> </v>
      </c>
      <c r="K521" s="96" t="s">
        <v>113</v>
      </c>
      <c r="L521" s="100" t="str">
        <f t="shared" si="52"/>
        <v>-</v>
      </c>
      <c r="M521" s="95" t="str">
        <f t="shared" si="51"/>
        <v xml:space="preserve"> </v>
      </c>
      <c r="N521" s="99" t="str">
        <f>IF(C521='TABELA UNIFICADA 2024'!A521,'TABELA UNIFICADA 2024'!F521," ")</f>
        <v xml:space="preserve"> </v>
      </c>
      <c r="O521" s="99" t="str">
        <f t="shared" si="55"/>
        <v xml:space="preserve"> </v>
      </c>
      <c r="Y521" s="183" t="s">
        <v>1024</v>
      </c>
      <c r="Z521" s="104" t="s">
        <v>658</v>
      </c>
      <c r="AA521" s="104" t="s">
        <v>618</v>
      </c>
      <c r="AB521" s="104" t="str">
        <f>IF(LEFT(Z521,1)="G","FERRO",0)</f>
        <v>FERRO</v>
      </c>
      <c r="AC521" s="106">
        <f>IF(AND(AB521="FERRO",AA521="PADRAO"),CONTROLE!$T$2,IF(AND(AB521="FERRO",AA521="ESPECIAL"),CONTROLE!$T$3,IF(AND(AB521="ACO",AA521="PADRAO"),CONTROLE!$T$8,IF(AND(AB521="ACO",AA521="ESPECIAL"),CONTROLE!$T$9,IF(AND(AB521="ALUMINIO",AA521="PADRAO"),CONTROLE!$T$5,IF(AND(AB521="ALUMINIO",AA521="ESPECIAL"),CONTROLE!$T$6))))))</f>
        <v>12738</v>
      </c>
    </row>
    <row r="522" spans="1:29" ht="15.75" customHeight="1">
      <c r="A522" s="98" t="s">
        <v>2927</v>
      </c>
      <c r="B522" s="96" t="str">
        <f t="shared" si="54"/>
        <v xml:space="preserve"> </v>
      </c>
      <c r="C522" s="96" t="str">
        <f>IF(AND(ISBLANK('TABELA UNIFICADA 2024'!P522)=TRUE,(ISBLANK('TABELA UNIFICADA 2024'!A522)=FALSE)),'TABELA UNIFICADA 2024'!A522," ")</f>
        <v xml:space="preserve"> </v>
      </c>
      <c r="D522" s="96" t="s">
        <v>43</v>
      </c>
      <c r="E522" s="191">
        <f>IF(ISBLANK('TABELA UNIFICADA 2024'!M522)=TRUE," ",'TABELA UNIFICADA 2024'!M522)</f>
        <v>45460</v>
      </c>
      <c r="F522" s="96" t="s">
        <v>111</v>
      </c>
      <c r="G522" s="96" t="str">
        <f>IF(C522='TABELA UNIFICADA 2024'!A522,'TABELA UNIFICADA 2024'!C522," ")</f>
        <v xml:space="preserve"> </v>
      </c>
      <c r="H522" s="96" t="s">
        <v>43</v>
      </c>
      <c r="I522" s="96" t="s">
        <v>112</v>
      </c>
      <c r="J522" s="97" t="str">
        <f>IF(C522='TABELA UNIFICADA 2024'!A522,'TABELA UNIFICADA 2024'!G522," ")</f>
        <v xml:space="preserve"> </v>
      </c>
      <c r="K522" s="96" t="s">
        <v>113</v>
      </c>
      <c r="L522" s="100" t="str">
        <f t="shared" si="52"/>
        <v>-</v>
      </c>
      <c r="M522" s="95" t="str">
        <f t="shared" si="51"/>
        <v xml:space="preserve"> </v>
      </c>
      <c r="N522" s="99" t="str">
        <f>IF(C522='TABELA UNIFICADA 2024'!A522,'TABELA UNIFICADA 2024'!F522," ")</f>
        <v xml:space="preserve"> </v>
      </c>
      <c r="O522" s="99" t="str">
        <f t="shared" si="55"/>
        <v xml:space="preserve"> </v>
      </c>
      <c r="Y522" s="183" t="s">
        <v>1025</v>
      </c>
      <c r="Z522" s="104" t="s">
        <v>833</v>
      </c>
      <c r="AA522" s="104" t="s">
        <v>618</v>
      </c>
      <c r="AB522" s="104" t="str">
        <f>IF(LEFT(Z522,1)="G","FERRO",0)</f>
        <v>FERRO</v>
      </c>
      <c r="AC522" s="106">
        <f>IF(AND(AB522="FERRO",AA522="PADRAO"),CONTROLE!$T$2,IF(AND(AB522="FERRO",AA522="ESPECIAL"),CONTROLE!$T$3,IF(AND(AB522="ACO",AA522="PADRAO"),CONTROLE!$T$8,IF(AND(AB522="ACO",AA522="ESPECIAL"),CONTROLE!$T$9,IF(AND(AB522="ALUMINIO",AA522="PADRAO"),CONTROLE!$T$5,IF(AND(AB522="ALUMINIO",AA522="ESPECIAL"),CONTROLE!$T$6))))))</f>
        <v>12738</v>
      </c>
    </row>
    <row r="523" spans="1:29" ht="15.75" customHeight="1">
      <c r="A523" s="98" t="s">
        <v>2927</v>
      </c>
      <c r="B523" s="96" t="str">
        <f t="shared" si="54"/>
        <v xml:space="preserve"> </v>
      </c>
      <c r="C523" s="96" t="str">
        <f>IF(AND(ISBLANK('TABELA UNIFICADA 2024'!P523)=TRUE,(ISBLANK('TABELA UNIFICADA 2024'!A523)=FALSE)),'TABELA UNIFICADA 2024'!A523," ")</f>
        <v xml:space="preserve"> </v>
      </c>
      <c r="D523" s="96" t="s">
        <v>43</v>
      </c>
      <c r="E523" s="191">
        <f>IF(ISBLANK('TABELA UNIFICADA 2024'!M523)=TRUE," ",'TABELA UNIFICADA 2024'!M523)</f>
        <v>45460</v>
      </c>
      <c r="F523" s="96" t="s">
        <v>111</v>
      </c>
      <c r="G523" s="96" t="str">
        <f>IF(C523='TABELA UNIFICADA 2024'!A523,'TABELA UNIFICADA 2024'!C523," ")</f>
        <v xml:space="preserve"> </v>
      </c>
      <c r="H523" s="96" t="s">
        <v>43</v>
      </c>
      <c r="I523" s="96" t="s">
        <v>112</v>
      </c>
      <c r="J523" s="97" t="str">
        <f>IF(C523='TABELA UNIFICADA 2024'!A523,'TABELA UNIFICADA 2024'!G523," ")</f>
        <v xml:space="preserve"> </v>
      </c>
      <c r="K523" s="96" t="s">
        <v>113</v>
      </c>
      <c r="L523" s="100" t="str">
        <f t="shared" si="52"/>
        <v>-</v>
      </c>
      <c r="M523" s="95" t="str">
        <f t="shared" si="51"/>
        <v xml:space="preserve"> </v>
      </c>
      <c r="N523" s="99" t="str">
        <f>IF(C523='TABELA UNIFICADA 2024'!A523,'TABELA UNIFICADA 2024'!F523," ")</f>
        <v xml:space="preserve"> </v>
      </c>
      <c r="O523" s="99" t="str">
        <f t="shared" si="55"/>
        <v xml:space="preserve"> </v>
      </c>
      <c r="Y523" s="183" t="s">
        <v>605</v>
      </c>
      <c r="Z523" s="104" t="s">
        <v>669</v>
      </c>
      <c r="AA523" s="104" t="s">
        <v>618</v>
      </c>
      <c r="AB523" s="104" t="s">
        <v>2548</v>
      </c>
      <c r="AC523" s="106">
        <f>IF(AND(AB523="FERRO",AA523="PADRAO"),CONTROLE!$T$2,IF(AND(AB523="FERRO",AA523="ESPECIAL"),CONTROLE!$T$3,IF(AND(AB523="ACO",AA523="PADRAO"),CONTROLE!$T$8,IF(AND(AB523="ACO",AA523="ESPECIAL"),CONTROLE!$T$9,IF(AND(AB523="ALUMINIO",AA523="PADRAO"),CONTROLE!$T$5,IF(AND(AB523="ALUMINIO",AA523="ESPECIAL"),CONTROLE!$T$6))))))</f>
        <v>12742</v>
      </c>
    </row>
    <row r="524" spans="1:29" ht="15.75" customHeight="1">
      <c r="A524" s="98" t="s">
        <v>2927</v>
      </c>
      <c r="B524" s="96" t="str">
        <f t="shared" si="54"/>
        <v xml:space="preserve"> </v>
      </c>
      <c r="C524" s="96" t="str">
        <f>IF(AND(ISBLANK('TABELA UNIFICADA 2024'!P524)=TRUE,(ISBLANK('TABELA UNIFICADA 2024'!A524)=FALSE)),'TABELA UNIFICADA 2024'!A524," ")</f>
        <v xml:space="preserve"> </v>
      </c>
      <c r="D524" s="96" t="s">
        <v>43</v>
      </c>
      <c r="E524" s="191">
        <f>IF(ISBLANK('TABELA UNIFICADA 2024'!M524)=TRUE," ",'TABELA UNIFICADA 2024'!M524)</f>
        <v>45460</v>
      </c>
      <c r="F524" s="96" t="s">
        <v>111</v>
      </c>
      <c r="G524" s="96" t="str">
        <f>IF(C524='TABELA UNIFICADA 2024'!A524,'TABELA UNIFICADA 2024'!C524," ")</f>
        <v xml:space="preserve"> </v>
      </c>
      <c r="H524" s="96" t="s">
        <v>43</v>
      </c>
      <c r="I524" s="96" t="s">
        <v>112</v>
      </c>
      <c r="J524" s="97" t="str">
        <f>IF(C524='TABELA UNIFICADA 2024'!A524,'TABELA UNIFICADA 2024'!G524," ")</f>
        <v xml:space="preserve"> </v>
      </c>
      <c r="K524" s="96" t="s">
        <v>113</v>
      </c>
      <c r="L524" s="100" t="str">
        <f t="shared" si="52"/>
        <v>-</v>
      </c>
      <c r="M524" s="95" t="str">
        <f t="shared" si="51"/>
        <v xml:space="preserve"> </v>
      </c>
      <c r="N524" s="99" t="str">
        <f>IF(C524='TABELA UNIFICADA 2024'!A524,'TABELA UNIFICADA 2024'!F524," ")</f>
        <v xml:space="preserve"> </v>
      </c>
      <c r="O524" s="99" t="str">
        <f t="shared" si="55"/>
        <v xml:space="preserve"> </v>
      </c>
      <c r="Y524" s="183" t="s">
        <v>1858</v>
      </c>
      <c r="Z524" s="104" t="s">
        <v>666</v>
      </c>
      <c r="AA524" s="104" t="s">
        <v>618</v>
      </c>
      <c r="AB524" s="104" t="str">
        <f t="shared" ref="AB524:AB532" si="56">IF(LEFT(Z524,1)="G","FERRO",0)</f>
        <v>FERRO</v>
      </c>
      <c r="AC524" s="106">
        <f>IF(AND(AB524="FERRO",AA524="PADRAO"),CONTROLE!$T$2,IF(AND(AB524="FERRO",AA524="ESPECIAL"),CONTROLE!$T$3,IF(AND(AB524="ACO",AA524="PADRAO"),CONTROLE!$T$8,IF(AND(AB524="ACO",AA524="ESPECIAL"),CONTROLE!$T$9,IF(AND(AB524="ALUMINIO",AA524="PADRAO"),CONTROLE!$T$5,IF(AND(AB524="ALUMINIO",AA524="ESPECIAL"),CONTROLE!$T$6))))))</f>
        <v>12738</v>
      </c>
    </row>
    <row r="525" spans="1:29" ht="15.75" customHeight="1">
      <c r="A525" s="98" t="s">
        <v>2927</v>
      </c>
      <c r="B525" s="96" t="str">
        <f t="shared" si="54"/>
        <v xml:space="preserve"> </v>
      </c>
      <c r="C525" s="96" t="str">
        <f>IF(AND(ISBLANK('TABELA UNIFICADA 2024'!P525)=TRUE,(ISBLANK('TABELA UNIFICADA 2024'!A525)=FALSE)),'TABELA UNIFICADA 2024'!A525," ")</f>
        <v xml:space="preserve"> </v>
      </c>
      <c r="D525" s="96" t="s">
        <v>43</v>
      </c>
      <c r="E525" s="191">
        <f>IF(ISBLANK('TABELA UNIFICADA 2024'!M525)=TRUE," ",'TABELA UNIFICADA 2024'!M525)</f>
        <v>45455</v>
      </c>
      <c r="F525" s="96" t="s">
        <v>111</v>
      </c>
      <c r="G525" s="96" t="str">
        <f>IF(C525='TABELA UNIFICADA 2024'!A525,'TABELA UNIFICADA 2024'!C525," ")</f>
        <v xml:space="preserve"> </v>
      </c>
      <c r="H525" s="96" t="s">
        <v>43</v>
      </c>
      <c r="I525" s="96" t="s">
        <v>112</v>
      </c>
      <c r="J525" s="97" t="str">
        <f>IF(C525='TABELA UNIFICADA 2024'!A525,'TABELA UNIFICADA 2024'!G525," ")</f>
        <v xml:space="preserve"> </v>
      </c>
      <c r="K525" s="96" t="s">
        <v>113</v>
      </c>
      <c r="L525" s="100" t="str">
        <f t="shared" si="52"/>
        <v>-</v>
      </c>
      <c r="M525" s="95" t="str">
        <f t="shared" si="51"/>
        <v xml:space="preserve"> </v>
      </c>
      <c r="N525" s="99" t="str">
        <f>IF(C525='TABELA UNIFICADA 2024'!A525,'TABELA UNIFICADA 2024'!F525," ")</f>
        <v xml:space="preserve"> </v>
      </c>
      <c r="O525" s="99" t="str">
        <f t="shared" si="55"/>
        <v xml:space="preserve"> </v>
      </c>
      <c r="Y525" s="183" t="s">
        <v>1859</v>
      </c>
      <c r="Z525" s="104" t="s">
        <v>666</v>
      </c>
      <c r="AA525" s="104" t="s">
        <v>618</v>
      </c>
      <c r="AB525" s="104" t="str">
        <f t="shared" si="56"/>
        <v>FERRO</v>
      </c>
      <c r="AC525" s="106">
        <f>IF(AND(AB525="FERRO",AA525="PADRAO"),CONTROLE!$T$2,IF(AND(AB525="FERRO",AA525="ESPECIAL"),CONTROLE!$T$3,IF(AND(AB525="ACO",AA525="PADRAO"),CONTROLE!$T$8,IF(AND(AB525="ACO",AA525="ESPECIAL"),CONTROLE!$T$9,IF(AND(AB525="ALUMINIO",AA525="PADRAO"),CONTROLE!$T$5,IF(AND(AB525="ALUMINIO",AA525="ESPECIAL"),CONTROLE!$T$6))))))</f>
        <v>12738</v>
      </c>
    </row>
    <row r="526" spans="1:29" ht="15.75" customHeight="1">
      <c r="A526" s="98" t="s">
        <v>2927</v>
      </c>
      <c r="B526" s="96" t="str">
        <f t="shared" si="54"/>
        <v xml:space="preserve"> </v>
      </c>
      <c r="C526" s="96" t="str">
        <f>IF(AND(ISBLANK('TABELA UNIFICADA 2024'!P526)=TRUE,(ISBLANK('TABELA UNIFICADA 2024'!A526)=FALSE)),'TABELA UNIFICADA 2024'!A526," ")</f>
        <v xml:space="preserve"> </v>
      </c>
      <c r="D526" s="96" t="s">
        <v>43</v>
      </c>
      <c r="E526" s="191">
        <f>IF(ISBLANK('TABELA UNIFICADA 2024'!M526)=TRUE," ",'TABELA UNIFICADA 2024'!M526)</f>
        <v>45460</v>
      </c>
      <c r="F526" s="96" t="s">
        <v>111</v>
      </c>
      <c r="G526" s="96" t="str">
        <f>IF(C526='TABELA UNIFICADA 2024'!A526,'TABELA UNIFICADA 2024'!C526," ")</f>
        <v xml:space="preserve"> </v>
      </c>
      <c r="H526" s="96" t="s">
        <v>43</v>
      </c>
      <c r="I526" s="96" t="s">
        <v>112</v>
      </c>
      <c r="J526" s="97" t="str">
        <f>IF(C526='TABELA UNIFICADA 2024'!A526,'TABELA UNIFICADA 2024'!G526," ")</f>
        <v xml:space="preserve"> </v>
      </c>
      <c r="K526" s="96" t="s">
        <v>113</v>
      </c>
      <c r="L526" s="100" t="str">
        <f t="shared" si="52"/>
        <v>-</v>
      </c>
      <c r="M526" s="95" t="str">
        <f t="shared" si="51"/>
        <v xml:space="preserve"> </v>
      </c>
      <c r="N526" s="99" t="str">
        <f>IF(C526='TABELA UNIFICADA 2024'!A526,'TABELA UNIFICADA 2024'!F526," ")</f>
        <v xml:space="preserve"> </v>
      </c>
      <c r="O526" s="99" t="str">
        <f t="shared" si="55"/>
        <v xml:space="preserve"> </v>
      </c>
      <c r="Y526" s="183" t="s">
        <v>1860</v>
      </c>
      <c r="Z526" s="104" t="s">
        <v>666</v>
      </c>
      <c r="AA526" s="104" t="s">
        <v>618</v>
      </c>
      <c r="AB526" s="104" t="str">
        <f t="shared" si="56"/>
        <v>FERRO</v>
      </c>
      <c r="AC526" s="106">
        <f>IF(AND(AB526="FERRO",AA526="PADRAO"),CONTROLE!$T$2,IF(AND(AB526="FERRO",AA526="ESPECIAL"),CONTROLE!$T$3,IF(AND(AB526="ACO",AA526="PADRAO"),CONTROLE!$T$8,IF(AND(AB526="ACO",AA526="ESPECIAL"),CONTROLE!$T$9,IF(AND(AB526="ALUMINIO",AA526="PADRAO"),CONTROLE!$T$5,IF(AND(AB526="ALUMINIO",AA526="ESPECIAL"),CONTROLE!$T$6))))))</f>
        <v>12738</v>
      </c>
    </row>
    <row r="527" spans="1:29" ht="15.75" customHeight="1">
      <c r="A527" s="98" t="s">
        <v>2927</v>
      </c>
      <c r="B527" s="96" t="str">
        <f t="shared" si="54"/>
        <v xml:space="preserve"> </v>
      </c>
      <c r="C527" s="96" t="str">
        <f>IF(AND(ISBLANK('TABELA UNIFICADA 2024'!P527)=TRUE,(ISBLANK('TABELA UNIFICADA 2024'!A527)=FALSE)),'TABELA UNIFICADA 2024'!A527," ")</f>
        <v xml:space="preserve"> </v>
      </c>
      <c r="D527" s="96" t="s">
        <v>43</v>
      </c>
      <c r="E527" s="191">
        <f>IF(ISBLANK('TABELA UNIFICADA 2024'!M527)=TRUE," ",'TABELA UNIFICADA 2024'!M527)</f>
        <v>45460</v>
      </c>
      <c r="F527" s="96" t="s">
        <v>111</v>
      </c>
      <c r="G527" s="96" t="str">
        <f>IF(C527='TABELA UNIFICADA 2024'!A527,'TABELA UNIFICADA 2024'!C527," ")</f>
        <v xml:space="preserve"> </v>
      </c>
      <c r="H527" s="96" t="s">
        <v>43</v>
      </c>
      <c r="I527" s="96" t="s">
        <v>112</v>
      </c>
      <c r="J527" s="97" t="str">
        <f>IF(C527='TABELA UNIFICADA 2024'!A527,'TABELA UNIFICADA 2024'!G527," ")</f>
        <v xml:space="preserve"> </v>
      </c>
      <c r="K527" s="96" t="s">
        <v>113</v>
      </c>
      <c r="L527" s="100" t="str">
        <f t="shared" si="52"/>
        <v>-</v>
      </c>
      <c r="M527" s="95" t="str">
        <f t="shared" si="51"/>
        <v xml:space="preserve"> </v>
      </c>
      <c r="N527" s="99" t="str">
        <f>IF(C527='TABELA UNIFICADA 2024'!A527,'TABELA UNIFICADA 2024'!F527," ")</f>
        <v xml:space="preserve"> </v>
      </c>
      <c r="O527" s="99" t="str">
        <f t="shared" si="55"/>
        <v xml:space="preserve"> </v>
      </c>
      <c r="Y527" s="183" t="s">
        <v>1861</v>
      </c>
      <c r="Z527" s="104" t="s">
        <v>666</v>
      </c>
      <c r="AA527" s="104" t="s">
        <v>618</v>
      </c>
      <c r="AB527" s="104" t="str">
        <f t="shared" si="56"/>
        <v>FERRO</v>
      </c>
      <c r="AC527" s="106">
        <f>IF(AND(AB527="FERRO",AA527="PADRAO"),CONTROLE!$T$2,IF(AND(AB527="FERRO",AA527="ESPECIAL"),CONTROLE!$T$3,IF(AND(AB527="ACO",AA527="PADRAO"),CONTROLE!$T$8,IF(AND(AB527="ACO",AA527="ESPECIAL"),CONTROLE!$T$9,IF(AND(AB527="ALUMINIO",AA527="PADRAO"),CONTROLE!$T$5,IF(AND(AB527="ALUMINIO",AA527="ESPECIAL"),CONTROLE!$T$6))))))</f>
        <v>12738</v>
      </c>
    </row>
    <row r="528" spans="1:29" ht="15.75" customHeight="1">
      <c r="A528" s="98" t="s">
        <v>2927</v>
      </c>
      <c r="B528" s="96" t="str">
        <f t="shared" si="54"/>
        <v xml:space="preserve"> </v>
      </c>
      <c r="C528" s="96" t="str">
        <f>IF(AND(ISBLANK('TABELA UNIFICADA 2024'!P528)=TRUE,(ISBLANK('TABELA UNIFICADA 2024'!A528)=FALSE)),'TABELA UNIFICADA 2024'!A528," ")</f>
        <v xml:space="preserve"> </v>
      </c>
      <c r="D528" s="96" t="s">
        <v>43</v>
      </c>
      <c r="E528" s="191">
        <f>IF(ISBLANK('TABELA UNIFICADA 2024'!M528)=TRUE," ",'TABELA UNIFICADA 2024'!M528)</f>
        <v>45481</v>
      </c>
      <c r="F528" s="96" t="s">
        <v>111</v>
      </c>
      <c r="G528" s="96" t="str">
        <f>IF(C528='TABELA UNIFICADA 2024'!A528,'TABELA UNIFICADA 2024'!C528," ")</f>
        <v xml:space="preserve"> </v>
      </c>
      <c r="H528" s="96" t="s">
        <v>43</v>
      </c>
      <c r="I528" s="96" t="s">
        <v>112</v>
      </c>
      <c r="J528" s="97" t="str">
        <f>IF(C528='TABELA UNIFICADA 2024'!A528,'TABELA UNIFICADA 2024'!G528," ")</f>
        <v xml:space="preserve"> </v>
      </c>
      <c r="K528" s="96" t="s">
        <v>113</v>
      </c>
      <c r="L528" s="100" t="str">
        <f t="shared" si="52"/>
        <v>-</v>
      </c>
      <c r="M528" s="95" t="str">
        <f t="shared" si="51"/>
        <v xml:space="preserve"> </v>
      </c>
      <c r="N528" s="99" t="str">
        <f>IF(C528='TABELA UNIFICADA 2024'!A528,'TABELA UNIFICADA 2024'!F528," ")</f>
        <v xml:space="preserve"> </v>
      </c>
      <c r="O528" s="99" t="str">
        <f t="shared" si="55"/>
        <v xml:space="preserve"> </v>
      </c>
      <c r="Y528" s="183" t="s">
        <v>1026</v>
      </c>
      <c r="Z528" s="104" t="s">
        <v>666</v>
      </c>
      <c r="AA528" s="104" t="s">
        <v>618</v>
      </c>
      <c r="AB528" s="104" t="str">
        <f t="shared" si="56"/>
        <v>FERRO</v>
      </c>
      <c r="AC528" s="106">
        <f>IF(AND(AB528="FERRO",AA528="PADRAO"),CONTROLE!$T$2,IF(AND(AB528="FERRO",AA528="ESPECIAL"),CONTROLE!$T$3,IF(AND(AB528="ACO",AA528="PADRAO"),CONTROLE!$T$8,IF(AND(AB528="ACO",AA528="ESPECIAL"),CONTROLE!$T$9,IF(AND(AB528="ALUMINIO",AA528="PADRAO"),CONTROLE!$T$5,IF(AND(AB528="ALUMINIO",AA528="ESPECIAL"),CONTROLE!$T$6))))))</f>
        <v>12738</v>
      </c>
    </row>
    <row r="529" spans="1:29" ht="15.75" customHeight="1">
      <c r="A529" s="98" t="s">
        <v>2927</v>
      </c>
      <c r="B529" s="96" t="str">
        <f t="shared" si="54"/>
        <v xml:space="preserve"> </v>
      </c>
      <c r="C529" s="96" t="str">
        <f>IF(AND(ISBLANK('TABELA UNIFICADA 2024'!P529)=TRUE,(ISBLANK('TABELA UNIFICADA 2024'!A529)=FALSE)),'TABELA UNIFICADA 2024'!A529," ")</f>
        <v xml:space="preserve"> </v>
      </c>
      <c r="D529" s="96" t="s">
        <v>43</v>
      </c>
      <c r="E529" s="191">
        <f>IF(ISBLANK('TABELA UNIFICADA 2024'!M529)=TRUE," ",'TABELA UNIFICADA 2024'!M529)</f>
        <v>45456</v>
      </c>
      <c r="F529" s="96" t="s">
        <v>111</v>
      </c>
      <c r="G529" s="96" t="str">
        <f>IF(C529='TABELA UNIFICADA 2024'!A529,'TABELA UNIFICADA 2024'!C529," ")</f>
        <v xml:space="preserve"> </v>
      </c>
      <c r="H529" s="96" t="s">
        <v>43</v>
      </c>
      <c r="I529" s="96" t="s">
        <v>112</v>
      </c>
      <c r="J529" s="97" t="str">
        <f>IF(C529='TABELA UNIFICADA 2024'!A529,'TABELA UNIFICADA 2024'!G529," ")</f>
        <v xml:space="preserve"> </v>
      </c>
      <c r="K529" s="96" t="s">
        <v>113</v>
      </c>
      <c r="L529" s="100" t="str">
        <f t="shared" si="52"/>
        <v>-</v>
      </c>
      <c r="M529" s="95" t="str">
        <f t="shared" si="51"/>
        <v xml:space="preserve"> </v>
      </c>
      <c r="N529" s="99" t="str">
        <f>IF(C529='TABELA UNIFICADA 2024'!A529,'TABELA UNIFICADA 2024'!F529," ")</f>
        <v xml:space="preserve"> </v>
      </c>
      <c r="O529" s="99" t="str">
        <f t="shared" si="55"/>
        <v xml:space="preserve"> </v>
      </c>
      <c r="Y529" s="183" t="s">
        <v>1027</v>
      </c>
      <c r="Z529" s="104" t="s">
        <v>666</v>
      </c>
      <c r="AA529" s="104" t="s">
        <v>618</v>
      </c>
      <c r="AB529" s="104" t="str">
        <f t="shared" si="56"/>
        <v>FERRO</v>
      </c>
      <c r="AC529" s="106">
        <f>IF(AND(AB529="FERRO",AA529="PADRAO"),CONTROLE!$T$2,IF(AND(AB529="FERRO",AA529="ESPECIAL"),CONTROLE!$T$3,IF(AND(AB529="ACO",AA529="PADRAO"),CONTROLE!$T$8,IF(AND(AB529="ACO",AA529="ESPECIAL"),CONTROLE!$T$9,IF(AND(AB529="ALUMINIO",AA529="PADRAO"),CONTROLE!$T$5,IF(AND(AB529="ALUMINIO",AA529="ESPECIAL"),CONTROLE!$T$6))))))</f>
        <v>12738</v>
      </c>
    </row>
    <row r="530" spans="1:29" ht="15.75" customHeight="1">
      <c r="A530" s="98" t="s">
        <v>2927</v>
      </c>
      <c r="B530" s="96" t="str">
        <f t="shared" si="54"/>
        <v xml:space="preserve"> </v>
      </c>
      <c r="C530" s="96" t="str">
        <f>IF(AND(ISBLANK('TABELA UNIFICADA 2024'!P530)=TRUE,(ISBLANK('TABELA UNIFICADA 2024'!A530)=FALSE)),'TABELA UNIFICADA 2024'!A530," ")</f>
        <v xml:space="preserve"> </v>
      </c>
      <c r="D530" s="96" t="s">
        <v>43</v>
      </c>
      <c r="E530" s="191">
        <f>IF(ISBLANK('TABELA UNIFICADA 2024'!M530)=TRUE," ",'TABELA UNIFICADA 2024'!M530)</f>
        <v>45456</v>
      </c>
      <c r="F530" s="96" t="s">
        <v>111</v>
      </c>
      <c r="G530" s="96" t="str">
        <f>IF(C530='TABELA UNIFICADA 2024'!A530,'TABELA UNIFICADA 2024'!C530," ")</f>
        <v xml:space="preserve"> </v>
      </c>
      <c r="H530" s="96" t="s">
        <v>43</v>
      </c>
      <c r="I530" s="96" t="s">
        <v>112</v>
      </c>
      <c r="J530" s="97" t="str">
        <f>IF(C530='TABELA UNIFICADA 2024'!A530,'TABELA UNIFICADA 2024'!G530," ")</f>
        <v xml:space="preserve"> </v>
      </c>
      <c r="K530" s="96" t="s">
        <v>113</v>
      </c>
      <c r="L530" s="100" t="str">
        <f t="shared" si="52"/>
        <v>-</v>
      </c>
      <c r="M530" s="95" t="str">
        <f t="shared" si="51"/>
        <v xml:space="preserve"> </v>
      </c>
      <c r="N530" s="99" t="str">
        <f>IF(C530='TABELA UNIFICADA 2024'!A530,'TABELA UNIFICADA 2024'!F530," ")</f>
        <v xml:space="preserve"> </v>
      </c>
      <c r="O530" s="99" t="str">
        <f t="shared" si="55"/>
        <v xml:space="preserve"> </v>
      </c>
      <c r="Y530" s="183" t="s">
        <v>1862</v>
      </c>
      <c r="Z530" s="104" t="s">
        <v>666</v>
      </c>
      <c r="AA530" s="104" t="s">
        <v>618</v>
      </c>
      <c r="AB530" s="104" t="str">
        <f t="shared" si="56"/>
        <v>FERRO</v>
      </c>
      <c r="AC530" s="106">
        <f>IF(AND(AB530="FERRO",AA530="PADRAO"),CONTROLE!$T$2,IF(AND(AB530="FERRO",AA530="ESPECIAL"),CONTROLE!$T$3,IF(AND(AB530="ACO",AA530="PADRAO"),CONTROLE!$T$8,IF(AND(AB530="ACO",AA530="ESPECIAL"),CONTROLE!$T$9,IF(AND(AB530="ALUMINIO",AA530="PADRAO"),CONTROLE!$T$5,IF(AND(AB530="ALUMINIO",AA530="ESPECIAL"),CONTROLE!$T$6))))))</f>
        <v>12738</v>
      </c>
    </row>
    <row r="531" spans="1:29" ht="15.75" customHeight="1">
      <c r="A531" s="98" t="s">
        <v>2927</v>
      </c>
      <c r="B531" s="96" t="str">
        <f t="shared" si="54"/>
        <v xml:space="preserve"> </v>
      </c>
      <c r="C531" s="96" t="str">
        <f>IF(AND(ISBLANK('TABELA UNIFICADA 2024'!P531)=TRUE,(ISBLANK('TABELA UNIFICADA 2024'!A531)=FALSE)),'TABELA UNIFICADA 2024'!A531," ")</f>
        <v xml:space="preserve"> </v>
      </c>
      <c r="D531" s="96" t="s">
        <v>43</v>
      </c>
      <c r="E531" s="191">
        <f>IF(ISBLANK('TABELA UNIFICADA 2024'!M531)=TRUE," ",'TABELA UNIFICADA 2024'!M531)</f>
        <v>45469</v>
      </c>
      <c r="F531" s="96" t="s">
        <v>111</v>
      </c>
      <c r="G531" s="96" t="str">
        <f>IF(C531='TABELA UNIFICADA 2024'!A531,'TABELA UNIFICADA 2024'!C531," ")</f>
        <v xml:space="preserve"> </v>
      </c>
      <c r="H531" s="96" t="s">
        <v>43</v>
      </c>
      <c r="I531" s="96" t="s">
        <v>112</v>
      </c>
      <c r="J531" s="97" t="str">
        <f>IF(C531='TABELA UNIFICADA 2024'!A531,'TABELA UNIFICADA 2024'!G531," ")</f>
        <v xml:space="preserve"> </v>
      </c>
      <c r="K531" s="96" t="s">
        <v>113</v>
      </c>
      <c r="L531" s="100" t="str">
        <f t="shared" si="52"/>
        <v>-</v>
      </c>
      <c r="M531" s="95" t="str">
        <f t="shared" si="51"/>
        <v xml:space="preserve"> </v>
      </c>
      <c r="N531" s="99" t="str">
        <f>IF(C531='TABELA UNIFICADA 2024'!A531,'TABELA UNIFICADA 2024'!F531," ")</f>
        <v xml:space="preserve"> </v>
      </c>
      <c r="O531" s="99" t="str">
        <f t="shared" si="55"/>
        <v xml:space="preserve"> </v>
      </c>
      <c r="Y531" s="183" t="s">
        <v>1028</v>
      </c>
      <c r="Z531" s="104" t="s">
        <v>656</v>
      </c>
      <c r="AA531" s="104" t="s">
        <v>618</v>
      </c>
      <c r="AB531" s="104" t="str">
        <f t="shared" si="56"/>
        <v>FERRO</v>
      </c>
      <c r="AC531" s="106">
        <f>IF(AND(AB531="FERRO",AA531="PADRAO"),CONTROLE!$T$2,IF(AND(AB531="FERRO",AA531="ESPECIAL"),CONTROLE!$T$3,IF(AND(AB531="ACO",AA531="PADRAO"),CONTROLE!$T$8,IF(AND(AB531="ACO",AA531="ESPECIAL"),CONTROLE!$T$9,IF(AND(AB531="ALUMINIO",AA531="PADRAO"),CONTROLE!$T$5,IF(AND(AB531="ALUMINIO",AA531="ESPECIAL"),CONTROLE!$T$6))))))</f>
        <v>12738</v>
      </c>
    </row>
    <row r="532" spans="1:29" ht="15.75" customHeight="1">
      <c r="A532" s="98" t="s">
        <v>2927</v>
      </c>
      <c r="B532" s="96" t="str">
        <f t="shared" si="54"/>
        <v xml:space="preserve"> </v>
      </c>
      <c r="C532" s="96" t="str">
        <f>IF(AND(ISBLANK('TABELA UNIFICADA 2024'!P532)=TRUE,(ISBLANK('TABELA UNIFICADA 2024'!A532)=FALSE)),'TABELA UNIFICADA 2024'!A532," ")</f>
        <v xml:space="preserve"> </v>
      </c>
      <c r="D532" s="96" t="s">
        <v>43</v>
      </c>
      <c r="E532" s="191">
        <f>IF(ISBLANK('TABELA UNIFICADA 2024'!M532)=TRUE," ",'TABELA UNIFICADA 2024'!M532)</f>
        <v>45469</v>
      </c>
      <c r="F532" s="96" t="s">
        <v>111</v>
      </c>
      <c r="G532" s="96" t="str">
        <f>IF(C532='TABELA UNIFICADA 2024'!A532,'TABELA UNIFICADA 2024'!C532," ")</f>
        <v xml:space="preserve"> </v>
      </c>
      <c r="H532" s="96" t="s">
        <v>43</v>
      </c>
      <c r="I532" s="96" t="s">
        <v>112</v>
      </c>
      <c r="J532" s="97" t="str">
        <f>IF(C532='TABELA UNIFICADA 2024'!A532,'TABELA UNIFICADA 2024'!G532," ")</f>
        <v xml:space="preserve"> </v>
      </c>
      <c r="K532" s="96" t="s">
        <v>113</v>
      </c>
      <c r="L532" s="100" t="str">
        <f t="shared" si="52"/>
        <v>-</v>
      </c>
      <c r="M532" s="95" t="str">
        <f t="shared" si="51"/>
        <v xml:space="preserve"> </v>
      </c>
      <c r="N532" s="99" t="str">
        <f>IF(C532='TABELA UNIFICADA 2024'!A532,'TABELA UNIFICADA 2024'!F532," ")</f>
        <v xml:space="preserve"> </v>
      </c>
      <c r="O532" s="99" t="str">
        <f t="shared" si="55"/>
        <v xml:space="preserve"> </v>
      </c>
      <c r="Y532" s="183" t="s">
        <v>522</v>
      </c>
      <c r="Z532" s="104" t="s">
        <v>662</v>
      </c>
      <c r="AA532" s="104" t="s">
        <v>618</v>
      </c>
      <c r="AB532" s="104" t="str">
        <f t="shared" si="56"/>
        <v>FERRO</v>
      </c>
      <c r="AC532" s="106">
        <f>IF(AND(AB532="FERRO",AA532="PADRAO"),CONTROLE!$T$2,IF(AND(AB532="FERRO",AA532="ESPECIAL"),CONTROLE!$T$3,IF(AND(AB532="ACO",AA532="PADRAO"),CONTROLE!$T$8,IF(AND(AB532="ACO",AA532="ESPECIAL"),CONTROLE!$T$9,IF(AND(AB532="ALUMINIO",AA532="PADRAO"),CONTROLE!$T$5,IF(AND(AB532="ALUMINIO",AA532="ESPECIAL"),CONTROLE!$T$6))))))</f>
        <v>12738</v>
      </c>
    </row>
    <row r="533" spans="1:29" ht="15.75" customHeight="1">
      <c r="A533" s="98" t="s">
        <v>2927</v>
      </c>
      <c r="B533" s="96" t="str">
        <f t="shared" si="54"/>
        <v xml:space="preserve"> </v>
      </c>
      <c r="C533" s="96" t="str">
        <f>IF(AND(ISBLANK('TABELA UNIFICADA 2024'!P533)=TRUE,(ISBLANK('TABELA UNIFICADA 2024'!A533)=FALSE)),'TABELA UNIFICADA 2024'!A533," ")</f>
        <v xml:space="preserve"> </v>
      </c>
      <c r="D533" s="96" t="s">
        <v>43</v>
      </c>
      <c r="E533" s="191">
        <f>IF(ISBLANK('TABELA UNIFICADA 2024'!M533)=TRUE," ",'TABELA UNIFICADA 2024'!M533)</f>
        <v>45469</v>
      </c>
      <c r="F533" s="96" t="s">
        <v>111</v>
      </c>
      <c r="G533" s="96" t="str">
        <f>IF(C533='TABELA UNIFICADA 2024'!A533,'TABELA UNIFICADA 2024'!C533," ")</f>
        <v xml:space="preserve"> </v>
      </c>
      <c r="H533" s="96" t="s">
        <v>43</v>
      </c>
      <c r="I533" s="96" t="s">
        <v>112</v>
      </c>
      <c r="J533" s="97" t="str">
        <f>IF(C533='TABELA UNIFICADA 2024'!A533,'TABELA UNIFICADA 2024'!G533," ")</f>
        <v xml:space="preserve"> </v>
      </c>
      <c r="K533" s="96" t="s">
        <v>113</v>
      </c>
      <c r="L533" s="100" t="str">
        <f t="shared" si="52"/>
        <v>-</v>
      </c>
      <c r="M533" s="95" t="str">
        <f t="shared" si="51"/>
        <v xml:space="preserve"> </v>
      </c>
      <c r="N533" s="99" t="str">
        <f>IF(C533='TABELA UNIFICADA 2024'!A533,'TABELA UNIFICADA 2024'!F533," ")</f>
        <v xml:space="preserve"> </v>
      </c>
      <c r="O533" s="99" t="str">
        <f t="shared" si="55"/>
        <v xml:space="preserve"> </v>
      </c>
      <c r="Y533" s="183" t="s">
        <v>1863</v>
      </c>
      <c r="Z533" s="104" t="s">
        <v>669</v>
      </c>
      <c r="AA533" s="104" t="s">
        <v>618</v>
      </c>
      <c r="AB533" s="104" t="s">
        <v>2548</v>
      </c>
      <c r="AC533" s="106">
        <f>IF(AND(AB533="FERRO",AA533="PADRAO"),CONTROLE!$T$2,IF(AND(AB533="FERRO",AA533="ESPECIAL"),CONTROLE!$T$3,IF(AND(AB533="ACO",AA533="PADRAO"),CONTROLE!$T$8,IF(AND(AB533="ACO",AA533="ESPECIAL"),CONTROLE!$T$9,IF(AND(AB533="ALUMINIO",AA533="PADRAO"),CONTROLE!$T$5,IF(AND(AB533="ALUMINIO",AA533="ESPECIAL"),CONTROLE!$T$6))))))</f>
        <v>12742</v>
      </c>
    </row>
    <row r="534" spans="1:29" ht="15.75" customHeight="1">
      <c r="A534" s="98" t="s">
        <v>2927</v>
      </c>
      <c r="B534" s="96" t="str">
        <f t="shared" si="54"/>
        <v xml:space="preserve"> </v>
      </c>
      <c r="C534" s="96" t="str">
        <f>IF(AND(ISBLANK('TABELA UNIFICADA 2024'!P534)=TRUE,(ISBLANK('TABELA UNIFICADA 2024'!A534)=FALSE)),'TABELA UNIFICADA 2024'!A534," ")</f>
        <v xml:space="preserve"> </v>
      </c>
      <c r="D534" s="96" t="s">
        <v>43</v>
      </c>
      <c r="E534" s="191">
        <f>IF(ISBLANK('TABELA UNIFICADA 2024'!M534)=TRUE," ",'TABELA UNIFICADA 2024'!M534)</f>
        <v>45469</v>
      </c>
      <c r="F534" s="96" t="s">
        <v>111</v>
      </c>
      <c r="G534" s="96" t="str">
        <f>IF(C534='TABELA UNIFICADA 2024'!A534,'TABELA UNIFICADA 2024'!C534," ")</f>
        <v xml:space="preserve"> </v>
      </c>
      <c r="H534" s="96" t="s">
        <v>43</v>
      </c>
      <c r="I534" s="96" t="s">
        <v>112</v>
      </c>
      <c r="J534" s="97" t="str">
        <f>IF(C534='TABELA UNIFICADA 2024'!A534,'TABELA UNIFICADA 2024'!G534," ")</f>
        <v xml:space="preserve"> </v>
      </c>
      <c r="K534" s="96" t="s">
        <v>113</v>
      </c>
      <c r="L534" s="100" t="str">
        <f t="shared" si="52"/>
        <v>-</v>
      </c>
      <c r="M534" s="95" t="str">
        <f t="shared" si="51"/>
        <v xml:space="preserve"> </v>
      </c>
      <c r="N534" s="99" t="str">
        <f>IF(C534='TABELA UNIFICADA 2024'!A534,'TABELA UNIFICADA 2024'!F534," ")</f>
        <v xml:space="preserve"> </v>
      </c>
      <c r="O534" s="99" t="str">
        <f t="shared" si="55"/>
        <v xml:space="preserve"> </v>
      </c>
      <c r="Y534" s="183" t="s">
        <v>1029</v>
      </c>
      <c r="Z534" s="104" t="s">
        <v>656</v>
      </c>
      <c r="AA534" s="104" t="s">
        <v>618</v>
      </c>
      <c r="AB534" s="104" t="str">
        <f>IF(LEFT(Z534,1)="G","FERRO",0)</f>
        <v>FERRO</v>
      </c>
      <c r="AC534" s="106">
        <f>IF(AND(AB534="FERRO",AA534="PADRAO"),CONTROLE!$T$2,IF(AND(AB534="FERRO",AA534="ESPECIAL"),CONTROLE!$T$3,IF(AND(AB534="ACO",AA534="PADRAO"),CONTROLE!$T$8,IF(AND(AB534="ACO",AA534="ESPECIAL"),CONTROLE!$T$9,IF(AND(AB534="ALUMINIO",AA534="PADRAO"),CONTROLE!$T$5,IF(AND(AB534="ALUMINIO",AA534="ESPECIAL"),CONTROLE!$T$6))))))</f>
        <v>12738</v>
      </c>
    </row>
    <row r="535" spans="1:29" ht="15.75" customHeight="1">
      <c r="A535" s="98" t="s">
        <v>2927</v>
      </c>
      <c r="B535" s="96" t="str">
        <f t="shared" si="54"/>
        <v xml:space="preserve"> </v>
      </c>
      <c r="C535" s="96" t="str">
        <f>IF(AND(ISBLANK('TABELA UNIFICADA 2024'!P535)=TRUE,(ISBLANK('TABELA UNIFICADA 2024'!A535)=FALSE)),'TABELA UNIFICADA 2024'!A535," ")</f>
        <v xml:space="preserve"> </v>
      </c>
      <c r="D535" s="96" t="s">
        <v>43</v>
      </c>
      <c r="E535" s="191">
        <f>IF(ISBLANK('TABELA UNIFICADA 2024'!M535)=TRUE," ",'TABELA UNIFICADA 2024'!M535)</f>
        <v>45455</v>
      </c>
      <c r="F535" s="96" t="s">
        <v>111</v>
      </c>
      <c r="G535" s="96" t="str">
        <f>IF(C535='TABELA UNIFICADA 2024'!A535,'TABELA UNIFICADA 2024'!C535," ")</f>
        <v xml:space="preserve"> </v>
      </c>
      <c r="H535" s="96" t="s">
        <v>43</v>
      </c>
      <c r="I535" s="96" t="s">
        <v>112</v>
      </c>
      <c r="J535" s="97" t="str">
        <f>IF(C535='TABELA UNIFICADA 2024'!A535,'TABELA UNIFICADA 2024'!G535," ")</f>
        <v xml:space="preserve"> </v>
      </c>
      <c r="K535" s="96" t="s">
        <v>113</v>
      </c>
      <c r="L535" s="100" t="str">
        <f t="shared" si="52"/>
        <v>-</v>
      </c>
      <c r="M535" s="95" t="str">
        <f t="shared" si="51"/>
        <v xml:space="preserve"> </v>
      </c>
      <c r="N535" s="99" t="str">
        <f>IF(C535='TABELA UNIFICADA 2024'!A535,'TABELA UNIFICADA 2024'!F535," ")</f>
        <v xml:space="preserve"> </v>
      </c>
      <c r="O535" s="99" t="str">
        <f t="shared" si="55"/>
        <v xml:space="preserve"> </v>
      </c>
      <c r="Y535" s="183" t="s">
        <v>294</v>
      </c>
      <c r="Z535" s="104" t="s">
        <v>1033</v>
      </c>
      <c r="AA535" s="104" t="s">
        <v>618</v>
      </c>
      <c r="AB535" s="104" t="s">
        <v>2548</v>
      </c>
      <c r="AC535" s="106">
        <f>IF(AND(AB535="FERRO",AA535="PADRAO"),CONTROLE!$T$2,IF(AND(AB535="FERRO",AA535="ESPECIAL"),CONTROLE!$T$3,IF(AND(AB535="ACO",AA535="PADRAO"),CONTROLE!$T$8,IF(AND(AB535="ACO",AA535="ESPECIAL"),CONTROLE!$T$9,IF(AND(AB535="ALUMINIO",AA535="PADRAO"),CONTROLE!$T$5,IF(AND(AB535="ALUMINIO",AA535="ESPECIAL"),CONTROLE!$T$6))))))</f>
        <v>12742</v>
      </c>
    </row>
    <row r="536" spans="1:29" ht="15.75" customHeight="1">
      <c r="A536" s="98" t="s">
        <v>2927</v>
      </c>
      <c r="B536" s="96" t="str">
        <f t="shared" si="54"/>
        <v xml:space="preserve"> </v>
      </c>
      <c r="C536" s="96" t="str">
        <f>IF(AND(ISBLANK('TABELA UNIFICADA 2024'!P536)=TRUE,(ISBLANK('TABELA UNIFICADA 2024'!A536)=FALSE)),'TABELA UNIFICADA 2024'!A536," ")</f>
        <v xml:space="preserve"> </v>
      </c>
      <c r="D536" s="96" t="s">
        <v>43</v>
      </c>
      <c r="E536" s="191">
        <f>IF(ISBLANK('TABELA UNIFICADA 2024'!M536)=TRUE," ",'TABELA UNIFICADA 2024'!M536)</f>
        <v>45462</v>
      </c>
      <c r="F536" s="96" t="s">
        <v>111</v>
      </c>
      <c r="G536" s="96" t="str">
        <f>IF(C536='TABELA UNIFICADA 2024'!A536,'TABELA UNIFICADA 2024'!C536," ")</f>
        <v xml:space="preserve"> </v>
      </c>
      <c r="H536" s="96" t="s">
        <v>43</v>
      </c>
      <c r="I536" s="96" t="s">
        <v>112</v>
      </c>
      <c r="J536" s="97" t="str">
        <f>IF(C536='TABELA UNIFICADA 2024'!A536,'TABELA UNIFICADA 2024'!G536," ")</f>
        <v xml:space="preserve"> </v>
      </c>
      <c r="K536" s="96" t="s">
        <v>113</v>
      </c>
      <c r="L536" s="100" t="str">
        <f t="shared" si="52"/>
        <v>-</v>
      </c>
      <c r="M536" s="95" t="str">
        <f t="shared" si="51"/>
        <v xml:space="preserve"> </v>
      </c>
      <c r="N536" s="99" t="str">
        <f>IF(C536='TABELA UNIFICADA 2024'!A536,'TABELA UNIFICADA 2024'!F536," ")</f>
        <v xml:space="preserve"> </v>
      </c>
      <c r="O536" s="99" t="str">
        <f t="shared" si="55"/>
        <v xml:space="preserve"> </v>
      </c>
      <c r="Y536" s="183" t="s">
        <v>229</v>
      </c>
      <c r="Z536" s="104" t="s">
        <v>1033</v>
      </c>
      <c r="AA536" s="104" t="s">
        <v>618</v>
      </c>
      <c r="AB536" s="104" t="s">
        <v>2548</v>
      </c>
      <c r="AC536" s="106">
        <f>IF(AND(AB536="FERRO",AA536="PADRAO"),CONTROLE!$T$2,IF(AND(AB536="FERRO",AA536="ESPECIAL"),CONTROLE!$T$3,IF(AND(AB536="ACO",AA536="PADRAO"),CONTROLE!$T$8,IF(AND(AB536="ACO",AA536="ESPECIAL"),CONTROLE!$T$9,IF(AND(AB536="ALUMINIO",AA536="PADRAO"),CONTROLE!$T$5,IF(AND(AB536="ALUMINIO",AA536="ESPECIAL"),CONTROLE!$T$6))))))</f>
        <v>12742</v>
      </c>
    </row>
    <row r="537" spans="1:29" ht="15.75" customHeight="1">
      <c r="A537" s="98" t="s">
        <v>2927</v>
      </c>
      <c r="B537" s="96" t="str">
        <f t="shared" si="54"/>
        <v xml:space="preserve"> </v>
      </c>
      <c r="C537" s="96" t="str">
        <f>IF(AND(ISBLANK('TABELA UNIFICADA 2024'!P537)=TRUE,(ISBLANK('TABELA UNIFICADA 2024'!A537)=FALSE)),'TABELA UNIFICADA 2024'!A537," ")</f>
        <v xml:space="preserve"> </v>
      </c>
      <c r="D537" s="96" t="s">
        <v>43</v>
      </c>
      <c r="E537" s="191">
        <f>IF(ISBLANK('TABELA UNIFICADA 2024'!M537)=TRUE," ",'TABELA UNIFICADA 2024'!M537)</f>
        <v>45462</v>
      </c>
      <c r="F537" s="96" t="s">
        <v>111</v>
      </c>
      <c r="G537" s="96" t="str">
        <f>IF(C537='TABELA UNIFICADA 2024'!A537,'TABELA UNIFICADA 2024'!C537," ")</f>
        <v xml:space="preserve"> </v>
      </c>
      <c r="H537" s="96" t="s">
        <v>43</v>
      </c>
      <c r="I537" s="96" t="s">
        <v>112</v>
      </c>
      <c r="J537" s="97" t="str">
        <f>IF(C537='TABELA UNIFICADA 2024'!A537,'TABELA UNIFICADA 2024'!G537," ")</f>
        <v xml:space="preserve"> </v>
      </c>
      <c r="K537" s="96" t="s">
        <v>113</v>
      </c>
      <c r="L537" s="100" t="str">
        <f t="shared" si="52"/>
        <v>-</v>
      </c>
      <c r="M537" s="95" t="str">
        <f t="shared" si="51"/>
        <v xml:space="preserve"> </v>
      </c>
      <c r="N537" s="99" t="str">
        <f>IF(C537='TABELA UNIFICADA 2024'!A537,'TABELA UNIFICADA 2024'!F537," ")</f>
        <v xml:space="preserve"> </v>
      </c>
      <c r="O537" s="99" t="str">
        <f t="shared" si="55"/>
        <v xml:space="preserve"> </v>
      </c>
      <c r="Y537" s="183" t="s">
        <v>1864</v>
      </c>
      <c r="Z537" s="104" t="s">
        <v>664</v>
      </c>
      <c r="AA537" s="104" t="s">
        <v>618</v>
      </c>
      <c r="AB537" s="104" t="str">
        <f>IF(LEFT(Z537,1)="G","FERRO",0)</f>
        <v>FERRO</v>
      </c>
      <c r="AC537" s="106">
        <f>IF(AND(AB537="FERRO",AA537="PADRAO"),CONTROLE!$T$2,IF(AND(AB537="FERRO",AA537="ESPECIAL"),CONTROLE!$T$3,IF(AND(AB537="ACO",AA537="PADRAO"),CONTROLE!$T$8,IF(AND(AB537="ACO",AA537="ESPECIAL"),CONTROLE!$T$9,IF(AND(AB537="ALUMINIO",AA537="PADRAO"),CONTROLE!$T$5,IF(AND(AB537="ALUMINIO",AA537="ESPECIAL"),CONTROLE!$T$6))))))</f>
        <v>12738</v>
      </c>
    </row>
    <row r="538" spans="1:29" ht="15.75" customHeight="1">
      <c r="A538" s="98" t="s">
        <v>2927</v>
      </c>
      <c r="B538" s="96" t="str">
        <f t="shared" si="54"/>
        <v xml:space="preserve"> </v>
      </c>
      <c r="C538" s="96" t="str">
        <f>IF(AND(ISBLANK('TABELA UNIFICADA 2024'!P538)=TRUE,(ISBLANK('TABELA UNIFICADA 2024'!A538)=FALSE)),'TABELA UNIFICADA 2024'!A538," ")</f>
        <v xml:space="preserve"> </v>
      </c>
      <c r="D538" s="96" t="s">
        <v>43</v>
      </c>
      <c r="E538" s="191">
        <f>IF(ISBLANK('TABELA UNIFICADA 2024'!M538)=TRUE," ",'TABELA UNIFICADA 2024'!M538)</f>
        <v>45462</v>
      </c>
      <c r="F538" s="96" t="s">
        <v>111</v>
      </c>
      <c r="G538" s="96" t="str">
        <f>IF(C538='TABELA UNIFICADA 2024'!A538,'TABELA UNIFICADA 2024'!C538," ")</f>
        <v xml:space="preserve"> </v>
      </c>
      <c r="H538" s="96" t="s">
        <v>43</v>
      </c>
      <c r="I538" s="96" t="s">
        <v>112</v>
      </c>
      <c r="J538" s="97" t="str">
        <f>IF(C538='TABELA UNIFICADA 2024'!A538,'TABELA UNIFICADA 2024'!G538," ")</f>
        <v xml:space="preserve"> </v>
      </c>
      <c r="K538" s="96" t="s">
        <v>113</v>
      </c>
      <c r="L538" s="100" t="str">
        <f t="shared" si="52"/>
        <v>-</v>
      </c>
      <c r="M538" s="95" t="str">
        <f t="shared" si="51"/>
        <v xml:space="preserve"> </v>
      </c>
      <c r="N538" s="99" t="str">
        <f>IF(C538='TABELA UNIFICADA 2024'!A538,'TABELA UNIFICADA 2024'!F538," ")</f>
        <v xml:space="preserve"> </v>
      </c>
      <c r="O538" s="99" t="str">
        <f t="shared" si="55"/>
        <v xml:space="preserve"> </v>
      </c>
      <c r="Y538" s="183" t="s">
        <v>1865</v>
      </c>
      <c r="Z538" s="104" t="s">
        <v>656</v>
      </c>
      <c r="AA538" s="104" t="s">
        <v>618</v>
      </c>
      <c r="AB538" s="104" t="str">
        <f>IF(LEFT(Z538,1)="G","FERRO",0)</f>
        <v>FERRO</v>
      </c>
      <c r="AC538" s="106">
        <f>IF(AND(AB538="FERRO",AA538="PADRAO"),CONTROLE!$T$2,IF(AND(AB538="FERRO",AA538="ESPECIAL"),CONTROLE!$T$3,IF(AND(AB538="ACO",AA538="PADRAO"),CONTROLE!$T$8,IF(AND(AB538="ACO",AA538="ESPECIAL"),CONTROLE!$T$9,IF(AND(AB538="ALUMINIO",AA538="PADRAO"),CONTROLE!$T$5,IF(AND(AB538="ALUMINIO",AA538="ESPECIAL"),CONTROLE!$T$6))))))</f>
        <v>12738</v>
      </c>
    </row>
    <row r="539" spans="1:29" ht="15.75" customHeight="1">
      <c r="A539" s="98" t="s">
        <v>2927</v>
      </c>
      <c r="B539" s="96" t="str">
        <f t="shared" si="54"/>
        <v xml:space="preserve"> </v>
      </c>
      <c r="C539" s="96" t="str">
        <f>IF(AND(ISBLANK('TABELA UNIFICADA 2024'!P539)=TRUE,(ISBLANK('TABELA UNIFICADA 2024'!A539)=FALSE)),'TABELA UNIFICADA 2024'!A539," ")</f>
        <v xml:space="preserve"> </v>
      </c>
      <c r="D539" s="96" t="s">
        <v>43</v>
      </c>
      <c r="E539" s="191">
        <f>IF(ISBLANK('TABELA UNIFICADA 2024'!M539)=TRUE," ",'TABELA UNIFICADA 2024'!M539)</f>
        <v>45461</v>
      </c>
      <c r="F539" s="96" t="s">
        <v>111</v>
      </c>
      <c r="G539" s="96" t="str">
        <f>IF(C539='TABELA UNIFICADA 2024'!A539,'TABELA UNIFICADA 2024'!C539," ")</f>
        <v xml:space="preserve"> </v>
      </c>
      <c r="H539" s="96" t="s">
        <v>43</v>
      </c>
      <c r="I539" s="96" t="s">
        <v>112</v>
      </c>
      <c r="J539" s="97" t="str">
        <f>IF(C539='TABELA UNIFICADA 2024'!A539,'TABELA UNIFICADA 2024'!G539," ")</f>
        <v xml:space="preserve"> </v>
      </c>
      <c r="K539" s="96" t="s">
        <v>113</v>
      </c>
      <c r="L539" s="100" t="str">
        <f t="shared" si="52"/>
        <v>-</v>
      </c>
      <c r="M539" s="95" t="str">
        <f t="shared" si="51"/>
        <v xml:space="preserve"> </v>
      </c>
      <c r="N539" s="99" t="str">
        <f>IF(C539='TABELA UNIFICADA 2024'!A539,'TABELA UNIFICADA 2024'!F539," ")</f>
        <v xml:space="preserve"> </v>
      </c>
      <c r="O539" s="99" t="str">
        <f t="shared" si="55"/>
        <v xml:space="preserve"> </v>
      </c>
      <c r="Y539" s="183" t="s">
        <v>1866</v>
      </c>
      <c r="Z539" s="104" t="s">
        <v>658</v>
      </c>
      <c r="AA539" s="104" t="s">
        <v>618</v>
      </c>
      <c r="AB539" s="104" t="str">
        <f>IF(LEFT(Z539,1)="G","FERRO",0)</f>
        <v>FERRO</v>
      </c>
      <c r="AC539" s="106">
        <f>IF(AND(AB539="FERRO",AA539="PADRAO"),CONTROLE!$T$2,IF(AND(AB539="FERRO",AA539="ESPECIAL"),CONTROLE!$T$3,IF(AND(AB539="ACO",AA539="PADRAO"),CONTROLE!$T$8,IF(AND(AB539="ACO",AA539="ESPECIAL"),CONTROLE!$T$9,IF(AND(AB539="ALUMINIO",AA539="PADRAO"),CONTROLE!$T$5,IF(AND(AB539="ALUMINIO",AA539="ESPECIAL"),CONTROLE!$T$6))))))</f>
        <v>12738</v>
      </c>
    </row>
    <row r="540" spans="1:29" ht="15.75" customHeight="1">
      <c r="A540" s="98" t="s">
        <v>2927</v>
      </c>
      <c r="B540" s="96" t="str">
        <f t="shared" si="54"/>
        <v xml:space="preserve"> </v>
      </c>
      <c r="C540" s="96" t="str">
        <f>IF(AND(ISBLANK('TABELA UNIFICADA 2024'!P540)=TRUE,(ISBLANK('TABELA UNIFICADA 2024'!A540)=FALSE)),'TABELA UNIFICADA 2024'!A540," ")</f>
        <v xml:space="preserve"> </v>
      </c>
      <c r="D540" s="96" t="s">
        <v>43</v>
      </c>
      <c r="E540" s="191">
        <f>IF(ISBLANK('TABELA UNIFICADA 2024'!M540)=TRUE," ",'TABELA UNIFICADA 2024'!M540)</f>
        <v>45461</v>
      </c>
      <c r="F540" s="96" t="s">
        <v>111</v>
      </c>
      <c r="G540" s="96" t="str">
        <f>IF(C540='TABELA UNIFICADA 2024'!A540,'TABELA UNIFICADA 2024'!C540," ")</f>
        <v xml:space="preserve"> </v>
      </c>
      <c r="H540" s="96" t="s">
        <v>43</v>
      </c>
      <c r="I540" s="96" t="s">
        <v>112</v>
      </c>
      <c r="J540" s="97" t="str">
        <f>IF(C540='TABELA UNIFICADA 2024'!A540,'TABELA UNIFICADA 2024'!G540," ")</f>
        <v xml:space="preserve"> </v>
      </c>
      <c r="K540" s="96" t="s">
        <v>113</v>
      </c>
      <c r="L540" s="100" t="str">
        <f t="shared" si="52"/>
        <v>-</v>
      </c>
      <c r="M540" s="95" t="str">
        <f t="shared" si="51"/>
        <v xml:space="preserve"> </v>
      </c>
      <c r="N540" s="99" t="str">
        <f>IF(C540='TABELA UNIFICADA 2024'!A540,'TABELA UNIFICADA 2024'!F540," ")</f>
        <v xml:space="preserve"> </v>
      </c>
      <c r="O540" s="99" t="str">
        <f t="shared" si="55"/>
        <v xml:space="preserve"> </v>
      </c>
      <c r="Y540" s="183" t="s">
        <v>1867</v>
      </c>
      <c r="Z540" s="104" t="s">
        <v>669</v>
      </c>
      <c r="AA540" s="104" t="s">
        <v>618</v>
      </c>
      <c r="AB540" s="104" t="s">
        <v>2548</v>
      </c>
      <c r="AC540" s="106">
        <f>IF(AND(AB540="FERRO",AA540="PADRAO"),CONTROLE!$T$2,IF(AND(AB540="FERRO",AA540="ESPECIAL"),CONTROLE!$T$3,IF(AND(AB540="ACO",AA540="PADRAO"),CONTROLE!$T$8,IF(AND(AB540="ACO",AA540="ESPECIAL"),CONTROLE!$T$9,IF(AND(AB540="ALUMINIO",AA540="PADRAO"),CONTROLE!$T$5,IF(AND(AB540="ALUMINIO",AA540="ESPECIAL"),CONTROLE!$T$6))))))</f>
        <v>12742</v>
      </c>
    </row>
    <row r="541" spans="1:29" ht="15.75" customHeight="1">
      <c r="A541" s="98" t="s">
        <v>2927</v>
      </c>
      <c r="B541" s="96" t="str">
        <f t="shared" si="54"/>
        <v xml:space="preserve"> </v>
      </c>
      <c r="C541" s="96" t="str">
        <f>IF(AND(ISBLANK('TABELA UNIFICADA 2024'!P541)=TRUE,(ISBLANK('TABELA UNIFICADA 2024'!A541)=FALSE)),'TABELA UNIFICADA 2024'!A541," ")</f>
        <v xml:space="preserve"> </v>
      </c>
      <c r="D541" s="96" t="s">
        <v>43</v>
      </c>
      <c r="E541" s="191">
        <f>IF(ISBLANK('TABELA UNIFICADA 2024'!M541)=TRUE," ",'TABELA UNIFICADA 2024'!M541)</f>
        <v>45461</v>
      </c>
      <c r="F541" s="96" t="s">
        <v>111</v>
      </c>
      <c r="G541" s="96" t="str">
        <f>IF(C541='TABELA UNIFICADA 2024'!A541,'TABELA UNIFICADA 2024'!C541," ")</f>
        <v xml:space="preserve"> </v>
      </c>
      <c r="H541" s="96" t="s">
        <v>43</v>
      </c>
      <c r="I541" s="96" t="s">
        <v>112</v>
      </c>
      <c r="J541" s="97" t="str">
        <f>IF(C541='TABELA UNIFICADA 2024'!A541,'TABELA UNIFICADA 2024'!G541," ")</f>
        <v xml:space="preserve"> </v>
      </c>
      <c r="K541" s="96" t="s">
        <v>113</v>
      </c>
      <c r="L541" s="100" t="str">
        <f t="shared" si="52"/>
        <v>-</v>
      </c>
      <c r="M541" s="95" t="str">
        <f t="shared" si="51"/>
        <v xml:space="preserve"> </v>
      </c>
      <c r="N541" s="99" t="str">
        <f>IF(C541='TABELA UNIFICADA 2024'!A541,'TABELA UNIFICADA 2024'!F541," ")</f>
        <v xml:space="preserve"> </v>
      </c>
      <c r="O541" s="99" t="str">
        <f t="shared" si="55"/>
        <v xml:space="preserve"> </v>
      </c>
      <c r="Y541" s="183" t="s">
        <v>398</v>
      </c>
      <c r="Z541" s="104" t="s">
        <v>669</v>
      </c>
      <c r="AA541" s="104" t="s">
        <v>618</v>
      </c>
      <c r="AB541" s="104" t="s">
        <v>2548</v>
      </c>
      <c r="AC541" s="106">
        <f>IF(AND(AB541="FERRO",AA541="PADRAO"),CONTROLE!$T$2,IF(AND(AB541="FERRO",AA541="ESPECIAL"),CONTROLE!$T$3,IF(AND(AB541="ACO",AA541="PADRAO"),CONTROLE!$T$8,IF(AND(AB541="ACO",AA541="ESPECIAL"),CONTROLE!$T$9,IF(AND(AB541="ALUMINIO",AA541="PADRAO"),CONTROLE!$T$5,IF(AND(AB541="ALUMINIO",AA541="ESPECIAL"),CONTROLE!$T$6))))))</f>
        <v>12742</v>
      </c>
    </row>
    <row r="542" spans="1:29" ht="15.75" customHeight="1">
      <c r="A542" s="98" t="s">
        <v>2927</v>
      </c>
      <c r="B542" s="96" t="str">
        <f t="shared" si="54"/>
        <v xml:space="preserve"> </v>
      </c>
      <c r="C542" s="96" t="str">
        <f>IF(AND(ISBLANK('TABELA UNIFICADA 2024'!P542)=TRUE,(ISBLANK('TABELA UNIFICADA 2024'!A542)=FALSE)),'TABELA UNIFICADA 2024'!A542," ")</f>
        <v xml:space="preserve"> </v>
      </c>
      <c r="D542" s="96" t="s">
        <v>43</v>
      </c>
      <c r="E542" s="191">
        <f>IF(ISBLANK('TABELA UNIFICADA 2024'!M542)=TRUE," ",'TABELA UNIFICADA 2024'!M542)</f>
        <v>45461</v>
      </c>
      <c r="F542" s="96" t="s">
        <v>111</v>
      </c>
      <c r="G542" s="96" t="str">
        <f>IF(C542='TABELA UNIFICADA 2024'!A542,'TABELA UNIFICADA 2024'!C542," ")</f>
        <v xml:space="preserve"> </v>
      </c>
      <c r="H542" s="96" t="s">
        <v>43</v>
      </c>
      <c r="I542" s="96" t="s">
        <v>112</v>
      </c>
      <c r="J542" s="97" t="str">
        <f>IF(C542='TABELA UNIFICADA 2024'!A542,'TABELA UNIFICADA 2024'!G542," ")</f>
        <v xml:space="preserve"> </v>
      </c>
      <c r="K542" s="96" t="s">
        <v>113</v>
      </c>
      <c r="L542" s="100" t="str">
        <f t="shared" si="52"/>
        <v>-</v>
      </c>
      <c r="M542" s="95" t="str">
        <f t="shared" si="51"/>
        <v xml:space="preserve"> </v>
      </c>
      <c r="N542" s="99" t="str">
        <f>IF(C542='TABELA UNIFICADA 2024'!A542,'TABELA UNIFICADA 2024'!F542," ")</f>
        <v xml:space="preserve"> </v>
      </c>
      <c r="O542" s="99" t="str">
        <f t="shared" si="55"/>
        <v xml:space="preserve"> </v>
      </c>
      <c r="Y542" s="183" t="s">
        <v>1868</v>
      </c>
      <c r="Z542" s="104" t="s">
        <v>658</v>
      </c>
      <c r="AA542" s="104" t="s">
        <v>618</v>
      </c>
      <c r="AB542" s="104" t="str">
        <f>IF(LEFT(Z542,1)="G","FERRO",0)</f>
        <v>FERRO</v>
      </c>
      <c r="AC542" s="106">
        <f>IF(AND(AB542="FERRO",AA542="PADRAO"),CONTROLE!$T$2,IF(AND(AB542="FERRO",AA542="ESPECIAL"),CONTROLE!$T$3,IF(AND(AB542="ACO",AA542="PADRAO"),CONTROLE!$T$8,IF(AND(AB542="ACO",AA542="ESPECIAL"),CONTROLE!$T$9,IF(AND(AB542="ALUMINIO",AA542="PADRAO"),CONTROLE!$T$5,IF(AND(AB542="ALUMINIO",AA542="ESPECIAL"),CONTROLE!$T$6))))))</f>
        <v>12738</v>
      </c>
    </row>
    <row r="543" spans="1:29" ht="15" customHeight="1">
      <c r="A543" s="98" t="s">
        <v>2927</v>
      </c>
      <c r="B543" s="96" t="str">
        <f t="shared" si="54"/>
        <v xml:space="preserve"> </v>
      </c>
      <c r="C543" s="96" t="str">
        <f>IF(AND(ISBLANK('TABELA UNIFICADA 2024'!P543)=TRUE,(ISBLANK('TABELA UNIFICADA 2024'!A543)=FALSE)),'TABELA UNIFICADA 2024'!A543," ")</f>
        <v xml:space="preserve"> </v>
      </c>
      <c r="D543" s="96" t="s">
        <v>43</v>
      </c>
      <c r="E543" s="191">
        <f>IF(ISBLANK('TABELA UNIFICADA 2024'!M543)=TRUE," ",'TABELA UNIFICADA 2024'!M543)</f>
        <v>45461</v>
      </c>
      <c r="F543" s="96" t="s">
        <v>111</v>
      </c>
      <c r="G543" s="96" t="str">
        <f>IF(C543='TABELA UNIFICADA 2024'!A543,'TABELA UNIFICADA 2024'!C543," ")</f>
        <v xml:space="preserve"> </v>
      </c>
      <c r="H543" s="96" t="s">
        <v>43</v>
      </c>
      <c r="I543" s="96" t="s">
        <v>112</v>
      </c>
      <c r="J543" s="97" t="str">
        <f>IF(C543='TABELA UNIFICADA 2024'!A543,'TABELA UNIFICADA 2024'!G543," ")</f>
        <v xml:space="preserve"> </v>
      </c>
      <c r="K543" s="96" t="s">
        <v>113</v>
      </c>
      <c r="L543" s="100" t="str">
        <f t="shared" si="52"/>
        <v>-</v>
      </c>
      <c r="M543" s="95" t="str">
        <f t="shared" si="51"/>
        <v xml:space="preserve"> </v>
      </c>
      <c r="N543" s="99" t="str">
        <f>IF(C543='TABELA UNIFICADA 2024'!A543,'TABELA UNIFICADA 2024'!F543," ")</f>
        <v xml:space="preserve"> </v>
      </c>
      <c r="O543" s="99" t="str">
        <f t="shared" si="55"/>
        <v xml:space="preserve"> </v>
      </c>
      <c r="Y543" s="183" t="s">
        <v>223</v>
      </c>
      <c r="Z543" s="104" t="s">
        <v>669</v>
      </c>
      <c r="AA543" s="104" t="s">
        <v>618</v>
      </c>
      <c r="AB543" s="104" t="s">
        <v>2548</v>
      </c>
      <c r="AC543" s="106">
        <f>IF(AND(AB543="FERRO",AA543="PADRAO"),CONTROLE!$T$2,IF(AND(AB543="FERRO",AA543="ESPECIAL"),CONTROLE!$T$3,IF(AND(AB543="ACO",AA543="PADRAO"),CONTROLE!$T$8,IF(AND(AB543="ACO",AA543="ESPECIAL"),CONTROLE!$T$9,IF(AND(AB543="ALUMINIO",AA543="PADRAO"),CONTROLE!$T$5,IF(AND(AB543="ALUMINIO",AA543="ESPECIAL"),CONTROLE!$T$6))))))</f>
        <v>12742</v>
      </c>
    </row>
    <row r="544" spans="1:29" ht="15" customHeight="1">
      <c r="A544" s="98" t="s">
        <v>2927</v>
      </c>
      <c r="B544" s="96" t="str">
        <f t="shared" si="54"/>
        <v xml:space="preserve"> </v>
      </c>
      <c r="C544" s="96" t="str">
        <f>IF(AND(ISBLANK('TABELA UNIFICADA 2024'!P544)=TRUE,(ISBLANK('TABELA UNIFICADA 2024'!A544)=FALSE)),'TABELA UNIFICADA 2024'!A544," ")</f>
        <v xml:space="preserve"> </v>
      </c>
      <c r="D544" s="96" t="s">
        <v>43</v>
      </c>
      <c r="E544" s="191">
        <f>IF(ISBLANK('TABELA UNIFICADA 2024'!M544)=TRUE," ",'TABELA UNIFICADA 2024'!M544)</f>
        <v>45467</v>
      </c>
      <c r="F544" s="96" t="s">
        <v>111</v>
      </c>
      <c r="G544" s="96" t="str">
        <f>IF(C544='TABELA UNIFICADA 2024'!A544,'TABELA UNIFICADA 2024'!C544," ")</f>
        <v xml:space="preserve"> </v>
      </c>
      <c r="H544" s="96" t="s">
        <v>43</v>
      </c>
      <c r="I544" s="96" t="s">
        <v>112</v>
      </c>
      <c r="J544" s="97" t="str">
        <f>IF(C544='TABELA UNIFICADA 2024'!A544,'TABELA UNIFICADA 2024'!G544," ")</f>
        <v xml:space="preserve"> </v>
      </c>
      <c r="K544" s="96" t="s">
        <v>113</v>
      </c>
      <c r="L544" s="100" t="str">
        <f t="shared" si="52"/>
        <v>-</v>
      </c>
      <c r="M544" s="95" t="str">
        <f t="shared" si="51"/>
        <v xml:space="preserve"> </v>
      </c>
      <c r="N544" s="99" t="str">
        <f>IF(C544='TABELA UNIFICADA 2024'!A544,'TABELA UNIFICADA 2024'!F544," ")</f>
        <v xml:space="preserve"> </v>
      </c>
      <c r="O544" s="99" t="str">
        <f t="shared" si="55"/>
        <v xml:space="preserve"> </v>
      </c>
      <c r="Y544" s="183" t="s">
        <v>357</v>
      </c>
      <c r="Z544" s="104" t="s">
        <v>669</v>
      </c>
      <c r="AA544" s="104" t="s">
        <v>618</v>
      </c>
      <c r="AB544" s="104" t="s">
        <v>2548</v>
      </c>
      <c r="AC544" s="106">
        <f>IF(AND(AB544="FERRO",AA544="PADRAO"),CONTROLE!$T$2,IF(AND(AB544="FERRO",AA544="ESPECIAL"),CONTROLE!$T$3,IF(AND(AB544="ACO",AA544="PADRAO"),CONTROLE!$T$8,IF(AND(AB544="ACO",AA544="ESPECIAL"),CONTROLE!$T$9,IF(AND(AB544="ALUMINIO",AA544="PADRAO"),CONTROLE!$T$5,IF(AND(AB544="ALUMINIO",AA544="ESPECIAL"),CONTROLE!$T$6))))))</f>
        <v>12742</v>
      </c>
    </row>
    <row r="545" spans="1:29" ht="15" customHeight="1">
      <c r="A545" s="98" t="s">
        <v>2927</v>
      </c>
      <c r="B545" s="96" t="str">
        <f t="shared" si="54"/>
        <v xml:space="preserve"> </v>
      </c>
      <c r="C545" s="96" t="str">
        <f>IF(AND(ISBLANK('TABELA UNIFICADA 2024'!P545)=TRUE,(ISBLANK('TABELA UNIFICADA 2024'!A545)=FALSE)),'TABELA UNIFICADA 2024'!A545," ")</f>
        <v xml:space="preserve"> </v>
      </c>
      <c r="D545" s="96" t="s">
        <v>43</v>
      </c>
      <c r="E545" s="191">
        <f>IF(ISBLANK('TABELA UNIFICADA 2024'!M545)=TRUE," ",'TABELA UNIFICADA 2024'!M545)</f>
        <v>45460</v>
      </c>
      <c r="F545" s="96" t="s">
        <v>111</v>
      </c>
      <c r="G545" s="96" t="str">
        <f>IF(C545='TABELA UNIFICADA 2024'!A545,'TABELA UNIFICADA 2024'!C545," ")</f>
        <v xml:space="preserve"> </v>
      </c>
      <c r="H545" s="96" t="s">
        <v>43</v>
      </c>
      <c r="I545" s="96" t="s">
        <v>112</v>
      </c>
      <c r="J545" s="97" t="str">
        <f>IF(C545='TABELA UNIFICADA 2024'!A545,'TABELA UNIFICADA 2024'!G545," ")</f>
        <v xml:space="preserve"> </v>
      </c>
      <c r="K545" s="96" t="s">
        <v>113</v>
      </c>
      <c r="L545" s="100" t="str">
        <f t="shared" ref="L545:L576" si="57">IFERROR(VLOOKUP(G545,$Y$3:$AC$3003,5,0),"-")</f>
        <v>-</v>
      </c>
      <c r="M545" s="95" t="str">
        <f t="shared" si="51"/>
        <v xml:space="preserve"> </v>
      </c>
      <c r="N545" s="99" t="str">
        <f>IF(C545='TABELA UNIFICADA 2024'!A545,'TABELA UNIFICADA 2024'!F545," ")</f>
        <v xml:space="preserve"> </v>
      </c>
      <c r="O545" s="99" t="str">
        <f t="shared" si="55"/>
        <v xml:space="preserve"> </v>
      </c>
      <c r="Y545" s="183" t="s">
        <v>1869</v>
      </c>
      <c r="Z545" s="104" t="s">
        <v>669</v>
      </c>
      <c r="AA545" s="104" t="s">
        <v>618</v>
      </c>
      <c r="AB545" s="104" t="s">
        <v>2548</v>
      </c>
      <c r="AC545" s="106">
        <f>IF(AND(AB545="FERRO",AA545="PADRAO"),CONTROLE!$T$2,IF(AND(AB545="FERRO",AA545="ESPECIAL"),CONTROLE!$T$3,IF(AND(AB545="ACO",AA545="PADRAO"),CONTROLE!$T$8,IF(AND(AB545="ACO",AA545="ESPECIAL"),CONTROLE!$T$9,IF(AND(AB545="ALUMINIO",AA545="PADRAO"),CONTROLE!$T$5,IF(AND(AB545="ALUMINIO",AA545="ESPECIAL"),CONTROLE!$T$6))))))</f>
        <v>12742</v>
      </c>
    </row>
    <row r="546" spans="1:29" ht="15" customHeight="1">
      <c r="A546" s="98" t="s">
        <v>2927</v>
      </c>
      <c r="B546" s="96" t="str">
        <f t="shared" si="54"/>
        <v xml:space="preserve"> </v>
      </c>
      <c r="C546" s="96" t="str">
        <f>IF(AND(ISBLANK('TABELA UNIFICADA 2024'!P546)=TRUE,(ISBLANK('TABELA UNIFICADA 2024'!A546)=FALSE)),'TABELA UNIFICADA 2024'!A546," ")</f>
        <v xml:space="preserve"> </v>
      </c>
      <c r="D546" s="96" t="s">
        <v>43</v>
      </c>
      <c r="E546" s="191">
        <f>IF(ISBLANK('TABELA UNIFICADA 2024'!M546)=TRUE," ",'TABELA UNIFICADA 2024'!M546)</f>
        <v>45464</v>
      </c>
      <c r="F546" s="96" t="s">
        <v>111</v>
      </c>
      <c r="G546" s="96" t="str">
        <f>IF(C546='TABELA UNIFICADA 2024'!A546,'TABELA UNIFICADA 2024'!C546," ")</f>
        <v xml:space="preserve"> </v>
      </c>
      <c r="H546" s="96" t="s">
        <v>43</v>
      </c>
      <c r="I546" s="96" t="s">
        <v>112</v>
      </c>
      <c r="J546" s="97" t="str">
        <f>IF(C546='TABELA UNIFICADA 2024'!A546,'TABELA UNIFICADA 2024'!G546," ")</f>
        <v xml:space="preserve"> </v>
      </c>
      <c r="K546" s="96" t="s">
        <v>113</v>
      </c>
      <c r="L546" s="100" t="str">
        <f t="shared" si="57"/>
        <v>-</v>
      </c>
      <c r="M546" s="95" t="str">
        <f t="shared" si="51"/>
        <v xml:space="preserve"> </v>
      </c>
      <c r="N546" s="99" t="str">
        <f>IF(C546='TABELA UNIFICADA 2024'!A546,'TABELA UNIFICADA 2024'!F546," ")</f>
        <v xml:space="preserve"> </v>
      </c>
      <c r="O546" s="99" t="str">
        <f t="shared" si="55"/>
        <v xml:space="preserve"> </v>
      </c>
      <c r="Y546" s="183" t="s">
        <v>465</v>
      </c>
      <c r="Z546" s="104" t="s">
        <v>669</v>
      </c>
      <c r="AA546" s="104" t="s">
        <v>618</v>
      </c>
      <c r="AB546" s="104" t="s">
        <v>2548</v>
      </c>
      <c r="AC546" s="106">
        <f>IF(AND(AB546="FERRO",AA546="PADRAO"),CONTROLE!$T$2,IF(AND(AB546="FERRO",AA546="ESPECIAL"),CONTROLE!$T$3,IF(AND(AB546="ACO",AA546="PADRAO"),CONTROLE!$T$8,IF(AND(AB546="ACO",AA546="ESPECIAL"),CONTROLE!$T$9,IF(AND(AB546="ALUMINIO",AA546="PADRAO"),CONTROLE!$T$5,IF(AND(AB546="ALUMINIO",AA546="ESPECIAL"),CONTROLE!$T$6))))))</f>
        <v>12742</v>
      </c>
    </row>
    <row r="547" spans="1:29" ht="15" customHeight="1">
      <c r="A547" s="98" t="s">
        <v>2927</v>
      </c>
      <c r="B547" s="96" t="str">
        <f t="shared" si="54"/>
        <v xml:space="preserve"> </v>
      </c>
      <c r="C547" s="96" t="str">
        <f>IF(AND(ISBLANK('TABELA UNIFICADA 2024'!P547)=TRUE,(ISBLANK('TABELA UNIFICADA 2024'!A547)=FALSE)),'TABELA UNIFICADA 2024'!A547," ")</f>
        <v xml:space="preserve"> </v>
      </c>
      <c r="D547" s="96" t="s">
        <v>43</v>
      </c>
      <c r="E547" s="191">
        <f>IF(ISBLANK('TABELA UNIFICADA 2024'!M547)=TRUE," ",'TABELA UNIFICADA 2024'!M547)</f>
        <v>45462</v>
      </c>
      <c r="F547" s="96" t="s">
        <v>111</v>
      </c>
      <c r="G547" s="96" t="str">
        <f>IF(C547='TABELA UNIFICADA 2024'!A547,'TABELA UNIFICADA 2024'!C547," ")</f>
        <v xml:space="preserve"> </v>
      </c>
      <c r="H547" s="96" t="s">
        <v>43</v>
      </c>
      <c r="I547" s="96" t="s">
        <v>112</v>
      </c>
      <c r="J547" s="97" t="str">
        <f>IF(C547='TABELA UNIFICADA 2024'!A547,'TABELA UNIFICADA 2024'!G547," ")</f>
        <v xml:space="preserve"> </v>
      </c>
      <c r="K547" s="96" t="s">
        <v>113</v>
      </c>
      <c r="L547" s="100" t="str">
        <f t="shared" si="57"/>
        <v>-</v>
      </c>
      <c r="M547" s="95" t="str">
        <f t="shared" si="51"/>
        <v xml:space="preserve"> </v>
      </c>
      <c r="N547" s="99" t="str">
        <f>IF(C547='TABELA UNIFICADA 2024'!A547,'TABELA UNIFICADA 2024'!F547," ")</f>
        <v xml:space="preserve"> </v>
      </c>
      <c r="O547" s="99" t="str">
        <f t="shared" si="55"/>
        <v xml:space="preserve"> </v>
      </c>
      <c r="Y547" s="183" t="s">
        <v>1870</v>
      </c>
      <c r="Z547" s="104" t="s">
        <v>669</v>
      </c>
      <c r="AA547" s="104" t="s">
        <v>618</v>
      </c>
      <c r="AB547" s="104" t="s">
        <v>2548</v>
      </c>
      <c r="AC547" s="106">
        <f>IF(AND(AB547="FERRO",AA547="PADRAO"),CONTROLE!$T$2,IF(AND(AB547="FERRO",AA547="ESPECIAL"),CONTROLE!$T$3,IF(AND(AB547="ACO",AA547="PADRAO"),CONTROLE!$T$8,IF(AND(AB547="ACO",AA547="ESPECIAL"),CONTROLE!$T$9,IF(AND(AB547="ALUMINIO",AA547="PADRAO"),CONTROLE!$T$5,IF(AND(AB547="ALUMINIO",AA547="ESPECIAL"),CONTROLE!$T$6))))))</f>
        <v>12742</v>
      </c>
    </row>
    <row r="548" spans="1:29" ht="15" customHeight="1">
      <c r="A548" s="98" t="s">
        <v>2927</v>
      </c>
      <c r="B548" s="96" t="str">
        <f t="shared" si="54"/>
        <v xml:space="preserve"> </v>
      </c>
      <c r="C548" s="96" t="str">
        <f>IF(AND(ISBLANK('TABELA UNIFICADA 2024'!P548)=TRUE,(ISBLANK('TABELA UNIFICADA 2024'!A548)=FALSE)),'TABELA UNIFICADA 2024'!A548," ")</f>
        <v xml:space="preserve"> </v>
      </c>
      <c r="D548" s="96" t="s">
        <v>43</v>
      </c>
      <c r="E548" s="191">
        <f>IF(ISBLANK('TABELA UNIFICADA 2024'!M548)=TRUE," ",'TABELA UNIFICADA 2024'!M548)</f>
        <v>45462</v>
      </c>
      <c r="F548" s="96" t="s">
        <v>111</v>
      </c>
      <c r="G548" s="96" t="str">
        <f>IF(C548='TABELA UNIFICADA 2024'!A548,'TABELA UNIFICADA 2024'!C548," ")</f>
        <v xml:space="preserve"> </v>
      </c>
      <c r="H548" s="96" t="s">
        <v>43</v>
      </c>
      <c r="I548" s="96" t="s">
        <v>112</v>
      </c>
      <c r="J548" s="97" t="str">
        <f>IF(C548='TABELA UNIFICADA 2024'!A548,'TABELA UNIFICADA 2024'!G548," ")</f>
        <v xml:space="preserve"> </v>
      </c>
      <c r="K548" s="96" t="s">
        <v>113</v>
      </c>
      <c r="L548" s="100" t="str">
        <f t="shared" si="57"/>
        <v>-</v>
      </c>
      <c r="M548" s="95" t="str">
        <f t="shared" si="51"/>
        <v xml:space="preserve"> </v>
      </c>
      <c r="N548" s="99" t="str">
        <f>IF(C548='TABELA UNIFICADA 2024'!A548,'TABELA UNIFICADA 2024'!F548," ")</f>
        <v xml:space="preserve"> </v>
      </c>
      <c r="O548" s="99" t="str">
        <f t="shared" si="55"/>
        <v xml:space="preserve"> </v>
      </c>
      <c r="Y548" s="183" t="s">
        <v>1030</v>
      </c>
      <c r="Z548" s="104" t="s">
        <v>833</v>
      </c>
      <c r="AA548" s="104" t="s">
        <v>618</v>
      </c>
      <c r="AB548" s="104" t="str">
        <f t="shared" ref="AB548:AB554" si="58">IF(LEFT(Z548,1)="G","FERRO",0)</f>
        <v>FERRO</v>
      </c>
      <c r="AC548" s="106">
        <f>IF(AND(AB548="FERRO",AA548="PADRAO"),CONTROLE!$T$2,IF(AND(AB548="FERRO",AA548="ESPECIAL"),CONTROLE!$T$3,IF(AND(AB548="ACO",AA548="PADRAO"),CONTROLE!$T$8,IF(AND(AB548="ACO",AA548="ESPECIAL"),CONTROLE!$T$9,IF(AND(AB548="ALUMINIO",AA548="PADRAO"),CONTROLE!$T$5,IF(AND(AB548="ALUMINIO",AA548="ESPECIAL"),CONTROLE!$T$6))))))</f>
        <v>12738</v>
      </c>
    </row>
    <row r="549" spans="1:29" ht="15" customHeight="1">
      <c r="A549" s="98" t="s">
        <v>2927</v>
      </c>
      <c r="B549" s="96" t="str">
        <f t="shared" si="54"/>
        <v xml:space="preserve"> </v>
      </c>
      <c r="C549" s="96" t="str">
        <f>IF(AND(ISBLANK('TABELA UNIFICADA 2024'!P549)=TRUE,(ISBLANK('TABELA UNIFICADA 2024'!A549)=FALSE)),'TABELA UNIFICADA 2024'!A549," ")</f>
        <v xml:space="preserve"> </v>
      </c>
      <c r="D549" s="96" t="s">
        <v>43</v>
      </c>
      <c r="E549" s="191">
        <f>IF(ISBLANK('TABELA UNIFICADA 2024'!M549)=TRUE," ",'TABELA UNIFICADA 2024'!M549)</f>
        <v>45462</v>
      </c>
      <c r="F549" s="96" t="s">
        <v>111</v>
      </c>
      <c r="G549" s="96" t="str">
        <f>IF(C549='TABELA UNIFICADA 2024'!A549,'TABELA UNIFICADA 2024'!C549," ")</f>
        <v xml:space="preserve"> </v>
      </c>
      <c r="H549" s="96" t="s">
        <v>43</v>
      </c>
      <c r="I549" s="96" t="s">
        <v>112</v>
      </c>
      <c r="J549" s="97" t="str">
        <f>IF(C549='TABELA UNIFICADA 2024'!A549,'TABELA UNIFICADA 2024'!G549," ")</f>
        <v xml:space="preserve"> </v>
      </c>
      <c r="K549" s="96" t="s">
        <v>113</v>
      </c>
      <c r="L549" s="100" t="str">
        <f t="shared" si="57"/>
        <v>-</v>
      </c>
      <c r="M549" s="95" t="str">
        <f t="shared" si="51"/>
        <v xml:space="preserve"> </v>
      </c>
      <c r="N549" s="99" t="str">
        <f>IF(C549='TABELA UNIFICADA 2024'!A549,'TABELA UNIFICADA 2024'!F549," ")</f>
        <v xml:space="preserve"> </v>
      </c>
      <c r="O549" s="99" t="str">
        <f t="shared" si="55"/>
        <v xml:space="preserve"> </v>
      </c>
      <c r="Y549" s="183" t="s">
        <v>1871</v>
      </c>
      <c r="Z549" s="104" t="s">
        <v>664</v>
      </c>
      <c r="AA549" s="104" t="s">
        <v>618</v>
      </c>
      <c r="AB549" s="104" t="str">
        <f t="shared" si="58"/>
        <v>FERRO</v>
      </c>
      <c r="AC549" s="106">
        <f>IF(AND(AB549="FERRO",AA549="PADRAO"),CONTROLE!$T$2,IF(AND(AB549="FERRO",AA549="ESPECIAL"),CONTROLE!$T$3,IF(AND(AB549="ACO",AA549="PADRAO"),CONTROLE!$T$8,IF(AND(AB549="ACO",AA549="ESPECIAL"),CONTROLE!$T$9,IF(AND(AB549="ALUMINIO",AA549="PADRAO"),CONTROLE!$T$5,IF(AND(AB549="ALUMINIO",AA549="ESPECIAL"),CONTROLE!$T$6))))))</f>
        <v>12738</v>
      </c>
    </row>
    <row r="550" spans="1:29" ht="15" customHeight="1">
      <c r="A550" s="98" t="s">
        <v>2927</v>
      </c>
      <c r="B550" s="96" t="str">
        <f t="shared" si="54"/>
        <v xml:space="preserve"> </v>
      </c>
      <c r="C550" s="96" t="str">
        <f>IF(AND(ISBLANK('TABELA UNIFICADA 2024'!P550)=TRUE,(ISBLANK('TABELA UNIFICADA 2024'!A550)=FALSE)),'TABELA UNIFICADA 2024'!A550," ")</f>
        <v xml:space="preserve"> </v>
      </c>
      <c r="D550" s="96" t="s">
        <v>43</v>
      </c>
      <c r="E550" s="191">
        <f>IF(ISBLANK('TABELA UNIFICADA 2024'!M550)=TRUE," ",'TABELA UNIFICADA 2024'!M550)</f>
        <v>45467</v>
      </c>
      <c r="F550" s="96" t="s">
        <v>111</v>
      </c>
      <c r="G550" s="96" t="str">
        <f>IF(C550='TABELA UNIFICADA 2024'!A550,'TABELA UNIFICADA 2024'!C550," ")</f>
        <v xml:space="preserve"> </v>
      </c>
      <c r="H550" s="96" t="s">
        <v>43</v>
      </c>
      <c r="I550" s="96" t="s">
        <v>112</v>
      </c>
      <c r="J550" s="97" t="str">
        <f>IF(C550='TABELA UNIFICADA 2024'!A550,'TABELA UNIFICADA 2024'!G550," ")</f>
        <v xml:space="preserve"> </v>
      </c>
      <c r="K550" s="96" t="s">
        <v>113</v>
      </c>
      <c r="L550" s="100" t="str">
        <f t="shared" si="57"/>
        <v>-</v>
      </c>
      <c r="M550" s="95" t="str">
        <f t="shared" si="51"/>
        <v xml:space="preserve"> </v>
      </c>
      <c r="N550" s="99" t="str">
        <f>IF(C550='TABELA UNIFICADA 2024'!A550,'TABELA UNIFICADA 2024'!F550," ")</f>
        <v xml:space="preserve"> </v>
      </c>
      <c r="O550" s="99" t="str">
        <f t="shared" si="55"/>
        <v xml:space="preserve"> </v>
      </c>
      <c r="Y550" s="183" t="s">
        <v>311</v>
      </c>
      <c r="Z550" s="104" t="s">
        <v>662</v>
      </c>
      <c r="AA550" s="104" t="s">
        <v>618</v>
      </c>
      <c r="AB550" s="104" t="str">
        <f t="shared" si="58"/>
        <v>FERRO</v>
      </c>
      <c r="AC550" s="106">
        <f>IF(AND(AB550="FERRO",AA550="PADRAO"),CONTROLE!$T$2,IF(AND(AB550="FERRO",AA550="ESPECIAL"),CONTROLE!$T$3,IF(AND(AB550="ACO",AA550="PADRAO"),CONTROLE!$T$8,IF(AND(AB550="ACO",AA550="ESPECIAL"),CONTROLE!$T$9,IF(AND(AB550="ALUMINIO",AA550="PADRAO"),CONTROLE!$T$5,IF(AND(AB550="ALUMINIO",AA550="ESPECIAL"),CONTROLE!$T$6))))))</f>
        <v>12738</v>
      </c>
    </row>
    <row r="551" spans="1:29" ht="15" customHeight="1">
      <c r="A551" s="98" t="s">
        <v>2927</v>
      </c>
      <c r="B551" s="96" t="str">
        <f t="shared" si="54"/>
        <v xml:space="preserve"> </v>
      </c>
      <c r="C551" s="96" t="str">
        <f>IF(AND(ISBLANK('TABELA UNIFICADA 2024'!P551)=TRUE,(ISBLANK('TABELA UNIFICADA 2024'!A551)=FALSE)),'TABELA UNIFICADA 2024'!A551," ")</f>
        <v xml:space="preserve"> </v>
      </c>
      <c r="D551" s="96" t="s">
        <v>43</v>
      </c>
      <c r="E551" s="191">
        <f>IF(ISBLANK('TABELA UNIFICADA 2024'!M551)=TRUE," ",'TABELA UNIFICADA 2024'!M551)</f>
        <v>45467</v>
      </c>
      <c r="F551" s="96" t="s">
        <v>111</v>
      </c>
      <c r="G551" s="96" t="str">
        <f>IF(C551='TABELA UNIFICADA 2024'!A551,'TABELA UNIFICADA 2024'!C551," ")</f>
        <v xml:space="preserve"> </v>
      </c>
      <c r="H551" s="96" t="s">
        <v>43</v>
      </c>
      <c r="I551" s="96" t="s">
        <v>112</v>
      </c>
      <c r="J551" s="97" t="str">
        <f>IF(C551='TABELA UNIFICADA 2024'!A551,'TABELA UNIFICADA 2024'!G551," ")</f>
        <v xml:space="preserve"> </v>
      </c>
      <c r="K551" s="96" t="s">
        <v>113</v>
      </c>
      <c r="L551" s="100" t="str">
        <f t="shared" si="57"/>
        <v>-</v>
      </c>
      <c r="M551" s="95" t="str">
        <f t="shared" si="51"/>
        <v xml:space="preserve"> </v>
      </c>
      <c r="N551" s="99" t="str">
        <f>IF(C551='TABELA UNIFICADA 2024'!A551,'TABELA UNIFICADA 2024'!F551," ")</f>
        <v xml:space="preserve"> </v>
      </c>
      <c r="O551" s="99" t="str">
        <f t="shared" si="55"/>
        <v xml:space="preserve"> </v>
      </c>
      <c r="Y551" s="183" t="s">
        <v>1872</v>
      </c>
      <c r="Z551" s="104" t="s">
        <v>658</v>
      </c>
      <c r="AA551" s="104" t="s">
        <v>618</v>
      </c>
      <c r="AB551" s="104" t="str">
        <f t="shared" si="58"/>
        <v>FERRO</v>
      </c>
      <c r="AC551" s="106">
        <f>IF(AND(AB551="FERRO",AA551="PADRAO"),CONTROLE!$T$2,IF(AND(AB551="FERRO",AA551="ESPECIAL"),CONTROLE!$T$3,IF(AND(AB551="ACO",AA551="PADRAO"),CONTROLE!$T$8,IF(AND(AB551="ACO",AA551="ESPECIAL"),CONTROLE!$T$9,IF(AND(AB551="ALUMINIO",AA551="PADRAO"),CONTROLE!$T$5,IF(AND(AB551="ALUMINIO",AA551="ESPECIAL"),CONTROLE!$T$6))))))</f>
        <v>12738</v>
      </c>
    </row>
    <row r="552" spans="1:29" ht="15" customHeight="1">
      <c r="A552" s="98" t="s">
        <v>2927</v>
      </c>
      <c r="B552" s="96" t="str">
        <f t="shared" si="54"/>
        <v xml:space="preserve"> </v>
      </c>
      <c r="C552" s="96" t="str">
        <f>IF(AND(ISBLANK('TABELA UNIFICADA 2024'!P552)=TRUE,(ISBLANK('TABELA UNIFICADA 2024'!A552)=FALSE)),'TABELA UNIFICADA 2024'!A552," ")</f>
        <v xml:space="preserve"> </v>
      </c>
      <c r="D552" s="96" t="s">
        <v>43</v>
      </c>
      <c r="E552" s="191">
        <f>IF(ISBLANK('TABELA UNIFICADA 2024'!M552)=TRUE," ",'TABELA UNIFICADA 2024'!M552)</f>
        <v>45467</v>
      </c>
      <c r="F552" s="96" t="s">
        <v>111</v>
      </c>
      <c r="G552" s="96" t="str">
        <f>IF(C552='TABELA UNIFICADA 2024'!A552,'TABELA UNIFICADA 2024'!C552," ")</f>
        <v xml:space="preserve"> </v>
      </c>
      <c r="H552" s="96" t="s">
        <v>43</v>
      </c>
      <c r="I552" s="96" t="s">
        <v>112</v>
      </c>
      <c r="J552" s="97" t="str">
        <f>IF(C552='TABELA UNIFICADA 2024'!A552,'TABELA UNIFICADA 2024'!G552," ")</f>
        <v xml:space="preserve"> </v>
      </c>
      <c r="K552" s="96" t="s">
        <v>113</v>
      </c>
      <c r="L552" s="100" t="str">
        <f t="shared" si="57"/>
        <v>-</v>
      </c>
      <c r="M552" s="95" t="str">
        <f t="shared" si="51"/>
        <v xml:space="preserve"> </v>
      </c>
      <c r="N552" s="99" t="str">
        <f>IF(C552='TABELA UNIFICADA 2024'!A552,'TABELA UNIFICADA 2024'!F552," ")</f>
        <v xml:space="preserve"> </v>
      </c>
      <c r="O552" s="99" t="str">
        <f t="shared" si="55"/>
        <v xml:space="preserve"> </v>
      </c>
      <c r="Y552" s="183" t="s">
        <v>1873</v>
      </c>
      <c r="Z552" s="104" t="s">
        <v>666</v>
      </c>
      <c r="AA552" s="104" t="s">
        <v>618</v>
      </c>
      <c r="AB552" s="104" t="str">
        <f t="shared" si="58"/>
        <v>FERRO</v>
      </c>
      <c r="AC552" s="106">
        <f>IF(AND(AB552="FERRO",AA552="PADRAO"),CONTROLE!$T$2,IF(AND(AB552="FERRO",AA552="ESPECIAL"),CONTROLE!$T$3,IF(AND(AB552="ACO",AA552="PADRAO"),CONTROLE!$T$8,IF(AND(AB552="ACO",AA552="ESPECIAL"),CONTROLE!$T$9,IF(AND(AB552="ALUMINIO",AA552="PADRAO"),CONTROLE!$T$5,IF(AND(AB552="ALUMINIO",AA552="ESPECIAL"),CONTROLE!$T$6))))))</f>
        <v>12738</v>
      </c>
    </row>
    <row r="553" spans="1:29" ht="15" customHeight="1">
      <c r="A553" s="98" t="s">
        <v>2927</v>
      </c>
      <c r="B553" s="96" t="str">
        <f t="shared" si="54"/>
        <v xml:space="preserve"> </v>
      </c>
      <c r="C553" s="96" t="str">
        <f>IF(AND(ISBLANK('TABELA UNIFICADA 2024'!P553)=TRUE,(ISBLANK('TABELA UNIFICADA 2024'!A553)=FALSE)),'TABELA UNIFICADA 2024'!A553," ")</f>
        <v xml:space="preserve"> </v>
      </c>
      <c r="D553" s="96" t="s">
        <v>43</v>
      </c>
      <c r="E553" s="191">
        <f>IF(ISBLANK('TABELA UNIFICADA 2024'!M553)=TRUE," ",'TABELA UNIFICADA 2024'!M553)</f>
        <v>45462</v>
      </c>
      <c r="F553" s="96" t="s">
        <v>111</v>
      </c>
      <c r="G553" s="96" t="str">
        <f>IF(C553='TABELA UNIFICADA 2024'!A553,'TABELA UNIFICADA 2024'!C553," ")</f>
        <v xml:space="preserve"> </v>
      </c>
      <c r="H553" s="96" t="s">
        <v>43</v>
      </c>
      <c r="I553" s="96" t="s">
        <v>112</v>
      </c>
      <c r="J553" s="97" t="str">
        <f>IF(C553='TABELA UNIFICADA 2024'!A553,'TABELA UNIFICADA 2024'!G553," ")</f>
        <v xml:space="preserve"> </v>
      </c>
      <c r="K553" s="96" t="s">
        <v>113</v>
      </c>
      <c r="L553" s="100" t="str">
        <f t="shared" si="57"/>
        <v>-</v>
      </c>
      <c r="M553" s="95" t="str">
        <f t="shared" si="51"/>
        <v xml:space="preserve"> </v>
      </c>
      <c r="N553" s="99" t="str">
        <f>IF(C553='TABELA UNIFICADA 2024'!A553,'TABELA UNIFICADA 2024'!F553," ")</f>
        <v xml:space="preserve"> </v>
      </c>
      <c r="O553" s="99" t="str">
        <f t="shared" si="55"/>
        <v xml:space="preserve"> </v>
      </c>
      <c r="Y553" s="183" t="s">
        <v>1031</v>
      </c>
      <c r="Z553" s="104" t="s">
        <v>656</v>
      </c>
      <c r="AA553" s="104" t="s">
        <v>618</v>
      </c>
      <c r="AB553" s="104" t="str">
        <f t="shared" si="58"/>
        <v>FERRO</v>
      </c>
      <c r="AC553" s="106">
        <f>IF(AND(AB553="FERRO",AA553="PADRAO"),CONTROLE!$T$2,IF(AND(AB553="FERRO",AA553="ESPECIAL"),CONTROLE!$T$3,IF(AND(AB553="ACO",AA553="PADRAO"),CONTROLE!$T$8,IF(AND(AB553="ACO",AA553="ESPECIAL"),CONTROLE!$T$9,IF(AND(AB553="ALUMINIO",AA553="PADRAO"),CONTROLE!$T$5,IF(AND(AB553="ALUMINIO",AA553="ESPECIAL"),CONTROLE!$T$6))))))</f>
        <v>12738</v>
      </c>
    </row>
    <row r="554" spans="1:29" ht="15" customHeight="1">
      <c r="A554" s="98" t="s">
        <v>2927</v>
      </c>
      <c r="B554" s="96" t="str">
        <f t="shared" si="54"/>
        <v xml:space="preserve"> </v>
      </c>
      <c r="C554" s="96" t="str">
        <f>IF(AND(ISBLANK('TABELA UNIFICADA 2024'!P554)=TRUE,(ISBLANK('TABELA UNIFICADA 2024'!A554)=FALSE)),'TABELA UNIFICADA 2024'!A554," ")</f>
        <v xml:space="preserve"> </v>
      </c>
      <c r="D554" s="96" t="s">
        <v>43</v>
      </c>
      <c r="E554" s="191">
        <f>IF(ISBLANK('TABELA UNIFICADA 2024'!M554)=TRUE," ",'TABELA UNIFICADA 2024'!M554)</f>
        <v>45481</v>
      </c>
      <c r="F554" s="96" t="s">
        <v>111</v>
      </c>
      <c r="G554" s="96" t="str">
        <f>IF(C554='TABELA UNIFICADA 2024'!A554,'TABELA UNIFICADA 2024'!C554," ")</f>
        <v xml:space="preserve"> </v>
      </c>
      <c r="H554" s="96" t="s">
        <v>43</v>
      </c>
      <c r="I554" s="96" t="s">
        <v>112</v>
      </c>
      <c r="J554" s="97" t="str">
        <f>IF(C554='TABELA UNIFICADA 2024'!A554,'TABELA UNIFICADA 2024'!G554," ")</f>
        <v xml:space="preserve"> </v>
      </c>
      <c r="K554" s="96" t="s">
        <v>113</v>
      </c>
      <c r="L554" s="100" t="str">
        <f t="shared" si="57"/>
        <v>-</v>
      </c>
      <c r="M554" s="95" t="str">
        <f t="shared" si="51"/>
        <v xml:space="preserve"> </v>
      </c>
      <c r="N554" s="99" t="str">
        <f>IF(C554='TABELA UNIFICADA 2024'!A554,'TABELA UNIFICADA 2024'!F554," ")</f>
        <v xml:space="preserve"> </v>
      </c>
      <c r="O554" s="99" t="str">
        <f t="shared" si="55"/>
        <v xml:space="preserve"> </v>
      </c>
      <c r="Y554" s="183" t="s">
        <v>1874</v>
      </c>
      <c r="Z554" s="104" t="s">
        <v>666</v>
      </c>
      <c r="AA554" s="104" t="s">
        <v>618</v>
      </c>
      <c r="AB554" s="104" t="str">
        <f t="shared" si="58"/>
        <v>FERRO</v>
      </c>
      <c r="AC554" s="106">
        <f>IF(AND(AB554="FERRO",AA554="PADRAO"),CONTROLE!$T$2,IF(AND(AB554="FERRO",AA554="ESPECIAL"),CONTROLE!$T$3,IF(AND(AB554="ACO",AA554="PADRAO"),CONTROLE!$T$8,IF(AND(AB554="ACO",AA554="ESPECIAL"),CONTROLE!$T$9,IF(AND(AB554="ALUMINIO",AA554="PADRAO"),CONTROLE!$T$5,IF(AND(AB554="ALUMINIO",AA554="ESPECIAL"),CONTROLE!$T$6))))))</f>
        <v>12738</v>
      </c>
    </row>
    <row r="555" spans="1:29" ht="15" customHeight="1">
      <c r="A555" s="98" t="s">
        <v>2927</v>
      </c>
      <c r="B555" s="96" t="str">
        <f t="shared" si="54"/>
        <v xml:space="preserve"> </v>
      </c>
      <c r="C555" s="96" t="str">
        <f>IF(AND(ISBLANK('TABELA UNIFICADA 2024'!P555)=TRUE,(ISBLANK('TABELA UNIFICADA 2024'!A555)=FALSE)),'TABELA UNIFICADA 2024'!A555," ")</f>
        <v xml:space="preserve"> </v>
      </c>
      <c r="D555" s="96" t="s">
        <v>43</v>
      </c>
      <c r="E555" s="191">
        <f>IF(ISBLANK('TABELA UNIFICADA 2024'!M555)=TRUE," ",'TABELA UNIFICADA 2024'!M555)</f>
        <v>45462</v>
      </c>
      <c r="F555" s="96" t="s">
        <v>111</v>
      </c>
      <c r="G555" s="96" t="str">
        <f>IF(C555='TABELA UNIFICADA 2024'!A555,'TABELA UNIFICADA 2024'!C555," ")</f>
        <v xml:space="preserve"> </v>
      </c>
      <c r="H555" s="96" t="s">
        <v>43</v>
      </c>
      <c r="I555" s="96" t="s">
        <v>112</v>
      </c>
      <c r="J555" s="97" t="str">
        <f>IF(C555='TABELA UNIFICADA 2024'!A555,'TABELA UNIFICADA 2024'!G555," ")</f>
        <v xml:space="preserve"> </v>
      </c>
      <c r="K555" s="96" t="s">
        <v>113</v>
      </c>
      <c r="L555" s="100" t="str">
        <f t="shared" si="57"/>
        <v>-</v>
      </c>
      <c r="M555" s="95" t="str">
        <f t="shared" si="51"/>
        <v xml:space="preserve"> </v>
      </c>
      <c r="N555" s="99" t="str">
        <f>IF(C555='TABELA UNIFICADA 2024'!A555,'TABELA UNIFICADA 2024'!F555," ")</f>
        <v xml:space="preserve"> </v>
      </c>
      <c r="O555" s="99" t="str">
        <f t="shared" si="55"/>
        <v xml:space="preserve"> </v>
      </c>
      <c r="Y555" s="183" t="s">
        <v>1875</v>
      </c>
      <c r="Z555" s="104" t="s">
        <v>1032</v>
      </c>
      <c r="AA555" s="104" t="s">
        <v>618</v>
      </c>
      <c r="AB555" s="104" t="s">
        <v>2548</v>
      </c>
      <c r="AC555" s="106">
        <f>IF(AND(AB555="FERRO",AA555="PADRAO"),CONTROLE!$T$2,IF(AND(AB555="FERRO",AA555="ESPECIAL"),CONTROLE!$T$3,IF(AND(AB555="ACO",AA555="PADRAO"),CONTROLE!$T$8,IF(AND(AB555="ACO",AA555="ESPECIAL"),CONTROLE!$T$9,IF(AND(AB555="ALUMINIO",AA555="PADRAO"),CONTROLE!$T$5,IF(AND(AB555="ALUMINIO",AA555="ESPECIAL"),CONTROLE!$T$6))))))</f>
        <v>12742</v>
      </c>
    </row>
    <row r="556" spans="1:29" ht="15" customHeight="1">
      <c r="A556" s="98" t="s">
        <v>2927</v>
      </c>
      <c r="B556" s="96" t="str">
        <f t="shared" si="54"/>
        <v xml:space="preserve"> </v>
      </c>
      <c r="C556" s="96" t="str">
        <f>IF(AND(ISBLANK('TABELA UNIFICADA 2024'!P556)=TRUE,(ISBLANK('TABELA UNIFICADA 2024'!A556)=FALSE)),'TABELA UNIFICADA 2024'!A556," ")</f>
        <v xml:space="preserve"> </v>
      </c>
      <c r="D556" s="96" t="s">
        <v>43</v>
      </c>
      <c r="E556" s="191">
        <f>IF(ISBLANK('TABELA UNIFICADA 2024'!M556)=TRUE," ",'TABELA UNIFICADA 2024'!M556)</f>
        <v>45464</v>
      </c>
      <c r="F556" s="96" t="s">
        <v>111</v>
      </c>
      <c r="G556" s="96" t="str">
        <f>IF(C556='TABELA UNIFICADA 2024'!A556,'TABELA UNIFICADA 2024'!C556," ")</f>
        <v xml:space="preserve"> </v>
      </c>
      <c r="H556" s="96" t="s">
        <v>43</v>
      </c>
      <c r="I556" s="96" t="s">
        <v>112</v>
      </c>
      <c r="J556" s="97" t="str">
        <f>IF(C556='TABELA UNIFICADA 2024'!A556,'TABELA UNIFICADA 2024'!G556," ")</f>
        <v xml:space="preserve"> </v>
      </c>
      <c r="K556" s="96" t="s">
        <v>113</v>
      </c>
      <c r="L556" s="100" t="str">
        <f t="shared" si="57"/>
        <v>-</v>
      </c>
      <c r="M556" s="95" t="str">
        <f t="shared" si="51"/>
        <v xml:space="preserve"> </v>
      </c>
      <c r="N556" s="99" t="str">
        <f>IF(C556='TABELA UNIFICADA 2024'!A556,'TABELA UNIFICADA 2024'!F556," ")</f>
        <v xml:space="preserve"> </v>
      </c>
      <c r="O556" s="99" t="str">
        <f t="shared" si="55"/>
        <v xml:space="preserve"> </v>
      </c>
      <c r="Y556" s="183" t="s">
        <v>462</v>
      </c>
      <c r="Z556" s="104" t="s">
        <v>1033</v>
      </c>
      <c r="AA556" s="104" t="s">
        <v>618</v>
      </c>
      <c r="AB556" s="104" t="s">
        <v>2548</v>
      </c>
      <c r="AC556" s="106">
        <f>IF(AND(AB556="FERRO",AA556="PADRAO"),CONTROLE!$T$2,IF(AND(AB556="FERRO",AA556="ESPECIAL"),CONTROLE!$T$3,IF(AND(AB556="ACO",AA556="PADRAO"),CONTROLE!$T$8,IF(AND(AB556="ACO",AA556="ESPECIAL"),CONTROLE!$T$9,IF(AND(AB556="ALUMINIO",AA556="PADRAO"),CONTROLE!$T$5,IF(AND(AB556="ALUMINIO",AA556="ESPECIAL"),CONTROLE!$T$6))))))</f>
        <v>12742</v>
      </c>
    </row>
    <row r="557" spans="1:29" ht="15" customHeight="1">
      <c r="A557" s="98" t="s">
        <v>2927</v>
      </c>
      <c r="B557" s="96" t="str">
        <f t="shared" si="54"/>
        <v xml:space="preserve"> </v>
      </c>
      <c r="C557" s="96" t="str">
        <f>IF(AND(ISBLANK('TABELA UNIFICADA 2024'!P557)=TRUE,(ISBLANK('TABELA UNIFICADA 2024'!A557)=FALSE)),'TABELA UNIFICADA 2024'!A557," ")</f>
        <v xml:space="preserve"> </v>
      </c>
      <c r="D557" s="96" t="s">
        <v>43</v>
      </c>
      <c r="E557" s="191">
        <f>IF(ISBLANK('TABELA UNIFICADA 2024'!M557)=TRUE," ",'TABELA UNIFICADA 2024'!M557)</f>
        <v>45469</v>
      </c>
      <c r="F557" s="96" t="s">
        <v>111</v>
      </c>
      <c r="G557" s="96" t="str">
        <f>IF(C557='TABELA UNIFICADA 2024'!A557,'TABELA UNIFICADA 2024'!C557," ")</f>
        <v xml:space="preserve"> </v>
      </c>
      <c r="H557" s="96" t="s">
        <v>43</v>
      </c>
      <c r="I557" s="96" t="s">
        <v>112</v>
      </c>
      <c r="J557" s="97" t="str">
        <f>IF(C557='TABELA UNIFICADA 2024'!A557,'TABELA UNIFICADA 2024'!G557," ")</f>
        <v xml:space="preserve"> </v>
      </c>
      <c r="K557" s="96" t="s">
        <v>113</v>
      </c>
      <c r="L557" s="100" t="str">
        <f t="shared" si="57"/>
        <v>-</v>
      </c>
      <c r="M557" s="95" t="str">
        <f t="shared" si="51"/>
        <v xml:space="preserve"> </v>
      </c>
      <c r="N557" s="99" t="str">
        <f>IF(C557='TABELA UNIFICADA 2024'!A557,'TABELA UNIFICADA 2024'!F557," ")</f>
        <v xml:space="preserve"> </v>
      </c>
      <c r="O557" s="99" t="str">
        <f t="shared" si="55"/>
        <v xml:space="preserve"> </v>
      </c>
      <c r="Y557" s="183" t="s">
        <v>1876</v>
      </c>
      <c r="Z557" s="104" t="s">
        <v>669</v>
      </c>
      <c r="AA557" s="104" t="s">
        <v>618</v>
      </c>
      <c r="AB557" s="104" t="s">
        <v>2548</v>
      </c>
      <c r="AC557" s="106">
        <f>IF(AND(AB557="FERRO",AA557="PADRAO"),CONTROLE!$T$2,IF(AND(AB557="FERRO",AA557="ESPECIAL"),CONTROLE!$T$3,IF(AND(AB557="ACO",AA557="PADRAO"),CONTROLE!$T$8,IF(AND(AB557="ACO",AA557="ESPECIAL"),CONTROLE!$T$9,IF(AND(AB557="ALUMINIO",AA557="PADRAO"),CONTROLE!$T$5,IF(AND(AB557="ALUMINIO",AA557="ESPECIAL"),CONTROLE!$T$6))))))</f>
        <v>12742</v>
      </c>
    </row>
    <row r="558" spans="1:29" ht="15" customHeight="1">
      <c r="A558" s="98" t="s">
        <v>2927</v>
      </c>
      <c r="B558" s="96" t="str">
        <f t="shared" si="54"/>
        <v xml:space="preserve"> </v>
      </c>
      <c r="C558" s="96" t="str">
        <f>IF(AND(ISBLANK('TABELA UNIFICADA 2024'!P558)=TRUE,(ISBLANK('TABELA UNIFICADA 2024'!A558)=FALSE)),'TABELA UNIFICADA 2024'!A558," ")</f>
        <v xml:space="preserve"> </v>
      </c>
      <c r="D558" s="96" t="s">
        <v>43</v>
      </c>
      <c r="E558" s="191">
        <f>IF(ISBLANK('TABELA UNIFICADA 2024'!M558)=TRUE," ",'TABELA UNIFICADA 2024'!M558)</f>
        <v>45469</v>
      </c>
      <c r="F558" s="96" t="s">
        <v>111</v>
      </c>
      <c r="G558" s="96" t="str">
        <f>IF(C558='TABELA UNIFICADA 2024'!A558,'TABELA UNIFICADA 2024'!C558," ")</f>
        <v xml:space="preserve"> </v>
      </c>
      <c r="H558" s="96" t="s">
        <v>43</v>
      </c>
      <c r="I558" s="96" t="s">
        <v>112</v>
      </c>
      <c r="J558" s="97" t="str">
        <f>IF(C558='TABELA UNIFICADA 2024'!A558,'TABELA UNIFICADA 2024'!G558," ")</f>
        <v xml:space="preserve"> </v>
      </c>
      <c r="K558" s="96" t="s">
        <v>113</v>
      </c>
      <c r="L558" s="100" t="str">
        <f t="shared" si="57"/>
        <v>-</v>
      </c>
      <c r="M558" s="95" t="str">
        <f t="shared" si="51"/>
        <v xml:space="preserve"> </v>
      </c>
      <c r="N558" s="99" t="str">
        <f>IF(C558='TABELA UNIFICADA 2024'!A558,'TABELA UNIFICADA 2024'!F558," ")</f>
        <v xml:space="preserve"> </v>
      </c>
      <c r="O558" s="99" t="str">
        <f t="shared" si="55"/>
        <v xml:space="preserve"> </v>
      </c>
      <c r="Y558" s="183" t="s">
        <v>1877</v>
      </c>
      <c r="Z558" s="104" t="s">
        <v>669</v>
      </c>
      <c r="AA558" s="104" t="s">
        <v>618</v>
      </c>
      <c r="AB558" s="104" t="s">
        <v>2548</v>
      </c>
      <c r="AC558" s="106">
        <f>IF(AND(AB558="FERRO",AA558="PADRAO"),CONTROLE!$T$2,IF(AND(AB558="FERRO",AA558="ESPECIAL"),CONTROLE!$T$3,IF(AND(AB558="ACO",AA558="PADRAO"),CONTROLE!$T$8,IF(AND(AB558="ACO",AA558="ESPECIAL"),CONTROLE!$T$9,IF(AND(AB558="ALUMINIO",AA558="PADRAO"),CONTROLE!$T$5,IF(AND(AB558="ALUMINIO",AA558="ESPECIAL"),CONTROLE!$T$6))))))</f>
        <v>12742</v>
      </c>
    </row>
    <row r="559" spans="1:29" ht="15" customHeight="1">
      <c r="A559" s="98" t="s">
        <v>2927</v>
      </c>
      <c r="B559" s="96" t="str">
        <f t="shared" si="54"/>
        <v xml:space="preserve"> </v>
      </c>
      <c r="C559" s="96" t="str">
        <f>IF(AND(ISBLANK('TABELA UNIFICADA 2024'!P559)=TRUE,(ISBLANK('TABELA UNIFICADA 2024'!A559)=FALSE)),'TABELA UNIFICADA 2024'!A559," ")</f>
        <v xml:space="preserve"> </v>
      </c>
      <c r="D559" s="96" t="s">
        <v>43</v>
      </c>
      <c r="E559" s="191">
        <f>IF(ISBLANK('TABELA UNIFICADA 2024'!M559)=TRUE," ",'TABELA UNIFICADA 2024'!M559)</f>
        <v>45469</v>
      </c>
      <c r="F559" s="96" t="s">
        <v>111</v>
      </c>
      <c r="G559" s="96" t="str">
        <f>IF(C559='TABELA UNIFICADA 2024'!A559,'TABELA UNIFICADA 2024'!C559," ")</f>
        <v xml:space="preserve"> </v>
      </c>
      <c r="H559" s="96" t="s">
        <v>43</v>
      </c>
      <c r="I559" s="96" t="s">
        <v>112</v>
      </c>
      <c r="J559" s="97" t="str">
        <f>IF(C559='TABELA UNIFICADA 2024'!A559,'TABELA UNIFICADA 2024'!G559," ")</f>
        <v xml:space="preserve"> </v>
      </c>
      <c r="K559" s="96" t="s">
        <v>113</v>
      </c>
      <c r="L559" s="100" t="str">
        <f t="shared" si="57"/>
        <v>-</v>
      </c>
      <c r="M559" s="95" t="str">
        <f t="shared" si="51"/>
        <v xml:space="preserve"> </v>
      </c>
      <c r="N559" s="99" t="str">
        <f>IF(C559='TABELA UNIFICADA 2024'!A559,'TABELA UNIFICADA 2024'!F559," ")</f>
        <v xml:space="preserve"> </v>
      </c>
      <c r="O559" s="99" t="str">
        <f t="shared" si="55"/>
        <v xml:space="preserve"> </v>
      </c>
      <c r="Y559" s="183" t="s">
        <v>1878</v>
      </c>
      <c r="Z559" s="104" t="s">
        <v>664</v>
      </c>
      <c r="AA559" s="104" t="s">
        <v>618</v>
      </c>
      <c r="AB559" s="104" t="str">
        <f>IF(LEFT(Z559,1)="G","FERRO",0)</f>
        <v>FERRO</v>
      </c>
      <c r="AC559" s="106">
        <f>IF(AND(AB559="FERRO",AA559="PADRAO"),CONTROLE!$T$2,IF(AND(AB559="FERRO",AA559="ESPECIAL"),CONTROLE!$T$3,IF(AND(AB559="ACO",AA559="PADRAO"),CONTROLE!$T$8,IF(AND(AB559="ACO",AA559="ESPECIAL"),CONTROLE!$T$9,IF(AND(AB559="ALUMINIO",AA559="PADRAO"),CONTROLE!$T$5,IF(AND(AB559="ALUMINIO",AA559="ESPECIAL"),CONTROLE!$T$6))))))</f>
        <v>12738</v>
      </c>
    </row>
    <row r="560" spans="1:29" ht="15" customHeight="1">
      <c r="A560" s="98" t="s">
        <v>2927</v>
      </c>
      <c r="B560" s="96" t="str">
        <f t="shared" si="54"/>
        <v xml:space="preserve"> </v>
      </c>
      <c r="C560" s="96" t="str">
        <f>IF(AND(ISBLANK('TABELA UNIFICADA 2024'!P560)=TRUE,(ISBLANK('TABELA UNIFICADA 2024'!A560)=FALSE)),'TABELA UNIFICADA 2024'!A560," ")</f>
        <v xml:space="preserve"> </v>
      </c>
      <c r="D560" s="96" t="s">
        <v>43</v>
      </c>
      <c r="E560" s="191">
        <f>IF(ISBLANK('TABELA UNIFICADA 2024'!M560)=TRUE," ",'TABELA UNIFICADA 2024'!M560)</f>
        <v>45469</v>
      </c>
      <c r="F560" s="96" t="s">
        <v>111</v>
      </c>
      <c r="G560" s="96" t="str">
        <f>IF(C560='TABELA UNIFICADA 2024'!A560,'TABELA UNIFICADA 2024'!C560," ")</f>
        <v xml:space="preserve"> </v>
      </c>
      <c r="H560" s="96" t="s">
        <v>43</v>
      </c>
      <c r="I560" s="96" t="s">
        <v>112</v>
      </c>
      <c r="J560" s="97" t="str">
        <f>IF(C560='TABELA UNIFICADA 2024'!A560,'TABELA UNIFICADA 2024'!G560," ")</f>
        <v xml:space="preserve"> </v>
      </c>
      <c r="K560" s="96" t="s">
        <v>113</v>
      </c>
      <c r="L560" s="100" t="str">
        <f t="shared" si="57"/>
        <v>-</v>
      </c>
      <c r="M560" s="95" t="str">
        <f t="shared" si="51"/>
        <v xml:space="preserve"> </v>
      </c>
      <c r="N560" s="99" t="str">
        <f>IF(C560='TABELA UNIFICADA 2024'!A560,'TABELA UNIFICADA 2024'!F560," ")</f>
        <v xml:space="preserve"> </v>
      </c>
      <c r="O560" s="99" t="str">
        <f t="shared" si="55"/>
        <v xml:space="preserve"> </v>
      </c>
      <c r="Y560" s="183" t="s">
        <v>1034</v>
      </c>
      <c r="Z560" s="104" t="s">
        <v>656</v>
      </c>
      <c r="AA560" s="104" t="s">
        <v>618</v>
      </c>
      <c r="AB560" s="104" t="str">
        <f>IF(LEFT(Z560,1)="G","FERRO",0)</f>
        <v>FERRO</v>
      </c>
      <c r="AC560" s="106">
        <f>IF(AND(AB560="FERRO",AA560="PADRAO"),CONTROLE!$T$2,IF(AND(AB560="FERRO",AA560="ESPECIAL"),CONTROLE!$T$3,IF(AND(AB560="ACO",AA560="PADRAO"),CONTROLE!$T$8,IF(AND(AB560="ACO",AA560="ESPECIAL"),CONTROLE!$T$9,IF(AND(AB560="ALUMINIO",AA560="PADRAO"),CONTROLE!$T$5,IF(AND(AB560="ALUMINIO",AA560="ESPECIAL"),CONTROLE!$T$6))))))</f>
        <v>12738</v>
      </c>
    </row>
    <row r="561" spans="1:29" ht="15" customHeight="1">
      <c r="A561" s="98" t="s">
        <v>2927</v>
      </c>
      <c r="B561" s="96" t="str">
        <f t="shared" si="54"/>
        <v xml:space="preserve"> </v>
      </c>
      <c r="C561" s="96" t="str">
        <f>IF(AND(ISBLANK('TABELA UNIFICADA 2024'!P561)=TRUE,(ISBLANK('TABELA UNIFICADA 2024'!A561)=FALSE)),'TABELA UNIFICADA 2024'!A561," ")</f>
        <v xml:space="preserve"> </v>
      </c>
      <c r="D561" s="96" t="s">
        <v>43</v>
      </c>
      <c r="E561" s="191">
        <f>IF(ISBLANK('TABELA UNIFICADA 2024'!M561)=TRUE," ",'TABELA UNIFICADA 2024'!M561)</f>
        <v>45469</v>
      </c>
      <c r="F561" s="96" t="s">
        <v>111</v>
      </c>
      <c r="G561" s="96" t="str">
        <f>IF(C561='TABELA UNIFICADA 2024'!A561,'TABELA UNIFICADA 2024'!C561," ")</f>
        <v xml:space="preserve"> </v>
      </c>
      <c r="H561" s="96" t="s">
        <v>43</v>
      </c>
      <c r="I561" s="96" t="s">
        <v>112</v>
      </c>
      <c r="J561" s="97" t="str">
        <f>IF(C561='TABELA UNIFICADA 2024'!A561,'TABELA UNIFICADA 2024'!G561," ")</f>
        <v xml:space="preserve"> </v>
      </c>
      <c r="K561" s="96" t="s">
        <v>113</v>
      </c>
      <c r="L561" s="100" t="str">
        <f t="shared" si="57"/>
        <v>-</v>
      </c>
      <c r="M561" s="95" t="str">
        <f t="shared" si="51"/>
        <v xml:space="preserve"> </v>
      </c>
      <c r="N561" s="99" t="str">
        <f>IF(C561='TABELA UNIFICADA 2024'!A561,'TABELA UNIFICADA 2024'!F561," ")</f>
        <v xml:space="preserve"> </v>
      </c>
      <c r="O561" s="99" t="str">
        <f t="shared" si="55"/>
        <v xml:space="preserve"> </v>
      </c>
      <c r="Y561" s="183" t="s">
        <v>1879</v>
      </c>
      <c r="Z561" s="104" t="s">
        <v>666</v>
      </c>
      <c r="AA561" s="104" t="s">
        <v>618</v>
      </c>
      <c r="AB561" s="104" t="str">
        <f>IF(LEFT(Z561,1)="G","FERRO",0)</f>
        <v>FERRO</v>
      </c>
      <c r="AC561" s="106">
        <f>IF(AND(AB561="FERRO",AA561="PADRAO"),CONTROLE!$T$2,IF(AND(AB561="FERRO",AA561="ESPECIAL"),CONTROLE!$T$3,IF(AND(AB561="ACO",AA561="PADRAO"),CONTROLE!$T$8,IF(AND(AB561="ACO",AA561="ESPECIAL"),CONTROLE!$T$9,IF(AND(AB561="ALUMINIO",AA561="PADRAO"),CONTROLE!$T$5,IF(AND(AB561="ALUMINIO",AA561="ESPECIAL"),CONTROLE!$T$6))))))</f>
        <v>12738</v>
      </c>
    </row>
    <row r="562" spans="1:29" ht="15" customHeight="1">
      <c r="A562" s="98" t="s">
        <v>2927</v>
      </c>
      <c r="B562" s="96" t="str">
        <f t="shared" si="54"/>
        <v xml:space="preserve"> </v>
      </c>
      <c r="C562" s="96" t="str">
        <f>IF(AND(ISBLANK('TABELA UNIFICADA 2024'!P562)=TRUE,(ISBLANK('TABELA UNIFICADA 2024'!A562)=FALSE)),'TABELA UNIFICADA 2024'!A562," ")</f>
        <v xml:space="preserve"> </v>
      </c>
      <c r="D562" s="96" t="s">
        <v>43</v>
      </c>
      <c r="E562" s="191">
        <f>IF(ISBLANK('TABELA UNIFICADA 2024'!M562)=TRUE," ",'TABELA UNIFICADA 2024'!M562)</f>
        <v>45469</v>
      </c>
      <c r="F562" s="96" t="s">
        <v>111</v>
      </c>
      <c r="G562" s="96" t="str">
        <f>IF(C562='TABELA UNIFICADA 2024'!A562,'TABELA UNIFICADA 2024'!C562," ")</f>
        <v xml:space="preserve"> </v>
      </c>
      <c r="H562" s="96" t="s">
        <v>43</v>
      </c>
      <c r="I562" s="96" t="s">
        <v>112</v>
      </c>
      <c r="J562" s="97" t="str">
        <f>IF(C562='TABELA UNIFICADA 2024'!A562,'TABELA UNIFICADA 2024'!G562," ")</f>
        <v xml:space="preserve"> </v>
      </c>
      <c r="K562" s="96" t="s">
        <v>113</v>
      </c>
      <c r="L562" s="100" t="str">
        <f t="shared" si="57"/>
        <v>-</v>
      </c>
      <c r="M562" s="95" t="str">
        <f t="shared" si="51"/>
        <v xml:space="preserve"> </v>
      </c>
      <c r="N562" s="99" t="str">
        <f>IF(C562='TABELA UNIFICADA 2024'!A562,'TABELA UNIFICADA 2024'!F562," ")</f>
        <v xml:space="preserve"> </v>
      </c>
      <c r="O562" s="99" t="str">
        <f t="shared" si="55"/>
        <v xml:space="preserve"> </v>
      </c>
      <c r="Y562" s="183" t="s">
        <v>1035</v>
      </c>
      <c r="Z562" s="104" t="s">
        <v>833</v>
      </c>
      <c r="AA562" s="104" t="s">
        <v>618</v>
      </c>
      <c r="AB562" s="104" t="str">
        <f>IF(LEFT(Z562,1)="G","FERRO",0)</f>
        <v>FERRO</v>
      </c>
      <c r="AC562" s="106">
        <f>IF(AND(AB562="FERRO",AA562="PADRAO"),CONTROLE!$T$2,IF(AND(AB562="FERRO",AA562="ESPECIAL"),CONTROLE!$T$3,IF(AND(AB562="ACO",AA562="PADRAO"),CONTROLE!$T$8,IF(AND(AB562="ACO",AA562="ESPECIAL"),CONTROLE!$T$9,IF(AND(AB562="ALUMINIO",AA562="PADRAO"),CONTROLE!$T$5,IF(AND(AB562="ALUMINIO",AA562="ESPECIAL"),CONTROLE!$T$6))))))</f>
        <v>12738</v>
      </c>
    </row>
    <row r="563" spans="1:29" ht="15" customHeight="1">
      <c r="A563" s="98" t="s">
        <v>2927</v>
      </c>
      <c r="B563" s="96" t="str">
        <f t="shared" si="54"/>
        <v xml:space="preserve"> </v>
      </c>
      <c r="C563" s="96" t="str">
        <f>IF(AND(ISBLANK('TABELA UNIFICADA 2024'!P563)=TRUE,(ISBLANK('TABELA UNIFICADA 2024'!A563)=FALSE)),'TABELA UNIFICADA 2024'!A563," ")</f>
        <v xml:space="preserve"> </v>
      </c>
      <c r="D563" s="96" t="s">
        <v>43</v>
      </c>
      <c r="E563" s="191">
        <f>IF(ISBLANK('TABELA UNIFICADA 2024'!M563)=TRUE," ",'TABELA UNIFICADA 2024'!M563)</f>
        <v>45469</v>
      </c>
      <c r="F563" s="96" t="s">
        <v>111</v>
      </c>
      <c r="G563" s="96" t="str">
        <f>IF(C563='TABELA UNIFICADA 2024'!A563,'TABELA UNIFICADA 2024'!C563," ")</f>
        <v xml:space="preserve"> </v>
      </c>
      <c r="H563" s="96" t="s">
        <v>43</v>
      </c>
      <c r="I563" s="96" t="s">
        <v>112</v>
      </c>
      <c r="J563" s="97" t="str">
        <f>IF(C563='TABELA UNIFICADA 2024'!A563,'TABELA UNIFICADA 2024'!G563," ")</f>
        <v xml:space="preserve"> </v>
      </c>
      <c r="K563" s="96" t="s">
        <v>113</v>
      </c>
      <c r="L563" s="100" t="str">
        <f t="shared" si="57"/>
        <v>-</v>
      </c>
      <c r="M563" s="95" t="str">
        <f t="shared" si="51"/>
        <v xml:space="preserve"> </v>
      </c>
      <c r="N563" s="99" t="str">
        <f>IF(C563='TABELA UNIFICADA 2024'!A563,'TABELA UNIFICADA 2024'!F563," ")</f>
        <v xml:space="preserve"> </v>
      </c>
      <c r="O563" s="99" t="str">
        <f t="shared" si="55"/>
        <v xml:space="preserve"> </v>
      </c>
      <c r="Y563" s="183" t="s">
        <v>1036</v>
      </c>
      <c r="Z563" s="104" t="s">
        <v>833</v>
      </c>
      <c r="AA563" s="104" t="s">
        <v>618</v>
      </c>
      <c r="AB563" s="104" t="str">
        <f>IF(LEFT(Z563,1)="G","FERRO",0)</f>
        <v>FERRO</v>
      </c>
      <c r="AC563" s="106">
        <f>IF(AND(AB563="FERRO",AA563="PADRAO"),CONTROLE!$T$2,IF(AND(AB563="FERRO",AA563="ESPECIAL"),CONTROLE!$T$3,IF(AND(AB563="ACO",AA563="PADRAO"),CONTROLE!$T$8,IF(AND(AB563="ACO",AA563="ESPECIAL"),CONTROLE!$T$9,IF(AND(AB563="ALUMINIO",AA563="PADRAO"),CONTROLE!$T$5,IF(AND(AB563="ALUMINIO",AA563="ESPECIAL"),CONTROLE!$T$6))))))</f>
        <v>12738</v>
      </c>
    </row>
    <row r="564" spans="1:29" ht="15" customHeight="1">
      <c r="A564" s="98" t="s">
        <v>2927</v>
      </c>
      <c r="B564" s="96" t="str">
        <f t="shared" si="54"/>
        <v xml:space="preserve"> </v>
      </c>
      <c r="C564" s="96" t="str">
        <f>IF(AND(ISBLANK('TABELA UNIFICADA 2024'!P564)=TRUE,(ISBLANK('TABELA UNIFICADA 2024'!A564)=FALSE)),'TABELA UNIFICADA 2024'!A564," ")</f>
        <v xml:space="preserve"> </v>
      </c>
      <c r="D564" s="96" t="s">
        <v>43</v>
      </c>
      <c r="E564" s="191">
        <f>IF(ISBLANK('TABELA UNIFICADA 2024'!M564)=TRUE," ",'TABELA UNIFICADA 2024'!M564)</f>
        <v>45469</v>
      </c>
      <c r="F564" s="96" t="s">
        <v>111</v>
      </c>
      <c r="G564" s="96" t="str">
        <f>IF(C564='TABELA UNIFICADA 2024'!A564,'TABELA UNIFICADA 2024'!C564," ")</f>
        <v xml:space="preserve"> </v>
      </c>
      <c r="H564" s="96" t="s">
        <v>43</v>
      </c>
      <c r="I564" s="96" t="s">
        <v>112</v>
      </c>
      <c r="J564" s="97" t="str">
        <f>IF(C564='TABELA UNIFICADA 2024'!A564,'TABELA UNIFICADA 2024'!G564," ")</f>
        <v xml:space="preserve"> </v>
      </c>
      <c r="K564" s="96" t="s">
        <v>113</v>
      </c>
      <c r="L564" s="100" t="str">
        <f t="shared" si="57"/>
        <v>-</v>
      </c>
      <c r="M564" s="95" t="str">
        <f t="shared" si="51"/>
        <v xml:space="preserve"> </v>
      </c>
      <c r="N564" s="99" t="str">
        <f>IF(C564='TABELA UNIFICADA 2024'!A564,'TABELA UNIFICADA 2024'!F564," ")</f>
        <v xml:space="preserve"> </v>
      </c>
      <c r="O564" s="99" t="str">
        <f t="shared" si="55"/>
        <v xml:space="preserve"> </v>
      </c>
      <c r="Y564" s="183" t="s">
        <v>511</v>
      </c>
      <c r="Z564" s="104" t="s">
        <v>1033</v>
      </c>
      <c r="AA564" s="104" t="s">
        <v>618</v>
      </c>
      <c r="AB564" s="104" t="s">
        <v>2548</v>
      </c>
      <c r="AC564" s="106">
        <f>IF(AND(AB564="FERRO",AA564="PADRAO"),CONTROLE!$T$2,IF(AND(AB564="FERRO",AA564="ESPECIAL"),CONTROLE!$T$3,IF(AND(AB564="ACO",AA564="PADRAO"),CONTROLE!$T$8,IF(AND(AB564="ACO",AA564="ESPECIAL"),CONTROLE!$T$9,IF(AND(AB564="ALUMINIO",AA564="PADRAO"),CONTROLE!$T$5,IF(AND(AB564="ALUMINIO",AA564="ESPECIAL"),CONTROLE!$T$6))))))</f>
        <v>12742</v>
      </c>
    </row>
    <row r="565" spans="1:29" ht="15" customHeight="1">
      <c r="A565" s="98" t="s">
        <v>2927</v>
      </c>
      <c r="B565" s="96" t="str">
        <f t="shared" si="54"/>
        <v xml:space="preserve"> </v>
      </c>
      <c r="C565" s="96" t="str">
        <f>IF(AND(ISBLANK('TABELA UNIFICADA 2024'!P565)=TRUE,(ISBLANK('TABELA UNIFICADA 2024'!A565)=FALSE)),'TABELA UNIFICADA 2024'!A565," ")</f>
        <v xml:space="preserve"> </v>
      </c>
      <c r="D565" s="96" t="s">
        <v>43</v>
      </c>
      <c r="E565" s="191">
        <f>IF(ISBLANK('TABELA UNIFICADA 2024'!M565)=TRUE," ",'TABELA UNIFICADA 2024'!M565)</f>
        <v>45469</v>
      </c>
      <c r="F565" s="96" t="s">
        <v>111</v>
      </c>
      <c r="G565" s="96" t="str">
        <f>IF(C565='TABELA UNIFICADA 2024'!A565,'TABELA UNIFICADA 2024'!C565," ")</f>
        <v xml:space="preserve"> </v>
      </c>
      <c r="H565" s="96" t="s">
        <v>43</v>
      </c>
      <c r="I565" s="96" t="s">
        <v>112</v>
      </c>
      <c r="J565" s="97" t="str">
        <f>IF(C565='TABELA UNIFICADA 2024'!A565,'TABELA UNIFICADA 2024'!G565," ")</f>
        <v xml:space="preserve"> </v>
      </c>
      <c r="K565" s="96" t="s">
        <v>113</v>
      </c>
      <c r="L565" s="100" t="str">
        <f t="shared" si="57"/>
        <v>-</v>
      </c>
      <c r="M565" s="95" t="str">
        <f t="shared" si="51"/>
        <v xml:space="preserve"> </v>
      </c>
      <c r="N565" s="99" t="str">
        <f>IF(C565='TABELA UNIFICADA 2024'!A565,'TABELA UNIFICADA 2024'!F565," ")</f>
        <v xml:space="preserve"> </v>
      </c>
      <c r="O565" s="99" t="str">
        <f t="shared" si="55"/>
        <v xml:space="preserve"> </v>
      </c>
      <c r="Y565" s="183" t="s">
        <v>1880</v>
      </c>
      <c r="Z565" s="104" t="s">
        <v>656</v>
      </c>
      <c r="AA565" s="104" t="s">
        <v>618</v>
      </c>
      <c r="AB565" s="104" t="str">
        <f t="shared" ref="AB565:AB572" si="59">IF(LEFT(Z565,1)="G","FERRO",0)</f>
        <v>FERRO</v>
      </c>
      <c r="AC565" s="106">
        <f>IF(AND(AB565="FERRO",AA565="PADRAO"),CONTROLE!$T$2,IF(AND(AB565="FERRO",AA565="ESPECIAL"),CONTROLE!$T$3,IF(AND(AB565="ACO",AA565="PADRAO"),CONTROLE!$T$8,IF(AND(AB565="ACO",AA565="ESPECIAL"),CONTROLE!$T$9,IF(AND(AB565="ALUMINIO",AA565="PADRAO"),CONTROLE!$T$5,IF(AND(AB565="ALUMINIO",AA565="ESPECIAL"),CONTROLE!$T$6))))))</f>
        <v>12738</v>
      </c>
    </row>
    <row r="566" spans="1:29" ht="15" customHeight="1">
      <c r="A566" s="98" t="s">
        <v>2927</v>
      </c>
      <c r="B566" s="96" t="str">
        <f t="shared" si="54"/>
        <v xml:space="preserve"> </v>
      </c>
      <c r="C566" s="96" t="str">
        <f>IF(AND(ISBLANK('TABELA UNIFICADA 2024'!P566)=TRUE,(ISBLANK('TABELA UNIFICADA 2024'!A566)=FALSE)),'TABELA UNIFICADA 2024'!A566," ")</f>
        <v xml:space="preserve"> </v>
      </c>
      <c r="D566" s="96" t="s">
        <v>43</v>
      </c>
      <c r="E566" s="191">
        <f>IF(ISBLANK('TABELA UNIFICADA 2024'!M566)=TRUE," ",'TABELA UNIFICADA 2024'!M566)</f>
        <v>45469</v>
      </c>
      <c r="F566" s="96" t="s">
        <v>111</v>
      </c>
      <c r="G566" s="96" t="str">
        <f>IF(C566='TABELA UNIFICADA 2024'!A566,'TABELA UNIFICADA 2024'!C566," ")</f>
        <v xml:space="preserve"> </v>
      </c>
      <c r="H566" s="96" t="s">
        <v>43</v>
      </c>
      <c r="I566" s="96" t="s">
        <v>112</v>
      </c>
      <c r="J566" s="97" t="str">
        <f>IF(C566='TABELA UNIFICADA 2024'!A566,'TABELA UNIFICADA 2024'!G566," ")</f>
        <v xml:space="preserve"> </v>
      </c>
      <c r="K566" s="96" t="s">
        <v>113</v>
      </c>
      <c r="L566" s="100" t="str">
        <f t="shared" si="57"/>
        <v>-</v>
      </c>
      <c r="M566" s="95" t="str">
        <f t="shared" si="51"/>
        <v xml:space="preserve"> </v>
      </c>
      <c r="N566" s="99" t="str">
        <f>IF(C566='TABELA UNIFICADA 2024'!A566,'TABELA UNIFICADA 2024'!F566," ")</f>
        <v xml:space="preserve"> </v>
      </c>
      <c r="O566" s="99" t="str">
        <f t="shared" si="55"/>
        <v xml:space="preserve"> </v>
      </c>
      <c r="Y566" s="183" t="s">
        <v>1881</v>
      </c>
      <c r="Z566" s="104" t="s">
        <v>666</v>
      </c>
      <c r="AA566" s="104" t="s">
        <v>618</v>
      </c>
      <c r="AB566" s="104" t="str">
        <f t="shared" si="59"/>
        <v>FERRO</v>
      </c>
      <c r="AC566" s="106">
        <f>IF(AND(AB566="FERRO",AA566="PADRAO"),CONTROLE!$T$2,IF(AND(AB566="FERRO",AA566="ESPECIAL"),CONTROLE!$T$3,IF(AND(AB566="ACO",AA566="PADRAO"),CONTROLE!$T$8,IF(AND(AB566="ACO",AA566="ESPECIAL"),CONTROLE!$T$9,IF(AND(AB566="ALUMINIO",AA566="PADRAO"),CONTROLE!$T$5,IF(AND(AB566="ALUMINIO",AA566="ESPECIAL"),CONTROLE!$T$6))))))</f>
        <v>12738</v>
      </c>
    </row>
    <row r="567" spans="1:29" ht="15" customHeight="1">
      <c r="A567" s="98" t="s">
        <v>2927</v>
      </c>
      <c r="B567" s="96" t="str">
        <f t="shared" si="54"/>
        <v xml:space="preserve"> </v>
      </c>
      <c r="C567" s="96" t="str">
        <f>IF(AND(ISBLANK('TABELA UNIFICADA 2024'!P567)=TRUE,(ISBLANK('TABELA UNIFICADA 2024'!A567)=FALSE)),'TABELA UNIFICADA 2024'!A567," ")</f>
        <v xml:space="preserve"> </v>
      </c>
      <c r="D567" s="96" t="s">
        <v>43</v>
      </c>
      <c r="E567" s="191">
        <f>IF(ISBLANK('TABELA UNIFICADA 2024'!M567)=TRUE," ",'TABELA UNIFICADA 2024'!M567)</f>
        <v>45469</v>
      </c>
      <c r="F567" s="96" t="s">
        <v>111</v>
      </c>
      <c r="G567" s="96" t="str">
        <f>IF(C567='TABELA UNIFICADA 2024'!A567,'TABELA UNIFICADA 2024'!C567," ")</f>
        <v xml:space="preserve"> </v>
      </c>
      <c r="H567" s="96" t="s">
        <v>43</v>
      </c>
      <c r="I567" s="96" t="s">
        <v>112</v>
      </c>
      <c r="J567" s="97" t="str">
        <f>IF(C567='TABELA UNIFICADA 2024'!A567,'TABELA UNIFICADA 2024'!G567," ")</f>
        <v xml:space="preserve"> </v>
      </c>
      <c r="K567" s="96" t="s">
        <v>113</v>
      </c>
      <c r="L567" s="100" t="str">
        <f t="shared" si="57"/>
        <v>-</v>
      </c>
      <c r="M567" s="95" t="str">
        <f t="shared" si="51"/>
        <v xml:space="preserve"> </v>
      </c>
      <c r="N567" s="99" t="str">
        <f>IF(C567='TABELA UNIFICADA 2024'!A567,'TABELA UNIFICADA 2024'!F567," ")</f>
        <v xml:space="preserve"> </v>
      </c>
      <c r="O567" s="99" t="str">
        <f t="shared" si="55"/>
        <v xml:space="preserve"> </v>
      </c>
      <c r="Y567" s="183" t="s">
        <v>1882</v>
      </c>
      <c r="Z567" s="104" t="s">
        <v>666</v>
      </c>
      <c r="AA567" s="104" t="s">
        <v>618</v>
      </c>
      <c r="AB567" s="104" t="str">
        <f t="shared" si="59"/>
        <v>FERRO</v>
      </c>
      <c r="AC567" s="106">
        <f>IF(AND(AB567="FERRO",AA567="PADRAO"),CONTROLE!$T$2,IF(AND(AB567="FERRO",AA567="ESPECIAL"),CONTROLE!$T$3,IF(AND(AB567="ACO",AA567="PADRAO"),CONTROLE!$T$8,IF(AND(AB567="ACO",AA567="ESPECIAL"),CONTROLE!$T$9,IF(AND(AB567="ALUMINIO",AA567="PADRAO"),CONTROLE!$T$5,IF(AND(AB567="ALUMINIO",AA567="ESPECIAL"),CONTROLE!$T$6))))))</f>
        <v>12738</v>
      </c>
    </row>
    <row r="568" spans="1:29" ht="15" customHeight="1">
      <c r="A568" s="98" t="s">
        <v>2927</v>
      </c>
      <c r="B568" s="96" t="str">
        <f t="shared" si="54"/>
        <v xml:space="preserve"> </v>
      </c>
      <c r="C568" s="96" t="str">
        <f>IF(AND(ISBLANK('TABELA UNIFICADA 2024'!P568)=TRUE,(ISBLANK('TABELA UNIFICADA 2024'!A568)=FALSE)),'TABELA UNIFICADA 2024'!A568," ")</f>
        <v xml:space="preserve"> </v>
      </c>
      <c r="D568" s="96" t="s">
        <v>43</v>
      </c>
      <c r="E568" s="191">
        <f>IF(ISBLANK('TABELA UNIFICADA 2024'!M568)=TRUE," ",'TABELA UNIFICADA 2024'!M568)</f>
        <v>45469</v>
      </c>
      <c r="F568" s="96" t="s">
        <v>111</v>
      </c>
      <c r="G568" s="96" t="str">
        <f>IF(C568='TABELA UNIFICADA 2024'!A568,'TABELA UNIFICADA 2024'!C568," ")</f>
        <v xml:space="preserve"> </v>
      </c>
      <c r="H568" s="96" t="s">
        <v>43</v>
      </c>
      <c r="I568" s="96" t="s">
        <v>112</v>
      </c>
      <c r="J568" s="97" t="str">
        <f>IF(C568='TABELA UNIFICADA 2024'!A568,'TABELA UNIFICADA 2024'!G568," ")</f>
        <v xml:space="preserve"> </v>
      </c>
      <c r="K568" s="96" t="s">
        <v>113</v>
      </c>
      <c r="L568" s="100" t="str">
        <f t="shared" si="57"/>
        <v>-</v>
      </c>
      <c r="M568" s="95" t="str">
        <f t="shared" si="51"/>
        <v xml:space="preserve"> </v>
      </c>
      <c r="N568" s="99" t="str">
        <f>IF(C568='TABELA UNIFICADA 2024'!A568,'TABELA UNIFICADA 2024'!F568," ")</f>
        <v xml:space="preserve"> </v>
      </c>
      <c r="O568" s="99" t="str">
        <f t="shared" si="55"/>
        <v xml:space="preserve"> </v>
      </c>
      <c r="Y568" s="183" t="s">
        <v>450</v>
      </c>
      <c r="Z568" s="104" t="s">
        <v>666</v>
      </c>
      <c r="AA568" s="104" t="s">
        <v>618</v>
      </c>
      <c r="AB568" s="104" t="str">
        <f t="shared" si="59"/>
        <v>FERRO</v>
      </c>
      <c r="AC568" s="106">
        <f>IF(AND(AB568="FERRO",AA568="PADRAO"),CONTROLE!$T$2,IF(AND(AB568="FERRO",AA568="ESPECIAL"),CONTROLE!$T$3,IF(AND(AB568="ACO",AA568="PADRAO"),CONTROLE!$T$8,IF(AND(AB568="ACO",AA568="ESPECIAL"),CONTROLE!$T$9,IF(AND(AB568="ALUMINIO",AA568="PADRAO"),CONTROLE!$T$5,IF(AND(AB568="ALUMINIO",AA568="ESPECIAL"),CONTROLE!$T$6))))))</f>
        <v>12738</v>
      </c>
    </row>
    <row r="569" spans="1:29" ht="15" customHeight="1">
      <c r="A569" s="98" t="s">
        <v>2927</v>
      </c>
      <c r="B569" s="96" t="str">
        <f t="shared" si="54"/>
        <v xml:space="preserve"> </v>
      </c>
      <c r="C569" s="96" t="str">
        <f>IF(AND(ISBLANK('TABELA UNIFICADA 2024'!P569)=TRUE,(ISBLANK('TABELA UNIFICADA 2024'!A569)=FALSE)),'TABELA UNIFICADA 2024'!A569," ")</f>
        <v xml:space="preserve"> </v>
      </c>
      <c r="D569" s="96" t="s">
        <v>43</v>
      </c>
      <c r="E569" s="191">
        <f>IF(ISBLANK('TABELA UNIFICADA 2024'!M569)=TRUE," ",'TABELA UNIFICADA 2024'!M569)</f>
        <v>45469</v>
      </c>
      <c r="F569" s="96" t="s">
        <v>111</v>
      </c>
      <c r="G569" s="96" t="str">
        <f>IF(C569='TABELA UNIFICADA 2024'!A569,'TABELA UNIFICADA 2024'!C569," ")</f>
        <v xml:space="preserve"> </v>
      </c>
      <c r="H569" s="96" t="s">
        <v>43</v>
      </c>
      <c r="I569" s="96" t="s">
        <v>112</v>
      </c>
      <c r="J569" s="97" t="str">
        <f>IF(C569='TABELA UNIFICADA 2024'!A569,'TABELA UNIFICADA 2024'!G569," ")</f>
        <v xml:space="preserve"> </v>
      </c>
      <c r="K569" s="96" t="s">
        <v>113</v>
      </c>
      <c r="L569" s="100" t="str">
        <f t="shared" si="57"/>
        <v>-</v>
      </c>
      <c r="M569" s="95" t="str">
        <f t="shared" si="51"/>
        <v xml:space="preserve"> </v>
      </c>
      <c r="N569" s="99" t="str">
        <f>IF(C569='TABELA UNIFICADA 2024'!A569,'TABELA UNIFICADA 2024'!F569," ")</f>
        <v xml:space="preserve"> </v>
      </c>
      <c r="O569" s="99" t="str">
        <f t="shared" si="55"/>
        <v xml:space="preserve"> </v>
      </c>
      <c r="Y569" s="183" t="s">
        <v>1883</v>
      </c>
      <c r="Z569" s="104" t="s">
        <v>666</v>
      </c>
      <c r="AA569" s="104" t="s">
        <v>618</v>
      </c>
      <c r="AB569" s="104" t="str">
        <f t="shared" si="59"/>
        <v>FERRO</v>
      </c>
      <c r="AC569" s="106">
        <f>IF(AND(AB569="FERRO",AA569="PADRAO"),CONTROLE!$T$2,IF(AND(AB569="FERRO",AA569="ESPECIAL"),CONTROLE!$T$3,IF(AND(AB569="ACO",AA569="PADRAO"),CONTROLE!$T$8,IF(AND(AB569="ACO",AA569="ESPECIAL"),CONTROLE!$T$9,IF(AND(AB569="ALUMINIO",AA569="PADRAO"),CONTROLE!$T$5,IF(AND(AB569="ALUMINIO",AA569="ESPECIAL"),CONTROLE!$T$6))))))</f>
        <v>12738</v>
      </c>
    </row>
    <row r="570" spans="1:29" ht="15" customHeight="1">
      <c r="A570" s="98" t="s">
        <v>2927</v>
      </c>
      <c r="B570" s="96" t="str">
        <f t="shared" si="54"/>
        <v xml:space="preserve"> </v>
      </c>
      <c r="C570" s="96" t="str">
        <f>IF(AND(ISBLANK('TABELA UNIFICADA 2024'!P570)=TRUE,(ISBLANK('TABELA UNIFICADA 2024'!A570)=FALSE)),'TABELA UNIFICADA 2024'!A570," ")</f>
        <v xml:space="preserve"> </v>
      </c>
      <c r="D570" s="96" t="s">
        <v>43</v>
      </c>
      <c r="E570" s="191">
        <f>IF(ISBLANK('TABELA UNIFICADA 2024'!M570)=TRUE," ",'TABELA UNIFICADA 2024'!M570)</f>
        <v>45469</v>
      </c>
      <c r="F570" s="96" t="s">
        <v>111</v>
      </c>
      <c r="G570" s="96" t="str">
        <f>IF(C570='TABELA UNIFICADA 2024'!A570,'TABELA UNIFICADA 2024'!C570," ")</f>
        <v xml:space="preserve"> </v>
      </c>
      <c r="H570" s="96" t="s">
        <v>43</v>
      </c>
      <c r="I570" s="96" t="s">
        <v>112</v>
      </c>
      <c r="J570" s="97" t="str">
        <f>IF(C570='TABELA UNIFICADA 2024'!A570,'TABELA UNIFICADA 2024'!G570," ")</f>
        <v xml:space="preserve"> </v>
      </c>
      <c r="K570" s="96" t="s">
        <v>113</v>
      </c>
      <c r="L570" s="100" t="str">
        <f t="shared" si="57"/>
        <v>-</v>
      </c>
      <c r="M570" s="95" t="str">
        <f t="shared" si="51"/>
        <v xml:space="preserve"> </v>
      </c>
      <c r="N570" s="99" t="str">
        <f>IF(C570='TABELA UNIFICADA 2024'!A570,'TABELA UNIFICADA 2024'!F570," ")</f>
        <v xml:space="preserve"> </v>
      </c>
      <c r="O570" s="99" t="str">
        <f t="shared" si="55"/>
        <v xml:space="preserve"> </v>
      </c>
      <c r="Y570" s="183" t="s">
        <v>148</v>
      </c>
      <c r="Z570" s="104" t="s">
        <v>666</v>
      </c>
      <c r="AA570" s="104" t="s">
        <v>618</v>
      </c>
      <c r="AB570" s="104" t="str">
        <f t="shared" si="59"/>
        <v>FERRO</v>
      </c>
      <c r="AC570" s="106">
        <f>IF(AND(AB570="FERRO",AA570="PADRAO"),CONTROLE!$T$2,IF(AND(AB570="FERRO",AA570="ESPECIAL"),CONTROLE!$T$3,IF(AND(AB570="ACO",AA570="PADRAO"),CONTROLE!$T$8,IF(AND(AB570="ACO",AA570="ESPECIAL"),CONTROLE!$T$9,IF(AND(AB570="ALUMINIO",AA570="PADRAO"),CONTROLE!$T$5,IF(AND(AB570="ALUMINIO",AA570="ESPECIAL"),CONTROLE!$T$6))))))</f>
        <v>12738</v>
      </c>
    </row>
    <row r="571" spans="1:29" ht="15" customHeight="1">
      <c r="A571" s="98" t="s">
        <v>2927</v>
      </c>
      <c r="B571" s="96" t="str">
        <f t="shared" si="54"/>
        <v xml:space="preserve"> </v>
      </c>
      <c r="C571" s="96" t="str">
        <f>IF(AND(ISBLANK('TABELA UNIFICADA 2024'!P571)=TRUE,(ISBLANK('TABELA UNIFICADA 2024'!A571)=FALSE)),'TABELA UNIFICADA 2024'!A571," ")</f>
        <v xml:space="preserve"> </v>
      </c>
      <c r="D571" s="96" t="s">
        <v>43</v>
      </c>
      <c r="E571" s="191">
        <f>IF(ISBLANK('TABELA UNIFICADA 2024'!M571)=TRUE," ",'TABELA UNIFICADA 2024'!M571)</f>
        <v>45468</v>
      </c>
      <c r="F571" s="96" t="s">
        <v>111</v>
      </c>
      <c r="G571" s="96" t="str">
        <f>IF(C571='TABELA UNIFICADA 2024'!A571,'TABELA UNIFICADA 2024'!C571," ")</f>
        <v xml:space="preserve"> </v>
      </c>
      <c r="H571" s="96" t="s">
        <v>43</v>
      </c>
      <c r="I571" s="96" t="s">
        <v>112</v>
      </c>
      <c r="J571" s="97" t="str">
        <f>IF(C571='TABELA UNIFICADA 2024'!A571,'TABELA UNIFICADA 2024'!G571," ")</f>
        <v xml:space="preserve"> </v>
      </c>
      <c r="K571" s="96" t="s">
        <v>113</v>
      </c>
      <c r="L571" s="100" t="str">
        <f t="shared" si="57"/>
        <v>-</v>
      </c>
      <c r="M571" s="95" t="str">
        <f t="shared" si="51"/>
        <v xml:space="preserve"> </v>
      </c>
      <c r="N571" s="99" t="str">
        <f>IF(C571='TABELA UNIFICADA 2024'!A571,'TABELA UNIFICADA 2024'!F571," ")</f>
        <v xml:space="preserve"> </v>
      </c>
      <c r="O571" s="99" t="str">
        <f t="shared" si="55"/>
        <v xml:space="preserve"> </v>
      </c>
      <c r="Y571" s="183" t="s">
        <v>197</v>
      </c>
      <c r="Z571" s="104" t="s">
        <v>666</v>
      </c>
      <c r="AA571" s="104" t="s">
        <v>618</v>
      </c>
      <c r="AB571" s="104" t="str">
        <f t="shared" si="59"/>
        <v>FERRO</v>
      </c>
      <c r="AC571" s="106">
        <f>IF(AND(AB571="FERRO",AA571="PADRAO"),CONTROLE!$T$2,IF(AND(AB571="FERRO",AA571="ESPECIAL"),CONTROLE!$T$3,IF(AND(AB571="ACO",AA571="PADRAO"),CONTROLE!$T$8,IF(AND(AB571="ACO",AA571="ESPECIAL"),CONTROLE!$T$9,IF(AND(AB571="ALUMINIO",AA571="PADRAO"),CONTROLE!$T$5,IF(AND(AB571="ALUMINIO",AA571="ESPECIAL"),CONTROLE!$T$6))))))</f>
        <v>12738</v>
      </c>
    </row>
    <row r="572" spans="1:29" ht="15" customHeight="1">
      <c r="A572" s="98" t="s">
        <v>2927</v>
      </c>
      <c r="B572" s="96" t="str">
        <f t="shared" si="54"/>
        <v xml:space="preserve"> </v>
      </c>
      <c r="C572" s="96" t="str">
        <f>IF(AND(ISBLANK('TABELA UNIFICADA 2024'!P572)=TRUE,(ISBLANK('TABELA UNIFICADA 2024'!A572)=FALSE)),'TABELA UNIFICADA 2024'!A572," ")</f>
        <v xml:space="preserve"> </v>
      </c>
      <c r="D572" s="96" t="s">
        <v>43</v>
      </c>
      <c r="E572" s="191">
        <f>IF(ISBLANK('TABELA UNIFICADA 2024'!M572)=TRUE," ",'TABELA UNIFICADA 2024'!M572)</f>
        <v>45468</v>
      </c>
      <c r="F572" s="96" t="s">
        <v>111</v>
      </c>
      <c r="G572" s="96" t="str">
        <f>IF(C572='TABELA UNIFICADA 2024'!A572,'TABELA UNIFICADA 2024'!C572," ")</f>
        <v xml:space="preserve"> </v>
      </c>
      <c r="H572" s="96" t="s">
        <v>43</v>
      </c>
      <c r="I572" s="96" t="s">
        <v>112</v>
      </c>
      <c r="J572" s="97" t="str">
        <f>IF(C572='TABELA UNIFICADA 2024'!A572,'TABELA UNIFICADA 2024'!G572," ")</f>
        <v xml:space="preserve"> </v>
      </c>
      <c r="K572" s="96" t="s">
        <v>113</v>
      </c>
      <c r="L572" s="100" t="str">
        <f t="shared" si="57"/>
        <v>-</v>
      </c>
      <c r="M572" s="95" t="str">
        <f t="shared" si="51"/>
        <v xml:space="preserve"> </v>
      </c>
      <c r="N572" s="99" t="str">
        <f>IF(C572='TABELA UNIFICADA 2024'!A572,'TABELA UNIFICADA 2024'!F572," ")</f>
        <v xml:space="preserve"> </v>
      </c>
      <c r="O572" s="99" t="str">
        <f t="shared" si="55"/>
        <v xml:space="preserve"> </v>
      </c>
      <c r="Y572" s="183" t="s">
        <v>149</v>
      </c>
      <c r="Z572" s="104" t="s">
        <v>666</v>
      </c>
      <c r="AA572" s="104" t="s">
        <v>618</v>
      </c>
      <c r="AB572" s="104" t="str">
        <f t="shared" si="59"/>
        <v>FERRO</v>
      </c>
      <c r="AC572" s="106">
        <f>IF(AND(AB572="FERRO",AA572="PADRAO"),CONTROLE!$T$2,IF(AND(AB572="FERRO",AA572="ESPECIAL"),CONTROLE!$T$3,IF(AND(AB572="ACO",AA572="PADRAO"),CONTROLE!$T$8,IF(AND(AB572="ACO",AA572="ESPECIAL"),CONTROLE!$T$9,IF(AND(AB572="ALUMINIO",AA572="PADRAO"),CONTROLE!$T$5,IF(AND(AB572="ALUMINIO",AA572="ESPECIAL"),CONTROLE!$T$6))))))</f>
        <v>12738</v>
      </c>
    </row>
    <row r="573" spans="1:29" ht="15" customHeight="1">
      <c r="A573" s="98" t="s">
        <v>2927</v>
      </c>
      <c r="B573" s="96" t="str">
        <f t="shared" si="54"/>
        <v xml:space="preserve"> </v>
      </c>
      <c r="C573" s="96" t="str">
        <f>IF(AND(ISBLANK('TABELA UNIFICADA 2024'!P573)=TRUE,(ISBLANK('TABELA UNIFICADA 2024'!A573)=FALSE)),'TABELA UNIFICADA 2024'!A573," ")</f>
        <v xml:space="preserve"> </v>
      </c>
      <c r="D573" s="96" t="s">
        <v>43</v>
      </c>
      <c r="E573" s="191">
        <f>IF(ISBLANK('TABELA UNIFICADA 2024'!M573)=TRUE," ",'TABELA UNIFICADA 2024'!M573)</f>
        <v>45468</v>
      </c>
      <c r="F573" s="96" t="s">
        <v>111</v>
      </c>
      <c r="G573" s="96" t="str">
        <f>IF(C573='TABELA UNIFICADA 2024'!A573,'TABELA UNIFICADA 2024'!C573," ")</f>
        <v xml:space="preserve"> </v>
      </c>
      <c r="H573" s="96" t="s">
        <v>43</v>
      </c>
      <c r="I573" s="96" t="s">
        <v>112</v>
      </c>
      <c r="J573" s="97" t="str">
        <f>IF(C573='TABELA UNIFICADA 2024'!A573,'TABELA UNIFICADA 2024'!G573," ")</f>
        <v xml:space="preserve"> </v>
      </c>
      <c r="K573" s="96" t="s">
        <v>113</v>
      </c>
      <c r="L573" s="100" t="str">
        <f t="shared" si="57"/>
        <v>-</v>
      </c>
      <c r="M573" s="95" t="str">
        <f t="shared" si="51"/>
        <v xml:space="preserve"> </v>
      </c>
      <c r="N573" s="99" t="str">
        <f>IF(C573='TABELA UNIFICADA 2024'!A573,'TABELA UNIFICADA 2024'!F573," ")</f>
        <v xml:space="preserve"> </v>
      </c>
      <c r="O573" s="99" t="str">
        <f t="shared" si="55"/>
        <v xml:space="preserve"> </v>
      </c>
      <c r="Y573" s="183" t="s">
        <v>438</v>
      </c>
      <c r="Z573" s="104" t="s">
        <v>669</v>
      </c>
      <c r="AA573" s="104" t="s">
        <v>618</v>
      </c>
      <c r="AB573" s="104" t="s">
        <v>2548</v>
      </c>
      <c r="AC573" s="106">
        <f>IF(AND(AB573="FERRO",AA573="PADRAO"),CONTROLE!$T$2,IF(AND(AB573="FERRO",AA573="ESPECIAL"),CONTROLE!$T$3,IF(AND(AB573="ACO",AA573="PADRAO"),CONTROLE!$T$8,IF(AND(AB573="ACO",AA573="ESPECIAL"),CONTROLE!$T$9,IF(AND(AB573="ALUMINIO",AA573="PADRAO"),CONTROLE!$T$5,IF(AND(AB573="ALUMINIO",AA573="ESPECIAL"),CONTROLE!$T$6))))))</f>
        <v>12742</v>
      </c>
    </row>
    <row r="574" spans="1:29" ht="15" customHeight="1">
      <c r="A574" s="98" t="s">
        <v>2927</v>
      </c>
      <c r="B574" s="96" t="str">
        <f t="shared" si="54"/>
        <v xml:space="preserve"> </v>
      </c>
      <c r="C574" s="96" t="str">
        <f>IF(AND(ISBLANK('TABELA UNIFICADA 2024'!P574)=TRUE,(ISBLANK('TABELA UNIFICADA 2024'!A574)=FALSE)),'TABELA UNIFICADA 2024'!A574," ")</f>
        <v xml:space="preserve"> </v>
      </c>
      <c r="D574" s="96" t="s">
        <v>43</v>
      </c>
      <c r="E574" s="191">
        <f>IF(ISBLANK('TABELA UNIFICADA 2024'!M574)=TRUE," ",'TABELA UNIFICADA 2024'!M574)</f>
        <v>45468</v>
      </c>
      <c r="F574" s="96" t="s">
        <v>111</v>
      </c>
      <c r="G574" s="96" t="str">
        <f>IF(C574='TABELA UNIFICADA 2024'!A574,'TABELA UNIFICADA 2024'!C574," ")</f>
        <v xml:space="preserve"> </v>
      </c>
      <c r="H574" s="96" t="s">
        <v>43</v>
      </c>
      <c r="I574" s="96" t="s">
        <v>112</v>
      </c>
      <c r="J574" s="97" t="str">
        <f>IF(C574='TABELA UNIFICADA 2024'!A574,'TABELA UNIFICADA 2024'!G574," ")</f>
        <v xml:space="preserve"> </v>
      </c>
      <c r="K574" s="96" t="s">
        <v>113</v>
      </c>
      <c r="L574" s="100" t="str">
        <f t="shared" si="57"/>
        <v>-</v>
      </c>
      <c r="M574" s="95" t="str">
        <f t="shared" si="51"/>
        <v xml:space="preserve"> </v>
      </c>
      <c r="N574" s="99" t="str">
        <f>IF(C574='TABELA UNIFICADA 2024'!A574,'TABELA UNIFICADA 2024'!F574," ")</f>
        <v xml:space="preserve"> </v>
      </c>
      <c r="O574" s="99" t="str">
        <f t="shared" si="55"/>
        <v xml:space="preserve"> </v>
      </c>
      <c r="Y574" s="183" t="s">
        <v>1037</v>
      </c>
      <c r="Z574" s="104" t="s">
        <v>669</v>
      </c>
      <c r="AA574" s="104" t="s">
        <v>618</v>
      </c>
      <c r="AB574" s="104" t="s">
        <v>2548</v>
      </c>
      <c r="AC574" s="106">
        <f>IF(AND(AB574="FERRO",AA574="PADRAO"),CONTROLE!$T$2,IF(AND(AB574="FERRO",AA574="ESPECIAL"),CONTROLE!$T$3,IF(AND(AB574="ACO",AA574="PADRAO"),CONTROLE!$T$8,IF(AND(AB574="ACO",AA574="ESPECIAL"),CONTROLE!$T$9,IF(AND(AB574="ALUMINIO",AA574="PADRAO"),CONTROLE!$T$5,IF(AND(AB574="ALUMINIO",AA574="ESPECIAL"),CONTROLE!$T$6))))))</f>
        <v>12742</v>
      </c>
    </row>
    <row r="575" spans="1:29" ht="15" customHeight="1">
      <c r="A575" s="98" t="s">
        <v>2927</v>
      </c>
      <c r="B575" s="96" t="str">
        <f t="shared" si="54"/>
        <v xml:space="preserve"> </v>
      </c>
      <c r="C575" s="96" t="str">
        <f>IF(AND(ISBLANK('TABELA UNIFICADA 2024'!P575)=TRUE,(ISBLANK('TABELA UNIFICADA 2024'!A575)=FALSE)),'TABELA UNIFICADA 2024'!A575," ")</f>
        <v xml:space="preserve"> </v>
      </c>
      <c r="D575" s="96" t="s">
        <v>43</v>
      </c>
      <c r="E575" s="191">
        <f>IF(ISBLANK('TABELA UNIFICADA 2024'!M575)=TRUE," ",'TABELA UNIFICADA 2024'!M575)</f>
        <v>45468</v>
      </c>
      <c r="F575" s="96" t="s">
        <v>111</v>
      </c>
      <c r="G575" s="96" t="str">
        <f>IF(C575='TABELA UNIFICADA 2024'!A575,'TABELA UNIFICADA 2024'!C575," ")</f>
        <v xml:space="preserve"> </v>
      </c>
      <c r="H575" s="96" t="s">
        <v>43</v>
      </c>
      <c r="I575" s="96" t="s">
        <v>112</v>
      </c>
      <c r="J575" s="97" t="str">
        <f>IF(C575='TABELA UNIFICADA 2024'!A575,'TABELA UNIFICADA 2024'!G575," ")</f>
        <v xml:space="preserve"> </v>
      </c>
      <c r="K575" s="96" t="s">
        <v>113</v>
      </c>
      <c r="L575" s="100" t="str">
        <f t="shared" si="57"/>
        <v>-</v>
      </c>
      <c r="M575" s="95" t="str">
        <f t="shared" si="51"/>
        <v xml:space="preserve"> </v>
      </c>
      <c r="N575" s="99" t="str">
        <f>IF(C575='TABELA UNIFICADA 2024'!A575,'TABELA UNIFICADA 2024'!F575," ")</f>
        <v xml:space="preserve"> </v>
      </c>
      <c r="O575" s="99" t="str">
        <f t="shared" si="55"/>
        <v xml:space="preserve"> </v>
      </c>
      <c r="Y575" s="183" t="s">
        <v>261</v>
      </c>
      <c r="Z575" s="104" t="s">
        <v>669</v>
      </c>
      <c r="AA575" s="104" t="s">
        <v>618</v>
      </c>
      <c r="AB575" s="104" t="s">
        <v>2548</v>
      </c>
      <c r="AC575" s="106">
        <f>IF(AND(AB575="FERRO",AA575="PADRAO"),CONTROLE!$T$2,IF(AND(AB575="FERRO",AA575="ESPECIAL"),CONTROLE!$T$3,IF(AND(AB575="ACO",AA575="PADRAO"),CONTROLE!$T$8,IF(AND(AB575="ACO",AA575="ESPECIAL"),CONTROLE!$T$9,IF(AND(AB575="ALUMINIO",AA575="PADRAO"),CONTROLE!$T$5,IF(AND(AB575="ALUMINIO",AA575="ESPECIAL"),CONTROLE!$T$6))))))</f>
        <v>12742</v>
      </c>
    </row>
    <row r="576" spans="1:29" ht="15" customHeight="1">
      <c r="A576" s="98" t="s">
        <v>2927</v>
      </c>
      <c r="B576" s="96" t="str">
        <f t="shared" si="54"/>
        <v xml:space="preserve"> </v>
      </c>
      <c r="C576" s="96" t="str">
        <f>IF(AND(ISBLANK('TABELA UNIFICADA 2024'!P576)=TRUE,(ISBLANK('TABELA UNIFICADA 2024'!A576)=FALSE)),'TABELA UNIFICADA 2024'!A576," ")</f>
        <v xml:space="preserve"> </v>
      </c>
      <c r="D576" s="96" t="s">
        <v>43</v>
      </c>
      <c r="E576" s="191">
        <f>IF(ISBLANK('TABELA UNIFICADA 2024'!M576)=TRUE," ",'TABELA UNIFICADA 2024'!M576)</f>
        <v>45468</v>
      </c>
      <c r="F576" s="96" t="s">
        <v>111</v>
      </c>
      <c r="G576" s="96" t="str">
        <f>IF(C576='TABELA UNIFICADA 2024'!A576,'TABELA UNIFICADA 2024'!C576," ")</f>
        <v xml:space="preserve"> </v>
      </c>
      <c r="H576" s="96" t="s">
        <v>43</v>
      </c>
      <c r="I576" s="96" t="s">
        <v>112</v>
      </c>
      <c r="J576" s="97" t="str">
        <f>IF(C576='TABELA UNIFICADA 2024'!A576,'TABELA UNIFICADA 2024'!G576," ")</f>
        <v xml:space="preserve"> </v>
      </c>
      <c r="K576" s="96" t="s">
        <v>113</v>
      </c>
      <c r="L576" s="100" t="str">
        <f t="shared" si="57"/>
        <v>-</v>
      </c>
      <c r="M576" s="95" t="str">
        <f t="shared" ref="M576:M634" si="60">G576</f>
        <v xml:space="preserve"> </v>
      </c>
      <c r="N576" s="99" t="str">
        <f>IF(C576='TABELA UNIFICADA 2024'!A576,'TABELA UNIFICADA 2024'!F576," ")</f>
        <v xml:space="preserve"> </v>
      </c>
      <c r="O576" s="99" t="str">
        <f t="shared" si="55"/>
        <v xml:space="preserve"> </v>
      </c>
      <c r="Y576" s="183" t="s">
        <v>443</v>
      </c>
      <c r="Z576" s="104" t="s">
        <v>669</v>
      </c>
      <c r="AA576" s="104" t="s">
        <v>618</v>
      </c>
      <c r="AB576" s="104" t="s">
        <v>2548</v>
      </c>
      <c r="AC576" s="106">
        <f>IF(AND(AB576="FERRO",AA576="PADRAO"),CONTROLE!$T$2,IF(AND(AB576="FERRO",AA576="ESPECIAL"),CONTROLE!$T$3,IF(AND(AB576="ACO",AA576="PADRAO"),CONTROLE!$T$8,IF(AND(AB576="ACO",AA576="ESPECIAL"),CONTROLE!$T$9,IF(AND(AB576="ALUMINIO",AA576="PADRAO"),CONTROLE!$T$5,IF(AND(AB576="ALUMINIO",AA576="ESPECIAL"),CONTROLE!$T$6))))))</f>
        <v>12742</v>
      </c>
    </row>
    <row r="577" spans="1:29" ht="15" customHeight="1">
      <c r="A577" s="98" t="s">
        <v>2927</v>
      </c>
      <c r="B577" s="96" t="str">
        <f t="shared" si="54"/>
        <v xml:space="preserve"> </v>
      </c>
      <c r="C577" s="96" t="str">
        <f>IF(AND(ISBLANK('TABELA UNIFICADA 2024'!P577)=TRUE,(ISBLANK('TABELA UNIFICADA 2024'!A577)=FALSE)),'TABELA UNIFICADA 2024'!A577," ")</f>
        <v xml:space="preserve"> </v>
      </c>
      <c r="D577" s="96" t="s">
        <v>43</v>
      </c>
      <c r="E577" s="191">
        <f>IF(ISBLANK('TABELA UNIFICADA 2024'!M577)=TRUE," ",'TABELA UNIFICADA 2024'!M577)</f>
        <v>45474</v>
      </c>
      <c r="F577" s="96" t="s">
        <v>111</v>
      </c>
      <c r="G577" s="96" t="str">
        <f>IF(C577='TABELA UNIFICADA 2024'!A577,'TABELA UNIFICADA 2024'!C577," ")</f>
        <v xml:space="preserve"> </v>
      </c>
      <c r="H577" s="96" t="s">
        <v>43</v>
      </c>
      <c r="I577" s="96" t="s">
        <v>112</v>
      </c>
      <c r="J577" s="97" t="str">
        <f>IF(C577='TABELA UNIFICADA 2024'!A577,'TABELA UNIFICADA 2024'!G577," ")</f>
        <v xml:space="preserve"> </v>
      </c>
      <c r="K577" s="96" t="s">
        <v>113</v>
      </c>
      <c r="L577" s="100" t="str">
        <f t="shared" ref="L577:L602" si="61">IFERROR(VLOOKUP(G577,$Y$3:$AC$3003,5,0),"-")</f>
        <v>-</v>
      </c>
      <c r="M577" s="95" t="str">
        <f t="shared" si="60"/>
        <v xml:space="preserve"> </v>
      </c>
      <c r="N577" s="99" t="str">
        <f>IF(C577='TABELA UNIFICADA 2024'!A577,'TABELA UNIFICADA 2024'!F577," ")</f>
        <v xml:space="preserve"> </v>
      </c>
      <c r="O577" s="99" t="str">
        <f t="shared" si="55"/>
        <v xml:space="preserve"> </v>
      </c>
      <c r="Y577" s="183" t="s">
        <v>1038</v>
      </c>
      <c r="Z577" s="104" t="s">
        <v>658</v>
      </c>
      <c r="AA577" s="104" t="s">
        <v>618</v>
      </c>
      <c r="AB577" s="104" t="str">
        <f>IF(LEFT(Z577,1)="G","FERRO",0)</f>
        <v>FERRO</v>
      </c>
      <c r="AC577" s="106">
        <f>IF(AND(AB577="FERRO",AA577="PADRAO"),CONTROLE!$T$2,IF(AND(AB577="FERRO",AA577="ESPECIAL"),CONTROLE!$T$3,IF(AND(AB577="ACO",AA577="PADRAO"),CONTROLE!$T$8,IF(AND(AB577="ACO",AA577="ESPECIAL"),CONTROLE!$T$9,IF(AND(AB577="ALUMINIO",AA577="PADRAO"),CONTROLE!$T$5,IF(AND(AB577="ALUMINIO",AA577="ESPECIAL"),CONTROLE!$T$6))))))</f>
        <v>12738</v>
      </c>
    </row>
    <row r="578" spans="1:29" ht="15" customHeight="1">
      <c r="A578" s="98" t="s">
        <v>2927</v>
      </c>
      <c r="B578" s="96" t="str">
        <f t="shared" si="54"/>
        <v xml:space="preserve"> </v>
      </c>
      <c r="C578" s="96" t="str">
        <f>IF(AND(ISBLANK('TABELA UNIFICADA 2024'!P578)=TRUE,(ISBLANK('TABELA UNIFICADA 2024'!A578)=FALSE)),'TABELA UNIFICADA 2024'!A578," ")</f>
        <v xml:space="preserve"> </v>
      </c>
      <c r="D578" s="96" t="s">
        <v>43</v>
      </c>
      <c r="E578" s="191">
        <f>IF(ISBLANK('TABELA UNIFICADA 2024'!M578)=TRUE," ",'TABELA UNIFICADA 2024'!M578)</f>
        <v>45470</v>
      </c>
      <c r="F578" s="96" t="s">
        <v>111</v>
      </c>
      <c r="G578" s="96" t="str">
        <f>IF(C578='TABELA UNIFICADA 2024'!A578,'TABELA UNIFICADA 2024'!C578," ")</f>
        <v xml:space="preserve"> </v>
      </c>
      <c r="H578" s="96" t="s">
        <v>43</v>
      </c>
      <c r="I578" s="96" t="s">
        <v>112</v>
      </c>
      <c r="J578" s="97" t="str">
        <f>IF(C578='TABELA UNIFICADA 2024'!A578,'TABELA UNIFICADA 2024'!G578," ")</f>
        <v xml:space="preserve"> </v>
      </c>
      <c r="K578" s="96" t="s">
        <v>113</v>
      </c>
      <c r="L578" s="100" t="str">
        <f t="shared" si="61"/>
        <v>-</v>
      </c>
      <c r="M578" s="95" t="str">
        <f t="shared" si="60"/>
        <v xml:space="preserve"> </v>
      </c>
      <c r="N578" s="99" t="str">
        <f>IF(C578='TABELA UNIFICADA 2024'!A578,'TABELA UNIFICADA 2024'!F578," ")</f>
        <v xml:space="preserve"> </v>
      </c>
      <c r="O578" s="99" t="str">
        <f t="shared" si="55"/>
        <v xml:space="preserve"> </v>
      </c>
      <c r="Y578" s="183" t="s">
        <v>262</v>
      </c>
      <c r="Z578" s="104" t="s">
        <v>669</v>
      </c>
      <c r="AA578" s="104" t="s">
        <v>618</v>
      </c>
      <c r="AB578" s="104" t="s">
        <v>2548</v>
      </c>
      <c r="AC578" s="106">
        <f>IF(AND(AB578="FERRO",AA578="PADRAO"),CONTROLE!$T$2,IF(AND(AB578="FERRO",AA578="ESPECIAL"),CONTROLE!$T$3,IF(AND(AB578="ACO",AA578="PADRAO"),CONTROLE!$T$8,IF(AND(AB578="ACO",AA578="ESPECIAL"),CONTROLE!$T$9,IF(AND(AB578="ALUMINIO",AA578="PADRAO"),CONTROLE!$T$5,IF(AND(AB578="ALUMINIO",AA578="ESPECIAL"),CONTROLE!$T$6))))))</f>
        <v>12742</v>
      </c>
    </row>
    <row r="579" spans="1:29" ht="15" customHeight="1">
      <c r="A579" s="98" t="s">
        <v>2927</v>
      </c>
      <c r="B579" s="96" t="str">
        <f t="shared" ref="B579:B642" si="62">IFERROR(IF(C579&lt;&gt;" ",VLOOKUP(C579,$V$2:$W$16,2,0)," ")," ")</f>
        <v xml:space="preserve"> </v>
      </c>
      <c r="C579" s="96" t="str">
        <f>IF(AND(ISBLANK('TABELA UNIFICADA 2024'!P579)=TRUE,(ISBLANK('TABELA UNIFICADA 2024'!A579)=FALSE)),'TABELA UNIFICADA 2024'!A579," ")</f>
        <v xml:space="preserve"> </v>
      </c>
      <c r="D579" s="96" t="s">
        <v>43</v>
      </c>
      <c r="E579" s="191">
        <f>IF(ISBLANK('TABELA UNIFICADA 2024'!M579)=TRUE," ",'TABELA UNIFICADA 2024'!M579)</f>
        <v>45471</v>
      </c>
      <c r="F579" s="96" t="s">
        <v>111</v>
      </c>
      <c r="G579" s="96" t="str">
        <f>IF(C579='TABELA UNIFICADA 2024'!A579,'TABELA UNIFICADA 2024'!C579," ")</f>
        <v xml:space="preserve"> </v>
      </c>
      <c r="H579" s="96" t="s">
        <v>43</v>
      </c>
      <c r="I579" s="96" t="s">
        <v>112</v>
      </c>
      <c r="J579" s="97" t="str">
        <f>IF(C579='TABELA UNIFICADA 2024'!A579,'TABELA UNIFICADA 2024'!G579," ")</f>
        <v xml:space="preserve"> </v>
      </c>
      <c r="K579" s="96" t="s">
        <v>113</v>
      </c>
      <c r="L579" s="100" t="str">
        <f t="shared" si="61"/>
        <v>-</v>
      </c>
      <c r="M579" s="95" t="str">
        <f t="shared" si="60"/>
        <v xml:space="preserve"> </v>
      </c>
      <c r="N579" s="99" t="str">
        <f>IF(C579='TABELA UNIFICADA 2024'!A579,'TABELA UNIFICADA 2024'!F579," ")</f>
        <v xml:space="preserve"> </v>
      </c>
      <c r="O579" s="99" t="str">
        <f t="shared" ref="O579:O642" si="63">IF(C579=" "," ",CONCATENATE(A579," ",B579,," ",C579," ",D579," ",TEXT(E579,"dd/mm/aaaa")," ",F579," ",G579," ",H579," ",I579," ",TEXT(J579,"#,00")," ",K579))</f>
        <v xml:space="preserve"> </v>
      </c>
      <c r="Y579" s="183" t="s">
        <v>1039</v>
      </c>
      <c r="Z579" s="104" t="s">
        <v>833</v>
      </c>
      <c r="AA579" s="104" t="s">
        <v>618</v>
      </c>
      <c r="AB579" s="104" t="str">
        <f>IF(LEFT(Z579,1)="G","FERRO",0)</f>
        <v>FERRO</v>
      </c>
      <c r="AC579" s="106">
        <f>IF(AND(AB579="FERRO",AA579="PADRAO"),CONTROLE!$T$2,IF(AND(AB579="FERRO",AA579="ESPECIAL"),CONTROLE!$T$3,IF(AND(AB579="ACO",AA579="PADRAO"),CONTROLE!$T$8,IF(AND(AB579="ACO",AA579="ESPECIAL"),CONTROLE!$T$9,IF(AND(AB579="ALUMINIO",AA579="PADRAO"),CONTROLE!$T$5,IF(AND(AB579="ALUMINIO",AA579="ESPECIAL"),CONTROLE!$T$6))))))</f>
        <v>12738</v>
      </c>
    </row>
    <row r="580" spans="1:29" ht="15" customHeight="1">
      <c r="A580" s="98" t="s">
        <v>2927</v>
      </c>
      <c r="B580" s="96" t="str">
        <f t="shared" si="62"/>
        <v xml:space="preserve"> </v>
      </c>
      <c r="C580" s="96" t="str">
        <f>IF(AND(ISBLANK('TABELA UNIFICADA 2024'!P580)=TRUE,(ISBLANK('TABELA UNIFICADA 2024'!A580)=FALSE)),'TABELA UNIFICADA 2024'!A580," ")</f>
        <v xml:space="preserve"> </v>
      </c>
      <c r="D580" s="96" t="s">
        <v>43</v>
      </c>
      <c r="E580" s="191">
        <f>IF(ISBLANK('TABELA UNIFICADA 2024'!M580)=TRUE," ",'TABELA UNIFICADA 2024'!M580)</f>
        <v>45471</v>
      </c>
      <c r="F580" s="96" t="s">
        <v>111</v>
      </c>
      <c r="G580" s="96" t="str">
        <f>IF(C580='TABELA UNIFICADA 2024'!A580,'TABELA UNIFICADA 2024'!C580," ")</f>
        <v xml:space="preserve"> </v>
      </c>
      <c r="H580" s="96" t="s">
        <v>43</v>
      </c>
      <c r="I580" s="96" t="s">
        <v>112</v>
      </c>
      <c r="J580" s="97" t="str">
        <f>IF(C580='TABELA UNIFICADA 2024'!A580,'TABELA UNIFICADA 2024'!G580," ")</f>
        <v xml:space="preserve"> </v>
      </c>
      <c r="K580" s="96" t="s">
        <v>113</v>
      </c>
      <c r="L580" s="100" t="str">
        <f t="shared" si="61"/>
        <v>-</v>
      </c>
      <c r="M580" s="95" t="str">
        <f t="shared" si="60"/>
        <v xml:space="preserve"> </v>
      </c>
      <c r="N580" s="99" t="str">
        <f>IF(C580='TABELA UNIFICADA 2024'!A580,'TABELA UNIFICADA 2024'!F580," ")</f>
        <v xml:space="preserve"> </v>
      </c>
      <c r="O580" s="99" t="str">
        <f t="shared" si="63"/>
        <v xml:space="preserve"> </v>
      </c>
      <c r="Y580" s="183" t="s">
        <v>1884</v>
      </c>
      <c r="Z580" s="104" t="s">
        <v>669</v>
      </c>
      <c r="AA580" s="104" t="s">
        <v>618</v>
      </c>
      <c r="AB580" s="104" t="s">
        <v>2548</v>
      </c>
      <c r="AC580" s="106">
        <f>IF(AND(AB580="FERRO",AA580="PADRAO"),CONTROLE!$T$2,IF(AND(AB580="FERRO",AA580="ESPECIAL"),CONTROLE!$T$3,IF(AND(AB580="ACO",AA580="PADRAO"),CONTROLE!$T$8,IF(AND(AB580="ACO",AA580="ESPECIAL"),CONTROLE!$T$9,IF(AND(AB580="ALUMINIO",AA580="PADRAO"),CONTROLE!$T$5,IF(AND(AB580="ALUMINIO",AA580="ESPECIAL"),CONTROLE!$T$6))))))</f>
        <v>12742</v>
      </c>
    </row>
    <row r="581" spans="1:29" ht="15" customHeight="1">
      <c r="A581" s="98" t="s">
        <v>2927</v>
      </c>
      <c r="B581" s="96" t="str">
        <f t="shared" si="62"/>
        <v xml:space="preserve"> </v>
      </c>
      <c r="C581" s="96" t="str">
        <f>IF(AND(ISBLANK('TABELA UNIFICADA 2024'!P581)=TRUE,(ISBLANK('TABELA UNIFICADA 2024'!A581)=FALSE)),'TABELA UNIFICADA 2024'!A581," ")</f>
        <v xml:space="preserve"> </v>
      </c>
      <c r="D581" s="96" t="s">
        <v>43</v>
      </c>
      <c r="E581" s="191">
        <f>IF(ISBLANK('TABELA UNIFICADA 2024'!M581)=TRUE," ",'TABELA UNIFICADA 2024'!M581)</f>
        <v>45471</v>
      </c>
      <c r="F581" s="96" t="s">
        <v>111</v>
      </c>
      <c r="G581" s="96" t="str">
        <f>IF(C581='TABELA UNIFICADA 2024'!A581,'TABELA UNIFICADA 2024'!C581," ")</f>
        <v xml:space="preserve"> </v>
      </c>
      <c r="H581" s="96" t="s">
        <v>43</v>
      </c>
      <c r="I581" s="96" t="s">
        <v>112</v>
      </c>
      <c r="J581" s="97" t="str">
        <f>IF(C581='TABELA UNIFICADA 2024'!A581,'TABELA UNIFICADA 2024'!G581," ")</f>
        <v xml:space="preserve"> </v>
      </c>
      <c r="K581" s="96" t="s">
        <v>113</v>
      </c>
      <c r="L581" s="100" t="str">
        <f t="shared" si="61"/>
        <v>-</v>
      </c>
      <c r="M581" s="95" t="str">
        <f t="shared" si="60"/>
        <v xml:space="preserve"> </v>
      </c>
      <c r="N581" s="99" t="str">
        <f>IF(C581='TABELA UNIFICADA 2024'!A581,'TABELA UNIFICADA 2024'!F581," ")</f>
        <v xml:space="preserve"> </v>
      </c>
      <c r="O581" s="99" t="str">
        <f t="shared" si="63"/>
        <v xml:space="preserve"> </v>
      </c>
      <c r="Y581" s="183" t="s">
        <v>1040</v>
      </c>
      <c r="Z581" s="104" t="s">
        <v>658</v>
      </c>
      <c r="AA581" s="104" t="s">
        <v>618</v>
      </c>
      <c r="AB581" s="104" t="str">
        <f>IF(LEFT(Z581,1)="G","FERRO",0)</f>
        <v>FERRO</v>
      </c>
      <c r="AC581" s="106">
        <f>IF(AND(AB581="FERRO",AA581="PADRAO"),CONTROLE!$T$2,IF(AND(AB581="FERRO",AA581="ESPECIAL"),CONTROLE!$T$3,IF(AND(AB581="ACO",AA581="PADRAO"),CONTROLE!$T$8,IF(AND(AB581="ACO",AA581="ESPECIAL"),CONTROLE!$T$9,IF(AND(AB581="ALUMINIO",AA581="PADRAO"),CONTROLE!$T$5,IF(AND(AB581="ALUMINIO",AA581="ESPECIAL"),CONTROLE!$T$6))))))</f>
        <v>12738</v>
      </c>
    </row>
    <row r="582" spans="1:29" ht="15" customHeight="1">
      <c r="A582" s="98" t="s">
        <v>2927</v>
      </c>
      <c r="B582" s="96" t="str">
        <f t="shared" si="62"/>
        <v xml:space="preserve"> </v>
      </c>
      <c r="C582" s="96" t="str">
        <f>IF(AND(ISBLANK('TABELA UNIFICADA 2024'!P582)=TRUE,(ISBLANK('TABELA UNIFICADA 2024'!A582)=FALSE)),'TABELA UNIFICADA 2024'!A582," ")</f>
        <v xml:space="preserve"> </v>
      </c>
      <c r="D582" s="96" t="s">
        <v>43</v>
      </c>
      <c r="E582" s="191">
        <f>IF(ISBLANK('TABELA UNIFICADA 2024'!M582)=TRUE," ",'TABELA UNIFICADA 2024'!M582)</f>
        <v>45470</v>
      </c>
      <c r="F582" s="96" t="s">
        <v>111</v>
      </c>
      <c r="G582" s="96" t="str">
        <f>IF(C582='TABELA UNIFICADA 2024'!A582,'TABELA UNIFICADA 2024'!C582," ")</f>
        <v xml:space="preserve"> </v>
      </c>
      <c r="H582" s="96" t="s">
        <v>43</v>
      </c>
      <c r="I582" s="96" t="s">
        <v>112</v>
      </c>
      <c r="J582" s="97" t="str">
        <f>IF(C582='TABELA UNIFICADA 2024'!A582,'TABELA UNIFICADA 2024'!G582," ")</f>
        <v xml:space="preserve"> </v>
      </c>
      <c r="K582" s="96" t="s">
        <v>113</v>
      </c>
      <c r="L582" s="100" t="str">
        <f t="shared" si="61"/>
        <v>-</v>
      </c>
      <c r="M582" s="95" t="str">
        <f t="shared" si="60"/>
        <v xml:space="preserve"> </v>
      </c>
      <c r="N582" s="99" t="str">
        <f>IF(C582='TABELA UNIFICADA 2024'!A582,'TABELA UNIFICADA 2024'!F582," ")</f>
        <v xml:space="preserve"> </v>
      </c>
      <c r="O582" s="99" t="str">
        <f t="shared" si="63"/>
        <v xml:space="preserve"> </v>
      </c>
      <c r="Y582" s="183" t="s">
        <v>1041</v>
      </c>
      <c r="Z582" s="104" t="s">
        <v>666</v>
      </c>
      <c r="AA582" s="104" t="s">
        <v>618</v>
      </c>
      <c r="AB582" s="104" t="str">
        <f>IF(LEFT(Z582,1)="G","FERRO",0)</f>
        <v>FERRO</v>
      </c>
      <c r="AC582" s="106">
        <f>IF(AND(AB582="FERRO",AA582="PADRAO"),CONTROLE!$T$2,IF(AND(AB582="FERRO",AA582="ESPECIAL"),CONTROLE!$T$3,IF(AND(AB582="ACO",AA582="PADRAO"),CONTROLE!$T$8,IF(AND(AB582="ACO",AA582="ESPECIAL"),CONTROLE!$T$9,IF(AND(AB582="ALUMINIO",AA582="PADRAO"),CONTROLE!$T$5,IF(AND(AB582="ALUMINIO",AA582="ESPECIAL"),CONTROLE!$T$6))))))</f>
        <v>12738</v>
      </c>
    </row>
    <row r="583" spans="1:29" ht="15" customHeight="1">
      <c r="A583" s="98" t="s">
        <v>2927</v>
      </c>
      <c r="B583" s="96" t="str">
        <f t="shared" si="62"/>
        <v xml:space="preserve"> </v>
      </c>
      <c r="C583" s="96" t="str">
        <f>IF(AND(ISBLANK('TABELA UNIFICADA 2024'!P583)=TRUE,(ISBLANK('TABELA UNIFICADA 2024'!A583)=FALSE)),'TABELA UNIFICADA 2024'!A583," ")</f>
        <v xml:space="preserve"> </v>
      </c>
      <c r="D583" s="96" t="s">
        <v>43</v>
      </c>
      <c r="E583" s="191">
        <f>IF(ISBLANK('TABELA UNIFICADA 2024'!M583)=TRUE," ",'TABELA UNIFICADA 2024'!M583)</f>
        <v>45477</v>
      </c>
      <c r="F583" s="96" t="s">
        <v>111</v>
      </c>
      <c r="G583" s="96" t="str">
        <f>IF(C583='TABELA UNIFICADA 2024'!A583,'TABELA UNIFICADA 2024'!C583," ")</f>
        <v xml:space="preserve"> </v>
      </c>
      <c r="H583" s="96" t="s">
        <v>43</v>
      </c>
      <c r="I583" s="96" t="s">
        <v>112</v>
      </c>
      <c r="J583" s="97" t="str">
        <f>IF(C583='TABELA UNIFICADA 2024'!A583,'TABELA UNIFICADA 2024'!G583," ")</f>
        <v xml:space="preserve"> </v>
      </c>
      <c r="K583" s="96" t="s">
        <v>113</v>
      </c>
      <c r="L583" s="100" t="str">
        <f t="shared" si="61"/>
        <v>-</v>
      </c>
      <c r="M583" s="95" t="str">
        <f t="shared" si="60"/>
        <v xml:space="preserve"> </v>
      </c>
      <c r="N583" s="99" t="str">
        <f>IF(C583='TABELA UNIFICADA 2024'!A583,'TABELA UNIFICADA 2024'!F583," ")</f>
        <v xml:space="preserve"> </v>
      </c>
      <c r="O583" s="99" t="str">
        <f t="shared" si="63"/>
        <v xml:space="preserve"> </v>
      </c>
      <c r="Y583" s="183" t="s">
        <v>1042</v>
      </c>
      <c r="Z583" s="104" t="s">
        <v>669</v>
      </c>
      <c r="AA583" s="104" t="s">
        <v>618</v>
      </c>
      <c r="AB583" s="104" t="s">
        <v>2548</v>
      </c>
      <c r="AC583" s="106">
        <f>IF(AND(AB583="FERRO",AA583="PADRAO"),CONTROLE!$T$2,IF(AND(AB583="FERRO",AA583="ESPECIAL"),CONTROLE!$T$3,IF(AND(AB583="ACO",AA583="PADRAO"),CONTROLE!$T$8,IF(AND(AB583="ACO",AA583="ESPECIAL"),CONTROLE!$T$9,IF(AND(AB583="ALUMINIO",AA583="PADRAO"),CONTROLE!$T$5,IF(AND(AB583="ALUMINIO",AA583="ESPECIAL"),CONTROLE!$T$6))))))</f>
        <v>12742</v>
      </c>
    </row>
    <row r="584" spans="1:29" ht="15" customHeight="1">
      <c r="A584" s="98" t="s">
        <v>2927</v>
      </c>
      <c r="B584" s="96" t="str">
        <f t="shared" si="62"/>
        <v xml:space="preserve"> </v>
      </c>
      <c r="C584" s="96" t="str">
        <f>IF(AND(ISBLANK('TABELA UNIFICADA 2024'!P584)=TRUE,(ISBLANK('TABELA UNIFICADA 2024'!A584)=FALSE)),'TABELA UNIFICADA 2024'!A584," ")</f>
        <v xml:space="preserve"> </v>
      </c>
      <c r="D584" s="96" t="s">
        <v>43</v>
      </c>
      <c r="E584" s="191">
        <f>IF(ISBLANK('TABELA UNIFICADA 2024'!M584)=TRUE," ",'TABELA UNIFICADA 2024'!M584)</f>
        <v>45475</v>
      </c>
      <c r="F584" s="96" t="s">
        <v>111</v>
      </c>
      <c r="G584" s="96" t="str">
        <f>IF(C584='TABELA UNIFICADA 2024'!A584,'TABELA UNIFICADA 2024'!C584," ")</f>
        <v xml:space="preserve"> </v>
      </c>
      <c r="H584" s="96" t="s">
        <v>43</v>
      </c>
      <c r="I584" s="96" t="s">
        <v>112</v>
      </c>
      <c r="J584" s="97" t="str">
        <f>IF(C584='TABELA UNIFICADA 2024'!A584,'TABELA UNIFICADA 2024'!G584," ")</f>
        <v xml:space="preserve"> </v>
      </c>
      <c r="K584" s="96" t="s">
        <v>113</v>
      </c>
      <c r="L584" s="100" t="str">
        <f t="shared" si="61"/>
        <v>-</v>
      </c>
      <c r="M584" s="95" t="str">
        <f t="shared" si="60"/>
        <v xml:space="preserve"> </v>
      </c>
      <c r="N584" s="99" t="str">
        <f>IF(C584='TABELA UNIFICADA 2024'!A584,'TABELA UNIFICADA 2024'!F584," ")</f>
        <v xml:space="preserve"> </v>
      </c>
      <c r="O584" s="99" t="str">
        <f t="shared" si="63"/>
        <v xml:space="preserve"> </v>
      </c>
      <c r="Y584" s="183" t="s">
        <v>1043</v>
      </c>
      <c r="Z584" s="104" t="s">
        <v>666</v>
      </c>
      <c r="AA584" s="104" t="s">
        <v>618</v>
      </c>
      <c r="AB584" s="104" t="str">
        <f>IF(LEFT(Z584,1)="G","FERRO",0)</f>
        <v>FERRO</v>
      </c>
      <c r="AC584" s="106">
        <f>IF(AND(AB584="FERRO",AA584="PADRAO"),CONTROLE!$T$2,IF(AND(AB584="FERRO",AA584="ESPECIAL"),CONTROLE!$T$3,IF(AND(AB584="ACO",AA584="PADRAO"),CONTROLE!$T$8,IF(AND(AB584="ACO",AA584="ESPECIAL"),CONTROLE!$T$9,IF(AND(AB584="ALUMINIO",AA584="PADRAO"),CONTROLE!$T$5,IF(AND(AB584="ALUMINIO",AA584="ESPECIAL"),CONTROLE!$T$6))))))</f>
        <v>12738</v>
      </c>
    </row>
    <row r="585" spans="1:29" ht="15" customHeight="1">
      <c r="A585" s="98" t="s">
        <v>2927</v>
      </c>
      <c r="B585" s="96" t="str">
        <f t="shared" si="62"/>
        <v xml:space="preserve"> </v>
      </c>
      <c r="C585" s="96" t="str">
        <f>IF(AND(ISBLANK('TABELA UNIFICADA 2024'!P585)=TRUE,(ISBLANK('TABELA UNIFICADA 2024'!A585)=FALSE)),'TABELA UNIFICADA 2024'!A585," ")</f>
        <v xml:space="preserve"> </v>
      </c>
      <c r="D585" s="96" t="s">
        <v>43</v>
      </c>
      <c r="E585" s="191">
        <f>IF(ISBLANK('TABELA UNIFICADA 2024'!M585)=TRUE," ",'TABELA UNIFICADA 2024'!M585)</f>
        <v>45471</v>
      </c>
      <c r="F585" s="96" t="s">
        <v>111</v>
      </c>
      <c r="G585" s="96" t="str">
        <f>IF(C585='TABELA UNIFICADA 2024'!A585,'TABELA UNIFICADA 2024'!C585," ")</f>
        <v xml:space="preserve"> </v>
      </c>
      <c r="H585" s="96" t="s">
        <v>43</v>
      </c>
      <c r="I585" s="96" t="s">
        <v>112</v>
      </c>
      <c r="J585" s="97" t="str">
        <f>IF(C585='TABELA UNIFICADA 2024'!A585,'TABELA UNIFICADA 2024'!G585," ")</f>
        <v xml:space="preserve"> </v>
      </c>
      <c r="K585" s="96" t="s">
        <v>113</v>
      </c>
      <c r="L585" s="100" t="str">
        <f t="shared" si="61"/>
        <v>-</v>
      </c>
      <c r="M585" s="95" t="str">
        <f t="shared" si="60"/>
        <v xml:space="preserve"> </v>
      </c>
      <c r="N585" s="99" t="str">
        <f>IF(C585='TABELA UNIFICADA 2024'!A585,'TABELA UNIFICADA 2024'!F585," ")</f>
        <v xml:space="preserve"> </v>
      </c>
      <c r="O585" s="99" t="str">
        <f t="shared" si="63"/>
        <v xml:space="preserve"> </v>
      </c>
      <c r="Y585" s="183" t="s">
        <v>1044</v>
      </c>
      <c r="Z585" s="104" t="s">
        <v>669</v>
      </c>
      <c r="AA585" s="104" t="s">
        <v>618</v>
      </c>
      <c r="AB585" s="104" t="s">
        <v>2548</v>
      </c>
      <c r="AC585" s="106">
        <f>IF(AND(AB585="FERRO",AA585="PADRAO"),CONTROLE!$T$2,IF(AND(AB585="FERRO",AA585="ESPECIAL"),CONTROLE!$T$3,IF(AND(AB585="ACO",AA585="PADRAO"),CONTROLE!$T$8,IF(AND(AB585="ACO",AA585="ESPECIAL"),CONTROLE!$T$9,IF(AND(AB585="ALUMINIO",AA585="PADRAO"),CONTROLE!$T$5,IF(AND(AB585="ALUMINIO",AA585="ESPECIAL"),CONTROLE!$T$6))))))</f>
        <v>12742</v>
      </c>
    </row>
    <row r="586" spans="1:29" ht="15" customHeight="1">
      <c r="A586" s="98" t="s">
        <v>2927</v>
      </c>
      <c r="B586" s="96" t="str">
        <f t="shared" si="62"/>
        <v xml:space="preserve"> </v>
      </c>
      <c r="C586" s="96" t="str">
        <f>IF(AND(ISBLANK('TABELA UNIFICADA 2024'!P586)=TRUE,(ISBLANK('TABELA UNIFICADA 2024'!A586)=FALSE)),'TABELA UNIFICADA 2024'!A586," ")</f>
        <v xml:space="preserve"> </v>
      </c>
      <c r="D586" s="96" t="s">
        <v>43</v>
      </c>
      <c r="E586" s="191">
        <f>IF(ISBLANK('TABELA UNIFICADA 2024'!M586)=TRUE," ",'TABELA UNIFICADA 2024'!M586)</f>
        <v>45471</v>
      </c>
      <c r="F586" s="96" t="s">
        <v>111</v>
      </c>
      <c r="G586" s="96" t="str">
        <f>IF(C586='TABELA UNIFICADA 2024'!A586,'TABELA UNIFICADA 2024'!C586," ")</f>
        <v xml:space="preserve"> </v>
      </c>
      <c r="H586" s="96" t="s">
        <v>43</v>
      </c>
      <c r="I586" s="96" t="s">
        <v>112</v>
      </c>
      <c r="J586" s="97" t="str">
        <f>IF(C586='TABELA UNIFICADA 2024'!A586,'TABELA UNIFICADA 2024'!G586," ")</f>
        <v xml:space="preserve"> </v>
      </c>
      <c r="K586" s="96" t="s">
        <v>113</v>
      </c>
      <c r="L586" s="100" t="str">
        <f t="shared" si="61"/>
        <v>-</v>
      </c>
      <c r="M586" s="95" t="str">
        <f t="shared" si="60"/>
        <v xml:space="preserve"> </v>
      </c>
      <c r="N586" s="99" t="str">
        <f>IF(C586='TABELA UNIFICADA 2024'!A586,'TABELA UNIFICADA 2024'!F586," ")</f>
        <v xml:space="preserve"> </v>
      </c>
      <c r="O586" s="99" t="str">
        <f t="shared" si="63"/>
        <v xml:space="preserve"> </v>
      </c>
      <c r="Y586" s="183" t="s">
        <v>1045</v>
      </c>
      <c r="Z586" s="104" t="s">
        <v>669</v>
      </c>
      <c r="AA586" s="104" t="s">
        <v>618</v>
      </c>
      <c r="AB586" s="104" t="s">
        <v>2548</v>
      </c>
      <c r="AC586" s="106">
        <f>IF(AND(AB586="FERRO",AA586="PADRAO"),CONTROLE!$T$2,IF(AND(AB586="FERRO",AA586="ESPECIAL"),CONTROLE!$T$3,IF(AND(AB586="ACO",AA586="PADRAO"),CONTROLE!$T$8,IF(AND(AB586="ACO",AA586="ESPECIAL"),CONTROLE!$T$9,IF(AND(AB586="ALUMINIO",AA586="PADRAO"),CONTROLE!$T$5,IF(AND(AB586="ALUMINIO",AA586="ESPECIAL"),CONTROLE!$T$6))))))</f>
        <v>12742</v>
      </c>
    </row>
    <row r="587" spans="1:29" ht="15" customHeight="1">
      <c r="A587" s="98" t="s">
        <v>2927</v>
      </c>
      <c r="B587" s="96" t="str">
        <f t="shared" si="62"/>
        <v xml:space="preserve"> </v>
      </c>
      <c r="C587" s="96" t="str">
        <f>IF(AND(ISBLANK('TABELA UNIFICADA 2024'!P587)=TRUE,(ISBLANK('TABELA UNIFICADA 2024'!A587)=FALSE)),'TABELA UNIFICADA 2024'!A587," ")</f>
        <v xml:space="preserve"> </v>
      </c>
      <c r="D587" s="96" t="s">
        <v>43</v>
      </c>
      <c r="E587" s="191">
        <f>IF(ISBLANK('TABELA UNIFICADA 2024'!M587)=TRUE," ",'TABELA UNIFICADA 2024'!M587)</f>
        <v>45471</v>
      </c>
      <c r="F587" s="96" t="s">
        <v>111</v>
      </c>
      <c r="G587" s="96" t="str">
        <f>IF(C587='TABELA UNIFICADA 2024'!A587,'TABELA UNIFICADA 2024'!C587," ")</f>
        <v xml:space="preserve"> </v>
      </c>
      <c r="H587" s="96" t="s">
        <v>43</v>
      </c>
      <c r="I587" s="96" t="s">
        <v>112</v>
      </c>
      <c r="J587" s="97" t="str">
        <f>IF(C587='TABELA UNIFICADA 2024'!A587,'TABELA UNIFICADA 2024'!G587," ")</f>
        <v xml:space="preserve"> </v>
      </c>
      <c r="K587" s="96" t="s">
        <v>113</v>
      </c>
      <c r="L587" s="100" t="str">
        <f t="shared" si="61"/>
        <v>-</v>
      </c>
      <c r="M587" s="95" t="str">
        <f t="shared" si="60"/>
        <v xml:space="preserve"> </v>
      </c>
      <c r="N587" s="99" t="str">
        <f>IF(C587='TABELA UNIFICADA 2024'!A587,'TABELA UNIFICADA 2024'!F587," ")</f>
        <v xml:space="preserve"> </v>
      </c>
      <c r="O587" s="99" t="str">
        <f t="shared" si="63"/>
        <v xml:space="preserve"> </v>
      </c>
      <c r="Y587" s="183" t="s">
        <v>1885</v>
      </c>
      <c r="Z587" s="104" t="s">
        <v>658</v>
      </c>
      <c r="AA587" s="104" t="s">
        <v>618</v>
      </c>
      <c r="AB587" s="104" t="str">
        <f>IF(LEFT(Z587,1)="G","FERRO",0)</f>
        <v>FERRO</v>
      </c>
      <c r="AC587" s="106">
        <f>IF(AND(AB587="FERRO",AA587="PADRAO"),CONTROLE!$T$2,IF(AND(AB587="FERRO",AA587="ESPECIAL"),CONTROLE!$T$3,IF(AND(AB587="ACO",AA587="PADRAO"),CONTROLE!$T$8,IF(AND(AB587="ACO",AA587="ESPECIAL"),CONTROLE!$T$9,IF(AND(AB587="ALUMINIO",AA587="PADRAO"),CONTROLE!$T$5,IF(AND(AB587="ALUMINIO",AA587="ESPECIAL"),CONTROLE!$T$6))))))</f>
        <v>12738</v>
      </c>
    </row>
    <row r="588" spans="1:29" ht="15" customHeight="1">
      <c r="A588" s="98" t="s">
        <v>2927</v>
      </c>
      <c r="B588" s="96" t="str">
        <f t="shared" si="62"/>
        <v xml:space="preserve"> </v>
      </c>
      <c r="C588" s="96" t="str">
        <f>IF(AND(ISBLANK('TABELA UNIFICADA 2024'!P588)=TRUE,(ISBLANK('TABELA UNIFICADA 2024'!A588)=FALSE)),'TABELA UNIFICADA 2024'!A588," ")</f>
        <v xml:space="preserve"> </v>
      </c>
      <c r="D588" s="96" t="s">
        <v>43</v>
      </c>
      <c r="E588" s="191">
        <f>IF(ISBLANK('TABELA UNIFICADA 2024'!M588)=TRUE," ",'TABELA UNIFICADA 2024'!M588)</f>
        <v>45471</v>
      </c>
      <c r="F588" s="96" t="s">
        <v>111</v>
      </c>
      <c r="G588" s="341" t="str">
        <f>IF(C588='TABELA UNIFICADA 2024'!A588,'TABELA UNIFICADA 2024'!C588," ")</f>
        <v xml:space="preserve"> </v>
      </c>
      <c r="H588" s="96" t="s">
        <v>43</v>
      </c>
      <c r="I588" s="96" t="s">
        <v>112</v>
      </c>
      <c r="J588" s="97" t="str">
        <f>IF(C588='TABELA UNIFICADA 2024'!A588,'TABELA UNIFICADA 2024'!G588," ")</f>
        <v xml:space="preserve"> </v>
      </c>
      <c r="K588" s="96" t="s">
        <v>113</v>
      </c>
      <c r="L588" s="100" t="str">
        <f t="shared" si="61"/>
        <v>-</v>
      </c>
      <c r="M588" s="95" t="str">
        <f t="shared" si="60"/>
        <v xml:space="preserve"> </v>
      </c>
      <c r="N588" s="99" t="str">
        <f>IF(C588='TABELA UNIFICADA 2024'!A588,'TABELA UNIFICADA 2024'!F588," ")</f>
        <v xml:space="preserve"> </v>
      </c>
      <c r="O588" s="99" t="str">
        <f t="shared" si="63"/>
        <v xml:space="preserve"> </v>
      </c>
      <c r="Y588" s="183" t="s">
        <v>1886</v>
      </c>
      <c r="Z588" s="104" t="s">
        <v>669</v>
      </c>
      <c r="AA588" s="104" t="s">
        <v>618</v>
      </c>
      <c r="AB588" s="104" t="s">
        <v>2548</v>
      </c>
      <c r="AC588" s="106">
        <f>IF(AND(AB588="FERRO",AA588="PADRAO"),CONTROLE!$T$2,IF(AND(AB588="FERRO",AA588="ESPECIAL"),CONTROLE!$T$3,IF(AND(AB588="ACO",AA588="PADRAO"),CONTROLE!$T$8,IF(AND(AB588="ACO",AA588="ESPECIAL"),CONTROLE!$T$9,IF(AND(AB588="ALUMINIO",AA588="PADRAO"),CONTROLE!$T$5,IF(AND(AB588="ALUMINIO",AA588="ESPECIAL"),CONTROLE!$T$6))))))</f>
        <v>12742</v>
      </c>
    </row>
    <row r="589" spans="1:29" ht="15" customHeight="1">
      <c r="A589" s="98" t="s">
        <v>2927</v>
      </c>
      <c r="B589" s="96" t="str">
        <f t="shared" si="62"/>
        <v xml:space="preserve"> </v>
      </c>
      <c r="C589" s="96" t="str">
        <f>IF(AND(ISBLANK('TABELA UNIFICADA 2024'!P589)=TRUE,(ISBLANK('TABELA UNIFICADA 2024'!A589)=FALSE)),'TABELA UNIFICADA 2024'!A589," ")</f>
        <v xml:space="preserve"> </v>
      </c>
      <c r="D589" s="96" t="s">
        <v>43</v>
      </c>
      <c r="E589" s="191">
        <f>IF(ISBLANK('TABELA UNIFICADA 2024'!M589)=TRUE," ",'TABELA UNIFICADA 2024'!M589)</f>
        <v>45477</v>
      </c>
      <c r="F589" s="96" t="s">
        <v>111</v>
      </c>
      <c r="G589" s="96" t="str">
        <f>IF(C589='TABELA UNIFICADA 2024'!A589,'TABELA UNIFICADA 2024'!C589," ")</f>
        <v xml:space="preserve"> </v>
      </c>
      <c r="H589" s="96" t="s">
        <v>43</v>
      </c>
      <c r="I589" s="96" t="s">
        <v>112</v>
      </c>
      <c r="J589" s="97" t="str">
        <f>IF(C589='TABELA UNIFICADA 2024'!A589,'TABELA UNIFICADA 2024'!G589," ")</f>
        <v xml:space="preserve"> </v>
      </c>
      <c r="K589" s="96" t="s">
        <v>113</v>
      </c>
      <c r="L589" s="100" t="str">
        <f t="shared" si="61"/>
        <v>-</v>
      </c>
      <c r="M589" s="95" t="str">
        <f t="shared" si="60"/>
        <v xml:space="preserve"> </v>
      </c>
      <c r="N589" s="99" t="str">
        <f>IF(C589='TABELA UNIFICADA 2024'!A589,'TABELA UNIFICADA 2024'!F589," ")</f>
        <v xml:space="preserve"> </v>
      </c>
      <c r="O589" s="99" t="str">
        <f t="shared" si="63"/>
        <v xml:space="preserve"> </v>
      </c>
      <c r="Y589" s="183" t="s">
        <v>279</v>
      </c>
      <c r="Z589" s="104" t="s">
        <v>658</v>
      </c>
      <c r="AA589" s="104" t="s">
        <v>618</v>
      </c>
      <c r="AB589" s="104" t="str">
        <f t="shared" ref="AB589:AB596" si="64">IF(LEFT(Z589,1)="G","FERRO",0)</f>
        <v>FERRO</v>
      </c>
      <c r="AC589" s="106">
        <f>IF(AND(AB589="FERRO",AA589="PADRAO"),CONTROLE!$T$2,IF(AND(AB589="FERRO",AA589="ESPECIAL"),CONTROLE!$T$3,IF(AND(AB589="ACO",AA589="PADRAO"),CONTROLE!$T$8,IF(AND(AB589="ACO",AA589="ESPECIAL"),CONTROLE!$T$9,IF(AND(AB589="ALUMINIO",AA589="PADRAO"),CONTROLE!$T$5,IF(AND(AB589="ALUMINIO",AA589="ESPECIAL"),CONTROLE!$T$6))))))</f>
        <v>12738</v>
      </c>
    </row>
    <row r="590" spans="1:29" ht="15" customHeight="1">
      <c r="A590" s="98" t="s">
        <v>2927</v>
      </c>
      <c r="B590" s="96" t="str">
        <f t="shared" si="62"/>
        <v xml:space="preserve"> </v>
      </c>
      <c r="C590" s="96" t="str">
        <f>IF(AND(ISBLANK('TABELA UNIFICADA 2024'!P590)=TRUE,(ISBLANK('TABELA UNIFICADA 2024'!A590)=FALSE)),'TABELA UNIFICADA 2024'!A590," ")</f>
        <v xml:space="preserve"> </v>
      </c>
      <c r="D590" s="96" t="s">
        <v>43</v>
      </c>
      <c r="E590" s="191">
        <f>IF(ISBLANK('TABELA UNIFICADA 2024'!M590)=TRUE," ",'TABELA UNIFICADA 2024'!M590)</f>
        <v>45477</v>
      </c>
      <c r="F590" s="96" t="s">
        <v>111</v>
      </c>
      <c r="G590" s="96" t="str">
        <f>IF(C590='TABELA UNIFICADA 2024'!A590,'TABELA UNIFICADA 2024'!C590," ")</f>
        <v xml:space="preserve"> </v>
      </c>
      <c r="H590" s="96" t="s">
        <v>43</v>
      </c>
      <c r="I590" s="96" t="s">
        <v>112</v>
      </c>
      <c r="J590" s="97" t="str">
        <f>IF(C590='TABELA UNIFICADA 2024'!A590,'TABELA UNIFICADA 2024'!G590," ")</f>
        <v xml:space="preserve"> </v>
      </c>
      <c r="K590" s="96" t="s">
        <v>113</v>
      </c>
      <c r="L590" s="100" t="str">
        <f t="shared" si="61"/>
        <v>-</v>
      </c>
      <c r="M590" s="95" t="str">
        <f t="shared" si="60"/>
        <v xml:space="preserve"> </v>
      </c>
      <c r="N590" s="99" t="str">
        <f>IF(C590='TABELA UNIFICADA 2024'!A590,'TABELA UNIFICADA 2024'!F590," ")</f>
        <v xml:space="preserve"> </v>
      </c>
      <c r="O590" s="99" t="str">
        <f t="shared" si="63"/>
        <v xml:space="preserve"> </v>
      </c>
      <c r="Y590" s="183" t="s">
        <v>1887</v>
      </c>
      <c r="Z590" s="104" t="s">
        <v>784</v>
      </c>
      <c r="AA590" s="104" t="s">
        <v>618</v>
      </c>
      <c r="AB590" s="104" t="str">
        <f t="shared" si="64"/>
        <v>FERRO</v>
      </c>
      <c r="AC590" s="106">
        <f>IF(AND(AB590="FERRO",AA590="PADRAO"),CONTROLE!$T$2,IF(AND(AB590="FERRO",AA590="ESPECIAL"),CONTROLE!$T$3,IF(AND(AB590="ACO",AA590="PADRAO"),CONTROLE!$T$8,IF(AND(AB590="ACO",AA590="ESPECIAL"),CONTROLE!$T$9,IF(AND(AB590="ALUMINIO",AA590="PADRAO"),CONTROLE!$T$5,IF(AND(AB590="ALUMINIO",AA590="ESPECIAL"),CONTROLE!$T$6))))))</f>
        <v>12738</v>
      </c>
    </row>
    <row r="591" spans="1:29" ht="15" customHeight="1">
      <c r="A591" s="98" t="s">
        <v>2927</v>
      </c>
      <c r="B591" s="96" t="str">
        <f t="shared" si="62"/>
        <v xml:space="preserve"> </v>
      </c>
      <c r="C591" s="96" t="str">
        <f>IF(AND(ISBLANK('TABELA UNIFICADA 2024'!P591)=TRUE,(ISBLANK('TABELA UNIFICADA 2024'!A591)=FALSE)),'TABELA UNIFICADA 2024'!A591," ")</f>
        <v xml:space="preserve"> </v>
      </c>
      <c r="D591" s="96" t="s">
        <v>43</v>
      </c>
      <c r="E591" s="191">
        <f>IF(ISBLANK('TABELA UNIFICADA 2024'!M591)=TRUE," ",'TABELA UNIFICADA 2024'!M591)</f>
        <v>45481</v>
      </c>
      <c r="F591" s="96" t="s">
        <v>111</v>
      </c>
      <c r="G591" s="96" t="str">
        <f>IF(C591='TABELA UNIFICADA 2024'!A591,'TABELA UNIFICADA 2024'!C591," ")</f>
        <v xml:space="preserve"> </v>
      </c>
      <c r="H591" s="96" t="s">
        <v>43</v>
      </c>
      <c r="I591" s="96" t="s">
        <v>112</v>
      </c>
      <c r="J591" s="97" t="str">
        <f>IF(C591='TABELA UNIFICADA 2024'!A591,'TABELA UNIFICADA 2024'!G591," ")</f>
        <v xml:space="preserve"> </v>
      </c>
      <c r="K591" s="96" t="s">
        <v>113</v>
      </c>
      <c r="L591" s="100" t="str">
        <f t="shared" si="61"/>
        <v>-</v>
      </c>
      <c r="M591" s="95" t="str">
        <f t="shared" si="60"/>
        <v xml:space="preserve"> </v>
      </c>
      <c r="N591" s="99" t="str">
        <f>IF(C591='TABELA UNIFICADA 2024'!A591,'TABELA UNIFICADA 2024'!F591," ")</f>
        <v xml:space="preserve"> </v>
      </c>
      <c r="O591" s="99" t="str">
        <f t="shared" si="63"/>
        <v xml:space="preserve"> </v>
      </c>
      <c r="Y591" s="183" t="s">
        <v>1046</v>
      </c>
      <c r="Z591" s="104" t="s">
        <v>833</v>
      </c>
      <c r="AA591" s="104" t="s">
        <v>618</v>
      </c>
      <c r="AB591" s="104" t="str">
        <f t="shared" si="64"/>
        <v>FERRO</v>
      </c>
      <c r="AC591" s="106">
        <f>IF(AND(AB591="FERRO",AA591="PADRAO"),CONTROLE!$T$2,IF(AND(AB591="FERRO",AA591="ESPECIAL"),CONTROLE!$T$3,IF(AND(AB591="ACO",AA591="PADRAO"),CONTROLE!$T$8,IF(AND(AB591="ACO",AA591="ESPECIAL"),CONTROLE!$T$9,IF(AND(AB591="ALUMINIO",AA591="PADRAO"),CONTROLE!$T$5,IF(AND(AB591="ALUMINIO",AA591="ESPECIAL"),CONTROLE!$T$6))))))</f>
        <v>12738</v>
      </c>
    </row>
    <row r="592" spans="1:29" ht="15" customHeight="1">
      <c r="A592" s="98" t="s">
        <v>2927</v>
      </c>
      <c r="B592" s="96" t="str">
        <f t="shared" si="62"/>
        <v xml:space="preserve"> </v>
      </c>
      <c r="C592" s="96" t="str">
        <f>IF(AND(ISBLANK('TABELA UNIFICADA 2024'!P592)=TRUE,(ISBLANK('TABELA UNIFICADA 2024'!A592)=FALSE)),'TABELA UNIFICADA 2024'!A592," ")</f>
        <v xml:space="preserve"> </v>
      </c>
      <c r="D592" s="96" t="s">
        <v>43</v>
      </c>
      <c r="E592" s="191">
        <f>IF(ISBLANK('TABELA UNIFICADA 2024'!M592)=TRUE," ",'TABELA UNIFICADA 2024'!M592)</f>
        <v>45476</v>
      </c>
      <c r="F592" s="96" t="s">
        <v>111</v>
      </c>
      <c r="G592" s="96" t="str">
        <f>IF(C592='TABELA UNIFICADA 2024'!A592,'TABELA UNIFICADA 2024'!C592," ")</f>
        <v xml:space="preserve"> </v>
      </c>
      <c r="H592" s="96" t="s">
        <v>43</v>
      </c>
      <c r="I592" s="96" t="s">
        <v>112</v>
      </c>
      <c r="J592" s="97" t="str">
        <f>IF(C592='TABELA UNIFICADA 2024'!A592,'TABELA UNIFICADA 2024'!G592," ")</f>
        <v xml:space="preserve"> </v>
      </c>
      <c r="K592" s="96" t="s">
        <v>113</v>
      </c>
      <c r="L592" s="100" t="str">
        <f t="shared" si="61"/>
        <v>-</v>
      </c>
      <c r="M592" s="95" t="str">
        <f t="shared" si="60"/>
        <v xml:space="preserve"> </v>
      </c>
      <c r="N592" s="99" t="str">
        <f>IF(C592='TABELA UNIFICADA 2024'!A592,'TABELA UNIFICADA 2024'!F592," ")</f>
        <v xml:space="preserve"> </v>
      </c>
      <c r="O592" s="99" t="str">
        <f t="shared" si="63"/>
        <v xml:space="preserve"> </v>
      </c>
      <c r="Y592" s="183" t="s">
        <v>1047</v>
      </c>
      <c r="Z592" s="104" t="s">
        <v>666</v>
      </c>
      <c r="AA592" s="104" t="s">
        <v>618</v>
      </c>
      <c r="AB592" s="104" t="str">
        <f t="shared" si="64"/>
        <v>FERRO</v>
      </c>
      <c r="AC592" s="106">
        <f>IF(AND(AB592="FERRO",AA592="PADRAO"),CONTROLE!$T$2,IF(AND(AB592="FERRO",AA592="ESPECIAL"),CONTROLE!$T$3,IF(AND(AB592="ACO",AA592="PADRAO"),CONTROLE!$T$8,IF(AND(AB592="ACO",AA592="ESPECIAL"),CONTROLE!$T$9,IF(AND(AB592="ALUMINIO",AA592="PADRAO"),CONTROLE!$T$5,IF(AND(AB592="ALUMINIO",AA592="ESPECIAL"),CONTROLE!$T$6))))))</f>
        <v>12738</v>
      </c>
    </row>
    <row r="593" spans="1:29" ht="15" customHeight="1">
      <c r="A593" s="98" t="s">
        <v>2927</v>
      </c>
      <c r="B593" s="96" t="str">
        <f t="shared" si="62"/>
        <v xml:space="preserve"> </v>
      </c>
      <c r="C593" s="96" t="str">
        <f>IF(AND(ISBLANK('TABELA UNIFICADA 2024'!P593)=TRUE,(ISBLANK('TABELA UNIFICADA 2024'!A593)=FALSE)),'TABELA UNIFICADA 2024'!A593," ")</f>
        <v xml:space="preserve"> </v>
      </c>
      <c r="D593" s="96" t="s">
        <v>43</v>
      </c>
      <c r="E593" s="191">
        <f>IF(ISBLANK('TABELA UNIFICADA 2024'!M593)=TRUE," ",'TABELA UNIFICADA 2024'!M593)</f>
        <v>45478</v>
      </c>
      <c r="F593" s="96" t="s">
        <v>111</v>
      </c>
      <c r="G593" s="96" t="str">
        <f>IF(C593='TABELA UNIFICADA 2024'!A593,'TABELA UNIFICADA 2024'!C593," ")</f>
        <v xml:space="preserve"> </v>
      </c>
      <c r="H593" s="96" t="s">
        <v>43</v>
      </c>
      <c r="I593" s="96" t="s">
        <v>112</v>
      </c>
      <c r="J593" s="97" t="str">
        <f>IF(C593='TABELA UNIFICADA 2024'!A593,'TABELA UNIFICADA 2024'!G593," ")</f>
        <v xml:space="preserve"> </v>
      </c>
      <c r="K593" s="96" t="s">
        <v>113</v>
      </c>
      <c r="L593" s="100" t="str">
        <f t="shared" si="61"/>
        <v>-</v>
      </c>
      <c r="M593" s="95" t="str">
        <f t="shared" si="60"/>
        <v xml:space="preserve"> </v>
      </c>
      <c r="N593" s="99" t="str">
        <f>IF(C593='TABELA UNIFICADA 2024'!A593,'TABELA UNIFICADA 2024'!F593," ")</f>
        <v xml:space="preserve"> </v>
      </c>
      <c r="O593" s="99" t="str">
        <f t="shared" si="63"/>
        <v xml:space="preserve"> </v>
      </c>
      <c r="Y593" s="183" t="s">
        <v>411</v>
      </c>
      <c r="Z593" s="104" t="s">
        <v>658</v>
      </c>
      <c r="AA593" s="104" t="s">
        <v>618</v>
      </c>
      <c r="AB593" s="104" t="str">
        <f t="shared" si="64"/>
        <v>FERRO</v>
      </c>
      <c r="AC593" s="106">
        <f>IF(AND(AB593="FERRO",AA593="PADRAO"),CONTROLE!$T$2,IF(AND(AB593="FERRO",AA593="ESPECIAL"),CONTROLE!$T$3,IF(AND(AB593="ACO",AA593="PADRAO"),CONTROLE!$T$8,IF(AND(AB593="ACO",AA593="ESPECIAL"),CONTROLE!$T$9,IF(AND(AB593="ALUMINIO",AA593="PADRAO"),CONTROLE!$T$5,IF(AND(AB593="ALUMINIO",AA593="ESPECIAL"),CONTROLE!$T$6))))))</f>
        <v>12738</v>
      </c>
    </row>
    <row r="594" spans="1:29" ht="15" customHeight="1">
      <c r="A594" s="98" t="s">
        <v>2927</v>
      </c>
      <c r="B594" s="96" t="str">
        <f t="shared" si="62"/>
        <v xml:space="preserve"> </v>
      </c>
      <c r="C594" s="96" t="str">
        <f>IF(AND(ISBLANK('TABELA UNIFICADA 2024'!P594)=TRUE,(ISBLANK('TABELA UNIFICADA 2024'!A594)=FALSE)),'TABELA UNIFICADA 2024'!A594," ")</f>
        <v xml:space="preserve"> </v>
      </c>
      <c r="D594" s="96" t="s">
        <v>43</v>
      </c>
      <c r="E594" s="191">
        <f>IF(ISBLANK('TABELA UNIFICADA 2024'!M594)=TRUE," ",'TABELA UNIFICADA 2024'!M594)</f>
        <v>45469</v>
      </c>
      <c r="F594" s="96" t="s">
        <v>111</v>
      </c>
      <c r="G594" s="96" t="str">
        <f>IF(C594='TABELA UNIFICADA 2024'!A594,'TABELA UNIFICADA 2024'!C594," ")</f>
        <v xml:space="preserve"> </v>
      </c>
      <c r="H594" s="96" t="s">
        <v>43</v>
      </c>
      <c r="I594" s="96" t="s">
        <v>112</v>
      </c>
      <c r="J594" s="97" t="str">
        <f>IF(C594='TABELA UNIFICADA 2024'!A594,'TABELA UNIFICADA 2024'!G594," ")</f>
        <v xml:space="preserve"> </v>
      </c>
      <c r="K594" s="96" t="s">
        <v>113</v>
      </c>
      <c r="L594" s="100" t="str">
        <f t="shared" si="61"/>
        <v>-</v>
      </c>
      <c r="M594" s="95" t="str">
        <f t="shared" si="60"/>
        <v xml:space="preserve"> </v>
      </c>
      <c r="N594" s="99" t="str">
        <f>IF(C594='TABELA UNIFICADA 2024'!A594,'TABELA UNIFICADA 2024'!F594," ")</f>
        <v xml:space="preserve"> </v>
      </c>
      <c r="O594" s="99" t="str">
        <f t="shared" si="63"/>
        <v xml:space="preserve"> </v>
      </c>
      <c r="Y594" s="183" t="s">
        <v>1888</v>
      </c>
      <c r="Z594" s="104" t="s">
        <v>666</v>
      </c>
      <c r="AA594" s="104" t="s">
        <v>618</v>
      </c>
      <c r="AB594" s="104" t="str">
        <f t="shared" si="64"/>
        <v>FERRO</v>
      </c>
      <c r="AC594" s="106">
        <f>IF(AND(AB594="FERRO",AA594="PADRAO"),CONTROLE!$T$2,IF(AND(AB594="FERRO",AA594="ESPECIAL"),CONTROLE!$T$3,IF(AND(AB594="ACO",AA594="PADRAO"),CONTROLE!$T$8,IF(AND(AB594="ACO",AA594="ESPECIAL"),CONTROLE!$T$9,IF(AND(AB594="ALUMINIO",AA594="PADRAO"),CONTROLE!$T$5,IF(AND(AB594="ALUMINIO",AA594="ESPECIAL"),CONTROLE!$T$6))))))</f>
        <v>12738</v>
      </c>
    </row>
    <row r="595" spans="1:29" ht="15" customHeight="1">
      <c r="A595" s="98" t="s">
        <v>2927</v>
      </c>
      <c r="B595" s="96" t="str">
        <f t="shared" si="62"/>
        <v xml:space="preserve"> </v>
      </c>
      <c r="C595" s="96" t="str">
        <f>IF(AND(ISBLANK('TABELA UNIFICADA 2024'!P595)=TRUE,(ISBLANK('TABELA UNIFICADA 2024'!A595)=FALSE)),'TABELA UNIFICADA 2024'!A595," ")</f>
        <v xml:space="preserve"> </v>
      </c>
      <c r="D595" s="96" t="s">
        <v>43</v>
      </c>
      <c r="E595" s="191">
        <f>IF(ISBLANK('TABELA UNIFICADA 2024'!M595)=TRUE," ",'TABELA UNIFICADA 2024'!M595)</f>
        <v>45476</v>
      </c>
      <c r="F595" s="96" t="s">
        <v>111</v>
      </c>
      <c r="G595" s="96" t="str">
        <f>IF(C595='TABELA UNIFICADA 2024'!A595,'TABELA UNIFICADA 2024'!C595," ")</f>
        <v xml:space="preserve"> </v>
      </c>
      <c r="H595" s="96" t="s">
        <v>43</v>
      </c>
      <c r="I595" s="96" t="s">
        <v>112</v>
      </c>
      <c r="J595" s="97" t="str">
        <f>IF(C595='TABELA UNIFICADA 2024'!A595,'TABELA UNIFICADA 2024'!G595," ")</f>
        <v xml:space="preserve"> </v>
      </c>
      <c r="K595" s="96" t="s">
        <v>113</v>
      </c>
      <c r="L595" s="100" t="str">
        <f t="shared" si="61"/>
        <v>-</v>
      </c>
      <c r="M595" s="95" t="str">
        <f t="shared" si="60"/>
        <v xml:space="preserve"> </v>
      </c>
      <c r="N595" s="99" t="str">
        <f>IF(C595='TABELA UNIFICADA 2024'!A595,'TABELA UNIFICADA 2024'!F595," ")</f>
        <v xml:space="preserve"> </v>
      </c>
      <c r="O595" s="99" t="str">
        <f t="shared" si="63"/>
        <v xml:space="preserve"> </v>
      </c>
      <c r="Y595" s="183" t="s">
        <v>1048</v>
      </c>
      <c r="Z595" s="104" t="s">
        <v>833</v>
      </c>
      <c r="AA595" s="104" t="s">
        <v>618</v>
      </c>
      <c r="AB595" s="104" t="str">
        <f t="shared" si="64"/>
        <v>FERRO</v>
      </c>
      <c r="AC595" s="106">
        <f>IF(AND(AB595="FERRO",AA595="PADRAO"),CONTROLE!$T$2,IF(AND(AB595="FERRO",AA595="ESPECIAL"),CONTROLE!$T$3,IF(AND(AB595="ACO",AA595="PADRAO"),CONTROLE!$T$8,IF(AND(AB595="ACO",AA595="ESPECIAL"),CONTROLE!$T$9,IF(AND(AB595="ALUMINIO",AA595="PADRAO"),CONTROLE!$T$5,IF(AND(AB595="ALUMINIO",AA595="ESPECIAL"),CONTROLE!$T$6))))))</f>
        <v>12738</v>
      </c>
    </row>
    <row r="596" spans="1:29" ht="15" customHeight="1">
      <c r="A596" s="98" t="s">
        <v>2927</v>
      </c>
      <c r="B596" s="96" t="str">
        <f t="shared" si="62"/>
        <v xml:space="preserve"> </v>
      </c>
      <c r="C596" s="96" t="str">
        <f>IF(AND(ISBLANK('TABELA UNIFICADA 2024'!P596)=TRUE,(ISBLANK('TABELA UNIFICADA 2024'!A596)=FALSE)),'TABELA UNIFICADA 2024'!A596," ")</f>
        <v xml:space="preserve"> </v>
      </c>
      <c r="D596" s="96" t="s">
        <v>43</v>
      </c>
      <c r="E596" s="191">
        <f>IF(ISBLANK('TABELA UNIFICADA 2024'!M596)=TRUE," ",'TABELA UNIFICADA 2024'!M596)</f>
        <v>45474</v>
      </c>
      <c r="F596" s="96" t="s">
        <v>111</v>
      </c>
      <c r="G596" s="96" t="str">
        <f>IF(C596='TABELA UNIFICADA 2024'!A596,'TABELA UNIFICADA 2024'!C596," ")</f>
        <v xml:space="preserve"> </v>
      </c>
      <c r="H596" s="96" t="s">
        <v>43</v>
      </c>
      <c r="I596" s="96" t="s">
        <v>112</v>
      </c>
      <c r="J596" s="97" t="str">
        <f>IF(C596='TABELA UNIFICADA 2024'!A596,'TABELA UNIFICADA 2024'!G596," ")</f>
        <v xml:space="preserve"> </v>
      </c>
      <c r="K596" s="96" t="s">
        <v>113</v>
      </c>
      <c r="L596" s="100" t="str">
        <f t="shared" si="61"/>
        <v>-</v>
      </c>
      <c r="M596" s="95" t="str">
        <f t="shared" si="60"/>
        <v xml:space="preserve"> </v>
      </c>
      <c r="N596" s="99" t="str">
        <f>IF(C596='TABELA UNIFICADA 2024'!A596,'TABELA UNIFICADA 2024'!F596," ")</f>
        <v xml:space="preserve"> </v>
      </c>
      <c r="O596" s="99" t="str">
        <f t="shared" si="63"/>
        <v xml:space="preserve"> </v>
      </c>
      <c r="Y596" s="183" t="s">
        <v>1049</v>
      </c>
      <c r="Z596" s="104" t="s">
        <v>833</v>
      </c>
      <c r="AA596" s="104" t="s">
        <v>618</v>
      </c>
      <c r="AB596" s="104" t="str">
        <f t="shared" si="64"/>
        <v>FERRO</v>
      </c>
      <c r="AC596" s="106">
        <f>IF(AND(AB596="FERRO",AA596="PADRAO"),CONTROLE!$T$2,IF(AND(AB596="FERRO",AA596="ESPECIAL"),CONTROLE!$T$3,IF(AND(AB596="ACO",AA596="PADRAO"),CONTROLE!$T$8,IF(AND(AB596="ACO",AA596="ESPECIAL"),CONTROLE!$T$9,IF(AND(AB596="ALUMINIO",AA596="PADRAO"),CONTROLE!$T$5,IF(AND(AB596="ALUMINIO",AA596="ESPECIAL"),CONTROLE!$T$6))))))</f>
        <v>12738</v>
      </c>
    </row>
    <row r="597" spans="1:29" ht="15" customHeight="1">
      <c r="A597" s="98" t="s">
        <v>2927</v>
      </c>
      <c r="B597" s="96" t="str">
        <f t="shared" si="62"/>
        <v xml:space="preserve"> </v>
      </c>
      <c r="C597" s="96" t="str">
        <f>IF(AND(ISBLANK('TABELA UNIFICADA 2024'!P597)=TRUE,(ISBLANK('TABELA UNIFICADA 2024'!A597)=FALSE)),'TABELA UNIFICADA 2024'!A597," ")</f>
        <v xml:space="preserve"> </v>
      </c>
      <c r="D597" s="96" t="s">
        <v>43</v>
      </c>
      <c r="E597" s="191">
        <f>IF(ISBLANK('TABELA UNIFICADA 2024'!M597)=TRUE," ",'TABELA UNIFICADA 2024'!M597)</f>
        <v>45476</v>
      </c>
      <c r="F597" s="96" t="s">
        <v>111</v>
      </c>
      <c r="G597" s="96" t="str">
        <f>IF(C597='TABELA UNIFICADA 2024'!A597,'TABELA UNIFICADA 2024'!C597," ")</f>
        <v xml:space="preserve"> </v>
      </c>
      <c r="H597" s="96" t="s">
        <v>43</v>
      </c>
      <c r="I597" s="96" t="s">
        <v>112</v>
      </c>
      <c r="J597" s="97" t="str">
        <f>IF(C597='TABELA UNIFICADA 2024'!A597,'TABELA UNIFICADA 2024'!G597," ")</f>
        <v xml:space="preserve"> </v>
      </c>
      <c r="K597" s="96" t="s">
        <v>113</v>
      </c>
      <c r="L597" s="100" t="str">
        <f t="shared" si="61"/>
        <v>-</v>
      </c>
      <c r="M597" s="95" t="str">
        <f t="shared" si="60"/>
        <v xml:space="preserve"> </v>
      </c>
      <c r="N597" s="99" t="str">
        <f>IF(C597='TABELA UNIFICADA 2024'!A597,'TABELA UNIFICADA 2024'!F597," ")</f>
        <v xml:space="preserve"> </v>
      </c>
      <c r="O597" s="99" t="str">
        <f t="shared" si="63"/>
        <v xml:space="preserve"> </v>
      </c>
      <c r="Y597" s="183" t="s">
        <v>341</v>
      </c>
      <c r="Z597" s="104" t="s">
        <v>696</v>
      </c>
      <c r="AA597" s="104" t="s">
        <v>618</v>
      </c>
      <c r="AB597" s="104" t="s">
        <v>2550</v>
      </c>
      <c r="AC597" s="106">
        <f>IF(AND(AB597="FERRO",AA597="PADRAO"),CONTROLE!$T$2,IF(AND(AB597="FERRO",AA597="ESPECIAL"),CONTROLE!$T$3,IF(AND(AB597="ACO",AA597="PADRAO"),CONTROLE!$T$8,IF(AND(AB597="ACO",AA597="ESPECIAL"),CONTROLE!$T$9,IF(AND(AB597="ALUMINIO",AA597="PADRAO"),CONTROLE!$T$5,IF(AND(AB597="ALUMINIO",AA597="ESPECIAL"),CONTROLE!$T$6))))))</f>
        <v>12740</v>
      </c>
    </row>
    <row r="598" spans="1:29" ht="15" customHeight="1">
      <c r="A598" s="98" t="s">
        <v>2927</v>
      </c>
      <c r="B598" s="96" t="str">
        <f t="shared" si="62"/>
        <v xml:space="preserve"> </v>
      </c>
      <c r="C598" s="96" t="str">
        <f>IF(AND(ISBLANK('TABELA UNIFICADA 2024'!P598)=TRUE,(ISBLANK('TABELA UNIFICADA 2024'!A598)=FALSE)),'TABELA UNIFICADA 2024'!A598," ")</f>
        <v xml:space="preserve"> </v>
      </c>
      <c r="D598" s="96" t="s">
        <v>43</v>
      </c>
      <c r="E598" s="191">
        <f>IF(ISBLANK('TABELA UNIFICADA 2024'!M598)=TRUE," ",'TABELA UNIFICADA 2024'!M598)</f>
        <v>45476</v>
      </c>
      <c r="F598" s="96" t="s">
        <v>111</v>
      </c>
      <c r="G598" s="96" t="str">
        <f>IF(C598='TABELA UNIFICADA 2024'!A598,'TABELA UNIFICADA 2024'!C598," ")</f>
        <v xml:space="preserve"> </v>
      </c>
      <c r="H598" s="96" t="s">
        <v>43</v>
      </c>
      <c r="I598" s="96" t="s">
        <v>112</v>
      </c>
      <c r="J598" s="97" t="str">
        <f>IF(C598='TABELA UNIFICADA 2024'!A598,'TABELA UNIFICADA 2024'!G598," ")</f>
        <v xml:space="preserve"> </v>
      </c>
      <c r="K598" s="96" t="s">
        <v>113</v>
      </c>
      <c r="L598" s="100" t="str">
        <f t="shared" si="61"/>
        <v>-</v>
      </c>
      <c r="M598" s="95" t="str">
        <f t="shared" si="60"/>
        <v xml:space="preserve"> </v>
      </c>
      <c r="N598" s="99" t="str">
        <f>IF(C598='TABELA UNIFICADA 2024'!A598,'TABELA UNIFICADA 2024'!F598," ")</f>
        <v xml:space="preserve"> </v>
      </c>
      <c r="O598" s="99" t="str">
        <f t="shared" si="63"/>
        <v xml:space="preserve"> </v>
      </c>
      <c r="Y598" s="183" t="s">
        <v>1050</v>
      </c>
      <c r="Z598" s="104" t="s">
        <v>696</v>
      </c>
      <c r="AA598" s="104" t="s">
        <v>618</v>
      </c>
      <c r="AB598" s="104" t="s">
        <v>2550</v>
      </c>
      <c r="AC598" s="106">
        <f>IF(AND(AB598="FERRO",AA598="PADRAO"),CONTROLE!$T$2,IF(AND(AB598="FERRO",AA598="ESPECIAL"),CONTROLE!$T$3,IF(AND(AB598="ACO",AA598="PADRAO"),CONTROLE!$T$8,IF(AND(AB598="ACO",AA598="ESPECIAL"),CONTROLE!$T$9,IF(AND(AB598="ALUMINIO",AA598="PADRAO"),CONTROLE!$T$5,IF(AND(AB598="ALUMINIO",AA598="ESPECIAL"),CONTROLE!$T$6))))))</f>
        <v>12740</v>
      </c>
    </row>
    <row r="599" spans="1:29" ht="15" customHeight="1">
      <c r="A599" s="98" t="s">
        <v>2927</v>
      </c>
      <c r="B599" s="96" t="str">
        <f t="shared" si="62"/>
        <v xml:space="preserve"> </v>
      </c>
      <c r="C599" s="96" t="str">
        <f>IF(AND(ISBLANK('TABELA UNIFICADA 2024'!P599)=TRUE,(ISBLANK('TABELA UNIFICADA 2024'!A599)=FALSE)),'TABELA UNIFICADA 2024'!A599," ")</f>
        <v xml:space="preserve"> </v>
      </c>
      <c r="D599" s="96" t="s">
        <v>43</v>
      </c>
      <c r="E599" s="191">
        <f>IF(ISBLANK('TABELA UNIFICADA 2024'!M599)=TRUE," ",'TABELA UNIFICADA 2024'!M599)</f>
        <v>45475</v>
      </c>
      <c r="F599" s="96" t="s">
        <v>111</v>
      </c>
      <c r="G599" s="96" t="str">
        <f>IF(C599='TABELA UNIFICADA 2024'!A599,'TABELA UNIFICADA 2024'!C599," ")</f>
        <v xml:space="preserve"> </v>
      </c>
      <c r="H599" s="96" t="s">
        <v>43</v>
      </c>
      <c r="I599" s="96" t="s">
        <v>112</v>
      </c>
      <c r="J599" s="97" t="str">
        <f>IF(C599='TABELA UNIFICADA 2024'!A599,'TABELA UNIFICADA 2024'!G599," ")</f>
        <v xml:space="preserve"> </v>
      </c>
      <c r="K599" s="96" t="s">
        <v>113</v>
      </c>
      <c r="L599" s="100" t="str">
        <f t="shared" si="61"/>
        <v>-</v>
      </c>
      <c r="M599" s="95" t="str">
        <f t="shared" si="60"/>
        <v xml:space="preserve"> </v>
      </c>
      <c r="N599" s="99" t="str">
        <f>IF(C599='TABELA UNIFICADA 2024'!A599,'TABELA UNIFICADA 2024'!F599," ")</f>
        <v xml:space="preserve"> </v>
      </c>
      <c r="O599" s="99" t="str">
        <f t="shared" si="63"/>
        <v xml:space="preserve"> </v>
      </c>
      <c r="Y599" s="183" t="s">
        <v>1051</v>
      </c>
      <c r="Z599" s="104" t="s">
        <v>617</v>
      </c>
      <c r="AA599" s="104" t="s">
        <v>618</v>
      </c>
      <c r="AB599" s="104" t="str">
        <f t="shared" ref="AB599:AB604" si="65">IF(LEFT(Z599,1)="G","FERRO",0)</f>
        <v>FERRO</v>
      </c>
      <c r="AC599" s="106">
        <f>IF(AND(AB599="FERRO",AA599="PADRAO"),CONTROLE!$T$2,IF(AND(AB599="FERRO",AA599="ESPECIAL"),CONTROLE!$T$3,IF(AND(AB599="ACO",AA599="PADRAO"),CONTROLE!$T$8,IF(AND(AB599="ACO",AA599="ESPECIAL"),CONTROLE!$T$9,IF(AND(AB599="ALUMINIO",AA599="PADRAO"),CONTROLE!$T$5,IF(AND(AB599="ALUMINIO",AA599="ESPECIAL"),CONTROLE!$T$6))))))</f>
        <v>12738</v>
      </c>
    </row>
    <row r="600" spans="1:29" ht="15" customHeight="1">
      <c r="A600" s="98" t="s">
        <v>2927</v>
      </c>
      <c r="B600" s="96" t="str">
        <f t="shared" si="62"/>
        <v xml:space="preserve"> </v>
      </c>
      <c r="C600" s="96" t="str">
        <f>IF(AND(ISBLANK('TABELA UNIFICADA 2024'!P600)=TRUE,(ISBLANK('TABELA UNIFICADA 2024'!A600)=FALSE)),'TABELA UNIFICADA 2024'!A600," ")</f>
        <v xml:space="preserve"> </v>
      </c>
      <c r="D600" s="96" t="s">
        <v>43</v>
      </c>
      <c r="E600" s="191">
        <f>IF(ISBLANK('TABELA UNIFICADA 2024'!M600)=TRUE," ",'TABELA UNIFICADA 2024'!M600)</f>
        <v>45483</v>
      </c>
      <c r="F600" s="96" t="s">
        <v>111</v>
      </c>
      <c r="G600" s="96" t="str">
        <f>IF(C600='TABELA UNIFICADA 2024'!A600,'TABELA UNIFICADA 2024'!C600," ")</f>
        <v xml:space="preserve"> </v>
      </c>
      <c r="H600" s="96" t="s">
        <v>43</v>
      </c>
      <c r="I600" s="96" t="s">
        <v>112</v>
      </c>
      <c r="J600" s="97" t="str">
        <f>IF(C600='TABELA UNIFICADA 2024'!A600,'TABELA UNIFICADA 2024'!G600," ")</f>
        <v xml:space="preserve"> </v>
      </c>
      <c r="K600" s="96" t="s">
        <v>113</v>
      </c>
      <c r="L600" s="100" t="str">
        <f t="shared" si="61"/>
        <v>-</v>
      </c>
      <c r="M600" s="95" t="str">
        <f t="shared" si="60"/>
        <v xml:space="preserve"> </v>
      </c>
      <c r="N600" s="99" t="str">
        <f>IF(C600='TABELA UNIFICADA 2024'!A600,'TABELA UNIFICADA 2024'!F600," ")</f>
        <v xml:space="preserve"> </v>
      </c>
      <c r="O600" s="99" t="str">
        <f t="shared" si="63"/>
        <v xml:space="preserve"> </v>
      </c>
      <c r="Y600" s="183" t="s">
        <v>366</v>
      </c>
      <c r="Z600" s="104" t="s">
        <v>617</v>
      </c>
      <c r="AA600" s="104" t="s">
        <v>618</v>
      </c>
      <c r="AB600" s="104" t="str">
        <f t="shared" si="65"/>
        <v>FERRO</v>
      </c>
      <c r="AC600" s="106">
        <f>IF(AND(AB600="FERRO",AA600="PADRAO"),CONTROLE!$T$2,IF(AND(AB600="FERRO",AA600="ESPECIAL"),CONTROLE!$T$3,IF(AND(AB600="ACO",AA600="PADRAO"),CONTROLE!$T$8,IF(AND(AB600="ACO",AA600="ESPECIAL"),CONTROLE!$T$9,IF(AND(AB600="ALUMINIO",AA600="PADRAO"),CONTROLE!$T$5,IF(AND(AB600="ALUMINIO",AA600="ESPECIAL"),CONTROLE!$T$6))))))</f>
        <v>12738</v>
      </c>
    </row>
    <row r="601" spans="1:29" ht="15" customHeight="1">
      <c r="A601" s="98" t="s">
        <v>2927</v>
      </c>
      <c r="B601" s="96" t="str">
        <f t="shared" si="62"/>
        <v xml:space="preserve"> </v>
      </c>
      <c r="C601" s="96" t="str">
        <f>IF(AND(ISBLANK('TABELA UNIFICADA 2024'!P601)=TRUE,(ISBLANK('TABELA UNIFICADA 2024'!A601)=FALSE)),'TABELA UNIFICADA 2024'!A601," ")</f>
        <v xml:space="preserve"> </v>
      </c>
      <c r="D601" s="96" t="s">
        <v>43</v>
      </c>
      <c r="E601" s="191">
        <f>IF(ISBLANK('TABELA UNIFICADA 2024'!M601)=TRUE," ",'TABELA UNIFICADA 2024'!M601)</f>
        <v>45481</v>
      </c>
      <c r="F601" s="96" t="s">
        <v>111</v>
      </c>
      <c r="G601" s="96" t="str">
        <f>IF(C601='TABELA UNIFICADA 2024'!A601,'TABELA UNIFICADA 2024'!C601," ")</f>
        <v xml:space="preserve"> </v>
      </c>
      <c r="H601" s="96" t="s">
        <v>43</v>
      </c>
      <c r="I601" s="96" t="s">
        <v>112</v>
      </c>
      <c r="J601" s="97" t="str">
        <f>IF(C601='TABELA UNIFICADA 2024'!A601,'TABELA UNIFICADA 2024'!G601," ")</f>
        <v xml:space="preserve"> </v>
      </c>
      <c r="K601" s="96" t="s">
        <v>113</v>
      </c>
      <c r="L601" s="100" t="str">
        <f t="shared" si="61"/>
        <v>-</v>
      </c>
      <c r="M601" s="95" t="str">
        <f t="shared" si="60"/>
        <v xml:space="preserve"> </v>
      </c>
      <c r="N601" s="99" t="str">
        <f>IF(C601='TABELA UNIFICADA 2024'!A601,'TABELA UNIFICADA 2024'!F601," ")</f>
        <v xml:space="preserve"> </v>
      </c>
      <c r="O601" s="99" t="str">
        <f t="shared" si="63"/>
        <v xml:space="preserve"> </v>
      </c>
      <c r="Y601" s="183" t="s">
        <v>347</v>
      </c>
      <c r="Z601" s="104" t="s">
        <v>617</v>
      </c>
      <c r="AA601" s="104" t="s">
        <v>618</v>
      </c>
      <c r="AB601" s="104" t="str">
        <f t="shared" si="65"/>
        <v>FERRO</v>
      </c>
      <c r="AC601" s="106">
        <f>IF(AND(AB601="FERRO",AA601="PADRAO"),CONTROLE!$T$2,IF(AND(AB601="FERRO",AA601="ESPECIAL"),CONTROLE!$T$3,IF(AND(AB601="ACO",AA601="PADRAO"),CONTROLE!$T$8,IF(AND(AB601="ACO",AA601="ESPECIAL"),CONTROLE!$T$9,IF(AND(AB601="ALUMINIO",AA601="PADRAO"),CONTROLE!$T$5,IF(AND(AB601="ALUMINIO",AA601="ESPECIAL"),CONTROLE!$T$6))))))</f>
        <v>12738</v>
      </c>
    </row>
    <row r="602" spans="1:29" ht="15" customHeight="1">
      <c r="A602" s="98" t="s">
        <v>2927</v>
      </c>
      <c r="B602" s="96" t="str">
        <f t="shared" si="62"/>
        <v xml:space="preserve"> </v>
      </c>
      <c r="C602" s="96" t="str">
        <f>IF(AND(ISBLANK('TABELA UNIFICADA 2024'!P602)=TRUE,(ISBLANK('TABELA UNIFICADA 2024'!A602)=FALSE)),'TABELA UNIFICADA 2024'!A602," ")</f>
        <v xml:space="preserve"> </v>
      </c>
      <c r="D602" s="96" t="s">
        <v>43</v>
      </c>
      <c r="E602" s="191">
        <f>IF(ISBLANK('TABELA UNIFICADA 2024'!M602)=TRUE," ",'TABELA UNIFICADA 2024'!M602)</f>
        <v>45475</v>
      </c>
      <c r="F602" s="96" t="s">
        <v>111</v>
      </c>
      <c r="G602" s="96" t="str">
        <f>IF(C602='TABELA UNIFICADA 2024'!A602,'TABELA UNIFICADA 2024'!C602," ")</f>
        <v xml:space="preserve"> </v>
      </c>
      <c r="H602" s="96" t="s">
        <v>43</v>
      </c>
      <c r="I602" s="96" t="s">
        <v>112</v>
      </c>
      <c r="J602" s="97" t="str">
        <f>IF(C602='TABELA UNIFICADA 2024'!A602,'TABELA UNIFICADA 2024'!G602," ")</f>
        <v xml:space="preserve"> </v>
      </c>
      <c r="K602" s="96" t="s">
        <v>113</v>
      </c>
      <c r="L602" s="100" t="str">
        <f t="shared" si="61"/>
        <v>-</v>
      </c>
      <c r="M602" s="95" t="str">
        <f t="shared" si="60"/>
        <v xml:space="preserve"> </v>
      </c>
      <c r="N602" s="99" t="str">
        <f>IF(C602='TABELA UNIFICADA 2024'!A602,'TABELA UNIFICADA 2024'!F602," ")</f>
        <v xml:space="preserve"> </v>
      </c>
      <c r="O602" s="99" t="str">
        <f t="shared" si="63"/>
        <v xml:space="preserve"> </v>
      </c>
      <c r="Y602" s="183" t="s">
        <v>434</v>
      </c>
      <c r="Z602" s="104" t="s">
        <v>617</v>
      </c>
      <c r="AA602" s="104" t="s">
        <v>618</v>
      </c>
      <c r="AB602" s="104" t="str">
        <f t="shared" si="65"/>
        <v>FERRO</v>
      </c>
      <c r="AC602" s="106">
        <f>IF(AND(AB602="FERRO",AA602="PADRAO"),CONTROLE!$T$2,IF(AND(AB602="FERRO",AA602="ESPECIAL"),CONTROLE!$T$3,IF(AND(AB602="ACO",AA602="PADRAO"),CONTROLE!$T$8,IF(AND(AB602="ACO",AA602="ESPECIAL"),CONTROLE!$T$9,IF(AND(AB602="ALUMINIO",AA602="PADRAO"),CONTROLE!$T$5,IF(AND(AB602="ALUMINIO",AA602="ESPECIAL"),CONTROLE!$T$6))))))</f>
        <v>12738</v>
      </c>
    </row>
    <row r="603" spans="1:29" ht="15" customHeight="1">
      <c r="A603" s="98" t="s">
        <v>2927</v>
      </c>
      <c r="B603" s="96" t="str">
        <f t="shared" si="62"/>
        <v xml:space="preserve"> </v>
      </c>
      <c r="C603" s="96" t="str">
        <f>IF(AND(ISBLANK('TABELA UNIFICADA 2024'!P603)=TRUE,(ISBLANK('TABELA UNIFICADA 2024'!A603)=FALSE)),'TABELA UNIFICADA 2024'!A603," ")</f>
        <v xml:space="preserve"> </v>
      </c>
      <c r="D603" s="96" t="s">
        <v>43</v>
      </c>
      <c r="E603" s="191">
        <f>IF(ISBLANK('TABELA UNIFICADA 2024'!M603)=TRUE," ",'TABELA UNIFICADA 2024'!M603)</f>
        <v>45492</v>
      </c>
      <c r="F603" s="96" t="s">
        <v>111</v>
      </c>
      <c r="G603" s="96" t="str">
        <f>IF(C603='TABELA UNIFICADA 2024'!A603,'TABELA UNIFICADA 2024'!C603," ")</f>
        <v xml:space="preserve"> </v>
      </c>
      <c r="H603" s="96" t="s">
        <v>43</v>
      </c>
      <c r="I603" s="96" t="s">
        <v>112</v>
      </c>
      <c r="J603" s="97" t="str">
        <f>IF(C603='TABELA UNIFICADA 2024'!A603,'TABELA UNIFICADA 2024'!G603," ")</f>
        <v xml:space="preserve"> </v>
      </c>
      <c r="K603" s="96" t="s">
        <v>113</v>
      </c>
      <c r="L603" s="100"/>
      <c r="M603" s="95" t="str">
        <f t="shared" si="60"/>
        <v xml:space="preserve"> </v>
      </c>
      <c r="N603" s="99" t="str">
        <f>IF(C603='TABELA UNIFICADA 2024'!A603,'TABELA UNIFICADA 2024'!F603," ")</f>
        <v xml:space="preserve"> </v>
      </c>
      <c r="O603" s="99" t="str">
        <f t="shared" si="63"/>
        <v xml:space="preserve"> </v>
      </c>
      <c r="Y603" s="183" t="s">
        <v>1052</v>
      </c>
      <c r="Z603" s="104" t="s">
        <v>617</v>
      </c>
      <c r="AA603" s="104" t="s">
        <v>618</v>
      </c>
      <c r="AB603" s="104" t="str">
        <f t="shared" si="65"/>
        <v>FERRO</v>
      </c>
      <c r="AC603" s="106">
        <f>IF(AND(AB603="FERRO",AA603="PADRAO"),CONTROLE!$T$2,IF(AND(AB603="FERRO",AA603="ESPECIAL"),CONTROLE!$T$3,IF(AND(AB603="ACO",AA603="PADRAO"),CONTROLE!$T$8,IF(AND(AB603="ACO",AA603="ESPECIAL"),CONTROLE!$T$9,IF(AND(AB603="ALUMINIO",AA603="PADRAO"),CONTROLE!$T$5,IF(AND(AB603="ALUMINIO",AA603="ESPECIAL"),CONTROLE!$T$6))))))</f>
        <v>12738</v>
      </c>
    </row>
    <row r="604" spans="1:29" ht="15" customHeight="1">
      <c r="A604" s="98" t="s">
        <v>2927</v>
      </c>
      <c r="B604" s="96" t="str">
        <f t="shared" si="62"/>
        <v xml:space="preserve"> </v>
      </c>
      <c r="C604" s="96" t="str">
        <f>IF(AND(ISBLANK('TABELA UNIFICADA 2024'!P604)=TRUE,(ISBLANK('TABELA UNIFICADA 2024'!A604)=FALSE)),'TABELA UNIFICADA 2024'!A604," ")</f>
        <v xml:space="preserve"> </v>
      </c>
      <c r="D604" s="96" t="s">
        <v>43</v>
      </c>
      <c r="E604" s="191">
        <f>IF(ISBLANK('TABELA UNIFICADA 2024'!M604)=TRUE," ",'TABELA UNIFICADA 2024'!M604)</f>
        <v>45482</v>
      </c>
      <c r="F604" s="96" t="s">
        <v>111</v>
      </c>
      <c r="G604" s="96" t="str">
        <f>IF(C604='TABELA UNIFICADA 2024'!A604,'TABELA UNIFICADA 2024'!C604," ")</f>
        <v xml:space="preserve"> </v>
      </c>
      <c r="H604" s="96" t="s">
        <v>43</v>
      </c>
      <c r="I604" s="96" t="s">
        <v>112</v>
      </c>
      <c r="J604" s="97" t="str">
        <f>IF(C604='TABELA UNIFICADA 2024'!A604,'TABELA UNIFICADA 2024'!G604," ")</f>
        <v xml:space="preserve"> </v>
      </c>
      <c r="K604" s="96" t="s">
        <v>113</v>
      </c>
      <c r="L604" s="100"/>
      <c r="M604" s="95" t="str">
        <f t="shared" si="60"/>
        <v xml:space="preserve"> </v>
      </c>
      <c r="N604" s="99" t="str">
        <f>IF(C604='TABELA UNIFICADA 2024'!A604,'TABELA UNIFICADA 2024'!F604," ")</f>
        <v xml:space="preserve"> </v>
      </c>
      <c r="O604" s="99" t="str">
        <f t="shared" si="63"/>
        <v xml:space="preserve"> </v>
      </c>
      <c r="Y604" s="183" t="s">
        <v>452</v>
      </c>
      <c r="Z604" s="104" t="s">
        <v>617</v>
      </c>
      <c r="AA604" s="104" t="s">
        <v>618</v>
      </c>
      <c r="AB604" s="104" t="str">
        <f t="shared" si="65"/>
        <v>FERRO</v>
      </c>
      <c r="AC604" s="106">
        <f>IF(AND(AB604="FERRO",AA604="PADRAO"),CONTROLE!$T$2,IF(AND(AB604="FERRO",AA604="ESPECIAL"),CONTROLE!$T$3,IF(AND(AB604="ACO",AA604="PADRAO"),CONTROLE!$T$8,IF(AND(AB604="ACO",AA604="ESPECIAL"),CONTROLE!$T$9,IF(AND(AB604="ALUMINIO",AA604="PADRAO"),CONTROLE!$T$5,IF(AND(AB604="ALUMINIO",AA604="ESPECIAL"),CONTROLE!$T$6))))))</f>
        <v>12738</v>
      </c>
    </row>
    <row r="605" spans="1:29" ht="15" customHeight="1">
      <c r="A605" s="98" t="s">
        <v>2927</v>
      </c>
      <c r="B605" s="96" t="str">
        <f t="shared" si="62"/>
        <v xml:space="preserve"> </v>
      </c>
      <c r="C605" s="96" t="str">
        <f>IF(AND(ISBLANK('TABELA UNIFICADA 2024'!P605)=TRUE,(ISBLANK('TABELA UNIFICADA 2024'!A605)=FALSE)),'TABELA UNIFICADA 2024'!A605," ")</f>
        <v xml:space="preserve"> </v>
      </c>
      <c r="D605" s="96" t="s">
        <v>43</v>
      </c>
      <c r="E605" s="191">
        <f>IF(ISBLANK('TABELA UNIFICADA 2024'!M605)=TRUE," ",'TABELA UNIFICADA 2024'!M605)</f>
        <v>45482</v>
      </c>
      <c r="F605" s="96" t="s">
        <v>111</v>
      </c>
      <c r="G605" s="96" t="str">
        <f>IF(C605='TABELA UNIFICADA 2024'!A605,'TABELA UNIFICADA 2024'!C605," ")</f>
        <v xml:space="preserve"> </v>
      </c>
      <c r="H605" s="96" t="s">
        <v>43</v>
      </c>
      <c r="I605" s="96" t="s">
        <v>112</v>
      </c>
      <c r="J605" s="97" t="str">
        <f>IF(C605='TABELA UNIFICADA 2024'!A605,'TABELA UNIFICADA 2024'!G605," ")</f>
        <v xml:space="preserve"> </v>
      </c>
      <c r="K605" s="96" t="s">
        <v>113</v>
      </c>
      <c r="L605" s="100"/>
      <c r="M605" s="95" t="str">
        <f t="shared" si="60"/>
        <v xml:space="preserve"> </v>
      </c>
      <c r="N605" s="99" t="str">
        <f>IF(C605='TABELA UNIFICADA 2024'!A605,'TABELA UNIFICADA 2024'!F605," ")</f>
        <v xml:space="preserve"> </v>
      </c>
      <c r="O605" s="99" t="str">
        <f t="shared" si="63"/>
        <v xml:space="preserve"> </v>
      </c>
      <c r="Y605" s="183" t="s">
        <v>453</v>
      </c>
      <c r="Z605" s="104" t="s">
        <v>696</v>
      </c>
      <c r="AA605" s="104" t="s">
        <v>618</v>
      </c>
      <c r="AB605" s="104" t="s">
        <v>2550</v>
      </c>
      <c r="AC605" s="106">
        <f>IF(AND(AB605="FERRO",AA605="PADRAO"),CONTROLE!$T$2,IF(AND(AB605="FERRO",AA605="ESPECIAL"),CONTROLE!$T$3,IF(AND(AB605="ACO",AA605="PADRAO"),CONTROLE!$T$8,IF(AND(AB605="ACO",AA605="ESPECIAL"),CONTROLE!$T$9,IF(AND(AB605="ALUMINIO",AA605="PADRAO"),CONTROLE!$T$5,IF(AND(AB605="ALUMINIO",AA605="ESPECIAL"),CONTROLE!$T$6))))))</f>
        <v>12740</v>
      </c>
    </row>
    <row r="606" spans="1:29" ht="15" customHeight="1">
      <c r="A606" s="98" t="s">
        <v>2927</v>
      </c>
      <c r="B606" s="96" t="str">
        <f t="shared" si="62"/>
        <v xml:space="preserve"> </v>
      </c>
      <c r="C606" s="96" t="str">
        <f>IF(AND(ISBLANK('TABELA UNIFICADA 2024'!P606)=TRUE,(ISBLANK('TABELA UNIFICADA 2024'!A606)=FALSE)),'TABELA UNIFICADA 2024'!A606," ")</f>
        <v xml:space="preserve"> </v>
      </c>
      <c r="D606" s="96" t="s">
        <v>43</v>
      </c>
      <c r="E606" s="191">
        <f>IF(ISBLANK('TABELA UNIFICADA 2024'!M606)=TRUE," ",'TABELA UNIFICADA 2024'!M606)</f>
        <v>45492</v>
      </c>
      <c r="F606" s="96" t="s">
        <v>111</v>
      </c>
      <c r="G606" s="96" t="str">
        <f>IF(C606='TABELA UNIFICADA 2024'!A606,'TABELA UNIFICADA 2024'!C606," ")</f>
        <v xml:space="preserve"> </v>
      </c>
      <c r="H606" s="96" t="s">
        <v>43</v>
      </c>
      <c r="I606" s="96" t="s">
        <v>112</v>
      </c>
      <c r="J606" s="97" t="str">
        <f>IF(C606='TABELA UNIFICADA 2024'!A606,'TABELA UNIFICADA 2024'!G606," ")</f>
        <v xml:space="preserve"> </v>
      </c>
      <c r="K606" s="96" t="s">
        <v>113</v>
      </c>
      <c r="L606" s="100"/>
      <c r="M606" s="95" t="str">
        <f t="shared" si="60"/>
        <v xml:space="preserve"> </v>
      </c>
      <c r="N606" s="99" t="str">
        <f>IF(C606='TABELA UNIFICADA 2024'!A606,'TABELA UNIFICADA 2024'!F606," ")</f>
        <v xml:space="preserve"> </v>
      </c>
      <c r="O606" s="99" t="str">
        <f t="shared" si="63"/>
        <v xml:space="preserve"> </v>
      </c>
      <c r="Y606" s="183" t="s">
        <v>481</v>
      </c>
      <c r="Z606" s="104" t="s">
        <v>617</v>
      </c>
      <c r="AA606" s="104" t="s">
        <v>618</v>
      </c>
      <c r="AB606" s="104" t="str">
        <f t="shared" ref="AB606:AB641" si="66">IF(LEFT(Z606,1)="G","FERRO",0)</f>
        <v>FERRO</v>
      </c>
      <c r="AC606" s="106">
        <f>IF(AND(AB606="FERRO",AA606="PADRAO"),CONTROLE!$T$2,IF(AND(AB606="FERRO",AA606="ESPECIAL"),CONTROLE!$T$3,IF(AND(AB606="ACO",AA606="PADRAO"),CONTROLE!$T$8,IF(AND(AB606="ACO",AA606="ESPECIAL"),CONTROLE!$T$9,IF(AND(AB606="ALUMINIO",AA606="PADRAO"),CONTROLE!$T$5,IF(AND(AB606="ALUMINIO",AA606="ESPECIAL"),CONTROLE!$T$6))))))</f>
        <v>12738</v>
      </c>
    </row>
    <row r="607" spans="1:29" ht="15" customHeight="1">
      <c r="A607" s="98" t="s">
        <v>2927</v>
      </c>
      <c r="B607" s="96" t="str">
        <f t="shared" si="62"/>
        <v xml:space="preserve"> </v>
      </c>
      <c r="C607" s="96" t="str">
        <f>IF(AND(ISBLANK('TABELA UNIFICADA 2024'!P607)=TRUE,(ISBLANK('TABELA UNIFICADA 2024'!A607)=FALSE)),'TABELA UNIFICADA 2024'!A607," ")</f>
        <v xml:space="preserve"> </v>
      </c>
      <c r="D607" s="96" t="s">
        <v>43</v>
      </c>
      <c r="E607" s="191">
        <f>IF(ISBLANK('TABELA UNIFICADA 2024'!M607)=TRUE," ",'TABELA UNIFICADA 2024'!M607)</f>
        <v>45492</v>
      </c>
      <c r="F607" s="96" t="s">
        <v>111</v>
      </c>
      <c r="G607" s="96" t="str">
        <f>IF(C607='TABELA UNIFICADA 2024'!A607,'TABELA UNIFICADA 2024'!C607," ")</f>
        <v xml:space="preserve"> </v>
      </c>
      <c r="H607" s="96" t="s">
        <v>43</v>
      </c>
      <c r="I607" s="96" t="s">
        <v>112</v>
      </c>
      <c r="J607" s="97" t="str">
        <f>IF(C607='TABELA UNIFICADA 2024'!A607,'TABELA UNIFICADA 2024'!G607," ")</f>
        <v xml:space="preserve"> </v>
      </c>
      <c r="K607" s="96" t="s">
        <v>113</v>
      </c>
      <c r="L607" s="100"/>
      <c r="M607" s="95" t="str">
        <f t="shared" si="60"/>
        <v xml:space="preserve"> </v>
      </c>
      <c r="N607" s="99" t="str">
        <f>IF(C607='TABELA UNIFICADA 2024'!A607,'TABELA UNIFICADA 2024'!F607," ")</f>
        <v xml:space="preserve"> </v>
      </c>
      <c r="O607" s="99" t="str">
        <f t="shared" si="63"/>
        <v xml:space="preserve"> </v>
      </c>
      <c r="Y607" s="183" t="s">
        <v>562</v>
      </c>
      <c r="Z607" s="104" t="s">
        <v>617</v>
      </c>
      <c r="AA607" s="104" t="s">
        <v>618</v>
      </c>
      <c r="AB607" s="104" t="str">
        <f t="shared" si="66"/>
        <v>FERRO</v>
      </c>
      <c r="AC607" s="106">
        <f>IF(AND(AB607="FERRO",AA607="PADRAO"),CONTROLE!$T$2,IF(AND(AB607="FERRO",AA607="ESPECIAL"),CONTROLE!$T$3,IF(AND(AB607="ACO",AA607="PADRAO"),CONTROLE!$T$8,IF(AND(AB607="ACO",AA607="ESPECIAL"),CONTROLE!$T$9,IF(AND(AB607="ALUMINIO",AA607="PADRAO"),CONTROLE!$T$5,IF(AND(AB607="ALUMINIO",AA607="ESPECIAL"),CONTROLE!$T$6))))))</f>
        <v>12738</v>
      </c>
    </row>
    <row r="608" spans="1:29" ht="15" customHeight="1">
      <c r="A608" s="98" t="s">
        <v>2927</v>
      </c>
      <c r="B608" s="96" t="str">
        <f t="shared" si="62"/>
        <v xml:space="preserve"> </v>
      </c>
      <c r="C608" s="96" t="str">
        <f>IF(AND(ISBLANK('TABELA UNIFICADA 2024'!P608)=TRUE,(ISBLANK('TABELA UNIFICADA 2024'!A608)=FALSE)),'TABELA UNIFICADA 2024'!A608," ")</f>
        <v xml:space="preserve"> </v>
      </c>
      <c r="D608" s="96" t="s">
        <v>43</v>
      </c>
      <c r="E608" s="191">
        <f>IF(ISBLANK('TABELA UNIFICADA 2024'!M608)=TRUE," ",'TABELA UNIFICADA 2024'!M608)</f>
        <v>45476</v>
      </c>
      <c r="F608" s="96" t="s">
        <v>111</v>
      </c>
      <c r="G608" s="96" t="str">
        <f>IF(C608='TABELA UNIFICADA 2024'!A608,'TABELA UNIFICADA 2024'!C608," ")</f>
        <v xml:space="preserve"> </v>
      </c>
      <c r="H608" s="96" t="s">
        <v>43</v>
      </c>
      <c r="I608" s="96" t="s">
        <v>112</v>
      </c>
      <c r="J608" s="97" t="str">
        <f>IF(C608='TABELA UNIFICADA 2024'!A608,'TABELA UNIFICADA 2024'!G608," ")</f>
        <v xml:space="preserve"> </v>
      </c>
      <c r="K608" s="96" t="s">
        <v>113</v>
      </c>
      <c r="L608" s="100"/>
      <c r="M608" s="95" t="str">
        <f t="shared" si="60"/>
        <v xml:space="preserve"> </v>
      </c>
      <c r="N608" s="99" t="str">
        <f>IF(C608='TABELA UNIFICADA 2024'!A608,'TABELA UNIFICADA 2024'!F608," ")</f>
        <v xml:space="preserve"> </v>
      </c>
      <c r="O608" s="99" t="str">
        <f t="shared" si="63"/>
        <v xml:space="preserve"> </v>
      </c>
      <c r="Y608" s="183" t="s">
        <v>610</v>
      </c>
      <c r="Z608" s="104" t="s">
        <v>617</v>
      </c>
      <c r="AA608" s="104" t="s">
        <v>618</v>
      </c>
      <c r="AB608" s="104" t="str">
        <f t="shared" si="66"/>
        <v>FERRO</v>
      </c>
      <c r="AC608" s="106">
        <f>IF(AND(AB608="FERRO",AA608="PADRAO"),CONTROLE!$T$2,IF(AND(AB608="FERRO",AA608="ESPECIAL"),CONTROLE!$T$3,IF(AND(AB608="ACO",AA608="PADRAO"),CONTROLE!$T$8,IF(AND(AB608="ACO",AA608="ESPECIAL"),CONTROLE!$T$9,IF(AND(AB608="ALUMINIO",AA608="PADRAO"),CONTROLE!$T$5,IF(AND(AB608="ALUMINIO",AA608="ESPECIAL"),CONTROLE!$T$6))))))</f>
        <v>12738</v>
      </c>
    </row>
    <row r="609" spans="1:29" ht="15" customHeight="1">
      <c r="A609" s="98" t="s">
        <v>2927</v>
      </c>
      <c r="B609" s="96" t="str">
        <f t="shared" si="62"/>
        <v xml:space="preserve"> </v>
      </c>
      <c r="C609" s="96" t="str">
        <f>IF(AND(ISBLANK('TABELA UNIFICADA 2024'!P609)=TRUE,(ISBLANK('TABELA UNIFICADA 2024'!A609)=FALSE)),'TABELA UNIFICADA 2024'!A609," ")</f>
        <v xml:space="preserve"> </v>
      </c>
      <c r="D609" s="96" t="s">
        <v>43</v>
      </c>
      <c r="E609" s="191">
        <f>IF(ISBLANK('TABELA UNIFICADA 2024'!M609)=TRUE," ",'TABELA UNIFICADA 2024'!M609)</f>
        <v>45481</v>
      </c>
      <c r="F609" s="96" t="s">
        <v>111</v>
      </c>
      <c r="G609" s="96" t="str">
        <f>IF(C609='TABELA UNIFICADA 2024'!A609,'TABELA UNIFICADA 2024'!C609," ")</f>
        <v xml:space="preserve"> </v>
      </c>
      <c r="H609" s="96" t="s">
        <v>43</v>
      </c>
      <c r="I609" s="96" t="s">
        <v>112</v>
      </c>
      <c r="J609" s="97" t="str">
        <f>IF(C609='TABELA UNIFICADA 2024'!A609,'TABELA UNIFICADA 2024'!G609," ")</f>
        <v xml:space="preserve"> </v>
      </c>
      <c r="K609" s="96" t="s">
        <v>113</v>
      </c>
      <c r="L609" s="100"/>
      <c r="M609" s="95" t="str">
        <f t="shared" si="60"/>
        <v xml:space="preserve"> </v>
      </c>
      <c r="N609" s="99" t="str">
        <f>IF(C609='TABELA UNIFICADA 2024'!A609,'TABELA UNIFICADA 2024'!F609," ")</f>
        <v xml:space="preserve"> </v>
      </c>
      <c r="O609" s="99" t="str">
        <f t="shared" si="63"/>
        <v xml:space="preserve"> </v>
      </c>
      <c r="Y609" s="183" t="s">
        <v>1053</v>
      </c>
      <c r="Z609" s="104" t="s">
        <v>617</v>
      </c>
      <c r="AA609" s="104" t="s">
        <v>618</v>
      </c>
      <c r="AB609" s="104" t="str">
        <f t="shared" si="66"/>
        <v>FERRO</v>
      </c>
      <c r="AC609" s="106">
        <f>IF(AND(AB609="FERRO",AA609="PADRAO"),CONTROLE!$T$2,IF(AND(AB609="FERRO",AA609="ESPECIAL"),CONTROLE!$T$3,IF(AND(AB609="ACO",AA609="PADRAO"),CONTROLE!$T$8,IF(AND(AB609="ACO",AA609="ESPECIAL"),CONTROLE!$T$9,IF(AND(AB609="ALUMINIO",AA609="PADRAO"),CONTROLE!$T$5,IF(AND(AB609="ALUMINIO",AA609="ESPECIAL"),CONTROLE!$T$6))))))</f>
        <v>12738</v>
      </c>
    </row>
    <row r="610" spans="1:29" ht="15" customHeight="1">
      <c r="A610" s="98" t="s">
        <v>2927</v>
      </c>
      <c r="B610" s="96" t="str">
        <f t="shared" si="62"/>
        <v xml:space="preserve"> </v>
      </c>
      <c r="C610" s="96" t="str">
        <f>IF(AND(ISBLANK('TABELA UNIFICADA 2024'!P610)=TRUE,(ISBLANK('TABELA UNIFICADA 2024'!A610)=FALSE)),'TABELA UNIFICADA 2024'!A610," ")</f>
        <v xml:space="preserve"> </v>
      </c>
      <c r="D610" s="96" t="s">
        <v>43</v>
      </c>
      <c r="E610" s="191">
        <f>IF(ISBLANK('TABELA UNIFICADA 2024'!M610)=TRUE," ",'TABELA UNIFICADA 2024'!M610)</f>
        <v>45489</v>
      </c>
      <c r="F610" s="96" t="s">
        <v>111</v>
      </c>
      <c r="G610" s="96" t="str">
        <f>IF(C610='TABELA UNIFICADA 2024'!A610,'TABELA UNIFICADA 2024'!C610," ")</f>
        <v xml:space="preserve"> </v>
      </c>
      <c r="H610" s="96" t="s">
        <v>43</v>
      </c>
      <c r="I610" s="96" t="s">
        <v>112</v>
      </c>
      <c r="J610" s="97" t="str">
        <f>IF(C610='TABELA UNIFICADA 2024'!A610,'TABELA UNIFICADA 2024'!G610," ")</f>
        <v xml:space="preserve"> </v>
      </c>
      <c r="K610" s="96" t="s">
        <v>113</v>
      </c>
      <c r="L610" s="100"/>
      <c r="M610" s="95" t="str">
        <f t="shared" si="60"/>
        <v xml:space="preserve"> </v>
      </c>
      <c r="N610" s="99" t="str">
        <f>IF(C610='TABELA UNIFICADA 2024'!A610,'TABELA UNIFICADA 2024'!F610," ")</f>
        <v xml:space="preserve"> </v>
      </c>
      <c r="O610" s="99" t="str">
        <f t="shared" si="63"/>
        <v xml:space="preserve"> </v>
      </c>
      <c r="Y610" s="183" t="s">
        <v>1054</v>
      </c>
      <c r="Z610" s="104" t="s">
        <v>617</v>
      </c>
      <c r="AA610" s="104" t="s">
        <v>618</v>
      </c>
      <c r="AB610" s="104" t="str">
        <f t="shared" si="66"/>
        <v>FERRO</v>
      </c>
      <c r="AC610" s="106">
        <f>IF(AND(AB610="FERRO",AA610="PADRAO"),CONTROLE!$T$2,IF(AND(AB610="FERRO",AA610="ESPECIAL"),CONTROLE!$T$3,IF(AND(AB610="ACO",AA610="PADRAO"),CONTROLE!$T$8,IF(AND(AB610="ACO",AA610="ESPECIAL"),CONTROLE!$T$9,IF(AND(AB610="ALUMINIO",AA610="PADRAO"),CONTROLE!$T$5,IF(AND(AB610="ALUMINIO",AA610="ESPECIAL"),CONTROLE!$T$6))))))</f>
        <v>12738</v>
      </c>
    </row>
    <row r="611" spans="1:29" ht="15" customHeight="1">
      <c r="A611" s="98" t="s">
        <v>2927</v>
      </c>
      <c r="B611" s="96" t="str">
        <f t="shared" si="62"/>
        <v xml:space="preserve"> </v>
      </c>
      <c r="C611" s="96" t="str">
        <f>IF(AND(ISBLANK('TABELA UNIFICADA 2024'!P611)=TRUE,(ISBLANK('TABELA UNIFICADA 2024'!A611)=FALSE)),'TABELA UNIFICADA 2024'!A611," ")</f>
        <v xml:space="preserve"> </v>
      </c>
      <c r="D611" s="96" t="s">
        <v>43</v>
      </c>
      <c r="E611" s="191">
        <f>IF(ISBLANK('TABELA UNIFICADA 2024'!M611)=TRUE," ",'TABELA UNIFICADA 2024'!M611)</f>
        <v>45492</v>
      </c>
      <c r="F611" s="96" t="s">
        <v>111</v>
      </c>
      <c r="G611" s="96" t="str">
        <f>IF(C611='TABELA UNIFICADA 2024'!A611,'TABELA UNIFICADA 2024'!C611," ")</f>
        <v xml:space="preserve"> </v>
      </c>
      <c r="H611" s="96" t="s">
        <v>43</v>
      </c>
      <c r="I611" s="96" t="s">
        <v>112</v>
      </c>
      <c r="J611" s="97" t="str">
        <f>IF(C611='TABELA UNIFICADA 2024'!A611,'TABELA UNIFICADA 2024'!G611," ")</f>
        <v xml:space="preserve"> </v>
      </c>
      <c r="K611" s="96" t="s">
        <v>113</v>
      </c>
      <c r="L611" s="100"/>
      <c r="M611" s="95" t="str">
        <f t="shared" si="60"/>
        <v xml:space="preserve"> </v>
      </c>
      <c r="N611" s="99" t="str">
        <f>IF(C611='TABELA UNIFICADA 2024'!A611,'TABELA UNIFICADA 2024'!F611," ")</f>
        <v xml:space="preserve"> </v>
      </c>
      <c r="O611" s="99" t="str">
        <f t="shared" si="63"/>
        <v xml:space="preserve"> </v>
      </c>
      <c r="Y611" s="183" t="s">
        <v>1055</v>
      </c>
      <c r="Z611" s="104" t="s">
        <v>666</v>
      </c>
      <c r="AA611" s="104" t="s">
        <v>618</v>
      </c>
      <c r="AB611" s="104" t="str">
        <f t="shared" si="66"/>
        <v>FERRO</v>
      </c>
      <c r="AC611" s="106">
        <f>IF(AND(AB611="FERRO",AA611="PADRAO"),CONTROLE!$T$2,IF(AND(AB611="FERRO",AA611="ESPECIAL"),CONTROLE!$T$3,IF(AND(AB611="ACO",AA611="PADRAO"),CONTROLE!$T$8,IF(AND(AB611="ACO",AA611="ESPECIAL"),CONTROLE!$T$9,IF(AND(AB611="ALUMINIO",AA611="PADRAO"),CONTROLE!$T$5,IF(AND(AB611="ALUMINIO",AA611="ESPECIAL"),CONTROLE!$T$6))))))</f>
        <v>12738</v>
      </c>
    </row>
    <row r="612" spans="1:29" ht="15" customHeight="1">
      <c r="A612" s="98" t="s">
        <v>2927</v>
      </c>
      <c r="B612" s="96" t="str">
        <f t="shared" si="62"/>
        <v xml:space="preserve"> </v>
      </c>
      <c r="C612" s="96" t="str">
        <f>IF(AND(ISBLANK('TABELA UNIFICADA 2024'!P612)=TRUE,(ISBLANK('TABELA UNIFICADA 2024'!A612)=FALSE)),'TABELA UNIFICADA 2024'!A612," ")</f>
        <v xml:space="preserve"> </v>
      </c>
      <c r="D612" s="96" t="s">
        <v>43</v>
      </c>
      <c r="E612" s="191">
        <f>IF(ISBLANK('TABELA UNIFICADA 2024'!M612)=TRUE," ",'TABELA UNIFICADA 2024'!M612)</f>
        <v>45489</v>
      </c>
      <c r="F612" s="96" t="s">
        <v>111</v>
      </c>
      <c r="G612" s="96" t="str">
        <f>IF(C612='TABELA UNIFICADA 2024'!A612,'TABELA UNIFICADA 2024'!C612," ")</f>
        <v xml:space="preserve"> </v>
      </c>
      <c r="H612" s="96" t="s">
        <v>43</v>
      </c>
      <c r="I612" s="96" t="s">
        <v>112</v>
      </c>
      <c r="J612" s="97" t="str">
        <f>IF(C612='TABELA UNIFICADA 2024'!A612,'TABELA UNIFICADA 2024'!G612," ")</f>
        <v xml:space="preserve"> </v>
      </c>
      <c r="K612" s="96" t="s">
        <v>113</v>
      </c>
      <c r="L612" s="100"/>
      <c r="M612" s="95" t="str">
        <f t="shared" si="60"/>
        <v xml:space="preserve"> </v>
      </c>
      <c r="N612" s="99" t="str">
        <f>IF(C612='TABELA UNIFICADA 2024'!A612,'TABELA UNIFICADA 2024'!F612," ")</f>
        <v xml:space="preserve"> </v>
      </c>
      <c r="O612" s="99" t="str">
        <f t="shared" si="63"/>
        <v xml:space="preserve"> </v>
      </c>
      <c r="Y612" s="183" t="s">
        <v>1056</v>
      </c>
      <c r="Z612" s="104" t="s">
        <v>658</v>
      </c>
      <c r="AA612" s="104" t="s">
        <v>706</v>
      </c>
      <c r="AB612" s="104" t="str">
        <f t="shared" si="66"/>
        <v>FERRO</v>
      </c>
      <c r="AC612" s="106">
        <f>IF(AND(AB612="FERRO",AA612="PADRAO"),CONTROLE!$T$2,IF(AND(AB612="FERRO",AA612="ESPECIAL"),CONTROLE!$T$3,IF(AND(AB612="ACO",AA612="PADRAO"),CONTROLE!$T$8,IF(AND(AB612="ACO",AA612="ESPECIAL"),CONTROLE!$T$9,IF(AND(AB612="ALUMINIO",AA612="PADRAO"),CONTROLE!$T$5,IF(AND(AB612="ALUMINIO",AA612="ESPECIAL"),CONTROLE!$T$6))))))</f>
        <v>12737</v>
      </c>
    </row>
    <row r="613" spans="1:29" ht="15" customHeight="1">
      <c r="A613" s="98" t="s">
        <v>2927</v>
      </c>
      <c r="B613" s="96" t="str">
        <f t="shared" si="62"/>
        <v xml:space="preserve"> </v>
      </c>
      <c r="C613" s="96" t="str">
        <f>IF(AND(ISBLANK('TABELA UNIFICADA 2024'!P613)=TRUE,(ISBLANK('TABELA UNIFICADA 2024'!A613)=FALSE)),'TABELA UNIFICADA 2024'!A613," ")</f>
        <v xml:space="preserve"> </v>
      </c>
      <c r="D613" s="96" t="s">
        <v>43</v>
      </c>
      <c r="E613" s="191">
        <f>IF(ISBLANK('TABELA UNIFICADA 2024'!M613)=TRUE," ",'TABELA UNIFICADA 2024'!M613)</f>
        <v>45492</v>
      </c>
      <c r="F613" s="96" t="s">
        <v>111</v>
      </c>
      <c r="G613" s="96" t="str">
        <f>IF(C613='TABELA UNIFICADA 2024'!A613,'TABELA UNIFICADA 2024'!C613," ")</f>
        <v xml:space="preserve"> </v>
      </c>
      <c r="H613" s="96" t="s">
        <v>43</v>
      </c>
      <c r="I613" s="96" t="s">
        <v>112</v>
      </c>
      <c r="J613" s="97" t="str">
        <f>IF(C613='TABELA UNIFICADA 2024'!A613,'TABELA UNIFICADA 2024'!G613," ")</f>
        <v xml:space="preserve"> </v>
      </c>
      <c r="K613" s="96" t="s">
        <v>113</v>
      </c>
      <c r="L613" s="100"/>
      <c r="M613" s="95" t="str">
        <f t="shared" si="60"/>
        <v xml:space="preserve"> </v>
      </c>
      <c r="N613" s="99" t="str">
        <f>IF(C613='TABELA UNIFICADA 2024'!A613,'TABELA UNIFICADA 2024'!F613," ")</f>
        <v xml:space="preserve"> </v>
      </c>
      <c r="O613" s="99" t="str">
        <f t="shared" si="63"/>
        <v xml:space="preserve"> </v>
      </c>
      <c r="Y613" s="183" t="s">
        <v>1057</v>
      </c>
      <c r="Z613" s="104" t="s">
        <v>658</v>
      </c>
      <c r="AA613" s="104" t="s">
        <v>706</v>
      </c>
      <c r="AB613" s="104" t="str">
        <f t="shared" si="66"/>
        <v>FERRO</v>
      </c>
      <c r="AC613" s="106">
        <f>IF(AND(AB613="FERRO",AA613="PADRAO"),CONTROLE!$T$2,IF(AND(AB613="FERRO",AA613="ESPECIAL"),CONTROLE!$T$3,IF(AND(AB613="ACO",AA613="PADRAO"),CONTROLE!$T$8,IF(AND(AB613="ACO",AA613="ESPECIAL"),CONTROLE!$T$9,IF(AND(AB613="ALUMINIO",AA613="PADRAO"),CONTROLE!$T$5,IF(AND(AB613="ALUMINIO",AA613="ESPECIAL"),CONTROLE!$T$6))))))</f>
        <v>12737</v>
      </c>
    </row>
    <row r="614" spans="1:29" ht="15" customHeight="1">
      <c r="A614" s="98" t="s">
        <v>2927</v>
      </c>
      <c r="B614" s="96" t="str">
        <f t="shared" si="62"/>
        <v xml:space="preserve"> </v>
      </c>
      <c r="C614" s="96" t="str">
        <f>IF(AND(ISBLANK('TABELA UNIFICADA 2024'!P614)=TRUE,(ISBLANK('TABELA UNIFICADA 2024'!A614)=FALSE)),'TABELA UNIFICADA 2024'!A614," ")</f>
        <v xml:space="preserve"> </v>
      </c>
      <c r="D614" s="96" t="s">
        <v>43</v>
      </c>
      <c r="E614" s="191">
        <f>IF(ISBLANK('TABELA UNIFICADA 2024'!M614)=TRUE," ",'TABELA UNIFICADA 2024'!M614)</f>
        <v>45492</v>
      </c>
      <c r="F614" s="96" t="s">
        <v>111</v>
      </c>
      <c r="G614" s="96" t="str">
        <f>IF(C614='TABELA UNIFICADA 2024'!A614,'TABELA UNIFICADA 2024'!C614," ")</f>
        <v xml:space="preserve"> </v>
      </c>
      <c r="H614" s="96" t="s">
        <v>43</v>
      </c>
      <c r="I614" s="96" t="s">
        <v>112</v>
      </c>
      <c r="J614" s="97" t="str">
        <f>IF(C614='TABELA UNIFICADA 2024'!A614,'TABELA UNIFICADA 2024'!G614," ")</f>
        <v xml:space="preserve"> </v>
      </c>
      <c r="K614" s="96" t="s">
        <v>113</v>
      </c>
      <c r="L614" s="100"/>
      <c r="M614" s="95" t="str">
        <f t="shared" si="60"/>
        <v xml:space="preserve"> </v>
      </c>
      <c r="N614" s="99" t="str">
        <f>IF(C614='TABELA UNIFICADA 2024'!A614,'TABELA UNIFICADA 2024'!F614," ")</f>
        <v xml:space="preserve"> </v>
      </c>
      <c r="O614" s="99" t="str">
        <f t="shared" si="63"/>
        <v xml:space="preserve"> </v>
      </c>
      <c r="Y614" s="183" t="s">
        <v>1058</v>
      </c>
      <c r="Z614" s="104" t="s">
        <v>666</v>
      </c>
      <c r="AA614" s="104" t="s">
        <v>706</v>
      </c>
      <c r="AB614" s="104" t="str">
        <f t="shared" si="66"/>
        <v>FERRO</v>
      </c>
      <c r="AC614" s="106">
        <f>IF(AND(AB614="FERRO",AA614="PADRAO"),CONTROLE!$T$2,IF(AND(AB614="FERRO",AA614="ESPECIAL"),CONTROLE!$T$3,IF(AND(AB614="ACO",AA614="PADRAO"),CONTROLE!$T$8,IF(AND(AB614="ACO",AA614="ESPECIAL"),CONTROLE!$T$9,IF(AND(AB614="ALUMINIO",AA614="PADRAO"),CONTROLE!$T$5,IF(AND(AB614="ALUMINIO",AA614="ESPECIAL"),CONTROLE!$T$6))))))</f>
        <v>12737</v>
      </c>
    </row>
    <row r="615" spans="1:29" ht="15" customHeight="1">
      <c r="A615" s="98" t="s">
        <v>2927</v>
      </c>
      <c r="B615" s="96" t="str">
        <f t="shared" si="62"/>
        <v xml:space="preserve"> </v>
      </c>
      <c r="C615" s="96" t="str">
        <f>IF(AND(ISBLANK('TABELA UNIFICADA 2024'!P615)=TRUE,(ISBLANK('TABELA UNIFICADA 2024'!A615)=FALSE)),'TABELA UNIFICADA 2024'!A615," ")</f>
        <v xml:space="preserve"> </v>
      </c>
      <c r="D615" s="96" t="s">
        <v>43</v>
      </c>
      <c r="E615" s="191">
        <f>IF(ISBLANK('TABELA UNIFICADA 2024'!M615)=TRUE," ",'TABELA UNIFICADA 2024'!M615)</f>
        <v>45492</v>
      </c>
      <c r="F615" s="96" t="s">
        <v>111</v>
      </c>
      <c r="G615" s="96" t="str">
        <f>IF(C615='TABELA UNIFICADA 2024'!A615,'TABELA UNIFICADA 2024'!C615," ")</f>
        <v xml:space="preserve"> </v>
      </c>
      <c r="H615" s="96" t="s">
        <v>43</v>
      </c>
      <c r="I615" s="96" t="s">
        <v>112</v>
      </c>
      <c r="J615" s="97" t="str">
        <f>IF(C615='TABELA UNIFICADA 2024'!A615,'TABELA UNIFICADA 2024'!G615," ")</f>
        <v xml:space="preserve"> </v>
      </c>
      <c r="K615" s="96" t="s">
        <v>113</v>
      </c>
      <c r="L615" s="100"/>
      <c r="M615" s="95" t="str">
        <f t="shared" si="60"/>
        <v xml:space="preserve"> </v>
      </c>
      <c r="N615" s="99" t="str">
        <f>IF(C615='TABELA UNIFICADA 2024'!A615,'TABELA UNIFICADA 2024'!F615," ")</f>
        <v xml:space="preserve"> </v>
      </c>
      <c r="O615" s="99" t="str">
        <f t="shared" si="63"/>
        <v xml:space="preserve"> </v>
      </c>
      <c r="Y615" s="183" t="s">
        <v>1059</v>
      </c>
      <c r="Z615" s="104" t="s">
        <v>658</v>
      </c>
      <c r="AA615" s="104" t="s">
        <v>706</v>
      </c>
      <c r="AB615" s="104" t="str">
        <f t="shared" si="66"/>
        <v>FERRO</v>
      </c>
      <c r="AC615" s="106">
        <f>IF(AND(AB615="FERRO",AA615="PADRAO"),CONTROLE!$T$2,IF(AND(AB615="FERRO",AA615="ESPECIAL"),CONTROLE!$T$3,IF(AND(AB615="ACO",AA615="PADRAO"),CONTROLE!$T$8,IF(AND(AB615="ACO",AA615="ESPECIAL"),CONTROLE!$T$9,IF(AND(AB615="ALUMINIO",AA615="PADRAO"),CONTROLE!$T$5,IF(AND(AB615="ALUMINIO",AA615="ESPECIAL"),CONTROLE!$T$6))))))</f>
        <v>12737</v>
      </c>
    </row>
    <row r="616" spans="1:29" ht="15" customHeight="1">
      <c r="A616" s="98" t="s">
        <v>2927</v>
      </c>
      <c r="B616" s="96" t="str">
        <f t="shared" si="62"/>
        <v xml:space="preserve"> </v>
      </c>
      <c r="C616" s="96" t="str">
        <f>IF(AND(ISBLANK('TABELA UNIFICADA 2024'!P616)=TRUE,(ISBLANK('TABELA UNIFICADA 2024'!A616)=FALSE)),'TABELA UNIFICADA 2024'!A616," ")</f>
        <v xml:space="preserve"> </v>
      </c>
      <c r="D616" s="96" t="s">
        <v>43</v>
      </c>
      <c r="E616" s="191">
        <f>IF(ISBLANK('TABELA UNIFICADA 2024'!M616)=TRUE," ",'TABELA UNIFICADA 2024'!M616)</f>
        <v>45492</v>
      </c>
      <c r="F616" s="96" t="s">
        <v>111</v>
      </c>
      <c r="G616" s="96" t="str">
        <f>IF(C616='TABELA UNIFICADA 2024'!A616,'TABELA UNIFICADA 2024'!C616," ")</f>
        <v xml:space="preserve"> </v>
      </c>
      <c r="H616" s="96" t="s">
        <v>43</v>
      </c>
      <c r="I616" s="96" t="s">
        <v>112</v>
      </c>
      <c r="J616" s="97" t="str">
        <f>IF(C616='TABELA UNIFICADA 2024'!A616,'TABELA UNIFICADA 2024'!G616," ")</f>
        <v xml:space="preserve"> </v>
      </c>
      <c r="K616" s="96" t="s">
        <v>113</v>
      </c>
      <c r="L616" s="100"/>
      <c r="M616" s="95" t="str">
        <f t="shared" si="60"/>
        <v xml:space="preserve"> </v>
      </c>
      <c r="N616" s="99" t="str">
        <f>IF(C616='TABELA UNIFICADA 2024'!A616,'TABELA UNIFICADA 2024'!F616," ")</f>
        <v xml:space="preserve"> </v>
      </c>
      <c r="O616" s="99" t="str">
        <f t="shared" si="63"/>
        <v xml:space="preserve"> </v>
      </c>
      <c r="Y616" s="183" t="s">
        <v>1060</v>
      </c>
      <c r="Z616" s="104" t="s">
        <v>666</v>
      </c>
      <c r="AA616" s="104" t="s">
        <v>706</v>
      </c>
      <c r="AB616" s="104" t="str">
        <f t="shared" si="66"/>
        <v>FERRO</v>
      </c>
      <c r="AC616" s="106">
        <f>IF(AND(AB616="FERRO",AA616="PADRAO"),CONTROLE!$T$2,IF(AND(AB616="FERRO",AA616="ESPECIAL"),CONTROLE!$T$3,IF(AND(AB616="ACO",AA616="PADRAO"),CONTROLE!$T$8,IF(AND(AB616="ACO",AA616="ESPECIAL"),CONTROLE!$T$9,IF(AND(AB616="ALUMINIO",AA616="PADRAO"),CONTROLE!$T$5,IF(AND(AB616="ALUMINIO",AA616="ESPECIAL"),CONTROLE!$T$6))))))</f>
        <v>12737</v>
      </c>
    </row>
    <row r="617" spans="1:29" ht="15" customHeight="1">
      <c r="A617" s="98" t="s">
        <v>2927</v>
      </c>
      <c r="B617" s="96" t="str">
        <f t="shared" si="62"/>
        <v xml:space="preserve"> </v>
      </c>
      <c r="C617" s="96" t="str">
        <f>IF(AND(ISBLANK('TABELA UNIFICADA 2024'!P617)=TRUE,(ISBLANK('TABELA UNIFICADA 2024'!A617)=FALSE)),'TABELA UNIFICADA 2024'!A617," ")</f>
        <v xml:space="preserve"> </v>
      </c>
      <c r="D617" s="96" t="s">
        <v>43</v>
      </c>
      <c r="E617" s="191">
        <f>IF(ISBLANK('TABELA UNIFICADA 2024'!M617)=TRUE," ",'TABELA UNIFICADA 2024'!M617)</f>
        <v>45492</v>
      </c>
      <c r="F617" s="96" t="s">
        <v>111</v>
      </c>
      <c r="G617" s="96" t="str">
        <f>IF(C617='TABELA UNIFICADA 2024'!A617,'TABELA UNIFICADA 2024'!C617," ")</f>
        <v xml:space="preserve"> </v>
      </c>
      <c r="H617" s="96" t="s">
        <v>43</v>
      </c>
      <c r="I617" s="96" t="s">
        <v>112</v>
      </c>
      <c r="J617" s="97" t="str">
        <f>IF(C617='TABELA UNIFICADA 2024'!A617,'TABELA UNIFICADA 2024'!G617," ")</f>
        <v xml:space="preserve"> </v>
      </c>
      <c r="K617" s="96" t="s">
        <v>113</v>
      </c>
      <c r="L617" s="100"/>
      <c r="M617" s="95" t="str">
        <f t="shared" si="60"/>
        <v xml:space="preserve"> </v>
      </c>
      <c r="N617" s="99" t="str">
        <f>IF(C617='TABELA UNIFICADA 2024'!A617,'TABELA UNIFICADA 2024'!F617," ")</f>
        <v xml:space="preserve"> </v>
      </c>
      <c r="O617" s="99" t="str">
        <f t="shared" si="63"/>
        <v xml:space="preserve"> </v>
      </c>
      <c r="Y617" s="183" t="s">
        <v>1061</v>
      </c>
      <c r="Z617" s="104" t="s">
        <v>658</v>
      </c>
      <c r="AA617" s="104" t="s">
        <v>706</v>
      </c>
      <c r="AB617" s="104" t="str">
        <f t="shared" si="66"/>
        <v>FERRO</v>
      </c>
      <c r="AC617" s="106">
        <f>IF(AND(AB617="FERRO",AA617="PADRAO"),CONTROLE!$T$2,IF(AND(AB617="FERRO",AA617="ESPECIAL"),CONTROLE!$T$3,IF(AND(AB617="ACO",AA617="PADRAO"),CONTROLE!$T$8,IF(AND(AB617="ACO",AA617="ESPECIAL"),CONTROLE!$T$9,IF(AND(AB617="ALUMINIO",AA617="PADRAO"),CONTROLE!$T$5,IF(AND(AB617="ALUMINIO",AA617="ESPECIAL"),CONTROLE!$T$6))))))</f>
        <v>12737</v>
      </c>
    </row>
    <row r="618" spans="1:29" ht="15" customHeight="1">
      <c r="A618" s="98" t="s">
        <v>2927</v>
      </c>
      <c r="B618" s="96" t="str">
        <f t="shared" si="62"/>
        <v xml:space="preserve"> </v>
      </c>
      <c r="C618" s="96" t="str">
        <f>IF(AND(ISBLANK('TABELA UNIFICADA 2024'!P618)=TRUE,(ISBLANK('TABELA UNIFICADA 2024'!A618)=FALSE)),'TABELA UNIFICADA 2024'!A618," ")</f>
        <v xml:space="preserve"> </v>
      </c>
      <c r="D618" s="96" t="s">
        <v>43</v>
      </c>
      <c r="E618" s="191">
        <f>IF(ISBLANK('TABELA UNIFICADA 2024'!M618)=TRUE," ",'TABELA UNIFICADA 2024'!M618)</f>
        <v>45481</v>
      </c>
      <c r="F618" s="96" t="s">
        <v>111</v>
      </c>
      <c r="G618" s="96" t="str">
        <f>IF(C618='TABELA UNIFICADA 2024'!A618,'TABELA UNIFICADA 2024'!C618," ")</f>
        <v xml:space="preserve"> </v>
      </c>
      <c r="H618" s="96" t="s">
        <v>43</v>
      </c>
      <c r="I618" s="96" t="s">
        <v>112</v>
      </c>
      <c r="J618" s="97" t="str">
        <f>IF(C618='TABELA UNIFICADA 2024'!A618,'TABELA UNIFICADA 2024'!G618," ")</f>
        <v xml:space="preserve"> </v>
      </c>
      <c r="K618" s="96" t="s">
        <v>113</v>
      </c>
      <c r="L618" s="100"/>
      <c r="M618" s="95" t="str">
        <f t="shared" si="60"/>
        <v xml:space="preserve"> </v>
      </c>
      <c r="N618" s="99" t="str">
        <f>IF(C618='TABELA UNIFICADA 2024'!A618,'TABELA UNIFICADA 2024'!F618," ")</f>
        <v xml:space="preserve"> </v>
      </c>
      <c r="O618" s="99" t="str">
        <f t="shared" si="63"/>
        <v xml:space="preserve"> </v>
      </c>
      <c r="Y618" s="183" t="s">
        <v>1062</v>
      </c>
      <c r="Z618" s="104" t="s">
        <v>666</v>
      </c>
      <c r="AA618" s="104" t="s">
        <v>706</v>
      </c>
      <c r="AB618" s="104" t="str">
        <f t="shared" si="66"/>
        <v>FERRO</v>
      </c>
      <c r="AC618" s="106">
        <f>IF(AND(AB618="FERRO",AA618="PADRAO"),CONTROLE!$T$2,IF(AND(AB618="FERRO",AA618="ESPECIAL"),CONTROLE!$T$3,IF(AND(AB618="ACO",AA618="PADRAO"),CONTROLE!$T$8,IF(AND(AB618="ACO",AA618="ESPECIAL"),CONTROLE!$T$9,IF(AND(AB618="ALUMINIO",AA618="PADRAO"),CONTROLE!$T$5,IF(AND(AB618="ALUMINIO",AA618="ESPECIAL"),CONTROLE!$T$6))))))</f>
        <v>12737</v>
      </c>
    </row>
    <row r="619" spans="1:29" ht="15" customHeight="1">
      <c r="A619" s="98" t="s">
        <v>2927</v>
      </c>
      <c r="B619" s="96" t="str">
        <f t="shared" si="62"/>
        <v xml:space="preserve"> </v>
      </c>
      <c r="C619" s="96" t="str">
        <f>IF(AND(ISBLANK('TABELA UNIFICADA 2024'!P619)=TRUE,(ISBLANK('TABELA UNIFICADA 2024'!A619)=FALSE)),'TABELA UNIFICADA 2024'!A619," ")</f>
        <v xml:space="preserve"> </v>
      </c>
      <c r="D619" s="96" t="s">
        <v>43</v>
      </c>
      <c r="E619" s="191">
        <f>IF(ISBLANK('TABELA UNIFICADA 2024'!M619)=TRUE," ",'TABELA UNIFICADA 2024'!M619)</f>
        <v>45477</v>
      </c>
      <c r="F619" s="96" t="s">
        <v>111</v>
      </c>
      <c r="G619" s="96" t="str">
        <f>IF(C619='TABELA UNIFICADA 2024'!A619,'TABELA UNIFICADA 2024'!C619," ")</f>
        <v xml:space="preserve"> </v>
      </c>
      <c r="H619" s="96" t="s">
        <v>43</v>
      </c>
      <c r="I619" s="96" t="s">
        <v>112</v>
      </c>
      <c r="J619" s="97" t="str">
        <f>IF(C619='TABELA UNIFICADA 2024'!A619,'TABELA UNIFICADA 2024'!G619," ")</f>
        <v xml:space="preserve"> </v>
      </c>
      <c r="K619" s="96" t="s">
        <v>113</v>
      </c>
      <c r="L619" s="100" t="str">
        <f>IFERROR(VLOOKUP(G619,$Y$3:$AC$3003,5,0),"-")</f>
        <v>-</v>
      </c>
      <c r="M619" s="95" t="str">
        <f t="shared" si="60"/>
        <v xml:space="preserve"> </v>
      </c>
      <c r="N619" s="99" t="str">
        <f>IF(C619='TABELA UNIFICADA 2024'!A619,'TABELA UNIFICADA 2024'!F619," ")</f>
        <v xml:space="preserve"> </v>
      </c>
      <c r="O619" s="99" t="str">
        <f t="shared" si="63"/>
        <v xml:space="preserve"> </v>
      </c>
      <c r="Y619" s="183" t="s">
        <v>1063</v>
      </c>
      <c r="Z619" s="104" t="s">
        <v>666</v>
      </c>
      <c r="AA619" s="104" t="s">
        <v>706</v>
      </c>
      <c r="AB619" s="104" t="str">
        <f t="shared" si="66"/>
        <v>FERRO</v>
      </c>
      <c r="AC619" s="106">
        <f>IF(AND(AB619="FERRO",AA619="PADRAO"),CONTROLE!$T$2,IF(AND(AB619="FERRO",AA619="ESPECIAL"),CONTROLE!$T$3,IF(AND(AB619="ACO",AA619="PADRAO"),CONTROLE!$T$8,IF(AND(AB619="ACO",AA619="ESPECIAL"),CONTROLE!$T$9,IF(AND(AB619="ALUMINIO",AA619="PADRAO"),CONTROLE!$T$5,IF(AND(AB619="ALUMINIO",AA619="ESPECIAL"),CONTROLE!$T$6))))))</f>
        <v>12737</v>
      </c>
    </row>
    <row r="620" spans="1:29" ht="15" customHeight="1">
      <c r="A620" s="98" t="s">
        <v>2927</v>
      </c>
      <c r="B620" s="96" t="str">
        <f t="shared" si="62"/>
        <v xml:space="preserve"> </v>
      </c>
      <c r="C620" s="96" t="str">
        <f>IF(AND(ISBLANK('TABELA UNIFICADA 2024'!P620)=TRUE,(ISBLANK('TABELA UNIFICADA 2024'!A620)=FALSE)),'TABELA UNIFICADA 2024'!A620," ")</f>
        <v xml:space="preserve"> </v>
      </c>
      <c r="D620" s="96" t="s">
        <v>43</v>
      </c>
      <c r="E620" s="191">
        <f>IF(ISBLANK('TABELA UNIFICADA 2024'!M620)=TRUE," ",'TABELA UNIFICADA 2024'!M620)</f>
        <v>45477</v>
      </c>
      <c r="F620" s="96" t="s">
        <v>111</v>
      </c>
      <c r="G620" s="96" t="str">
        <f>IF(C620='TABELA UNIFICADA 2024'!A620,'TABELA UNIFICADA 2024'!C620," ")</f>
        <v xml:space="preserve"> </v>
      </c>
      <c r="H620" s="96" t="s">
        <v>43</v>
      </c>
      <c r="I620" s="96" t="s">
        <v>112</v>
      </c>
      <c r="J620" s="97" t="str">
        <f>IF(C620='TABELA UNIFICADA 2024'!A620,'TABELA UNIFICADA 2024'!G620," ")</f>
        <v xml:space="preserve"> </v>
      </c>
      <c r="K620" s="96" t="s">
        <v>113</v>
      </c>
      <c r="L620" s="100" t="str">
        <f>IFERROR(VLOOKUP(G620,$Y$3:$AC$3003,5,0),"-")</f>
        <v>-</v>
      </c>
      <c r="M620" s="95" t="str">
        <f t="shared" si="60"/>
        <v xml:space="preserve"> </v>
      </c>
      <c r="N620" s="99" t="str">
        <f>IF(C620='TABELA UNIFICADA 2024'!A620,'TABELA UNIFICADA 2024'!F620," ")</f>
        <v xml:space="preserve"> </v>
      </c>
      <c r="O620" s="99" t="str">
        <f t="shared" si="63"/>
        <v xml:space="preserve"> </v>
      </c>
      <c r="Y620" s="183" t="s">
        <v>1064</v>
      </c>
      <c r="Z620" s="104" t="s">
        <v>658</v>
      </c>
      <c r="AA620" s="104" t="s">
        <v>706</v>
      </c>
      <c r="AB620" s="104" t="str">
        <f t="shared" si="66"/>
        <v>FERRO</v>
      </c>
      <c r="AC620" s="106">
        <f>IF(AND(AB620="FERRO",AA620="PADRAO"),CONTROLE!$T$2,IF(AND(AB620="FERRO",AA620="ESPECIAL"),CONTROLE!$T$3,IF(AND(AB620="ACO",AA620="PADRAO"),CONTROLE!$T$8,IF(AND(AB620="ACO",AA620="ESPECIAL"),CONTROLE!$T$9,IF(AND(AB620="ALUMINIO",AA620="PADRAO"),CONTROLE!$T$5,IF(AND(AB620="ALUMINIO",AA620="ESPECIAL"),CONTROLE!$T$6))))))</f>
        <v>12737</v>
      </c>
    </row>
    <row r="621" spans="1:29" ht="15" customHeight="1">
      <c r="A621" s="98" t="s">
        <v>2927</v>
      </c>
      <c r="B621" s="96" t="str">
        <f t="shared" si="62"/>
        <v xml:space="preserve"> </v>
      </c>
      <c r="C621" s="96" t="str">
        <f>IF(AND(ISBLANK('TABELA UNIFICADA 2024'!P621)=TRUE,(ISBLANK('TABELA UNIFICADA 2024'!A621)=FALSE)),'TABELA UNIFICADA 2024'!A621," ")</f>
        <v xml:space="preserve"> </v>
      </c>
      <c r="D621" s="96" t="s">
        <v>43</v>
      </c>
      <c r="E621" s="191">
        <f>IF(ISBLANK('TABELA UNIFICADA 2024'!M621)=TRUE," ",'TABELA UNIFICADA 2024'!M621)</f>
        <v>45481</v>
      </c>
      <c r="F621" s="96" t="s">
        <v>111</v>
      </c>
      <c r="G621" s="96" t="str">
        <f>IF(C621='TABELA UNIFICADA 2024'!A621,'TABELA UNIFICADA 2024'!C621," ")</f>
        <v xml:space="preserve"> </v>
      </c>
      <c r="H621" s="96" t="s">
        <v>43</v>
      </c>
      <c r="I621" s="96" t="s">
        <v>112</v>
      </c>
      <c r="J621" s="97" t="str">
        <f>IF(C621='TABELA UNIFICADA 2024'!A621,'TABELA UNIFICADA 2024'!G621," ")</f>
        <v xml:space="preserve"> </v>
      </c>
      <c r="K621" s="96" t="s">
        <v>113</v>
      </c>
      <c r="L621" s="100"/>
      <c r="M621" s="95" t="str">
        <f t="shared" si="60"/>
        <v xml:space="preserve"> </v>
      </c>
      <c r="N621" s="99" t="str">
        <f>IF(C621='TABELA UNIFICADA 2024'!A621,'TABELA UNIFICADA 2024'!F621," ")</f>
        <v xml:space="preserve"> </v>
      </c>
      <c r="O621" s="99" t="str">
        <f t="shared" si="63"/>
        <v xml:space="preserve"> </v>
      </c>
      <c r="Y621" s="183" t="s">
        <v>1065</v>
      </c>
      <c r="Z621" s="104" t="s">
        <v>666</v>
      </c>
      <c r="AA621" s="104" t="s">
        <v>706</v>
      </c>
      <c r="AB621" s="104" t="str">
        <f t="shared" si="66"/>
        <v>FERRO</v>
      </c>
      <c r="AC621" s="106">
        <f>IF(AND(AB621="FERRO",AA621="PADRAO"),CONTROLE!$T$2,IF(AND(AB621="FERRO",AA621="ESPECIAL"),CONTROLE!$T$3,IF(AND(AB621="ACO",AA621="PADRAO"),CONTROLE!$T$8,IF(AND(AB621="ACO",AA621="ESPECIAL"),CONTROLE!$T$9,IF(AND(AB621="ALUMINIO",AA621="PADRAO"),CONTROLE!$T$5,IF(AND(AB621="ALUMINIO",AA621="ESPECIAL"),CONTROLE!$T$6))))))</f>
        <v>12737</v>
      </c>
    </row>
    <row r="622" spans="1:29" ht="15" customHeight="1">
      <c r="A622" s="98" t="s">
        <v>2927</v>
      </c>
      <c r="B622" s="96" t="str">
        <f t="shared" si="62"/>
        <v xml:space="preserve"> </v>
      </c>
      <c r="C622" s="96" t="str">
        <f>IF(AND(ISBLANK('TABELA UNIFICADA 2024'!P622)=TRUE,(ISBLANK('TABELA UNIFICADA 2024'!A622)=FALSE)),'TABELA UNIFICADA 2024'!A622," ")</f>
        <v xml:space="preserve"> </v>
      </c>
      <c r="D622" s="96" t="s">
        <v>43</v>
      </c>
      <c r="E622" s="191">
        <f>IF(ISBLANK('TABELA UNIFICADA 2024'!M622)=TRUE," ",'TABELA UNIFICADA 2024'!M622)</f>
        <v>45488</v>
      </c>
      <c r="F622" s="96" t="s">
        <v>111</v>
      </c>
      <c r="G622" s="96" t="str">
        <f>IF(C622='TABELA UNIFICADA 2024'!A622,'TABELA UNIFICADA 2024'!C622," ")</f>
        <v xml:space="preserve"> </v>
      </c>
      <c r="H622" s="96" t="s">
        <v>43</v>
      </c>
      <c r="I622" s="96" t="s">
        <v>112</v>
      </c>
      <c r="J622" s="97" t="str">
        <f>IF(C622='TABELA UNIFICADA 2024'!A622,'TABELA UNIFICADA 2024'!G622," ")</f>
        <v xml:space="preserve"> </v>
      </c>
      <c r="K622" s="96" t="s">
        <v>113</v>
      </c>
      <c r="L622" s="100"/>
      <c r="M622" s="95" t="str">
        <f t="shared" si="60"/>
        <v xml:space="preserve"> </v>
      </c>
      <c r="N622" s="99" t="str">
        <f>IF(C622='TABELA UNIFICADA 2024'!A622,'TABELA UNIFICADA 2024'!F622," ")</f>
        <v xml:space="preserve"> </v>
      </c>
      <c r="O622" s="99" t="str">
        <f t="shared" si="63"/>
        <v xml:space="preserve"> </v>
      </c>
      <c r="Y622" s="183" t="s">
        <v>1066</v>
      </c>
      <c r="Z622" s="104" t="s">
        <v>666</v>
      </c>
      <c r="AA622" s="104" t="s">
        <v>706</v>
      </c>
      <c r="AB622" s="104" t="str">
        <f t="shared" si="66"/>
        <v>FERRO</v>
      </c>
      <c r="AC622" s="106">
        <f>IF(AND(AB622="FERRO",AA622="PADRAO"),CONTROLE!$T$2,IF(AND(AB622="FERRO",AA622="ESPECIAL"),CONTROLE!$T$3,IF(AND(AB622="ACO",AA622="PADRAO"),CONTROLE!$T$8,IF(AND(AB622="ACO",AA622="ESPECIAL"),CONTROLE!$T$9,IF(AND(AB622="ALUMINIO",AA622="PADRAO"),CONTROLE!$T$5,IF(AND(AB622="ALUMINIO",AA622="ESPECIAL"),CONTROLE!$T$6))))))</f>
        <v>12737</v>
      </c>
    </row>
    <row r="623" spans="1:29" ht="15" customHeight="1">
      <c r="A623" s="98" t="s">
        <v>2927</v>
      </c>
      <c r="B623" s="96" t="str">
        <f t="shared" si="62"/>
        <v xml:space="preserve"> </v>
      </c>
      <c r="C623" s="96" t="str">
        <f>IF(AND(ISBLANK('TABELA UNIFICADA 2024'!P623)=TRUE,(ISBLANK('TABELA UNIFICADA 2024'!A623)=FALSE)),'TABELA UNIFICADA 2024'!A623," ")</f>
        <v xml:space="preserve"> </v>
      </c>
      <c r="D623" s="96" t="s">
        <v>43</v>
      </c>
      <c r="E623" s="191">
        <f>IF(ISBLANK('TABELA UNIFICADA 2024'!M623)=TRUE," ",'TABELA UNIFICADA 2024'!M623)</f>
        <v>45485</v>
      </c>
      <c r="F623" s="96" t="s">
        <v>111</v>
      </c>
      <c r="G623" s="96" t="str">
        <f>IF(C623='TABELA UNIFICADA 2024'!A623,'TABELA UNIFICADA 2024'!C623," ")</f>
        <v xml:space="preserve"> </v>
      </c>
      <c r="H623" s="96" t="s">
        <v>43</v>
      </c>
      <c r="I623" s="96" t="s">
        <v>112</v>
      </c>
      <c r="J623" s="97" t="str">
        <f>IF(C623='TABELA UNIFICADA 2024'!A623,'TABELA UNIFICADA 2024'!G623," ")</f>
        <v xml:space="preserve"> </v>
      </c>
      <c r="K623" s="96" t="s">
        <v>113</v>
      </c>
      <c r="L623" s="100"/>
      <c r="M623" s="95" t="str">
        <f t="shared" si="60"/>
        <v xml:space="preserve"> </v>
      </c>
      <c r="N623" s="99" t="str">
        <f>IF(C623='TABELA UNIFICADA 2024'!A623,'TABELA UNIFICADA 2024'!F623," ")</f>
        <v xml:space="preserve"> </v>
      </c>
      <c r="O623" s="99" t="str">
        <f t="shared" si="63"/>
        <v xml:space="preserve"> </v>
      </c>
      <c r="Y623" s="183" t="s">
        <v>1067</v>
      </c>
      <c r="Z623" s="104" t="s">
        <v>658</v>
      </c>
      <c r="AA623" s="104" t="s">
        <v>706</v>
      </c>
      <c r="AB623" s="104" t="str">
        <f t="shared" si="66"/>
        <v>FERRO</v>
      </c>
      <c r="AC623" s="106">
        <f>IF(AND(AB623="FERRO",AA623="PADRAO"),CONTROLE!$T$2,IF(AND(AB623="FERRO",AA623="ESPECIAL"),CONTROLE!$T$3,IF(AND(AB623="ACO",AA623="PADRAO"),CONTROLE!$T$8,IF(AND(AB623="ACO",AA623="ESPECIAL"),CONTROLE!$T$9,IF(AND(AB623="ALUMINIO",AA623="PADRAO"),CONTROLE!$T$5,IF(AND(AB623="ALUMINIO",AA623="ESPECIAL"),CONTROLE!$T$6))))))</f>
        <v>12737</v>
      </c>
    </row>
    <row r="624" spans="1:29" ht="15" customHeight="1">
      <c r="A624" s="98" t="s">
        <v>2927</v>
      </c>
      <c r="B624" s="96" t="str">
        <f t="shared" si="62"/>
        <v xml:space="preserve"> </v>
      </c>
      <c r="C624" s="96" t="str">
        <f>IF(AND(ISBLANK('TABELA UNIFICADA 2024'!P624)=TRUE,(ISBLANK('TABELA UNIFICADA 2024'!A624)=FALSE)),'TABELA UNIFICADA 2024'!A624," ")</f>
        <v xml:space="preserve"> </v>
      </c>
      <c r="D624" s="96" t="s">
        <v>43</v>
      </c>
      <c r="E624" s="191">
        <f>IF(ISBLANK('TABELA UNIFICADA 2024'!M624)=TRUE," ",'TABELA UNIFICADA 2024'!M624)</f>
        <v>45476</v>
      </c>
      <c r="F624" s="96" t="s">
        <v>111</v>
      </c>
      <c r="G624" s="96" t="str">
        <f>IF(C624='TABELA UNIFICADA 2024'!A624,'TABELA UNIFICADA 2024'!C624," ")</f>
        <v xml:space="preserve"> </v>
      </c>
      <c r="H624" s="96" t="s">
        <v>43</v>
      </c>
      <c r="I624" s="96" t="s">
        <v>112</v>
      </c>
      <c r="J624" s="97" t="str">
        <f>IF(C624='TABELA UNIFICADA 2024'!A624,'TABELA UNIFICADA 2024'!G624," ")</f>
        <v xml:space="preserve"> </v>
      </c>
      <c r="K624" s="96" t="s">
        <v>113</v>
      </c>
      <c r="L624" s="100"/>
      <c r="M624" s="95" t="str">
        <f t="shared" si="60"/>
        <v xml:space="preserve"> </v>
      </c>
      <c r="N624" s="99" t="str">
        <f>IF(C624='TABELA UNIFICADA 2024'!A624,'TABELA UNIFICADA 2024'!F624," ")</f>
        <v xml:space="preserve"> </v>
      </c>
      <c r="O624" s="99" t="str">
        <f t="shared" si="63"/>
        <v xml:space="preserve"> </v>
      </c>
      <c r="Y624" s="183" t="s">
        <v>1068</v>
      </c>
      <c r="Z624" s="104" t="s">
        <v>666</v>
      </c>
      <c r="AA624" s="104" t="s">
        <v>706</v>
      </c>
      <c r="AB624" s="104" t="str">
        <f t="shared" si="66"/>
        <v>FERRO</v>
      </c>
      <c r="AC624" s="106">
        <f>IF(AND(AB624="FERRO",AA624="PADRAO"),CONTROLE!$T$2,IF(AND(AB624="FERRO",AA624="ESPECIAL"),CONTROLE!$T$3,IF(AND(AB624="ACO",AA624="PADRAO"),CONTROLE!$T$8,IF(AND(AB624="ACO",AA624="ESPECIAL"),CONTROLE!$T$9,IF(AND(AB624="ALUMINIO",AA624="PADRAO"),CONTROLE!$T$5,IF(AND(AB624="ALUMINIO",AA624="ESPECIAL"),CONTROLE!$T$6))))))</f>
        <v>12737</v>
      </c>
    </row>
    <row r="625" spans="1:29" ht="15" customHeight="1">
      <c r="A625" s="98" t="s">
        <v>2927</v>
      </c>
      <c r="B625" s="96" t="str">
        <f t="shared" si="62"/>
        <v xml:space="preserve"> </v>
      </c>
      <c r="C625" s="96" t="str">
        <f>IF(AND(ISBLANK('TABELA UNIFICADA 2024'!P625)=TRUE,(ISBLANK('TABELA UNIFICADA 2024'!A625)=FALSE)),'TABELA UNIFICADA 2024'!A625," ")</f>
        <v xml:space="preserve"> </v>
      </c>
      <c r="D625" s="96" t="s">
        <v>43</v>
      </c>
      <c r="E625" s="191">
        <f>IF(ISBLANK('TABELA UNIFICADA 2024'!M625)=TRUE," ",'TABELA UNIFICADA 2024'!M625)</f>
        <v>45483</v>
      </c>
      <c r="F625" s="96" t="s">
        <v>111</v>
      </c>
      <c r="G625" s="96" t="str">
        <f>IF(C625='TABELA UNIFICADA 2024'!A625,'TABELA UNIFICADA 2024'!C625," ")</f>
        <v xml:space="preserve"> </v>
      </c>
      <c r="H625" s="96" t="s">
        <v>43</v>
      </c>
      <c r="I625" s="96" t="s">
        <v>112</v>
      </c>
      <c r="J625" s="97" t="str">
        <f>IF(C625='TABELA UNIFICADA 2024'!A625,'TABELA UNIFICADA 2024'!G625," ")</f>
        <v xml:space="preserve"> </v>
      </c>
      <c r="K625" s="96" t="s">
        <v>113</v>
      </c>
      <c r="L625" s="100"/>
      <c r="M625" s="95" t="str">
        <f t="shared" si="60"/>
        <v xml:space="preserve"> </v>
      </c>
      <c r="N625" s="99" t="str">
        <f>IF(C625='TABELA UNIFICADA 2024'!A625,'TABELA UNIFICADA 2024'!F625," ")</f>
        <v xml:space="preserve"> </v>
      </c>
      <c r="O625" s="99" t="str">
        <f t="shared" si="63"/>
        <v xml:space="preserve"> </v>
      </c>
      <c r="Y625" s="183" t="s">
        <v>1069</v>
      </c>
      <c r="Z625" s="104" t="s">
        <v>666</v>
      </c>
      <c r="AA625" s="104" t="s">
        <v>706</v>
      </c>
      <c r="AB625" s="104" t="str">
        <f t="shared" si="66"/>
        <v>FERRO</v>
      </c>
      <c r="AC625" s="106">
        <f>IF(AND(AB625="FERRO",AA625="PADRAO"),CONTROLE!$T$2,IF(AND(AB625="FERRO",AA625="ESPECIAL"),CONTROLE!$T$3,IF(AND(AB625="ACO",AA625="PADRAO"),CONTROLE!$T$8,IF(AND(AB625="ACO",AA625="ESPECIAL"),CONTROLE!$T$9,IF(AND(AB625="ALUMINIO",AA625="PADRAO"),CONTROLE!$T$5,IF(AND(AB625="ALUMINIO",AA625="ESPECIAL"),CONTROLE!$T$6))))))</f>
        <v>12737</v>
      </c>
    </row>
    <row r="626" spans="1:29" ht="15" customHeight="1">
      <c r="A626" s="98" t="s">
        <v>2927</v>
      </c>
      <c r="B626" s="96" t="str">
        <f t="shared" si="62"/>
        <v xml:space="preserve"> </v>
      </c>
      <c r="C626" s="96" t="str">
        <f>IF(AND(ISBLANK('TABELA UNIFICADA 2024'!P626)=TRUE,(ISBLANK('TABELA UNIFICADA 2024'!A626)=FALSE)),'TABELA UNIFICADA 2024'!A626," ")</f>
        <v xml:space="preserve"> </v>
      </c>
      <c r="D626" s="96" t="s">
        <v>43</v>
      </c>
      <c r="E626" s="191">
        <f>IF(ISBLANK('TABELA UNIFICADA 2024'!M626)=TRUE," ",'TABELA UNIFICADA 2024'!M626)</f>
        <v>45485</v>
      </c>
      <c r="F626" s="96" t="s">
        <v>111</v>
      </c>
      <c r="G626" s="96" t="str">
        <f>IF(C626='TABELA UNIFICADA 2024'!A626,'TABELA UNIFICADA 2024'!C626," ")</f>
        <v xml:space="preserve"> </v>
      </c>
      <c r="H626" s="96" t="s">
        <v>43</v>
      </c>
      <c r="I626" s="96" t="s">
        <v>112</v>
      </c>
      <c r="J626" s="97" t="str">
        <f>IF(C626='TABELA UNIFICADA 2024'!A626,'TABELA UNIFICADA 2024'!G626," ")</f>
        <v xml:space="preserve"> </v>
      </c>
      <c r="K626" s="96" t="s">
        <v>113</v>
      </c>
      <c r="L626" s="100"/>
      <c r="M626" s="95" t="str">
        <f t="shared" si="60"/>
        <v xml:space="preserve"> </v>
      </c>
      <c r="N626" s="99" t="str">
        <f>IF(C626='TABELA UNIFICADA 2024'!A626,'TABELA UNIFICADA 2024'!F626," ")</f>
        <v xml:space="preserve"> </v>
      </c>
      <c r="O626" s="99" t="str">
        <f t="shared" si="63"/>
        <v xml:space="preserve"> </v>
      </c>
      <c r="Y626" s="183" t="s">
        <v>1070</v>
      </c>
      <c r="Z626" s="104" t="s">
        <v>658</v>
      </c>
      <c r="AA626" s="104" t="s">
        <v>706</v>
      </c>
      <c r="AB626" s="104" t="str">
        <f t="shared" si="66"/>
        <v>FERRO</v>
      </c>
      <c r="AC626" s="106">
        <f>IF(AND(AB626="FERRO",AA626="PADRAO"),CONTROLE!$T$2,IF(AND(AB626="FERRO",AA626="ESPECIAL"),CONTROLE!$T$3,IF(AND(AB626="ACO",AA626="PADRAO"),CONTROLE!$T$8,IF(AND(AB626="ACO",AA626="ESPECIAL"),CONTROLE!$T$9,IF(AND(AB626="ALUMINIO",AA626="PADRAO"),CONTROLE!$T$5,IF(AND(AB626="ALUMINIO",AA626="ESPECIAL"),CONTROLE!$T$6))))))</f>
        <v>12737</v>
      </c>
    </row>
    <row r="627" spans="1:29" ht="15" customHeight="1">
      <c r="A627" s="98" t="s">
        <v>2927</v>
      </c>
      <c r="B627" s="96" t="str">
        <f t="shared" si="62"/>
        <v xml:space="preserve"> </v>
      </c>
      <c r="C627" s="96" t="str">
        <f>IF(AND(ISBLANK('TABELA UNIFICADA 2024'!P627)=TRUE,(ISBLANK('TABELA UNIFICADA 2024'!A627)=FALSE)),'TABELA UNIFICADA 2024'!A627," ")</f>
        <v xml:space="preserve"> </v>
      </c>
      <c r="D627" s="96" t="s">
        <v>43</v>
      </c>
      <c r="E627" s="191">
        <f>IF(ISBLANK('TABELA UNIFICADA 2024'!M627)=TRUE," ",'TABELA UNIFICADA 2024'!M627)</f>
        <v>45478</v>
      </c>
      <c r="F627" s="96" t="s">
        <v>111</v>
      </c>
      <c r="G627" s="96" t="str">
        <f>IF(C627='TABELA UNIFICADA 2024'!A627,'TABELA UNIFICADA 2024'!C627," ")</f>
        <v xml:space="preserve"> </v>
      </c>
      <c r="H627" s="96" t="s">
        <v>43</v>
      </c>
      <c r="I627" s="96" t="s">
        <v>112</v>
      </c>
      <c r="J627" s="97" t="str">
        <f>IF(C627='TABELA UNIFICADA 2024'!A627,'TABELA UNIFICADA 2024'!G627," ")</f>
        <v xml:space="preserve"> </v>
      </c>
      <c r="K627" s="96" t="s">
        <v>113</v>
      </c>
      <c r="L627" s="100"/>
      <c r="M627" s="95" t="str">
        <f t="shared" si="60"/>
        <v xml:space="preserve"> </v>
      </c>
      <c r="N627" s="99" t="str">
        <f>IF(C627='TABELA UNIFICADA 2024'!A627,'TABELA UNIFICADA 2024'!F627," ")</f>
        <v xml:space="preserve"> </v>
      </c>
      <c r="O627" s="99" t="str">
        <f t="shared" si="63"/>
        <v xml:space="preserve"> </v>
      </c>
      <c r="Y627" s="183" t="s">
        <v>1071</v>
      </c>
      <c r="Z627" s="104" t="s">
        <v>658</v>
      </c>
      <c r="AA627" s="104" t="s">
        <v>706</v>
      </c>
      <c r="AB627" s="104" t="str">
        <f t="shared" si="66"/>
        <v>FERRO</v>
      </c>
      <c r="AC627" s="106">
        <f>IF(AND(AB627="FERRO",AA627="PADRAO"),CONTROLE!$T$2,IF(AND(AB627="FERRO",AA627="ESPECIAL"),CONTROLE!$T$3,IF(AND(AB627="ACO",AA627="PADRAO"),CONTROLE!$T$8,IF(AND(AB627="ACO",AA627="ESPECIAL"),CONTROLE!$T$9,IF(AND(AB627="ALUMINIO",AA627="PADRAO"),CONTROLE!$T$5,IF(AND(AB627="ALUMINIO",AA627="ESPECIAL"),CONTROLE!$T$6))))))</f>
        <v>12737</v>
      </c>
    </row>
    <row r="628" spans="1:29" ht="15" customHeight="1">
      <c r="A628" s="98" t="s">
        <v>2927</v>
      </c>
      <c r="B628" s="96" t="str">
        <f t="shared" si="62"/>
        <v xml:space="preserve"> </v>
      </c>
      <c r="C628" s="96" t="str">
        <f>IF(AND(ISBLANK('TABELA UNIFICADA 2024'!P628)=TRUE,(ISBLANK('TABELA UNIFICADA 2024'!A628)=FALSE)),'TABELA UNIFICADA 2024'!A628," ")</f>
        <v xml:space="preserve"> </v>
      </c>
      <c r="D628" s="96" t="s">
        <v>43</v>
      </c>
      <c r="E628" s="191">
        <f>IF(ISBLANK('TABELA UNIFICADA 2024'!M628)=TRUE," ",'TABELA UNIFICADA 2024'!M628)</f>
        <v>45478</v>
      </c>
      <c r="F628" s="96" t="s">
        <v>111</v>
      </c>
      <c r="G628" s="96" t="str">
        <f>IF(C628='TABELA UNIFICADA 2024'!A628,'TABELA UNIFICADA 2024'!C628," ")</f>
        <v xml:space="preserve"> </v>
      </c>
      <c r="H628" s="96" t="s">
        <v>43</v>
      </c>
      <c r="I628" s="96" t="s">
        <v>112</v>
      </c>
      <c r="J628" s="97" t="str">
        <f>IF(C628='TABELA UNIFICADA 2024'!A628,'TABELA UNIFICADA 2024'!G628," ")</f>
        <v xml:space="preserve"> </v>
      </c>
      <c r="K628" s="96" t="s">
        <v>113</v>
      </c>
      <c r="L628" s="100"/>
      <c r="M628" s="95" t="str">
        <f t="shared" si="60"/>
        <v xml:space="preserve"> </v>
      </c>
      <c r="N628" s="99" t="str">
        <f>IF(C628='TABELA UNIFICADA 2024'!A628,'TABELA UNIFICADA 2024'!F628," ")</f>
        <v xml:space="preserve"> </v>
      </c>
      <c r="O628" s="99" t="str">
        <f t="shared" si="63"/>
        <v xml:space="preserve"> </v>
      </c>
      <c r="Y628" s="183" t="s">
        <v>1072</v>
      </c>
      <c r="Z628" s="104" t="s">
        <v>666</v>
      </c>
      <c r="AA628" s="104" t="s">
        <v>706</v>
      </c>
      <c r="AB628" s="104" t="str">
        <f t="shared" si="66"/>
        <v>FERRO</v>
      </c>
      <c r="AC628" s="106">
        <f>IF(AND(AB628="FERRO",AA628="PADRAO"),CONTROLE!$T$2,IF(AND(AB628="FERRO",AA628="ESPECIAL"),CONTROLE!$T$3,IF(AND(AB628="ACO",AA628="PADRAO"),CONTROLE!$T$8,IF(AND(AB628="ACO",AA628="ESPECIAL"),CONTROLE!$T$9,IF(AND(AB628="ALUMINIO",AA628="PADRAO"),CONTROLE!$T$5,IF(AND(AB628="ALUMINIO",AA628="ESPECIAL"),CONTROLE!$T$6))))))</f>
        <v>12737</v>
      </c>
    </row>
    <row r="629" spans="1:29" ht="15" customHeight="1">
      <c r="A629" s="98" t="s">
        <v>2927</v>
      </c>
      <c r="B629" s="96" t="str">
        <f t="shared" si="62"/>
        <v xml:space="preserve"> </v>
      </c>
      <c r="C629" s="96" t="str">
        <f>IF(AND(ISBLANK('TABELA UNIFICADA 2024'!P629)=TRUE,(ISBLANK('TABELA UNIFICADA 2024'!A629)=FALSE)),'TABELA UNIFICADA 2024'!A629," ")</f>
        <v xml:space="preserve"> </v>
      </c>
      <c r="D629" s="96" t="s">
        <v>43</v>
      </c>
      <c r="E629" s="191">
        <f>IF(ISBLANK('TABELA UNIFICADA 2024'!M629)=TRUE," ",'TABELA UNIFICADA 2024'!M629)</f>
        <v>45476</v>
      </c>
      <c r="F629" s="96" t="s">
        <v>111</v>
      </c>
      <c r="G629" s="96" t="str">
        <f>IF(C629='TABELA UNIFICADA 2024'!A629,'TABELA UNIFICADA 2024'!C629," ")</f>
        <v xml:space="preserve"> </v>
      </c>
      <c r="H629" s="96" t="s">
        <v>43</v>
      </c>
      <c r="I629" s="96" t="s">
        <v>112</v>
      </c>
      <c r="J629" s="97" t="str">
        <f>IF(C629='TABELA UNIFICADA 2024'!A629,'TABELA UNIFICADA 2024'!G629," ")</f>
        <v xml:space="preserve"> </v>
      </c>
      <c r="K629" s="96" t="s">
        <v>113</v>
      </c>
      <c r="L629" s="100" t="str">
        <f t="shared" ref="L629:L668" si="67">IFERROR(VLOOKUP(G629,$Y$3:$AC$3003,5,0),"-")</f>
        <v>-</v>
      </c>
      <c r="M629" s="95" t="str">
        <f t="shared" si="60"/>
        <v xml:space="preserve"> </v>
      </c>
      <c r="N629" s="99" t="str">
        <f>IF(C629='TABELA UNIFICADA 2024'!A629,'TABELA UNIFICADA 2024'!F629," ")</f>
        <v xml:space="preserve"> </v>
      </c>
      <c r="O629" s="99" t="str">
        <f t="shared" si="63"/>
        <v xml:space="preserve"> </v>
      </c>
      <c r="Y629" s="183" t="s">
        <v>1073</v>
      </c>
      <c r="Z629" s="104" t="s">
        <v>658</v>
      </c>
      <c r="AA629" s="104" t="s">
        <v>706</v>
      </c>
      <c r="AB629" s="104" t="str">
        <f t="shared" si="66"/>
        <v>FERRO</v>
      </c>
      <c r="AC629" s="106">
        <f>IF(AND(AB629="FERRO",AA629="PADRAO"),CONTROLE!$T$2,IF(AND(AB629="FERRO",AA629="ESPECIAL"),CONTROLE!$T$3,IF(AND(AB629="ACO",AA629="PADRAO"),CONTROLE!$T$8,IF(AND(AB629="ACO",AA629="ESPECIAL"),CONTROLE!$T$9,IF(AND(AB629="ALUMINIO",AA629="PADRAO"),CONTROLE!$T$5,IF(AND(AB629="ALUMINIO",AA629="ESPECIAL"),CONTROLE!$T$6))))))</f>
        <v>12737</v>
      </c>
    </row>
    <row r="630" spans="1:29" ht="15" customHeight="1">
      <c r="A630" s="98" t="s">
        <v>2927</v>
      </c>
      <c r="B630" s="96" t="str">
        <f t="shared" si="62"/>
        <v xml:space="preserve"> </v>
      </c>
      <c r="C630" s="96" t="str">
        <f>IF(AND(ISBLANK('TABELA UNIFICADA 2024'!P630)=TRUE,(ISBLANK('TABELA UNIFICADA 2024'!A630)=FALSE)),'TABELA UNIFICADA 2024'!A630," ")</f>
        <v xml:space="preserve"> </v>
      </c>
      <c r="D630" s="96" t="s">
        <v>43</v>
      </c>
      <c r="E630" s="191">
        <f>IF(ISBLANK('TABELA UNIFICADA 2024'!M630)=TRUE," ",'TABELA UNIFICADA 2024'!M630)</f>
        <v>45476</v>
      </c>
      <c r="F630" s="96" t="s">
        <v>111</v>
      </c>
      <c r="G630" s="96" t="str">
        <f>IF(C630='TABELA UNIFICADA 2024'!A630,'TABELA UNIFICADA 2024'!C630," ")</f>
        <v xml:space="preserve"> </v>
      </c>
      <c r="H630" s="96" t="s">
        <v>43</v>
      </c>
      <c r="I630" s="96" t="s">
        <v>112</v>
      </c>
      <c r="J630" s="97" t="str">
        <f>IF(C630='TABELA UNIFICADA 2024'!A630,'TABELA UNIFICADA 2024'!G630," ")</f>
        <v xml:space="preserve"> </v>
      </c>
      <c r="K630" s="96" t="s">
        <v>113</v>
      </c>
      <c r="L630" s="100" t="str">
        <f t="shared" si="67"/>
        <v>-</v>
      </c>
      <c r="M630" s="95" t="str">
        <f t="shared" si="60"/>
        <v xml:space="preserve"> </v>
      </c>
      <c r="N630" s="99" t="str">
        <f>IF(C630='TABELA UNIFICADA 2024'!A630,'TABELA UNIFICADA 2024'!F630," ")</f>
        <v xml:space="preserve"> </v>
      </c>
      <c r="O630" s="99" t="str">
        <f t="shared" si="63"/>
        <v xml:space="preserve"> </v>
      </c>
      <c r="Y630" s="183" t="s">
        <v>1074</v>
      </c>
      <c r="Z630" s="104" t="s">
        <v>666</v>
      </c>
      <c r="AA630" s="104" t="s">
        <v>706</v>
      </c>
      <c r="AB630" s="104" t="str">
        <f t="shared" si="66"/>
        <v>FERRO</v>
      </c>
      <c r="AC630" s="106">
        <f>IF(AND(AB630="FERRO",AA630="PADRAO"),CONTROLE!$T$2,IF(AND(AB630="FERRO",AA630="ESPECIAL"),CONTROLE!$T$3,IF(AND(AB630="ACO",AA630="PADRAO"),CONTROLE!$T$8,IF(AND(AB630="ACO",AA630="ESPECIAL"),CONTROLE!$T$9,IF(AND(AB630="ALUMINIO",AA630="PADRAO"),CONTROLE!$T$5,IF(AND(AB630="ALUMINIO",AA630="ESPECIAL"),CONTROLE!$T$6))))))</f>
        <v>12737</v>
      </c>
    </row>
    <row r="631" spans="1:29" ht="15" customHeight="1">
      <c r="A631" s="98" t="s">
        <v>2927</v>
      </c>
      <c r="B631" s="96" t="str">
        <f t="shared" si="62"/>
        <v xml:space="preserve"> </v>
      </c>
      <c r="C631" s="96" t="str">
        <f>IF(AND(ISBLANK('TABELA UNIFICADA 2024'!P631)=TRUE,(ISBLANK('TABELA UNIFICADA 2024'!A631)=FALSE)),'TABELA UNIFICADA 2024'!A631," ")</f>
        <v xml:space="preserve"> </v>
      </c>
      <c r="D631" s="96" t="s">
        <v>43</v>
      </c>
      <c r="E631" s="191">
        <f>IF(ISBLANK('TABELA UNIFICADA 2024'!M631)=TRUE," ",'TABELA UNIFICADA 2024'!M631)</f>
        <v>45476</v>
      </c>
      <c r="F631" s="96" t="s">
        <v>111</v>
      </c>
      <c r="G631" s="96" t="str">
        <f>IF(C631='TABELA UNIFICADA 2024'!A631,'TABELA UNIFICADA 2024'!C631," ")</f>
        <v xml:space="preserve"> </v>
      </c>
      <c r="H631" s="96" t="s">
        <v>43</v>
      </c>
      <c r="I631" s="96" t="s">
        <v>112</v>
      </c>
      <c r="J631" s="97" t="str">
        <f>IF(C631='TABELA UNIFICADA 2024'!A631,'TABELA UNIFICADA 2024'!G631," ")</f>
        <v xml:space="preserve"> </v>
      </c>
      <c r="K631" s="96" t="s">
        <v>113</v>
      </c>
      <c r="L631" s="100" t="str">
        <f t="shared" si="67"/>
        <v>-</v>
      </c>
      <c r="M631" s="95" t="str">
        <f t="shared" si="60"/>
        <v xml:space="preserve"> </v>
      </c>
      <c r="N631" s="99" t="str">
        <f>IF(C631='TABELA UNIFICADA 2024'!A631,'TABELA UNIFICADA 2024'!F631," ")</f>
        <v xml:space="preserve"> </v>
      </c>
      <c r="O631" s="99" t="str">
        <f t="shared" si="63"/>
        <v xml:space="preserve"> </v>
      </c>
      <c r="Y631" s="183" t="s">
        <v>1075</v>
      </c>
      <c r="Z631" s="104" t="s">
        <v>658</v>
      </c>
      <c r="AA631" s="104" t="s">
        <v>706</v>
      </c>
      <c r="AB631" s="104" t="str">
        <f t="shared" si="66"/>
        <v>FERRO</v>
      </c>
      <c r="AC631" s="106">
        <f>IF(AND(AB631="FERRO",AA631="PADRAO"),CONTROLE!$T$2,IF(AND(AB631="FERRO",AA631="ESPECIAL"),CONTROLE!$T$3,IF(AND(AB631="ACO",AA631="PADRAO"),CONTROLE!$T$8,IF(AND(AB631="ACO",AA631="ESPECIAL"),CONTROLE!$T$9,IF(AND(AB631="ALUMINIO",AA631="PADRAO"),CONTROLE!$T$5,IF(AND(AB631="ALUMINIO",AA631="ESPECIAL"),CONTROLE!$T$6))))))</f>
        <v>12737</v>
      </c>
    </row>
    <row r="632" spans="1:29" ht="15" customHeight="1">
      <c r="A632" s="98" t="s">
        <v>2927</v>
      </c>
      <c r="B632" s="96" t="str">
        <f t="shared" si="62"/>
        <v xml:space="preserve"> </v>
      </c>
      <c r="C632" s="96" t="str">
        <f>IF(AND(ISBLANK('TABELA UNIFICADA 2024'!P632)=TRUE,(ISBLANK('TABELA UNIFICADA 2024'!A632)=FALSE)),'TABELA UNIFICADA 2024'!A632," ")</f>
        <v xml:space="preserve"> </v>
      </c>
      <c r="D632" s="96" t="s">
        <v>43</v>
      </c>
      <c r="E632" s="191">
        <f>IF(ISBLANK('TABELA UNIFICADA 2024'!M632)=TRUE," ",'TABELA UNIFICADA 2024'!M632)</f>
        <v>45484</v>
      </c>
      <c r="F632" s="96" t="s">
        <v>111</v>
      </c>
      <c r="G632" s="96" t="str">
        <f>IF(C632='TABELA UNIFICADA 2024'!A632,'TABELA UNIFICADA 2024'!C632," ")</f>
        <v xml:space="preserve"> </v>
      </c>
      <c r="H632" s="96" t="s">
        <v>43</v>
      </c>
      <c r="I632" s="96" t="s">
        <v>112</v>
      </c>
      <c r="J632" s="97" t="str">
        <f>IF(C632='TABELA UNIFICADA 2024'!A632,'TABELA UNIFICADA 2024'!G632," ")</f>
        <v xml:space="preserve"> </v>
      </c>
      <c r="K632" s="96" t="s">
        <v>113</v>
      </c>
      <c r="L632" s="100" t="str">
        <f t="shared" si="67"/>
        <v>-</v>
      </c>
      <c r="M632" s="95" t="str">
        <f t="shared" si="60"/>
        <v xml:space="preserve"> </v>
      </c>
      <c r="N632" s="99" t="str">
        <f>IF(C632='TABELA UNIFICADA 2024'!A632,'TABELA UNIFICADA 2024'!F632," ")</f>
        <v xml:space="preserve"> </v>
      </c>
      <c r="O632" s="99" t="str">
        <f t="shared" si="63"/>
        <v xml:space="preserve"> </v>
      </c>
      <c r="Y632" s="183" t="s">
        <v>1076</v>
      </c>
      <c r="Z632" s="104" t="s">
        <v>666</v>
      </c>
      <c r="AA632" s="104" t="s">
        <v>706</v>
      </c>
      <c r="AB632" s="104" t="str">
        <f t="shared" si="66"/>
        <v>FERRO</v>
      </c>
      <c r="AC632" s="106">
        <f>IF(AND(AB632="FERRO",AA632="PADRAO"),CONTROLE!$T$2,IF(AND(AB632="FERRO",AA632="ESPECIAL"),CONTROLE!$T$3,IF(AND(AB632="ACO",AA632="PADRAO"),CONTROLE!$T$8,IF(AND(AB632="ACO",AA632="ESPECIAL"),CONTROLE!$T$9,IF(AND(AB632="ALUMINIO",AA632="PADRAO"),CONTROLE!$T$5,IF(AND(AB632="ALUMINIO",AA632="ESPECIAL"),CONTROLE!$T$6))))))</f>
        <v>12737</v>
      </c>
    </row>
    <row r="633" spans="1:29" ht="15" customHeight="1">
      <c r="A633" s="98" t="s">
        <v>2927</v>
      </c>
      <c r="B633" s="96" t="str">
        <f t="shared" si="62"/>
        <v xml:space="preserve"> </v>
      </c>
      <c r="C633" s="96" t="str">
        <f>IF(AND(ISBLANK('TABELA UNIFICADA 2024'!P633)=TRUE,(ISBLANK('TABELA UNIFICADA 2024'!A633)=FALSE)),'TABELA UNIFICADA 2024'!A633," ")</f>
        <v xml:space="preserve"> </v>
      </c>
      <c r="D633" s="96" t="s">
        <v>43</v>
      </c>
      <c r="E633" s="191">
        <f>IF(ISBLANK('TABELA UNIFICADA 2024'!M633)=TRUE," ",'TABELA UNIFICADA 2024'!M633)</f>
        <v>45484</v>
      </c>
      <c r="F633" s="96" t="s">
        <v>111</v>
      </c>
      <c r="G633" s="96" t="str">
        <f>IF(C633='TABELA UNIFICADA 2024'!A633,'TABELA UNIFICADA 2024'!C633," ")</f>
        <v xml:space="preserve"> </v>
      </c>
      <c r="H633" s="96" t="s">
        <v>43</v>
      </c>
      <c r="I633" s="96" t="s">
        <v>112</v>
      </c>
      <c r="J633" s="97" t="str">
        <f>IF(C633='TABELA UNIFICADA 2024'!A633,'TABELA UNIFICADA 2024'!G633," ")</f>
        <v xml:space="preserve"> </v>
      </c>
      <c r="K633" s="96" t="s">
        <v>113</v>
      </c>
      <c r="L633" s="100" t="str">
        <f t="shared" si="67"/>
        <v>-</v>
      </c>
      <c r="M633" s="95" t="str">
        <f t="shared" si="60"/>
        <v xml:space="preserve"> </v>
      </c>
      <c r="N633" s="99" t="str">
        <f>IF(C633='TABELA UNIFICADA 2024'!A633,'TABELA UNIFICADA 2024'!F633," ")</f>
        <v xml:space="preserve"> </v>
      </c>
      <c r="O633" s="99" t="str">
        <f t="shared" si="63"/>
        <v xml:space="preserve"> </v>
      </c>
      <c r="Y633" s="183" t="s">
        <v>1077</v>
      </c>
      <c r="Z633" s="104" t="s">
        <v>658</v>
      </c>
      <c r="AA633" s="104" t="s">
        <v>706</v>
      </c>
      <c r="AB633" s="104" t="str">
        <f t="shared" si="66"/>
        <v>FERRO</v>
      </c>
      <c r="AC633" s="106">
        <f>IF(AND(AB633="FERRO",AA633="PADRAO"),CONTROLE!$T$2,IF(AND(AB633="FERRO",AA633="ESPECIAL"),CONTROLE!$T$3,IF(AND(AB633="ACO",AA633="PADRAO"),CONTROLE!$T$8,IF(AND(AB633="ACO",AA633="ESPECIAL"),CONTROLE!$T$9,IF(AND(AB633="ALUMINIO",AA633="PADRAO"),CONTROLE!$T$5,IF(AND(AB633="ALUMINIO",AA633="ESPECIAL"),CONTROLE!$T$6))))))</f>
        <v>12737</v>
      </c>
    </row>
    <row r="634" spans="1:29" ht="15" customHeight="1">
      <c r="A634" s="98" t="s">
        <v>2927</v>
      </c>
      <c r="B634" s="96" t="str">
        <f t="shared" si="62"/>
        <v xml:space="preserve"> </v>
      </c>
      <c r="C634" s="96" t="str">
        <f>IF(AND(ISBLANK('TABELA UNIFICADA 2024'!P637)=TRUE,(ISBLANK('TABELA UNIFICADA 2024'!A634)=FALSE)),'TABELA UNIFICADA 2024'!A634," ")</f>
        <v xml:space="preserve"> </v>
      </c>
      <c r="D634" s="96" t="s">
        <v>43</v>
      </c>
      <c r="E634" s="191">
        <f>IF(ISBLANK('TABELA UNIFICADA 2024'!M634)=TRUE," ",'TABELA UNIFICADA 2024'!M634)</f>
        <v>45484</v>
      </c>
      <c r="F634" s="96" t="s">
        <v>111</v>
      </c>
      <c r="G634" s="96" t="str">
        <f>IF(C634='TABELA UNIFICADA 2024'!A634,'TABELA UNIFICADA 2024'!C634," ")</f>
        <v xml:space="preserve"> </v>
      </c>
      <c r="H634" s="96" t="s">
        <v>43</v>
      </c>
      <c r="I634" s="96" t="s">
        <v>112</v>
      </c>
      <c r="J634" s="97" t="str">
        <f>IF(C634='TABELA UNIFICADA 2024'!A634,'TABELA UNIFICADA 2024'!G634," ")</f>
        <v xml:space="preserve"> </v>
      </c>
      <c r="K634" s="96" t="s">
        <v>113</v>
      </c>
      <c r="L634" s="100" t="str">
        <f t="shared" si="67"/>
        <v>-</v>
      </c>
      <c r="M634" s="95" t="str">
        <f t="shared" si="60"/>
        <v xml:space="preserve"> </v>
      </c>
      <c r="N634" s="99" t="str">
        <f>IF(C634='TABELA UNIFICADA 2024'!A634,'TABELA UNIFICADA 2024'!F634," ")</f>
        <v xml:space="preserve"> </v>
      </c>
      <c r="O634" s="99" t="str">
        <f t="shared" si="63"/>
        <v xml:space="preserve"> </v>
      </c>
      <c r="Y634" s="183" t="s">
        <v>1078</v>
      </c>
      <c r="Z634" s="104" t="s">
        <v>666</v>
      </c>
      <c r="AA634" s="104" t="s">
        <v>706</v>
      </c>
      <c r="AB634" s="104" t="str">
        <f t="shared" si="66"/>
        <v>FERRO</v>
      </c>
      <c r="AC634" s="106">
        <f>IF(AND(AB634="FERRO",AA634="PADRAO"),CONTROLE!$T$2,IF(AND(AB634="FERRO",AA634="ESPECIAL"),CONTROLE!$T$3,IF(AND(AB634="ACO",AA634="PADRAO"),CONTROLE!$T$8,IF(AND(AB634="ACO",AA634="ESPECIAL"),CONTROLE!$T$9,IF(AND(AB634="ALUMINIO",AA634="PADRAO"),CONTROLE!$T$5,IF(AND(AB634="ALUMINIO",AA634="ESPECIAL"),CONTROLE!$T$6))))))</f>
        <v>12737</v>
      </c>
    </row>
    <row r="635" spans="1:29" ht="15" customHeight="1">
      <c r="A635" s="98" t="s">
        <v>2927</v>
      </c>
      <c r="B635" s="96" t="str">
        <f t="shared" si="62"/>
        <v xml:space="preserve"> </v>
      </c>
      <c r="C635" s="96" t="str">
        <f>IF(AND(ISBLANK('TABELA UNIFICADA 2024'!P635)=TRUE,(ISBLANK('TABELA UNIFICADA 2024'!A635)=FALSE)),'TABELA UNIFICADA 2024'!A635," ")</f>
        <v xml:space="preserve"> </v>
      </c>
      <c r="D635" s="96" t="s">
        <v>43</v>
      </c>
      <c r="E635" s="191">
        <f>IF(ISBLANK('TABELA UNIFICADA 2024'!M635)=TRUE," ",'TABELA UNIFICADA 2024'!M635)</f>
        <v>45492</v>
      </c>
      <c r="F635" s="96" t="s">
        <v>111</v>
      </c>
      <c r="G635" s="96" t="str">
        <f>IF(C635='TABELA UNIFICADA 2024'!A635,'TABELA UNIFICADA 2024'!C635," ")</f>
        <v xml:space="preserve"> </v>
      </c>
      <c r="H635" s="96" t="s">
        <v>43</v>
      </c>
      <c r="I635" s="96" t="s">
        <v>112</v>
      </c>
      <c r="J635" s="97" t="str">
        <f>IF(C635='TABELA UNIFICADA 2024'!A635,'TABELA UNIFICADA 2024'!G635," ")</f>
        <v xml:space="preserve"> </v>
      </c>
      <c r="K635" s="96" t="s">
        <v>113</v>
      </c>
      <c r="L635" s="100" t="str">
        <f t="shared" si="67"/>
        <v>-</v>
      </c>
      <c r="M635" s="95" t="str">
        <f t="shared" ref="M635:M698" si="68">G635</f>
        <v xml:space="preserve"> </v>
      </c>
      <c r="N635" s="99" t="str">
        <f>IF(C635='TABELA UNIFICADA 2024'!A635,'TABELA UNIFICADA 2024'!F635," ")</f>
        <v xml:space="preserve"> </v>
      </c>
      <c r="O635" s="99" t="str">
        <f t="shared" si="63"/>
        <v xml:space="preserve"> </v>
      </c>
      <c r="Y635" s="183" t="s">
        <v>1079</v>
      </c>
      <c r="Z635" s="104" t="s">
        <v>658</v>
      </c>
      <c r="AA635" s="104" t="s">
        <v>706</v>
      </c>
      <c r="AB635" s="104" t="str">
        <f t="shared" si="66"/>
        <v>FERRO</v>
      </c>
      <c r="AC635" s="106">
        <f>IF(AND(AB635="FERRO",AA635="PADRAO"),CONTROLE!$T$2,IF(AND(AB635="FERRO",AA635="ESPECIAL"),CONTROLE!$T$3,IF(AND(AB635="ACO",AA635="PADRAO"),CONTROLE!$T$8,IF(AND(AB635="ACO",AA635="ESPECIAL"),CONTROLE!$T$9,IF(AND(AB635="ALUMINIO",AA635="PADRAO"),CONTROLE!$T$5,IF(AND(AB635="ALUMINIO",AA635="ESPECIAL"),CONTROLE!$T$6))))))</f>
        <v>12737</v>
      </c>
    </row>
    <row r="636" spans="1:29" ht="15" customHeight="1">
      <c r="A636" s="98" t="s">
        <v>2927</v>
      </c>
      <c r="B636" s="96" t="str">
        <f t="shared" si="62"/>
        <v xml:space="preserve"> </v>
      </c>
      <c r="C636" s="96" t="str">
        <f>IF(AND(ISBLANK('TABELA UNIFICADA 2024'!P636)=TRUE,(ISBLANK('TABELA UNIFICADA 2024'!A636)=FALSE)),'TABELA UNIFICADA 2024'!A636," ")</f>
        <v xml:space="preserve"> </v>
      </c>
      <c r="D636" s="96" t="s">
        <v>43</v>
      </c>
      <c r="E636" s="191">
        <f>IF(ISBLANK('TABELA UNIFICADA 2024'!M636)=TRUE," ",'TABELA UNIFICADA 2024'!M636)</f>
        <v>45492</v>
      </c>
      <c r="F636" s="96" t="s">
        <v>111</v>
      </c>
      <c r="G636" s="96" t="str">
        <f>IF(C636='TABELA UNIFICADA 2024'!A636,'TABELA UNIFICADA 2024'!C636," ")</f>
        <v xml:space="preserve"> </v>
      </c>
      <c r="H636" s="96" t="s">
        <v>43</v>
      </c>
      <c r="I636" s="96" t="s">
        <v>112</v>
      </c>
      <c r="J636" s="97" t="str">
        <f>IF(C636='TABELA UNIFICADA 2024'!A636,'TABELA UNIFICADA 2024'!G636," ")</f>
        <v xml:space="preserve"> </v>
      </c>
      <c r="K636" s="96" t="s">
        <v>113</v>
      </c>
      <c r="L636" s="100" t="str">
        <f t="shared" si="67"/>
        <v>-</v>
      </c>
      <c r="M636" s="95" t="str">
        <f t="shared" si="68"/>
        <v xml:space="preserve"> </v>
      </c>
      <c r="N636" s="99" t="str">
        <f>IF(C636='TABELA UNIFICADA 2024'!A636,'TABELA UNIFICADA 2024'!F636," ")</f>
        <v xml:space="preserve"> </v>
      </c>
      <c r="O636" s="99" t="str">
        <f t="shared" si="63"/>
        <v xml:space="preserve"> </v>
      </c>
      <c r="Y636" s="183" t="s">
        <v>1080</v>
      </c>
      <c r="Z636" s="104" t="s">
        <v>666</v>
      </c>
      <c r="AA636" s="104" t="s">
        <v>706</v>
      </c>
      <c r="AB636" s="104" t="str">
        <f t="shared" si="66"/>
        <v>FERRO</v>
      </c>
      <c r="AC636" s="106">
        <f>IF(AND(AB636="FERRO",AA636="PADRAO"),CONTROLE!$T$2,IF(AND(AB636="FERRO",AA636="ESPECIAL"),CONTROLE!$T$3,IF(AND(AB636="ACO",AA636="PADRAO"),CONTROLE!$T$8,IF(AND(AB636="ACO",AA636="ESPECIAL"),CONTROLE!$T$9,IF(AND(AB636="ALUMINIO",AA636="PADRAO"),CONTROLE!$T$5,IF(AND(AB636="ALUMINIO",AA636="ESPECIAL"),CONTROLE!$T$6))))))</f>
        <v>12737</v>
      </c>
    </row>
    <row r="637" spans="1:29" ht="15" customHeight="1">
      <c r="A637" s="98" t="s">
        <v>2927</v>
      </c>
      <c r="B637" s="96" t="str">
        <f t="shared" si="62"/>
        <v xml:space="preserve"> </v>
      </c>
      <c r="C637" s="96" t="str">
        <f>IF(AND(ISBLANK('TABELA UNIFICADA 2024'!#REF!)=TRUE,(ISBLANK('TABELA UNIFICADA 2024'!A637)=FALSE)),'TABELA UNIFICADA 2024'!A637," ")</f>
        <v xml:space="preserve"> </v>
      </c>
      <c r="D637" s="96" t="s">
        <v>43</v>
      </c>
      <c r="E637" s="191">
        <f>IF(ISBLANK('TABELA UNIFICADA 2024'!M637)=TRUE," ",'TABELA UNIFICADA 2024'!M637)</f>
        <v>45492</v>
      </c>
      <c r="F637" s="96" t="s">
        <v>111</v>
      </c>
      <c r="G637" s="96" t="str">
        <f>IF(C637='TABELA UNIFICADA 2024'!A637,'TABELA UNIFICADA 2024'!C637," ")</f>
        <v xml:space="preserve"> </v>
      </c>
      <c r="H637" s="96" t="s">
        <v>43</v>
      </c>
      <c r="I637" s="96" t="s">
        <v>112</v>
      </c>
      <c r="J637" s="97" t="str">
        <f>IF(C637='TABELA UNIFICADA 2024'!A637,'TABELA UNIFICADA 2024'!G637," ")</f>
        <v xml:space="preserve"> </v>
      </c>
      <c r="K637" s="96" t="s">
        <v>113</v>
      </c>
      <c r="L637" s="100" t="str">
        <f t="shared" si="67"/>
        <v>-</v>
      </c>
      <c r="M637" s="95" t="str">
        <f t="shared" si="68"/>
        <v xml:space="preserve"> </v>
      </c>
      <c r="N637" s="99" t="str">
        <f>IF(C637='TABELA UNIFICADA 2024'!A637,'TABELA UNIFICADA 2024'!F637," ")</f>
        <v xml:space="preserve"> </v>
      </c>
      <c r="O637" s="99" t="str">
        <f t="shared" si="63"/>
        <v xml:space="preserve"> </v>
      </c>
      <c r="Y637" s="183" t="s">
        <v>1081</v>
      </c>
      <c r="Z637" s="104" t="s">
        <v>658</v>
      </c>
      <c r="AA637" s="104" t="s">
        <v>706</v>
      </c>
      <c r="AB637" s="104" t="str">
        <f t="shared" si="66"/>
        <v>FERRO</v>
      </c>
      <c r="AC637" s="106">
        <f>IF(AND(AB637="FERRO",AA637="PADRAO"),CONTROLE!$T$2,IF(AND(AB637="FERRO",AA637="ESPECIAL"),CONTROLE!$T$3,IF(AND(AB637="ACO",AA637="PADRAO"),CONTROLE!$T$8,IF(AND(AB637="ACO",AA637="ESPECIAL"),CONTROLE!$T$9,IF(AND(AB637="ALUMINIO",AA637="PADRAO"),CONTROLE!$T$5,IF(AND(AB637="ALUMINIO",AA637="ESPECIAL"),CONTROLE!$T$6))))))</f>
        <v>12737</v>
      </c>
    </row>
    <row r="638" spans="1:29" ht="15" customHeight="1">
      <c r="A638" s="98" t="s">
        <v>2927</v>
      </c>
      <c r="B638" s="96" t="str">
        <f t="shared" si="62"/>
        <v xml:space="preserve"> </v>
      </c>
      <c r="C638" s="96" t="str">
        <f>IF(AND(ISBLANK('TABELA UNIFICADA 2024'!P638)=TRUE,(ISBLANK('TABELA UNIFICADA 2024'!A638)=FALSE)),'TABELA UNIFICADA 2024'!A638," ")</f>
        <v xml:space="preserve"> </v>
      </c>
      <c r="D638" s="96" t="s">
        <v>43</v>
      </c>
      <c r="E638" s="191">
        <f>IF(ISBLANK('TABELA UNIFICADA 2024'!M638)=TRUE," ",'TABELA UNIFICADA 2024'!M638)</f>
        <v>45488</v>
      </c>
      <c r="F638" s="96" t="s">
        <v>111</v>
      </c>
      <c r="G638" s="96" t="str">
        <f>IF(C638='TABELA UNIFICADA 2024'!A638,'TABELA UNIFICADA 2024'!C638," ")</f>
        <v xml:space="preserve"> </v>
      </c>
      <c r="H638" s="96" t="s">
        <v>43</v>
      </c>
      <c r="I638" s="96" t="s">
        <v>112</v>
      </c>
      <c r="J638" s="97" t="str">
        <f>IF(C638='TABELA UNIFICADA 2024'!A638,'TABELA UNIFICADA 2024'!G638," ")</f>
        <v xml:space="preserve"> </v>
      </c>
      <c r="K638" s="96" t="s">
        <v>113</v>
      </c>
      <c r="L638" s="100" t="str">
        <f t="shared" si="67"/>
        <v>-</v>
      </c>
      <c r="M638" s="95" t="str">
        <f t="shared" si="68"/>
        <v xml:space="preserve"> </v>
      </c>
      <c r="N638" s="99" t="str">
        <f>IF(C638='TABELA UNIFICADA 2024'!A638,'TABELA UNIFICADA 2024'!F638," ")</f>
        <v xml:space="preserve"> </v>
      </c>
      <c r="O638" s="99" t="str">
        <f t="shared" si="63"/>
        <v xml:space="preserve"> </v>
      </c>
      <c r="Y638" s="183" t="s">
        <v>1082</v>
      </c>
      <c r="Z638" s="104" t="s">
        <v>666</v>
      </c>
      <c r="AA638" s="104" t="s">
        <v>618</v>
      </c>
      <c r="AB638" s="104" t="str">
        <f t="shared" si="66"/>
        <v>FERRO</v>
      </c>
      <c r="AC638" s="106">
        <f>IF(AND(AB638="FERRO",AA638="PADRAO"),CONTROLE!$T$2,IF(AND(AB638="FERRO",AA638="ESPECIAL"),CONTROLE!$T$3,IF(AND(AB638="ACO",AA638="PADRAO"),CONTROLE!$T$8,IF(AND(AB638="ACO",AA638="ESPECIAL"),CONTROLE!$T$9,IF(AND(AB638="ALUMINIO",AA638="PADRAO"),CONTROLE!$T$5,IF(AND(AB638="ALUMINIO",AA638="ESPECIAL"),CONTROLE!$T$6))))))</f>
        <v>12738</v>
      </c>
    </row>
    <row r="639" spans="1:29" ht="15" customHeight="1">
      <c r="A639" s="98" t="s">
        <v>2927</v>
      </c>
      <c r="B639" s="96" t="str">
        <f t="shared" si="62"/>
        <v xml:space="preserve"> </v>
      </c>
      <c r="C639" s="96" t="str">
        <f>IF(AND(ISBLANK('TABELA UNIFICADA 2024'!P639)=TRUE,(ISBLANK('TABELA UNIFICADA 2024'!A639)=FALSE)),'TABELA UNIFICADA 2024'!A639," ")</f>
        <v xml:space="preserve"> </v>
      </c>
      <c r="D639" s="96" t="s">
        <v>43</v>
      </c>
      <c r="E639" s="191">
        <f>IF(ISBLANK('TABELA UNIFICADA 2024'!M639)=TRUE," ",'TABELA UNIFICADA 2024'!M639)</f>
        <v>45485</v>
      </c>
      <c r="F639" s="96" t="s">
        <v>111</v>
      </c>
      <c r="G639" s="96" t="str">
        <f>IF(C639='TABELA UNIFICADA 2024'!A639,'TABELA UNIFICADA 2024'!C639," ")</f>
        <v xml:space="preserve"> </v>
      </c>
      <c r="H639" s="96" t="s">
        <v>43</v>
      </c>
      <c r="I639" s="96" t="s">
        <v>112</v>
      </c>
      <c r="J639" s="97" t="str">
        <f>IF(C639='TABELA UNIFICADA 2024'!A639,'TABELA UNIFICADA 2024'!G639," ")</f>
        <v xml:space="preserve"> </v>
      </c>
      <c r="K639" s="96" t="s">
        <v>113</v>
      </c>
      <c r="L639" s="100" t="str">
        <f t="shared" si="67"/>
        <v>-</v>
      </c>
      <c r="M639" s="95" t="str">
        <f t="shared" si="68"/>
        <v xml:space="preserve"> </v>
      </c>
      <c r="N639" s="99" t="str">
        <f>IF(C639='TABELA UNIFICADA 2024'!A639,'TABELA UNIFICADA 2024'!F639," ")</f>
        <v xml:space="preserve"> </v>
      </c>
      <c r="O639" s="99" t="str">
        <f t="shared" si="63"/>
        <v xml:space="preserve"> </v>
      </c>
      <c r="Y639" s="183" t="s">
        <v>1083</v>
      </c>
      <c r="Z639" s="104" t="s">
        <v>666</v>
      </c>
      <c r="AA639" s="104" t="s">
        <v>618</v>
      </c>
      <c r="AB639" s="104" t="str">
        <f t="shared" si="66"/>
        <v>FERRO</v>
      </c>
      <c r="AC639" s="106">
        <f>IF(AND(AB639="FERRO",AA639="PADRAO"),CONTROLE!$T$2,IF(AND(AB639="FERRO",AA639="ESPECIAL"),CONTROLE!$T$3,IF(AND(AB639="ACO",AA639="PADRAO"),CONTROLE!$T$8,IF(AND(AB639="ACO",AA639="ESPECIAL"),CONTROLE!$T$9,IF(AND(AB639="ALUMINIO",AA639="PADRAO"),CONTROLE!$T$5,IF(AND(AB639="ALUMINIO",AA639="ESPECIAL"),CONTROLE!$T$6))))))</f>
        <v>12738</v>
      </c>
    </row>
    <row r="640" spans="1:29" ht="15" customHeight="1">
      <c r="A640" s="98" t="s">
        <v>2927</v>
      </c>
      <c r="B640" s="96" t="str">
        <f t="shared" si="62"/>
        <v xml:space="preserve"> </v>
      </c>
      <c r="C640" s="96" t="str">
        <f>IF(AND(ISBLANK('TABELA UNIFICADA 2024'!P640)=TRUE,(ISBLANK('TABELA UNIFICADA 2024'!A640)=FALSE)),'TABELA UNIFICADA 2024'!A640," ")</f>
        <v xml:space="preserve"> </v>
      </c>
      <c r="D640" s="96" t="s">
        <v>43</v>
      </c>
      <c r="E640" s="191">
        <f>IF(ISBLANK('TABELA UNIFICADA 2024'!M640)=TRUE," ",'TABELA UNIFICADA 2024'!M640)</f>
        <v>45484</v>
      </c>
      <c r="F640" s="96" t="s">
        <v>111</v>
      </c>
      <c r="G640" s="96" t="str">
        <f>IF(C640='TABELA UNIFICADA 2024'!A640,'TABELA UNIFICADA 2024'!C640," ")</f>
        <v xml:space="preserve"> </v>
      </c>
      <c r="H640" s="96" t="s">
        <v>43</v>
      </c>
      <c r="I640" s="96" t="s">
        <v>112</v>
      </c>
      <c r="J640" s="97" t="str">
        <f>IF(C640='TABELA UNIFICADA 2024'!A640,'TABELA UNIFICADA 2024'!G640," ")</f>
        <v xml:space="preserve"> </v>
      </c>
      <c r="K640" s="96" t="s">
        <v>113</v>
      </c>
      <c r="L640" s="100" t="str">
        <f t="shared" si="67"/>
        <v>-</v>
      </c>
      <c r="M640" s="95" t="str">
        <f t="shared" si="68"/>
        <v xml:space="preserve"> </v>
      </c>
      <c r="N640" s="99" t="str">
        <f>IF(C640='TABELA UNIFICADA 2024'!A640,'TABELA UNIFICADA 2024'!F640," ")</f>
        <v xml:space="preserve"> </v>
      </c>
      <c r="O640" s="99" t="str">
        <f t="shared" si="63"/>
        <v xml:space="preserve"> </v>
      </c>
      <c r="Y640" s="183" t="s">
        <v>1084</v>
      </c>
      <c r="Z640" s="104" t="s">
        <v>666</v>
      </c>
      <c r="AA640" s="104" t="s">
        <v>618</v>
      </c>
      <c r="AB640" s="104" t="str">
        <f t="shared" si="66"/>
        <v>FERRO</v>
      </c>
      <c r="AC640" s="106">
        <f>IF(AND(AB640="FERRO",AA640="PADRAO"),CONTROLE!$T$2,IF(AND(AB640="FERRO",AA640="ESPECIAL"),CONTROLE!$T$3,IF(AND(AB640="ACO",AA640="PADRAO"),CONTROLE!$T$8,IF(AND(AB640="ACO",AA640="ESPECIAL"),CONTROLE!$T$9,IF(AND(AB640="ALUMINIO",AA640="PADRAO"),CONTROLE!$T$5,IF(AND(AB640="ALUMINIO",AA640="ESPECIAL"),CONTROLE!$T$6))))))</f>
        <v>12738</v>
      </c>
    </row>
    <row r="641" spans="1:29" ht="15" customHeight="1">
      <c r="A641" s="98" t="s">
        <v>2927</v>
      </c>
      <c r="B641" s="96" t="str">
        <f t="shared" si="62"/>
        <v xml:space="preserve"> </v>
      </c>
      <c r="C641" s="96" t="str">
        <f>IF(AND(ISBLANK('TABELA UNIFICADA 2024'!P641)=TRUE,(ISBLANK('TABELA UNIFICADA 2024'!A641)=FALSE)),'TABELA UNIFICADA 2024'!A641," ")</f>
        <v xml:space="preserve"> </v>
      </c>
      <c r="D641" s="96" t="s">
        <v>43</v>
      </c>
      <c r="E641" s="191">
        <f>IF(ISBLANK('TABELA UNIFICADA 2024'!M641)=TRUE," ",'TABELA UNIFICADA 2024'!M641)</f>
        <v>45488</v>
      </c>
      <c r="F641" s="96" t="s">
        <v>111</v>
      </c>
      <c r="G641" s="96" t="str">
        <f>IF(C641='TABELA UNIFICADA 2024'!A641,'TABELA UNIFICADA 2024'!C641," ")</f>
        <v xml:space="preserve"> </v>
      </c>
      <c r="H641" s="96" t="s">
        <v>43</v>
      </c>
      <c r="I641" s="96" t="s">
        <v>112</v>
      </c>
      <c r="J641" s="97" t="str">
        <f>IF(C641='TABELA UNIFICADA 2024'!A641,'TABELA UNIFICADA 2024'!G641," ")</f>
        <v xml:space="preserve"> </v>
      </c>
      <c r="K641" s="96" t="s">
        <v>113</v>
      </c>
      <c r="L641" s="100" t="str">
        <f t="shared" si="67"/>
        <v>-</v>
      </c>
      <c r="M641" s="95" t="str">
        <f t="shared" si="68"/>
        <v xml:space="preserve"> </v>
      </c>
      <c r="N641" s="99" t="str">
        <f>IF(C641='TABELA UNIFICADA 2024'!A641,'TABELA UNIFICADA 2024'!F641," ")</f>
        <v xml:space="preserve"> </v>
      </c>
      <c r="O641" s="99" t="str">
        <f t="shared" si="63"/>
        <v xml:space="preserve"> </v>
      </c>
      <c r="Y641" s="183" t="s">
        <v>1085</v>
      </c>
      <c r="Z641" s="104" t="s">
        <v>666</v>
      </c>
      <c r="AA641" s="104" t="s">
        <v>618</v>
      </c>
      <c r="AB641" s="104" t="str">
        <f t="shared" si="66"/>
        <v>FERRO</v>
      </c>
      <c r="AC641" s="106">
        <f>IF(AND(AB641="FERRO",AA641="PADRAO"),CONTROLE!$T$2,IF(AND(AB641="FERRO",AA641="ESPECIAL"),CONTROLE!$T$3,IF(AND(AB641="ACO",AA641="PADRAO"),CONTROLE!$T$8,IF(AND(AB641="ACO",AA641="ESPECIAL"),CONTROLE!$T$9,IF(AND(AB641="ALUMINIO",AA641="PADRAO"),CONTROLE!$T$5,IF(AND(AB641="ALUMINIO",AA641="ESPECIAL"),CONTROLE!$T$6))))))</f>
        <v>12738</v>
      </c>
    </row>
    <row r="642" spans="1:29" ht="15" customHeight="1">
      <c r="A642" s="98" t="s">
        <v>2927</v>
      </c>
      <c r="B642" s="96" t="str">
        <f t="shared" si="62"/>
        <v xml:space="preserve"> </v>
      </c>
      <c r="C642" s="96" t="str">
        <f>IF(AND(ISBLANK('TABELA UNIFICADA 2024'!P642)=TRUE,(ISBLANK('TABELA UNIFICADA 2024'!A642)=FALSE)),'TABELA UNIFICADA 2024'!A642," ")</f>
        <v xml:space="preserve"> </v>
      </c>
      <c r="D642" s="96" t="s">
        <v>43</v>
      </c>
      <c r="E642" s="191">
        <f>IF(ISBLANK('TABELA UNIFICADA 2024'!M642)=TRUE," ",'TABELA UNIFICADA 2024'!M642)</f>
        <v>45488</v>
      </c>
      <c r="F642" s="96" t="s">
        <v>111</v>
      </c>
      <c r="G642" s="96" t="str">
        <f>IF(C642='TABELA UNIFICADA 2024'!A642,'TABELA UNIFICADA 2024'!C642," ")</f>
        <v xml:space="preserve"> </v>
      </c>
      <c r="H642" s="96" t="s">
        <v>43</v>
      </c>
      <c r="I642" s="96" t="s">
        <v>112</v>
      </c>
      <c r="J642" s="97" t="str">
        <f>IF(C642='TABELA UNIFICADA 2024'!A642,'TABELA UNIFICADA 2024'!G642," ")</f>
        <v xml:space="preserve"> </v>
      </c>
      <c r="K642" s="96" t="s">
        <v>113</v>
      </c>
      <c r="L642" s="100" t="str">
        <f t="shared" si="67"/>
        <v>-</v>
      </c>
      <c r="M642" s="95" t="str">
        <f t="shared" si="68"/>
        <v xml:space="preserve"> </v>
      </c>
      <c r="N642" s="99" t="str">
        <f>IF(C642='TABELA UNIFICADA 2024'!A642,'TABELA UNIFICADA 2024'!F642," ")</f>
        <v xml:space="preserve"> </v>
      </c>
      <c r="O642" s="99" t="str">
        <f t="shared" si="63"/>
        <v xml:space="preserve"> </v>
      </c>
      <c r="Y642" s="183" t="s">
        <v>1086</v>
      </c>
      <c r="Z642" s="104" t="s">
        <v>696</v>
      </c>
      <c r="AA642" s="104" t="s">
        <v>618</v>
      </c>
      <c r="AB642" s="104" t="s">
        <v>2550</v>
      </c>
      <c r="AC642" s="106">
        <f>IF(AND(AB642="FERRO",AA642="PADRAO"),CONTROLE!$T$2,IF(AND(AB642="FERRO",AA642="ESPECIAL"),CONTROLE!$T$3,IF(AND(AB642="ACO",AA642="PADRAO"),CONTROLE!$T$8,IF(AND(AB642="ACO",AA642="ESPECIAL"),CONTROLE!$T$9,IF(AND(AB642="ALUMINIO",AA642="PADRAO"),CONTROLE!$T$5,IF(AND(AB642="ALUMINIO",AA642="ESPECIAL"),CONTROLE!$T$6))))))</f>
        <v>12740</v>
      </c>
    </row>
    <row r="643" spans="1:29" ht="15" customHeight="1">
      <c r="A643" s="98" t="s">
        <v>2927</v>
      </c>
      <c r="B643" s="96" t="str">
        <f t="shared" ref="B643:B706" si="69">IFERROR(IF(C643&lt;&gt;" ",VLOOKUP(C643,$V$2:$W$16,2,0)," ")," ")</f>
        <v xml:space="preserve"> </v>
      </c>
      <c r="C643" s="96" t="str">
        <f>IF(AND(ISBLANK('TABELA UNIFICADA 2024'!P643)=TRUE,(ISBLANK('TABELA UNIFICADA 2024'!A643)=FALSE)),'TABELA UNIFICADA 2024'!A643," ")</f>
        <v xml:space="preserve"> </v>
      </c>
      <c r="D643" s="96" t="s">
        <v>43</v>
      </c>
      <c r="E643" s="191">
        <f>IF(ISBLANK('TABELA UNIFICADA 2024'!M643)=TRUE," ",'TABELA UNIFICADA 2024'!M643)</f>
        <v>45485</v>
      </c>
      <c r="F643" s="96" t="s">
        <v>111</v>
      </c>
      <c r="G643" s="96" t="str">
        <f>IF(C643='TABELA UNIFICADA 2024'!A643,'TABELA UNIFICADA 2024'!C643," ")</f>
        <v xml:space="preserve"> </v>
      </c>
      <c r="H643" s="96" t="s">
        <v>43</v>
      </c>
      <c r="I643" s="96" t="s">
        <v>112</v>
      </c>
      <c r="J643" s="97" t="str">
        <f>IF(C643='TABELA UNIFICADA 2024'!A643,'TABELA UNIFICADA 2024'!G643," ")</f>
        <v xml:space="preserve"> </v>
      </c>
      <c r="K643" s="96" t="s">
        <v>113</v>
      </c>
      <c r="L643" s="100" t="str">
        <f t="shared" si="67"/>
        <v>-</v>
      </c>
      <c r="M643" s="95" t="str">
        <f t="shared" si="68"/>
        <v xml:space="preserve"> </v>
      </c>
      <c r="N643" s="99" t="str">
        <f>IF(C643='TABELA UNIFICADA 2024'!A643,'TABELA UNIFICADA 2024'!F643," ")</f>
        <v xml:space="preserve"> </v>
      </c>
      <c r="O643" s="99" t="str">
        <f t="shared" ref="O643:O706" si="70">IF(C643=" "," ",CONCATENATE(A643," ",B643,," ",C643," ",D643," ",TEXT(E643,"dd/mm/aaaa")," ",F643," ",G643," ",H643," ",I643," ",TEXT(J643,"#,00")," ",K643))</f>
        <v xml:space="preserve"> </v>
      </c>
      <c r="Y643" s="183" t="s">
        <v>73</v>
      </c>
      <c r="Z643" s="104" t="s">
        <v>617</v>
      </c>
      <c r="AA643" s="104" t="s">
        <v>618</v>
      </c>
      <c r="AB643" s="104" t="str">
        <f t="shared" ref="AB643:AB674" si="71">IF(LEFT(Z643,1)="G","FERRO",0)</f>
        <v>FERRO</v>
      </c>
      <c r="AC643" s="106">
        <f>IF(AND(AB643="FERRO",AA643="PADRAO"),CONTROLE!$T$2,IF(AND(AB643="FERRO",AA643="ESPECIAL"),CONTROLE!$T$3,IF(AND(AB643="ACO",AA643="PADRAO"),CONTROLE!$T$8,IF(AND(AB643="ACO",AA643="ESPECIAL"),CONTROLE!$T$9,IF(AND(AB643="ALUMINIO",AA643="PADRAO"),CONTROLE!$T$5,IF(AND(AB643="ALUMINIO",AA643="ESPECIAL"),CONTROLE!$T$6))))))</f>
        <v>12738</v>
      </c>
    </row>
    <row r="644" spans="1:29" ht="15" customHeight="1">
      <c r="A644" s="98" t="s">
        <v>2927</v>
      </c>
      <c r="B644" s="96" t="str">
        <f t="shared" si="69"/>
        <v xml:space="preserve"> </v>
      </c>
      <c r="C644" s="96" t="str">
        <f>IF(AND(ISBLANK('TABELA UNIFICADA 2024'!P644)=TRUE,(ISBLANK('TABELA UNIFICADA 2024'!A644)=FALSE)),'TABELA UNIFICADA 2024'!A644," ")</f>
        <v xml:space="preserve"> </v>
      </c>
      <c r="D644" s="96" t="s">
        <v>43</v>
      </c>
      <c r="E644" s="191">
        <f>IF(ISBLANK('TABELA UNIFICADA 2024'!M644)=TRUE," ",'TABELA UNIFICADA 2024'!M644)</f>
        <v>45485</v>
      </c>
      <c r="F644" s="96" t="s">
        <v>111</v>
      </c>
      <c r="G644" s="96" t="str">
        <f>IF(C644='TABELA UNIFICADA 2024'!A644,'TABELA UNIFICADA 2024'!C644," ")</f>
        <v xml:space="preserve"> </v>
      </c>
      <c r="H644" s="96" t="s">
        <v>43</v>
      </c>
      <c r="I644" s="96" t="s">
        <v>112</v>
      </c>
      <c r="J644" s="97" t="str">
        <f>IF(C644='TABELA UNIFICADA 2024'!A644,'TABELA UNIFICADA 2024'!G644," ")</f>
        <v xml:space="preserve"> </v>
      </c>
      <c r="K644" s="96" t="s">
        <v>113</v>
      </c>
      <c r="L644" s="100" t="str">
        <f t="shared" si="67"/>
        <v>-</v>
      </c>
      <c r="M644" s="95" t="str">
        <f t="shared" si="68"/>
        <v xml:space="preserve"> </v>
      </c>
      <c r="N644" s="99" t="str">
        <f>IF(C644='TABELA UNIFICADA 2024'!A644,'TABELA UNIFICADA 2024'!F644," ")</f>
        <v xml:space="preserve"> </v>
      </c>
      <c r="O644" s="99" t="str">
        <f t="shared" si="70"/>
        <v xml:space="preserve"> </v>
      </c>
      <c r="Y644" s="183" t="s">
        <v>1889</v>
      </c>
      <c r="Z644" s="104" t="s">
        <v>617</v>
      </c>
      <c r="AA644" s="104" t="s">
        <v>618</v>
      </c>
      <c r="AB644" s="104" t="str">
        <f t="shared" si="71"/>
        <v>FERRO</v>
      </c>
      <c r="AC644" s="106">
        <f>IF(AND(AB644="FERRO",AA644="PADRAO"),CONTROLE!$T$2,IF(AND(AB644="FERRO",AA644="ESPECIAL"),CONTROLE!$T$3,IF(AND(AB644="ACO",AA644="PADRAO"),CONTROLE!$T$8,IF(AND(AB644="ACO",AA644="ESPECIAL"),CONTROLE!$T$9,IF(AND(AB644="ALUMINIO",AA644="PADRAO"),CONTROLE!$T$5,IF(AND(AB644="ALUMINIO",AA644="ESPECIAL"),CONTROLE!$T$6))))))</f>
        <v>12738</v>
      </c>
    </row>
    <row r="645" spans="1:29" ht="15" customHeight="1">
      <c r="A645" s="98" t="s">
        <v>2927</v>
      </c>
      <c r="B645" s="96" t="str">
        <f t="shared" si="69"/>
        <v xml:space="preserve"> </v>
      </c>
      <c r="C645" s="96" t="str">
        <f>IF(AND(ISBLANK('TABELA UNIFICADA 2024'!P645)=TRUE,(ISBLANK('TABELA UNIFICADA 2024'!A645)=FALSE)),'TABELA UNIFICADA 2024'!A645," ")</f>
        <v xml:space="preserve"> </v>
      </c>
      <c r="D645" s="96" t="s">
        <v>43</v>
      </c>
      <c r="E645" s="191">
        <f>IF(ISBLANK('TABELA UNIFICADA 2024'!M645)=TRUE," ",'TABELA UNIFICADA 2024'!M645)</f>
        <v>45485</v>
      </c>
      <c r="F645" s="96" t="s">
        <v>111</v>
      </c>
      <c r="G645" s="96" t="str">
        <f>IF(C645='TABELA UNIFICADA 2024'!A645,'TABELA UNIFICADA 2024'!C645," ")</f>
        <v xml:space="preserve"> </v>
      </c>
      <c r="H645" s="96" t="s">
        <v>43</v>
      </c>
      <c r="I645" s="96" t="s">
        <v>112</v>
      </c>
      <c r="J645" s="97" t="str">
        <f>IF(C645='TABELA UNIFICADA 2024'!A645,'TABELA UNIFICADA 2024'!G645," ")</f>
        <v xml:space="preserve"> </v>
      </c>
      <c r="K645" s="96" t="s">
        <v>113</v>
      </c>
      <c r="L645" s="100" t="str">
        <f t="shared" si="67"/>
        <v>-</v>
      </c>
      <c r="M645" s="95" t="str">
        <f t="shared" si="68"/>
        <v xml:space="preserve"> </v>
      </c>
      <c r="N645" s="99" t="str">
        <f>IF(C645='TABELA UNIFICADA 2024'!A645,'TABELA UNIFICADA 2024'!F645," ")</f>
        <v xml:space="preserve"> </v>
      </c>
      <c r="O645" s="99" t="str">
        <f t="shared" si="70"/>
        <v xml:space="preserve"> </v>
      </c>
      <c r="Y645" s="183" t="s">
        <v>1890</v>
      </c>
      <c r="Z645" s="104" t="s">
        <v>617</v>
      </c>
      <c r="AA645" s="104" t="s">
        <v>618</v>
      </c>
      <c r="AB645" s="104" t="str">
        <f t="shared" si="71"/>
        <v>FERRO</v>
      </c>
      <c r="AC645" s="106">
        <f>IF(AND(AB645="FERRO",AA645="PADRAO"),CONTROLE!$T$2,IF(AND(AB645="FERRO",AA645="ESPECIAL"),CONTROLE!$T$3,IF(AND(AB645="ACO",AA645="PADRAO"),CONTROLE!$T$8,IF(AND(AB645="ACO",AA645="ESPECIAL"),CONTROLE!$T$9,IF(AND(AB645="ALUMINIO",AA645="PADRAO"),CONTROLE!$T$5,IF(AND(AB645="ALUMINIO",AA645="ESPECIAL"),CONTROLE!$T$6))))))</f>
        <v>12738</v>
      </c>
    </row>
    <row r="646" spans="1:29" ht="15" customHeight="1">
      <c r="A646" s="98" t="s">
        <v>2927</v>
      </c>
      <c r="B646" s="96" t="str">
        <f t="shared" si="69"/>
        <v xml:space="preserve"> </v>
      </c>
      <c r="C646" s="96" t="str">
        <f>IF(AND(ISBLANK('TABELA UNIFICADA 2024'!P646)=TRUE,(ISBLANK('TABELA UNIFICADA 2024'!A646)=FALSE)),'TABELA UNIFICADA 2024'!A646," ")</f>
        <v xml:space="preserve"> </v>
      </c>
      <c r="D646" s="96" t="s">
        <v>43</v>
      </c>
      <c r="E646" s="191">
        <f>IF(ISBLANK('TABELA UNIFICADA 2024'!M646)=TRUE," ",'TABELA UNIFICADA 2024'!M646)</f>
        <v>45485</v>
      </c>
      <c r="F646" s="96" t="s">
        <v>111</v>
      </c>
      <c r="G646" s="96" t="str">
        <f>IF(C646='TABELA UNIFICADA 2024'!A646,'TABELA UNIFICADA 2024'!C646," ")</f>
        <v xml:space="preserve"> </v>
      </c>
      <c r="H646" s="96" t="s">
        <v>43</v>
      </c>
      <c r="I646" s="96" t="s">
        <v>112</v>
      </c>
      <c r="J646" s="97" t="str">
        <f>IF(C646='TABELA UNIFICADA 2024'!A646,'TABELA UNIFICADA 2024'!G646," ")</f>
        <v xml:space="preserve"> </v>
      </c>
      <c r="K646" s="96" t="s">
        <v>113</v>
      </c>
      <c r="L646" s="100" t="str">
        <f t="shared" si="67"/>
        <v>-</v>
      </c>
      <c r="M646" s="95" t="str">
        <f t="shared" si="68"/>
        <v xml:space="preserve"> </v>
      </c>
      <c r="N646" s="99" t="str">
        <f>IF(C646='TABELA UNIFICADA 2024'!A646,'TABELA UNIFICADA 2024'!F646," ")</f>
        <v xml:space="preserve"> </v>
      </c>
      <c r="O646" s="99" t="str">
        <f t="shared" si="70"/>
        <v xml:space="preserve"> </v>
      </c>
      <c r="Y646" s="183" t="s">
        <v>1891</v>
      </c>
      <c r="Z646" s="104" t="s">
        <v>617</v>
      </c>
      <c r="AA646" s="104" t="s">
        <v>618</v>
      </c>
      <c r="AB646" s="104" t="str">
        <f t="shared" si="71"/>
        <v>FERRO</v>
      </c>
      <c r="AC646" s="106">
        <f>IF(AND(AB646="FERRO",AA646="PADRAO"),CONTROLE!$T$2,IF(AND(AB646="FERRO",AA646="ESPECIAL"),CONTROLE!$T$3,IF(AND(AB646="ACO",AA646="PADRAO"),CONTROLE!$T$8,IF(AND(AB646="ACO",AA646="ESPECIAL"),CONTROLE!$T$9,IF(AND(AB646="ALUMINIO",AA646="PADRAO"),CONTROLE!$T$5,IF(AND(AB646="ALUMINIO",AA646="ESPECIAL"),CONTROLE!$T$6))))))</f>
        <v>12738</v>
      </c>
    </row>
    <row r="647" spans="1:29" ht="15" customHeight="1">
      <c r="A647" s="98" t="s">
        <v>2927</v>
      </c>
      <c r="B647" s="96" t="str">
        <f t="shared" si="69"/>
        <v xml:space="preserve"> </v>
      </c>
      <c r="C647" s="96" t="str">
        <f>IF(AND(ISBLANK('TABELA UNIFICADA 2024'!P647)=TRUE,(ISBLANK('TABELA UNIFICADA 2024'!A647)=FALSE)),'TABELA UNIFICADA 2024'!A647," ")</f>
        <v xml:space="preserve"> </v>
      </c>
      <c r="D647" s="96" t="s">
        <v>43</v>
      </c>
      <c r="E647" s="191">
        <f>IF(ISBLANK('TABELA UNIFICADA 2024'!M647)=TRUE," ",'TABELA UNIFICADA 2024'!M647)</f>
        <v>45485</v>
      </c>
      <c r="F647" s="96" t="s">
        <v>111</v>
      </c>
      <c r="G647" s="96" t="str">
        <f>IF(C647='TABELA UNIFICADA 2024'!A647,'TABELA UNIFICADA 2024'!C647," ")</f>
        <v xml:space="preserve"> </v>
      </c>
      <c r="H647" s="96" t="s">
        <v>43</v>
      </c>
      <c r="I647" s="96" t="s">
        <v>112</v>
      </c>
      <c r="J647" s="97" t="str">
        <f>IF(C647='TABELA UNIFICADA 2024'!A647,'TABELA UNIFICADA 2024'!G647," ")</f>
        <v xml:space="preserve"> </v>
      </c>
      <c r="K647" s="96" t="s">
        <v>113</v>
      </c>
      <c r="L647" s="100" t="str">
        <f t="shared" si="67"/>
        <v>-</v>
      </c>
      <c r="M647" s="95" t="str">
        <f t="shared" si="68"/>
        <v xml:space="preserve"> </v>
      </c>
      <c r="N647" s="99" t="str">
        <f>IF(C647='TABELA UNIFICADA 2024'!A647,'TABELA UNIFICADA 2024'!F647," ")</f>
        <v xml:space="preserve"> </v>
      </c>
      <c r="O647" s="99" t="str">
        <f t="shared" si="70"/>
        <v xml:space="preserve"> </v>
      </c>
      <c r="Y647" s="183" t="s">
        <v>1892</v>
      </c>
      <c r="Z647" s="104" t="s">
        <v>617</v>
      </c>
      <c r="AA647" s="104" t="s">
        <v>618</v>
      </c>
      <c r="AB647" s="104" t="str">
        <f t="shared" si="71"/>
        <v>FERRO</v>
      </c>
      <c r="AC647" s="106">
        <f>IF(AND(AB647="FERRO",AA647="PADRAO"),CONTROLE!$T$2,IF(AND(AB647="FERRO",AA647="ESPECIAL"),CONTROLE!$T$3,IF(AND(AB647="ACO",AA647="PADRAO"),CONTROLE!$T$8,IF(AND(AB647="ACO",AA647="ESPECIAL"),CONTROLE!$T$9,IF(AND(AB647="ALUMINIO",AA647="PADRAO"),CONTROLE!$T$5,IF(AND(AB647="ALUMINIO",AA647="ESPECIAL"),CONTROLE!$T$6))))))</f>
        <v>12738</v>
      </c>
    </row>
    <row r="648" spans="1:29" ht="15" customHeight="1">
      <c r="A648" s="98" t="s">
        <v>2927</v>
      </c>
      <c r="B648" s="96" t="str">
        <f t="shared" si="69"/>
        <v xml:space="preserve"> </v>
      </c>
      <c r="C648" s="96" t="str">
        <f>IF(AND(ISBLANK('TABELA UNIFICADA 2024'!P648)=TRUE,(ISBLANK('TABELA UNIFICADA 2024'!A648)=FALSE)),'TABELA UNIFICADA 2024'!A648," ")</f>
        <v xml:space="preserve"> </v>
      </c>
      <c r="D648" s="96" t="s">
        <v>43</v>
      </c>
      <c r="E648" s="191">
        <f>IF(ISBLANK('TABELA UNIFICADA 2024'!M648)=TRUE," ",'TABELA UNIFICADA 2024'!M648)</f>
        <v>45485</v>
      </c>
      <c r="F648" s="96" t="s">
        <v>111</v>
      </c>
      <c r="G648" s="96" t="str">
        <f>IF(C648='TABELA UNIFICADA 2024'!A648,'TABELA UNIFICADA 2024'!C648," ")</f>
        <v xml:space="preserve"> </v>
      </c>
      <c r="H648" s="96" t="s">
        <v>43</v>
      </c>
      <c r="I648" s="96" t="s">
        <v>112</v>
      </c>
      <c r="J648" s="97" t="str">
        <f>IF(C648='TABELA UNIFICADA 2024'!A648,'TABELA UNIFICADA 2024'!G648," ")</f>
        <v xml:space="preserve"> </v>
      </c>
      <c r="K648" s="96" t="s">
        <v>113</v>
      </c>
      <c r="L648" s="100" t="str">
        <f t="shared" si="67"/>
        <v>-</v>
      </c>
      <c r="M648" s="95" t="str">
        <f t="shared" si="68"/>
        <v xml:space="preserve"> </v>
      </c>
      <c r="N648" s="99" t="str">
        <f>IF(C648='TABELA UNIFICADA 2024'!A648,'TABELA UNIFICADA 2024'!F648," ")</f>
        <v xml:space="preserve"> </v>
      </c>
      <c r="O648" s="99" t="str">
        <f t="shared" si="70"/>
        <v xml:space="preserve"> </v>
      </c>
      <c r="Y648" s="183" t="s">
        <v>1893</v>
      </c>
      <c r="Z648" s="104" t="s">
        <v>617</v>
      </c>
      <c r="AA648" s="104" t="s">
        <v>618</v>
      </c>
      <c r="AB648" s="104" t="str">
        <f t="shared" si="71"/>
        <v>FERRO</v>
      </c>
      <c r="AC648" s="106">
        <f>IF(AND(AB648="FERRO",AA648="PADRAO"),CONTROLE!$T$2,IF(AND(AB648="FERRO",AA648="ESPECIAL"),CONTROLE!$T$3,IF(AND(AB648="ACO",AA648="PADRAO"),CONTROLE!$T$8,IF(AND(AB648="ACO",AA648="ESPECIAL"),CONTROLE!$T$9,IF(AND(AB648="ALUMINIO",AA648="PADRAO"),CONTROLE!$T$5,IF(AND(AB648="ALUMINIO",AA648="ESPECIAL"),CONTROLE!$T$6))))))</f>
        <v>12738</v>
      </c>
    </row>
    <row r="649" spans="1:29" ht="15" customHeight="1">
      <c r="A649" s="98" t="s">
        <v>2927</v>
      </c>
      <c r="B649" s="96" t="str">
        <f t="shared" si="69"/>
        <v xml:space="preserve"> </v>
      </c>
      <c r="C649" s="96" t="str">
        <f>IF(AND(ISBLANK('TABELA UNIFICADA 2024'!P649)=TRUE,(ISBLANK('TABELA UNIFICADA 2024'!A649)=FALSE)),'TABELA UNIFICADA 2024'!A649," ")</f>
        <v xml:space="preserve"> </v>
      </c>
      <c r="D649" s="96" t="s">
        <v>43</v>
      </c>
      <c r="E649" s="191">
        <f>IF(ISBLANK('TABELA UNIFICADA 2024'!M649)=TRUE," ",'TABELA UNIFICADA 2024'!M649)</f>
        <v>45485</v>
      </c>
      <c r="F649" s="96" t="s">
        <v>111</v>
      </c>
      <c r="G649" s="96" t="str">
        <f>IF(C649='TABELA UNIFICADA 2024'!A649,'TABELA UNIFICADA 2024'!C649," ")</f>
        <v xml:space="preserve"> </v>
      </c>
      <c r="H649" s="96" t="s">
        <v>43</v>
      </c>
      <c r="I649" s="96" t="s">
        <v>112</v>
      </c>
      <c r="J649" s="97" t="str">
        <f>IF(C649='TABELA UNIFICADA 2024'!A649,'TABELA UNIFICADA 2024'!G649," ")</f>
        <v xml:space="preserve"> </v>
      </c>
      <c r="K649" s="96" t="s">
        <v>113</v>
      </c>
      <c r="L649" s="100" t="str">
        <f t="shared" si="67"/>
        <v>-</v>
      </c>
      <c r="M649" s="95" t="str">
        <f t="shared" si="68"/>
        <v xml:space="preserve"> </v>
      </c>
      <c r="N649" s="99" t="str">
        <f>IF(C649='TABELA UNIFICADA 2024'!A649,'TABELA UNIFICADA 2024'!F649," ")</f>
        <v xml:space="preserve"> </v>
      </c>
      <c r="O649" s="99" t="str">
        <f t="shared" si="70"/>
        <v xml:space="preserve"> </v>
      </c>
      <c r="Y649" s="183" t="s">
        <v>54</v>
      </c>
      <c r="Z649" s="104" t="s">
        <v>617</v>
      </c>
      <c r="AA649" s="104" t="s">
        <v>618</v>
      </c>
      <c r="AB649" s="104" t="str">
        <f t="shared" si="71"/>
        <v>FERRO</v>
      </c>
      <c r="AC649" s="106">
        <f>IF(AND(AB649="FERRO",AA649="PADRAO"),CONTROLE!$T$2,IF(AND(AB649="FERRO",AA649="ESPECIAL"),CONTROLE!$T$3,IF(AND(AB649="ACO",AA649="PADRAO"),CONTROLE!$T$8,IF(AND(AB649="ACO",AA649="ESPECIAL"),CONTROLE!$T$9,IF(AND(AB649="ALUMINIO",AA649="PADRAO"),CONTROLE!$T$5,IF(AND(AB649="ALUMINIO",AA649="ESPECIAL"),CONTROLE!$T$6))))))</f>
        <v>12738</v>
      </c>
    </row>
    <row r="650" spans="1:29" ht="15" customHeight="1">
      <c r="A650" s="98" t="s">
        <v>2927</v>
      </c>
      <c r="B650" s="96" t="str">
        <f t="shared" si="69"/>
        <v xml:space="preserve"> </v>
      </c>
      <c r="C650" s="96" t="str">
        <f>IF(AND(ISBLANK('TABELA UNIFICADA 2024'!P650)=TRUE,(ISBLANK('TABELA UNIFICADA 2024'!A650)=FALSE)),'TABELA UNIFICADA 2024'!A650," ")</f>
        <v xml:space="preserve"> </v>
      </c>
      <c r="D650" s="96" t="s">
        <v>43</v>
      </c>
      <c r="E650" s="191">
        <f>IF(ISBLANK('TABELA UNIFICADA 2024'!M650)=TRUE," ",'TABELA UNIFICADA 2024'!M650)</f>
        <v>45485</v>
      </c>
      <c r="F650" s="96" t="s">
        <v>111</v>
      </c>
      <c r="G650" s="96" t="str">
        <f>IF(C650='TABELA UNIFICADA 2024'!A650,'TABELA UNIFICADA 2024'!C650," ")</f>
        <v xml:space="preserve"> </v>
      </c>
      <c r="H650" s="96" t="s">
        <v>43</v>
      </c>
      <c r="I650" s="96" t="s">
        <v>112</v>
      </c>
      <c r="J650" s="97" t="str">
        <f>IF(C650='TABELA UNIFICADA 2024'!A650,'TABELA UNIFICADA 2024'!G650," ")</f>
        <v xml:space="preserve"> </v>
      </c>
      <c r="K650" s="96" t="s">
        <v>113</v>
      </c>
      <c r="L650" s="100" t="str">
        <f t="shared" si="67"/>
        <v>-</v>
      </c>
      <c r="M650" s="95" t="str">
        <f t="shared" si="68"/>
        <v xml:space="preserve"> </v>
      </c>
      <c r="N650" s="99" t="str">
        <f>IF(C650='TABELA UNIFICADA 2024'!A650,'TABELA UNIFICADA 2024'!F650," ")</f>
        <v xml:space="preserve"> </v>
      </c>
      <c r="O650" s="99" t="str">
        <f t="shared" si="70"/>
        <v xml:space="preserve"> </v>
      </c>
      <c r="Y650" s="183" t="s">
        <v>1087</v>
      </c>
      <c r="Z650" s="104" t="s">
        <v>617</v>
      </c>
      <c r="AA650" s="104" t="s">
        <v>618</v>
      </c>
      <c r="AB650" s="104" t="str">
        <f t="shared" si="71"/>
        <v>FERRO</v>
      </c>
      <c r="AC650" s="106">
        <f>IF(AND(AB650="FERRO",AA650="PADRAO"),CONTROLE!$T$2,IF(AND(AB650="FERRO",AA650="ESPECIAL"),CONTROLE!$T$3,IF(AND(AB650="ACO",AA650="PADRAO"),CONTROLE!$T$8,IF(AND(AB650="ACO",AA650="ESPECIAL"),CONTROLE!$T$9,IF(AND(AB650="ALUMINIO",AA650="PADRAO"),CONTROLE!$T$5,IF(AND(AB650="ALUMINIO",AA650="ESPECIAL"),CONTROLE!$T$6))))))</f>
        <v>12738</v>
      </c>
    </row>
    <row r="651" spans="1:29" ht="15" customHeight="1">
      <c r="A651" s="98" t="s">
        <v>2927</v>
      </c>
      <c r="B651" s="96" t="str">
        <f t="shared" si="69"/>
        <v xml:space="preserve"> </v>
      </c>
      <c r="C651" s="96" t="str">
        <f>IF(AND(ISBLANK('TABELA UNIFICADA 2024'!P651)=TRUE,(ISBLANK('TABELA UNIFICADA 2024'!A651)=FALSE)),'TABELA UNIFICADA 2024'!A651," ")</f>
        <v xml:space="preserve"> </v>
      </c>
      <c r="D651" s="96" t="s">
        <v>43</v>
      </c>
      <c r="E651" s="191">
        <f>IF(ISBLANK('TABELA UNIFICADA 2024'!M651)=TRUE," ",'TABELA UNIFICADA 2024'!M651)</f>
        <v>45485</v>
      </c>
      <c r="F651" s="96" t="s">
        <v>111</v>
      </c>
      <c r="G651" s="96" t="str">
        <f>IF(C651='TABELA UNIFICADA 2024'!A651,'TABELA UNIFICADA 2024'!C651," ")</f>
        <v xml:space="preserve"> </v>
      </c>
      <c r="H651" s="96" t="s">
        <v>43</v>
      </c>
      <c r="I651" s="96" t="s">
        <v>112</v>
      </c>
      <c r="J651" s="97" t="str">
        <f>IF(C651='TABELA UNIFICADA 2024'!A651,'TABELA UNIFICADA 2024'!G651," ")</f>
        <v xml:space="preserve"> </v>
      </c>
      <c r="K651" s="96" t="s">
        <v>113</v>
      </c>
      <c r="L651" s="100" t="str">
        <f t="shared" si="67"/>
        <v>-</v>
      </c>
      <c r="M651" s="95" t="str">
        <f t="shared" si="68"/>
        <v xml:space="preserve"> </v>
      </c>
      <c r="N651" s="99" t="str">
        <f>IF(C651='TABELA UNIFICADA 2024'!A651,'TABELA UNIFICADA 2024'!F651," ")</f>
        <v xml:space="preserve"> </v>
      </c>
      <c r="O651" s="99" t="str">
        <f t="shared" si="70"/>
        <v xml:space="preserve"> </v>
      </c>
      <c r="Y651" s="183" t="s">
        <v>1894</v>
      </c>
      <c r="Z651" s="104" t="s">
        <v>617</v>
      </c>
      <c r="AA651" s="104" t="s">
        <v>618</v>
      </c>
      <c r="AB651" s="104" t="str">
        <f t="shared" si="71"/>
        <v>FERRO</v>
      </c>
      <c r="AC651" s="106">
        <f>IF(AND(AB651="FERRO",AA651="PADRAO"),CONTROLE!$T$2,IF(AND(AB651="FERRO",AA651="ESPECIAL"),CONTROLE!$T$3,IF(AND(AB651="ACO",AA651="PADRAO"),CONTROLE!$T$8,IF(AND(AB651="ACO",AA651="ESPECIAL"),CONTROLE!$T$9,IF(AND(AB651="ALUMINIO",AA651="PADRAO"),CONTROLE!$T$5,IF(AND(AB651="ALUMINIO",AA651="ESPECIAL"),CONTROLE!$T$6))))))</f>
        <v>12738</v>
      </c>
    </row>
    <row r="652" spans="1:29" ht="15" customHeight="1">
      <c r="A652" s="98" t="s">
        <v>2927</v>
      </c>
      <c r="B652" s="96" t="str">
        <f t="shared" si="69"/>
        <v xml:space="preserve"> </v>
      </c>
      <c r="C652" s="96" t="str">
        <f>IF(AND(ISBLANK('TABELA UNIFICADA 2024'!P652)=TRUE,(ISBLANK('TABELA UNIFICADA 2024'!A652)=FALSE)),'TABELA UNIFICADA 2024'!A652," ")</f>
        <v xml:space="preserve"> </v>
      </c>
      <c r="D652" s="96" t="s">
        <v>43</v>
      </c>
      <c r="E652" s="191">
        <f>IF(ISBLANK('TABELA UNIFICADA 2024'!M652)=TRUE," ",'TABELA UNIFICADA 2024'!M652)</f>
        <v>45485</v>
      </c>
      <c r="F652" s="96" t="s">
        <v>111</v>
      </c>
      <c r="G652" s="96" t="str">
        <f>IF(C652='TABELA UNIFICADA 2024'!A652,'TABELA UNIFICADA 2024'!C652," ")</f>
        <v xml:space="preserve"> </v>
      </c>
      <c r="H652" s="96" t="s">
        <v>43</v>
      </c>
      <c r="I652" s="96" t="s">
        <v>112</v>
      </c>
      <c r="J652" s="97" t="str">
        <f>IF(C652='TABELA UNIFICADA 2024'!A652,'TABELA UNIFICADA 2024'!G652," ")</f>
        <v xml:space="preserve"> </v>
      </c>
      <c r="K652" s="96" t="s">
        <v>113</v>
      </c>
      <c r="L652" s="100" t="str">
        <f t="shared" si="67"/>
        <v>-</v>
      </c>
      <c r="M652" s="95" t="str">
        <f t="shared" si="68"/>
        <v xml:space="preserve"> </v>
      </c>
      <c r="N652" s="99" t="str">
        <f>IF(C652='TABELA UNIFICADA 2024'!A652,'TABELA UNIFICADA 2024'!F652," ")</f>
        <v xml:space="preserve"> </v>
      </c>
      <c r="O652" s="99" t="str">
        <f t="shared" si="70"/>
        <v xml:space="preserve"> </v>
      </c>
      <c r="Y652" s="183" t="s">
        <v>1895</v>
      </c>
      <c r="Z652" s="104" t="s">
        <v>658</v>
      </c>
      <c r="AA652" s="104" t="s">
        <v>618</v>
      </c>
      <c r="AB652" s="104" t="str">
        <f t="shared" si="71"/>
        <v>FERRO</v>
      </c>
      <c r="AC652" s="106">
        <f>IF(AND(AB652="FERRO",AA652="PADRAO"),CONTROLE!$T$2,IF(AND(AB652="FERRO",AA652="ESPECIAL"),CONTROLE!$T$3,IF(AND(AB652="ACO",AA652="PADRAO"),CONTROLE!$T$8,IF(AND(AB652="ACO",AA652="ESPECIAL"),CONTROLE!$T$9,IF(AND(AB652="ALUMINIO",AA652="PADRAO"),CONTROLE!$T$5,IF(AND(AB652="ALUMINIO",AA652="ESPECIAL"),CONTROLE!$T$6))))))</f>
        <v>12738</v>
      </c>
    </row>
    <row r="653" spans="1:29" ht="15" customHeight="1">
      <c r="A653" s="98" t="s">
        <v>2927</v>
      </c>
      <c r="B653" s="96" t="str">
        <f t="shared" si="69"/>
        <v xml:space="preserve"> </v>
      </c>
      <c r="C653" s="96" t="str">
        <f>IF(AND(ISBLANK('TABELA UNIFICADA 2024'!P653)=TRUE,(ISBLANK('TABELA UNIFICADA 2024'!A653)=FALSE)),'TABELA UNIFICADA 2024'!A653," ")</f>
        <v xml:space="preserve"> </v>
      </c>
      <c r="D653" s="96" t="s">
        <v>43</v>
      </c>
      <c r="E653" s="191">
        <f>IF(ISBLANK('TABELA UNIFICADA 2024'!M653)=TRUE," ",'TABELA UNIFICADA 2024'!M653)</f>
        <v>45485</v>
      </c>
      <c r="F653" s="96" t="s">
        <v>111</v>
      </c>
      <c r="G653" s="96" t="str">
        <f>IF(C653='TABELA UNIFICADA 2024'!A653,'TABELA UNIFICADA 2024'!C653," ")</f>
        <v xml:space="preserve"> </v>
      </c>
      <c r="H653" s="96" t="s">
        <v>43</v>
      </c>
      <c r="I653" s="96" t="s">
        <v>112</v>
      </c>
      <c r="J653" s="97" t="str">
        <f>IF(C653='TABELA UNIFICADA 2024'!A653,'TABELA UNIFICADA 2024'!G653," ")</f>
        <v xml:space="preserve"> </v>
      </c>
      <c r="K653" s="96" t="s">
        <v>113</v>
      </c>
      <c r="L653" s="100" t="str">
        <f t="shared" si="67"/>
        <v>-</v>
      </c>
      <c r="M653" s="95" t="str">
        <f t="shared" si="68"/>
        <v xml:space="preserve"> </v>
      </c>
      <c r="N653" s="99" t="str">
        <f>IF(C653='TABELA UNIFICADA 2024'!A653,'TABELA UNIFICADA 2024'!F653," ")</f>
        <v xml:space="preserve"> </v>
      </c>
      <c r="O653" s="99" t="str">
        <f t="shared" si="70"/>
        <v xml:space="preserve"> </v>
      </c>
      <c r="Y653" s="183" t="s">
        <v>1896</v>
      </c>
      <c r="Z653" s="104" t="s">
        <v>617</v>
      </c>
      <c r="AA653" s="104" t="s">
        <v>618</v>
      </c>
      <c r="AB653" s="104" t="str">
        <f t="shared" si="71"/>
        <v>FERRO</v>
      </c>
      <c r="AC653" s="106">
        <f>IF(AND(AB653="FERRO",AA653="PADRAO"),CONTROLE!$T$2,IF(AND(AB653="FERRO",AA653="ESPECIAL"),CONTROLE!$T$3,IF(AND(AB653="ACO",AA653="PADRAO"),CONTROLE!$T$8,IF(AND(AB653="ACO",AA653="ESPECIAL"),CONTROLE!$T$9,IF(AND(AB653="ALUMINIO",AA653="PADRAO"),CONTROLE!$T$5,IF(AND(AB653="ALUMINIO",AA653="ESPECIAL"),CONTROLE!$T$6))))))</f>
        <v>12738</v>
      </c>
    </row>
    <row r="654" spans="1:29" ht="15" customHeight="1">
      <c r="A654" s="98" t="s">
        <v>2927</v>
      </c>
      <c r="B654" s="96" t="str">
        <f t="shared" si="69"/>
        <v xml:space="preserve"> </v>
      </c>
      <c r="C654" s="96" t="str">
        <f>IF(AND(ISBLANK('TABELA UNIFICADA 2024'!P654)=TRUE,(ISBLANK('TABELA UNIFICADA 2024'!A654)=FALSE)),'TABELA UNIFICADA 2024'!A654," ")</f>
        <v xml:space="preserve"> </v>
      </c>
      <c r="D654" s="96" t="s">
        <v>43</v>
      </c>
      <c r="E654" s="191">
        <f>IF(ISBLANK('TABELA UNIFICADA 2024'!M654)=TRUE," ",'TABELA UNIFICADA 2024'!M654)</f>
        <v>45485</v>
      </c>
      <c r="F654" s="96" t="s">
        <v>111</v>
      </c>
      <c r="G654" s="96" t="str">
        <f>IF(C654='TABELA UNIFICADA 2024'!A654,'TABELA UNIFICADA 2024'!C654," ")</f>
        <v xml:space="preserve"> </v>
      </c>
      <c r="H654" s="96" t="s">
        <v>43</v>
      </c>
      <c r="I654" s="96" t="s">
        <v>112</v>
      </c>
      <c r="J654" s="97" t="str">
        <f>IF(C654='TABELA UNIFICADA 2024'!A654,'TABELA UNIFICADA 2024'!G654," ")</f>
        <v xml:space="preserve"> </v>
      </c>
      <c r="K654" s="96" t="s">
        <v>113</v>
      </c>
      <c r="L654" s="100" t="str">
        <f t="shared" si="67"/>
        <v>-</v>
      </c>
      <c r="M654" s="95" t="str">
        <f t="shared" si="68"/>
        <v xml:space="preserve"> </v>
      </c>
      <c r="N654" s="99" t="str">
        <f>IF(C654='TABELA UNIFICADA 2024'!A654,'TABELA UNIFICADA 2024'!F654," ")</f>
        <v xml:space="preserve"> </v>
      </c>
      <c r="O654" s="99" t="str">
        <f t="shared" si="70"/>
        <v xml:space="preserve"> </v>
      </c>
      <c r="Y654" s="183" t="s">
        <v>1897</v>
      </c>
      <c r="Z654" s="104" t="s">
        <v>617</v>
      </c>
      <c r="AA654" s="104" t="s">
        <v>618</v>
      </c>
      <c r="AB654" s="104" t="str">
        <f t="shared" si="71"/>
        <v>FERRO</v>
      </c>
      <c r="AC654" s="106">
        <f>IF(AND(AB654="FERRO",AA654="PADRAO"),CONTROLE!$T$2,IF(AND(AB654="FERRO",AA654="ESPECIAL"),CONTROLE!$T$3,IF(AND(AB654="ACO",AA654="PADRAO"),CONTROLE!$T$8,IF(AND(AB654="ACO",AA654="ESPECIAL"),CONTROLE!$T$9,IF(AND(AB654="ALUMINIO",AA654="PADRAO"),CONTROLE!$T$5,IF(AND(AB654="ALUMINIO",AA654="ESPECIAL"),CONTROLE!$T$6))))))</f>
        <v>12738</v>
      </c>
    </row>
    <row r="655" spans="1:29" ht="15" customHeight="1">
      <c r="A655" s="98" t="s">
        <v>2927</v>
      </c>
      <c r="B655" s="96" t="str">
        <f t="shared" si="69"/>
        <v xml:space="preserve"> </v>
      </c>
      <c r="C655" s="96" t="str">
        <f>IF(AND(ISBLANK('TABELA UNIFICADA 2024'!P655)=TRUE,(ISBLANK('TABELA UNIFICADA 2024'!A655)=FALSE)),'TABELA UNIFICADA 2024'!A655," ")</f>
        <v xml:space="preserve"> </v>
      </c>
      <c r="D655" s="96" t="s">
        <v>43</v>
      </c>
      <c r="E655" s="191">
        <f>IF(ISBLANK('TABELA UNIFICADA 2024'!M655)=TRUE," ",'TABELA UNIFICADA 2024'!M655)</f>
        <v>45485</v>
      </c>
      <c r="F655" s="96" t="s">
        <v>111</v>
      </c>
      <c r="G655" s="96" t="str">
        <f>IF(C655='TABELA UNIFICADA 2024'!A655,'TABELA UNIFICADA 2024'!C655," ")</f>
        <v xml:space="preserve"> </v>
      </c>
      <c r="H655" s="96" t="s">
        <v>43</v>
      </c>
      <c r="I655" s="96" t="s">
        <v>112</v>
      </c>
      <c r="J655" s="97" t="str">
        <f>IF(C655='TABELA UNIFICADA 2024'!A655,'TABELA UNIFICADA 2024'!G655," ")</f>
        <v xml:space="preserve"> </v>
      </c>
      <c r="K655" s="96" t="s">
        <v>113</v>
      </c>
      <c r="L655" s="100" t="str">
        <f t="shared" si="67"/>
        <v>-</v>
      </c>
      <c r="M655" s="95" t="str">
        <f t="shared" si="68"/>
        <v xml:space="preserve"> </v>
      </c>
      <c r="N655" s="99" t="str">
        <f>IF(C655='TABELA UNIFICADA 2024'!A655,'TABELA UNIFICADA 2024'!F655," ")</f>
        <v xml:space="preserve"> </v>
      </c>
      <c r="O655" s="99" t="str">
        <f t="shared" si="70"/>
        <v xml:space="preserve"> </v>
      </c>
      <c r="Y655" s="183" t="s">
        <v>1898</v>
      </c>
      <c r="Z655" s="104" t="s">
        <v>617</v>
      </c>
      <c r="AA655" s="104" t="s">
        <v>618</v>
      </c>
      <c r="AB655" s="104" t="str">
        <f t="shared" si="71"/>
        <v>FERRO</v>
      </c>
      <c r="AC655" s="106">
        <f>IF(AND(AB655="FERRO",AA655="PADRAO"),CONTROLE!$T$2,IF(AND(AB655="FERRO",AA655="ESPECIAL"),CONTROLE!$T$3,IF(AND(AB655="ACO",AA655="PADRAO"),CONTROLE!$T$8,IF(AND(AB655="ACO",AA655="ESPECIAL"),CONTROLE!$T$9,IF(AND(AB655="ALUMINIO",AA655="PADRAO"),CONTROLE!$T$5,IF(AND(AB655="ALUMINIO",AA655="ESPECIAL"),CONTROLE!$T$6))))))</f>
        <v>12738</v>
      </c>
    </row>
    <row r="656" spans="1:29" ht="15" customHeight="1">
      <c r="A656" s="98" t="s">
        <v>2927</v>
      </c>
      <c r="B656" s="96" t="str">
        <f t="shared" si="69"/>
        <v xml:space="preserve"> </v>
      </c>
      <c r="C656" s="96" t="str">
        <f>IF(AND(ISBLANK('TABELA UNIFICADA 2024'!P656)=TRUE,(ISBLANK('TABELA UNIFICADA 2024'!A656)=FALSE)),'TABELA UNIFICADA 2024'!A656," ")</f>
        <v xml:space="preserve"> </v>
      </c>
      <c r="D656" s="96" t="s">
        <v>43</v>
      </c>
      <c r="E656" s="191">
        <f>IF(ISBLANK('TABELA UNIFICADA 2024'!M656)=TRUE," ",'TABELA UNIFICADA 2024'!M656)</f>
        <v>45485</v>
      </c>
      <c r="F656" s="96" t="s">
        <v>111</v>
      </c>
      <c r="G656" s="96" t="str">
        <f>IF(C656='TABELA UNIFICADA 2024'!A656,'TABELA UNIFICADA 2024'!C656," ")</f>
        <v xml:space="preserve"> </v>
      </c>
      <c r="H656" s="96" t="s">
        <v>43</v>
      </c>
      <c r="I656" s="96" t="s">
        <v>112</v>
      </c>
      <c r="J656" s="97" t="str">
        <f>IF(C656='TABELA UNIFICADA 2024'!A656,'TABELA UNIFICADA 2024'!G656," ")</f>
        <v xml:space="preserve"> </v>
      </c>
      <c r="K656" s="96" t="s">
        <v>113</v>
      </c>
      <c r="L656" s="100" t="str">
        <f t="shared" si="67"/>
        <v>-</v>
      </c>
      <c r="M656" s="95" t="str">
        <f t="shared" si="68"/>
        <v xml:space="preserve"> </v>
      </c>
      <c r="N656" s="99" t="str">
        <f>IF(C656='TABELA UNIFICADA 2024'!A656,'TABELA UNIFICADA 2024'!F656," ")</f>
        <v xml:space="preserve"> </v>
      </c>
      <c r="O656" s="99" t="str">
        <f t="shared" si="70"/>
        <v xml:space="preserve"> </v>
      </c>
      <c r="Y656" s="183" t="s">
        <v>1899</v>
      </c>
      <c r="Z656" s="104" t="s">
        <v>617</v>
      </c>
      <c r="AA656" s="104" t="s">
        <v>618</v>
      </c>
      <c r="AB656" s="104" t="str">
        <f t="shared" si="71"/>
        <v>FERRO</v>
      </c>
      <c r="AC656" s="106">
        <f>IF(AND(AB656="FERRO",AA656="PADRAO"),CONTROLE!$T$2,IF(AND(AB656="FERRO",AA656="ESPECIAL"),CONTROLE!$T$3,IF(AND(AB656="ACO",AA656="PADRAO"),CONTROLE!$T$8,IF(AND(AB656="ACO",AA656="ESPECIAL"),CONTROLE!$T$9,IF(AND(AB656="ALUMINIO",AA656="PADRAO"),CONTROLE!$T$5,IF(AND(AB656="ALUMINIO",AA656="ESPECIAL"),CONTROLE!$T$6))))))</f>
        <v>12738</v>
      </c>
    </row>
    <row r="657" spans="1:29" ht="15" customHeight="1">
      <c r="A657" s="98" t="s">
        <v>2927</v>
      </c>
      <c r="B657" s="96" t="str">
        <f t="shared" si="69"/>
        <v xml:space="preserve"> </v>
      </c>
      <c r="C657" s="96" t="str">
        <f>IF(AND(ISBLANK('TABELA UNIFICADA 2024'!P657)=TRUE,(ISBLANK('TABELA UNIFICADA 2024'!A657)=FALSE)),'TABELA UNIFICADA 2024'!A657," ")</f>
        <v xml:space="preserve"> </v>
      </c>
      <c r="D657" s="96" t="s">
        <v>43</v>
      </c>
      <c r="E657" s="191">
        <f>IF(ISBLANK('TABELA UNIFICADA 2024'!M657)=TRUE," ",'TABELA UNIFICADA 2024'!M657)</f>
        <v>45485</v>
      </c>
      <c r="F657" s="96" t="s">
        <v>111</v>
      </c>
      <c r="G657" s="96" t="str">
        <f>IF(C657='TABELA UNIFICADA 2024'!A657,'TABELA UNIFICADA 2024'!C657," ")</f>
        <v xml:space="preserve"> </v>
      </c>
      <c r="H657" s="96" t="s">
        <v>43</v>
      </c>
      <c r="I657" s="96" t="s">
        <v>112</v>
      </c>
      <c r="J657" s="97" t="str">
        <f>IF(C657='TABELA UNIFICADA 2024'!A657,'TABELA UNIFICADA 2024'!G657," ")</f>
        <v xml:space="preserve"> </v>
      </c>
      <c r="K657" s="96" t="s">
        <v>113</v>
      </c>
      <c r="L657" s="100" t="str">
        <f t="shared" si="67"/>
        <v>-</v>
      </c>
      <c r="M657" s="95" t="str">
        <f t="shared" si="68"/>
        <v xml:space="preserve"> </v>
      </c>
      <c r="N657" s="99" t="str">
        <f>IF(C657='TABELA UNIFICADA 2024'!A657,'TABELA UNIFICADA 2024'!F657," ")</f>
        <v xml:space="preserve"> </v>
      </c>
      <c r="O657" s="99" t="str">
        <f t="shared" si="70"/>
        <v xml:space="preserve"> </v>
      </c>
      <c r="Y657" s="183" t="s">
        <v>1900</v>
      </c>
      <c r="Z657" s="104" t="s">
        <v>617</v>
      </c>
      <c r="AA657" s="104" t="s">
        <v>618</v>
      </c>
      <c r="AB657" s="104" t="str">
        <f t="shared" si="71"/>
        <v>FERRO</v>
      </c>
      <c r="AC657" s="106">
        <f>IF(AND(AB657="FERRO",AA657="PADRAO"),CONTROLE!$T$2,IF(AND(AB657="FERRO",AA657="ESPECIAL"),CONTROLE!$T$3,IF(AND(AB657="ACO",AA657="PADRAO"),CONTROLE!$T$8,IF(AND(AB657="ACO",AA657="ESPECIAL"),CONTROLE!$T$9,IF(AND(AB657="ALUMINIO",AA657="PADRAO"),CONTROLE!$T$5,IF(AND(AB657="ALUMINIO",AA657="ESPECIAL"),CONTROLE!$T$6))))))</f>
        <v>12738</v>
      </c>
    </row>
    <row r="658" spans="1:29" ht="15" customHeight="1">
      <c r="A658" s="98" t="s">
        <v>2927</v>
      </c>
      <c r="B658" s="96" t="str">
        <f t="shared" si="69"/>
        <v xml:space="preserve"> </v>
      </c>
      <c r="C658" s="96" t="str">
        <f>IF(AND(ISBLANK('TABELA UNIFICADA 2024'!P658)=TRUE,(ISBLANK('TABELA UNIFICADA 2024'!A658)=FALSE)),'TABELA UNIFICADA 2024'!A658," ")</f>
        <v xml:space="preserve"> </v>
      </c>
      <c r="D658" s="96" t="s">
        <v>43</v>
      </c>
      <c r="E658" s="191">
        <f>IF(ISBLANK('TABELA UNIFICADA 2024'!M658)=TRUE," ",'TABELA UNIFICADA 2024'!M658)</f>
        <v>45485</v>
      </c>
      <c r="F658" s="96" t="s">
        <v>111</v>
      </c>
      <c r="G658" s="96" t="str">
        <f>IF(C658='TABELA UNIFICADA 2024'!A658,'TABELA UNIFICADA 2024'!C658," ")</f>
        <v xml:space="preserve"> </v>
      </c>
      <c r="H658" s="96" t="s">
        <v>43</v>
      </c>
      <c r="I658" s="96" t="s">
        <v>112</v>
      </c>
      <c r="J658" s="97" t="str">
        <f>IF(C658='TABELA UNIFICADA 2024'!A658,'TABELA UNIFICADA 2024'!G658," ")</f>
        <v xml:space="preserve"> </v>
      </c>
      <c r="K658" s="96" t="s">
        <v>113</v>
      </c>
      <c r="L658" s="100" t="str">
        <f t="shared" si="67"/>
        <v>-</v>
      </c>
      <c r="M658" s="95" t="str">
        <f t="shared" si="68"/>
        <v xml:space="preserve"> </v>
      </c>
      <c r="N658" s="99" t="str">
        <f>IF(C658='TABELA UNIFICADA 2024'!A658,'TABELA UNIFICADA 2024'!F658," ")</f>
        <v xml:space="preserve"> </v>
      </c>
      <c r="O658" s="99" t="str">
        <f t="shared" si="70"/>
        <v xml:space="preserve"> </v>
      </c>
      <c r="Y658" s="183" t="s">
        <v>1901</v>
      </c>
      <c r="Z658" s="104" t="s">
        <v>617</v>
      </c>
      <c r="AA658" s="104" t="s">
        <v>618</v>
      </c>
      <c r="AB658" s="104" t="str">
        <f t="shared" si="71"/>
        <v>FERRO</v>
      </c>
      <c r="AC658" s="106">
        <f>IF(AND(AB658="FERRO",AA658="PADRAO"),CONTROLE!$T$2,IF(AND(AB658="FERRO",AA658="ESPECIAL"),CONTROLE!$T$3,IF(AND(AB658="ACO",AA658="PADRAO"),CONTROLE!$T$8,IF(AND(AB658="ACO",AA658="ESPECIAL"),CONTROLE!$T$9,IF(AND(AB658="ALUMINIO",AA658="PADRAO"),CONTROLE!$T$5,IF(AND(AB658="ALUMINIO",AA658="ESPECIAL"),CONTROLE!$T$6))))))</f>
        <v>12738</v>
      </c>
    </row>
    <row r="659" spans="1:29" ht="15" customHeight="1">
      <c r="A659" s="98" t="s">
        <v>2927</v>
      </c>
      <c r="B659" s="96" t="str">
        <f t="shared" si="69"/>
        <v xml:space="preserve"> </v>
      </c>
      <c r="C659" s="96" t="str">
        <f>IF(AND(ISBLANK('TABELA UNIFICADA 2024'!P659)=TRUE,(ISBLANK('TABELA UNIFICADA 2024'!A659)=FALSE)),'TABELA UNIFICADA 2024'!A659," ")</f>
        <v xml:space="preserve"> </v>
      </c>
      <c r="D659" s="96" t="s">
        <v>43</v>
      </c>
      <c r="E659" s="191">
        <f>IF(ISBLANK('TABELA UNIFICADA 2024'!M659)=TRUE," ",'TABELA UNIFICADA 2024'!M659)</f>
        <v>45485</v>
      </c>
      <c r="F659" s="96" t="s">
        <v>111</v>
      </c>
      <c r="G659" s="96" t="str">
        <f>IF(C659='TABELA UNIFICADA 2024'!A659,'TABELA UNIFICADA 2024'!C659," ")</f>
        <v xml:space="preserve"> </v>
      </c>
      <c r="H659" s="96" t="s">
        <v>43</v>
      </c>
      <c r="I659" s="96" t="s">
        <v>112</v>
      </c>
      <c r="J659" s="97" t="str">
        <f>IF(C659='TABELA UNIFICADA 2024'!A659,'TABELA UNIFICADA 2024'!G659," ")</f>
        <v xml:space="preserve"> </v>
      </c>
      <c r="K659" s="96" t="s">
        <v>113</v>
      </c>
      <c r="L659" s="100" t="str">
        <f t="shared" si="67"/>
        <v>-</v>
      </c>
      <c r="M659" s="95" t="str">
        <f t="shared" si="68"/>
        <v xml:space="preserve"> </v>
      </c>
      <c r="N659" s="99" t="str">
        <f>IF(C659='TABELA UNIFICADA 2024'!A659,'TABELA UNIFICADA 2024'!F659," ")</f>
        <v xml:space="preserve"> </v>
      </c>
      <c r="O659" s="99" t="str">
        <f t="shared" si="70"/>
        <v xml:space="preserve"> </v>
      </c>
      <c r="Y659" s="183" t="s">
        <v>1088</v>
      </c>
      <c r="Z659" s="104" t="s">
        <v>617</v>
      </c>
      <c r="AA659" s="104" t="s">
        <v>618</v>
      </c>
      <c r="AB659" s="104" t="str">
        <f t="shared" si="71"/>
        <v>FERRO</v>
      </c>
      <c r="AC659" s="106">
        <f>IF(AND(AB659="FERRO",AA659="PADRAO"),CONTROLE!$T$2,IF(AND(AB659="FERRO",AA659="ESPECIAL"),CONTROLE!$T$3,IF(AND(AB659="ACO",AA659="PADRAO"),CONTROLE!$T$8,IF(AND(AB659="ACO",AA659="ESPECIAL"),CONTROLE!$T$9,IF(AND(AB659="ALUMINIO",AA659="PADRAO"),CONTROLE!$T$5,IF(AND(AB659="ALUMINIO",AA659="ESPECIAL"),CONTROLE!$T$6))))))</f>
        <v>12738</v>
      </c>
    </row>
    <row r="660" spans="1:29" ht="15" customHeight="1">
      <c r="A660" s="98" t="s">
        <v>2927</v>
      </c>
      <c r="B660" s="96" t="str">
        <f t="shared" si="69"/>
        <v xml:space="preserve"> </v>
      </c>
      <c r="C660" s="96" t="str">
        <f>IF(AND(ISBLANK('TABELA UNIFICADA 2024'!P660)=TRUE,(ISBLANK('TABELA UNIFICADA 2024'!A660)=FALSE)),'TABELA UNIFICADA 2024'!A660," ")</f>
        <v xml:space="preserve"> </v>
      </c>
      <c r="D660" s="96" t="s">
        <v>43</v>
      </c>
      <c r="E660" s="191">
        <f>IF(ISBLANK('TABELA UNIFICADA 2024'!M660)=TRUE," ",'TABELA UNIFICADA 2024'!M660)</f>
        <v>45485</v>
      </c>
      <c r="F660" s="96" t="s">
        <v>111</v>
      </c>
      <c r="G660" s="96" t="str">
        <f>IF(C660='TABELA UNIFICADA 2024'!A660,'TABELA UNIFICADA 2024'!C660," ")</f>
        <v xml:space="preserve"> </v>
      </c>
      <c r="H660" s="96" t="s">
        <v>43</v>
      </c>
      <c r="I660" s="96" t="s">
        <v>112</v>
      </c>
      <c r="J660" s="97" t="str">
        <f>IF(C660='TABELA UNIFICADA 2024'!A660,'TABELA UNIFICADA 2024'!G660," ")</f>
        <v xml:space="preserve"> </v>
      </c>
      <c r="K660" s="96" t="s">
        <v>113</v>
      </c>
      <c r="L660" s="100" t="str">
        <f t="shared" si="67"/>
        <v>-</v>
      </c>
      <c r="M660" s="95" t="str">
        <f t="shared" si="68"/>
        <v xml:space="preserve"> </v>
      </c>
      <c r="N660" s="99" t="str">
        <f>IF(C660='TABELA UNIFICADA 2024'!A660,'TABELA UNIFICADA 2024'!F660," ")</f>
        <v xml:space="preserve"> </v>
      </c>
      <c r="O660" s="99" t="str">
        <f t="shared" si="70"/>
        <v xml:space="preserve"> </v>
      </c>
      <c r="Y660" s="183" t="s">
        <v>1902</v>
      </c>
      <c r="Z660" s="104" t="s">
        <v>658</v>
      </c>
      <c r="AA660" s="104" t="s">
        <v>618</v>
      </c>
      <c r="AB660" s="104" t="str">
        <f t="shared" si="71"/>
        <v>FERRO</v>
      </c>
      <c r="AC660" s="106">
        <f>IF(AND(AB660="FERRO",AA660="PADRAO"),CONTROLE!$T$2,IF(AND(AB660="FERRO",AA660="ESPECIAL"),CONTROLE!$T$3,IF(AND(AB660="ACO",AA660="PADRAO"),CONTROLE!$T$8,IF(AND(AB660="ACO",AA660="ESPECIAL"),CONTROLE!$T$9,IF(AND(AB660="ALUMINIO",AA660="PADRAO"),CONTROLE!$T$5,IF(AND(AB660="ALUMINIO",AA660="ESPECIAL"),CONTROLE!$T$6))))))</f>
        <v>12738</v>
      </c>
    </row>
    <row r="661" spans="1:29" ht="15" customHeight="1">
      <c r="A661" s="98" t="s">
        <v>2927</v>
      </c>
      <c r="B661" s="96" t="str">
        <f t="shared" si="69"/>
        <v xml:space="preserve"> </v>
      </c>
      <c r="C661" s="96" t="str">
        <f>IF(AND(ISBLANK('TABELA UNIFICADA 2024'!P661)=TRUE,(ISBLANK('TABELA UNIFICADA 2024'!A661)=FALSE)),'TABELA UNIFICADA 2024'!A661," ")</f>
        <v xml:space="preserve"> </v>
      </c>
      <c r="D661" s="96" t="s">
        <v>43</v>
      </c>
      <c r="E661" s="191">
        <f>IF(ISBLANK('TABELA UNIFICADA 2024'!M661)=TRUE," ",'TABELA UNIFICADA 2024'!M661)</f>
        <v>45485</v>
      </c>
      <c r="F661" s="96" t="s">
        <v>111</v>
      </c>
      <c r="G661" s="96" t="str">
        <f>IF(C661='TABELA UNIFICADA 2024'!A661,'TABELA UNIFICADA 2024'!C661," ")</f>
        <v xml:space="preserve"> </v>
      </c>
      <c r="H661" s="96" t="s">
        <v>43</v>
      </c>
      <c r="I661" s="96" t="s">
        <v>112</v>
      </c>
      <c r="J661" s="97" t="str">
        <f>IF(C661='TABELA UNIFICADA 2024'!A661,'TABELA UNIFICADA 2024'!G661," ")</f>
        <v xml:space="preserve"> </v>
      </c>
      <c r="K661" s="96" t="s">
        <v>113</v>
      </c>
      <c r="L661" s="100" t="str">
        <f t="shared" si="67"/>
        <v>-</v>
      </c>
      <c r="M661" s="95" t="str">
        <f t="shared" si="68"/>
        <v xml:space="preserve"> </v>
      </c>
      <c r="N661" s="99" t="str">
        <f>IF(C661='TABELA UNIFICADA 2024'!A661,'TABELA UNIFICADA 2024'!F661," ")</f>
        <v xml:space="preserve"> </v>
      </c>
      <c r="O661" s="99" t="str">
        <f t="shared" si="70"/>
        <v xml:space="preserve"> </v>
      </c>
      <c r="Y661" s="183" t="s">
        <v>1903</v>
      </c>
      <c r="Z661" s="104" t="s">
        <v>658</v>
      </c>
      <c r="AA661" s="104" t="s">
        <v>618</v>
      </c>
      <c r="AB661" s="104" t="str">
        <f t="shared" si="71"/>
        <v>FERRO</v>
      </c>
      <c r="AC661" s="106">
        <f>IF(AND(AB661="FERRO",AA661="PADRAO"),CONTROLE!$T$2,IF(AND(AB661="FERRO",AA661="ESPECIAL"),CONTROLE!$T$3,IF(AND(AB661="ACO",AA661="PADRAO"),CONTROLE!$T$8,IF(AND(AB661="ACO",AA661="ESPECIAL"),CONTROLE!$T$9,IF(AND(AB661="ALUMINIO",AA661="PADRAO"),CONTROLE!$T$5,IF(AND(AB661="ALUMINIO",AA661="ESPECIAL"),CONTROLE!$T$6))))))</f>
        <v>12738</v>
      </c>
    </row>
    <row r="662" spans="1:29" ht="15" customHeight="1">
      <c r="A662" s="98" t="s">
        <v>2927</v>
      </c>
      <c r="B662" s="96" t="str">
        <f t="shared" si="69"/>
        <v xml:space="preserve"> </v>
      </c>
      <c r="C662" s="96" t="str">
        <f>IF(AND(ISBLANK('TABELA UNIFICADA 2024'!P662)=TRUE,(ISBLANK('TABELA UNIFICADA 2024'!A662)=FALSE)),'TABELA UNIFICADA 2024'!A662," ")</f>
        <v xml:space="preserve"> </v>
      </c>
      <c r="D662" s="96" t="s">
        <v>43</v>
      </c>
      <c r="E662" s="191">
        <f>IF(ISBLANK('TABELA UNIFICADA 2024'!M662)=TRUE," ",'TABELA UNIFICADA 2024'!M662)</f>
        <v>45492</v>
      </c>
      <c r="F662" s="96" t="s">
        <v>111</v>
      </c>
      <c r="G662" s="96" t="str">
        <f>IF(C662='TABELA UNIFICADA 2024'!A662,'TABELA UNIFICADA 2024'!C662," ")</f>
        <v xml:space="preserve"> </v>
      </c>
      <c r="H662" s="96" t="s">
        <v>43</v>
      </c>
      <c r="I662" s="96" t="s">
        <v>112</v>
      </c>
      <c r="J662" s="97" t="str">
        <f>IF(C662='TABELA UNIFICADA 2024'!A662,'TABELA UNIFICADA 2024'!G662," ")</f>
        <v xml:space="preserve"> </v>
      </c>
      <c r="K662" s="96" t="s">
        <v>113</v>
      </c>
      <c r="L662" s="100" t="str">
        <f t="shared" si="67"/>
        <v>-</v>
      </c>
      <c r="M662" s="95" t="str">
        <f t="shared" si="68"/>
        <v xml:space="preserve"> </v>
      </c>
      <c r="N662" s="99" t="str">
        <f>IF(C662='TABELA UNIFICADA 2024'!A662,'TABELA UNIFICADA 2024'!F662," ")</f>
        <v xml:space="preserve"> </v>
      </c>
      <c r="O662" s="99" t="str">
        <f t="shared" si="70"/>
        <v xml:space="preserve"> </v>
      </c>
      <c r="Y662" s="183" t="s">
        <v>1904</v>
      </c>
      <c r="Z662" s="104" t="s">
        <v>658</v>
      </c>
      <c r="AA662" s="104" t="s">
        <v>618</v>
      </c>
      <c r="AB662" s="104" t="str">
        <f t="shared" si="71"/>
        <v>FERRO</v>
      </c>
      <c r="AC662" s="106">
        <f>IF(AND(AB662="FERRO",AA662="PADRAO"),CONTROLE!$T$2,IF(AND(AB662="FERRO",AA662="ESPECIAL"),CONTROLE!$T$3,IF(AND(AB662="ACO",AA662="PADRAO"),CONTROLE!$T$8,IF(AND(AB662="ACO",AA662="ESPECIAL"),CONTROLE!$T$9,IF(AND(AB662="ALUMINIO",AA662="PADRAO"),CONTROLE!$T$5,IF(AND(AB662="ALUMINIO",AA662="ESPECIAL"),CONTROLE!$T$6))))))</f>
        <v>12738</v>
      </c>
    </row>
    <row r="663" spans="1:29" ht="15" customHeight="1">
      <c r="A663" s="98" t="s">
        <v>2927</v>
      </c>
      <c r="B663" s="96" t="str">
        <f t="shared" si="69"/>
        <v xml:space="preserve"> </v>
      </c>
      <c r="C663" s="96" t="str">
        <f>IF(AND(ISBLANK('TABELA UNIFICADA 2024'!P663)=TRUE,(ISBLANK('TABELA UNIFICADA 2024'!A663)=FALSE)),'TABELA UNIFICADA 2024'!A663," ")</f>
        <v xml:space="preserve"> </v>
      </c>
      <c r="D663" s="96" t="s">
        <v>43</v>
      </c>
      <c r="E663" s="191">
        <f>IF(ISBLANK('TABELA UNIFICADA 2024'!M663)=TRUE," ",'TABELA UNIFICADA 2024'!M663)</f>
        <v>45485</v>
      </c>
      <c r="F663" s="96" t="s">
        <v>111</v>
      </c>
      <c r="G663" s="96" t="str">
        <f>IF(C663='TABELA UNIFICADA 2024'!A663,'TABELA UNIFICADA 2024'!C663," ")</f>
        <v xml:space="preserve"> </v>
      </c>
      <c r="H663" s="96" t="s">
        <v>43</v>
      </c>
      <c r="I663" s="96" t="s">
        <v>112</v>
      </c>
      <c r="J663" s="97" t="str">
        <f>IF(C663='TABELA UNIFICADA 2024'!A663,'TABELA UNIFICADA 2024'!G663," ")</f>
        <v xml:space="preserve"> </v>
      </c>
      <c r="K663" s="96" t="s">
        <v>113</v>
      </c>
      <c r="L663" s="100" t="str">
        <f t="shared" si="67"/>
        <v>-</v>
      </c>
      <c r="M663" s="95" t="str">
        <f t="shared" si="68"/>
        <v xml:space="preserve"> </v>
      </c>
      <c r="N663" s="99" t="str">
        <f>IF(C663='TABELA UNIFICADA 2024'!A663,'TABELA UNIFICADA 2024'!F663," ")</f>
        <v xml:space="preserve"> </v>
      </c>
      <c r="O663" s="99" t="str">
        <f t="shared" si="70"/>
        <v xml:space="preserve"> </v>
      </c>
      <c r="Y663" s="183" t="s">
        <v>1905</v>
      </c>
      <c r="Z663" s="104" t="s">
        <v>617</v>
      </c>
      <c r="AA663" s="104" t="s">
        <v>618</v>
      </c>
      <c r="AB663" s="104" t="str">
        <f t="shared" si="71"/>
        <v>FERRO</v>
      </c>
      <c r="AC663" s="106">
        <f>IF(AND(AB663="FERRO",AA663="PADRAO"),CONTROLE!$T$2,IF(AND(AB663="FERRO",AA663="ESPECIAL"),CONTROLE!$T$3,IF(AND(AB663="ACO",AA663="PADRAO"),CONTROLE!$T$8,IF(AND(AB663="ACO",AA663="ESPECIAL"),CONTROLE!$T$9,IF(AND(AB663="ALUMINIO",AA663="PADRAO"),CONTROLE!$T$5,IF(AND(AB663="ALUMINIO",AA663="ESPECIAL"),CONTROLE!$T$6))))))</f>
        <v>12738</v>
      </c>
    </row>
    <row r="664" spans="1:29" ht="15" customHeight="1">
      <c r="A664" s="98" t="s">
        <v>2927</v>
      </c>
      <c r="B664" s="96" t="str">
        <f t="shared" si="69"/>
        <v xml:space="preserve"> </v>
      </c>
      <c r="C664" s="96" t="str">
        <f>IF(AND(ISBLANK('TABELA UNIFICADA 2024'!P664)=TRUE,(ISBLANK('TABELA UNIFICADA 2024'!A664)=FALSE)),'TABELA UNIFICADA 2024'!A664," ")</f>
        <v xml:space="preserve"> </v>
      </c>
      <c r="D664" s="96" t="s">
        <v>43</v>
      </c>
      <c r="E664" s="191">
        <f>IF(ISBLANK('TABELA UNIFICADA 2024'!M664)=TRUE," ",'TABELA UNIFICADA 2024'!M664)</f>
        <v>45489</v>
      </c>
      <c r="F664" s="96" t="s">
        <v>111</v>
      </c>
      <c r="G664" s="96" t="str">
        <f>IF(C664='TABELA UNIFICADA 2024'!A664,'TABELA UNIFICADA 2024'!C664," ")</f>
        <v xml:space="preserve"> </v>
      </c>
      <c r="H664" s="96" t="s">
        <v>43</v>
      </c>
      <c r="I664" s="96" t="s">
        <v>112</v>
      </c>
      <c r="J664" s="97" t="str">
        <f>IF(C664='TABELA UNIFICADA 2024'!A664,'TABELA UNIFICADA 2024'!G664," ")</f>
        <v xml:space="preserve"> </v>
      </c>
      <c r="K664" s="96" t="s">
        <v>113</v>
      </c>
      <c r="L664" s="100" t="str">
        <f t="shared" si="67"/>
        <v>-</v>
      </c>
      <c r="M664" s="95" t="str">
        <f t="shared" si="68"/>
        <v xml:space="preserve"> </v>
      </c>
      <c r="N664" s="99" t="str">
        <f>IF(C664='TABELA UNIFICADA 2024'!A664,'TABELA UNIFICADA 2024'!F664," ")</f>
        <v xml:space="preserve"> </v>
      </c>
      <c r="O664" s="99" t="str">
        <f t="shared" si="70"/>
        <v xml:space="preserve"> </v>
      </c>
      <c r="Y664" s="183" t="s">
        <v>1906</v>
      </c>
      <c r="Z664" s="104" t="s">
        <v>617</v>
      </c>
      <c r="AA664" s="104" t="s">
        <v>618</v>
      </c>
      <c r="AB664" s="104" t="str">
        <f t="shared" si="71"/>
        <v>FERRO</v>
      </c>
      <c r="AC664" s="106">
        <f>IF(AND(AB664="FERRO",AA664="PADRAO"),CONTROLE!$T$2,IF(AND(AB664="FERRO",AA664="ESPECIAL"),CONTROLE!$T$3,IF(AND(AB664="ACO",AA664="PADRAO"),CONTROLE!$T$8,IF(AND(AB664="ACO",AA664="ESPECIAL"),CONTROLE!$T$9,IF(AND(AB664="ALUMINIO",AA664="PADRAO"),CONTROLE!$T$5,IF(AND(AB664="ALUMINIO",AA664="ESPECIAL"),CONTROLE!$T$6))))))</f>
        <v>12738</v>
      </c>
    </row>
    <row r="665" spans="1:29" ht="15" customHeight="1">
      <c r="A665" s="98" t="s">
        <v>2927</v>
      </c>
      <c r="B665" s="96" t="str">
        <f t="shared" si="69"/>
        <v xml:space="preserve"> </v>
      </c>
      <c r="C665" s="96" t="str">
        <f>IF(AND(ISBLANK('TABELA UNIFICADA 2024'!P665)=TRUE,(ISBLANK('TABELA UNIFICADA 2024'!A665)=FALSE)),'TABELA UNIFICADA 2024'!A665," ")</f>
        <v xml:space="preserve"> </v>
      </c>
      <c r="D665" s="96" t="s">
        <v>43</v>
      </c>
      <c r="E665" s="191">
        <f>IF(ISBLANK('TABELA UNIFICADA 2024'!M665)=TRUE," ",'TABELA UNIFICADA 2024'!M665)</f>
        <v>45489</v>
      </c>
      <c r="F665" s="96" t="s">
        <v>111</v>
      </c>
      <c r="G665" s="96" t="str">
        <f>IF(C665='TABELA UNIFICADA 2024'!A665,'TABELA UNIFICADA 2024'!C665," ")</f>
        <v xml:space="preserve"> </v>
      </c>
      <c r="H665" s="96" t="s">
        <v>43</v>
      </c>
      <c r="I665" s="96" t="s">
        <v>112</v>
      </c>
      <c r="J665" s="97" t="str">
        <f>IF(C665='TABELA UNIFICADA 2024'!A665,'TABELA UNIFICADA 2024'!G665," ")</f>
        <v xml:space="preserve"> </v>
      </c>
      <c r="K665" s="96" t="s">
        <v>113</v>
      </c>
      <c r="L665" s="100" t="str">
        <f t="shared" si="67"/>
        <v>-</v>
      </c>
      <c r="M665" s="95" t="str">
        <f t="shared" si="68"/>
        <v xml:space="preserve"> </v>
      </c>
      <c r="N665" s="99" t="str">
        <f>IF(C665='TABELA UNIFICADA 2024'!A665,'TABELA UNIFICADA 2024'!F665," ")</f>
        <v xml:space="preserve"> </v>
      </c>
      <c r="O665" s="99" t="str">
        <f t="shared" si="70"/>
        <v xml:space="preserve"> </v>
      </c>
      <c r="Y665" s="183" t="s">
        <v>1907</v>
      </c>
      <c r="Z665" s="104" t="s">
        <v>617</v>
      </c>
      <c r="AA665" s="104" t="s">
        <v>618</v>
      </c>
      <c r="AB665" s="104" t="str">
        <f t="shared" si="71"/>
        <v>FERRO</v>
      </c>
      <c r="AC665" s="106">
        <f>IF(AND(AB665="FERRO",AA665="PADRAO"),CONTROLE!$T$2,IF(AND(AB665="FERRO",AA665="ESPECIAL"),CONTROLE!$T$3,IF(AND(AB665="ACO",AA665="PADRAO"),CONTROLE!$T$8,IF(AND(AB665="ACO",AA665="ESPECIAL"),CONTROLE!$T$9,IF(AND(AB665="ALUMINIO",AA665="PADRAO"),CONTROLE!$T$5,IF(AND(AB665="ALUMINIO",AA665="ESPECIAL"),CONTROLE!$T$6))))))</f>
        <v>12738</v>
      </c>
    </row>
    <row r="666" spans="1:29" ht="15" customHeight="1">
      <c r="A666" s="98" t="s">
        <v>2927</v>
      </c>
      <c r="B666" s="96" t="str">
        <f t="shared" si="69"/>
        <v xml:space="preserve"> </v>
      </c>
      <c r="C666" s="96" t="str">
        <f>IF(AND(ISBLANK('TABELA UNIFICADA 2024'!P666)=TRUE,(ISBLANK('TABELA UNIFICADA 2024'!A666)=FALSE)),'TABELA UNIFICADA 2024'!A666," ")</f>
        <v xml:space="preserve"> </v>
      </c>
      <c r="D666" s="96" t="s">
        <v>43</v>
      </c>
      <c r="E666" s="191">
        <f>IF(ISBLANK('TABELA UNIFICADA 2024'!M666)=TRUE," ",'TABELA UNIFICADA 2024'!M666)</f>
        <v>45489</v>
      </c>
      <c r="F666" s="96" t="s">
        <v>111</v>
      </c>
      <c r="G666" s="96" t="str">
        <f>IF(C666='TABELA UNIFICADA 2024'!A666,'TABELA UNIFICADA 2024'!C666," ")</f>
        <v xml:space="preserve"> </v>
      </c>
      <c r="H666" s="96" t="s">
        <v>43</v>
      </c>
      <c r="I666" s="96" t="s">
        <v>112</v>
      </c>
      <c r="J666" s="97" t="str">
        <f>IF(C666='TABELA UNIFICADA 2024'!A666,'TABELA UNIFICADA 2024'!G666," ")</f>
        <v xml:space="preserve"> </v>
      </c>
      <c r="K666" s="96" t="s">
        <v>113</v>
      </c>
      <c r="L666" s="100" t="str">
        <f t="shared" si="67"/>
        <v>-</v>
      </c>
      <c r="M666" s="95" t="str">
        <f t="shared" si="68"/>
        <v xml:space="preserve"> </v>
      </c>
      <c r="N666" s="99" t="str">
        <f>IF(C666='TABELA UNIFICADA 2024'!A666,'TABELA UNIFICADA 2024'!F666," ")</f>
        <v xml:space="preserve"> </v>
      </c>
      <c r="O666" s="99" t="str">
        <f t="shared" si="70"/>
        <v xml:space="preserve"> </v>
      </c>
      <c r="Y666" s="183" t="s">
        <v>1089</v>
      </c>
      <c r="Z666" s="104" t="s">
        <v>617</v>
      </c>
      <c r="AA666" s="104" t="s">
        <v>618</v>
      </c>
      <c r="AB666" s="104" t="str">
        <f t="shared" si="71"/>
        <v>FERRO</v>
      </c>
      <c r="AC666" s="106">
        <f>IF(AND(AB666="FERRO",AA666="PADRAO"),CONTROLE!$T$2,IF(AND(AB666="FERRO",AA666="ESPECIAL"),CONTROLE!$T$3,IF(AND(AB666="ACO",AA666="PADRAO"),CONTROLE!$T$8,IF(AND(AB666="ACO",AA666="ESPECIAL"),CONTROLE!$T$9,IF(AND(AB666="ALUMINIO",AA666="PADRAO"),CONTROLE!$T$5,IF(AND(AB666="ALUMINIO",AA666="ESPECIAL"),CONTROLE!$T$6))))))</f>
        <v>12738</v>
      </c>
    </row>
    <row r="667" spans="1:29" ht="15" customHeight="1">
      <c r="A667" s="98" t="s">
        <v>2927</v>
      </c>
      <c r="B667" s="96" t="str">
        <f t="shared" si="69"/>
        <v xml:space="preserve"> </v>
      </c>
      <c r="C667" s="96" t="str">
        <f>IF(AND(ISBLANK('TABELA UNIFICADA 2024'!P667)=TRUE,(ISBLANK('TABELA UNIFICADA 2024'!A667)=FALSE)),'TABELA UNIFICADA 2024'!A667," ")</f>
        <v xml:space="preserve"> </v>
      </c>
      <c r="D667" s="96" t="s">
        <v>43</v>
      </c>
      <c r="E667" s="191">
        <f>IF(ISBLANK('TABELA UNIFICADA 2024'!M667)=TRUE," ",'TABELA UNIFICADA 2024'!M667)</f>
        <v>45488</v>
      </c>
      <c r="F667" s="96" t="s">
        <v>111</v>
      </c>
      <c r="G667" s="96" t="str">
        <f>IF(C667='TABELA UNIFICADA 2024'!A667,'TABELA UNIFICADA 2024'!C667," ")</f>
        <v xml:space="preserve"> </v>
      </c>
      <c r="H667" s="96" t="s">
        <v>43</v>
      </c>
      <c r="I667" s="96" t="s">
        <v>112</v>
      </c>
      <c r="J667" s="97" t="str">
        <f>IF(C667='TABELA UNIFICADA 2024'!A667,'TABELA UNIFICADA 2024'!G667," ")</f>
        <v xml:space="preserve"> </v>
      </c>
      <c r="K667" s="96" t="s">
        <v>113</v>
      </c>
      <c r="L667" s="100" t="str">
        <f t="shared" si="67"/>
        <v>-</v>
      </c>
      <c r="M667" s="95" t="str">
        <f t="shared" si="68"/>
        <v xml:space="preserve"> </v>
      </c>
      <c r="N667" s="99" t="str">
        <f>IF(C667='TABELA UNIFICADA 2024'!A667,'TABELA UNIFICADA 2024'!F667," ")</f>
        <v xml:space="preserve"> </v>
      </c>
      <c r="O667" s="99" t="str">
        <f t="shared" si="70"/>
        <v xml:space="preserve"> </v>
      </c>
      <c r="Y667" s="183" t="s">
        <v>1908</v>
      </c>
      <c r="Z667" s="104" t="s">
        <v>617</v>
      </c>
      <c r="AA667" s="104" t="s">
        <v>618</v>
      </c>
      <c r="AB667" s="104" t="str">
        <f t="shared" si="71"/>
        <v>FERRO</v>
      </c>
      <c r="AC667" s="106">
        <f>IF(AND(AB667="FERRO",AA667="PADRAO"),CONTROLE!$T$2,IF(AND(AB667="FERRO",AA667="ESPECIAL"),CONTROLE!$T$3,IF(AND(AB667="ACO",AA667="PADRAO"),CONTROLE!$T$8,IF(AND(AB667="ACO",AA667="ESPECIAL"),CONTROLE!$T$9,IF(AND(AB667="ALUMINIO",AA667="PADRAO"),CONTROLE!$T$5,IF(AND(AB667="ALUMINIO",AA667="ESPECIAL"),CONTROLE!$T$6))))))</f>
        <v>12738</v>
      </c>
    </row>
    <row r="668" spans="1:29" ht="15" customHeight="1">
      <c r="A668" s="98" t="s">
        <v>2927</v>
      </c>
      <c r="B668" s="96" t="str">
        <f t="shared" si="69"/>
        <v xml:space="preserve"> </v>
      </c>
      <c r="C668" s="96" t="str">
        <f>IF(AND(ISBLANK('TABELA UNIFICADA 2024'!P668)=TRUE,(ISBLANK('TABELA UNIFICADA 2024'!A668)=FALSE)),'TABELA UNIFICADA 2024'!A668," ")</f>
        <v xml:space="preserve"> </v>
      </c>
      <c r="D668" s="96" t="s">
        <v>43</v>
      </c>
      <c r="E668" s="191">
        <f>IF(ISBLANK('TABELA UNIFICADA 2024'!M668)=TRUE," ",'TABELA UNIFICADA 2024'!M668)</f>
        <v>45488</v>
      </c>
      <c r="F668" s="96" t="s">
        <v>111</v>
      </c>
      <c r="G668" s="96" t="str">
        <f>IF(C668='TABELA UNIFICADA 2024'!A668,'TABELA UNIFICADA 2024'!C668," ")</f>
        <v xml:space="preserve"> </v>
      </c>
      <c r="H668" s="96" t="s">
        <v>43</v>
      </c>
      <c r="I668" s="96" t="s">
        <v>112</v>
      </c>
      <c r="J668" s="97" t="str">
        <f>IF(C668='TABELA UNIFICADA 2024'!A668,'TABELA UNIFICADA 2024'!G668," ")</f>
        <v xml:space="preserve"> </v>
      </c>
      <c r="K668" s="96" t="s">
        <v>113</v>
      </c>
      <c r="L668" s="100" t="str">
        <f t="shared" si="67"/>
        <v>-</v>
      </c>
      <c r="M668" s="95" t="str">
        <f t="shared" si="68"/>
        <v xml:space="preserve"> </v>
      </c>
      <c r="N668" s="99" t="str">
        <f>IF(C668='TABELA UNIFICADA 2024'!A668,'TABELA UNIFICADA 2024'!F668," ")</f>
        <v xml:space="preserve"> </v>
      </c>
      <c r="O668" s="99" t="str">
        <f t="shared" si="70"/>
        <v xml:space="preserve"> </v>
      </c>
      <c r="Y668" s="183" t="s">
        <v>1909</v>
      </c>
      <c r="Z668" s="104" t="s">
        <v>617</v>
      </c>
      <c r="AA668" s="104" t="s">
        <v>618</v>
      </c>
      <c r="AB668" s="104" t="str">
        <f t="shared" si="71"/>
        <v>FERRO</v>
      </c>
      <c r="AC668" s="106">
        <f>IF(AND(AB668="FERRO",AA668="PADRAO"),CONTROLE!$T$2,IF(AND(AB668="FERRO",AA668="ESPECIAL"),CONTROLE!$T$3,IF(AND(AB668="ACO",AA668="PADRAO"),CONTROLE!$T$8,IF(AND(AB668="ACO",AA668="ESPECIAL"),CONTROLE!$T$9,IF(AND(AB668="ALUMINIO",AA668="PADRAO"),CONTROLE!$T$5,IF(AND(AB668="ALUMINIO",AA668="ESPECIAL"),CONTROLE!$T$6))))))</f>
        <v>12738</v>
      </c>
    </row>
    <row r="669" spans="1:29" ht="15" customHeight="1">
      <c r="A669" s="98" t="s">
        <v>2927</v>
      </c>
      <c r="B669" s="96" t="str">
        <f t="shared" si="69"/>
        <v xml:space="preserve"> </v>
      </c>
      <c r="C669" s="96" t="str">
        <f>IF(AND(ISBLANK('TABELA UNIFICADA 2024'!P669)=TRUE,(ISBLANK('TABELA UNIFICADA 2024'!A669)=FALSE)),'TABELA UNIFICADA 2024'!A669," ")</f>
        <v xml:space="preserve"> </v>
      </c>
      <c r="D669" s="96" t="s">
        <v>43</v>
      </c>
      <c r="E669" s="191">
        <f>IF(ISBLANK('TABELA UNIFICADA 2024'!M669)=TRUE," ",'TABELA UNIFICADA 2024'!M669)</f>
        <v>45492</v>
      </c>
      <c r="F669" s="96" t="s">
        <v>111</v>
      </c>
      <c r="G669" s="96" t="str">
        <f>IF(C669='TABELA UNIFICADA 2024'!A669,'TABELA UNIFICADA 2024'!C669," ")</f>
        <v xml:space="preserve"> </v>
      </c>
      <c r="H669" s="96" t="s">
        <v>43</v>
      </c>
      <c r="I669" s="96" t="s">
        <v>112</v>
      </c>
      <c r="J669" s="97" t="str">
        <f>IF(C669='TABELA UNIFICADA 2024'!A669,'TABELA UNIFICADA 2024'!G669," ")</f>
        <v xml:space="preserve"> </v>
      </c>
      <c r="K669" s="96" t="s">
        <v>113</v>
      </c>
      <c r="L669" s="100">
        <v>12737</v>
      </c>
      <c r="M669" s="95" t="str">
        <f t="shared" si="68"/>
        <v xml:space="preserve"> </v>
      </c>
      <c r="N669" s="99" t="str">
        <f>IF(C669='TABELA UNIFICADA 2024'!A669,'TABELA UNIFICADA 2024'!F669," ")</f>
        <v xml:space="preserve"> </v>
      </c>
      <c r="O669" s="99" t="str">
        <f t="shared" si="70"/>
        <v xml:space="preserve"> </v>
      </c>
      <c r="Y669" s="183" t="s">
        <v>1910</v>
      </c>
      <c r="Z669" s="104" t="s">
        <v>664</v>
      </c>
      <c r="AA669" s="104" t="s">
        <v>618</v>
      </c>
      <c r="AB669" s="104" t="str">
        <f t="shared" si="71"/>
        <v>FERRO</v>
      </c>
      <c r="AC669" s="106">
        <f>IF(AND(AB669="FERRO",AA669="PADRAO"),CONTROLE!$T$2,IF(AND(AB669="FERRO",AA669="ESPECIAL"),CONTROLE!$T$3,IF(AND(AB669="ACO",AA669="PADRAO"),CONTROLE!$T$8,IF(AND(AB669="ACO",AA669="ESPECIAL"),CONTROLE!$T$9,IF(AND(AB669="ALUMINIO",AA669="PADRAO"),CONTROLE!$T$5,IF(AND(AB669="ALUMINIO",AA669="ESPECIAL"),CONTROLE!$T$6))))))</f>
        <v>12738</v>
      </c>
    </row>
    <row r="670" spans="1:29" ht="15" customHeight="1">
      <c r="A670" s="98" t="s">
        <v>2927</v>
      </c>
      <c r="B670" s="96" t="str">
        <f t="shared" si="69"/>
        <v xml:space="preserve"> </v>
      </c>
      <c r="C670" s="96" t="str">
        <f>IF(AND(ISBLANK('TABELA UNIFICADA 2024'!P670)=TRUE,(ISBLANK('TABELA UNIFICADA 2024'!A670)=FALSE)),'TABELA UNIFICADA 2024'!A670," ")</f>
        <v xml:space="preserve"> </v>
      </c>
      <c r="D670" s="96" t="s">
        <v>43</v>
      </c>
      <c r="E670" s="191">
        <f>IF(ISBLANK('TABELA UNIFICADA 2024'!M670)=TRUE," ",'TABELA UNIFICADA 2024'!M670)</f>
        <v>45492</v>
      </c>
      <c r="F670" s="96" t="s">
        <v>111</v>
      </c>
      <c r="G670" s="96" t="str">
        <f>IF(C670='TABELA UNIFICADA 2024'!A670,'TABELA UNIFICADA 2024'!C670," ")</f>
        <v xml:space="preserve"> </v>
      </c>
      <c r="H670" s="96" t="s">
        <v>43</v>
      </c>
      <c r="I670" s="96" t="s">
        <v>112</v>
      </c>
      <c r="J670" s="97" t="str">
        <f>IF(C670='TABELA UNIFICADA 2024'!A670,'TABELA UNIFICADA 2024'!G670," ")</f>
        <v xml:space="preserve"> </v>
      </c>
      <c r="K670" s="96" t="s">
        <v>113</v>
      </c>
      <c r="L670" s="100">
        <v>12737</v>
      </c>
      <c r="M670" s="95" t="str">
        <f t="shared" si="68"/>
        <v xml:space="preserve"> </v>
      </c>
      <c r="N670" s="99" t="str">
        <f>IF(C670='TABELA UNIFICADA 2024'!A670,'TABELA UNIFICADA 2024'!F670," ")</f>
        <v xml:space="preserve"> </v>
      </c>
      <c r="O670" s="99" t="str">
        <f t="shared" si="70"/>
        <v xml:space="preserve"> </v>
      </c>
      <c r="Y670" s="183" t="s">
        <v>1911</v>
      </c>
      <c r="Z670" s="104" t="s">
        <v>617</v>
      </c>
      <c r="AA670" s="104" t="s">
        <v>618</v>
      </c>
      <c r="AB670" s="104" t="str">
        <f t="shared" si="71"/>
        <v>FERRO</v>
      </c>
      <c r="AC670" s="106">
        <f>IF(AND(AB670="FERRO",AA670="PADRAO"),CONTROLE!$T$2,IF(AND(AB670="FERRO",AA670="ESPECIAL"),CONTROLE!$T$3,IF(AND(AB670="ACO",AA670="PADRAO"),CONTROLE!$T$8,IF(AND(AB670="ACO",AA670="ESPECIAL"),CONTROLE!$T$9,IF(AND(AB670="ALUMINIO",AA670="PADRAO"),CONTROLE!$T$5,IF(AND(AB670="ALUMINIO",AA670="ESPECIAL"),CONTROLE!$T$6))))))</f>
        <v>12738</v>
      </c>
    </row>
    <row r="671" spans="1:29" ht="15" customHeight="1">
      <c r="A671" s="98" t="s">
        <v>2927</v>
      </c>
      <c r="B671" s="96" t="str">
        <f t="shared" si="69"/>
        <v xml:space="preserve"> </v>
      </c>
      <c r="C671" s="96" t="str">
        <f>IF(AND(ISBLANK('TABELA UNIFICADA 2024'!P671)=TRUE,(ISBLANK('TABELA UNIFICADA 2024'!A671)=FALSE)),'TABELA UNIFICADA 2024'!A671," ")</f>
        <v xml:space="preserve"> </v>
      </c>
      <c r="D671" s="96" t="s">
        <v>43</v>
      </c>
      <c r="E671" s="191">
        <f>IF(ISBLANK('TABELA UNIFICADA 2024'!M671)=TRUE," ",'TABELA UNIFICADA 2024'!M671)</f>
        <v>45492</v>
      </c>
      <c r="F671" s="96" t="s">
        <v>111</v>
      </c>
      <c r="G671" s="96" t="str">
        <f>IF(C671='TABELA UNIFICADA 2024'!A671,'TABELA UNIFICADA 2024'!C671," ")</f>
        <v xml:space="preserve"> </v>
      </c>
      <c r="H671" s="96" t="s">
        <v>43</v>
      </c>
      <c r="I671" s="96" t="s">
        <v>112</v>
      </c>
      <c r="J671" s="97" t="str">
        <f>IF(C671='TABELA UNIFICADA 2024'!A671,'TABELA UNIFICADA 2024'!G671," ")</f>
        <v xml:space="preserve"> </v>
      </c>
      <c r="K671" s="96" t="s">
        <v>113</v>
      </c>
      <c r="L671" s="100">
        <v>12737</v>
      </c>
      <c r="M671" s="95" t="str">
        <f t="shared" si="68"/>
        <v xml:space="preserve"> </v>
      </c>
      <c r="N671" s="99" t="str">
        <f>IF(C671='TABELA UNIFICADA 2024'!A671,'TABELA UNIFICADA 2024'!F671," ")</f>
        <v xml:space="preserve"> </v>
      </c>
      <c r="O671" s="99" t="str">
        <f t="shared" si="70"/>
        <v xml:space="preserve"> </v>
      </c>
      <c r="Y671" s="183" t="s">
        <v>1090</v>
      </c>
      <c r="Z671" s="104" t="s">
        <v>617</v>
      </c>
      <c r="AA671" s="104" t="s">
        <v>618</v>
      </c>
      <c r="AB671" s="104" t="str">
        <f t="shared" si="71"/>
        <v>FERRO</v>
      </c>
      <c r="AC671" s="106">
        <f>IF(AND(AB671="FERRO",AA671="PADRAO"),CONTROLE!$T$2,IF(AND(AB671="FERRO",AA671="ESPECIAL"),CONTROLE!$T$3,IF(AND(AB671="ACO",AA671="PADRAO"),CONTROLE!$T$8,IF(AND(AB671="ACO",AA671="ESPECIAL"),CONTROLE!$T$9,IF(AND(AB671="ALUMINIO",AA671="PADRAO"),CONTROLE!$T$5,IF(AND(AB671="ALUMINIO",AA671="ESPECIAL"),CONTROLE!$T$6))))))</f>
        <v>12738</v>
      </c>
    </row>
    <row r="672" spans="1:29" ht="15" customHeight="1">
      <c r="A672" s="98" t="s">
        <v>2927</v>
      </c>
      <c r="B672" s="96" t="str">
        <f t="shared" si="69"/>
        <v xml:space="preserve"> </v>
      </c>
      <c r="C672" s="96" t="str">
        <f>IF(AND(ISBLANK('TABELA UNIFICADA 2024'!P672)=TRUE,(ISBLANK('TABELA UNIFICADA 2024'!A672)=FALSE)),'TABELA UNIFICADA 2024'!A672," ")</f>
        <v xml:space="preserve"> </v>
      </c>
      <c r="D672" s="96" t="s">
        <v>43</v>
      </c>
      <c r="E672" s="191">
        <f>IF(ISBLANK('TABELA UNIFICADA 2024'!M672)=TRUE," ",'TABELA UNIFICADA 2024'!M672)</f>
        <v>45492</v>
      </c>
      <c r="F672" s="96" t="s">
        <v>111</v>
      </c>
      <c r="G672" s="96" t="str">
        <f>IF(C672='TABELA UNIFICADA 2024'!A672,'TABELA UNIFICADA 2024'!C672," ")</f>
        <v xml:space="preserve"> </v>
      </c>
      <c r="H672" s="96" t="s">
        <v>43</v>
      </c>
      <c r="I672" s="96" t="s">
        <v>112</v>
      </c>
      <c r="J672" s="97" t="str">
        <f>IF(C672='TABELA UNIFICADA 2024'!A672,'TABELA UNIFICADA 2024'!G672," ")</f>
        <v xml:space="preserve"> </v>
      </c>
      <c r="K672" s="96" t="s">
        <v>113</v>
      </c>
      <c r="L672" s="100">
        <v>12737</v>
      </c>
      <c r="M672" s="95" t="str">
        <f t="shared" si="68"/>
        <v xml:space="preserve"> </v>
      </c>
      <c r="N672" s="99" t="str">
        <f>IF(C672='TABELA UNIFICADA 2024'!A672,'TABELA UNIFICADA 2024'!F672," ")</f>
        <v xml:space="preserve"> </v>
      </c>
      <c r="O672" s="99" t="str">
        <f t="shared" si="70"/>
        <v xml:space="preserve"> </v>
      </c>
      <c r="Y672" s="183" t="s">
        <v>1912</v>
      </c>
      <c r="Z672" s="104" t="s">
        <v>617</v>
      </c>
      <c r="AA672" s="104" t="s">
        <v>618</v>
      </c>
      <c r="AB672" s="104" t="str">
        <f t="shared" si="71"/>
        <v>FERRO</v>
      </c>
      <c r="AC672" s="106">
        <f>IF(AND(AB672="FERRO",AA672="PADRAO"),CONTROLE!$T$2,IF(AND(AB672="FERRO",AA672="ESPECIAL"),CONTROLE!$T$3,IF(AND(AB672="ACO",AA672="PADRAO"),CONTROLE!$T$8,IF(AND(AB672="ACO",AA672="ESPECIAL"),CONTROLE!$T$9,IF(AND(AB672="ALUMINIO",AA672="PADRAO"),CONTROLE!$T$5,IF(AND(AB672="ALUMINIO",AA672="ESPECIAL"),CONTROLE!$T$6))))))</f>
        <v>12738</v>
      </c>
    </row>
    <row r="673" spans="1:29" ht="15" customHeight="1">
      <c r="A673" s="98" t="s">
        <v>2927</v>
      </c>
      <c r="B673" s="96" t="str">
        <f t="shared" si="69"/>
        <v xml:space="preserve"> </v>
      </c>
      <c r="C673" s="96" t="str">
        <f>IF(AND(ISBLANK('TABELA UNIFICADA 2024'!P673)=TRUE,(ISBLANK('TABELA UNIFICADA 2024'!A673)=FALSE)),'TABELA UNIFICADA 2024'!A673," ")</f>
        <v xml:space="preserve"> </v>
      </c>
      <c r="D673" s="96" t="s">
        <v>43</v>
      </c>
      <c r="E673" s="191">
        <f>IF(ISBLANK('TABELA UNIFICADA 2024'!M673)=TRUE," ",'TABELA UNIFICADA 2024'!M673)</f>
        <v>45492</v>
      </c>
      <c r="F673" s="96" t="s">
        <v>111</v>
      </c>
      <c r="G673" s="96" t="str">
        <f>IF(C673='TABELA UNIFICADA 2024'!A673,'TABELA UNIFICADA 2024'!C673," ")</f>
        <v xml:space="preserve"> </v>
      </c>
      <c r="H673" s="96" t="s">
        <v>43</v>
      </c>
      <c r="I673" s="96" t="s">
        <v>112</v>
      </c>
      <c r="J673" s="97" t="str">
        <f>IF(C673='TABELA UNIFICADA 2024'!A673,'TABELA UNIFICADA 2024'!G673," ")</f>
        <v xml:space="preserve"> </v>
      </c>
      <c r="K673" s="96" t="s">
        <v>113</v>
      </c>
      <c r="L673" s="100">
        <v>12737</v>
      </c>
      <c r="M673" s="95" t="str">
        <f t="shared" si="68"/>
        <v xml:space="preserve"> </v>
      </c>
      <c r="N673" s="99" t="str">
        <f>IF(C673='TABELA UNIFICADA 2024'!A673,'TABELA UNIFICADA 2024'!F673," ")</f>
        <v xml:space="preserve"> </v>
      </c>
      <c r="O673" s="99" t="str">
        <f t="shared" si="70"/>
        <v xml:space="preserve"> </v>
      </c>
      <c r="Y673" s="183" t="s">
        <v>1091</v>
      </c>
      <c r="Z673" s="104" t="s">
        <v>617</v>
      </c>
      <c r="AA673" s="104" t="s">
        <v>618</v>
      </c>
      <c r="AB673" s="104" t="str">
        <f t="shared" si="71"/>
        <v>FERRO</v>
      </c>
      <c r="AC673" s="106">
        <f>IF(AND(AB673="FERRO",AA673="PADRAO"),CONTROLE!$T$2,IF(AND(AB673="FERRO",AA673="ESPECIAL"),CONTROLE!$T$3,IF(AND(AB673="ACO",AA673="PADRAO"),CONTROLE!$T$8,IF(AND(AB673="ACO",AA673="ESPECIAL"),CONTROLE!$T$9,IF(AND(AB673="ALUMINIO",AA673="PADRAO"),CONTROLE!$T$5,IF(AND(AB673="ALUMINIO",AA673="ESPECIAL"),CONTROLE!$T$6))))))</f>
        <v>12738</v>
      </c>
    </row>
    <row r="674" spans="1:29" ht="15" customHeight="1">
      <c r="A674" s="98" t="s">
        <v>2927</v>
      </c>
      <c r="B674" s="96" t="str">
        <f t="shared" si="69"/>
        <v xml:space="preserve"> </v>
      </c>
      <c r="C674" s="96" t="str">
        <f>IF(AND(ISBLANK('TABELA UNIFICADA 2024'!P674)=TRUE,(ISBLANK('TABELA UNIFICADA 2024'!A674)=FALSE)),'TABELA UNIFICADA 2024'!A674," ")</f>
        <v xml:space="preserve"> </v>
      </c>
      <c r="D674" s="96" t="s">
        <v>43</v>
      </c>
      <c r="E674" s="191">
        <f>IF(ISBLANK('TABELA UNIFICADA 2024'!M674)=TRUE," ",'TABELA UNIFICADA 2024'!M674)</f>
        <v>45492</v>
      </c>
      <c r="F674" s="96" t="s">
        <v>111</v>
      </c>
      <c r="G674" s="96" t="str">
        <f>IF(C674='TABELA UNIFICADA 2024'!A674,'TABELA UNIFICADA 2024'!C674," ")</f>
        <v xml:space="preserve"> </v>
      </c>
      <c r="H674" s="96" t="s">
        <v>43</v>
      </c>
      <c r="I674" s="96" t="s">
        <v>112</v>
      </c>
      <c r="J674" s="97" t="str">
        <f>IF(C674='TABELA UNIFICADA 2024'!A674,'TABELA UNIFICADA 2024'!G674," ")</f>
        <v xml:space="preserve"> </v>
      </c>
      <c r="K674" s="96" t="s">
        <v>113</v>
      </c>
      <c r="L674" s="100">
        <v>12737</v>
      </c>
      <c r="M674" s="95" t="str">
        <f t="shared" si="68"/>
        <v xml:space="preserve"> </v>
      </c>
      <c r="N674" s="99" t="str">
        <f>IF(C674='TABELA UNIFICADA 2024'!A674,'TABELA UNIFICADA 2024'!F674," ")</f>
        <v xml:space="preserve"> </v>
      </c>
      <c r="O674" s="99" t="str">
        <f t="shared" si="70"/>
        <v xml:space="preserve"> </v>
      </c>
      <c r="Y674" s="183" t="s">
        <v>1913</v>
      </c>
      <c r="Z674" s="104" t="s">
        <v>617</v>
      </c>
      <c r="AA674" s="104" t="s">
        <v>618</v>
      </c>
      <c r="AB674" s="104" t="str">
        <f t="shared" si="71"/>
        <v>FERRO</v>
      </c>
      <c r="AC674" s="106">
        <f>IF(AND(AB674="FERRO",AA674="PADRAO"),CONTROLE!$T$2,IF(AND(AB674="FERRO",AA674="ESPECIAL"),CONTROLE!$T$3,IF(AND(AB674="ACO",AA674="PADRAO"),CONTROLE!$T$8,IF(AND(AB674="ACO",AA674="ESPECIAL"),CONTROLE!$T$9,IF(AND(AB674="ALUMINIO",AA674="PADRAO"),CONTROLE!$T$5,IF(AND(AB674="ALUMINIO",AA674="ESPECIAL"),CONTROLE!$T$6))))))</f>
        <v>12738</v>
      </c>
    </row>
    <row r="675" spans="1:29" ht="15" customHeight="1">
      <c r="A675" s="98" t="s">
        <v>2927</v>
      </c>
      <c r="B675" s="96" t="str">
        <f t="shared" si="69"/>
        <v xml:space="preserve"> </v>
      </c>
      <c r="C675" s="96" t="str">
        <f>IF(AND(ISBLANK('TABELA UNIFICADA 2024'!P675)=TRUE,(ISBLANK('TABELA UNIFICADA 2024'!A675)=FALSE)),'TABELA UNIFICADA 2024'!A675," ")</f>
        <v xml:space="preserve"> </v>
      </c>
      <c r="D675" s="96" t="s">
        <v>43</v>
      </c>
      <c r="E675" s="191">
        <f>IF(ISBLANK('TABELA UNIFICADA 2024'!M675)=TRUE," ",'TABELA UNIFICADA 2024'!M675)</f>
        <v>45492</v>
      </c>
      <c r="F675" s="96" t="s">
        <v>111</v>
      </c>
      <c r="G675" s="96" t="str">
        <f>IF(C675='TABELA UNIFICADA 2024'!A675,'TABELA UNIFICADA 2024'!C675," ")</f>
        <v xml:space="preserve"> </v>
      </c>
      <c r="H675" s="96" t="s">
        <v>43</v>
      </c>
      <c r="I675" s="96" t="s">
        <v>112</v>
      </c>
      <c r="J675" s="97" t="str">
        <f>IF(C675='TABELA UNIFICADA 2024'!A675,'TABELA UNIFICADA 2024'!G675," ")</f>
        <v xml:space="preserve"> </v>
      </c>
      <c r="K675" s="96" t="s">
        <v>113</v>
      </c>
      <c r="L675" s="100">
        <v>12738</v>
      </c>
      <c r="M675" s="95" t="str">
        <f t="shared" si="68"/>
        <v xml:space="preserve"> </v>
      </c>
      <c r="N675" s="99" t="str">
        <f>IF(C675='TABELA UNIFICADA 2024'!A675,'TABELA UNIFICADA 2024'!F675," ")</f>
        <v xml:space="preserve"> </v>
      </c>
      <c r="O675" s="99" t="str">
        <f t="shared" si="70"/>
        <v xml:space="preserve"> </v>
      </c>
      <c r="Y675" s="183" t="s">
        <v>1914</v>
      </c>
      <c r="Z675" s="104" t="s">
        <v>617</v>
      </c>
      <c r="AA675" s="104" t="s">
        <v>618</v>
      </c>
      <c r="AB675" s="104" t="str">
        <f t="shared" ref="AB675:AB706" si="72">IF(LEFT(Z675,1)="G","FERRO",0)</f>
        <v>FERRO</v>
      </c>
      <c r="AC675" s="106">
        <f>IF(AND(AB675="FERRO",AA675="PADRAO"),CONTROLE!$T$2,IF(AND(AB675="FERRO",AA675="ESPECIAL"),CONTROLE!$T$3,IF(AND(AB675="ACO",AA675="PADRAO"),CONTROLE!$T$8,IF(AND(AB675="ACO",AA675="ESPECIAL"),CONTROLE!$T$9,IF(AND(AB675="ALUMINIO",AA675="PADRAO"),CONTROLE!$T$5,IF(AND(AB675="ALUMINIO",AA675="ESPECIAL"),CONTROLE!$T$6))))))</f>
        <v>12738</v>
      </c>
    </row>
    <row r="676" spans="1:29" ht="15" customHeight="1">
      <c r="A676" s="98" t="s">
        <v>2927</v>
      </c>
      <c r="B676" s="96" t="str">
        <f t="shared" si="69"/>
        <v xml:space="preserve"> </v>
      </c>
      <c r="C676" s="96" t="str">
        <f>IF(AND(ISBLANK('TABELA UNIFICADA 2024'!P676)=TRUE,(ISBLANK('TABELA UNIFICADA 2024'!A676)=FALSE)),'TABELA UNIFICADA 2024'!A676," ")</f>
        <v xml:space="preserve"> </v>
      </c>
      <c r="D676" s="96" t="s">
        <v>43</v>
      </c>
      <c r="E676" s="191">
        <f>IF(ISBLANK('TABELA UNIFICADA 2024'!M676)=TRUE," ",'TABELA UNIFICADA 2024'!M676)</f>
        <v>45492</v>
      </c>
      <c r="F676" s="96" t="s">
        <v>111</v>
      </c>
      <c r="G676" s="96" t="str">
        <f>IF(C676='TABELA UNIFICADA 2024'!A676,'TABELA UNIFICADA 2024'!C676," ")</f>
        <v xml:space="preserve"> </v>
      </c>
      <c r="H676" s="96" t="s">
        <v>43</v>
      </c>
      <c r="I676" s="96" t="s">
        <v>112</v>
      </c>
      <c r="J676" s="97" t="str">
        <f>IF(C676='TABELA UNIFICADA 2024'!A676,'TABELA UNIFICADA 2024'!G676," ")</f>
        <v xml:space="preserve"> </v>
      </c>
      <c r="K676" s="96" t="s">
        <v>113</v>
      </c>
      <c r="L676" s="100">
        <v>12738</v>
      </c>
      <c r="M676" s="95" t="str">
        <f t="shared" si="68"/>
        <v xml:space="preserve"> </v>
      </c>
      <c r="N676" s="99" t="str">
        <f>IF(C676='TABELA UNIFICADA 2024'!A676,'TABELA UNIFICADA 2024'!F676," ")</f>
        <v xml:space="preserve"> </v>
      </c>
      <c r="O676" s="99" t="str">
        <f t="shared" si="70"/>
        <v xml:space="preserve"> </v>
      </c>
      <c r="Y676" s="183" t="s">
        <v>1915</v>
      </c>
      <c r="Z676" s="104" t="s">
        <v>664</v>
      </c>
      <c r="AA676" s="104" t="s">
        <v>618</v>
      </c>
      <c r="AB676" s="104" t="str">
        <f t="shared" si="72"/>
        <v>FERRO</v>
      </c>
      <c r="AC676" s="106">
        <f>IF(AND(AB676="FERRO",AA676="PADRAO"),CONTROLE!$T$2,IF(AND(AB676="FERRO",AA676="ESPECIAL"),CONTROLE!$T$3,IF(AND(AB676="ACO",AA676="PADRAO"),CONTROLE!$T$8,IF(AND(AB676="ACO",AA676="ESPECIAL"),CONTROLE!$T$9,IF(AND(AB676="ALUMINIO",AA676="PADRAO"),CONTROLE!$T$5,IF(AND(AB676="ALUMINIO",AA676="ESPECIAL"),CONTROLE!$T$6))))))</f>
        <v>12738</v>
      </c>
    </row>
    <row r="677" spans="1:29" ht="15" customHeight="1">
      <c r="A677" s="98" t="s">
        <v>2927</v>
      </c>
      <c r="B677" s="96" t="str">
        <f t="shared" si="69"/>
        <v xml:space="preserve"> </v>
      </c>
      <c r="C677" s="96" t="str">
        <f>IF(AND(ISBLANK('TABELA UNIFICADA 2024'!P677)=TRUE,(ISBLANK('TABELA UNIFICADA 2024'!A677)=FALSE)),'TABELA UNIFICADA 2024'!A677," ")</f>
        <v xml:space="preserve"> </v>
      </c>
      <c r="D677" s="96" t="s">
        <v>43</v>
      </c>
      <c r="E677" s="191">
        <f>IF(ISBLANK('TABELA UNIFICADA 2024'!M677)=TRUE," ",'TABELA UNIFICADA 2024'!M677)</f>
        <v>45490</v>
      </c>
      <c r="F677" s="96" t="s">
        <v>111</v>
      </c>
      <c r="G677" s="96" t="str">
        <f>IF(C677='TABELA UNIFICADA 2024'!A677,'TABELA UNIFICADA 2024'!C677," ")</f>
        <v xml:space="preserve"> </v>
      </c>
      <c r="H677" s="96" t="s">
        <v>43</v>
      </c>
      <c r="I677" s="96" t="s">
        <v>112</v>
      </c>
      <c r="J677" s="97" t="str">
        <f>IF(C677='TABELA UNIFICADA 2024'!A677,'TABELA UNIFICADA 2024'!G677," ")</f>
        <v xml:space="preserve"> </v>
      </c>
      <c r="K677" s="96" t="s">
        <v>113</v>
      </c>
      <c r="L677" s="100" t="str">
        <f t="shared" ref="L677:L716" si="73">IFERROR(VLOOKUP(G677,$Y$3:$AC$3003,5,0),"-")</f>
        <v>-</v>
      </c>
      <c r="M677" s="95" t="str">
        <f t="shared" si="68"/>
        <v xml:space="preserve"> </v>
      </c>
      <c r="N677" s="99" t="str">
        <f>IF(C677='TABELA UNIFICADA 2024'!A677,'TABELA UNIFICADA 2024'!F677," ")</f>
        <v xml:space="preserve"> </v>
      </c>
      <c r="O677" s="99" t="str">
        <f t="shared" si="70"/>
        <v xml:space="preserve"> </v>
      </c>
      <c r="Y677" s="183" t="s">
        <v>1916</v>
      </c>
      <c r="Z677" s="104" t="s">
        <v>664</v>
      </c>
      <c r="AA677" s="104" t="s">
        <v>618</v>
      </c>
      <c r="AB677" s="104" t="str">
        <f t="shared" si="72"/>
        <v>FERRO</v>
      </c>
      <c r="AC677" s="106">
        <f>IF(AND(AB677="FERRO",AA677="PADRAO"),CONTROLE!$T$2,IF(AND(AB677="FERRO",AA677="ESPECIAL"),CONTROLE!$T$3,IF(AND(AB677="ACO",AA677="PADRAO"),CONTROLE!$T$8,IF(AND(AB677="ACO",AA677="ESPECIAL"),CONTROLE!$T$9,IF(AND(AB677="ALUMINIO",AA677="PADRAO"),CONTROLE!$T$5,IF(AND(AB677="ALUMINIO",AA677="ESPECIAL"),CONTROLE!$T$6))))))</f>
        <v>12738</v>
      </c>
    </row>
    <row r="678" spans="1:29" ht="15" customHeight="1">
      <c r="A678" s="98" t="s">
        <v>2927</v>
      </c>
      <c r="B678" s="96" t="str">
        <f t="shared" si="69"/>
        <v xml:space="preserve"> </v>
      </c>
      <c r="C678" s="96" t="str">
        <f>IF(AND(ISBLANK('TABELA UNIFICADA 2024'!P678)=TRUE,(ISBLANK('TABELA UNIFICADA 2024'!A678)=FALSE)),'TABELA UNIFICADA 2024'!A678," ")</f>
        <v xml:space="preserve"> </v>
      </c>
      <c r="D678" s="96" t="s">
        <v>43</v>
      </c>
      <c r="E678" s="191">
        <f>IF(ISBLANK('TABELA UNIFICADA 2024'!M678)=TRUE," ",'TABELA UNIFICADA 2024'!M678)</f>
        <v>45492</v>
      </c>
      <c r="F678" s="96" t="s">
        <v>111</v>
      </c>
      <c r="G678" s="96" t="str">
        <f>IF(C678='TABELA UNIFICADA 2024'!A678,'TABELA UNIFICADA 2024'!C678," ")</f>
        <v xml:space="preserve"> </v>
      </c>
      <c r="H678" s="96" t="s">
        <v>43</v>
      </c>
      <c r="I678" s="96" t="s">
        <v>112</v>
      </c>
      <c r="J678" s="97" t="str">
        <f>IF(C678='TABELA UNIFICADA 2024'!A678,'TABELA UNIFICADA 2024'!G678," ")</f>
        <v xml:space="preserve"> </v>
      </c>
      <c r="K678" s="96" t="s">
        <v>113</v>
      </c>
      <c r="L678" s="100" t="str">
        <f t="shared" si="73"/>
        <v>-</v>
      </c>
      <c r="M678" s="95" t="str">
        <f t="shared" si="68"/>
        <v xml:space="preserve"> </v>
      </c>
      <c r="N678" s="99" t="str">
        <f>IF(C678='TABELA UNIFICADA 2024'!A678,'TABELA UNIFICADA 2024'!F678," ")</f>
        <v xml:space="preserve"> </v>
      </c>
      <c r="O678" s="99" t="str">
        <f t="shared" si="70"/>
        <v xml:space="preserve"> </v>
      </c>
      <c r="Y678" s="183" t="s">
        <v>1917</v>
      </c>
      <c r="Z678" s="104" t="s">
        <v>617</v>
      </c>
      <c r="AA678" s="104" t="s">
        <v>618</v>
      </c>
      <c r="AB678" s="104" t="str">
        <f t="shared" si="72"/>
        <v>FERRO</v>
      </c>
      <c r="AC678" s="106">
        <f>IF(AND(AB678="FERRO",AA678="PADRAO"),CONTROLE!$T$2,IF(AND(AB678="FERRO",AA678="ESPECIAL"),CONTROLE!$T$3,IF(AND(AB678="ACO",AA678="PADRAO"),CONTROLE!$T$8,IF(AND(AB678="ACO",AA678="ESPECIAL"),CONTROLE!$T$9,IF(AND(AB678="ALUMINIO",AA678="PADRAO"),CONTROLE!$T$5,IF(AND(AB678="ALUMINIO",AA678="ESPECIAL"),CONTROLE!$T$6))))))</f>
        <v>12738</v>
      </c>
    </row>
    <row r="679" spans="1:29" ht="15" customHeight="1">
      <c r="A679" s="98" t="s">
        <v>2927</v>
      </c>
      <c r="B679" s="96" t="str">
        <f t="shared" si="69"/>
        <v xml:space="preserve"> </v>
      </c>
      <c r="C679" s="96" t="str">
        <f>IF(AND(ISBLANK('TABELA UNIFICADA 2024'!P679)=TRUE,(ISBLANK('TABELA UNIFICADA 2024'!A679)=FALSE)),'TABELA UNIFICADA 2024'!A679," ")</f>
        <v xml:space="preserve"> </v>
      </c>
      <c r="D679" s="96" t="s">
        <v>43</v>
      </c>
      <c r="E679" s="191">
        <f>IF(ISBLANK('TABELA UNIFICADA 2024'!M679)=TRUE," ",'TABELA UNIFICADA 2024'!M679)</f>
        <v>45495</v>
      </c>
      <c r="F679" s="96" t="s">
        <v>111</v>
      </c>
      <c r="G679" s="96" t="str">
        <f>IF(C679='TABELA UNIFICADA 2024'!A679,'TABELA UNIFICADA 2024'!C679," ")</f>
        <v xml:space="preserve"> </v>
      </c>
      <c r="H679" s="96" t="s">
        <v>43</v>
      </c>
      <c r="I679" s="96" t="s">
        <v>112</v>
      </c>
      <c r="J679" s="97" t="str">
        <f>IF(C679='TABELA UNIFICADA 2024'!A679,'TABELA UNIFICADA 2024'!G679," ")</f>
        <v xml:space="preserve"> </v>
      </c>
      <c r="K679" s="96" t="s">
        <v>113</v>
      </c>
      <c r="L679" s="100" t="str">
        <f t="shared" si="73"/>
        <v>-</v>
      </c>
      <c r="M679" s="95" t="str">
        <f t="shared" si="68"/>
        <v xml:space="preserve"> </v>
      </c>
      <c r="N679" s="99" t="str">
        <f>IF(C679='TABELA UNIFICADA 2024'!A679,'TABELA UNIFICADA 2024'!F679," ")</f>
        <v xml:space="preserve"> </v>
      </c>
      <c r="O679" s="99" t="str">
        <f t="shared" si="70"/>
        <v xml:space="preserve"> </v>
      </c>
      <c r="Y679" s="183" t="s">
        <v>1918</v>
      </c>
      <c r="Z679" s="104" t="s">
        <v>617</v>
      </c>
      <c r="AA679" s="104" t="s">
        <v>618</v>
      </c>
      <c r="AB679" s="104" t="str">
        <f t="shared" si="72"/>
        <v>FERRO</v>
      </c>
      <c r="AC679" s="106">
        <f>IF(AND(AB679="FERRO",AA679="PADRAO"),CONTROLE!$T$2,IF(AND(AB679="FERRO",AA679="ESPECIAL"),CONTROLE!$T$3,IF(AND(AB679="ACO",AA679="PADRAO"),CONTROLE!$T$8,IF(AND(AB679="ACO",AA679="ESPECIAL"),CONTROLE!$T$9,IF(AND(AB679="ALUMINIO",AA679="PADRAO"),CONTROLE!$T$5,IF(AND(AB679="ALUMINIO",AA679="ESPECIAL"),CONTROLE!$T$6))))))</f>
        <v>12738</v>
      </c>
    </row>
    <row r="680" spans="1:29" ht="15" customHeight="1">
      <c r="A680" s="98" t="s">
        <v>2927</v>
      </c>
      <c r="B680" s="96" t="str">
        <f t="shared" si="69"/>
        <v xml:space="preserve"> </v>
      </c>
      <c r="C680" s="96" t="str">
        <f>IF(AND(ISBLANK('TABELA UNIFICADA 2024'!P680)=TRUE,(ISBLANK('TABELA UNIFICADA 2024'!A680)=FALSE)),'TABELA UNIFICADA 2024'!A680," ")</f>
        <v xml:space="preserve"> </v>
      </c>
      <c r="D680" s="96" t="s">
        <v>43</v>
      </c>
      <c r="E680" s="191">
        <f>IF(ISBLANK('TABELA UNIFICADA 2024'!M680)=TRUE," ",'TABELA UNIFICADA 2024'!M680)</f>
        <v>45490</v>
      </c>
      <c r="F680" s="96" t="s">
        <v>111</v>
      </c>
      <c r="G680" s="96" t="str">
        <f>IF(C680='TABELA UNIFICADA 2024'!A680,'TABELA UNIFICADA 2024'!C680," ")</f>
        <v xml:space="preserve"> </v>
      </c>
      <c r="H680" s="96" t="s">
        <v>43</v>
      </c>
      <c r="I680" s="96" t="s">
        <v>112</v>
      </c>
      <c r="J680" s="97" t="str">
        <f>IF(C680='TABELA UNIFICADA 2024'!A680,'TABELA UNIFICADA 2024'!G680," ")</f>
        <v xml:space="preserve"> </v>
      </c>
      <c r="K680" s="96" t="s">
        <v>113</v>
      </c>
      <c r="L680" s="100" t="str">
        <f t="shared" si="73"/>
        <v>-</v>
      </c>
      <c r="M680" s="95" t="str">
        <f t="shared" si="68"/>
        <v xml:space="preserve"> </v>
      </c>
      <c r="N680" s="99" t="str">
        <f>IF(C680='TABELA UNIFICADA 2024'!A680,'TABELA UNIFICADA 2024'!F680," ")</f>
        <v xml:space="preserve"> </v>
      </c>
      <c r="O680" s="99" t="str">
        <f t="shared" si="70"/>
        <v xml:space="preserve"> </v>
      </c>
      <c r="Y680" s="183" t="s">
        <v>1919</v>
      </c>
      <c r="Z680" s="104" t="s">
        <v>617</v>
      </c>
      <c r="AA680" s="104" t="s">
        <v>618</v>
      </c>
      <c r="AB680" s="104" t="str">
        <f t="shared" si="72"/>
        <v>FERRO</v>
      </c>
      <c r="AC680" s="106">
        <f>IF(AND(AB680="FERRO",AA680="PADRAO"),CONTROLE!$T$2,IF(AND(AB680="FERRO",AA680="ESPECIAL"),CONTROLE!$T$3,IF(AND(AB680="ACO",AA680="PADRAO"),CONTROLE!$T$8,IF(AND(AB680="ACO",AA680="ESPECIAL"),CONTROLE!$T$9,IF(AND(AB680="ALUMINIO",AA680="PADRAO"),CONTROLE!$T$5,IF(AND(AB680="ALUMINIO",AA680="ESPECIAL"),CONTROLE!$T$6))))))</f>
        <v>12738</v>
      </c>
    </row>
    <row r="681" spans="1:29" ht="15" customHeight="1">
      <c r="A681" s="98" t="s">
        <v>2927</v>
      </c>
      <c r="B681" s="96" t="str">
        <f t="shared" si="69"/>
        <v xml:space="preserve"> </v>
      </c>
      <c r="C681" s="96" t="str">
        <f>IF(AND(ISBLANK('TABELA UNIFICADA 2024'!P681)=TRUE,(ISBLANK('TABELA UNIFICADA 2024'!A681)=FALSE)),'TABELA UNIFICADA 2024'!A681," ")</f>
        <v xml:space="preserve"> </v>
      </c>
      <c r="D681" s="96" t="s">
        <v>43</v>
      </c>
      <c r="E681" s="191">
        <f>IF(ISBLANK('TABELA UNIFICADA 2024'!M681)=TRUE," ",'TABELA UNIFICADA 2024'!M681)</f>
        <v>45496</v>
      </c>
      <c r="F681" s="96" t="s">
        <v>111</v>
      </c>
      <c r="G681" s="96" t="str">
        <f>IF(C681='TABELA UNIFICADA 2024'!A681,'TABELA UNIFICADA 2024'!C681," ")</f>
        <v xml:space="preserve"> </v>
      </c>
      <c r="H681" s="96" t="s">
        <v>43</v>
      </c>
      <c r="I681" s="96" t="s">
        <v>112</v>
      </c>
      <c r="J681" s="97" t="str">
        <f>IF(C681='TABELA UNIFICADA 2024'!A681,'TABELA UNIFICADA 2024'!G681," ")</f>
        <v xml:space="preserve"> </v>
      </c>
      <c r="K681" s="96" t="s">
        <v>113</v>
      </c>
      <c r="L681" s="100" t="str">
        <f t="shared" si="73"/>
        <v>-</v>
      </c>
      <c r="M681" s="95" t="str">
        <f t="shared" si="68"/>
        <v xml:space="preserve"> </v>
      </c>
      <c r="N681" s="99" t="str">
        <f>IF(C681='TABELA UNIFICADA 2024'!A681,'TABELA UNIFICADA 2024'!F681," ")</f>
        <v xml:space="preserve"> </v>
      </c>
      <c r="O681" s="99" t="str">
        <f t="shared" si="70"/>
        <v xml:space="preserve"> </v>
      </c>
      <c r="Y681" s="183" t="s">
        <v>1920</v>
      </c>
      <c r="Z681" s="104" t="s">
        <v>617</v>
      </c>
      <c r="AA681" s="104" t="s">
        <v>618</v>
      </c>
      <c r="AB681" s="104" t="str">
        <f t="shared" si="72"/>
        <v>FERRO</v>
      </c>
      <c r="AC681" s="106">
        <f>IF(AND(AB681="FERRO",AA681="PADRAO"),CONTROLE!$T$2,IF(AND(AB681="FERRO",AA681="ESPECIAL"),CONTROLE!$T$3,IF(AND(AB681="ACO",AA681="PADRAO"),CONTROLE!$T$8,IF(AND(AB681="ACO",AA681="ESPECIAL"),CONTROLE!$T$9,IF(AND(AB681="ALUMINIO",AA681="PADRAO"),CONTROLE!$T$5,IF(AND(AB681="ALUMINIO",AA681="ESPECIAL"),CONTROLE!$T$6))))))</f>
        <v>12738</v>
      </c>
    </row>
    <row r="682" spans="1:29" ht="15" customHeight="1">
      <c r="A682" s="98" t="s">
        <v>2927</v>
      </c>
      <c r="B682" s="96" t="str">
        <f t="shared" si="69"/>
        <v xml:space="preserve"> </v>
      </c>
      <c r="C682" s="96" t="str">
        <f>IF(AND(ISBLANK('TABELA UNIFICADA 2024'!P682)=TRUE,(ISBLANK('TABELA UNIFICADA 2024'!A682)=FALSE)),'TABELA UNIFICADA 2024'!A682," ")</f>
        <v xml:space="preserve"> </v>
      </c>
      <c r="D682" s="96" t="s">
        <v>43</v>
      </c>
      <c r="E682" s="191">
        <f>IF(ISBLANK('TABELA UNIFICADA 2024'!M682)=TRUE," ",'TABELA UNIFICADA 2024'!M682)</f>
        <v>45496</v>
      </c>
      <c r="F682" s="96" t="s">
        <v>111</v>
      </c>
      <c r="G682" s="96" t="str">
        <f>IF(C682='TABELA UNIFICADA 2024'!A682,'TABELA UNIFICADA 2024'!C682," ")</f>
        <v xml:space="preserve"> </v>
      </c>
      <c r="H682" s="96" t="s">
        <v>43</v>
      </c>
      <c r="I682" s="96" t="s">
        <v>112</v>
      </c>
      <c r="J682" s="97" t="str">
        <f>IF(C682='TABELA UNIFICADA 2024'!A682,'TABELA UNIFICADA 2024'!G682," ")</f>
        <v xml:space="preserve"> </v>
      </c>
      <c r="K682" s="96" t="s">
        <v>113</v>
      </c>
      <c r="L682" s="100" t="str">
        <f t="shared" si="73"/>
        <v>-</v>
      </c>
      <c r="M682" s="95" t="str">
        <f t="shared" si="68"/>
        <v xml:space="preserve"> </v>
      </c>
      <c r="N682" s="99" t="str">
        <f>IF(C682='TABELA UNIFICADA 2024'!A682,'TABELA UNIFICADA 2024'!F682," ")</f>
        <v xml:space="preserve"> </v>
      </c>
      <c r="O682" s="99" t="str">
        <f t="shared" si="70"/>
        <v xml:space="preserve"> </v>
      </c>
      <c r="Y682" s="183" t="s">
        <v>1921</v>
      </c>
      <c r="Z682" s="104" t="s">
        <v>617</v>
      </c>
      <c r="AA682" s="104" t="s">
        <v>618</v>
      </c>
      <c r="AB682" s="104" t="str">
        <f t="shared" si="72"/>
        <v>FERRO</v>
      </c>
      <c r="AC682" s="106">
        <f>IF(AND(AB682="FERRO",AA682="PADRAO"),CONTROLE!$T$2,IF(AND(AB682="FERRO",AA682="ESPECIAL"),CONTROLE!$T$3,IF(AND(AB682="ACO",AA682="PADRAO"),CONTROLE!$T$8,IF(AND(AB682="ACO",AA682="ESPECIAL"),CONTROLE!$T$9,IF(AND(AB682="ALUMINIO",AA682="PADRAO"),CONTROLE!$T$5,IF(AND(AB682="ALUMINIO",AA682="ESPECIAL"),CONTROLE!$T$6))))))</f>
        <v>12738</v>
      </c>
    </row>
    <row r="683" spans="1:29" ht="15" customHeight="1">
      <c r="A683" s="98" t="s">
        <v>2927</v>
      </c>
      <c r="B683" s="96" t="str">
        <f t="shared" si="69"/>
        <v xml:space="preserve"> </v>
      </c>
      <c r="C683" s="96" t="str">
        <f>IF(AND(ISBLANK('TABELA UNIFICADA 2024'!P683)=TRUE,(ISBLANK('TABELA UNIFICADA 2024'!A683)=FALSE)),'TABELA UNIFICADA 2024'!A683," ")</f>
        <v xml:space="preserve"> </v>
      </c>
      <c r="D683" s="96" t="s">
        <v>43</v>
      </c>
      <c r="E683" s="191">
        <f>IF(ISBLANK('TABELA UNIFICADA 2024'!M683)=TRUE," ",'TABELA UNIFICADA 2024'!M683)</f>
        <v>45496</v>
      </c>
      <c r="F683" s="96" t="s">
        <v>111</v>
      </c>
      <c r="G683" s="96" t="str">
        <f>IF(C683='TABELA UNIFICADA 2024'!A683,'TABELA UNIFICADA 2024'!C683," ")</f>
        <v xml:space="preserve"> </v>
      </c>
      <c r="H683" s="96" t="s">
        <v>43</v>
      </c>
      <c r="I683" s="96" t="s">
        <v>112</v>
      </c>
      <c r="J683" s="97" t="str">
        <f>IF(C683='TABELA UNIFICADA 2024'!A683,'TABELA UNIFICADA 2024'!G683," ")</f>
        <v xml:space="preserve"> </v>
      </c>
      <c r="K683" s="96" t="s">
        <v>113</v>
      </c>
      <c r="L683" s="100" t="str">
        <f t="shared" si="73"/>
        <v>-</v>
      </c>
      <c r="M683" s="95" t="str">
        <f t="shared" si="68"/>
        <v xml:space="preserve"> </v>
      </c>
      <c r="N683" s="99" t="str">
        <f>IF(C683='TABELA UNIFICADA 2024'!A683,'TABELA UNIFICADA 2024'!F683," ")</f>
        <v xml:space="preserve"> </v>
      </c>
      <c r="O683" s="99" t="str">
        <f t="shared" si="70"/>
        <v xml:space="preserve"> </v>
      </c>
      <c r="Y683" s="183" t="s">
        <v>1922</v>
      </c>
      <c r="Z683" s="104" t="s">
        <v>617</v>
      </c>
      <c r="AA683" s="104" t="s">
        <v>618</v>
      </c>
      <c r="AB683" s="104" t="str">
        <f t="shared" si="72"/>
        <v>FERRO</v>
      </c>
      <c r="AC683" s="106">
        <f>IF(AND(AB683="FERRO",AA683="PADRAO"),CONTROLE!$T$2,IF(AND(AB683="FERRO",AA683="ESPECIAL"),CONTROLE!$T$3,IF(AND(AB683="ACO",AA683="PADRAO"),CONTROLE!$T$8,IF(AND(AB683="ACO",AA683="ESPECIAL"),CONTROLE!$T$9,IF(AND(AB683="ALUMINIO",AA683="PADRAO"),CONTROLE!$T$5,IF(AND(AB683="ALUMINIO",AA683="ESPECIAL"),CONTROLE!$T$6))))))</f>
        <v>12738</v>
      </c>
    </row>
    <row r="684" spans="1:29" ht="15" customHeight="1">
      <c r="A684" s="98" t="s">
        <v>2927</v>
      </c>
      <c r="B684" s="96" t="str">
        <f t="shared" si="69"/>
        <v xml:space="preserve"> </v>
      </c>
      <c r="C684" s="96" t="str">
        <f>IF(AND(ISBLANK('TABELA UNIFICADA 2024'!P684)=TRUE,(ISBLANK('TABELA UNIFICADA 2024'!A684)=FALSE)),'TABELA UNIFICADA 2024'!A684," ")</f>
        <v xml:space="preserve"> </v>
      </c>
      <c r="D684" s="96" t="s">
        <v>43</v>
      </c>
      <c r="E684" s="191">
        <f>IF(ISBLANK('TABELA UNIFICADA 2024'!M684)=TRUE," ",'TABELA UNIFICADA 2024'!M684)</f>
        <v>45496</v>
      </c>
      <c r="F684" s="96" t="s">
        <v>111</v>
      </c>
      <c r="G684" s="96" t="str">
        <f>IF(C684='TABELA UNIFICADA 2024'!A684,'TABELA UNIFICADA 2024'!C684," ")</f>
        <v xml:space="preserve"> </v>
      </c>
      <c r="H684" s="96" t="s">
        <v>43</v>
      </c>
      <c r="I684" s="96" t="s">
        <v>112</v>
      </c>
      <c r="J684" s="97" t="str">
        <f>IF(C684='TABELA UNIFICADA 2024'!A684,'TABELA UNIFICADA 2024'!G684," ")</f>
        <v xml:space="preserve"> </v>
      </c>
      <c r="K684" s="96" t="s">
        <v>113</v>
      </c>
      <c r="L684" s="100" t="str">
        <f t="shared" si="73"/>
        <v>-</v>
      </c>
      <c r="M684" s="95" t="str">
        <f t="shared" si="68"/>
        <v xml:space="preserve"> </v>
      </c>
      <c r="N684" s="99" t="str">
        <f>IF(C684='TABELA UNIFICADA 2024'!A684,'TABELA UNIFICADA 2024'!F684," ")</f>
        <v xml:space="preserve"> </v>
      </c>
      <c r="O684" s="99" t="str">
        <f t="shared" si="70"/>
        <v xml:space="preserve"> </v>
      </c>
      <c r="Y684" s="183" t="s">
        <v>1923</v>
      </c>
      <c r="Z684" s="104" t="s">
        <v>617</v>
      </c>
      <c r="AA684" s="104" t="s">
        <v>618</v>
      </c>
      <c r="AB684" s="104" t="str">
        <f t="shared" si="72"/>
        <v>FERRO</v>
      </c>
      <c r="AC684" s="106">
        <f>IF(AND(AB684="FERRO",AA684="PADRAO"),CONTROLE!$T$2,IF(AND(AB684="FERRO",AA684="ESPECIAL"),CONTROLE!$T$3,IF(AND(AB684="ACO",AA684="PADRAO"),CONTROLE!$T$8,IF(AND(AB684="ACO",AA684="ESPECIAL"),CONTROLE!$T$9,IF(AND(AB684="ALUMINIO",AA684="PADRAO"),CONTROLE!$T$5,IF(AND(AB684="ALUMINIO",AA684="ESPECIAL"),CONTROLE!$T$6))))))</f>
        <v>12738</v>
      </c>
    </row>
    <row r="685" spans="1:29" ht="15" customHeight="1">
      <c r="A685" s="98" t="s">
        <v>2927</v>
      </c>
      <c r="B685" s="96" t="str">
        <f t="shared" si="69"/>
        <v xml:space="preserve"> </v>
      </c>
      <c r="C685" s="96" t="str">
        <f>IF(AND(ISBLANK('TABELA UNIFICADA 2024'!P685)=TRUE,(ISBLANK('TABELA UNIFICADA 2024'!A685)=FALSE)),'TABELA UNIFICADA 2024'!A685," ")</f>
        <v xml:space="preserve"> </v>
      </c>
      <c r="D685" s="96" t="s">
        <v>43</v>
      </c>
      <c r="E685" s="191">
        <f>IF(ISBLANK('TABELA UNIFICADA 2024'!M685)=TRUE," ",'TABELA UNIFICADA 2024'!M685)</f>
        <v>45496</v>
      </c>
      <c r="F685" s="96" t="s">
        <v>111</v>
      </c>
      <c r="G685" s="96" t="str">
        <f>IF(C685='TABELA UNIFICADA 2024'!A685,'TABELA UNIFICADA 2024'!C685," ")</f>
        <v xml:space="preserve"> </v>
      </c>
      <c r="H685" s="96" t="s">
        <v>43</v>
      </c>
      <c r="I685" s="96" t="s">
        <v>112</v>
      </c>
      <c r="J685" s="97" t="str">
        <f>IF(C685='TABELA UNIFICADA 2024'!A685,'TABELA UNIFICADA 2024'!G685," ")</f>
        <v xml:space="preserve"> </v>
      </c>
      <c r="K685" s="96" t="s">
        <v>113</v>
      </c>
      <c r="L685" s="100" t="str">
        <f t="shared" si="73"/>
        <v>-</v>
      </c>
      <c r="M685" s="95" t="str">
        <f t="shared" si="68"/>
        <v xml:space="preserve"> </v>
      </c>
      <c r="N685" s="99" t="str">
        <f>IF(C685='TABELA UNIFICADA 2024'!A685,'TABELA UNIFICADA 2024'!F685," ")</f>
        <v xml:space="preserve"> </v>
      </c>
      <c r="O685" s="99" t="str">
        <f t="shared" si="70"/>
        <v xml:space="preserve"> </v>
      </c>
      <c r="Y685" s="183" t="s">
        <v>1924</v>
      </c>
      <c r="Z685" s="104" t="s">
        <v>617</v>
      </c>
      <c r="AA685" s="104" t="s">
        <v>618</v>
      </c>
      <c r="AB685" s="104" t="str">
        <f t="shared" si="72"/>
        <v>FERRO</v>
      </c>
      <c r="AC685" s="106">
        <f>IF(AND(AB685="FERRO",AA685="PADRAO"),CONTROLE!$T$2,IF(AND(AB685="FERRO",AA685="ESPECIAL"),CONTROLE!$T$3,IF(AND(AB685="ACO",AA685="PADRAO"),CONTROLE!$T$8,IF(AND(AB685="ACO",AA685="ESPECIAL"),CONTROLE!$T$9,IF(AND(AB685="ALUMINIO",AA685="PADRAO"),CONTROLE!$T$5,IF(AND(AB685="ALUMINIO",AA685="ESPECIAL"),CONTROLE!$T$6))))))</f>
        <v>12738</v>
      </c>
    </row>
    <row r="686" spans="1:29" ht="15" customHeight="1">
      <c r="A686" s="98" t="s">
        <v>2927</v>
      </c>
      <c r="B686" s="96" t="str">
        <f t="shared" si="69"/>
        <v xml:space="preserve"> </v>
      </c>
      <c r="C686" s="96" t="str">
        <f>IF(AND(ISBLANK('TABELA UNIFICADA 2024'!P686)=TRUE,(ISBLANK('TABELA UNIFICADA 2024'!A686)=FALSE)),'TABELA UNIFICADA 2024'!A686," ")</f>
        <v xml:space="preserve"> </v>
      </c>
      <c r="D686" s="96" t="s">
        <v>43</v>
      </c>
      <c r="E686" s="191">
        <f>IF(ISBLANK('TABELA UNIFICADA 2024'!M686)=TRUE," ",'TABELA UNIFICADA 2024'!M686)</f>
        <v>45492</v>
      </c>
      <c r="F686" s="96" t="s">
        <v>111</v>
      </c>
      <c r="G686" s="96" t="str">
        <f>IF(C686='TABELA UNIFICADA 2024'!A686,'TABELA UNIFICADA 2024'!C686," ")</f>
        <v xml:space="preserve"> </v>
      </c>
      <c r="H686" s="96" t="s">
        <v>43</v>
      </c>
      <c r="I686" s="96" t="s">
        <v>112</v>
      </c>
      <c r="J686" s="97" t="str">
        <f>IF(C686='TABELA UNIFICADA 2024'!A686,'TABELA UNIFICADA 2024'!G686," ")</f>
        <v xml:space="preserve"> </v>
      </c>
      <c r="K686" s="96" t="s">
        <v>113</v>
      </c>
      <c r="L686" s="100" t="str">
        <f t="shared" si="73"/>
        <v>-</v>
      </c>
      <c r="M686" s="95" t="str">
        <f t="shared" si="68"/>
        <v xml:space="preserve"> </v>
      </c>
      <c r="N686" s="99" t="str">
        <f>IF(C686='TABELA UNIFICADA 2024'!A686,'TABELA UNIFICADA 2024'!F686," ")</f>
        <v xml:space="preserve"> </v>
      </c>
      <c r="O686" s="99" t="str">
        <f t="shared" si="70"/>
        <v xml:space="preserve"> </v>
      </c>
      <c r="Y686" s="183" t="s">
        <v>1925</v>
      </c>
      <c r="Z686" s="104" t="s">
        <v>664</v>
      </c>
      <c r="AA686" s="104" t="s">
        <v>618</v>
      </c>
      <c r="AB686" s="104" t="str">
        <f t="shared" si="72"/>
        <v>FERRO</v>
      </c>
      <c r="AC686" s="106">
        <f>IF(AND(AB686="FERRO",AA686="PADRAO"),CONTROLE!$T$2,IF(AND(AB686="FERRO",AA686="ESPECIAL"),CONTROLE!$T$3,IF(AND(AB686="ACO",AA686="PADRAO"),CONTROLE!$T$8,IF(AND(AB686="ACO",AA686="ESPECIAL"),CONTROLE!$T$9,IF(AND(AB686="ALUMINIO",AA686="PADRAO"),CONTROLE!$T$5,IF(AND(AB686="ALUMINIO",AA686="ESPECIAL"),CONTROLE!$T$6))))))</f>
        <v>12738</v>
      </c>
    </row>
    <row r="687" spans="1:29" ht="15" customHeight="1">
      <c r="A687" s="98" t="s">
        <v>2927</v>
      </c>
      <c r="B687" s="96" t="str">
        <f t="shared" si="69"/>
        <v xml:space="preserve"> </v>
      </c>
      <c r="C687" s="96" t="str">
        <f>IF(AND(ISBLANK('TABELA UNIFICADA 2024'!P687)=TRUE,(ISBLANK('TABELA UNIFICADA 2024'!A687)=FALSE)),'TABELA UNIFICADA 2024'!A687," ")</f>
        <v xml:space="preserve"> </v>
      </c>
      <c r="D687" s="96" t="s">
        <v>43</v>
      </c>
      <c r="E687" s="191">
        <f>IF(ISBLANK('TABELA UNIFICADA 2024'!M687)=TRUE," ",'TABELA UNIFICADA 2024'!M687)</f>
        <v>45497</v>
      </c>
      <c r="F687" s="96" t="s">
        <v>111</v>
      </c>
      <c r="G687" s="96" t="str">
        <f>IF(C687='TABELA UNIFICADA 2024'!A687,'TABELA UNIFICADA 2024'!C687," ")</f>
        <v xml:space="preserve"> </v>
      </c>
      <c r="H687" s="96" t="s">
        <v>43</v>
      </c>
      <c r="I687" s="96" t="s">
        <v>112</v>
      </c>
      <c r="J687" s="97" t="str">
        <f>IF(C687='TABELA UNIFICADA 2024'!A687,'TABELA UNIFICADA 2024'!G687," ")</f>
        <v xml:space="preserve"> </v>
      </c>
      <c r="K687" s="96" t="s">
        <v>113</v>
      </c>
      <c r="L687" s="100" t="str">
        <f t="shared" si="73"/>
        <v>-</v>
      </c>
      <c r="M687" s="95" t="str">
        <f t="shared" si="68"/>
        <v xml:space="preserve"> </v>
      </c>
      <c r="N687" s="99" t="str">
        <f>IF(C687='TABELA UNIFICADA 2024'!A687,'TABELA UNIFICADA 2024'!F687," ")</f>
        <v xml:space="preserve"> </v>
      </c>
      <c r="O687" s="99" t="str">
        <f t="shared" si="70"/>
        <v xml:space="preserve"> </v>
      </c>
      <c r="Y687" s="183" t="s">
        <v>1926</v>
      </c>
      <c r="Z687" s="104" t="s">
        <v>617</v>
      </c>
      <c r="AA687" s="104" t="s">
        <v>618</v>
      </c>
      <c r="AB687" s="104" t="str">
        <f t="shared" si="72"/>
        <v>FERRO</v>
      </c>
      <c r="AC687" s="106">
        <f>IF(AND(AB687="FERRO",AA687="PADRAO"),CONTROLE!$T$2,IF(AND(AB687="FERRO",AA687="ESPECIAL"),CONTROLE!$T$3,IF(AND(AB687="ACO",AA687="PADRAO"),CONTROLE!$T$8,IF(AND(AB687="ACO",AA687="ESPECIAL"),CONTROLE!$T$9,IF(AND(AB687="ALUMINIO",AA687="PADRAO"),CONTROLE!$T$5,IF(AND(AB687="ALUMINIO",AA687="ESPECIAL"),CONTROLE!$T$6))))))</f>
        <v>12738</v>
      </c>
    </row>
    <row r="688" spans="1:29" ht="15" customHeight="1">
      <c r="A688" s="98" t="s">
        <v>2927</v>
      </c>
      <c r="B688" s="96" t="str">
        <f t="shared" si="69"/>
        <v xml:space="preserve"> </v>
      </c>
      <c r="C688" s="96" t="str">
        <f>IF(AND(ISBLANK('TABELA UNIFICADA 2024'!P688)=TRUE,(ISBLANK('TABELA UNIFICADA 2024'!A688)=FALSE)),'TABELA UNIFICADA 2024'!A688," ")</f>
        <v xml:space="preserve"> </v>
      </c>
      <c r="D688" s="96" t="s">
        <v>43</v>
      </c>
      <c r="E688" s="191">
        <f>IF(ISBLANK('TABELA UNIFICADA 2024'!M688)=TRUE," ",'TABELA UNIFICADA 2024'!M688)</f>
        <v>45497</v>
      </c>
      <c r="F688" s="96" t="s">
        <v>111</v>
      </c>
      <c r="G688" s="96" t="str">
        <f>IF(C688='TABELA UNIFICADA 2024'!A688,'TABELA UNIFICADA 2024'!C688," ")</f>
        <v xml:space="preserve"> </v>
      </c>
      <c r="H688" s="96" t="s">
        <v>43</v>
      </c>
      <c r="I688" s="96" t="s">
        <v>112</v>
      </c>
      <c r="J688" s="97" t="str">
        <f>IF(C688='TABELA UNIFICADA 2024'!A688,'TABELA UNIFICADA 2024'!G688," ")</f>
        <v xml:space="preserve"> </v>
      </c>
      <c r="K688" s="96" t="s">
        <v>113</v>
      </c>
      <c r="L688" s="100" t="str">
        <f t="shared" si="73"/>
        <v>-</v>
      </c>
      <c r="M688" s="95" t="str">
        <f t="shared" si="68"/>
        <v xml:space="preserve"> </v>
      </c>
      <c r="N688" s="99" t="str">
        <f>IF(C688='TABELA UNIFICADA 2024'!A688,'TABELA UNIFICADA 2024'!F688," ")</f>
        <v xml:space="preserve"> </v>
      </c>
      <c r="O688" s="99" t="str">
        <f t="shared" si="70"/>
        <v xml:space="preserve"> </v>
      </c>
      <c r="Y688" s="183" t="s">
        <v>1927</v>
      </c>
      <c r="Z688" s="104" t="s">
        <v>664</v>
      </c>
      <c r="AA688" s="104" t="s">
        <v>618</v>
      </c>
      <c r="AB688" s="104" t="str">
        <f t="shared" si="72"/>
        <v>FERRO</v>
      </c>
      <c r="AC688" s="106">
        <f>IF(AND(AB688="FERRO",AA688="PADRAO"),CONTROLE!$T$2,IF(AND(AB688="FERRO",AA688="ESPECIAL"),CONTROLE!$T$3,IF(AND(AB688="ACO",AA688="PADRAO"),CONTROLE!$T$8,IF(AND(AB688="ACO",AA688="ESPECIAL"),CONTROLE!$T$9,IF(AND(AB688="ALUMINIO",AA688="PADRAO"),CONTROLE!$T$5,IF(AND(AB688="ALUMINIO",AA688="ESPECIAL"),CONTROLE!$T$6))))))</f>
        <v>12738</v>
      </c>
    </row>
    <row r="689" spans="1:29" ht="15" customHeight="1">
      <c r="A689" s="98" t="s">
        <v>2927</v>
      </c>
      <c r="B689" s="96" t="str">
        <f t="shared" si="69"/>
        <v xml:space="preserve"> </v>
      </c>
      <c r="C689" s="96" t="str">
        <f>IF(AND(ISBLANK('TABELA UNIFICADA 2024'!P689)=TRUE,(ISBLANK('TABELA UNIFICADA 2024'!A689)=FALSE)),'TABELA UNIFICADA 2024'!A689," ")</f>
        <v xml:space="preserve"> </v>
      </c>
      <c r="D689" s="96" t="s">
        <v>43</v>
      </c>
      <c r="E689" s="191">
        <f>IF(ISBLANK('TABELA UNIFICADA 2024'!M689)=TRUE," ",'TABELA UNIFICADA 2024'!M689)</f>
        <v>45495</v>
      </c>
      <c r="F689" s="96" t="s">
        <v>111</v>
      </c>
      <c r="G689" s="96" t="str">
        <f>IF(C689='TABELA UNIFICADA 2024'!A689,'TABELA UNIFICADA 2024'!C689," ")</f>
        <v xml:space="preserve"> </v>
      </c>
      <c r="H689" s="96" t="s">
        <v>43</v>
      </c>
      <c r="I689" s="96" t="s">
        <v>112</v>
      </c>
      <c r="J689" s="97" t="str">
        <f>IF(C689='TABELA UNIFICADA 2024'!A689,'TABELA UNIFICADA 2024'!G689," ")</f>
        <v xml:space="preserve"> </v>
      </c>
      <c r="K689" s="96" t="s">
        <v>113</v>
      </c>
      <c r="L689" s="100" t="str">
        <f t="shared" si="73"/>
        <v>-</v>
      </c>
      <c r="M689" s="95" t="str">
        <f t="shared" si="68"/>
        <v xml:space="preserve"> </v>
      </c>
      <c r="N689" s="99" t="str">
        <f>IF(C689='TABELA UNIFICADA 2024'!A689,'TABELA UNIFICADA 2024'!F689," ")</f>
        <v xml:space="preserve"> </v>
      </c>
      <c r="O689" s="99" t="str">
        <f t="shared" si="70"/>
        <v xml:space="preserve"> </v>
      </c>
      <c r="Y689" s="183" t="s">
        <v>1928</v>
      </c>
      <c r="Z689" s="104" t="s">
        <v>664</v>
      </c>
      <c r="AA689" s="104" t="s">
        <v>618</v>
      </c>
      <c r="AB689" s="104" t="str">
        <f t="shared" si="72"/>
        <v>FERRO</v>
      </c>
      <c r="AC689" s="106">
        <f>IF(AND(AB689="FERRO",AA689="PADRAO"),CONTROLE!$T$2,IF(AND(AB689="FERRO",AA689="ESPECIAL"),CONTROLE!$T$3,IF(AND(AB689="ACO",AA689="PADRAO"),CONTROLE!$T$8,IF(AND(AB689="ACO",AA689="ESPECIAL"),CONTROLE!$T$9,IF(AND(AB689="ALUMINIO",AA689="PADRAO"),CONTROLE!$T$5,IF(AND(AB689="ALUMINIO",AA689="ESPECIAL"),CONTROLE!$T$6))))))</f>
        <v>12738</v>
      </c>
    </row>
    <row r="690" spans="1:29" ht="15" customHeight="1">
      <c r="A690" s="98" t="s">
        <v>2927</v>
      </c>
      <c r="B690" s="96" t="str">
        <f t="shared" si="69"/>
        <v xml:space="preserve"> </v>
      </c>
      <c r="C690" s="96" t="str">
        <f>IF(AND(ISBLANK('TABELA UNIFICADA 2024'!P690)=TRUE,(ISBLANK('TABELA UNIFICADA 2024'!A690)=FALSE)),'TABELA UNIFICADA 2024'!A690," ")</f>
        <v xml:space="preserve"> </v>
      </c>
      <c r="D690" s="96" t="s">
        <v>43</v>
      </c>
      <c r="E690" s="191">
        <f>IF(ISBLANK('TABELA UNIFICADA 2024'!M690)=TRUE," ",'TABELA UNIFICADA 2024'!M690)</f>
        <v>45495</v>
      </c>
      <c r="F690" s="96" t="s">
        <v>111</v>
      </c>
      <c r="G690" s="96" t="str">
        <f>IF(C690='TABELA UNIFICADA 2024'!A690,'TABELA UNIFICADA 2024'!C690," ")</f>
        <v xml:space="preserve"> </v>
      </c>
      <c r="H690" s="96" t="s">
        <v>43</v>
      </c>
      <c r="I690" s="96" t="s">
        <v>112</v>
      </c>
      <c r="J690" s="97" t="str">
        <f>IF(C690='TABELA UNIFICADA 2024'!A690,'TABELA UNIFICADA 2024'!G690," ")</f>
        <v xml:space="preserve"> </v>
      </c>
      <c r="K690" s="96" t="s">
        <v>113</v>
      </c>
      <c r="L690" s="100" t="str">
        <f t="shared" si="73"/>
        <v>-</v>
      </c>
      <c r="M690" s="95" t="str">
        <f t="shared" si="68"/>
        <v xml:space="preserve"> </v>
      </c>
      <c r="N690" s="99" t="str">
        <f>IF(C690='TABELA UNIFICADA 2024'!A690,'TABELA UNIFICADA 2024'!F690," ")</f>
        <v xml:space="preserve"> </v>
      </c>
      <c r="O690" s="99" t="str">
        <f t="shared" si="70"/>
        <v xml:space="preserve"> </v>
      </c>
      <c r="Y690" s="183" t="s">
        <v>1929</v>
      </c>
      <c r="Z690" s="104" t="s">
        <v>617</v>
      </c>
      <c r="AA690" s="104" t="s">
        <v>618</v>
      </c>
      <c r="AB690" s="104" t="str">
        <f t="shared" si="72"/>
        <v>FERRO</v>
      </c>
      <c r="AC690" s="106">
        <f>IF(AND(AB690="FERRO",AA690="PADRAO"),CONTROLE!$T$2,IF(AND(AB690="FERRO",AA690="ESPECIAL"),CONTROLE!$T$3,IF(AND(AB690="ACO",AA690="PADRAO"),CONTROLE!$T$8,IF(AND(AB690="ACO",AA690="ESPECIAL"),CONTROLE!$T$9,IF(AND(AB690="ALUMINIO",AA690="PADRAO"),CONTROLE!$T$5,IF(AND(AB690="ALUMINIO",AA690="ESPECIAL"),CONTROLE!$T$6))))))</f>
        <v>12738</v>
      </c>
    </row>
    <row r="691" spans="1:29" ht="15" customHeight="1">
      <c r="A691" s="98" t="s">
        <v>2927</v>
      </c>
      <c r="B691" s="96" t="str">
        <f t="shared" si="69"/>
        <v xml:space="preserve"> </v>
      </c>
      <c r="C691" s="96" t="str">
        <f>IF(AND(ISBLANK('TABELA UNIFICADA 2024'!P691)=TRUE,(ISBLANK('TABELA UNIFICADA 2024'!A691)=FALSE)),'TABELA UNIFICADA 2024'!A691," ")</f>
        <v xml:space="preserve"> </v>
      </c>
      <c r="D691" s="96" t="s">
        <v>43</v>
      </c>
      <c r="E691" s="191">
        <f>IF(ISBLANK('TABELA UNIFICADA 2024'!M691)=TRUE," ",'TABELA UNIFICADA 2024'!M691)</f>
        <v>45495</v>
      </c>
      <c r="F691" s="96" t="s">
        <v>111</v>
      </c>
      <c r="G691" s="96" t="str">
        <f>IF(C691='TABELA UNIFICADA 2024'!A691,'TABELA UNIFICADA 2024'!C691," ")</f>
        <v xml:space="preserve"> </v>
      </c>
      <c r="H691" s="96" t="s">
        <v>43</v>
      </c>
      <c r="I691" s="96" t="s">
        <v>112</v>
      </c>
      <c r="J691" s="97" t="str">
        <f>IF(C691='TABELA UNIFICADA 2024'!A691,'TABELA UNIFICADA 2024'!G691," ")</f>
        <v xml:space="preserve"> </v>
      </c>
      <c r="K691" s="96" t="s">
        <v>113</v>
      </c>
      <c r="L691" s="100" t="str">
        <f t="shared" si="73"/>
        <v>-</v>
      </c>
      <c r="M691" s="95" t="str">
        <f t="shared" si="68"/>
        <v xml:space="preserve"> </v>
      </c>
      <c r="N691" s="99" t="str">
        <f>IF(C691='TABELA UNIFICADA 2024'!A691,'TABELA UNIFICADA 2024'!F691," ")</f>
        <v xml:space="preserve"> </v>
      </c>
      <c r="O691" s="99" t="str">
        <f t="shared" si="70"/>
        <v xml:space="preserve"> </v>
      </c>
      <c r="Y691" s="183" t="s">
        <v>1930</v>
      </c>
      <c r="Z691" s="104" t="s">
        <v>617</v>
      </c>
      <c r="AA691" s="104" t="s">
        <v>618</v>
      </c>
      <c r="AB691" s="104" t="str">
        <f t="shared" si="72"/>
        <v>FERRO</v>
      </c>
      <c r="AC691" s="106">
        <f>IF(AND(AB691="FERRO",AA691="PADRAO"),CONTROLE!$T$2,IF(AND(AB691="FERRO",AA691="ESPECIAL"),CONTROLE!$T$3,IF(AND(AB691="ACO",AA691="PADRAO"),CONTROLE!$T$8,IF(AND(AB691="ACO",AA691="ESPECIAL"),CONTROLE!$T$9,IF(AND(AB691="ALUMINIO",AA691="PADRAO"),CONTROLE!$T$5,IF(AND(AB691="ALUMINIO",AA691="ESPECIAL"),CONTROLE!$T$6))))))</f>
        <v>12738</v>
      </c>
    </row>
    <row r="692" spans="1:29" ht="15" customHeight="1">
      <c r="A692" s="98" t="s">
        <v>2927</v>
      </c>
      <c r="B692" s="96" t="str">
        <f t="shared" si="69"/>
        <v xml:space="preserve"> </v>
      </c>
      <c r="C692" s="96" t="str">
        <f>IF(AND(ISBLANK('TABELA UNIFICADA 2024'!P692)=TRUE,(ISBLANK('TABELA UNIFICADA 2024'!A692)=FALSE)),'TABELA UNIFICADA 2024'!A692," ")</f>
        <v xml:space="preserve"> </v>
      </c>
      <c r="D692" s="96" t="s">
        <v>43</v>
      </c>
      <c r="E692" s="191">
        <f>IF(ISBLANK('TABELA UNIFICADA 2024'!M692)=TRUE," ",'TABELA UNIFICADA 2024'!M692)</f>
        <v>45495</v>
      </c>
      <c r="F692" s="96" t="s">
        <v>111</v>
      </c>
      <c r="G692" s="96" t="str">
        <f>IF(C692='TABELA UNIFICADA 2024'!A692,'TABELA UNIFICADA 2024'!C692," ")</f>
        <v xml:space="preserve"> </v>
      </c>
      <c r="H692" s="96" t="s">
        <v>43</v>
      </c>
      <c r="I692" s="96" t="s">
        <v>112</v>
      </c>
      <c r="J692" s="97" t="str">
        <f>IF(C692='TABELA UNIFICADA 2024'!A692,'TABELA UNIFICADA 2024'!G692," ")</f>
        <v xml:space="preserve"> </v>
      </c>
      <c r="K692" s="96" t="s">
        <v>113</v>
      </c>
      <c r="L692" s="100" t="str">
        <f t="shared" si="73"/>
        <v>-</v>
      </c>
      <c r="M692" s="95" t="str">
        <f>G692</f>
        <v xml:space="preserve"> </v>
      </c>
      <c r="N692" s="99" t="str">
        <f>IF(C692='TABELA UNIFICADA 2024'!A692,'TABELA UNIFICADA 2024'!F692," ")</f>
        <v xml:space="preserve"> </v>
      </c>
      <c r="O692" s="99" t="str">
        <f t="shared" si="70"/>
        <v xml:space="preserve"> </v>
      </c>
      <c r="Y692" s="183" t="s">
        <v>1931</v>
      </c>
      <c r="Z692" s="104" t="s">
        <v>617</v>
      </c>
      <c r="AA692" s="104" t="s">
        <v>618</v>
      </c>
      <c r="AB692" s="104" t="str">
        <f t="shared" si="72"/>
        <v>FERRO</v>
      </c>
      <c r="AC692" s="106">
        <f>IF(AND(AB692="FERRO",AA692="PADRAO"),CONTROLE!$T$2,IF(AND(AB692="FERRO",AA692="ESPECIAL"),CONTROLE!$T$3,IF(AND(AB692="ACO",AA692="PADRAO"),CONTROLE!$T$8,IF(AND(AB692="ACO",AA692="ESPECIAL"),CONTROLE!$T$9,IF(AND(AB692="ALUMINIO",AA692="PADRAO"),CONTROLE!$T$5,IF(AND(AB692="ALUMINIO",AA692="ESPECIAL"),CONTROLE!$T$6))))))</f>
        <v>12738</v>
      </c>
    </row>
    <row r="693" spans="1:29" ht="15" customHeight="1">
      <c r="A693" s="98" t="s">
        <v>2927</v>
      </c>
      <c r="B693" s="96" t="str">
        <f t="shared" si="69"/>
        <v xml:space="preserve"> </v>
      </c>
      <c r="C693" s="96" t="str">
        <f>IF(AND(ISBLANK('TABELA UNIFICADA 2024'!P693)=TRUE,(ISBLANK('TABELA UNIFICADA 2024'!A693)=FALSE)),'TABELA UNIFICADA 2024'!A693," ")</f>
        <v xml:space="preserve"> </v>
      </c>
      <c r="D693" s="96" t="s">
        <v>43</v>
      </c>
      <c r="E693" s="191">
        <f>IF(ISBLANK('TABELA UNIFICADA 2024'!M693)=TRUE," ",'TABELA UNIFICADA 2024'!M693)</f>
        <v>45495</v>
      </c>
      <c r="F693" s="96" t="s">
        <v>111</v>
      </c>
      <c r="G693" s="96" t="str">
        <f>IF(C693='TABELA UNIFICADA 2024'!A693,'TABELA UNIFICADA 2024'!C693," ")</f>
        <v xml:space="preserve"> </v>
      </c>
      <c r="H693" s="96" t="s">
        <v>43</v>
      </c>
      <c r="I693" s="96" t="s">
        <v>112</v>
      </c>
      <c r="J693" s="97" t="str">
        <f>IF(C693='TABELA UNIFICADA 2024'!A693,'TABELA UNIFICADA 2024'!G693," ")</f>
        <v xml:space="preserve"> </v>
      </c>
      <c r="K693" s="96" t="s">
        <v>113</v>
      </c>
      <c r="L693" s="100" t="str">
        <f t="shared" si="73"/>
        <v>-</v>
      </c>
      <c r="M693" s="95" t="str">
        <f t="shared" si="68"/>
        <v xml:space="preserve"> </v>
      </c>
      <c r="N693" s="99" t="str">
        <f>IF(C693='TABELA UNIFICADA 2024'!A693,'TABELA UNIFICADA 2024'!F693," ")</f>
        <v xml:space="preserve"> </v>
      </c>
      <c r="O693" s="99" t="str">
        <f t="shared" si="70"/>
        <v xml:space="preserve"> </v>
      </c>
      <c r="Y693" s="183" t="s">
        <v>1932</v>
      </c>
      <c r="Z693" s="104" t="s">
        <v>617</v>
      </c>
      <c r="AA693" s="104" t="s">
        <v>618</v>
      </c>
      <c r="AB693" s="104" t="str">
        <f t="shared" si="72"/>
        <v>FERRO</v>
      </c>
      <c r="AC693" s="106">
        <f>IF(AND(AB693="FERRO",AA693="PADRAO"),CONTROLE!$T$2,IF(AND(AB693="FERRO",AA693="ESPECIAL"),CONTROLE!$T$3,IF(AND(AB693="ACO",AA693="PADRAO"),CONTROLE!$T$8,IF(AND(AB693="ACO",AA693="ESPECIAL"),CONTROLE!$T$9,IF(AND(AB693="ALUMINIO",AA693="PADRAO"),CONTROLE!$T$5,IF(AND(AB693="ALUMINIO",AA693="ESPECIAL"),CONTROLE!$T$6))))))</f>
        <v>12738</v>
      </c>
    </row>
    <row r="694" spans="1:29" ht="15" customHeight="1">
      <c r="A694" s="98" t="s">
        <v>2927</v>
      </c>
      <c r="B694" s="96" t="str">
        <f t="shared" si="69"/>
        <v xml:space="preserve"> </v>
      </c>
      <c r="C694" s="96" t="str">
        <f>IF(AND(ISBLANK('TABELA UNIFICADA 2024'!P694)=TRUE,(ISBLANK('TABELA UNIFICADA 2024'!A694)=FALSE)),'TABELA UNIFICADA 2024'!A694," ")</f>
        <v xml:space="preserve"> </v>
      </c>
      <c r="D694" s="96" t="s">
        <v>43</v>
      </c>
      <c r="E694" s="191">
        <f>IF(ISBLANK('TABELA UNIFICADA 2024'!M694)=TRUE," ",'TABELA UNIFICADA 2024'!M694)</f>
        <v>45491</v>
      </c>
      <c r="F694" s="96" t="s">
        <v>111</v>
      </c>
      <c r="G694" s="96" t="str">
        <f>IF(C694='TABELA UNIFICADA 2024'!A694,'TABELA UNIFICADA 2024'!C694," ")</f>
        <v xml:space="preserve"> </v>
      </c>
      <c r="H694" s="96" t="s">
        <v>43</v>
      </c>
      <c r="I694" s="96" t="s">
        <v>112</v>
      </c>
      <c r="J694" s="97" t="str">
        <f>IF(C694='TABELA UNIFICADA 2024'!A694,'TABELA UNIFICADA 2024'!G694," ")</f>
        <v xml:space="preserve"> </v>
      </c>
      <c r="K694" s="96" t="s">
        <v>113</v>
      </c>
      <c r="L694" s="100" t="str">
        <f t="shared" si="73"/>
        <v>-</v>
      </c>
      <c r="M694" s="95" t="str">
        <f t="shared" si="68"/>
        <v xml:space="preserve"> </v>
      </c>
      <c r="N694" s="99" t="str">
        <f>IF(C694='TABELA UNIFICADA 2024'!A694,'TABELA UNIFICADA 2024'!F694," ")</f>
        <v xml:space="preserve"> </v>
      </c>
      <c r="O694" s="99" t="str">
        <f t="shared" si="70"/>
        <v xml:space="preserve"> </v>
      </c>
      <c r="Y694" s="183" t="s">
        <v>1092</v>
      </c>
      <c r="Z694" s="104" t="s">
        <v>617</v>
      </c>
      <c r="AA694" s="104" t="s">
        <v>618</v>
      </c>
      <c r="AB694" s="104" t="str">
        <f t="shared" si="72"/>
        <v>FERRO</v>
      </c>
      <c r="AC694" s="106">
        <f>IF(AND(AB694="FERRO",AA694="PADRAO"),CONTROLE!$T$2,IF(AND(AB694="FERRO",AA694="ESPECIAL"),CONTROLE!$T$3,IF(AND(AB694="ACO",AA694="PADRAO"),CONTROLE!$T$8,IF(AND(AB694="ACO",AA694="ESPECIAL"),CONTROLE!$T$9,IF(AND(AB694="ALUMINIO",AA694="PADRAO"),CONTROLE!$T$5,IF(AND(AB694="ALUMINIO",AA694="ESPECIAL"),CONTROLE!$T$6))))))</f>
        <v>12738</v>
      </c>
    </row>
    <row r="695" spans="1:29" ht="15" customHeight="1">
      <c r="A695" s="98" t="s">
        <v>2927</v>
      </c>
      <c r="B695" s="96" t="str">
        <f t="shared" si="69"/>
        <v xml:space="preserve"> </v>
      </c>
      <c r="C695" s="96" t="str">
        <f>IF(AND(ISBLANK('TABELA UNIFICADA 2024'!P695)=TRUE,(ISBLANK('TABELA UNIFICADA 2024'!A695)=FALSE)),'TABELA UNIFICADA 2024'!A695," ")</f>
        <v xml:space="preserve"> </v>
      </c>
      <c r="D695" s="96" t="s">
        <v>43</v>
      </c>
      <c r="E695" s="191">
        <f>IF(ISBLANK('TABELA UNIFICADA 2024'!M695)=TRUE," ",'TABELA UNIFICADA 2024'!M695)</f>
        <v>45496</v>
      </c>
      <c r="F695" s="96" t="s">
        <v>111</v>
      </c>
      <c r="G695" s="96" t="str">
        <f>IF(C695='TABELA UNIFICADA 2024'!A695,'TABELA UNIFICADA 2024'!C695," ")</f>
        <v xml:space="preserve"> </v>
      </c>
      <c r="H695" s="96" t="s">
        <v>43</v>
      </c>
      <c r="I695" s="96" t="s">
        <v>112</v>
      </c>
      <c r="J695" s="97" t="str">
        <f>IF(C695='TABELA UNIFICADA 2024'!A695,'TABELA UNIFICADA 2024'!G695," ")</f>
        <v xml:space="preserve"> </v>
      </c>
      <c r="K695" s="96" t="s">
        <v>113</v>
      </c>
      <c r="L695" s="100" t="str">
        <f t="shared" si="73"/>
        <v>-</v>
      </c>
      <c r="M695" s="95" t="str">
        <f t="shared" si="68"/>
        <v xml:space="preserve"> </v>
      </c>
      <c r="N695" s="99" t="str">
        <f>IF(C695='TABELA UNIFICADA 2024'!A695,'TABELA UNIFICADA 2024'!F695," ")</f>
        <v xml:space="preserve"> </v>
      </c>
      <c r="O695" s="99" t="str">
        <f t="shared" si="70"/>
        <v xml:space="preserve"> </v>
      </c>
      <c r="Y695" s="183" t="s">
        <v>1933</v>
      </c>
      <c r="Z695" s="104" t="s">
        <v>617</v>
      </c>
      <c r="AA695" s="104" t="s">
        <v>618</v>
      </c>
      <c r="AB695" s="104" t="str">
        <f t="shared" si="72"/>
        <v>FERRO</v>
      </c>
      <c r="AC695" s="106">
        <f>IF(AND(AB695="FERRO",AA695="PADRAO"),CONTROLE!$T$2,IF(AND(AB695="FERRO",AA695="ESPECIAL"),CONTROLE!$T$3,IF(AND(AB695="ACO",AA695="PADRAO"),CONTROLE!$T$8,IF(AND(AB695="ACO",AA695="ESPECIAL"),CONTROLE!$T$9,IF(AND(AB695="ALUMINIO",AA695="PADRAO"),CONTROLE!$T$5,IF(AND(AB695="ALUMINIO",AA695="ESPECIAL"),CONTROLE!$T$6))))))</f>
        <v>12738</v>
      </c>
    </row>
    <row r="696" spans="1:29" ht="15" customHeight="1">
      <c r="A696" s="98" t="s">
        <v>2927</v>
      </c>
      <c r="B696" s="96" t="str">
        <f t="shared" si="69"/>
        <v xml:space="preserve"> </v>
      </c>
      <c r="C696" s="96" t="str">
        <f>IF(AND(ISBLANK('TABELA UNIFICADA 2024'!P696)=TRUE,(ISBLANK('TABELA UNIFICADA 2024'!A696)=FALSE)),'TABELA UNIFICADA 2024'!A696," ")</f>
        <v xml:space="preserve"> </v>
      </c>
      <c r="D696" s="96" t="s">
        <v>43</v>
      </c>
      <c r="E696" s="191">
        <f>IF(ISBLANK('TABELA UNIFICADA 2024'!M696)=TRUE," ",'TABELA UNIFICADA 2024'!M696)</f>
        <v>45495</v>
      </c>
      <c r="F696" s="96" t="s">
        <v>111</v>
      </c>
      <c r="G696" s="96" t="str">
        <f>IF(C696='TABELA UNIFICADA 2024'!A696,'TABELA UNIFICADA 2024'!C696," ")</f>
        <v xml:space="preserve"> </v>
      </c>
      <c r="H696" s="96" t="s">
        <v>43</v>
      </c>
      <c r="I696" s="96" t="s">
        <v>112</v>
      </c>
      <c r="J696" s="97" t="str">
        <f>IF(C696='TABELA UNIFICADA 2024'!A696,'TABELA UNIFICADA 2024'!G696," ")</f>
        <v xml:space="preserve"> </v>
      </c>
      <c r="K696" s="96" t="s">
        <v>113</v>
      </c>
      <c r="L696" s="100" t="str">
        <f t="shared" si="73"/>
        <v>-</v>
      </c>
      <c r="M696" s="95" t="str">
        <f t="shared" si="68"/>
        <v xml:space="preserve"> </v>
      </c>
      <c r="N696" s="99" t="str">
        <f>IF(C696='TABELA UNIFICADA 2024'!A696,'TABELA UNIFICADA 2024'!F696," ")</f>
        <v xml:space="preserve"> </v>
      </c>
      <c r="O696" s="99" t="str">
        <f t="shared" si="70"/>
        <v xml:space="preserve"> </v>
      </c>
      <c r="Y696" s="183" t="s">
        <v>1934</v>
      </c>
      <c r="Z696" s="104" t="s">
        <v>617</v>
      </c>
      <c r="AA696" s="104" t="s">
        <v>618</v>
      </c>
      <c r="AB696" s="104" t="str">
        <f t="shared" si="72"/>
        <v>FERRO</v>
      </c>
      <c r="AC696" s="106">
        <f>IF(AND(AB696="FERRO",AA696="PADRAO"),CONTROLE!$T$2,IF(AND(AB696="FERRO",AA696="ESPECIAL"),CONTROLE!$T$3,IF(AND(AB696="ACO",AA696="PADRAO"),CONTROLE!$T$8,IF(AND(AB696="ACO",AA696="ESPECIAL"),CONTROLE!$T$9,IF(AND(AB696="ALUMINIO",AA696="PADRAO"),CONTROLE!$T$5,IF(AND(AB696="ALUMINIO",AA696="ESPECIAL"),CONTROLE!$T$6))))))</f>
        <v>12738</v>
      </c>
    </row>
    <row r="697" spans="1:29" ht="15" customHeight="1">
      <c r="A697" s="98" t="s">
        <v>2927</v>
      </c>
      <c r="B697" s="96" t="str">
        <f t="shared" si="69"/>
        <v xml:space="preserve"> </v>
      </c>
      <c r="C697" s="96" t="str">
        <f>IF(AND(ISBLANK('TABELA UNIFICADA 2024'!P697)=TRUE,(ISBLANK('TABELA UNIFICADA 2024'!A697)=FALSE)),'TABELA UNIFICADA 2024'!A697," ")</f>
        <v xml:space="preserve"> </v>
      </c>
      <c r="D697" s="96" t="s">
        <v>43</v>
      </c>
      <c r="E697" s="191">
        <f>IF(ISBLANK('TABELA UNIFICADA 2024'!M697)=TRUE," ",'TABELA UNIFICADA 2024'!M697)</f>
        <v>45495</v>
      </c>
      <c r="F697" s="96" t="s">
        <v>111</v>
      </c>
      <c r="G697" s="96" t="str">
        <f>IF(C697='TABELA UNIFICADA 2024'!A697,'TABELA UNIFICADA 2024'!C697," ")</f>
        <v xml:space="preserve"> </v>
      </c>
      <c r="H697" s="96" t="s">
        <v>43</v>
      </c>
      <c r="I697" s="96" t="s">
        <v>112</v>
      </c>
      <c r="J697" s="97" t="str">
        <f>IF(C697='TABELA UNIFICADA 2024'!A697,'TABELA UNIFICADA 2024'!G697," ")</f>
        <v xml:space="preserve"> </v>
      </c>
      <c r="K697" s="96" t="s">
        <v>113</v>
      </c>
      <c r="L697" s="100" t="str">
        <f t="shared" si="73"/>
        <v>-</v>
      </c>
      <c r="M697" s="95" t="str">
        <f t="shared" si="68"/>
        <v xml:space="preserve"> </v>
      </c>
      <c r="N697" s="99" t="str">
        <f>IF(C697='TABELA UNIFICADA 2024'!A697,'TABELA UNIFICADA 2024'!F697," ")</f>
        <v xml:space="preserve"> </v>
      </c>
      <c r="O697" s="99" t="str">
        <f t="shared" si="70"/>
        <v xml:space="preserve"> </v>
      </c>
      <c r="Y697" s="183" t="s">
        <v>1935</v>
      </c>
      <c r="Z697" s="104" t="s">
        <v>617</v>
      </c>
      <c r="AA697" s="104" t="s">
        <v>618</v>
      </c>
      <c r="AB697" s="104" t="str">
        <f t="shared" si="72"/>
        <v>FERRO</v>
      </c>
      <c r="AC697" s="106">
        <f>IF(AND(AB697="FERRO",AA697="PADRAO"),CONTROLE!$T$2,IF(AND(AB697="FERRO",AA697="ESPECIAL"),CONTROLE!$T$3,IF(AND(AB697="ACO",AA697="PADRAO"),CONTROLE!$T$8,IF(AND(AB697="ACO",AA697="ESPECIAL"),CONTROLE!$T$9,IF(AND(AB697="ALUMINIO",AA697="PADRAO"),CONTROLE!$T$5,IF(AND(AB697="ALUMINIO",AA697="ESPECIAL"),CONTROLE!$T$6))))))</f>
        <v>12738</v>
      </c>
    </row>
    <row r="698" spans="1:29" ht="15" customHeight="1">
      <c r="A698" s="98" t="s">
        <v>2927</v>
      </c>
      <c r="B698" s="96" t="str">
        <f t="shared" si="69"/>
        <v xml:space="preserve"> </v>
      </c>
      <c r="C698" s="96" t="str">
        <f>IF(AND(ISBLANK('TABELA UNIFICADA 2024'!P698)=TRUE,(ISBLANK('TABELA UNIFICADA 2024'!A698)=FALSE)),'TABELA UNIFICADA 2024'!A698," ")</f>
        <v xml:space="preserve"> </v>
      </c>
      <c r="D698" s="96" t="s">
        <v>43</v>
      </c>
      <c r="E698" s="191">
        <f>IF(ISBLANK('TABELA UNIFICADA 2024'!M698)=TRUE," ",'TABELA UNIFICADA 2024'!M698)</f>
        <v>45495</v>
      </c>
      <c r="F698" s="96" t="s">
        <v>111</v>
      </c>
      <c r="G698" s="96" t="str">
        <f>IF(C698='TABELA UNIFICADA 2024'!A698,'TABELA UNIFICADA 2024'!C698," ")</f>
        <v xml:space="preserve"> </v>
      </c>
      <c r="H698" s="96" t="s">
        <v>43</v>
      </c>
      <c r="I698" s="96" t="s">
        <v>112</v>
      </c>
      <c r="J698" s="97" t="str">
        <f>IF(C698='TABELA UNIFICADA 2024'!A698,'TABELA UNIFICADA 2024'!G698," ")</f>
        <v xml:space="preserve"> </v>
      </c>
      <c r="K698" s="96" t="s">
        <v>113</v>
      </c>
      <c r="L698" s="100" t="str">
        <f t="shared" si="73"/>
        <v>-</v>
      </c>
      <c r="M698" s="95" t="str">
        <f t="shared" si="68"/>
        <v xml:space="preserve"> </v>
      </c>
      <c r="N698" s="99" t="str">
        <f>IF(C698='TABELA UNIFICADA 2024'!A698,'TABELA UNIFICADA 2024'!F698," ")</f>
        <v xml:space="preserve"> </v>
      </c>
      <c r="O698" s="99" t="str">
        <f t="shared" si="70"/>
        <v xml:space="preserve"> </v>
      </c>
      <c r="Y698" s="183" t="s">
        <v>1936</v>
      </c>
      <c r="Z698" s="104" t="s">
        <v>617</v>
      </c>
      <c r="AA698" s="104" t="s">
        <v>618</v>
      </c>
      <c r="AB698" s="104" t="str">
        <f t="shared" si="72"/>
        <v>FERRO</v>
      </c>
      <c r="AC698" s="106">
        <f>IF(AND(AB698="FERRO",AA698="PADRAO"),CONTROLE!$T$2,IF(AND(AB698="FERRO",AA698="ESPECIAL"),CONTROLE!$T$3,IF(AND(AB698="ACO",AA698="PADRAO"),CONTROLE!$T$8,IF(AND(AB698="ACO",AA698="ESPECIAL"),CONTROLE!$T$9,IF(AND(AB698="ALUMINIO",AA698="PADRAO"),CONTROLE!$T$5,IF(AND(AB698="ALUMINIO",AA698="ESPECIAL"),CONTROLE!$T$6))))))</f>
        <v>12738</v>
      </c>
    </row>
    <row r="699" spans="1:29" ht="15" customHeight="1">
      <c r="A699" s="98" t="s">
        <v>2927</v>
      </c>
      <c r="B699" s="96" t="str">
        <f t="shared" si="69"/>
        <v xml:space="preserve"> </v>
      </c>
      <c r="C699" s="96" t="str">
        <f>IF(AND(ISBLANK('TABELA UNIFICADA 2024'!P699)=TRUE,(ISBLANK('TABELA UNIFICADA 2024'!A699)=FALSE)),'TABELA UNIFICADA 2024'!A699," ")</f>
        <v xml:space="preserve"> </v>
      </c>
      <c r="D699" s="96" t="s">
        <v>43</v>
      </c>
      <c r="E699" s="191">
        <f>IF(ISBLANK('TABELA UNIFICADA 2024'!M699)=TRUE," ",'TABELA UNIFICADA 2024'!M699)</f>
        <v>45502</v>
      </c>
      <c r="F699" s="96" t="s">
        <v>111</v>
      </c>
      <c r="G699" s="96" t="str">
        <f>IF(C699='TABELA UNIFICADA 2024'!A699,'TABELA UNIFICADA 2024'!C699," ")</f>
        <v xml:space="preserve"> </v>
      </c>
      <c r="H699" s="96" t="s">
        <v>43</v>
      </c>
      <c r="I699" s="96" t="s">
        <v>112</v>
      </c>
      <c r="J699" s="97" t="str">
        <f>IF(C699='TABELA UNIFICADA 2024'!A699,'TABELA UNIFICADA 2024'!G699," ")</f>
        <v xml:space="preserve"> </v>
      </c>
      <c r="K699" s="96" t="s">
        <v>113</v>
      </c>
      <c r="L699" s="100" t="str">
        <f t="shared" si="73"/>
        <v>-</v>
      </c>
      <c r="M699" s="95" t="str">
        <f t="shared" ref="M699:M716" si="74">G699</f>
        <v xml:space="preserve"> </v>
      </c>
      <c r="N699" s="99" t="str">
        <f>IF(C699='TABELA UNIFICADA 2024'!A699,'TABELA UNIFICADA 2024'!F699," ")</f>
        <v xml:space="preserve"> </v>
      </c>
      <c r="O699" s="99" t="str">
        <f t="shared" si="70"/>
        <v xml:space="preserve"> </v>
      </c>
      <c r="Y699" s="183" t="s">
        <v>1937</v>
      </c>
      <c r="Z699" s="104" t="s">
        <v>617</v>
      </c>
      <c r="AA699" s="104" t="s">
        <v>618</v>
      </c>
      <c r="AB699" s="104" t="str">
        <f t="shared" si="72"/>
        <v>FERRO</v>
      </c>
      <c r="AC699" s="106">
        <f>IF(AND(AB699="FERRO",AA699="PADRAO"),CONTROLE!$T$2,IF(AND(AB699="FERRO",AA699="ESPECIAL"),CONTROLE!$T$3,IF(AND(AB699="ACO",AA699="PADRAO"),CONTROLE!$T$8,IF(AND(AB699="ACO",AA699="ESPECIAL"),CONTROLE!$T$9,IF(AND(AB699="ALUMINIO",AA699="PADRAO"),CONTROLE!$T$5,IF(AND(AB699="ALUMINIO",AA699="ESPECIAL"),CONTROLE!$T$6))))))</f>
        <v>12738</v>
      </c>
    </row>
    <row r="700" spans="1:29" ht="15" customHeight="1">
      <c r="A700" s="98" t="s">
        <v>2927</v>
      </c>
      <c r="B700" s="96" t="str">
        <f t="shared" si="69"/>
        <v xml:space="preserve"> </v>
      </c>
      <c r="C700" s="96" t="str">
        <f>IF(AND(ISBLANK('TABELA UNIFICADA 2024'!P700)=TRUE,(ISBLANK('TABELA UNIFICADA 2024'!A700)=FALSE)),'TABELA UNIFICADA 2024'!A700," ")</f>
        <v xml:space="preserve"> </v>
      </c>
      <c r="D700" s="96" t="s">
        <v>43</v>
      </c>
      <c r="E700" s="191">
        <f>IF(ISBLANK('TABELA UNIFICADA 2024'!M700)=TRUE," ",'TABELA UNIFICADA 2024'!M700)</f>
        <v>45502</v>
      </c>
      <c r="F700" s="96" t="s">
        <v>111</v>
      </c>
      <c r="G700" s="96" t="str">
        <f>IF(C700='TABELA UNIFICADA 2024'!A700,'TABELA UNIFICADA 2024'!C700," ")</f>
        <v xml:space="preserve"> </v>
      </c>
      <c r="H700" s="96" t="s">
        <v>43</v>
      </c>
      <c r="I700" s="96" t="s">
        <v>112</v>
      </c>
      <c r="J700" s="97" t="str">
        <f>IF(C700='TABELA UNIFICADA 2024'!A700,'TABELA UNIFICADA 2024'!G700," ")</f>
        <v xml:space="preserve"> </v>
      </c>
      <c r="K700" s="96" t="s">
        <v>113</v>
      </c>
      <c r="L700" s="100" t="str">
        <f t="shared" si="73"/>
        <v>-</v>
      </c>
      <c r="M700" s="95" t="str">
        <f t="shared" si="74"/>
        <v xml:space="preserve"> </v>
      </c>
      <c r="N700" s="99" t="str">
        <f>IF(C700='TABELA UNIFICADA 2024'!A700,'TABELA UNIFICADA 2024'!F700," ")</f>
        <v xml:space="preserve"> </v>
      </c>
      <c r="O700" s="99" t="str">
        <f t="shared" si="70"/>
        <v xml:space="preserve"> </v>
      </c>
      <c r="Y700" s="183" t="s">
        <v>1938</v>
      </c>
      <c r="Z700" s="104" t="s">
        <v>617</v>
      </c>
      <c r="AA700" s="104" t="s">
        <v>618</v>
      </c>
      <c r="AB700" s="104" t="str">
        <f t="shared" si="72"/>
        <v>FERRO</v>
      </c>
      <c r="AC700" s="106">
        <f>IF(AND(AB700="FERRO",AA700="PADRAO"),CONTROLE!$T$2,IF(AND(AB700="FERRO",AA700="ESPECIAL"),CONTROLE!$T$3,IF(AND(AB700="ACO",AA700="PADRAO"),CONTROLE!$T$8,IF(AND(AB700="ACO",AA700="ESPECIAL"),CONTROLE!$T$9,IF(AND(AB700="ALUMINIO",AA700="PADRAO"),CONTROLE!$T$5,IF(AND(AB700="ALUMINIO",AA700="ESPECIAL"),CONTROLE!$T$6))))))</f>
        <v>12738</v>
      </c>
    </row>
    <row r="701" spans="1:29" ht="15" customHeight="1">
      <c r="A701" s="98" t="s">
        <v>2927</v>
      </c>
      <c r="B701" s="96" t="str">
        <f t="shared" si="69"/>
        <v xml:space="preserve"> </v>
      </c>
      <c r="C701" s="96" t="str">
        <f>IF(AND(ISBLANK('TABELA UNIFICADA 2024'!P701)=TRUE,(ISBLANK('TABELA UNIFICADA 2024'!A701)=FALSE)),'TABELA UNIFICADA 2024'!A701," ")</f>
        <v xml:space="preserve"> </v>
      </c>
      <c r="D701" s="96" t="s">
        <v>43</v>
      </c>
      <c r="E701" s="191">
        <f>IF(ISBLANK('TABELA UNIFICADA 2024'!M701)=TRUE," ",'TABELA UNIFICADA 2024'!M701)</f>
        <v>45502</v>
      </c>
      <c r="F701" s="96" t="s">
        <v>111</v>
      </c>
      <c r="G701" s="96" t="str">
        <f>IF(C701='TABELA UNIFICADA 2024'!A701,'TABELA UNIFICADA 2024'!C701," ")</f>
        <v xml:space="preserve"> </v>
      </c>
      <c r="H701" s="96" t="s">
        <v>43</v>
      </c>
      <c r="I701" s="96" t="s">
        <v>112</v>
      </c>
      <c r="J701" s="97" t="str">
        <f>IF(C701='TABELA UNIFICADA 2024'!A701,'TABELA UNIFICADA 2024'!G701," ")</f>
        <v xml:space="preserve"> </v>
      </c>
      <c r="K701" s="96" t="s">
        <v>113</v>
      </c>
      <c r="L701" s="100" t="str">
        <f t="shared" si="73"/>
        <v>-</v>
      </c>
      <c r="M701" s="95" t="str">
        <f t="shared" si="74"/>
        <v xml:space="preserve"> </v>
      </c>
      <c r="N701" s="99" t="str">
        <f>IF(C701='TABELA UNIFICADA 2024'!A701,'TABELA UNIFICADA 2024'!F701," ")</f>
        <v xml:space="preserve"> </v>
      </c>
      <c r="O701" s="99" t="str">
        <f t="shared" si="70"/>
        <v xml:space="preserve"> </v>
      </c>
      <c r="Y701" s="183" t="s">
        <v>1093</v>
      </c>
      <c r="Z701" s="104" t="s">
        <v>617</v>
      </c>
      <c r="AA701" s="104" t="s">
        <v>618</v>
      </c>
      <c r="AB701" s="104" t="str">
        <f t="shared" si="72"/>
        <v>FERRO</v>
      </c>
      <c r="AC701" s="106">
        <f>IF(AND(AB701="FERRO",AA701="PADRAO"),CONTROLE!$T$2,IF(AND(AB701="FERRO",AA701="ESPECIAL"),CONTROLE!$T$3,IF(AND(AB701="ACO",AA701="PADRAO"),CONTROLE!$T$8,IF(AND(AB701="ACO",AA701="ESPECIAL"),CONTROLE!$T$9,IF(AND(AB701="ALUMINIO",AA701="PADRAO"),CONTROLE!$T$5,IF(AND(AB701="ALUMINIO",AA701="ESPECIAL"),CONTROLE!$T$6))))))</f>
        <v>12738</v>
      </c>
    </row>
    <row r="702" spans="1:29" ht="15" customHeight="1">
      <c r="A702" s="98" t="s">
        <v>2927</v>
      </c>
      <c r="B702" s="96" t="str">
        <f t="shared" si="69"/>
        <v xml:space="preserve"> </v>
      </c>
      <c r="C702" s="96" t="str">
        <f>IF(AND(ISBLANK('TABELA UNIFICADA 2024'!P702)=TRUE,(ISBLANK('TABELA UNIFICADA 2024'!A702)=FALSE)),'TABELA UNIFICADA 2024'!A702," ")</f>
        <v xml:space="preserve"> </v>
      </c>
      <c r="D702" s="96" t="s">
        <v>43</v>
      </c>
      <c r="E702" s="191">
        <f>IF(ISBLANK('TABELA UNIFICADA 2024'!M702)=TRUE," ",'TABELA UNIFICADA 2024'!M702)</f>
        <v>45502</v>
      </c>
      <c r="F702" s="96" t="s">
        <v>111</v>
      </c>
      <c r="G702" s="96" t="str">
        <f>IF(C702='TABELA UNIFICADA 2024'!A702,'TABELA UNIFICADA 2024'!C702," ")</f>
        <v xml:space="preserve"> </v>
      </c>
      <c r="H702" s="96" t="s">
        <v>43</v>
      </c>
      <c r="I702" s="96" t="s">
        <v>112</v>
      </c>
      <c r="J702" s="97" t="str">
        <f>IF(C702='TABELA UNIFICADA 2024'!A702,'TABELA UNIFICADA 2024'!G702," ")</f>
        <v xml:space="preserve"> </v>
      </c>
      <c r="K702" s="96" t="s">
        <v>113</v>
      </c>
      <c r="L702" s="100" t="str">
        <f t="shared" si="73"/>
        <v>-</v>
      </c>
      <c r="M702" s="95" t="str">
        <f t="shared" si="74"/>
        <v xml:space="preserve"> </v>
      </c>
      <c r="N702" s="99" t="str">
        <f>IF(C702='TABELA UNIFICADA 2024'!A702,'TABELA UNIFICADA 2024'!F702," ")</f>
        <v xml:space="preserve"> </v>
      </c>
      <c r="O702" s="99" t="str">
        <f t="shared" si="70"/>
        <v xml:space="preserve"> </v>
      </c>
      <c r="Y702" s="183" t="s">
        <v>1939</v>
      </c>
      <c r="Z702" s="104" t="s">
        <v>617</v>
      </c>
      <c r="AA702" s="104" t="s">
        <v>618</v>
      </c>
      <c r="AB702" s="104" t="str">
        <f t="shared" si="72"/>
        <v>FERRO</v>
      </c>
      <c r="AC702" s="106">
        <f>IF(AND(AB702="FERRO",AA702="PADRAO"),CONTROLE!$T$2,IF(AND(AB702="FERRO",AA702="ESPECIAL"),CONTROLE!$T$3,IF(AND(AB702="ACO",AA702="PADRAO"),CONTROLE!$T$8,IF(AND(AB702="ACO",AA702="ESPECIAL"),CONTROLE!$T$9,IF(AND(AB702="ALUMINIO",AA702="PADRAO"),CONTROLE!$T$5,IF(AND(AB702="ALUMINIO",AA702="ESPECIAL"),CONTROLE!$T$6))))))</f>
        <v>12738</v>
      </c>
    </row>
    <row r="703" spans="1:29" ht="15" customHeight="1">
      <c r="A703" s="98" t="s">
        <v>2927</v>
      </c>
      <c r="B703" s="96" t="str">
        <f t="shared" si="69"/>
        <v xml:space="preserve"> </v>
      </c>
      <c r="C703" s="96" t="str">
        <f>IF(AND(ISBLANK('TABELA UNIFICADA 2024'!P703)=TRUE,(ISBLANK('TABELA UNIFICADA 2024'!A703)=FALSE)),'TABELA UNIFICADA 2024'!A703," ")</f>
        <v xml:space="preserve"> </v>
      </c>
      <c r="D703" s="96" t="s">
        <v>43</v>
      </c>
      <c r="E703" s="191">
        <f>IF(ISBLANK('TABELA UNIFICADA 2024'!M703)=TRUE," ",'TABELA UNIFICADA 2024'!M703)</f>
        <v>45499</v>
      </c>
      <c r="F703" s="96" t="s">
        <v>111</v>
      </c>
      <c r="G703" s="96" t="str">
        <f>IF(C703='TABELA UNIFICADA 2024'!A703,'TABELA UNIFICADA 2024'!C703," ")</f>
        <v xml:space="preserve"> </v>
      </c>
      <c r="H703" s="96" t="s">
        <v>43</v>
      </c>
      <c r="I703" s="96" t="s">
        <v>112</v>
      </c>
      <c r="J703" s="97" t="str">
        <f>IF(C703='TABELA UNIFICADA 2024'!A703,'TABELA UNIFICADA 2024'!G703," ")</f>
        <v xml:space="preserve"> </v>
      </c>
      <c r="K703" s="96" t="s">
        <v>113</v>
      </c>
      <c r="L703" s="100" t="str">
        <f t="shared" si="73"/>
        <v>-</v>
      </c>
      <c r="M703" s="95" t="str">
        <f t="shared" si="74"/>
        <v xml:space="preserve"> </v>
      </c>
      <c r="N703" s="99" t="str">
        <f>IF(C703='TABELA UNIFICADA 2024'!A703,'TABELA UNIFICADA 2024'!F703," ")</f>
        <v xml:space="preserve"> </v>
      </c>
      <c r="O703" s="99" t="str">
        <f t="shared" si="70"/>
        <v xml:space="preserve"> </v>
      </c>
      <c r="Y703" s="183" t="s">
        <v>1940</v>
      </c>
      <c r="Z703" s="104" t="s">
        <v>617</v>
      </c>
      <c r="AA703" s="104" t="s">
        <v>618</v>
      </c>
      <c r="AB703" s="104" t="str">
        <f t="shared" si="72"/>
        <v>FERRO</v>
      </c>
      <c r="AC703" s="106">
        <f>IF(AND(AB703="FERRO",AA703="PADRAO"),CONTROLE!$T$2,IF(AND(AB703="FERRO",AA703="ESPECIAL"),CONTROLE!$T$3,IF(AND(AB703="ACO",AA703="PADRAO"),CONTROLE!$T$8,IF(AND(AB703="ACO",AA703="ESPECIAL"),CONTROLE!$T$9,IF(AND(AB703="ALUMINIO",AA703="PADRAO"),CONTROLE!$T$5,IF(AND(AB703="ALUMINIO",AA703="ESPECIAL"),CONTROLE!$T$6))))))</f>
        <v>12738</v>
      </c>
    </row>
    <row r="704" spans="1:29" ht="15" customHeight="1">
      <c r="A704" s="98" t="s">
        <v>2927</v>
      </c>
      <c r="B704" s="96" t="str">
        <f t="shared" si="69"/>
        <v xml:space="preserve"> </v>
      </c>
      <c r="C704" s="96" t="str">
        <f>IF(AND(ISBLANK('TABELA UNIFICADA 2024'!P704)=TRUE,(ISBLANK('TABELA UNIFICADA 2024'!A704)=FALSE)),'TABELA UNIFICADA 2024'!A704," ")</f>
        <v xml:space="preserve"> </v>
      </c>
      <c r="D704" s="96" t="s">
        <v>43</v>
      </c>
      <c r="E704" s="191">
        <f>IF(ISBLANK('TABELA UNIFICADA 2024'!M704)=TRUE," ",'TABELA UNIFICADA 2024'!M704)</f>
        <v>45499</v>
      </c>
      <c r="F704" s="96" t="s">
        <v>111</v>
      </c>
      <c r="G704" s="96" t="str">
        <f>IF(C704='TABELA UNIFICADA 2024'!A704,'TABELA UNIFICADA 2024'!C704," ")</f>
        <v xml:space="preserve"> </v>
      </c>
      <c r="H704" s="96" t="s">
        <v>43</v>
      </c>
      <c r="I704" s="96" t="s">
        <v>112</v>
      </c>
      <c r="J704" s="97" t="str">
        <f>IF(C704='TABELA UNIFICADA 2024'!A704,'TABELA UNIFICADA 2024'!G704," ")</f>
        <v xml:space="preserve"> </v>
      </c>
      <c r="K704" s="96" t="s">
        <v>113</v>
      </c>
      <c r="L704" s="100" t="str">
        <f t="shared" si="73"/>
        <v>-</v>
      </c>
      <c r="M704" s="95" t="str">
        <f t="shared" si="74"/>
        <v xml:space="preserve"> </v>
      </c>
      <c r="N704" s="99" t="str">
        <f>IF(C704='TABELA UNIFICADA 2024'!A704,'TABELA UNIFICADA 2024'!F704," ")</f>
        <v xml:space="preserve"> </v>
      </c>
      <c r="O704" s="99" t="str">
        <f t="shared" si="70"/>
        <v xml:space="preserve"> </v>
      </c>
      <c r="Y704" s="183" t="s">
        <v>1941</v>
      </c>
      <c r="Z704" s="104" t="s">
        <v>617</v>
      </c>
      <c r="AA704" s="104" t="s">
        <v>618</v>
      </c>
      <c r="AB704" s="104" t="str">
        <f t="shared" si="72"/>
        <v>FERRO</v>
      </c>
      <c r="AC704" s="106">
        <f>IF(AND(AB704="FERRO",AA704="PADRAO"),CONTROLE!$T$2,IF(AND(AB704="FERRO",AA704="ESPECIAL"),CONTROLE!$T$3,IF(AND(AB704="ACO",AA704="PADRAO"),CONTROLE!$T$8,IF(AND(AB704="ACO",AA704="ESPECIAL"),CONTROLE!$T$9,IF(AND(AB704="ALUMINIO",AA704="PADRAO"),CONTROLE!$T$5,IF(AND(AB704="ALUMINIO",AA704="ESPECIAL"),CONTROLE!$T$6))))))</f>
        <v>12738</v>
      </c>
    </row>
    <row r="705" spans="1:29" ht="15" customHeight="1">
      <c r="A705" s="98" t="s">
        <v>2927</v>
      </c>
      <c r="B705" s="96" t="str">
        <f t="shared" si="69"/>
        <v xml:space="preserve"> </v>
      </c>
      <c r="C705" s="96" t="str">
        <f>IF(AND(ISBLANK('TABELA UNIFICADA 2024'!P705)=TRUE,(ISBLANK('TABELA UNIFICADA 2024'!A705)=FALSE)),'TABELA UNIFICADA 2024'!A705," ")</f>
        <v xml:space="preserve"> </v>
      </c>
      <c r="D705" s="96" t="s">
        <v>43</v>
      </c>
      <c r="E705" s="191">
        <f>IF(ISBLANK('TABELA UNIFICADA 2024'!M705)=TRUE," ",'TABELA UNIFICADA 2024'!M705)</f>
        <v>45497</v>
      </c>
      <c r="F705" s="96" t="s">
        <v>111</v>
      </c>
      <c r="G705" s="96" t="str">
        <f>IF(C705='TABELA UNIFICADA 2024'!A705,'TABELA UNIFICADA 2024'!C705," ")</f>
        <v xml:space="preserve"> </v>
      </c>
      <c r="H705" s="96" t="s">
        <v>43</v>
      </c>
      <c r="I705" s="96" t="s">
        <v>112</v>
      </c>
      <c r="J705" s="97" t="str">
        <f>IF(C705='TABELA UNIFICADA 2024'!A705,'TABELA UNIFICADA 2024'!G705," ")</f>
        <v xml:space="preserve"> </v>
      </c>
      <c r="K705" s="96" t="s">
        <v>113</v>
      </c>
      <c r="L705" s="100" t="str">
        <f t="shared" si="73"/>
        <v>-</v>
      </c>
      <c r="M705" s="95" t="str">
        <f t="shared" si="74"/>
        <v xml:space="preserve"> </v>
      </c>
      <c r="N705" s="99" t="str">
        <f>IF(C705='TABELA UNIFICADA 2024'!A705,'TABELA UNIFICADA 2024'!F705," ")</f>
        <v xml:space="preserve"> </v>
      </c>
      <c r="O705" s="99" t="str">
        <f t="shared" si="70"/>
        <v xml:space="preserve"> </v>
      </c>
      <c r="Y705" s="183" t="s">
        <v>1942</v>
      </c>
      <c r="Z705" s="104" t="s">
        <v>617</v>
      </c>
      <c r="AA705" s="104" t="s">
        <v>618</v>
      </c>
      <c r="AB705" s="104" t="str">
        <f t="shared" si="72"/>
        <v>FERRO</v>
      </c>
      <c r="AC705" s="106">
        <f>IF(AND(AB705="FERRO",AA705="PADRAO"),CONTROLE!$T$2,IF(AND(AB705="FERRO",AA705="ESPECIAL"),CONTROLE!$T$3,IF(AND(AB705="ACO",AA705="PADRAO"),CONTROLE!$T$8,IF(AND(AB705="ACO",AA705="ESPECIAL"),CONTROLE!$T$9,IF(AND(AB705="ALUMINIO",AA705="PADRAO"),CONTROLE!$T$5,IF(AND(AB705="ALUMINIO",AA705="ESPECIAL"),CONTROLE!$T$6))))))</f>
        <v>12738</v>
      </c>
    </row>
    <row r="706" spans="1:29" ht="15" customHeight="1">
      <c r="A706" s="98" t="s">
        <v>2927</v>
      </c>
      <c r="B706" s="96" t="str">
        <f t="shared" si="69"/>
        <v xml:space="preserve"> </v>
      </c>
      <c r="C706" s="96" t="str">
        <f>IF(AND(ISBLANK('TABELA UNIFICADA 2024'!P706)=TRUE,(ISBLANK('TABELA UNIFICADA 2024'!A706)=FALSE)),'TABELA UNIFICADA 2024'!A706," ")</f>
        <v xml:space="preserve"> </v>
      </c>
      <c r="D706" s="96" t="s">
        <v>43</v>
      </c>
      <c r="E706" s="191">
        <f>IF(ISBLANK('TABELA UNIFICADA 2024'!M706)=TRUE," ",'TABELA UNIFICADA 2024'!M706)</f>
        <v>45497</v>
      </c>
      <c r="F706" s="96" t="s">
        <v>111</v>
      </c>
      <c r="G706" s="96" t="str">
        <f>IF(C706='TABELA UNIFICADA 2024'!A706,'TABELA UNIFICADA 2024'!C706," ")</f>
        <v xml:space="preserve"> </v>
      </c>
      <c r="H706" s="96" t="s">
        <v>43</v>
      </c>
      <c r="I706" s="96" t="s">
        <v>112</v>
      </c>
      <c r="J706" s="97" t="str">
        <f>IF(C706='TABELA UNIFICADA 2024'!A706,'TABELA UNIFICADA 2024'!G706," ")</f>
        <v xml:space="preserve"> </v>
      </c>
      <c r="K706" s="96" t="s">
        <v>113</v>
      </c>
      <c r="L706" s="100" t="str">
        <f t="shared" si="73"/>
        <v>-</v>
      </c>
      <c r="M706" s="95" t="str">
        <f t="shared" si="74"/>
        <v xml:space="preserve"> </v>
      </c>
      <c r="N706" s="99" t="str">
        <f>IF(C706='TABELA UNIFICADA 2024'!A706,'TABELA UNIFICADA 2024'!F706," ")</f>
        <v xml:space="preserve"> </v>
      </c>
      <c r="O706" s="99" t="str">
        <f t="shared" si="70"/>
        <v xml:space="preserve"> </v>
      </c>
      <c r="Y706" s="183" t="s">
        <v>561</v>
      </c>
      <c r="Z706" s="104" t="s">
        <v>617</v>
      </c>
      <c r="AA706" s="104" t="s">
        <v>618</v>
      </c>
      <c r="AB706" s="104" t="str">
        <f t="shared" si="72"/>
        <v>FERRO</v>
      </c>
      <c r="AC706" s="106">
        <f>IF(AND(AB706="FERRO",AA706="PADRAO"),CONTROLE!$T$2,IF(AND(AB706="FERRO",AA706="ESPECIAL"),CONTROLE!$T$3,IF(AND(AB706="ACO",AA706="PADRAO"),CONTROLE!$T$8,IF(AND(AB706="ACO",AA706="ESPECIAL"),CONTROLE!$T$9,IF(AND(AB706="ALUMINIO",AA706="PADRAO"),CONTROLE!$T$5,IF(AND(AB706="ALUMINIO",AA706="ESPECIAL"),CONTROLE!$T$6))))))</f>
        <v>12738</v>
      </c>
    </row>
    <row r="707" spans="1:29" ht="15" customHeight="1">
      <c r="A707" s="98" t="s">
        <v>2927</v>
      </c>
      <c r="B707" s="96" t="str">
        <f t="shared" ref="B707:B770" si="75">IFERROR(IF(C707&lt;&gt;" ",VLOOKUP(C707,$V$2:$W$16,2,0)," ")," ")</f>
        <v xml:space="preserve"> </v>
      </c>
      <c r="C707" s="96" t="str">
        <f>IF(AND(ISBLANK('TABELA UNIFICADA 2024'!P707)=TRUE,(ISBLANK('TABELA UNIFICADA 2024'!A707)=FALSE)),'TABELA UNIFICADA 2024'!A707," ")</f>
        <v xml:space="preserve"> </v>
      </c>
      <c r="D707" s="96" t="s">
        <v>43</v>
      </c>
      <c r="E707" s="191">
        <f>IF(ISBLANK('TABELA UNIFICADA 2024'!M707)=TRUE," ",'TABELA UNIFICADA 2024'!M707)</f>
        <v>45495</v>
      </c>
      <c r="F707" s="96" t="s">
        <v>111</v>
      </c>
      <c r="G707" s="96" t="str">
        <f>IF(C707='TABELA UNIFICADA 2024'!A707,'TABELA UNIFICADA 2024'!C707," ")</f>
        <v xml:space="preserve"> </v>
      </c>
      <c r="H707" s="96" t="s">
        <v>43</v>
      </c>
      <c r="I707" s="96" t="s">
        <v>112</v>
      </c>
      <c r="J707" s="97" t="str">
        <f>IF(C707='TABELA UNIFICADA 2024'!A707,'TABELA UNIFICADA 2024'!G707," ")</f>
        <v xml:space="preserve"> </v>
      </c>
      <c r="K707" s="96" t="s">
        <v>113</v>
      </c>
      <c r="L707" s="100" t="str">
        <f t="shared" si="73"/>
        <v>-</v>
      </c>
      <c r="M707" s="95" t="str">
        <f t="shared" si="74"/>
        <v xml:space="preserve"> </v>
      </c>
      <c r="N707" s="99" t="str">
        <f>IF(C707='TABELA UNIFICADA 2024'!A707,'TABELA UNIFICADA 2024'!F707," ")</f>
        <v xml:space="preserve"> </v>
      </c>
      <c r="O707" s="99" t="str">
        <f t="shared" ref="O707:O716" si="76">IF(C707=" "," ",CONCATENATE(A707," ",B707,," ",C707," ",D707," ",TEXT(E707,"dd/mm/aaaa")," ",F707," ",G707," ",H707," ",I707," ",TEXT(J707,"#,00")," ",K707))</f>
        <v xml:space="preserve"> </v>
      </c>
      <c r="Y707" s="183" t="s">
        <v>1943</v>
      </c>
      <c r="Z707" s="104" t="s">
        <v>664</v>
      </c>
      <c r="AA707" s="104" t="s">
        <v>618</v>
      </c>
      <c r="AB707" s="104" t="str">
        <f t="shared" ref="AB707:AB738" si="77">IF(LEFT(Z707,1)="G","FERRO",0)</f>
        <v>FERRO</v>
      </c>
      <c r="AC707" s="106">
        <f>IF(AND(AB707="FERRO",AA707="PADRAO"),CONTROLE!$T$2,IF(AND(AB707="FERRO",AA707="ESPECIAL"),CONTROLE!$T$3,IF(AND(AB707="ACO",AA707="PADRAO"),CONTROLE!$T$8,IF(AND(AB707="ACO",AA707="ESPECIAL"),CONTROLE!$T$9,IF(AND(AB707="ALUMINIO",AA707="PADRAO"),CONTROLE!$T$5,IF(AND(AB707="ALUMINIO",AA707="ESPECIAL"),CONTROLE!$T$6))))))</f>
        <v>12738</v>
      </c>
    </row>
    <row r="708" spans="1:29" ht="15" customHeight="1">
      <c r="A708" s="98" t="s">
        <v>2927</v>
      </c>
      <c r="B708" s="96" t="str">
        <f t="shared" si="75"/>
        <v xml:space="preserve"> </v>
      </c>
      <c r="C708" s="96" t="str">
        <f>IF(AND(ISBLANK('TABELA UNIFICADA 2024'!P708)=TRUE,(ISBLANK('TABELA UNIFICADA 2024'!A708)=FALSE)),'TABELA UNIFICADA 2024'!A708," ")</f>
        <v xml:space="preserve"> </v>
      </c>
      <c r="D708" s="96" t="s">
        <v>43</v>
      </c>
      <c r="E708" s="191">
        <f>IF(ISBLANK('TABELA UNIFICADA 2024'!M708)=TRUE," ",'TABELA UNIFICADA 2024'!M708)</f>
        <v>45502</v>
      </c>
      <c r="F708" s="96" t="s">
        <v>111</v>
      </c>
      <c r="G708" s="96" t="str">
        <f>IF(C708='TABELA UNIFICADA 2024'!A708,'TABELA UNIFICADA 2024'!C708," ")</f>
        <v xml:space="preserve"> </v>
      </c>
      <c r="H708" s="96" t="s">
        <v>43</v>
      </c>
      <c r="I708" s="96" t="s">
        <v>112</v>
      </c>
      <c r="J708" s="97" t="str">
        <f>IF(C708='TABELA UNIFICADA 2024'!A708,'TABELA UNIFICADA 2024'!G708," ")</f>
        <v xml:space="preserve"> </v>
      </c>
      <c r="K708" s="96" t="s">
        <v>113</v>
      </c>
      <c r="L708" s="100" t="str">
        <f t="shared" si="73"/>
        <v>-</v>
      </c>
      <c r="M708" s="95" t="str">
        <f t="shared" si="74"/>
        <v xml:space="preserve"> </v>
      </c>
      <c r="N708" s="99" t="str">
        <f>IF(C708='TABELA UNIFICADA 2024'!A708,'TABELA UNIFICADA 2024'!F708," ")</f>
        <v xml:space="preserve"> </v>
      </c>
      <c r="O708" s="99" t="str">
        <f t="shared" si="76"/>
        <v xml:space="preserve"> </v>
      </c>
      <c r="Y708" s="183" t="s">
        <v>1944</v>
      </c>
      <c r="Z708" s="104" t="s">
        <v>617</v>
      </c>
      <c r="AA708" s="104" t="s">
        <v>618</v>
      </c>
      <c r="AB708" s="104" t="str">
        <f t="shared" si="77"/>
        <v>FERRO</v>
      </c>
      <c r="AC708" s="106">
        <f>IF(AND(AB708="FERRO",AA708="PADRAO"),CONTROLE!$T$2,IF(AND(AB708="FERRO",AA708="ESPECIAL"),CONTROLE!$T$3,IF(AND(AB708="ACO",AA708="PADRAO"),CONTROLE!$T$8,IF(AND(AB708="ACO",AA708="ESPECIAL"),CONTROLE!$T$9,IF(AND(AB708="ALUMINIO",AA708="PADRAO"),CONTROLE!$T$5,IF(AND(AB708="ALUMINIO",AA708="ESPECIAL"),CONTROLE!$T$6))))))</f>
        <v>12738</v>
      </c>
    </row>
    <row r="709" spans="1:29" ht="15" customHeight="1">
      <c r="A709" s="98" t="s">
        <v>2927</v>
      </c>
      <c r="B709" s="96" t="str">
        <f t="shared" si="75"/>
        <v xml:space="preserve"> </v>
      </c>
      <c r="C709" s="96" t="str">
        <f>IF(AND(ISBLANK('TABELA UNIFICADA 2024'!P709)=TRUE,(ISBLANK('TABELA UNIFICADA 2024'!A709)=FALSE)),'TABELA UNIFICADA 2024'!A709," ")</f>
        <v xml:space="preserve"> </v>
      </c>
      <c r="D709" s="96" t="s">
        <v>43</v>
      </c>
      <c r="E709" s="191">
        <f>IF(ISBLANK('TABELA UNIFICADA 2024'!M709)=TRUE," ",'TABELA UNIFICADA 2024'!M709)</f>
        <v>45502</v>
      </c>
      <c r="F709" s="96" t="s">
        <v>111</v>
      </c>
      <c r="G709" s="96" t="str">
        <f>IF(C709='TABELA UNIFICADA 2024'!A709,'TABELA UNIFICADA 2024'!C709," ")</f>
        <v xml:space="preserve"> </v>
      </c>
      <c r="H709" s="96" t="s">
        <v>43</v>
      </c>
      <c r="I709" s="96" t="s">
        <v>112</v>
      </c>
      <c r="J709" s="97" t="str">
        <f>IF(C709='TABELA UNIFICADA 2024'!A709,'TABELA UNIFICADA 2024'!G709," ")</f>
        <v xml:space="preserve"> </v>
      </c>
      <c r="K709" s="96" t="s">
        <v>113</v>
      </c>
      <c r="L709" s="100" t="str">
        <f t="shared" si="73"/>
        <v>-</v>
      </c>
      <c r="M709" s="95" t="str">
        <f t="shared" si="74"/>
        <v xml:space="preserve"> </v>
      </c>
      <c r="N709" s="99" t="str">
        <f>IF(C709='TABELA UNIFICADA 2024'!A709,'TABELA UNIFICADA 2024'!F709," ")</f>
        <v xml:space="preserve"> </v>
      </c>
      <c r="O709" s="99" t="str">
        <f t="shared" si="76"/>
        <v xml:space="preserve"> </v>
      </c>
      <c r="Y709" s="183" t="s">
        <v>1945</v>
      </c>
      <c r="Z709" s="104" t="s">
        <v>617</v>
      </c>
      <c r="AA709" s="104" t="s">
        <v>618</v>
      </c>
      <c r="AB709" s="104" t="str">
        <f t="shared" si="77"/>
        <v>FERRO</v>
      </c>
      <c r="AC709" s="106">
        <f>IF(AND(AB709="FERRO",AA709="PADRAO"),CONTROLE!$T$2,IF(AND(AB709="FERRO",AA709="ESPECIAL"),CONTROLE!$T$3,IF(AND(AB709="ACO",AA709="PADRAO"),CONTROLE!$T$8,IF(AND(AB709="ACO",AA709="ESPECIAL"),CONTROLE!$T$9,IF(AND(AB709="ALUMINIO",AA709="PADRAO"),CONTROLE!$T$5,IF(AND(AB709="ALUMINIO",AA709="ESPECIAL"),CONTROLE!$T$6))))))</f>
        <v>12738</v>
      </c>
    </row>
    <row r="710" spans="1:29" ht="15" customHeight="1">
      <c r="A710" s="98" t="s">
        <v>2927</v>
      </c>
      <c r="B710" s="96" t="str">
        <f t="shared" si="75"/>
        <v xml:space="preserve"> </v>
      </c>
      <c r="C710" s="96" t="str">
        <f>IF(AND(ISBLANK('TABELA UNIFICADA 2024'!P710)=TRUE,(ISBLANK('TABELA UNIFICADA 2024'!A710)=FALSE)),'TABELA UNIFICADA 2024'!A710," ")</f>
        <v xml:space="preserve"> </v>
      </c>
      <c r="D710" s="96" t="s">
        <v>43</v>
      </c>
      <c r="E710" s="191">
        <f>IF(ISBLANK('TABELA UNIFICADA 2024'!M710)=TRUE," ",'TABELA UNIFICADA 2024'!M710)</f>
        <v>45504</v>
      </c>
      <c r="F710" s="96" t="s">
        <v>111</v>
      </c>
      <c r="G710" s="96" t="str">
        <f>IF(C710='TABELA UNIFICADA 2024'!A710,'TABELA UNIFICADA 2024'!C710," ")</f>
        <v xml:space="preserve"> </v>
      </c>
      <c r="H710" s="96" t="s">
        <v>43</v>
      </c>
      <c r="I710" s="96" t="s">
        <v>112</v>
      </c>
      <c r="J710" s="97" t="str">
        <f>IF(C710='TABELA UNIFICADA 2024'!A710,'TABELA UNIFICADA 2024'!G710," ")</f>
        <v xml:space="preserve"> </v>
      </c>
      <c r="K710" s="96" t="s">
        <v>113</v>
      </c>
      <c r="L710" s="100" t="str">
        <f t="shared" si="73"/>
        <v>-</v>
      </c>
      <c r="M710" s="95" t="str">
        <f t="shared" si="74"/>
        <v xml:space="preserve"> </v>
      </c>
      <c r="N710" s="99" t="str">
        <f>IF(C710='TABELA UNIFICADA 2024'!A710,'TABELA UNIFICADA 2024'!F710," ")</f>
        <v xml:space="preserve"> </v>
      </c>
      <c r="O710" s="99" t="str">
        <f t="shared" si="76"/>
        <v xml:space="preserve"> </v>
      </c>
      <c r="Y710" s="183" t="s">
        <v>1946</v>
      </c>
      <c r="Z710" s="104" t="s">
        <v>617</v>
      </c>
      <c r="AA710" s="104" t="s">
        <v>618</v>
      </c>
      <c r="AB710" s="104" t="str">
        <f t="shared" si="77"/>
        <v>FERRO</v>
      </c>
      <c r="AC710" s="106">
        <f>IF(AND(AB710="FERRO",AA710="PADRAO"),CONTROLE!$T$2,IF(AND(AB710="FERRO",AA710="ESPECIAL"),CONTROLE!$T$3,IF(AND(AB710="ACO",AA710="PADRAO"),CONTROLE!$T$8,IF(AND(AB710="ACO",AA710="ESPECIAL"),CONTROLE!$T$9,IF(AND(AB710="ALUMINIO",AA710="PADRAO"),CONTROLE!$T$5,IF(AND(AB710="ALUMINIO",AA710="ESPECIAL"),CONTROLE!$T$6))))))</f>
        <v>12738</v>
      </c>
    </row>
    <row r="711" spans="1:29" ht="15" customHeight="1">
      <c r="A711" s="98" t="s">
        <v>2927</v>
      </c>
      <c r="B711" s="96" t="str">
        <f t="shared" si="75"/>
        <v xml:space="preserve"> </v>
      </c>
      <c r="C711" s="96" t="str">
        <f>IF(AND(ISBLANK('TABELA UNIFICADA 2024'!P711)=TRUE,(ISBLANK('TABELA UNIFICADA 2024'!A711)=FALSE)),'TABELA UNIFICADA 2024'!A711," ")</f>
        <v xml:space="preserve"> </v>
      </c>
      <c r="D711" s="96" t="s">
        <v>43</v>
      </c>
      <c r="E711" s="191">
        <f>IF(ISBLANK('TABELA UNIFICADA 2024'!M711)=TRUE," ",'TABELA UNIFICADA 2024'!M711)</f>
        <v>45504</v>
      </c>
      <c r="F711" s="96" t="s">
        <v>111</v>
      </c>
      <c r="G711" s="96" t="str">
        <f>IF(C711='TABELA UNIFICADA 2024'!A711,'TABELA UNIFICADA 2024'!C711," ")</f>
        <v xml:space="preserve"> </v>
      </c>
      <c r="H711" s="96" t="s">
        <v>43</v>
      </c>
      <c r="I711" s="96" t="s">
        <v>112</v>
      </c>
      <c r="J711" s="97" t="str">
        <f>IF(C711='TABELA UNIFICADA 2024'!A711,'TABELA UNIFICADA 2024'!G711," ")</f>
        <v xml:space="preserve"> </v>
      </c>
      <c r="K711" s="96" t="s">
        <v>113</v>
      </c>
      <c r="L711" s="100" t="str">
        <f t="shared" si="73"/>
        <v>-</v>
      </c>
      <c r="M711" s="95" t="str">
        <f t="shared" si="74"/>
        <v xml:space="preserve"> </v>
      </c>
      <c r="N711" s="99" t="str">
        <f>IF(C711='TABELA UNIFICADA 2024'!A711,'TABELA UNIFICADA 2024'!F711," ")</f>
        <v xml:space="preserve"> </v>
      </c>
      <c r="O711" s="99" t="str">
        <f t="shared" si="76"/>
        <v xml:space="preserve"> </v>
      </c>
      <c r="Y711" s="183" t="s">
        <v>1947</v>
      </c>
      <c r="Z711" s="104" t="s">
        <v>617</v>
      </c>
      <c r="AA711" s="104" t="s">
        <v>618</v>
      </c>
      <c r="AB711" s="104" t="str">
        <f t="shared" si="77"/>
        <v>FERRO</v>
      </c>
      <c r="AC711" s="106">
        <f>IF(AND(AB711="FERRO",AA711="PADRAO"),CONTROLE!$T$2,IF(AND(AB711="FERRO",AA711="ESPECIAL"),CONTROLE!$T$3,IF(AND(AB711="ACO",AA711="PADRAO"),CONTROLE!$T$8,IF(AND(AB711="ACO",AA711="ESPECIAL"),CONTROLE!$T$9,IF(AND(AB711="ALUMINIO",AA711="PADRAO"),CONTROLE!$T$5,IF(AND(AB711="ALUMINIO",AA711="ESPECIAL"),CONTROLE!$T$6))))))</f>
        <v>12738</v>
      </c>
    </row>
    <row r="712" spans="1:29" ht="15" customHeight="1">
      <c r="A712" s="98" t="s">
        <v>2927</v>
      </c>
      <c r="B712" s="96" t="str">
        <f t="shared" si="75"/>
        <v xml:space="preserve"> </v>
      </c>
      <c r="C712" s="96" t="str">
        <f>IF(AND(ISBLANK('TABELA UNIFICADA 2024'!P712)=TRUE,(ISBLANK('TABELA UNIFICADA 2024'!A712)=FALSE)),'TABELA UNIFICADA 2024'!A712," ")</f>
        <v xml:space="preserve"> </v>
      </c>
      <c r="D712" s="96" t="s">
        <v>43</v>
      </c>
      <c r="E712" s="191">
        <f>IF(ISBLANK('TABELA UNIFICADA 2024'!M712)=TRUE," ",'TABELA UNIFICADA 2024'!M712)</f>
        <v>45504</v>
      </c>
      <c r="F712" s="96" t="s">
        <v>111</v>
      </c>
      <c r="G712" s="96" t="str">
        <f>IF(C712='TABELA UNIFICADA 2024'!A712,'TABELA UNIFICADA 2024'!C712," ")</f>
        <v xml:space="preserve"> </v>
      </c>
      <c r="H712" s="96" t="s">
        <v>43</v>
      </c>
      <c r="I712" s="96" t="s">
        <v>112</v>
      </c>
      <c r="J712" s="97" t="str">
        <f>IF(C712='TABELA UNIFICADA 2024'!A712,'TABELA UNIFICADA 2024'!G712," ")</f>
        <v xml:space="preserve"> </v>
      </c>
      <c r="K712" s="96" t="s">
        <v>113</v>
      </c>
      <c r="L712" s="100" t="str">
        <f t="shared" si="73"/>
        <v>-</v>
      </c>
      <c r="M712" s="95" t="str">
        <f t="shared" si="74"/>
        <v xml:space="preserve"> </v>
      </c>
      <c r="N712" s="99" t="str">
        <f>IF(C712='TABELA UNIFICADA 2024'!A712,'TABELA UNIFICADA 2024'!F712," ")</f>
        <v xml:space="preserve"> </v>
      </c>
      <c r="O712" s="99" t="str">
        <f t="shared" si="76"/>
        <v xml:space="preserve"> </v>
      </c>
      <c r="Y712" s="183" t="s">
        <v>1094</v>
      </c>
      <c r="Z712" s="104" t="s">
        <v>617</v>
      </c>
      <c r="AA712" s="104" t="s">
        <v>618</v>
      </c>
      <c r="AB712" s="104" t="str">
        <f t="shared" si="77"/>
        <v>FERRO</v>
      </c>
      <c r="AC712" s="106">
        <f>IF(AND(AB712="FERRO",AA712="PADRAO"),CONTROLE!$T$2,IF(AND(AB712="FERRO",AA712="ESPECIAL"),CONTROLE!$T$3,IF(AND(AB712="ACO",AA712="PADRAO"),CONTROLE!$T$8,IF(AND(AB712="ACO",AA712="ESPECIAL"),CONTROLE!$T$9,IF(AND(AB712="ALUMINIO",AA712="PADRAO"),CONTROLE!$T$5,IF(AND(AB712="ALUMINIO",AA712="ESPECIAL"),CONTROLE!$T$6))))))</f>
        <v>12738</v>
      </c>
    </row>
    <row r="713" spans="1:29" ht="15" customHeight="1">
      <c r="A713" s="98" t="s">
        <v>2927</v>
      </c>
      <c r="B713" s="96" t="str">
        <f t="shared" si="75"/>
        <v xml:space="preserve"> </v>
      </c>
      <c r="C713" s="96" t="str">
        <f>IF(AND(ISBLANK('TABELA UNIFICADA 2024'!P713)=TRUE,(ISBLANK('TABELA UNIFICADA 2024'!A713)=FALSE)),'TABELA UNIFICADA 2024'!A713," ")</f>
        <v xml:space="preserve"> </v>
      </c>
      <c r="D713" s="96" t="s">
        <v>43</v>
      </c>
      <c r="E713" s="191">
        <f>IF(ISBLANK('TABELA UNIFICADA 2024'!M713)=TRUE," ",'TABELA UNIFICADA 2024'!M713)</f>
        <v>45504</v>
      </c>
      <c r="F713" s="96" t="s">
        <v>111</v>
      </c>
      <c r="G713" s="96" t="str">
        <f>IF(C713='TABELA UNIFICADA 2024'!A713,'TABELA UNIFICADA 2024'!C713," ")</f>
        <v xml:space="preserve"> </v>
      </c>
      <c r="H713" s="96" t="s">
        <v>43</v>
      </c>
      <c r="I713" s="96" t="s">
        <v>112</v>
      </c>
      <c r="J713" s="97" t="str">
        <f>IF(C713='TABELA UNIFICADA 2024'!A713,'TABELA UNIFICADA 2024'!G713," ")</f>
        <v xml:space="preserve"> </v>
      </c>
      <c r="K713" s="96" t="s">
        <v>113</v>
      </c>
      <c r="L713" s="100" t="str">
        <f t="shared" si="73"/>
        <v>-</v>
      </c>
      <c r="M713" s="95" t="str">
        <f t="shared" si="74"/>
        <v xml:space="preserve"> </v>
      </c>
      <c r="N713" s="99" t="str">
        <f>IF(C713='TABELA UNIFICADA 2024'!A713,'TABELA UNIFICADA 2024'!F713," ")</f>
        <v xml:space="preserve"> </v>
      </c>
      <c r="O713" s="99" t="str">
        <f t="shared" si="76"/>
        <v xml:space="preserve"> </v>
      </c>
      <c r="Y713" s="183" t="s">
        <v>1948</v>
      </c>
      <c r="Z713" s="104" t="s">
        <v>617</v>
      </c>
      <c r="AA713" s="104" t="s">
        <v>618</v>
      </c>
      <c r="AB713" s="104" t="str">
        <f t="shared" si="77"/>
        <v>FERRO</v>
      </c>
      <c r="AC713" s="106">
        <f>IF(AND(AB713="FERRO",AA713="PADRAO"),CONTROLE!$T$2,IF(AND(AB713="FERRO",AA713="ESPECIAL"),CONTROLE!$T$3,IF(AND(AB713="ACO",AA713="PADRAO"),CONTROLE!$T$8,IF(AND(AB713="ACO",AA713="ESPECIAL"),CONTROLE!$T$9,IF(AND(AB713="ALUMINIO",AA713="PADRAO"),CONTROLE!$T$5,IF(AND(AB713="ALUMINIO",AA713="ESPECIAL"),CONTROLE!$T$6))))))</f>
        <v>12738</v>
      </c>
    </row>
    <row r="714" spans="1:29" ht="15" customHeight="1">
      <c r="A714" s="98" t="s">
        <v>2927</v>
      </c>
      <c r="B714" s="96" t="str">
        <f t="shared" si="75"/>
        <v xml:space="preserve"> </v>
      </c>
      <c r="C714" s="96" t="str">
        <f>IF(AND(ISBLANK('TABELA UNIFICADA 2024'!P714)=TRUE,(ISBLANK('TABELA UNIFICADA 2024'!A714)=FALSE)),'TABELA UNIFICADA 2024'!A714," ")</f>
        <v xml:space="preserve"> </v>
      </c>
      <c r="D714" s="96" t="s">
        <v>43</v>
      </c>
      <c r="E714" s="191">
        <f>IF(ISBLANK('TABELA UNIFICADA 2024'!M714)=TRUE," ",'TABELA UNIFICADA 2024'!M714)</f>
        <v>45504</v>
      </c>
      <c r="F714" s="96" t="s">
        <v>111</v>
      </c>
      <c r="G714" s="96" t="str">
        <f>IF(C714='TABELA UNIFICADA 2024'!A714,'TABELA UNIFICADA 2024'!C714," ")</f>
        <v xml:space="preserve"> </v>
      </c>
      <c r="H714" s="96" t="s">
        <v>43</v>
      </c>
      <c r="I714" s="96" t="s">
        <v>112</v>
      </c>
      <c r="J714" s="97" t="str">
        <f>IF(C714='TABELA UNIFICADA 2024'!A714,'TABELA UNIFICADA 2024'!G714," ")</f>
        <v xml:space="preserve"> </v>
      </c>
      <c r="K714" s="96" t="s">
        <v>113</v>
      </c>
      <c r="L714" s="100" t="str">
        <f t="shared" si="73"/>
        <v>-</v>
      </c>
      <c r="M714" s="95" t="str">
        <f t="shared" si="74"/>
        <v xml:space="preserve"> </v>
      </c>
      <c r="N714" s="99" t="str">
        <f>IF(C714='TABELA UNIFICADA 2024'!A714,'TABELA UNIFICADA 2024'!F714," ")</f>
        <v xml:space="preserve"> </v>
      </c>
      <c r="O714" s="99" t="str">
        <f t="shared" si="76"/>
        <v xml:space="preserve"> </v>
      </c>
      <c r="Y714" s="183" t="s">
        <v>1949</v>
      </c>
      <c r="Z714" s="104" t="s">
        <v>617</v>
      </c>
      <c r="AA714" s="104" t="s">
        <v>618</v>
      </c>
      <c r="AB714" s="104" t="str">
        <f t="shared" si="77"/>
        <v>FERRO</v>
      </c>
      <c r="AC714" s="106">
        <f>IF(AND(AB714="FERRO",AA714="PADRAO"),CONTROLE!$T$2,IF(AND(AB714="FERRO",AA714="ESPECIAL"),CONTROLE!$T$3,IF(AND(AB714="ACO",AA714="PADRAO"),CONTROLE!$T$8,IF(AND(AB714="ACO",AA714="ESPECIAL"),CONTROLE!$T$9,IF(AND(AB714="ALUMINIO",AA714="PADRAO"),CONTROLE!$T$5,IF(AND(AB714="ALUMINIO",AA714="ESPECIAL"),CONTROLE!$T$6))))))</f>
        <v>12738</v>
      </c>
    </row>
    <row r="715" spans="1:29" ht="15" customHeight="1">
      <c r="A715" s="98" t="s">
        <v>2927</v>
      </c>
      <c r="B715" s="96" t="str">
        <f t="shared" si="75"/>
        <v xml:space="preserve"> </v>
      </c>
      <c r="C715" s="96" t="str">
        <f>IF(AND(ISBLANK('TABELA UNIFICADA 2024'!P715)=TRUE,(ISBLANK('TABELA UNIFICADA 2024'!A715)=FALSE)),'TABELA UNIFICADA 2024'!A715," ")</f>
        <v xml:space="preserve"> </v>
      </c>
      <c r="D715" s="96" t="s">
        <v>43</v>
      </c>
      <c r="E715" s="191">
        <f>IF(ISBLANK('TABELA UNIFICADA 2024'!M715)=TRUE," ",'TABELA UNIFICADA 2024'!M715)</f>
        <v>45504</v>
      </c>
      <c r="F715" s="96" t="s">
        <v>111</v>
      </c>
      <c r="G715" s="96" t="str">
        <f>IF(C715='TABELA UNIFICADA 2024'!A715,'TABELA UNIFICADA 2024'!C715," ")</f>
        <v xml:space="preserve"> </v>
      </c>
      <c r="H715" s="96" t="s">
        <v>43</v>
      </c>
      <c r="I715" s="96" t="s">
        <v>112</v>
      </c>
      <c r="J715" s="97" t="str">
        <f>IF(C715='TABELA UNIFICADA 2024'!A715,'TABELA UNIFICADA 2024'!G715," ")</f>
        <v xml:space="preserve"> </v>
      </c>
      <c r="K715" s="96" t="s">
        <v>113</v>
      </c>
      <c r="L715" s="100" t="str">
        <f t="shared" si="73"/>
        <v>-</v>
      </c>
      <c r="M715" s="95" t="str">
        <f t="shared" si="74"/>
        <v xml:space="preserve"> </v>
      </c>
      <c r="N715" s="99" t="str">
        <f>IF(C715='TABELA UNIFICADA 2024'!A715,'TABELA UNIFICADA 2024'!F715," ")</f>
        <v xml:space="preserve"> </v>
      </c>
      <c r="O715" s="99" t="str">
        <f t="shared" si="76"/>
        <v xml:space="preserve"> </v>
      </c>
      <c r="Y715" s="183" t="s">
        <v>1950</v>
      </c>
      <c r="Z715" s="104" t="s">
        <v>617</v>
      </c>
      <c r="AA715" s="104" t="s">
        <v>618</v>
      </c>
      <c r="AB715" s="104" t="str">
        <f t="shared" si="77"/>
        <v>FERRO</v>
      </c>
      <c r="AC715" s="106">
        <f>IF(AND(AB715="FERRO",AA715="PADRAO"),CONTROLE!$T$2,IF(AND(AB715="FERRO",AA715="ESPECIAL"),CONTROLE!$T$3,IF(AND(AB715="ACO",AA715="PADRAO"),CONTROLE!$T$8,IF(AND(AB715="ACO",AA715="ESPECIAL"),CONTROLE!$T$9,IF(AND(AB715="ALUMINIO",AA715="PADRAO"),CONTROLE!$T$5,IF(AND(AB715="ALUMINIO",AA715="ESPECIAL"),CONTROLE!$T$6))))))</f>
        <v>12738</v>
      </c>
    </row>
    <row r="716" spans="1:29" ht="15" customHeight="1">
      <c r="A716" s="98" t="s">
        <v>2927</v>
      </c>
      <c r="B716" s="96" t="str">
        <f t="shared" si="75"/>
        <v xml:space="preserve"> </v>
      </c>
      <c r="C716" s="96" t="str">
        <f>IF(AND(ISBLANK('TABELA UNIFICADA 2024'!P716)=TRUE,(ISBLANK('TABELA UNIFICADA 2024'!A716)=FALSE)),'TABELA UNIFICADA 2024'!A716," ")</f>
        <v xml:space="preserve"> </v>
      </c>
      <c r="D716" s="96" t="s">
        <v>43</v>
      </c>
      <c r="E716" s="191">
        <f>IF(ISBLANK('TABELA UNIFICADA 2024'!M716)=TRUE," ",'TABELA UNIFICADA 2024'!M716)</f>
        <v>45504</v>
      </c>
      <c r="F716" s="96" t="s">
        <v>111</v>
      </c>
      <c r="G716" s="96" t="str">
        <f>IF(C716='TABELA UNIFICADA 2024'!A716,'TABELA UNIFICADA 2024'!C716," ")</f>
        <v xml:space="preserve"> </v>
      </c>
      <c r="H716" s="96" t="s">
        <v>43</v>
      </c>
      <c r="I716" s="96" t="s">
        <v>112</v>
      </c>
      <c r="J716" s="97" t="str">
        <f>IF(C716='TABELA UNIFICADA 2024'!A716,'TABELA UNIFICADA 2024'!G716," ")</f>
        <v xml:space="preserve"> </v>
      </c>
      <c r="K716" s="96" t="s">
        <v>113</v>
      </c>
      <c r="L716" s="100" t="str">
        <f t="shared" si="73"/>
        <v>-</v>
      </c>
      <c r="M716" s="95" t="str">
        <f t="shared" si="74"/>
        <v xml:space="preserve"> </v>
      </c>
      <c r="N716" s="99" t="str">
        <f>IF(C716='TABELA UNIFICADA 2024'!A716,'TABELA UNIFICADA 2024'!F716," ")</f>
        <v xml:space="preserve"> </v>
      </c>
      <c r="O716" s="99" t="str">
        <f t="shared" si="76"/>
        <v xml:space="preserve"> </v>
      </c>
      <c r="Y716" s="183" t="s">
        <v>1951</v>
      </c>
      <c r="Z716" s="104" t="s">
        <v>617</v>
      </c>
      <c r="AA716" s="104" t="s">
        <v>618</v>
      </c>
      <c r="AB716" s="104" t="str">
        <f t="shared" si="77"/>
        <v>FERRO</v>
      </c>
      <c r="AC716" s="106">
        <f>IF(AND(AB716="FERRO",AA716="PADRAO"),CONTROLE!$T$2,IF(AND(AB716="FERRO",AA716="ESPECIAL"),CONTROLE!$T$3,IF(AND(AB716="ACO",AA716="PADRAO"),CONTROLE!$T$8,IF(AND(AB716="ACO",AA716="ESPECIAL"),CONTROLE!$T$9,IF(AND(AB716="ALUMINIO",AA716="PADRAO"),CONTROLE!$T$5,IF(AND(AB716="ALUMINIO",AA716="ESPECIAL"),CONTROLE!$T$6))))))</f>
        <v>12738</v>
      </c>
    </row>
    <row r="717" spans="1:29" ht="15" customHeight="1">
      <c r="A717" s="98" t="s">
        <v>2927</v>
      </c>
      <c r="B717" s="96" t="str">
        <f t="shared" si="75"/>
        <v xml:space="preserve"> </v>
      </c>
      <c r="C717" s="96" t="str">
        <f>IF(AND(ISBLANK('TABELA UNIFICADA 2024'!P717)=TRUE,(ISBLANK('TABELA UNIFICADA 2024'!A717)=FALSE)),'TABELA UNIFICADA 2024'!A717," ")</f>
        <v xml:space="preserve"> </v>
      </c>
      <c r="D717" s="96" t="s">
        <v>43</v>
      </c>
      <c r="E717" s="191">
        <f>IF(ISBLANK('TABELA UNIFICADA 2024'!M717)=TRUE," ",'TABELA UNIFICADA 2024'!M717)</f>
        <v>45504</v>
      </c>
      <c r="F717" s="96" t="s">
        <v>111</v>
      </c>
      <c r="G717" s="96" t="str">
        <f>IF(C717='TABELA UNIFICADA 2024'!A717,'TABELA UNIFICADA 2024'!D717," ")</f>
        <v xml:space="preserve"> </v>
      </c>
      <c r="H717" s="96" t="s">
        <v>43</v>
      </c>
      <c r="I717" s="96" t="s">
        <v>112</v>
      </c>
      <c r="J717" s="97" t="str">
        <f>IF(C717='TABELA UNIFICADA 2024'!A717,'TABELA UNIFICADA 2024'!G717," ")</f>
        <v xml:space="preserve"> </v>
      </c>
      <c r="K717" s="96" t="s">
        <v>113</v>
      </c>
      <c r="L717" s="100" t="str">
        <f>IFERROR(VLOOKUP(M717,$Y$3:$AC$3003,5,0),"-")</f>
        <v>-</v>
      </c>
      <c r="M717" s="95" t="str">
        <f>IF(C717='TABELA UNIFICADA 2024'!A717,'TABELA UNIFICADA 2024'!C717," ")</f>
        <v xml:space="preserve"> </v>
      </c>
      <c r="N717" s="99" t="str">
        <f>IF(C717='TABELA UNIFICADA 2024'!A717,'TABELA UNIFICADA 2024'!F717," ")</f>
        <v xml:space="preserve"> </v>
      </c>
      <c r="O717" s="99" t="str">
        <f>IF(C717=" "," ",CONCATENATE(A717," ",B717,," ",C717," ",D717," ",TEXT(E717,"dd/mm/aaaa")," ",F717," ",IF(LEFT(M717, 2) = "PF", SUBSTITUTE(M717, ".","") &amp; ".055",M717 &amp; ".055")," ",H717," ",I717," ",TEXT(J717,"#,00")," ",K717))</f>
        <v xml:space="preserve"> </v>
      </c>
      <c r="Y717" s="183" t="s">
        <v>1952</v>
      </c>
      <c r="Z717" s="104" t="s">
        <v>617</v>
      </c>
      <c r="AA717" s="104" t="s">
        <v>618</v>
      </c>
      <c r="AB717" s="104" t="str">
        <f t="shared" si="77"/>
        <v>FERRO</v>
      </c>
      <c r="AC717" s="106">
        <f>IF(AND(AB717="FERRO",AA717="PADRAO"),CONTROLE!$T$2,IF(AND(AB717="FERRO",AA717="ESPECIAL"),CONTROLE!$T$3,IF(AND(AB717="ACO",AA717="PADRAO"),CONTROLE!$T$8,IF(AND(AB717="ACO",AA717="ESPECIAL"),CONTROLE!$T$9,IF(AND(AB717="ALUMINIO",AA717="PADRAO"),CONTROLE!$T$5,IF(AND(AB717="ALUMINIO",AA717="ESPECIAL"),CONTROLE!$T$6))))))</f>
        <v>12738</v>
      </c>
    </row>
    <row r="718" spans="1:29" ht="15" customHeight="1">
      <c r="A718" s="98" t="s">
        <v>2927</v>
      </c>
      <c r="B718" s="96" t="str">
        <f t="shared" si="75"/>
        <v xml:space="preserve"> </v>
      </c>
      <c r="C718" s="96" t="str">
        <f>IF(AND(ISBLANK('TABELA UNIFICADA 2024'!P718)=TRUE,(ISBLANK('TABELA UNIFICADA 2024'!A718)=FALSE)),'TABELA UNIFICADA 2024'!A718," ")</f>
        <v xml:space="preserve"> </v>
      </c>
      <c r="D718" s="96" t="s">
        <v>43</v>
      </c>
      <c r="E718" s="191">
        <f>IF(ISBLANK('TABELA UNIFICADA 2024'!M718)=TRUE," ",'TABELA UNIFICADA 2024'!M718)</f>
        <v>45502</v>
      </c>
      <c r="F718" s="96" t="s">
        <v>111</v>
      </c>
      <c r="G718" s="96" t="str">
        <f>IF(C718='TABELA UNIFICADA 2024'!A718,'TABELA UNIFICADA 2024'!D718," ")</f>
        <v xml:space="preserve"> </v>
      </c>
      <c r="H718" s="96" t="s">
        <v>43</v>
      </c>
      <c r="I718" s="96" t="s">
        <v>112</v>
      </c>
      <c r="J718" s="97" t="str">
        <f>IF(C718='TABELA UNIFICADA 2024'!A718,'TABELA UNIFICADA 2024'!G718," ")</f>
        <v xml:space="preserve"> </v>
      </c>
      <c r="K718" s="96" t="s">
        <v>113</v>
      </c>
      <c r="L718" s="100" t="str">
        <f t="shared" ref="L718:L781" si="78">IFERROR(VLOOKUP(M718,$Y$3:$AC$3003,5,0),"-")</f>
        <v>-</v>
      </c>
      <c r="M718" s="95" t="str">
        <f>IF(C718='TABELA UNIFICADA 2024'!A718,'TABELA UNIFICADA 2024'!C718," ")</f>
        <v xml:space="preserve"> </v>
      </c>
      <c r="N718" s="99" t="str">
        <f>IF(C718='TABELA UNIFICADA 2024'!A718,'TABELA UNIFICADA 2024'!F718," ")</f>
        <v xml:space="preserve"> </v>
      </c>
      <c r="O718" s="99" t="str">
        <f t="shared" ref="O718:O781" si="79">IF(C718=" "," ",CONCATENATE(A718," ",B718,," ",C718," ",D718," ",TEXT(E718,"dd/mm/aaaa")," ",F718," ",IF(LEFT(M718, 2) = "PF", SUBSTITUTE(M718, ".","") &amp; ".055",M718 &amp; ".055")," ",H718," ",I718," ",TEXT(J718,"#,00")," ",K718))</f>
        <v xml:space="preserve"> </v>
      </c>
      <c r="Y718" s="183" t="s">
        <v>1953</v>
      </c>
      <c r="Z718" s="104" t="s">
        <v>617</v>
      </c>
      <c r="AA718" s="104" t="s">
        <v>618</v>
      </c>
      <c r="AB718" s="104" t="str">
        <f t="shared" si="77"/>
        <v>FERRO</v>
      </c>
      <c r="AC718" s="106">
        <f>IF(AND(AB718="FERRO",AA718="PADRAO"),CONTROLE!$T$2,IF(AND(AB718="FERRO",AA718="ESPECIAL"),CONTROLE!$T$3,IF(AND(AB718="ACO",AA718="PADRAO"),CONTROLE!$T$8,IF(AND(AB718="ACO",AA718="ESPECIAL"),CONTROLE!$T$9,IF(AND(AB718="ALUMINIO",AA718="PADRAO"),CONTROLE!$T$5,IF(AND(AB718="ALUMINIO",AA718="ESPECIAL"),CONTROLE!$T$6))))))</f>
        <v>12738</v>
      </c>
    </row>
    <row r="719" spans="1:29" ht="15" customHeight="1">
      <c r="A719" s="98" t="s">
        <v>2927</v>
      </c>
      <c r="B719" s="96" t="str">
        <f t="shared" si="75"/>
        <v xml:space="preserve"> </v>
      </c>
      <c r="C719" s="96" t="str">
        <f>IF(AND(ISBLANK('TABELA UNIFICADA 2024'!P719)=TRUE,(ISBLANK('TABELA UNIFICADA 2024'!A719)=FALSE)),'TABELA UNIFICADA 2024'!A719," ")</f>
        <v xml:space="preserve"> </v>
      </c>
      <c r="D719" s="96" t="s">
        <v>43</v>
      </c>
      <c r="E719" s="191">
        <f>IF(ISBLANK('TABELA UNIFICADA 2024'!M719)=TRUE," ",'TABELA UNIFICADA 2024'!M719)</f>
        <v>45502</v>
      </c>
      <c r="F719" s="96" t="s">
        <v>111</v>
      </c>
      <c r="G719" s="96" t="str">
        <f>IF(C719='TABELA UNIFICADA 2024'!A719,'TABELA UNIFICADA 2024'!D719," ")</f>
        <v xml:space="preserve"> </v>
      </c>
      <c r="H719" s="96" t="s">
        <v>43</v>
      </c>
      <c r="I719" s="96" t="s">
        <v>112</v>
      </c>
      <c r="J719" s="97" t="str">
        <f>IF(C719='TABELA UNIFICADA 2024'!A719,'TABELA UNIFICADA 2024'!G719," ")</f>
        <v xml:space="preserve"> </v>
      </c>
      <c r="K719" s="96" t="s">
        <v>113</v>
      </c>
      <c r="L719" s="100" t="str">
        <f t="shared" si="78"/>
        <v>-</v>
      </c>
      <c r="M719" s="95" t="str">
        <f>IF(C719='TABELA UNIFICADA 2024'!A719,'TABELA UNIFICADA 2024'!C719," ")</f>
        <v xml:space="preserve"> </v>
      </c>
      <c r="N719" s="99" t="str">
        <f>IF(C719='TABELA UNIFICADA 2024'!A719,'TABELA UNIFICADA 2024'!F719," ")</f>
        <v xml:space="preserve"> </v>
      </c>
      <c r="O719" s="99" t="str">
        <f t="shared" si="79"/>
        <v xml:space="preserve"> </v>
      </c>
      <c r="Y719" s="183" t="s">
        <v>1954</v>
      </c>
      <c r="Z719" s="104" t="s">
        <v>617</v>
      </c>
      <c r="AA719" s="104" t="s">
        <v>618</v>
      </c>
      <c r="AB719" s="104" t="str">
        <f t="shared" si="77"/>
        <v>FERRO</v>
      </c>
      <c r="AC719" s="106">
        <f>IF(AND(AB719="FERRO",AA719="PADRAO"),CONTROLE!$T$2,IF(AND(AB719="FERRO",AA719="ESPECIAL"),CONTROLE!$T$3,IF(AND(AB719="ACO",AA719="PADRAO"),CONTROLE!$T$8,IF(AND(AB719="ACO",AA719="ESPECIAL"),CONTROLE!$T$9,IF(AND(AB719="ALUMINIO",AA719="PADRAO"),CONTROLE!$T$5,IF(AND(AB719="ALUMINIO",AA719="ESPECIAL"),CONTROLE!$T$6))))))</f>
        <v>12738</v>
      </c>
    </row>
    <row r="720" spans="1:29" ht="15" customHeight="1">
      <c r="A720" s="98" t="s">
        <v>2927</v>
      </c>
      <c r="B720" s="96" t="str">
        <f t="shared" si="75"/>
        <v xml:space="preserve"> </v>
      </c>
      <c r="C720" s="96" t="str">
        <f>IF(AND(ISBLANK('TABELA UNIFICADA 2024'!P720)=TRUE,(ISBLANK('TABELA UNIFICADA 2024'!A720)=FALSE)),'TABELA UNIFICADA 2024'!A720," ")</f>
        <v xml:space="preserve"> </v>
      </c>
      <c r="D720" s="96" t="s">
        <v>43</v>
      </c>
      <c r="E720" s="191">
        <f>IF(ISBLANK('TABELA UNIFICADA 2024'!M720)=TRUE," ",'TABELA UNIFICADA 2024'!M720)</f>
        <v>45502</v>
      </c>
      <c r="F720" s="96" t="s">
        <v>111</v>
      </c>
      <c r="G720" s="96" t="str">
        <f>IF(C720='TABELA UNIFICADA 2024'!A720,'TABELA UNIFICADA 2024'!D720," ")</f>
        <v xml:space="preserve"> </v>
      </c>
      <c r="H720" s="96" t="s">
        <v>43</v>
      </c>
      <c r="I720" s="96" t="s">
        <v>112</v>
      </c>
      <c r="J720" s="97" t="str">
        <f>IF(C720='TABELA UNIFICADA 2024'!A720,'TABELA UNIFICADA 2024'!G720," ")</f>
        <v xml:space="preserve"> </v>
      </c>
      <c r="K720" s="96" t="s">
        <v>113</v>
      </c>
      <c r="L720" s="100" t="str">
        <f t="shared" si="78"/>
        <v>-</v>
      </c>
      <c r="M720" s="95" t="str">
        <f>IF(C720='TABELA UNIFICADA 2024'!A720,'TABELA UNIFICADA 2024'!C720," ")</f>
        <v xml:space="preserve"> </v>
      </c>
      <c r="N720" s="99" t="str">
        <f>IF(C720='TABELA UNIFICADA 2024'!A720,'TABELA UNIFICADA 2024'!F720," ")</f>
        <v xml:space="preserve"> </v>
      </c>
      <c r="O720" s="99" t="str">
        <f t="shared" si="79"/>
        <v xml:space="preserve"> </v>
      </c>
      <c r="Y720" s="183" t="s">
        <v>1955</v>
      </c>
      <c r="Z720" s="104" t="s">
        <v>617</v>
      </c>
      <c r="AA720" s="104" t="s">
        <v>618</v>
      </c>
      <c r="AB720" s="104" t="str">
        <f t="shared" si="77"/>
        <v>FERRO</v>
      </c>
      <c r="AC720" s="106">
        <f>IF(AND(AB720="FERRO",AA720="PADRAO"),CONTROLE!$T$2,IF(AND(AB720="FERRO",AA720="ESPECIAL"),CONTROLE!$T$3,IF(AND(AB720="ACO",AA720="PADRAO"),CONTROLE!$T$8,IF(AND(AB720="ACO",AA720="ESPECIAL"),CONTROLE!$T$9,IF(AND(AB720="ALUMINIO",AA720="PADRAO"),CONTROLE!$T$5,IF(AND(AB720="ALUMINIO",AA720="ESPECIAL"),CONTROLE!$T$6))))))</f>
        <v>12738</v>
      </c>
    </row>
    <row r="721" spans="1:29" ht="15" customHeight="1">
      <c r="A721" s="98" t="s">
        <v>2927</v>
      </c>
      <c r="B721" s="96" t="str">
        <f t="shared" si="75"/>
        <v xml:space="preserve"> </v>
      </c>
      <c r="C721" s="96" t="str">
        <f>IF(AND(ISBLANK('TABELA UNIFICADA 2024'!P721)=TRUE,(ISBLANK('TABELA UNIFICADA 2024'!A721)=FALSE)),'TABELA UNIFICADA 2024'!A721," ")</f>
        <v xml:space="preserve"> </v>
      </c>
      <c r="D721" s="96" t="s">
        <v>43</v>
      </c>
      <c r="E721" s="191">
        <f>IF(ISBLANK('TABELA UNIFICADA 2024'!M721)=TRUE," ",'TABELA UNIFICADA 2024'!M721)</f>
        <v>45502</v>
      </c>
      <c r="F721" s="96" t="s">
        <v>111</v>
      </c>
      <c r="G721" s="96" t="str">
        <f>IF(C721='TABELA UNIFICADA 2024'!A721,'TABELA UNIFICADA 2024'!D721," ")</f>
        <v xml:space="preserve"> </v>
      </c>
      <c r="H721" s="96" t="s">
        <v>43</v>
      </c>
      <c r="I721" s="96" t="s">
        <v>112</v>
      </c>
      <c r="J721" s="97" t="str">
        <f>IF(C721='TABELA UNIFICADA 2024'!A721,'TABELA UNIFICADA 2024'!G721," ")</f>
        <v xml:space="preserve"> </v>
      </c>
      <c r="K721" s="96" t="s">
        <v>113</v>
      </c>
      <c r="L721" s="100" t="str">
        <f t="shared" si="78"/>
        <v>-</v>
      </c>
      <c r="M721" s="95" t="str">
        <f>IF(C721='TABELA UNIFICADA 2024'!A721,'TABELA UNIFICADA 2024'!C721," ")</f>
        <v xml:space="preserve"> </v>
      </c>
      <c r="N721" s="99" t="str">
        <f>IF(C721='TABELA UNIFICADA 2024'!A721,'TABELA UNIFICADA 2024'!F721," ")</f>
        <v xml:space="preserve"> </v>
      </c>
      <c r="O721" s="99" t="str">
        <f t="shared" si="79"/>
        <v xml:space="preserve"> </v>
      </c>
      <c r="Y721" s="183" t="s">
        <v>1956</v>
      </c>
      <c r="Z721" s="104" t="s">
        <v>617</v>
      </c>
      <c r="AA721" s="104" t="s">
        <v>618</v>
      </c>
      <c r="AB721" s="104" t="str">
        <f t="shared" si="77"/>
        <v>FERRO</v>
      </c>
      <c r="AC721" s="106">
        <f>IF(AND(AB721="FERRO",AA721="PADRAO"),CONTROLE!$T$2,IF(AND(AB721="FERRO",AA721="ESPECIAL"),CONTROLE!$T$3,IF(AND(AB721="ACO",AA721="PADRAO"),CONTROLE!$T$8,IF(AND(AB721="ACO",AA721="ESPECIAL"),CONTROLE!$T$9,IF(AND(AB721="ALUMINIO",AA721="PADRAO"),CONTROLE!$T$5,IF(AND(AB721="ALUMINIO",AA721="ESPECIAL"),CONTROLE!$T$6))))))</f>
        <v>12738</v>
      </c>
    </row>
    <row r="722" spans="1:29" ht="15" customHeight="1">
      <c r="A722" s="98" t="s">
        <v>2927</v>
      </c>
      <c r="B722" s="96" t="str">
        <f t="shared" si="75"/>
        <v xml:space="preserve"> </v>
      </c>
      <c r="C722" s="96" t="str">
        <f>IF(AND(ISBLANK('TABELA UNIFICADA 2024'!P722)=TRUE,(ISBLANK('TABELA UNIFICADA 2024'!A722)=FALSE)),'TABELA UNIFICADA 2024'!A722," ")</f>
        <v xml:space="preserve"> </v>
      </c>
      <c r="D722" s="96" t="s">
        <v>43</v>
      </c>
      <c r="E722" s="191">
        <f>IF(ISBLANK('TABELA UNIFICADA 2024'!M722)=TRUE," ",'TABELA UNIFICADA 2024'!M722)</f>
        <v>45503</v>
      </c>
      <c r="F722" s="96" t="s">
        <v>111</v>
      </c>
      <c r="G722" s="96" t="str">
        <f>IF(C722='TABELA UNIFICADA 2024'!A722,'TABELA UNIFICADA 2024'!D722," ")</f>
        <v xml:space="preserve"> </v>
      </c>
      <c r="H722" s="96" t="s">
        <v>43</v>
      </c>
      <c r="I722" s="96" t="s">
        <v>112</v>
      </c>
      <c r="J722" s="97" t="str">
        <f>IF(C722='TABELA UNIFICADA 2024'!A722,'TABELA UNIFICADA 2024'!G722," ")</f>
        <v xml:space="preserve"> </v>
      </c>
      <c r="K722" s="96" t="s">
        <v>113</v>
      </c>
      <c r="L722" s="100" t="str">
        <f t="shared" si="78"/>
        <v>-</v>
      </c>
      <c r="M722" s="95" t="str">
        <f>IF(C722='TABELA UNIFICADA 2024'!A722,'TABELA UNIFICADA 2024'!C722," ")</f>
        <v xml:space="preserve"> </v>
      </c>
      <c r="N722" s="99" t="str">
        <f>IF(C722='TABELA UNIFICADA 2024'!A722,'TABELA UNIFICADA 2024'!F722," ")</f>
        <v xml:space="preserve"> </v>
      </c>
      <c r="O722" s="99" t="str">
        <f t="shared" si="79"/>
        <v xml:space="preserve"> </v>
      </c>
      <c r="Y722" s="183" t="s">
        <v>1957</v>
      </c>
      <c r="Z722" s="104" t="s">
        <v>617</v>
      </c>
      <c r="AA722" s="104" t="s">
        <v>618</v>
      </c>
      <c r="AB722" s="104" t="str">
        <f t="shared" si="77"/>
        <v>FERRO</v>
      </c>
      <c r="AC722" s="106">
        <f>IF(AND(AB722="FERRO",AA722="PADRAO"),CONTROLE!$T$2,IF(AND(AB722="FERRO",AA722="ESPECIAL"),CONTROLE!$T$3,IF(AND(AB722="ACO",AA722="PADRAO"),CONTROLE!$T$8,IF(AND(AB722="ACO",AA722="ESPECIAL"),CONTROLE!$T$9,IF(AND(AB722="ALUMINIO",AA722="PADRAO"),CONTROLE!$T$5,IF(AND(AB722="ALUMINIO",AA722="ESPECIAL"),CONTROLE!$T$6))))))</f>
        <v>12738</v>
      </c>
    </row>
    <row r="723" spans="1:29" ht="15" customHeight="1">
      <c r="A723" s="98" t="s">
        <v>2927</v>
      </c>
      <c r="B723" s="96" t="str">
        <f t="shared" si="75"/>
        <v xml:space="preserve"> </v>
      </c>
      <c r="C723" s="96" t="str">
        <f>IF(AND(ISBLANK('TABELA UNIFICADA 2024'!P723)=TRUE,(ISBLANK('TABELA UNIFICADA 2024'!A723)=FALSE)),'TABELA UNIFICADA 2024'!A723," ")</f>
        <v xml:space="preserve"> </v>
      </c>
      <c r="D723" s="96" t="s">
        <v>43</v>
      </c>
      <c r="E723" s="191">
        <f>IF(ISBLANK('TABELA UNIFICADA 2024'!M723)=TRUE," ",'TABELA UNIFICADA 2024'!M723)</f>
        <v>45503</v>
      </c>
      <c r="F723" s="96" t="s">
        <v>111</v>
      </c>
      <c r="G723" s="96" t="str">
        <f>IF(C723='TABELA UNIFICADA 2024'!A723,'TABELA UNIFICADA 2024'!D723," ")</f>
        <v xml:space="preserve"> </v>
      </c>
      <c r="H723" s="96" t="s">
        <v>43</v>
      </c>
      <c r="I723" s="96" t="s">
        <v>112</v>
      </c>
      <c r="J723" s="97" t="str">
        <f>IF(C723='TABELA UNIFICADA 2024'!A723,'TABELA UNIFICADA 2024'!G723," ")</f>
        <v xml:space="preserve"> </v>
      </c>
      <c r="K723" s="96" t="s">
        <v>113</v>
      </c>
      <c r="L723" s="100" t="str">
        <f t="shared" si="78"/>
        <v>-</v>
      </c>
      <c r="M723" s="95" t="str">
        <f>IF(C723='TABELA UNIFICADA 2024'!A723,'TABELA UNIFICADA 2024'!C723," ")</f>
        <v xml:space="preserve"> </v>
      </c>
      <c r="N723" s="99" t="str">
        <f>IF(C723='TABELA UNIFICADA 2024'!A723,'TABELA UNIFICADA 2024'!F723," ")</f>
        <v xml:space="preserve"> </v>
      </c>
      <c r="O723" s="99" t="str">
        <f t="shared" si="79"/>
        <v xml:space="preserve"> </v>
      </c>
      <c r="Y723" s="183" t="s">
        <v>1958</v>
      </c>
      <c r="Z723" s="104" t="s">
        <v>617</v>
      </c>
      <c r="AA723" s="104" t="s">
        <v>618</v>
      </c>
      <c r="AB723" s="104" t="str">
        <f t="shared" si="77"/>
        <v>FERRO</v>
      </c>
      <c r="AC723" s="106">
        <f>IF(AND(AB723="FERRO",AA723="PADRAO"),CONTROLE!$T$2,IF(AND(AB723="FERRO",AA723="ESPECIAL"),CONTROLE!$T$3,IF(AND(AB723="ACO",AA723="PADRAO"),CONTROLE!$T$8,IF(AND(AB723="ACO",AA723="ESPECIAL"),CONTROLE!$T$9,IF(AND(AB723="ALUMINIO",AA723="PADRAO"),CONTROLE!$T$5,IF(AND(AB723="ALUMINIO",AA723="ESPECIAL"),CONTROLE!$T$6))))))</f>
        <v>12738</v>
      </c>
    </row>
    <row r="724" spans="1:29" ht="15" customHeight="1">
      <c r="A724" s="98" t="s">
        <v>2927</v>
      </c>
      <c r="B724" s="96" t="str">
        <f t="shared" si="75"/>
        <v xml:space="preserve"> </v>
      </c>
      <c r="C724" s="96" t="str">
        <f>IF(AND(ISBLANK('TABELA UNIFICADA 2024'!P724)=TRUE,(ISBLANK('TABELA UNIFICADA 2024'!A724)=FALSE)),'TABELA UNIFICADA 2024'!A724," ")</f>
        <v xml:space="preserve"> </v>
      </c>
      <c r="D724" s="96" t="s">
        <v>43</v>
      </c>
      <c r="E724" s="191">
        <f>IF(ISBLANK('TABELA UNIFICADA 2024'!M724)=TRUE," ",'TABELA UNIFICADA 2024'!M724)</f>
        <v>45512</v>
      </c>
      <c r="F724" s="96" t="s">
        <v>111</v>
      </c>
      <c r="G724" s="96" t="str">
        <f>IF(C724='TABELA UNIFICADA 2024'!A724,'TABELA UNIFICADA 2024'!D724," ")</f>
        <v xml:space="preserve"> </v>
      </c>
      <c r="H724" s="96" t="s">
        <v>43</v>
      </c>
      <c r="I724" s="96" t="s">
        <v>112</v>
      </c>
      <c r="J724" s="97" t="str">
        <f>IF(C724='TABELA UNIFICADA 2024'!A724,'TABELA UNIFICADA 2024'!G724," ")</f>
        <v xml:space="preserve"> </v>
      </c>
      <c r="K724" s="96" t="s">
        <v>113</v>
      </c>
      <c r="L724" s="100" t="str">
        <f t="shared" si="78"/>
        <v>-</v>
      </c>
      <c r="M724" s="95" t="str">
        <f>IF(C724='TABELA UNIFICADA 2024'!A724,'TABELA UNIFICADA 2024'!C724," ")</f>
        <v xml:space="preserve"> </v>
      </c>
      <c r="N724" s="99" t="str">
        <f>IF(C724='TABELA UNIFICADA 2024'!A724,'TABELA UNIFICADA 2024'!F724," ")</f>
        <v xml:space="preserve"> </v>
      </c>
      <c r="O724" s="99" t="str">
        <f t="shared" si="79"/>
        <v xml:space="preserve"> </v>
      </c>
      <c r="Y724" s="183" t="s">
        <v>1959</v>
      </c>
      <c r="Z724" s="104" t="s">
        <v>617</v>
      </c>
      <c r="AA724" s="104" t="s">
        <v>618</v>
      </c>
      <c r="AB724" s="104" t="str">
        <f t="shared" si="77"/>
        <v>FERRO</v>
      </c>
      <c r="AC724" s="106">
        <f>IF(AND(AB724="FERRO",AA724="PADRAO"),CONTROLE!$T$2,IF(AND(AB724="FERRO",AA724="ESPECIAL"),CONTROLE!$T$3,IF(AND(AB724="ACO",AA724="PADRAO"),CONTROLE!$T$8,IF(AND(AB724="ACO",AA724="ESPECIAL"),CONTROLE!$T$9,IF(AND(AB724="ALUMINIO",AA724="PADRAO"),CONTROLE!$T$5,IF(AND(AB724="ALUMINIO",AA724="ESPECIAL"),CONTROLE!$T$6))))))</f>
        <v>12738</v>
      </c>
    </row>
    <row r="725" spans="1:29" ht="15" customHeight="1">
      <c r="A725" s="98" t="s">
        <v>2927</v>
      </c>
      <c r="B725" s="96" t="str">
        <f t="shared" si="75"/>
        <v xml:space="preserve"> </v>
      </c>
      <c r="C725" s="96" t="str">
        <f>IF(AND(ISBLANK('TABELA UNIFICADA 2024'!P725)=TRUE,(ISBLANK('TABELA UNIFICADA 2024'!A725)=FALSE)),'TABELA UNIFICADA 2024'!A725," ")</f>
        <v xml:space="preserve"> </v>
      </c>
      <c r="D725" s="96" t="s">
        <v>43</v>
      </c>
      <c r="E725" s="191">
        <f>IF(ISBLANK('TABELA UNIFICADA 2024'!M725)=TRUE," ",'TABELA UNIFICADA 2024'!M725)</f>
        <v>45512</v>
      </c>
      <c r="F725" s="96" t="s">
        <v>111</v>
      </c>
      <c r="G725" s="96" t="str">
        <f>IF(C725='TABELA UNIFICADA 2024'!A725,'TABELA UNIFICADA 2024'!D725," ")</f>
        <v xml:space="preserve"> </v>
      </c>
      <c r="H725" s="96" t="s">
        <v>43</v>
      </c>
      <c r="I725" s="96" t="s">
        <v>112</v>
      </c>
      <c r="J725" s="97" t="str">
        <f>IF(C725='TABELA UNIFICADA 2024'!A725,'TABELA UNIFICADA 2024'!G725," ")</f>
        <v xml:space="preserve"> </v>
      </c>
      <c r="K725" s="96" t="s">
        <v>113</v>
      </c>
      <c r="L725" s="100" t="str">
        <f t="shared" si="78"/>
        <v>-</v>
      </c>
      <c r="M725" s="95" t="str">
        <f>IF(C725='TABELA UNIFICADA 2024'!A725,'TABELA UNIFICADA 2024'!C725," ")</f>
        <v xml:space="preserve"> </v>
      </c>
      <c r="N725" s="99" t="str">
        <f>IF(C725='TABELA UNIFICADA 2024'!A725,'TABELA UNIFICADA 2024'!F725," ")</f>
        <v xml:space="preserve"> </v>
      </c>
      <c r="O725" s="99" t="str">
        <f t="shared" si="79"/>
        <v xml:space="preserve"> </v>
      </c>
      <c r="Y725" s="183" t="s">
        <v>1960</v>
      </c>
      <c r="Z725" s="104" t="s">
        <v>617</v>
      </c>
      <c r="AA725" s="104" t="s">
        <v>618</v>
      </c>
      <c r="AB725" s="104" t="str">
        <f t="shared" si="77"/>
        <v>FERRO</v>
      </c>
      <c r="AC725" s="106">
        <f>IF(AND(AB725="FERRO",AA725="PADRAO"),CONTROLE!$T$2,IF(AND(AB725="FERRO",AA725="ESPECIAL"),CONTROLE!$T$3,IF(AND(AB725="ACO",AA725="PADRAO"),CONTROLE!$T$8,IF(AND(AB725="ACO",AA725="ESPECIAL"),CONTROLE!$T$9,IF(AND(AB725="ALUMINIO",AA725="PADRAO"),CONTROLE!$T$5,IF(AND(AB725="ALUMINIO",AA725="ESPECIAL"),CONTROLE!$T$6))))))</f>
        <v>12738</v>
      </c>
    </row>
    <row r="726" spans="1:29" ht="15" customHeight="1">
      <c r="A726" s="98" t="s">
        <v>2927</v>
      </c>
      <c r="B726" s="96" t="str">
        <f t="shared" si="75"/>
        <v xml:space="preserve"> </v>
      </c>
      <c r="C726" s="96" t="str">
        <f>IF(AND(ISBLANK('TABELA UNIFICADA 2024'!P726)=TRUE,(ISBLANK('TABELA UNIFICADA 2024'!A726)=FALSE)),'TABELA UNIFICADA 2024'!A726," ")</f>
        <v xml:space="preserve"> </v>
      </c>
      <c r="D726" s="96" t="s">
        <v>43</v>
      </c>
      <c r="E726" s="191">
        <f>IF(ISBLANK('TABELA UNIFICADA 2024'!M726)=TRUE," ",'TABELA UNIFICADA 2024'!M726)</f>
        <v>45512</v>
      </c>
      <c r="F726" s="96" t="s">
        <v>111</v>
      </c>
      <c r="G726" s="96" t="str">
        <f>IF(C726='TABELA UNIFICADA 2024'!A726,'TABELA UNIFICADA 2024'!D726," ")</f>
        <v xml:space="preserve"> </v>
      </c>
      <c r="H726" s="96" t="s">
        <v>43</v>
      </c>
      <c r="I726" s="96" t="s">
        <v>112</v>
      </c>
      <c r="J726" s="97" t="str">
        <f>IF(C726='TABELA UNIFICADA 2024'!A726,'TABELA UNIFICADA 2024'!G726," ")</f>
        <v xml:space="preserve"> </v>
      </c>
      <c r="K726" s="96" t="s">
        <v>113</v>
      </c>
      <c r="L726" s="100" t="str">
        <f t="shared" si="78"/>
        <v>-</v>
      </c>
      <c r="M726" s="95" t="str">
        <f>IF(C726='TABELA UNIFICADA 2024'!A726,'TABELA UNIFICADA 2024'!C726," ")</f>
        <v xml:space="preserve"> </v>
      </c>
      <c r="N726" s="99" t="str">
        <f>IF(C726='TABELA UNIFICADA 2024'!A726,'TABELA UNIFICADA 2024'!F726," ")</f>
        <v xml:space="preserve"> </v>
      </c>
      <c r="O726" s="99" t="str">
        <f t="shared" si="79"/>
        <v xml:space="preserve"> </v>
      </c>
      <c r="Y726" s="183" t="s">
        <v>1961</v>
      </c>
      <c r="Z726" s="104" t="s">
        <v>617</v>
      </c>
      <c r="AA726" s="104" t="s">
        <v>618</v>
      </c>
      <c r="AB726" s="104" t="str">
        <f t="shared" si="77"/>
        <v>FERRO</v>
      </c>
      <c r="AC726" s="106">
        <f>IF(AND(AB726="FERRO",AA726="PADRAO"),CONTROLE!$T$2,IF(AND(AB726="FERRO",AA726="ESPECIAL"),CONTROLE!$T$3,IF(AND(AB726="ACO",AA726="PADRAO"),CONTROLE!$T$8,IF(AND(AB726="ACO",AA726="ESPECIAL"),CONTROLE!$T$9,IF(AND(AB726="ALUMINIO",AA726="PADRAO"),CONTROLE!$T$5,IF(AND(AB726="ALUMINIO",AA726="ESPECIAL"),CONTROLE!$T$6))))))</f>
        <v>12738</v>
      </c>
    </row>
    <row r="727" spans="1:29" ht="15" customHeight="1">
      <c r="A727" s="98" t="s">
        <v>2927</v>
      </c>
      <c r="B727" s="96" t="str">
        <f t="shared" si="75"/>
        <v xml:space="preserve"> </v>
      </c>
      <c r="C727" s="96" t="str">
        <f>IF(AND(ISBLANK('TABELA UNIFICADA 2024'!P727)=TRUE,(ISBLANK('TABELA UNIFICADA 2024'!A727)=FALSE)),'TABELA UNIFICADA 2024'!A727," ")</f>
        <v xml:space="preserve"> </v>
      </c>
      <c r="D727" s="96" t="s">
        <v>43</v>
      </c>
      <c r="E727" s="191">
        <f>IF(ISBLANK('TABELA UNIFICADA 2024'!M727)=TRUE," ",'TABELA UNIFICADA 2024'!M727)</f>
        <v>45512</v>
      </c>
      <c r="F727" s="96" t="s">
        <v>111</v>
      </c>
      <c r="G727" s="96" t="str">
        <f>IF(C727='TABELA UNIFICADA 2024'!A727,'TABELA UNIFICADA 2024'!D727," ")</f>
        <v xml:space="preserve"> </v>
      </c>
      <c r="H727" s="96" t="s">
        <v>43</v>
      </c>
      <c r="I727" s="96" t="s">
        <v>112</v>
      </c>
      <c r="J727" s="97" t="str">
        <f>IF(C727='TABELA UNIFICADA 2024'!A727,'TABELA UNIFICADA 2024'!G727," ")</f>
        <v xml:space="preserve"> </v>
      </c>
      <c r="K727" s="96" t="s">
        <v>113</v>
      </c>
      <c r="L727" s="100" t="str">
        <f t="shared" si="78"/>
        <v>-</v>
      </c>
      <c r="M727" s="95" t="str">
        <f>IF(C727='TABELA UNIFICADA 2024'!A727,'TABELA UNIFICADA 2024'!C727," ")</f>
        <v xml:space="preserve"> </v>
      </c>
      <c r="N727" s="99" t="str">
        <f>IF(C727='TABELA UNIFICADA 2024'!A727,'TABELA UNIFICADA 2024'!F727," ")</f>
        <v xml:space="preserve"> </v>
      </c>
      <c r="O727" s="99" t="str">
        <f t="shared" si="79"/>
        <v xml:space="preserve"> </v>
      </c>
      <c r="Y727" s="183" t="s">
        <v>1962</v>
      </c>
      <c r="Z727" s="104" t="s">
        <v>617</v>
      </c>
      <c r="AA727" s="104" t="s">
        <v>618</v>
      </c>
      <c r="AB727" s="104" t="str">
        <f t="shared" si="77"/>
        <v>FERRO</v>
      </c>
      <c r="AC727" s="106">
        <f>IF(AND(AB727="FERRO",AA727="PADRAO"),CONTROLE!$T$2,IF(AND(AB727="FERRO",AA727="ESPECIAL"),CONTROLE!$T$3,IF(AND(AB727="ACO",AA727="PADRAO"),CONTROLE!$T$8,IF(AND(AB727="ACO",AA727="ESPECIAL"),CONTROLE!$T$9,IF(AND(AB727="ALUMINIO",AA727="PADRAO"),CONTROLE!$T$5,IF(AND(AB727="ALUMINIO",AA727="ESPECIAL"),CONTROLE!$T$6))))))</f>
        <v>12738</v>
      </c>
    </row>
    <row r="728" spans="1:29" ht="15" customHeight="1">
      <c r="A728" s="98" t="s">
        <v>2927</v>
      </c>
      <c r="B728" s="96" t="str">
        <f t="shared" si="75"/>
        <v xml:space="preserve"> </v>
      </c>
      <c r="C728" s="96" t="str">
        <f>IF(AND(ISBLANK('TABELA UNIFICADA 2024'!P728)=TRUE,(ISBLANK('TABELA UNIFICADA 2024'!A728)=FALSE)),'TABELA UNIFICADA 2024'!A728," ")</f>
        <v xml:space="preserve"> </v>
      </c>
      <c r="D728" s="96" t="s">
        <v>43</v>
      </c>
      <c r="E728" s="191">
        <f>IF(ISBLANK('TABELA UNIFICADA 2024'!M728)=TRUE," ",'TABELA UNIFICADA 2024'!M728)</f>
        <v>45504</v>
      </c>
      <c r="F728" s="96" t="s">
        <v>111</v>
      </c>
      <c r="G728" s="96" t="str">
        <f>IF(C728='TABELA UNIFICADA 2024'!A728,'TABELA UNIFICADA 2024'!D728," ")</f>
        <v xml:space="preserve"> </v>
      </c>
      <c r="H728" s="96" t="s">
        <v>43</v>
      </c>
      <c r="I728" s="96" t="s">
        <v>112</v>
      </c>
      <c r="J728" s="97" t="str">
        <f>IF(C728='TABELA UNIFICADA 2024'!A728,'TABELA UNIFICADA 2024'!G728," ")</f>
        <v xml:space="preserve"> </v>
      </c>
      <c r="K728" s="96" t="s">
        <v>113</v>
      </c>
      <c r="L728" s="100" t="str">
        <f t="shared" si="78"/>
        <v>-</v>
      </c>
      <c r="M728" s="95" t="str">
        <f>IF(C728='TABELA UNIFICADA 2024'!A728,'TABELA UNIFICADA 2024'!C728," ")</f>
        <v xml:space="preserve"> </v>
      </c>
      <c r="N728" s="99" t="str">
        <f>IF(C728='TABELA UNIFICADA 2024'!A728,'TABELA UNIFICADA 2024'!F728," ")</f>
        <v xml:space="preserve"> </v>
      </c>
      <c r="O728" s="99" t="str">
        <f t="shared" si="79"/>
        <v xml:space="preserve"> </v>
      </c>
      <c r="Y728" s="183" t="s">
        <v>1963</v>
      </c>
      <c r="Z728" s="104" t="s">
        <v>617</v>
      </c>
      <c r="AA728" s="104" t="s">
        <v>618</v>
      </c>
      <c r="AB728" s="104" t="str">
        <f t="shared" si="77"/>
        <v>FERRO</v>
      </c>
      <c r="AC728" s="106">
        <f>IF(AND(AB728="FERRO",AA728="PADRAO"),CONTROLE!$T$2,IF(AND(AB728="FERRO",AA728="ESPECIAL"),CONTROLE!$T$3,IF(AND(AB728="ACO",AA728="PADRAO"),CONTROLE!$T$8,IF(AND(AB728="ACO",AA728="ESPECIAL"),CONTROLE!$T$9,IF(AND(AB728="ALUMINIO",AA728="PADRAO"),CONTROLE!$T$5,IF(AND(AB728="ALUMINIO",AA728="ESPECIAL"),CONTROLE!$T$6))))))</f>
        <v>12738</v>
      </c>
    </row>
    <row r="729" spans="1:29" ht="15" customHeight="1">
      <c r="A729" s="98" t="s">
        <v>2927</v>
      </c>
      <c r="B729" s="96" t="str">
        <f t="shared" si="75"/>
        <v xml:space="preserve"> </v>
      </c>
      <c r="C729" s="96" t="str">
        <f>IF(AND(ISBLANK('TABELA UNIFICADA 2024'!P729)=TRUE,(ISBLANK('TABELA UNIFICADA 2024'!A729)=FALSE)),'TABELA UNIFICADA 2024'!A729," ")</f>
        <v xml:space="preserve"> </v>
      </c>
      <c r="D729" s="96" t="s">
        <v>43</v>
      </c>
      <c r="E729" s="191">
        <f>IF(ISBLANK('TABELA UNIFICADA 2024'!M729)=TRUE," ",'TABELA UNIFICADA 2024'!M729)</f>
        <v>45504</v>
      </c>
      <c r="F729" s="96" t="s">
        <v>111</v>
      </c>
      <c r="G729" s="96" t="str">
        <f>IF(C729='TABELA UNIFICADA 2024'!A729,'TABELA UNIFICADA 2024'!D729," ")</f>
        <v xml:space="preserve"> </v>
      </c>
      <c r="H729" s="96" t="s">
        <v>43</v>
      </c>
      <c r="I729" s="96" t="s">
        <v>112</v>
      </c>
      <c r="J729" s="97" t="str">
        <f>IF(C729='TABELA UNIFICADA 2024'!A729,'TABELA UNIFICADA 2024'!G729," ")</f>
        <v xml:space="preserve"> </v>
      </c>
      <c r="K729" s="96" t="s">
        <v>113</v>
      </c>
      <c r="L729" s="100" t="str">
        <f t="shared" si="78"/>
        <v>-</v>
      </c>
      <c r="M729" s="95" t="str">
        <f>IF(C729='TABELA UNIFICADA 2024'!A729,'TABELA UNIFICADA 2024'!C729," ")</f>
        <v xml:space="preserve"> </v>
      </c>
      <c r="N729" s="99" t="str">
        <f>IF(C729='TABELA UNIFICADA 2024'!A729,'TABELA UNIFICADA 2024'!F729," ")</f>
        <v xml:space="preserve"> </v>
      </c>
      <c r="O729" s="99" t="str">
        <f t="shared" si="79"/>
        <v xml:space="preserve"> </v>
      </c>
      <c r="Y729" s="183" t="s">
        <v>1964</v>
      </c>
      <c r="Z729" s="104" t="s">
        <v>617</v>
      </c>
      <c r="AA729" s="104" t="s">
        <v>618</v>
      </c>
      <c r="AB729" s="104" t="str">
        <f t="shared" si="77"/>
        <v>FERRO</v>
      </c>
      <c r="AC729" s="106">
        <f>IF(AND(AB729="FERRO",AA729="PADRAO"),CONTROLE!$T$2,IF(AND(AB729="FERRO",AA729="ESPECIAL"),CONTROLE!$T$3,IF(AND(AB729="ACO",AA729="PADRAO"),CONTROLE!$T$8,IF(AND(AB729="ACO",AA729="ESPECIAL"),CONTROLE!$T$9,IF(AND(AB729="ALUMINIO",AA729="PADRAO"),CONTROLE!$T$5,IF(AND(AB729="ALUMINIO",AA729="ESPECIAL"),CONTROLE!$T$6))))))</f>
        <v>12738</v>
      </c>
    </row>
    <row r="730" spans="1:29" ht="15" customHeight="1">
      <c r="A730" s="98" t="s">
        <v>2927</v>
      </c>
      <c r="B730" s="96" t="str">
        <f t="shared" si="75"/>
        <v xml:space="preserve"> </v>
      </c>
      <c r="C730" s="96" t="str">
        <f>IF(AND(ISBLANK('TABELA UNIFICADA 2024'!P730)=TRUE,(ISBLANK('TABELA UNIFICADA 2024'!A730)=FALSE)),'TABELA UNIFICADA 2024'!A730," ")</f>
        <v xml:space="preserve"> </v>
      </c>
      <c r="D730" s="96" t="s">
        <v>43</v>
      </c>
      <c r="E730" s="191">
        <f>IF(ISBLANK('TABELA UNIFICADA 2024'!M730)=TRUE," ",'TABELA UNIFICADA 2024'!M730)</f>
        <v>45504</v>
      </c>
      <c r="F730" s="96" t="s">
        <v>111</v>
      </c>
      <c r="G730" s="96" t="str">
        <f>IF(C730='TABELA UNIFICADA 2024'!A730,'TABELA UNIFICADA 2024'!D730," ")</f>
        <v xml:space="preserve"> </v>
      </c>
      <c r="H730" s="96" t="s">
        <v>43</v>
      </c>
      <c r="I730" s="96" t="s">
        <v>112</v>
      </c>
      <c r="J730" s="97" t="str">
        <f>IF(C730='TABELA UNIFICADA 2024'!A730,'TABELA UNIFICADA 2024'!G730," ")</f>
        <v xml:space="preserve"> </v>
      </c>
      <c r="K730" s="96" t="s">
        <v>113</v>
      </c>
      <c r="L730" s="100" t="str">
        <f t="shared" si="78"/>
        <v>-</v>
      </c>
      <c r="M730" s="95" t="str">
        <f>IF(C730='TABELA UNIFICADA 2024'!A730,'TABELA UNIFICADA 2024'!C730," ")</f>
        <v xml:space="preserve"> </v>
      </c>
      <c r="N730" s="99" t="str">
        <f>IF(C730='TABELA UNIFICADA 2024'!A730,'TABELA UNIFICADA 2024'!F730," ")</f>
        <v xml:space="preserve"> </v>
      </c>
      <c r="O730" s="99" t="str">
        <f t="shared" si="79"/>
        <v xml:space="preserve"> </v>
      </c>
      <c r="Y730" s="183" t="s">
        <v>1965</v>
      </c>
      <c r="Z730" s="104" t="s">
        <v>617</v>
      </c>
      <c r="AA730" s="104" t="s">
        <v>618</v>
      </c>
      <c r="AB730" s="104" t="str">
        <f t="shared" si="77"/>
        <v>FERRO</v>
      </c>
      <c r="AC730" s="106">
        <f>IF(AND(AB730="FERRO",AA730="PADRAO"),CONTROLE!$T$2,IF(AND(AB730="FERRO",AA730="ESPECIAL"),CONTROLE!$T$3,IF(AND(AB730="ACO",AA730="PADRAO"),CONTROLE!$T$8,IF(AND(AB730="ACO",AA730="ESPECIAL"),CONTROLE!$T$9,IF(AND(AB730="ALUMINIO",AA730="PADRAO"),CONTROLE!$T$5,IF(AND(AB730="ALUMINIO",AA730="ESPECIAL"),CONTROLE!$T$6))))))</f>
        <v>12738</v>
      </c>
    </row>
    <row r="731" spans="1:29" ht="15" customHeight="1">
      <c r="A731" s="98" t="s">
        <v>2927</v>
      </c>
      <c r="B731" s="96" t="str">
        <f t="shared" si="75"/>
        <v xml:space="preserve"> </v>
      </c>
      <c r="C731" s="96" t="str">
        <f>IF(AND(ISBLANK('TABELA UNIFICADA 2024'!P731)=TRUE,(ISBLANK('TABELA UNIFICADA 2024'!A731)=FALSE)),'TABELA UNIFICADA 2024'!A731," ")</f>
        <v xml:space="preserve"> </v>
      </c>
      <c r="D731" s="96" t="s">
        <v>43</v>
      </c>
      <c r="E731" s="191">
        <f>IF(ISBLANK('TABELA UNIFICADA 2024'!M731)=TRUE," ",'TABELA UNIFICADA 2024'!M731)</f>
        <v>45504</v>
      </c>
      <c r="F731" s="96" t="s">
        <v>111</v>
      </c>
      <c r="G731" s="96" t="str">
        <f>IF(C731='TABELA UNIFICADA 2024'!A731,'TABELA UNIFICADA 2024'!D731," ")</f>
        <v xml:space="preserve"> </v>
      </c>
      <c r="H731" s="96" t="s">
        <v>43</v>
      </c>
      <c r="I731" s="96" t="s">
        <v>112</v>
      </c>
      <c r="J731" s="97" t="str">
        <f>IF(C731='TABELA UNIFICADA 2024'!A731,'TABELA UNIFICADA 2024'!G731," ")</f>
        <v xml:space="preserve"> </v>
      </c>
      <c r="K731" s="96" t="s">
        <v>113</v>
      </c>
      <c r="L731" s="100" t="str">
        <f t="shared" si="78"/>
        <v>-</v>
      </c>
      <c r="M731" s="95" t="str">
        <f>IF(C731='TABELA UNIFICADA 2024'!A731,'TABELA UNIFICADA 2024'!C731," ")</f>
        <v xml:space="preserve"> </v>
      </c>
      <c r="N731" s="99" t="str">
        <f>IF(C731='TABELA UNIFICADA 2024'!A731,'TABELA UNIFICADA 2024'!F731," ")</f>
        <v xml:space="preserve"> </v>
      </c>
      <c r="O731" s="99" t="str">
        <f t="shared" si="79"/>
        <v xml:space="preserve"> </v>
      </c>
      <c r="Y731" s="183" t="s">
        <v>1966</v>
      </c>
      <c r="Z731" s="104" t="s">
        <v>617</v>
      </c>
      <c r="AA731" s="104" t="s">
        <v>618</v>
      </c>
      <c r="AB731" s="104" t="str">
        <f t="shared" si="77"/>
        <v>FERRO</v>
      </c>
      <c r="AC731" s="106">
        <f>IF(AND(AB731="FERRO",AA731="PADRAO"),CONTROLE!$T$2,IF(AND(AB731="FERRO",AA731="ESPECIAL"),CONTROLE!$T$3,IF(AND(AB731="ACO",AA731="PADRAO"),CONTROLE!$T$8,IF(AND(AB731="ACO",AA731="ESPECIAL"),CONTROLE!$T$9,IF(AND(AB731="ALUMINIO",AA731="PADRAO"),CONTROLE!$T$5,IF(AND(AB731="ALUMINIO",AA731="ESPECIAL"),CONTROLE!$T$6))))))</f>
        <v>12738</v>
      </c>
    </row>
    <row r="732" spans="1:29" ht="15" customHeight="1">
      <c r="A732" s="98" t="s">
        <v>2927</v>
      </c>
      <c r="B732" s="96" t="str">
        <f t="shared" si="75"/>
        <v xml:space="preserve"> </v>
      </c>
      <c r="C732" s="96" t="str">
        <f>IF(AND(ISBLANK('TABELA UNIFICADA 2024'!P732)=TRUE,(ISBLANK('TABELA UNIFICADA 2024'!A732)=FALSE)),'TABELA UNIFICADA 2024'!A732," ")</f>
        <v xml:space="preserve"> </v>
      </c>
      <c r="D732" s="96" t="s">
        <v>43</v>
      </c>
      <c r="E732" s="191">
        <f>IF(ISBLANK('TABELA UNIFICADA 2024'!M732)=TRUE," ",'TABELA UNIFICADA 2024'!M732)</f>
        <v>45504</v>
      </c>
      <c r="F732" s="96" t="s">
        <v>111</v>
      </c>
      <c r="G732" s="96" t="str">
        <f>IF(C732='TABELA UNIFICADA 2024'!A732,'TABELA UNIFICADA 2024'!D732," ")</f>
        <v xml:space="preserve"> </v>
      </c>
      <c r="H732" s="96" t="s">
        <v>43</v>
      </c>
      <c r="I732" s="96" t="s">
        <v>112</v>
      </c>
      <c r="J732" s="97" t="str">
        <f>IF(C732='TABELA UNIFICADA 2024'!A732,'TABELA UNIFICADA 2024'!G732," ")</f>
        <v xml:space="preserve"> </v>
      </c>
      <c r="K732" s="96" t="s">
        <v>113</v>
      </c>
      <c r="L732" s="100" t="str">
        <f t="shared" si="78"/>
        <v>-</v>
      </c>
      <c r="M732" s="95" t="str">
        <f>IF(C732='TABELA UNIFICADA 2024'!A732,'TABELA UNIFICADA 2024'!C732," ")</f>
        <v xml:space="preserve"> </v>
      </c>
      <c r="N732" s="99" t="str">
        <f>IF(C732='TABELA UNIFICADA 2024'!A732,'TABELA UNIFICADA 2024'!F732," ")</f>
        <v xml:space="preserve"> </v>
      </c>
      <c r="O732" s="99" t="str">
        <f t="shared" si="79"/>
        <v xml:space="preserve"> </v>
      </c>
      <c r="Y732" s="183" t="s">
        <v>1967</v>
      </c>
      <c r="Z732" s="104" t="s">
        <v>617</v>
      </c>
      <c r="AA732" s="104" t="s">
        <v>618</v>
      </c>
      <c r="AB732" s="104" t="str">
        <f t="shared" si="77"/>
        <v>FERRO</v>
      </c>
      <c r="AC732" s="106">
        <f>IF(AND(AB732="FERRO",AA732="PADRAO"),CONTROLE!$T$2,IF(AND(AB732="FERRO",AA732="ESPECIAL"),CONTROLE!$T$3,IF(AND(AB732="ACO",AA732="PADRAO"),CONTROLE!$T$8,IF(AND(AB732="ACO",AA732="ESPECIAL"),CONTROLE!$T$9,IF(AND(AB732="ALUMINIO",AA732="PADRAO"),CONTROLE!$T$5,IF(AND(AB732="ALUMINIO",AA732="ESPECIAL"),CONTROLE!$T$6))))))</f>
        <v>12738</v>
      </c>
    </row>
    <row r="733" spans="1:29" ht="15" customHeight="1">
      <c r="A733" s="98" t="s">
        <v>2927</v>
      </c>
      <c r="B733" s="96" t="str">
        <f t="shared" si="75"/>
        <v xml:space="preserve"> </v>
      </c>
      <c r="C733" s="96" t="str">
        <f>IF(AND(ISBLANK('TABELA UNIFICADA 2024'!P733)=TRUE,(ISBLANK('TABELA UNIFICADA 2024'!A733)=FALSE)),'TABELA UNIFICADA 2024'!A733," ")</f>
        <v xml:space="preserve"> </v>
      </c>
      <c r="D733" s="96" t="s">
        <v>43</v>
      </c>
      <c r="E733" s="191">
        <f>IF(ISBLANK('TABELA UNIFICADA 2024'!M733)=TRUE," ",'TABELA UNIFICADA 2024'!M733)</f>
        <v>45505</v>
      </c>
      <c r="F733" s="96" t="s">
        <v>111</v>
      </c>
      <c r="G733" s="96" t="str">
        <f>IF(C733='TABELA UNIFICADA 2024'!A733,'TABELA UNIFICADA 2024'!D733," ")</f>
        <v xml:space="preserve"> </v>
      </c>
      <c r="H733" s="96" t="s">
        <v>43</v>
      </c>
      <c r="I733" s="96" t="s">
        <v>112</v>
      </c>
      <c r="J733" s="97" t="str">
        <f>IF(C733='TABELA UNIFICADA 2024'!A733,'TABELA UNIFICADA 2024'!G733," ")</f>
        <v xml:space="preserve"> </v>
      </c>
      <c r="K733" s="96" t="s">
        <v>113</v>
      </c>
      <c r="L733" s="100" t="str">
        <f t="shared" si="78"/>
        <v>-</v>
      </c>
      <c r="M733" s="95" t="str">
        <f>IF(C733='TABELA UNIFICADA 2024'!A733,'TABELA UNIFICADA 2024'!C733," ")</f>
        <v xml:space="preserve"> </v>
      </c>
      <c r="N733" s="99" t="str">
        <f>IF(C733='TABELA UNIFICADA 2024'!A733,'TABELA UNIFICADA 2024'!F733," ")</f>
        <v xml:space="preserve"> </v>
      </c>
      <c r="O733" s="99" t="str">
        <f t="shared" si="79"/>
        <v xml:space="preserve"> </v>
      </c>
      <c r="Y733" s="183" t="s">
        <v>1095</v>
      </c>
      <c r="Z733" s="104" t="s">
        <v>617</v>
      </c>
      <c r="AA733" s="104" t="s">
        <v>618</v>
      </c>
      <c r="AB733" s="104" t="str">
        <f t="shared" si="77"/>
        <v>FERRO</v>
      </c>
      <c r="AC733" s="106">
        <f>IF(AND(AB733="FERRO",AA733="PADRAO"),CONTROLE!$T$2,IF(AND(AB733="FERRO",AA733="ESPECIAL"),CONTROLE!$T$3,IF(AND(AB733="ACO",AA733="PADRAO"),CONTROLE!$T$8,IF(AND(AB733="ACO",AA733="ESPECIAL"),CONTROLE!$T$9,IF(AND(AB733="ALUMINIO",AA733="PADRAO"),CONTROLE!$T$5,IF(AND(AB733="ALUMINIO",AA733="ESPECIAL"),CONTROLE!$T$6))))))</f>
        <v>12738</v>
      </c>
    </row>
    <row r="734" spans="1:29" ht="15" customHeight="1">
      <c r="A734" s="98" t="s">
        <v>2927</v>
      </c>
      <c r="B734" s="96" t="str">
        <f t="shared" si="75"/>
        <v xml:space="preserve"> </v>
      </c>
      <c r="C734" s="96" t="str">
        <f>IF(AND(ISBLANK('TABELA UNIFICADA 2024'!P734)=TRUE,(ISBLANK('TABELA UNIFICADA 2024'!A734)=FALSE)),'TABELA UNIFICADA 2024'!A734," ")</f>
        <v xml:space="preserve"> </v>
      </c>
      <c r="D734" s="96" t="s">
        <v>43</v>
      </c>
      <c r="E734" s="191">
        <f>IF(ISBLANK('TABELA UNIFICADA 2024'!M734)=TRUE," ",'TABELA UNIFICADA 2024'!M734)</f>
        <v>45509</v>
      </c>
      <c r="F734" s="96" t="s">
        <v>111</v>
      </c>
      <c r="G734" s="96" t="str">
        <f>IF(C734='TABELA UNIFICADA 2024'!A734,'TABELA UNIFICADA 2024'!D734," ")</f>
        <v xml:space="preserve"> </v>
      </c>
      <c r="H734" s="96" t="s">
        <v>43</v>
      </c>
      <c r="I734" s="96" t="s">
        <v>112</v>
      </c>
      <c r="J734" s="97" t="str">
        <f>IF(C734='TABELA UNIFICADA 2024'!A734,'TABELA UNIFICADA 2024'!G734," ")</f>
        <v xml:space="preserve"> </v>
      </c>
      <c r="K734" s="96" t="s">
        <v>113</v>
      </c>
      <c r="L734" s="100" t="str">
        <f t="shared" si="78"/>
        <v>-</v>
      </c>
      <c r="M734" s="95" t="str">
        <f>IF(C734='TABELA UNIFICADA 2024'!A734,'TABELA UNIFICADA 2024'!C734," ")</f>
        <v xml:space="preserve"> </v>
      </c>
      <c r="N734" s="99" t="str">
        <f>IF(C734='TABELA UNIFICADA 2024'!A734,'TABELA UNIFICADA 2024'!F734," ")</f>
        <v xml:space="preserve"> </v>
      </c>
      <c r="O734" s="99" t="str">
        <f t="shared" si="79"/>
        <v xml:space="preserve"> </v>
      </c>
      <c r="Y734" s="183" t="s">
        <v>1968</v>
      </c>
      <c r="Z734" s="104" t="s">
        <v>617</v>
      </c>
      <c r="AA734" s="104" t="s">
        <v>618</v>
      </c>
      <c r="AB734" s="104" t="str">
        <f t="shared" si="77"/>
        <v>FERRO</v>
      </c>
      <c r="AC734" s="106">
        <f>IF(AND(AB734="FERRO",AA734="PADRAO"),CONTROLE!$T$2,IF(AND(AB734="FERRO",AA734="ESPECIAL"),CONTROLE!$T$3,IF(AND(AB734="ACO",AA734="PADRAO"),CONTROLE!$T$8,IF(AND(AB734="ACO",AA734="ESPECIAL"),CONTROLE!$T$9,IF(AND(AB734="ALUMINIO",AA734="PADRAO"),CONTROLE!$T$5,IF(AND(AB734="ALUMINIO",AA734="ESPECIAL"),CONTROLE!$T$6))))))</f>
        <v>12738</v>
      </c>
    </row>
    <row r="735" spans="1:29" ht="15" customHeight="1">
      <c r="A735" s="98" t="s">
        <v>2927</v>
      </c>
      <c r="B735" s="96" t="str">
        <f t="shared" si="75"/>
        <v xml:space="preserve"> </v>
      </c>
      <c r="C735" s="96" t="str">
        <f>IF(AND(ISBLANK('TABELA UNIFICADA 2024'!P735)=TRUE,(ISBLANK('TABELA UNIFICADA 2024'!A735)=FALSE)),'TABELA UNIFICADA 2024'!A735," ")</f>
        <v xml:space="preserve"> </v>
      </c>
      <c r="D735" s="96" t="s">
        <v>43</v>
      </c>
      <c r="E735" s="191">
        <f>IF(ISBLANK('TABELA UNIFICADA 2024'!M735)=TRUE," ",'TABELA UNIFICADA 2024'!M735)</f>
        <v>45516</v>
      </c>
      <c r="F735" s="96" t="s">
        <v>111</v>
      </c>
      <c r="G735" s="96" t="str">
        <f>IF(C735='TABELA UNIFICADA 2024'!A735,'TABELA UNIFICADA 2024'!D735," ")</f>
        <v xml:space="preserve"> </v>
      </c>
      <c r="H735" s="96" t="s">
        <v>43</v>
      </c>
      <c r="I735" s="96" t="s">
        <v>112</v>
      </c>
      <c r="J735" s="97" t="str">
        <f>IF(C735='TABELA UNIFICADA 2024'!A735,'TABELA UNIFICADA 2024'!G735," ")</f>
        <v xml:space="preserve"> </v>
      </c>
      <c r="K735" s="96" t="s">
        <v>113</v>
      </c>
      <c r="L735" s="100" t="str">
        <f t="shared" si="78"/>
        <v>-</v>
      </c>
      <c r="M735" s="95" t="str">
        <f>IF(C735='TABELA UNIFICADA 2024'!A735,'TABELA UNIFICADA 2024'!C735," ")</f>
        <v xml:space="preserve"> </v>
      </c>
      <c r="N735" s="99" t="str">
        <f>IF(C735='TABELA UNIFICADA 2024'!A735,'TABELA UNIFICADA 2024'!F735," ")</f>
        <v xml:space="preserve"> </v>
      </c>
      <c r="O735" s="99" t="str">
        <f t="shared" si="79"/>
        <v xml:space="preserve"> </v>
      </c>
      <c r="Y735" s="183" t="s">
        <v>1969</v>
      </c>
      <c r="Z735" s="104" t="s">
        <v>617</v>
      </c>
      <c r="AA735" s="104" t="s">
        <v>618</v>
      </c>
      <c r="AB735" s="104" t="str">
        <f t="shared" si="77"/>
        <v>FERRO</v>
      </c>
      <c r="AC735" s="106">
        <f>IF(AND(AB735="FERRO",AA735="PADRAO"),CONTROLE!$T$2,IF(AND(AB735="FERRO",AA735="ESPECIAL"),CONTROLE!$T$3,IF(AND(AB735="ACO",AA735="PADRAO"),CONTROLE!$T$8,IF(AND(AB735="ACO",AA735="ESPECIAL"),CONTROLE!$T$9,IF(AND(AB735="ALUMINIO",AA735="PADRAO"),CONTROLE!$T$5,IF(AND(AB735="ALUMINIO",AA735="ESPECIAL"),CONTROLE!$T$6))))))</f>
        <v>12738</v>
      </c>
    </row>
    <row r="736" spans="1:29" ht="15" customHeight="1">
      <c r="A736" s="98" t="s">
        <v>2927</v>
      </c>
      <c r="B736" s="96" t="str">
        <f t="shared" si="75"/>
        <v xml:space="preserve"> </v>
      </c>
      <c r="C736" s="96" t="str">
        <f>IF(AND(ISBLANK('TABELA UNIFICADA 2024'!P736)=TRUE,(ISBLANK('TABELA UNIFICADA 2024'!A736)=FALSE)),'TABELA UNIFICADA 2024'!A736," ")</f>
        <v xml:space="preserve"> </v>
      </c>
      <c r="D736" s="96" t="s">
        <v>43</v>
      </c>
      <c r="E736" s="191">
        <f>IF(ISBLANK('TABELA UNIFICADA 2024'!M736)=TRUE," ",'TABELA UNIFICADA 2024'!M736)</f>
        <v>45516</v>
      </c>
      <c r="F736" s="96" t="s">
        <v>111</v>
      </c>
      <c r="G736" s="96" t="str">
        <f>IF(C736='TABELA UNIFICADA 2024'!A736,'TABELA UNIFICADA 2024'!D736," ")</f>
        <v xml:space="preserve"> </v>
      </c>
      <c r="H736" s="96" t="s">
        <v>43</v>
      </c>
      <c r="I736" s="96" t="s">
        <v>112</v>
      </c>
      <c r="J736" s="97" t="str">
        <f>IF(C736='TABELA UNIFICADA 2024'!A736,'TABELA UNIFICADA 2024'!G736," ")</f>
        <v xml:space="preserve"> </v>
      </c>
      <c r="K736" s="96" t="s">
        <v>113</v>
      </c>
      <c r="L736" s="100" t="str">
        <f t="shared" si="78"/>
        <v>-</v>
      </c>
      <c r="M736" s="95" t="str">
        <f>IF(C736='TABELA UNIFICADA 2024'!A736,'TABELA UNIFICADA 2024'!C736," ")</f>
        <v xml:space="preserve"> </v>
      </c>
      <c r="N736" s="99" t="str">
        <f>IF(C736='TABELA UNIFICADA 2024'!A736,'TABELA UNIFICADA 2024'!F736," ")</f>
        <v xml:space="preserve"> </v>
      </c>
      <c r="O736" s="99" t="str">
        <f t="shared" si="79"/>
        <v xml:space="preserve"> </v>
      </c>
      <c r="Y736" s="183" t="s">
        <v>1970</v>
      </c>
      <c r="Z736" s="104" t="s">
        <v>617</v>
      </c>
      <c r="AA736" s="104" t="s">
        <v>618</v>
      </c>
      <c r="AB736" s="104" t="str">
        <f t="shared" si="77"/>
        <v>FERRO</v>
      </c>
      <c r="AC736" s="106">
        <f>IF(AND(AB736="FERRO",AA736="PADRAO"),CONTROLE!$T$2,IF(AND(AB736="FERRO",AA736="ESPECIAL"),CONTROLE!$T$3,IF(AND(AB736="ACO",AA736="PADRAO"),CONTROLE!$T$8,IF(AND(AB736="ACO",AA736="ESPECIAL"),CONTROLE!$T$9,IF(AND(AB736="ALUMINIO",AA736="PADRAO"),CONTROLE!$T$5,IF(AND(AB736="ALUMINIO",AA736="ESPECIAL"),CONTROLE!$T$6))))))</f>
        <v>12738</v>
      </c>
    </row>
    <row r="737" spans="1:29" ht="15" customHeight="1">
      <c r="A737" s="98" t="s">
        <v>2927</v>
      </c>
      <c r="B737" s="96" t="str">
        <f t="shared" si="75"/>
        <v xml:space="preserve"> </v>
      </c>
      <c r="C737" s="96" t="str">
        <f>IF(AND(ISBLANK('TABELA UNIFICADA 2024'!P737)=TRUE,(ISBLANK('TABELA UNIFICADA 2024'!A737)=FALSE)),'TABELA UNIFICADA 2024'!A737," ")</f>
        <v xml:space="preserve"> </v>
      </c>
      <c r="D737" s="96" t="s">
        <v>43</v>
      </c>
      <c r="E737" s="191">
        <f>IF(ISBLANK('TABELA UNIFICADA 2024'!M737)=TRUE," ",'TABELA UNIFICADA 2024'!M737)</f>
        <v>45516</v>
      </c>
      <c r="F737" s="96" t="s">
        <v>111</v>
      </c>
      <c r="G737" s="96" t="str">
        <f>IF(C737='TABELA UNIFICADA 2024'!A737,'TABELA UNIFICADA 2024'!D737," ")</f>
        <v xml:space="preserve"> </v>
      </c>
      <c r="H737" s="96" t="s">
        <v>43</v>
      </c>
      <c r="I737" s="96" t="s">
        <v>112</v>
      </c>
      <c r="J737" s="97" t="str">
        <f>IF(C737='TABELA UNIFICADA 2024'!A737,'TABELA UNIFICADA 2024'!G737," ")</f>
        <v xml:space="preserve"> </v>
      </c>
      <c r="K737" s="96" t="s">
        <v>113</v>
      </c>
      <c r="L737" s="100" t="str">
        <f t="shared" si="78"/>
        <v>-</v>
      </c>
      <c r="M737" s="95" t="str">
        <f>IF(C737='TABELA UNIFICADA 2024'!A737,'TABELA UNIFICADA 2024'!C737," ")</f>
        <v xml:space="preserve"> </v>
      </c>
      <c r="N737" s="99" t="str">
        <f>IF(C737='TABELA UNIFICADA 2024'!A737,'TABELA UNIFICADA 2024'!F737," ")</f>
        <v xml:space="preserve"> </v>
      </c>
      <c r="O737" s="99" t="str">
        <f t="shared" si="79"/>
        <v xml:space="preserve"> </v>
      </c>
      <c r="Y737" s="183" t="s">
        <v>1971</v>
      </c>
      <c r="Z737" s="104" t="s">
        <v>617</v>
      </c>
      <c r="AA737" s="104" t="s">
        <v>618</v>
      </c>
      <c r="AB737" s="104" t="str">
        <f t="shared" si="77"/>
        <v>FERRO</v>
      </c>
      <c r="AC737" s="106">
        <f>IF(AND(AB737="FERRO",AA737="PADRAO"),CONTROLE!$T$2,IF(AND(AB737="FERRO",AA737="ESPECIAL"),CONTROLE!$T$3,IF(AND(AB737="ACO",AA737="PADRAO"),CONTROLE!$T$8,IF(AND(AB737="ACO",AA737="ESPECIAL"),CONTROLE!$T$9,IF(AND(AB737="ALUMINIO",AA737="PADRAO"),CONTROLE!$T$5,IF(AND(AB737="ALUMINIO",AA737="ESPECIAL"),CONTROLE!$T$6))))))</f>
        <v>12738</v>
      </c>
    </row>
    <row r="738" spans="1:29" ht="15" customHeight="1">
      <c r="A738" s="98" t="s">
        <v>2927</v>
      </c>
      <c r="B738" s="96" t="str">
        <f t="shared" si="75"/>
        <v xml:space="preserve"> </v>
      </c>
      <c r="C738" s="96" t="str">
        <f>IF(AND(ISBLANK('TABELA UNIFICADA 2024'!P738)=TRUE,(ISBLANK('TABELA UNIFICADA 2024'!A738)=FALSE)),'TABELA UNIFICADA 2024'!A738," ")</f>
        <v xml:space="preserve"> </v>
      </c>
      <c r="D738" s="96" t="s">
        <v>43</v>
      </c>
      <c r="E738" s="191">
        <f>IF(ISBLANK('TABELA UNIFICADA 2024'!M738)=TRUE," ",'TABELA UNIFICADA 2024'!M738)</f>
        <v>45516</v>
      </c>
      <c r="F738" s="96" t="s">
        <v>111</v>
      </c>
      <c r="G738" s="96" t="str">
        <f>IF(C738='TABELA UNIFICADA 2024'!A738,'TABELA UNIFICADA 2024'!D738," ")</f>
        <v xml:space="preserve"> </v>
      </c>
      <c r="H738" s="96" t="s">
        <v>43</v>
      </c>
      <c r="I738" s="96" t="s">
        <v>112</v>
      </c>
      <c r="J738" s="97" t="str">
        <f>IF(C738='TABELA UNIFICADA 2024'!A738,'TABELA UNIFICADA 2024'!G738," ")</f>
        <v xml:space="preserve"> </v>
      </c>
      <c r="K738" s="96" t="s">
        <v>113</v>
      </c>
      <c r="L738" s="100" t="str">
        <f t="shared" si="78"/>
        <v>-</v>
      </c>
      <c r="M738" s="95" t="str">
        <f>IF(C738='TABELA UNIFICADA 2024'!A738,'TABELA UNIFICADA 2024'!C738," ")</f>
        <v xml:space="preserve"> </v>
      </c>
      <c r="N738" s="99" t="str">
        <f>IF(C738='TABELA UNIFICADA 2024'!A738,'TABELA UNIFICADA 2024'!F738," ")</f>
        <v xml:space="preserve"> </v>
      </c>
      <c r="O738" s="99" t="str">
        <f t="shared" si="79"/>
        <v xml:space="preserve"> </v>
      </c>
      <c r="Y738" s="183" t="s">
        <v>1972</v>
      </c>
      <c r="Z738" s="104" t="s">
        <v>617</v>
      </c>
      <c r="AA738" s="104" t="s">
        <v>618</v>
      </c>
      <c r="AB738" s="104" t="str">
        <f t="shared" si="77"/>
        <v>FERRO</v>
      </c>
      <c r="AC738" s="106">
        <f>IF(AND(AB738="FERRO",AA738="PADRAO"),CONTROLE!$T$2,IF(AND(AB738="FERRO",AA738="ESPECIAL"),CONTROLE!$T$3,IF(AND(AB738="ACO",AA738="PADRAO"),CONTROLE!$T$8,IF(AND(AB738="ACO",AA738="ESPECIAL"),CONTROLE!$T$9,IF(AND(AB738="ALUMINIO",AA738="PADRAO"),CONTROLE!$T$5,IF(AND(AB738="ALUMINIO",AA738="ESPECIAL"),CONTROLE!$T$6))))))</f>
        <v>12738</v>
      </c>
    </row>
    <row r="739" spans="1:29" ht="15" customHeight="1">
      <c r="A739" s="98" t="s">
        <v>2927</v>
      </c>
      <c r="B739" s="96" t="str">
        <f t="shared" si="75"/>
        <v xml:space="preserve"> </v>
      </c>
      <c r="C739" s="96" t="str">
        <f>IF(AND(ISBLANK('TABELA UNIFICADA 2024'!P739)=TRUE,(ISBLANK('TABELA UNIFICADA 2024'!A739)=FALSE)),'TABELA UNIFICADA 2024'!A739," ")</f>
        <v xml:space="preserve"> </v>
      </c>
      <c r="D739" s="96" t="s">
        <v>43</v>
      </c>
      <c r="E739" s="191">
        <f>IF(ISBLANK('TABELA UNIFICADA 2024'!M739)=TRUE," ",'TABELA UNIFICADA 2024'!M739)</f>
        <v>45516</v>
      </c>
      <c r="F739" s="96" t="s">
        <v>111</v>
      </c>
      <c r="G739" s="96" t="str">
        <f>IF(C739='TABELA UNIFICADA 2024'!A739,'TABELA UNIFICADA 2024'!D739," ")</f>
        <v xml:space="preserve"> </v>
      </c>
      <c r="H739" s="96" t="s">
        <v>43</v>
      </c>
      <c r="I739" s="96" t="s">
        <v>112</v>
      </c>
      <c r="J739" s="97" t="str">
        <f>IF(C739='TABELA UNIFICADA 2024'!A739,'TABELA UNIFICADA 2024'!G739," ")</f>
        <v xml:space="preserve"> </v>
      </c>
      <c r="K739" s="96" t="s">
        <v>113</v>
      </c>
      <c r="L739" s="100" t="str">
        <f t="shared" si="78"/>
        <v>-</v>
      </c>
      <c r="M739" s="95" t="str">
        <f>IF(C739='TABELA UNIFICADA 2024'!A739,'TABELA UNIFICADA 2024'!C739," ")</f>
        <v xml:space="preserve"> </v>
      </c>
      <c r="N739" s="99" t="str">
        <f>IF(C739='TABELA UNIFICADA 2024'!A739,'TABELA UNIFICADA 2024'!F739," ")</f>
        <v xml:space="preserve"> </v>
      </c>
      <c r="O739" s="99" t="str">
        <f t="shared" si="79"/>
        <v xml:space="preserve"> </v>
      </c>
      <c r="Y739" s="183" t="s">
        <v>1973</v>
      </c>
      <c r="Z739" s="104" t="s">
        <v>617</v>
      </c>
      <c r="AA739" s="104" t="s">
        <v>618</v>
      </c>
      <c r="AB739" s="104" t="str">
        <f t="shared" ref="AB739:AB770" si="80">IF(LEFT(Z739,1)="G","FERRO",0)</f>
        <v>FERRO</v>
      </c>
      <c r="AC739" s="106">
        <f>IF(AND(AB739="FERRO",AA739="PADRAO"),CONTROLE!$T$2,IF(AND(AB739="FERRO",AA739="ESPECIAL"),CONTROLE!$T$3,IF(AND(AB739="ACO",AA739="PADRAO"),CONTROLE!$T$8,IF(AND(AB739="ACO",AA739="ESPECIAL"),CONTROLE!$T$9,IF(AND(AB739="ALUMINIO",AA739="PADRAO"),CONTROLE!$T$5,IF(AND(AB739="ALUMINIO",AA739="ESPECIAL"),CONTROLE!$T$6))))))</f>
        <v>12738</v>
      </c>
    </row>
    <row r="740" spans="1:29" ht="15" customHeight="1">
      <c r="A740" s="98" t="s">
        <v>2927</v>
      </c>
      <c r="B740" s="96" t="str">
        <f t="shared" si="75"/>
        <v xml:space="preserve"> </v>
      </c>
      <c r="C740" s="96" t="str">
        <f>IF(AND(ISBLANK('TABELA UNIFICADA 2024'!P740)=TRUE,(ISBLANK('TABELA UNIFICADA 2024'!A740)=FALSE)),'TABELA UNIFICADA 2024'!A740," ")</f>
        <v xml:space="preserve"> </v>
      </c>
      <c r="D740" s="96" t="s">
        <v>43</v>
      </c>
      <c r="E740" s="191">
        <f>IF(ISBLANK('TABELA UNIFICADA 2024'!M740)=TRUE," ",'TABELA UNIFICADA 2024'!M740)</f>
        <v>45516</v>
      </c>
      <c r="F740" s="96" t="s">
        <v>111</v>
      </c>
      <c r="G740" s="96" t="str">
        <f>IF(C740='TABELA UNIFICADA 2024'!A740,'TABELA UNIFICADA 2024'!D740," ")</f>
        <v xml:space="preserve"> </v>
      </c>
      <c r="H740" s="96" t="s">
        <v>43</v>
      </c>
      <c r="I740" s="96" t="s">
        <v>112</v>
      </c>
      <c r="J740" s="97" t="str">
        <f>IF(C740='TABELA UNIFICADA 2024'!A740,'TABELA UNIFICADA 2024'!G740," ")</f>
        <v xml:space="preserve"> </v>
      </c>
      <c r="K740" s="96" t="s">
        <v>113</v>
      </c>
      <c r="L740" s="100" t="str">
        <f t="shared" si="78"/>
        <v>-</v>
      </c>
      <c r="M740" s="95" t="str">
        <f>IF(C740='TABELA UNIFICADA 2024'!A740,'TABELA UNIFICADA 2024'!C740," ")</f>
        <v xml:space="preserve"> </v>
      </c>
      <c r="N740" s="99" t="str">
        <f>IF(C740='TABELA UNIFICADA 2024'!A740,'TABELA UNIFICADA 2024'!F740," ")</f>
        <v xml:space="preserve"> </v>
      </c>
      <c r="O740" s="99" t="str">
        <f t="shared" si="79"/>
        <v xml:space="preserve"> </v>
      </c>
      <c r="Y740" s="183" t="s">
        <v>1974</v>
      </c>
      <c r="Z740" s="104" t="s">
        <v>617</v>
      </c>
      <c r="AA740" s="104" t="s">
        <v>618</v>
      </c>
      <c r="AB740" s="104" t="str">
        <f t="shared" si="80"/>
        <v>FERRO</v>
      </c>
      <c r="AC740" s="106">
        <f>IF(AND(AB740="FERRO",AA740="PADRAO"),CONTROLE!$T$2,IF(AND(AB740="FERRO",AA740="ESPECIAL"),CONTROLE!$T$3,IF(AND(AB740="ACO",AA740="PADRAO"),CONTROLE!$T$8,IF(AND(AB740="ACO",AA740="ESPECIAL"),CONTROLE!$T$9,IF(AND(AB740="ALUMINIO",AA740="PADRAO"),CONTROLE!$T$5,IF(AND(AB740="ALUMINIO",AA740="ESPECIAL"),CONTROLE!$T$6))))))</f>
        <v>12738</v>
      </c>
    </row>
    <row r="741" spans="1:29" ht="15" customHeight="1">
      <c r="A741" s="98" t="s">
        <v>2927</v>
      </c>
      <c r="B741" s="96" t="str">
        <f t="shared" si="75"/>
        <v xml:space="preserve"> </v>
      </c>
      <c r="C741" s="96" t="str">
        <f>IF(AND(ISBLANK('TABELA UNIFICADA 2024'!P741)=TRUE,(ISBLANK('TABELA UNIFICADA 2024'!A741)=FALSE)),'TABELA UNIFICADA 2024'!A741," ")</f>
        <v xml:space="preserve"> </v>
      </c>
      <c r="D741" s="96" t="s">
        <v>43</v>
      </c>
      <c r="E741" s="191">
        <f>IF(ISBLANK('TABELA UNIFICADA 2024'!M741)=TRUE," ",'TABELA UNIFICADA 2024'!M741)</f>
        <v>45516</v>
      </c>
      <c r="F741" s="96" t="s">
        <v>111</v>
      </c>
      <c r="G741" s="96" t="str">
        <f>IF(C741='TABELA UNIFICADA 2024'!A741,'TABELA UNIFICADA 2024'!D741," ")</f>
        <v xml:space="preserve"> </v>
      </c>
      <c r="H741" s="96" t="s">
        <v>43</v>
      </c>
      <c r="I741" s="96" t="s">
        <v>112</v>
      </c>
      <c r="J741" s="97" t="str">
        <f>IF(C741='TABELA UNIFICADA 2024'!A741,'TABELA UNIFICADA 2024'!G741," ")</f>
        <v xml:space="preserve"> </v>
      </c>
      <c r="K741" s="96" t="s">
        <v>113</v>
      </c>
      <c r="L741" s="100" t="str">
        <f t="shared" si="78"/>
        <v>-</v>
      </c>
      <c r="M741" s="95" t="str">
        <f>IF(C741='TABELA UNIFICADA 2024'!A741,'TABELA UNIFICADA 2024'!C741," ")</f>
        <v xml:space="preserve"> </v>
      </c>
      <c r="N741" s="99" t="str">
        <f>IF(C741='TABELA UNIFICADA 2024'!A741,'TABELA UNIFICADA 2024'!F741," ")</f>
        <v xml:space="preserve"> </v>
      </c>
      <c r="O741" s="99" t="str">
        <f t="shared" si="79"/>
        <v xml:space="preserve"> </v>
      </c>
      <c r="Y741" s="183" t="s">
        <v>1975</v>
      </c>
      <c r="Z741" s="104" t="s">
        <v>617</v>
      </c>
      <c r="AA741" s="104" t="s">
        <v>618</v>
      </c>
      <c r="AB741" s="104" t="str">
        <f t="shared" si="80"/>
        <v>FERRO</v>
      </c>
      <c r="AC741" s="106">
        <f>IF(AND(AB741="FERRO",AA741="PADRAO"),CONTROLE!$T$2,IF(AND(AB741="FERRO",AA741="ESPECIAL"),CONTROLE!$T$3,IF(AND(AB741="ACO",AA741="PADRAO"),CONTROLE!$T$8,IF(AND(AB741="ACO",AA741="ESPECIAL"),CONTROLE!$T$9,IF(AND(AB741="ALUMINIO",AA741="PADRAO"),CONTROLE!$T$5,IF(AND(AB741="ALUMINIO",AA741="ESPECIAL"),CONTROLE!$T$6))))))</f>
        <v>12738</v>
      </c>
    </row>
    <row r="742" spans="1:29" ht="15" customHeight="1">
      <c r="A742" s="98" t="s">
        <v>2927</v>
      </c>
      <c r="B742" s="96" t="str">
        <f t="shared" si="75"/>
        <v xml:space="preserve"> </v>
      </c>
      <c r="C742" s="96" t="str">
        <f>IF(AND(ISBLANK('TABELA UNIFICADA 2024'!P742)=TRUE,(ISBLANK('TABELA UNIFICADA 2024'!A742)=FALSE)),'TABELA UNIFICADA 2024'!A742," ")</f>
        <v xml:space="preserve"> </v>
      </c>
      <c r="D742" s="96" t="s">
        <v>43</v>
      </c>
      <c r="E742" s="191">
        <f>IF(ISBLANK('TABELA UNIFICADA 2024'!M742)=TRUE," ",'TABELA UNIFICADA 2024'!M742)</f>
        <v>45516</v>
      </c>
      <c r="F742" s="96" t="s">
        <v>111</v>
      </c>
      <c r="G742" s="96" t="str">
        <f>IF(C742='TABELA UNIFICADA 2024'!A742,'TABELA UNIFICADA 2024'!D742," ")</f>
        <v xml:space="preserve"> </v>
      </c>
      <c r="H742" s="96" t="s">
        <v>43</v>
      </c>
      <c r="I742" s="96" t="s">
        <v>112</v>
      </c>
      <c r="J742" s="97" t="str">
        <f>IF(C742='TABELA UNIFICADA 2024'!A742,'TABELA UNIFICADA 2024'!G742," ")</f>
        <v xml:space="preserve"> </v>
      </c>
      <c r="K742" s="96" t="s">
        <v>113</v>
      </c>
      <c r="L742" s="100" t="str">
        <f t="shared" si="78"/>
        <v>-</v>
      </c>
      <c r="M742" s="95" t="str">
        <f>IF(C742='TABELA UNIFICADA 2024'!A742,'TABELA UNIFICADA 2024'!C742," ")</f>
        <v xml:space="preserve"> </v>
      </c>
      <c r="N742" s="99" t="str">
        <f>IF(C742='TABELA UNIFICADA 2024'!A742,'TABELA UNIFICADA 2024'!F742," ")</f>
        <v xml:space="preserve"> </v>
      </c>
      <c r="O742" s="99" t="str">
        <f t="shared" si="79"/>
        <v xml:space="preserve"> </v>
      </c>
      <c r="Y742" s="183" t="s">
        <v>1976</v>
      </c>
      <c r="Z742" s="104" t="s">
        <v>617</v>
      </c>
      <c r="AA742" s="104" t="s">
        <v>618</v>
      </c>
      <c r="AB742" s="104" t="str">
        <f t="shared" si="80"/>
        <v>FERRO</v>
      </c>
      <c r="AC742" s="106">
        <f>IF(AND(AB742="FERRO",AA742="PADRAO"),CONTROLE!$T$2,IF(AND(AB742="FERRO",AA742="ESPECIAL"),CONTROLE!$T$3,IF(AND(AB742="ACO",AA742="PADRAO"),CONTROLE!$T$8,IF(AND(AB742="ACO",AA742="ESPECIAL"),CONTROLE!$T$9,IF(AND(AB742="ALUMINIO",AA742="PADRAO"),CONTROLE!$T$5,IF(AND(AB742="ALUMINIO",AA742="ESPECIAL"),CONTROLE!$T$6))))))</f>
        <v>12738</v>
      </c>
    </row>
    <row r="743" spans="1:29" ht="15" customHeight="1">
      <c r="A743" s="98" t="s">
        <v>2927</v>
      </c>
      <c r="B743" s="96" t="str">
        <f t="shared" si="75"/>
        <v xml:space="preserve"> </v>
      </c>
      <c r="C743" s="96" t="str">
        <f>IF(AND(ISBLANK('TABELA UNIFICADA 2024'!P743)=TRUE,(ISBLANK('TABELA UNIFICADA 2024'!A743)=FALSE)),'TABELA UNIFICADA 2024'!A743," ")</f>
        <v xml:space="preserve"> </v>
      </c>
      <c r="D743" s="96" t="s">
        <v>43</v>
      </c>
      <c r="E743" s="191">
        <f>IF(ISBLANK('TABELA UNIFICADA 2024'!M743)=TRUE," ",'TABELA UNIFICADA 2024'!M743)</f>
        <v>45509</v>
      </c>
      <c r="F743" s="96" t="s">
        <v>111</v>
      </c>
      <c r="G743" s="96" t="str">
        <f>IF(C743='TABELA UNIFICADA 2024'!A743,'TABELA UNIFICADA 2024'!D743," ")</f>
        <v xml:space="preserve"> </v>
      </c>
      <c r="H743" s="96" t="s">
        <v>43</v>
      </c>
      <c r="I743" s="96" t="s">
        <v>112</v>
      </c>
      <c r="J743" s="97" t="str">
        <f>IF(C743='TABELA UNIFICADA 2024'!A743,'TABELA UNIFICADA 2024'!G743," ")</f>
        <v xml:space="preserve"> </v>
      </c>
      <c r="K743" s="96" t="s">
        <v>113</v>
      </c>
      <c r="L743" s="100" t="str">
        <f t="shared" si="78"/>
        <v>-</v>
      </c>
      <c r="M743" s="95" t="str">
        <f>IF(C743='TABELA UNIFICADA 2024'!A743,'TABELA UNIFICADA 2024'!C743," ")</f>
        <v xml:space="preserve"> </v>
      </c>
      <c r="N743" s="99" t="str">
        <f>IF(C743='TABELA UNIFICADA 2024'!A743,'TABELA UNIFICADA 2024'!F743," ")</f>
        <v xml:space="preserve"> </v>
      </c>
      <c r="O743" s="99" t="str">
        <f t="shared" si="79"/>
        <v xml:space="preserve"> </v>
      </c>
      <c r="Y743" s="183" t="s">
        <v>1977</v>
      </c>
      <c r="Z743" s="104" t="s">
        <v>617</v>
      </c>
      <c r="AA743" s="104" t="s">
        <v>618</v>
      </c>
      <c r="AB743" s="104" t="str">
        <f t="shared" si="80"/>
        <v>FERRO</v>
      </c>
      <c r="AC743" s="106">
        <f>IF(AND(AB743="FERRO",AA743="PADRAO"),CONTROLE!$T$2,IF(AND(AB743="FERRO",AA743="ESPECIAL"),CONTROLE!$T$3,IF(AND(AB743="ACO",AA743="PADRAO"),CONTROLE!$T$8,IF(AND(AB743="ACO",AA743="ESPECIAL"),CONTROLE!$T$9,IF(AND(AB743="ALUMINIO",AA743="PADRAO"),CONTROLE!$T$5,IF(AND(AB743="ALUMINIO",AA743="ESPECIAL"),CONTROLE!$T$6))))))</f>
        <v>12738</v>
      </c>
    </row>
    <row r="744" spans="1:29" ht="15" customHeight="1">
      <c r="A744" s="98" t="s">
        <v>2927</v>
      </c>
      <c r="B744" s="96" t="str">
        <f t="shared" si="75"/>
        <v xml:space="preserve"> </v>
      </c>
      <c r="C744" s="96" t="str">
        <f>IF(AND(ISBLANK('TABELA UNIFICADA 2024'!P744)=TRUE,(ISBLANK('TABELA UNIFICADA 2024'!A744)=FALSE)),'TABELA UNIFICADA 2024'!A744," ")</f>
        <v xml:space="preserve"> </v>
      </c>
      <c r="D744" s="96" t="s">
        <v>43</v>
      </c>
      <c r="E744" s="191">
        <f>IF(ISBLANK('TABELA UNIFICADA 2024'!M744)=TRUE," ",'TABELA UNIFICADA 2024'!M744)</f>
        <v>45509</v>
      </c>
      <c r="F744" s="96" t="s">
        <v>111</v>
      </c>
      <c r="G744" s="96" t="str">
        <f>IF(C744='TABELA UNIFICADA 2024'!A744,'TABELA UNIFICADA 2024'!D744," ")</f>
        <v xml:space="preserve"> </v>
      </c>
      <c r="H744" s="96" t="s">
        <v>43</v>
      </c>
      <c r="I744" s="96" t="s">
        <v>112</v>
      </c>
      <c r="J744" s="97" t="str">
        <f>IF(C744='TABELA UNIFICADA 2024'!A744,'TABELA UNIFICADA 2024'!G744," ")</f>
        <v xml:space="preserve"> </v>
      </c>
      <c r="K744" s="96" t="s">
        <v>113</v>
      </c>
      <c r="L744" s="100" t="str">
        <f t="shared" si="78"/>
        <v>-</v>
      </c>
      <c r="M744" s="95" t="str">
        <f>IF(C744='TABELA UNIFICADA 2024'!A744,'TABELA UNIFICADA 2024'!C744," ")</f>
        <v xml:space="preserve"> </v>
      </c>
      <c r="N744" s="99" t="str">
        <f>IF(C744='TABELA UNIFICADA 2024'!A744,'TABELA UNIFICADA 2024'!F744," ")</f>
        <v xml:space="preserve"> </v>
      </c>
      <c r="O744" s="99" t="str">
        <f t="shared" si="79"/>
        <v xml:space="preserve"> </v>
      </c>
      <c r="Y744" s="183" t="s">
        <v>1096</v>
      </c>
      <c r="Z744" s="104" t="s">
        <v>617</v>
      </c>
      <c r="AA744" s="104" t="s">
        <v>618</v>
      </c>
      <c r="AB744" s="104" t="str">
        <f t="shared" si="80"/>
        <v>FERRO</v>
      </c>
      <c r="AC744" s="106">
        <f>IF(AND(AB744="FERRO",AA744="PADRAO"),CONTROLE!$T$2,IF(AND(AB744="FERRO",AA744="ESPECIAL"),CONTROLE!$T$3,IF(AND(AB744="ACO",AA744="PADRAO"),CONTROLE!$T$8,IF(AND(AB744="ACO",AA744="ESPECIAL"),CONTROLE!$T$9,IF(AND(AB744="ALUMINIO",AA744="PADRAO"),CONTROLE!$T$5,IF(AND(AB744="ALUMINIO",AA744="ESPECIAL"),CONTROLE!$T$6))))))</f>
        <v>12738</v>
      </c>
    </row>
    <row r="745" spans="1:29" ht="15" customHeight="1">
      <c r="A745" s="98" t="s">
        <v>2927</v>
      </c>
      <c r="B745" s="96" t="str">
        <f t="shared" si="75"/>
        <v xml:space="preserve"> </v>
      </c>
      <c r="C745" s="96" t="str">
        <f>IF(AND(ISBLANK('TABELA UNIFICADA 2024'!P745)=TRUE,(ISBLANK('TABELA UNIFICADA 2024'!A745)=FALSE)),'TABELA UNIFICADA 2024'!A745," ")</f>
        <v xml:space="preserve"> </v>
      </c>
      <c r="D745" s="96" t="s">
        <v>43</v>
      </c>
      <c r="E745" s="191">
        <f>IF(ISBLANK('TABELA UNIFICADA 2024'!M745)=TRUE," ",'TABELA UNIFICADA 2024'!M745)</f>
        <v>45509</v>
      </c>
      <c r="F745" s="96" t="s">
        <v>111</v>
      </c>
      <c r="G745" s="96" t="str">
        <f>IF(C745='TABELA UNIFICADA 2024'!A745,'TABELA UNIFICADA 2024'!D745," ")</f>
        <v xml:space="preserve"> </v>
      </c>
      <c r="H745" s="96" t="s">
        <v>43</v>
      </c>
      <c r="I745" s="96" t="s">
        <v>112</v>
      </c>
      <c r="J745" s="97" t="str">
        <f>IF(C745='TABELA UNIFICADA 2024'!A745,'TABELA UNIFICADA 2024'!G745," ")</f>
        <v xml:space="preserve"> </v>
      </c>
      <c r="K745" s="96" t="s">
        <v>113</v>
      </c>
      <c r="L745" s="100" t="str">
        <f t="shared" si="78"/>
        <v>-</v>
      </c>
      <c r="M745" s="95" t="str">
        <f>IF(C745='TABELA UNIFICADA 2024'!A745,'TABELA UNIFICADA 2024'!C745," ")</f>
        <v xml:space="preserve"> </v>
      </c>
      <c r="N745" s="99" t="str">
        <f>IF(C745='TABELA UNIFICADA 2024'!A745,'TABELA UNIFICADA 2024'!F745," ")</f>
        <v xml:space="preserve"> </v>
      </c>
      <c r="O745" s="99" t="str">
        <f t="shared" si="79"/>
        <v xml:space="preserve"> </v>
      </c>
      <c r="Y745" s="183" t="s">
        <v>1978</v>
      </c>
      <c r="Z745" s="104" t="s">
        <v>617</v>
      </c>
      <c r="AA745" s="104" t="s">
        <v>618</v>
      </c>
      <c r="AB745" s="104" t="str">
        <f t="shared" si="80"/>
        <v>FERRO</v>
      </c>
      <c r="AC745" s="106">
        <f>IF(AND(AB745="FERRO",AA745="PADRAO"),CONTROLE!$T$2,IF(AND(AB745="FERRO",AA745="ESPECIAL"),CONTROLE!$T$3,IF(AND(AB745="ACO",AA745="PADRAO"),CONTROLE!$T$8,IF(AND(AB745="ACO",AA745="ESPECIAL"),CONTROLE!$T$9,IF(AND(AB745="ALUMINIO",AA745="PADRAO"),CONTROLE!$T$5,IF(AND(AB745="ALUMINIO",AA745="ESPECIAL"),CONTROLE!$T$6))))))</f>
        <v>12738</v>
      </c>
    </row>
    <row r="746" spans="1:29" ht="15" customHeight="1">
      <c r="A746" s="98" t="s">
        <v>2927</v>
      </c>
      <c r="B746" s="96" t="str">
        <f t="shared" si="75"/>
        <v xml:space="preserve"> </v>
      </c>
      <c r="C746" s="96" t="str">
        <f>IF(AND(ISBLANK('TABELA UNIFICADA 2024'!P746)=TRUE,(ISBLANK('TABELA UNIFICADA 2024'!A746)=FALSE)),'TABELA UNIFICADA 2024'!A746," ")</f>
        <v xml:space="preserve"> </v>
      </c>
      <c r="D746" s="96" t="s">
        <v>43</v>
      </c>
      <c r="E746" s="191">
        <f>IF(ISBLANK('TABELA UNIFICADA 2024'!M746)=TRUE," ",'TABELA UNIFICADA 2024'!M746)</f>
        <v>45511</v>
      </c>
      <c r="F746" s="96" t="s">
        <v>111</v>
      </c>
      <c r="G746" s="96" t="str">
        <f>IF(C746='TABELA UNIFICADA 2024'!A746,'TABELA UNIFICADA 2024'!D746," ")</f>
        <v xml:space="preserve"> </v>
      </c>
      <c r="H746" s="96" t="s">
        <v>43</v>
      </c>
      <c r="I746" s="96" t="s">
        <v>112</v>
      </c>
      <c r="J746" s="97" t="str">
        <f>IF(C746='TABELA UNIFICADA 2024'!A746,'TABELA UNIFICADA 2024'!G746," ")</f>
        <v xml:space="preserve"> </v>
      </c>
      <c r="K746" s="96" t="s">
        <v>113</v>
      </c>
      <c r="L746" s="100" t="str">
        <f t="shared" si="78"/>
        <v>-</v>
      </c>
      <c r="M746" s="95" t="str">
        <f>IF(C746='TABELA UNIFICADA 2024'!A746,'TABELA UNIFICADA 2024'!C746," ")</f>
        <v xml:space="preserve"> </v>
      </c>
      <c r="N746" s="99" t="str">
        <f>IF(C746='TABELA UNIFICADA 2024'!A746,'TABELA UNIFICADA 2024'!F746," ")</f>
        <v xml:space="preserve"> </v>
      </c>
      <c r="O746" s="99" t="str">
        <f t="shared" si="79"/>
        <v xml:space="preserve"> </v>
      </c>
      <c r="Y746" s="183" t="s">
        <v>1979</v>
      </c>
      <c r="Z746" s="104" t="s">
        <v>617</v>
      </c>
      <c r="AA746" s="104" t="s">
        <v>618</v>
      </c>
      <c r="AB746" s="104" t="str">
        <f t="shared" si="80"/>
        <v>FERRO</v>
      </c>
      <c r="AC746" s="106">
        <f>IF(AND(AB746="FERRO",AA746="PADRAO"),CONTROLE!$T$2,IF(AND(AB746="FERRO",AA746="ESPECIAL"),CONTROLE!$T$3,IF(AND(AB746="ACO",AA746="PADRAO"),CONTROLE!$T$8,IF(AND(AB746="ACO",AA746="ESPECIAL"),CONTROLE!$T$9,IF(AND(AB746="ALUMINIO",AA746="PADRAO"),CONTROLE!$T$5,IF(AND(AB746="ALUMINIO",AA746="ESPECIAL"),CONTROLE!$T$6))))))</f>
        <v>12738</v>
      </c>
    </row>
    <row r="747" spans="1:29" ht="15" customHeight="1">
      <c r="A747" s="98" t="s">
        <v>2927</v>
      </c>
      <c r="B747" s="96" t="str">
        <f t="shared" si="75"/>
        <v xml:space="preserve"> </v>
      </c>
      <c r="C747" s="96" t="str">
        <f>IF(AND(ISBLANK('TABELA UNIFICADA 2024'!P747)=TRUE,(ISBLANK('TABELA UNIFICADA 2024'!A747)=FALSE)),'TABELA UNIFICADA 2024'!A747," ")</f>
        <v xml:space="preserve"> </v>
      </c>
      <c r="D747" s="96" t="s">
        <v>43</v>
      </c>
      <c r="E747" s="191">
        <f>IF(ISBLANK('TABELA UNIFICADA 2024'!M747)=TRUE," ",'TABELA UNIFICADA 2024'!M747)</f>
        <v>45516</v>
      </c>
      <c r="F747" s="96" t="s">
        <v>111</v>
      </c>
      <c r="G747" s="96" t="str">
        <f>IF(C747='TABELA UNIFICADA 2024'!A747,'TABELA UNIFICADA 2024'!D747," ")</f>
        <v xml:space="preserve"> </v>
      </c>
      <c r="H747" s="96" t="s">
        <v>43</v>
      </c>
      <c r="I747" s="96" t="s">
        <v>112</v>
      </c>
      <c r="J747" s="97" t="str">
        <f>IF(C747='TABELA UNIFICADA 2024'!A747,'TABELA UNIFICADA 2024'!G747," ")</f>
        <v xml:space="preserve"> </v>
      </c>
      <c r="K747" s="96" t="s">
        <v>113</v>
      </c>
      <c r="L747" s="100" t="str">
        <f t="shared" si="78"/>
        <v>-</v>
      </c>
      <c r="M747" s="95" t="str">
        <f>IF(C747='TABELA UNIFICADA 2024'!A747,'TABELA UNIFICADA 2024'!C747," ")</f>
        <v xml:space="preserve"> </v>
      </c>
      <c r="N747" s="99" t="str">
        <f>IF(C747='TABELA UNIFICADA 2024'!A747,'TABELA UNIFICADA 2024'!F747," ")</f>
        <v xml:space="preserve"> </v>
      </c>
      <c r="O747" s="99" t="str">
        <f t="shared" si="79"/>
        <v xml:space="preserve"> </v>
      </c>
      <c r="Y747" s="183" t="s">
        <v>1980</v>
      </c>
      <c r="Z747" s="104" t="s">
        <v>617</v>
      </c>
      <c r="AA747" s="104" t="s">
        <v>618</v>
      </c>
      <c r="AB747" s="104" t="str">
        <f t="shared" si="80"/>
        <v>FERRO</v>
      </c>
      <c r="AC747" s="106">
        <f>IF(AND(AB747="FERRO",AA747="PADRAO"),CONTROLE!$T$2,IF(AND(AB747="FERRO",AA747="ESPECIAL"),CONTROLE!$T$3,IF(AND(AB747="ACO",AA747="PADRAO"),CONTROLE!$T$8,IF(AND(AB747="ACO",AA747="ESPECIAL"),CONTROLE!$T$9,IF(AND(AB747="ALUMINIO",AA747="PADRAO"),CONTROLE!$T$5,IF(AND(AB747="ALUMINIO",AA747="ESPECIAL"),CONTROLE!$T$6))))))</f>
        <v>12738</v>
      </c>
    </row>
    <row r="748" spans="1:29" ht="15" customHeight="1">
      <c r="A748" s="98" t="s">
        <v>2927</v>
      </c>
      <c r="B748" s="96" t="str">
        <f t="shared" si="75"/>
        <v xml:space="preserve"> </v>
      </c>
      <c r="C748" s="96" t="str">
        <f>IF(AND(ISBLANK('TABELA UNIFICADA 2024'!P748)=TRUE,(ISBLANK('TABELA UNIFICADA 2024'!A748)=FALSE)),'TABELA UNIFICADA 2024'!A748," ")</f>
        <v xml:space="preserve"> </v>
      </c>
      <c r="D748" s="96" t="s">
        <v>43</v>
      </c>
      <c r="E748" s="191">
        <f>IF(ISBLANK('TABELA UNIFICADA 2024'!M748)=TRUE," ",'TABELA UNIFICADA 2024'!M748)</f>
        <v>45516</v>
      </c>
      <c r="F748" s="96" t="s">
        <v>111</v>
      </c>
      <c r="G748" s="96" t="str">
        <f>IF(C748='TABELA UNIFICADA 2024'!A748,'TABELA UNIFICADA 2024'!D748," ")</f>
        <v xml:space="preserve"> </v>
      </c>
      <c r="H748" s="96" t="s">
        <v>43</v>
      </c>
      <c r="I748" s="96" t="s">
        <v>112</v>
      </c>
      <c r="J748" s="97" t="str">
        <f>IF(C748='TABELA UNIFICADA 2024'!A748,'TABELA UNIFICADA 2024'!G748," ")</f>
        <v xml:space="preserve"> </v>
      </c>
      <c r="K748" s="96" t="s">
        <v>113</v>
      </c>
      <c r="L748" s="100" t="str">
        <f t="shared" si="78"/>
        <v>-</v>
      </c>
      <c r="M748" s="95" t="str">
        <f>IF(C748='TABELA UNIFICADA 2024'!A748,'TABELA UNIFICADA 2024'!C748," ")</f>
        <v xml:space="preserve"> </v>
      </c>
      <c r="N748" s="99" t="str">
        <f>IF(C748='TABELA UNIFICADA 2024'!A748,'TABELA UNIFICADA 2024'!F748," ")</f>
        <v xml:space="preserve"> </v>
      </c>
      <c r="O748" s="99" t="str">
        <f t="shared" si="79"/>
        <v xml:space="preserve"> </v>
      </c>
      <c r="Y748" s="183" t="s">
        <v>1981</v>
      </c>
      <c r="Z748" s="104" t="s">
        <v>617</v>
      </c>
      <c r="AA748" s="104" t="s">
        <v>618</v>
      </c>
      <c r="AB748" s="104" t="str">
        <f t="shared" si="80"/>
        <v>FERRO</v>
      </c>
      <c r="AC748" s="106">
        <f>IF(AND(AB748="FERRO",AA748="PADRAO"),CONTROLE!$T$2,IF(AND(AB748="FERRO",AA748="ESPECIAL"),CONTROLE!$T$3,IF(AND(AB748="ACO",AA748="PADRAO"),CONTROLE!$T$8,IF(AND(AB748="ACO",AA748="ESPECIAL"),CONTROLE!$T$9,IF(AND(AB748="ALUMINIO",AA748="PADRAO"),CONTROLE!$T$5,IF(AND(AB748="ALUMINIO",AA748="ESPECIAL"),CONTROLE!$T$6))))))</f>
        <v>12738</v>
      </c>
    </row>
    <row r="749" spans="1:29" ht="15" customHeight="1">
      <c r="A749" s="98" t="s">
        <v>2927</v>
      </c>
      <c r="B749" s="96" t="str">
        <f t="shared" si="75"/>
        <v xml:space="preserve"> </v>
      </c>
      <c r="C749" s="96" t="str">
        <f>IF(AND(ISBLANK('TABELA UNIFICADA 2024'!P749)=TRUE,(ISBLANK('TABELA UNIFICADA 2024'!A749)=FALSE)),'TABELA UNIFICADA 2024'!A749," ")</f>
        <v xml:space="preserve"> </v>
      </c>
      <c r="D749" s="96" t="s">
        <v>43</v>
      </c>
      <c r="E749" s="191">
        <f>IF(ISBLANK('TABELA UNIFICADA 2024'!M749)=TRUE," ",'TABELA UNIFICADA 2024'!M749)</f>
        <v>45516</v>
      </c>
      <c r="F749" s="96" t="s">
        <v>111</v>
      </c>
      <c r="G749" s="96" t="str">
        <f>IF(C749='TABELA UNIFICADA 2024'!A749,'TABELA UNIFICADA 2024'!D749," ")</f>
        <v xml:space="preserve"> </v>
      </c>
      <c r="H749" s="96" t="s">
        <v>43</v>
      </c>
      <c r="I749" s="96" t="s">
        <v>112</v>
      </c>
      <c r="J749" s="97" t="str">
        <f>IF(C749='TABELA UNIFICADA 2024'!A749,'TABELA UNIFICADA 2024'!G749," ")</f>
        <v xml:space="preserve"> </v>
      </c>
      <c r="K749" s="96" t="s">
        <v>113</v>
      </c>
      <c r="L749" s="100" t="str">
        <f t="shared" si="78"/>
        <v>-</v>
      </c>
      <c r="M749" s="95" t="str">
        <f>IF(C749='TABELA UNIFICADA 2024'!A749,'TABELA UNIFICADA 2024'!C749," ")</f>
        <v xml:space="preserve"> </v>
      </c>
      <c r="N749" s="99" t="str">
        <f>IF(C749='TABELA UNIFICADA 2024'!A749,'TABELA UNIFICADA 2024'!F749," ")</f>
        <v xml:space="preserve"> </v>
      </c>
      <c r="O749" s="99" t="str">
        <f t="shared" si="79"/>
        <v xml:space="preserve"> </v>
      </c>
      <c r="Y749" s="183" t="s">
        <v>1982</v>
      </c>
      <c r="Z749" s="104" t="s">
        <v>617</v>
      </c>
      <c r="AA749" s="104" t="s">
        <v>618</v>
      </c>
      <c r="AB749" s="104" t="str">
        <f t="shared" si="80"/>
        <v>FERRO</v>
      </c>
      <c r="AC749" s="106">
        <f>IF(AND(AB749="FERRO",AA749="PADRAO"),CONTROLE!$T$2,IF(AND(AB749="FERRO",AA749="ESPECIAL"),CONTROLE!$T$3,IF(AND(AB749="ACO",AA749="PADRAO"),CONTROLE!$T$8,IF(AND(AB749="ACO",AA749="ESPECIAL"),CONTROLE!$T$9,IF(AND(AB749="ALUMINIO",AA749="PADRAO"),CONTROLE!$T$5,IF(AND(AB749="ALUMINIO",AA749="ESPECIAL"),CONTROLE!$T$6))))))</f>
        <v>12738</v>
      </c>
    </row>
    <row r="750" spans="1:29" ht="15" customHeight="1">
      <c r="A750" s="98" t="s">
        <v>2927</v>
      </c>
      <c r="B750" s="96" t="str">
        <f t="shared" si="75"/>
        <v xml:space="preserve"> </v>
      </c>
      <c r="C750" s="96" t="str">
        <f>IF(AND(ISBLANK('TABELA UNIFICADA 2024'!P750)=TRUE,(ISBLANK('TABELA UNIFICADA 2024'!A750)=FALSE)),'TABELA UNIFICADA 2024'!A750," ")</f>
        <v xml:space="preserve"> </v>
      </c>
      <c r="D750" s="96" t="s">
        <v>43</v>
      </c>
      <c r="E750" s="191">
        <f>IF(ISBLANK('TABELA UNIFICADA 2024'!M750)=TRUE," ",'TABELA UNIFICADA 2024'!M750)</f>
        <v>45516</v>
      </c>
      <c r="F750" s="96" t="s">
        <v>111</v>
      </c>
      <c r="G750" s="96" t="str">
        <f>IF(C750='TABELA UNIFICADA 2024'!A750,'TABELA UNIFICADA 2024'!D750," ")</f>
        <v xml:space="preserve"> </v>
      </c>
      <c r="H750" s="96" t="s">
        <v>43</v>
      </c>
      <c r="I750" s="96" t="s">
        <v>112</v>
      </c>
      <c r="J750" s="97" t="str">
        <f>IF(C750='TABELA UNIFICADA 2024'!A750,'TABELA UNIFICADA 2024'!G750," ")</f>
        <v xml:space="preserve"> </v>
      </c>
      <c r="K750" s="96" t="s">
        <v>113</v>
      </c>
      <c r="L750" s="100" t="str">
        <f t="shared" si="78"/>
        <v>-</v>
      </c>
      <c r="M750" s="95" t="str">
        <f>IF(C750='TABELA UNIFICADA 2024'!A750,'TABELA UNIFICADA 2024'!C750," ")</f>
        <v xml:space="preserve"> </v>
      </c>
      <c r="N750" s="99" t="str">
        <f>IF(C750='TABELA UNIFICADA 2024'!A750,'TABELA UNIFICADA 2024'!F750," ")</f>
        <v xml:space="preserve"> </v>
      </c>
      <c r="O750" s="99" t="str">
        <f t="shared" si="79"/>
        <v xml:space="preserve"> </v>
      </c>
      <c r="Y750" s="183" t="s">
        <v>1983</v>
      </c>
      <c r="Z750" s="104" t="s">
        <v>617</v>
      </c>
      <c r="AA750" s="104" t="s">
        <v>618</v>
      </c>
      <c r="AB750" s="104" t="str">
        <f t="shared" si="80"/>
        <v>FERRO</v>
      </c>
      <c r="AC750" s="106">
        <f>IF(AND(AB750="FERRO",AA750="PADRAO"),CONTROLE!$T$2,IF(AND(AB750="FERRO",AA750="ESPECIAL"),CONTROLE!$T$3,IF(AND(AB750="ACO",AA750="PADRAO"),CONTROLE!$T$8,IF(AND(AB750="ACO",AA750="ESPECIAL"),CONTROLE!$T$9,IF(AND(AB750="ALUMINIO",AA750="PADRAO"),CONTROLE!$T$5,IF(AND(AB750="ALUMINIO",AA750="ESPECIAL"),CONTROLE!$T$6))))))</f>
        <v>12738</v>
      </c>
    </row>
    <row r="751" spans="1:29" ht="15" customHeight="1">
      <c r="A751" s="98" t="s">
        <v>2927</v>
      </c>
      <c r="B751" s="96" t="str">
        <f t="shared" si="75"/>
        <v xml:space="preserve"> </v>
      </c>
      <c r="C751" s="96" t="str">
        <f>IF(AND(ISBLANK('TABELA UNIFICADA 2024'!P751)=TRUE,(ISBLANK('TABELA UNIFICADA 2024'!A751)=FALSE)),'TABELA UNIFICADA 2024'!A751," ")</f>
        <v xml:space="preserve"> </v>
      </c>
      <c r="D751" s="96" t="s">
        <v>43</v>
      </c>
      <c r="E751" s="191">
        <f>IF(ISBLANK('TABELA UNIFICADA 2024'!M751)=TRUE," ",'TABELA UNIFICADA 2024'!M751)</f>
        <v>45516</v>
      </c>
      <c r="F751" s="96" t="s">
        <v>111</v>
      </c>
      <c r="G751" s="96" t="str">
        <f>IF(C751='TABELA UNIFICADA 2024'!A751,'TABELA UNIFICADA 2024'!D751," ")</f>
        <v xml:space="preserve"> </v>
      </c>
      <c r="H751" s="96" t="s">
        <v>43</v>
      </c>
      <c r="I751" s="96" t="s">
        <v>112</v>
      </c>
      <c r="J751" s="97" t="str">
        <f>IF(C751='TABELA UNIFICADA 2024'!A751,'TABELA UNIFICADA 2024'!G751," ")</f>
        <v xml:space="preserve"> </v>
      </c>
      <c r="K751" s="96" t="s">
        <v>113</v>
      </c>
      <c r="L751" s="100" t="str">
        <f t="shared" si="78"/>
        <v>-</v>
      </c>
      <c r="M751" s="95" t="str">
        <f>IF(C751='TABELA UNIFICADA 2024'!A751,'TABELA UNIFICADA 2024'!C751," ")</f>
        <v xml:space="preserve"> </v>
      </c>
      <c r="N751" s="99" t="str">
        <f>IF(C751='TABELA UNIFICADA 2024'!A751,'TABELA UNIFICADA 2024'!F751," ")</f>
        <v xml:space="preserve"> </v>
      </c>
      <c r="O751" s="99" t="str">
        <f t="shared" si="79"/>
        <v xml:space="preserve"> </v>
      </c>
      <c r="Y751" s="183" t="s">
        <v>1984</v>
      </c>
      <c r="Z751" s="104" t="s">
        <v>617</v>
      </c>
      <c r="AA751" s="104" t="s">
        <v>618</v>
      </c>
      <c r="AB751" s="104" t="str">
        <f t="shared" si="80"/>
        <v>FERRO</v>
      </c>
      <c r="AC751" s="106">
        <f>IF(AND(AB751="FERRO",AA751="PADRAO"),CONTROLE!$T$2,IF(AND(AB751="FERRO",AA751="ESPECIAL"),CONTROLE!$T$3,IF(AND(AB751="ACO",AA751="PADRAO"),CONTROLE!$T$8,IF(AND(AB751="ACO",AA751="ESPECIAL"),CONTROLE!$T$9,IF(AND(AB751="ALUMINIO",AA751="PADRAO"),CONTROLE!$T$5,IF(AND(AB751="ALUMINIO",AA751="ESPECIAL"),CONTROLE!$T$6))))))</f>
        <v>12738</v>
      </c>
    </row>
    <row r="752" spans="1:29" ht="15" customHeight="1">
      <c r="A752" s="98" t="s">
        <v>2927</v>
      </c>
      <c r="B752" s="96" t="str">
        <f t="shared" si="75"/>
        <v xml:space="preserve"> </v>
      </c>
      <c r="C752" s="96" t="str">
        <f>IF(AND(ISBLANK('TABELA UNIFICADA 2024'!P752)=TRUE,(ISBLANK('TABELA UNIFICADA 2024'!A752)=FALSE)),'TABELA UNIFICADA 2024'!A752," ")</f>
        <v xml:space="preserve"> </v>
      </c>
      <c r="D752" s="96" t="s">
        <v>43</v>
      </c>
      <c r="E752" s="191">
        <f>IF(ISBLANK('TABELA UNIFICADA 2024'!M752)=TRUE," ",'TABELA UNIFICADA 2024'!M752)</f>
        <v>45516</v>
      </c>
      <c r="F752" s="96" t="s">
        <v>111</v>
      </c>
      <c r="G752" s="96" t="str">
        <f>IF(C752='TABELA UNIFICADA 2024'!A752,'TABELA UNIFICADA 2024'!D752," ")</f>
        <v xml:space="preserve"> </v>
      </c>
      <c r="H752" s="96" t="s">
        <v>43</v>
      </c>
      <c r="I752" s="96" t="s">
        <v>112</v>
      </c>
      <c r="J752" s="97" t="str">
        <f>IF(C752='TABELA UNIFICADA 2024'!A752,'TABELA UNIFICADA 2024'!G752," ")</f>
        <v xml:space="preserve"> </v>
      </c>
      <c r="K752" s="96" t="s">
        <v>113</v>
      </c>
      <c r="L752" s="100" t="str">
        <f t="shared" si="78"/>
        <v>-</v>
      </c>
      <c r="M752" s="95" t="str">
        <f>IF(C752='TABELA UNIFICADA 2024'!A752,'TABELA UNIFICADA 2024'!C752," ")</f>
        <v xml:space="preserve"> </v>
      </c>
      <c r="N752" s="99" t="str">
        <f>IF(C752='TABELA UNIFICADA 2024'!A752,'TABELA UNIFICADA 2024'!F752," ")</f>
        <v xml:space="preserve"> </v>
      </c>
      <c r="O752" s="99" t="str">
        <f t="shared" si="79"/>
        <v xml:space="preserve"> </v>
      </c>
      <c r="Y752" s="183" t="s">
        <v>1985</v>
      </c>
      <c r="Z752" s="104" t="s">
        <v>617</v>
      </c>
      <c r="AA752" s="104" t="s">
        <v>618</v>
      </c>
      <c r="AB752" s="104" t="str">
        <f t="shared" si="80"/>
        <v>FERRO</v>
      </c>
      <c r="AC752" s="106">
        <f>IF(AND(AB752="FERRO",AA752="PADRAO"),CONTROLE!$T$2,IF(AND(AB752="FERRO",AA752="ESPECIAL"),CONTROLE!$T$3,IF(AND(AB752="ACO",AA752="PADRAO"),CONTROLE!$T$8,IF(AND(AB752="ACO",AA752="ESPECIAL"),CONTROLE!$T$9,IF(AND(AB752="ALUMINIO",AA752="PADRAO"),CONTROLE!$T$5,IF(AND(AB752="ALUMINIO",AA752="ESPECIAL"),CONTROLE!$T$6))))))</f>
        <v>12738</v>
      </c>
    </row>
    <row r="753" spans="1:29" ht="15" customHeight="1">
      <c r="A753" s="98" t="s">
        <v>2927</v>
      </c>
      <c r="B753" s="96" t="str">
        <f t="shared" si="75"/>
        <v xml:space="preserve"> </v>
      </c>
      <c r="C753" s="96" t="str">
        <f>IF(AND(ISBLANK('TABELA UNIFICADA 2024'!P753)=TRUE,(ISBLANK('TABELA UNIFICADA 2024'!A753)=FALSE)),'TABELA UNIFICADA 2024'!A753," ")</f>
        <v xml:space="preserve"> </v>
      </c>
      <c r="D753" s="96" t="s">
        <v>43</v>
      </c>
      <c r="E753" s="191">
        <f>IF(ISBLANK('TABELA UNIFICADA 2024'!M753)=TRUE," ",'TABELA UNIFICADA 2024'!M753)</f>
        <v>45516</v>
      </c>
      <c r="F753" s="96" t="s">
        <v>111</v>
      </c>
      <c r="G753" s="96" t="str">
        <f>IF(C753='TABELA UNIFICADA 2024'!A753,'TABELA UNIFICADA 2024'!D753," ")</f>
        <v xml:space="preserve"> </v>
      </c>
      <c r="H753" s="96" t="s">
        <v>43</v>
      </c>
      <c r="I753" s="96" t="s">
        <v>112</v>
      </c>
      <c r="J753" s="97" t="str">
        <f>IF(C753='TABELA UNIFICADA 2024'!A753,'TABELA UNIFICADA 2024'!G753," ")</f>
        <v xml:space="preserve"> </v>
      </c>
      <c r="K753" s="96" t="s">
        <v>113</v>
      </c>
      <c r="L753" s="100" t="str">
        <f t="shared" si="78"/>
        <v>-</v>
      </c>
      <c r="M753" s="95" t="str">
        <f>IF(C753='TABELA UNIFICADA 2024'!A753,'TABELA UNIFICADA 2024'!C753," ")</f>
        <v xml:space="preserve"> </v>
      </c>
      <c r="N753" s="99" t="str">
        <f>IF(C753='TABELA UNIFICADA 2024'!A753,'TABELA UNIFICADA 2024'!F753," ")</f>
        <v xml:space="preserve"> </v>
      </c>
      <c r="O753" s="99" t="str">
        <f t="shared" si="79"/>
        <v xml:space="preserve"> </v>
      </c>
      <c r="Y753" s="183" t="s">
        <v>1986</v>
      </c>
      <c r="Z753" s="104" t="s">
        <v>617</v>
      </c>
      <c r="AA753" s="104" t="s">
        <v>618</v>
      </c>
      <c r="AB753" s="104" t="str">
        <f t="shared" si="80"/>
        <v>FERRO</v>
      </c>
      <c r="AC753" s="106">
        <f>IF(AND(AB753="FERRO",AA753="PADRAO"),CONTROLE!$T$2,IF(AND(AB753="FERRO",AA753="ESPECIAL"),CONTROLE!$T$3,IF(AND(AB753="ACO",AA753="PADRAO"),CONTROLE!$T$8,IF(AND(AB753="ACO",AA753="ESPECIAL"),CONTROLE!$T$9,IF(AND(AB753="ALUMINIO",AA753="PADRAO"),CONTROLE!$T$5,IF(AND(AB753="ALUMINIO",AA753="ESPECIAL"),CONTROLE!$T$6))))))</f>
        <v>12738</v>
      </c>
    </row>
    <row r="754" spans="1:29" ht="15" customHeight="1">
      <c r="A754" s="98" t="s">
        <v>2927</v>
      </c>
      <c r="B754" s="96" t="str">
        <f t="shared" si="75"/>
        <v xml:space="preserve"> </v>
      </c>
      <c r="C754" s="96" t="str">
        <f>IF(AND(ISBLANK('TABELA UNIFICADA 2024'!P754)=TRUE,(ISBLANK('TABELA UNIFICADA 2024'!A754)=FALSE)),'TABELA UNIFICADA 2024'!A754," ")</f>
        <v xml:space="preserve"> </v>
      </c>
      <c r="D754" s="96" t="s">
        <v>43</v>
      </c>
      <c r="E754" s="191">
        <f>IF(ISBLANK('TABELA UNIFICADA 2024'!M754)=TRUE," ",'TABELA UNIFICADA 2024'!M754)</f>
        <v>45516</v>
      </c>
      <c r="F754" s="96" t="s">
        <v>111</v>
      </c>
      <c r="G754" s="96" t="str">
        <f>IF(C754='TABELA UNIFICADA 2024'!A754,'TABELA UNIFICADA 2024'!D754," ")</f>
        <v xml:space="preserve"> </v>
      </c>
      <c r="H754" s="96" t="s">
        <v>43</v>
      </c>
      <c r="I754" s="96" t="s">
        <v>112</v>
      </c>
      <c r="J754" s="97" t="str">
        <f>IF(C754='TABELA UNIFICADA 2024'!A754,'TABELA UNIFICADA 2024'!G754," ")</f>
        <v xml:space="preserve"> </v>
      </c>
      <c r="K754" s="96" t="s">
        <v>113</v>
      </c>
      <c r="L754" s="100" t="str">
        <f t="shared" si="78"/>
        <v>-</v>
      </c>
      <c r="M754" s="95" t="str">
        <f>IF(C754='TABELA UNIFICADA 2024'!A754,'TABELA UNIFICADA 2024'!C754," ")</f>
        <v xml:space="preserve"> </v>
      </c>
      <c r="N754" s="99" t="str">
        <f>IF(C754='TABELA UNIFICADA 2024'!A754,'TABELA UNIFICADA 2024'!F754," ")</f>
        <v xml:space="preserve"> </v>
      </c>
      <c r="O754" s="99" t="str">
        <f t="shared" si="79"/>
        <v xml:space="preserve"> </v>
      </c>
      <c r="Y754" s="183" t="s">
        <v>1987</v>
      </c>
      <c r="Z754" s="104" t="s">
        <v>617</v>
      </c>
      <c r="AA754" s="104" t="s">
        <v>618</v>
      </c>
      <c r="AB754" s="104" t="str">
        <f t="shared" si="80"/>
        <v>FERRO</v>
      </c>
      <c r="AC754" s="106">
        <f>IF(AND(AB754="FERRO",AA754="PADRAO"),CONTROLE!$T$2,IF(AND(AB754="FERRO",AA754="ESPECIAL"),CONTROLE!$T$3,IF(AND(AB754="ACO",AA754="PADRAO"),CONTROLE!$T$8,IF(AND(AB754="ACO",AA754="ESPECIAL"),CONTROLE!$T$9,IF(AND(AB754="ALUMINIO",AA754="PADRAO"),CONTROLE!$T$5,IF(AND(AB754="ALUMINIO",AA754="ESPECIAL"),CONTROLE!$T$6))))))</f>
        <v>12738</v>
      </c>
    </row>
    <row r="755" spans="1:29" ht="15" customHeight="1">
      <c r="A755" s="98" t="s">
        <v>2927</v>
      </c>
      <c r="B755" s="96" t="str">
        <f t="shared" si="75"/>
        <v xml:space="preserve"> </v>
      </c>
      <c r="C755" s="96" t="str">
        <f>IF(AND(ISBLANK('TABELA UNIFICADA 2024'!P755)=TRUE,(ISBLANK('TABELA UNIFICADA 2024'!A755)=FALSE)),'TABELA UNIFICADA 2024'!A755," ")</f>
        <v xml:space="preserve"> </v>
      </c>
      <c r="D755" s="96" t="s">
        <v>43</v>
      </c>
      <c r="E755" s="191">
        <f>IF(ISBLANK('TABELA UNIFICADA 2024'!M755)=TRUE," ",'TABELA UNIFICADA 2024'!M755)</f>
        <v>45516</v>
      </c>
      <c r="F755" s="96" t="s">
        <v>111</v>
      </c>
      <c r="G755" s="96" t="str">
        <f>IF(C755='TABELA UNIFICADA 2024'!A755,'TABELA UNIFICADA 2024'!D755," ")</f>
        <v xml:space="preserve"> </v>
      </c>
      <c r="H755" s="96" t="s">
        <v>43</v>
      </c>
      <c r="I755" s="96" t="s">
        <v>112</v>
      </c>
      <c r="J755" s="97" t="str">
        <f>IF(C755='TABELA UNIFICADA 2024'!A755,'TABELA UNIFICADA 2024'!G755," ")</f>
        <v xml:space="preserve"> </v>
      </c>
      <c r="K755" s="96" t="s">
        <v>113</v>
      </c>
      <c r="L755" s="100" t="str">
        <f t="shared" si="78"/>
        <v>-</v>
      </c>
      <c r="M755" s="95" t="str">
        <f>IF(C755='TABELA UNIFICADA 2024'!A755,'TABELA UNIFICADA 2024'!C755," ")</f>
        <v xml:space="preserve"> </v>
      </c>
      <c r="N755" s="99" t="str">
        <f>IF(C755='TABELA UNIFICADA 2024'!A755,'TABELA UNIFICADA 2024'!F755," ")</f>
        <v xml:space="preserve"> </v>
      </c>
      <c r="O755" s="99" t="str">
        <f t="shared" si="79"/>
        <v xml:space="preserve"> </v>
      </c>
      <c r="Y755" s="183" t="s">
        <v>1097</v>
      </c>
      <c r="Z755" s="104" t="s">
        <v>617</v>
      </c>
      <c r="AA755" s="104" t="s">
        <v>618</v>
      </c>
      <c r="AB755" s="104" t="str">
        <f t="shared" si="80"/>
        <v>FERRO</v>
      </c>
      <c r="AC755" s="106">
        <f>IF(AND(AB755="FERRO",AA755="PADRAO"),CONTROLE!$T$2,IF(AND(AB755="FERRO",AA755="ESPECIAL"),CONTROLE!$T$3,IF(AND(AB755="ACO",AA755="PADRAO"),CONTROLE!$T$8,IF(AND(AB755="ACO",AA755="ESPECIAL"),CONTROLE!$T$9,IF(AND(AB755="ALUMINIO",AA755="PADRAO"),CONTROLE!$T$5,IF(AND(AB755="ALUMINIO",AA755="ESPECIAL"),CONTROLE!$T$6))))))</f>
        <v>12738</v>
      </c>
    </row>
    <row r="756" spans="1:29" ht="15" customHeight="1">
      <c r="A756" s="98" t="s">
        <v>2927</v>
      </c>
      <c r="B756" s="96" t="str">
        <f t="shared" si="75"/>
        <v xml:space="preserve"> </v>
      </c>
      <c r="C756" s="96" t="str">
        <f>IF(AND(ISBLANK('TABELA UNIFICADA 2024'!P756)=TRUE,(ISBLANK('TABELA UNIFICADA 2024'!A756)=FALSE)),'TABELA UNIFICADA 2024'!A756," ")</f>
        <v xml:space="preserve"> </v>
      </c>
      <c r="D756" s="96" t="s">
        <v>43</v>
      </c>
      <c r="E756" s="191">
        <f>IF(ISBLANK('TABELA UNIFICADA 2024'!M756)=TRUE," ",'TABELA UNIFICADA 2024'!M756)</f>
        <v>45516</v>
      </c>
      <c r="F756" s="96" t="s">
        <v>111</v>
      </c>
      <c r="G756" s="96" t="str">
        <f>IF(C756='TABELA UNIFICADA 2024'!A756,'TABELA UNIFICADA 2024'!D756," ")</f>
        <v xml:space="preserve"> </v>
      </c>
      <c r="H756" s="96" t="s">
        <v>43</v>
      </c>
      <c r="I756" s="96" t="s">
        <v>112</v>
      </c>
      <c r="J756" s="97" t="str">
        <f>IF(C756='TABELA UNIFICADA 2024'!A756,'TABELA UNIFICADA 2024'!G756," ")</f>
        <v xml:space="preserve"> </v>
      </c>
      <c r="K756" s="96" t="s">
        <v>113</v>
      </c>
      <c r="L756" s="100" t="str">
        <f t="shared" si="78"/>
        <v>-</v>
      </c>
      <c r="M756" s="95" t="str">
        <f>IF(C756='TABELA UNIFICADA 2024'!A756,'TABELA UNIFICADA 2024'!C756," ")</f>
        <v xml:space="preserve"> </v>
      </c>
      <c r="N756" s="99" t="str">
        <f>IF(C756='TABELA UNIFICADA 2024'!A756,'TABELA UNIFICADA 2024'!F756," ")</f>
        <v xml:space="preserve"> </v>
      </c>
      <c r="O756" s="99" t="str">
        <f t="shared" si="79"/>
        <v xml:space="preserve"> </v>
      </c>
      <c r="Y756" s="183" t="s">
        <v>1988</v>
      </c>
      <c r="Z756" s="104" t="s">
        <v>617</v>
      </c>
      <c r="AA756" s="104" t="s">
        <v>618</v>
      </c>
      <c r="AB756" s="104" t="str">
        <f t="shared" si="80"/>
        <v>FERRO</v>
      </c>
      <c r="AC756" s="106">
        <f>IF(AND(AB756="FERRO",AA756="PADRAO"),CONTROLE!$T$2,IF(AND(AB756="FERRO",AA756="ESPECIAL"),CONTROLE!$T$3,IF(AND(AB756="ACO",AA756="PADRAO"),CONTROLE!$T$8,IF(AND(AB756="ACO",AA756="ESPECIAL"),CONTROLE!$T$9,IF(AND(AB756="ALUMINIO",AA756="PADRAO"),CONTROLE!$T$5,IF(AND(AB756="ALUMINIO",AA756="ESPECIAL"),CONTROLE!$T$6))))))</f>
        <v>12738</v>
      </c>
    </row>
    <row r="757" spans="1:29" ht="15" customHeight="1">
      <c r="A757" s="98" t="s">
        <v>2927</v>
      </c>
      <c r="B757" s="96" t="str">
        <f t="shared" si="75"/>
        <v xml:space="preserve"> </v>
      </c>
      <c r="C757" s="96" t="str">
        <f>IF(AND(ISBLANK('TABELA UNIFICADA 2024'!P757)=TRUE,(ISBLANK('TABELA UNIFICADA 2024'!A757)=FALSE)),'TABELA UNIFICADA 2024'!A757," ")</f>
        <v xml:space="preserve"> </v>
      </c>
      <c r="D757" s="96" t="s">
        <v>43</v>
      </c>
      <c r="E757" s="191">
        <f>IF(ISBLANK('TABELA UNIFICADA 2024'!M757)=TRUE," ",'TABELA UNIFICADA 2024'!M757)</f>
        <v>45516</v>
      </c>
      <c r="F757" s="96" t="s">
        <v>111</v>
      </c>
      <c r="G757" s="96" t="str">
        <f>IF(C757='TABELA UNIFICADA 2024'!A757,'TABELA UNIFICADA 2024'!D757," ")</f>
        <v xml:space="preserve"> </v>
      </c>
      <c r="H757" s="96" t="s">
        <v>43</v>
      </c>
      <c r="I757" s="96" t="s">
        <v>112</v>
      </c>
      <c r="J757" s="97" t="str">
        <f>IF(C757='TABELA UNIFICADA 2024'!A757,'TABELA UNIFICADA 2024'!G757," ")</f>
        <v xml:space="preserve"> </v>
      </c>
      <c r="K757" s="96" t="s">
        <v>113</v>
      </c>
      <c r="L757" s="100" t="str">
        <f t="shared" si="78"/>
        <v>-</v>
      </c>
      <c r="M757" s="95" t="str">
        <f>IF(C757='TABELA UNIFICADA 2024'!A757,'TABELA UNIFICADA 2024'!C757," ")</f>
        <v xml:space="preserve"> </v>
      </c>
      <c r="N757" s="99" t="str">
        <f>IF(C757='TABELA UNIFICADA 2024'!A757,'TABELA UNIFICADA 2024'!F757," ")</f>
        <v xml:space="preserve"> </v>
      </c>
      <c r="O757" s="99" t="str">
        <f t="shared" si="79"/>
        <v xml:space="preserve"> </v>
      </c>
      <c r="Y757" s="183" t="s">
        <v>1989</v>
      </c>
      <c r="Z757" s="104" t="s">
        <v>617</v>
      </c>
      <c r="AA757" s="104" t="s">
        <v>618</v>
      </c>
      <c r="AB757" s="104" t="str">
        <f t="shared" si="80"/>
        <v>FERRO</v>
      </c>
      <c r="AC757" s="106">
        <f>IF(AND(AB757="FERRO",AA757="PADRAO"),CONTROLE!$T$2,IF(AND(AB757="FERRO",AA757="ESPECIAL"),CONTROLE!$T$3,IF(AND(AB757="ACO",AA757="PADRAO"),CONTROLE!$T$8,IF(AND(AB757="ACO",AA757="ESPECIAL"),CONTROLE!$T$9,IF(AND(AB757="ALUMINIO",AA757="PADRAO"),CONTROLE!$T$5,IF(AND(AB757="ALUMINIO",AA757="ESPECIAL"),CONTROLE!$T$6))))))</f>
        <v>12738</v>
      </c>
    </row>
    <row r="758" spans="1:29" ht="15" customHeight="1">
      <c r="A758" s="98" t="s">
        <v>2927</v>
      </c>
      <c r="B758" s="96" t="str">
        <f t="shared" si="75"/>
        <v xml:space="preserve"> </v>
      </c>
      <c r="C758" s="96" t="str">
        <f>IF(AND(ISBLANK('TABELA UNIFICADA 2024'!P758)=TRUE,(ISBLANK('TABELA UNIFICADA 2024'!A758)=FALSE)),'TABELA UNIFICADA 2024'!A758," ")</f>
        <v xml:space="preserve"> </v>
      </c>
      <c r="D758" s="96" t="s">
        <v>43</v>
      </c>
      <c r="E758" s="191">
        <f>IF(ISBLANK('TABELA UNIFICADA 2024'!M758)=TRUE," ",'TABELA UNIFICADA 2024'!M758)</f>
        <v>45511</v>
      </c>
      <c r="F758" s="96" t="s">
        <v>111</v>
      </c>
      <c r="G758" s="96" t="str">
        <f>IF(C758='TABELA UNIFICADA 2024'!A758,'TABELA UNIFICADA 2024'!D758," ")</f>
        <v xml:space="preserve"> </v>
      </c>
      <c r="H758" s="96" t="s">
        <v>43</v>
      </c>
      <c r="I758" s="96" t="s">
        <v>112</v>
      </c>
      <c r="J758" s="97" t="str">
        <f>IF(C758='TABELA UNIFICADA 2024'!A758,'TABELA UNIFICADA 2024'!G758," ")</f>
        <v xml:space="preserve"> </v>
      </c>
      <c r="K758" s="96" t="s">
        <v>113</v>
      </c>
      <c r="L758" s="100" t="str">
        <f t="shared" si="78"/>
        <v>-</v>
      </c>
      <c r="M758" s="95" t="str">
        <f>IF(C758='TABELA UNIFICADA 2024'!A758,'TABELA UNIFICADA 2024'!C758," ")</f>
        <v xml:space="preserve"> </v>
      </c>
      <c r="N758" s="99" t="str">
        <f>IF(C758='TABELA UNIFICADA 2024'!A758,'TABELA UNIFICADA 2024'!F758," ")</f>
        <v xml:space="preserve"> </v>
      </c>
      <c r="O758" s="99" t="str">
        <f>IF(C758=" "," ",CONCATENATE(A758," ",B758,," ",C758," ",D758," ",TEXT(E758,"dd/mm/aaaa")," ",F758," ",IF(LEFT(M758, 2) = "PF", SUBSTITUTE(M758, ".","") &amp; ".055",M758 &amp; ".055")," ",H758," ",I758," ",TEXT(J758,"#,00")," ",K758))</f>
        <v xml:space="preserve"> </v>
      </c>
      <c r="Y758" s="183" t="s">
        <v>1990</v>
      </c>
      <c r="Z758" s="104" t="s">
        <v>617</v>
      </c>
      <c r="AA758" s="104" t="s">
        <v>618</v>
      </c>
      <c r="AB758" s="104" t="str">
        <f t="shared" si="80"/>
        <v>FERRO</v>
      </c>
      <c r="AC758" s="106">
        <f>IF(AND(AB758="FERRO",AA758="PADRAO"),CONTROLE!$T$2,IF(AND(AB758="FERRO",AA758="ESPECIAL"),CONTROLE!$T$3,IF(AND(AB758="ACO",AA758="PADRAO"),CONTROLE!$T$8,IF(AND(AB758="ACO",AA758="ESPECIAL"),CONTROLE!$T$9,IF(AND(AB758="ALUMINIO",AA758="PADRAO"),CONTROLE!$T$5,IF(AND(AB758="ALUMINIO",AA758="ESPECIAL"),CONTROLE!$T$6))))))</f>
        <v>12738</v>
      </c>
    </row>
    <row r="759" spans="1:29" ht="15" customHeight="1">
      <c r="A759" s="98" t="s">
        <v>2927</v>
      </c>
      <c r="B759" s="96" t="str">
        <f t="shared" si="75"/>
        <v xml:space="preserve"> </v>
      </c>
      <c r="C759" s="96" t="str">
        <f>IF(AND(ISBLANK('TABELA UNIFICADA 2024'!P759)=TRUE,(ISBLANK('TABELA UNIFICADA 2024'!A759)=FALSE)),'TABELA UNIFICADA 2024'!A759," ")</f>
        <v xml:space="preserve"> </v>
      </c>
      <c r="D759" s="96" t="s">
        <v>43</v>
      </c>
      <c r="E759" s="191">
        <f>IF(ISBLANK('TABELA UNIFICADA 2024'!M759)=TRUE," ",'TABELA UNIFICADA 2024'!M759)</f>
        <v>45516</v>
      </c>
      <c r="F759" s="96" t="s">
        <v>111</v>
      </c>
      <c r="G759" s="96" t="str">
        <f>IF(C759='TABELA UNIFICADA 2024'!A759,'TABELA UNIFICADA 2024'!D759," ")</f>
        <v xml:space="preserve"> </v>
      </c>
      <c r="H759" s="96" t="s">
        <v>43</v>
      </c>
      <c r="I759" s="96" t="s">
        <v>112</v>
      </c>
      <c r="J759" s="97" t="str">
        <f>IF(C759='TABELA UNIFICADA 2024'!A759,'TABELA UNIFICADA 2024'!G759," ")</f>
        <v xml:space="preserve"> </v>
      </c>
      <c r="K759" s="96" t="s">
        <v>113</v>
      </c>
      <c r="L759" s="100" t="str">
        <f t="shared" si="78"/>
        <v>-</v>
      </c>
      <c r="M759" s="95" t="str">
        <f>IF(C759='TABELA UNIFICADA 2024'!A759,'TABELA UNIFICADA 2024'!C759," ")</f>
        <v xml:space="preserve"> </v>
      </c>
      <c r="N759" s="99" t="str">
        <f>IF(C759='TABELA UNIFICADA 2024'!A759,'TABELA UNIFICADA 2024'!F759," ")</f>
        <v xml:space="preserve"> </v>
      </c>
      <c r="O759" s="99" t="str">
        <f t="shared" si="79"/>
        <v xml:space="preserve"> </v>
      </c>
      <c r="Y759" s="183" t="s">
        <v>1991</v>
      </c>
      <c r="Z759" s="104" t="s">
        <v>658</v>
      </c>
      <c r="AA759" s="104" t="s">
        <v>618</v>
      </c>
      <c r="AB759" s="104" t="str">
        <f t="shared" si="80"/>
        <v>FERRO</v>
      </c>
      <c r="AC759" s="106">
        <f>IF(AND(AB759="FERRO",AA759="PADRAO"),CONTROLE!$T$2,IF(AND(AB759="FERRO",AA759="ESPECIAL"),CONTROLE!$T$3,IF(AND(AB759="ACO",AA759="PADRAO"),CONTROLE!$T$8,IF(AND(AB759="ACO",AA759="ESPECIAL"),CONTROLE!$T$9,IF(AND(AB759="ALUMINIO",AA759="PADRAO"),CONTROLE!$T$5,IF(AND(AB759="ALUMINIO",AA759="ESPECIAL"),CONTROLE!$T$6))))))</f>
        <v>12738</v>
      </c>
    </row>
    <row r="760" spans="1:29" ht="15" customHeight="1">
      <c r="A760" s="98" t="s">
        <v>2927</v>
      </c>
      <c r="B760" s="96" t="str">
        <f t="shared" si="75"/>
        <v xml:space="preserve"> </v>
      </c>
      <c r="C760" s="96" t="str">
        <f>IF(AND(ISBLANK('TABELA UNIFICADA 2024'!P760)=TRUE,(ISBLANK('TABELA UNIFICADA 2024'!A760)=FALSE)),'TABELA UNIFICADA 2024'!A760," ")</f>
        <v xml:space="preserve"> </v>
      </c>
      <c r="D760" s="96" t="s">
        <v>43</v>
      </c>
      <c r="E760" s="191">
        <f>IF(ISBLANK('TABELA UNIFICADA 2024'!M760)=TRUE," ",'TABELA UNIFICADA 2024'!M760)</f>
        <v>45516</v>
      </c>
      <c r="F760" s="96" t="s">
        <v>111</v>
      </c>
      <c r="G760" s="96" t="str">
        <f>IF(C760='TABELA UNIFICADA 2024'!A760,'TABELA UNIFICADA 2024'!D760," ")</f>
        <v xml:space="preserve"> </v>
      </c>
      <c r="H760" s="96" t="s">
        <v>43</v>
      </c>
      <c r="I760" s="96" t="s">
        <v>112</v>
      </c>
      <c r="J760" s="97" t="str">
        <f>IF(C760='TABELA UNIFICADA 2024'!A760,'TABELA UNIFICADA 2024'!G760," ")</f>
        <v xml:space="preserve"> </v>
      </c>
      <c r="K760" s="96" t="s">
        <v>113</v>
      </c>
      <c r="L760" s="100" t="str">
        <f t="shared" si="78"/>
        <v>-</v>
      </c>
      <c r="M760" s="95" t="str">
        <f>IF(C760='TABELA UNIFICADA 2024'!A760,'TABELA UNIFICADA 2024'!C760," ")</f>
        <v xml:space="preserve"> </v>
      </c>
      <c r="N760" s="99" t="str">
        <f>IF(C760='TABELA UNIFICADA 2024'!A760,'TABELA UNIFICADA 2024'!F760," ")</f>
        <v xml:space="preserve"> </v>
      </c>
      <c r="O760" s="99" t="str">
        <f t="shared" si="79"/>
        <v xml:space="preserve"> </v>
      </c>
      <c r="Y760" s="183" t="s">
        <v>1992</v>
      </c>
      <c r="Z760" s="104" t="s">
        <v>617</v>
      </c>
      <c r="AA760" s="104" t="s">
        <v>618</v>
      </c>
      <c r="AB760" s="104" t="str">
        <f t="shared" si="80"/>
        <v>FERRO</v>
      </c>
      <c r="AC760" s="106">
        <f>IF(AND(AB760="FERRO",AA760="PADRAO"),CONTROLE!$T$2,IF(AND(AB760="FERRO",AA760="ESPECIAL"),CONTROLE!$T$3,IF(AND(AB760="ACO",AA760="PADRAO"),CONTROLE!$T$8,IF(AND(AB760="ACO",AA760="ESPECIAL"),CONTROLE!$T$9,IF(AND(AB760="ALUMINIO",AA760="PADRAO"),CONTROLE!$T$5,IF(AND(AB760="ALUMINIO",AA760="ESPECIAL"),CONTROLE!$T$6))))))</f>
        <v>12738</v>
      </c>
    </row>
    <row r="761" spans="1:29" ht="15" customHeight="1">
      <c r="A761" s="98" t="s">
        <v>2927</v>
      </c>
      <c r="B761" s="96" t="str">
        <f t="shared" si="75"/>
        <v xml:space="preserve"> </v>
      </c>
      <c r="C761" s="96" t="str">
        <f>IF(AND(ISBLANK('TABELA UNIFICADA 2024'!P761)=TRUE,(ISBLANK('TABELA UNIFICADA 2024'!A761)=FALSE)),'TABELA UNIFICADA 2024'!A761," ")</f>
        <v xml:space="preserve"> </v>
      </c>
      <c r="D761" s="96" t="s">
        <v>43</v>
      </c>
      <c r="E761" s="191">
        <f>IF(ISBLANK('TABELA UNIFICADA 2024'!M761)=TRUE," ",'TABELA UNIFICADA 2024'!M761)</f>
        <v>45516</v>
      </c>
      <c r="F761" s="96" t="s">
        <v>111</v>
      </c>
      <c r="G761" s="96" t="str">
        <f>IF(C761='TABELA UNIFICADA 2024'!A761,'TABELA UNIFICADA 2024'!D761," ")</f>
        <v xml:space="preserve"> </v>
      </c>
      <c r="H761" s="96" t="s">
        <v>43</v>
      </c>
      <c r="I761" s="96" t="s">
        <v>112</v>
      </c>
      <c r="J761" s="97" t="str">
        <f>IF(C761='TABELA UNIFICADA 2024'!A761,'TABELA UNIFICADA 2024'!G761," ")</f>
        <v xml:space="preserve"> </v>
      </c>
      <c r="K761" s="96" t="s">
        <v>113</v>
      </c>
      <c r="L761" s="100" t="str">
        <f t="shared" si="78"/>
        <v>-</v>
      </c>
      <c r="M761" s="95" t="str">
        <f>IF(C761='TABELA UNIFICADA 2024'!A761,'TABELA UNIFICADA 2024'!C761," ")</f>
        <v xml:space="preserve"> </v>
      </c>
      <c r="N761" s="99" t="str">
        <f>IF(C761='TABELA UNIFICADA 2024'!A761,'TABELA UNIFICADA 2024'!F761," ")</f>
        <v xml:space="preserve"> </v>
      </c>
      <c r="O761" s="99" t="str">
        <f t="shared" si="79"/>
        <v xml:space="preserve"> </v>
      </c>
      <c r="Y761" s="183" t="s">
        <v>1993</v>
      </c>
      <c r="Z761" s="104" t="s">
        <v>617</v>
      </c>
      <c r="AA761" s="104" t="s">
        <v>618</v>
      </c>
      <c r="AB761" s="104" t="str">
        <f t="shared" si="80"/>
        <v>FERRO</v>
      </c>
      <c r="AC761" s="106">
        <f>IF(AND(AB761="FERRO",AA761="PADRAO"),CONTROLE!$T$2,IF(AND(AB761="FERRO",AA761="ESPECIAL"),CONTROLE!$T$3,IF(AND(AB761="ACO",AA761="PADRAO"),CONTROLE!$T$8,IF(AND(AB761="ACO",AA761="ESPECIAL"),CONTROLE!$T$9,IF(AND(AB761="ALUMINIO",AA761="PADRAO"),CONTROLE!$T$5,IF(AND(AB761="ALUMINIO",AA761="ESPECIAL"),CONTROLE!$T$6))))))</f>
        <v>12738</v>
      </c>
    </row>
    <row r="762" spans="1:29" ht="15" customHeight="1">
      <c r="A762" s="98" t="s">
        <v>2927</v>
      </c>
      <c r="B762" s="96" t="str">
        <f t="shared" si="75"/>
        <v xml:space="preserve"> </v>
      </c>
      <c r="C762" s="96" t="str">
        <f>IF(AND(ISBLANK('TABELA UNIFICADA 2024'!P762)=TRUE,(ISBLANK('TABELA UNIFICADA 2024'!A762)=FALSE)),'TABELA UNIFICADA 2024'!A762," ")</f>
        <v xml:space="preserve"> </v>
      </c>
      <c r="D762" s="96" t="s">
        <v>43</v>
      </c>
      <c r="E762" s="191">
        <f>IF(ISBLANK('TABELA UNIFICADA 2024'!M762)=TRUE," ",'TABELA UNIFICADA 2024'!M762)</f>
        <v>45516</v>
      </c>
      <c r="F762" s="96" t="s">
        <v>111</v>
      </c>
      <c r="G762" s="96" t="str">
        <f>IF(C762='TABELA UNIFICADA 2024'!A762,'TABELA UNIFICADA 2024'!D762," ")</f>
        <v xml:space="preserve"> </v>
      </c>
      <c r="H762" s="96" t="s">
        <v>43</v>
      </c>
      <c r="I762" s="96" t="s">
        <v>112</v>
      </c>
      <c r="J762" s="97" t="str">
        <f>IF(C762='TABELA UNIFICADA 2024'!A762,'TABELA UNIFICADA 2024'!G762," ")</f>
        <v xml:space="preserve"> </v>
      </c>
      <c r="K762" s="96" t="s">
        <v>113</v>
      </c>
      <c r="L762" s="100" t="str">
        <f t="shared" si="78"/>
        <v>-</v>
      </c>
      <c r="M762" s="95" t="str">
        <f>IF(C762='TABELA UNIFICADA 2024'!A762,'TABELA UNIFICADA 2024'!C762," ")</f>
        <v xml:space="preserve"> </v>
      </c>
      <c r="N762" s="99" t="str">
        <f>IF(C762='TABELA UNIFICADA 2024'!A762,'TABELA UNIFICADA 2024'!F762," ")</f>
        <v xml:space="preserve"> </v>
      </c>
      <c r="O762" s="99" t="str">
        <f t="shared" si="79"/>
        <v xml:space="preserve"> </v>
      </c>
      <c r="Y762" s="183" t="s">
        <v>1994</v>
      </c>
      <c r="Z762" s="104" t="s">
        <v>617</v>
      </c>
      <c r="AA762" s="104" t="s">
        <v>618</v>
      </c>
      <c r="AB762" s="104" t="str">
        <f t="shared" si="80"/>
        <v>FERRO</v>
      </c>
      <c r="AC762" s="106">
        <f>IF(AND(AB762="FERRO",AA762="PADRAO"),CONTROLE!$T$2,IF(AND(AB762="FERRO",AA762="ESPECIAL"),CONTROLE!$T$3,IF(AND(AB762="ACO",AA762="PADRAO"),CONTROLE!$T$8,IF(AND(AB762="ACO",AA762="ESPECIAL"),CONTROLE!$T$9,IF(AND(AB762="ALUMINIO",AA762="PADRAO"),CONTROLE!$T$5,IF(AND(AB762="ALUMINIO",AA762="ESPECIAL"),CONTROLE!$T$6))))))</f>
        <v>12738</v>
      </c>
    </row>
    <row r="763" spans="1:29" ht="15" customHeight="1">
      <c r="A763" s="98" t="s">
        <v>2927</v>
      </c>
      <c r="B763" s="96" t="str">
        <f t="shared" si="75"/>
        <v xml:space="preserve"> </v>
      </c>
      <c r="C763" s="96" t="str">
        <f>IF(AND(ISBLANK('TABELA UNIFICADA 2024'!P763)=TRUE,(ISBLANK('TABELA UNIFICADA 2024'!A763)=FALSE)),'TABELA UNIFICADA 2024'!A763," ")</f>
        <v xml:space="preserve"> </v>
      </c>
      <c r="D763" s="96" t="s">
        <v>43</v>
      </c>
      <c r="E763" s="191">
        <f>IF(ISBLANK('TABELA UNIFICADA 2024'!M763)=TRUE," ",'TABELA UNIFICADA 2024'!M763)</f>
        <v>45516</v>
      </c>
      <c r="F763" s="96" t="s">
        <v>111</v>
      </c>
      <c r="G763" s="96" t="str">
        <f>IF(C763='TABELA UNIFICADA 2024'!A763,'TABELA UNIFICADA 2024'!D763," ")</f>
        <v xml:space="preserve"> </v>
      </c>
      <c r="H763" s="96" t="s">
        <v>43</v>
      </c>
      <c r="I763" s="96" t="s">
        <v>112</v>
      </c>
      <c r="J763" s="97" t="str">
        <f>IF(C763='TABELA UNIFICADA 2024'!A763,'TABELA UNIFICADA 2024'!G763," ")</f>
        <v xml:space="preserve"> </v>
      </c>
      <c r="K763" s="96" t="s">
        <v>113</v>
      </c>
      <c r="L763" s="100" t="str">
        <f t="shared" si="78"/>
        <v>-</v>
      </c>
      <c r="M763" s="95" t="str">
        <f>IF(C763='TABELA UNIFICADA 2024'!A763,'TABELA UNIFICADA 2024'!C763," ")</f>
        <v xml:space="preserve"> </v>
      </c>
      <c r="N763" s="99" t="str">
        <f>IF(C763='TABELA UNIFICADA 2024'!A763,'TABELA UNIFICADA 2024'!F763," ")</f>
        <v xml:space="preserve"> </v>
      </c>
      <c r="O763" s="99" t="str">
        <f t="shared" si="79"/>
        <v xml:space="preserve"> </v>
      </c>
      <c r="Y763" s="183" t="s">
        <v>1995</v>
      </c>
      <c r="Z763" s="104" t="s">
        <v>617</v>
      </c>
      <c r="AA763" s="104" t="s">
        <v>618</v>
      </c>
      <c r="AB763" s="104" t="str">
        <f t="shared" si="80"/>
        <v>FERRO</v>
      </c>
      <c r="AC763" s="106">
        <f>IF(AND(AB763="FERRO",AA763="PADRAO"),CONTROLE!$T$2,IF(AND(AB763="FERRO",AA763="ESPECIAL"),CONTROLE!$T$3,IF(AND(AB763="ACO",AA763="PADRAO"),CONTROLE!$T$8,IF(AND(AB763="ACO",AA763="ESPECIAL"),CONTROLE!$T$9,IF(AND(AB763="ALUMINIO",AA763="PADRAO"),CONTROLE!$T$5,IF(AND(AB763="ALUMINIO",AA763="ESPECIAL"),CONTROLE!$T$6))))))</f>
        <v>12738</v>
      </c>
    </row>
    <row r="764" spans="1:29" ht="15" customHeight="1">
      <c r="A764" s="98" t="s">
        <v>2927</v>
      </c>
      <c r="B764" s="96" t="str">
        <f t="shared" si="75"/>
        <v xml:space="preserve"> </v>
      </c>
      <c r="C764" s="96" t="str">
        <f>IF(AND(ISBLANK('TABELA UNIFICADA 2024'!P764)=TRUE,(ISBLANK('TABELA UNIFICADA 2024'!A764)=FALSE)),'TABELA UNIFICADA 2024'!A764," ")</f>
        <v xml:space="preserve"> </v>
      </c>
      <c r="D764" s="96" t="s">
        <v>43</v>
      </c>
      <c r="E764" s="191">
        <f>IF(ISBLANK('TABELA UNIFICADA 2024'!M764)=TRUE," ",'TABELA UNIFICADA 2024'!M764)</f>
        <v>45510</v>
      </c>
      <c r="F764" s="96" t="s">
        <v>111</v>
      </c>
      <c r="G764" s="96" t="str">
        <f>IF(C764='TABELA UNIFICADA 2024'!A764,'TABELA UNIFICADA 2024'!D764," ")</f>
        <v xml:space="preserve"> </v>
      </c>
      <c r="H764" s="96" t="s">
        <v>43</v>
      </c>
      <c r="I764" s="96" t="s">
        <v>112</v>
      </c>
      <c r="J764" s="97" t="str">
        <f>IF(C764='TABELA UNIFICADA 2024'!A764,'TABELA UNIFICADA 2024'!G764," ")</f>
        <v xml:space="preserve"> </v>
      </c>
      <c r="K764" s="96" t="s">
        <v>113</v>
      </c>
      <c r="L764" s="100" t="str">
        <f t="shared" si="78"/>
        <v>-</v>
      </c>
      <c r="M764" s="95" t="str">
        <f>IF(C764='TABELA UNIFICADA 2024'!A764,'TABELA UNIFICADA 2024'!C764," ")</f>
        <v xml:space="preserve"> </v>
      </c>
      <c r="N764" s="99" t="str">
        <f>IF(C764='TABELA UNIFICADA 2024'!A764,'TABELA UNIFICADA 2024'!F764," ")</f>
        <v xml:space="preserve"> </v>
      </c>
      <c r="O764" s="99" t="str">
        <f>IF(C764=" "," ",CONCATENATE(A764," ",B764,," ",C764," ",D764," ",TEXT(E764,"dd/mm/aaaa")," ",F764," ",IF(LEFT(M764, 2) = "PF", SUBSTITUTE(M764, ".","") &amp; ".055",M764 &amp; ".055")," ",H764," ",I764," ",TEXT(J764,"#,00")," ",K764))</f>
        <v xml:space="preserve"> </v>
      </c>
      <c r="Y764" s="183" t="s">
        <v>1996</v>
      </c>
      <c r="Z764" s="104" t="s">
        <v>617</v>
      </c>
      <c r="AA764" s="104" t="s">
        <v>618</v>
      </c>
      <c r="AB764" s="104" t="str">
        <f t="shared" si="80"/>
        <v>FERRO</v>
      </c>
      <c r="AC764" s="106">
        <f>IF(AND(AB764="FERRO",AA764="PADRAO"),CONTROLE!$T$2,IF(AND(AB764="FERRO",AA764="ESPECIAL"),CONTROLE!$T$3,IF(AND(AB764="ACO",AA764="PADRAO"),CONTROLE!$T$8,IF(AND(AB764="ACO",AA764="ESPECIAL"),CONTROLE!$T$9,IF(AND(AB764="ALUMINIO",AA764="PADRAO"),CONTROLE!$T$5,IF(AND(AB764="ALUMINIO",AA764="ESPECIAL"),CONTROLE!$T$6))))))</f>
        <v>12738</v>
      </c>
    </row>
    <row r="765" spans="1:29" ht="15" customHeight="1">
      <c r="A765" s="98" t="s">
        <v>2927</v>
      </c>
      <c r="B765" s="96" t="str">
        <f t="shared" si="75"/>
        <v xml:space="preserve"> </v>
      </c>
      <c r="C765" s="96" t="str">
        <f>IF(AND(ISBLANK('TABELA UNIFICADA 2024'!P765)=TRUE,(ISBLANK('TABELA UNIFICADA 2024'!A765)=FALSE)),'TABELA UNIFICADA 2024'!A765," ")</f>
        <v xml:space="preserve"> </v>
      </c>
      <c r="D765" s="96" t="s">
        <v>43</v>
      </c>
      <c r="E765" s="191">
        <f>IF(ISBLANK('TABELA UNIFICADA 2024'!M765)=TRUE," ",'TABELA UNIFICADA 2024'!M765)</f>
        <v>45510</v>
      </c>
      <c r="F765" s="96" t="s">
        <v>111</v>
      </c>
      <c r="G765" s="96" t="str">
        <f>IF(C765='TABELA UNIFICADA 2024'!A765,'TABELA UNIFICADA 2024'!D765," ")</f>
        <v xml:space="preserve"> </v>
      </c>
      <c r="H765" s="96" t="s">
        <v>43</v>
      </c>
      <c r="I765" s="96" t="s">
        <v>112</v>
      </c>
      <c r="J765" s="97" t="str">
        <f>IF(C765='TABELA UNIFICADA 2024'!A765,'TABELA UNIFICADA 2024'!G765," ")</f>
        <v xml:space="preserve"> </v>
      </c>
      <c r="K765" s="96" t="s">
        <v>113</v>
      </c>
      <c r="L765" s="100" t="str">
        <f t="shared" si="78"/>
        <v>-</v>
      </c>
      <c r="M765" s="95" t="str">
        <f>IF(C765='TABELA UNIFICADA 2024'!A765,'TABELA UNIFICADA 2024'!C765," ")</f>
        <v xml:space="preserve"> </v>
      </c>
      <c r="N765" s="99" t="str">
        <f>IF(C765='TABELA UNIFICADA 2024'!A765,'TABELA UNIFICADA 2024'!F765," ")</f>
        <v xml:space="preserve"> </v>
      </c>
      <c r="O765" s="99" t="str">
        <f t="shared" si="79"/>
        <v xml:space="preserve"> </v>
      </c>
      <c r="Y765" s="183" t="s">
        <v>1997</v>
      </c>
      <c r="Z765" s="104" t="s">
        <v>617</v>
      </c>
      <c r="AA765" s="104" t="s">
        <v>618</v>
      </c>
      <c r="AB765" s="104" t="str">
        <f t="shared" si="80"/>
        <v>FERRO</v>
      </c>
      <c r="AC765" s="106">
        <f>IF(AND(AB765="FERRO",AA765="PADRAO"),CONTROLE!$T$2,IF(AND(AB765="FERRO",AA765="ESPECIAL"),CONTROLE!$T$3,IF(AND(AB765="ACO",AA765="PADRAO"),CONTROLE!$T$8,IF(AND(AB765="ACO",AA765="ESPECIAL"),CONTROLE!$T$9,IF(AND(AB765="ALUMINIO",AA765="PADRAO"),CONTROLE!$T$5,IF(AND(AB765="ALUMINIO",AA765="ESPECIAL"),CONTROLE!$T$6))))))</f>
        <v>12738</v>
      </c>
    </row>
    <row r="766" spans="1:29" ht="15" customHeight="1">
      <c r="A766" s="98" t="s">
        <v>2927</v>
      </c>
      <c r="B766" s="96" t="str">
        <f t="shared" si="75"/>
        <v xml:space="preserve"> </v>
      </c>
      <c r="C766" s="96" t="str">
        <f>IF(AND(ISBLANK('TABELA UNIFICADA 2024'!P766)=TRUE,(ISBLANK('TABELA UNIFICADA 2024'!A766)=FALSE)),'TABELA UNIFICADA 2024'!A766," ")</f>
        <v xml:space="preserve"> </v>
      </c>
      <c r="D766" s="96" t="s">
        <v>43</v>
      </c>
      <c r="E766" s="191">
        <f>IF(ISBLANK('TABELA UNIFICADA 2024'!M766)=TRUE," ",'TABELA UNIFICADA 2024'!M766)</f>
        <v>45516</v>
      </c>
      <c r="F766" s="96" t="s">
        <v>111</v>
      </c>
      <c r="G766" s="96" t="str">
        <f>IF(C766='TABELA UNIFICADA 2024'!A766,'TABELA UNIFICADA 2024'!D766," ")</f>
        <v xml:space="preserve"> </v>
      </c>
      <c r="H766" s="96" t="s">
        <v>43</v>
      </c>
      <c r="I766" s="96" t="s">
        <v>112</v>
      </c>
      <c r="J766" s="97" t="str">
        <f>IF(C766='TABELA UNIFICADA 2024'!A766,'TABELA UNIFICADA 2024'!G766," ")</f>
        <v xml:space="preserve"> </v>
      </c>
      <c r="K766" s="96" t="s">
        <v>113</v>
      </c>
      <c r="L766" s="100" t="str">
        <f t="shared" si="78"/>
        <v>-</v>
      </c>
      <c r="M766" s="95" t="str">
        <f>IF(C766='TABELA UNIFICADA 2024'!A766,'TABELA UNIFICADA 2024'!C766," ")</f>
        <v xml:space="preserve"> </v>
      </c>
      <c r="N766" s="99" t="str">
        <f>IF(C766='TABELA UNIFICADA 2024'!A766,'TABELA UNIFICADA 2024'!F766," ")</f>
        <v xml:space="preserve"> </v>
      </c>
      <c r="O766" s="99" t="str">
        <f t="shared" si="79"/>
        <v xml:space="preserve"> </v>
      </c>
      <c r="Y766" s="183" t="s">
        <v>1998</v>
      </c>
      <c r="Z766" s="104" t="s">
        <v>617</v>
      </c>
      <c r="AA766" s="104" t="s">
        <v>618</v>
      </c>
      <c r="AB766" s="104" t="str">
        <f t="shared" si="80"/>
        <v>FERRO</v>
      </c>
      <c r="AC766" s="106">
        <f>IF(AND(AB766="FERRO",AA766="PADRAO"),CONTROLE!$T$2,IF(AND(AB766="FERRO",AA766="ESPECIAL"),CONTROLE!$T$3,IF(AND(AB766="ACO",AA766="PADRAO"),CONTROLE!$T$8,IF(AND(AB766="ACO",AA766="ESPECIAL"),CONTROLE!$T$9,IF(AND(AB766="ALUMINIO",AA766="PADRAO"),CONTROLE!$T$5,IF(AND(AB766="ALUMINIO",AA766="ESPECIAL"),CONTROLE!$T$6))))))</f>
        <v>12738</v>
      </c>
    </row>
    <row r="767" spans="1:29" ht="15" customHeight="1">
      <c r="A767" s="98" t="s">
        <v>2927</v>
      </c>
      <c r="B767" s="96" t="str">
        <f t="shared" si="75"/>
        <v xml:space="preserve"> </v>
      </c>
      <c r="C767" s="96" t="str">
        <f>IF(AND(ISBLANK('TABELA UNIFICADA 2024'!P767)=TRUE,(ISBLANK('TABELA UNIFICADA 2024'!A767)=FALSE)),'TABELA UNIFICADA 2024'!A767," ")</f>
        <v xml:space="preserve"> </v>
      </c>
      <c r="D767" s="96" t="s">
        <v>43</v>
      </c>
      <c r="E767" s="191" t="str">
        <f>IF(ISBLANK('TABELA UNIFICADA 2024'!M767)=TRUE," ",'TABELA UNIFICADA 2024'!M767)</f>
        <v xml:space="preserve"> </v>
      </c>
      <c r="F767" s="96" t="s">
        <v>111</v>
      </c>
      <c r="G767" s="96" t="str">
        <f>IF(C767='TABELA UNIFICADA 2024'!A767,'TABELA UNIFICADA 2024'!D767," ")</f>
        <v xml:space="preserve"> </v>
      </c>
      <c r="H767" s="96" t="s">
        <v>43</v>
      </c>
      <c r="I767" s="96" t="s">
        <v>112</v>
      </c>
      <c r="J767" s="97" t="str">
        <f>IF(C767='TABELA UNIFICADA 2024'!A767,'TABELA UNIFICADA 2024'!G767," ")</f>
        <v xml:space="preserve"> </v>
      </c>
      <c r="K767" s="96" t="s">
        <v>113</v>
      </c>
      <c r="L767" s="100" t="str">
        <f t="shared" si="78"/>
        <v>-</v>
      </c>
      <c r="M767" s="95" t="str">
        <f>IF(C767='TABELA UNIFICADA 2024'!A767,'TABELA UNIFICADA 2024'!C767," ")</f>
        <v xml:space="preserve"> </v>
      </c>
      <c r="N767" s="99" t="str">
        <f>IF(C767='TABELA UNIFICADA 2024'!A767,'TABELA UNIFICADA 2024'!F767," ")</f>
        <v xml:space="preserve"> </v>
      </c>
      <c r="O767" s="99" t="str">
        <f t="shared" si="79"/>
        <v xml:space="preserve"> </v>
      </c>
      <c r="Y767" s="183" t="s">
        <v>1999</v>
      </c>
      <c r="Z767" s="104" t="s">
        <v>617</v>
      </c>
      <c r="AA767" s="104" t="s">
        <v>618</v>
      </c>
      <c r="AB767" s="104" t="str">
        <f t="shared" si="80"/>
        <v>FERRO</v>
      </c>
      <c r="AC767" s="106">
        <f>IF(AND(AB767="FERRO",AA767="PADRAO"),CONTROLE!$T$2,IF(AND(AB767="FERRO",AA767="ESPECIAL"),CONTROLE!$T$3,IF(AND(AB767="ACO",AA767="PADRAO"),CONTROLE!$T$8,IF(AND(AB767="ACO",AA767="ESPECIAL"),CONTROLE!$T$9,IF(AND(AB767="ALUMINIO",AA767="PADRAO"),CONTROLE!$T$5,IF(AND(AB767="ALUMINIO",AA767="ESPECIAL"),CONTROLE!$T$6))))))</f>
        <v>12738</v>
      </c>
    </row>
    <row r="768" spans="1:29" ht="15" customHeight="1">
      <c r="A768" s="98" t="s">
        <v>2927</v>
      </c>
      <c r="B768" s="96" t="str">
        <f t="shared" si="75"/>
        <v xml:space="preserve"> </v>
      </c>
      <c r="C768" s="96" t="str">
        <f>IF(AND(ISBLANK('TABELA UNIFICADA 2024'!P768)=TRUE,(ISBLANK('TABELA UNIFICADA 2024'!A768)=FALSE)),'TABELA UNIFICADA 2024'!A768," ")</f>
        <v xml:space="preserve"> </v>
      </c>
      <c r="D768" s="96" t="s">
        <v>43</v>
      </c>
      <c r="E768" s="191" t="str">
        <f>IF(ISBLANK('TABELA UNIFICADA 2024'!M768)=TRUE," ",'TABELA UNIFICADA 2024'!M768)</f>
        <v xml:space="preserve"> </v>
      </c>
      <c r="F768" s="96" t="s">
        <v>111</v>
      </c>
      <c r="G768" s="96" t="str">
        <f>IF(C768='TABELA UNIFICADA 2024'!A768,'TABELA UNIFICADA 2024'!D768," ")</f>
        <v xml:space="preserve"> </v>
      </c>
      <c r="H768" s="96" t="s">
        <v>43</v>
      </c>
      <c r="I768" s="96" t="s">
        <v>112</v>
      </c>
      <c r="J768" s="97" t="str">
        <f>IF(C768='TABELA UNIFICADA 2024'!A768,'TABELA UNIFICADA 2024'!G768," ")</f>
        <v xml:space="preserve"> </v>
      </c>
      <c r="K768" s="96" t="s">
        <v>113</v>
      </c>
      <c r="L768" s="100" t="str">
        <f t="shared" si="78"/>
        <v>-</v>
      </c>
      <c r="M768" s="95" t="str">
        <f>IF(C768='TABELA UNIFICADA 2024'!A768,'TABELA UNIFICADA 2024'!C768," ")</f>
        <v xml:space="preserve"> </v>
      </c>
      <c r="N768" s="99" t="str">
        <f>IF(C768='TABELA UNIFICADA 2024'!A768,'TABELA UNIFICADA 2024'!F768," ")</f>
        <v xml:space="preserve"> </v>
      </c>
      <c r="O768" s="99" t="str">
        <f t="shared" si="79"/>
        <v xml:space="preserve"> </v>
      </c>
      <c r="Y768" s="183" t="s">
        <v>2000</v>
      </c>
      <c r="Z768" s="104" t="s">
        <v>617</v>
      </c>
      <c r="AA768" s="104" t="s">
        <v>618</v>
      </c>
      <c r="AB768" s="104" t="str">
        <f t="shared" si="80"/>
        <v>FERRO</v>
      </c>
      <c r="AC768" s="106">
        <f>IF(AND(AB768="FERRO",AA768="PADRAO"),CONTROLE!$T$2,IF(AND(AB768="FERRO",AA768="ESPECIAL"),CONTROLE!$T$3,IF(AND(AB768="ACO",AA768="PADRAO"),CONTROLE!$T$8,IF(AND(AB768="ACO",AA768="ESPECIAL"),CONTROLE!$T$9,IF(AND(AB768="ALUMINIO",AA768="PADRAO"),CONTROLE!$T$5,IF(AND(AB768="ALUMINIO",AA768="ESPECIAL"),CONTROLE!$T$6))))))</f>
        <v>12738</v>
      </c>
    </row>
    <row r="769" spans="1:29" ht="15" customHeight="1">
      <c r="A769" s="98" t="s">
        <v>2927</v>
      </c>
      <c r="B769" s="96" t="str">
        <f t="shared" si="75"/>
        <v xml:space="preserve"> </v>
      </c>
      <c r="C769" s="96" t="str">
        <f>IF(AND(ISBLANK('TABELA UNIFICADA 2024'!P769)=TRUE,(ISBLANK('TABELA UNIFICADA 2024'!A769)=FALSE)),'TABELA UNIFICADA 2024'!A769," ")</f>
        <v xml:space="preserve"> </v>
      </c>
      <c r="D769" s="96" t="s">
        <v>43</v>
      </c>
      <c r="E769" s="191" t="str">
        <f>IF(ISBLANK('TABELA UNIFICADA 2024'!M769)=TRUE," ",'TABELA UNIFICADA 2024'!M769)</f>
        <v xml:space="preserve"> </v>
      </c>
      <c r="F769" s="96" t="s">
        <v>111</v>
      </c>
      <c r="G769" s="96" t="str">
        <f>IF(C769='TABELA UNIFICADA 2024'!A769,'TABELA UNIFICADA 2024'!D769," ")</f>
        <v xml:space="preserve"> </v>
      </c>
      <c r="H769" s="96" t="s">
        <v>43</v>
      </c>
      <c r="I769" s="96" t="s">
        <v>112</v>
      </c>
      <c r="J769" s="97" t="str">
        <f>IF(C769='TABELA UNIFICADA 2024'!A769,'TABELA UNIFICADA 2024'!G769," ")</f>
        <v xml:space="preserve"> </v>
      </c>
      <c r="K769" s="96" t="s">
        <v>113</v>
      </c>
      <c r="L769" s="100" t="str">
        <f t="shared" si="78"/>
        <v>-</v>
      </c>
      <c r="M769" s="95" t="str">
        <f>IF(C769='TABELA UNIFICADA 2024'!A769,'TABELA UNIFICADA 2024'!C769," ")</f>
        <v xml:space="preserve"> </v>
      </c>
      <c r="N769" s="99" t="str">
        <f>IF(C769='TABELA UNIFICADA 2024'!A769,'TABELA UNIFICADA 2024'!F769," ")</f>
        <v xml:space="preserve"> </v>
      </c>
      <c r="O769" s="99" t="str">
        <f t="shared" si="79"/>
        <v xml:space="preserve"> </v>
      </c>
      <c r="Y769" s="183" t="s">
        <v>2001</v>
      </c>
      <c r="Z769" s="104" t="s">
        <v>617</v>
      </c>
      <c r="AA769" s="104" t="s">
        <v>618</v>
      </c>
      <c r="AB769" s="104" t="str">
        <f t="shared" si="80"/>
        <v>FERRO</v>
      </c>
      <c r="AC769" s="106">
        <f>IF(AND(AB769="FERRO",AA769="PADRAO"),CONTROLE!$T$2,IF(AND(AB769="FERRO",AA769="ESPECIAL"),CONTROLE!$T$3,IF(AND(AB769="ACO",AA769="PADRAO"),CONTROLE!$T$8,IF(AND(AB769="ACO",AA769="ESPECIAL"),CONTROLE!$T$9,IF(AND(AB769="ALUMINIO",AA769="PADRAO"),CONTROLE!$T$5,IF(AND(AB769="ALUMINIO",AA769="ESPECIAL"),CONTROLE!$T$6))))))</f>
        <v>12738</v>
      </c>
    </row>
    <row r="770" spans="1:29" ht="15" customHeight="1">
      <c r="A770" s="98" t="s">
        <v>2927</v>
      </c>
      <c r="B770" s="96" t="str">
        <f t="shared" si="75"/>
        <v xml:space="preserve"> </v>
      </c>
      <c r="C770" s="96" t="str">
        <f>IF(AND(ISBLANK('TABELA UNIFICADA 2024'!P770)=TRUE,(ISBLANK('TABELA UNIFICADA 2024'!A770)=FALSE)),'TABELA UNIFICADA 2024'!A770," ")</f>
        <v xml:space="preserve"> </v>
      </c>
      <c r="D770" s="96" t="s">
        <v>43</v>
      </c>
      <c r="E770" s="191" t="str">
        <f>IF(ISBLANK('TABELA UNIFICADA 2024'!M770)=TRUE," ",'TABELA UNIFICADA 2024'!M770)</f>
        <v xml:space="preserve"> </v>
      </c>
      <c r="F770" s="96" t="s">
        <v>111</v>
      </c>
      <c r="G770" s="96" t="str">
        <f>IF(C770='TABELA UNIFICADA 2024'!A770,'TABELA UNIFICADA 2024'!D770," ")</f>
        <v xml:space="preserve"> </v>
      </c>
      <c r="H770" s="96" t="s">
        <v>43</v>
      </c>
      <c r="I770" s="96" t="s">
        <v>112</v>
      </c>
      <c r="J770" s="97" t="str">
        <f>IF(C770='TABELA UNIFICADA 2024'!A770,'TABELA UNIFICADA 2024'!G770," ")</f>
        <v xml:space="preserve"> </v>
      </c>
      <c r="K770" s="96" t="s">
        <v>113</v>
      </c>
      <c r="L770" s="100" t="str">
        <f t="shared" si="78"/>
        <v>-</v>
      </c>
      <c r="M770" s="95" t="str">
        <f>IF(C770='TABELA UNIFICADA 2024'!A770,'TABELA UNIFICADA 2024'!C770," ")</f>
        <v xml:space="preserve"> </v>
      </c>
      <c r="N770" s="99" t="str">
        <f>IF(C770='TABELA UNIFICADA 2024'!A770,'TABELA UNIFICADA 2024'!F770," ")</f>
        <v xml:space="preserve"> </v>
      </c>
      <c r="O770" s="99" t="str">
        <f t="shared" si="79"/>
        <v xml:space="preserve"> </v>
      </c>
      <c r="Y770" s="183" t="s">
        <v>2002</v>
      </c>
      <c r="Z770" s="104" t="s">
        <v>617</v>
      </c>
      <c r="AA770" s="104" t="s">
        <v>618</v>
      </c>
      <c r="AB770" s="104" t="str">
        <f t="shared" si="80"/>
        <v>FERRO</v>
      </c>
      <c r="AC770" s="106">
        <f>IF(AND(AB770="FERRO",AA770="PADRAO"),CONTROLE!$T$2,IF(AND(AB770="FERRO",AA770="ESPECIAL"),CONTROLE!$T$3,IF(AND(AB770="ACO",AA770="PADRAO"),CONTROLE!$T$8,IF(AND(AB770="ACO",AA770="ESPECIAL"),CONTROLE!$T$9,IF(AND(AB770="ALUMINIO",AA770="PADRAO"),CONTROLE!$T$5,IF(AND(AB770="ALUMINIO",AA770="ESPECIAL"),CONTROLE!$T$6))))))</f>
        <v>12738</v>
      </c>
    </row>
    <row r="771" spans="1:29" ht="15" customHeight="1">
      <c r="A771" s="98" t="s">
        <v>2927</v>
      </c>
      <c r="B771" s="96" t="str">
        <f t="shared" ref="B771:B834" si="81">IFERROR(IF(C771&lt;&gt;" ",VLOOKUP(C771,$V$2:$W$16,2,0)," ")," ")</f>
        <v xml:space="preserve"> </v>
      </c>
      <c r="C771" s="96" t="str">
        <f>IF(AND(ISBLANK('TABELA UNIFICADA 2024'!P771)=TRUE,(ISBLANK('TABELA UNIFICADA 2024'!A771)=FALSE)),'TABELA UNIFICADA 2024'!A771," ")</f>
        <v xml:space="preserve"> </v>
      </c>
      <c r="D771" s="96" t="s">
        <v>43</v>
      </c>
      <c r="E771" s="191" t="str">
        <f>IF(ISBLANK('TABELA UNIFICADA 2024'!M771)=TRUE," ",'TABELA UNIFICADA 2024'!M771)</f>
        <v xml:space="preserve"> </v>
      </c>
      <c r="F771" s="96" t="s">
        <v>111</v>
      </c>
      <c r="G771" s="96" t="str">
        <f>IF(C771='TABELA UNIFICADA 2024'!A771,'TABELA UNIFICADA 2024'!D771," ")</f>
        <v xml:space="preserve"> </v>
      </c>
      <c r="H771" s="96" t="s">
        <v>43</v>
      </c>
      <c r="I771" s="96" t="s">
        <v>112</v>
      </c>
      <c r="J771" s="97" t="str">
        <f>IF(C771='TABELA UNIFICADA 2024'!A771,'TABELA UNIFICADA 2024'!G771," ")</f>
        <v xml:space="preserve"> </v>
      </c>
      <c r="K771" s="96" t="s">
        <v>113</v>
      </c>
      <c r="L771" s="100" t="str">
        <f t="shared" si="78"/>
        <v>-</v>
      </c>
      <c r="M771" s="95" t="str">
        <f>IF(C771='TABELA UNIFICADA 2024'!A771,'TABELA UNIFICADA 2024'!C771," ")</f>
        <v xml:space="preserve"> </v>
      </c>
      <c r="N771" s="99" t="str">
        <f>IF(C771='TABELA UNIFICADA 2024'!A771,'TABELA UNIFICADA 2024'!F771," ")</f>
        <v xml:space="preserve"> </v>
      </c>
      <c r="O771" s="99" t="str">
        <f t="shared" si="79"/>
        <v xml:space="preserve"> </v>
      </c>
      <c r="Y771" s="183" t="s">
        <v>2003</v>
      </c>
      <c r="Z771" s="104" t="s">
        <v>664</v>
      </c>
      <c r="AA771" s="104" t="s">
        <v>618</v>
      </c>
      <c r="AB771" s="104" t="str">
        <f t="shared" ref="AB771:AB802" si="82">IF(LEFT(Z771,1)="G","FERRO",0)</f>
        <v>FERRO</v>
      </c>
      <c r="AC771" s="106">
        <f>IF(AND(AB771="FERRO",AA771="PADRAO"),CONTROLE!$T$2,IF(AND(AB771="FERRO",AA771="ESPECIAL"),CONTROLE!$T$3,IF(AND(AB771="ACO",AA771="PADRAO"),CONTROLE!$T$8,IF(AND(AB771="ACO",AA771="ESPECIAL"),CONTROLE!$T$9,IF(AND(AB771="ALUMINIO",AA771="PADRAO"),CONTROLE!$T$5,IF(AND(AB771="ALUMINIO",AA771="ESPECIAL"),CONTROLE!$T$6))))))</f>
        <v>12738</v>
      </c>
    </row>
    <row r="772" spans="1:29" ht="15" customHeight="1">
      <c r="A772" s="98" t="s">
        <v>2927</v>
      </c>
      <c r="B772" s="96" t="str">
        <f t="shared" si="81"/>
        <v xml:space="preserve"> </v>
      </c>
      <c r="C772" s="96" t="str">
        <f>IF(AND(ISBLANK('TABELA UNIFICADA 2024'!P772)=TRUE,(ISBLANK('TABELA UNIFICADA 2024'!A772)=FALSE)),'TABELA UNIFICADA 2024'!A772," ")</f>
        <v xml:space="preserve"> </v>
      </c>
      <c r="D772" s="96" t="s">
        <v>43</v>
      </c>
      <c r="E772" s="191" t="str">
        <f>IF(ISBLANK('TABELA UNIFICADA 2024'!M772)=TRUE," ",'TABELA UNIFICADA 2024'!M772)</f>
        <v xml:space="preserve"> </v>
      </c>
      <c r="F772" s="96" t="s">
        <v>111</v>
      </c>
      <c r="G772" s="96" t="str">
        <f>IF(C772='TABELA UNIFICADA 2024'!A772,'TABELA UNIFICADA 2024'!D772," ")</f>
        <v xml:space="preserve"> </v>
      </c>
      <c r="H772" s="96" t="s">
        <v>43</v>
      </c>
      <c r="I772" s="96" t="s">
        <v>112</v>
      </c>
      <c r="J772" s="97" t="str">
        <f>IF(C772='TABELA UNIFICADA 2024'!A772,'TABELA UNIFICADA 2024'!G772," ")</f>
        <v xml:space="preserve"> </v>
      </c>
      <c r="K772" s="96" t="s">
        <v>113</v>
      </c>
      <c r="L772" s="100" t="str">
        <f t="shared" si="78"/>
        <v>-</v>
      </c>
      <c r="M772" s="95" t="str">
        <f>IF(C772='TABELA UNIFICADA 2024'!A772,'TABELA UNIFICADA 2024'!C772," ")</f>
        <v xml:space="preserve"> </v>
      </c>
      <c r="N772" s="99" t="str">
        <f>IF(C772='TABELA UNIFICADA 2024'!A772,'TABELA UNIFICADA 2024'!F772," ")</f>
        <v xml:space="preserve"> </v>
      </c>
      <c r="O772" s="99" t="str">
        <f t="shared" si="79"/>
        <v xml:space="preserve"> </v>
      </c>
      <c r="Y772" s="183" t="s">
        <v>2004</v>
      </c>
      <c r="Z772" s="104" t="s">
        <v>664</v>
      </c>
      <c r="AA772" s="104" t="s">
        <v>618</v>
      </c>
      <c r="AB772" s="104" t="str">
        <f t="shared" si="82"/>
        <v>FERRO</v>
      </c>
      <c r="AC772" s="106">
        <f>IF(AND(AB772="FERRO",AA772="PADRAO"),CONTROLE!$T$2,IF(AND(AB772="FERRO",AA772="ESPECIAL"),CONTROLE!$T$3,IF(AND(AB772="ACO",AA772="PADRAO"),CONTROLE!$T$8,IF(AND(AB772="ACO",AA772="ESPECIAL"),CONTROLE!$T$9,IF(AND(AB772="ALUMINIO",AA772="PADRAO"),CONTROLE!$T$5,IF(AND(AB772="ALUMINIO",AA772="ESPECIAL"),CONTROLE!$T$6))))))</f>
        <v>12738</v>
      </c>
    </row>
    <row r="773" spans="1:29" ht="15" customHeight="1">
      <c r="A773" s="98" t="s">
        <v>2927</v>
      </c>
      <c r="B773" s="96" t="str">
        <f t="shared" si="81"/>
        <v xml:space="preserve"> </v>
      </c>
      <c r="C773" s="96" t="str">
        <f>IF(AND(ISBLANK('TABELA UNIFICADA 2024'!P773)=TRUE,(ISBLANK('TABELA UNIFICADA 2024'!A773)=FALSE)),'TABELA UNIFICADA 2024'!A773," ")</f>
        <v xml:space="preserve"> </v>
      </c>
      <c r="D773" s="96" t="s">
        <v>43</v>
      </c>
      <c r="E773" s="191" t="str">
        <f>IF(ISBLANK('TABELA UNIFICADA 2024'!M773)=TRUE," ",'TABELA UNIFICADA 2024'!M773)</f>
        <v xml:space="preserve"> </v>
      </c>
      <c r="F773" s="96" t="s">
        <v>111</v>
      </c>
      <c r="G773" s="96" t="str">
        <f>IF(C773='TABELA UNIFICADA 2024'!A773,'TABELA UNIFICADA 2024'!D773," ")</f>
        <v xml:space="preserve"> </v>
      </c>
      <c r="H773" s="96" t="s">
        <v>43</v>
      </c>
      <c r="I773" s="96" t="s">
        <v>112</v>
      </c>
      <c r="J773" s="97" t="str">
        <f>IF(C773='TABELA UNIFICADA 2024'!A773,'TABELA UNIFICADA 2024'!G773," ")</f>
        <v xml:space="preserve"> </v>
      </c>
      <c r="K773" s="96" t="s">
        <v>113</v>
      </c>
      <c r="L773" s="100" t="str">
        <f t="shared" si="78"/>
        <v>-</v>
      </c>
      <c r="M773" s="95" t="str">
        <f>IF(C773='TABELA UNIFICADA 2024'!A773,'TABELA UNIFICADA 2024'!C773," ")</f>
        <v xml:space="preserve"> </v>
      </c>
      <c r="N773" s="99" t="str">
        <f>IF(C773='TABELA UNIFICADA 2024'!A773,'TABELA UNIFICADA 2024'!F773," ")</f>
        <v xml:space="preserve"> </v>
      </c>
      <c r="O773" s="99" t="str">
        <f t="shared" si="79"/>
        <v xml:space="preserve"> </v>
      </c>
      <c r="Y773" s="183" t="s">
        <v>2005</v>
      </c>
      <c r="Z773" s="104" t="s">
        <v>617</v>
      </c>
      <c r="AA773" s="104" t="s">
        <v>618</v>
      </c>
      <c r="AB773" s="104" t="str">
        <f t="shared" si="82"/>
        <v>FERRO</v>
      </c>
      <c r="AC773" s="106">
        <f>IF(AND(AB773="FERRO",AA773="PADRAO"),CONTROLE!$T$2,IF(AND(AB773="FERRO",AA773="ESPECIAL"),CONTROLE!$T$3,IF(AND(AB773="ACO",AA773="PADRAO"),CONTROLE!$T$8,IF(AND(AB773="ACO",AA773="ESPECIAL"),CONTROLE!$T$9,IF(AND(AB773="ALUMINIO",AA773="PADRAO"),CONTROLE!$T$5,IF(AND(AB773="ALUMINIO",AA773="ESPECIAL"),CONTROLE!$T$6))))))</f>
        <v>12738</v>
      </c>
    </row>
    <row r="774" spans="1:29" ht="15" customHeight="1">
      <c r="A774" s="98" t="s">
        <v>2927</v>
      </c>
      <c r="B774" s="96" t="str">
        <f t="shared" si="81"/>
        <v xml:space="preserve"> </v>
      </c>
      <c r="C774" s="96" t="str">
        <f>IF(AND(ISBLANK('TABELA UNIFICADA 2024'!P774)=TRUE,(ISBLANK('TABELA UNIFICADA 2024'!A774)=FALSE)),'TABELA UNIFICADA 2024'!A774," ")</f>
        <v xml:space="preserve"> </v>
      </c>
      <c r="D774" s="96" t="s">
        <v>43</v>
      </c>
      <c r="E774" s="191" t="str">
        <f>IF(ISBLANK('TABELA UNIFICADA 2024'!M774)=TRUE," ",'TABELA UNIFICADA 2024'!M774)</f>
        <v xml:space="preserve"> </v>
      </c>
      <c r="F774" s="96" t="s">
        <v>111</v>
      </c>
      <c r="G774" s="96" t="str">
        <f>IF(C774='TABELA UNIFICADA 2024'!A774,'TABELA UNIFICADA 2024'!D774," ")</f>
        <v xml:space="preserve"> </v>
      </c>
      <c r="H774" s="96" t="s">
        <v>43</v>
      </c>
      <c r="I774" s="96" t="s">
        <v>112</v>
      </c>
      <c r="J774" s="97" t="str">
        <f>IF(C774='TABELA UNIFICADA 2024'!A774,'TABELA UNIFICADA 2024'!G774," ")</f>
        <v xml:space="preserve"> </v>
      </c>
      <c r="K774" s="96" t="s">
        <v>113</v>
      </c>
      <c r="L774" s="100" t="str">
        <f t="shared" si="78"/>
        <v>-</v>
      </c>
      <c r="M774" s="95" t="str">
        <f>IF(C774='TABELA UNIFICADA 2024'!A774,'TABELA UNIFICADA 2024'!C774," ")</f>
        <v xml:space="preserve"> </v>
      </c>
      <c r="N774" s="99" t="str">
        <f>IF(C774='TABELA UNIFICADA 2024'!A774,'TABELA UNIFICADA 2024'!F774," ")</f>
        <v xml:space="preserve"> </v>
      </c>
      <c r="O774" s="99" t="str">
        <f t="shared" si="79"/>
        <v xml:space="preserve"> </v>
      </c>
      <c r="Y774" s="183" t="s">
        <v>2006</v>
      </c>
      <c r="Z774" s="104" t="s">
        <v>617</v>
      </c>
      <c r="AA774" s="104" t="s">
        <v>618</v>
      </c>
      <c r="AB774" s="104" t="str">
        <f t="shared" si="82"/>
        <v>FERRO</v>
      </c>
      <c r="AC774" s="106">
        <f>IF(AND(AB774="FERRO",AA774="PADRAO"),CONTROLE!$T$2,IF(AND(AB774="FERRO",AA774="ESPECIAL"),CONTROLE!$T$3,IF(AND(AB774="ACO",AA774="PADRAO"),CONTROLE!$T$8,IF(AND(AB774="ACO",AA774="ESPECIAL"),CONTROLE!$T$9,IF(AND(AB774="ALUMINIO",AA774="PADRAO"),CONTROLE!$T$5,IF(AND(AB774="ALUMINIO",AA774="ESPECIAL"),CONTROLE!$T$6))))))</f>
        <v>12738</v>
      </c>
    </row>
    <row r="775" spans="1:29" ht="15" customHeight="1">
      <c r="A775" s="98" t="s">
        <v>2927</v>
      </c>
      <c r="B775" s="96" t="str">
        <f t="shared" si="81"/>
        <v xml:space="preserve"> </v>
      </c>
      <c r="C775" s="96" t="str">
        <f>IF(AND(ISBLANK('TABELA UNIFICADA 2024'!P775)=TRUE,(ISBLANK('TABELA UNIFICADA 2024'!A775)=FALSE)),'TABELA UNIFICADA 2024'!A775," ")</f>
        <v xml:space="preserve"> </v>
      </c>
      <c r="D775" s="96" t="s">
        <v>43</v>
      </c>
      <c r="E775" s="191" t="str">
        <f>IF(ISBLANK('TABELA UNIFICADA 2024'!M775)=TRUE," ",'TABELA UNIFICADA 2024'!M775)</f>
        <v xml:space="preserve"> </v>
      </c>
      <c r="F775" s="96" t="s">
        <v>111</v>
      </c>
      <c r="G775" s="96" t="str">
        <f>IF(C775='TABELA UNIFICADA 2024'!A775,'TABELA UNIFICADA 2024'!D775," ")</f>
        <v xml:space="preserve"> </v>
      </c>
      <c r="H775" s="96" t="s">
        <v>43</v>
      </c>
      <c r="I775" s="96" t="s">
        <v>112</v>
      </c>
      <c r="J775" s="97" t="str">
        <f>IF(C775='TABELA UNIFICADA 2024'!A775,'TABELA UNIFICADA 2024'!G775," ")</f>
        <v xml:space="preserve"> </v>
      </c>
      <c r="K775" s="96" t="s">
        <v>113</v>
      </c>
      <c r="L775" s="100" t="str">
        <f t="shared" si="78"/>
        <v>-</v>
      </c>
      <c r="M775" s="95" t="str">
        <f>IF(C775='TABELA UNIFICADA 2024'!A775,'TABELA UNIFICADA 2024'!C775," ")</f>
        <v xml:space="preserve"> </v>
      </c>
      <c r="N775" s="99" t="str">
        <f>IF(C775='TABELA UNIFICADA 2024'!A775,'TABELA UNIFICADA 2024'!F775," ")</f>
        <v xml:space="preserve"> </v>
      </c>
      <c r="O775" s="99" t="str">
        <f t="shared" si="79"/>
        <v xml:space="preserve"> </v>
      </c>
      <c r="Y775" s="183" t="s">
        <v>2007</v>
      </c>
      <c r="Z775" s="104" t="s">
        <v>617</v>
      </c>
      <c r="AA775" s="104" t="s">
        <v>618</v>
      </c>
      <c r="AB775" s="104" t="str">
        <f t="shared" si="82"/>
        <v>FERRO</v>
      </c>
      <c r="AC775" s="106">
        <f>IF(AND(AB775="FERRO",AA775="PADRAO"),CONTROLE!$T$2,IF(AND(AB775="FERRO",AA775="ESPECIAL"),CONTROLE!$T$3,IF(AND(AB775="ACO",AA775="PADRAO"),CONTROLE!$T$8,IF(AND(AB775="ACO",AA775="ESPECIAL"),CONTROLE!$T$9,IF(AND(AB775="ALUMINIO",AA775="PADRAO"),CONTROLE!$T$5,IF(AND(AB775="ALUMINIO",AA775="ESPECIAL"),CONTROLE!$T$6))))))</f>
        <v>12738</v>
      </c>
    </row>
    <row r="776" spans="1:29" ht="15" customHeight="1">
      <c r="A776" s="98" t="s">
        <v>2927</v>
      </c>
      <c r="B776" s="96" t="str">
        <f t="shared" si="81"/>
        <v xml:space="preserve"> </v>
      </c>
      <c r="C776" s="96" t="str">
        <f>IF(AND(ISBLANK('TABELA UNIFICADA 2024'!P776)=TRUE,(ISBLANK('TABELA UNIFICADA 2024'!A776)=FALSE)),'TABELA UNIFICADA 2024'!A776," ")</f>
        <v xml:space="preserve"> </v>
      </c>
      <c r="D776" s="96" t="s">
        <v>43</v>
      </c>
      <c r="E776" s="191" t="str">
        <f>IF(ISBLANK('TABELA UNIFICADA 2024'!M776)=TRUE," ",'TABELA UNIFICADA 2024'!M776)</f>
        <v xml:space="preserve"> </v>
      </c>
      <c r="F776" s="96" t="s">
        <v>111</v>
      </c>
      <c r="G776" s="96" t="str">
        <f>IF(C776='TABELA UNIFICADA 2024'!A776,'TABELA UNIFICADA 2024'!D776," ")</f>
        <v xml:space="preserve"> </v>
      </c>
      <c r="H776" s="96" t="s">
        <v>43</v>
      </c>
      <c r="I776" s="96" t="s">
        <v>112</v>
      </c>
      <c r="J776" s="97" t="str">
        <f>IF(C776='TABELA UNIFICADA 2024'!A776,'TABELA UNIFICADA 2024'!G776," ")</f>
        <v xml:space="preserve"> </v>
      </c>
      <c r="K776" s="96" t="s">
        <v>113</v>
      </c>
      <c r="L776" s="100" t="str">
        <f t="shared" si="78"/>
        <v>-</v>
      </c>
      <c r="M776" s="95" t="str">
        <f>IF(C776='TABELA UNIFICADA 2024'!A776,'TABELA UNIFICADA 2024'!C776," ")</f>
        <v xml:space="preserve"> </v>
      </c>
      <c r="N776" s="99" t="str">
        <f>IF(C776='TABELA UNIFICADA 2024'!A776,'TABELA UNIFICADA 2024'!F776," ")</f>
        <v xml:space="preserve"> </v>
      </c>
      <c r="O776" s="99" t="str">
        <f t="shared" si="79"/>
        <v xml:space="preserve"> </v>
      </c>
      <c r="Y776" s="183" t="s">
        <v>2008</v>
      </c>
      <c r="Z776" s="104" t="s">
        <v>664</v>
      </c>
      <c r="AA776" s="104" t="s">
        <v>618</v>
      </c>
      <c r="AB776" s="104" t="str">
        <f t="shared" si="82"/>
        <v>FERRO</v>
      </c>
      <c r="AC776" s="106">
        <f>IF(AND(AB776="FERRO",AA776="PADRAO"),CONTROLE!$T$2,IF(AND(AB776="FERRO",AA776="ESPECIAL"),CONTROLE!$T$3,IF(AND(AB776="ACO",AA776="PADRAO"),CONTROLE!$T$8,IF(AND(AB776="ACO",AA776="ESPECIAL"),CONTROLE!$T$9,IF(AND(AB776="ALUMINIO",AA776="PADRAO"),CONTROLE!$T$5,IF(AND(AB776="ALUMINIO",AA776="ESPECIAL"),CONTROLE!$T$6))))))</f>
        <v>12738</v>
      </c>
    </row>
    <row r="777" spans="1:29" ht="15" customHeight="1">
      <c r="A777" s="98" t="s">
        <v>2927</v>
      </c>
      <c r="B777" s="96" t="str">
        <f t="shared" si="81"/>
        <v xml:space="preserve"> </v>
      </c>
      <c r="C777" s="96" t="str">
        <f>IF(AND(ISBLANK('TABELA UNIFICADA 2024'!P777)=TRUE,(ISBLANK('TABELA UNIFICADA 2024'!A777)=FALSE)),'TABELA UNIFICADA 2024'!A777," ")</f>
        <v xml:space="preserve"> </v>
      </c>
      <c r="D777" s="96" t="s">
        <v>43</v>
      </c>
      <c r="E777" s="191" t="str">
        <f>IF(ISBLANK('TABELA UNIFICADA 2024'!M777)=TRUE," ",'TABELA UNIFICADA 2024'!M777)</f>
        <v xml:space="preserve"> </v>
      </c>
      <c r="F777" s="96" t="s">
        <v>111</v>
      </c>
      <c r="G777" s="96" t="str">
        <f>IF(C777='TABELA UNIFICADA 2024'!A777,'TABELA UNIFICADA 2024'!D777," ")</f>
        <v xml:space="preserve"> </v>
      </c>
      <c r="H777" s="96" t="s">
        <v>43</v>
      </c>
      <c r="I777" s="96" t="s">
        <v>112</v>
      </c>
      <c r="J777" s="97" t="str">
        <f>IF(C777='TABELA UNIFICADA 2024'!A777,'TABELA UNIFICADA 2024'!G777," ")</f>
        <v xml:space="preserve"> </v>
      </c>
      <c r="K777" s="96" t="s">
        <v>113</v>
      </c>
      <c r="L777" s="100" t="str">
        <f t="shared" si="78"/>
        <v>-</v>
      </c>
      <c r="M777" s="95" t="str">
        <f>IF(C777='TABELA UNIFICADA 2024'!A777,'TABELA UNIFICADA 2024'!C777," ")</f>
        <v xml:space="preserve"> </v>
      </c>
      <c r="N777" s="99" t="str">
        <f>IF(C777='TABELA UNIFICADA 2024'!A777,'TABELA UNIFICADA 2024'!F777," ")</f>
        <v xml:space="preserve"> </v>
      </c>
      <c r="O777" s="99" t="str">
        <f t="shared" si="79"/>
        <v xml:space="preserve"> </v>
      </c>
      <c r="Y777" s="183" t="s">
        <v>2009</v>
      </c>
      <c r="Z777" s="104" t="s">
        <v>617</v>
      </c>
      <c r="AA777" s="104" t="s">
        <v>618</v>
      </c>
      <c r="AB777" s="104" t="str">
        <f t="shared" si="82"/>
        <v>FERRO</v>
      </c>
      <c r="AC777" s="106">
        <f>IF(AND(AB777="FERRO",AA777="PADRAO"),CONTROLE!$T$2,IF(AND(AB777="FERRO",AA777="ESPECIAL"),CONTROLE!$T$3,IF(AND(AB777="ACO",AA777="PADRAO"),CONTROLE!$T$8,IF(AND(AB777="ACO",AA777="ESPECIAL"),CONTROLE!$T$9,IF(AND(AB777="ALUMINIO",AA777="PADRAO"),CONTROLE!$T$5,IF(AND(AB777="ALUMINIO",AA777="ESPECIAL"),CONTROLE!$T$6))))))</f>
        <v>12738</v>
      </c>
    </row>
    <row r="778" spans="1:29" ht="15" customHeight="1">
      <c r="A778" s="98" t="s">
        <v>2927</v>
      </c>
      <c r="B778" s="96" t="str">
        <f t="shared" si="81"/>
        <v xml:space="preserve"> </v>
      </c>
      <c r="C778" s="96" t="str">
        <f>IF(AND(ISBLANK('TABELA UNIFICADA 2024'!P778)=TRUE,(ISBLANK('TABELA UNIFICADA 2024'!A778)=FALSE)),'TABELA UNIFICADA 2024'!A778," ")</f>
        <v xml:space="preserve"> </v>
      </c>
      <c r="D778" s="96" t="s">
        <v>43</v>
      </c>
      <c r="E778" s="191" t="str">
        <f>IF(ISBLANK('TABELA UNIFICADA 2024'!M778)=TRUE," ",'TABELA UNIFICADA 2024'!M778)</f>
        <v xml:space="preserve"> </v>
      </c>
      <c r="F778" s="96" t="s">
        <v>111</v>
      </c>
      <c r="G778" s="96" t="str">
        <f>IF(C778='TABELA UNIFICADA 2024'!A778,'TABELA UNIFICADA 2024'!D778," ")</f>
        <v xml:space="preserve"> </v>
      </c>
      <c r="H778" s="96" t="s">
        <v>43</v>
      </c>
      <c r="I778" s="96" t="s">
        <v>112</v>
      </c>
      <c r="J778" s="97" t="str">
        <f>IF(C778='TABELA UNIFICADA 2024'!A778,'TABELA UNIFICADA 2024'!G778," ")</f>
        <v xml:space="preserve"> </v>
      </c>
      <c r="K778" s="96" t="s">
        <v>113</v>
      </c>
      <c r="L778" s="100" t="str">
        <f t="shared" si="78"/>
        <v>-</v>
      </c>
      <c r="M778" s="95" t="str">
        <f>IF(C778='TABELA UNIFICADA 2024'!A778,'TABELA UNIFICADA 2024'!C778," ")</f>
        <v xml:space="preserve"> </v>
      </c>
      <c r="N778" s="99" t="str">
        <f>IF(C778='TABELA UNIFICADA 2024'!A778,'TABELA UNIFICADA 2024'!F778," ")</f>
        <v xml:space="preserve"> </v>
      </c>
      <c r="O778" s="99" t="str">
        <f t="shared" si="79"/>
        <v xml:space="preserve"> </v>
      </c>
      <c r="Y778" s="183" t="s">
        <v>2010</v>
      </c>
      <c r="Z778" s="104" t="s">
        <v>617</v>
      </c>
      <c r="AA778" s="104" t="s">
        <v>618</v>
      </c>
      <c r="AB778" s="104" t="str">
        <f t="shared" si="82"/>
        <v>FERRO</v>
      </c>
      <c r="AC778" s="106">
        <f>IF(AND(AB778="FERRO",AA778="PADRAO"),CONTROLE!$T$2,IF(AND(AB778="FERRO",AA778="ESPECIAL"),CONTROLE!$T$3,IF(AND(AB778="ACO",AA778="PADRAO"),CONTROLE!$T$8,IF(AND(AB778="ACO",AA778="ESPECIAL"),CONTROLE!$T$9,IF(AND(AB778="ALUMINIO",AA778="PADRAO"),CONTROLE!$T$5,IF(AND(AB778="ALUMINIO",AA778="ESPECIAL"),CONTROLE!$T$6))))))</f>
        <v>12738</v>
      </c>
    </row>
    <row r="779" spans="1:29" ht="15" customHeight="1">
      <c r="A779" s="98" t="s">
        <v>2927</v>
      </c>
      <c r="B779" s="96" t="str">
        <f t="shared" si="81"/>
        <v xml:space="preserve"> </v>
      </c>
      <c r="C779" s="96" t="str">
        <f>IF(AND(ISBLANK('TABELA UNIFICADA 2024'!P779)=TRUE,(ISBLANK('TABELA UNIFICADA 2024'!A779)=FALSE)),'TABELA UNIFICADA 2024'!A779," ")</f>
        <v xml:space="preserve"> </v>
      </c>
      <c r="D779" s="96" t="s">
        <v>43</v>
      </c>
      <c r="E779" s="191" t="str">
        <f>IF(ISBLANK('TABELA UNIFICADA 2024'!M779)=TRUE," ",'TABELA UNIFICADA 2024'!M779)</f>
        <v xml:space="preserve"> </v>
      </c>
      <c r="F779" s="96" t="s">
        <v>111</v>
      </c>
      <c r="G779" s="96" t="str">
        <f>IF(C779='TABELA UNIFICADA 2024'!A779,'TABELA UNIFICADA 2024'!D779," ")</f>
        <v xml:space="preserve"> </v>
      </c>
      <c r="H779" s="96" t="s">
        <v>43</v>
      </c>
      <c r="I779" s="96" t="s">
        <v>112</v>
      </c>
      <c r="J779" s="97" t="str">
        <f>IF(C779='TABELA UNIFICADA 2024'!A779,'TABELA UNIFICADA 2024'!G779," ")</f>
        <v xml:space="preserve"> </v>
      </c>
      <c r="K779" s="96" t="s">
        <v>113</v>
      </c>
      <c r="L779" s="100" t="str">
        <f t="shared" si="78"/>
        <v>-</v>
      </c>
      <c r="M779" s="95" t="str">
        <f>IF(C779='TABELA UNIFICADA 2024'!A779,'TABELA UNIFICADA 2024'!C779," ")</f>
        <v xml:space="preserve"> </v>
      </c>
      <c r="N779" s="99" t="str">
        <f>IF(C779='TABELA UNIFICADA 2024'!A779,'TABELA UNIFICADA 2024'!F779," ")</f>
        <v xml:space="preserve"> </v>
      </c>
      <c r="O779" s="99" t="str">
        <f t="shared" si="79"/>
        <v xml:space="preserve"> </v>
      </c>
      <c r="Y779" s="183" t="s">
        <v>2011</v>
      </c>
      <c r="Z779" s="104" t="s">
        <v>617</v>
      </c>
      <c r="AA779" s="104" t="s">
        <v>618</v>
      </c>
      <c r="AB779" s="104" t="str">
        <f t="shared" si="82"/>
        <v>FERRO</v>
      </c>
      <c r="AC779" s="106">
        <f>IF(AND(AB779="FERRO",AA779="PADRAO"),CONTROLE!$T$2,IF(AND(AB779="FERRO",AA779="ESPECIAL"),CONTROLE!$T$3,IF(AND(AB779="ACO",AA779="PADRAO"),CONTROLE!$T$8,IF(AND(AB779="ACO",AA779="ESPECIAL"),CONTROLE!$T$9,IF(AND(AB779="ALUMINIO",AA779="PADRAO"),CONTROLE!$T$5,IF(AND(AB779="ALUMINIO",AA779="ESPECIAL"),CONTROLE!$T$6))))))</f>
        <v>12738</v>
      </c>
    </row>
    <row r="780" spans="1:29" ht="15" customHeight="1">
      <c r="A780" s="98" t="s">
        <v>2927</v>
      </c>
      <c r="B780" s="96" t="str">
        <f t="shared" si="81"/>
        <v xml:space="preserve"> </v>
      </c>
      <c r="C780" s="96" t="str">
        <f>IF(AND(ISBLANK('TABELA UNIFICADA 2024'!P780)=TRUE,(ISBLANK('TABELA UNIFICADA 2024'!A780)=FALSE)),'TABELA UNIFICADA 2024'!A780," ")</f>
        <v xml:space="preserve"> </v>
      </c>
      <c r="D780" s="96" t="s">
        <v>43</v>
      </c>
      <c r="E780" s="191" t="str">
        <f>IF(ISBLANK('TABELA UNIFICADA 2024'!M780)=TRUE," ",'TABELA UNIFICADA 2024'!M780)</f>
        <v xml:space="preserve"> </v>
      </c>
      <c r="F780" s="96" t="s">
        <v>111</v>
      </c>
      <c r="G780" s="96" t="str">
        <f>IF(C780='TABELA UNIFICADA 2024'!A780,'TABELA UNIFICADA 2024'!D780," ")</f>
        <v xml:space="preserve"> </v>
      </c>
      <c r="H780" s="96" t="s">
        <v>43</v>
      </c>
      <c r="I780" s="96" t="s">
        <v>112</v>
      </c>
      <c r="J780" s="97" t="str">
        <f>IF(C780='TABELA UNIFICADA 2024'!A780,'TABELA UNIFICADA 2024'!G780," ")</f>
        <v xml:space="preserve"> </v>
      </c>
      <c r="K780" s="96" t="s">
        <v>113</v>
      </c>
      <c r="L780" s="100" t="str">
        <f t="shared" si="78"/>
        <v>-</v>
      </c>
      <c r="M780" s="95" t="str">
        <f>IF(C780='TABELA UNIFICADA 2024'!A780,'TABELA UNIFICADA 2024'!C780," ")</f>
        <v xml:space="preserve"> </v>
      </c>
      <c r="N780" s="99" t="str">
        <f>IF(C780='TABELA UNIFICADA 2024'!A780,'TABELA UNIFICADA 2024'!F780," ")</f>
        <v xml:space="preserve"> </v>
      </c>
      <c r="O780" s="99" t="str">
        <f t="shared" si="79"/>
        <v xml:space="preserve"> </v>
      </c>
      <c r="Y780" s="183" t="s">
        <v>2012</v>
      </c>
      <c r="Z780" s="104" t="s">
        <v>617</v>
      </c>
      <c r="AA780" s="104" t="s">
        <v>618</v>
      </c>
      <c r="AB780" s="104" t="str">
        <f t="shared" si="82"/>
        <v>FERRO</v>
      </c>
      <c r="AC780" s="106">
        <f>IF(AND(AB780="FERRO",AA780="PADRAO"),CONTROLE!$T$2,IF(AND(AB780="FERRO",AA780="ESPECIAL"),CONTROLE!$T$3,IF(AND(AB780="ACO",AA780="PADRAO"),CONTROLE!$T$8,IF(AND(AB780="ACO",AA780="ESPECIAL"),CONTROLE!$T$9,IF(AND(AB780="ALUMINIO",AA780="PADRAO"),CONTROLE!$T$5,IF(AND(AB780="ALUMINIO",AA780="ESPECIAL"),CONTROLE!$T$6))))))</f>
        <v>12738</v>
      </c>
    </row>
    <row r="781" spans="1:29" ht="15" customHeight="1">
      <c r="A781" s="98" t="s">
        <v>2927</v>
      </c>
      <c r="B781" s="96" t="str">
        <f t="shared" si="81"/>
        <v xml:space="preserve"> </v>
      </c>
      <c r="C781" s="96" t="str">
        <f>IF(AND(ISBLANK('TABELA UNIFICADA 2024'!P781)=TRUE,(ISBLANK('TABELA UNIFICADA 2024'!A781)=FALSE)),'TABELA UNIFICADA 2024'!A781," ")</f>
        <v xml:space="preserve"> </v>
      </c>
      <c r="D781" s="96" t="s">
        <v>43</v>
      </c>
      <c r="E781" s="191" t="str">
        <f>IF(ISBLANK('TABELA UNIFICADA 2024'!M781)=TRUE," ",'TABELA UNIFICADA 2024'!M781)</f>
        <v xml:space="preserve"> </v>
      </c>
      <c r="F781" s="96" t="s">
        <v>111</v>
      </c>
      <c r="G781" s="96" t="str">
        <f>IF(C781='TABELA UNIFICADA 2024'!A781,'TABELA UNIFICADA 2024'!D781," ")</f>
        <v xml:space="preserve"> </v>
      </c>
      <c r="H781" s="96" t="s">
        <v>43</v>
      </c>
      <c r="I781" s="96" t="s">
        <v>112</v>
      </c>
      <c r="J781" s="97" t="str">
        <f>IF(C781='TABELA UNIFICADA 2024'!A781,'TABELA UNIFICADA 2024'!G781," ")</f>
        <v xml:space="preserve"> </v>
      </c>
      <c r="K781" s="96" t="s">
        <v>113</v>
      </c>
      <c r="L781" s="100" t="str">
        <f t="shared" si="78"/>
        <v>-</v>
      </c>
      <c r="M781" s="95" t="str">
        <f>IF(C781='TABELA UNIFICADA 2024'!A781,'TABELA UNIFICADA 2024'!C781," ")</f>
        <v xml:space="preserve"> </v>
      </c>
      <c r="N781" s="99" t="str">
        <f>IF(C781='TABELA UNIFICADA 2024'!A781,'TABELA UNIFICADA 2024'!F781," ")</f>
        <v xml:space="preserve"> </v>
      </c>
      <c r="O781" s="99" t="str">
        <f t="shared" si="79"/>
        <v xml:space="preserve"> </v>
      </c>
      <c r="Y781" s="183" t="s">
        <v>2013</v>
      </c>
      <c r="Z781" s="104" t="s">
        <v>617</v>
      </c>
      <c r="AA781" s="104" t="s">
        <v>618</v>
      </c>
      <c r="AB781" s="104" t="str">
        <f t="shared" si="82"/>
        <v>FERRO</v>
      </c>
      <c r="AC781" s="106">
        <f>IF(AND(AB781="FERRO",AA781="PADRAO"),CONTROLE!$T$2,IF(AND(AB781="FERRO",AA781="ESPECIAL"),CONTROLE!$T$3,IF(AND(AB781="ACO",AA781="PADRAO"),CONTROLE!$T$8,IF(AND(AB781="ACO",AA781="ESPECIAL"),CONTROLE!$T$9,IF(AND(AB781="ALUMINIO",AA781="PADRAO"),CONTROLE!$T$5,IF(AND(AB781="ALUMINIO",AA781="ESPECIAL"),CONTROLE!$T$6))))))</f>
        <v>12738</v>
      </c>
    </row>
    <row r="782" spans="1:29" ht="15" customHeight="1">
      <c r="A782" s="98" t="s">
        <v>2927</v>
      </c>
      <c r="B782" s="96" t="str">
        <f t="shared" si="81"/>
        <v xml:space="preserve"> </v>
      </c>
      <c r="C782" s="96" t="str">
        <f>IF(AND(ISBLANK('TABELA UNIFICADA 2024'!P782)=TRUE,(ISBLANK('TABELA UNIFICADA 2024'!A782)=FALSE)),'TABELA UNIFICADA 2024'!A782," ")</f>
        <v xml:space="preserve"> </v>
      </c>
      <c r="D782" s="96" t="s">
        <v>43</v>
      </c>
      <c r="E782" s="191" t="str">
        <f>IF(ISBLANK('TABELA UNIFICADA 2024'!M782)=TRUE," ",'TABELA UNIFICADA 2024'!M782)</f>
        <v xml:space="preserve"> </v>
      </c>
      <c r="F782" s="96" t="s">
        <v>111</v>
      </c>
      <c r="G782" s="96" t="str">
        <f>IF(C782='TABELA UNIFICADA 2024'!A782,'TABELA UNIFICADA 2024'!D782," ")</f>
        <v xml:space="preserve"> </v>
      </c>
      <c r="H782" s="96" t="s">
        <v>43</v>
      </c>
      <c r="I782" s="96" t="s">
        <v>112</v>
      </c>
      <c r="J782" s="97" t="str">
        <f>IF(C782='TABELA UNIFICADA 2024'!A782,'TABELA UNIFICADA 2024'!G782," ")</f>
        <v xml:space="preserve"> </v>
      </c>
      <c r="K782" s="96" t="s">
        <v>113</v>
      </c>
      <c r="L782" s="100" t="str">
        <f t="shared" ref="L782:L845" si="83">IFERROR(VLOOKUP(M782,$Y$3:$AC$3003,5,0),"-")</f>
        <v>-</v>
      </c>
      <c r="M782" s="95" t="str">
        <f>IF(C782='TABELA UNIFICADA 2024'!A782,'TABELA UNIFICADA 2024'!C782," ")</f>
        <v xml:space="preserve"> </v>
      </c>
      <c r="N782" s="99" t="str">
        <f>IF(C782='TABELA UNIFICADA 2024'!A782,'TABELA UNIFICADA 2024'!F782," ")</f>
        <v xml:space="preserve"> </v>
      </c>
      <c r="O782" s="99" t="str">
        <f t="shared" ref="O782:O845" si="84">IF(C782=" "," ",CONCATENATE(A782," ",B782,," ",C782," ",D782," ",TEXT(E782,"dd/mm/aaaa")," ",F782," ",IF(LEFT(M782, 2) = "PF", SUBSTITUTE(M782, ".","") &amp; ".055",M782 &amp; ".055")," ",H782," ",I782," ",TEXT(J782,"#,00")," ",K782))</f>
        <v xml:space="preserve"> </v>
      </c>
      <c r="Y782" s="183" t="s">
        <v>2014</v>
      </c>
      <c r="Z782" s="104" t="s">
        <v>617</v>
      </c>
      <c r="AA782" s="104" t="s">
        <v>618</v>
      </c>
      <c r="AB782" s="104" t="str">
        <f t="shared" si="82"/>
        <v>FERRO</v>
      </c>
      <c r="AC782" s="106">
        <f>IF(AND(AB782="FERRO",AA782="PADRAO"),CONTROLE!$T$2,IF(AND(AB782="FERRO",AA782="ESPECIAL"),CONTROLE!$T$3,IF(AND(AB782="ACO",AA782="PADRAO"),CONTROLE!$T$8,IF(AND(AB782="ACO",AA782="ESPECIAL"),CONTROLE!$T$9,IF(AND(AB782="ALUMINIO",AA782="PADRAO"),CONTROLE!$T$5,IF(AND(AB782="ALUMINIO",AA782="ESPECIAL"),CONTROLE!$T$6))))))</f>
        <v>12738</v>
      </c>
    </row>
    <row r="783" spans="1:29" ht="15" customHeight="1">
      <c r="A783" s="98" t="s">
        <v>2927</v>
      </c>
      <c r="B783" s="96" t="str">
        <f t="shared" si="81"/>
        <v xml:space="preserve"> </v>
      </c>
      <c r="C783" s="96" t="str">
        <f>IF(AND(ISBLANK('TABELA UNIFICADA 2024'!P783)=TRUE,(ISBLANK('TABELA UNIFICADA 2024'!A783)=FALSE)),'TABELA UNIFICADA 2024'!A783," ")</f>
        <v xml:space="preserve"> </v>
      </c>
      <c r="D783" s="96" t="s">
        <v>43</v>
      </c>
      <c r="E783" s="191" t="str">
        <f>IF(ISBLANK('TABELA UNIFICADA 2024'!M783)=TRUE," ",'TABELA UNIFICADA 2024'!M783)</f>
        <v xml:space="preserve"> </v>
      </c>
      <c r="F783" s="96" t="s">
        <v>111</v>
      </c>
      <c r="G783" s="96" t="str">
        <f>IF(C783='TABELA UNIFICADA 2024'!A783,'TABELA UNIFICADA 2024'!D783," ")</f>
        <v xml:space="preserve"> </v>
      </c>
      <c r="H783" s="96" t="s">
        <v>43</v>
      </c>
      <c r="I783" s="96" t="s">
        <v>112</v>
      </c>
      <c r="J783" s="97" t="str">
        <f>IF(C783='TABELA UNIFICADA 2024'!A783,'TABELA UNIFICADA 2024'!G783," ")</f>
        <v xml:space="preserve"> </v>
      </c>
      <c r="K783" s="96" t="s">
        <v>113</v>
      </c>
      <c r="L783" s="100" t="str">
        <f t="shared" si="83"/>
        <v>-</v>
      </c>
      <c r="M783" s="95" t="str">
        <f>IF(C783='TABELA UNIFICADA 2024'!A783,'TABELA UNIFICADA 2024'!C783," ")</f>
        <v xml:space="preserve"> </v>
      </c>
      <c r="N783" s="99" t="str">
        <f>IF(C783='TABELA UNIFICADA 2024'!A783,'TABELA UNIFICADA 2024'!F783," ")</f>
        <v xml:space="preserve"> </v>
      </c>
      <c r="O783" s="99" t="str">
        <f t="shared" si="84"/>
        <v xml:space="preserve"> </v>
      </c>
      <c r="Y783" s="183" t="s">
        <v>2015</v>
      </c>
      <c r="Z783" s="104" t="s">
        <v>617</v>
      </c>
      <c r="AA783" s="104" t="s">
        <v>618</v>
      </c>
      <c r="AB783" s="104" t="str">
        <f t="shared" si="82"/>
        <v>FERRO</v>
      </c>
      <c r="AC783" s="106">
        <f>IF(AND(AB783="FERRO",AA783="PADRAO"),CONTROLE!$T$2,IF(AND(AB783="FERRO",AA783="ESPECIAL"),CONTROLE!$T$3,IF(AND(AB783="ACO",AA783="PADRAO"),CONTROLE!$T$8,IF(AND(AB783="ACO",AA783="ESPECIAL"),CONTROLE!$T$9,IF(AND(AB783="ALUMINIO",AA783="PADRAO"),CONTROLE!$T$5,IF(AND(AB783="ALUMINIO",AA783="ESPECIAL"),CONTROLE!$T$6))))))</f>
        <v>12738</v>
      </c>
    </row>
    <row r="784" spans="1:29" ht="15" customHeight="1">
      <c r="A784" s="98" t="s">
        <v>2927</v>
      </c>
      <c r="B784" s="96" t="str">
        <f t="shared" si="81"/>
        <v xml:space="preserve"> </v>
      </c>
      <c r="C784" s="96" t="str">
        <f>IF(AND(ISBLANK('TABELA UNIFICADA 2024'!P784)=TRUE,(ISBLANK('TABELA UNIFICADA 2024'!A784)=FALSE)),'TABELA UNIFICADA 2024'!A784," ")</f>
        <v xml:space="preserve"> </v>
      </c>
      <c r="D784" s="96" t="s">
        <v>43</v>
      </c>
      <c r="E784" s="191" t="str">
        <f>IF(ISBLANK('TABELA UNIFICADA 2024'!M784)=TRUE," ",'TABELA UNIFICADA 2024'!M784)</f>
        <v xml:space="preserve"> </v>
      </c>
      <c r="F784" s="96" t="s">
        <v>111</v>
      </c>
      <c r="G784" s="96" t="str">
        <f>IF(C784='TABELA UNIFICADA 2024'!A784,'TABELA UNIFICADA 2024'!D784," ")</f>
        <v xml:space="preserve"> </v>
      </c>
      <c r="H784" s="96" t="s">
        <v>43</v>
      </c>
      <c r="I784" s="96" t="s">
        <v>112</v>
      </c>
      <c r="J784" s="97" t="str">
        <f>IF(C784='TABELA UNIFICADA 2024'!A784,'TABELA UNIFICADA 2024'!G784," ")</f>
        <v xml:space="preserve"> </v>
      </c>
      <c r="K784" s="96" t="s">
        <v>113</v>
      </c>
      <c r="L784" s="100" t="str">
        <f t="shared" si="83"/>
        <v>-</v>
      </c>
      <c r="M784" s="95" t="str">
        <f>IF(C784='TABELA UNIFICADA 2024'!A784,'TABELA UNIFICADA 2024'!C784," ")</f>
        <v xml:space="preserve"> </v>
      </c>
      <c r="N784" s="99" t="str">
        <f>IF(C784='TABELA UNIFICADA 2024'!A784,'TABELA UNIFICADA 2024'!F784," ")</f>
        <v xml:space="preserve"> </v>
      </c>
      <c r="O784" s="99" t="str">
        <f t="shared" si="84"/>
        <v xml:space="preserve"> </v>
      </c>
      <c r="Y784" s="183" t="s">
        <v>2016</v>
      </c>
      <c r="Z784" s="104" t="s">
        <v>617</v>
      </c>
      <c r="AA784" s="104" t="s">
        <v>618</v>
      </c>
      <c r="AB784" s="104" t="str">
        <f t="shared" si="82"/>
        <v>FERRO</v>
      </c>
      <c r="AC784" s="106">
        <f>IF(AND(AB784="FERRO",AA784="PADRAO"),CONTROLE!$T$2,IF(AND(AB784="FERRO",AA784="ESPECIAL"),CONTROLE!$T$3,IF(AND(AB784="ACO",AA784="PADRAO"),CONTROLE!$T$8,IF(AND(AB784="ACO",AA784="ESPECIAL"),CONTROLE!$T$9,IF(AND(AB784="ALUMINIO",AA784="PADRAO"),CONTROLE!$T$5,IF(AND(AB784="ALUMINIO",AA784="ESPECIAL"),CONTROLE!$T$6))))))</f>
        <v>12738</v>
      </c>
    </row>
    <row r="785" spans="1:29" ht="15" customHeight="1">
      <c r="A785" s="98" t="s">
        <v>2927</v>
      </c>
      <c r="B785" s="96" t="str">
        <f t="shared" si="81"/>
        <v xml:space="preserve"> </v>
      </c>
      <c r="C785" s="96" t="str">
        <f>IF(AND(ISBLANK('TABELA UNIFICADA 2024'!P785)=TRUE,(ISBLANK('TABELA UNIFICADA 2024'!A785)=FALSE)),'TABELA UNIFICADA 2024'!A785," ")</f>
        <v xml:space="preserve"> </v>
      </c>
      <c r="D785" s="96" t="s">
        <v>43</v>
      </c>
      <c r="E785" s="191" t="str">
        <f>IF(ISBLANK('TABELA UNIFICADA 2024'!M785)=TRUE," ",'TABELA UNIFICADA 2024'!M785)</f>
        <v xml:space="preserve"> </v>
      </c>
      <c r="F785" s="96" t="s">
        <v>111</v>
      </c>
      <c r="G785" s="96" t="str">
        <f>IF(C785='TABELA UNIFICADA 2024'!A785,'TABELA UNIFICADA 2024'!D785," ")</f>
        <v xml:space="preserve"> </v>
      </c>
      <c r="H785" s="96" t="s">
        <v>43</v>
      </c>
      <c r="I785" s="96" t="s">
        <v>112</v>
      </c>
      <c r="J785" s="97" t="str">
        <f>IF(C785='TABELA UNIFICADA 2024'!A785,'TABELA UNIFICADA 2024'!G785," ")</f>
        <v xml:space="preserve"> </v>
      </c>
      <c r="K785" s="96" t="s">
        <v>113</v>
      </c>
      <c r="L785" s="100" t="str">
        <f t="shared" si="83"/>
        <v>-</v>
      </c>
      <c r="M785" s="95" t="str">
        <f>IF(C785='TABELA UNIFICADA 2024'!A785,'TABELA UNIFICADA 2024'!C785," ")</f>
        <v xml:space="preserve"> </v>
      </c>
      <c r="N785" s="99" t="str">
        <f>IF(C785='TABELA UNIFICADA 2024'!A785,'TABELA UNIFICADA 2024'!F785," ")</f>
        <v xml:space="preserve"> </v>
      </c>
      <c r="O785" s="99" t="str">
        <f t="shared" si="84"/>
        <v xml:space="preserve"> </v>
      </c>
      <c r="Y785" s="183" t="s">
        <v>2017</v>
      </c>
      <c r="Z785" s="104" t="s">
        <v>617</v>
      </c>
      <c r="AA785" s="104" t="s">
        <v>618</v>
      </c>
      <c r="AB785" s="104" t="str">
        <f t="shared" si="82"/>
        <v>FERRO</v>
      </c>
      <c r="AC785" s="106">
        <f>IF(AND(AB785="FERRO",AA785="PADRAO"),CONTROLE!$T$2,IF(AND(AB785="FERRO",AA785="ESPECIAL"),CONTROLE!$T$3,IF(AND(AB785="ACO",AA785="PADRAO"),CONTROLE!$T$8,IF(AND(AB785="ACO",AA785="ESPECIAL"),CONTROLE!$T$9,IF(AND(AB785="ALUMINIO",AA785="PADRAO"),CONTROLE!$T$5,IF(AND(AB785="ALUMINIO",AA785="ESPECIAL"),CONTROLE!$T$6))))))</f>
        <v>12738</v>
      </c>
    </row>
    <row r="786" spans="1:29" ht="15" customHeight="1">
      <c r="A786" s="98" t="s">
        <v>2927</v>
      </c>
      <c r="B786" s="96" t="str">
        <f t="shared" si="81"/>
        <v xml:space="preserve"> </v>
      </c>
      <c r="C786" s="96" t="str">
        <f>IF(AND(ISBLANK('TABELA UNIFICADA 2024'!P786)=TRUE,(ISBLANK('TABELA UNIFICADA 2024'!A786)=FALSE)),'TABELA UNIFICADA 2024'!A786," ")</f>
        <v xml:space="preserve"> </v>
      </c>
      <c r="D786" s="96" t="s">
        <v>43</v>
      </c>
      <c r="E786" s="191" t="str">
        <f>IF(ISBLANK('TABELA UNIFICADA 2024'!M786)=TRUE," ",'TABELA UNIFICADA 2024'!M786)</f>
        <v xml:space="preserve"> </v>
      </c>
      <c r="F786" s="96" t="s">
        <v>111</v>
      </c>
      <c r="G786" s="96" t="str">
        <f>IF(C786='TABELA UNIFICADA 2024'!A786,'TABELA UNIFICADA 2024'!D786," ")</f>
        <v xml:space="preserve"> </v>
      </c>
      <c r="H786" s="96" t="s">
        <v>43</v>
      </c>
      <c r="I786" s="96" t="s">
        <v>112</v>
      </c>
      <c r="J786" s="97" t="str">
        <f>IF(C786='TABELA UNIFICADA 2024'!A786,'TABELA UNIFICADA 2024'!G786," ")</f>
        <v xml:space="preserve"> </v>
      </c>
      <c r="K786" s="96" t="s">
        <v>113</v>
      </c>
      <c r="L786" s="100" t="str">
        <f t="shared" si="83"/>
        <v>-</v>
      </c>
      <c r="M786" s="95" t="str">
        <f>IF(C786='TABELA UNIFICADA 2024'!A786,'TABELA UNIFICADA 2024'!C786," ")</f>
        <v xml:space="preserve"> </v>
      </c>
      <c r="N786" s="99" t="str">
        <f>IF(C786='TABELA UNIFICADA 2024'!A786,'TABELA UNIFICADA 2024'!F786," ")</f>
        <v xml:space="preserve"> </v>
      </c>
      <c r="O786" s="99" t="str">
        <f t="shared" si="84"/>
        <v xml:space="preserve"> </v>
      </c>
      <c r="Y786" s="183" t="s">
        <v>1098</v>
      </c>
      <c r="Z786" s="104" t="s">
        <v>617</v>
      </c>
      <c r="AA786" s="104" t="s">
        <v>618</v>
      </c>
      <c r="AB786" s="104" t="str">
        <f t="shared" si="82"/>
        <v>FERRO</v>
      </c>
      <c r="AC786" s="106">
        <f>IF(AND(AB786="FERRO",AA786="PADRAO"),CONTROLE!$T$2,IF(AND(AB786="FERRO",AA786="ESPECIAL"),CONTROLE!$T$3,IF(AND(AB786="ACO",AA786="PADRAO"),CONTROLE!$T$8,IF(AND(AB786="ACO",AA786="ESPECIAL"),CONTROLE!$T$9,IF(AND(AB786="ALUMINIO",AA786="PADRAO"),CONTROLE!$T$5,IF(AND(AB786="ALUMINIO",AA786="ESPECIAL"),CONTROLE!$T$6))))))</f>
        <v>12738</v>
      </c>
    </row>
    <row r="787" spans="1:29" ht="15" customHeight="1">
      <c r="A787" s="98" t="s">
        <v>2927</v>
      </c>
      <c r="B787" s="96" t="str">
        <f t="shared" si="81"/>
        <v xml:space="preserve"> </v>
      </c>
      <c r="C787" s="96" t="str">
        <f>IF(AND(ISBLANK('TABELA UNIFICADA 2024'!P787)=TRUE,(ISBLANK('TABELA UNIFICADA 2024'!A787)=FALSE)),'TABELA UNIFICADA 2024'!A787," ")</f>
        <v xml:space="preserve"> </v>
      </c>
      <c r="D787" s="96" t="s">
        <v>43</v>
      </c>
      <c r="E787" s="191" t="str">
        <f>IF(ISBLANK('TABELA UNIFICADA 2024'!M787)=TRUE," ",'TABELA UNIFICADA 2024'!M787)</f>
        <v xml:space="preserve"> </v>
      </c>
      <c r="F787" s="96" t="s">
        <v>111</v>
      </c>
      <c r="G787" s="96" t="str">
        <f>IF(C787='TABELA UNIFICADA 2024'!A787,'TABELA UNIFICADA 2024'!D787," ")</f>
        <v xml:space="preserve"> </v>
      </c>
      <c r="H787" s="96" t="s">
        <v>43</v>
      </c>
      <c r="I787" s="96" t="s">
        <v>112</v>
      </c>
      <c r="J787" s="97" t="str">
        <f>IF(C787='TABELA UNIFICADA 2024'!A787,'TABELA UNIFICADA 2024'!G787," ")</f>
        <v xml:space="preserve"> </v>
      </c>
      <c r="K787" s="96" t="s">
        <v>113</v>
      </c>
      <c r="L787" s="100" t="str">
        <f t="shared" si="83"/>
        <v>-</v>
      </c>
      <c r="M787" s="95" t="str">
        <f>IF(C787='TABELA UNIFICADA 2024'!A787,'TABELA UNIFICADA 2024'!C787," ")</f>
        <v xml:space="preserve"> </v>
      </c>
      <c r="N787" s="99" t="str">
        <f>IF(C787='TABELA UNIFICADA 2024'!A787,'TABELA UNIFICADA 2024'!F787," ")</f>
        <v xml:space="preserve"> </v>
      </c>
      <c r="O787" s="99" t="str">
        <f t="shared" si="84"/>
        <v xml:space="preserve"> </v>
      </c>
      <c r="Y787" s="183" t="s">
        <v>2018</v>
      </c>
      <c r="Z787" s="104" t="s">
        <v>617</v>
      </c>
      <c r="AA787" s="104" t="s">
        <v>618</v>
      </c>
      <c r="AB787" s="104" t="str">
        <f t="shared" si="82"/>
        <v>FERRO</v>
      </c>
      <c r="AC787" s="106">
        <f>IF(AND(AB787="FERRO",AA787="PADRAO"),CONTROLE!$T$2,IF(AND(AB787="FERRO",AA787="ESPECIAL"),CONTROLE!$T$3,IF(AND(AB787="ACO",AA787="PADRAO"),CONTROLE!$T$8,IF(AND(AB787="ACO",AA787="ESPECIAL"),CONTROLE!$T$9,IF(AND(AB787="ALUMINIO",AA787="PADRAO"),CONTROLE!$T$5,IF(AND(AB787="ALUMINIO",AA787="ESPECIAL"),CONTROLE!$T$6))))))</f>
        <v>12738</v>
      </c>
    </row>
    <row r="788" spans="1:29" ht="15" customHeight="1">
      <c r="A788" s="98" t="s">
        <v>2927</v>
      </c>
      <c r="B788" s="96" t="str">
        <f t="shared" si="81"/>
        <v xml:space="preserve"> </v>
      </c>
      <c r="C788" s="96" t="str">
        <f>IF(AND(ISBLANK('TABELA UNIFICADA 2024'!P788)=TRUE,(ISBLANK('TABELA UNIFICADA 2024'!A788)=FALSE)),'TABELA UNIFICADA 2024'!A788," ")</f>
        <v xml:space="preserve"> </v>
      </c>
      <c r="D788" s="96" t="s">
        <v>43</v>
      </c>
      <c r="E788" s="191" t="str">
        <f>IF(ISBLANK('TABELA UNIFICADA 2024'!M788)=TRUE," ",'TABELA UNIFICADA 2024'!M788)</f>
        <v xml:space="preserve"> </v>
      </c>
      <c r="F788" s="96" t="s">
        <v>111</v>
      </c>
      <c r="G788" s="96" t="str">
        <f>IF(C788='TABELA UNIFICADA 2024'!A788,'TABELA UNIFICADA 2024'!D788," ")</f>
        <v xml:space="preserve"> </v>
      </c>
      <c r="H788" s="96" t="s">
        <v>43</v>
      </c>
      <c r="I788" s="96" t="s">
        <v>112</v>
      </c>
      <c r="J788" s="97" t="str">
        <f>IF(C788='TABELA UNIFICADA 2024'!A788,'TABELA UNIFICADA 2024'!G788," ")</f>
        <v xml:space="preserve"> </v>
      </c>
      <c r="K788" s="96" t="s">
        <v>113</v>
      </c>
      <c r="L788" s="100" t="str">
        <f t="shared" si="83"/>
        <v>-</v>
      </c>
      <c r="M788" s="95" t="str">
        <f>IF(C788='TABELA UNIFICADA 2024'!A788,'TABELA UNIFICADA 2024'!C788," ")</f>
        <v xml:space="preserve"> </v>
      </c>
      <c r="N788" s="99" t="str">
        <f>IF(C788='TABELA UNIFICADA 2024'!A788,'TABELA UNIFICADA 2024'!F788," ")</f>
        <v xml:space="preserve"> </v>
      </c>
      <c r="O788" s="99" t="str">
        <f t="shared" si="84"/>
        <v xml:space="preserve"> </v>
      </c>
      <c r="Y788" s="183" t="s">
        <v>2019</v>
      </c>
      <c r="Z788" s="104" t="s">
        <v>617</v>
      </c>
      <c r="AA788" s="104" t="s">
        <v>618</v>
      </c>
      <c r="AB788" s="104" t="str">
        <f t="shared" si="82"/>
        <v>FERRO</v>
      </c>
      <c r="AC788" s="106">
        <f>IF(AND(AB788="FERRO",AA788="PADRAO"),CONTROLE!$T$2,IF(AND(AB788="FERRO",AA788="ESPECIAL"),CONTROLE!$T$3,IF(AND(AB788="ACO",AA788="PADRAO"),CONTROLE!$T$8,IF(AND(AB788="ACO",AA788="ESPECIAL"),CONTROLE!$T$9,IF(AND(AB788="ALUMINIO",AA788="PADRAO"),CONTROLE!$T$5,IF(AND(AB788="ALUMINIO",AA788="ESPECIAL"),CONTROLE!$T$6))))))</f>
        <v>12738</v>
      </c>
    </row>
    <row r="789" spans="1:29" ht="15" customHeight="1">
      <c r="A789" s="98" t="s">
        <v>2927</v>
      </c>
      <c r="B789" s="96" t="str">
        <f t="shared" si="81"/>
        <v xml:space="preserve"> </v>
      </c>
      <c r="C789" s="96" t="str">
        <f>IF(AND(ISBLANK('TABELA UNIFICADA 2024'!P789)=TRUE,(ISBLANK('TABELA UNIFICADA 2024'!A789)=FALSE)),'TABELA UNIFICADA 2024'!A789," ")</f>
        <v xml:space="preserve"> </v>
      </c>
      <c r="D789" s="96" t="s">
        <v>43</v>
      </c>
      <c r="E789" s="191" t="str">
        <f>IF(ISBLANK('TABELA UNIFICADA 2024'!M789)=TRUE," ",'TABELA UNIFICADA 2024'!M789)</f>
        <v xml:space="preserve"> </v>
      </c>
      <c r="F789" s="96" t="s">
        <v>111</v>
      </c>
      <c r="G789" s="96" t="str">
        <f>IF(C789='TABELA UNIFICADA 2024'!A789,'TABELA UNIFICADA 2024'!D789," ")</f>
        <v xml:space="preserve"> </v>
      </c>
      <c r="H789" s="96" t="s">
        <v>43</v>
      </c>
      <c r="I789" s="96" t="s">
        <v>112</v>
      </c>
      <c r="J789" s="97" t="str">
        <f>IF(C789='TABELA UNIFICADA 2024'!A789,'TABELA UNIFICADA 2024'!G789," ")</f>
        <v xml:space="preserve"> </v>
      </c>
      <c r="K789" s="96" t="s">
        <v>113</v>
      </c>
      <c r="L789" s="100" t="str">
        <f t="shared" si="83"/>
        <v>-</v>
      </c>
      <c r="M789" s="95" t="str">
        <f>IF(C789='TABELA UNIFICADA 2024'!A789,'TABELA UNIFICADA 2024'!C789," ")</f>
        <v xml:space="preserve"> </v>
      </c>
      <c r="N789" s="99" t="str">
        <f>IF(C789='TABELA UNIFICADA 2024'!A789,'TABELA UNIFICADA 2024'!F789," ")</f>
        <v xml:space="preserve"> </v>
      </c>
      <c r="O789" s="99" t="str">
        <f t="shared" si="84"/>
        <v xml:space="preserve"> </v>
      </c>
      <c r="Y789" s="183" t="s">
        <v>2020</v>
      </c>
      <c r="Z789" s="104" t="s">
        <v>617</v>
      </c>
      <c r="AA789" s="104" t="s">
        <v>618</v>
      </c>
      <c r="AB789" s="104" t="str">
        <f t="shared" si="82"/>
        <v>FERRO</v>
      </c>
      <c r="AC789" s="106">
        <f>IF(AND(AB789="FERRO",AA789="PADRAO"),CONTROLE!$T$2,IF(AND(AB789="FERRO",AA789="ESPECIAL"),CONTROLE!$T$3,IF(AND(AB789="ACO",AA789="PADRAO"),CONTROLE!$T$8,IF(AND(AB789="ACO",AA789="ESPECIAL"),CONTROLE!$T$9,IF(AND(AB789="ALUMINIO",AA789="PADRAO"),CONTROLE!$T$5,IF(AND(AB789="ALUMINIO",AA789="ESPECIAL"),CONTROLE!$T$6))))))</f>
        <v>12738</v>
      </c>
    </row>
    <row r="790" spans="1:29" ht="15" customHeight="1">
      <c r="A790" s="98" t="s">
        <v>2927</v>
      </c>
      <c r="B790" s="96" t="str">
        <f t="shared" si="81"/>
        <v xml:space="preserve"> </v>
      </c>
      <c r="C790" s="96" t="str">
        <f>IF(AND(ISBLANK('TABELA UNIFICADA 2024'!P790)=TRUE,(ISBLANK('TABELA UNIFICADA 2024'!A790)=FALSE)),'TABELA UNIFICADA 2024'!A790," ")</f>
        <v xml:space="preserve"> </v>
      </c>
      <c r="D790" s="96" t="s">
        <v>43</v>
      </c>
      <c r="E790" s="191" t="str">
        <f>IF(ISBLANK('TABELA UNIFICADA 2024'!M790)=TRUE," ",'TABELA UNIFICADA 2024'!M790)</f>
        <v xml:space="preserve"> </v>
      </c>
      <c r="F790" s="96" t="s">
        <v>111</v>
      </c>
      <c r="G790" s="96" t="str">
        <f>IF(C790='TABELA UNIFICADA 2024'!A790,'TABELA UNIFICADA 2024'!D790," ")</f>
        <v xml:space="preserve"> </v>
      </c>
      <c r="H790" s="96" t="s">
        <v>43</v>
      </c>
      <c r="I790" s="96" t="s">
        <v>112</v>
      </c>
      <c r="J790" s="97" t="str">
        <f>IF(C790='TABELA UNIFICADA 2024'!A790,'TABELA UNIFICADA 2024'!G790," ")</f>
        <v xml:space="preserve"> </v>
      </c>
      <c r="K790" s="96" t="s">
        <v>113</v>
      </c>
      <c r="L790" s="100" t="str">
        <f t="shared" si="83"/>
        <v>-</v>
      </c>
      <c r="M790" s="95" t="str">
        <f>IF(C790='TABELA UNIFICADA 2024'!A790,'TABELA UNIFICADA 2024'!C790," ")</f>
        <v xml:space="preserve"> </v>
      </c>
      <c r="N790" s="99" t="str">
        <f>IF(C790='TABELA UNIFICADA 2024'!A790,'TABELA UNIFICADA 2024'!F790," ")</f>
        <v xml:space="preserve"> </v>
      </c>
      <c r="O790" s="99" t="str">
        <f t="shared" si="84"/>
        <v xml:space="preserve"> </v>
      </c>
      <c r="Y790" s="183" t="s">
        <v>2021</v>
      </c>
      <c r="Z790" s="104" t="s">
        <v>617</v>
      </c>
      <c r="AA790" s="104" t="s">
        <v>618</v>
      </c>
      <c r="AB790" s="104" t="str">
        <f t="shared" si="82"/>
        <v>FERRO</v>
      </c>
      <c r="AC790" s="106">
        <f>IF(AND(AB790="FERRO",AA790="PADRAO"),CONTROLE!$T$2,IF(AND(AB790="FERRO",AA790="ESPECIAL"),CONTROLE!$T$3,IF(AND(AB790="ACO",AA790="PADRAO"),CONTROLE!$T$8,IF(AND(AB790="ACO",AA790="ESPECIAL"),CONTROLE!$T$9,IF(AND(AB790="ALUMINIO",AA790="PADRAO"),CONTROLE!$T$5,IF(AND(AB790="ALUMINIO",AA790="ESPECIAL"),CONTROLE!$T$6))))))</f>
        <v>12738</v>
      </c>
    </row>
    <row r="791" spans="1:29" ht="15" customHeight="1">
      <c r="A791" s="98" t="s">
        <v>2927</v>
      </c>
      <c r="B791" s="96" t="str">
        <f t="shared" si="81"/>
        <v xml:space="preserve"> </v>
      </c>
      <c r="C791" s="96" t="str">
        <f>IF(AND(ISBLANK('TABELA UNIFICADA 2024'!P791)=TRUE,(ISBLANK('TABELA UNIFICADA 2024'!A791)=FALSE)),'TABELA UNIFICADA 2024'!A791," ")</f>
        <v xml:space="preserve"> </v>
      </c>
      <c r="D791" s="96" t="s">
        <v>43</v>
      </c>
      <c r="E791" s="191" t="str">
        <f>IF(ISBLANK('TABELA UNIFICADA 2024'!M791)=TRUE," ",'TABELA UNIFICADA 2024'!M791)</f>
        <v xml:space="preserve"> </v>
      </c>
      <c r="F791" s="96" t="s">
        <v>111</v>
      </c>
      <c r="G791" s="96" t="str">
        <f>IF(C791='TABELA UNIFICADA 2024'!A791,'TABELA UNIFICADA 2024'!D791," ")</f>
        <v xml:space="preserve"> </v>
      </c>
      <c r="H791" s="96" t="s">
        <v>43</v>
      </c>
      <c r="I791" s="96" t="s">
        <v>112</v>
      </c>
      <c r="J791" s="97" t="str">
        <f>IF(C791='TABELA UNIFICADA 2024'!A791,'TABELA UNIFICADA 2024'!G791," ")</f>
        <v xml:space="preserve"> </v>
      </c>
      <c r="K791" s="96" t="s">
        <v>113</v>
      </c>
      <c r="L791" s="100" t="str">
        <f t="shared" si="83"/>
        <v>-</v>
      </c>
      <c r="M791" s="95" t="str">
        <f>IF(C791='TABELA UNIFICADA 2024'!A791,'TABELA UNIFICADA 2024'!C791," ")</f>
        <v xml:space="preserve"> </v>
      </c>
      <c r="N791" s="99" t="str">
        <f>IF(C791='TABELA UNIFICADA 2024'!A791,'TABELA UNIFICADA 2024'!F791," ")</f>
        <v xml:space="preserve"> </v>
      </c>
      <c r="O791" s="99" t="str">
        <f t="shared" si="84"/>
        <v xml:space="preserve"> </v>
      </c>
      <c r="Y791" s="183" t="s">
        <v>2022</v>
      </c>
      <c r="Z791" s="104" t="s">
        <v>617</v>
      </c>
      <c r="AA791" s="104" t="s">
        <v>618</v>
      </c>
      <c r="AB791" s="104" t="str">
        <f t="shared" si="82"/>
        <v>FERRO</v>
      </c>
      <c r="AC791" s="106">
        <f>IF(AND(AB791="FERRO",AA791="PADRAO"),CONTROLE!$T$2,IF(AND(AB791="FERRO",AA791="ESPECIAL"),CONTROLE!$T$3,IF(AND(AB791="ACO",AA791="PADRAO"),CONTROLE!$T$8,IF(AND(AB791="ACO",AA791="ESPECIAL"),CONTROLE!$T$9,IF(AND(AB791="ALUMINIO",AA791="PADRAO"),CONTROLE!$T$5,IF(AND(AB791="ALUMINIO",AA791="ESPECIAL"),CONTROLE!$T$6))))))</f>
        <v>12738</v>
      </c>
    </row>
    <row r="792" spans="1:29" ht="15" customHeight="1">
      <c r="A792" s="98" t="s">
        <v>2927</v>
      </c>
      <c r="B792" s="96" t="str">
        <f t="shared" si="81"/>
        <v xml:space="preserve"> </v>
      </c>
      <c r="C792" s="96" t="str">
        <f>IF(AND(ISBLANK('TABELA UNIFICADA 2024'!P792)=TRUE,(ISBLANK('TABELA UNIFICADA 2024'!A792)=FALSE)),'TABELA UNIFICADA 2024'!A792," ")</f>
        <v xml:space="preserve"> </v>
      </c>
      <c r="D792" s="96" t="s">
        <v>43</v>
      </c>
      <c r="E792" s="191" t="str">
        <f>IF(ISBLANK('TABELA UNIFICADA 2024'!M792)=TRUE," ",'TABELA UNIFICADA 2024'!M792)</f>
        <v xml:space="preserve"> </v>
      </c>
      <c r="F792" s="96" t="s">
        <v>111</v>
      </c>
      <c r="G792" s="96" t="str">
        <f>IF(C792='TABELA UNIFICADA 2024'!A792,'TABELA UNIFICADA 2024'!D792," ")</f>
        <v xml:space="preserve"> </v>
      </c>
      <c r="H792" s="96" t="s">
        <v>43</v>
      </c>
      <c r="I792" s="96" t="s">
        <v>112</v>
      </c>
      <c r="J792" s="97" t="str">
        <f>IF(C792='TABELA UNIFICADA 2024'!A792,'TABELA UNIFICADA 2024'!G792," ")</f>
        <v xml:space="preserve"> </v>
      </c>
      <c r="K792" s="96" t="s">
        <v>113</v>
      </c>
      <c r="L792" s="100" t="str">
        <f t="shared" si="83"/>
        <v>-</v>
      </c>
      <c r="M792" s="95" t="str">
        <f>IF(C792='TABELA UNIFICADA 2024'!A792,'TABELA UNIFICADA 2024'!C792," ")</f>
        <v xml:space="preserve"> </v>
      </c>
      <c r="N792" s="99" t="str">
        <f>IF(C792='TABELA UNIFICADA 2024'!A792,'TABELA UNIFICADA 2024'!F792," ")</f>
        <v xml:space="preserve"> </v>
      </c>
      <c r="O792" s="99" t="str">
        <f t="shared" si="84"/>
        <v xml:space="preserve"> </v>
      </c>
      <c r="Y792" s="183" t="s">
        <v>2023</v>
      </c>
      <c r="Z792" s="104" t="s">
        <v>617</v>
      </c>
      <c r="AA792" s="104" t="s">
        <v>618</v>
      </c>
      <c r="AB792" s="104" t="str">
        <f t="shared" si="82"/>
        <v>FERRO</v>
      </c>
      <c r="AC792" s="106">
        <f>IF(AND(AB792="FERRO",AA792="PADRAO"),CONTROLE!$T$2,IF(AND(AB792="FERRO",AA792="ESPECIAL"),CONTROLE!$T$3,IF(AND(AB792="ACO",AA792="PADRAO"),CONTROLE!$T$8,IF(AND(AB792="ACO",AA792="ESPECIAL"),CONTROLE!$T$9,IF(AND(AB792="ALUMINIO",AA792="PADRAO"),CONTROLE!$T$5,IF(AND(AB792="ALUMINIO",AA792="ESPECIAL"),CONTROLE!$T$6))))))</f>
        <v>12738</v>
      </c>
    </row>
    <row r="793" spans="1:29" ht="15" customHeight="1">
      <c r="A793" s="98" t="s">
        <v>2927</v>
      </c>
      <c r="B793" s="96" t="str">
        <f t="shared" si="81"/>
        <v xml:space="preserve"> </v>
      </c>
      <c r="C793" s="96" t="str">
        <f>IF(AND(ISBLANK('TABELA UNIFICADA 2024'!P793)=TRUE,(ISBLANK('TABELA UNIFICADA 2024'!A793)=FALSE)),'TABELA UNIFICADA 2024'!A793," ")</f>
        <v xml:space="preserve"> </v>
      </c>
      <c r="D793" s="96" t="s">
        <v>43</v>
      </c>
      <c r="E793" s="191" t="str">
        <f>IF(ISBLANK('TABELA UNIFICADA 2024'!M793)=TRUE," ",'TABELA UNIFICADA 2024'!M793)</f>
        <v xml:space="preserve"> </v>
      </c>
      <c r="F793" s="96" t="s">
        <v>111</v>
      </c>
      <c r="G793" s="96" t="str">
        <f>IF(C793='TABELA UNIFICADA 2024'!A793,'TABELA UNIFICADA 2024'!D793," ")</f>
        <v xml:space="preserve"> </v>
      </c>
      <c r="H793" s="96" t="s">
        <v>43</v>
      </c>
      <c r="I793" s="96" t="s">
        <v>112</v>
      </c>
      <c r="J793" s="97" t="str">
        <f>IF(C793='TABELA UNIFICADA 2024'!A793,'TABELA UNIFICADA 2024'!G793," ")</f>
        <v xml:space="preserve"> </v>
      </c>
      <c r="K793" s="96" t="s">
        <v>113</v>
      </c>
      <c r="L793" s="100" t="str">
        <f t="shared" si="83"/>
        <v>-</v>
      </c>
      <c r="M793" s="95" t="str">
        <f>IF(C793='TABELA UNIFICADA 2024'!A793,'TABELA UNIFICADA 2024'!C793," ")</f>
        <v xml:space="preserve"> </v>
      </c>
      <c r="N793" s="99" t="str">
        <f>IF(C793='TABELA UNIFICADA 2024'!A793,'TABELA UNIFICADA 2024'!F793," ")</f>
        <v xml:space="preserve"> </v>
      </c>
      <c r="O793" s="99" t="str">
        <f t="shared" si="84"/>
        <v xml:space="preserve"> </v>
      </c>
      <c r="Y793" s="183" t="s">
        <v>2024</v>
      </c>
      <c r="Z793" s="104" t="s">
        <v>617</v>
      </c>
      <c r="AA793" s="104" t="s">
        <v>618</v>
      </c>
      <c r="AB793" s="104" t="str">
        <f t="shared" si="82"/>
        <v>FERRO</v>
      </c>
      <c r="AC793" s="106">
        <f>IF(AND(AB793="FERRO",AA793="PADRAO"),CONTROLE!$T$2,IF(AND(AB793="FERRO",AA793="ESPECIAL"),CONTROLE!$T$3,IF(AND(AB793="ACO",AA793="PADRAO"),CONTROLE!$T$8,IF(AND(AB793="ACO",AA793="ESPECIAL"),CONTROLE!$T$9,IF(AND(AB793="ALUMINIO",AA793="PADRAO"),CONTROLE!$T$5,IF(AND(AB793="ALUMINIO",AA793="ESPECIAL"),CONTROLE!$T$6))))))</f>
        <v>12738</v>
      </c>
    </row>
    <row r="794" spans="1:29" ht="15" customHeight="1">
      <c r="A794" s="98" t="s">
        <v>2927</v>
      </c>
      <c r="B794" s="96" t="str">
        <f t="shared" si="81"/>
        <v xml:space="preserve"> </v>
      </c>
      <c r="C794" s="96" t="str">
        <f>IF(AND(ISBLANK('TABELA UNIFICADA 2024'!P794)=TRUE,(ISBLANK('TABELA UNIFICADA 2024'!A794)=FALSE)),'TABELA UNIFICADA 2024'!A794," ")</f>
        <v xml:space="preserve"> </v>
      </c>
      <c r="D794" s="96" t="s">
        <v>43</v>
      </c>
      <c r="E794" s="191" t="str">
        <f>IF(ISBLANK('TABELA UNIFICADA 2024'!M794)=TRUE," ",'TABELA UNIFICADA 2024'!M794)</f>
        <v xml:space="preserve"> </v>
      </c>
      <c r="F794" s="96" t="s">
        <v>111</v>
      </c>
      <c r="G794" s="96" t="str">
        <f>IF(C794='TABELA UNIFICADA 2024'!A794,'TABELA UNIFICADA 2024'!D794," ")</f>
        <v xml:space="preserve"> </v>
      </c>
      <c r="H794" s="96" t="s">
        <v>43</v>
      </c>
      <c r="I794" s="96" t="s">
        <v>112</v>
      </c>
      <c r="J794" s="97" t="str">
        <f>IF(C794='TABELA UNIFICADA 2024'!A794,'TABELA UNIFICADA 2024'!G794," ")</f>
        <v xml:space="preserve"> </v>
      </c>
      <c r="K794" s="96" t="s">
        <v>113</v>
      </c>
      <c r="L794" s="100" t="str">
        <f t="shared" si="83"/>
        <v>-</v>
      </c>
      <c r="M794" s="95" t="str">
        <f>IF(C794='TABELA UNIFICADA 2024'!A794,'TABELA UNIFICADA 2024'!C794," ")</f>
        <v xml:space="preserve"> </v>
      </c>
      <c r="N794" s="99" t="str">
        <f>IF(C794='TABELA UNIFICADA 2024'!A794,'TABELA UNIFICADA 2024'!F794," ")</f>
        <v xml:space="preserve"> </v>
      </c>
      <c r="O794" s="99" t="str">
        <f t="shared" si="84"/>
        <v xml:space="preserve"> </v>
      </c>
      <c r="Y794" s="183" t="s">
        <v>2025</v>
      </c>
      <c r="Z794" s="104" t="s">
        <v>617</v>
      </c>
      <c r="AA794" s="104" t="s">
        <v>618</v>
      </c>
      <c r="AB794" s="104" t="str">
        <f t="shared" si="82"/>
        <v>FERRO</v>
      </c>
      <c r="AC794" s="106">
        <f>IF(AND(AB794="FERRO",AA794="PADRAO"),CONTROLE!$T$2,IF(AND(AB794="FERRO",AA794="ESPECIAL"),CONTROLE!$T$3,IF(AND(AB794="ACO",AA794="PADRAO"),CONTROLE!$T$8,IF(AND(AB794="ACO",AA794="ESPECIAL"),CONTROLE!$T$9,IF(AND(AB794="ALUMINIO",AA794="PADRAO"),CONTROLE!$T$5,IF(AND(AB794="ALUMINIO",AA794="ESPECIAL"),CONTROLE!$T$6))))))</f>
        <v>12738</v>
      </c>
    </row>
    <row r="795" spans="1:29" ht="15" customHeight="1">
      <c r="A795" s="98" t="s">
        <v>2927</v>
      </c>
      <c r="B795" s="96" t="str">
        <f t="shared" si="81"/>
        <v xml:space="preserve"> </v>
      </c>
      <c r="C795" s="96" t="str">
        <f>IF(AND(ISBLANK('TABELA UNIFICADA 2024'!P795)=TRUE,(ISBLANK('TABELA UNIFICADA 2024'!A795)=FALSE)),'TABELA UNIFICADA 2024'!A795," ")</f>
        <v xml:space="preserve"> </v>
      </c>
      <c r="D795" s="96" t="s">
        <v>43</v>
      </c>
      <c r="E795" s="191" t="str">
        <f>IF(ISBLANK('TABELA UNIFICADA 2024'!M795)=TRUE," ",'TABELA UNIFICADA 2024'!M795)</f>
        <v xml:space="preserve"> </v>
      </c>
      <c r="F795" s="96" t="s">
        <v>111</v>
      </c>
      <c r="G795" s="96" t="str">
        <f>IF(C795='TABELA UNIFICADA 2024'!A795,'TABELA UNIFICADA 2024'!D795," ")</f>
        <v xml:space="preserve"> </v>
      </c>
      <c r="H795" s="96" t="s">
        <v>43</v>
      </c>
      <c r="I795" s="96" t="s">
        <v>112</v>
      </c>
      <c r="J795" s="97" t="str">
        <f>IF(C795='TABELA UNIFICADA 2024'!A795,'TABELA UNIFICADA 2024'!G795," ")</f>
        <v xml:space="preserve"> </v>
      </c>
      <c r="K795" s="96" t="s">
        <v>113</v>
      </c>
      <c r="L795" s="100" t="str">
        <f t="shared" si="83"/>
        <v>-</v>
      </c>
      <c r="M795" s="95" t="str">
        <f>IF(C795='TABELA UNIFICADA 2024'!A795,'TABELA UNIFICADA 2024'!C795," ")</f>
        <v xml:space="preserve"> </v>
      </c>
      <c r="N795" s="99" t="str">
        <f>IF(C795='TABELA UNIFICADA 2024'!A795,'TABELA UNIFICADA 2024'!F795," ")</f>
        <v xml:space="preserve"> </v>
      </c>
      <c r="O795" s="99" t="str">
        <f t="shared" si="84"/>
        <v xml:space="preserve"> </v>
      </c>
      <c r="Y795" s="183" t="s">
        <v>2026</v>
      </c>
      <c r="Z795" s="104" t="s">
        <v>617</v>
      </c>
      <c r="AA795" s="104" t="s">
        <v>618</v>
      </c>
      <c r="AB795" s="104" t="str">
        <f t="shared" si="82"/>
        <v>FERRO</v>
      </c>
      <c r="AC795" s="106">
        <f>IF(AND(AB795="FERRO",AA795="PADRAO"),CONTROLE!$T$2,IF(AND(AB795="FERRO",AA795="ESPECIAL"),CONTROLE!$T$3,IF(AND(AB795="ACO",AA795="PADRAO"),CONTROLE!$T$8,IF(AND(AB795="ACO",AA795="ESPECIAL"),CONTROLE!$T$9,IF(AND(AB795="ALUMINIO",AA795="PADRAO"),CONTROLE!$T$5,IF(AND(AB795="ALUMINIO",AA795="ESPECIAL"),CONTROLE!$T$6))))))</f>
        <v>12738</v>
      </c>
    </row>
    <row r="796" spans="1:29" ht="15" customHeight="1">
      <c r="A796" s="98" t="s">
        <v>2927</v>
      </c>
      <c r="B796" s="96" t="str">
        <f t="shared" si="81"/>
        <v xml:space="preserve"> </v>
      </c>
      <c r="C796" s="96" t="str">
        <f>IF(AND(ISBLANK('TABELA UNIFICADA 2024'!P796)=TRUE,(ISBLANK('TABELA UNIFICADA 2024'!A796)=FALSE)),'TABELA UNIFICADA 2024'!A796," ")</f>
        <v xml:space="preserve"> </v>
      </c>
      <c r="D796" s="96" t="s">
        <v>43</v>
      </c>
      <c r="E796" s="191" t="str">
        <f>IF(ISBLANK('TABELA UNIFICADA 2024'!M796)=TRUE," ",'TABELA UNIFICADA 2024'!M796)</f>
        <v xml:space="preserve"> </v>
      </c>
      <c r="F796" s="96" t="s">
        <v>111</v>
      </c>
      <c r="G796" s="96" t="str">
        <f>IF(C796='TABELA UNIFICADA 2024'!A796,'TABELA UNIFICADA 2024'!D796," ")</f>
        <v xml:space="preserve"> </v>
      </c>
      <c r="H796" s="96" t="s">
        <v>43</v>
      </c>
      <c r="I796" s="96" t="s">
        <v>112</v>
      </c>
      <c r="J796" s="97" t="str">
        <f>IF(C796='TABELA UNIFICADA 2024'!A796,'TABELA UNIFICADA 2024'!G796," ")</f>
        <v xml:space="preserve"> </v>
      </c>
      <c r="K796" s="96" t="s">
        <v>113</v>
      </c>
      <c r="L796" s="100" t="str">
        <f t="shared" si="83"/>
        <v>-</v>
      </c>
      <c r="M796" s="95" t="str">
        <f>IF(C796='TABELA UNIFICADA 2024'!A796,'TABELA UNIFICADA 2024'!C796," ")</f>
        <v xml:space="preserve"> </v>
      </c>
      <c r="N796" s="99" t="str">
        <f>IF(C796='TABELA UNIFICADA 2024'!A796,'TABELA UNIFICADA 2024'!F796," ")</f>
        <v xml:space="preserve"> </v>
      </c>
      <c r="O796" s="99" t="str">
        <f t="shared" si="84"/>
        <v xml:space="preserve"> </v>
      </c>
      <c r="Y796" s="183" t="s">
        <v>2027</v>
      </c>
      <c r="Z796" s="104" t="s">
        <v>617</v>
      </c>
      <c r="AA796" s="104" t="s">
        <v>618</v>
      </c>
      <c r="AB796" s="104" t="str">
        <f t="shared" si="82"/>
        <v>FERRO</v>
      </c>
      <c r="AC796" s="106">
        <f>IF(AND(AB796="FERRO",AA796="PADRAO"),CONTROLE!$T$2,IF(AND(AB796="FERRO",AA796="ESPECIAL"),CONTROLE!$T$3,IF(AND(AB796="ACO",AA796="PADRAO"),CONTROLE!$T$8,IF(AND(AB796="ACO",AA796="ESPECIAL"),CONTROLE!$T$9,IF(AND(AB796="ALUMINIO",AA796="PADRAO"),CONTROLE!$T$5,IF(AND(AB796="ALUMINIO",AA796="ESPECIAL"),CONTROLE!$T$6))))))</f>
        <v>12738</v>
      </c>
    </row>
    <row r="797" spans="1:29" ht="15" customHeight="1">
      <c r="A797" s="98" t="s">
        <v>2927</v>
      </c>
      <c r="B797" s="96" t="str">
        <f t="shared" si="81"/>
        <v xml:space="preserve"> </v>
      </c>
      <c r="C797" s="96" t="str">
        <f>IF(AND(ISBLANK('TABELA UNIFICADA 2024'!P797)=TRUE,(ISBLANK('TABELA UNIFICADA 2024'!A797)=FALSE)),'TABELA UNIFICADA 2024'!A797," ")</f>
        <v xml:space="preserve"> </v>
      </c>
      <c r="D797" s="96" t="s">
        <v>43</v>
      </c>
      <c r="E797" s="191" t="str">
        <f>IF(ISBLANK('TABELA UNIFICADA 2024'!M797)=TRUE," ",'TABELA UNIFICADA 2024'!M797)</f>
        <v xml:space="preserve"> </v>
      </c>
      <c r="F797" s="96" t="s">
        <v>111</v>
      </c>
      <c r="G797" s="96" t="str">
        <f>IF(C797='TABELA UNIFICADA 2024'!A797,'TABELA UNIFICADA 2024'!D797," ")</f>
        <v xml:space="preserve"> </v>
      </c>
      <c r="H797" s="96" t="s">
        <v>43</v>
      </c>
      <c r="I797" s="96" t="s">
        <v>112</v>
      </c>
      <c r="J797" s="97" t="str">
        <f>IF(C797='TABELA UNIFICADA 2024'!A797,'TABELA UNIFICADA 2024'!G797," ")</f>
        <v xml:space="preserve"> </v>
      </c>
      <c r="K797" s="96" t="s">
        <v>113</v>
      </c>
      <c r="L797" s="100" t="str">
        <f t="shared" si="83"/>
        <v>-</v>
      </c>
      <c r="M797" s="95" t="str">
        <f>IF(C797='TABELA UNIFICADA 2024'!A797,'TABELA UNIFICADA 2024'!C797," ")</f>
        <v xml:space="preserve"> </v>
      </c>
      <c r="N797" s="99" t="str">
        <f>IF(C797='TABELA UNIFICADA 2024'!A797,'TABELA UNIFICADA 2024'!F797," ")</f>
        <v xml:space="preserve"> </v>
      </c>
      <c r="O797" s="99" t="str">
        <f t="shared" si="84"/>
        <v xml:space="preserve"> </v>
      </c>
      <c r="Y797" s="183" t="s">
        <v>1099</v>
      </c>
      <c r="Z797" s="104" t="s">
        <v>617</v>
      </c>
      <c r="AA797" s="104" t="s">
        <v>618</v>
      </c>
      <c r="AB797" s="104" t="str">
        <f t="shared" si="82"/>
        <v>FERRO</v>
      </c>
      <c r="AC797" s="106">
        <f>IF(AND(AB797="FERRO",AA797="PADRAO"),CONTROLE!$T$2,IF(AND(AB797="FERRO",AA797="ESPECIAL"),CONTROLE!$T$3,IF(AND(AB797="ACO",AA797="PADRAO"),CONTROLE!$T$8,IF(AND(AB797="ACO",AA797="ESPECIAL"),CONTROLE!$T$9,IF(AND(AB797="ALUMINIO",AA797="PADRAO"),CONTROLE!$T$5,IF(AND(AB797="ALUMINIO",AA797="ESPECIAL"),CONTROLE!$T$6))))))</f>
        <v>12738</v>
      </c>
    </row>
    <row r="798" spans="1:29" ht="15" customHeight="1">
      <c r="A798" s="98" t="s">
        <v>2927</v>
      </c>
      <c r="B798" s="96" t="str">
        <f t="shared" si="81"/>
        <v xml:space="preserve"> </v>
      </c>
      <c r="C798" s="96" t="str">
        <f>IF(AND(ISBLANK('TABELA UNIFICADA 2024'!P798)=TRUE,(ISBLANK('TABELA UNIFICADA 2024'!A798)=FALSE)),'TABELA UNIFICADA 2024'!A798," ")</f>
        <v xml:space="preserve"> </v>
      </c>
      <c r="D798" s="96" t="s">
        <v>43</v>
      </c>
      <c r="E798" s="191" t="str">
        <f>IF(ISBLANK('TABELA UNIFICADA 2024'!M798)=TRUE," ",'TABELA UNIFICADA 2024'!M798)</f>
        <v xml:space="preserve"> </v>
      </c>
      <c r="F798" s="96" t="s">
        <v>111</v>
      </c>
      <c r="G798" s="96" t="str">
        <f>IF(C798='TABELA UNIFICADA 2024'!A798,'TABELA UNIFICADA 2024'!D798," ")</f>
        <v xml:space="preserve"> </v>
      </c>
      <c r="H798" s="96" t="s">
        <v>43</v>
      </c>
      <c r="I798" s="96" t="s">
        <v>112</v>
      </c>
      <c r="J798" s="97" t="str">
        <f>IF(C798='TABELA UNIFICADA 2024'!A798,'TABELA UNIFICADA 2024'!G798," ")</f>
        <v xml:space="preserve"> </v>
      </c>
      <c r="K798" s="96" t="s">
        <v>113</v>
      </c>
      <c r="L798" s="100" t="str">
        <f t="shared" si="83"/>
        <v>-</v>
      </c>
      <c r="M798" s="95" t="str">
        <f>IF(C798='TABELA UNIFICADA 2024'!A798,'TABELA UNIFICADA 2024'!C798," ")</f>
        <v xml:space="preserve"> </v>
      </c>
      <c r="N798" s="99" t="str">
        <f>IF(C798='TABELA UNIFICADA 2024'!A798,'TABELA UNIFICADA 2024'!F798," ")</f>
        <v xml:space="preserve"> </v>
      </c>
      <c r="O798" s="99" t="str">
        <f t="shared" si="84"/>
        <v xml:space="preserve"> </v>
      </c>
      <c r="Y798" s="183" t="s">
        <v>2028</v>
      </c>
      <c r="Z798" s="104" t="s">
        <v>617</v>
      </c>
      <c r="AA798" s="104" t="s">
        <v>618</v>
      </c>
      <c r="AB798" s="104" t="str">
        <f t="shared" si="82"/>
        <v>FERRO</v>
      </c>
      <c r="AC798" s="106">
        <f>IF(AND(AB798="FERRO",AA798="PADRAO"),CONTROLE!$T$2,IF(AND(AB798="FERRO",AA798="ESPECIAL"),CONTROLE!$T$3,IF(AND(AB798="ACO",AA798="PADRAO"),CONTROLE!$T$8,IF(AND(AB798="ACO",AA798="ESPECIAL"),CONTROLE!$T$9,IF(AND(AB798="ALUMINIO",AA798="PADRAO"),CONTROLE!$T$5,IF(AND(AB798="ALUMINIO",AA798="ESPECIAL"),CONTROLE!$T$6))))))</f>
        <v>12738</v>
      </c>
    </row>
    <row r="799" spans="1:29" ht="15" customHeight="1">
      <c r="A799" s="98" t="s">
        <v>2927</v>
      </c>
      <c r="B799" s="96" t="str">
        <f t="shared" si="81"/>
        <v xml:space="preserve"> </v>
      </c>
      <c r="C799" s="96" t="str">
        <f>IF(AND(ISBLANK('TABELA UNIFICADA 2024'!P799)=TRUE,(ISBLANK('TABELA UNIFICADA 2024'!A799)=FALSE)),'TABELA UNIFICADA 2024'!A799," ")</f>
        <v xml:space="preserve"> </v>
      </c>
      <c r="D799" s="96" t="s">
        <v>43</v>
      </c>
      <c r="E799" s="191" t="str">
        <f>IF(ISBLANK('TABELA UNIFICADA 2024'!M799)=TRUE," ",'TABELA UNIFICADA 2024'!M799)</f>
        <v xml:space="preserve"> </v>
      </c>
      <c r="F799" s="96" t="s">
        <v>111</v>
      </c>
      <c r="G799" s="96" t="str">
        <f>IF(C799='TABELA UNIFICADA 2024'!A799,'TABELA UNIFICADA 2024'!D799," ")</f>
        <v xml:space="preserve"> </v>
      </c>
      <c r="H799" s="96" t="s">
        <v>43</v>
      </c>
      <c r="I799" s="96" t="s">
        <v>112</v>
      </c>
      <c r="J799" s="97" t="str">
        <f>IF(C799='TABELA UNIFICADA 2024'!A799,'TABELA UNIFICADA 2024'!G799," ")</f>
        <v xml:space="preserve"> </v>
      </c>
      <c r="K799" s="96" t="s">
        <v>113</v>
      </c>
      <c r="L799" s="100" t="str">
        <f t="shared" si="83"/>
        <v>-</v>
      </c>
      <c r="M799" s="95" t="str">
        <f>IF(C799='TABELA UNIFICADA 2024'!A799,'TABELA UNIFICADA 2024'!C799," ")</f>
        <v xml:space="preserve"> </v>
      </c>
      <c r="N799" s="99" t="str">
        <f>IF(C799='TABELA UNIFICADA 2024'!A799,'TABELA UNIFICADA 2024'!F799," ")</f>
        <v xml:space="preserve"> </v>
      </c>
      <c r="O799" s="99" t="str">
        <f t="shared" si="84"/>
        <v xml:space="preserve"> </v>
      </c>
      <c r="Y799" s="183" t="s">
        <v>2029</v>
      </c>
      <c r="Z799" s="104" t="s">
        <v>617</v>
      </c>
      <c r="AA799" s="104" t="s">
        <v>618</v>
      </c>
      <c r="AB799" s="104" t="str">
        <f t="shared" si="82"/>
        <v>FERRO</v>
      </c>
      <c r="AC799" s="106">
        <f>IF(AND(AB799="FERRO",AA799="PADRAO"),CONTROLE!$T$2,IF(AND(AB799="FERRO",AA799="ESPECIAL"),CONTROLE!$T$3,IF(AND(AB799="ACO",AA799="PADRAO"),CONTROLE!$T$8,IF(AND(AB799="ACO",AA799="ESPECIAL"),CONTROLE!$T$9,IF(AND(AB799="ALUMINIO",AA799="PADRAO"),CONTROLE!$T$5,IF(AND(AB799="ALUMINIO",AA799="ESPECIAL"),CONTROLE!$T$6))))))</f>
        <v>12738</v>
      </c>
    </row>
    <row r="800" spans="1:29" ht="15" customHeight="1">
      <c r="A800" s="98" t="s">
        <v>2927</v>
      </c>
      <c r="B800" s="96" t="str">
        <f t="shared" si="81"/>
        <v xml:space="preserve"> </v>
      </c>
      <c r="C800" s="96" t="str">
        <f>IF(AND(ISBLANK('TABELA UNIFICADA 2024'!P800)=TRUE,(ISBLANK('TABELA UNIFICADA 2024'!A800)=FALSE)),'TABELA UNIFICADA 2024'!A800," ")</f>
        <v xml:space="preserve"> </v>
      </c>
      <c r="D800" s="96" t="s">
        <v>43</v>
      </c>
      <c r="E800" s="191" t="str">
        <f>IF(ISBLANK('TABELA UNIFICADA 2024'!M800)=TRUE," ",'TABELA UNIFICADA 2024'!M800)</f>
        <v xml:space="preserve"> </v>
      </c>
      <c r="F800" s="96" t="s">
        <v>111</v>
      </c>
      <c r="G800" s="96" t="str">
        <f>IF(C800='TABELA UNIFICADA 2024'!A800,'TABELA UNIFICADA 2024'!D800," ")</f>
        <v xml:space="preserve"> </v>
      </c>
      <c r="H800" s="96" t="s">
        <v>43</v>
      </c>
      <c r="I800" s="96" t="s">
        <v>112</v>
      </c>
      <c r="J800" s="97" t="str">
        <f>IF(C800='TABELA UNIFICADA 2024'!A800,'TABELA UNIFICADA 2024'!G800," ")</f>
        <v xml:space="preserve"> </v>
      </c>
      <c r="K800" s="96" t="s">
        <v>113</v>
      </c>
      <c r="L800" s="100" t="str">
        <f t="shared" si="83"/>
        <v>-</v>
      </c>
      <c r="M800" s="95" t="str">
        <f>IF(C800='TABELA UNIFICADA 2024'!A800,'TABELA UNIFICADA 2024'!C800," ")</f>
        <v xml:space="preserve"> </v>
      </c>
      <c r="N800" s="99" t="str">
        <f>IF(C800='TABELA UNIFICADA 2024'!A800,'TABELA UNIFICADA 2024'!F800," ")</f>
        <v xml:space="preserve"> </v>
      </c>
      <c r="O800" s="99" t="str">
        <f t="shared" si="84"/>
        <v xml:space="preserve"> </v>
      </c>
      <c r="Y800" s="183" t="s">
        <v>2030</v>
      </c>
      <c r="Z800" s="104" t="s">
        <v>617</v>
      </c>
      <c r="AA800" s="104" t="s">
        <v>618</v>
      </c>
      <c r="AB800" s="104" t="str">
        <f t="shared" si="82"/>
        <v>FERRO</v>
      </c>
      <c r="AC800" s="106">
        <f>IF(AND(AB800="FERRO",AA800="PADRAO"),CONTROLE!$T$2,IF(AND(AB800="FERRO",AA800="ESPECIAL"),CONTROLE!$T$3,IF(AND(AB800="ACO",AA800="PADRAO"),CONTROLE!$T$8,IF(AND(AB800="ACO",AA800="ESPECIAL"),CONTROLE!$T$9,IF(AND(AB800="ALUMINIO",AA800="PADRAO"),CONTROLE!$T$5,IF(AND(AB800="ALUMINIO",AA800="ESPECIAL"),CONTROLE!$T$6))))))</f>
        <v>12738</v>
      </c>
    </row>
    <row r="801" spans="1:29" ht="15" customHeight="1">
      <c r="A801" s="98" t="s">
        <v>2927</v>
      </c>
      <c r="B801" s="96" t="str">
        <f t="shared" si="81"/>
        <v xml:space="preserve"> </v>
      </c>
      <c r="C801" s="96" t="str">
        <f>IF(AND(ISBLANK('TABELA UNIFICADA 2024'!P801)=TRUE,(ISBLANK('TABELA UNIFICADA 2024'!A801)=FALSE)),'TABELA UNIFICADA 2024'!A801," ")</f>
        <v xml:space="preserve"> </v>
      </c>
      <c r="D801" s="96" t="s">
        <v>43</v>
      </c>
      <c r="E801" s="191" t="str">
        <f>IF(ISBLANK('TABELA UNIFICADA 2024'!M801)=TRUE," ",'TABELA UNIFICADA 2024'!M801)</f>
        <v xml:space="preserve"> </v>
      </c>
      <c r="F801" s="96" t="s">
        <v>111</v>
      </c>
      <c r="G801" s="96" t="str">
        <f>IF(C801='TABELA UNIFICADA 2024'!A801,'TABELA UNIFICADA 2024'!D801," ")</f>
        <v xml:space="preserve"> </v>
      </c>
      <c r="H801" s="96" t="s">
        <v>43</v>
      </c>
      <c r="I801" s="96" t="s">
        <v>112</v>
      </c>
      <c r="J801" s="97" t="str">
        <f>IF(C801='TABELA UNIFICADA 2024'!A801,'TABELA UNIFICADA 2024'!G801," ")</f>
        <v xml:space="preserve"> </v>
      </c>
      <c r="K801" s="96" t="s">
        <v>113</v>
      </c>
      <c r="L801" s="100" t="str">
        <f t="shared" si="83"/>
        <v>-</v>
      </c>
      <c r="M801" s="95" t="str">
        <f>IF(C801='TABELA UNIFICADA 2024'!A801,'TABELA UNIFICADA 2024'!C801," ")</f>
        <v xml:space="preserve"> </v>
      </c>
      <c r="N801" s="99" t="str">
        <f>IF(C801='TABELA UNIFICADA 2024'!A801,'TABELA UNIFICADA 2024'!F801," ")</f>
        <v xml:space="preserve"> </v>
      </c>
      <c r="O801" s="99" t="str">
        <f t="shared" si="84"/>
        <v xml:space="preserve"> </v>
      </c>
      <c r="Y801" s="183" t="s">
        <v>2031</v>
      </c>
      <c r="Z801" s="104" t="s">
        <v>617</v>
      </c>
      <c r="AA801" s="104" t="s">
        <v>618</v>
      </c>
      <c r="AB801" s="104" t="str">
        <f t="shared" si="82"/>
        <v>FERRO</v>
      </c>
      <c r="AC801" s="106">
        <f>IF(AND(AB801="FERRO",AA801="PADRAO"),CONTROLE!$T$2,IF(AND(AB801="FERRO",AA801="ESPECIAL"),CONTROLE!$T$3,IF(AND(AB801="ACO",AA801="PADRAO"),CONTROLE!$T$8,IF(AND(AB801="ACO",AA801="ESPECIAL"),CONTROLE!$T$9,IF(AND(AB801="ALUMINIO",AA801="PADRAO"),CONTROLE!$T$5,IF(AND(AB801="ALUMINIO",AA801="ESPECIAL"),CONTROLE!$T$6))))))</f>
        <v>12738</v>
      </c>
    </row>
    <row r="802" spans="1:29" ht="15" customHeight="1">
      <c r="A802" s="98" t="s">
        <v>2927</v>
      </c>
      <c r="B802" s="96" t="str">
        <f t="shared" si="81"/>
        <v xml:space="preserve"> </v>
      </c>
      <c r="C802" s="96" t="str">
        <f>IF(AND(ISBLANK('TABELA UNIFICADA 2024'!P802)=TRUE,(ISBLANK('TABELA UNIFICADA 2024'!A802)=FALSE)),'TABELA UNIFICADA 2024'!A802," ")</f>
        <v xml:space="preserve"> </v>
      </c>
      <c r="D802" s="96" t="s">
        <v>43</v>
      </c>
      <c r="E802" s="191" t="str">
        <f>IF(ISBLANK('TABELA UNIFICADA 2024'!M802)=TRUE," ",'TABELA UNIFICADA 2024'!M802)</f>
        <v xml:space="preserve"> </v>
      </c>
      <c r="F802" s="96" t="s">
        <v>111</v>
      </c>
      <c r="G802" s="96" t="str">
        <f>IF(C802='TABELA UNIFICADA 2024'!A802,'TABELA UNIFICADA 2024'!D802," ")</f>
        <v xml:space="preserve"> </v>
      </c>
      <c r="H802" s="96" t="s">
        <v>43</v>
      </c>
      <c r="I802" s="96" t="s">
        <v>112</v>
      </c>
      <c r="J802" s="97" t="str">
        <f>IF(C802='TABELA UNIFICADA 2024'!A802,'TABELA UNIFICADA 2024'!G802," ")</f>
        <v xml:space="preserve"> </v>
      </c>
      <c r="K802" s="96" t="s">
        <v>113</v>
      </c>
      <c r="L802" s="100" t="str">
        <f t="shared" si="83"/>
        <v>-</v>
      </c>
      <c r="M802" s="95" t="str">
        <f>IF(C802='TABELA UNIFICADA 2024'!A802,'TABELA UNIFICADA 2024'!C802," ")</f>
        <v xml:space="preserve"> </v>
      </c>
      <c r="N802" s="99" t="str">
        <f>IF(C802='TABELA UNIFICADA 2024'!A802,'TABELA UNIFICADA 2024'!F802," ")</f>
        <v xml:space="preserve"> </v>
      </c>
      <c r="O802" s="99" t="str">
        <f t="shared" si="84"/>
        <v xml:space="preserve"> </v>
      </c>
      <c r="Y802" s="183" t="s">
        <v>2032</v>
      </c>
      <c r="Z802" s="104" t="s">
        <v>617</v>
      </c>
      <c r="AA802" s="104" t="s">
        <v>618</v>
      </c>
      <c r="AB802" s="104" t="str">
        <f t="shared" si="82"/>
        <v>FERRO</v>
      </c>
      <c r="AC802" s="106">
        <f>IF(AND(AB802="FERRO",AA802="PADRAO"),CONTROLE!$T$2,IF(AND(AB802="FERRO",AA802="ESPECIAL"),CONTROLE!$T$3,IF(AND(AB802="ACO",AA802="PADRAO"),CONTROLE!$T$8,IF(AND(AB802="ACO",AA802="ESPECIAL"),CONTROLE!$T$9,IF(AND(AB802="ALUMINIO",AA802="PADRAO"),CONTROLE!$T$5,IF(AND(AB802="ALUMINIO",AA802="ESPECIAL"),CONTROLE!$T$6))))))</f>
        <v>12738</v>
      </c>
    </row>
    <row r="803" spans="1:29" ht="15" customHeight="1">
      <c r="A803" s="98" t="s">
        <v>2927</v>
      </c>
      <c r="B803" s="96" t="str">
        <f t="shared" si="81"/>
        <v xml:space="preserve"> </v>
      </c>
      <c r="C803" s="96" t="str">
        <f>IF(AND(ISBLANK('TABELA UNIFICADA 2024'!P803)=TRUE,(ISBLANK('TABELA UNIFICADA 2024'!A803)=FALSE)),'TABELA UNIFICADA 2024'!A803," ")</f>
        <v xml:space="preserve"> </v>
      </c>
      <c r="D803" s="96" t="s">
        <v>43</v>
      </c>
      <c r="E803" s="191" t="str">
        <f>IF(ISBLANK('TABELA UNIFICADA 2024'!M803)=TRUE," ",'TABELA UNIFICADA 2024'!M803)</f>
        <v xml:space="preserve"> </v>
      </c>
      <c r="F803" s="96" t="s">
        <v>111</v>
      </c>
      <c r="G803" s="96" t="str">
        <f>IF(C803='TABELA UNIFICADA 2024'!A803,'TABELA UNIFICADA 2024'!D803," ")</f>
        <v xml:space="preserve"> </v>
      </c>
      <c r="H803" s="96" t="s">
        <v>43</v>
      </c>
      <c r="I803" s="96" t="s">
        <v>112</v>
      </c>
      <c r="J803" s="97" t="str">
        <f>IF(C803='TABELA UNIFICADA 2024'!A803,'TABELA UNIFICADA 2024'!G803," ")</f>
        <v xml:space="preserve"> </v>
      </c>
      <c r="K803" s="96" t="s">
        <v>113</v>
      </c>
      <c r="L803" s="100" t="str">
        <f t="shared" si="83"/>
        <v>-</v>
      </c>
      <c r="M803" s="95" t="str">
        <f>IF(C803='TABELA UNIFICADA 2024'!A803,'TABELA UNIFICADA 2024'!C803," ")</f>
        <v xml:space="preserve"> </v>
      </c>
      <c r="N803" s="99" t="str">
        <f>IF(C803='TABELA UNIFICADA 2024'!A803,'TABELA UNIFICADA 2024'!F803," ")</f>
        <v xml:space="preserve"> </v>
      </c>
      <c r="O803" s="99" t="str">
        <f t="shared" si="84"/>
        <v xml:space="preserve"> </v>
      </c>
      <c r="Y803" s="183" t="s">
        <v>1100</v>
      </c>
      <c r="Z803" s="104" t="s">
        <v>617</v>
      </c>
      <c r="AA803" s="104" t="s">
        <v>618</v>
      </c>
      <c r="AB803" s="104" t="str">
        <f t="shared" ref="AB803:AB824" si="85">IF(LEFT(Z803,1)="G","FERRO",0)</f>
        <v>FERRO</v>
      </c>
      <c r="AC803" s="106">
        <f>IF(AND(AB803="FERRO",AA803="PADRAO"),CONTROLE!$T$2,IF(AND(AB803="FERRO",AA803="ESPECIAL"),CONTROLE!$T$3,IF(AND(AB803="ACO",AA803="PADRAO"),CONTROLE!$T$8,IF(AND(AB803="ACO",AA803="ESPECIAL"),CONTROLE!$T$9,IF(AND(AB803="ALUMINIO",AA803="PADRAO"),CONTROLE!$T$5,IF(AND(AB803="ALUMINIO",AA803="ESPECIAL"),CONTROLE!$T$6))))))</f>
        <v>12738</v>
      </c>
    </row>
    <row r="804" spans="1:29" ht="15" customHeight="1">
      <c r="A804" s="98" t="s">
        <v>2927</v>
      </c>
      <c r="B804" s="96" t="str">
        <f t="shared" si="81"/>
        <v xml:space="preserve"> </v>
      </c>
      <c r="C804" s="96" t="str">
        <f>IF(AND(ISBLANK('TABELA UNIFICADA 2024'!P804)=TRUE,(ISBLANK('TABELA UNIFICADA 2024'!A804)=FALSE)),'TABELA UNIFICADA 2024'!A804," ")</f>
        <v xml:space="preserve"> </v>
      </c>
      <c r="D804" s="96" t="s">
        <v>43</v>
      </c>
      <c r="E804" s="191" t="str">
        <f>IF(ISBLANK('TABELA UNIFICADA 2024'!M804)=TRUE," ",'TABELA UNIFICADA 2024'!M804)</f>
        <v xml:space="preserve"> </v>
      </c>
      <c r="F804" s="96" t="s">
        <v>111</v>
      </c>
      <c r="G804" s="96" t="str">
        <f>IF(C804='TABELA UNIFICADA 2024'!A804,'TABELA UNIFICADA 2024'!D804," ")</f>
        <v xml:space="preserve"> </v>
      </c>
      <c r="H804" s="96" t="s">
        <v>43</v>
      </c>
      <c r="I804" s="96" t="s">
        <v>112</v>
      </c>
      <c r="J804" s="97" t="str">
        <f>IF(C804='TABELA UNIFICADA 2024'!A804,'TABELA UNIFICADA 2024'!G804," ")</f>
        <v xml:space="preserve"> </v>
      </c>
      <c r="K804" s="96" t="s">
        <v>113</v>
      </c>
      <c r="L804" s="100" t="str">
        <f t="shared" si="83"/>
        <v>-</v>
      </c>
      <c r="M804" s="95" t="str">
        <f>IF(C804='TABELA UNIFICADA 2024'!A804,'TABELA UNIFICADA 2024'!C804," ")</f>
        <v xml:space="preserve"> </v>
      </c>
      <c r="N804" s="99" t="str">
        <f>IF(C804='TABELA UNIFICADA 2024'!A804,'TABELA UNIFICADA 2024'!F804," ")</f>
        <v xml:space="preserve"> </v>
      </c>
      <c r="O804" s="99" t="str">
        <f t="shared" si="84"/>
        <v xml:space="preserve"> </v>
      </c>
      <c r="Y804" s="183" t="s">
        <v>1101</v>
      </c>
      <c r="Z804" s="104" t="s">
        <v>617</v>
      </c>
      <c r="AA804" s="104" t="s">
        <v>618</v>
      </c>
      <c r="AB804" s="104" t="str">
        <f t="shared" si="85"/>
        <v>FERRO</v>
      </c>
      <c r="AC804" s="106">
        <f>IF(AND(AB804="FERRO",AA804="PADRAO"),CONTROLE!$T$2,IF(AND(AB804="FERRO",AA804="ESPECIAL"),CONTROLE!$T$3,IF(AND(AB804="ACO",AA804="PADRAO"),CONTROLE!$T$8,IF(AND(AB804="ACO",AA804="ESPECIAL"),CONTROLE!$T$9,IF(AND(AB804="ALUMINIO",AA804="PADRAO"),CONTROLE!$T$5,IF(AND(AB804="ALUMINIO",AA804="ESPECIAL"),CONTROLE!$T$6))))))</f>
        <v>12738</v>
      </c>
    </row>
    <row r="805" spans="1:29" ht="15" customHeight="1">
      <c r="A805" s="98" t="s">
        <v>2927</v>
      </c>
      <c r="B805" s="96" t="str">
        <f t="shared" si="81"/>
        <v xml:space="preserve"> </v>
      </c>
      <c r="C805" s="96" t="str">
        <f>IF(AND(ISBLANK('TABELA UNIFICADA 2024'!P805)=TRUE,(ISBLANK('TABELA UNIFICADA 2024'!A805)=FALSE)),'TABELA UNIFICADA 2024'!A805," ")</f>
        <v xml:space="preserve"> </v>
      </c>
      <c r="D805" s="96" t="s">
        <v>43</v>
      </c>
      <c r="E805" s="191" t="str">
        <f>IF(ISBLANK('TABELA UNIFICADA 2024'!M805)=TRUE," ",'TABELA UNIFICADA 2024'!M805)</f>
        <v xml:space="preserve"> </v>
      </c>
      <c r="F805" s="96" t="s">
        <v>111</v>
      </c>
      <c r="G805" s="96" t="str">
        <f>IF(C805='TABELA UNIFICADA 2024'!A805,'TABELA UNIFICADA 2024'!D805," ")</f>
        <v xml:space="preserve"> </v>
      </c>
      <c r="H805" s="96" t="s">
        <v>43</v>
      </c>
      <c r="I805" s="96" t="s">
        <v>112</v>
      </c>
      <c r="J805" s="97" t="str">
        <f>IF(C805='TABELA UNIFICADA 2024'!A805,'TABELA UNIFICADA 2024'!G805," ")</f>
        <v xml:space="preserve"> </v>
      </c>
      <c r="K805" s="96" t="s">
        <v>113</v>
      </c>
      <c r="L805" s="100" t="str">
        <f t="shared" si="83"/>
        <v>-</v>
      </c>
      <c r="M805" s="95" t="str">
        <f>IF(C805='TABELA UNIFICADA 2024'!A805,'TABELA UNIFICADA 2024'!C805," ")</f>
        <v xml:space="preserve"> </v>
      </c>
      <c r="N805" s="99" t="str">
        <f>IF(C805='TABELA UNIFICADA 2024'!A805,'TABELA UNIFICADA 2024'!F805," ")</f>
        <v xml:space="preserve"> </v>
      </c>
      <c r="O805" s="99" t="str">
        <f t="shared" si="84"/>
        <v xml:space="preserve"> </v>
      </c>
      <c r="Y805" s="183" t="s">
        <v>1102</v>
      </c>
      <c r="Z805" s="104" t="s">
        <v>617</v>
      </c>
      <c r="AA805" s="104" t="s">
        <v>618</v>
      </c>
      <c r="AB805" s="104" t="str">
        <f t="shared" si="85"/>
        <v>FERRO</v>
      </c>
      <c r="AC805" s="106">
        <f>IF(AND(AB805="FERRO",AA805="PADRAO"),CONTROLE!$T$2,IF(AND(AB805="FERRO",AA805="ESPECIAL"),CONTROLE!$T$3,IF(AND(AB805="ACO",AA805="PADRAO"),CONTROLE!$T$8,IF(AND(AB805="ACO",AA805="ESPECIAL"),CONTROLE!$T$9,IF(AND(AB805="ALUMINIO",AA805="PADRAO"),CONTROLE!$T$5,IF(AND(AB805="ALUMINIO",AA805="ESPECIAL"),CONTROLE!$T$6))))))</f>
        <v>12738</v>
      </c>
    </row>
    <row r="806" spans="1:29" ht="15" customHeight="1">
      <c r="A806" s="98" t="s">
        <v>2927</v>
      </c>
      <c r="B806" s="96" t="str">
        <f t="shared" si="81"/>
        <v xml:space="preserve"> </v>
      </c>
      <c r="C806" s="96" t="str">
        <f>IF(AND(ISBLANK('TABELA UNIFICADA 2024'!P806)=TRUE,(ISBLANK('TABELA UNIFICADA 2024'!A806)=FALSE)),'TABELA UNIFICADA 2024'!A806," ")</f>
        <v xml:space="preserve"> </v>
      </c>
      <c r="D806" s="96" t="s">
        <v>43</v>
      </c>
      <c r="E806" s="191" t="str">
        <f>IF(ISBLANK('TABELA UNIFICADA 2024'!M806)=TRUE," ",'TABELA UNIFICADA 2024'!M806)</f>
        <v xml:space="preserve"> </v>
      </c>
      <c r="F806" s="96" t="s">
        <v>111</v>
      </c>
      <c r="G806" s="96" t="str">
        <f>IF(C806='TABELA UNIFICADA 2024'!A806,'TABELA UNIFICADA 2024'!D806," ")</f>
        <v xml:space="preserve"> </v>
      </c>
      <c r="H806" s="96" t="s">
        <v>43</v>
      </c>
      <c r="I806" s="96" t="s">
        <v>112</v>
      </c>
      <c r="J806" s="97" t="str">
        <f>IF(C806='TABELA UNIFICADA 2024'!A806,'TABELA UNIFICADA 2024'!G806," ")</f>
        <v xml:space="preserve"> </v>
      </c>
      <c r="K806" s="96" t="s">
        <v>113</v>
      </c>
      <c r="L806" s="100" t="str">
        <f t="shared" si="83"/>
        <v>-</v>
      </c>
      <c r="M806" s="95" t="str">
        <f>IF(C806='TABELA UNIFICADA 2024'!A806,'TABELA UNIFICADA 2024'!C806," ")</f>
        <v xml:space="preserve"> </v>
      </c>
      <c r="N806" s="99" t="str">
        <f>IF(C806='TABELA UNIFICADA 2024'!A806,'TABELA UNIFICADA 2024'!F806," ")</f>
        <v xml:space="preserve"> </v>
      </c>
      <c r="O806" s="99" t="str">
        <f t="shared" si="84"/>
        <v xml:space="preserve"> </v>
      </c>
      <c r="Y806" s="183" t="s">
        <v>1103</v>
      </c>
      <c r="Z806" s="104" t="s">
        <v>617</v>
      </c>
      <c r="AA806" s="104" t="s">
        <v>618</v>
      </c>
      <c r="AB806" s="104" t="str">
        <f t="shared" si="85"/>
        <v>FERRO</v>
      </c>
      <c r="AC806" s="106">
        <f>IF(AND(AB806="FERRO",AA806="PADRAO"),CONTROLE!$T$2,IF(AND(AB806="FERRO",AA806="ESPECIAL"),CONTROLE!$T$3,IF(AND(AB806="ACO",AA806="PADRAO"),CONTROLE!$T$8,IF(AND(AB806="ACO",AA806="ESPECIAL"),CONTROLE!$T$9,IF(AND(AB806="ALUMINIO",AA806="PADRAO"),CONTROLE!$T$5,IF(AND(AB806="ALUMINIO",AA806="ESPECIAL"),CONTROLE!$T$6))))))</f>
        <v>12738</v>
      </c>
    </row>
    <row r="807" spans="1:29" ht="15" customHeight="1">
      <c r="A807" s="98" t="s">
        <v>2927</v>
      </c>
      <c r="B807" s="96" t="str">
        <f t="shared" si="81"/>
        <v xml:space="preserve"> </v>
      </c>
      <c r="C807" s="96" t="str">
        <f>IF(AND(ISBLANK('TABELA UNIFICADA 2024'!P807)=TRUE,(ISBLANK('TABELA UNIFICADA 2024'!A807)=FALSE)),'TABELA UNIFICADA 2024'!A807," ")</f>
        <v xml:space="preserve"> </v>
      </c>
      <c r="D807" s="96" t="s">
        <v>43</v>
      </c>
      <c r="E807" s="191" t="str">
        <f>IF(ISBLANK('TABELA UNIFICADA 2024'!M807)=TRUE," ",'TABELA UNIFICADA 2024'!M807)</f>
        <v xml:space="preserve"> </v>
      </c>
      <c r="F807" s="96" t="s">
        <v>111</v>
      </c>
      <c r="G807" s="96" t="str">
        <f>IF(C807='TABELA UNIFICADA 2024'!A807,'TABELA UNIFICADA 2024'!D807," ")</f>
        <v xml:space="preserve"> </v>
      </c>
      <c r="H807" s="96" t="s">
        <v>43</v>
      </c>
      <c r="I807" s="96" t="s">
        <v>112</v>
      </c>
      <c r="J807" s="97" t="str">
        <f>IF(C807='TABELA UNIFICADA 2024'!A807,'TABELA UNIFICADA 2024'!G807," ")</f>
        <v xml:space="preserve"> </v>
      </c>
      <c r="K807" s="96" t="s">
        <v>113</v>
      </c>
      <c r="L807" s="100" t="str">
        <f t="shared" si="83"/>
        <v>-</v>
      </c>
      <c r="M807" s="95" t="str">
        <f>IF(C807='TABELA UNIFICADA 2024'!A807,'TABELA UNIFICADA 2024'!C807," ")</f>
        <v xml:space="preserve"> </v>
      </c>
      <c r="N807" s="99" t="str">
        <f>IF(C807='TABELA UNIFICADA 2024'!A807,'TABELA UNIFICADA 2024'!F807," ")</f>
        <v xml:space="preserve"> </v>
      </c>
      <c r="O807" s="99" t="str">
        <f t="shared" si="84"/>
        <v xml:space="preserve"> </v>
      </c>
      <c r="Y807" s="183" t="s">
        <v>1104</v>
      </c>
      <c r="Z807" s="104" t="s">
        <v>617</v>
      </c>
      <c r="AA807" s="104" t="s">
        <v>618</v>
      </c>
      <c r="AB807" s="104" t="str">
        <f t="shared" si="85"/>
        <v>FERRO</v>
      </c>
      <c r="AC807" s="106">
        <f>IF(AND(AB807="FERRO",AA807="PADRAO"),CONTROLE!$T$2,IF(AND(AB807="FERRO",AA807="ESPECIAL"),CONTROLE!$T$3,IF(AND(AB807="ACO",AA807="PADRAO"),CONTROLE!$T$8,IF(AND(AB807="ACO",AA807="ESPECIAL"),CONTROLE!$T$9,IF(AND(AB807="ALUMINIO",AA807="PADRAO"),CONTROLE!$T$5,IF(AND(AB807="ALUMINIO",AA807="ESPECIAL"),CONTROLE!$T$6))))))</f>
        <v>12738</v>
      </c>
    </row>
    <row r="808" spans="1:29" ht="15" customHeight="1">
      <c r="A808" s="98" t="s">
        <v>2927</v>
      </c>
      <c r="B808" s="96" t="str">
        <f t="shared" si="81"/>
        <v xml:space="preserve"> </v>
      </c>
      <c r="C808" s="96" t="str">
        <f>IF(AND(ISBLANK('TABELA UNIFICADA 2024'!P808)=TRUE,(ISBLANK('TABELA UNIFICADA 2024'!A808)=FALSE)),'TABELA UNIFICADA 2024'!A808," ")</f>
        <v xml:space="preserve"> </v>
      </c>
      <c r="D808" s="96" t="s">
        <v>43</v>
      </c>
      <c r="E808" s="191" t="str">
        <f>IF(ISBLANK('TABELA UNIFICADA 2024'!M808)=TRUE," ",'TABELA UNIFICADA 2024'!M808)</f>
        <v xml:space="preserve"> </v>
      </c>
      <c r="F808" s="96" t="s">
        <v>111</v>
      </c>
      <c r="G808" s="96" t="str">
        <f>IF(C808='TABELA UNIFICADA 2024'!A808,'TABELA UNIFICADA 2024'!D808," ")</f>
        <v xml:space="preserve"> </v>
      </c>
      <c r="H808" s="96" t="s">
        <v>43</v>
      </c>
      <c r="I808" s="96" t="s">
        <v>112</v>
      </c>
      <c r="J808" s="97" t="str">
        <f>IF(C808='TABELA UNIFICADA 2024'!A808,'TABELA UNIFICADA 2024'!G808," ")</f>
        <v xml:space="preserve"> </v>
      </c>
      <c r="K808" s="96" t="s">
        <v>113</v>
      </c>
      <c r="L808" s="100" t="str">
        <f t="shared" si="83"/>
        <v>-</v>
      </c>
      <c r="M808" s="95" t="str">
        <f>IF(C808='TABELA UNIFICADA 2024'!A808,'TABELA UNIFICADA 2024'!C808," ")</f>
        <v xml:space="preserve"> </v>
      </c>
      <c r="N808" s="99" t="str">
        <f>IF(C808='TABELA UNIFICADA 2024'!A808,'TABELA UNIFICADA 2024'!F808," ")</f>
        <v xml:space="preserve"> </v>
      </c>
      <c r="O808" s="99" t="str">
        <f t="shared" si="84"/>
        <v xml:space="preserve"> </v>
      </c>
      <c r="Y808" s="183" t="s">
        <v>1105</v>
      </c>
      <c r="Z808" s="104" t="s">
        <v>617</v>
      </c>
      <c r="AA808" s="104" t="s">
        <v>618</v>
      </c>
      <c r="AB808" s="104" t="str">
        <f t="shared" si="85"/>
        <v>FERRO</v>
      </c>
      <c r="AC808" s="106">
        <f>IF(AND(AB808="FERRO",AA808="PADRAO"),CONTROLE!$T$2,IF(AND(AB808="FERRO",AA808="ESPECIAL"),CONTROLE!$T$3,IF(AND(AB808="ACO",AA808="PADRAO"),CONTROLE!$T$8,IF(AND(AB808="ACO",AA808="ESPECIAL"),CONTROLE!$T$9,IF(AND(AB808="ALUMINIO",AA808="PADRAO"),CONTROLE!$T$5,IF(AND(AB808="ALUMINIO",AA808="ESPECIAL"),CONTROLE!$T$6))))))</f>
        <v>12738</v>
      </c>
    </row>
    <row r="809" spans="1:29" ht="15" customHeight="1">
      <c r="A809" s="98" t="s">
        <v>2927</v>
      </c>
      <c r="B809" s="96" t="str">
        <f t="shared" si="81"/>
        <v xml:space="preserve"> </v>
      </c>
      <c r="C809" s="96" t="str">
        <f>IF(AND(ISBLANK('TABELA UNIFICADA 2024'!P809)=TRUE,(ISBLANK('TABELA UNIFICADA 2024'!A809)=FALSE)),'TABELA UNIFICADA 2024'!A809," ")</f>
        <v xml:space="preserve"> </v>
      </c>
      <c r="D809" s="96" t="s">
        <v>43</v>
      </c>
      <c r="E809" s="191" t="str">
        <f>IF(ISBLANK('TABELA UNIFICADA 2024'!M809)=TRUE," ",'TABELA UNIFICADA 2024'!M809)</f>
        <v xml:space="preserve"> </v>
      </c>
      <c r="F809" s="96" t="s">
        <v>111</v>
      </c>
      <c r="G809" s="96" t="str">
        <f>IF(C809='TABELA UNIFICADA 2024'!A809,'TABELA UNIFICADA 2024'!D809," ")</f>
        <v xml:space="preserve"> </v>
      </c>
      <c r="H809" s="96" t="s">
        <v>43</v>
      </c>
      <c r="I809" s="96" t="s">
        <v>112</v>
      </c>
      <c r="J809" s="97" t="str">
        <f>IF(C809='TABELA UNIFICADA 2024'!A809,'TABELA UNIFICADA 2024'!G809," ")</f>
        <v xml:space="preserve"> </v>
      </c>
      <c r="K809" s="96" t="s">
        <v>113</v>
      </c>
      <c r="L809" s="100" t="str">
        <f t="shared" si="83"/>
        <v>-</v>
      </c>
      <c r="M809" s="95" t="str">
        <f>IF(C809='TABELA UNIFICADA 2024'!A809,'TABELA UNIFICADA 2024'!C809," ")</f>
        <v xml:space="preserve"> </v>
      </c>
      <c r="N809" s="99" t="str">
        <f>IF(C809='TABELA UNIFICADA 2024'!A809,'TABELA UNIFICADA 2024'!F809," ")</f>
        <v xml:space="preserve"> </v>
      </c>
      <c r="O809" s="99" t="str">
        <f t="shared" si="84"/>
        <v xml:space="preserve"> </v>
      </c>
      <c r="Y809" s="183" t="s">
        <v>1106</v>
      </c>
      <c r="Z809" s="104" t="s">
        <v>617</v>
      </c>
      <c r="AA809" s="104" t="s">
        <v>618</v>
      </c>
      <c r="AB809" s="104" t="str">
        <f t="shared" si="85"/>
        <v>FERRO</v>
      </c>
      <c r="AC809" s="106">
        <f>IF(AND(AB809="FERRO",AA809="PADRAO"),CONTROLE!$T$2,IF(AND(AB809="FERRO",AA809="ESPECIAL"),CONTROLE!$T$3,IF(AND(AB809="ACO",AA809="PADRAO"),CONTROLE!$T$8,IF(AND(AB809="ACO",AA809="ESPECIAL"),CONTROLE!$T$9,IF(AND(AB809="ALUMINIO",AA809="PADRAO"),CONTROLE!$T$5,IF(AND(AB809="ALUMINIO",AA809="ESPECIAL"),CONTROLE!$T$6))))))</f>
        <v>12738</v>
      </c>
    </row>
    <row r="810" spans="1:29" ht="15" customHeight="1">
      <c r="A810" s="98" t="s">
        <v>2927</v>
      </c>
      <c r="B810" s="96" t="str">
        <f t="shared" si="81"/>
        <v xml:space="preserve"> </v>
      </c>
      <c r="C810" s="96" t="str">
        <f>IF(AND(ISBLANK('TABELA UNIFICADA 2024'!P810)=TRUE,(ISBLANK('TABELA UNIFICADA 2024'!A810)=FALSE)),'TABELA UNIFICADA 2024'!A810," ")</f>
        <v xml:space="preserve"> </v>
      </c>
      <c r="D810" s="96" t="s">
        <v>43</v>
      </c>
      <c r="E810" s="191" t="str">
        <f>IF(ISBLANK('TABELA UNIFICADA 2024'!M810)=TRUE," ",'TABELA UNIFICADA 2024'!M810)</f>
        <v xml:space="preserve"> </v>
      </c>
      <c r="F810" s="96" t="s">
        <v>111</v>
      </c>
      <c r="G810" s="96" t="str">
        <f>IF(C810='TABELA UNIFICADA 2024'!A810,'TABELA UNIFICADA 2024'!D810," ")</f>
        <v xml:space="preserve"> </v>
      </c>
      <c r="H810" s="96" t="s">
        <v>43</v>
      </c>
      <c r="I810" s="96" t="s">
        <v>112</v>
      </c>
      <c r="J810" s="97" t="str">
        <f>IF(C810='TABELA UNIFICADA 2024'!A810,'TABELA UNIFICADA 2024'!G810," ")</f>
        <v xml:space="preserve"> </v>
      </c>
      <c r="K810" s="96" t="s">
        <v>113</v>
      </c>
      <c r="L810" s="100" t="str">
        <f t="shared" si="83"/>
        <v>-</v>
      </c>
      <c r="M810" s="95" t="str">
        <f>IF(C810='TABELA UNIFICADA 2024'!A810,'TABELA UNIFICADA 2024'!C810," ")</f>
        <v xml:space="preserve"> </v>
      </c>
      <c r="N810" s="99" t="str">
        <f>IF(C810='TABELA UNIFICADA 2024'!A810,'TABELA UNIFICADA 2024'!F810," ")</f>
        <v xml:space="preserve"> </v>
      </c>
      <c r="O810" s="99" t="str">
        <f t="shared" si="84"/>
        <v xml:space="preserve"> </v>
      </c>
      <c r="Y810" s="183" t="s">
        <v>310</v>
      </c>
      <c r="Z810" s="104" t="s">
        <v>617</v>
      </c>
      <c r="AA810" s="104" t="s">
        <v>618</v>
      </c>
      <c r="AB810" s="104" t="str">
        <f t="shared" si="85"/>
        <v>FERRO</v>
      </c>
      <c r="AC810" s="106">
        <f>IF(AND(AB810="FERRO",AA810="PADRAO"),CONTROLE!$T$2,IF(AND(AB810="FERRO",AA810="ESPECIAL"),CONTROLE!$T$3,IF(AND(AB810="ACO",AA810="PADRAO"),CONTROLE!$T$8,IF(AND(AB810="ACO",AA810="ESPECIAL"),CONTROLE!$T$9,IF(AND(AB810="ALUMINIO",AA810="PADRAO"),CONTROLE!$T$5,IF(AND(AB810="ALUMINIO",AA810="ESPECIAL"),CONTROLE!$T$6))))))</f>
        <v>12738</v>
      </c>
    </row>
    <row r="811" spans="1:29" ht="15" customHeight="1">
      <c r="A811" s="98" t="s">
        <v>2927</v>
      </c>
      <c r="B811" s="96" t="str">
        <f t="shared" si="81"/>
        <v xml:space="preserve"> </v>
      </c>
      <c r="C811" s="96" t="str">
        <f>IF(AND(ISBLANK('TABELA UNIFICADA 2024'!P811)=TRUE,(ISBLANK('TABELA UNIFICADA 2024'!A811)=FALSE)),'TABELA UNIFICADA 2024'!A811," ")</f>
        <v xml:space="preserve"> </v>
      </c>
      <c r="D811" s="96" t="s">
        <v>43</v>
      </c>
      <c r="E811" s="191" t="str">
        <f>IF(ISBLANK('TABELA UNIFICADA 2024'!M811)=TRUE," ",'TABELA UNIFICADA 2024'!M811)</f>
        <v xml:space="preserve"> </v>
      </c>
      <c r="F811" s="96" t="s">
        <v>111</v>
      </c>
      <c r="G811" s="96" t="str">
        <f>IF(C811='TABELA UNIFICADA 2024'!A811,'TABELA UNIFICADA 2024'!D811," ")</f>
        <v xml:space="preserve"> </v>
      </c>
      <c r="H811" s="96" t="s">
        <v>43</v>
      </c>
      <c r="I811" s="96" t="s">
        <v>112</v>
      </c>
      <c r="J811" s="97" t="str">
        <f>IF(C811='TABELA UNIFICADA 2024'!A811,'TABELA UNIFICADA 2024'!G811," ")</f>
        <v xml:space="preserve"> </v>
      </c>
      <c r="K811" s="96" t="s">
        <v>113</v>
      </c>
      <c r="L811" s="100" t="str">
        <f t="shared" si="83"/>
        <v>-</v>
      </c>
      <c r="M811" s="95" t="str">
        <f>IF(C811='TABELA UNIFICADA 2024'!A811,'TABELA UNIFICADA 2024'!C811," ")</f>
        <v xml:space="preserve"> </v>
      </c>
      <c r="N811" s="99" t="str">
        <f>IF(C811='TABELA UNIFICADA 2024'!A811,'TABELA UNIFICADA 2024'!F811," ")</f>
        <v xml:space="preserve"> </v>
      </c>
      <c r="O811" s="99" t="str">
        <f t="shared" si="84"/>
        <v xml:space="preserve"> </v>
      </c>
      <c r="Y811" s="183" t="s">
        <v>1107</v>
      </c>
      <c r="Z811" s="104" t="s">
        <v>617</v>
      </c>
      <c r="AA811" s="104" t="s">
        <v>618</v>
      </c>
      <c r="AB811" s="104" t="str">
        <f t="shared" si="85"/>
        <v>FERRO</v>
      </c>
      <c r="AC811" s="106">
        <f>IF(AND(AB811="FERRO",AA811="PADRAO"),CONTROLE!$T$2,IF(AND(AB811="FERRO",AA811="ESPECIAL"),CONTROLE!$T$3,IF(AND(AB811="ACO",AA811="PADRAO"),CONTROLE!$T$8,IF(AND(AB811="ACO",AA811="ESPECIAL"),CONTROLE!$T$9,IF(AND(AB811="ALUMINIO",AA811="PADRAO"),CONTROLE!$T$5,IF(AND(AB811="ALUMINIO",AA811="ESPECIAL"),CONTROLE!$T$6))))))</f>
        <v>12738</v>
      </c>
    </row>
    <row r="812" spans="1:29" ht="15" customHeight="1">
      <c r="A812" s="98" t="s">
        <v>2927</v>
      </c>
      <c r="B812" s="96" t="str">
        <f t="shared" si="81"/>
        <v xml:space="preserve"> </v>
      </c>
      <c r="C812" s="96" t="str">
        <f>IF(AND(ISBLANK('TABELA UNIFICADA 2024'!P812)=TRUE,(ISBLANK('TABELA UNIFICADA 2024'!A812)=FALSE)),'TABELA UNIFICADA 2024'!A812," ")</f>
        <v xml:space="preserve"> </v>
      </c>
      <c r="D812" s="96" t="s">
        <v>43</v>
      </c>
      <c r="E812" s="191" t="str">
        <f>IF(ISBLANK('TABELA UNIFICADA 2024'!M812)=TRUE," ",'TABELA UNIFICADA 2024'!M812)</f>
        <v xml:space="preserve"> </v>
      </c>
      <c r="F812" s="96" t="s">
        <v>111</v>
      </c>
      <c r="G812" s="96" t="str">
        <f>IF(C812='TABELA UNIFICADA 2024'!A812,'TABELA UNIFICADA 2024'!D812," ")</f>
        <v xml:space="preserve"> </v>
      </c>
      <c r="H812" s="96" t="s">
        <v>43</v>
      </c>
      <c r="I812" s="96" t="s">
        <v>112</v>
      </c>
      <c r="J812" s="97" t="str">
        <f>IF(C812='TABELA UNIFICADA 2024'!A812,'TABELA UNIFICADA 2024'!G812," ")</f>
        <v xml:space="preserve"> </v>
      </c>
      <c r="K812" s="96" t="s">
        <v>113</v>
      </c>
      <c r="L812" s="100" t="str">
        <f t="shared" si="83"/>
        <v>-</v>
      </c>
      <c r="M812" s="95" t="str">
        <f>IF(C812='TABELA UNIFICADA 2024'!A812,'TABELA UNIFICADA 2024'!C812," ")</f>
        <v xml:space="preserve"> </v>
      </c>
      <c r="N812" s="99" t="str">
        <f>IF(C812='TABELA UNIFICADA 2024'!A812,'TABELA UNIFICADA 2024'!F812," ")</f>
        <v xml:space="preserve"> </v>
      </c>
      <c r="O812" s="99" t="str">
        <f t="shared" si="84"/>
        <v xml:space="preserve"> </v>
      </c>
      <c r="Y812" s="183" t="s">
        <v>1108</v>
      </c>
      <c r="Z812" s="104" t="s">
        <v>617</v>
      </c>
      <c r="AA812" s="104" t="s">
        <v>618</v>
      </c>
      <c r="AB812" s="104" t="str">
        <f t="shared" si="85"/>
        <v>FERRO</v>
      </c>
      <c r="AC812" s="106">
        <f>IF(AND(AB812="FERRO",AA812="PADRAO"),CONTROLE!$T$2,IF(AND(AB812="FERRO",AA812="ESPECIAL"),CONTROLE!$T$3,IF(AND(AB812="ACO",AA812="PADRAO"),CONTROLE!$T$8,IF(AND(AB812="ACO",AA812="ESPECIAL"),CONTROLE!$T$9,IF(AND(AB812="ALUMINIO",AA812="PADRAO"),CONTROLE!$T$5,IF(AND(AB812="ALUMINIO",AA812="ESPECIAL"),CONTROLE!$T$6))))))</f>
        <v>12738</v>
      </c>
    </row>
    <row r="813" spans="1:29" ht="15" customHeight="1">
      <c r="A813" s="98" t="s">
        <v>2927</v>
      </c>
      <c r="B813" s="96" t="str">
        <f t="shared" si="81"/>
        <v xml:space="preserve"> </v>
      </c>
      <c r="C813" s="96" t="str">
        <f>IF(AND(ISBLANK('TABELA UNIFICADA 2024'!P813)=TRUE,(ISBLANK('TABELA UNIFICADA 2024'!A813)=FALSE)),'TABELA UNIFICADA 2024'!A813," ")</f>
        <v xml:space="preserve"> </v>
      </c>
      <c r="D813" s="96" t="s">
        <v>43</v>
      </c>
      <c r="E813" s="191" t="str">
        <f>IF(ISBLANK('TABELA UNIFICADA 2024'!M813)=TRUE," ",'TABELA UNIFICADA 2024'!M813)</f>
        <v xml:space="preserve"> </v>
      </c>
      <c r="F813" s="96" t="s">
        <v>111</v>
      </c>
      <c r="G813" s="96" t="str">
        <f>IF(C813='TABELA UNIFICADA 2024'!A813,'TABELA UNIFICADA 2024'!D813," ")</f>
        <v xml:space="preserve"> </v>
      </c>
      <c r="H813" s="96" t="s">
        <v>43</v>
      </c>
      <c r="I813" s="96" t="s">
        <v>112</v>
      </c>
      <c r="J813" s="97" t="str">
        <f>IF(C813='TABELA UNIFICADA 2024'!A813,'TABELA UNIFICADA 2024'!G813," ")</f>
        <v xml:space="preserve"> </v>
      </c>
      <c r="K813" s="96" t="s">
        <v>113</v>
      </c>
      <c r="L813" s="100" t="str">
        <f t="shared" si="83"/>
        <v>-</v>
      </c>
      <c r="M813" s="95" t="str">
        <f>IF(C813='TABELA UNIFICADA 2024'!A813,'TABELA UNIFICADA 2024'!C813," ")</f>
        <v xml:space="preserve"> </v>
      </c>
      <c r="N813" s="99" t="str">
        <f>IF(C813='TABELA UNIFICADA 2024'!A813,'TABELA UNIFICADA 2024'!F813," ")</f>
        <v xml:space="preserve"> </v>
      </c>
      <c r="O813" s="99" t="str">
        <f t="shared" si="84"/>
        <v xml:space="preserve"> </v>
      </c>
      <c r="Y813" s="183" t="s">
        <v>1109</v>
      </c>
      <c r="Z813" s="104" t="s">
        <v>617</v>
      </c>
      <c r="AA813" s="104" t="s">
        <v>618</v>
      </c>
      <c r="AB813" s="104" t="str">
        <f t="shared" si="85"/>
        <v>FERRO</v>
      </c>
      <c r="AC813" s="106">
        <f>IF(AND(AB813="FERRO",AA813="PADRAO"),CONTROLE!$T$2,IF(AND(AB813="FERRO",AA813="ESPECIAL"),CONTROLE!$T$3,IF(AND(AB813="ACO",AA813="PADRAO"),CONTROLE!$T$8,IF(AND(AB813="ACO",AA813="ESPECIAL"),CONTROLE!$T$9,IF(AND(AB813="ALUMINIO",AA813="PADRAO"),CONTROLE!$T$5,IF(AND(AB813="ALUMINIO",AA813="ESPECIAL"),CONTROLE!$T$6))))))</f>
        <v>12738</v>
      </c>
    </row>
    <row r="814" spans="1:29" ht="15" customHeight="1">
      <c r="A814" s="98" t="s">
        <v>2927</v>
      </c>
      <c r="B814" s="96" t="str">
        <f t="shared" si="81"/>
        <v xml:space="preserve"> </v>
      </c>
      <c r="C814" s="96" t="str">
        <f>IF(AND(ISBLANK('TABELA UNIFICADA 2024'!P814)=TRUE,(ISBLANK('TABELA UNIFICADA 2024'!A814)=FALSE)),'TABELA UNIFICADA 2024'!A814," ")</f>
        <v xml:space="preserve"> </v>
      </c>
      <c r="D814" s="96" t="s">
        <v>43</v>
      </c>
      <c r="E814" s="191" t="str">
        <f>IF(ISBLANK('TABELA UNIFICADA 2024'!M814)=TRUE," ",'TABELA UNIFICADA 2024'!M814)</f>
        <v xml:space="preserve"> </v>
      </c>
      <c r="F814" s="96" t="s">
        <v>111</v>
      </c>
      <c r="G814" s="96" t="str">
        <f>IF(C814='TABELA UNIFICADA 2024'!A814,'TABELA UNIFICADA 2024'!D814," ")</f>
        <v xml:space="preserve"> </v>
      </c>
      <c r="H814" s="96" t="s">
        <v>43</v>
      </c>
      <c r="I814" s="96" t="s">
        <v>112</v>
      </c>
      <c r="J814" s="97" t="str">
        <f>IF(C814='TABELA UNIFICADA 2024'!A814,'TABELA UNIFICADA 2024'!G814," ")</f>
        <v xml:space="preserve"> </v>
      </c>
      <c r="K814" s="96" t="s">
        <v>113</v>
      </c>
      <c r="L814" s="100" t="str">
        <f t="shared" si="83"/>
        <v>-</v>
      </c>
      <c r="M814" s="95" t="str">
        <f>IF(C814='TABELA UNIFICADA 2024'!A814,'TABELA UNIFICADA 2024'!C814," ")</f>
        <v xml:space="preserve"> </v>
      </c>
      <c r="N814" s="99" t="str">
        <f>IF(C814='TABELA UNIFICADA 2024'!A814,'TABELA UNIFICADA 2024'!F814," ")</f>
        <v xml:space="preserve"> </v>
      </c>
      <c r="O814" s="99" t="str">
        <f t="shared" si="84"/>
        <v xml:space="preserve"> </v>
      </c>
      <c r="Y814" s="183" t="s">
        <v>1110</v>
      </c>
      <c r="Z814" s="104" t="s">
        <v>617</v>
      </c>
      <c r="AA814" s="104" t="s">
        <v>618</v>
      </c>
      <c r="AB814" s="104" t="str">
        <f t="shared" si="85"/>
        <v>FERRO</v>
      </c>
      <c r="AC814" s="106">
        <f>IF(AND(AB814="FERRO",AA814="PADRAO"),CONTROLE!$T$2,IF(AND(AB814="FERRO",AA814="ESPECIAL"),CONTROLE!$T$3,IF(AND(AB814="ACO",AA814="PADRAO"),CONTROLE!$T$8,IF(AND(AB814="ACO",AA814="ESPECIAL"),CONTROLE!$T$9,IF(AND(AB814="ALUMINIO",AA814="PADRAO"),CONTROLE!$T$5,IF(AND(AB814="ALUMINIO",AA814="ESPECIAL"),CONTROLE!$T$6))))))</f>
        <v>12738</v>
      </c>
    </row>
    <row r="815" spans="1:29" ht="15" customHeight="1">
      <c r="A815" s="98" t="s">
        <v>2927</v>
      </c>
      <c r="B815" s="96" t="str">
        <f t="shared" si="81"/>
        <v xml:space="preserve"> </v>
      </c>
      <c r="C815" s="96" t="str">
        <f>IF(AND(ISBLANK('TABELA UNIFICADA 2024'!P815)=TRUE,(ISBLANK('TABELA UNIFICADA 2024'!A815)=FALSE)),'TABELA UNIFICADA 2024'!A815," ")</f>
        <v xml:space="preserve"> </v>
      </c>
      <c r="D815" s="96" t="s">
        <v>43</v>
      </c>
      <c r="E815" s="191" t="str">
        <f>IF(ISBLANK('TABELA UNIFICADA 2024'!M815)=TRUE," ",'TABELA UNIFICADA 2024'!M815)</f>
        <v xml:space="preserve"> </v>
      </c>
      <c r="F815" s="96" t="s">
        <v>111</v>
      </c>
      <c r="G815" s="96" t="str">
        <f>IF(C815='TABELA UNIFICADA 2024'!A815,'TABELA UNIFICADA 2024'!D815," ")</f>
        <v xml:space="preserve"> </v>
      </c>
      <c r="H815" s="96" t="s">
        <v>43</v>
      </c>
      <c r="I815" s="96" t="s">
        <v>112</v>
      </c>
      <c r="J815" s="97" t="str">
        <f>IF(C815='TABELA UNIFICADA 2024'!A815,'TABELA UNIFICADA 2024'!G815," ")</f>
        <v xml:space="preserve"> </v>
      </c>
      <c r="K815" s="96" t="s">
        <v>113</v>
      </c>
      <c r="L815" s="100" t="str">
        <f t="shared" si="83"/>
        <v>-</v>
      </c>
      <c r="M815" s="95" t="str">
        <f>IF(C815='TABELA UNIFICADA 2024'!A815,'TABELA UNIFICADA 2024'!C815," ")</f>
        <v xml:space="preserve"> </v>
      </c>
      <c r="N815" s="99" t="str">
        <f>IF(C815='TABELA UNIFICADA 2024'!A815,'TABELA UNIFICADA 2024'!F815," ")</f>
        <v xml:space="preserve"> </v>
      </c>
      <c r="O815" s="99" t="str">
        <f t="shared" si="84"/>
        <v xml:space="preserve"> </v>
      </c>
      <c r="Y815" s="183" t="s">
        <v>1111</v>
      </c>
      <c r="Z815" s="104" t="s">
        <v>617</v>
      </c>
      <c r="AA815" s="104" t="s">
        <v>618</v>
      </c>
      <c r="AB815" s="104" t="str">
        <f t="shared" si="85"/>
        <v>FERRO</v>
      </c>
      <c r="AC815" s="106">
        <f>IF(AND(AB815="FERRO",AA815="PADRAO"),CONTROLE!$T$2,IF(AND(AB815="FERRO",AA815="ESPECIAL"),CONTROLE!$T$3,IF(AND(AB815="ACO",AA815="PADRAO"),CONTROLE!$T$8,IF(AND(AB815="ACO",AA815="ESPECIAL"),CONTROLE!$T$9,IF(AND(AB815="ALUMINIO",AA815="PADRAO"),CONTROLE!$T$5,IF(AND(AB815="ALUMINIO",AA815="ESPECIAL"),CONTROLE!$T$6))))))</f>
        <v>12738</v>
      </c>
    </row>
    <row r="816" spans="1:29" ht="15" customHeight="1">
      <c r="A816" s="98" t="s">
        <v>2927</v>
      </c>
      <c r="B816" s="96" t="str">
        <f t="shared" si="81"/>
        <v xml:space="preserve"> </v>
      </c>
      <c r="C816" s="96" t="str">
        <f>IF(AND(ISBLANK('TABELA UNIFICADA 2024'!P816)=TRUE,(ISBLANK('TABELA UNIFICADA 2024'!A816)=FALSE)),'TABELA UNIFICADA 2024'!A816," ")</f>
        <v xml:space="preserve"> </v>
      </c>
      <c r="D816" s="96" t="s">
        <v>43</v>
      </c>
      <c r="E816" s="191" t="str">
        <f>IF(ISBLANK('TABELA UNIFICADA 2024'!M816)=TRUE," ",'TABELA UNIFICADA 2024'!M816)</f>
        <v xml:space="preserve"> </v>
      </c>
      <c r="F816" s="96" t="s">
        <v>111</v>
      </c>
      <c r="G816" s="96" t="str">
        <f>IF(C816='TABELA UNIFICADA 2024'!A816,'TABELA UNIFICADA 2024'!D816," ")</f>
        <v xml:space="preserve"> </v>
      </c>
      <c r="H816" s="96" t="s">
        <v>43</v>
      </c>
      <c r="I816" s="96" t="s">
        <v>112</v>
      </c>
      <c r="J816" s="97" t="str">
        <f>IF(C816='TABELA UNIFICADA 2024'!A816,'TABELA UNIFICADA 2024'!G816," ")</f>
        <v xml:space="preserve"> </v>
      </c>
      <c r="K816" s="96" t="s">
        <v>113</v>
      </c>
      <c r="L816" s="100" t="str">
        <f t="shared" si="83"/>
        <v>-</v>
      </c>
      <c r="M816" s="95" t="str">
        <f>IF(C816='TABELA UNIFICADA 2024'!A816,'TABELA UNIFICADA 2024'!C816," ")</f>
        <v xml:space="preserve"> </v>
      </c>
      <c r="N816" s="99" t="str">
        <f>IF(C816='TABELA UNIFICADA 2024'!A816,'TABELA UNIFICADA 2024'!F816," ")</f>
        <v xml:space="preserve"> </v>
      </c>
      <c r="O816" s="99" t="str">
        <f t="shared" si="84"/>
        <v xml:space="preserve"> </v>
      </c>
      <c r="Y816" s="183" t="s">
        <v>1112</v>
      </c>
      <c r="Z816" s="104" t="s">
        <v>617</v>
      </c>
      <c r="AA816" s="104" t="s">
        <v>618</v>
      </c>
      <c r="AB816" s="104" t="str">
        <f t="shared" si="85"/>
        <v>FERRO</v>
      </c>
      <c r="AC816" s="106">
        <f>IF(AND(AB816="FERRO",AA816="PADRAO"),CONTROLE!$T$2,IF(AND(AB816="FERRO",AA816="ESPECIAL"),CONTROLE!$T$3,IF(AND(AB816="ACO",AA816="PADRAO"),CONTROLE!$T$8,IF(AND(AB816="ACO",AA816="ESPECIAL"),CONTROLE!$T$9,IF(AND(AB816="ALUMINIO",AA816="PADRAO"),CONTROLE!$T$5,IF(AND(AB816="ALUMINIO",AA816="ESPECIAL"),CONTROLE!$T$6))))))</f>
        <v>12738</v>
      </c>
    </row>
    <row r="817" spans="1:29" ht="15" customHeight="1">
      <c r="A817" s="98" t="s">
        <v>2927</v>
      </c>
      <c r="B817" s="96" t="str">
        <f t="shared" si="81"/>
        <v xml:space="preserve"> </v>
      </c>
      <c r="C817" s="96" t="str">
        <f>IF(AND(ISBLANK('TABELA UNIFICADA 2024'!P817)=TRUE,(ISBLANK('TABELA UNIFICADA 2024'!A817)=FALSE)),'TABELA UNIFICADA 2024'!A817," ")</f>
        <v xml:space="preserve"> </v>
      </c>
      <c r="D817" s="96" t="s">
        <v>43</v>
      </c>
      <c r="E817" s="191" t="str">
        <f>IF(ISBLANK('TABELA UNIFICADA 2024'!M817)=TRUE," ",'TABELA UNIFICADA 2024'!M817)</f>
        <v xml:space="preserve"> </v>
      </c>
      <c r="F817" s="96" t="s">
        <v>111</v>
      </c>
      <c r="G817" s="96" t="str">
        <f>IF(C817='TABELA UNIFICADA 2024'!A817,'TABELA UNIFICADA 2024'!D817," ")</f>
        <v xml:space="preserve"> </v>
      </c>
      <c r="H817" s="96" t="s">
        <v>43</v>
      </c>
      <c r="I817" s="96" t="s">
        <v>112</v>
      </c>
      <c r="J817" s="97" t="str">
        <f>IF(C817='TABELA UNIFICADA 2024'!A817,'TABELA UNIFICADA 2024'!G817," ")</f>
        <v xml:space="preserve"> </v>
      </c>
      <c r="K817" s="96" t="s">
        <v>113</v>
      </c>
      <c r="L817" s="100" t="str">
        <f t="shared" si="83"/>
        <v>-</v>
      </c>
      <c r="M817" s="95" t="str">
        <f>IF(C817='TABELA UNIFICADA 2024'!A817,'TABELA UNIFICADA 2024'!C817," ")</f>
        <v xml:space="preserve"> </v>
      </c>
      <c r="N817" s="99" t="str">
        <f>IF(C817='TABELA UNIFICADA 2024'!A817,'TABELA UNIFICADA 2024'!F817," ")</f>
        <v xml:space="preserve"> </v>
      </c>
      <c r="O817" s="99" t="str">
        <f t="shared" si="84"/>
        <v xml:space="preserve"> </v>
      </c>
      <c r="Y817" s="183" t="s">
        <v>1113</v>
      </c>
      <c r="Z817" s="104" t="s">
        <v>617</v>
      </c>
      <c r="AA817" s="104" t="s">
        <v>618</v>
      </c>
      <c r="AB817" s="104" t="str">
        <f t="shared" si="85"/>
        <v>FERRO</v>
      </c>
      <c r="AC817" s="106">
        <f>IF(AND(AB817="FERRO",AA817="PADRAO"),CONTROLE!$T$2,IF(AND(AB817="FERRO",AA817="ESPECIAL"),CONTROLE!$T$3,IF(AND(AB817="ACO",AA817="PADRAO"),CONTROLE!$T$8,IF(AND(AB817="ACO",AA817="ESPECIAL"),CONTROLE!$T$9,IF(AND(AB817="ALUMINIO",AA817="PADRAO"),CONTROLE!$T$5,IF(AND(AB817="ALUMINIO",AA817="ESPECIAL"),CONTROLE!$T$6))))))</f>
        <v>12738</v>
      </c>
    </row>
    <row r="818" spans="1:29" ht="15" customHeight="1">
      <c r="A818" s="98" t="s">
        <v>2927</v>
      </c>
      <c r="B818" s="96" t="str">
        <f t="shared" si="81"/>
        <v xml:space="preserve"> </v>
      </c>
      <c r="C818" s="96" t="str">
        <f>IF(AND(ISBLANK('TABELA UNIFICADA 2024'!P818)=TRUE,(ISBLANK('TABELA UNIFICADA 2024'!A818)=FALSE)),'TABELA UNIFICADA 2024'!A818," ")</f>
        <v xml:space="preserve"> </v>
      </c>
      <c r="D818" s="96" t="s">
        <v>43</v>
      </c>
      <c r="E818" s="191" t="str">
        <f>IF(ISBLANK('TABELA UNIFICADA 2024'!M818)=TRUE," ",'TABELA UNIFICADA 2024'!M818)</f>
        <v xml:space="preserve"> </v>
      </c>
      <c r="F818" s="96" t="s">
        <v>111</v>
      </c>
      <c r="G818" s="96" t="str">
        <f>IF(C818='TABELA UNIFICADA 2024'!A818,'TABELA UNIFICADA 2024'!D818," ")</f>
        <v xml:space="preserve"> </v>
      </c>
      <c r="H818" s="96" t="s">
        <v>43</v>
      </c>
      <c r="I818" s="96" t="s">
        <v>112</v>
      </c>
      <c r="J818" s="97" t="str">
        <f>IF(C818='TABELA UNIFICADA 2024'!A818,'TABELA UNIFICADA 2024'!G818," ")</f>
        <v xml:space="preserve"> </v>
      </c>
      <c r="K818" s="96" t="s">
        <v>113</v>
      </c>
      <c r="L818" s="100" t="str">
        <f t="shared" si="83"/>
        <v>-</v>
      </c>
      <c r="M818" s="95" t="str">
        <f>IF(C818='TABELA UNIFICADA 2024'!A818,'TABELA UNIFICADA 2024'!C818," ")</f>
        <v xml:space="preserve"> </v>
      </c>
      <c r="N818" s="99" t="str">
        <f>IF(C818='TABELA UNIFICADA 2024'!A818,'TABELA UNIFICADA 2024'!F818," ")</f>
        <v xml:space="preserve"> </v>
      </c>
      <c r="O818" s="99" t="str">
        <f t="shared" si="84"/>
        <v xml:space="preserve"> </v>
      </c>
      <c r="Y818" s="183" t="s">
        <v>1114</v>
      </c>
      <c r="Z818" s="104" t="s">
        <v>617</v>
      </c>
      <c r="AA818" s="104" t="s">
        <v>618</v>
      </c>
      <c r="AB818" s="104" t="str">
        <f t="shared" si="85"/>
        <v>FERRO</v>
      </c>
      <c r="AC818" s="106">
        <f>IF(AND(AB818="FERRO",AA818="PADRAO"),CONTROLE!$T$2,IF(AND(AB818="FERRO",AA818="ESPECIAL"),CONTROLE!$T$3,IF(AND(AB818="ACO",AA818="PADRAO"),CONTROLE!$T$8,IF(AND(AB818="ACO",AA818="ESPECIAL"),CONTROLE!$T$9,IF(AND(AB818="ALUMINIO",AA818="PADRAO"),CONTROLE!$T$5,IF(AND(AB818="ALUMINIO",AA818="ESPECIAL"),CONTROLE!$T$6))))))</f>
        <v>12738</v>
      </c>
    </row>
    <row r="819" spans="1:29" ht="15" customHeight="1">
      <c r="A819" s="98" t="s">
        <v>2927</v>
      </c>
      <c r="B819" s="96" t="str">
        <f t="shared" si="81"/>
        <v xml:space="preserve"> </v>
      </c>
      <c r="C819" s="96" t="str">
        <f>IF(AND(ISBLANK('TABELA UNIFICADA 2024'!P819)=TRUE,(ISBLANK('TABELA UNIFICADA 2024'!A819)=FALSE)),'TABELA UNIFICADA 2024'!A819," ")</f>
        <v xml:space="preserve"> </v>
      </c>
      <c r="D819" s="96" t="s">
        <v>43</v>
      </c>
      <c r="E819" s="191" t="str">
        <f>IF(ISBLANK('TABELA UNIFICADA 2024'!M819)=TRUE," ",'TABELA UNIFICADA 2024'!M819)</f>
        <v xml:space="preserve"> </v>
      </c>
      <c r="F819" s="96" t="s">
        <v>111</v>
      </c>
      <c r="G819" s="96" t="str">
        <f>IF(C819='TABELA UNIFICADA 2024'!A819,'TABELA UNIFICADA 2024'!D819," ")</f>
        <v xml:space="preserve"> </v>
      </c>
      <c r="H819" s="96" t="s">
        <v>43</v>
      </c>
      <c r="I819" s="96" t="s">
        <v>112</v>
      </c>
      <c r="J819" s="97" t="str">
        <f>IF(C819='TABELA UNIFICADA 2024'!A819,'TABELA UNIFICADA 2024'!G819," ")</f>
        <v xml:space="preserve"> </v>
      </c>
      <c r="K819" s="96" t="s">
        <v>113</v>
      </c>
      <c r="L819" s="100" t="str">
        <f t="shared" si="83"/>
        <v>-</v>
      </c>
      <c r="M819" s="95" t="str">
        <f>IF(C819='TABELA UNIFICADA 2024'!A819,'TABELA UNIFICADA 2024'!C819," ")</f>
        <v xml:space="preserve"> </v>
      </c>
      <c r="N819" s="99" t="str">
        <f>IF(C819='TABELA UNIFICADA 2024'!A819,'TABELA UNIFICADA 2024'!F819," ")</f>
        <v xml:space="preserve"> </v>
      </c>
      <c r="O819" s="99" t="str">
        <f t="shared" si="84"/>
        <v xml:space="preserve"> </v>
      </c>
      <c r="Y819" s="183" t="s">
        <v>1115</v>
      </c>
      <c r="Z819" s="104" t="s">
        <v>617</v>
      </c>
      <c r="AA819" s="104" t="s">
        <v>618</v>
      </c>
      <c r="AB819" s="104" t="str">
        <f t="shared" si="85"/>
        <v>FERRO</v>
      </c>
      <c r="AC819" s="106">
        <f>IF(AND(AB819="FERRO",AA819="PADRAO"),CONTROLE!$T$2,IF(AND(AB819="FERRO",AA819="ESPECIAL"),CONTROLE!$T$3,IF(AND(AB819="ACO",AA819="PADRAO"),CONTROLE!$T$8,IF(AND(AB819="ACO",AA819="ESPECIAL"),CONTROLE!$T$9,IF(AND(AB819="ALUMINIO",AA819="PADRAO"),CONTROLE!$T$5,IF(AND(AB819="ALUMINIO",AA819="ESPECIAL"),CONTROLE!$T$6))))))</f>
        <v>12738</v>
      </c>
    </row>
    <row r="820" spans="1:29" ht="15" customHeight="1">
      <c r="A820" s="98" t="s">
        <v>2927</v>
      </c>
      <c r="B820" s="96" t="str">
        <f t="shared" si="81"/>
        <v xml:space="preserve"> </v>
      </c>
      <c r="C820" s="96" t="str">
        <f>IF(AND(ISBLANK('TABELA UNIFICADA 2024'!P820)=TRUE,(ISBLANK('TABELA UNIFICADA 2024'!A820)=FALSE)),'TABELA UNIFICADA 2024'!A820," ")</f>
        <v xml:space="preserve"> </v>
      </c>
      <c r="D820" s="96" t="s">
        <v>43</v>
      </c>
      <c r="E820" s="191" t="str">
        <f>IF(ISBLANK('TABELA UNIFICADA 2024'!M820)=TRUE," ",'TABELA UNIFICADA 2024'!M820)</f>
        <v xml:space="preserve"> </v>
      </c>
      <c r="F820" s="96" t="s">
        <v>111</v>
      </c>
      <c r="G820" s="96" t="str">
        <f>IF(C820='TABELA UNIFICADA 2024'!A820,'TABELA UNIFICADA 2024'!D820," ")</f>
        <v xml:space="preserve"> </v>
      </c>
      <c r="H820" s="96" t="s">
        <v>43</v>
      </c>
      <c r="I820" s="96" t="s">
        <v>112</v>
      </c>
      <c r="J820" s="97" t="str">
        <f>IF(C820='TABELA UNIFICADA 2024'!A820,'TABELA UNIFICADA 2024'!G820," ")</f>
        <v xml:space="preserve"> </v>
      </c>
      <c r="K820" s="96" t="s">
        <v>113</v>
      </c>
      <c r="L820" s="100" t="str">
        <f t="shared" si="83"/>
        <v>-</v>
      </c>
      <c r="M820" s="95" t="str">
        <f>IF(C820='TABELA UNIFICADA 2024'!A820,'TABELA UNIFICADA 2024'!C820," ")</f>
        <v xml:space="preserve"> </v>
      </c>
      <c r="N820" s="99" t="str">
        <f>IF(C820='TABELA UNIFICADA 2024'!A820,'TABELA UNIFICADA 2024'!F820," ")</f>
        <v xml:space="preserve"> </v>
      </c>
      <c r="O820" s="99" t="str">
        <f t="shared" si="84"/>
        <v xml:space="preserve"> </v>
      </c>
      <c r="Y820" s="183" t="s">
        <v>1116</v>
      </c>
      <c r="Z820" s="104" t="s">
        <v>666</v>
      </c>
      <c r="AA820" s="104" t="s">
        <v>618</v>
      </c>
      <c r="AB820" s="104" t="str">
        <f t="shared" si="85"/>
        <v>FERRO</v>
      </c>
      <c r="AC820" s="106">
        <f>IF(AND(AB820="FERRO",AA820="PADRAO"),CONTROLE!$T$2,IF(AND(AB820="FERRO",AA820="ESPECIAL"),CONTROLE!$T$3,IF(AND(AB820="ACO",AA820="PADRAO"),CONTROLE!$T$8,IF(AND(AB820="ACO",AA820="ESPECIAL"),CONTROLE!$T$9,IF(AND(AB820="ALUMINIO",AA820="PADRAO"),CONTROLE!$T$5,IF(AND(AB820="ALUMINIO",AA820="ESPECIAL"),CONTROLE!$T$6))))))</f>
        <v>12738</v>
      </c>
    </row>
    <row r="821" spans="1:29" ht="15" customHeight="1">
      <c r="A821" s="98" t="s">
        <v>2927</v>
      </c>
      <c r="B821" s="96" t="str">
        <f t="shared" si="81"/>
        <v xml:space="preserve"> </v>
      </c>
      <c r="C821" s="96" t="str">
        <f>IF(AND(ISBLANK('TABELA UNIFICADA 2024'!P821)=TRUE,(ISBLANK('TABELA UNIFICADA 2024'!A821)=FALSE)),'TABELA UNIFICADA 2024'!A821," ")</f>
        <v xml:space="preserve"> </v>
      </c>
      <c r="D821" s="96" t="s">
        <v>43</v>
      </c>
      <c r="E821" s="191" t="str">
        <f>IF(ISBLANK('TABELA UNIFICADA 2024'!M821)=TRUE," ",'TABELA UNIFICADA 2024'!M821)</f>
        <v xml:space="preserve"> </v>
      </c>
      <c r="F821" s="96" t="s">
        <v>111</v>
      </c>
      <c r="G821" s="96" t="str">
        <f>IF(C821='TABELA UNIFICADA 2024'!A821,'TABELA UNIFICADA 2024'!D821," ")</f>
        <v xml:space="preserve"> </v>
      </c>
      <c r="H821" s="96" t="s">
        <v>43</v>
      </c>
      <c r="I821" s="96" t="s">
        <v>112</v>
      </c>
      <c r="J821" s="97" t="str">
        <f>IF(C821='TABELA UNIFICADA 2024'!A821,'TABELA UNIFICADA 2024'!G821," ")</f>
        <v xml:space="preserve"> </v>
      </c>
      <c r="K821" s="96" t="s">
        <v>113</v>
      </c>
      <c r="L821" s="100" t="str">
        <f t="shared" si="83"/>
        <v>-</v>
      </c>
      <c r="M821" s="95" t="str">
        <f>IF(C821='TABELA UNIFICADA 2024'!A821,'TABELA UNIFICADA 2024'!C821," ")</f>
        <v xml:space="preserve"> </v>
      </c>
      <c r="N821" s="99" t="str">
        <f>IF(C821='TABELA UNIFICADA 2024'!A821,'TABELA UNIFICADA 2024'!F821," ")</f>
        <v xml:space="preserve"> </v>
      </c>
      <c r="O821" s="99" t="str">
        <f t="shared" si="84"/>
        <v xml:space="preserve"> </v>
      </c>
      <c r="Y821" s="183" t="s">
        <v>1117</v>
      </c>
      <c r="Z821" s="104" t="s">
        <v>617</v>
      </c>
      <c r="AA821" s="104" t="s">
        <v>618</v>
      </c>
      <c r="AB821" s="104" t="str">
        <f t="shared" si="85"/>
        <v>FERRO</v>
      </c>
      <c r="AC821" s="106">
        <f>IF(AND(AB821="FERRO",AA821="PADRAO"),CONTROLE!$T$2,IF(AND(AB821="FERRO",AA821="ESPECIAL"),CONTROLE!$T$3,IF(AND(AB821="ACO",AA821="PADRAO"),CONTROLE!$T$8,IF(AND(AB821="ACO",AA821="ESPECIAL"),CONTROLE!$T$9,IF(AND(AB821="ALUMINIO",AA821="PADRAO"),CONTROLE!$T$5,IF(AND(AB821="ALUMINIO",AA821="ESPECIAL"),CONTROLE!$T$6))))))</f>
        <v>12738</v>
      </c>
    </row>
    <row r="822" spans="1:29" ht="15" customHeight="1">
      <c r="A822" s="98" t="s">
        <v>2927</v>
      </c>
      <c r="B822" s="96" t="str">
        <f t="shared" si="81"/>
        <v xml:space="preserve"> </v>
      </c>
      <c r="C822" s="96" t="str">
        <f>IF(AND(ISBLANK('TABELA UNIFICADA 2024'!P822)=TRUE,(ISBLANK('TABELA UNIFICADA 2024'!A822)=FALSE)),'TABELA UNIFICADA 2024'!A822," ")</f>
        <v xml:space="preserve"> </v>
      </c>
      <c r="D822" s="96" t="s">
        <v>43</v>
      </c>
      <c r="E822" s="191" t="str">
        <f>IF(ISBLANK('TABELA UNIFICADA 2024'!M822)=TRUE," ",'TABELA UNIFICADA 2024'!M822)</f>
        <v xml:space="preserve"> </v>
      </c>
      <c r="F822" s="96" t="s">
        <v>111</v>
      </c>
      <c r="G822" s="96" t="str">
        <f>IF(C822='TABELA UNIFICADA 2024'!A822,'TABELA UNIFICADA 2024'!D822," ")</f>
        <v xml:space="preserve"> </v>
      </c>
      <c r="H822" s="96" t="s">
        <v>43</v>
      </c>
      <c r="I822" s="96" t="s">
        <v>112</v>
      </c>
      <c r="J822" s="97" t="str">
        <f>IF(C822='TABELA UNIFICADA 2024'!A822,'TABELA UNIFICADA 2024'!G822," ")</f>
        <v xml:space="preserve"> </v>
      </c>
      <c r="K822" s="96" t="s">
        <v>113</v>
      </c>
      <c r="L822" s="100" t="str">
        <f t="shared" si="83"/>
        <v>-</v>
      </c>
      <c r="M822" s="95" t="str">
        <f>IF(C822='TABELA UNIFICADA 2024'!A822,'TABELA UNIFICADA 2024'!C822," ")</f>
        <v xml:space="preserve"> </v>
      </c>
      <c r="N822" s="99" t="str">
        <f>IF(C822='TABELA UNIFICADA 2024'!A822,'TABELA UNIFICADA 2024'!F822," ")</f>
        <v xml:space="preserve"> </v>
      </c>
      <c r="O822" s="99" t="str">
        <f t="shared" si="84"/>
        <v xml:space="preserve"> </v>
      </c>
      <c r="Y822" s="183" t="s">
        <v>1118</v>
      </c>
      <c r="Z822" s="104" t="s">
        <v>617</v>
      </c>
      <c r="AA822" s="104" t="s">
        <v>618</v>
      </c>
      <c r="AB822" s="104" t="str">
        <f t="shared" si="85"/>
        <v>FERRO</v>
      </c>
      <c r="AC822" s="106">
        <f>IF(AND(AB822="FERRO",AA822="PADRAO"),CONTROLE!$T$2,IF(AND(AB822="FERRO",AA822="ESPECIAL"),CONTROLE!$T$3,IF(AND(AB822="ACO",AA822="PADRAO"),CONTROLE!$T$8,IF(AND(AB822="ACO",AA822="ESPECIAL"),CONTROLE!$T$9,IF(AND(AB822="ALUMINIO",AA822="PADRAO"),CONTROLE!$T$5,IF(AND(AB822="ALUMINIO",AA822="ESPECIAL"),CONTROLE!$T$6))))))</f>
        <v>12738</v>
      </c>
    </row>
    <row r="823" spans="1:29" ht="15" customHeight="1">
      <c r="A823" s="98" t="s">
        <v>2927</v>
      </c>
      <c r="B823" s="96" t="str">
        <f t="shared" si="81"/>
        <v xml:space="preserve"> </v>
      </c>
      <c r="C823" s="96" t="str">
        <f>IF(AND(ISBLANK('TABELA UNIFICADA 2024'!P823)=TRUE,(ISBLANK('TABELA UNIFICADA 2024'!A823)=FALSE)),'TABELA UNIFICADA 2024'!A823," ")</f>
        <v xml:space="preserve"> </v>
      </c>
      <c r="D823" s="96" t="s">
        <v>43</v>
      </c>
      <c r="E823" s="191" t="str">
        <f>IF(ISBLANK('TABELA UNIFICADA 2024'!M823)=TRUE," ",'TABELA UNIFICADA 2024'!M823)</f>
        <v xml:space="preserve"> </v>
      </c>
      <c r="F823" s="96" t="s">
        <v>111</v>
      </c>
      <c r="G823" s="96" t="str">
        <f>IF(C823='TABELA UNIFICADA 2024'!A823,'TABELA UNIFICADA 2024'!D823," ")</f>
        <v xml:space="preserve"> </v>
      </c>
      <c r="H823" s="96" t="s">
        <v>43</v>
      </c>
      <c r="I823" s="96" t="s">
        <v>112</v>
      </c>
      <c r="J823" s="97" t="str">
        <f>IF(C823='TABELA UNIFICADA 2024'!A823,'TABELA UNIFICADA 2024'!G823," ")</f>
        <v xml:space="preserve"> </v>
      </c>
      <c r="K823" s="96" t="s">
        <v>113</v>
      </c>
      <c r="L823" s="100" t="str">
        <f t="shared" si="83"/>
        <v>-</v>
      </c>
      <c r="M823" s="95" t="str">
        <f>IF(C823='TABELA UNIFICADA 2024'!A823,'TABELA UNIFICADA 2024'!C823," ")</f>
        <v xml:space="preserve"> </v>
      </c>
      <c r="N823" s="99" t="str">
        <f>IF(C823='TABELA UNIFICADA 2024'!A823,'TABELA UNIFICADA 2024'!F823," ")</f>
        <v xml:space="preserve"> </v>
      </c>
      <c r="O823" s="99" t="str">
        <f t="shared" si="84"/>
        <v xml:space="preserve"> </v>
      </c>
      <c r="Y823" s="183" t="s">
        <v>1119</v>
      </c>
      <c r="Z823" s="104" t="s">
        <v>666</v>
      </c>
      <c r="AA823" s="104" t="s">
        <v>618</v>
      </c>
      <c r="AB823" s="104" t="str">
        <f t="shared" si="85"/>
        <v>FERRO</v>
      </c>
      <c r="AC823" s="106">
        <f>IF(AND(AB823="FERRO",AA823="PADRAO"),CONTROLE!$T$2,IF(AND(AB823="FERRO",AA823="ESPECIAL"),CONTROLE!$T$3,IF(AND(AB823="ACO",AA823="PADRAO"),CONTROLE!$T$8,IF(AND(AB823="ACO",AA823="ESPECIAL"),CONTROLE!$T$9,IF(AND(AB823="ALUMINIO",AA823="PADRAO"),CONTROLE!$T$5,IF(AND(AB823="ALUMINIO",AA823="ESPECIAL"),CONTROLE!$T$6))))))</f>
        <v>12738</v>
      </c>
    </row>
    <row r="824" spans="1:29" ht="15" customHeight="1">
      <c r="A824" s="98" t="s">
        <v>2927</v>
      </c>
      <c r="B824" s="96" t="str">
        <f t="shared" si="81"/>
        <v xml:space="preserve"> </v>
      </c>
      <c r="C824" s="96" t="str">
        <f>IF(AND(ISBLANK('TABELA UNIFICADA 2024'!P824)=TRUE,(ISBLANK('TABELA UNIFICADA 2024'!A824)=FALSE)),'TABELA UNIFICADA 2024'!A824," ")</f>
        <v xml:space="preserve"> </v>
      </c>
      <c r="D824" s="96" t="s">
        <v>43</v>
      </c>
      <c r="E824" s="191" t="str">
        <f>IF(ISBLANK('TABELA UNIFICADA 2024'!M824)=TRUE," ",'TABELA UNIFICADA 2024'!M824)</f>
        <v xml:space="preserve"> </v>
      </c>
      <c r="F824" s="96" t="s">
        <v>111</v>
      </c>
      <c r="G824" s="96" t="str">
        <f>IF(C824='TABELA UNIFICADA 2024'!A824,'TABELA UNIFICADA 2024'!D824," ")</f>
        <v xml:space="preserve"> </v>
      </c>
      <c r="H824" s="96" t="s">
        <v>43</v>
      </c>
      <c r="I824" s="96" t="s">
        <v>112</v>
      </c>
      <c r="J824" s="97" t="str">
        <f>IF(C824='TABELA UNIFICADA 2024'!A824,'TABELA UNIFICADA 2024'!G824," ")</f>
        <v xml:space="preserve"> </v>
      </c>
      <c r="K824" s="96" t="s">
        <v>113</v>
      </c>
      <c r="L824" s="100" t="str">
        <f t="shared" si="83"/>
        <v>-</v>
      </c>
      <c r="M824" s="95" t="str">
        <f>IF(C824='TABELA UNIFICADA 2024'!A824,'TABELA UNIFICADA 2024'!C824," ")</f>
        <v xml:space="preserve"> </v>
      </c>
      <c r="N824" s="99" t="str">
        <f>IF(C824='TABELA UNIFICADA 2024'!A824,'TABELA UNIFICADA 2024'!F824," ")</f>
        <v xml:space="preserve"> </v>
      </c>
      <c r="O824" s="99" t="str">
        <f t="shared" si="84"/>
        <v xml:space="preserve"> </v>
      </c>
      <c r="Y824" s="183" t="s">
        <v>306</v>
      </c>
      <c r="Z824" s="104" t="s">
        <v>617</v>
      </c>
      <c r="AA824" s="104" t="s">
        <v>618</v>
      </c>
      <c r="AB824" s="104" t="str">
        <f t="shared" si="85"/>
        <v>FERRO</v>
      </c>
      <c r="AC824" s="106">
        <f>IF(AND(AB824="FERRO",AA824="PADRAO"),CONTROLE!$T$2,IF(AND(AB824="FERRO",AA824="ESPECIAL"),CONTROLE!$T$3,IF(AND(AB824="ACO",AA824="PADRAO"),CONTROLE!$T$8,IF(AND(AB824="ACO",AA824="ESPECIAL"),CONTROLE!$T$9,IF(AND(AB824="ALUMINIO",AA824="PADRAO"),CONTROLE!$T$5,IF(AND(AB824="ALUMINIO",AA824="ESPECIAL"),CONTROLE!$T$6))))))</f>
        <v>12738</v>
      </c>
    </row>
    <row r="825" spans="1:29" ht="15" customHeight="1">
      <c r="A825" s="98" t="s">
        <v>2927</v>
      </c>
      <c r="B825" s="96" t="str">
        <f t="shared" si="81"/>
        <v xml:space="preserve"> </v>
      </c>
      <c r="C825" s="96" t="str">
        <f>IF(AND(ISBLANK('TABELA UNIFICADA 2024'!P825)=TRUE,(ISBLANK('TABELA UNIFICADA 2024'!A825)=FALSE)),'TABELA UNIFICADA 2024'!A825," ")</f>
        <v xml:space="preserve"> </v>
      </c>
      <c r="D825" s="96" t="s">
        <v>43</v>
      </c>
      <c r="E825" s="191" t="str">
        <f>IF(ISBLANK('TABELA UNIFICADA 2024'!M825)=TRUE," ",'TABELA UNIFICADA 2024'!M825)</f>
        <v xml:space="preserve"> </v>
      </c>
      <c r="F825" s="96" t="s">
        <v>111</v>
      </c>
      <c r="G825" s="96" t="str">
        <f>IF(C825='TABELA UNIFICADA 2024'!A825,'TABELA UNIFICADA 2024'!D825," ")</f>
        <v xml:space="preserve"> </v>
      </c>
      <c r="H825" s="96" t="s">
        <v>43</v>
      </c>
      <c r="I825" s="96" t="s">
        <v>112</v>
      </c>
      <c r="J825" s="97" t="str">
        <f>IF(C825='TABELA UNIFICADA 2024'!A825,'TABELA UNIFICADA 2024'!G825," ")</f>
        <v xml:space="preserve"> </v>
      </c>
      <c r="K825" s="96" t="s">
        <v>113</v>
      </c>
      <c r="L825" s="100" t="str">
        <f t="shared" si="83"/>
        <v>-</v>
      </c>
      <c r="M825" s="95" t="str">
        <f>IF(C825='TABELA UNIFICADA 2024'!A825,'TABELA UNIFICADA 2024'!C825," ")</f>
        <v xml:space="preserve"> </v>
      </c>
      <c r="N825" s="99" t="str">
        <f>IF(C825='TABELA UNIFICADA 2024'!A825,'TABELA UNIFICADA 2024'!F825," ")</f>
        <v xml:space="preserve"> </v>
      </c>
      <c r="O825" s="99" t="str">
        <f t="shared" si="84"/>
        <v xml:space="preserve"> </v>
      </c>
      <c r="Y825" s="183" t="s">
        <v>1120</v>
      </c>
      <c r="Z825" s="104" t="s">
        <v>696</v>
      </c>
      <c r="AA825" s="104" t="s">
        <v>618</v>
      </c>
      <c r="AB825" s="104" t="s">
        <v>2550</v>
      </c>
      <c r="AC825" s="106">
        <f>IF(AND(AB825="FERRO",AA825="PADRAO"),CONTROLE!$T$2,IF(AND(AB825="FERRO",AA825="ESPECIAL"),CONTROLE!$T$3,IF(AND(AB825="ACO",AA825="PADRAO"),CONTROLE!$T$8,IF(AND(AB825="ACO",AA825="ESPECIAL"),CONTROLE!$T$9,IF(AND(AB825="ALUMINIO",AA825="PADRAO"),CONTROLE!$T$5,IF(AND(AB825="ALUMINIO",AA825="ESPECIAL"),CONTROLE!$T$6))))))</f>
        <v>12740</v>
      </c>
    </row>
    <row r="826" spans="1:29" ht="15" customHeight="1">
      <c r="A826" s="98" t="s">
        <v>2927</v>
      </c>
      <c r="B826" s="96" t="str">
        <f t="shared" si="81"/>
        <v xml:space="preserve"> </v>
      </c>
      <c r="C826" s="96" t="str">
        <f>IF(AND(ISBLANK('TABELA UNIFICADA 2024'!P826)=TRUE,(ISBLANK('TABELA UNIFICADA 2024'!A826)=FALSE)),'TABELA UNIFICADA 2024'!A826," ")</f>
        <v xml:space="preserve"> </v>
      </c>
      <c r="D826" s="96" t="s">
        <v>43</v>
      </c>
      <c r="E826" s="191" t="str">
        <f>IF(ISBLANK('TABELA UNIFICADA 2024'!M826)=TRUE," ",'TABELA UNIFICADA 2024'!M826)</f>
        <v xml:space="preserve"> </v>
      </c>
      <c r="F826" s="96" t="s">
        <v>111</v>
      </c>
      <c r="G826" s="96" t="str">
        <f>IF(C826='TABELA UNIFICADA 2024'!A826,'TABELA UNIFICADA 2024'!D826," ")</f>
        <v xml:space="preserve"> </v>
      </c>
      <c r="H826" s="96" t="s">
        <v>43</v>
      </c>
      <c r="I826" s="96" t="s">
        <v>112</v>
      </c>
      <c r="J826" s="97" t="str">
        <f>IF(C826='TABELA UNIFICADA 2024'!A826,'TABELA UNIFICADA 2024'!G826," ")</f>
        <v xml:space="preserve"> </v>
      </c>
      <c r="K826" s="96" t="s">
        <v>113</v>
      </c>
      <c r="L826" s="100" t="str">
        <f t="shared" si="83"/>
        <v>-</v>
      </c>
      <c r="M826" s="95" t="str">
        <f>IF(C826='TABELA UNIFICADA 2024'!A826,'TABELA UNIFICADA 2024'!C826," ")</f>
        <v xml:space="preserve"> </v>
      </c>
      <c r="N826" s="99" t="str">
        <f>IF(C826='TABELA UNIFICADA 2024'!A826,'TABELA UNIFICADA 2024'!F826," ")</f>
        <v xml:space="preserve"> </v>
      </c>
      <c r="O826" s="99" t="str">
        <f t="shared" si="84"/>
        <v xml:space="preserve"> </v>
      </c>
      <c r="Y826" s="183" t="s">
        <v>1121</v>
      </c>
      <c r="Z826" s="104" t="s">
        <v>617</v>
      </c>
      <c r="AA826" s="104" t="s">
        <v>618</v>
      </c>
      <c r="AB826" s="104" t="str">
        <f t="shared" ref="AB826:AB835" si="86">IF(LEFT(Z826,1)="G","FERRO",0)</f>
        <v>FERRO</v>
      </c>
      <c r="AC826" s="106">
        <f>IF(AND(AB826="FERRO",AA826="PADRAO"),CONTROLE!$T$2,IF(AND(AB826="FERRO",AA826="ESPECIAL"),CONTROLE!$T$3,IF(AND(AB826="ACO",AA826="PADRAO"),CONTROLE!$T$8,IF(AND(AB826="ACO",AA826="ESPECIAL"),CONTROLE!$T$9,IF(AND(AB826="ALUMINIO",AA826="PADRAO"),CONTROLE!$T$5,IF(AND(AB826="ALUMINIO",AA826="ESPECIAL"),CONTROLE!$T$6))))))</f>
        <v>12738</v>
      </c>
    </row>
    <row r="827" spans="1:29" ht="15" customHeight="1">
      <c r="A827" s="98" t="s">
        <v>2927</v>
      </c>
      <c r="B827" s="96" t="str">
        <f t="shared" si="81"/>
        <v xml:space="preserve"> </v>
      </c>
      <c r="C827" s="96" t="str">
        <f>IF(AND(ISBLANK('TABELA UNIFICADA 2024'!P827)=TRUE,(ISBLANK('TABELA UNIFICADA 2024'!A827)=FALSE)),'TABELA UNIFICADA 2024'!A827," ")</f>
        <v xml:space="preserve"> </v>
      </c>
      <c r="D827" s="96" t="s">
        <v>43</v>
      </c>
      <c r="E827" s="191" t="str">
        <f>IF(ISBLANK('TABELA UNIFICADA 2024'!M827)=TRUE," ",'TABELA UNIFICADA 2024'!M827)</f>
        <v xml:space="preserve"> </v>
      </c>
      <c r="F827" s="96" t="s">
        <v>111</v>
      </c>
      <c r="G827" s="96" t="str">
        <f>IF(C827='TABELA UNIFICADA 2024'!A827,'TABELA UNIFICADA 2024'!D827," ")</f>
        <v xml:space="preserve"> </v>
      </c>
      <c r="H827" s="96" t="s">
        <v>43</v>
      </c>
      <c r="I827" s="96" t="s">
        <v>112</v>
      </c>
      <c r="J827" s="97" t="str">
        <f>IF(C827='TABELA UNIFICADA 2024'!A827,'TABELA UNIFICADA 2024'!G827," ")</f>
        <v xml:space="preserve"> </v>
      </c>
      <c r="K827" s="96" t="s">
        <v>113</v>
      </c>
      <c r="L827" s="100" t="str">
        <f t="shared" si="83"/>
        <v>-</v>
      </c>
      <c r="M827" s="95" t="str">
        <f>IF(C827='TABELA UNIFICADA 2024'!A827,'TABELA UNIFICADA 2024'!C827," ")</f>
        <v xml:space="preserve"> </v>
      </c>
      <c r="N827" s="99" t="str">
        <f>IF(C827='TABELA UNIFICADA 2024'!A827,'TABELA UNIFICADA 2024'!F827," ")</f>
        <v xml:space="preserve"> </v>
      </c>
      <c r="O827" s="99" t="str">
        <f t="shared" si="84"/>
        <v xml:space="preserve"> </v>
      </c>
      <c r="Y827" s="183" t="s">
        <v>1122</v>
      </c>
      <c r="Z827" s="104" t="s">
        <v>617</v>
      </c>
      <c r="AA827" s="104" t="s">
        <v>618</v>
      </c>
      <c r="AB827" s="104" t="str">
        <f t="shared" si="86"/>
        <v>FERRO</v>
      </c>
      <c r="AC827" s="106">
        <f>IF(AND(AB827="FERRO",AA827="PADRAO"),CONTROLE!$T$2,IF(AND(AB827="FERRO",AA827="ESPECIAL"),CONTROLE!$T$3,IF(AND(AB827="ACO",AA827="PADRAO"),CONTROLE!$T$8,IF(AND(AB827="ACO",AA827="ESPECIAL"),CONTROLE!$T$9,IF(AND(AB827="ALUMINIO",AA827="PADRAO"),CONTROLE!$T$5,IF(AND(AB827="ALUMINIO",AA827="ESPECIAL"),CONTROLE!$T$6))))))</f>
        <v>12738</v>
      </c>
    </row>
    <row r="828" spans="1:29" ht="15" customHeight="1">
      <c r="A828" s="98" t="s">
        <v>2927</v>
      </c>
      <c r="B828" s="96" t="str">
        <f t="shared" si="81"/>
        <v xml:space="preserve"> </v>
      </c>
      <c r="C828" s="96" t="str">
        <f>IF(AND(ISBLANK('TABELA UNIFICADA 2024'!P828)=TRUE,(ISBLANK('TABELA UNIFICADA 2024'!A828)=FALSE)),'TABELA UNIFICADA 2024'!A828," ")</f>
        <v xml:space="preserve"> </v>
      </c>
      <c r="D828" s="96" t="s">
        <v>43</v>
      </c>
      <c r="E828" s="191" t="str">
        <f>IF(ISBLANK('TABELA UNIFICADA 2024'!M828)=TRUE," ",'TABELA UNIFICADA 2024'!M828)</f>
        <v xml:space="preserve"> </v>
      </c>
      <c r="F828" s="96" t="s">
        <v>111</v>
      </c>
      <c r="G828" s="96" t="str">
        <f>IF(C828='TABELA UNIFICADA 2024'!A828,'TABELA UNIFICADA 2024'!D828," ")</f>
        <v xml:space="preserve"> </v>
      </c>
      <c r="H828" s="96" t="s">
        <v>43</v>
      </c>
      <c r="I828" s="96" t="s">
        <v>112</v>
      </c>
      <c r="J828" s="97" t="str">
        <f>IF(C828='TABELA UNIFICADA 2024'!A828,'TABELA UNIFICADA 2024'!G828," ")</f>
        <v xml:space="preserve"> </v>
      </c>
      <c r="K828" s="96" t="s">
        <v>113</v>
      </c>
      <c r="L828" s="100" t="str">
        <f t="shared" si="83"/>
        <v>-</v>
      </c>
      <c r="M828" s="95" t="str">
        <f>IF(C828='TABELA UNIFICADA 2024'!A828,'TABELA UNIFICADA 2024'!C828," ")</f>
        <v xml:space="preserve"> </v>
      </c>
      <c r="N828" s="99" t="str">
        <f>IF(C828='TABELA UNIFICADA 2024'!A828,'TABELA UNIFICADA 2024'!F828," ")</f>
        <v xml:space="preserve"> </v>
      </c>
      <c r="O828" s="99" t="str">
        <f t="shared" si="84"/>
        <v xml:space="preserve"> </v>
      </c>
      <c r="Y828" s="183" t="s">
        <v>1123</v>
      </c>
      <c r="Z828" s="104" t="s">
        <v>617</v>
      </c>
      <c r="AA828" s="104" t="s">
        <v>618</v>
      </c>
      <c r="AB828" s="104" t="str">
        <f t="shared" si="86"/>
        <v>FERRO</v>
      </c>
      <c r="AC828" s="106">
        <f>IF(AND(AB828="FERRO",AA828="PADRAO"),CONTROLE!$T$2,IF(AND(AB828="FERRO",AA828="ESPECIAL"),CONTROLE!$T$3,IF(AND(AB828="ACO",AA828="PADRAO"),CONTROLE!$T$8,IF(AND(AB828="ACO",AA828="ESPECIAL"),CONTROLE!$T$9,IF(AND(AB828="ALUMINIO",AA828="PADRAO"),CONTROLE!$T$5,IF(AND(AB828="ALUMINIO",AA828="ESPECIAL"),CONTROLE!$T$6))))))</f>
        <v>12738</v>
      </c>
    </row>
    <row r="829" spans="1:29" ht="15" customHeight="1">
      <c r="A829" s="98" t="s">
        <v>2927</v>
      </c>
      <c r="B829" s="96" t="str">
        <f t="shared" si="81"/>
        <v xml:space="preserve"> </v>
      </c>
      <c r="C829" s="96" t="str">
        <f>IF(AND(ISBLANK('TABELA UNIFICADA 2024'!P829)=TRUE,(ISBLANK('TABELA UNIFICADA 2024'!A829)=FALSE)),'TABELA UNIFICADA 2024'!A829," ")</f>
        <v xml:space="preserve"> </v>
      </c>
      <c r="D829" s="96" t="s">
        <v>43</v>
      </c>
      <c r="E829" s="191" t="str">
        <f>IF(ISBLANK('TABELA UNIFICADA 2024'!M829)=TRUE," ",'TABELA UNIFICADA 2024'!M829)</f>
        <v xml:space="preserve"> </v>
      </c>
      <c r="F829" s="96" t="s">
        <v>111</v>
      </c>
      <c r="G829" s="96" t="str">
        <f>IF(C829='TABELA UNIFICADA 2024'!A829,'TABELA UNIFICADA 2024'!D829," ")</f>
        <v xml:space="preserve"> </v>
      </c>
      <c r="H829" s="96" t="s">
        <v>43</v>
      </c>
      <c r="I829" s="96" t="s">
        <v>112</v>
      </c>
      <c r="J829" s="97" t="str">
        <f>IF(C829='TABELA UNIFICADA 2024'!A829,'TABELA UNIFICADA 2024'!G829," ")</f>
        <v xml:space="preserve"> </v>
      </c>
      <c r="K829" s="96" t="s">
        <v>113</v>
      </c>
      <c r="L829" s="100" t="str">
        <f t="shared" si="83"/>
        <v>-</v>
      </c>
      <c r="M829" s="95" t="str">
        <f>IF(C829='TABELA UNIFICADA 2024'!A829,'TABELA UNIFICADA 2024'!C829," ")</f>
        <v xml:space="preserve"> </v>
      </c>
      <c r="N829" s="99" t="str">
        <f>IF(C829='TABELA UNIFICADA 2024'!A829,'TABELA UNIFICADA 2024'!F829," ")</f>
        <v xml:space="preserve"> </v>
      </c>
      <c r="O829" s="99" t="str">
        <f t="shared" si="84"/>
        <v xml:space="preserve"> </v>
      </c>
      <c r="Y829" s="183" t="s">
        <v>301</v>
      </c>
      <c r="Z829" s="104" t="s">
        <v>617</v>
      </c>
      <c r="AA829" s="104" t="s">
        <v>618</v>
      </c>
      <c r="AB829" s="104" t="str">
        <f t="shared" si="86"/>
        <v>FERRO</v>
      </c>
      <c r="AC829" s="106">
        <f>IF(AND(AB829="FERRO",AA829="PADRAO"),CONTROLE!$T$2,IF(AND(AB829="FERRO",AA829="ESPECIAL"),CONTROLE!$T$3,IF(AND(AB829="ACO",AA829="PADRAO"),CONTROLE!$T$8,IF(AND(AB829="ACO",AA829="ESPECIAL"),CONTROLE!$T$9,IF(AND(AB829="ALUMINIO",AA829="PADRAO"),CONTROLE!$T$5,IF(AND(AB829="ALUMINIO",AA829="ESPECIAL"),CONTROLE!$T$6))))))</f>
        <v>12738</v>
      </c>
    </row>
    <row r="830" spans="1:29" ht="15" customHeight="1">
      <c r="A830" s="98" t="s">
        <v>2927</v>
      </c>
      <c r="B830" s="96" t="str">
        <f t="shared" si="81"/>
        <v xml:space="preserve"> </v>
      </c>
      <c r="C830" s="96" t="str">
        <f>IF(AND(ISBLANK('TABELA UNIFICADA 2024'!P830)=TRUE,(ISBLANK('TABELA UNIFICADA 2024'!A830)=FALSE)),'TABELA UNIFICADA 2024'!A830," ")</f>
        <v xml:space="preserve"> </v>
      </c>
      <c r="D830" s="96" t="s">
        <v>43</v>
      </c>
      <c r="E830" s="191" t="str">
        <f>IF(ISBLANK('TABELA UNIFICADA 2024'!M830)=TRUE," ",'TABELA UNIFICADA 2024'!M830)</f>
        <v xml:space="preserve"> </v>
      </c>
      <c r="F830" s="96" t="s">
        <v>111</v>
      </c>
      <c r="G830" s="96" t="str">
        <f>IF(C830='TABELA UNIFICADA 2024'!A830,'TABELA UNIFICADA 2024'!D830," ")</f>
        <v xml:space="preserve"> </v>
      </c>
      <c r="H830" s="96" t="s">
        <v>43</v>
      </c>
      <c r="I830" s="96" t="s">
        <v>112</v>
      </c>
      <c r="J830" s="97" t="str">
        <f>IF(C830='TABELA UNIFICADA 2024'!A830,'TABELA UNIFICADA 2024'!G830," ")</f>
        <v xml:space="preserve"> </v>
      </c>
      <c r="K830" s="96" t="s">
        <v>113</v>
      </c>
      <c r="L830" s="100" t="str">
        <f t="shared" si="83"/>
        <v>-</v>
      </c>
      <c r="M830" s="95" t="str">
        <f>IF(C830='TABELA UNIFICADA 2024'!A830,'TABELA UNIFICADA 2024'!C830," ")</f>
        <v xml:space="preserve"> </v>
      </c>
      <c r="N830" s="99" t="str">
        <f>IF(C830='TABELA UNIFICADA 2024'!A830,'TABELA UNIFICADA 2024'!F830," ")</f>
        <v xml:space="preserve"> </v>
      </c>
      <c r="O830" s="99" t="str">
        <f t="shared" si="84"/>
        <v xml:space="preserve"> </v>
      </c>
      <c r="Y830" s="183" t="s">
        <v>1124</v>
      </c>
      <c r="Z830" s="104" t="s">
        <v>617</v>
      </c>
      <c r="AA830" s="104" t="s">
        <v>618</v>
      </c>
      <c r="AB830" s="104" t="str">
        <f t="shared" si="86"/>
        <v>FERRO</v>
      </c>
      <c r="AC830" s="106">
        <f>IF(AND(AB830="FERRO",AA830="PADRAO"),CONTROLE!$T$2,IF(AND(AB830="FERRO",AA830="ESPECIAL"),CONTROLE!$T$3,IF(AND(AB830="ACO",AA830="PADRAO"),CONTROLE!$T$8,IF(AND(AB830="ACO",AA830="ESPECIAL"),CONTROLE!$T$9,IF(AND(AB830="ALUMINIO",AA830="PADRAO"),CONTROLE!$T$5,IF(AND(AB830="ALUMINIO",AA830="ESPECIAL"),CONTROLE!$T$6))))))</f>
        <v>12738</v>
      </c>
    </row>
    <row r="831" spans="1:29" ht="15" customHeight="1">
      <c r="A831" s="98" t="s">
        <v>2927</v>
      </c>
      <c r="B831" s="96" t="str">
        <f t="shared" si="81"/>
        <v xml:space="preserve"> </v>
      </c>
      <c r="C831" s="96" t="str">
        <f>IF(AND(ISBLANK('TABELA UNIFICADA 2024'!P831)=TRUE,(ISBLANK('TABELA UNIFICADA 2024'!A831)=FALSE)),'TABELA UNIFICADA 2024'!A831," ")</f>
        <v xml:space="preserve"> </v>
      </c>
      <c r="D831" s="96" t="s">
        <v>43</v>
      </c>
      <c r="E831" s="191" t="str">
        <f>IF(ISBLANK('TABELA UNIFICADA 2024'!M831)=TRUE," ",'TABELA UNIFICADA 2024'!M831)</f>
        <v xml:space="preserve"> </v>
      </c>
      <c r="F831" s="96" t="s">
        <v>111</v>
      </c>
      <c r="G831" s="96" t="str">
        <f>IF(C831='TABELA UNIFICADA 2024'!A831,'TABELA UNIFICADA 2024'!D831," ")</f>
        <v xml:space="preserve"> </v>
      </c>
      <c r="H831" s="96" t="s">
        <v>43</v>
      </c>
      <c r="I831" s="96" t="s">
        <v>112</v>
      </c>
      <c r="J831" s="97" t="str">
        <f>IF(C831='TABELA UNIFICADA 2024'!A831,'TABELA UNIFICADA 2024'!G831," ")</f>
        <v xml:space="preserve"> </v>
      </c>
      <c r="K831" s="96" t="s">
        <v>113</v>
      </c>
      <c r="L831" s="100" t="str">
        <f t="shared" si="83"/>
        <v>-</v>
      </c>
      <c r="M831" s="95" t="str">
        <f>IF(C831='TABELA UNIFICADA 2024'!A831,'TABELA UNIFICADA 2024'!C831," ")</f>
        <v xml:space="preserve"> </v>
      </c>
      <c r="N831" s="99" t="str">
        <f>IF(C831='TABELA UNIFICADA 2024'!A831,'TABELA UNIFICADA 2024'!F831," ")</f>
        <v xml:space="preserve"> </v>
      </c>
      <c r="O831" s="99" t="str">
        <f t="shared" si="84"/>
        <v xml:space="preserve"> </v>
      </c>
      <c r="Y831" s="183" t="s">
        <v>1125</v>
      </c>
      <c r="Z831" s="104" t="s">
        <v>617</v>
      </c>
      <c r="AA831" s="104" t="s">
        <v>618</v>
      </c>
      <c r="AB831" s="104" t="str">
        <f t="shared" si="86"/>
        <v>FERRO</v>
      </c>
      <c r="AC831" s="106">
        <f>IF(AND(AB831="FERRO",AA831="PADRAO"),CONTROLE!$T$2,IF(AND(AB831="FERRO",AA831="ESPECIAL"),CONTROLE!$T$3,IF(AND(AB831="ACO",AA831="PADRAO"),CONTROLE!$T$8,IF(AND(AB831="ACO",AA831="ESPECIAL"),CONTROLE!$T$9,IF(AND(AB831="ALUMINIO",AA831="PADRAO"),CONTROLE!$T$5,IF(AND(AB831="ALUMINIO",AA831="ESPECIAL"),CONTROLE!$T$6))))))</f>
        <v>12738</v>
      </c>
    </row>
    <row r="832" spans="1:29" ht="15" customHeight="1">
      <c r="A832" s="98" t="s">
        <v>2927</v>
      </c>
      <c r="B832" s="96" t="str">
        <f t="shared" si="81"/>
        <v xml:space="preserve"> </v>
      </c>
      <c r="C832" s="96" t="str">
        <f>IF(AND(ISBLANK('TABELA UNIFICADA 2024'!P832)=TRUE,(ISBLANK('TABELA UNIFICADA 2024'!A832)=FALSE)),'TABELA UNIFICADA 2024'!A832," ")</f>
        <v xml:space="preserve"> </v>
      </c>
      <c r="D832" s="96" t="s">
        <v>43</v>
      </c>
      <c r="E832" s="191" t="str">
        <f>IF(ISBLANK('TABELA UNIFICADA 2024'!M832)=TRUE," ",'TABELA UNIFICADA 2024'!M832)</f>
        <v xml:space="preserve"> </v>
      </c>
      <c r="F832" s="96" t="s">
        <v>111</v>
      </c>
      <c r="G832" s="96" t="str">
        <f>IF(C832='TABELA UNIFICADA 2024'!A832,'TABELA UNIFICADA 2024'!D832," ")</f>
        <v xml:space="preserve"> </v>
      </c>
      <c r="H832" s="96" t="s">
        <v>43</v>
      </c>
      <c r="I832" s="96" t="s">
        <v>112</v>
      </c>
      <c r="J832" s="97" t="str">
        <f>IF(C832='TABELA UNIFICADA 2024'!A832,'TABELA UNIFICADA 2024'!G832," ")</f>
        <v xml:space="preserve"> </v>
      </c>
      <c r="K832" s="96" t="s">
        <v>113</v>
      </c>
      <c r="L832" s="100" t="str">
        <f t="shared" si="83"/>
        <v>-</v>
      </c>
      <c r="M832" s="95" t="str">
        <f>IF(C832='TABELA UNIFICADA 2024'!A832,'TABELA UNIFICADA 2024'!C832," ")</f>
        <v xml:space="preserve"> </v>
      </c>
      <c r="N832" s="99" t="str">
        <f>IF(C832='TABELA UNIFICADA 2024'!A832,'TABELA UNIFICADA 2024'!F832," ")</f>
        <v xml:space="preserve"> </v>
      </c>
      <c r="O832" s="99" t="str">
        <f t="shared" si="84"/>
        <v xml:space="preserve"> </v>
      </c>
      <c r="Y832" s="183" t="s">
        <v>1126</v>
      </c>
      <c r="Z832" s="104" t="s">
        <v>617</v>
      </c>
      <c r="AA832" s="104" t="s">
        <v>618</v>
      </c>
      <c r="AB832" s="104" t="str">
        <f t="shared" si="86"/>
        <v>FERRO</v>
      </c>
      <c r="AC832" s="106">
        <f>IF(AND(AB832="FERRO",AA832="PADRAO"),CONTROLE!$T$2,IF(AND(AB832="FERRO",AA832="ESPECIAL"),CONTROLE!$T$3,IF(AND(AB832="ACO",AA832="PADRAO"),CONTROLE!$T$8,IF(AND(AB832="ACO",AA832="ESPECIAL"),CONTROLE!$T$9,IF(AND(AB832="ALUMINIO",AA832="PADRAO"),CONTROLE!$T$5,IF(AND(AB832="ALUMINIO",AA832="ESPECIAL"),CONTROLE!$T$6))))))</f>
        <v>12738</v>
      </c>
    </row>
    <row r="833" spans="1:29" ht="15" customHeight="1">
      <c r="A833" s="98" t="s">
        <v>2927</v>
      </c>
      <c r="B833" s="96" t="str">
        <f t="shared" si="81"/>
        <v xml:space="preserve"> </v>
      </c>
      <c r="C833" s="96" t="str">
        <f>IF(AND(ISBLANK('TABELA UNIFICADA 2024'!P833)=TRUE,(ISBLANK('TABELA UNIFICADA 2024'!A833)=FALSE)),'TABELA UNIFICADA 2024'!A833," ")</f>
        <v xml:space="preserve"> </v>
      </c>
      <c r="D833" s="96" t="s">
        <v>43</v>
      </c>
      <c r="E833" s="191" t="str">
        <f>IF(ISBLANK('TABELA UNIFICADA 2024'!M833)=TRUE," ",'TABELA UNIFICADA 2024'!M833)</f>
        <v xml:space="preserve"> </v>
      </c>
      <c r="F833" s="96" t="s">
        <v>111</v>
      </c>
      <c r="G833" s="96" t="str">
        <f>IF(C833='TABELA UNIFICADA 2024'!A833,'TABELA UNIFICADA 2024'!D833," ")</f>
        <v xml:space="preserve"> </v>
      </c>
      <c r="H833" s="96" t="s">
        <v>43</v>
      </c>
      <c r="I833" s="96" t="s">
        <v>112</v>
      </c>
      <c r="J833" s="97" t="str">
        <f>IF(C833='TABELA UNIFICADA 2024'!A833,'TABELA UNIFICADA 2024'!G833," ")</f>
        <v xml:space="preserve"> </v>
      </c>
      <c r="K833" s="96" t="s">
        <v>113</v>
      </c>
      <c r="L833" s="100" t="str">
        <f t="shared" si="83"/>
        <v>-</v>
      </c>
      <c r="M833" s="95" t="str">
        <f>IF(C833='TABELA UNIFICADA 2024'!A833,'TABELA UNIFICADA 2024'!C833," ")</f>
        <v xml:space="preserve"> </v>
      </c>
      <c r="N833" s="99" t="str">
        <f>IF(C833='TABELA UNIFICADA 2024'!A833,'TABELA UNIFICADA 2024'!F833," ")</f>
        <v xml:space="preserve"> </v>
      </c>
      <c r="O833" s="99" t="str">
        <f t="shared" si="84"/>
        <v xml:space="preserve"> </v>
      </c>
      <c r="Y833" s="183" t="s">
        <v>1127</v>
      </c>
      <c r="Z833" s="104" t="s">
        <v>617</v>
      </c>
      <c r="AA833" s="104" t="s">
        <v>618</v>
      </c>
      <c r="AB833" s="104" t="str">
        <f t="shared" si="86"/>
        <v>FERRO</v>
      </c>
      <c r="AC833" s="106">
        <f>IF(AND(AB833="FERRO",AA833="PADRAO"),CONTROLE!$T$2,IF(AND(AB833="FERRO",AA833="ESPECIAL"),CONTROLE!$T$3,IF(AND(AB833="ACO",AA833="PADRAO"),CONTROLE!$T$8,IF(AND(AB833="ACO",AA833="ESPECIAL"),CONTROLE!$T$9,IF(AND(AB833="ALUMINIO",AA833="PADRAO"),CONTROLE!$T$5,IF(AND(AB833="ALUMINIO",AA833="ESPECIAL"),CONTROLE!$T$6))))))</f>
        <v>12738</v>
      </c>
    </row>
    <row r="834" spans="1:29" ht="15" customHeight="1">
      <c r="A834" s="98" t="s">
        <v>2927</v>
      </c>
      <c r="B834" s="96" t="str">
        <f t="shared" si="81"/>
        <v xml:space="preserve"> </v>
      </c>
      <c r="C834" s="96" t="str">
        <f>IF(AND(ISBLANK('TABELA UNIFICADA 2024'!P834)=TRUE,(ISBLANK('TABELA UNIFICADA 2024'!A834)=FALSE)),'TABELA UNIFICADA 2024'!A834," ")</f>
        <v xml:space="preserve"> </v>
      </c>
      <c r="D834" s="96" t="s">
        <v>43</v>
      </c>
      <c r="E834" s="191" t="str">
        <f>IF(ISBLANK('TABELA UNIFICADA 2024'!M834)=TRUE," ",'TABELA UNIFICADA 2024'!M834)</f>
        <v xml:space="preserve"> </v>
      </c>
      <c r="F834" s="96" t="s">
        <v>111</v>
      </c>
      <c r="G834" s="96" t="str">
        <f>IF(C834='TABELA UNIFICADA 2024'!A834,'TABELA UNIFICADA 2024'!D834," ")</f>
        <v xml:space="preserve"> </v>
      </c>
      <c r="H834" s="96" t="s">
        <v>43</v>
      </c>
      <c r="I834" s="96" t="s">
        <v>112</v>
      </c>
      <c r="J834" s="97" t="str">
        <f>IF(C834='TABELA UNIFICADA 2024'!A834,'TABELA UNIFICADA 2024'!G834," ")</f>
        <v xml:space="preserve"> </v>
      </c>
      <c r="K834" s="96" t="s">
        <v>113</v>
      </c>
      <c r="L834" s="100" t="str">
        <f t="shared" si="83"/>
        <v>-</v>
      </c>
      <c r="M834" s="95" t="str">
        <f>IF(C834='TABELA UNIFICADA 2024'!A834,'TABELA UNIFICADA 2024'!C834," ")</f>
        <v xml:space="preserve"> </v>
      </c>
      <c r="N834" s="99" t="str">
        <f>IF(C834='TABELA UNIFICADA 2024'!A834,'TABELA UNIFICADA 2024'!F834," ")</f>
        <v xml:space="preserve"> </v>
      </c>
      <c r="O834" s="99" t="str">
        <f t="shared" si="84"/>
        <v xml:space="preserve"> </v>
      </c>
      <c r="Y834" s="183" t="s">
        <v>1128</v>
      </c>
      <c r="Z834" s="104" t="s">
        <v>617</v>
      </c>
      <c r="AA834" s="104" t="s">
        <v>618</v>
      </c>
      <c r="AB834" s="104" t="str">
        <f t="shared" si="86"/>
        <v>FERRO</v>
      </c>
      <c r="AC834" s="106">
        <f>IF(AND(AB834="FERRO",AA834="PADRAO"),CONTROLE!$T$2,IF(AND(AB834="FERRO",AA834="ESPECIAL"),CONTROLE!$T$3,IF(AND(AB834="ACO",AA834="PADRAO"),CONTROLE!$T$8,IF(AND(AB834="ACO",AA834="ESPECIAL"),CONTROLE!$T$9,IF(AND(AB834="ALUMINIO",AA834="PADRAO"),CONTROLE!$T$5,IF(AND(AB834="ALUMINIO",AA834="ESPECIAL"),CONTROLE!$T$6))))))</f>
        <v>12738</v>
      </c>
    </row>
    <row r="835" spans="1:29" ht="15" customHeight="1">
      <c r="A835" s="98" t="s">
        <v>2927</v>
      </c>
      <c r="B835" s="96" t="str">
        <f t="shared" ref="B835:B898" si="87">IFERROR(IF(C835&lt;&gt;" ",VLOOKUP(C835,$V$2:$W$16,2,0)," ")," ")</f>
        <v xml:space="preserve"> </v>
      </c>
      <c r="C835" s="96" t="str">
        <f>IF(AND(ISBLANK('TABELA UNIFICADA 2024'!P835)=TRUE,(ISBLANK('TABELA UNIFICADA 2024'!A835)=FALSE)),'TABELA UNIFICADA 2024'!A835," ")</f>
        <v xml:space="preserve"> </v>
      </c>
      <c r="D835" s="96" t="s">
        <v>43</v>
      </c>
      <c r="E835" s="191" t="str">
        <f>IF(ISBLANK('TABELA UNIFICADA 2024'!M835)=TRUE," ",'TABELA UNIFICADA 2024'!M835)</f>
        <v xml:space="preserve"> </v>
      </c>
      <c r="F835" s="96" t="s">
        <v>111</v>
      </c>
      <c r="G835" s="96" t="str">
        <f>IF(C835='TABELA UNIFICADA 2024'!A835,'TABELA UNIFICADA 2024'!D835," ")</f>
        <v xml:space="preserve"> </v>
      </c>
      <c r="H835" s="96" t="s">
        <v>43</v>
      </c>
      <c r="I835" s="96" t="s">
        <v>112</v>
      </c>
      <c r="J835" s="97" t="str">
        <f>IF(C835='TABELA UNIFICADA 2024'!A835,'TABELA UNIFICADA 2024'!G835," ")</f>
        <v xml:space="preserve"> </v>
      </c>
      <c r="K835" s="96" t="s">
        <v>113</v>
      </c>
      <c r="L835" s="100" t="str">
        <f t="shared" si="83"/>
        <v>-</v>
      </c>
      <c r="M835" s="95" t="str">
        <f>IF(C835='TABELA UNIFICADA 2024'!A835,'TABELA UNIFICADA 2024'!C835," ")</f>
        <v xml:space="preserve"> </v>
      </c>
      <c r="N835" s="99" t="str">
        <f>IF(C835='TABELA UNIFICADA 2024'!A835,'TABELA UNIFICADA 2024'!F835," ")</f>
        <v xml:space="preserve"> </v>
      </c>
      <c r="O835" s="99" t="str">
        <f t="shared" si="84"/>
        <v xml:space="preserve"> </v>
      </c>
      <c r="Y835" s="183" t="s">
        <v>1129</v>
      </c>
      <c r="Z835" s="104" t="s">
        <v>617</v>
      </c>
      <c r="AA835" s="104" t="s">
        <v>618</v>
      </c>
      <c r="AB835" s="104" t="str">
        <f t="shared" si="86"/>
        <v>FERRO</v>
      </c>
      <c r="AC835" s="106">
        <f>IF(AND(AB835="FERRO",AA835="PADRAO"),CONTROLE!$T$2,IF(AND(AB835="FERRO",AA835="ESPECIAL"),CONTROLE!$T$3,IF(AND(AB835="ACO",AA835="PADRAO"),CONTROLE!$T$8,IF(AND(AB835="ACO",AA835="ESPECIAL"),CONTROLE!$T$9,IF(AND(AB835="ALUMINIO",AA835="PADRAO"),CONTROLE!$T$5,IF(AND(AB835="ALUMINIO",AA835="ESPECIAL"),CONTROLE!$T$6))))))</f>
        <v>12738</v>
      </c>
    </row>
    <row r="836" spans="1:29" ht="15" customHeight="1">
      <c r="A836" s="98" t="s">
        <v>2927</v>
      </c>
      <c r="B836" s="96" t="str">
        <f t="shared" si="87"/>
        <v xml:space="preserve"> </v>
      </c>
      <c r="C836" s="96" t="str">
        <f>IF(AND(ISBLANK('TABELA UNIFICADA 2024'!#REF!)=TRUE,(ISBLANK('TABELA UNIFICADA 2024'!#REF!)=FALSE)),'TABELA UNIFICADA 2024'!#REF!," ")</f>
        <v xml:space="preserve"> </v>
      </c>
      <c r="D836" s="96" t="s">
        <v>43</v>
      </c>
      <c r="E836" s="191" t="e">
        <f>IF(ISBLANK('TABELA UNIFICADA 2024'!#REF!)=TRUE," ",'TABELA UNIFICADA 2024'!#REF!)</f>
        <v>#REF!</v>
      </c>
      <c r="F836" s="96" t="s">
        <v>111</v>
      </c>
      <c r="G836" s="96" t="str">
        <f>IF(C836='TABELA UNIFICADA 2024'!A836,'TABELA UNIFICADA 2024'!D836," ")</f>
        <v xml:space="preserve"> </v>
      </c>
      <c r="H836" s="96" t="s">
        <v>43</v>
      </c>
      <c r="I836" s="96" t="s">
        <v>112</v>
      </c>
      <c r="J836" s="97" t="e">
        <f>IF(C836='TABELA UNIFICADA 2024'!#REF!,'TABELA UNIFICADA 2024'!#REF!," ")</f>
        <v>#REF!</v>
      </c>
      <c r="K836" s="96" t="s">
        <v>113</v>
      </c>
      <c r="L836" s="100" t="str">
        <f t="shared" si="83"/>
        <v>-</v>
      </c>
      <c r="M836" s="95" t="str">
        <f>IF(C836='TABELA UNIFICADA 2024'!A836,'TABELA UNIFICADA 2024'!C836," ")</f>
        <v xml:space="preserve"> </v>
      </c>
      <c r="N836" s="99" t="e">
        <f>IF(C836='TABELA UNIFICADA 2024'!#REF!,'TABELA UNIFICADA 2024'!#REF!," ")</f>
        <v>#REF!</v>
      </c>
      <c r="O836" s="99" t="str">
        <f t="shared" si="84"/>
        <v xml:space="preserve"> </v>
      </c>
      <c r="Y836" s="183" t="s">
        <v>513</v>
      </c>
      <c r="Z836" s="104" t="s">
        <v>696</v>
      </c>
      <c r="AA836" s="104" t="s">
        <v>618</v>
      </c>
      <c r="AB836" s="104" t="s">
        <v>2550</v>
      </c>
      <c r="AC836" s="106">
        <f>IF(AND(AB836="FERRO",AA836="PADRAO"),CONTROLE!$T$2,IF(AND(AB836="FERRO",AA836="ESPECIAL"),CONTROLE!$T$3,IF(AND(AB836="ACO",AA836="PADRAO"),CONTROLE!$T$8,IF(AND(AB836="ACO",AA836="ESPECIAL"),CONTROLE!$T$9,IF(AND(AB836="ALUMINIO",AA836="PADRAO"),CONTROLE!$T$5,IF(AND(AB836="ALUMINIO",AA836="ESPECIAL"),CONTROLE!$T$6))))))</f>
        <v>12740</v>
      </c>
    </row>
    <row r="837" spans="1:29" ht="15" customHeight="1">
      <c r="A837" s="98" t="s">
        <v>2927</v>
      </c>
      <c r="B837" s="96" t="str">
        <f t="shared" si="87"/>
        <v xml:space="preserve"> </v>
      </c>
      <c r="C837" s="96" t="str">
        <f>IF(AND(ISBLANK('TABELA UNIFICADA 2024'!#REF!)=TRUE,(ISBLANK('TABELA UNIFICADA 2024'!#REF!)=FALSE)),'TABELA UNIFICADA 2024'!#REF!," ")</f>
        <v xml:space="preserve"> </v>
      </c>
      <c r="D837" s="96" t="s">
        <v>43</v>
      </c>
      <c r="E837" s="191" t="e">
        <f>IF(ISBLANK('TABELA UNIFICADA 2024'!#REF!)=TRUE," ",'TABELA UNIFICADA 2024'!#REF!)</f>
        <v>#REF!</v>
      </c>
      <c r="F837" s="96" t="s">
        <v>111</v>
      </c>
      <c r="G837" s="96" t="str">
        <f>IF(C837='TABELA UNIFICADA 2024'!A837,'TABELA UNIFICADA 2024'!D837," ")</f>
        <v xml:space="preserve"> </v>
      </c>
      <c r="H837" s="96" t="s">
        <v>43</v>
      </c>
      <c r="I837" s="96" t="s">
        <v>112</v>
      </c>
      <c r="J837" s="97" t="e">
        <f>IF(C837='TABELA UNIFICADA 2024'!#REF!,'TABELA UNIFICADA 2024'!#REF!," ")</f>
        <v>#REF!</v>
      </c>
      <c r="K837" s="96" t="s">
        <v>113</v>
      </c>
      <c r="L837" s="100" t="str">
        <f t="shared" si="83"/>
        <v>-</v>
      </c>
      <c r="M837" s="95" t="str">
        <f>IF(C837='TABELA UNIFICADA 2024'!A837,'TABELA UNIFICADA 2024'!C837," ")</f>
        <v xml:space="preserve"> </v>
      </c>
      <c r="N837" s="99" t="e">
        <f>IF(C837='TABELA UNIFICADA 2024'!#REF!,'TABELA UNIFICADA 2024'!#REF!," ")</f>
        <v>#REF!</v>
      </c>
      <c r="O837" s="99" t="str">
        <f t="shared" si="84"/>
        <v xml:space="preserve"> </v>
      </c>
      <c r="Y837" s="183" t="s">
        <v>1130</v>
      </c>
      <c r="Z837" s="104" t="s">
        <v>617</v>
      </c>
      <c r="AA837" s="104" t="s">
        <v>618</v>
      </c>
      <c r="AB837" s="104" t="str">
        <f t="shared" ref="AB837:AB842" si="88">IF(LEFT(Z837,1)="G","FERRO",0)</f>
        <v>FERRO</v>
      </c>
      <c r="AC837" s="106">
        <f>IF(AND(AB837="FERRO",AA837="PADRAO"),CONTROLE!$T$2,IF(AND(AB837="FERRO",AA837="ESPECIAL"),CONTROLE!$T$3,IF(AND(AB837="ACO",AA837="PADRAO"),CONTROLE!$T$8,IF(AND(AB837="ACO",AA837="ESPECIAL"),CONTROLE!$T$9,IF(AND(AB837="ALUMINIO",AA837="PADRAO"),CONTROLE!$T$5,IF(AND(AB837="ALUMINIO",AA837="ESPECIAL"),CONTROLE!$T$6))))))</f>
        <v>12738</v>
      </c>
    </row>
    <row r="838" spans="1:29" ht="15" customHeight="1">
      <c r="A838" s="98" t="s">
        <v>2927</v>
      </c>
      <c r="B838" s="96" t="str">
        <f t="shared" si="87"/>
        <v xml:space="preserve"> </v>
      </c>
      <c r="C838" s="96" t="str">
        <f>IF(AND(ISBLANK('TABELA UNIFICADA 2024'!#REF!)=TRUE,(ISBLANK('TABELA UNIFICADA 2024'!#REF!)=FALSE)),'TABELA UNIFICADA 2024'!#REF!," ")</f>
        <v xml:space="preserve"> </v>
      </c>
      <c r="D838" s="96" t="s">
        <v>43</v>
      </c>
      <c r="E838" s="191" t="e">
        <f>IF(ISBLANK('TABELA UNIFICADA 2024'!#REF!)=TRUE," ",'TABELA UNIFICADA 2024'!#REF!)</f>
        <v>#REF!</v>
      </c>
      <c r="F838" s="96" t="s">
        <v>111</v>
      </c>
      <c r="G838" s="96" t="str">
        <f>IF(C838='TABELA UNIFICADA 2024'!A838,'TABELA UNIFICADA 2024'!D838," ")</f>
        <v xml:space="preserve"> </v>
      </c>
      <c r="H838" s="96" t="s">
        <v>43</v>
      </c>
      <c r="I838" s="96" t="s">
        <v>112</v>
      </c>
      <c r="J838" s="97" t="e">
        <f>IF(C838='TABELA UNIFICADA 2024'!#REF!,'TABELA UNIFICADA 2024'!#REF!," ")</f>
        <v>#REF!</v>
      </c>
      <c r="K838" s="96" t="s">
        <v>113</v>
      </c>
      <c r="L838" s="100" t="str">
        <f t="shared" si="83"/>
        <v>-</v>
      </c>
      <c r="M838" s="95" t="str">
        <f>IF(C838='TABELA UNIFICADA 2024'!A838,'TABELA UNIFICADA 2024'!C838," ")</f>
        <v xml:space="preserve"> </v>
      </c>
      <c r="N838" s="99" t="e">
        <f>IF(C838='TABELA UNIFICADA 2024'!#REF!,'TABELA UNIFICADA 2024'!#REF!," ")</f>
        <v>#REF!</v>
      </c>
      <c r="O838" s="99" t="str">
        <f t="shared" si="84"/>
        <v xml:space="preserve"> </v>
      </c>
      <c r="Y838" s="183" t="s">
        <v>1131</v>
      </c>
      <c r="Z838" s="104" t="s">
        <v>617</v>
      </c>
      <c r="AA838" s="104" t="s">
        <v>618</v>
      </c>
      <c r="AB838" s="104" t="str">
        <f t="shared" si="88"/>
        <v>FERRO</v>
      </c>
      <c r="AC838" s="106">
        <f>IF(AND(AB838="FERRO",AA838="PADRAO"),CONTROLE!$T$2,IF(AND(AB838="FERRO",AA838="ESPECIAL"),CONTROLE!$T$3,IF(AND(AB838="ACO",AA838="PADRAO"),CONTROLE!$T$8,IF(AND(AB838="ACO",AA838="ESPECIAL"),CONTROLE!$T$9,IF(AND(AB838="ALUMINIO",AA838="PADRAO"),CONTROLE!$T$5,IF(AND(AB838="ALUMINIO",AA838="ESPECIAL"),CONTROLE!$T$6))))))</f>
        <v>12738</v>
      </c>
    </row>
    <row r="839" spans="1:29" ht="15" customHeight="1">
      <c r="A839" s="98" t="s">
        <v>2927</v>
      </c>
      <c r="B839" s="96" t="str">
        <f t="shared" si="87"/>
        <v xml:space="preserve"> </v>
      </c>
      <c r="C839" s="96" t="str">
        <f>IF(AND(ISBLANK('TABELA UNIFICADA 2024'!#REF!)=TRUE,(ISBLANK('TABELA UNIFICADA 2024'!#REF!)=FALSE)),'TABELA UNIFICADA 2024'!#REF!," ")</f>
        <v xml:space="preserve"> </v>
      </c>
      <c r="D839" s="96" t="s">
        <v>43</v>
      </c>
      <c r="E839" s="191" t="e">
        <f>IF(ISBLANK('TABELA UNIFICADA 2024'!#REF!)=TRUE," ",'TABELA UNIFICADA 2024'!#REF!)</f>
        <v>#REF!</v>
      </c>
      <c r="F839" s="96" t="s">
        <v>111</v>
      </c>
      <c r="G839" s="96" t="str">
        <f>IF(C839='TABELA UNIFICADA 2024'!A839,'TABELA UNIFICADA 2024'!D839," ")</f>
        <v xml:space="preserve"> </v>
      </c>
      <c r="H839" s="96" t="s">
        <v>43</v>
      </c>
      <c r="I839" s="96" t="s">
        <v>112</v>
      </c>
      <c r="J839" s="97" t="e">
        <f>IF(C839='TABELA UNIFICADA 2024'!#REF!,'TABELA UNIFICADA 2024'!#REF!," ")</f>
        <v>#REF!</v>
      </c>
      <c r="K839" s="96" t="s">
        <v>113</v>
      </c>
      <c r="L839" s="100" t="str">
        <f t="shared" si="83"/>
        <v>-</v>
      </c>
      <c r="M839" s="95" t="str">
        <f>IF(C839='TABELA UNIFICADA 2024'!A839,'TABELA UNIFICADA 2024'!C839," ")</f>
        <v xml:space="preserve"> </v>
      </c>
      <c r="N839" s="99" t="e">
        <f>IF(C839='TABELA UNIFICADA 2024'!#REF!,'TABELA UNIFICADA 2024'!#REF!," ")</f>
        <v>#REF!</v>
      </c>
      <c r="O839" s="99" t="str">
        <f t="shared" si="84"/>
        <v xml:space="preserve"> </v>
      </c>
      <c r="Y839" s="183" t="s">
        <v>1132</v>
      </c>
      <c r="Z839" s="104" t="s">
        <v>617</v>
      </c>
      <c r="AA839" s="104" t="s">
        <v>618</v>
      </c>
      <c r="AB839" s="104" t="str">
        <f t="shared" si="88"/>
        <v>FERRO</v>
      </c>
      <c r="AC839" s="106">
        <f>IF(AND(AB839="FERRO",AA839="PADRAO"),CONTROLE!$T$2,IF(AND(AB839="FERRO",AA839="ESPECIAL"),CONTROLE!$T$3,IF(AND(AB839="ACO",AA839="PADRAO"),CONTROLE!$T$8,IF(AND(AB839="ACO",AA839="ESPECIAL"),CONTROLE!$T$9,IF(AND(AB839="ALUMINIO",AA839="PADRAO"),CONTROLE!$T$5,IF(AND(AB839="ALUMINIO",AA839="ESPECIAL"),CONTROLE!$T$6))))))</f>
        <v>12738</v>
      </c>
    </row>
    <row r="840" spans="1:29" ht="15" customHeight="1">
      <c r="A840" s="98" t="s">
        <v>2927</v>
      </c>
      <c r="B840" s="96" t="str">
        <f t="shared" si="87"/>
        <v xml:space="preserve"> </v>
      </c>
      <c r="C840" s="96" t="str">
        <f>IF(AND(ISBLANK('TABELA UNIFICADA 2024'!#REF!)=TRUE,(ISBLANK('TABELA UNIFICADA 2024'!#REF!)=FALSE)),'TABELA UNIFICADA 2024'!#REF!," ")</f>
        <v xml:space="preserve"> </v>
      </c>
      <c r="D840" s="96" t="s">
        <v>43</v>
      </c>
      <c r="E840" s="191" t="e">
        <f>IF(ISBLANK('TABELA UNIFICADA 2024'!#REF!)=TRUE," ",'TABELA UNIFICADA 2024'!#REF!)</f>
        <v>#REF!</v>
      </c>
      <c r="F840" s="96" t="s">
        <v>111</v>
      </c>
      <c r="G840" s="96" t="str">
        <f>IF(C840='TABELA UNIFICADA 2024'!A840,'TABELA UNIFICADA 2024'!D840," ")</f>
        <v xml:space="preserve"> </v>
      </c>
      <c r="H840" s="96" t="s">
        <v>43</v>
      </c>
      <c r="I840" s="96" t="s">
        <v>112</v>
      </c>
      <c r="J840" s="97" t="e">
        <f>IF(C840='TABELA UNIFICADA 2024'!#REF!,'TABELA UNIFICADA 2024'!#REF!," ")</f>
        <v>#REF!</v>
      </c>
      <c r="K840" s="96" t="s">
        <v>113</v>
      </c>
      <c r="L840" s="100" t="str">
        <f t="shared" si="83"/>
        <v>-</v>
      </c>
      <c r="M840" s="95" t="str">
        <f>IF(C840='TABELA UNIFICADA 2024'!A840,'TABELA UNIFICADA 2024'!C840," ")</f>
        <v xml:space="preserve"> </v>
      </c>
      <c r="N840" s="99" t="e">
        <f>IF(C840='TABELA UNIFICADA 2024'!#REF!,'TABELA UNIFICADA 2024'!#REF!," ")</f>
        <v>#REF!</v>
      </c>
      <c r="O840" s="99" t="str">
        <f t="shared" si="84"/>
        <v xml:space="preserve"> </v>
      </c>
      <c r="Y840" s="183" t="s">
        <v>1133</v>
      </c>
      <c r="Z840" s="104" t="s">
        <v>617</v>
      </c>
      <c r="AA840" s="104" t="s">
        <v>618</v>
      </c>
      <c r="AB840" s="104" t="str">
        <f t="shared" si="88"/>
        <v>FERRO</v>
      </c>
      <c r="AC840" s="106">
        <f>IF(AND(AB840="FERRO",AA840="PADRAO"),CONTROLE!$T$2,IF(AND(AB840="FERRO",AA840="ESPECIAL"),CONTROLE!$T$3,IF(AND(AB840="ACO",AA840="PADRAO"),CONTROLE!$T$8,IF(AND(AB840="ACO",AA840="ESPECIAL"),CONTROLE!$T$9,IF(AND(AB840="ALUMINIO",AA840="PADRAO"),CONTROLE!$T$5,IF(AND(AB840="ALUMINIO",AA840="ESPECIAL"),CONTROLE!$T$6))))))</f>
        <v>12738</v>
      </c>
    </row>
    <row r="841" spans="1:29" ht="15" customHeight="1">
      <c r="A841" s="98" t="s">
        <v>2927</v>
      </c>
      <c r="B841" s="96" t="str">
        <f t="shared" si="87"/>
        <v xml:space="preserve"> </v>
      </c>
      <c r="C841" s="96" t="str">
        <f>IF(AND(ISBLANK('TABELA UNIFICADA 2024'!#REF!)=TRUE,(ISBLANK('TABELA UNIFICADA 2024'!#REF!)=FALSE)),'TABELA UNIFICADA 2024'!#REF!," ")</f>
        <v xml:space="preserve"> </v>
      </c>
      <c r="D841" s="96" t="s">
        <v>43</v>
      </c>
      <c r="E841" s="191" t="e">
        <f>IF(ISBLANK('TABELA UNIFICADA 2024'!#REF!)=TRUE," ",'TABELA UNIFICADA 2024'!#REF!)</f>
        <v>#REF!</v>
      </c>
      <c r="F841" s="96" t="s">
        <v>111</v>
      </c>
      <c r="G841" s="96" t="str">
        <f>IF(C841='TABELA UNIFICADA 2024'!A841,'TABELA UNIFICADA 2024'!D841," ")</f>
        <v xml:space="preserve"> </v>
      </c>
      <c r="H841" s="96" t="s">
        <v>43</v>
      </c>
      <c r="I841" s="96" t="s">
        <v>112</v>
      </c>
      <c r="J841" s="97" t="e">
        <f>IF(C841='TABELA UNIFICADA 2024'!#REF!,'TABELA UNIFICADA 2024'!#REF!," ")</f>
        <v>#REF!</v>
      </c>
      <c r="K841" s="96" t="s">
        <v>113</v>
      </c>
      <c r="L841" s="100" t="str">
        <f t="shared" si="83"/>
        <v>-</v>
      </c>
      <c r="M841" s="95" t="str">
        <f>IF(C841='TABELA UNIFICADA 2024'!A841,'TABELA UNIFICADA 2024'!C841," ")</f>
        <v xml:space="preserve"> </v>
      </c>
      <c r="N841" s="99" t="e">
        <f>IF(C841='TABELA UNIFICADA 2024'!#REF!,'TABELA UNIFICADA 2024'!#REF!," ")</f>
        <v>#REF!</v>
      </c>
      <c r="O841" s="99" t="str">
        <f t="shared" si="84"/>
        <v xml:space="preserve"> </v>
      </c>
      <c r="Y841" s="183" t="s">
        <v>1134</v>
      </c>
      <c r="Z841" s="104" t="s">
        <v>617</v>
      </c>
      <c r="AA841" s="104" t="s">
        <v>618</v>
      </c>
      <c r="AB841" s="104" t="str">
        <f t="shared" si="88"/>
        <v>FERRO</v>
      </c>
      <c r="AC841" s="106">
        <f>IF(AND(AB841="FERRO",AA841="PADRAO"),CONTROLE!$T$2,IF(AND(AB841="FERRO",AA841="ESPECIAL"),CONTROLE!$T$3,IF(AND(AB841="ACO",AA841="PADRAO"),CONTROLE!$T$8,IF(AND(AB841="ACO",AA841="ESPECIAL"),CONTROLE!$T$9,IF(AND(AB841="ALUMINIO",AA841="PADRAO"),CONTROLE!$T$5,IF(AND(AB841="ALUMINIO",AA841="ESPECIAL"),CONTROLE!$T$6))))))</f>
        <v>12738</v>
      </c>
    </row>
    <row r="842" spans="1:29" ht="15" customHeight="1">
      <c r="A842" s="98" t="s">
        <v>2927</v>
      </c>
      <c r="B842" s="96" t="str">
        <f t="shared" si="87"/>
        <v xml:space="preserve"> </v>
      </c>
      <c r="C842" s="96" t="str">
        <f>IF(AND(ISBLANK('TABELA UNIFICADA 2024'!#REF!)=TRUE,(ISBLANK('TABELA UNIFICADA 2024'!#REF!)=FALSE)),'TABELA UNIFICADA 2024'!#REF!," ")</f>
        <v xml:space="preserve"> </v>
      </c>
      <c r="D842" s="96" t="s">
        <v>43</v>
      </c>
      <c r="E842" s="191" t="e">
        <f>IF(ISBLANK('TABELA UNIFICADA 2024'!#REF!)=TRUE," ",'TABELA UNIFICADA 2024'!#REF!)</f>
        <v>#REF!</v>
      </c>
      <c r="F842" s="96" t="s">
        <v>111</v>
      </c>
      <c r="G842" s="96" t="str">
        <f>IF(C842='TABELA UNIFICADA 2024'!A842,'TABELA UNIFICADA 2024'!D842," ")</f>
        <v xml:space="preserve"> </v>
      </c>
      <c r="H842" s="96" t="s">
        <v>43</v>
      </c>
      <c r="I842" s="96" t="s">
        <v>112</v>
      </c>
      <c r="J842" s="97" t="e">
        <f>IF(C842='TABELA UNIFICADA 2024'!#REF!,'TABELA UNIFICADA 2024'!#REF!," ")</f>
        <v>#REF!</v>
      </c>
      <c r="K842" s="96" t="s">
        <v>113</v>
      </c>
      <c r="L842" s="100" t="str">
        <f t="shared" si="83"/>
        <v>-</v>
      </c>
      <c r="M842" s="95" t="str">
        <f>IF(C842='TABELA UNIFICADA 2024'!A842,'TABELA UNIFICADA 2024'!C842," ")</f>
        <v xml:space="preserve"> </v>
      </c>
      <c r="N842" s="99" t="e">
        <f>IF(C842='TABELA UNIFICADA 2024'!#REF!,'TABELA UNIFICADA 2024'!#REF!," ")</f>
        <v>#REF!</v>
      </c>
      <c r="O842" s="99" t="str">
        <f t="shared" si="84"/>
        <v xml:space="preserve"> </v>
      </c>
      <c r="Y842" s="183" t="s">
        <v>1135</v>
      </c>
      <c r="Z842" s="104" t="s">
        <v>617</v>
      </c>
      <c r="AA842" s="104" t="s">
        <v>618</v>
      </c>
      <c r="AB842" s="104" t="str">
        <f t="shared" si="88"/>
        <v>FERRO</v>
      </c>
      <c r="AC842" s="106">
        <f>IF(AND(AB842="FERRO",AA842="PADRAO"),CONTROLE!$T$2,IF(AND(AB842="FERRO",AA842="ESPECIAL"),CONTROLE!$T$3,IF(AND(AB842="ACO",AA842="PADRAO"),CONTROLE!$T$8,IF(AND(AB842="ACO",AA842="ESPECIAL"),CONTROLE!$T$9,IF(AND(AB842="ALUMINIO",AA842="PADRAO"),CONTROLE!$T$5,IF(AND(AB842="ALUMINIO",AA842="ESPECIAL"),CONTROLE!$T$6))))))</f>
        <v>12738</v>
      </c>
    </row>
    <row r="843" spans="1:29" ht="15" customHeight="1">
      <c r="A843" s="98" t="s">
        <v>2927</v>
      </c>
      <c r="B843" s="96" t="str">
        <f t="shared" si="87"/>
        <v xml:space="preserve"> </v>
      </c>
      <c r="C843" s="96" t="str">
        <f>IF(AND(ISBLANK('TABELA UNIFICADA 2024'!#REF!)=TRUE,(ISBLANK('TABELA UNIFICADA 2024'!#REF!)=FALSE)),'TABELA UNIFICADA 2024'!#REF!," ")</f>
        <v xml:space="preserve"> </v>
      </c>
      <c r="D843" s="96" t="s">
        <v>43</v>
      </c>
      <c r="E843" s="191" t="e">
        <f>IF(ISBLANK('TABELA UNIFICADA 2024'!#REF!)=TRUE," ",'TABELA UNIFICADA 2024'!#REF!)</f>
        <v>#REF!</v>
      </c>
      <c r="F843" s="96" t="s">
        <v>111</v>
      </c>
      <c r="G843" s="96" t="str">
        <f>IF(C843='TABELA UNIFICADA 2024'!A843,'TABELA UNIFICADA 2024'!D843," ")</f>
        <v xml:space="preserve"> </v>
      </c>
      <c r="H843" s="96" t="s">
        <v>43</v>
      </c>
      <c r="I843" s="96" t="s">
        <v>112</v>
      </c>
      <c r="J843" s="97" t="e">
        <f>IF(C843='TABELA UNIFICADA 2024'!#REF!,'TABELA UNIFICADA 2024'!#REF!," ")</f>
        <v>#REF!</v>
      </c>
      <c r="K843" s="96" t="s">
        <v>113</v>
      </c>
      <c r="L843" s="100" t="str">
        <f t="shared" si="83"/>
        <v>-</v>
      </c>
      <c r="M843" s="95" t="str">
        <f>IF(C843='TABELA UNIFICADA 2024'!A843,'TABELA UNIFICADA 2024'!C843," ")</f>
        <v xml:space="preserve"> </v>
      </c>
      <c r="N843" s="99" t="e">
        <f>IF(C843='TABELA UNIFICADA 2024'!#REF!,'TABELA UNIFICADA 2024'!#REF!," ")</f>
        <v>#REF!</v>
      </c>
      <c r="O843" s="99" t="str">
        <f t="shared" si="84"/>
        <v xml:space="preserve"> </v>
      </c>
      <c r="Y843" s="183" t="s">
        <v>1136</v>
      </c>
      <c r="Z843" s="104" t="s">
        <v>696</v>
      </c>
      <c r="AA843" s="104" t="s">
        <v>618</v>
      </c>
      <c r="AB843" s="104" t="s">
        <v>2550</v>
      </c>
      <c r="AC843" s="106">
        <f>IF(AND(AB843="FERRO",AA843="PADRAO"),CONTROLE!$T$2,IF(AND(AB843="FERRO",AA843="ESPECIAL"),CONTROLE!$T$3,IF(AND(AB843="ACO",AA843="PADRAO"),CONTROLE!$T$8,IF(AND(AB843="ACO",AA843="ESPECIAL"),CONTROLE!$T$9,IF(AND(AB843="ALUMINIO",AA843="PADRAO"),CONTROLE!$T$5,IF(AND(AB843="ALUMINIO",AA843="ESPECIAL"),CONTROLE!$T$6))))))</f>
        <v>12740</v>
      </c>
    </row>
    <row r="844" spans="1:29" ht="15" customHeight="1">
      <c r="A844" s="98" t="s">
        <v>2927</v>
      </c>
      <c r="B844" s="96" t="str">
        <f t="shared" si="87"/>
        <v xml:space="preserve"> </v>
      </c>
      <c r="C844" s="96" t="str">
        <f>IF(AND(ISBLANK('TABELA UNIFICADA 2024'!#REF!)=TRUE,(ISBLANK('TABELA UNIFICADA 2024'!#REF!)=FALSE)),'TABELA UNIFICADA 2024'!#REF!," ")</f>
        <v xml:space="preserve"> </v>
      </c>
      <c r="D844" s="96" t="s">
        <v>43</v>
      </c>
      <c r="E844" s="191" t="e">
        <f>IF(ISBLANK('TABELA UNIFICADA 2024'!#REF!)=TRUE," ",'TABELA UNIFICADA 2024'!#REF!)</f>
        <v>#REF!</v>
      </c>
      <c r="F844" s="96" t="s">
        <v>111</v>
      </c>
      <c r="G844" s="96" t="str">
        <f>IF(C844='TABELA UNIFICADA 2024'!A844,'TABELA UNIFICADA 2024'!D844," ")</f>
        <v xml:space="preserve"> </v>
      </c>
      <c r="H844" s="96" t="s">
        <v>43</v>
      </c>
      <c r="I844" s="96" t="s">
        <v>112</v>
      </c>
      <c r="J844" s="97" t="e">
        <f>IF(C844='TABELA UNIFICADA 2024'!#REF!,'TABELA UNIFICADA 2024'!#REF!," ")</f>
        <v>#REF!</v>
      </c>
      <c r="K844" s="96" t="s">
        <v>113</v>
      </c>
      <c r="L844" s="100" t="str">
        <f t="shared" si="83"/>
        <v>-</v>
      </c>
      <c r="M844" s="95" t="str">
        <f>IF(C844='TABELA UNIFICADA 2024'!A844,'TABELA UNIFICADA 2024'!C844," ")</f>
        <v xml:space="preserve"> </v>
      </c>
      <c r="N844" s="99" t="e">
        <f>IF(C844='TABELA UNIFICADA 2024'!#REF!,'TABELA UNIFICADA 2024'!#REF!," ")</f>
        <v>#REF!</v>
      </c>
      <c r="O844" s="99" t="str">
        <f t="shared" si="84"/>
        <v xml:space="preserve"> </v>
      </c>
      <c r="Y844" s="183" t="s">
        <v>1137</v>
      </c>
      <c r="Z844" s="104" t="s">
        <v>666</v>
      </c>
      <c r="AA844" s="104" t="s">
        <v>706</v>
      </c>
      <c r="AB844" s="104" t="str">
        <f t="shared" ref="AB844:AB861" si="89">IF(LEFT(Z844,1)="G","FERRO",0)</f>
        <v>FERRO</v>
      </c>
      <c r="AC844" s="106">
        <f>IF(AND(AB844="FERRO",AA844="PADRAO"),CONTROLE!$T$2,IF(AND(AB844="FERRO",AA844="ESPECIAL"),CONTROLE!$T$3,IF(AND(AB844="ACO",AA844="PADRAO"),CONTROLE!$T$8,IF(AND(AB844="ACO",AA844="ESPECIAL"),CONTROLE!$T$9,IF(AND(AB844="ALUMINIO",AA844="PADRAO"),CONTROLE!$T$5,IF(AND(AB844="ALUMINIO",AA844="ESPECIAL"),CONTROLE!$T$6))))))</f>
        <v>12737</v>
      </c>
    </row>
    <row r="845" spans="1:29" ht="15" customHeight="1">
      <c r="A845" s="98" t="s">
        <v>2927</v>
      </c>
      <c r="B845" s="96" t="str">
        <f t="shared" si="87"/>
        <v xml:space="preserve"> </v>
      </c>
      <c r="C845" s="96" t="str">
        <f>IF(AND(ISBLANK('TABELA UNIFICADA 2024'!#REF!)=TRUE,(ISBLANK('TABELA UNIFICADA 2024'!#REF!)=FALSE)),'TABELA UNIFICADA 2024'!#REF!," ")</f>
        <v xml:space="preserve"> </v>
      </c>
      <c r="D845" s="96" t="s">
        <v>43</v>
      </c>
      <c r="E845" s="191" t="e">
        <f>IF(ISBLANK('TABELA UNIFICADA 2024'!#REF!)=TRUE," ",'TABELA UNIFICADA 2024'!#REF!)</f>
        <v>#REF!</v>
      </c>
      <c r="F845" s="96" t="s">
        <v>111</v>
      </c>
      <c r="G845" s="96" t="str">
        <f>IF(C845='TABELA UNIFICADA 2024'!A845,'TABELA UNIFICADA 2024'!D845," ")</f>
        <v xml:space="preserve"> </v>
      </c>
      <c r="H845" s="96" t="s">
        <v>43</v>
      </c>
      <c r="I845" s="96" t="s">
        <v>112</v>
      </c>
      <c r="J845" s="97" t="e">
        <f>IF(C845='TABELA UNIFICADA 2024'!#REF!,'TABELA UNIFICADA 2024'!#REF!," ")</f>
        <v>#REF!</v>
      </c>
      <c r="K845" s="96" t="s">
        <v>113</v>
      </c>
      <c r="L845" s="100" t="str">
        <f t="shared" si="83"/>
        <v>-</v>
      </c>
      <c r="M845" s="95" t="str">
        <f>IF(C845='TABELA UNIFICADA 2024'!A845,'TABELA UNIFICADA 2024'!C845," ")</f>
        <v xml:space="preserve"> </v>
      </c>
      <c r="N845" s="99" t="e">
        <f>IF(C845='TABELA UNIFICADA 2024'!#REF!,'TABELA UNIFICADA 2024'!#REF!," ")</f>
        <v>#REF!</v>
      </c>
      <c r="O845" s="99" t="str">
        <f t="shared" si="84"/>
        <v xml:space="preserve"> </v>
      </c>
      <c r="Y845" s="183" t="s">
        <v>1138</v>
      </c>
      <c r="Z845" s="104" t="s">
        <v>666</v>
      </c>
      <c r="AA845" s="104" t="s">
        <v>706</v>
      </c>
      <c r="AB845" s="104" t="str">
        <f t="shared" si="89"/>
        <v>FERRO</v>
      </c>
      <c r="AC845" s="106">
        <f>IF(AND(AB845="FERRO",AA845="PADRAO"),CONTROLE!$T$2,IF(AND(AB845="FERRO",AA845="ESPECIAL"),CONTROLE!$T$3,IF(AND(AB845="ACO",AA845="PADRAO"),CONTROLE!$T$8,IF(AND(AB845="ACO",AA845="ESPECIAL"),CONTROLE!$T$9,IF(AND(AB845="ALUMINIO",AA845="PADRAO"),CONTROLE!$T$5,IF(AND(AB845="ALUMINIO",AA845="ESPECIAL"),CONTROLE!$T$6))))))</f>
        <v>12737</v>
      </c>
    </row>
    <row r="846" spans="1:29" ht="15" customHeight="1">
      <c r="A846" s="98" t="s">
        <v>2927</v>
      </c>
      <c r="B846" s="96" t="str">
        <f t="shared" si="87"/>
        <v xml:space="preserve"> </v>
      </c>
      <c r="C846" s="96" t="str">
        <f>IF(AND(ISBLANK('TABELA UNIFICADA 2024'!#REF!)=TRUE,(ISBLANK('TABELA UNIFICADA 2024'!#REF!)=FALSE)),'TABELA UNIFICADA 2024'!#REF!," ")</f>
        <v xml:space="preserve"> </v>
      </c>
      <c r="D846" s="96" t="s">
        <v>43</v>
      </c>
      <c r="E846" s="191" t="e">
        <f>IF(ISBLANK('TABELA UNIFICADA 2024'!#REF!)=TRUE," ",'TABELA UNIFICADA 2024'!#REF!)</f>
        <v>#REF!</v>
      </c>
      <c r="F846" s="96" t="s">
        <v>111</v>
      </c>
      <c r="G846" s="96" t="str">
        <f>IF(C846='TABELA UNIFICADA 2024'!A846,'TABELA UNIFICADA 2024'!D846," ")</f>
        <v xml:space="preserve"> </v>
      </c>
      <c r="H846" s="96" t="s">
        <v>43</v>
      </c>
      <c r="I846" s="96" t="s">
        <v>112</v>
      </c>
      <c r="J846" s="97" t="e">
        <f>IF(C846='TABELA UNIFICADA 2024'!#REF!,'TABELA UNIFICADA 2024'!#REF!," ")</f>
        <v>#REF!</v>
      </c>
      <c r="K846" s="96" t="s">
        <v>113</v>
      </c>
      <c r="L846" s="100" t="str">
        <f t="shared" ref="L846:L909" si="90">IFERROR(VLOOKUP(M846,$Y$3:$AC$3003,5,0),"-")</f>
        <v>-</v>
      </c>
      <c r="M846" s="95" t="str">
        <f>IF(C846='TABELA UNIFICADA 2024'!A846,'TABELA UNIFICADA 2024'!C846," ")</f>
        <v xml:space="preserve"> </v>
      </c>
      <c r="N846" s="99" t="e">
        <f>IF(C846='TABELA UNIFICADA 2024'!#REF!,'TABELA UNIFICADA 2024'!#REF!," ")</f>
        <v>#REF!</v>
      </c>
      <c r="O846" s="99" t="str">
        <f t="shared" ref="O846:O909" si="91">IF(C846=" "," ",CONCATENATE(A846," ",B846,," ",C846," ",D846," ",TEXT(E846,"dd/mm/aaaa")," ",F846," ",IF(LEFT(M846, 2) = "PF", SUBSTITUTE(M846, ".","") &amp; ".055",M846 &amp; ".055")," ",H846," ",I846," ",TEXT(J846,"#,00")," ",K846))</f>
        <v xml:space="preserve"> </v>
      </c>
      <c r="Y846" s="183" t="s">
        <v>1139</v>
      </c>
      <c r="Z846" s="104" t="s">
        <v>666</v>
      </c>
      <c r="AA846" s="104" t="s">
        <v>706</v>
      </c>
      <c r="AB846" s="104" t="str">
        <f t="shared" si="89"/>
        <v>FERRO</v>
      </c>
      <c r="AC846" s="106">
        <f>IF(AND(AB846="FERRO",AA846="PADRAO"),CONTROLE!$T$2,IF(AND(AB846="FERRO",AA846="ESPECIAL"),CONTROLE!$T$3,IF(AND(AB846="ACO",AA846="PADRAO"),CONTROLE!$T$8,IF(AND(AB846="ACO",AA846="ESPECIAL"),CONTROLE!$T$9,IF(AND(AB846="ALUMINIO",AA846="PADRAO"),CONTROLE!$T$5,IF(AND(AB846="ALUMINIO",AA846="ESPECIAL"),CONTROLE!$T$6))))))</f>
        <v>12737</v>
      </c>
    </row>
    <row r="847" spans="1:29" ht="15" customHeight="1">
      <c r="A847" s="98" t="s">
        <v>2927</v>
      </c>
      <c r="B847" s="96" t="str">
        <f t="shared" si="87"/>
        <v xml:space="preserve"> </v>
      </c>
      <c r="C847" s="96" t="str">
        <f>IF(AND(ISBLANK('TABELA UNIFICADA 2024'!#REF!)=TRUE,(ISBLANK('TABELA UNIFICADA 2024'!#REF!)=FALSE)),'TABELA UNIFICADA 2024'!#REF!," ")</f>
        <v xml:space="preserve"> </v>
      </c>
      <c r="D847" s="96" t="s">
        <v>43</v>
      </c>
      <c r="E847" s="191" t="e">
        <f>IF(ISBLANK('TABELA UNIFICADA 2024'!#REF!)=TRUE," ",'TABELA UNIFICADA 2024'!#REF!)</f>
        <v>#REF!</v>
      </c>
      <c r="F847" s="96" t="s">
        <v>111</v>
      </c>
      <c r="G847" s="96" t="str">
        <f>IF(C847='TABELA UNIFICADA 2024'!A847,'TABELA UNIFICADA 2024'!D847," ")</f>
        <v xml:space="preserve"> </v>
      </c>
      <c r="H847" s="96" t="s">
        <v>43</v>
      </c>
      <c r="I847" s="96" t="s">
        <v>112</v>
      </c>
      <c r="J847" s="97" t="e">
        <f>IF(C847='TABELA UNIFICADA 2024'!#REF!,'TABELA UNIFICADA 2024'!#REF!," ")</f>
        <v>#REF!</v>
      </c>
      <c r="K847" s="96" t="s">
        <v>113</v>
      </c>
      <c r="L847" s="100" t="str">
        <f t="shared" si="90"/>
        <v>-</v>
      </c>
      <c r="M847" s="95" t="str">
        <f>IF(C847='TABELA UNIFICADA 2024'!A847,'TABELA UNIFICADA 2024'!C847," ")</f>
        <v xml:space="preserve"> </v>
      </c>
      <c r="N847" s="99" t="e">
        <f>IF(C847='TABELA UNIFICADA 2024'!#REF!,'TABELA UNIFICADA 2024'!#REF!," ")</f>
        <v>#REF!</v>
      </c>
      <c r="O847" s="99" t="str">
        <f t="shared" si="91"/>
        <v xml:space="preserve"> </v>
      </c>
      <c r="Y847" s="183" t="s">
        <v>1140</v>
      </c>
      <c r="Z847" s="104" t="s">
        <v>666</v>
      </c>
      <c r="AA847" s="104" t="s">
        <v>706</v>
      </c>
      <c r="AB847" s="104" t="str">
        <f t="shared" si="89"/>
        <v>FERRO</v>
      </c>
      <c r="AC847" s="106">
        <f>IF(AND(AB847="FERRO",AA847="PADRAO"),CONTROLE!$T$2,IF(AND(AB847="FERRO",AA847="ESPECIAL"),CONTROLE!$T$3,IF(AND(AB847="ACO",AA847="PADRAO"),CONTROLE!$T$8,IF(AND(AB847="ACO",AA847="ESPECIAL"),CONTROLE!$T$9,IF(AND(AB847="ALUMINIO",AA847="PADRAO"),CONTROLE!$T$5,IF(AND(AB847="ALUMINIO",AA847="ESPECIAL"),CONTROLE!$T$6))))))</f>
        <v>12737</v>
      </c>
    </row>
    <row r="848" spans="1:29" ht="15" customHeight="1">
      <c r="A848" s="98" t="s">
        <v>2927</v>
      </c>
      <c r="B848" s="96" t="str">
        <f t="shared" si="87"/>
        <v xml:space="preserve"> </v>
      </c>
      <c r="C848" s="96" t="str">
        <f>IF(AND(ISBLANK('TABELA UNIFICADA 2024'!#REF!)=TRUE,(ISBLANK('TABELA UNIFICADA 2024'!#REF!)=FALSE)),'TABELA UNIFICADA 2024'!#REF!," ")</f>
        <v xml:space="preserve"> </v>
      </c>
      <c r="D848" s="96" t="s">
        <v>43</v>
      </c>
      <c r="E848" s="191" t="e">
        <f>IF(ISBLANK('TABELA UNIFICADA 2024'!#REF!)=TRUE," ",'TABELA UNIFICADA 2024'!#REF!)</f>
        <v>#REF!</v>
      </c>
      <c r="F848" s="96" t="s">
        <v>111</v>
      </c>
      <c r="G848" s="96" t="str">
        <f>IF(C848='TABELA UNIFICADA 2024'!A848,'TABELA UNIFICADA 2024'!D848," ")</f>
        <v xml:space="preserve"> </v>
      </c>
      <c r="H848" s="96" t="s">
        <v>43</v>
      </c>
      <c r="I848" s="96" t="s">
        <v>112</v>
      </c>
      <c r="J848" s="97" t="e">
        <f>IF(C848='TABELA UNIFICADA 2024'!#REF!,'TABELA UNIFICADA 2024'!#REF!," ")</f>
        <v>#REF!</v>
      </c>
      <c r="K848" s="96" t="s">
        <v>113</v>
      </c>
      <c r="L848" s="100" t="str">
        <f t="shared" si="90"/>
        <v>-</v>
      </c>
      <c r="M848" s="95" t="str">
        <f>IF(C848='TABELA UNIFICADA 2024'!A848,'TABELA UNIFICADA 2024'!C848," ")</f>
        <v xml:space="preserve"> </v>
      </c>
      <c r="N848" s="99" t="e">
        <f>IF(C848='TABELA UNIFICADA 2024'!#REF!,'TABELA UNIFICADA 2024'!#REF!," ")</f>
        <v>#REF!</v>
      </c>
      <c r="O848" s="99" t="str">
        <f t="shared" si="91"/>
        <v xml:space="preserve"> </v>
      </c>
      <c r="Y848" s="183" t="s">
        <v>1141</v>
      </c>
      <c r="Z848" s="104" t="s">
        <v>666</v>
      </c>
      <c r="AA848" s="104" t="s">
        <v>706</v>
      </c>
      <c r="AB848" s="104" t="str">
        <f t="shared" si="89"/>
        <v>FERRO</v>
      </c>
      <c r="AC848" s="106">
        <f>IF(AND(AB848="FERRO",AA848="PADRAO"),CONTROLE!$T$2,IF(AND(AB848="FERRO",AA848="ESPECIAL"),CONTROLE!$T$3,IF(AND(AB848="ACO",AA848="PADRAO"),CONTROLE!$T$8,IF(AND(AB848="ACO",AA848="ESPECIAL"),CONTROLE!$T$9,IF(AND(AB848="ALUMINIO",AA848="PADRAO"),CONTROLE!$T$5,IF(AND(AB848="ALUMINIO",AA848="ESPECIAL"),CONTROLE!$T$6))))))</f>
        <v>12737</v>
      </c>
    </row>
    <row r="849" spans="1:29" ht="15" customHeight="1">
      <c r="A849" s="98" t="s">
        <v>2927</v>
      </c>
      <c r="B849" s="96" t="str">
        <f t="shared" si="87"/>
        <v xml:space="preserve"> </v>
      </c>
      <c r="C849" s="96" t="str">
        <f>IF(AND(ISBLANK('TABELA UNIFICADA 2024'!#REF!)=TRUE,(ISBLANK('TABELA UNIFICADA 2024'!#REF!)=FALSE)),'TABELA UNIFICADA 2024'!#REF!," ")</f>
        <v xml:space="preserve"> </v>
      </c>
      <c r="D849" s="96" t="s">
        <v>43</v>
      </c>
      <c r="E849" s="191" t="e">
        <f>IF(ISBLANK('TABELA UNIFICADA 2024'!#REF!)=TRUE," ",'TABELA UNIFICADA 2024'!#REF!)</f>
        <v>#REF!</v>
      </c>
      <c r="F849" s="96" t="s">
        <v>111</v>
      </c>
      <c r="G849" s="96" t="str">
        <f>IF(C849='TABELA UNIFICADA 2024'!A849,'TABELA UNIFICADA 2024'!D849," ")</f>
        <v xml:space="preserve"> </v>
      </c>
      <c r="H849" s="96" t="s">
        <v>43</v>
      </c>
      <c r="I849" s="96" t="s">
        <v>112</v>
      </c>
      <c r="J849" s="97" t="e">
        <f>IF(C849='TABELA UNIFICADA 2024'!#REF!,'TABELA UNIFICADA 2024'!#REF!," ")</f>
        <v>#REF!</v>
      </c>
      <c r="K849" s="96" t="s">
        <v>113</v>
      </c>
      <c r="L849" s="100" t="str">
        <f t="shared" si="90"/>
        <v>-</v>
      </c>
      <c r="M849" s="95" t="str">
        <f>IF(C849='TABELA UNIFICADA 2024'!A849,'TABELA UNIFICADA 2024'!C849," ")</f>
        <v xml:space="preserve"> </v>
      </c>
      <c r="N849" s="99" t="e">
        <f>IF(C849='TABELA UNIFICADA 2024'!#REF!,'TABELA UNIFICADA 2024'!#REF!," ")</f>
        <v>#REF!</v>
      </c>
      <c r="O849" s="99" t="str">
        <f t="shared" si="91"/>
        <v xml:space="preserve"> </v>
      </c>
      <c r="Y849" s="183" t="s">
        <v>1142</v>
      </c>
      <c r="Z849" s="104" t="s">
        <v>666</v>
      </c>
      <c r="AA849" s="104" t="s">
        <v>706</v>
      </c>
      <c r="AB849" s="104" t="str">
        <f t="shared" si="89"/>
        <v>FERRO</v>
      </c>
      <c r="AC849" s="106">
        <f>IF(AND(AB849="FERRO",AA849="PADRAO"),CONTROLE!$T$2,IF(AND(AB849="FERRO",AA849="ESPECIAL"),CONTROLE!$T$3,IF(AND(AB849="ACO",AA849="PADRAO"),CONTROLE!$T$8,IF(AND(AB849="ACO",AA849="ESPECIAL"),CONTROLE!$T$9,IF(AND(AB849="ALUMINIO",AA849="PADRAO"),CONTROLE!$T$5,IF(AND(AB849="ALUMINIO",AA849="ESPECIAL"),CONTROLE!$T$6))))))</f>
        <v>12737</v>
      </c>
    </row>
    <row r="850" spans="1:29" ht="15" customHeight="1">
      <c r="A850" s="98" t="s">
        <v>2927</v>
      </c>
      <c r="B850" s="96" t="str">
        <f t="shared" si="87"/>
        <v xml:space="preserve"> </v>
      </c>
      <c r="C850" s="96" t="str">
        <f>IF(AND(ISBLANK('TABELA UNIFICADA 2024'!#REF!)=TRUE,(ISBLANK('TABELA UNIFICADA 2024'!#REF!)=FALSE)),'TABELA UNIFICADA 2024'!#REF!," ")</f>
        <v xml:space="preserve"> </v>
      </c>
      <c r="D850" s="96" t="s">
        <v>43</v>
      </c>
      <c r="E850" s="191" t="e">
        <f>IF(ISBLANK('TABELA UNIFICADA 2024'!#REF!)=TRUE," ",'TABELA UNIFICADA 2024'!#REF!)</f>
        <v>#REF!</v>
      </c>
      <c r="F850" s="96" t="s">
        <v>111</v>
      </c>
      <c r="G850" s="96" t="str">
        <f>IF(C850='TABELA UNIFICADA 2024'!A850,'TABELA UNIFICADA 2024'!D850," ")</f>
        <v xml:space="preserve"> </v>
      </c>
      <c r="H850" s="96" t="s">
        <v>43</v>
      </c>
      <c r="I850" s="96" t="s">
        <v>112</v>
      </c>
      <c r="J850" s="97" t="e">
        <f>IF(C850='TABELA UNIFICADA 2024'!#REF!,'TABELA UNIFICADA 2024'!#REF!," ")</f>
        <v>#REF!</v>
      </c>
      <c r="K850" s="96" t="s">
        <v>113</v>
      </c>
      <c r="L850" s="100" t="str">
        <f t="shared" si="90"/>
        <v>-</v>
      </c>
      <c r="M850" s="95" t="str">
        <f>IF(C850='TABELA UNIFICADA 2024'!A850,'TABELA UNIFICADA 2024'!C850," ")</f>
        <v xml:space="preserve"> </v>
      </c>
      <c r="N850" s="99" t="e">
        <f>IF(C850='TABELA UNIFICADA 2024'!#REF!,'TABELA UNIFICADA 2024'!#REF!," ")</f>
        <v>#REF!</v>
      </c>
      <c r="O850" s="99" t="str">
        <f t="shared" si="91"/>
        <v xml:space="preserve"> </v>
      </c>
      <c r="Y850" s="183" t="s">
        <v>1143</v>
      </c>
      <c r="Z850" s="104" t="s">
        <v>666</v>
      </c>
      <c r="AA850" s="104" t="s">
        <v>706</v>
      </c>
      <c r="AB850" s="104" t="str">
        <f t="shared" si="89"/>
        <v>FERRO</v>
      </c>
      <c r="AC850" s="106">
        <f>IF(AND(AB850="FERRO",AA850="PADRAO"),CONTROLE!$T$2,IF(AND(AB850="FERRO",AA850="ESPECIAL"),CONTROLE!$T$3,IF(AND(AB850="ACO",AA850="PADRAO"),CONTROLE!$T$8,IF(AND(AB850="ACO",AA850="ESPECIAL"),CONTROLE!$T$9,IF(AND(AB850="ALUMINIO",AA850="PADRAO"),CONTROLE!$T$5,IF(AND(AB850="ALUMINIO",AA850="ESPECIAL"),CONTROLE!$T$6))))))</f>
        <v>12737</v>
      </c>
    </row>
    <row r="851" spans="1:29" ht="15" customHeight="1">
      <c r="A851" s="98" t="s">
        <v>2927</v>
      </c>
      <c r="B851" s="96" t="str">
        <f t="shared" si="87"/>
        <v xml:space="preserve"> </v>
      </c>
      <c r="C851" s="96" t="str">
        <f>IF(AND(ISBLANK('TABELA UNIFICADA 2024'!#REF!)=TRUE,(ISBLANK('TABELA UNIFICADA 2024'!#REF!)=FALSE)),'TABELA UNIFICADA 2024'!#REF!," ")</f>
        <v xml:space="preserve"> </v>
      </c>
      <c r="D851" s="96" t="s">
        <v>43</v>
      </c>
      <c r="E851" s="191" t="e">
        <f>IF(ISBLANK('TABELA UNIFICADA 2024'!#REF!)=TRUE," ",'TABELA UNIFICADA 2024'!#REF!)</f>
        <v>#REF!</v>
      </c>
      <c r="F851" s="96" t="s">
        <v>111</v>
      </c>
      <c r="G851" s="96" t="str">
        <f>IF(C851='TABELA UNIFICADA 2024'!A851,'TABELA UNIFICADA 2024'!D851," ")</f>
        <v xml:space="preserve"> </v>
      </c>
      <c r="H851" s="96" t="s">
        <v>43</v>
      </c>
      <c r="I851" s="96" t="s">
        <v>112</v>
      </c>
      <c r="J851" s="97" t="e">
        <f>IF(C851='TABELA UNIFICADA 2024'!#REF!,'TABELA UNIFICADA 2024'!#REF!," ")</f>
        <v>#REF!</v>
      </c>
      <c r="K851" s="96" t="s">
        <v>113</v>
      </c>
      <c r="L851" s="100" t="str">
        <f t="shared" si="90"/>
        <v>-</v>
      </c>
      <c r="M851" s="95" t="str">
        <f>IF(C851='TABELA UNIFICADA 2024'!A851,'TABELA UNIFICADA 2024'!C851," ")</f>
        <v xml:space="preserve"> </v>
      </c>
      <c r="N851" s="99" t="e">
        <f>IF(C851='TABELA UNIFICADA 2024'!#REF!,'TABELA UNIFICADA 2024'!#REF!," ")</f>
        <v>#REF!</v>
      </c>
      <c r="O851" s="99" t="str">
        <f t="shared" si="91"/>
        <v xml:space="preserve"> </v>
      </c>
      <c r="Y851" s="183" t="s">
        <v>1144</v>
      </c>
      <c r="Z851" s="104" t="s">
        <v>666</v>
      </c>
      <c r="AA851" s="104" t="s">
        <v>706</v>
      </c>
      <c r="AB851" s="104" t="str">
        <f t="shared" si="89"/>
        <v>FERRO</v>
      </c>
      <c r="AC851" s="106">
        <f>IF(AND(AB851="FERRO",AA851="PADRAO"),CONTROLE!$T$2,IF(AND(AB851="FERRO",AA851="ESPECIAL"),CONTROLE!$T$3,IF(AND(AB851="ACO",AA851="PADRAO"),CONTROLE!$T$8,IF(AND(AB851="ACO",AA851="ESPECIAL"),CONTROLE!$T$9,IF(AND(AB851="ALUMINIO",AA851="PADRAO"),CONTROLE!$T$5,IF(AND(AB851="ALUMINIO",AA851="ESPECIAL"),CONTROLE!$T$6))))))</f>
        <v>12737</v>
      </c>
    </row>
    <row r="852" spans="1:29" ht="15" customHeight="1">
      <c r="A852" s="98" t="s">
        <v>2927</v>
      </c>
      <c r="B852" s="96" t="str">
        <f t="shared" si="87"/>
        <v xml:space="preserve"> </v>
      </c>
      <c r="C852" s="96" t="str">
        <f>IF(AND(ISBLANK('TABELA UNIFICADA 2024'!#REF!)=TRUE,(ISBLANK('TABELA UNIFICADA 2024'!#REF!)=FALSE)),'TABELA UNIFICADA 2024'!#REF!," ")</f>
        <v xml:space="preserve"> </v>
      </c>
      <c r="D852" s="96" t="s">
        <v>43</v>
      </c>
      <c r="E852" s="191" t="e">
        <f>IF(ISBLANK('TABELA UNIFICADA 2024'!#REF!)=TRUE," ",'TABELA UNIFICADA 2024'!#REF!)</f>
        <v>#REF!</v>
      </c>
      <c r="F852" s="96" t="s">
        <v>111</v>
      </c>
      <c r="G852" s="96" t="str">
        <f>IF(C852='TABELA UNIFICADA 2024'!A852,'TABELA UNIFICADA 2024'!D852," ")</f>
        <v xml:space="preserve"> </v>
      </c>
      <c r="H852" s="96" t="s">
        <v>43</v>
      </c>
      <c r="I852" s="96" t="s">
        <v>112</v>
      </c>
      <c r="J852" s="97" t="e">
        <f>IF(C852='TABELA UNIFICADA 2024'!#REF!,'TABELA UNIFICADA 2024'!#REF!," ")</f>
        <v>#REF!</v>
      </c>
      <c r="K852" s="96" t="s">
        <v>113</v>
      </c>
      <c r="L852" s="100" t="str">
        <f t="shared" si="90"/>
        <v>-</v>
      </c>
      <c r="M852" s="95" t="str">
        <f>IF(C852='TABELA UNIFICADA 2024'!A852,'TABELA UNIFICADA 2024'!C852," ")</f>
        <v xml:space="preserve"> </v>
      </c>
      <c r="N852" s="99" t="e">
        <f>IF(C852='TABELA UNIFICADA 2024'!#REF!,'TABELA UNIFICADA 2024'!#REF!," ")</f>
        <v>#REF!</v>
      </c>
      <c r="O852" s="99" t="str">
        <f t="shared" si="91"/>
        <v xml:space="preserve"> </v>
      </c>
      <c r="Y852" s="183" t="s">
        <v>1145</v>
      </c>
      <c r="Z852" s="104" t="s">
        <v>666</v>
      </c>
      <c r="AA852" s="104" t="s">
        <v>706</v>
      </c>
      <c r="AB852" s="104" t="str">
        <f t="shared" si="89"/>
        <v>FERRO</v>
      </c>
      <c r="AC852" s="106">
        <f>IF(AND(AB852="FERRO",AA852="PADRAO"),CONTROLE!$T$2,IF(AND(AB852="FERRO",AA852="ESPECIAL"),CONTROLE!$T$3,IF(AND(AB852="ACO",AA852="PADRAO"),CONTROLE!$T$8,IF(AND(AB852="ACO",AA852="ESPECIAL"),CONTROLE!$T$9,IF(AND(AB852="ALUMINIO",AA852="PADRAO"),CONTROLE!$T$5,IF(AND(AB852="ALUMINIO",AA852="ESPECIAL"),CONTROLE!$T$6))))))</f>
        <v>12737</v>
      </c>
    </row>
    <row r="853" spans="1:29" ht="15" customHeight="1">
      <c r="A853" s="98" t="s">
        <v>2927</v>
      </c>
      <c r="B853" s="96" t="str">
        <f t="shared" si="87"/>
        <v xml:space="preserve"> </v>
      </c>
      <c r="C853" s="96" t="str">
        <f>IF(AND(ISBLANK('TABELA UNIFICADA 2024'!#REF!)=TRUE,(ISBLANK('TABELA UNIFICADA 2024'!#REF!)=FALSE)),'TABELA UNIFICADA 2024'!#REF!," ")</f>
        <v xml:space="preserve"> </v>
      </c>
      <c r="D853" s="96" t="s">
        <v>43</v>
      </c>
      <c r="E853" s="191" t="e">
        <f>IF(ISBLANK('TABELA UNIFICADA 2024'!#REF!)=TRUE," ",'TABELA UNIFICADA 2024'!#REF!)</f>
        <v>#REF!</v>
      </c>
      <c r="F853" s="96" t="s">
        <v>111</v>
      </c>
      <c r="G853" s="96" t="str">
        <f>IF(C853='TABELA UNIFICADA 2024'!A853,'TABELA UNIFICADA 2024'!D853," ")</f>
        <v xml:space="preserve"> </v>
      </c>
      <c r="H853" s="96" t="s">
        <v>43</v>
      </c>
      <c r="I853" s="96" t="s">
        <v>112</v>
      </c>
      <c r="J853" s="97" t="e">
        <f>IF(C853='TABELA UNIFICADA 2024'!#REF!,'TABELA UNIFICADA 2024'!#REF!," ")</f>
        <v>#REF!</v>
      </c>
      <c r="K853" s="96" t="s">
        <v>113</v>
      </c>
      <c r="L853" s="100" t="str">
        <f t="shared" si="90"/>
        <v>-</v>
      </c>
      <c r="M853" s="95" t="str">
        <f>IF(C853='TABELA UNIFICADA 2024'!A853,'TABELA UNIFICADA 2024'!C853," ")</f>
        <v xml:space="preserve"> </v>
      </c>
      <c r="N853" s="99" t="e">
        <f>IF(C853='TABELA UNIFICADA 2024'!#REF!,'TABELA UNIFICADA 2024'!#REF!," ")</f>
        <v>#REF!</v>
      </c>
      <c r="O853" s="99" t="str">
        <f t="shared" si="91"/>
        <v xml:space="preserve"> </v>
      </c>
      <c r="Y853" s="183" t="s">
        <v>1146</v>
      </c>
      <c r="Z853" s="104" t="s">
        <v>666</v>
      </c>
      <c r="AA853" s="104" t="s">
        <v>706</v>
      </c>
      <c r="AB853" s="104" t="str">
        <f t="shared" si="89"/>
        <v>FERRO</v>
      </c>
      <c r="AC853" s="106">
        <f>IF(AND(AB853="FERRO",AA853="PADRAO"),CONTROLE!$T$2,IF(AND(AB853="FERRO",AA853="ESPECIAL"),CONTROLE!$T$3,IF(AND(AB853="ACO",AA853="PADRAO"),CONTROLE!$T$8,IF(AND(AB853="ACO",AA853="ESPECIAL"),CONTROLE!$T$9,IF(AND(AB853="ALUMINIO",AA853="PADRAO"),CONTROLE!$T$5,IF(AND(AB853="ALUMINIO",AA853="ESPECIAL"),CONTROLE!$T$6))))))</f>
        <v>12737</v>
      </c>
    </row>
    <row r="854" spans="1:29" ht="15" customHeight="1">
      <c r="A854" s="98" t="s">
        <v>2927</v>
      </c>
      <c r="B854" s="96" t="str">
        <f t="shared" si="87"/>
        <v xml:space="preserve"> </v>
      </c>
      <c r="C854" s="96" t="str">
        <f>IF(AND(ISBLANK('TABELA UNIFICADA 2024'!#REF!)=TRUE,(ISBLANK('TABELA UNIFICADA 2024'!#REF!)=FALSE)),'TABELA UNIFICADA 2024'!#REF!," ")</f>
        <v xml:space="preserve"> </v>
      </c>
      <c r="D854" s="96" t="s">
        <v>43</v>
      </c>
      <c r="E854" s="191" t="e">
        <f>IF(ISBLANK('TABELA UNIFICADA 2024'!#REF!)=TRUE," ",'TABELA UNIFICADA 2024'!#REF!)</f>
        <v>#REF!</v>
      </c>
      <c r="F854" s="96" t="s">
        <v>111</v>
      </c>
      <c r="G854" s="96" t="str">
        <f>IF(C854='TABELA UNIFICADA 2024'!A854,'TABELA UNIFICADA 2024'!D854," ")</f>
        <v xml:space="preserve"> </v>
      </c>
      <c r="H854" s="96" t="s">
        <v>43</v>
      </c>
      <c r="I854" s="96" t="s">
        <v>112</v>
      </c>
      <c r="J854" s="97" t="e">
        <f>IF(C854='TABELA UNIFICADA 2024'!#REF!,'TABELA UNIFICADA 2024'!#REF!," ")</f>
        <v>#REF!</v>
      </c>
      <c r="K854" s="96" t="s">
        <v>113</v>
      </c>
      <c r="L854" s="100" t="str">
        <f t="shared" si="90"/>
        <v>-</v>
      </c>
      <c r="M854" s="95" t="str">
        <f>IF(C854='TABELA UNIFICADA 2024'!A854,'TABELA UNIFICADA 2024'!C854," ")</f>
        <v xml:space="preserve"> </v>
      </c>
      <c r="N854" s="99" t="e">
        <f>IF(C854='TABELA UNIFICADA 2024'!#REF!,'TABELA UNIFICADA 2024'!#REF!," ")</f>
        <v>#REF!</v>
      </c>
      <c r="O854" s="99" t="str">
        <f t="shared" si="91"/>
        <v xml:space="preserve"> </v>
      </c>
      <c r="Y854" s="183" t="s">
        <v>1147</v>
      </c>
      <c r="Z854" s="104" t="s">
        <v>666</v>
      </c>
      <c r="AA854" s="104" t="s">
        <v>706</v>
      </c>
      <c r="AB854" s="104" t="str">
        <f t="shared" si="89"/>
        <v>FERRO</v>
      </c>
      <c r="AC854" s="106">
        <f>IF(AND(AB854="FERRO",AA854="PADRAO"),CONTROLE!$T$2,IF(AND(AB854="FERRO",AA854="ESPECIAL"),CONTROLE!$T$3,IF(AND(AB854="ACO",AA854="PADRAO"),CONTROLE!$T$8,IF(AND(AB854="ACO",AA854="ESPECIAL"),CONTROLE!$T$9,IF(AND(AB854="ALUMINIO",AA854="PADRAO"),CONTROLE!$T$5,IF(AND(AB854="ALUMINIO",AA854="ESPECIAL"),CONTROLE!$T$6))))))</f>
        <v>12737</v>
      </c>
    </row>
    <row r="855" spans="1:29" ht="15" customHeight="1">
      <c r="A855" s="98" t="s">
        <v>2927</v>
      </c>
      <c r="B855" s="96" t="str">
        <f t="shared" si="87"/>
        <v xml:space="preserve"> </v>
      </c>
      <c r="C855" s="96" t="str">
        <f>IF(AND(ISBLANK('TABELA UNIFICADA 2024'!#REF!)=TRUE,(ISBLANK('TABELA UNIFICADA 2024'!#REF!)=FALSE)),'TABELA UNIFICADA 2024'!#REF!," ")</f>
        <v xml:space="preserve"> </v>
      </c>
      <c r="D855" s="96" t="s">
        <v>43</v>
      </c>
      <c r="E855" s="191" t="e">
        <f>IF(ISBLANK('TABELA UNIFICADA 2024'!#REF!)=TRUE," ",'TABELA UNIFICADA 2024'!#REF!)</f>
        <v>#REF!</v>
      </c>
      <c r="F855" s="96" t="s">
        <v>111</v>
      </c>
      <c r="G855" s="96" t="str">
        <f>IF(C855='TABELA UNIFICADA 2024'!A855,'TABELA UNIFICADA 2024'!D855," ")</f>
        <v xml:space="preserve"> </v>
      </c>
      <c r="H855" s="96" t="s">
        <v>43</v>
      </c>
      <c r="I855" s="96" t="s">
        <v>112</v>
      </c>
      <c r="J855" s="97" t="e">
        <f>IF(C855='TABELA UNIFICADA 2024'!#REF!,'TABELA UNIFICADA 2024'!#REF!," ")</f>
        <v>#REF!</v>
      </c>
      <c r="K855" s="96" t="s">
        <v>113</v>
      </c>
      <c r="L855" s="100" t="str">
        <f t="shared" si="90"/>
        <v>-</v>
      </c>
      <c r="M855" s="95" t="str">
        <f>IF(C855='TABELA UNIFICADA 2024'!A855,'TABELA UNIFICADA 2024'!C855," ")</f>
        <v xml:space="preserve"> </v>
      </c>
      <c r="N855" s="99" t="e">
        <f>IF(C855='TABELA UNIFICADA 2024'!#REF!,'TABELA UNIFICADA 2024'!#REF!," ")</f>
        <v>#REF!</v>
      </c>
      <c r="O855" s="99" t="str">
        <f t="shared" si="91"/>
        <v xml:space="preserve"> </v>
      </c>
      <c r="Y855" s="183" t="s">
        <v>1148</v>
      </c>
      <c r="Z855" s="104" t="s">
        <v>666</v>
      </c>
      <c r="AA855" s="104" t="s">
        <v>706</v>
      </c>
      <c r="AB855" s="104" t="str">
        <f t="shared" si="89"/>
        <v>FERRO</v>
      </c>
      <c r="AC855" s="106">
        <f>IF(AND(AB855="FERRO",AA855="PADRAO"),CONTROLE!$T$2,IF(AND(AB855="FERRO",AA855="ESPECIAL"),CONTROLE!$T$3,IF(AND(AB855="ACO",AA855="PADRAO"),CONTROLE!$T$8,IF(AND(AB855="ACO",AA855="ESPECIAL"),CONTROLE!$T$9,IF(AND(AB855="ALUMINIO",AA855="PADRAO"),CONTROLE!$T$5,IF(AND(AB855="ALUMINIO",AA855="ESPECIAL"),CONTROLE!$T$6))))))</f>
        <v>12737</v>
      </c>
    </row>
    <row r="856" spans="1:29" ht="15" customHeight="1">
      <c r="A856" s="98" t="s">
        <v>2927</v>
      </c>
      <c r="B856" s="96" t="str">
        <f t="shared" si="87"/>
        <v xml:space="preserve"> </v>
      </c>
      <c r="C856" s="96" t="str">
        <f>IF(AND(ISBLANK('TABELA UNIFICADA 2024'!#REF!)=TRUE,(ISBLANK('TABELA UNIFICADA 2024'!#REF!)=FALSE)),'TABELA UNIFICADA 2024'!#REF!," ")</f>
        <v xml:space="preserve"> </v>
      </c>
      <c r="D856" s="96" t="s">
        <v>43</v>
      </c>
      <c r="E856" s="191" t="e">
        <f>IF(ISBLANK('TABELA UNIFICADA 2024'!#REF!)=TRUE," ",'TABELA UNIFICADA 2024'!#REF!)</f>
        <v>#REF!</v>
      </c>
      <c r="F856" s="96" t="s">
        <v>111</v>
      </c>
      <c r="G856" s="96" t="str">
        <f>IF(C856='TABELA UNIFICADA 2024'!A856,'TABELA UNIFICADA 2024'!D856," ")</f>
        <v xml:space="preserve"> </v>
      </c>
      <c r="H856" s="96" t="s">
        <v>43</v>
      </c>
      <c r="I856" s="96" t="s">
        <v>112</v>
      </c>
      <c r="J856" s="97" t="e">
        <f>IF(C856='TABELA UNIFICADA 2024'!#REF!,'TABELA UNIFICADA 2024'!#REF!," ")</f>
        <v>#REF!</v>
      </c>
      <c r="K856" s="96" t="s">
        <v>113</v>
      </c>
      <c r="L856" s="100" t="str">
        <f t="shared" si="90"/>
        <v>-</v>
      </c>
      <c r="M856" s="95" t="str">
        <f>IF(C856='TABELA UNIFICADA 2024'!A856,'TABELA UNIFICADA 2024'!C856," ")</f>
        <v xml:space="preserve"> </v>
      </c>
      <c r="N856" s="99" t="e">
        <f>IF(C856='TABELA UNIFICADA 2024'!#REF!,'TABELA UNIFICADA 2024'!#REF!," ")</f>
        <v>#REF!</v>
      </c>
      <c r="O856" s="99" t="str">
        <f t="shared" si="91"/>
        <v xml:space="preserve"> </v>
      </c>
      <c r="Y856" s="183" t="s">
        <v>1149</v>
      </c>
      <c r="Z856" s="104" t="s">
        <v>666</v>
      </c>
      <c r="AA856" s="104" t="s">
        <v>706</v>
      </c>
      <c r="AB856" s="104" t="str">
        <f t="shared" si="89"/>
        <v>FERRO</v>
      </c>
      <c r="AC856" s="106">
        <f>IF(AND(AB856="FERRO",AA856="PADRAO"),CONTROLE!$T$2,IF(AND(AB856="FERRO",AA856="ESPECIAL"),CONTROLE!$T$3,IF(AND(AB856="ACO",AA856="PADRAO"),CONTROLE!$T$8,IF(AND(AB856="ACO",AA856="ESPECIAL"),CONTROLE!$T$9,IF(AND(AB856="ALUMINIO",AA856="PADRAO"),CONTROLE!$T$5,IF(AND(AB856="ALUMINIO",AA856="ESPECIAL"),CONTROLE!$T$6))))))</f>
        <v>12737</v>
      </c>
    </row>
    <row r="857" spans="1:29" ht="15" customHeight="1">
      <c r="A857" s="98" t="s">
        <v>2927</v>
      </c>
      <c r="B857" s="96" t="str">
        <f t="shared" si="87"/>
        <v xml:space="preserve"> </v>
      </c>
      <c r="C857" s="96" t="str">
        <f>IF(AND(ISBLANK('TABELA UNIFICADA 2024'!#REF!)=TRUE,(ISBLANK('TABELA UNIFICADA 2024'!#REF!)=FALSE)),'TABELA UNIFICADA 2024'!#REF!," ")</f>
        <v xml:space="preserve"> </v>
      </c>
      <c r="D857" s="96" t="s">
        <v>43</v>
      </c>
      <c r="E857" s="191" t="e">
        <f>IF(ISBLANK('TABELA UNIFICADA 2024'!#REF!)=TRUE," ",'TABELA UNIFICADA 2024'!#REF!)</f>
        <v>#REF!</v>
      </c>
      <c r="F857" s="96" t="s">
        <v>111</v>
      </c>
      <c r="G857" s="96" t="str">
        <f>IF(C857='TABELA UNIFICADA 2024'!A857,'TABELA UNIFICADA 2024'!D857," ")</f>
        <v xml:space="preserve"> </v>
      </c>
      <c r="H857" s="96" t="s">
        <v>43</v>
      </c>
      <c r="I857" s="96" t="s">
        <v>112</v>
      </c>
      <c r="J857" s="97" t="e">
        <f>IF(C857='TABELA UNIFICADA 2024'!#REF!,'TABELA UNIFICADA 2024'!#REF!," ")</f>
        <v>#REF!</v>
      </c>
      <c r="K857" s="96" t="s">
        <v>113</v>
      </c>
      <c r="L857" s="100" t="str">
        <f t="shared" si="90"/>
        <v>-</v>
      </c>
      <c r="M857" s="95" t="str">
        <f>IF(C857='TABELA UNIFICADA 2024'!A857,'TABELA UNIFICADA 2024'!C857," ")</f>
        <v xml:space="preserve"> </v>
      </c>
      <c r="N857" s="99" t="e">
        <f>IF(C857='TABELA UNIFICADA 2024'!#REF!,'TABELA UNIFICADA 2024'!#REF!," ")</f>
        <v>#REF!</v>
      </c>
      <c r="O857" s="99" t="str">
        <f t="shared" si="91"/>
        <v xml:space="preserve"> </v>
      </c>
      <c r="Y857" s="183" t="s">
        <v>1150</v>
      </c>
      <c r="Z857" s="104" t="s">
        <v>666</v>
      </c>
      <c r="AA857" s="104" t="s">
        <v>706</v>
      </c>
      <c r="AB857" s="104" t="str">
        <f t="shared" si="89"/>
        <v>FERRO</v>
      </c>
      <c r="AC857" s="106">
        <f>IF(AND(AB857="FERRO",AA857="PADRAO"),CONTROLE!$T$2,IF(AND(AB857="FERRO",AA857="ESPECIAL"),CONTROLE!$T$3,IF(AND(AB857="ACO",AA857="PADRAO"),CONTROLE!$T$8,IF(AND(AB857="ACO",AA857="ESPECIAL"),CONTROLE!$T$9,IF(AND(AB857="ALUMINIO",AA857="PADRAO"),CONTROLE!$T$5,IF(AND(AB857="ALUMINIO",AA857="ESPECIAL"),CONTROLE!$T$6))))))</f>
        <v>12737</v>
      </c>
    </row>
    <row r="858" spans="1:29" ht="15" customHeight="1">
      <c r="A858" s="98" t="s">
        <v>2927</v>
      </c>
      <c r="B858" s="96" t="str">
        <f t="shared" si="87"/>
        <v xml:space="preserve"> </v>
      </c>
      <c r="C858" s="96" t="str">
        <f>IF(AND(ISBLANK('TABELA UNIFICADA 2024'!#REF!)=TRUE,(ISBLANK('TABELA UNIFICADA 2024'!#REF!)=FALSE)),'TABELA UNIFICADA 2024'!#REF!," ")</f>
        <v xml:space="preserve"> </v>
      </c>
      <c r="D858" s="96" t="s">
        <v>43</v>
      </c>
      <c r="E858" s="191" t="e">
        <f>IF(ISBLANK('TABELA UNIFICADA 2024'!#REF!)=TRUE," ",'TABELA UNIFICADA 2024'!#REF!)</f>
        <v>#REF!</v>
      </c>
      <c r="F858" s="96" t="s">
        <v>111</v>
      </c>
      <c r="G858" s="96" t="str">
        <f>IF(C858='TABELA UNIFICADA 2024'!A858,'TABELA UNIFICADA 2024'!D858," ")</f>
        <v xml:space="preserve"> </v>
      </c>
      <c r="H858" s="96" t="s">
        <v>43</v>
      </c>
      <c r="I858" s="96" t="s">
        <v>112</v>
      </c>
      <c r="J858" s="97" t="e">
        <f>IF(C858='TABELA UNIFICADA 2024'!#REF!,'TABELA UNIFICADA 2024'!#REF!," ")</f>
        <v>#REF!</v>
      </c>
      <c r="K858" s="96" t="s">
        <v>113</v>
      </c>
      <c r="L858" s="100" t="str">
        <f t="shared" si="90"/>
        <v>-</v>
      </c>
      <c r="M858" s="95" t="str">
        <f>IF(C858='TABELA UNIFICADA 2024'!A858,'TABELA UNIFICADA 2024'!C858," ")</f>
        <v xml:space="preserve"> </v>
      </c>
      <c r="N858" s="99" t="e">
        <f>IF(C858='TABELA UNIFICADA 2024'!#REF!,'TABELA UNIFICADA 2024'!#REF!," ")</f>
        <v>#REF!</v>
      </c>
      <c r="O858" s="99" t="str">
        <f t="shared" si="91"/>
        <v xml:space="preserve"> </v>
      </c>
      <c r="Y858" s="183" t="s">
        <v>1151</v>
      </c>
      <c r="Z858" s="104" t="s">
        <v>666</v>
      </c>
      <c r="AA858" s="104" t="s">
        <v>706</v>
      </c>
      <c r="AB858" s="104" t="str">
        <f t="shared" si="89"/>
        <v>FERRO</v>
      </c>
      <c r="AC858" s="106">
        <f>IF(AND(AB858="FERRO",AA858="PADRAO"),CONTROLE!$T$2,IF(AND(AB858="FERRO",AA858="ESPECIAL"),CONTROLE!$T$3,IF(AND(AB858="ACO",AA858="PADRAO"),CONTROLE!$T$8,IF(AND(AB858="ACO",AA858="ESPECIAL"),CONTROLE!$T$9,IF(AND(AB858="ALUMINIO",AA858="PADRAO"),CONTROLE!$T$5,IF(AND(AB858="ALUMINIO",AA858="ESPECIAL"),CONTROLE!$T$6))))))</f>
        <v>12737</v>
      </c>
    </row>
    <row r="859" spans="1:29" ht="15" customHeight="1">
      <c r="A859" s="98" t="s">
        <v>2927</v>
      </c>
      <c r="B859" s="96" t="str">
        <f t="shared" si="87"/>
        <v xml:space="preserve"> </v>
      </c>
      <c r="C859" s="96" t="str">
        <f>IF(AND(ISBLANK('TABELA UNIFICADA 2024'!#REF!)=TRUE,(ISBLANK('TABELA UNIFICADA 2024'!#REF!)=FALSE)),'TABELA UNIFICADA 2024'!#REF!," ")</f>
        <v xml:space="preserve"> </v>
      </c>
      <c r="D859" s="96" t="s">
        <v>43</v>
      </c>
      <c r="E859" s="191" t="e">
        <f>IF(ISBLANK('TABELA UNIFICADA 2024'!#REF!)=TRUE," ",'TABELA UNIFICADA 2024'!#REF!)</f>
        <v>#REF!</v>
      </c>
      <c r="F859" s="96" t="s">
        <v>111</v>
      </c>
      <c r="G859" s="96" t="str">
        <f>IF(C859='TABELA UNIFICADA 2024'!A859,'TABELA UNIFICADA 2024'!D859," ")</f>
        <v xml:space="preserve"> </v>
      </c>
      <c r="H859" s="96" t="s">
        <v>43</v>
      </c>
      <c r="I859" s="96" t="s">
        <v>112</v>
      </c>
      <c r="J859" s="97" t="e">
        <f>IF(C859='TABELA UNIFICADA 2024'!#REF!,'TABELA UNIFICADA 2024'!#REF!," ")</f>
        <v>#REF!</v>
      </c>
      <c r="K859" s="96" t="s">
        <v>113</v>
      </c>
      <c r="L859" s="100" t="str">
        <f t="shared" si="90"/>
        <v>-</v>
      </c>
      <c r="M859" s="95" t="str">
        <f>IF(C859='TABELA UNIFICADA 2024'!A859,'TABELA UNIFICADA 2024'!C859," ")</f>
        <v xml:space="preserve"> </v>
      </c>
      <c r="N859" s="99" t="e">
        <f>IF(C859='TABELA UNIFICADA 2024'!#REF!,'TABELA UNIFICADA 2024'!#REF!," ")</f>
        <v>#REF!</v>
      </c>
      <c r="O859" s="99" t="str">
        <f t="shared" si="91"/>
        <v xml:space="preserve"> </v>
      </c>
      <c r="Y859" s="183" t="s">
        <v>1152</v>
      </c>
      <c r="Z859" s="104" t="s">
        <v>666</v>
      </c>
      <c r="AA859" s="104" t="s">
        <v>706</v>
      </c>
      <c r="AB859" s="104" t="str">
        <f t="shared" si="89"/>
        <v>FERRO</v>
      </c>
      <c r="AC859" s="106">
        <f>IF(AND(AB859="FERRO",AA859="PADRAO"),CONTROLE!$T$2,IF(AND(AB859="FERRO",AA859="ESPECIAL"),CONTROLE!$T$3,IF(AND(AB859="ACO",AA859="PADRAO"),CONTROLE!$T$8,IF(AND(AB859="ACO",AA859="ESPECIAL"),CONTROLE!$T$9,IF(AND(AB859="ALUMINIO",AA859="PADRAO"),CONTROLE!$T$5,IF(AND(AB859="ALUMINIO",AA859="ESPECIAL"),CONTROLE!$T$6))))))</f>
        <v>12737</v>
      </c>
    </row>
    <row r="860" spans="1:29" ht="15" customHeight="1">
      <c r="A860" s="98" t="s">
        <v>2927</v>
      </c>
      <c r="B860" s="96" t="str">
        <f t="shared" si="87"/>
        <v xml:space="preserve"> </v>
      </c>
      <c r="C860" s="96" t="str">
        <f>IF(AND(ISBLANK('TABELA UNIFICADA 2024'!#REF!)=TRUE,(ISBLANK('TABELA UNIFICADA 2024'!#REF!)=FALSE)),'TABELA UNIFICADA 2024'!#REF!," ")</f>
        <v xml:space="preserve"> </v>
      </c>
      <c r="D860" s="96" t="s">
        <v>43</v>
      </c>
      <c r="E860" s="191" t="e">
        <f>IF(ISBLANK('TABELA UNIFICADA 2024'!#REF!)=TRUE," ",'TABELA UNIFICADA 2024'!#REF!)</f>
        <v>#REF!</v>
      </c>
      <c r="F860" s="96" t="s">
        <v>111</v>
      </c>
      <c r="G860" s="96" t="str">
        <f>IF(C860='TABELA UNIFICADA 2024'!A860,'TABELA UNIFICADA 2024'!D860," ")</f>
        <v xml:space="preserve"> </v>
      </c>
      <c r="H860" s="96" t="s">
        <v>43</v>
      </c>
      <c r="I860" s="96" t="s">
        <v>112</v>
      </c>
      <c r="J860" s="97" t="e">
        <f>IF(C860='TABELA UNIFICADA 2024'!#REF!,'TABELA UNIFICADA 2024'!#REF!," ")</f>
        <v>#REF!</v>
      </c>
      <c r="K860" s="96" t="s">
        <v>113</v>
      </c>
      <c r="L860" s="100" t="str">
        <f t="shared" si="90"/>
        <v>-</v>
      </c>
      <c r="M860" s="95" t="str">
        <f>IF(C860='TABELA UNIFICADA 2024'!A860,'TABELA UNIFICADA 2024'!C860," ")</f>
        <v xml:space="preserve"> </v>
      </c>
      <c r="N860" s="99" t="e">
        <f>IF(C860='TABELA UNIFICADA 2024'!#REF!,'TABELA UNIFICADA 2024'!#REF!," ")</f>
        <v>#REF!</v>
      </c>
      <c r="O860" s="99" t="str">
        <f t="shared" si="91"/>
        <v xml:space="preserve"> </v>
      </c>
      <c r="Y860" s="183" t="s">
        <v>1153</v>
      </c>
      <c r="Z860" s="104" t="s">
        <v>617</v>
      </c>
      <c r="AA860" s="104" t="s">
        <v>618</v>
      </c>
      <c r="AB860" s="104" t="str">
        <f t="shared" si="89"/>
        <v>FERRO</v>
      </c>
      <c r="AC860" s="106">
        <f>IF(AND(AB860="FERRO",AA860="PADRAO"),CONTROLE!$T$2,IF(AND(AB860="FERRO",AA860="ESPECIAL"),CONTROLE!$T$3,IF(AND(AB860="ACO",AA860="PADRAO"),CONTROLE!$T$8,IF(AND(AB860="ACO",AA860="ESPECIAL"),CONTROLE!$T$9,IF(AND(AB860="ALUMINIO",AA860="PADRAO"),CONTROLE!$T$5,IF(AND(AB860="ALUMINIO",AA860="ESPECIAL"),CONTROLE!$T$6))))))</f>
        <v>12738</v>
      </c>
    </row>
    <row r="861" spans="1:29" ht="15" customHeight="1">
      <c r="A861" s="98" t="s">
        <v>2927</v>
      </c>
      <c r="B861" s="96" t="str">
        <f t="shared" si="87"/>
        <v xml:space="preserve"> </v>
      </c>
      <c r="C861" s="96" t="str">
        <f>IF(AND(ISBLANK('TABELA UNIFICADA 2024'!#REF!)=TRUE,(ISBLANK('TABELA UNIFICADA 2024'!#REF!)=FALSE)),'TABELA UNIFICADA 2024'!#REF!," ")</f>
        <v xml:space="preserve"> </v>
      </c>
      <c r="D861" s="96" t="s">
        <v>43</v>
      </c>
      <c r="E861" s="191" t="e">
        <f>IF(ISBLANK('TABELA UNIFICADA 2024'!#REF!)=TRUE," ",'TABELA UNIFICADA 2024'!#REF!)</f>
        <v>#REF!</v>
      </c>
      <c r="F861" s="96" t="s">
        <v>111</v>
      </c>
      <c r="G861" s="96" t="str">
        <f>IF(C861='TABELA UNIFICADA 2024'!A861,'TABELA UNIFICADA 2024'!D861," ")</f>
        <v xml:space="preserve"> </v>
      </c>
      <c r="H861" s="96" t="s">
        <v>43</v>
      </c>
      <c r="I861" s="96" t="s">
        <v>112</v>
      </c>
      <c r="J861" s="97" t="e">
        <f>IF(C861='TABELA UNIFICADA 2024'!#REF!,'TABELA UNIFICADA 2024'!#REF!," ")</f>
        <v>#REF!</v>
      </c>
      <c r="K861" s="96" t="s">
        <v>113</v>
      </c>
      <c r="L861" s="100" t="str">
        <f t="shared" si="90"/>
        <v>-</v>
      </c>
      <c r="M861" s="95" t="str">
        <f>IF(C861='TABELA UNIFICADA 2024'!A861,'TABELA UNIFICADA 2024'!C861," ")</f>
        <v xml:space="preserve"> </v>
      </c>
      <c r="N861" s="99" t="e">
        <f>IF(C861='TABELA UNIFICADA 2024'!#REF!,'TABELA UNIFICADA 2024'!#REF!," ")</f>
        <v>#REF!</v>
      </c>
      <c r="O861" s="99" t="str">
        <f t="shared" si="91"/>
        <v xml:space="preserve"> </v>
      </c>
      <c r="Y861" s="183" t="s">
        <v>1154</v>
      </c>
      <c r="Z861" s="104" t="s">
        <v>617</v>
      </c>
      <c r="AA861" s="104" t="s">
        <v>618</v>
      </c>
      <c r="AB861" s="104" t="str">
        <f t="shared" si="89"/>
        <v>FERRO</v>
      </c>
      <c r="AC861" s="106">
        <f>IF(AND(AB861="FERRO",AA861="PADRAO"),CONTROLE!$T$2,IF(AND(AB861="FERRO",AA861="ESPECIAL"),CONTROLE!$T$3,IF(AND(AB861="ACO",AA861="PADRAO"),CONTROLE!$T$8,IF(AND(AB861="ACO",AA861="ESPECIAL"),CONTROLE!$T$9,IF(AND(AB861="ALUMINIO",AA861="PADRAO"),CONTROLE!$T$5,IF(AND(AB861="ALUMINIO",AA861="ESPECIAL"),CONTROLE!$T$6))))))</f>
        <v>12738</v>
      </c>
    </row>
    <row r="862" spans="1:29" ht="15" customHeight="1">
      <c r="A862" s="98" t="s">
        <v>2927</v>
      </c>
      <c r="B862" s="96" t="str">
        <f t="shared" si="87"/>
        <v xml:space="preserve"> </v>
      </c>
      <c r="C862" s="96" t="str">
        <f>IF(AND(ISBLANK('TABELA UNIFICADA 2024'!#REF!)=TRUE,(ISBLANK('TABELA UNIFICADA 2024'!#REF!)=FALSE)),'TABELA UNIFICADA 2024'!#REF!," ")</f>
        <v xml:space="preserve"> </v>
      </c>
      <c r="D862" s="96" t="s">
        <v>43</v>
      </c>
      <c r="E862" s="191" t="e">
        <f>IF(ISBLANK('TABELA UNIFICADA 2024'!#REF!)=TRUE," ",'TABELA UNIFICADA 2024'!#REF!)</f>
        <v>#REF!</v>
      </c>
      <c r="F862" s="96" t="s">
        <v>111</v>
      </c>
      <c r="G862" s="96" t="str">
        <f>IF(C862='TABELA UNIFICADA 2024'!A862,'TABELA UNIFICADA 2024'!D862," ")</f>
        <v xml:space="preserve"> </v>
      </c>
      <c r="H862" s="96" t="s">
        <v>43</v>
      </c>
      <c r="I862" s="96" t="s">
        <v>112</v>
      </c>
      <c r="J862" s="97" t="e">
        <f>IF(C862='TABELA UNIFICADA 2024'!#REF!,'TABELA UNIFICADA 2024'!#REF!," ")</f>
        <v>#REF!</v>
      </c>
      <c r="K862" s="96" t="s">
        <v>113</v>
      </c>
      <c r="L862" s="100" t="str">
        <f t="shared" si="90"/>
        <v>-</v>
      </c>
      <c r="M862" s="95" t="str">
        <f>IF(C862='TABELA UNIFICADA 2024'!A862,'TABELA UNIFICADA 2024'!C862," ")</f>
        <v xml:space="preserve"> </v>
      </c>
      <c r="N862" s="99" t="e">
        <f>IF(C862='TABELA UNIFICADA 2024'!#REF!,'TABELA UNIFICADA 2024'!#REF!," ")</f>
        <v>#REF!</v>
      </c>
      <c r="O862" s="99" t="str">
        <f t="shared" si="91"/>
        <v xml:space="preserve"> </v>
      </c>
      <c r="Y862" s="183" t="s">
        <v>1155</v>
      </c>
      <c r="Z862" s="104" t="s">
        <v>696</v>
      </c>
      <c r="AA862" s="104" t="s">
        <v>618</v>
      </c>
      <c r="AB862" s="104" t="s">
        <v>2550</v>
      </c>
      <c r="AC862" s="106">
        <f>IF(AND(AB862="FERRO",AA862="PADRAO"),CONTROLE!$T$2,IF(AND(AB862="FERRO",AA862="ESPECIAL"),CONTROLE!$T$3,IF(AND(AB862="ACO",AA862="PADRAO"),CONTROLE!$T$8,IF(AND(AB862="ACO",AA862="ESPECIAL"),CONTROLE!$T$9,IF(AND(AB862="ALUMINIO",AA862="PADRAO"),CONTROLE!$T$5,IF(AND(AB862="ALUMINIO",AA862="ESPECIAL"),CONTROLE!$T$6))))))</f>
        <v>12740</v>
      </c>
    </row>
    <row r="863" spans="1:29" ht="15" customHeight="1">
      <c r="A863" s="98" t="s">
        <v>2927</v>
      </c>
      <c r="B863" s="96" t="str">
        <f t="shared" si="87"/>
        <v xml:space="preserve"> </v>
      </c>
      <c r="C863" s="96" t="str">
        <f>IF(AND(ISBLANK('TABELA UNIFICADA 2024'!#REF!)=TRUE,(ISBLANK('TABELA UNIFICADA 2024'!#REF!)=FALSE)),'TABELA UNIFICADA 2024'!#REF!," ")</f>
        <v xml:space="preserve"> </v>
      </c>
      <c r="D863" s="96" t="s">
        <v>43</v>
      </c>
      <c r="E863" s="191" t="e">
        <f>IF(ISBLANK('TABELA UNIFICADA 2024'!#REF!)=TRUE," ",'TABELA UNIFICADA 2024'!#REF!)</f>
        <v>#REF!</v>
      </c>
      <c r="F863" s="96" t="s">
        <v>111</v>
      </c>
      <c r="G863" s="96" t="str">
        <f>IF(C863='TABELA UNIFICADA 2024'!A863,'TABELA UNIFICADA 2024'!D863," ")</f>
        <v xml:space="preserve"> </v>
      </c>
      <c r="H863" s="96" t="s">
        <v>43</v>
      </c>
      <c r="I863" s="96" t="s">
        <v>112</v>
      </c>
      <c r="J863" s="97" t="e">
        <f>IF(C863='TABELA UNIFICADA 2024'!#REF!,'TABELA UNIFICADA 2024'!#REF!," ")</f>
        <v>#REF!</v>
      </c>
      <c r="K863" s="96" t="s">
        <v>113</v>
      </c>
      <c r="L863" s="100" t="str">
        <f t="shared" si="90"/>
        <v>-</v>
      </c>
      <c r="M863" s="95" t="str">
        <f>IF(C863='TABELA UNIFICADA 2024'!A863,'TABELA UNIFICADA 2024'!C863," ")</f>
        <v xml:space="preserve"> </v>
      </c>
      <c r="N863" s="99" t="e">
        <f>IF(C863='TABELA UNIFICADA 2024'!#REF!,'TABELA UNIFICADA 2024'!#REF!," ")</f>
        <v>#REF!</v>
      </c>
      <c r="O863" s="99" t="str">
        <f t="shared" si="91"/>
        <v xml:space="preserve"> </v>
      </c>
      <c r="Y863" s="183" t="s">
        <v>1156</v>
      </c>
      <c r="Z863" s="104" t="s">
        <v>666</v>
      </c>
      <c r="AA863" s="104" t="s">
        <v>618</v>
      </c>
      <c r="AB863" s="104" t="str">
        <f t="shared" ref="AB863:AB894" si="92">IF(LEFT(Z863,1)="G","FERRO",0)</f>
        <v>FERRO</v>
      </c>
      <c r="AC863" s="106">
        <f>IF(AND(AB863="FERRO",AA863="PADRAO"),CONTROLE!$T$2,IF(AND(AB863="FERRO",AA863="ESPECIAL"),CONTROLE!$T$3,IF(AND(AB863="ACO",AA863="PADRAO"),CONTROLE!$T$8,IF(AND(AB863="ACO",AA863="ESPECIAL"),CONTROLE!$T$9,IF(AND(AB863="ALUMINIO",AA863="PADRAO"),CONTROLE!$T$5,IF(AND(AB863="ALUMINIO",AA863="ESPECIAL"),CONTROLE!$T$6))))))</f>
        <v>12738</v>
      </c>
    </row>
    <row r="864" spans="1:29" ht="15" customHeight="1">
      <c r="A864" s="98" t="s">
        <v>2927</v>
      </c>
      <c r="B864" s="96" t="str">
        <f t="shared" si="87"/>
        <v xml:space="preserve"> </v>
      </c>
      <c r="C864" s="96" t="str">
        <f>IF(AND(ISBLANK('TABELA UNIFICADA 2024'!#REF!)=TRUE,(ISBLANK('TABELA UNIFICADA 2024'!#REF!)=FALSE)),'TABELA UNIFICADA 2024'!#REF!," ")</f>
        <v xml:space="preserve"> </v>
      </c>
      <c r="D864" s="96" t="s">
        <v>43</v>
      </c>
      <c r="E864" s="191" t="e">
        <f>IF(ISBLANK('TABELA UNIFICADA 2024'!#REF!)=TRUE," ",'TABELA UNIFICADA 2024'!#REF!)</f>
        <v>#REF!</v>
      </c>
      <c r="F864" s="96" t="s">
        <v>111</v>
      </c>
      <c r="G864" s="96" t="str">
        <f>IF(C864='TABELA UNIFICADA 2024'!A864,'TABELA UNIFICADA 2024'!D864," ")</f>
        <v xml:space="preserve"> </v>
      </c>
      <c r="H864" s="96" t="s">
        <v>43</v>
      </c>
      <c r="I864" s="96" t="s">
        <v>112</v>
      </c>
      <c r="J864" s="97" t="e">
        <f>IF(C864='TABELA UNIFICADA 2024'!#REF!,'TABELA UNIFICADA 2024'!#REF!," ")</f>
        <v>#REF!</v>
      </c>
      <c r="K864" s="96" t="s">
        <v>113</v>
      </c>
      <c r="L864" s="100" t="str">
        <f t="shared" si="90"/>
        <v>-</v>
      </c>
      <c r="M864" s="95" t="str">
        <f>IF(C864='TABELA UNIFICADA 2024'!A864,'TABELA UNIFICADA 2024'!C864," ")</f>
        <v xml:space="preserve"> </v>
      </c>
      <c r="N864" s="99" t="e">
        <f>IF(C864='TABELA UNIFICADA 2024'!#REF!,'TABELA UNIFICADA 2024'!#REF!," ")</f>
        <v>#REF!</v>
      </c>
      <c r="O864" s="99" t="str">
        <f t="shared" si="91"/>
        <v xml:space="preserve"> </v>
      </c>
      <c r="Y864" s="183" t="s">
        <v>1157</v>
      </c>
      <c r="Z864" s="104" t="s">
        <v>617</v>
      </c>
      <c r="AA864" s="104" t="s">
        <v>618</v>
      </c>
      <c r="AB864" s="104" t="str">
        <f t="shared" si="92"/>
        <v>FERRO</v>
      </c>
      <c r="AC864" s="106">
        <f>IF(AND(AB864="FERRO",AA864="PADRAO"),CONTROLE!$T$2,IF(AND(AB864="FERRO",AA864="ESPECIAL"),CONTROLE!$T$3,IF(AND(AB864="ACO",AA864="PADRAO"),CONTROLE!$T$8,IF(AND(AB864="ACO",AA864="ESPECIAL"),CONTROLE!$T$9,IF(AND(AB864="ALUMINIO",AA864="PADRAO"),CONTROLE!$T$5,IF(AND(AB864="ALUMINIO",AA864="ESPECIAL"),CONTROLE!$T$6))))))</f>
        <v>12738</v>
      </c>
    </row>
    <row r="865" spans="1:29" ht="15" customHeight="1">
      <c r="A865" s="98" t="s">
        <v>2927</v>
      </c>
      <c r="B865" s="96" t="str">
        <f t="shared" si="87"/>
        <v xml:space="preserve"> </v>
      </c>
      <c r="C865" s="96" t="str">
        <f>IF(AND(ISBLANK('TABELA UNIFICADA 2024'!#REF!)=TRUE,(ISBLANK('TABELA UNIFICADA 2024'!#REF!)=FALSE)),'TABELA UNIFICADA 2024'!#REF!," ")</f>
        <v xml:space="preserve"> </v>
      </c>
      <c r="D865" s="96" t="s">
        <v>43</v>
      </c>
      <c r="E865" s="191" t="e">
        <f>IF(ISBLANK('TABELA UNIFICADA 2024'!#REF!)=TRUE," ",'TABELA UNIFICADA 2024'!#REF!)</f>
        <v>#REF!</v>
      </c>
      <c r="F865" s="96" t="s">
        <v>111</v>
      </c>
      <c r="G865" s="96" t="str">
        <f>IF(C865='TABELA UNIFICADA 2024'!A865,'TABELA UNIFICADA 2024'!D865," ")</f>
        <v xml:space="preserve"> </v>
      </c>
      <c r="H865" s="96" t="s">
        <v>43</v>
      </c>
      <c r="I865" s="96" t="s">
        <v>112</v>
      </c>
      <c r="J865" s="97" t="e">
        <f>IF(C865='TABELA UNIFICADA 2024'!#REF!,'TABELA UNIFICADA 2024'!#REF!," ")</f>
        <v>#REF!</v>
      </c>
      <c r="K865" s="96" t="s">
        <v>113</v>
      </c>
      <c r="L865" s="100" t="str">
        <f t="shared" si="90"/>
        <v>-</v>
      </c>
      <c r="M865" s="95" t="str">
        <f>IF(C865='TABELA UNIFICADA 2024'!A865,'TABELA UNIFICADA 2024'!C865," ")</f>
        <v xml:space="preserve"> </v>
      </c>
      <c r="N865" s="99" t="e">
        <f>IF(C865='TABELA UNIFICADA 2024'!#REF!,'TABELA UNIFICADA 2024'!#REF!," ")</f>
        <v>#REF!</v>
      </c>
      <c r="O865" s="99" t="str">
        <f t="shared" si="91"/>
        <v xml:space="preserve"> </v>
      </c>
      <c r="Y865" s="183" t="s">
        <v>1158</v>
      </c>
      <c r="Z865" s="104" t="s">
        <v>617</v>
      </c>
      <c r="AA865" s="104" t="s">
        <v>618</v>
      </c>
      <c r="AB865" s="104" t="str">
        <f t="shared" si="92"/>
        <v>FERRO</v>
      </c>
      <c r="AC865" s="106">
        <f>IF(AND(AB865="FERRO",AA865="PADRAO"),CONTROLE!$T$2,IF(AND(AB865="FERRO",AA865="ESPECIAL"),CONTROLE!$T$3,IF(AND(AB865="ACO",AA865="PADRAO"),CONTROLE!$T$8,IF(AND(AB865="ACO",AA865="ESPECIAL"),CONTROLE!$T$9,IF(AND(AB865="ALUMINIO",AA865="PADRAO"),CONTROLE!$T$5,IF(AND(AB865="ALUMINIO",AA865="ESPECIAL"),CONTROLE!$T$6))))))</f>
        <v>12738</v>
      </c>
    </row>
    <row r="866" spans="1:29" ht="15" customHeight="1">
      <c r="A866" s="98" t="s">
        <v>2927</v>
      </c>
      <c r="B866" s="96" t="str">
        <f t="shared" si="87"/>
        <v xml:space="preserve"> </v>
      </c>
      <c r="C866" s="96" t="str">
        <f>IF(AND(ISBLANK('TABELA UNIFICADA 2024'!#REF!)=TRUE,(ISBLANK('TABELA UNIFICADA 2024'!#REF!)=FALSE)),'TABELA UNIFICADA 2024'!#REF!," ")</f>
        <v xml:space="preserve"> </v>
      </c>
      <c r="D866" s="96" t="s">
        <v>43</v>
      </c>
      <c r="E866" s="191" t="e">
        <f>IF(ISBLANK('TABELA UNIFICADA 2024'!#REF!)=TRUE," ",'TABELA UNIFICADA 2024'!#REF!)</f>
        <v>#REF!</v>
      </c>
      <c r="F866" s="96" t="s">
        <v>111</v>
      </c>
      <c r="G866" s="96" t="str">
        <f>IF(C866='TABELA UNIFICADA 2024'!A866,'TABELA UNIFICADA 2024'!D866," ")</f>
        <v xml:space="preserve"> </v>
      </c>
      <c r="H866" s="96" t="s">
        <v>43</v>
      </c>
      <c r="I866" s="96" t="s">
        <v>112</v>
      </c>
      <c r="J866" s="97" t="e">
        <f>IF(C866='TABELA UNIFICADA 2024'!#REF!,'TABELA UNIFICADA 2024'!#REF!," ")</f>
        <v>#REF!</v>
      </c>
      <c r="K866" s="96" t="s">
        <v>113</v>
      </c>
      <c r="L866" s="100" t="str">
        <f t="shared" si="90"/>
        <v>-</v>
      </c>
      <c r="M866" s="95" t="str">
        <f>IF(C866='TABELA UNIFICADA 2024'!A866,'TABELA UNIFICADA 2024'!C866," ")</f>
        <v xml:space="preserve"> </v>
      </c>
      <c r="N866" s="99" t="e">
        <f>IF(C866='TABELA UNIFICADA 2024'!#REF!,'TABELA UNIFICADA 2024'!#REF!," ")</f>
        <v>#REF!</v>
      </c>
      <c r="O866" s="99" t="str">
        <f t="shared" si="91"/>
        <v xml:space="preserve"> </v>
      </c>
      <c r="Y866" s="183" t="s">
        <v>1159</v>
      </c>
      <c r="Z866" s="104" t="s">
        <v>666</v>
      </c>
      <c r="AA866" s="104" t="s">
        <v>618</v>
      </c>
      <c r="AB866" s="104" t="str">
        <f t="shared" si="92"/>
        <v>FERRO</v>
      </c>
      <c r="AC866" s="106">
        <f>IF(AND(AB866="FERRO",AA866="PADRAO"),CONTROLE!$T$2,IF(AND(AB866="FERRO",AA866="ESPECIAL"),CONTROLE!$T$3,IF(AND(AB866="ACO",AA866="PADRAO"),CONTROLE!$T$8,IF(AND(AB866="ACO",AA866="ESPECIAL"),CONTROLE!$T$9,IF(AND(AB866="ALUMINIO",AA866="PADRAO"),CONTROLE!$T$5,IF(AND(AB866="ALUMINIO",AA866="ESPECIAL"),CONTROLE!$T$6))))))</f>
        <v>12738</v>
      </c>
    </row>
    <row r="867" spans="1:29" ht="15" customHeight="1">
      <c r="A867" s="98" t="s">
        <v>2927</v>
      </c>
      <c r="B867" s="96" t="str">
        <f t="shared" si="87"/>
        <v xml:space="preserve"> </v>
      </c>
      <c r="C867" s="96" t="str">
        <f>IF(AND(ISBLANK('TABELA UNIFICADA 2024'!#REF!)=TRUE,(ISBLANK('TABELA UNIFICADA 2024'!#REF!)=FALSE)),'TABELA UNIFICADA 2024'!#REF!," ")</f>
        <v xml:space="preserve"> </v>
      </c>
      <c r="D867" s="96" t="s">
        <v>43</v>
      </c>
      <c r="E867" s="191" t="e">
        <f>IF(ISBLANK('TABELA UNIFICADA 2024'!#REF!)=TRUE," ",'TABELA UNIFICADA 2024'!#REF!)</f>
        <v>#REF!</v>
      </c>
      <c r="F867" s="96" t="s">
        <v>111</v>
      </c>
      <c r="G867" s="96" t="str">
        <f>IF(C867='TABELA UNIFICADA 2024'!A867,'TABELA UNIFICADA 2024'!D867," ")</f>
        <v xml:space="preserve"> </v>
      </c>
      <c r="H867" s="96" t="s">
        <v>43</v>
      </c>
      <c r="I867" s="96" t="s">
        <v>112</v>
      </c>
      <c r="J867" s="97" t="e">
        <f>IF(C867='TABELA UNIFICADA 2024'!#REF!,'TABELA UNIFICADA 2024'!#REF!," ")</f>
        <v>#REF!</v>
      </c>
      <c r="K867" s="96" t="s">
        <v>113</v>
      </c>
      <c r="L867" s="100" t="str">
        <f t="shared" si="90"/>
        <v>-</v>
      </c>
      <c r="M867" s="95" t="str">
        <f>IF(C867='TABELA UNIFICADA 2024'!A867,'TABELA UNIFICADA 2024'!C867," ")</f>
        <v xml:space="preserve"> </v>
      </c>
      <c r="N867" s="99" t="e">
        <f>IF(C867='TABELA UNIFICADA 2024'!#REF!,'TABELA UNIFICADA 2024'!#REF!," ")</f>
        <v>#REF!</v>
      </c>
      <c r="O867" s="99" t="str">
        <f t="shared" si="91"/>
        <v xml:space="preserve"> </v>
      </c>
      <c r="Y867" s="183" t="s">
        <v>195</v>
      </c>
      <c r="Z867" s="104" t="s">
        <v>666</v>
      </c>
      <c r="AA867" s="104" t="s">
        <v>618</v>
      </c>
      <c r="AB867" s="104" t="str">
        <f t="shared" si="92"/>
        <v>FERRO</v>
      </c>
      <c r="AC867" s="106">
        <f>IF(AND(AB867="FERRO",AA867="PADRAO"),CONTROLE!$T$2,IF(AND(AB867="FERRO",AA867="ESPECIAL"),CONTROLE!$T$3,IF(AND(AB867="ACO",AA867="PADRAO"),CONTROLE!$T$8,IF(AND(AB867="ACO",AA867="ESPECIAL"),CONTROLE!$T$9,IF(AND(AB867="ALUMINIO",AA867="PADRAO"),CONTROLE!$T$5,IF(AND(AB867="ALUMINIO",AA867="ESPECIAL"),CONTROLE!$T$6))))))</f>
        <v>12738</v>
      </c>
    </row>
    <row r="868" spans="1:29" ht="15" customHeight="1">
      <c r="A868" s="98" t="s">
        <v>2927</v>
      </c>
      <c r="B868" s="96" t="str">
        <f t="shared" si="87"/>
        <v xml:space="preserve"> </v>
      </c>
      <c r="C868" s="96" t="str">
        <f>IF(AND(ISBLANK('TABELA UNIFICADA 2024'!#REF!)=TRUE,(ISBLANK('TABELA UNIFICADA 2024'!#REF!)=FALSE)),'TABELA UNIFICADA 2024'!#REF!," ")</f>
        <v xml:space="preserve"> </v>
      </c>
      <c r="D868" s="96" t="s">
        <v>43</v>
      </c>
      <c r="E868" s="191" t="e">
        <f>IF(ISBLANK('TABELA UNIFICADA 2024'!#REF!)=TRUE," ",'TABELA UNIFICADA 2024'!#REF!)</f>
        <v>#REF!</v>
      </c>
      <c r="F868" s="96" t="s">
        <v>111</v>
      </c>
      <c r="G868" s="96" t="str">
        <f>IF(C868='TABELA UNIFICADA 2024'!A868,'TABELA UNIFICADA 2024'!D868," ")</f>
        <v xml:space="preserve"> </v>
      </c>
      <c r="H868" s="96" t="s">
        <v>43</v>
      </c>
      <c r="I868" s="96" t="s">
        <v>112</v>
      </c>
      <c r="J868" s="97" t="e">
        <f>IF(C868='TABELA UNIFICADA 2024'!#REF!,'TABELA UNIFICADA 2024'!#REF!," ")</f>
        <v>#REF!</v>
      </c>
      <c r="K868" s="96" t="s">
        <v>113</v>
      </c>
      <c r="L868" s="100" t="str">
        <f t="shared" si="90"/>
        <v>-</v>
      </c>
      <c r="M868" s="95" t="str">
        <f>IF(C868='TABELA UNIFICADA 2024'!A868,'TABELA UNIFICADA 2024'!C868," ")</f>
        <v xml:space="preserve"> </v>
      </c>
      <c r="N868" s="99" t="e">
        <f>IF(C868='TABELA UNIFICADA 2024'!#REF!,'TABELA UNIFICADA 2024'!#REF!," ")</f>
        <v>#REF!</v>
      </c>
      <c r="O868" s="99" t="str">
        <f t="shared" si="91"/>
        <v xml:space="preserve"> </v>
      </c>
      <c r="Y868" s="183" t="s">
        <v>1160</v>
      </c>
      <c r="Z868" s="104" t="s">
        <v>666</v>
      </c>
      <c r="AA868" s="104" t="s">
        <v>706</v>
      </c>
      <c r="AB868" s="104" t="str">
        <f t="shared" si="92"/>
        <v>FERRO</v>
      </c>
      <c r="AC868" s="106">
        <f>IF(AND(AB868="FERRO",AA868="PADRAO"),CONTROLE!$T$2,IF(AND(AB868="FERRO",AA868="ESPECIAL"),CONTROLE!$T$3,IF(AND(AB868="ACO",AA868="PADRAO"),CONTROLE!$T$8,IF(AND(AB868="ACO",AA868="ESPECIAL"),CONTROLE!$T$9,IF(AND(AB868="ALUMINIO",AA868="PADRAO"),CONTROLE!$T$5,IF(AND(AB868="ALUMINIO",AA868="ESPECIAL"),CONTROLE!$T$6))))))</f>
        <v>12737</v>
      </c>
    </row>
    <row r="869" spans="1:29" ht="15" customHeight="1">
      <c r="A869" s="98" t="s">
        <v>2927</v>
      </c>
      <c r="B869" s="96" t="str">
        <f t="shared" si="87"/>
        <v xml:space="preserve"> </v>
      </c>
      <c r="C869" s="96" t="str">
        <f>IF(AND(ISBLANK('TABELA UNIFICADA 2024'!#REF!)=TRUE,(ISBLANK('TABELA UNIFICADA 2024'!#REF!)=FALSE)),'TABELA UNIFICADA 2024'!#REF!," ")</f>
        <v xml:space="preserve"> </v>
      </c>
      <c r="D869" s="96" t="s">
        <v>43</v>
      </c>
      <c r="E869" s="191" t="e">
        <f>IF(ISBLANK('TABELA UNIFICADA 2024'!#REF!)=TRUE," ",'TABELA UNIFICADA 2024'!#REF!)</f>
        <v>#REF!</v>
      </c>
      <c r="F869" s="96" t="s">
        <v>111</v>
      </c>
      <c r="G869" s="96" t="str">
        <f>IF(C869='TABELA UNIFICADA 2024'!A869,'TABELA UNIFICADA 2024'!D869," ")</f>
        <v xml:space="preserve"> </v>
      </c>
      <c r="H869" s="96" t="s">
        <v>43</v>
      </c>
      <c r="I869" s="96" t="s">
        <v>112</v>
      </c>
      <c r="J869" s="97" t="e">
        <f>IF(C869='TABELA UNIFICADA 2024'!#REF!,'TABELA UNIFICADA 2024'!#REF!," ")</f>
        <v>#REF!</v>
      </c>
      <c r="K869" s="96" t="s">
        <v>113</v>
      </c>
      <c r="L869" s="100" t="str">
        <f t="shared" si="90"/>
        <v>-</v>
      </c>
      <c r="M869" s="95" t="str">
        <f>IF(C869='TABELA UNIFICADA 2024'!A869,'TABELA UNIFICADA 2024'!C869," ")</f>
        <v xml:space="preserve"> </v>
      </c>
      <c r="N869" s="99" t="e">
        <f>IF(C869='TABELA UNIFICADA 2024'!#REF!,'TABELA UNIFICADA 2024'!#REF!," ")</f>
        <v>#REF!</v>
      </c>
      <c r="O869" s="99" t="str">
        <f t="shared" si="91"/>
        <v xml:space="preserve"> </v>
      </c>
      <c r="Y869" s="183" t="s">
        <v>1161</v>
      </c>
      <c r="Z869" s="104" t="s">
        <v>666</v>
      </c>
      <c r="AA869" s="104" t="s">
        <v>618</v>
      </c>
      <c r="AB869" s="104" t="str">
        <f t="shared" si="92"/>
        <v>FERRO</v>
      </c>
      <c r="AC869" s="106">
        <f>IF(AND(AB869="FERRO",AA869="PADRAO"),CONTROLE!$T$2,IF(AND(AB869="FERRO",AA869="ESPECIAL"),CONTROLE!$T$3,IF(AND(AB869="ACO",AA869="PADRAO"),CONTROLE!$T$8,IF(AND(AB869="ACO",AA869="ESPECIAL"),CONTROLE!$T$9,IF(AND(AB869="ALUMINIO",AA869="PADRAO"),CONTROLE!$T$5,IF(AND(AB869="ALUMINIO",AA869="ESPECIAL"),CONTROLE!$T$6))))))</f>
        <v>12738</v>
      </c>
    </row>
    <row r="870" spans="1:29" ht="15" customHeight="1">
      <c r="A870" s="98" t="s">
        <v>2927</v>
      </c>
      <c r="B870" s="96" t="str">
        <f t="shared" si="87"/>
        <v xml:space="preserve"> </v>
      </c>
      <c r="C870" s="96" t="str">
        <f>IF(AND(ISBLANK('TABELA UNIFICADA 2024'!#REF!)=TRUE,(ISBLANK('TABELA UNIFICADA 2024'!#REF!)=FALSE)),'TABELA UNIFICADA 2024'!#REF!," ")</f>
        <v xml:space="preserve"> </v>
      </c>
      <c r="D870" s="96" t="s">
        <v>43</v>
      </c>
      <c r="E870" s="191" t="e">
        <f>IF(ISBLANK('TABELA UNIFICADA 2024'!#REF!)=TRUE," ",'TABELA UNIFICADA 2024'!#REF!)</f>
        <v>#REF!</v>
      </c>
      <c r="F870" s="96" t="s">
        <v>111</v>
      </c>
      <c r="G870" s="96" t="str">
        <f>IF(C870='TABELA UNIFICADA 2024'!A870,'TABELA UNIFICADA 2024'!D870," ")</f>
        <v xml:space="preserve"> </v>
      </c>
      <c r="H870" s="96" t="s">
        <v>43</v>
      </c>
      <c r="I870" s="96" t="s">
        <v>112</v>
      </c>
      <c r="J870" s="97" t="e">
        <f>IF(C870='TABELA UNIFICADA 2024'!#REF!,'TABELA UNIFICADA 2024'!#REF!," ")</f>
        <v>#REF!</v>
      </c>
      <c r="K870" s="96" t="s">
        <v>113</v>
      </c>
      <c r="L870" s="100" t="str">
        <f t="shared" si="90"/>
        <v>-</v>
      </c>
      <c r="M870" s="95" t="str">
        <f>IF(C870='TABELA UNIFICADA 2024'!A870,'TABELA UNIFICADA 2024'!C870," ")</f>
        <v xml:space="preserve"> </v>
      </c>
      <c r="N870" s="99" t="e">
        <f>IF(C870='TABELA UNIFICADA 2024'!#REF!,'TABELA UNIFICADA 2024'!#REF!," ")</f>
        <v>#REF!</v>
      </c>
      <c r="O870" s="99" t="str">
        <f t="shared" si="91"/>
        <v xml:space="preserve"> </v>
      </c>
      <c r="Y870" s="183" t="s">
        <v>1162</v>
      </c>
      <c r="Z870" s="104" t="s">
        <v>666</v>
      </c>
      <c r="AA870" s="104" t="s">
        <v>618</v>
      </c>
      <c r="AB870" s="104" t="str">
        <f t="shared" si="92"/>
        <v>FERRO</v>
      </c>
      <c r="AC870" s="106">
        <f>IF(AND(AB870="FERRO",AA870="PADRAO"),CONTROLE!$T$2,IF(AND(AB870="FERRO",AA870="ESPECIAL"),CONTROLE!$T$3,IF(AND(AB870="ACO",AA870="PADRAO"),CONTROLE!$T$8,IF(AND(AB870="ACO",AA870="ESPECIAL"),CONTROLE!$T$9,IF(AND(AB870="ALUMINIO",AA870="PADRAO"),CONTROLE!$T$5,IF(AND(AB870="ALUMINIO",AA870="ESPECIAL"),CONTROLE!$T$6))))))</f>
        <v>12738</v>
      </c>
    </row>
    <row r="871" spans="1:29" ht="15" customHeight="1">
      <c r="A871" s="98" t="s">
        <v>2927</v>
      </c>
      <c r="B871" s="96" t="str">
        <f t="shared" si="87"/>
        <v xml:space="preserve"> </v>
      </c>
      <c r="C871" s="96" t="str">
        <f>IF(AND(ISBLANK('TABELA UNIFICADA 2024'!#REF!)=TRUE,(ISBLANK('TABELA UNIFICADA 2024'!#REF!)=FALSE)),'TABELA UNIFICADA 2024'!#REF!," ")</f>
        <v xml:space="preserve"> </v>
      </c>
      <c r="D871" s="96" t="s">
        <v>43</v>
      </c>
      <c r="E871" s="191" t="e">
        <f>IF(ISBLANK('TABELA UNIFICADA 2024'!#REF!)=TRUE," ",'TABELA UNIFICADA 2024'!#REF!)</f>
        <v>#REF!</v>
      </c>
      <c r="F871" s="96" t="s">
        <v>111</v>
      </c>
      <c r="G871" s="96" t="str">
        <f>IF(C871='TABELA UNIFICADA 2024'!A871,'TABELA UNIFICADA 2024'!D871," ")</f>
        <v xml:space="preserve"> </v>
      </c>
      <c r="H871" s="96" t="s">
        <v>43</v>
      </c>
      <c r="I871" s="96" t="s">
        <v>112</v>
      </c>
      <c r="J871" s="97" t="e">
        <f>IF(C871='TABELA UNIFICADA 2024'!#REF!,'TABELA UNIFICADA 2024'!#REF!," ")</f>
        <v>#REF!</v>
      </c>
      <c r="K871" s="96" t="s">
        <v>113</v>
      </c>
      <c r="L871" s="100" t="str">
        <f t="shared" si="90"/>
        <v>-</v>
      </c>
      <c r="M871" s="95" t="str">
        <f>IF(C871='TABELA UNIFICADA 2024'!A871,'TABELA UNIFICADA 2024'!C871," ")</f>
        <v xml:space="preserve"> </v>
      </c>
      <c r="N871" s="99" t="e">
        <f>IF(C871='TABELA UNIFICADA 2024'!#REF!,'TABELA UNIFICADA 2024'!#REF!," ")</f>
        <v>#REF!</v>
      </c>
      <c r="O871" s="99" t="str">
        <f t="shared" si="91"/>
        <v xml:space="preserve"> </v>
      </c>
      <c r="Y871" s="183" t="s">
        <v>1163</v>
      </c>
      <c r="Z871" s="104" t="s">
        <v>666</v>
      </c>
      <c r="AA871" s="104" t="s">
        <v>618</v>
      </c>
      <c r="AB871" s="104" t="str">
        <f t="shared" si="92"/>
        <v>FERRO</v>
      </c>
      <c r="AC871" s="106">
        <f>IF(AND(AB871="FERRO",AA871="PADRAO"),CONTROLE!$T$2,IF(AND(AB871="FERRO",AA871="ESPECIAL"),CONTROLE!$T$3,IF(AND(AB871="ACO",AA871="PADRAO"),CONTROLE!$T$8,IF(AND(AB871="ACO",AA871="ESPECIAL"),CONTROLE!$T$9,IF(AND(AB871="ALUMINIO",AA871="PADRAO"),CONTROLE!$T$5,IF(AND(AB871="ALUMINIO",AA871="ESPECIAL"),CONTROLE!$T$6))))))</f>
        <v>12738</v>
      </c>
    </row>
    <row r="872" spans="1:29" ht="15" customHeight="1">
      <c r="A872" s="98" t="s">
        <v>2927</v>
      </c>
      <c r="B872" s="96" t="str">
        <f t="shared" si="87"/>
        <v xml:space="preserve"> </v>
      </c>
      <c r="C872" s="96" t="str">
        <f>IF(AND(ISBLANK('TABELA UNIFICADA 2024'!#REF!)=TRUE,(ISBLANK('TABELA UNIFICADA 2024'!#REF!)=FALSE)),'TABELA UNIFICADA 2024'!#REF!," ")</f>
        <v xml:space="preserve"> </v>
      </c>
      <c r="D872" s="96" t="s">
        <v>43</v>
      </c>
      <c r="E872" s="191" t="e">
        <f>IF(ISBLANK('TABELA UNIFICADA 2024'!#REF!)=TRUE," ",'TABELA UNIFICADA 2024'!#REF!)</f>
        <v>#REF!</v>
      </c>
      <c r="F872" s="96" t="s">
        <v>111</v>
      </c>
      <c r="G872" s="96" t="str">
        <f>IF(C872='TABELA UNIFICADA 2024'!A872,'TABELA UNIFICADA 2024'!D872," ")</f>
        <v xml:space="preserve"> </v>
      </c>
      <c r="H872" s="96" t="s">
        <v>43</v>
      </c>
      <c r="I872" s="96" t="s">
        <v>112</v>
      </c>
      <c r="J872" s="97" t="e">
        <f>IF(C872='TABELA UNIFICADA 2024'!#REF!,'TABELA UNIFICADA 2024'!#REF!," ")</f>
        <v>#REF!</v>
      </c>
      <c r="K872" s="96" t="s">
        <v>113</v>
      </c>
      <c r="L872" s="100" t="str">
        <f t="shared" si="90"/>
        <v>-</v>
      </c>
      <c r="M872" s="95" t="str">
        <f>IF(C872='TABELA UNIFICADA 2024'!A872,'TABELA UNIFICADA 2024'!C872," ")</f>
        <v xml:space="preserve"> </v>
      </c>
      <c r="N872" s="99" t="e">
        <f>IF(C872='TABELA UNIFICADA 2024'!#REF!,'TABELA UNIFICADA 2024'!#REF!," ")</f>
        <v>#REF!</v>
      </c>
      <c r="O872" s="99" t="str">
        <f t="shared" si="91"/>
        <v xml:space="preserve"> </v>
      </c>
      <c r="Y872" s="183" t="s">
        <v>1164</v>
      </c>
      <c r="Z872" s="104" t="s">
        <v>617</v>
      </c>
      <c r="AA872" s="104" t="s">
        <v>618</v>
      </c>
      <c r="AB872" s="104" t="str">
        <f t="shared" si="92"/>
        <v>FERRO</v>
      </c>
      <c r="AC872" s="106">
        <f>IF(AND(AB872="FERRO",AA872="PADRAO"),CONTROLE!$T$2,IF(AND(AB872="FERRO",AA872="ESPECIAL"),CONTROLE!$T$3,IF(AND(AB872="ACO",AA872="PADRAO"),CONTROLE!$T$8,IF(AND(AB872="ACO",AA872="ESPECIAL"),CONTROLE!$T$9,IF(AND(AB872="ALUMINIO",AA872="PADRAO"),CONTROLE!$T$5,IF(AND(AB872="ALUMINIO",AA872="ESPECIAL"),CONTROLE!$T$6))))))</f>
        <v>12738</v>
      </c>
    </row>
    <row r="873" spans="1:29" ht="15" customHeight="1">
      <c r="A873" s="98" t="s">
        <v>2927</v>
      </c>
      <c r="B873" s="96" t="str">
        <f t="shared" si="87"/>
        <v xml:space="preserve"> </v>
      </c>
      <c r="C873" s="96" t="str">
        <f>IF(AND(ISBLANK('TABELA UNIFICADA 2024'!#REF!)=TRUE,(ISBLANK('TABELA UNIFICADA 2024'!#REF!)=FALSE)),'TABELA UNIFICADA 2024'!#REF!," ")</f>
        <v xml:space="preserve"> </v>
      </c>
      <c r="D873" s="96" t="s">
        <v>43</v>
      </c>
      <c r="E873" s="191" t="e">
        <f>IF(ISBLANK('TABELA UNIFICADA 2024'!#REF!)=TRUE," ",'TABELA UNIFICADA 2024'!#REF!)</f>
        <v>#REF!</v>
      </c>
      <c r="F873" s="96" t="s">
        <v>111</v>
      </c>
      <c r="G873" s="96" t="str">
        <f>IF(C873='TABELA UNIFICADA 2024'!A873,'TABELA UNIFICADA 2024'!D873," ")</f>
        <v xml:space="preserve"> </v>
      </c>
      <c r="H873" s="96" t="s">
        <v>43</v>
      </c>
      <c r="I873" s="96" t="s">
        <v>112</v>
      </c>
      <c r="J873" s="97" t="e">
        <f>IF(C873='TABELA UNIFICADA 2024'!#REF!,'TABELA UNIFICADA 2024'!#REF!," ")</f>
        <v>#REF!</v>
      </c>
      <c r="K873" s="96" t="s">
        <v>113</v>
      </c>
      <c r="L873" s="100" t="str">
        <f t="shared" si="90"/>
        <v>-</v>
      </c>
      <c r="M873" s="95" t="str">
        <f>IF(C873='TABELA UNIFICADA 2024'!A873,'TABELA UNIFICADA 2024'!C873," ")</f>
        <v xml:space="preserve"> </v>
      </c>
      <c r="N873" s="99" t="e">
        <f>IF(C873='TABELA UNIFICADA 2024'!#REF!,'TABELA UNIFICADA 2024'!#REF!," ")</f>
        <v>#REF!</v>
      </c>
      <c r="O873" s="99" t="str">
        <f t="shared" si="91"/>
        <v xml:space="preserve"> </v>
      </c>
      <c r="Y873" s="183" t="s">
        <v>1165</v>
      </c>
      <c r="Z873" s="104" t="s">
        <v>617</v>
      </c>
      <c r="AA873" s="104" t="s">
        <v>618</v>
      </c>
      <c r="AB873" s="104" t="str">
        <f t="shared" si="92"/>
        <v>FERRO</v>
      </c>
      <c r="AC873" s="106">
        <f>IF(AND(AB873="FERRO",AA873="PADRAO"),CONTROLE!$T$2,IF(AND(AB873="FERRO",AA873="ESPECIAL"),CONTROLE!$T$3,IF(AND(AB873="ACO",AA873="PADRAO"),CONTROLE!$T$8,IF(AND(AB873="ACO",AA873="ESPECIAL"),CONTROLE!$T$9,IF(AND(AB873="ALUMINIO",AA873="PADRAO"),CONTROLE!$T$5,IF(AND(AB873="ALUMINIO",AA873="ESPECIAL"),CONTROLE!$T$6))))))</f>
        <v>12738</v>
      </c>
    </row>
    <row r="874" spans="1:29" ht="15" customHeight="1">
      <c r="A874" s="98" t="s">
        <v>2927</v>
      </c>
      <c r="B874" s="96" t="str">
        <f t="shared" si="87"/>
        <v xml:space="preserve"> </v>
      </c>
      <c r="C874" s="96" t="str">
        <f>IF(AND(ISBLANK('TABELA UNIFICADA 2024'!#REF!)=TRUE,(ISBLANK('TABELA UNIFICADA 2024'!#REF!)=FALSE)),'TABELA UNIFICADA 2024'!#REF!," ")</f>
        <v xml:space="preserve"> </v>
      </c>
      <c r="D874" s="96" t="s">
        <v>43</v>
      </c>
      <c r="E874" s="191" t="e">
        <f>IF(ISBLANK('TABELA UNIFICADA 2024'!#REF!)=TRUE," ",'TABELA UNIFICADA 2024'!#REF!)</f>
        <v>#REF!</v>
      </c>
      <c r="F874" s="96" t="s">
        <v>111</v>
      </c>
      <c r="G874" s="96" t="str">
        <f>IF(C874='TABELA UNIFICADA 2024'!A874,'TABELA UNIFICADA 2024'!D874," ")</f>
        <v xml:space="preserve"> </v>
      </c>
      <c r="H874" s="96" t="s">
        <v>43</v>
      </c>
      <c r="I874" s="96" t="s">
        <v>112</v>
      </c>
      <c r="J874" s="97" t="e">
        <f>IF(C874='TABELA UNIFICADA 2024'!#REF!,'TABELA UNIFICADA 2024'!#REF!," ")</f>
        <v>#REF!</v>
      </c>
      <c r="K874" s="96" t="s">
        <v>113</v>
      </c>
      <c r="L874" s="100" t="str">
        <f t="shared" si="90"/>
        <v>-</v>
      </c>
      <c r="M874" s="95" t="str">
        <f>IF(C874='TABELA UNIFICADA 2024'!A874,'TABELA UNIFICADA 2024'!C874," ")</f>
        <v xml:space="preserve"> </v>
      </c>
      <c r="N874" s="99" t="e">
        <f>IF(C874='TABELA UNIFICADA 2024'!#REF!,'TABELA UNIFICADA 2024'!#REF!," ")</f>
        <v>#REF!</v>
      </c>
      <c r="O874" s="99" t="str">
        <f t="shared" si="91"/>
        <v xml:space="preserve"> </v>
      </c>
      <c r="Y874" s="183" t="s">
        <v>1166</v>
      </c>
      <c r="Z874" s="104" t="s">
        <v>666</v>
      </c>
      <c r="AA874" s="104" t="s">
        <v>618</v>
      </c>
      <c r="AB874" s="104" t="str">
        <f t="shared" si="92"/>
        <v>FERRO</v>
      </c>
      <c r="AC874" s="106">
        <f>IF(AND(AB874="FERRO",AA874="PADRAO"),CONTROLE!$T$2,IF(AND(AB874="FERRO",AA874="ESPECIAL"),CONTROLE!$T$3,IF(AND(AB874="ACO",AA874="PADRAO"),CONTROLE!$T$8,IF(AND(AB874="ACO",AA874="ESPECIAL"),CONTROLE!$T$9,IF(AND(AB874="ALUMINIO",AA874="PADRAO"),CONTROLE!$T$5,IF(AND(AB874="ALUMINIO",AA874="ESPECIAL"),CONTROLE!$T$6))))))</f>
        <v>12738</v>
      </c>
    </row>
    <row r="875" spans="1:29" ht="15" customHeight="1">
      <c r="A875" s="98" t="s">
        <v>2927</v>
      </c>
      <c r="B875" s="96" t="str">
        <f t="shared" si="87"/>
        <v xml:space="preserve"> </v>
      </c>
      <c r="C875" s="96" t="str">
        <f>IF(AND(ISBLANK('TABELA UNIFICADA 2024'!#REF!)=TRUE,(ISBLANK('TABELA UNIFICADA 2024'!#REF!)=FALSE)),'TABELA UNIFICADA 2024'!#REF!," ")</f>
        <v xml:space="preserve"> </v>
      </c>
      <c r="D875" s="96" t="s">
        <v>43</v>
      </c>
      <c r="E875" s="191" t="e">
        <f>IF(ISBLANK('TABELA UNIFICADA 2024'!#REF!)=TRUE," ",'TABELA UNIFICADA 2024'!#REF!)</f>
        <v>#REF!</v>
      </c>
      <c r="F875" s="96" t="s">
        <v>111</v>
      </c>
      <c r="G875" s="96" t="str">
        <f>IF(C875='TABELA UNIFICADA 2024'!A875,'TABELA UNIFICADA 2024'!D875," ")</f>
        <v xml:space="preserve"> </v>
      </c>
      <c r="H875" s="96" t="s">
        <v>43</v>
      </c>
      <c r="I875" s="96" t="s">
        <v>112</v>
      </c>
      <c r="J875" s="97" t="e">
        <f>IF(C875='TABELA UNIFICADA 2024'!#REF!,'TABELA UNIFICADA 2024'!#REF!," ")</f>
        <v>#REF!</v>
      </c>
      <c r="K875" s="96" t="s">
        <v>113</v>
      </c>
      <c r="L875" s="100" t="str">
        <f t="shared" si="90"/>
        <v>-</v>
      </c>
      <c r="M875" s="95" t="str">
        <f>IF(C875='TABELA UNIFICADA 2024'!A875,'TABELA UNIFICADA 2024'!C875," ")</f>
        <v xml:space="preserve"> </v>
      </c>
      <c r="N875" s="99" t="e">
        <f>IF(C875='TABELA UNIFICADA 2024'!#REF!,'TABELA UNIFICADA 2024'!#REF!," ")</f>
        <v>#REF!</v>
      </c>
      <c r="O875" s="99" t="str">
        <f t="shared" si="91"/>
        <v xml:space="preserve"> </v>
      </c>
      <c r="Y875" s="183" t="s">
        <v>1167</v>
      </c>
      <c r="Z875" s="104" t="s">
        <v>658</v>
      </c>
      <c r="AA875" s="104" t="s">
        <v>618</v>
      </c>
      <c r="AB875" s="104" t="str">
        <f t="shared" si="92"/>
        <v>FERRO</v>
      </c>
      <c r="AC875" s="106">
        <f>IF(AND(AB875="FERRO",AA875="PADRAO"),CONTROLE!$T$2,IF(AND(AB875="FERRO",AA875="ESPECIAL"),CONTROLE!$T$3,IF(AND(AB875="ACO",AA875="PADRAO"),CONTROLE!$T$8,IF(AND(AB875="ACO",AA875="ESPECIAL"),CONTROLE!$T$9,IF(AND(AB875="ALUMINIO",AA875="PADRAO"),CONTROLE!$T$5,IF(AND(AB875="ALUMINIO",AA875="ESPECIAL"),CONTROLE!$T$6))))))</f>
        <v>12738</v>
      </c>
    </row>
    <row r="876" spans="1:29" ht="15" customHeight="1">
      <c r="A876" s="98" t="s">
        <v>2927</v>
      </c>
      <c r="B876" s="96" t="str">
        <f t="shared" si="87"/>
        <v xml:space="preserve"> </v>
      </c>
      <c r="C876" s="96" t="str">
        <f>IF(AND(ISBLANK('TABELA UNIFICADA 2024'!#REF!)=TRUE,(ISBLANK('TABELA UNIFICADA 2024'!#REF!)=FALSE)),'TABELA UNIFICADA 2024'!#REF!," ")</f>
        <v xml:space="preserve"> </v>
      </c>
      <c r="D876" s="96" t="s">
        <v>43</v>
      </c>
      <c r="E876" s="191" t="e">
        <f>IF(ISBLANK('TABELA UNIFICADA 2024'!#REF!)=TRUE," ",'TABELA UNIFICADA 2024'!#REF!)</f>
        <v>#REF!</v>
      </c>
      <c r="F876" s="96" t="s">
        <v>111</v>
      </c>
      <c r="G876" s="96" t="str">
        <f>IF(C876='TABELA UNIFICADA 2024'!A876,'TABELA UNIFICADA 2024'!D876," ")</f>
        <v xml:space="preserve"> </v>
      </c>
      <c r="H876" s="96" t="s">
        <v>43</v>
      </c>
      <c r="I876" s="96" t="s">
        <v>112</v>
      </c>
      <c r="J876" s="97" t="e">
        <f>IF(C876='TABELA UNIFICADA 2024'!#REF!,'TABELA UNIFICADA 2024'!#REF!," ")</f>
        <v>#REF!</v>
      </c>
      <c r="K876" s="96" t="s">
        <v>113</v>
      </c>
      <c r="L876" s="100" t="str">
        <f t="shared" si="90"/>
        <v>-</v>
      </c>
      <c r="M876" s="95" t="str">
        <f>IF(C876='TABELA UNIFICADA 2024'!A876,'TABELA UNIFICADA 2024'!C876," ")</f>
        <v xml:space="preserve"> </v>
      </c>
      <c r="N876" s="99" t="e">
        <f>IF(C876='TABELA UNIFICADA 2024'!#REF!,'TABELA UNIFICADA 2024'!#REF!," ")</f>
        <v>#REF!</v>
      </c>
      <c r="O876" s="99" t="str">
        <f t="shared" si="91"/>
        <v xml:space="preserve"> </v>
      </c>
      <c r="Y876" s="183" t="s">
        <v>1168</v>
      </c>
      <c r="Z876" s="104" t="s">
        <v>658</v>
      </c>
      <c r="AA876" s="104" t="s">
        <v>618</v>
      </c>
      <c r="AB876" s="104" t="str">
        <f t="shared" si="92"/>
        <v>FERRO</v>
      </c>
      <c r="AC876" s="106">
        <f>IF(AND(AB876="FERRO",AA876="PADRAO"),CONTROLE!$T$2,IF(AND(AB876="FERRO",AA876="ESPECIAL"),CONTROLE!$T$3,IF(AND(AB876="ACO",AA876="PADRAO"),CONTROLE!$T$8,IF(AND(AB876="ACO",AA876="ESPECIAL"),CONTROLE!$T$9,IF(AND(AB876="ALUMINIO",AA876="PADRAO"),CONTROLE!$T$5,IF(AND(AB876="ALUMINIO",AA876="ESPECIAL"),CONTROLE!$T$6))))))</f>
        <v>12738</v>
      </c>
    </row>
    <row r="877" spans="1:29" ht="15" customHeight="1">
      <c r="A877" s="98" t="s">
        <v>2927</v>
      </c>
      <c r="B877" s="96" t="str">
        <f t="shared" si="87"/>
        <v xml:space="preserve"> </v>
      </c>
      <c r="C877" s="96" t="str">
        <f>IF(AND(ISBLANK('TABELA UNIFICADA 2024'!#REF!)=TRUE,(ISBLANK('TABELA UNIFICADA 2024'!#REF!)=FALSE)),'TABELA UNIFICADA 2024'!#REF!," ")</f>
        <v xml:space="preserve"> </v>
      </c>
      <c r="D877" s="96" t="s">
        <v>43</v>
      </c>
      <c r="E877" s="191" t="e">
        <f>IF(ISBLANK('TABELA UNIFICADA 2024'!#REF!)=TRUE," ",'TABELA UNIFICADA 2024'!#REF!)</f>
        <v>#REF!</v>
      </c>
      <c r="F877" s="96" t="s">
        <v>111</v>
      </c>
      <c r="G877" s="96" t="str">
        <f>IF(C877='TABELA UNIFICADA 2024'!A877,'TABELA UNIFICADA 2024'!D877," ")</f>
        <v xml:space="preserve"> </v>
      </c>
      <c r="H877" s="96" t="s">
        <v>43</v>
      </c>
      <c r="I877" s="96" t="s">
        <v>112</v>
      </c>
      <c r="J877" s="97" t="e">
        <f>IF(C877='TABELA UNIFICADA 2024'!#REF!,'TABELA UNIFICADA 2024'!#REF!," ")</f>
        <v>#REF!</v>
      </c>
      <c r="K877" s="96" t="s">
        <v>113</v>
      </c>
      <c r="L877" s="100" t="str">
        <f t="shared" si="90"/>
        <v>-</v>
      </c>
      <c r="M877" s="95" t="str">
        <f>IF(C877='TABELA UNIFICADA 2024'!A877,'TABELA UNIFICADA 2024'!C877," ")</f>
        <v xml:space="preserve"> </v>
      </c>
      <c r="N877" s="99" t="e">
        <f>IF(C877='TABELA UNIFICADA 2024'!#REF!,'TABELA UNIFICADA 2024'!#REF!," ")</f>
        <v>#REF!</v>
      </c>
      <c r="O877" s="99" t="str">
        <f t="shared" si="91"/>
        <v xml:space="preserve"> </v>
      </c>
      <c r="Y877" s="183" t="s">
        <v>1169</v>
      </c>
      <c r="Z877" s="104" t="s">
        <v>658</v>
      </c>
      <c r="AA877" s="104" t="s">
        <v>618</v>
      </c>
      <c r="AB877" s="104" t="str">
        <f t="shared" si="92"/>
        <v>FERRO</v>
      </c>
      <c r="AC877" s="106">
        <f>IF(AND(AB877="FERRO",AA877="PADRAO"),CONTROLE!$T$2,IF(AND(AB877="FERRO",AA877="ESPECIAL"),CONTROLE!$T$3,IF(AND(AB877="ACO",AA877="PADRAO"),CONTROLE!$T$8,IF(AND(AB877="ACO",AA877="ESPECIAL"),CONTROLE!$T$9,IF(AND(AB877="ALUMINIO",AA877="PADRAO"),CONTROLE!$T$5,IF(AND(AB877="ALUMINIO",AA877="ESPECIAL"),CONTROLE!$T$6))))))</f>
        <v>12738</v>
      </c>
    </row>
    <row r="878" spans="1:29" ht="15" customHeight="1">
      <c r="A878" s="98" t="s">
        <v>2927</v>
      </c>
      <c r="B878" s="96" t="str">
        <f t="shared" si="87"/>
        <v xml:space="preserve"> </v>
      </c>
      <c r="C878" s="96" t="str">
        <f>IF(AND(ISBLANK('TABELA UNIFICADA 2024'!#REF!)=TRUE,(ISBLANK('TABELA UNIFICADA 2024'!#REF!)=FALSE)),'TABELA UNIFICADA 2024'!#REF!," ")</f>
        <v xml:space="preserve"> </v>
      </c>
      <c r="D878" s="96" t="s">
        <v>43</v>
      </c>
      <c r="E878" s="191" t="e">
        <f>IF(ISBLANK('TABELA UNIFICADA 2024'!#REF!)=TRUE," ",'TABELA UNIFICADA 2024'!#REF!)</f>
        <v>#REF!</v>
      </c>
      <c r="F878" s="96" t="s">
        <v>111</v>
      </c>
      <c r="G878" s="96" t="str">
        <f>IF(C878='TABELA UNIFICADA 2024'!A878,'TABELA UNIFICADA 2024'!D878," ")</f>
        <v xml:space="preserve"> </v>
      </c>
      <c r="H878" s="96" t="s">
        <v>43</v>
      </c>
      <c r="I878" s="96" t="s">
        <v>112</v>
      </c>
      <c r="J878" s="97" t="e">
        <f>IF(C878='TABELA UNIFICADA 2024'!#REF!,'TABELA UNIFICADA 2024'!#REF!," ")</f>
        <v>#REF!</v>
      </c>
      <c r="K878" s="96" t="s">
        <v>113</v>
      </c>
      <c r="L878" s="100" t="str">
        <f t="shared" si="90"/>
        <v>-</v>
      </c>
      <c r="M878" s="95" t="str">
        <f>IF(C878='TABELA UNIFICADA 2024'!A878,'TABELA UNIFICADA 2024'!C878," ")</f>
        <v xml:space="preserve"> </v>
      </c>
      <c r="N878" s="99" t="e">
        <f>IF(C878='TABELA UNIFICADA 2024'!#REF!,'TABELA UNIFICADA 2024'!#REF!," ")</f>
        <v>#REF!</v>
      </c>
      <c r="O878" s="99" t="str">
        <f t="shared" si="91"/>
        <v xml:space="preserve"> </v>
      </c>
      <c r="Y878" s="183" t="s">
        <v>1170</v>
      </c>
      <c r="Z878" s="104" t="s">
        <v>658</v>
      </c>
      <c r="AA878" s="104" t="s">
        <v>618</v>
      </c>
      <c r="AB878" s="104" t="str">
        <f t="shared" si="92"/>
        <v>FERRO</v>
      </c>
      <c r="AC878" s="106">
        <f>IF(AND(AB878="FERRO",AA878="PADRAO"),CONTROLE!$T$2,IF(AND(AB878="FERRO",AA878="ESPECIAL"),CONTROLE!$T$3,IF(AND(AB878="ACO",AA878="PADRAO"),CONTROLE!$T$8,IF(AND(AB878="ACO",AA878="ESPECIAL"),CONTROLE!$T$9,IF(AND(AB878="ALUMINIO",AA878="PADRAO"),CONTROLE!$T$5,IF(AND(AB878="ALUMINIO",AA878="ESPECIAL"),CONTROLE!$T$6))))))</f>
        <v>12738</v>
      </c>
    </row>
    <row r="879" spans="1:29" ht="15" customHeight="1">
      <c r="A879" s="98" t="s">
        <v>2927</v>
      </c>
      <c r="B879" s="96" t="str">
        <f t="shared" si="87"/>
        <v xml:space="preserve"> </v>
      </c>
      <c r="C879" s="96" t="str">
        <f>IF(AND(ISBLANK('TABELA UNIFICADA 2024'!#REF!)=TRUE,(ISBLANK('TABELA UNIFICADA 2024'!#REF!)=FALSE)),'TABELA UNIFICADA 2024'!#REF!," ")</f>
        <v xml:space="preserve"> </v>
      </c>
      <c r="D879" s="96" t="s">
        <v>43</v>
      </c>
      <c r="E879" s="191" t="e">
        <f>IF(ISBLANK('TABELA UNIFICADA 2024'!#REF!)=TRUE," ",'TABELA UNIFICADA 2024'!#REF!)</f>
        <v>#REF!</v>
      </c>
      <c r="F879" s="96" t="s">
        <v>111</v>
      </c>
      <c r="G879" s="96" t="str">
        <f>IF(C879='TABELA UNIFICADA 2024'!A879,'TABELA UNIFICADA 2024'!D879," ")</f>
        <v xml:space="preserve"> </v>
      </c>
      <c r="H879" s="96" t="s">
        <v>43</v>
      </c>
      <c r="I879" s="96" t="s">
        <v>112</v>
      </c>
      <c r="J879" s="97" t="e">
        <f>IF(C879='TABELA UNIFICADA 2024'!#REF!,'TABELA UNIFICADA 2024'!#REF!," ")</f>
        <v>#REF!</v>
      </c>
      <c r="K879" s="96" t="s">
        <v>113</v>
      </c>
      <c r="L879" s="100" t="str">
        <f t="shared" si="90"/>
        <v>-</v>
      </c>
      <c r="M879" s="95" t="str">
        <f>IF(C879='TABELA UNIFICADA 2024'!A879,'TABELA UNIFICADA 2024'!C879," ")</f>
        <v xml:space="preserve"> </v>
      </c>
      <c r="N879" s="99" t="e">
        <f>IF(C879='TABELA UNIFICADA 2024'!#REF!,'TABELA UNIFICADA 2024'!#REF!," ")</f>
        <v>#REF!</v>
      </c>
      <c r="O879" s="99" t="str">
        <f t="shared" si="91"/>
        <v xml:space="preserve"> </v>
      </c>
      <c r="Y879" s="183" t="s">
        <v>1171</v>
      </c>
      <c r="Z879" s="104" t="s">
        <v>658</v>
      </c>
      <c r="AA879" s="104" t="s">
        <v>618</v>
      </c>
      <c r="AB879" s="104" t="str">
        <f t="shared" si="92"/>
        <v>FERRO</v>
      </c>
      <c r="AC879" s="106">
        <f>IF(AND(AB879="FERRO",AA879="PADRAO"),CONTROLE!$T$2,IF(AND(AB879="FERRO",AA879="ESPECIAL"),CONTROLE!$T$3,IF(AND(AB879="ACO",AA879="PADRAO"),CONTROLE!$T$8,IF(AND(AB879="ACO",AA879="ESPECIAL"),CONTROLE!$T$9,IF(AND(AB879="ALUMINIO",AA879="PADRAO"),CONTROLE!$T$5,IF(AND(AB879="ALUMINIO",AA879="ESPECIAL"),CONTROLE!$T$6))))))</f>
        <v>12738</v>
      </c>
    </row>
    <row r="880" spans="1:29" ht="15" customHeight="1">
      <c r="A880" s="98" t="s">
        <v>2927</v>
      </c>
      <c r="B880" s="96" t="str">
        <f t="shared" si="87"/>
        <v xml:space="preserve"> </v>
      </c>
      <c r="C880" s="96" t="str">
        <f>IF(AND(ISBLANK('TABELA UNIFICADA 2024'!#REF!)=TRUE,(ISBLANK('TABELA UNIFICADA 2024'!#REF!)=FALSE)),'TABELA UNIFICADA 2024'!#REF!," ")</f>
        <v xml:space="preserve"> </v>
      </c>
      <c r="D880" s="96" t="s">
        <v>43</v>
      </c>
      <c r="E880" s="191" t="e">
        <f>IF(ISBLANK('TABELA UNIFICADA 2024'!#REF!)=TRUE," ",'TABELA UNIFICADA 2024'!#REF!)</f>
        <v>#REF!</v>
      </c>
      <c r="F880" s="96" t="s">
        <v>111</v>
      </c>
      <c r="G880" s="96" t="str">
        <f>IF(C880='TABELA UNIFICADA 2024'!A880,'TABELA UNIFICADA 2024'!D880," ")</f>
        <v xml:space="preserve"> </v>
      </c>
      <c r="H880" s="96" t="s">
        <v>43</v>
      </c>
      <c r="I880" s="96" t="s">
        <v>112</v>
      </c>
      <c r="J880" s="97" t="e">
        <f>IF(C880='TABELA UNIFICADA 2024'!#REF!,'TABELA UNIFICADA 2024'!#REF!," ")</f>
        <v>#REF!</v>
      </c>
      <c r="K880" s="96" t="s">
        <v>113</v>
      </c>
      <c r="L880" s="100" t="str">
        <f t="shared" si="90"/>
        <v>-</v>
      </c>
      <c r="M880" s="95" t="str">
        <f>IF(C880='TABELA UNIFICADA 2024'!A880,'TABELA UNIFICADA 2024'!C880," ")</f>
        <v xml:space="preserve"> </v>
      </c>
      <c r="N880" s="99" t="e">
        <f>IF(C880='TABELA UNIFICADA 2024'!#REF!,'TABELA UNIFICADA 2024'!#REF!," ")</f>
        <v>#REF!</v>
      </c>
      <c r="O880" s="99" t="str">
        <f t="shared" si="91"/>
        <v xml:space="preserve"> </v>
      </c>
      <c r="Y880" s="183" t="s">
        <v>1172</v>
      </c>
      <c r="Z880" s="104" t="s">
        <v>658</v>
      </c>
      <c r="AA880" s="104" t="s">
        <v>618</v>
      </c>
      <c r="AB880" s="104" t="str">
        <f t="shared" si="92"/>
        <v>FERRO</v>
      </c>
      <c r="AC880" s="106">
        <f>IF(AND(AB880="FERRO",AA880="PADRAO"),CONTROLE!$T$2,IF(AND(AB880="FERRO",AA880="ESPECIAL"),CONTROLE!$T$3,IF(AND(AB880="ACO",AA880="PADRAO"),CONTROLE!$T$8,IF(AND(AB880="ACO",AA880="ESPECIAL"),CONTROLE!$T$9,IF(AND(AB880="ALUMINIO",AA880="PADRAO"),CONTROLE!$T$5,IF(AND(AB880="ALUMINIO",AA880="ESPECIAL"),CONTROLE!$T$6))))))</f>
        <v>12738</v>
      </c>
    </row>
    <row r="881" spans="1:29" ht="15" customHeight="1">
      <c r="A881" s="98" t="s">
        <v>2927</v>
      </c>
      <c r="B881" s="96" t="str">
        <f t="shared" si="87"/>
        <v xml:space="preserve"> </v>
      </c>
      <c r="C881" s="96" t="str">
        <f>IF(AND(ISBLANK('TABELA UNIFICADA 2024'!#REF!)=TRUE,(ISBLANK('TABELA UNIFICADA 2024'!#REF!)=FALSE)),'TABELA UNIFICADA 2024'!#REF!," ")</f>
        <v xml:space="preserve"> </v>
      </c>
      <c r="D881" s="96" t="s">
        <v>43</v>
      </c>
      <c r="E881" s="191" t="e">
        <f>IF(ISBLANK('TABELA UNIFICADA 2024'!#REF!)=TRUE," ",'TABELA UNIFICADA 2024'!#REF!)</f>
        <v>#REF!</v>
      </c>
      <c r="F881" s="96" t="s">
        <v>111</v>
      </c>
      <c r="G881" s="96" t="str">
        <f>IF(C881='TABELA UNIFICADA 2024'!A881,'TABELA UNIFICADA 2024'!D881," ")</f>
        <v xml:space="preserve"> </v>
      </c>
      <c r="H881" s="96" t="s">
        <v>43</v>
      </c>
      <c r="I881" s="96" t="s">
        <v>112</v>
      </c>
      <c r="J881" s="97" t="e">
        <f>IF(C881='TABELA UNIFICADA 2024'!#REF!,'TABELA UNIFICADA 2024'!#REF!," ")</f>
        <v>#REF!</v>
      </c>
      <c r="K881" s="96" t="s">
        <v>113</v>
      </c>
      <c r="L881" s="100" t="str">
        <f t="shared" si="90"/>
        <v>-</v>
      </c>
      <c r="M881" s="95" t="str">
        <f>IF(C881='TABELA UNIFICADA 2024'!A881,'TABELA UNIFICADA 2024'!C881," ")</f>
        <v xml:space="preserve"> </v>
      </c>
      <c r="N881" s="99" t="e">
        <f>IF(C881='TABELA UNIFICADA 2024'!#REF!,'TABELA UNIFICADA 2024'!#REF!," ")</f>
        <v>#REF!</v>
      </c>
      <c r="O881" s="99" t="str">
        <f t="shared" si="91"/>
        <v xml:space="preserve"> </v>
      </c>
      <c r="Y881" s="183" t="s">
        <v>1173</v>
      </c>
      <c r="Z881" s="104" t="s">
        <v>656</v>
      </c>
      <c r="AA881" s="104" t="s">
        <v>618</v>
      </c>
      <c r="AB881" s="104" t="str">
        <f t="shared" si="92"/>
        <v>FERRO</v>
      </c>
      <c r="AC881" s="106">
        <f>IF(AND(AB881="FERRO",AA881="PADRAO"),CONTROLE!$T$2,IF(AND(AB881="FERRO",AA881="ESPECIAL"),CONTROLE!$T$3,IF(AND(AB881="ACO",AA881="PADRAO"),CONTROLE!$T$8,IF(AND(AB881="ACO",AA881="ESPECIAL"),CONTROLE!$T$9,IF(AND(AB881="ALUMINIO",AA881="PADRAO"),CONTROLE!$T$5,IF(AND(AB881="ALUMINIO",AA881="ESPECIAL"),CONTROLE!$T$6))))))</f>
        <v>12738</v>
      </c>
    </row>
    <row r="882" spans="1:29" ht="15" customHeight="1">
      <c r="A882" s="98" t="s">
        <v>2927</v>
      </c>
      <c r="B882" s="96" t="str">
        <f t="shared" si="87"/>
        <v xml:space="preserve"> </v>
      </c>
      <c r="C882" s="96" t="str">
        <f>IF(AND(ISBLANK('TABELA UNIFICADA 2024'!#REF!)=TRUE,(ISBLANK('TABELA UNIFICADA 2024'!#REF!)=FALSE)),'TABELA UNIFICADA 2024'!#REF!," ")</f>
        <v xml:space="preserve"> </v>
      </c>
      <c r="D882" s="96" t="s">
        <v>43</v>
      </c>
      <c r="E882" s="191" t="e">
        <f>IF(ISBLANK('TABELA UNIFICADA 2024'!#REF!)=TRUE," ",'TABELA UNIFICADA 2024'!#REF!)</f>
        <v>#REF!</v>
      </c>
      <c r="F882" s="96" t="s">
        <v>111</v>
      </c>
      <c r="G882" s="96" t="str">
        <f>IF(C882='TABELA UNIFICADA 2024'!A882,'TABELA UNIFICADA 2024'!D882," ")</f>
        <v xml:space="preserve"> </v>
      </c>
      <c r="H882" s="96" t="s">
        <v>43</v>
      </c>
      <c r="I882" s="96" t="s">
        <v>112</v>
      </c>
      <c r="J882" s="97" t="e">
        <f>IF(C882='TABELA UNIFICADA 2024'!#REF!,'TABELA UNIFICADA 2024'!#REF!," ")</f>
        <v>#REF!</v>
      </c>
      <c r="K882" s="96" t="s">
        <v>113</v>
      </c>
      <c r="L882" s="100" t="str">
        <f t="shared" si="90"/>
        <v>-</v>
      </c>
      <c r="M882" s="95" t="str">
        <f>IF(C882='TABELA UNIFICADA 2024'!A882,'TABELA UNIFICADA 2024'!C882," ")</f>
        <v xml:space="preserve"> </v>
      </c>
      <c r="N882" s="99" t="e">
        <f>IF(C882='TABELA UNIFICADA 2024'!#REF!,'TABELA UNIFICADA 2024'!#REF!," ")</f>
        <v>#REF!</v>
      </c>
      <c r="O882" s="99" t="str">
        <f t="shared" si="91"/>
        <v xml:space="preserve"> </v>
      </c>
      <c r="Y882" s="183" t="s">
        <v>1174</v>
      </c>
      <c r="Z882" s="104" t="s">
        <v>666</v>
      </c>
      <c r="AA882" s="104" t="s">
        <v>618</v>
      </c>
      <c r="AB882" s="104" t="str">
        <f t="shared" si="92"/>
        <v>FERRO</v>
      </c>
      <c r="AC882" s="106">
        <f>IF(AND(AB882="FERRO",AA882="PADRAO"),CONTROLE!$T$2,IF(AND(AB882="FERRO",AA882="ESPECIAL"),CONTROLE!$T$3,IF(AND(AB882="ACO",AA882="PADRAO"),CONTROLE!$T$8,IF(AND(AB882="ACO",AA882="ESPECIAL"),CONTROLE!$T$9,IF(AND(AB882="ALUMINIO",AA882="PADRAO"),CONTROLE!$T$5,IF(AND(AB882="ALUMINIO",AA882="ESPECIAL"),CONTROLE!$T$6))))))</f>
        <v>12738</v>
      </c>
    </row>
    <row r="883" spans="1:29" ht="15" customHeight="1">
      <c r="A883" s="98" t="s">
        <v>2927</v>
      </c>
      <c r="B883" s="96" t="str">
        <f t="shared" si="87"/>
        <v xml:space="preserve"> </v>
      </c>
      <c r="C883" s="96" t="str">
        <f>IF(AND(ISBLANK('TABELA UNIFICADA 2024'!#REF!)=TRUE,(ISBLANK('TABELA UNIFICADA 2024'!#REF!)=FALSE)),'TABELA UNIFICADA 2024'!#REF!," ")</f>
        <v xml:space="preserve"> </v>
      </c>
      <c r="D883" s="96" t="s">
        <v>43</v>
      </c>
      <c r="E883" s="191" t="e">
        <f>IF(ISBLANK('TABELA UNIFICADA 2024'!#REF!)=TRUE," ",'TABELA UNIFICADA 2024'!#REF!)</f>
        <v>#REF!</v>
      </c>
      <c r="F883" s="96" t="s">
        <v>111</v>
      </c>
      <c r="G883" s="96" t="str">
        <f>IF(C883='TABELA UNIFICADA 2024'!A883,'TABELA UNIFICADA 2024'!D883," ")</f>
        <v xml:space="preserve"> </v>
      </c>
      <c r="H883" s="96" t="s">
        <v>43</v>
      </c>
      <c r="I883" s="96" t="s">
        <v>112</v>
      </c>
      <c r="J883" s="97" t="e">
        <f>IF(C883='TABELA UNIFICADA 2024'!#REF!,'TABELA UNIFICADA 2024'!#REF!," ")</f>
        <v>#REF!</v>
      </c>
      <c r="K883" s="96" t="s">
        <v>113</v>
      </c>
      <c r="L883" s="100" t="str">
        <f t="shared" si="90"/>
        <v>-</v>
      </c>
      <c r="M883" s="95" t="str">
        <f>IF(C883='TABELA UNIFICADA 2024'!A883,'TABELA UNIFICADA 2024'!C883," ")</f>
        <v xml:space="preserve"> </v>
      </c>
      <c r="N883" s="99" t="e">
        <f>IF(C883='TABELA UNIFICADA 2024'!#REF!,'TABELA UNIFICADA 2024'!#REF!," ")</f>
        <v>#REF!</v>
      </c>
      <c r="O883" s="99" t="str">
        <f t="shared" si="91"/>
        <v xml:space="preserve"> </v>
      </c>
      <c r="Y883" s="183" t="s">
        <v>2033</v>
      </c>
      <c r="Z883" s="104" t="s">
        <v>617</v>
      </c>
      <c r="AA883" s="104" t="s">
        <v>618</v>
      </c>
      <c r="AB883" s="104" t="str">
        <f t="shared" si="92"/>
        <v>FERRO</v>
      </c>
      <c r="AC883" s="106">
        <f>IF(AND(AB883="FERRO",AA883="PADRAO"),CONTROLE!$T$2,IF(AND(AB883="FERRO",AA883="ESPECIAL"),CONTROLE!$T$3,IF(AND(AB883="ACO",AA883="PADRAO"),CONTROLE!$T$8,IF(AND(AB883="ACO",AA883="ESPECIAL"),CONTROLE!$T$9,IF(AND(AB883="ALUMINIO",AA883="PADRAO"),CONTROLE!$T$5,IF(AND(AB883="ALUMINIO",AA883="ESPECIAL"),CONTROLE!$T$6))))))</f>
        <v>12738</v>
      </c>
    </row>
    <row r="884" spans="1:29" ht="15" customHeight="1">
      <c r="A884" s="98" t="s">
        <v>2927</v>
      </c>
      <c r="B884" s="96" t="str">
        <f t="shared" si="87"/>
        <v xml:space="preserve"> </v>
      </c>
      <c r="C884" s="96" t="str">
        <f>IF(AND(ISBLANK('TABELA UNIFICADA 2024'!#REF!)=TRUE,(ISBLANK('TABELA UNIFICADA 2024'!#REF!)=FALSE)),'TABELA UNIFICADA 2024'!#REF!," ")</f>
        <v xml:space="preserve"> </v>
      </c>
      <c r="D884" s="96" t="s">
        <v>43</v>
      </c>
      <c r="E884" s="191" t="e">
        <f>IF(ISBLANK('TABELA UNIFICADA 2024'!#REF!)=TRUE," ",'TABELA UNIFICADA 2024'!#REF!)</f>
        <v>#REF!</v>
      </c>
      <c r="F884" s="96" t="s">
        <v>111</v>
      </c>
      <c r="G884" s="96" t="str">
        <f>IF(C884='TABELA UNIFICADA 2024'!A884,'TABELA UNIFICADA 2024'!D884," ")</f>
        <v xml:space="preserve"> </v>
      </c>
      <c r="H884" s="96" t="s">
        <v>43</v>
      </c>
      <c r="I884" s="96" t="s">
        <v>112</v>
      </c>
      <c r="J884" s="97" t="e">
        <f>IF(C884='TABELA UNIFICADA 2024'!#REF!,'TABELA UNIFICADA 2024'!#REF!," ")</f>
        <v>#REF!</v>
      </c>
      <c r="K884" s="96" t="s">
        <v>113</v>
      </c>
      <c r="L884" s="100" t="str">
        <f t="shared" si="90"/>
        <v>-</v>
      </c>
      <c r="M884" s="95" t="str">
        <f>IF(C884='TABELA UNIFICADA 2024'!A884,'TABELA UNIFICADA 2024'!C884," ")</f>
        <v xml:space="preserve"> </v>
      </c>
      <c r="N884" s="99" t="e">
        <f>IF(C884='TABELA UNIFICADA 2024'!#REF!,'TABELA UNIFICADA 2024'!#REF!," ")</f>
        <v>#REF!</v>
      </c>
      <c r="O884" s="99" t="str">
        <f t="shared" si="91"/>
        <v xml:space="preserve"> </v>
      </c>
      <c r="Y884" s="183" t="s">
        <v>2034</v>
      </c>
      <c r="Z884" s="104" t="s">
        <v>617</v>
      </c>
      <c r="AA884" s="104" t="s">
        <v>618</v>
      </c>
      <c r="AB884" s="104" t="str">
        <f t="shared" si="92"/>
        <v>FERRO</v>
      </c>
      <c r="AC884" s="106">
        <f>IF(AND(AB884="FERRO",AA884="PADRAO"),CONTROLE!$T$2,IF(AND(AB884="FERRO",AA884="ESPECIAL"),CONTROLE!$T$3,IF(AND(AB884="ACO",AA884="PADRAO"),CONTROLE!$T$8,IF(AND(AB884="ACO",AA884="ESPECIAL"),CONTROLE!$T$9,IF(AND(AB884="ALUMINIO",AA884="PADRAO"),CONTROLE!$T$5,IF(AND(AB884="ALUMINIO",AA884="ESPECIAL"),CONTROLE!$T$6))))))</f>
        <v>12738</v>
      </c>
    </row>
    <row r="885" spans="1:29" ht="15" customHeight="1">
      <c r="A885" s="98" t="s">
        <v>2927</v>
      </c>
      <c r="B885" s="96" t="str">
        <f t="shared" si="87"/>
        <v xml:space="preserve"> </v>
      </c>
      <c r="C885" s="96" t="str">
        <f>IF(AND(ISBLANK('TABELA UNIFICADA 2024'!#REF!)=TRUE,(ISBLANK('TABELA UNIFICADA 2024'!#REF!)=FALSE)),'TABELA UNIFICADA 2024'!#REF!," ")</f>
        <v xml:space="preserve"> </v>
      </c>
      <c r="D885" s="96" t="s">
        <v>43</v>
      </c>
      <c r="E885" s="191" t="e">
        <f>IF(ISBLANK('TABELA UNIFICADA 2024'!#REF!)=TRUE," ",'TABELA UNIFICADA 2024'!#REF!)</f>
        <v>#REF!</v>
      </c>
      <c r="F885" s="96" t="s">
        <v>111</v>
      </c>
      <c r="G885" s="96" t="str">
        <f>IF(C885='TABELA UNIFICADA 2024'!A885,'TABELA UNIFICADA 2024'!D885," ")</f>
        <v xml:space="preserve"> </v>
      </c>
      <c r="H885" s="96" t="s">
        <v>43</v>
      </c>
      <c r="I885" s="96" t="s">
        <v>112</v>
      </c>
      <c r="J885" s="97" t="e">
        <f>IF(C885='TABELA UNIFICADA 2024'!#REF!,'TABELA UNIFICADA 2024'!#REF!," ")</f>
        <v>#REF!</v>
      </c>
      <c r="K885" s="96" t="s">
        <v>113</v>
      </c>
      <c r="L885" s="100" t="str">
        <f t="shared" si="90"/>
        <v>-</v>
      </c>
      <c r="M885" s="95" t="str">
        <f>IF(C885='TABELA UNIFICADA 2024'!A885,'TABELA UNIFICADA 2024'!C885," ")</f>
        <v xml:space="preserve"> </v>
      </c>
      <c r="N885" s="99" t="e">
        <f>IF(C885='TABELA UNIFICADA 2024'!#REF!,'TABELA UNIFICADA 2024'!#REF!," ")</f>
        <v>#REF!</v>
      </c>
      <c r="O885" s="99" t="str">
        <f t="shared" si="91"/>
        <v xml:space="preserve"> </v>
      </c>
      <c r="Y885" s="183" t="s">
        <v>2035</v>
      </c>
      <c r="Z885" s="104" t="s">
        <v>617</v>
      </c>
      <c r="AA885" s="104" t="s">
        <v>618</v>
      </c>
      <c r="AB885" s="104" t="str">
        <f t="shared" si="92"/>
        <v>FERRO</v>
      </c>
      <c r="AC885" s="106">
        <f>IF(AND(AB885="FERRO",AA885="PADRAO"),CONTROLE!$T$2,IF(AND(AB885="FERRO",AA885="ESPECIAL"),CONTROLE!$T$3,IF(AND(AB885="ACO",AA885="PADRAO"),CONTROLE!$T$8,IF(AND(AB885="ACO",AA885="ESPECIAL"),CONTROLE!$T$9,IF(AND(AB885="ALUMINIO",AA885="PADRAO"),CONTROLE!$T$5,IF(AND(AB885="ALUMINIO",AA885="ESPECIAL"),CONTROLE!$T$6))))))</f>
        <v>12738</v>
      </c>
    </row>
    <row r="886" spans="1:29" ht="15" customHeight="1">
      <c r="A886" s="98" t="s">
        <v>2927</v>
      </c>
      <c r="B886" s="96" t="str">
        <f t="shared" si="87"/>
        <v xml:space="preserve"> </v>
      </c>
      <c r="C886" s="96" t="str">
        <f>IF(AND(ISBLANK('TABELA UNIFICADA 2024'!#REF!)=TRUE,(ISBLANK('TABELA UNIFICADA 2024'!#REF!)=FALSE)),'TABELA UNIFICADA 2024'!#REF!," ")</f>
        <v xml:space="preserve"> </v>
      </c>
      <c r="D886" s="96" t="s">
        <v>43</v>
      </c>
      <c r="E886" s="191" t="e">
        <f>IF(ISBLANK('TABELA UNIFICADA 2024'!#REF!)=TRUE," ",'TABELA UNIFICADA 2024'!#REF!)</f>
        <v>#REF!</v>
      </c>
      <c r="F886" s="96" t="s">
        <v>111</v>
      </c>
      <c r="G886" s="96" t="str">
        <f>IF(C886='TABELA UNIFICADA 2024'!A886,'TABELA UNIFICADA 2024'!D886," ")</f>
        <v xml:space="preserve"> </v>
      </c>
      <c r="H886" s="96" t="s">
        <v>43</v>
      </c>
      <c r="I886" s="96" t="s">
        <v>112</v>
      </c>
      <c r="J886" s="97" t="e">
        <f>IF(C886='TABELA UNIFICADA 2024'!#REF!,'TABELA UNIFICADA 2024'!#REF!," ")</f>
        <v>#REF!</v>
      </c>
      <c r="K886" s="96" t="s">
        <v>113</v>
      </c>
      <c r="L886" s="100" t="str">
        <f t="shared" si="90"/>
        <v>-</v>
      </c>
      <c r="M886" s="95" t="str">
        <f>IF(C886='TABELA UNIFICADA 2024'!A886,'TABELA UNIFICADA 2024'!C886," ")</f>
        <v xml:space="preserve"> </v>
      </c>
      <c r="N886" s="99" t="e">
        <f>IF(C886='TABELA UNIFICADA 2024'!#REF!,'TABELA UNIFICADA 2024'!#REF!," ")</f>
        <v>#REF!</v>
      </c>
      <c r="O886" s="99" t="str">
        <f t="shared" si="91"/>
        <v xml:space="preserve"> </v>
      </c>
      <c r="Y886" s="183" t="s">
        <v>2036</v>
      </c>
      <c r="Z886" s="104" t="s">
        <v>617</v>
      </c>
      <c r="AA886" s="104" t="s">
        <v>618</v>
      </c>
      <c r="AB886" s="104" t="str">
        <f t="shared" si="92"/>
        <v>FERRO</v>
      </c>
      <c r="AC886" s="106">
        <f>IF(AND(AB886="FERRO",AA886="PADRAO"),CONTROLE!$T$2,IF(AND(AB886="FERRO",AA886="ESPECIAL"),CONTROLE!$T$3,IF(AND(AB886="ACO",AA886="PADRAO"),CONTROLE!$T$8,IF(AND(AB886="ACO",AA886="ESPECIAL"),CONTROLE!$T$9,IF(AND(AB886="ALUMINIO",AA886="PADRAO"),CONTROLE!$T$5,IF(AND(AB886="ALUMINIO",AA886="ESPECIAL"),CONTROLE!$T$6))))))</f>
        <v>12738</v>
      </c>
    </row>
    <row r="887" spans="1:29" ht="15" customHeight="1">
      <c r="A887" s="98" t="s">
        <v>2927</v>
      </c>
      <c r="B887" s="96" t="str">
        <f t="shared" si="87"/>
        <v xml:space="preserve"> </v>
      </c>
      <c r="C887" s="96" t="str">
        <f>IF(AND(ISBLANK('TABELA UNIFICADA 2024'!#REF!)=TRUE,(ISBLANK('TABELA UNIFICADA 2024'!#REF!)=FALSE)),'TABELA UNIFICADA 2024'!#REF!," ")</f>
        <v xml:space="preserve"> </v>
      </c>
      <c r="D887" s="96" t="s">
        <v>43</v>
      </c>
      <c r="E887" s="191" t="e">
        <f>IF(ISBLANK('TABELA UNIFICADA 2024'!#REF!)=TRUE," ",'TABELA UNIFICADA 2024'!#REF!)</f>
        <v>#REF!</v>
      </c>
      <c r="F887" s="96" t="s">
        <v>111</v>
      </c>
      <c r="G887" s="96" t="str">
        <f>IF(C887='TABELA UNIFICADA 2024'!A887,'TABELA UNIFICADA 2024'!D887," ")</f>
        <v xml:space="preserve"> </v>
      </c>
      <c r="H887" s="96" t="s">
        <v>43</v>
      </c>
      <c r="I887" s="96" t="s">
        <v>112</v>
      </c>
      <c r="J887" s="97" t="e">
        <f>IF(C887='TABELA UNIFICADA 2024'!#REF!,'TABELA UNIFICADA 2024'!#REF!," ")</f>
        <v>#REF!</v>
      </c>
      <c r="K887" s="96" t="s">
        <v>113</v>
      </c>
      <c r="L887" s="100" t="str">
        <f t="shared" si="90"/>
        <v>-</v>
      </c>
      <c r="M887" s="95" t="str">
        <f>IF(C887='TABELA UNIFICADA 2024'!A887,'TABELA UNIFICADA 2024'!C887," ")</f>
        <v xml:space="preserve"> </v>
      </c>
      <c r="N887" s="99" t="e">
        <f>IF(C887='TABELA UNIFICADA 2024'!#REF!,'TABELA UNIFICADA 2024'!#REF!," ")</f>
        <v>#REF!</v>
      </c>
      <c r="O887" s="99" t="str">
        <f t="shared" si="91"/>
        <v xml:space="preserve"> </v>
      </c>
      <c r="Y887" s="183" t="s">
        <v>2037</v>
      </c>
      <c r="Z887" s="104" t="s">
        <v>617</v>
      </c>
      <c r="AA887" s="104" t="s">
        <v>618</v>
      </c>
      <c r="AB887" s="104" t="str">
        <f t="shared" si="92"/>
        <v>FERRO</v>
      </c>
      <c r="AC887" s="106">
        <f>IF(AND(AB887="FERRO",AA887="PADRAO"),CONTROLE!$T$2,IF(AND(AB887="FERRO",AA887="ESPECIAL"),CONTROLE!$T$3,IF(AND(AB887="ACO",AA887="PADRAO"),CONTROLE!$T$8,IF(AND(AB887="ACO",AA887="ESPECIAL"),CONTROLE!$T$9,IF(AND(AB887="ALUMINIO",AA887="PADRAO"),CONTROLE!$T$5,IF(AND(AB887="ALUMINIO",AA887="ESPECIAL"),CONTROLE!$T$6))))))</f>
        <v>12738</v>
      </c>
    </row>
    <row r="888" spans="1:29" ht="15" customHeight="1">
      <c r="A888" s="98" t="s">
        <v>2927</v>
      </c>
      <c r="B888" s="96" t="str">
        <f t="shared" si="87"/>
        <v xml:space="preserve"> </v>
      </c>
      <c r="C888" s="96" t="str">
        <f>IF(AND(ISBLANK('TABELA UNIFICADA 2024'!#REF!)=TRUE,(ISBLANK('TABELA UNIFICADA 2024'!#REF!)=FALSE)),'TABELA UNIFICADA 2024'!#REF!," ")</f>
        <v xml:space="preserve"> </v>
      </c>
      <c r="D888" s="96" t="s">
        <v>43</v>
      </c>
      <c r="E888" s="191" t="e">
        <f>IF(ISBLANK('TABELA UNIFICADA 2024'!#REF!)=TRUE," ",'TABELA UNIFICADA 2024'!#REF!)</f>
        <v>#REF!</v>
      </c>
      <c r="F888" s="96" t="s">
        <v>111</v>
      </c>
      <c r="G888" s="96" t="str">
        <f>IF(C888='TABELA UNIFICADA 2024'!A888,'TABELA UNIFICADA 2024'!D888," ")</f>
        <v xml:space="preserve"> </v>
      </c>
      <c r="H888" s="96" t="s">
        <v>43</v>
      </c>
      <c r="I888" s="96" t="s">
        <v>112</v>
      </c>
      <c r="J888" s="97" t="e">
        <f>IF(C888='TABELA UNIFICADA 2024'!#REF!,'TABELA UNIFICADA 2024'!#REF!," ")</f>
        <v>#REF!</v>
      </c>
      <c r="K888" s="96" t="s">
        <v>113</v>
      </c>
      <c r="L888" s="100" t="str">
        <f t="shared" si="90"/>
        <v>-</v>
      </c>
      <c r="M888" s="95" t="str">
        <f>IF(C888='TABELA UNIFICADA 2024'!A888,'TABELA UNIFICADA 2024'!C888," ")</f>
        <v xml:space="preserve"> </v>
      </c>
      <c r="N888" s="99" t="e">
        <f>IF(C888='TABELA UNIFICADA 2024'!#REF!,'TABELA UNIFICADA 2024'!#REF!," ")</f>
        <v>#REF!</v>
      </c>
      <c r="O888" s="99" t="str">
        <f t="shared" si="91"/>
        <v xml:space="preserve"> </v>
      </c>
      <c r="Y888" s="183" t="s">
        <v>2038</v>
      </c>
      <c r="Z888" s="104" t="s">
        <v>617</v>
      </c>
      <c r="AA888" s="104" t="s">
        <v>618</v>
      </c>
      <c r="AB888" s="104" t="str">
        <f t="shared" si="92"/>
        <v>FERRO</v>
      </c>
      <c r="AC888" s="106">
        <f>IF(AND(AB888="FERRO",AA888="PADRAO"),CONTROLE!$T$2,IF(AND(AB888="FERRO",AA888="ESPECIAL"),CONTROLE!$T$3,IF(AND(AB888="ACO",AA888="PADRAO"),CONTROLE!$T$8,IF(AND(AB888="ACO",AA888="ESPECIAL"),CONTROLE!$T$9,IF(AND(AB888="ALUMINIO",AA888="PADRAO"),CONTROLE!$T$5,IF(AND(AB888="ALUMINIO",AA888="ESPECIAL"),CONTROLE!$T$6))))))</f>
        <v>12738</v>
      </c>
    </row>
    <row r="889" spans="1:29" ht="15" customHeight="1">
      <c r="A889" s="98" t="s">
        <v>2927</v>
      </c>
      <c r="B889" s="96" t="str">
        <f t="shared" si="87"/>
        <v xml:space="preserve"> </v>
      </c>
      <c r="C889" s="96" t="str">
        <f>IF(AND(ISBLANK('TABELA UNIFICADA 2024'!#REF!)=TRUE,(ISBLANK('TABELA UNIFICADA 2024'!#REF!)=FALSE)),'TABELA UNIFICADA 2024'!#REF!," ")</f>
        <v xml:space="preserve"> </v>
      </c>
      <c r="D889" s="96" t="s">
        <v>43</v>
      </c>
      <c r="E889" s="191" t="e">
        <f>IF(ISBLANK('TABELA UNIFICADA 2024'!#REF!)=TRUE," ",'TABELA UNIFICADA 2024'!#REF!)</f>
        <v>#REF!</v>
      </c>
      <c r="F889" s="96" t="s">
        <v>111</v>
      </c>
      <c r="G889" s="96" t="str">
        <f>IF(C889='TABELA UNIFICADA 2024'!A889,'TABELA UNIFICADA 2024'!D889," ")</f>
        <v xml:space="preserve"> </v>
      </c>
      <c r="H889" s="96" t="s">
        <v>43</v>
      </c>
      <c r="I889" s="96" t="s">
        <v>112</v>
      </c>
      <c r="J889" s="97" t="e">
        <f>IF(C889='TABELA UNIFICADA 2024'!#REF!,'TABELA UNIFICADA 2024'!#REF!," ")</f>
        <v>#REF!</v>
      </c>
      <c r="K889" s="96" t="s">
        <v>113</v>
      </c>
      <c r="L889" s="100" t="str">
        <f t="shared" si="90"/>
        <v>-</v>
      </c>
      <c r="M889" s="95" t="str">
        <f>IF(C889='TABELA UNIFICADA 2024'!A889,'TABELA UNIFICADA 2024'!C889," ")</f>
        <v xml:space="preserve"> </v>
      </c>
      <c r="N889" s="99" t="e">
        <f>IF(C889='TABELA UNIFICADA 2024'!#REF!,'TABELA UNIFICADA 2024'!#REF!," ")</f>
        <v>#REF!</v>
      </c>
      <c r="O889" s="99" t="str">
        <f t="shared" si="91"/>
        <v xml:space="preserve"> </v>
      </c>
      <c r="Y889" s="183" t="s">
        <v>2039</v>
      </c>
      <c r="Z889" s="104" t="s">
        <v>617</v>
      </c>
      <c r="AA889" s="104" t="s">
        <v>618</v>
      </c>
      <c r="AB889" s="104" t="str">
        <f t="shared" si="92"/>
        <v>FERRO</v>
      </c>
      <c r="AC889" s="106">
        <f>IF(AND(AB889="FERRO",AA889="PADRAO"),CONTROLE!$T$2,IF(AND(AB889="FERRO",AA889="ESPECIAL"),CONTROLE!$T$3,IF(AND(AB889="ACO",AA889="PADRAO"),CONTROLE!$T$8,IF(AND(AB889="ACO",AA889="ESPECIAL"),CONTROLE!$T$9,IF(AND(AB889="ALUMINIO",AA889="PADRAO"),CONTROLE!$T$5,IF(AND(AB889="ALUMINIO",AA889="ESPECIAL"),CONTROLE!$T$6))))))</f>
        <v>12738</v>
      </c>
    </row>
    <row r="890" spans="1:29" ht="15" customHeight="1">
      <c r="A890" s="98" t="s">
        <v>2927</v>
      </c>
      <c r="B890" s="96" t="str">
        <f t="shared" si="87"/>
        <v xml:space="preserve"> </v>
      </c>
      <c r="C890" s="96" t="str">
        <f>IF(AND(ISBLANK('TABELA UNIFICADA 2024'!P836)=TRUE,(ISBLANK('TABELA UNIFICADA 2024'!A836)=FALSE)),'TABELA UNIFICADA 2024'!A836," ")</f>
        <v xml:space="preserve"> </v>
      </c>
      <c r="D890" s="96" t="s">
        <v>43</v>
      </c>
      <c r="E890" s="191" t="str">
        <f>IF(ISBLANK('TABELA UNIFICADA 2024'!M836)=TRUE," ",'TABELA UNIFICADA 2024'!M836)</f>
        <v xml:space="preserve"> </v>
      </c>
      <c r="F890" s="96" t="s">
        <v>111</v>
      </c>
      <c r="G890" s="96" t="str">
        <f>IF(C890='TABELA UNIFICADA 2024'!A890,'TABELA UNIFICADA 2024'!D890," ")</f>
        <v xml:space="preserve"> </v>
      </c>
      <c r="H890" s="96" t="s">
        <v>43</v>
      </c>
      <c r="I890" s="96" t="s">
        <v>112</v>
      </c>
      <c r="J890" s="97" t="str">
        <f>IF(C890='TABELA UNIFICADA 2024'!A836,'TABELA UNIFICADA 2024'!G836," ")</f>
        <v xml:space="preserve"> </v>
      </c>
      <c r="K890" s="96" t="s">
        <v>113</v>
      </c>
      <c r="L890" s="100" t="str">
        <f t="shared" si="90"/>
        <v>-</v>
      </c>
      <c r="M890" s="95" t="str">
        <f>IF(C890='TABELA UNIFICADA 2024'!A890,'TABELA UNIFICADA 2024'!C890," ")</f>
        <v xml:space="preserve"> </v>
      </c>
      <c r="N890" s="99" t="str">
        <f>IF(C890='TABELA UNIFICADA 2024'!A836,'TABELA UNIFICADA 2024'!F836," ")</f>
        <v xml:space="preserve"> </v>
      </c>
      <c r="O890" s="99" t="str">
        <f t="shared" si="91"/>
        <v xml:space="preserve"> </v>
      </c>
      <c r="Y890" s="183" t="s">
        <v>2040</v>
      </c>
      <c r="Z890" s="104" t="s">
        <v>617</v>
      </c>
      <c r="AA890" s="104" t="s">
        <v>618</v>
      </c>
      <c r="AB890" s="104" t="str">
        <f t="shared" si="92"/>
        <v>FERRO</v>
      </c>
      <c r="AC890" s="106">
        <f>IF(AND(AB890="FERRO",AA890="PADRAO"),CONTROLE!$T$2,IF(AND(AB890="FERRO",AA890="ESPECIAL"),CONTROLE!$T$3,IF(AND(AB890="ACO",AA890="PADRAO"),CONTROLE!$T$8,IF(AND(AB890="ACO",AA890="ESPECIAL"),CONTROLE!$T$9,IF(AND(AB890="ALUMINIO",AA890="PADRAO"),CONTROLE!$T$5,IF(AND(AB890="ALUMINIO",AA890="ESPECIAL"),CONTROLE!$T$6))))))</f>
        <v>12738</v>
      </c>
    </row>
    <row r="891" spans="1:29" ht="15" customHeight="1">
      <c r="A891" s="98" t="s">
        <v>2927</v>
      </c>
      <c r="B891" s="96" t="str">
        <f t="shared" si="87"/>
        <v xml:space="preserve"> </v>
      </c>
      <c r="C891" s="96" t="str">
        <f>IF(AND(ISBLANK('TABELA UNIFICADA 2024'!P837)=TRUE,(ISBLANK('TABELA UNIFICADA 2024'!A837)=FALSE)),'TABELA UNIFICADA 2024'!A837," ")</f>
        <v xml:space="preserve"> </v>
      </c>
      <c r="D891" s="96" t="s">
        <v>43</v>
      </c>
      <c r="E891" s="191" t="str">
        <f>IF(ISBLANK('TABELA UNIFICADA 2024'!M837)=TRUE," ",'TABELA UNIFICADA 2024'!M837)</f>
        <v xml:space="preserve"> </v>
      </c>
      <c r="F891" s="96" t="s">
        <v>111</v>
      </c>
      <c r="G891" s="96" t="str">
        <f>IF(C891='TABELA UNIFICADA 2024'!A891,'TABELA UNIFICADA 2024'!D891," ")</f>
        <v xml:space="preserve"> </v>
      </c>
      <c r="H891" s="96" t="s">
        <v>43</v>
      </c>
      <c r="I891" s="96" t="s">
        <v>112</v>
      </c>
      <c r="J891" s="97" t="str">
        <f>IF(C891='TABELA UNIFICADA 2024'!A837,'TABELA UNIFICADA 2024'!G837," ")</f>
        <v xml:space="preserve"> </v>
      </c>
      <c r="K891" s="96" t="s">
        <v>113</v>
      </c>
      <c r="L891" s="100" t="str">
        <f t="shared" si="90"/>
        <v>-</v>
      </c>
      <c r="M891" s="95" t="str">
        <f>IF(C891='TABELA UNIFICADA 2024'!A891,'TABELA UNIFICADA 2024'!C891," ")</f>
        <v xml:space="preserve"> </v>
      </c>
      <c r="N891" s="99" t="str">
        <f>IF(C891='TABELA UNIFICADA 2024'!A837,'TABELA UNIFICADA 2024'!F837," ")</f>
        <v xml:space="preserve"> </v>
      </c>
      <c r="O891" s="99" t="str">
        <f t="shared" si="91"/>
        <v xml:space="preserve"> </v>
      </c>
      <c r="Y891" s="183" t="s">
        <v>2041</v>
      </c>
      <c r="Z891" s="104" t="s">
        <v>617</v>
      </c>
      <c r="AA891" s="104" t="s">
        <v>618</v>
      </c>
      <c r="AB891" s="104" t="str">
        <f t="shared" si="92"/>
        <v>FERRO</v>
      </c>
      <c r="AC891" s="106">
        <f>IF(AND(AB891="FERRO",AA891="PADRAO"),CONTROLE!$T$2,IF(AND(AB891="FERRO",AA891="ESPECIAL"),CONTROLE!$T$3,IF(AND(AB891="ACO",AA891="PADRAO"),CONTROLE!$T$8,IF(AND(AB891="ACO",AA891="ESPECIAL"),CONTROLE!$T$9,IF(AND(AB891="ALUMINIO",AA891="PADRAO"),CONTROLE!$T$5,IF(AND(AB891="ALUMINIO",AA891="ESPECIAL"),CONTROLE!$T$6))))))</f>
        <v>12738</v>
      </c>
    </row>
    <row r="892" spans="1:29" ht="15" customHeight="1">
      <c r="A892" s="98" t="s">
        <v>2927</v>
      </c>
      <c r="B892" s="96" t="str">
        <f t="shared" si="87"/>
        <v xml:space="preserve"> </v>
      </c>
      <c r="C892" s="96" t="str">
        <f>IF(AND(ISBLANK('TABELA UNIFICADA 2024'!P838)=TRUE,(ISBLANK('TABELA UNIFICADA 2024'!A838)=FALSE)),'TABELA UNIFICADA 2024'!A838," ")</f>
        <v xml:space="preserve"> </v>
      </c>
      <c r="D892" s="96" t="s">
        <v>43</v>
      </c>
      <c r="E892" s="191" t="str">
        <f>IF(ISBLANK('TABELA UNIFICADA 2024'!M838)=TRUE," ",'TABELA UNIFICADA 2024'!M838)</f>
        <v xml:space="preserve"> </v>
      </c>
      <c r="F892" s="96" t="s">
        <v>111</v>
      </c>
      <c r="G892" s="96" t="str">
        <f>IF(C892='TABELA UNIFICADA 2024'!A892,'TABELA UNIFICADA 2024'!D892," ")</f>
        <v xml:space="preserve"> </v>
      </c>
      <c r="H892" s="96" t="s">
        <v>43</v>
      </c>
      <c r="I892" s="96" t="s">
        <v>112</v>
      </c>
      <c r="J892" s="97" t="str">
        <f>IF(C892='TABELA UNIFICADA 2024'!A838,'TABELA UNIFICADA 2024'!G838," ")</f>
        <v xml:space="preserve"> </v>
      </c>
      <c r="K892" s="96" t="s">
        <v>113</v>
      </c>
      <c r="L892" s="100" t="str">
        <f t="shared" si="90"/>
        <v>-</v>
      </c>
      <c r="M892" s="95" t="str">
        <f>IF(C892='TABELA UNIFICADA 2024'!A892,'TABELA UNIFICADA 2024'!C892," ")</f>
        <v xml:space="preserve"> </v>
      </c>
      <c r="N892" s="99" t="str">
        <f>IF(C892='TABELA UNIFICADA 2024'!A838,'TABELA UNIFICADA 2024'!F838," ")</f>
        <v xml:space="preserve"> </v>
      </c>
      <c r="O892" s="99" t="str">
        <f t="shared" si="91"/>
        <v xml:space="preserve"> </v>
      </c>
      <c r="Y892" s="183" t="s">
        <v>2042</v>
      </c>
      <c r="Z892" s="104" t="s">
        <v>617</v>
      </c>
      <c r="AA892" s="104" t="s">
        <v>618</v>
      </c>
      <c r="AB892" s="104" t="str">
        <f t="shared" si="92"/>
        <v>FERRO</v>
      </c>
      <c r="AC892" s="106">
        <f>IF(AND(AB892="FERRO",AA892="PADRAO"),CONTROLE!$T$2,IF(AND(AB892="FERRO",AA892="ESPECIAL"),CONTROLE!$T$3,IF(AND(AB892="ACO",AA892="PADRAO"),CONTROLE!$T$8,IF(AND(AB892="ACO",AA892="ESPECIAL"),CONTROLE!$T$9,IF(AND(AB892="ALUMINIO",AA892="PADRAO"),CONTROLE!$T$5,IF(AND(AB892="ALUMINIO",AA892="ESPECIAL"),CONTROLE!$T$6))))))</f>
        <v>12738</v>
      </c>
    </row>
    <row r="893" spans="1:29" ht="15" customHeight="1">
      <c r="A893" s="98" t="s">
        <v>2927</v>
      </c>
      <c r="B893" s="96" t="str">
        <f t="shared" si="87"/>
        <v xml:space="preserve"> </v>
      </c>
      <c r="C893" s="96" t="str">
        <f>IF(AND(ISBLANK('TABELA UNIFICADA 2024'!P839)=TRUE,(ISBLANK('TABELA UNIFICADA 2024'!A839)=FALSE)),'TABELA UNIFICADA 2024'!A839," ")</f>
        <v xml:space="preserve"> </v>
      </c>
      <c r="D893" s="96" t="s">
        <v>43</v>
      </c>
      <c r="E893" s="191" t="str">
        <f>IF(ISBLANK('TABELA UNIFICADA 2024'!M839)=TRUE," ",'TABELA UNIFICADA 2024'!M839)</f>
        <v xml:space="preserve"> </v>
      </c>
      <c r="F893" s="96" t="s">
        <v>111</v>
      </c>
      <c r="G893" s="96" t="str">
        <f>IF(C893='TABELA UNIFICADA 2024'!A893,'TABELA UNIFICADA 2024'!D893," ")</f>
        <v xml:space="preserve"> </v>
      </c>
      <c r="H893" s="96" t="s">
        <v>43</v>
      </c>
      <c r="I893" s="96" t="s">
        <v>112</v>
      </c>
      <c r="J893" s="97" t="str">
        <f>IF(C893='TABELA UNIFICADA 2024'!A839,'TABELA UNIFICADA 2024'!G839," ")</f>
        <v xml:space="preserve"> </v>
      </c>
      <c r="K893" s="96" t="s">
        <v>113</v>
      </c>
      <c r="L893" s="100" t="str">
        <f t="shared" si="90"/>
        <v>-</v>
      </c>
      <c r="M893" s="95" t="str">
        <f>IF(C893='TABELA UNIFICADA 2024'!A893,'TABELA UNIFICADA 2024'!C893," ")</f>
        <v xml:space="preserve"> </v>
      </c>
      <c r="N893" s="99" t="str">
        <f>IF(C893='TABELA UNIFICADA 2024'!A839,'TABELA UNIFICADA 2024'!F839," ")</f>
        <v xml:space="preserve"> </v>
      </c>
      <c r="O893" s="99" t="str">
        <f t="shared" si="91"/>
        <v xml:space="preserve"> </v>
      </c>
      <c r="Y893" s="183" t="s">
        <v>2043</v>
      </c>
      <c r="Z893" s="104" t="s">
        <v>617</v>
      </c>
      <c r="AA893" s="104" t="s">
        <v>618</v>
      </c>
      <c r="AB893" s="104" t="str">
        <f t="shared" si="92"/>
        <v>FERRO</v>
      </c>
      <c r="AC893" s="106">
        <f>IF(AND(AB893="FERRO",AA893="PADRAO"),CONTROLE!$T$2,IF(AND(AB893="FERRO",AA893="ESPECIAL"),CONTROLE!$T$3,IF(AND(AB893="ACO",AA893="PADRAO"),CONTROLE!$T$8,IF(AND(AB893="ACO",AA893="ESPECIAL"),CONTROLE!$T$9,IF(AND(AB893="ALUMINIO",AA893="PADRAO"),CONTROLE!$T$5,IF(AND(AB893="ALUMINIO",AA893="ESPECIAL"),CONTROLE!$T$6))))))</f>
        <v>12738</v>
      </c>
    </row>
    <row r="894" spans="1:29" ht="15" customHeight="1">
      <c r="A894" s="98" t="s">
        <v>2927</v>
      </c>
      <c r="B894" s="96" t="str">
        <f t="shared" si="87"/>
        <v xml:space="preserve"> </v>
      </c>
      <c r="C894" s="96" t="str">
        <f>IF(AND(ISBLANK('TABELA UNIFICADA 2024'!P840)=TRUE,(ISBLANK('TABELA UNIFICADA 2024'!A840)=FALSE)),'TABELA UNIFICADA 2024'!A840," ")</f>
        <v xml:space="preserve"> </v>
      </c>
      <c r="D894" s="96" t="s">
        <v>43</v>
      </c>
      <c r="E894" s="191" t="str">
        <f>IF(ISBLANK('TABELA UNIFICADA 2024'!M840)=TRUE," ",'TABELA UNIFICADA 2024'!M840)</f>
        <v xml:space="preserve"> </v>
      </c>
      <c r="F894" s="96" t="s">
        <v>111</v>
      </c>
      <c r="G894" s="96" t="str">
        <f>IF(C894='TABELA UNIFICADA 2024'!A894,'TABELA UNIFICADA 2024'!D894," ")</f>
        <v xml:space="preserve"> </v>
      </c>
      <c r="H894" s="96" t="s">
        <v>43</v>
      </c>
      <c r="I894" s="96" t="s">
        <v>112</v>
      </c>
      <c r="J894" s="97" t="str">
        <f>IF(C894='TABELA UNIFICADA 2024'!A840,'TABELA UNIFICADA 2024'!G840," ")</f>
        <v xml:space="preserve"> </v>
      </c>
      <c r="K894" s="96" t="s">
        <v>113</v>
      </c>
      <c r="L894" s="100" t="str">
        <f t="shared" si="90"/>
        <v>-</v>
      </c>
      <c r="M894" s="95" t="str">
        <f>IF(C894='TABELA UNIFICADA 2024'!A894,'TABELA UNIFICADA 2024'!C894," ")</f>
        <v xml:space="preserve"> </v>
      </c>
      <c r="N894" s="99" t="str">
        <f>IF(C894='TABELA UNIFICADA 2024'!A840,'TABELA UNIFICADA 2024'!F840," ")</f>
        <v xml:space="preserve"> </v>
      </c>
      <c r="O894" s="99" t="str">
        <f t="shared" si="91"/>
        <v xml:space="preserve"> </v>
      </c>
      <c r="Y894" s="183" t="s">
        <v>2044</v>
      </c>
      <c r="Z894" s="104" t="s">
        <v>617</v>
      </c>
      <c r="AA894" s="104" t="s">
        <v>618</v>
      </c>
      <c r="AB894" s="104" t="str">
        <f t="shared" si="92"/>
        <v>FERRO</v>
      </c>
      <c r="AC894" s="106">
        <f>IF(AND(AB894="FERRO",AA894="PADRAO"),CONTROLE!$T$2,IF(AND(AB894="FERRO",AA894="ESPECIAL"),CONTROLE!$T$3,IF(AND(AB894="ACO",AA894="PADRAO"),CONTROLE!$T$8,IF(AND(AB894="ACO",AA894="ESPECIAL"),CONTROLE!$T$9,IF(AND(AB894="ALUMINIO",AA894="PADRAO"),CONTROLE!$T$5,IF(AND(AB894="ALUMINIO",AA894="ESPECIAL"),CONTROLE!$T$6))))))</f>
        <v>12738</v>
      </c>
    </row>
    <row r="895" spans="1:29" ht="15" customHeight="1">
      <c r="A895" s="98" t="s">
        <v>2927</v>
      </c>
      <c r="B895" s="96" t="str">
        <f t="shared" si="87"/>
        <v xml:space="preserve"> </v>
      </c>
      <c r="C895" s="96" t="str">
        <f>IF(AND(ISBLANK('TABELA UNIFICADA 2024'!P841)=TRUE,(ISBLANK('TABELA UNIFICADA 2024'!A841)=FALSE)),'TABELA UNIFICADA 2024'!A841," ")</f>
        <v xml:space="preserve"> </v>
      </c>
      <c r="D895" s="96" t="s">
        <v>43</v>
      </c>
      <c r="E895" s="191" t="str">
        <f>IF(ISBLANK('TABELA UNIFICADA 2024'!M841)=TRUE," ",'TABELA UNIFICADA 2024'!M841)</f>
        <v xml:space="preserve"> </v>
      </c>
      <c r="F895" s="96" t="s">
        <v>111</v>
      </c>
      <c r="G895" s="96" t="str">
        <f>IF(C895='TABELA UNIFICADA 2024'!A895,'TABELA UNIFICADA 2024'!D895," ")</f>
        <v xml:space="preserve"> </v>
      </c>
      <c r="H895" s="96" t="s">
        <v>43</v>
      </c>
      <c r="I895" s="96" t="s">
        <v>112</v>
      </c>
      <c r="J895" s="97" t="str">
        <f>IF(C895='TABELA UNIFICADA 2024'!A841,'TABELA UNIFICADA 2024'!G841," ")</f>
        <v xml:space="preserve"> </v>
      </c>
      <c r="K895" s="96" t="s">
        <v>113</v>
      </c>
      <c r="L895" s="100" t="str">
        <f t="shared" si="90"/>
        <v>-</v>
      </c>
      <c r="M895" s="95" t="str">
        <f>IF(C895='TABELA UNIFICADA 2024'!A895,'TABELA UNIFICADA 2024'!C895," ")</f>
        <v xml:space="preserve"> </v>
      </c>
      <c r="N895" s="99" t="str">
        <f>IF(C895='TABELA UNIFICADA 2024'!A841,'TABELA UNIFICADA 2024'!F841," ")</f>
        <v xml:space="preserve"> </v>
      </c>
      <c r="O895" s="99" t="str">
        <f t="shared" si="91"/>
        <v xml:space="preserve"> </v>
      </c>
      <c r="Y895" s="183" t="s">
        <v>2045</v>
      </c>
      <c r="Z895" s="104" t="s">
        <v>617</v>
      </c>
      <c r="AA895" s="104" t="s">
        <v>618</v>
      </c>
      <c r="AB895" s="104" t="str">
        <f t="shared" ref="AB895:AB926" si="93">IF(LEFT(Z895,1)="G","FERRO",0)</f>
        <v>FERRO</v>
      </c>
      <c r="AC895" s="106">
        <f>IF(AND(AB895="FERRO",AA895="PADRAO"),CONTROLE!$T$2,IF(AND(AB895="FERRO",AA895="ESPECIAL"),CONTROLE!$T$3,IF(AND(AB895="ACO",AA895="PADRAO"),CONTROLE!$T$8,IF(AND(AB895="ACO",AA895="ESPECIAL"),CONTROLE!$T$9,IF(AND(AB895="ALUMINIO",AA895="PADRAO"),CONTROLE!$T$5,IF(AND(AB895="ALUMINIO",AA895="ESPECIAL"),CONTROLE!$T$6))))))</f>
        <v>12738</v>
      </c>
    </row>
    <row r="896" spans="1:29" ht="15" customHeight="1">
      <c r="A896" s="98" t="s">
        <v>2927</v>
      </c>
      <c r="B896" s="96" t="str">
        <f t="shared" si="87"/>
        <v xml:space="preserve"> </v>
      </c>
      <c r="C896" s="96" t="str">
        <f>IF(AND(ISBLANK('TABELA UNIFICADA 2024'!P842)=TRUE,(ISBLANK('TABELA UNIFICADA 2024'!A842)=FALSE)),'TABELA UNIFICADA 2024'!A842," ")</f>
        <v xml:space="preserve"> </v>
      </c>
      <c r="D896" s="96" t="s">
        <v>43</v>
      </c>
      <c r="E896" s="191" t="str">
        <f>IF(ISBLANK('TABELA UNIFICADA 2024'!M842)=TRUE," ",'TABELA UNIFICADA 2024'!M842)</f>
        <v xml:space="preserve"> </v>
      </c>
      <c r="F896" s="96" t="s">
        <v>111</v>
      </c>
      <c r="G896" s="96" t="str">
        <f>IF(C896='TABELA UNIFICADA 2024'!A896,'TABELA UNIFICADA 2024'!D896," ")</f>
        <v xml:space="preserve"> </v>
      </c>
      <c r="H896" s="96" t="s">
        <v>43</v>
      </c>
      <c r="I896" s="96" t="s">
        <v>112</v>
      </c>
      <c r="J896" s="97" t="str">
        <f>IF(C896='TABELA UNIFICADA 2024'!A842,'TABELA UNIFICADA 2024'!G842," ")</f>
        <v xml:space="preserve"> </v>
      </c>
      <c r="K896" s="96" t="s">
        <v>113</v>
      </c>
      <c r="L896" s="100" t="str">
        <f t="shared" si="90"/>
        <v>-</v>
      </c>
      <c r="M896" s="95" t="str">
        <f>IF(C896='TABELA UNIFICADA 2024'!A896,'TABELA UNIFICADA 2024'!C896," ")</f>
        <v xml:space="preserve"> </v>
      </c>
      <c r="N896" s="99" t="str">
        <f>IF(C896='TABELA UNIFICADA 2024'!A842,'TABELA UNIFICADA 2024'!F842," ")</f>
        <v xml:space="preserve"> </v>
      </c>
      <c r="O896" s="99" t="str">
        <f t="shared" si="91"/>
        <v xml:space="preserve"> </v>
      </c>
      <c r="Y896" s="183" t="s">
        <v>2046</v>
      </c>
      <c r="Z896" s="104" t="s">
        <v>617</v>
      </c>
      <c r="AA896" s="104" t="s">
        <v>618</v>
      </c>
      <c r="AB896" s="104" t="str">
        <f t="shared" si="93"/>
        <v>FERRO</v>
      </c>
      <c r="AC896" s="106">
        <f>IF(AND(AB896="FERRO",AA896="PADRAO"),CONTROLE!$T$2,IF(AND(AB896="FERRO",AA896="ESPECIAL"),CONTROLE!$T$3,IF(AND(AB896="ACO",AA896="PADRAO"),CONTROLE!$T$8,IF(AND(AB896="ACO",AA896="ESPECIAL"),CONTROLE!$T$9,IF(AND(AB896="ALUMINIO",AA896="PADRAO"),CONTROLE!$T$5,IF(AND(AB896="ALUMINIO",AA896="ESPECIAL"),CONTROLE!$T$6))))))</f>
        <v>12738</v>
      </c>
    </row>
    <row r="897" spans="1:29" ht="15" customHeight="1">
      <c r="A897" s="98" t="s">
        <v>2927</v>
      </c>
      <c r="B897" s="96" t="str">
        <f t="shared" si="87"/>
        <v xml:space="preserve"> </v>
      </c>
      <c r="C897" s="96" t="str">
        <f>IF(AND(ISBLANK('TABELA UNIFICADA 2024'!P843)=TRUE,(ISBLANK('TABELA UNIFICADA 2024'!A843)=FALSE)),'TABELA UNIFICADA 2024'!A843," ")</f>
        <v xml:space="preserve"> </v>
      </c>
      <c r="D897" s="96" t="s">
        <v>43</v>
      </c>
      <c r="E897" s="191" t="str">
        <f>IF(ISBLANK('TABELA UNIFICADA 2024'!M843)=TRUE," ",'TABELA UNIFICADA 2024'!M843)</f>
        <v xml:space="preserve"> </v>
      </c>
      <c r="F897" s="96" t="s">
        <v>111</v>
      </c>
      <c r="G897" s="96" t="str">
        <f>IF(C897='TABELA UNIFICADA 2024'!A897,'TABELA UNIFICADA 2024'!D897," ")</f>
        <v xml:space="preserve"> </v>
      </c>
      <c r="H897" s="96" t="s">
        <v>43</v>
      </c>
      <c r="I897" s="96" t="s">
        <v>112</v>
      </c>
      <c r="J897" s="97" t="str">
        <f>IF(C897='TABELA UNIFICADA 2024'!A843,'TABELA UNIFICADA 2024'!G843," ")</f>
        <v xml:space="preserve"> </v>
      </c>
      <c r="K897" s="96" t="s">
        <v>113</v>
      </c>
      <c r="L897" s="100" t="str">
        <f t="shared" si="90"/>
        <v>-</v>
      </c>
      <c r="M897" s="95" t="str">
        <f>IF(C897='TABELA UNIFICADA 2024'!A897,'TABELA UNIFICADA 2024'!C897," ")</f>
        <v xml:space="preserve"> </v>
      </c>
      <c r="N897" s="99" t="str">
        <f>IF(C897='TABELA UNIFICADA 2024'!A843,'TABELA UNIFICADA 2024'!F843," ")</f>
        <v xml:space="preserve"> </v>
      </c>
      <c r="O897" s="99" t="str">
        <f t="shared" si="91"/>
        <v xml:space="preserve"> </v>
      </c>
      <c r="Y897" s="183" t="s">
        <v>2047</v>
      </c>
      <c r="Z897" s="104" t="s">
        <v>617</v>
      </c>
      <c r="AA897" s="104" t="s">
        <v>618</v>
      </c>
      <c r="AB897" s="104" t="str">
        <f t="shared" si="93"/>
        <v>FERRO</v>
      </c>
      <c r="AC897" s="106">
        <f>IF(AND(AB897="FERRO",AA897="PADRAO"),CONTROLE!$T$2,IF(AND(AB897="FERRO",AA897="ESPECIAL"),CONTROLE!$T$3,IF(AND(AB897="ACO",AA897="PADRAO"),CONTROLE!$T$8,IF(AND(AB897="ACO",AA897="ESPECIAL"),CONTROLE!$T$9,IF(AND(AB897="ALUMINIO",AA897="PADRAO"),CONTROLE!$T$5,IF(AND(AB897="ALUMINIO",AA897="ESPECIAL"),CONTROLE!$T$6))))))</f>
        <v>12738</v>
      </c>
    </row>
    <row r="898" spans="1:29" ht="15" customHeight="1">
      <c r="A898" s="98" t="s">
        <v>2927</v>
      </c>
      <c r="B898" s="96" t="str">
        <f t="shared" si="87"/>
        <v xml:space="preserve"> </v>
      </c>
      <c r="C898" s="96" t="str">
        <f>IF(AND(ISBLANK('TABELA UNIFICADA 2024'!P844)=TRUE,(ISBLANK('TABELA UNIFICADA 2024'!A844)=FALSE)),'TABELA UNIFICADA 2024'!A844," ")</f>
        <v xml:space="preserve"> </v>
      </c>
      <c r="D898" s="96" t="s">
        <v>43</v>
      </c>
      <c r="E898" s="191" t="str">
        <f>IF(ISBLANK('TABELA UNIFICADA 2024'!M844)=TRUE," ",'TABELA UNIFICADA 2024'!M844)</f>
        <v xml:space="preserve"> </v>
      </c>
      <c r="F898" s="96" t="s">
        <v>111</v>
      </c>
      <c r="G898" s="96" t="str">
        <f>IF(C898='TABELA UNIFICADA 2024'!A898,'TABELA UNIFICADA 2024'!D898," ")</f>
        <v xml:space="preserve"> </v>
      </c>
      <c r="H898" s="96" t="s">
        <v>43</v>
      </c>
      <c r="I898" s="96" t="s">
        <v>112</v>
      </c>
      <c r="J898" s="97" t="str">
        <f>IF(C898='TABELA UNIFICADA 2024'!A844,'TABELA UNIFICADA 2024'!G844," ")</f>
        <v xml:space="preserve"> </v>
      </c>
      <c r="K898" s="96" t="s">
        <v>113</v>
      </c>
      <c r="L898" s="100" t="str">
        <f t="shared" si="90"/>
        <v>-</v>
      </c>
      <c r="M898" s="95" t="str">
        <f>IF(C898='TABELA UNIFICADA 2024'!A898,'TABELA UNIFICADA 2024'!C898," ")</f>
        <v xml:space="preserve"> </v>
      </c>
      <c r="N898" s="99" t="str">
        <f>IF(C898='TABELA UNIFICADA 2024'!A844,'TABELA UNIFICADA 2024'!F844," ")</f>
        <v xml:space="preserve"> </v>
      </c>
      <c r="O898" s="99" t="str">
        <f t="shared" si="91"/>
        <v xml:space="preserve"> </v>
      </c>
      <c r="Y898" s="183" t="s">
        <v>2048</v>
      </c>
      <c r="Z898" s="104" t="s">
        <v>617</v>
      </c>
      <c r="AA898" s="104" t="s">
        <v>618</v>
      </c>
      <c r="AB898" s="104" t="str">
        <f t="shared" si="93"/>
        <v>FERRO</v>
      </c>
      <c r="AC898" s="106">
        <f>IF(AND(AB898="FERRO",AA898="PADRAO"),CONTROLE!$T$2,IF(AND(AB898="FERRO",AA898="ESPECIAL"),CONTROLE!$T$3,IF(AND(AB898="ACO",AA898="PADRAO"),CONTROLE!$T$8,IF(AND(AB898="ACO",AA898="ESPECIAL"),CONTROLE!$T$9,IF(AND(AB898="ALUMINIO",AA898="PADRAO"),CONTROLE!$T$5,IF(AND(AB898="ALUMINIO",AA898="ESPECIAL"),CONTROLE!$T$6))))))</f>
        <v>12738</v>
      </c>
    </row>
    <row r="899" spans="1:29" ht="15" customHeight="1">
      <c r="A899" s="98" t="s">
        <v>2927</v>
      </c>
      <c r="B899" s="96" t="str">
        <f t="shared" ref="B899:B962" si="94">IFERROR(IF(C899&lt;&gt;" ",VLOOKUP(C899,$V$2:$W$16,2,0)," ")," ")</f>
        <v xml:space="preserve"> </v>
      </c>
      <c r="C899" s="96" t="str">
        <f>IF(AND(ISBLANK('TABELA UNIFICADA 2024'!P845)=TRUE,(ISBLANK('TABELA UNIFICADA 2024'!A845)=FALSE)),'TABELA UNIFICADA 2024'!A845," ")</f>
        <v xml:space="preserve"> </v>
      </c>
      <c r="D899" s="96" t="s">
        <v>43</v>
      </c>
      <c r="E899" s="191" t="str">
        <f>IF(ISBLANK('TABELA UNIFICADA 2024'!M845)=TRUE," ",'TABELA UNIFICADA 2024'!M845)</f>
        <v xml:space="preserve"> </v>
      </c>
      <c r="F899" s="96" t="s">
        <v>111</v>
      </c>
      <c r="G899" s="96" t="str">
        <f>IF(C899='TABELA UNIFICADA 2024'!A899,'TABELA UNIFICADA 2024'!D899," ")</f>
        <v xml:space="preserve"> </v>
      </c>
      <c r="H899" s="96" t="s">
        <v>43</v>
      </c>
      <c r="I899" s="96" t="s">
        <v>112</v>
      </c>
      <c r="J899" s="97" t="str">
        <f>IF(C899='TABELA UNIFICADA 2024'!A845,'TABELA UNIFICADA 2024'!G845," ")</f>
        <v xml:space="preserve"> </v>
      </c>
      <c r="K899" s="96" t="s">
        <v>113</v>
      </c>
      <c r="L899" s="100" t="str">
        <f t="shared" si="90"/>
        <v>-</v>
      </c>
      <c r="M899" s="95" t="str">
        <f>IF(C899='TABELA UNIFICADA 2024'!A899,'TABELA UNIFICADA 2024'!C899," ")</f>
        <v xml:space="preserve"> </v>
      </c>
      <c r="N899" s="99" t="str">
        <f>IF(C899='TABELA UNIFICADA 2024'!A845,'TABELA UNIFICADA 2024'!F845," ")</f>
        <v xml:space="preserve"> </v>
      </c>
      <c r="O899" s="99" t="str">
        <f t="shared" si="91"/>
        <v xml:space="preserve"> </v>
      </c>
      <c r="Y899" s="183" t="s">
        <v>2049</v>
      </c>
      <c r="Z899" s="104" t="s">
        <v>617</v>
      </c>
      <c r="AA899" s="104" t="s">
        <v>618</v>
      </c>
      <c r="AB899" s="104" t="str">
        <f t="shared" si="93"/>
        <v>FERRO</v>
      </c>
      <c r="AC899" s="106">
        <f>IF(AND(AB899="FERRO",AA899="PADRAO"),CONTROLE!$T$2,IF(AND(AB899="FERRO",AA899="ESPECIAL"),CONTROLE!$T$3,IF(AND(AB899="ACO",AA899="PADRAO"),CONTROLE!$T$8,IF(AND(AB899="ACO",AA899="ESPECIAL"),CONTROLE!$T$9,IF(AND(AB899="ALUMINIO",AA899="PADRAO"),CONTROLE!$T$5,IF(AND(AB899="ALUMINIO",AA899="ESPECIAL"),CONTROLE!$T$6))))))</f>
        <v>12738</v>
      </c>
    </row>
    <row r="900" spans="1:29" ht="15" customHeight="1">
      <c r="A900" s="98" t="s">
        <v>2927</v>
      </c>
      <c r="B900" s="96" t="str">
        <f t="shared" si="94"/>
        <v xml:space="preserve"> </v>
      </c>
      <c r="C900" s="96" t="str">
        <f>IF(AND(ISBLANK('TABELA UNIFICADA 2024'!P846)=TRUE,(ISBLANK('TABELA UNIFICADA 2024'!A846)=FALSE)),'TABELA UNIFICADA 2024'!A846," ")</f>
        <v xml:space="preserve"> </v>
      </c>
      <c r="D900" s="96" t="s">
        <v>43</v>
      </c>
      <c r="E900" s="191" t="str">
        <f>IF(ISBLANK('TABELA UNIFICADA 2024'!M846)=TRUE," ",'TABELA UNIFICADA 2024'!M846)</f>
        <v xml:space="preserve"> </v>
      </c>
      <c r="F900" s="96" t="s">
        <v>111</v>
      </c>
      <c r="G900" s="96" t="str">
        <f>IF(C900='TABELA UNIFICADA 2024'!A900,'TABELA UNIFICADA 2024'!D900," ")</f>
        <v xml:space="preserve"> </v>
      </c>
      <c r="H900" s="96" t="s">
        <v>43</v>
      </c>
      <c r="I900" s="96" t="s">
        <v>112</v>
      </c>
      <c r="J900" s="97" t="str">
        <f>IF(C900='TABELA UNIFICADA 2024'!A846,'TABELA UNIFICADA 2024'!G846," ")</f>
        <v xml:space="preserve"> </v>
      </c>
      <c r="K900" s="96" t="s">
        <v>113</v>
      </c>
      <c r="L900" s="100" t="str">
        <f t="shared" si="90"/>
        <v>-</v>
      </c>
      <c r="M900" s="95" t="str">
        <f>IF(C900='TABELA UNIFICADA 2024'!A900,'TABELA UNIFICADA 2024'!C900," ")</f>
        <v xml:space="preserve"> </v>
      </c>
      <c r="N900" s="99" t="str">
        <f>IF(C900='TABELA UNIFICADA 2024'!A846,'TABELA UNIFICADA 2024'!F846," ")</f>
        <v xml:space="preserve"> </v>
      </c>
      <c r="O900" s="99" t="str">
        <f t="shared" si="91"/>
        <v xml:space="preserve"> </v>
      </c>
      <c r="Y900" s="183" t="s">
        <v>2050</v>
      </c>
      <c r="Z900" s="104" t="s">
        <v>617</v>
      </c>
      <c r="AA900" s="104" t="s">
        <v>618</v>
      </c>
      <c r="AB900" s="104" t="str">
        <f t="shared" si="93"/>
        <v>FERRO</v>
      </c>
      <c r="AC900" s="106">
        <f>IF(AND(AB900="FERRO",AA900="PADRAO"),CONTROLE!$T$2,IF(AND(AB900="FERRO",AA900="ESPECIAL"),CONTROLE!$T$3,IF(AND(AB900="ACO",AA900="PADRAO"),CONTROLE!$T$8,IF(AND(AB900="ACO",AA900="ESPECIAL"),CONTROLE!$T$9,IF(AND(AB900="ALUMINIO",AA900="PADRAO"),CONTROLE!$T$5,IF(AND(AB900="ALUMINIO",AA900="ESPECIAL"),CONTROLE!$T$6))))))</f>
        <v>12738</v>
      </c>
    </row>
    <row r="901" spans="1:29" ht="15" customHeight="1">
      <c r="A901" s="98" t="s">
        <v>2927</v>
      </c>
      <c r="B901" s="96" t="str">
        <f t="shared" si="94"/>
        <v xml:space="preserve"> </v>
      </c>
      <c r="C901" s="96" t="str">
        <f>IF(AND(ISBLANK('TABELA UNIFICADA 2024'!P847)=TRUE,(ISBLANK('TABELA UNIFICADA 2024'!A847)=FALSE)),'TABELA UNIFICADA 2024'!A847," ")</f>
        <v xml:space="preserve"> </v>
      </c>
      <c r="D901" s="96" t="s">
        <v>43</v>
      </c>
      <c r="E901" s="191" t="str">
        <f>IF(ISBLANK('TABELA UNIFICADA 2024'!M847)=TRUE," ",'TABELA UNIFICADA 2024'!M847)</f>
        <v xml:space="preserve"> </v>
      </c>
      <c r="F901" s="96" t="s">
        <v>111</v>
      </c>
      <c r="G901" s="96" t="str">
        <f>IF(C901='TABELA UNIFICADA 2024'!A901,'TABELA UNIFICADA 2024'!D901," ")</f>
        <v xml:space="preserve"> </v>
      </c>
      <c r="H901" s="96" t="s">
        <v>43</v>
      </c>
      <c r="I901" s="96" t="s">
        <v>112</v>
      </c>
      <c r="J901" s="97" t="str">
        <f>IF(C901='TABELA UNIFICADA 2024'!A847,'TABELA UNIFICADA 2024'!G847," ")</f>
        <v xml:space="preserve"> </v>
      </c>
      <c r="K901" s="96" t="s">
        <v>113</v>
      </c>
      <c r="L901" s="100" t="str">
        <f t="shared" si="90"/>
        <v>-</v>
      </c>
      <c r="M901" s="95" t="str">
        <f>IF(C901='TABELA UNIFICADA 2024'!A901,'TABELA UNIFICADA 2024'!C901," ")</f>
        <v xml:space="preserve"> </v>
      </c>
      <c r="N901" s="99" t="str">
        <f>IF(C901='TABELA UNIFICADA 2024'!A847,'TABELA UNIFICADA 2024'!F847," ")</f>
        <v xml:space="preserve"> </v>
      </c>
      <c r="O901" s="99" t="str">
        <f t="shared" si="91"/>
        <v xml:space="preserve"> </v>
      </c>
      <c r="Y901" s="183" t="s">
        <v>2051</v>
      </c>
      <c r="Z901" s="104" t="s">
        <v>617</v>
      </c>
      <c r="AA901" s="104" t="s">
        <v>618</v>
      </c>
      <c r="AB901" s="104" t="str">
        <f t="shared" si="93"/>
        <v>FERRO</v>
      </c>
      <c r="AC901" s="106">
        <f>IF(AND(AB901="FERRO",AA901="PADRAO"),CONTROLE!$T$2,IF(AND(AB901="FERRO",AA901="ESPECIAL"),CONTROLE!$T$3,IF(AND(AB901="ACO",AA901="PADRAO"),CONTROLE!$T$8,IF(AND(AB901="ACO",AA901="ESPECIAL"),CONTROLE!$T$9,IF(AND(AB901="ALUMINIO",AA901="PADRAO"),CONTROLE!$T$5,IF(AND(AB901="ALUMINIO",AA901="ESPECIAL"),CONTROLE!$T$6))))))</f>
        <v>12738</v>
      </c>
    </row>
    <row r="902" spans="1:29" ht="15" customHeight="1">
      <c r="A902" s="98" t="s">
        <v>2927</v>
      </c>
      <c r="B902" s="96" t="str">
        <f t="shared" si="94"/>
        <v xml:space="preserve"> </v>
      </c>
      <c r="C902" s="96" t="str">
        <f>IF(AND(ISBLANK('TABELA UNIFICADA 2024'!P848)=TRUE,(ISBLANK('TABELA UNIFICADA 2024'!A848)=FALSE)),'TABELA UNIFICADA 2024'!A848," ")</f>
        <v xml:space="preserve"> </v>
      </c>
      <c r="D902" s="96" t="s">
        <v>43</v>
      </c>
      <c r="E902" s="191" t="str">
        <f>IF(ISBLANK('TABELA UNIFICADA 2024'!M848)=TRUE," ",'TABELA UNIFICADA 2024'!M848)</f>
        <v xml:space="preserve"> </v>
      </c>
      <c r="F902" s="96" t="s">
        <v>111</v>
      </c>
      <c r="G902" s="96" t="str">
        <f>IF(C902='TABELA UNIFICADA 2024'!A902,'TABELA UNIFICADA 2024'!D902," ")</f>
        <v xml:space="preserve"> </v>
      </c>
      <c r="H902" s="96" t="s">
        <v>43</v>
      </c>
      <c r="I902" s="96" t="s">
        <v>112</v>
      </c>
      <c r="J902" s="97" t="str">
        <f>IF(C902='TABELA UNIFICADA 2024'!A848,'TABELA UNIFICADA 2024'!G848," ")</f>
        <v xml:space="preserve"> </v>
      </c>
      <c r="K902" s="96" t="s">
        <v>113</v>
      </c>
      <c r="L902" s="100" t="str">
        <f t="shared" si="90"/>
        <v>-</v>
      </c>
      <c r="M902" s="95" t="str">
        <f>IF(C902='TABELA UNIFICADA 2024'!A902,'TABELA UNIFICADA 2024'!C902," ")</f>
        <v xml:space="preserve"> </v>
      </c>
      <c r="N902" s="99" t="str">
        <f>IF(C902='TABELA UNIFICADA 2024'!A848,'TABELA UNIFICADA 2024'!F848," ")</f>
        <v xml:space="preserve"> </v>
      </c>
      <c r="O902" s="99" t="str">
        <f t="shared" si="91"/>
        <v xml:space="preserve"> </v>
      </c>
      <c r="Y902" s="183" t="s">
        <v>2052</v>
      </c>
      <c r="Z902" s="104" t="s">
        <v>617</v>
      </c>
      <c r="AA902" s="104" t="s">
        <v>618</v>
      </c>
      <c r="AB902" s="104" t="str">
        <f t="shared" si="93"/>
        <v>FERRO</v>
      </c>
      <c r="AC902" s="106">
        <f>IF(AND(AB902="FERRO",AA902="PADRAO"),CONTROLE!$T$2,IF(AND(AB902="FERRO",AA902="ESPECIAL"),CONTROLE!$T$3,IF(AND(AB902="ACO",AA902="PADRAO"),CONTROLE!$T$8,IF(AND(AB902="ACO",AA902="ESPECIAL"),CONTROLE!$T$9,IF(AND(AB902="ALUMINIO",AA902="PADRAO"),CONTROLE!$T$5,IF(AND(AB902="ALUMINIO",AA902="ESPECIAL"),CONTROLE!$T$6))))))</f>
        <v>12738</v>
      </c>
    </row>
    <row r="903" spans="1:29" ht="15" customHeight="1">
      <c r="A903" s="98" t="s">
        <v>2927</v>
      </c>
      <c r="B903" s="96" t="str">
        <f t="shared" si="94"/>
        <v xml:space="preserve"> </v>
      </c>
      <c r="C903" s="96" t="str">
        <f>IF(AND(ISBLANK('TABELA UNIFICADA 2024'!P849)=TRUE,(ISBLANK('TABELA UNIFICADA 2024'!A849)=FALSE)),'TABELA UNIFICADA 2024'!A849," ")</f>
        <v xml:space="preserve"> </v>
      </c>
      <c r="D903" s="96" t="s">
        <v>43</v>
      </c>
      <c r="E903" s="191" t="str">
        <f>IF(ISBLANK('TABELA UNIFICADA 2024'!M849)=TRUE," ",'TABELA UNIFICADA 2024'!M849)</f>
        <v xml:space="preserve"> </v>
      </c>
      <c r="F903" s="96" t="s">
        <v>111</v>
      </c>
      <c r="G903" s="96" t="str">
        <f>IF(C903='TABELA UNIFICADA 2024'!A903,'TABELA UNIFICADA 2024'!D903," ")</f>
        <v xml:space="preserve"> </v>
      </c>
      <c r="H903" s="96" t="s">
        <v>43</v>
      </c>
      <c r="I903" s="96" t="s">
        <v>112</v>
      </c>
      <c r="J903" s="97" t="str">
        <f>IF(C903='TABELA UNIFICADA 2024'!A849,'TABELA UNIFICADA 2024'!G849," ")</f>
        <v xml:space="preserve"> </v>
      </c>
      <c r="K903" s="96" t="s">
        <v>113</v>
      </c>
      <c r="L903" s="100" t="str">
        <f t="shared" si="90"/>
        <v>-</v>
      </c>
      <c r="M903" s="95" t="str">
        <f>IF(C903='TABELA UNIFICADA 2024'!A903,'TABELA UNIFICADA 2024'!C903," ")</f>
        <v xml:space="preserve"> </v>
      </c>
      <c r="N903" s="99" t="str">
        <f>IF(C903='TABELA UNIFICADA 2024'!A849,'TABELA UNIFICADA 2024'!F849," ")</f>
        <v xml:space="preserve"> </v>
      </c>
      <c r="O903" s="99" t="str">
        <f t="shared" si="91"/>
        <v xml:space="preserve"> </v>
      </c>
      <c r="Y903" s="183" t="s">
        <v>2053</v>
      </c>
      <c r="Z903" s="104" t="s">
        <v>617</v>
      </c>
      <c r="AA903" s="104" t="s">
        <v>618</v>
      </c>
      <c r="AB903" s="104" t="str">
        <f t="shared" si="93"/>
        <v>FERRO</v>
      </c>
      <c r="AC903" s="106">
        <f>IF(AND(AB903="FERRO",AA903="PADRAO"),CONTROLE!$T$2,IF(AND(AB903="FERRO",AA903="ESPECIAL"),CONTROLE!$T$3,IF(AND(AB903="ACO",AA903="PADRAO"),CONTROLE!$T$8,IF(AND(AB903="ACO",AA903="ESPECIAL"),CONTROLE!$T$9,IF(AND(AB903="ALUMINIO",AA903="PADRAO"),CONTROLE!$T$5,IF(AND(AB903="ALUMINIO",AA903="ESPECIAL"),CONTROLE!$T$6))))))</f>
        <v>12738</v>
      </c>
    </row>
    <row r="904" spans="1:29" ht="15" customHeight="1">
      <c r="A904" s="98" t="s">
        <v>2927</v>
      </c>
      <c r="B904" s="96" t="str">
        <f t="shared" si="94"/>
        <v xml:space="preserve"> </v>
      </c>
      <c r="C904" s="96" t="str">
        <f>IF(AND(ISBLANK('TABELA UNIFICADA 2024'!P850)=TRUE,(ISBLANK('TABELA UNIFICADA 2024'!A850)=FALSE)),'TABELA UNIFICADA 2024'!A850," ")</f>
        <v xml:space="preserve"> </v>
      </c>
      <c r="D904" s="96" t="s">
        <v>43</v>
      </c>
      <c r="E904" s="191" t="str">
        <f>IF(ISBLANK('TABELA UNIFICADA 2024'!M850)=TRUE," ",'TABELA UNIFICADA 2024'!M850)</f>
        <v xml:space="preserve"> </v>
      </c>
      <c r="F904" s="96" t="s">
        <v>111</v>
      </c>
      <c r="G904" s="96" t="str">
        <f>IF(C904='TABELA UNIFICADA 2024'!A904,'TABELA UNIFICADA 2024'!D904," ")</f>
        <v xml:space="preserve"> </v>
      </c>
      <c r="H904" s="96" t="s">
        <v>43</v>
      </c>
      <c r="I904" s="96" t="s">
        <v>112</v>
      </c>
      <c r="J904" s="97" t="str">
        <f>IF(C904='TABELA UNIFICADA 2024'!A850,'TABELA UNIFICADA 2024'!G850," ")</f>
        <v xml:space="preserve"> </v>
      </c>
      <c r="K904" s="96" t="s">
        <v>113</v>
      </c>
      <c r="L904" s="100" t="str">
        <f t="shared" si="90"/>
        <v>-</v>
      </c>
      <c r="M904" s="95" t="str">
        <f>IF(C904='TABELA UNIFICADA 2024'!A904,'TABELA UNIFICADA 2024'!C904," ")</f>
        <v xml:space="preserve"> </v>
      </c>
      <c r="N904" s="99" t="str">
        <f>IF(C904='TABELA UNIFICADA 2024'!A850,'TABELA UNIFICADA 2024'!F850," ")</f>
        <v xml:space="preserve"> </v>
      </c>
      <c r="O904" s="99" t="str">
        <f t="shared" si="91"/>
        <v xml:space="preserve"> </v>
      </c>
      <c r="Y904" s="183" t="s">
        <v>2054</v>
      </c>
      <c r="Z904" s="104" t="s">
        <v>617</v>
      </c>
      <c r="AA904" s="104" t="s">
        <v>618</v>
      </c>
      <c r="AB904" s="104" t="str">
        <f t="shared" si="93"/>
        <v>FERRO</v>
      </c>
      <c r="AC904" s="106">
        <f>IF(AND(AB904="FERRO",AA904="PADRAO"),CONTROLE!$T$2,IF(AND(AB904="FERRO",AA904="ESPECIAL"),CONTROLE!$T$3,IF(AND(AB904="ACO",AA904="PADRAO"),CONTROLE!$T$8,IF(AND(AB904="ACO",AA904="ESPECIAL"),CONTROLE!$T$9,IF(AND(AB904="ALUMINIO",AA904="PADRAO"),CONTROLE!$T$5,IF(AND(AB904="ALUMINIO",AA904="ESPECIAL"),CONTROLE!$T$6))))))</f>
        <v>12738</v>
      </c>
    </row>
    <row r="905" spans="1:29" ht="15" customHeight="1">
      <c r="A905" s="98" t="s">
        <v>2927</v>
      </c>
      <c r="B905" s="96" t="str">
        <f t="shared" si="94"/>
        <v xml:space="preserve"> </v>
      </c>
      <c r="C905" s="96" t="str">
        <f>IF(AND(ISBLANK('TABELA UNIFICADA 2024'!P851)=TRUE,(ISBLANK('TABELA UNIFICADA 2024'!A851)=FALSE)),'TABELA UNIFICADA 2024'!A851," ")</f>
        <v xml:space="preserve"> </v>
      </c>
      <c r="D905" s="96" t="s">
        <v>43</v>
      </c>
      <c r="E905" s="191" t="str">
        <f>IF(ISBLANK('TABELA UNIFICADA 2024'!M851)=TRUE," ",'TABELA UNIFICADA 2024'!M851)</f>
        <v xml:space="preserve"> </v>
      </c>
      <c r="F905" s="96" t="s">
        <v>111</v>
      </c>
      <c r="G905" s="96" t="str">
        <f>IF(C905='TABELA UNIFICADA 2024'!A905,'TABELA UNIFICADA 2024'!D905," ")</f>
        <v xml:space="preserve"> </v>
      </c>
      <c r="H905" s="96" t="s">
        <v>43</v>
      </c>
      <c r="I905" s="96" t="s">
        <v>112</v>
      </c>
      <c r="J905" s="97" t="str">
        <f>IF(C905='TABELA UNIFICADA 2024'!A851,'TABELA UNIFICADA 2024'!G851," ")</f>
        <v xml:space="preserve"> </v>
      </c>
      <c r="K905" s="96" t="s">
        <v>113</v>
      </c>
      <c r="L905" s="100" t="str">
        <f t="shared" si="90"/>
        <v>-</v>
      </c>
      <c r="M905" s="95" t="str">
        <f>IF(C905='TABELA UNIFICADA 2024'!A905,'TABELA UNIFICADA 2024'!C905," ")</f>
        <v xml:space="preserve"> </v>
      </c>
      <c r="N905" s="99" t="str">
        <f>IF(C905='TABELA UNIFICADA 2024'!A851,'TABELA UNIFICADA 2024'!F851," ")</f>
        <v xml:space="preserve"> </v>
      </c>
      <c r="O905" s="99" t="str">
        <f t="shared" si="91"/>
        <v xml:space="preserve"> </v>
      </c>
      <c r="Y905" s="183" t="s">
        <v>2055</v>
      </c>
      <c r="Z905" s="104" t="s">
        <v>617</v>
      </c>
      <c r="AA905" s="104" t="s">
        <v>618</v>
      </c>
      <c r="AB905" s="104" t="str">
        <f t="shared" si="93"/>
        <v>FERRO</v>
      </c>
      <c r="AC905" s="106">
        <f>IF(AND(AB905="FERRO",AA905="PADRAO"),CONTROLE!$T$2,IF(AND(AB905="FERRO",AA905="ESPECIAL"),CONTROLE!$T$3,IF(AND(AB905="ACO",AA905="PADRAO"),CONTROLE!$T$8,IF(AND(AB905="ACO",AA905="ESPECIAL"),CONTROLE!$T$9,IF(AND(AB905="ALUMINIO",AA905="PADRAO"),CONTROLE!$T$5,IF(AND(AB905="ALUMINIO",AA905="ESPECIAL"),CONTROLE!$T$6))))))</f>
        <v>12738</v>
      </c>
    </row>
    <row r="906" spans="1:29" ht="15" customHeight="1">
      <c r="A906" s="98" t="s">
        <v>2927</v>
      </c>
      <c r="B906" s="96" t="str">
        <f t="shared" si="94"/>
        <v xml:space="preserve"> </v>
      </c>
      <c r="C906" s="96" t="str">
        <f>IF(AND(ISBLANK('TABELA UNIFICADA 2024'!P852)=TRUE,(ISBLANK('TABELA UNIFICADA 2024'!A852)=FALSE)),'TABELA UNIFICADA 2024'!A852," ")</f>
        <v xml:space="preserve"> </v>
      </c>
      <c r="D906" s="96" t="s">
        <v>43</v>
      </c>
      <c r="E906" s="191" t="str">
        <f>IF(ISBLANK('TABELA UNIFICADA 2024'!M852)=TRUE," ",'TABELA UNIFICADA 2024'!M852)</f>
        <v xml:space="preserve"> </v>
      </c>
      <c r="F906" s="96" t="s">
        <v>111</v>
      </c>
      <c r="G906" s="96" t="str">
        <f>IF(C906='TABELA UNIFICADA 2024'!A906,'TABELA UNIFICADA 2024'!D906," ")</f>
        <v xml:space="preserve"> </v>
      </c>
      <c r="H906" s="96" t="s">
        <v>43</v>
      </c>
      <c r="I906" s="96" t="s">
        <v>112</v>
      </c>
      <c r="J906" s="97" t="str">
        <f>IF(C906='TABELA UNIFICADA 2024'!A852,'TABELA UNIFICADA 2024'!G852," ")</f>
        <v xml:space="preserve"> </v>
      </c>
      <c r="K906" s="96" t="s">
        <v>113</v>
      </c>
      <c r="L906" s="100" t="str">
        <f t="shared" si="90"/>
        <v>-</v>
      </c>
      <c r="M906" s="95" t="str">
        <f>IF(C906='TABELA UNIFICADA 2024'!A906,'TABELA UNIFICADA 2024'!C906," ")</f>
        <v xml:space="preserve"> </v>
      </c>
      <c r="N906" s="99" t="str">
        <f>IF(C906='TABELA UNIFICADA 2024'!A852,'TABELA UNIFICADA 2024'!F852," ")</f>
        <v xml:space="preserve"> </v>
      </c>
      <c r="O906" s="99" t="str">
        <f t="shared" si="91"/>
        <v xml:space="preserve"> </v>
      </c>
      <c r="Y906" s="183" t="s">
        <v>2056</v>
      </c>
      <c r="Z906" s="104" t="s">
        <v>617</v>
      </c>
      <c r="AA906" s="104" t="s">
        <v>618</v>
      </c>
      <c r="AB906" s="104" t="str">
        <f t="shared" si="93"/>
        <v>FERRO</v>
      </c>
      <c r="AC906" s="106">
        <f>IF(AND(AB906="FERRO",AA906="PADRAO"),CONTROLE!$T$2,IF(AND(AB906="FERRO",AA906="ESPECIAL"),CONTROLE!$T$3,IF(AND(AB906="ACO",AA906="PADRAO"),CONTROLE!$T$8,IF(AND(AB906="ACO",AA906="ESPECIAL"),CONTROLE!$T$9,IF(AND(AB906="ALUMINIO",AA906="PADRAO"),CONTROLE!$T$5,IF(AND(AB906="ALUMINIO",AA906="ESPECIAL"),CONTROLE!$T$6))))))</f>
        <v>12738</v>
      </c>
    </row>
    <row r="907" spans="1:29" ht="15" customHeight="1">
      <c r="A907" s="98" t="s">
        <v>2927</v>
      </c>
      <c r="B907" s="96" t="str">
        <f t="shared" si="94"/>
        <v xml:space="preserve"> </v>
      </c>
      <c r="C907" s="96" t="str">
        <f>IF(AND(ISBLANK('TABELA UNIFICADA 2024'!P853)=TRUE,(ISBLANK('TABELA UNIFICADA 2024'!A853)=FALSE)),'TABELA UNIFICADA 2024'!A853," ")</f>
        <v xml:space="preserve"> </v>
      </c>
      <c r="D907" s="96" t="s">
        <v>43</v>
      </c>
      <c r="E907" s="191" t="str">
        <f>IF(ISBLANK('TABELA UNIFICADA 2024'!M853)=TRUE," ",'TABELA UNIFICADA 2024'!M853)</f>
        <v xml:space="preserve"> </v>
      </c>
      <c r="F907" s="96" t="s">
        <v>111</v>
      </c>
      <c r="G907" s="96" t="str">
        <f>IF(C907='TABELA UNIFICADA 2024'!A907,'TABELA UNIFICADA 2024'!D907," ")</f>
        <v xml:space="preserve"> </v>
      </c>
      <c r="H907" s="96" t="s">
        <v>43</v>
      </c>
      <c r="I907" s="96" t="s">
        <v>112</v>
      </c>
      <c r="J907" s="97" t="str">
        <f>IF(C907='TABELA UNIFICADA 2024'!A853,'TABELA UNIFICADA 2024'!G853," ")</f>
        <v xml:space="preserve"> </v>
      </c>
      <c r="K907" s="96" t="s">
        <v>113</v>
      </c>
      <c r="L907" s="100" t="str">
        <f t="shared" si="90"/>
        <v>-</v>
      </c>
      <c r="M907" s="95" t="str">
        <f>IF(C907='TABELA UNIFICADA 2024'!A907,'TABELA UNIFICADA 2024'!C907," ")</f>
        <v xml:space="preserve"> </v>
      </c>
      <c r="N907" s="99" t="str">
        <f>IF(C907='TABELA UNIFICADA 2024'!A853,'TABELA UNIFICADA 2024'!F853," ")</f>
        <v xml:space="preserve"> </v>
      </c>
      <c r="O907" s="99" t="str">
        <f t="shared" si="91"/>
        <v xml:space="preserve"> </v>
      </c>
      <c r="Y907" s="183" t="s">
        <v>2057</v>
      </c>
      <c r="Z907" s="104" t="s">
        <v>617</v>
      </c>
      <c r="AA907" s="104" t="s">
        <v>618</v>
      </c>
      <c r="AB907" s="104" t="str">
        <f t="shared" si="93"/>
        <v>FERRO</v>
      </c>
      <c r="AC907" s="106">
        <f>IF(AND(AB907="FERRO",AA907="PADRAO"),CONTROLE!$T$2,IF(AND(AB907="FERRO",AA907="ESPECIAL"),CONTROLE!$T$3,IF(AND(AB907="ACO",AA907="PADRAO"),CONTROLE!$T$8,IF(AND(AB907="ACO",AA907="ESPECIAL"),CONTROLE!$T$9,IF(AND(AB907="ALUMINIO",AA907="PADRAO"),CONTROLE!$T$5,IF(AND(AB907="ALUMINIO",AA907="ESPECIAL"),CONTROLE!$T$6))))))</f>
        <v>12738</v>
      </c>
    </row>
    <row r="908" spans="1:29" ht="15" customHeight="1">
      <c r="A908" s="98" t="s">
        <v>2927</v>
      </c>
      <c r="B908" s="96" t="str">
        <f t="shared" si="94"/>
        <v xml:space="preserve"> </v>
      </c>
      <c r="C908" s="96" t="str">
        <f>IF(AND(ISBLANK('TABELA UNIFICADA 2024'!P854)=TRUE,(ISBLANK('TABELA UNIFICADA 2024'!A854)=FALSE)),'TABELA UNIFICADA 2024'!A854," ")</f>
        <v xml:space="preserve"> </v>
      </c>
      <c r="D908" s="96" t="s">
        <v>43</v>
      </c>
      <c r="E908" s="191" t="str">
        <f>IF(ISBLANK('TABELA UNIFICADA 2024'!M854)=TRUE," ",'TABELA UNIFICADA 2024'!M854)</f>
        <v xml:space="preserve"> </v>
      </c>
      <c r="F908" s="96" t="s">
        <v>111</v>
      </c>
      <c r="G908" s="96" t="str">
        <f>IF(C908='TABELA UNIFICADA 2024'!A908,'TABELA UNIFICADA 2024'!D908," ")</f>
        <v xml:space="preserve"> </v>
      </c>
      <c r="H908" s="96" t="s">
        <v>43</v>
      </c>
      <c r="I908" s="96" t="s">
        <v>112</v>
      </c>
      <c r="J908" s="97" t="str">
        <f>IF(C908='TABELA UNIFICADA 2024'!A854,'TABELA UNIFICADA 2024'!G854," ")</f>
        <v xml:space="preserve"> </v>
      </c>
      <c r="K908" s="96" t="s">
        <v>113</v>
      </c>
      <c r="L908" s="100" t="str">
        <f t="shared" si="90"/>
        <v>-</v>
      </c>
      <c r="M908" s="95" t="str">
        <f>IF(C908='TABELA UNIFICADA 2024'!A908,'TABELA UNIFICADA 2024'!C908," ")</f>
        <v xml:space="preserve"> </v>
      </c>
      <c r="N908" s="99" t="str">
        <f>IF(C908='TABELA UNIFICADA 2024'!A854,'TABELA UNIFICADA 2024'!F854," ")</f>
        <v xml:space="preserve"> </v>
      </c>
      <c r="O908" s="99" t="str">
        <f t="shared" si="91"/>
        <v xml:space="preserve"> </v>
      </c>
      <c r="Y908" s="183" t="s">
        <v>2058</v>
      </c>
      <c r="Z908" s="104" t="s">
        <v>617</v>
      </c>
      <c r="AA908" s="104" t="s">
        <v>618</v>
      </c>
      <c r="AB908" s="104" t="str">
        <f t="shared" si="93"/>
        <v>FERRO</v>
      </c>
      <c r="AC908" s="106">
        <f>IF(AND(AB908="FERRO",AA908="PADRAO"),CONTROLE!$T$2,IF(AND(AB908="FERRO",AA908="ESPECIAL"),CONTROLE!$T$3,IF(AND(AB908="ACO",AA908="PADRAO"),CONTROLE!$T$8,IF(AND(AB908="ACO",AA908="ESPECIAL"),CONTROLE!$T$9,IF(AND(AB908="ALUMINIO",AA908="PADRAO"),CONTROLE!$T$5,IF(AND(AB908="ALUMINIO",AA908="ESPECIAL"),CONTROLE!$T$6))))))</f>
        <v>12738</v>
      </c>
    </row>
    <row r="909" spans="1:29" ht="15" customHeight="1">
      <c r="A909" s="98" t="s">
        <v>2927</v>
      </c>
      <c r="B909" s="96" t="str">
        <f t="shared" si="94"/>
        <v xml:space="preserve"> </v>
      </c>
      <c r="C909" s="96" t="str">
        <f>IF(AND(ISBLANK('TABELA UNIFICADA 2024'!P855)=TRUE,(ISBLANK('TABELA UNIFICADA 2024'!A855)=FALSE)),'TABELA UNIFICADA 2024'!A855," ")</f>
        <v xml:space="preserve"> </v>
      </c>
      <c r="D909" s="96" t="s">
        <v>43</v>
      </c>
      <c r="E909" s="191" t="str">
        <f>IF(ISBLANK('TABELA UNIFICADA 2024'!M855)=TRUE," ",'TABELA UNIFICADA 2024'!M855)</f>
        <v xml:space="preserve"> </v>
      </c>
      <c r="F909" s="96" t="s">
        <v>111</v>
      </c>
      <c r="G909" s="96" t="str">
        <f>IF(C909='TABELA UNIFICADA 2024'!A909,'TABELA UNIFICADA 2024'!D909," ")</f>
        <v xml:space="preserve"> </v>
      </c>
      <c r="H909" s="96" t="s">
        <v>43</v>
      </c>
      <c r="I909" s="96" t="s">
        <v>112</v>
      </c>
      <c r="J909" s="97" t="str">
        <f>IF(C909='TABELA UNIFICADA 2024'!A855,'TABELA UNIFICADA 2024'!G855," ")</f>
        <v xml:space="preserve"> </v>
      </c>
      <c r="K909" s="96" t="s">
        <v>113</v>
      </c>
      <c r="L909" s="100" t="str">
        <f t="shared" si="90"/>
        <v>-</v>
      </c>
      <c r="M909" s="95" t="str">
        <f>IF(C909='TABELA UNIFICADA 2024'!A909,'TABELA UNIFICADA 2024'!C909," ")</f>
        <v xml:space="preserve"> </v>
      </c>
      <c r="N909" s="99" t="str">
        <f>IF(C909='TABELA UNIFICADA 2024'!A855,'TABELA UNIFICADA 2024'!F855," ")</f>
        <v xml:space="preserve"> </v>
      </c>
      <c r="O909" s="99" t="str">
        <f t="shared" si="91"/>
        <v xml:space="preserve"> </v>
      </c>
      <c r="Y909" s="183" t="s">
        <v>2059</v>
      </c>
      <c r="Z909" s="104" t="s">
        <v>617</v>
      </c>
      <c r="AA909" s="104" t="s">
        <v>618</v>
      </c>
      <c r="AB909" s="104" t="str">
        <f t="shared" si="93"/>
        <v>FERRO</v>
      </c>
      <c r="AC909" s="106">
        <f>IF(AND(AB909="FERRO",AA909="PADRAO"),CONTROLE!$T$2,IF(AND(AB909="FERRO",AA909="ESPECIAL"),CONTROLE!$T$3,IF(AND(AB909="ACO",AA909="PADRAO"),CONTROLE!$T$8,IF(AND(AB909="ACO",AA909="ESPECIAL"),CONTROLE!$T$9,IF(AND(AB909="ALUMINIO",AA909="PADRAO"),CONTROLE!$T$5,IF(AND(AB909="ALUMINIO",AA909="ESPECIAL"),CONTROLE!$T$6))))))</f>
        <v>12738</v>
      </c>
    </row>
    <row r="910" spans="1:29" ht="15" customHeight="1">
      <c r="A910" s="98" t="s">
        <v>2927</v>
      </c>
      <c r="B910" s="96" t="str">
        <f t="shared" si="94"/>
        <v xml:space="preserve"> </v>
      </c>
      <c r="C910" s="96" t="str">
        <f>IF(AND(ISBLANK('TABELA UNIFICADA 2024'!P856)=TRUE,(ISBLANK('TABELA UNIFICADA 2024'!A856)=FALSE)),'TABELA UNIFICADA 2024'!A856," ")</f>
        <v xml:space="preserve"> </v>
      </c>
      <c r="D910" s="96" t="s">
        <v>43</v>
      </c>
      <c r="E910" s="191" t="str">
        <f>IF(ISBLANK('TABELA UNIFICADA 2024'!M856)=TRUE," ",'TABELA UNIFICADA 2024'!M856)</f>
        <v xml:space="preserve"> </v>
      </c>
      <c r="F910" s="96" t="s">
        <v>111</v>
      </c>
      <c r="G910" s="96" t="str">
        <f>IF(C910='TABELA UNIFICADA 2024'!A910,'TABELA UNIFICADA 2024'!D910," ")</f>
        <v xml:space="preserve"> </v>
      </c>
      <c r="H910" s="96" t="s">
        <v>43</v>
      </c>
      <c r="I910" s="96" t="s">
        <v>112</v>
      </c>
      <c r="J910" s="97" t="str">
        <f>IF(C910='TABELA UNIFICADA 2024'!A856,'TABELA UNIFICADA 2024'!G856," ")</f>
        <v xml:space="preserve"> </v>
      </c>
      <c r="K910" s="96" t="s">
        <v>113</v>
      </c>
      <c r="L910" s="100" t="str">
        <f t="shared" ref="L910:L973" si="95">IFERROR(VLOOKUP(M910,$Y$3:$AC$3003,5,0),"-")</f>
        <v>-</v>
      </c>
      <c r="M910" s="95" t="str">
        <f>IF(C910='TABELA UNIFICADA 2024'!A910,'TABELA UNIFICADA 2024'!C910," ")</f>
        <v xml:space="preserve"> </v>
      </c>
      <c r="N910" s="99" t="str">
        <f>IF(C910='TABELA UNIFICADA 2024'!A856,'TABELA UNIFICADA 2024'!F856," ")</f>
        <v xml:space="preserve"> </v>
      </c>
      <c r="O910" s="99" t="str">
        <f t="shared" ref="O910:O973" si="96">IF(C910=" "," ",CONCATENATE(A910," ",B910,," ",C910," ",D910," ",TEXT(E910,"dd/mm/aaaa")," ",F910," ",IF(LEFT(M910, 2) = "PF", SUBSTITUTE(M910, ".","") &amp; ".055",M910 &amp; ".055")," ",H910," ",I910," ",TEXT(J910,"#,00")," ",K910))</f>
        <v xml:space="preserve"> </v>
      </c>
      <c r="Y910" s="183" t="s">
        <v>2060</v>
      </c>
      <c r="Z910" s="104" t="s">
        <v>617</v>
      </c>
      <c r="AA910" s="104" t="s">
        <v>618</v>
      </c>
      <c r="AB910" s="104" t="str">
        <f t="shared" si="93"/>
        <v>FERRO</v>
      </c>
      <c r="AC910" s="106">
        <f>IF(AND(AB910="FERRO",AA910="PADRAO"),CONTROLE!$T$2,IF(AND(AB910="FERRO",AA910="ESPECIAL"),CONTROLE!$T$3,IF(AND(AB910="ACO",AA910="PADRAO"),CONTROLE!$T$8,IF(AND(AB910="ACO",AA910="ESPECIAL"),CONTROLE!$T$9,IF(AND(AB910="ALUMINIO",AA910="PADRAO"),CONTROLE!$T$5,IF(AND(AB910="ALUMINIO",AA910="ESPECIAL"),CONTROLE!$T$6))))))</f>
        <v>12738</v>
      </c>
    </row>
    <row r="911" spans="1:29" ht="15" customHeight="1">
      <c r="A911" s="98" t="s">
        <v>2927</v>
      </c>
      <c r="B911" s="96" t="str">
        <f t="shared" si="94"/>
        <v xml:space="preserve"> </v>
      </c>
      <c r="C911" s="96" t="str">
        <f>IF(AND(ISBLANK('TABELA UNIFICADA 2024'!P857)=TRUE,(ISBLANK('TABELA UNIFICADA 2024'!A857)=FALSE)),'TABELA UNIFICADA 2024'!A857," ")</f>
        <v xml:space="preserve"> </v>
      </c>
      <c r="D911" s="96" t="s">
        <v>43</v>
      </c>
      <c r="E911" s="191" t="str">
        <f>IF(ISBLANK('TABELA UNIFICADA 2024'!M857)=TRUE," ",'TABELA UNIFICADA 2024'!M857)</f>
        <v xml:space="preserve"> </v>
      </c>
      <c r="F911" s="96" t="s">
        <v>111</v>
      </c>
      <c r="G911" s="96" t="str">
        <f>IF(C911='TABELA UNIFICADA 2024'!A911,'TABELA UNIFICADA 2024'!D911," ")</f>
        <v xml:space="preserve"> </v>
      </c>
      <c r="H911" s="96" t="s">
        <v>43</v>
      </c>
      <c r="I911" s="96" t="s">
        <v>112</v>
      </c>
      <c r="J911" s="97" t="str">
        <f>IF(C911='TABELA UNIFICADA 2024'!A857,'TABELA UNIFICADA 2024'!G857," ")</f>
        <v xml:space="preserve"> </v>
      </c>
      <c r="K911" s="96" t="s">
        <v>113</v>
      </c>
      <c r="L911" s="100" t="str">
        <f t="shared" si="95"/>
        <v>-</v>
      </c>
      <c r="M911" s="95" t="str">
        <f>IF(C911='TABELA UNIFICADA 2024'!A911,'TABELA UNIFICADA 2024'!C911," ")</f>
        <v xml:space="preserve"> </v>
      </c>
      <c r="N911" s="99" t="str">
        <f>IF(C911='TABELA UNIFICADA 2024'!A857,'TABELA UNIFICADA 2024'!F857," ")</f>
        <v xml:space="preserve"> </v>
      </c>
      <c r="O911" s="99" t="str">
        <f t="shared" si="96"/>
        <v xml:space="preserve"> </v>
      </c>
      <c r="Y911" s="183" t="s">
        <v>2061</v>
      </c>
      <c r="Z911" s="104" t="s">
        <v>617</v>
      </c>
      <c r="AA911" s="104" t="s">
        <v>618</v>
      </c>
      <c r="AB911" s="104" t="str">
        <f t="shared" si="93"/>
        <v>FERRO</v>
      </c>
      <c r="AC911" s="106">
        <f>IF(AND(AB911="FERRO",AA911="PADRAO"),CONTROLE!$T$2,IF(AND(AB911="FERRO",AA911="ESPECIAL"),CONTROLE!$T$3,IF(AND(AB911="ACO",AA911="PADRAO"),CONTROLE!$T$8,IF(AND(AB911="ACO",AA911="ESPECIAL"),CONTROLE!$T$9,IF(AND(AB911="ALUMINIO",AA911="PADRAO"),CONTROLE!$T$5,IF(AND(AB911="ALUMINIO",AA911="ESPECIAL"),CONTROLE!$T$6))))))</f>
        <v>12738</v>
      </c>
    </row>
    <row r="912" spans="1:29" ht="15" customHeight="1">
      <c r="A912" s="98" t="s">
        <v>2927</v>
      </c>
      <c r="B912" s="96" t="str">
        <f t="shared" si="94"/>
        <v xml:space="preserve"> </v>
      </c>
      <c r="C912" s="96" t="str">
        <f>IF(AND(ISBLANK('TABELA UNIFICADA 2024'!P858)=TRUE,(ISBLANK('TABELA UNIFICADA 2024'!A858)=FALSE)),'TABELA UNIFICADA 2024'!A858," ")</f>
        <v xml:space="preserve"> </v>
      </c>
      <c r="D912" s="96" t="s">
        <v>43</v>
      </c>
      <c r="E912" s="191" t="str">
        <f>IF(ISBLANK('TABELA UNIFICADA 2024'!M858)=TRUE," ",'TABELA UNIFICADA 2024'!M858)</f>
        <v xml:space="preserve"> </v>
      </c>
      <c r="F912" s="96" t="s">
        <v>111</v>
      </c>
      <c r="G912" s="96" t="str">
        <f>IF(C912='TABELA UNIFICADA 2024'!A912,'TABELA UNIFICADA 2024'!D912," ")</f>
        <v xml:space="preserve"> </v>
      </c>
      <c r="H912" s="96" t="s">
        <v>43</v>
      </c>
      <c r="I912" s="96" t="s">
        <v>112</v>
      </c>
      <c r="J912" s="97" t="str">
        <f>IF(C912='TABELA UNIFICADA 2024'!A858,'TABELA UNIFICADA 2024'!G858," ")</f>
        <v xml:space="preserve"> </v>
      </c>
      <c r="K912" s="96" t="s">
        <v>113</v>
      </c>
      <c r="L912" s="100" t="str">
        <f t="shared" si="95"/>
        <v>-</v>
      </c>
      <c r="M912" s="95" t="str">
        <f>IF(C912='TABELA UNIFICADA 2024'!A912,'TABELA UNIFICADA 2024'!C912," ")</f>
        <v xml:space="preserve"> </v>
      </c>
      <c r="N912" s="99" t="str">
        <f>IF(C912='TABELA UNIFICADA 2024'!A858,'TABELA UNIFICADA 2024'!F858," ")</f>
        <v xml:space="preserve"> </v>
      </c>
      <c r="O912" s="99" t="str">
        <f t="shared" si="96"/>
        <v xml:space="preserve"> </v>
      </c>
      <c r="Y912" s="183" t="s">
        <v>2062</v>
      </c>
      <c r="Z912" s="104" t="s">
        <v>617</v>
      </c>
      <c r="AA912" s="104" t="s">
        <v>618</v>
      </c>
      <c r="AB912" s="104" t="str">
        <f t="shared" si="93"/>
        <v>FERRO</v>
      </c>
      <c r="AC912" s="106">
        <f>IF(AND(AB912="FERRO",AA912="PADRAO"),CONTROLE!$T$2,IF(AND(AB912="FERRO",AA912="ESPECIAL"),CONTROLE!$T$3,IF(AND(AB912="ACO",AA912="PADRAO"),CONTROLE!$T$8,IF(AND(AB912="ACO",AA912="ESPECIAL"),CONTROLE!$T$9,IF(AND(AB912="ALUMINIO",AA912="PADRAO"),CONTROLE!$T$5,IF(AND(AB912="ALUMINIO",AA912="ESPECIAL"),CONTROLE!$T$6))))))</f>
        <v>12738</v>
      </c>
    </row>
    <row r="913" spans="1:29" ht="15" customHeight="1">
      <c r="A913" s="98" t="s">
        <v>2927</v>
      </c>
      <c r="B913" s="96" t="str">
        <f t="shared" si="94"/>
        <v xml:space="preserve"> </v>
      </c>
      <c r="C913" s="96" t="str">
        <f>IF(AND(ISBLANK('TABELA UNIFICADA 2024'!P859)=TRUE,(ISBLANK('TABELA UNIFICADA 2024'!A859)=FALSE)),'TABELA UNIFICADA 2024'!A859," ")</f>
        <v xml:space="preserve"> </v>
      </c>
      <c r="D913" s="96" t="s">
        <v>43</v>
      </c>
      <c r="E913" s="191" t="str">
        <f>IF(ISBLANK('TABELA UNIFICADA 2024'!M859)=TRUE," ",'TABELA UNIFICADA 2024'!M859)</f>
        <v xml:space="preserve"> </v>
      </c>
      <c r="F913" s="96" t="s">
        <v>111</v>
      </c>
      <c r="G913" s="96" t="str">
        <f>IF(C913='TABELA UNIFICADA 2024'!A913,'TABELA UNIFICADA 2024'!D913," ")</f>
        <v xml:space="preserve"> </v>
      </c>
      <c r="H913" s="96" t="s">
        <v>43</v>
      </c>
      <c r="I913" s="96" t="s">
        <v>112</v>
      </c>
      <c r="J913" s="97" t="str">
        <f>IF(C913='TABELA UNIFICADA 2024'!A859,'TABELA UNIFICADA 2024'!G859," ")</f>
        <v xml:space="preserve"> </v>
      </c>
      <c r="K913" s="96" t="s">
        <v>113</v>
      </c>
      <c r="L913" s="100" t="str">
        <f t="shared" si="95"/>
        <v>-</v>
      </c>
      <c r="M913" s="95" t="str">
        <f>IF(C913='TABELA UNIFICADA 2024'!A913,'TABELA UNIFICADA 2024'!C913," ")</f>
        <v xml:space="preserve"> </v>
      </c>
      <c r="N913" s="99" t="str">
        <f>IF(C913='TABELA UNIFICADA 2024'!A859,'TABELA UNIFICADA 2024'!F859," ")</f>
        <v xml:space="preserve"> </v>
      </c>
      <c r="O913" s="99" t="str">
        <f t="shared" si="96"/>
        <v xml:space="preserve"> </v>
      </c>
      <c r="Y913" s="183" t="s">
        <v>2063</v>
      </c>
      <c r="Z913" s="104" t="s">
        <v>617</v>
      </c>
      <c r="AA913" s="104" t="s">
        <v>618</v>
      </c>
      <c r="AB913" s="104" t="str">
        <f t="shared" si="93"/>
        <v>FERRO</v>
      </c>
      <c r="AC913" s="106">
        <f>IF(AND(AB913="FERRO",AA913="PADRAO"),CONTROLE!$T$2,IF(AND(AB913="FERRO",AA913="ESPECIAL"),CONTROLE!$T$3,IF(AND(AB913="ACO",AA913="PADRAO"),CONTROLE!$T$8,IF(AND(AB913="ACO",AA913="ESPECIAL"),CONTROLE!$T$9,IF(AND(AB913="ALUMINIO",AA913="PADRAO"),CONTROLE!$T$5,IF(AND(AB913="ALUMINIO",AA913="ESPECIAL"),CONTROLE!$T$6))))))</f>
        <v>12738</v>
      </c>
    </row>
    <row r="914" spans="1:29" ht="15" customHeight="1">
      <c r="A914" s="98" t="s">
        <v>2927</v>
      </c>
      <c r="B914" s="96" t="str">
        <f t="shared" si="94"/>
        <v xml:space="preserve"> </v>
      </c>
      <c r="C914" s="96" t="str">
        <f>IF(AND(ISBLANK('TABELA UNIFICADA 2024'!P860)=TRUE,(ISBLANK('TABELA UNIFICADA 2024'!A860)=FALSE)),'TABELA UNIFICADA 2024'!A860," ")</f>
        <v xml:space="preserve"> </v>
      </c>
      <c r="D914" s="96" t="s">
        <v>43</v>
      </c>
      <c r="E914" s="191" t="str">
        <f>IF(ISBLANK('TABELA UNIFICADA 2024'!M860)=TRUE," ",'TABELA UNIFICADA 2024'!M860)</f>
        <v xml:space="preserve"> </v>
      </c>
      <c r="F914" s="96" t="s">
        <v>111</v>
      </c>
      <c r="G914" s="96" t="str">
        <f>IF(C914='TABELA UNIFICADA 2024'!A914,'TABELA UNIFICADA 2024'!D914," ")</f>
        <v xml:space="preserve"> </v>
      </c>
      <c r="H914" s="96" t="s">
        <v>43</v>
      </c>
      <c r="I914" s="96" t="s">
        <v>112</v>
      </c>
      <c r="J914" s="97" t="str">
        <f>IF(C914='TABELA UNIFICADA 2024'!A860,'TABELA UNIFICADA 2024'!G860," ")</f>
        <v xml:space="preserve"> </v>
      </c>
      <c r="K914" s="96" t="s">
        <v>113</v>
      </c>
      <c r="L914" s="100" t="str">
        <f t="shared" si="95"/>
        <v>-</v>
      </c>
      <c r="M914" s="95" t="str">
        <f>IF(C914='TABELA UNIFICADA 2024'!A914,'TABELA UNIFICADA 2024'!C914," ")</f>
        <v xml:space="preserve"> </v>
      </c>
      <c r="N914" s="99" t="str">
        <f>IF(C914='TABELA UNIFICADA 2024'!A860,'TABELA UNIFICADA 2024'!F860," ")</f>
        <v xml:space="preserve"> </v>
      </c>
      <c r="O914" s="99" t="str">
        <f t="shared" si="96"/>
        <v xml:space="preserve"> </v>
      </c>
      <c r="Y914" s="183" t="s">
        <v>2064</v>
      </c>
      <c r="Z914" s="104" t="s">
        <v>617</v>
      </c>
      <c r="AA914" s="104" t="s">
        <v>618</v>
      </c>
      <c r="AB914" s="104" t="str">
        <f t="shared" si="93"/>
        <v>FERRO</v>
      </c>
      <c r="AC914" s="106">
        <f>IF(AND(AB914="FERRO",AA914="PADRAO"),CONTROLE!$T$2,IF(AND(AB914="FERRO",AA914="ESPECIAL"),CONTROLE!$T$3,IF(AND(AB914="ACO",AA914="PADRAO"),CONTROLE!$T$8,IF(AND(AB914="ACO",AA914="ESPECIAL"),CONTROLE!$T$9,IF(AND(AB914="ALUMINIO",AA914="PADRAO"),CONTROLE!$T$5,IF(AND(AB914="ALUMINIO",AA914="ESPECIAL"),CONTROLE!$T$6))))))</f>
        <v>12738</v>
      </c>
    </row>
    <row r="915" spans="1:29" ht="15" customHeight="1">
      <c r="A915" s="98" t="s">
        <v>2927</v>
      </c>
      <c r="B915" s="96" t="str">
        <f t="shared" si="94"/>
        <v xml:space="preserve"> </v>
      </c>
      <c r="C915" s="96" t="str">
        <f>IF(AND(ISBLANK('TABELA UNIFICADA 2024'!P861)=TRUE,(ISBLANK('TABELA UNIFICADA 2024'!A861)=FALSE)),'TABELA UNIFICADA 2024'!A861," ")</f>
        <v xml:space="preserve"> </v>
      </c>
      <c r="D915" s="96" t="s">
        <v>43</v>
      </c>
      <c r="E915" s="191" t="str">
        <f>IF(ISBLANK('TABELA UNIFICADA 2024'!M861)=TRUE," ",'TABELA UNIFICADA 2024'!M861)</f>
        <v xml:space="preserve"> </v>
      </c>
      <c r="F915" s="96" t="s">
        <v>111</v>
      </c>
      <c r="G915" s="96" t="str">
        <f>IF(C915='TABELA UNIFICADA 2024'!A915,'TABELA UNIFICADA 2024'!D915," ")</f>
        <v xml:space="preserve"> </v>
      </c>
      <c r="H915" s="96" t="s">
        <v>43</v>
      </c>
      <c r="I915" s="96" t="s">
        <v>112</v>
      </c>
      <c r="J915" s="97" t="str">
        <f>IF(C915='TABELA UNIFICADA 2024'!A861,'TABELA UNIFICADA 2024'!G861," ")</f>
        <v xml:space="preserve"> </v>
      </c>
      <c r="K915" s="96" t="s">
        <v>113</v>
      </c>
      <c r="L915" s="100" t="str">
        <f t="shared" si="95"/>
        <v>-</v>
      </c>
      <c r="M915" s="95" t="str">
        <f>IF(C915='TABELA UNIFICADA 2024'!A915,'TABELA UNIFICADA 2024'!C915," ")</f>
        <v xml:space="preserve"> </v>
      </c>
      <c r="N915" s="99" t="str">
        <f>IF(C915='TABELA UNIFICADA 2024'!A861,'TABELA UNIFICADA 2024'!F861," ")</f>
        <v xml:space="preserve"> </v>
      </c>
      <c r="O915" s="99" t="str">
        <f t="shared" si="96"/>
        <v xml:space="preserve"> </v>
      </c>
      <c r="Y915" s="183" t="s">
        <v>2065</v>
      </c>
      <c r="Z915" s="104" t="s">
        <v>617</v>
      </c>
      <c r="AA915" s="104" t="s">
        <v>618</v>
      </c>
      <c r="AB915" s="104" t="str">
        <f t="shared" si="93"/>
        <v>FERRO</v>
      </c>
      <c r="AC915" s="106">
        <f>IF(AND(AB915="FERRO",AA915="PADRAO"),CONTROLE!$T$2,IF(AND(AB915="FERRO",AA915="ESPECIAL"),CONTROLE!$T$3,IF(AND(AB915="ACO",AA915="PADRAO"),CONTROLE!$T$8,IF(AND(AB915="ACO",AA915="ESPECIAL"),CONTROLE!$T$9,IF(AND(AB915="ALUMINIO",AA915="PADRAO"),CONTROLE!$T$5,IF(AND(AB915="ALUMINIO",AA915="ESPECIAL"),CONTROLE!$T$6))))))</f>
        <v>12738</v>
      </c>
    </row>
    <row r="916" spans="1:29" ht="15" customHeight="1">
      <c r="A916" s="98" t="s">
        <v>2927</v>
      </c>
      <c r="B916" s="96" t="str">
        <f t="shared" si="94"/>
        <v xml:space="preserve"> </v>
      </c>
      <c r="C916" s="96" t="str">
        <f>IF(AND(ISBLANK('TABELA UNIFICADA 2024'!P862)=TRUE,(ISBLANK('TABELA UNIFICADA 2024'!A862)=FALSE)),'TABELA UNIFICADA 2024'!A862," ")</f>
        <v xml:space="preserve"> </v>
      </c>
      <c r="D916" s="96" t="s">
        <v>43</v>
      </c>
      <c r="E916" s="191" t="str">
        <f>IF(ISBLANK('TABELA UNIFICADA 2024'!M862)=TRUE," ",'TABELA UNIFICADA 2024'!M862)</f>
        <v xml:space="preserve"> </v>
      </c>
      <c r="F916" s="96" t="s">
        <v>111</v>
      </c>
      <c r="G916" s="96" t="str">
        <f>IF(C916='TABELA UNIFICADA 2024'!A916,'TABELA UNIFICADA 2024'!D916," ")</f>
        <v xml:space="preserve"> </v>
      </c>
      <c r="H916" s="96" t="s">
        <v>43</v>
      </c>
      <c r="I916" s="96" t="s">
        <v>112</v>
      </c>
      <c r="J916" s="97" t="str">
        <f>IF(C916='TABELA UNIFICADA 2024'!A862,'TABELA UNIFICADA 2024'!G862," ")</f>
        <v xml:space="preserve"> </v>
      </c>
      <c r="K916" s="96" t="s">
        <v>113</v>
      </c>
      <c r="L916" s="100" t="str">
        <f t="shared" si="95"/>
        <v>-</v>
      </c>
      <c r="M916" s="95" t="str">
        <f>IF(C916='TABELA UNIFICADA 2024'!A916,'TABELA UNIFICADA 2024'!C916," ")</f>
        <v xml:space="preserve"> </v>
      </c>
      <c r="N916" s="99" t="str">
        <f>IF(C916='TABELA UNIFICADA 2024'!A862,'TABELA UNIFICADA 2024'!F862," ")</f>
        <v xml:space="preserve"> </v>
      </c>
      <c r="O916" s="99" t="str">
        <f t="shared" si="96"/>
        <v xml:space="preserve"> </v>
      </c>
      <c r="Y916" s="183" t="s">
        <v>2066</v>
      </c>
      <c r="Z916" s="104" t="s">
        <v>617</v>
      </c>
      <c r="AA916" s="104" t="s">
        <v>618</v>
      </c>
      <c r="AB916" s="104" t="str">
        <f t="shared" si="93"/>
        <v>FERRO</v>
      </c>
      <c r="AC916" s="106">
        <f>IF(AND(AB916="FERRO",AA916="PADRAO"),CONTROLE!$T$2,IF(AND(AB916="FERRO",AA916="ESPECIAL"),CONTROLE!$T$3,IF(AND(AB916="ACO",AA916="PADRAO"),CONTROLE!$T$8,IF(AND(AB916="ACO",AA916="ESPECIAL"),CONTROLE!$T$9,IF(AND(AB916="ALUMINIO",AA916="PADRAO"),CONTROLE!$T$5,IF(AND(AB916="ALUMINIO",AA916="ESPECIAL"),CONTROLE!$T$6))))))</f>
        <v>12738</v>
      </c>
    </row>
    <row r="917" spans="1:29" ht="15" customHeight="1">
      <c r="A917" s="98" t="s">
        <v>2927</v>
      </c>
      <c r="B917" s="96" t="str">
        <f t="shared" si="94"/>
        <v xml:space="preserve"> </v>
      </c>
      <c r="C917" s="96" t="str">
        <f>IF(AND(ISBLANK('TABELA UNIFICADA 2024'!P863)=TRUE,(ISBLANK('TABELA UNIFICADA 2024'!A863)=FALSE)),'TABELA UNIFICADA 2024'!A863," ")</f>
        <v xml:space="preserve"> </v>
      </c>
      <c r="D917" s="96" t="s">
        <v>43</v>
      </c>
      <c r="E917" s="191" t="str">
        <f>IF(ISBLANK('TABELA UNIFICADA 2024'!M863)=TRUE," ",'TABELA UNIFICADA 2024'!M863)</f>
        <v xml:space="preserve"> </v>
      </c>
      <c r="F917" s="96" t="s">
        <v>111</v>
      </c>
      <c r="G917" s="96" t="str">
        <f>IF(C917='TABELA UNIFICADA 2024'!A917,'TABELA UNIFICADA 2024'!D917," ")</f>
        <v xml:space="preserve"> </v>
      </c>
      <c r="H917" s="96" t="s">
        <v>43</v>
      </c>
      <c r="I917" s="96" t="s">
        <v>112</v>
      </c>
      <c r="J917" s="97" t="str">
        <f>IF(C917='TABELA UNIFICADA 2024'!A863,'TABELA UNIFICADA 2024'!G863," ")</f>
        <v xml:space="preserve"> </v>
      </c>
      <c r="K917" s="96" t="s">
        <v>113</v>
      </c>
      <c r="L917" s="100" t="str">
        <f t="shared" si="95"/>
        <v>-</v>
      </c>
      <c r="M917" s="95" t="str">
        <f>IF(C917='TABELA UNIFICADA 2024'!A917,'TABELA UNIFICADA 2024'!C917," ")</f>
        <v xml:space="preserve"> </v>
      </c>
      <c r="N917" s="99" t="str">
        <f>IF(C917='TABELA UNIFICADA 2024'!A863,'TABELA UNIFICADA 2024'!F863," ")</f>
        <v xml:space="preserve"> </v>
      </c>
      <c r="O917" s="99" t="str">
        <f t="shared" si="96"/>
        <v xml:space="preserve"> </v>
      </c>
      <c r="Y917" s="183" t="s">
        <v>454</v>
      </c>
      <c r="Z917" s="104" t="s">
        <v>617</v>
      </c>
      <c r="AA917" s="104" t="s">
        <v>618</v>
      </c>
      <c r="AB917" s="104" t="str">
        <f t="shared" si="93"/>
        <v>FERRO</v>
      </c>
      <c r="AC917" s="106">
        <f>IF(AND(AB917="FERRO",AA917="PADRAO"),CONTROLE!$T$2,IF(AND(AB917="FERRO",AA917="ESPECIAL"),CONTROLE!$T$3,IF(AND(AB917="ACO",AA917="PADRAO"),CONTROLE!$T$8,IF(AND(AB917="ACO",AA917="ESPECIAL"),CONTROLE!$T$9,IF(AND(AB917="ALUMINIO",AA917="PADRAO"),CONTROLE!$T$5,IF(AND(AB917="ALUMINIO",AA917="ESPECIAL"),CONTROLE!$T$6))))))</f>
        <v>12738</v>
      </c>
    </row>
    <row r="918" spans="1:29" ht="15" customHeight="1">
      <c r="A918" s="98" t="s">
        <v>2927</v>
      </c>
      <c r="B918" s="96" t="str">
        <f t="shared" si="94"/>
        <v xml:space="preserve"> </v>
      </c>
      <c r="C918" s="96" t="str">
        <f>IF(AND(ISBLANK('TABELA UNIFICADA 2024'!P864)=TRUE,(ISBLANK('TABELA UNIFICADA 2024'!A864)=FALSE)),'TABELA UNIFICADA 2024'!A864," ")</f>
        <v xml:space="preserve"> </v>
      </c>
      <c r="D918" s="96" t="s">
        <v>43</v>
      </c>
      <c r="E918" s="191" t="str">
        <f>IF(ISBLANK('TABELA UNIFICADA 2024'!M864)=TRUE," ",'TABELA UNIFICADA 2024'!M864)</f>
        <v xml:space="preserve"> </v>
      </c>
      <c r="F918" s="96" t="s">
        <v>111</v>
      </c>
      <c r="G918" s="96" t="str">
        <f>IF(C918='TABELA UNIFICADA 2024'!A918,'TABELA UNIFICADA 2024'!D918," ")</f>
        <v xml:space="preserve"> </v>
      </c>
      <c r="H918" s="96" t="s">
        <v>43</v>
      </c>
      <c r="I918" s="96" t="s">
        <v>112</v>
      </c>
      <c r="J918" s="97" t="str">
        <f>IF(C918='TABELA UNIFICADA 2024'!A864,'TABELA UNIFICADA 2024'!G864," ")</f>
        <v xml:space="preserve"> </v>
      </c>
      <c r="K918" s="96" t="s">
        <v>113</v>
      </c>
      <c r="L918" s="100" t="str">
        <f t="shared" si="95"/>
        <v>-</v>
      </c>
      <c r="M918" s="95" t="str">
        <f>IF(C918='TABELA UNIFICADA 2024'!A918,'TABELA UNIFICADA 2024'!C918," ")</f>
        <v xml:space="preserve"> </v>
      </c>
      <c r="N918" s="99" t="str">
        <f>IF(C918='TABELA UNIFICADA 2024'!A864,'TABELA UNIFICADA 2024'!F864," ")</f>
        <v xml:space="preserve"> </v>
      </c>
      <c r="O918" s="99" t="str">
        <f t="shared" si="96"/>
        <v xml:space="preserve"> </v>
      </c>
      <c r="Y918" s="183" t="s">
        <v>2067</v>
      </c>
      <c r="Z918" s="104" t="s">
        <v>617</v>
      </c>
      <c r="AA918" s="104" t="s">
        <v>618</v>
      </c>
      <c r="AB918" s="104" t="str">
        <f t="shared" si="93"/>
        <v>FERRO</v>
      </c>
      <c r="AC918" s="106">
        <f>IF(AND(AB918="FERRO",AA918="PADRAO"),CONTROLE!$T$2,IF(AND(AB918="FERRO",AA918="ESPECIAL"),CONTROLE!$T$3,IF(AND(AB918="ACO",AA918="PADRAO"),CONTROLE!$T$8,IF(AND(AB918="ACO",AA918="ESPECIAL"),CONTROLE!$T$9,IF(AND(AB918="ALUMINIO",AA918="PADRAO"),CONTROLE!$T$5,IF(AND(AB918="ALUMINIO",AA918="ESPECIAL"),CONTROLE!$T$6))))))</f>
        <v>12738</v>
      </c>
    </row>
    <row r="919" spans="1:29" ht="15" customHeight="1">
      <c r="A919" s="98" t="s">
        <v>2927</v>
      </c>
      <c r="B919" s="96" t="str">
        <f t="shared" si="94"/>
        <v xml:space="preserve"> </v>
      </c>
      <c r="C919" s="96" t="str">
        <f>IF(AND(ISBLANK('TABELA UNIFICADA 2024'!P865)=TRUE,(ISBLANK('TABELA UNIFICADA 2024'!A865)=FALSE)),'TABELA UNIFICADA 2024'!A865," ")</f>
        <v xml:space="preserve"> </v>
      </c>
      <c r="D919" s="96" t="s">
        <v>43</v>
      </c>
      <c r="E919" s="191" t="str">
        <f>IF(ISBLANK('TABELA UNIFICADA 2024'!M865)=TRUE," ",'TABELA UNIFICADA 2024'!M865)</f>
        <v xml:space="preserve"> </v>
      </c>
      <c r="F919" s="96" t="s">
        <v>111</v>
      </c>
      <c r="G919" s="96" t="str">
        <f>IF(C919='TABELA UNIFICADA 2024'!A919,'TABELA UNIFICADA 2024'!D919," ")</f>
        <v xml:space="preserve"> </v>
      </c>
      <c r="H919" s="96" t="s">
        <v>43</v>
      </c>
      <c r="I919" s="96" t="s">
        <v>112</v>
      </c>
      <c r="J919" s="97" t="str">
        <f>IF(C919='TABELA UNIFICADA 2024'!A865,'TABELA UNIFICADA 2024'!G865," ")</f>
        <v xml:space="preserve"> </v>
      </c>
      <c r="K919" s="96" t="s">
        <v>113</v>
      </c>
      <c r="L919" s="100" t="str">
        <f t="shared" si="95"/>
        <v>-</v>
      </c>
      <c r="M919" s="95" t="str">
        <f>IF(C919='TABELA UNIFICADA 2024'!A919,'TABELA UNIFICADA 2024'!C919," ")</f>
        <v xml:space="preserve"> </v>
      </c>
      <c r="N919" s="99" t="str">
        <f>IF(C919='TABELA UNIFICADA 2024'!A865,'TABELA UNIFICADA 2024'!F865," ")</f>
        <v xml:space="preserve"> </v>
      </c>
      <c r="O919" s="99" t="str">
        <f t="shared" si="96"/>
        <v xml:space="preserve"> </v>
      </c>
      <c r="Y919" s="183" t="s">
        <v>2068</v>
      </c>
      <c r="Z919" s="104" t="s">
        <v>617</v>
      </c>
      <c r="AA919" s="104" t="s">
        <v>618</v>
      </c>
      <c r="AB919" s="104" t="str">
        <f t="shared" si="93"/>
        <v>FERRO</v>
      </c>
      <c r="AC919" s="106">
        <f>IF(AND(AB919="FERRO",AA919="PADRAO"),CONTROLE!$T$2,IF(AND(AB919="FERRO",AA919="ESPECIAL"),CONTROLE!$T$3,IF(AND(AB919="ACO",AA919="PADRAO"),CONTROLE!$T$8,IF(AND(AB919="ACO",AA919="ESPECIAL"),CONTROLE!$T$9,IF(AND(AB919="ALUMINIO",AA919="PADRAO"),CONTROLE!$T$5,IF(AND(AB919="ALUMINIO",AA919="ESPECIAL"),CONTROLE!$T$6))))))</f>
        <v>12738</v>
      </c>
    </row>
    <row r="920" spans="1:29" ht="15" customHeight="1">
      <c r="A920" s="98" t="s">
        <v>2927</v>
      </c>
      <c r="B920" s="96" t="str">
        <f t="shared" si="94"/>
        <v xml:space="preserve"> </v>
      </c>
      <c r="C920" s="96" t="str">
        <f>IF(AND(ISBLANK('TABELA UNIFICADA 2024'!P866)=TRUE,(ISBLANK('TABELA UNIFICADA 2024'!A866)=FALSE)),'TABELA UNIFICADA 2024'!A866," ")</f>
        <v xml:space="preserve"> </v>
      </c>
      <c r="D920" s="96" t="s">
        <v>43</v>
      </c>
      <c r="E920" s="191" t="str">
        <f>IF(ISBLANK('TABELA UNIFICADA 2024'!M866)=TRUE," ",'TABELA UNIFICADA 2024'!M866)</f>
        <v xml:space="preserve"> </v>
      </c>
      <c r="F920" s="96" t="s">
        <v>111</v>
      </c>
      <c r="G920" s="96" t="str">
        <f>IF(C920='TABELA UNIFICADA 2024'!A920,'TABELA UNIFICADA 2024'!D920," ")</f>
        <v xml:space="preserve"> </v>
      </c>
      <c r="H920" s="96" t="s">
        <v>43</v>
      </c>
      <c r="I920" s="96" t="s">
        <v>112</v>
      </c>
      <c r="J920" s="97" t="str">
        <f>IF(C920='TABELA UNIFICADA 2024'!A866,'TABELA UNIFICADA 2024'!G866," ")</f>
        <v xml:space="preserve"> </v>
      </c>
      <c r="K920" s="96" t="s">
        <v>113</v>
      </c>
      <c r="L920" s="100" t="str">
        <f t="shared" si="95"/>
        <v>-</v>
      </c>
      <c r="M920" s="95" t="str">
        <f>IF(C920='TABELA UNIFICADA 2024'!A920,'TABELA UNIFICADA 2024'!C920," ")</f>
        <v xml:space="preserve"> </v>
      </c>
      <c r="N920" s="99" t="str">
        <f>IF(C920='TABELA UNIFICADA 2024'!A866,'TABELA UNIFICADA 2024'!F866," ")</f>
        <v xml:space="preserve"> </v>
      </c>
      <c r="O920" s="99" t="str">
        <f t="shared" si="96"/>
        <v xml:space="preserve"> </v>
      </c>
      <c r="Y920" s="183" t="s">
        <v>51</v>
      </c>
      <c r="Z920" s="104" t="s">
        <v>617</v>
      </c>
      <c r="AA920" s="104" t="s">
        <v>618</v>
      </c>
      <c r="AB920" s="104" t="str">
        <f t="shared" si="93"/>
        <v>FERRO</v>
      </c>
      <c r="AC920" s="106">
        <f>IF(AND(AB920="FERRO",AA920="PADRAO"),CONTROLE!$T$2,IF(AND(AB920="FERRO",AA920="ESPECIAL"),CONTROLE!$T$3,IF(AND(AB920="ACO",AA920="PADRAO"),CONTROLE!$T$8,IF(AND(AB920="ACO",AA920="ESPECIAL"),CONTROLE!$T$9,IF(AND(AB920="ALUMINIO",AA920="PADRAO"),CONTROLE!$T$5,IF(AND(AB920="ALUMINIO",AA920="ESPECIAL"),CONTROLE!$T$6))))))</f>
        <v>12738</v>
      </c>
    </row>
    <row r="921" spans="1:29" ht="15" customHeight="1">
      <c r="A921" s="98" t="s">
        <v>2927</v>
      </c>
      <c r="B921" s="96" t="str">
        <f t="shared" si="94"/>
        <v xml:space="preserve"> </v>
      </c>
      <c r="C921" s="96" t="str">
        <f>IF(AND(ISBLANK('TABELA UNIFICADA 2024'!P867)=TRUE,(ISBLANK('TABELA UNIFICADA 2024'!A867)=FALSE)),'TABELA UNIFICADA 2024'!A867," ")</f>
        <v xml:space="preserve"> </v>
      </c>
      <c r="D921" s="96" t="s">
        <v>43</v>
      </c>
      <c r="E921" s="191" t="str">
        <f>IF(ISBLANK('TABELA UNIFICADA 2024'!M867)=TRUE," ",'TABELA UNIFICADA 2024'!M867)</f>
        <v xml:space="preserve"> </v>
      </c>
      <c r="F921" s="96" t="s">
        <v>111</v>
      </c>
      <c r="G921" s="96" t="str">
        <f>IF(C921='TABELA UNIFICADA 2024'!A921,'TABELA UNIFICADA 2024'!D921," ")</f>
        <v xml:space="preserve"> </v>
      </c>
      <c r="H921" s="96" t="s">
        <v>43</v>
      </c>
      <c r="I921" s="96" t="s">
        <v>112</v>
      </c>
      <c r="J921" s="97" t="str">
        <f>IF(C921='TABELA UNIFICADA 2024'!A867,'TABELA UNIFICADA 2024'!G867," ")</f>
        <v xml:space="preserve"> </v>
      </c>
      <c r="K921" s="96" t="s">
        <v>113</v>
      </c>
      <c r="L921" s="100" t="str">
        <f t="shared" si="95"/>
        <v>-</v>
      </c>
      <c r="M921" s="95" t="str">
        <f>IF(C921='TABELA UNIFICADA 2024'!A921,'TABELA UNIFICADA 2024'!C921," ")</f>
        <v xml:space="preserve"> </v>
      </c>
      <c r="N921" s="99" t="str">
        <f>IF(C921='TABELA UNIFICADA 2024'!A867,'TABELA UNIFICADA 2024'!F867," ")</f>
        <v xml:space="preserve"> </v>
      </c>
      <c r="O921" s="99" t="str">
        <f t="shared" si="96"/>
        <v xml:space="preserve"> </v>
      </c>
      <c r="Y921" s="183" t="s">
        <v>564</v>
      </c>
      <c r="Z921" s="104" t="s">
        <v>617</v>
      </c>
      <c r="AA921" s="104" t="s">
        <v>618</v>
      </c>
      <c r="AB921" s="104" t="str">
        <f t="shared" si="93"/>
        <v>FERRO</v>
      </c>
      <c r="AC921" s="106">
        <f>IF(AND(AB921="FERRO",AA921="PADRAO"),CONTROLE!$T$2,IF(AND(AB921="FERRO",AA921="ESPECIAL"),CONTROLE!$T$3,IF(AND(AB921="ACO",AA921="PADRAO"),CONTROLE!$T$8,IF(AND(AB921="ACO",AA921="ESPECIAL"),CONTROLE!$T$9,IF(AND(AB921="ALUMINIO",AA921="PADRAO"),CONTROLE!$T$5,IF(AND(AB921="ALUMINIO",AA921="ESPECIAL"),CONTROLE!$T$6))))))</f>
        <v>12738</v>
      </c>
    </row>
    <row r="922" spans="1:29" ht="15" customHeight="1">
      <c r="A922" s="98" t="s">
        <v>2927</v>
      </c>
      <c r="B922" s="96" t="str">
        <f t="shared" si="94"/>
        <v xml:space="preserve"> </v>
      </c>
      <c r="C922" s="96" t="str">
        <f>IF(AND(ISBLANK('TABELA UNIFICADA 2024'!P868)=TRUE,(ISBLANK('TABELA UNIFICADA 2024'!A868)=FALSE)),'TABELA UNIFICADA 2024'!A868," ")</f>
        <v xml:space="preserve"> </v>
      </c>
      <c r="D922" s="96" t="s">
        <v>43</v>
      </c>
      <c r="E922" s="191" t="str">
        <f>IF(ISBLANK('TABELA UNIFICADA 2024'!M868)=TRUE," ",'TABELA UNIFICADA 2024'!M868)</f>
        <v xml:space="preserve"> </v>
      </c>
      <c r="F922" s="96" t="s">
        <v>111</v>
      </c>
      <c r="G922" s="96" t="str">
        <f>IF(C922='TABELA UNIFICADA 2024'!A922,'TABELA UNIFICADA 2024'!D922," ")</f>
        <v xml:space="preserve"> </v>
      </c>
      <c r="H922" s="96" t="s">
        <v>43</v>
      </c>
      <c r="I922" s="96" t="s">
        <v>112</v>
      </c>
      <c r="J922" s="97" t="str">
        <f>IF(C922='TABELA UNIFICADA 2024'!A868,'TABELA UNIFICADA 2024'!G868," ")</f>
        <v xml:space="preserve"> </v>
      </c>
      <c r="K922" s="96" t="s">
        <v>113</v>
      </c>
      <c r="L922" s="100" t="str">
        <f t="shared" si="95"/>
        <v>-</v>
      </c>
      <c r="M922" s="95" t="str">
        <f>IF(C922='TABELA UNIFICADA 2024'!A922,'TABELA UNIFICADA 2024'!C922," ")</f>
        <v xml:space="preserve"> </v>
      </c>
      <c r="N922" s="99" t="str">
        <f>IF(C922='TABELA UNIFICADA 2024'!A868,'TABELA UNIFICADA 2024'!F868," ")</f>
        <v xml:space="preserve"> </v>
      </c>
      <c r="O922" s="99" t="str">
        <f t="shared" si="96"/>
        <v xml:space="preserve"> </v>
      </c>
      <c r="Y922" s="183" t="s">
        <v>500</v>
      </c>
      <c r="Z922" s="104" t="s">
        <v>617</v>
      </c>
      <c r="AA922" s="104" t="s">
        <v>618</v>
      </c>
      <c r="AB922" s="104" t="str">
        <f t="shared" si="93"/>
        <v>FERRO</v>
      </c>
      <c r="AC922" s="106">
        <f>IF(AND(AB922="FERRO",AA922="PADRAO"),CONTROLE!$T$2,IF(AND(AB922="FERRO",AA922="ESPECIAL"),CONTROLE!$T$3,IF(AND(AB922="ACO",AA922="PADRAO"),CONTROLE!$T$8,IF(AND(AB922="ACO",AA922="ESPECIAL"),CONTROLE!$T$9,IF(AND(AB922="ALUMINIO",AA922="PADRAO"),CONTROLE!$T$5,IF(AND(AB922="ALUMINIO",AA922="ESPECIAL"),CONTROLE!$T$6))))))</f>
        <v>12738</v>
      </c>
    </row>
    <row r="923" spans="1:29" ht="15" customHeight="1">
      <c r="A923" s="98" t="s">
        <v>2927</v>
      </c>
      <c r="B923" s="96" t="str">
        <f t="shared" si="94"/>
        <v xml:space="preserve"> </v>
      </c>
      <c r="C923" s="96" t="str">
        <f>IF(AND(ISBLANK('TABELA UNIFICADA 2024'!P869)=TRUE,(ISBLANK('TABELA UNIFICADA 2024'!A869)=FALSE)),'TABELA UNIFICADA 2024'!A869," ")</f>
        <v xml:space="preserve"> </v>
      </c>
      <c r="D923" s="96" t="s">
        <v>43</v>
      </c>
      <c r="E923" s="191" t="str">
        <f>IF(ISBLANK('TABELA UNIFICADA 2024'!M869)=TRUE," ",'TABELA UNIFICADA 2024'!M869)</f>
        <v xml:space="preserve"> </v>
      </c>
      <c r="F923" s="96" t="s">
        <v>111</v>
      </c>
      <c r="G923" s="96" t="str">
        <f>IF(C923='TABELA UNIFICADA 2024'!A923,'TABELA UNIFICADA 2024'!D923," ")</f>
        <v xml:space="preserve"> </v>
      </c>
      <c r="H923" s="96" t="s">
        <v>43</v>
      </c>
      <c r="I923" s="96" t="s">
        <v>112</v>
      </c>
      <c r="J923" s="97" t="str">
        <f>IF(C923='TABELA UNIFICADA 2024'!A869,'TABELA UNIFICADA 2024'!G869," ")</f>
        <v xml:space="preserve"> </v>
      </c>
      <c r="K923" s="96" t="s">
        <v>113</v>
      </c>
      <c r="L923" s="100" t="str">
        <f t="shared" si="95"/>
        <v>-</v>
      </c>
      <c r="M923" s="95" t="str">
        <f>IF(C923='TABELA UNIFICADA 2024'!A923,'TABELA UNIFICADA 2024'!C923," ")</f>
        <v xml:space="preserve"> </v>
      </c>
      <c r="N923" s="99" t="str">
        <f>IF(C923='TABELA UNIFICADA 2024'!A869,'TABELA UNIFICADA 2024'!F869," ")</f>
        <v xml:space="preserve"> </v>
      </c>
      <c r="O923" s="99" t="str">
        <f t="shared" si="96"/>
        <v xml:space="preserve"> </v>
      </c>
      <c r="Y923" s="183" t="s">
        <v>171</v>
      </c>
      <c r="Z923" s="104" t="s">
        <v>617</v>
      </c>
      <c r="AA923" s="104" t="s">
        <v>618</v>
      </c>
      <c r="AB923" s="104" t="str">
        <f t="shared" si="93"/>
        <v>FERRO</v>
      </c>
      <c r="AC923" s="106">
        <f>IF(AND(AB923="FERRO",AA923="PADRAO"),CONTROLE!$T$2,IF(AND(AB923="FERRO",AA923="ESPECIAL"),CONTROLE!$T$3,IF(AND(AB923="ACO",AA923="PADRAO"),CONTROLE!$T$8,IF(AND(AB923="ACO",AA923="ESPECIAL"),CONTROLE!$T$9,IF(AND(AB923="ALUMINIO",AA923="PADRAO"),CONTROLE!$T$5,IF(AND(AB923="ALUMINIO",AA923="ESPECIAL"),CONTROLE!$T$6))))))</f>
        <v>12738</v>
      </c>
    </row>
    <row r="924" spans="1:29" ht="15" customHeight="1">
      <c r="A924" s="98" t="s">
        <v>2927</v>
      </c>
      <c r="B924" s="96" t="str">
        <f t="shared" si="94"/>
        <v xml:space="preserve"> </v>
      </c>
      <c r="C924" s="96" t="str">
        <f>IF(AND(ISBLANK('TABELA UNIFICADA 2024'!P870)=TRUE,(ISBLANK('TABELA UNIFICADA 2024'!A870)=FALSE)),'TABELA UNIFICADA 2024'!A870," ")</f>
        <v xml:space="preserve"> </v>
      </c>
      <c r="D924" s="96" t="s">
        <v>43</v>
      </c>
      <c r="E924" s="191" t="str">
        <f>IF(ISBLANK('TABELA UNIFICADA 2024'!M870)=TRUE," ",'TABELA UNIFICADA 2024'!M870)</f>
        <v xml:space="preserve"> </v>
      </c>
      <c r="F924" s="96" t="s">
        <v>111</v>
      </c>
      <c r="G924" s="96" t="str">
        <f>IF(C924='TABELA UNIFICADA 2024'!A924,'TABELA UNIFICADA 2024'!D924," ")</f>
        <v xml:space="preserve"> </v>
      </c>
      <c r="H924" s="96" t="s">
        <v>43</v>
      </c>
      <c r="I924" s="96" t="s">
        <v>112</v>
      </c>
      <c r="J924" s="97" t="str">
        <f>IF(C924='TABELA UNIFICADA 2024'!A870,'TABELA UNIFICADA 2024'!G870," ")</f>
        <v xml:space="preserve"> </v>
      </c>
      <c r="K924" s="96" t="s">
        <v>113</v>
      </c>
      <c r="L924" s="100" t="str">
        <f t="shared" si="95"/>
        <v>-</v>
      </c>
      <c r="M924" s="95" t="str">
        <f>IF(C924='TABELA UNIFICADA 2024'!A924,'TABELA UNIFICADA 2024'!C924," ")</f>
        <v xml:space="preserve"> </v>
      </c>
      <c r="N924" s="99" t="str">
        <f>IF(C924='TABELA UNIFICADA 2024'!A870,'TABELA UNIFICADA 2024'!F870," ")</f>
        <v xml:space="preserve"> </v>
      </c>
      <c r="O924" s="99" t="str">
        <f t="shared" si="96"/>
        <v xml:space="preserve"> </v>
      </c>
      <c r="Y924" s="183" t="s">
        <v>2069</v>
      </c>
      <c r="Z924" s="104" t="s">
        <v>617</v>
      </c>
      <c r="AA924" s="104" t="s">
        <v>618</v>
      </c>
      <c r="AB924" s="104" t="str">
        <f t="shared" si="93"/>
        <v>FERRO</v>
      </c>
      <c r="AC924" s="106">
        <f>IF(AND(AB924="FERRO",AA924="PADRAO"),CONTROLE!$T$2,IF(AND(AB924="FERRO",AA924="ESPECIAL"),CONTROLE!$T$3,IF(AND(AB924="ACO",AA924="PADRAO"),CONTROLE!$T$8,IF(AND(AB924="ACO",AA924="ESPECIAL"),CONTROLE!$T$9,IF(AND(AB924="ALUMINIO",AA924="PADRAO"),CONTROLE!$T$5,IF(AND(AB924="ALUMINIO",AA924="ESPECIAL"),CONTROLE!$T$6))))))</f>
        <v>12738</v>
      </c>
    </row>
    <row r="925" spans="1:29" ht="15" customHeight="1">
      <c r="A925" s="98" t="s">
        <v>2927</v>
      </c>
      <c r="B925" s="96" t="str">
        <f t="shared" si="94"/>
        <v xml:space="preserve"> </v>
      </c>
      <c r="C925" s="96" t="str">
        <f>IF(AND(ISBLANK('TABELA UNIFICADA 2024'!P871)=TRUE,(ISBLANK('TABELA UNIFICADA 2024'!A871)=FALSE)),'TABELA UNIFICADA 2024'!A871," ")</f>
        <v xml:space="preserve"> </v>
      </c>
      <c r="D925" s="96" t="s">
        <v>43</v>
      </c>
      <c r="E925" s="191" t="str">
        <f>IF(ISBLANK('TABELA UNIFICADA 2024'!M871)=TRUE," ",'TABELA UNIFICADA 2024'!M871)</f>
        <v xml:space="preserve"> </v>
      </c>
      <c r="F925" s="96" t="s">
        <v>111</v>
      </c>
      <c r="G925" s="96" t="str">
        <f>IF(C925='TABELA UNIFICADA 2024'!A925,'TABELA UNIFICADA 2024'!D925," ")</f>
        <v xml:space="preserve"> </v>
      </c>
      <c r="H925" s="96" t="s">
        <v>43</v>
      </c>
      <c r="I925" s="96" t="s">
        <v>112</v>
      </c>
      <c r="J925" s="97" t="str">
        <f>IF(C925='TABELA UNIFICADA 2024'!A871,'TABELA UNIFICADA 2024'!G871," ")</f>
        <v xml:space="preserve"> </v>
      </c>
      <c r="K925" s="96" t="s">
        <v>113</v>
      </c>
      <c r="L925" s="100" t="str">
        <f t="shared" si="95"/>
        <v>-</v>
      </c>
      <c r="M925" s="95" t="str">
        <f>IF(C925='TABELA UNIFICADA 2024'!A925,'TABELA UNIFICADA 2024'!C925," ")</f>
        <v xml:space="preserve"> </v>
      </c>
      <c r="N925" s="99" t="str">
        <f>IF(C925='TABELA UNIFICADA 2024'!A871,'TABELA UNIFICADA 2024'!F871," ")</f>
        <v xml:space="preserve"> </v>
      </c>
      <c r="O925" s="99" t="str">
        <f t="shared" si="96"/>
        <v xml:space="preserve"> </v>
      </c>
      <c r="Y925" s="183" t="s">
        <v>2070</v>
      </c>
      <c r="Z925" s="104" t="s">
        <v>617</v>
      </c>
      <c r="AA925" s="104" t="s">
        <v>618</v>
      </c>
      <c r="AB925" s="104" t="str">
        <f t="shared" si="93"/>
        <v>FERRO</v>
      </c>
      <c r="AC925" s="106">
        <f>IF(AND(AB925="FERRO",AA925="PADRAO"),CONTROLE!$T$2,IF(AND(AB925="FERRO",AA925="ESPECIAL"),CONTROLE!$T$3,IF(AND(AB925="ACO",AA925="PADRAO"),CONTROLE!$T$8,IF(AND(AB925="ACO",AA925="ESPECIAL"),CONTROLE!$T$9,IF(AND(AB925="ALUMINIO",AA925="PADRAO"),CONTROLE!$T$5,IF(AND(AB925="ALUMINIO",AA925="ESPECIAL"),CONTROLE!$T$6))))))</f>
        <v>12738</v>
      </c>
    </row>
    <row r="926" spans="1:29" ht="15" customHeight="1">
      <c r="A926" s="98" t="s">
        <v>2927</v>
      </c>
      <c r="B926" s="96" t="str">
        <f t="shared" si="94"/>
        <v xml:space="preserve"> </v>
      </c>
      <c r="C926" s="96" t="str">
        <f>IF(AND(ISBLANK('TABELA UNIFICADA 2024'!P872)=TRUE,(ISBLANK('TABELA UNIFICADA 2024'!A872)=FALSE)),'TABELA UNIFICADA 2024'!A872," ")</f>
        <v xml:space="preserve"> </v>
      </c>
      <c r="D926" s="96" t="s">
        <v>43</v>
      </c>
      <c r="E926" s="191" t="str">
        <f>IF(ISBLANK('TABELA UNIFICADA 2024'!M872)=TRUE," ",'TABELA UNIFICADA 2024'!M872)</f>
        <v xml:space="preserve"> </v>
      </c>
      <c r="F926" s="96" t="s">
        <v>111</v>
      </c>
      <c r="G926" s="96" t="str">
        <f>IF(C926='TABELA UNIFICADA 2024'!A926,'TABELA UNIFICADA 2024'!D926," ")</f>
        <v xml:space="preserve"> </v>
      </c>
      <c r="H926" s="96" t="s">
        <v>43</v>
      </c>
      <c r="I926" s="96" t="s">
        <v>112</v>
      </c>
      <c r="J926" s="97" t="str">
        <f>IF(C926='TABELA UNIFICADA 2024'!A872,'TABELA UNIFICADA 2024'!G872," ")</f>
        <v xml:space="preserve"> </v>
      </c>
      <c r="K926" s="96" t="s">
        <v>113</v>
      </c>
      <c r="L926" s="100" t="str">
        <f t="shared" si="95"/>
        <v>-</v>
      </c>
      <c r="M926" s="95" t="str">
        <f>IF(C926='TABELA UNIFICADA 2024'!A926,'TABELA UNIFICADA 2024'!C926," ")</f>
        <v xml:space="preserve"> </v>
      </c>
      <c r="N926" s="99" t="str">
        <f>IF(C926='TABELA UNIFICADA 2024'!A872,'TABELA UNIFICADA 2024'!F872," ")</f>
        <v xml:space="preserve"> </v>
      </c>
      <c r="O926" s="99" t="str">
        <f t="shared" si="96"/>
        <v xml:space="preserve"> </v>
      </c>
      <c r="Y926" s="183" t="s">
        <v>365</v>
      </c>
      <c r="Z926" s="104" t="s">
        <v>617</v>
      </c>
      <c r="AA926" s="104" t="s">
        <v>618</v>
      </c>
      <c r="AB926" s="104" t="str">
        <f t="shared" si="93"/>
        <v>FERRO</v>
      </c>
      <c r="AC926" s="106">
        <f>IF(AND(AB926="FERRO",AA926="PADRAO"),CONTROLE!$T$2,IF(AND(AB926="FERRO",AA926="ESPECIAL"),CONTROLE!$T$3,IF(AND(AB926="ACO",AA926="PADRAO"),CONTROLE!$T$8,IF(AND(AB926="ACO",AA926="ESPECIAL"),CONTROLE!$T$9,IF(AND(AB926="ALUMINIO",AA926="PADRAO"),CONTROLE!$T$5,IF(AND(AB926="ALUMINIO",AA926="ESPECIAL"),CONTROLE!$T$6))))))</f>
        <v>12738</v>
      </c>
    </row>
    <row r="927" spans="1:29" ht="15" customHeight="1">
      <c r="A927" s="98" t="s">
        <v>2927</v>
      </c>
      <c r="B927" s="96" t="str">
        <f t="shared" si="94"/>
        <v xml:space="preserve"> </v>
      </c>
      <c r="C927" s="96" t="str">
        <f>IF(AND(ISBLANK('TABELA UNIFICADA 2024'!P873)=TRUE,(ISBLANK('TABELA UNIFICADA 2024'!A873)=FALSE)),'TABELA UNIFICADA 2024'!A873," ")</f>
        <v xml:space="preserve"> </v>
      </c>
      <c r="D927" s="96" t="s">
        <v>43</v>
      </c>
      <c r="E927" s="191" t="str">
        <f>IF(ISBLANK('TABELA UNIFICADA 2024'!M873)=TRUE," ",'TABELA UNIFICADA 2024'!M873)</f>
        <v xml:space="preserve"> </v>
      </c>
      <c r="F927" s="96" t="s">
        <v>111</v>
      </c>
      <c r="G927" s="96" t="str">
        <f>IF(C927='TABELA UNIFICADA 2024'!A927,'TABELA UNIFICADA 2024'!D927," ")</f>
        <v xml:space="preserve"> </v>
      </c>
      <c r="H927" s="96" t="s">
        <v>43</v>
      </c>
      <c r="I927" s="96" t="s">
        <v>112</v>
      </c>
      <c r="J927" s="97" t="str">
        <f>IF(C927='TABELA UNIFICADA 2024'!A873,'TABELA UNIFICADA 2024'!G873," ")</f>
        <v xml:space="preserve"> </v>
      </c>
      <c r="K927" s="96" t="s">
        <v>113</v>
      </c>
      <c r="L927" s="100" t="str">
        <f t="shared" si="95"/>
        <v>-</v>
      </c>
      <c r="M927" s="95" t="str">
        <f>IF(C927='TABELA UNIFICADA 2024'!A927,'TABELA UNIFICADA 2024'!C927," ")</f>
        <v xml:space="preserve"> </v>
      </c>
      <c r="N927" s="99" t="str">
        <f>IF(C927='TABELA UNIFICADA 2024'!A873,'TABELA UNIFICADA 2024'!F873," ")</f>
        <v xml:space="preserve"> </v>
      </c>
      <c r="O927" s="99" t="str">
        <f t="shared" si="96"/>
        <v xml:space="preserve"> </v>
      </c>
      <c r="Y927" s="183" t="s">
        <v>352</v>
      </c>
      <c r="Z927" s="104" t="s">
        <v>617</v>
      </c>
      <c r="AA927" s="104" t="s">
        <v>618</v>
      </c>
      <c r="AB927" s="104" t="str">
        <f t="shared" ref="AB927:AB954" si="97">IF(LEFT(Z927,1)="G","FERRO",0)</f>
        <v>FERRO</v>
      </c>
      <c r="AC927" s="106">
        <f>IF(AND(AB927="FERRO",AA927="PADRAO"),CONTROLE!$T$2,IF(AND(AB927="FERRO",AA927="ESPECIAL"),CONTROLE!$T$3,IF(AND(AB927="ACO",AA927="PADRAO"),CONTROLE!$T$8,IF(AND(AB927="ACO",AA927="ESPECIAL"),CONTROLE!$T$9,IF(AND(AB927="ALUMINIO",AA927="PADRAO"),CONTROLE!$T$5,IF(AND(AB927="ALUMINIO",AA927="ESPECIAL"),CONTROLE!$T$6))))))</f>
        <v>12738</v>
      </c>
    </row>
    <row r="928" spans="1:29" ht="15" customHeight="1">
      <c r="A928" s="98" t="s">
        <v>2927</v>
      </c>
      <c r="B928" s="96" t="str">
        <f t="shared" si="94"/>
        <v xml:space="preserve"> </v>
      </c>
      <c r="C928" s="96" t="str">
        <f>IF(AND(ISBLANK('TABELA UNIFICADA 2024'!P874)=TRUE,(ISBLANK('TABELA UNIFICADA 2024'!A874)=FALSE)),'TABELA UNIFICADA 2024'!A874," ")</f>
        <v xml:space="preserve"> </v>
      </c>
      <c r="D928" s="96" t="s">
        <v>43</v>
      </c>
      <c r="E928" s="191" t="str">
        <f>IF(ISBLANK('TABELA UNIFICADA 2024'!M874)=TRUE," ",'TABELA UNIFICADA 2024'!M874)</f>
        <v xml:space="preserve"> </v>
      </c>
      <c r="F928" s="96" t="s">
        <v>111</v>
      </c>
      <c r="G928" s="96" t="str">
        <f>IF(C928='TABELA UNIFICADA 2024'!A928,'TABELA UNIFICADA 2024'!D928," ")</f>
        <v xml:space="preserve"> </v>
      </c>
      <c r="H928" s="96" t="s">
        <v>43</v>
      </c>
      <c r="I928" s="96" t="s">
        <v>112</v>
      </c>
      <c r="J928" s="97" t="str">
        <f>IF(C928='TABELA UNIFICADA 2024'!A874,'TABELA UNIFICADA 2024'!G874," ")</f>
        <v xml:space="preserve"> </v>
      </c>
      <c r="K928" s="96" t="s">
        <v>113</v>
      </c>
      <c r="L928" s="100" t="str">
        <f t="shared" si="95"/>
        <v>-</v>
      </c>
      <c r="M928" s="95" t="str">
        <f>IF(C928='TABELA UNIFICADA 2024'!A928,'TABELA UNIFICADA 2024'!C928," ")</f>
        <v xml:space="preserve"> </v>
      </c>
      <c r="N928" s="99" t="str">
        <f>IF(C928='TABELA UNIFICADA 2024'!A874,'TABELA UNIFICADA 2024'!F874," ")</f>
        <v xml:space="preserve"> </v>
      </c>
      <c r="O928" s="99" t="str">
        <f t="shared" si="96"/>
        <v xml:space="preserve"> </v>
      </c>
      <c r="Y928" s="183" t="s">
        <v>205</v>
      </c>
      <c r="Z928" s="104" t="s">
        <v>617</v>
      </c>
      <c r="AA928" s="104" t="s">
        <v>618</v>
      </c>
      <c r="AB928" s="104" t="str">
        <f t="shared" si="97"/>
        <v>FERRO</v>
      </c>
      <c r="AC928" s="106">
        <f>IF(AND(AB928="FERRO",AA928="PADRAO"),CONTROLE!$T$2,IF(AND(AB928="FERRO",AA928="ESPECIAL"),CONTROLE!$T$3,IF(AND(AB928="ACO",AA928="PADRAO"),CONTROLE!$T$8,IF(AND(AB928="ACO",AA928="ESPECIAL"),CONTROLE!$T$9,IF(AND(AB928="ALUMINIO",AA928="PADRAO"),CONTROLE!$T$5,IF(AND(AB928="ALUMINIO",AA928="ESPECIAL"),CONTROLE!$T$6))))))</f>
        <v>12738</v>
      </c>
    </row>
    <row r="929" spans="1:29" ht="15" customHeight="1">
      <c r="A929" s="98" t="s">
        <v>2927</v>
      </c>
      <c r="B929" s="96" t="str">
        <f t="shared" si="94"/>
        <v xml:space="preserve"> </v>
      </c>
      <c r="C929" s="96" t="str">
        <f>IF(AND(ISBLANK('TABELA UNIFICADA 2024'!P875)=TRUE,(ISBLANK('TABELA UNIFICADA 2024'!A875)=FALSE)),'TABELA UNIFICADA 2024'!A875," ")</f>
        <v xml:space="preserve"> </v>
      </c>
      <c r="D929" s="96" t="s">
        <v>43</v>
      </c>
      <c r="E929" s="191" t="str">
        <f>IF(ISBLANK('TABELA UNIFICADA 2024'!M875)=TRUE," ",'TABELA UNIFICADA 2024'!M875)</f>
        <v xml:space="preserve"> </v>
      </c>
      <c r="F929" s="96" t="s">
        <v>111</v>
      </c>
      <c r="G929" s="96" t="str">
        <f>IF(C929='TABELA UNIFICADA 2024'!A929,'TABELA UNIFICADA 2024'!D929," ")</f>
        <v xml:space="preserve"> </v>
      </c>
      <c r="H929" s="96" t="s">
        <v>43</v>
      </c>
      <c r="I929" s="96" t="s">
        <v>112</v>
      </c>
      <c r="J929" s="97" t="str">
        <f>IF(C929='TABELA UNIFICADA 2024'!A875,'TABELA UNIFICADA 2024'!G875," ")</f>
        <v xml:space="preserve"> </v>
      </c>
      <c r="K929" s="96" t="s">
        <v>113</v>
      </c>
      <c r="L929" s="100" t="str">
        <f t="shared" si="95"/>
        <v>-</v>
      </c>
      <c r="M929" s="95" t="str">
        <f>IF(C929='TABELA UNIFICADA 2024'!A929,'TABELA UNIFICADA 2024'!C929," ")</f>
        <v xml:space="preserve"> </v>
      </c>
      <c r="N929" s="99" t="str">
        <f>IF(C929='TABELA UNIFICADA 2024'!A875,'TABELA UNIFICADA 2024'!F875," ")</f>
        <v xml:space="preserve"> </v>
      </c>
      <c r="O929" s="99" t="str">
        <f t="shared" si="96"/>
        <v xml:space="preserve"> </v>
      </c>
      <c r="Y929" s="183" t="s">
        <v>2071</v>
      </c>
      <c r="Z929" s="104" t="s">
        <v>617</v>
      </c>
      <c r="AA929" s="104" t="s">
        <v>618</v>
      </c>
      <c r="AB929" s="104" t="str">
        <f t="shared" si="97"/>
        <v>FERRO</v>
      </c>
      <c r="AC929" s="106">
        <f>IF(AND(AB929="FERRO",AA929="PADRAO"),CONTROLE!$T$2,IF(AND(AB929="FERRO",AA929="ESPECIAL"),CONTROLE!$T$3,IF(AND(AB929="ACO",AA929="PADRAO"),CONTROLE!$T$8,IF(AND(AB929="ACO",AA929="ESPECIAL"),CONTROLE!$T$9,IF(AND(AB929="ALUMINIO",AA929="PADRAO"),CONTROLE!$T$5,IF(AND(AB929="ALUMINIO",AA929="ESPECIAL"),CONTROLE!$T$6))))))</f>
        <v>12738</v>
      </c>
    </row>
    <row r="930" spans="1:29" ht="15" customHeight="1">
      <c r="A930" s="98" t="s">
        <v>2927</v>
      </c>
      <c r="B930" s="96" t="str">
        <f t="shared" si="94"/>
        <v xml:space="preserve"> </v>
      </c>
      <c r="C930" s="96" t="str">
        <f>IF(AND(ISBLANK('TABELA UNIFICADA 2024'!P876)=TRUE,(ISBLANK('TABELA UNIFICADA 2024'!A876)=FALSE)),'TABELA UNIFICADA 2024'!A876," ")</f>
        <v xml:space="preserve"> </v>
      </c>
      <c r="D930" s="96" t="s">
        <v>43</v>
      </c>
      <c r="E930" s="191" t="str">
        <f>IF(ISBLANK('TABELA UNIFICADA 2024'!M876)=TRUE," ",'TABELA UNIFICADA 2024'!M876)</f>
        <v xml:space="preserve"> </v>
      </c>
      <c r="F930" s="96" t="s">
        <v>111</v>
      </c>
      <c r="G930" s="96" t="str">
        <f>IF(C930='TABELA UNIFICADA 2024'!A930,'TABELA UNIFICADA 2024'!D930," ")</f>
        <v xml:space="preserve"> </v>
      </c>
      <c r="H930" s="96" t="s">
        <v>43</v>
      </c>
      <c r="I930" s="96" t="s">
        <v>112</v>
      </c>
      <c r="J930" s="97" t="str">
        <f>IF(C930='TABELA UNIFICADA 2024'!A876,'TABELA UNIFICADA 2024'!G876," ")</f>
        <v xml:space="preserve"> </v>
      </c>
      <c r="K930" s="96" t="s">
        <v>113</v>
      </c>
      <c r="L930" s="100" t="str">
        <f t="shared" si="95"/>
        <v>-</v>
      </c>
      <c r="M930" s="95" t="str">
        <f>IF(C930='TABELA UNIFICADA 2024'!A930,'TABELA UNIFICADA 2024'!C930," ")</f>
        <v xml:space="preserve"> </v>
      </c>
      <c r="N930" s="99" t="str">
        <f>IF(C930='TABELA UNIFICADA 2024'!A876,'TABELA UNIFICADA 2024'!F876," ")</f>
        <v xml:space="preserve"> </v>
      </c>
      <c r="O930" s="99" t="str">
        <f t="shared" si="96"/>
        <v xml:space="preserve"> </v>
      </c>
      <c r="Y930" s="183" t="s">
        <v>2072</v>
      </c>
      <c r="Z930" s="104" t="s">
        <v>617</v>
      </c>
      <c r="AA930" s="104" t="s">
        <v>618</v>
      </c>
      <c r="AB930" s="104" t="str">
        <f t="shared" si="97"/>
        <v>FERRO</v>
      </c>
      <c r="AC930" s="106">
        <f>IF(AND(AB930="FERRO",AA930="PADRAO"),CONTROLE!$T$2,IF(AND(AB930="FERRO",AA930="ESPECIAL"),CONTROLE!$T$3,IF(AND(AB930="ACO",AA930="PADRAO"),CONTROLE!$T$8,IF(AND(AB930="ACO",AA930="ESPECIAL"),CONTROLE!$T$9,IF(AND(AB930="ALUMINIO",AA930="PADRAO"),CONTROLE!$T$5,IF(AND(AB930="ALUMINIO",AA930="ESPECIAL"),CONTROLE!$T$6))))))</f>
        <v>12738</v>
      </c>
    </row>
    <row r="931" spans="1:29" ht="15" customHeight="1">
      <c r="A931" s="98" t="s">
        <v>2927</v>
      </c>
      <c r="B931" s="96" t="str">
        <f t="shared" si="94"/>
        <v xml:space="preserve"> </v>
      </c>
      <c r="C931" s="96" t="str">
        <f>IF(AND(ISBLANK('TABELA UNIFICADA 2024'!P877)=TRUE,(ISBLANK('TABELA UNIFICADA 2024'!A877)=FALSE)),'TABELA UNIFICADA 2024'!A877," ")</f>
        <v xml:space="preserve"> </v>
      </c>
      <c r="D931" s="96" t="s">
        <v>43</v>
      </c>
      <c r="E931" s="191" t="str">
        <f>IF(ISBLANK('TABELA UNIFICADA 2024'!M877)=TRUE," ",'TABELA UNIFICADA 2024'!M877)</f>
        <v xml:space="preserve"> </v>
      </c>
      <c r="F931" s="96" t="s">
        <v>111</v>
      </c>
      <c r="G931" s="96" t="str">
        <f>IF(C931='TABELA UNIFICADA 2024'!A931,'TABELA UNIFICADA 2024'!D931," ")</f>
        <v xml:space="preserve"> </v>
      </c>
      <c r="H931" s="96" t="s">
        <v>43</v>
      </c>
      <c r="I931" s="96" t="s">
        <v>112</v>
      </c>
      <c r="J931" s="97" t="str">
        <f>IF(C931='TABELA UNIFICADA 2024'!A877,'TABELA UNIFICADA 2024'!G877," ")</f>
        <v xml:space="preserve"> </v>
      </c>
      <c r="K931" s="96" t="s">
        <v>113</v>
      </c>
      <c r="L931" s="100" t="str">
        <f t="shared" si="95"/>
        <v>-</v>
      </c>
      <c r="M931" s="95" t="str">
        <f>IF(C931='TABELA UNIFICADA 2024'!A931,'TABELA UNIFICADA 2024'!C931," ")</f>
        <v xml:space="preserve"> </v>
      </c>
      <c r="N931" s="99" t="str">
        <f>IF(C931='TABELA UNIFICADA 2024'!A877,'TABELA UNIFICADA 2024'!F877," ")</f>
        <v xml:space="preserve"> </v>
      </c>
      <c r="O931" s="99" t="str">
        <f t="shared" si="96"/>
        <v xml:space="preserve"> </v>
      </c>
      <c r="Y931" s="183" t="s">
        <v>2073</v>
      </c>
      <c r="Z931" s="104" t="s">
        <v>617</v>
      </c>
      <c r="AA931" s="104" t="s">
        <v>618</v>
      </c>
      <c r="AB931" s="104" t="str">
        <f t="shared" si="97"/>
        <v>FERRO</v>
      </c>
      <c r="AC931" s="106">
        <f>IF(AND(AB931="FERRO",AA931="PADRAO"),CONTROLE!$T$2,IF(AND(AB931="FERRO",AA931="ESPECIAL"),CONTROLE!$T$3,IF(AND(AB931="ACO",AA931="PADRAO"),CONTROLE!$T$8,IF(AND(AB931="ACO",AA931="ESPECIAL"),CONTROLE!$T$9,IF(AND(AB931="ALUMINIO",AA931="PADRAO"),CONTROLE!$T$5,IF(AND(AB931="ALUMINIO",AA931="ESPECIAL"),CONTROLE!$T$6))))))</f>
        <v>12738</v>
      </c>
    </row>
    <row r="932" spans="1:29" ht="15" customHeight="1">
      <c r="A932" s="98" t="s">
        <v>2927</v>
      </c>
      <c r="B932" s="96" t="str">
        <f t="shared" si="94"/>
        <v xml:space="preserve"> </v>
      </c>
      <c r="C932" s="96" t="str">
        <f>IF(AND(ISBLANK('TABELA UNIFICADA 2024'!P878)=TRUE,(ISBLANK('TABELA UNIFICADA 2024'!A878)=FALSE)),'TABELA UNIFICADA 2024'!A878," ")</f>
        <v xml:space="preserve"> </v>
      </c>
      <c r="D932" s="96" t="s">
        <v>43</v>
      </c>
      <c r="E932" s="191" t="str">
        <f>IF(ISBLANK('TABELA UNIFICADA 2024'!M878)=TRUE," ",'TABELA UNIFICADA 2024'!M878)</f>
        <v xml:space="preserve"> </v>
      </c>
      <c r="F932" s="96" t="s">
        <v>111</v>
      </c>
      <c r="G932" s="96" t="str">
        <f>IF(C932='TABELA UNIFICADA 2024'!A932,'TABELA UNIFICADA 2024'!D932," ")</f>
        <v xml:space="preserve"> </v>
      </c>
      <c r="H932" s="96" t="s">
        <v>43</v>
      </c>
      <c r="I932" s="96" t="s">
        <v>112</v>
      </c>
      <c r="J932" s="97" t="str">
        <f>IF(C932='TABELA UNIFICADA 2024'!A878,'TABELA UNIFICADA 2024'!G878," ")</f>
        <v xml:space="preserve"> </v>
      </c>
      <c r="K932" s="96" t="s">
        <v>113</v>
      </c>
      <c r="L932" s="100" t="str">
        <f t="shared" si="95"/>
        <v>-</v>
      </c>
      <c r="M932" s="95" t="str">
        <f>IF(C932='TABELA UNIFICADA 2024'!A932,'TABELA UNIFICADA 2024'!C932," ")</f>
        <v xml:space="preserve"> </v>
      </c>
      <c r="N932" s="99" t="str">
        <f>IF(C932='TABELA UNIFICADA 2024'!A878,'TABELA UNIFICADA 2024'!F878," ")</f>
        <v xml:space="preserve"> </v>
      </c>
      <c r="O932" s="99" t="str">
        <f t="shared" si="96"/>
        <v xml:space="preserve"> </v>
      </c>
      <c r="Y932" s="183" t="s">
        <v>98</v>
      </c>
      <c r="Z932" s="104" t="s">
        <v>617</v>
      </c>
      <c r="AA932" s="104" t="s">
        <v>618</v>
      </c>
      <c r="AB932" s="104" t="str">
        <f t="shared" si="97"/>
        <v>FERRO</v>
      </c>
      <c r="AC932" s="106">
        <f>IF(AND(AB932="FERRO",AA932="PADRAO"),CONTROLE!$T$2,IF(AND(AB932="FERRO",AA932="ESPECIAL"),CONTROLE!$T$3,IF(AND(AB932="ACO",AA932="PADRAO"),CONTROLE!$T$8,IF(AND(AB932="ACO",AA932="ESPECIAL"),CONTROLE!$T$9,IF(AND(AB932="ALUMINIO",AA932="PADRAO"),CONTROLE!$T$5,IF(AND(AB932="ALUMINIO",AA932="ESPECIAL"),CONTROLE!$T$6))))))</f>
        <v>12738</v>
      </c>
    </row>
    <row r="933" spans="1:29" ht="15" customHeight="1">
      <c r="A933" s="98" t="s">
        <v>2927</v>
      </c>
      <c r="B933" s="96" t="str">
        <f t="shared" si="94"/>
        <v xml:space="preserve"> </v>
      </c>
      <c r="C933" s="96" t="str">
        <f>IF(AND(ISBLANK('TABELA UNIFICADA 2024'!P879)=TRUE,(ISBLANK('TABELA UNIFICADA 2024'!A879)=FALSE)),'TABELA UNIFICADA 2024'!A879," ")</f>
        <v xml:space="preserve"> </v>
      </c>
      <c r="D933" s="96" t="s">
        <v>43</v>
      </c>
      <c r="E933" s="191" t="str">
        <f>IF(ISBLANK('TABELA UNIFICADA 2024'!M879)=TRUE," ",'TABELA UNIFICADA 2024'!M879)</f>
        <v xml:space="preserve"> </v>
      </c>
      <c r="F933" s="96" t="s">
        <v>111</v>
      </c>
      <c r="G933" s="96" t="str">
        <f>IF(C933='TABELA UNIFICADA 2024'!A933,'TABELA UNIFICADA 2024'!D933," ")</f>
        <v xml:space="preserve"> </v>
      </c>
      <c r="H933" s="96" t="s">
        <v>43</v>
      </c>
      <c r="I933" s="96" t="s">
        <v>112</v>
      </c>
      <c r="J933" s="97" t="str">
        <f>IF(C933='TABELA UNIFICADA 2024'!A879,'TABELA UNIFICADA 2024'!G879," ")</f>
        <v xml:space="preserve"> </v>
      </c>
      <c r="K933" s="96" t="s">
        <v>113</v>
      </c>
      <c r="L933" s="100" t="str">
        <f t="shared" si="95"/>
        <v>-</v>
      </c>
      <c r="M933" s="95" t="str">
        <f>IF(C933='TABELA UNIFICADA 2024'!A933,'TABELA UNIFICADA 2024'!C933," ")</f>
        <v xml:space="preserve"> </v>
      </c>
      <c r="N933" s="99" t="str">
        <f>IF(C933='TABELA UNIFICADA 2024'!A879,'TABELA UNIFICADA 2024'!F879," ")</f>
        <v xml:space="preserve"> </v>
      </c>
      <c r="O933" s="99" t="str">
        <f t="shared" si="96"/>
        <v xml:space="preserve"> </v>
      </c>
      <c r="Y933" s="183" t="s">
        <v>96</v>
      </c>
      <c r="Z933" s="104" t="s">
        <v>617</v>
      </c>
      <c r="AA933" s="104" t="s">
        <v>618</v>
      </c>
      <c r="AB933" s="104" t="str">
        <f t="shared" si="97"/>
        <v>FERRO</v>
      </c>
      <c r="AC933" s="106">
        <f>IF(AND(AB933="FERRO",AA933="PADRAO"),CONTROLE!$T$2,IF(AND(AB933="FERRO",AA933="ESPECIAL"),CONTROLE!$T$3,IF(AND(AB933="ACO",AA933="PADRAO"),CONTROLE!$T$8,IF(AND(AB933="ACO",AA933="ESPECIAL"),CONTROLE!$T$9,IF(AND(AB933="ALUMINIO",AA933="PADRAO"),CONTROLE!$T$5,IF(AND(AB933="ALUMINIO",AA933="ESPECIAL"),CONTROLE!$T$6))))))</f>
        <v>12738</v>
      </c>
    </row>
    <row r="934" spans="1:29" ht="15" customHeight="1">
      <c r="A934" s="98" t="s">
        <v>2927</v>
      </c>
      <c r="B934" s="96" t="str">
        <f t="shared" si="94"/>
        <v xml:space="preserve"> </v>
      </c>
      <c r="C934" s="96" t="str">
        <f>IF(AND(ISBLANK('TABELA UNIFICADA 2024'!P880)=TRUE,(ISBLANK('TABELA UNIFICADA 2024'!A880)=FALSE)),'TABELA UNIFICADA 2024'!A880," ")</f>
        <v xml:space="preserve"> </v>
      </c>
      <c r="D934" s="96" t="s">
        <v>43</v>
      </c>
      <c r="E934" s="191" t="str">
        <f>IF(ISBLANK('TABELA UNIFICADA 2024'!M880)=TRUE," ",'TABELA UNIFICADA 2024'!M880)</f>
        <v xml:space="preserve"> </v>
      </c>
      <c r="F934" s="96" t="s">
        <v>111</v>
      </c>
      <c r="G934" s="96" t="str">
        <f>IF(C934='TABELA UNIFICADA 2024'!A934,'TABELA UNIFICADA 2024'!D934," ")</f>
        <v xml:space="preserve"> </v>
      </c>
      <c r="H934" s="96" t="s">
        <v>43</v>
      </c>
      <c r="I934" s="96" t="s">
        <v>112</v>
      </c>
      <c r="J934" s="97" t="str">
        <f>IF(C934='TABELA UNIFICADA 2024'!A880,'TABELA UNIFICADA 2024'!G880," ")</f>
        <v xml:space="preserve"> </v>
      </c>
      <c r="K934" s="96" t="s">
        <v>113</v>
      </c>
      <c r="L934" s="100" t="str">
        <f t="shared" si="95"/>
        <v>-</v>
      </c>
      <c r="M934" s="95" t="str">
        <f>IF(C934='TABELA UNIFICADA 2024'!A934,'TABELA UNIFICADA 2024'!C934," ")</f>
        <v xml:space="preserve"> </v>
      </c>
      <c r="N934" s="99" t="str">
        <f>IF(C934='TABELA UNIFICADA 2024'!A880,'TABELA UNIFICADA 2024'!F880," ")</f>
        <v xml:space="preserve"> </v>
      </c>
      <c r="O934" s="99" t="str">
        <f t="shared" si="96"/>
        <v xml:space="preserve"> </v>
      </c>
      <c r="Y934" s="183" t="s">
        <v>191</v>
      </c>
      <c r="Z934" s="104" t="s">
        <v>617</v>
      </c>
      <c r="AA934" s="104" t="s">
        <v>618</v>
      </c>
      <c r="AB934" s="104" t="str">
        <f t="shared" si="97"/>
        <v>FERRO</v>
      </c>
      <c r="AC934" s="106">
        <f>IF(AND(AB934="FERRO",AA934="PADRAO"),CONTROLE!$T$2,IF(AND(AB934="FERRO",AA934="ESPECIAL"),CONTROLE!$T$3,IF(AND(AB934="ACO",AA934="PADRAO"),CONTROLE!$T$8,IF(AND(AB934="ACO",AA934="ESPECIAL"),CONTROLE!$T$9,IF(AND(AB934="ALUMINIO",AA934="PADRAO"),CONTROLE!$T$5,IF(AND(AB934="ALUMINIO",AA934="ESPECIAL"),CONTROLE!$T$6))))))</f>
        <v>12738</v>
      </c>
    </row>
    <row r="935" spans="1:29" ht="15" customHeight="1">
      <c r="A935" s="98" t="s">
        <v>2927</v>
      </c>
      <c r="B935" s="96" t="str">
        <f t="shared" si="94"/>
        <v xml:space="preserve"> </v>
      </c>
      <c r="C935" s="96" t="str">
        <f>IF(AND(ISBLANK('TABELA UNIFICADA 2024'!P881)=TRUE,(ISBLANK('TABELA UNIFICADA 2024'!A881)=FALSE)),'TABELA UNIFICADA 2024'!A881," ")</f>
        <v xml:space="preserve"> </v>
      </c>
      <c r="D935" s="96" t="s">
        <v>43</v>
      </c>
      <c r="E935" s="191" t="str">
        <f>IF(ISBLANK('TABELA UNIFICADA 2024'!M881)=TRUE," ",'TABELA UNIFICADA 2024'!M881)</f>
        <v xml:space="preserve"> </v>
      </c>
      <c r="F935" s="96" t="s">
        <v>111</v>
      </c>
      <c r="G935" s="96" t="str">
        <f>IF(C935='TABELA UNIFICADA 2024'!A935,'TABELA UNIFICADA 2024'!D935," ")</f>
        <v xml:space="preserve"> </v>
      </c>
      <c r="H935" s="96" t="s">
        <v>43</v>
      </c>
      <c r="I935" s="96" t="s">
        <v>112</v>
      </c>
      <c r="J935" s="97" t="str">
        <f>IF(C935='TABELA UNIFICADA 2024'!A881,'TABELA UNIFICADA 2024'!G881," ")</f>
        <v xml:space="preserve"> </v>
      </c>
      <c r="K935" s="96" t="s">
        <v>113</v>
      </c>
      <c r="L935" s="100" t="str">
        <f t="shared" si="95"/>
        <v>-</v>
      </c>
      <c r="M935" s="95" t="str">
        <f>IF(C935='TABELA UNIFICADA 2024'!A935,'TABELA UNIFICADA 2024'!C935," ")</f>
        <v xml:space="preserve"> </v>
      </c>
      <c r="N935" s="99" t="str">
        <f>IF(C935='TABELA UNIFICADA 2024'!A881,'TABELA UNIFICADA 2024'!F881," ")</f>
        <v xml:space="preserve"> </v>
      </c>
      <c r="O935" s="99" t="str">
        <f t="shared" si="96"/>
        <v xml:space="preserve"> </v>
      </c>
      <c r="Y935" s="183" t="s">
        <v>2074</v>
      </c>
      <c r="Z935" s="104" t="s">
        <v>617</v>
      </c>
      <c r="AA935" s="104" t="s">
        <v>618</v>
      </c>
      <c r="AB935" s="104" t="str">
        <f t="shared" si="97"/>
        <v>FERRO</v>
      </c>
      <c r="AC935" s="106">
        <f>IF(AND(AB935="FERRO",AA935="PADRAO"),CONTROLE!$T$2,IF(AND(AB935="FERRO",AA935="ESPECIAL"),CONTROLE!$T$3,IF(AND(AB935="ACO",AA935="PADRAO"),CONTROLE!$T$8,IF(AND(AB935="ACO",AA935="ESPECIAL"),CONTROLE!$T$9,IF(AND(AB935="ALUMINIO",AA935="PADRAO"),CONTROLE!$T$5,IF(AND(AB935="ALUMINIO",AA935="ESPECIAL"),CONTROLE!$T$6))))))</f>
        <v>12738</v>
      </c>
    </row>
    <row r="936" spans="1:29" ht="15" customHeight="1">
      <c r="A936" s="98" t="s">
        <v>2927</v>
      </c>
      <c r="B936" s="96" t="str">
        <f t="shared" si="94"/>
        <v xml:space="preserve"> </v>
      </c>
      <c r="C936" s="96" t="str">
        <f>IF(AND(ISBLANK('TABELA UNIFICADA 2024'!P882)=TRUE,(ISBLANK('TABELA UNIFICADA 2024'!A882)=FALSE)),'TABELA UNIFICADA 2024'!A882," ")</f>
        <v xml:space="preserve"> </v>
      </c>
      <c r="D936" s="96" t="s">
        <v>43</v>
      </c>
      <c r="E936" s="191" t="str">
        <f>IF(ISBLANK('TABELA UNIFICADA 2024'!M882)=TRUE," ",'TABELA UNIFICADA 2024'!M882)</f>
        <v xml:space="preserve"> </v>
      </c>
      <c r="F936" s="96" t="s">
        <v>111</v>
      </c>
      <c r="G936" s="96" t="str">
        <f>IF(C936='TABELA UNIFICADA 2024'!A936,'TABELA UNIFICADA 2024'!D936," ")</f>
        <v xml:space="preserve"> </v>
      </c>
      <c r="H936" s="96" t="s">
        <v>43</v>
      </c>
      <c r="I936" s="96" t="s">
        <v>112</v>
      </c>
      <c r="J936" s="97" t="str">
        <f>IF(C936='TABELA UNIFICADA 2024'!A882,'TABELA UNIFICADA 2024'!G882," ")</f>
        <v xml:space="preserve"> </v>
      </c>
      <c r="K936" s="96" t="s">
        <v>113</v>
      </c>
      <c r="L936" s="100" t="str">
        <f t="shared" si="95"/>
        <v>-</v>
      </c>
      <c r="M936" s="95" t="str">
        <f>IF(C936='TABELA UNIFICADA 2024'!A936,'TABELA UNIFICADA 2024'!C936," ")</f>
        <v xml:space="preserve"> </v>
      </c>
      <c r="N936" s="99" t="str">
        <f>IF(C936='TABELA UNIFICADA 2024'!A882,'TABELA UNIFICADA 2024'!F882," ")</f>
        <v xml:space="preserve"> </v>
      </c>
      <c r="O936" s="99" t="str">
        <f t="shared" si="96"/>
        <v xml:space="preserve"> </v>
      </c>
      <c r="Y936" s="183" t="s">
        <v>2075</v>
      </c>
      <c r="Z936" s="104" t="s">
        <v>617</v>
      </c>
      <c r="AA936" s="104" t="s">
        <v>618</v>
      </c>
      <c r="AB936" s="104" t="str">
        <f t="shared" si="97"/>
        <v>FERRO</v>
      </c>
      <c r="AC936" s="106">
        <f>IF(AND(AB936="FERRO",AA936="PADRAO"),CONTROLE!$T$2,IF(AND(AB936="FERRO",AA936="ESPECIAL"),CONTROLE!$T$3,IF(AND(AB936="ACO",AA936="PADRAO"),CONTROLE!$T$8,IF(AND(AB936="ACO",AA936="ESPECIAL"),CONTROLE!$T$9,IF(AND(AB936="ALUMINIO",AA936="PADRAO"),CONTROLE!$T$5,IF(AND(AB936="ALUMINIO",AA936="ESPECIAL"),CONTROLE!$T$6))))))</f>
        <v>12738</v>
      </c>
    </row>
    <row r="937" spans="1:29" ht="15" customHeight="1">
      <c r="A937" s="98" t="s">
        <v>2927</v>
      </c>
      <c r="B937" s="96" t="str">
        <f t="shared" si="94"/>
        <v xml:space="preserve"> </v>
      </c>
      <c r="C937" s="96" t="str">
        <f>IF(AND(ISBLANK('TABELA UNIFICADA 2024'!P883)=TRUE,(ISBLANK('TABELA UNIFICADA 2024'!A883)=FALSE)),'TABELA UNIFICADA 2024'!A883," ")</f>
        <v xml:space="preserve"> </v>
      </c>
      <c r="D937" s="96" t="s">
        <v>43</v>
      </c>
      <c r="E937" s="191" t="str">
        <f>IF(ISBLANK('TABELA UNIFICADA 2024'!M883)=TRUE," ",'TABELA UNIFICADA 2024'!M883)</f>
        <v xml:space="preserve"> </v>
      </c>
      <c r="F937" s="96" t="s">
        <v>111</v>
      </c>
      <c r="G937" s="96" t="str">
        <f>IF(C937='TABELA UNIFICADA 2024'!A937,'TABELA UNIFICADA 2024'!D937," ")</f>
        <v xml:space="preserve"> </v>
      </c>
      <c r="H937" s="96" t="s">
        <v>43</v>
      </c>
      <c r="I937" s="96" t="s">
        <v>112</v>
      </c>
      <c r="J937" s="97" t="str">
        <f>IF(C937='TABELA UNIFICADA 2024'!A883,'TABELA UNIFICADA 2024'!G883," ")</f>
        <v xml:space="preserve"> </v>
      </c>
      <c r="K937" s="96" t="s">
        <v>113</v>
      </c>
      <c r="L937" s="100" t="str">
        <f t="shared" si="95"/>
        <v>-</v>
      </c>
      <c r="M937" s="95" t="str">
        <f>IF(C937='TABELA UNIFICADA 2024'!A937,'TABELA UNIFICADA 2024'!C937," ")</f>
        <v xml:space="preserve"> </v>
      </c>
      <c r="N937" s="99" t="str">
        <f>IF(C937='TABELA UNIFICADA 2024'!A883,'TABELA UNIFICADA 2024'!F883," ")</f>
        <v xml:space="preserve"> </v>
      </c>
      <c r="O937" s="99" t="str">
        <f t="shared" si="96"/>
        <v xml:space="preserve"> </v>
      </c>
      <c r="Y937" s="183" t="s">
        <v>273</v>
      </c>
      <c r="Z937" s="104" t="s">
        <v>617</v>
      </c>
      <c r="AA937" s="104" t="s">
        <v>618</v>
      </c>
      <c r="AB937" s="104" t="str">
        <f t="shared" si="97"/>
        <v>FERRO</v>
      </c>
      <c r="AC937" s="106">
        <f>IF(AND(AB937="FERRO",AA937="PADRAO"),CONTROLE!$T$2,IF(AND(AB937="FERRO",AA937="ESPECIAL"),CONTROLE!$T$3,IF(AND(AB937="ACO",AA937="PADRAO"),CONTROLE!$T$8,IF(AND(AB937="ACO",AA937="ESPECIAL"),CONTROLE!$T$9,IF(AND(AB937="ALUMINIO",AA937="PADRAO"),CONTROLE!$T$5,IF(AND(AB937="ALUMINIO",AA937="ESPECIAL"),CONTROLE!$T$6))))))</f>
        <v>12738</v>
      </c>
    </row>
    <row r="938" spans="1:29" ht="15" customHeight="1">
      <c r="A938" s="98" t="s">
        <v>2927</v>
      </c>
      <c r="B938" s="96" t="str">
        <f t="shared" si="94"/>
        <v xml:space="preserve"> </v>
      </c>
      <c r="C938" s="96" t="str">
        <f>IF(AND(ISBLANK('TABELA UNIFICADA 2024'!P884)=TRUE,(ISBLANK('TABELA UNIFICADA 2024'!A884)=FALSE)),'TABELA UNIFICADA 2024'!A884," ")</f>
        <v xml:space="preserve"> </v>
      </c>
      <c r="D938" s="96" t="s">
        <v>43</v>
      </c>
      <c r="E938" s="191" t="str">
        <f>IF(ISBLANK('TABELA UNIFICADA 2024'!M884)=TRUE," ",'TABELA UNIFICADA 2024'!M884)</f>
        <v xml:space="preserve"> </v>
      </c>
      <c r="F938" s="96" t="s">
        <v>111</v>
      </c>
      <c r="G938" s="96" t="str">
        <f>IF(C938='TABELA UNIFICADA 2024'!A938,'TABELA UNIFICADA 2024'!D938," ")</f>
        <v xml:space="preserve"> </v>
      </c>
      <c r="H938" s="96" t="s">
        <v>43</v>
      </c>
      <c r="I938" s="96" t="s">
        <v>112</v>
      </c>
      <c r="J938" s="97" t="str">
        <f>IF(C938='TABELA UNIFICADA 2024'!A884,'TABELA UNIFICADA 2024'!G884," ")</f>
        <v xml:space="preserve"> </v>
      </c>
      <c r="K938" s="96" t="s">
        <v>113</v>
      </c>
      <c r="L938" s="100" t="str">
        <f t="shared" si="95"/>
        <v>-</v>
      </c>
      <c r="M938" s="95" t="str">
        <f>IF(C938='TABELA UNIFICADA 2024'!A938,'TABELA UNIFICADA 2024'!C938," ")</f>
        <v xml:space="preserve"> </v>
      </c>
      <c r="N938" s="99" t="str">
        <f>IF(C938='TABELA UNIFICADA 2024'!A884,'TABELA UNIFICADA 2024'!F884," ")</f>
        <v xml:space="preserve"> </v>
      </c>
      <c r="O938" s="99" t="str">
        <f t="shared" si="96"/>
        <v xml:space="preserve"> </v>
      </c>
      <c r="Y938" s="183" t="s">
        <v>207</v>
      </c>
      <c r="Z938" s="104" t="s">
        <v>617</v>
      </c>
      <c r="AA938" s="104" t="s">
        <v>618</v>
      </c>
      <c r="AB938" s="104" t="str">
        <f t="shared" si="97"/>
        <v>FERRO</v>
      </c>
      <c r="AC938" s="106">
        <f>IF(AND(AB938="FERRO",AA938="PADRAO"),CONTROLE!$T$2,IF(AND(AB938="FERRO",AA938="ESPECIAL"),CONTROLE!$T$3,IF(AND(AB938="ACO",AA938="PADRAO"),CONTROLE!$T$8,IF(AND(AB938="ACO",AA938="ESPECIAL"),CONTROLE!$T$9,IF(AND(AB938="ALUMINIO",AA938="PADRAO"),CONTROLE!$T$5,IF(AND(AB938="ALUMINIO",AA938="ESPECIAL"),CONTROLE!$T$6))))))</f>
        <v>12738</v>
      </c>
    </row>
    <row r="939" spans="1:29" ht="15" customHeight="1">
      <c r="A939" s="98" t="s">
        <v>2927</v>
      </c>
      <c r="B939" s="96" t="str">
        <f t="shared" si="94"/>
        <v xml:space="preserve"> </v>
      </c>
      <c r="C939" s="96" t="str">
        <f>IF(AND(ISBLANK('TABELA UNIFICADA 2024'!P885)=TRUE,(ISBLANK('TABELA UNIFICADA 2024'!A885)=FALSE)),'TABELA UNIFICADA 2024'!A885," ")</f>
        <v xml:space="preserve"> </v>
      </c>
      <c r="D939" s="96" t="s">
        <v>43</v>
      </c>
      <c r="E939" s="191" t="str">
        <f>IF(ISBLANK('TABELA UNIFICADA 2024'!M885)=TRUE," ",'TABELA UNIFICADA 2024'!M885)</f>
        <v xml:space="preserve"> </v>
      </c>
      <c r="F939" s="96" t="s">
        <v>111</v>
      </c>
      <c r="G939" s="96" t="str">
        <f>IF(C939='TABELA UNIFICADA 2024'!A939,'TABELA UNIFICADA 2024'!D939," ")</f>
        <v xml:space="preserve"> </v>
      </c>
      <c r="H939" s="96" t="s">
        <v>43</v>
      </c>
      <c r="I939" s="96" t="s">
        <v>112</v>
      </c>
      <c r="J939" s="97" t="str">
        <f>IF(C939='TABELA UNIFICADA 2024'!A885,'TABELA UNIFICADA 2024'!G885," ")</f>
        <v xml:space="preserve"> </v>
      </c>
      <c r="K939" s="96" t="s">
        <v>113</v>
      </c>
      <c r="L939" s="100" t="str">
        <f t="shared" si="95"/>
        <v>-</v>
      </c>
      <c r="M939" s="95" t="str">
        <f>IF(C939='TABELA UNIFICADA 2024'!A939,'TABELA UNIFICADA 2024'!C939," ")</f>
        <v xml:space="preserve"> </v>
      </c>
      <c r="N939" s="99" t="str">
        <f>IF(C939='TABELA UNIFICADA 2024'!A885,'TABELA UNIFICADA 2024'!F885," ")</f>
        <v xml:space="preserve"> </v>
      </c>
      <c r="O939" s="99" t="str">
        <f t="shared" si="96"/>
        <v xml:space="preserve"> </v>
      </c>
      <c r="Y939" s="183" t="s">
        <v>2076</v>
      </c>
      <c r="Z939" s="104" t="s">
        <v>617</v>
      </c>
      <c r="AA939" s="104" t="s">
        <v>618</v>
      </c>
      <c r="AB939" s="104" t="str">
        <f t="shared" si="97"/>
        <v>FERRO</v>
      </c>
      <c r="AC939" s="106">
        <f>IF(AND(AB939="FERRO",AA939="PADRAO"),CONTROLE!$T$2,IF(AND(AB939="FERRO",AA939="ESPECIAL"),CONTROLE!$T$3,IF(AND(AB939="ACO",AA939="PADRAO"),CONTROLE!$T$8,IF(AND(AB939="ACO",AA939="ESPECIAL"),CONTROLE!$T$9,IF(AND(AB939="ALUMINIO",AA939="PADRAO"),CONTROLE!$T$5,IF(AND(AB939="ALUMINIO",AA939="ESPECIAL"),CONTROLE!$T$6))))))</f>
        <v>12738</v>
      </c>
    </row>
    <row r="940" spans="1:29" ht="15" customHeight="1">
      <c r="A940" s="98" t="s">
        <v>2927</v>
      </c>
      <c r="B940" s="96" t="str">
        <f t="shared" si="94"/>
        <v xml:space="preserve"> </v>
      </c>
      <c r="C940" s="96" t="str">
        <f>IF(AND(ISBLANK('TABELA UNIFICADA 2024'!P886)=TRUE,(ISBLANK('TABELA UNIFICADA 2024'!A886)=FALSE)),'TABELA UNIFICADA 2024'!A886," ")</f>
        <v xml:space="preserve"> </v>
      </c>
      <c r="D940" s="96" t="s">
        <v>43</v>
      </c>
      <c r="E940" s="191" t="str">
        <f>IF(ISBLANK('TABELA UNIFICADA 2024'!M886)=TRUE," ",'TABELA UNIFICADA 2024'!M886)</f>
        <v xml:space="preserve"> </v>
      </c>
      <c r="F940" s="96" t="s">
        <v>111</v>
      </c>
      <c r="G940" s="96" t="str">
        <f>IF(C940='TABELA UNIFICADA 2024'!A940,'TABELA UNIFICADA 2024'!D940," ")</f>
        <v xml:space="preserve"> </v>
      </c>
      <c r="H940" s="96" t="s">
        <v>43</v>
      </c>
      <c r="I940" s="96" t="s">
        <v>112</v>
      </c>
      <c r="J940" s="97" t="str">
        <f>IF(C940='TABELA UNIFICADA 2024'!A886,'TABELA UNIFICADA 2024'!G886," ")</f>
        <v xml:space="preserve"> </v>
      </c>
      <c r="K940" s="96" t="s">
        <v>113</v>
      </c>
      <c r="L940" s="100" t="str">
        <f t="shared" si="95"/>
        <v>-</v>
      </c>
      <c r="M940" s="95" t="str">
        <f>IF(C940='TABELA UNIFICADA 2024'!A940,'TABELA UNIFICADA 2024'!C940," ")</f>
        <v xml:space="preserve"> </v>
      </c>
      <c r="N940" s="99" t="str">
        <f>IF(C940='TABELA UNIFICADA 2024'!A886,'TABELA UNIFICADA 2024'!F886," ")</f>
        <v xml:space="preserve"> </v>
      </c>
      <c r="O940" s="99" t="str">
        <f t="shared" si="96"/>
        <v xml:space="preserve"> </v>
      </c>
      <c r="Y940" s="183" t="s">
        <v>496</v>
      </c>
      <c r="Z940" s="104" t="s">
        <v>617</v>
      </c>
      <c r="AA940" s="104" t="s">
        <v>618</v>
      </c>
      <c r="AB940" s="104" t="str">
        <f t="shared" si="97"/>
        <v>FERRO</v>
      </c>
      <c r="AC940" s="106">
        <f>IF(AND(AB940="FERRO",AA940="PADRAO"),CONTROLE!$T$2,IF(AND(AB940="FERRO",AA940="ESPECIAL"),CONTROLE!$T$3,IF(AND(AB940="ACO",AA940="PADRAO"),CONTROLE!$T$8,IF(AND(AB940="ACO",AA940="ESPECIAL"),CONTROLE!$T$9,IF(AND(AB940="ALUMINIO",AA940="PADRAO"),CONTROLE!$T$5,IF(AND(AB940="ALUMINIO",AA940="ESPECIAL"),CONTROLE!$T$6))))))</f>
        <v>12738</v>
      </c>
    </row>
    <row r="941" spans="1:29" ht="15" customHeight="1">
      <c r="A941" s="98" t="s">
        <v>2927</v>
      </c>
      <c r="B941" s="96" t="str">
        <f t="shared" si="94"/>
        <v xml:space="preserve"> </v>
      </c>
      <c r="C941" s="96" t="str">
        <f>IF(AND(ISBLANK('TABELA UNIFICADA 2024'!P887)=TRUE,(ISBLANK('TABELA UNIFICADA 2024'!A887)=FALSE)),'TABELA UNIFICADA 2024'!A887," ")</f>
        <v xml:space="preserve"> </v>
      </c>
      <c r="D941" s="96" t="s">
        <v>43</v>
      </c>
      <c r="E941" s="191" t="str">
        <f>IF(ISBLANK('TABELA UNIFICADA 2024'!M887)=TRUE," ",'TABELA UNIFICADA 2024'!M887)</f>
        <v xml:space="preserve"> </v>
      </c>
      <c r="F941" s="96" t="s">
        <v>111</v>
      </c>
      <c r="G941" s="96" t="str">
        <f>IF(C941='TABELA UNIFICADA 2024'!A941,'TABELA UNIFICADA 2024'!D941," ")</f>
        <v xml:space="preserve"> </v>
      </c>
      <c r="H941" s="96" t="s">
        <v>43</v>
      </c>
      <c r="I941" s="96" t="s">
        <v>112</v>
      </c>
      <c r="J941" s="97" t="str">
        <f>IF(C941='TABELA UNIFICADA 2024'!A887,'TABELA UNIFICADA 2024'!G887," ")</f>
        <v xml:space="preserve"> </v>
      </c>
      <c r="K941" s="96" t="s">
        <v>113</v>
      </c>
      <c r="L941" s="100" t="str">
        <f t="shared" si="95"/>
        <v>-</v>
      </c>
      <c r="M941" s="95" t="str">
        <f>IF(C941='TABELA UNIFICADA 2024'!A941,'TABELA UNIFICADA 2024'!C941," ")</f>
        <v xml:space="preserve"> </v>
      </c>
      <c r="N941" s="99" t="str">
        <f>IF(C941='TABELA UNIFICADA 2024'!A887,'TABELA UNIFICADA 2024'!F887," ")</f>
        <v xml:space="preserve"> </v>
      </c>
      <c r="O941" s="99" t="str">
        <f t="shared" si="96"/>
        <v xml:space="preserve"> </v>
      </c>
      <c r="Y941" s="183" t="s">
        <v>2077</v>
      </c>
      <c r="Z941" s="104" t="s">
        <v>617</v>
      </c>
      <c r="AA941" s="104" t="s">
        <v>618</v>
      </c>
      <c r="AB941" s="104" t="str">
        <f t="shared" si="97"/>
        <v>FERRO</v>
      </c>
      <c r="AC941" s="106">
        <f>IF(AND(AB941="FERRO",AA941="PADRAO"),CONTROLE!$T$2,IF(AND(AB941="FERRO",AA941="ESPECIAL"),CONTROLE!$T$3,IF(AND(AB941="ACO",AA941="PADRAO"),CONTROLE!$T$8,IF(AND(AB941="ACO",AA941="ESPECIAL"),CONTROLE!$T$9,IF(AND(AB941="ALUMINIO",AA941="PADRAO"),CONTROLE!$T$5,IF(AND(AB941="ALUMINIO",AA941="ESPECIAL"),CONTROLE!$T$6))))))</f>
        <v>12738</v>
      </c>
    </row>
    <row r="942" spans="1:29" ht="15" customHeight="1">
      <c r="A942" s="98" t="s">
        <v>2927</v>
      </c>
      <c r="B942" s="96" t="str">
        <f t="shared" si="94"/>
        <v xml:space="preserve"> </v>
      </c>
      <c r="C942" s="96" t="str">
        <f>IF(AND(ISBLANK('TABELA UNIFICADA 2024'!P888)=TRUE,(ISBLANK('TABELA UNIFICADA 2024'!A888)=FALSE)),'TABELA UNIFICADA 2024'!A888," ")</f>
        <v xml:space="preserve"> </v>
      </c>
      <c r="D942" s="96" t="s">
        <v>43</v>
      </c>
      <c r="E942" s="191" t="str">
        <f>IF(ISBLANK('TABELA UNIFICADA 2024'!M888)=TRUE," ",'TABELA UNIFICADA 2024'!M888)</f>
        <v xml:space="preserve"> </v>
      </c>
      <c r="F942" s="96" t="s">
        <v>111</v>
      </c>
      <c r="G942" s="96" t="str">
        <f>IF(C942='TABELA UNIFICADA 2024'!A942,'TABELA UNIFICADA 2024'!D942," ")</f>
        <v xml:space="preserve"> </v>
      </c>
      <c r="H942" s="96" t="s">
        <v>43</v>
      </c>
      <c r="I942" s="96" t="s">
        <v>112</v>
      </c>
      <c r="J942" s="97" t="str">
        <f>IF(C942='TABELA UNIFICADA 2024'!A888,'TABELA UNIFICADA 2024'!G888," ")</f>
        <v xml:space="preserve"> </v>
      </c>
      <c r="K942" s="96" t="s">
        <v>113</v>
      </c>
      <c r="L942" s="100" t="str">
        <f t="shared" si="95"/>
        <v>-</v>
      </c>
      <c r="M942" s="95" t="str">
        <f>IF(C942='TABELA UNIFICADA 2024'!A942,'TABELA UNIFICADA 2024'!C942," ")</f>
        <v xml:space="preserve"> </v>
      </c>
      <c r="N942" s="99" t="str">
        <f>IF(C942='TABELA UNIFICADA 2024'!A888,'TABELA UNIFICADA 2024'!F888," ")</f>
        <v xml:space="preserve"> </v>
      </c>
      <c r="O942" s="99" t="str">
        <f t="shared" si="96"/>
        <v xml:space="preserve"> </v>
      </c>
      <c r="Y942" s="183" t="s">
        <v>206</v>
      </c>
      <c r="Z942" s="104" t="s">
        <v>617</v>
      </c>
      <c r="AA942" s="104" t="s">
        <v>618</v>
      </c>
      <c r="AB942" s="104" t="str">
        <f t="shared" si="97"/>
        <v>FERRO</v>
      </c>
      <c r="AC942" s="106">
        <f>IF(AND(AB942="FERRO",AA942="PADRAO"),CONTROLE!$T$2,IF(AND(AB942="FERRO",AA942="ESPECIAL"),CONTROLE!$T$3,IF(AND(AB942="ACO",AA942="PADRAO"),CONTROLE!$T$8,IF(AND(AB942="ACO",AA942="ESPECIAL"),CONTROLE!$T$9,IF(AND(AB942="ALUMINIO",AA942="PADRAO"),CONTROLE!$T$5,IF(AND(AB942="ALUMINIO",AA942="ESPECIAL"),CONTROLE!$T$6))))))</f>
        <v>12738</v>
      </c>
    </row>
    <row r="943" spans="1:29" ht="15" customHeight="1">
      <c r="A943" s="98" t="s">
        <v>2927</v>
      </c>
      <c r="B943" s="96" t="str">
        <f t="shared" si="94"/>
        <v xml:space="preserve"> </v>
      </c>
      <c r="C943" s="96" t="str">
        <f>IF(AND(ISBLANK('TABELA UNIFICADA 2024'!P889)=TRUE,(ISBLANK('TABELA UNIFICADA 2024'!A889)=FALSE)),'TABELA UNIFICADA 2024'!A889," ")</f>
        <v xml:space="preserve"> </v>
      </c>
      <c r="D943" s="96" t="s">
        <v>43</v>
      </c>
      <c r="E943" s="191" t="str">
        <f>IF(ISBLANK('TABELA UNIFICADA 2024'!M889)=TRUE," ",'TABELA UNIFICADA 2024'!M889)</f>
        <v xml:space="preserve"> </v>
      </c>
      <c r="F943" s="96" t="s">
        <v>111</v>
      </c>
      <c r="G943" s="96" t="str">
        <f>IF(C943='TABELA UNIFICADA 2024'!A943,'TABELA UNIFICADA 2024'!D943," ")</f>
        <v xml:space="preserve"> </v>
      </c>
      <c r="H943" s="96" t="s">
        <v>43</v>
      </c>
      <c r="I943" s="96" t="s">
        <v>112</v>
      </c>
      <c r="J943" s="97" t="str">
        <f>IF(C943='TABELA UNIFICADA 2024'!A889,'TABELA UNIFICADA 2024'!G889," ")</f>
        <v xml:space="preserve"> </v>
      </c>
      <c r="K943" s="96" t="s">
        <v>113</v>
      </c>
      <c r="L943" s="100" t="str">
        <f t="shared" si="95"/>
        <v>-</v>
      </c>
      <c r="M943" s="95" t="str">
        <f>IF(C943='TABELA UNIFICADA 2024'!A943,'TABELA UNIFICADA 2024'!C943," ")</f>
        <v xml:space="preserve"> </v>
      </c>
      <c r="N943" s="99" t="str">
        <f>IF(C943='TABELA UNIFICADA 2024'!A889,'TABELA UNIFICADA 2024'!F889," ")</f>
        <v xml:space="preserve"> </v>
      </c>
      <c r="O943" s="99" t="str">
        <f t="shared" si="96"/>
        <v xml:space="preserve"> </v>
      </c>
      <c r="Y943" s="183" t="s">
        <v>2078</v>
      </c>
      <c r="Z943" s="104" t="s">
        <v>617</v>
      </c>
      <c r="AA943" s="104" t="s">
        <v>618</v>
      </c>
      <c r="AB943" s="104" t="str">
        <f t="shared" si="97"/>
        <v>FERRO</v>
      </c>
      <c r="AC943" s="106">
        <f>IF(AND(AB943="FERRO",AA943="PADRAO"),CONTROLE!$T$2,IF(AND(AB943="FERRO",AA943="ESPECIAL"),CONTROLE!$T$3,IF(AND(AB943="ACO",AA943="PADRAO"),CONTROLE!$T$8,IF(AND(AB943="ACO",AA943="ESPECIAL"),CONTROLE!$T$9,IF(AND(AB943="ALUMINIO",AA943="PADRAO"),CONTROLE!$T$5,IF(AND(AB943="ALUMINIO",AA943="ESPECIAL"),CONTROLE!$T$6))))))</f>
        <v>12738</v>
      </c>
    </row>
    <row r="944" spans="1:29" ht="15" customHeight="1">
      <c r="A944" s="98" t="s">
        <v>2927</v>
      </c>
      <c r="B944" s="96" t="str">
        <f t="shared" si="94"/>
        <v xml:space="preserve"> </v>
      </c>
      <c r="C944" s="96" t="str">
        <f>IF(AND(ISBLANK('TABELA UNIFICADA 2024'!P890)=TRUE,(ISBLANK('TABELA UNIFICADA 2024'!A890)=FALSE)),'TABELA UNIFICADA 2024'!A890," ")</f>
        <v xml:space="preserve"> </v>
      </c>
      <c r="D944" s="96" t="s">
        <v>43</v>
      </c>
      <c r="E944" s="191" t="str">
        <f>IF(ISBLANK('TABELA UNIFICADA 2024'!M890)=TRUE," ",'TABELA UNIFICADA 2024'!M890)</f>
        <v xml:space="preserve"> </v>
      </c>
      <c r="F944" s="96" t="s">
        <v>111</v>
      </c>
      <c r="G944" s="96" t="str">
        <f>IF(C944='TABELA UNIFICADA 2024'!A944,'TABELA UNIFICADA 2024'!D944," ")</f>
        <v xml:space="preserve"> </v>
      </c>
      <c r="H944" s="96" t="s">
        <v>43</v>
      </c>
      <c r="I944" s="96" t="s">
        <v>112</v>
      </c>
      <c r="J944" s="97" t="str">
        <f>IF(C944='TABELA UNIFICADA 2024'!A890,'TABELA UNIFICADA 2024'!G890," ")</f>
        <v xml:space="preserve"> </v>
      </c>
      <c r="K944" s="96" t="s">
        <v>113</v>
      </c>
      <c r="L944" s="100" t="str">
        <f t="shared" si="95"/>
        <v>-</v>
      </c>
      <c r="M944" s="95" t="str">
        <f>IF(C944='TABELA UNIFICADA 2024'!A944,'TABELA UNIFICADA 2024'!C944," ")</f>
        <v xml:space="preserve"> </v>
      </c>
      <c r="N944" s="99" t="str">
        <f>IF(C944='TABELA UNIFICADA 2024'!A890,'TABELA UNIFICADA 2024'!F890," ")</f>
        <v xml:space="preserve"> </v>
      </c>
      <c r="O944" s="99" t="str">
        <f t="shared" si="96"/>
        <v xml:space="preserve"> </v>
      </c>
      <c r="Y944" s="183" t="s">
        <v>2079</v>
      </c>
      <c r="Z944" s="104" t="s">
        <v>617</v>
      </c>
      <c r="AA944" s="104" t="s">
        <v>618</v>
      </c>
      <c r="AB944" s="104" t="str">
        <f t="shared" si="97"/>
        <v>FERRO</v>
      </c>
      <c r="AC944" s="106">
        <f>IF(AND(AB944="FERRO",AA944="PADRAO"),CONTROLE!$T$2,IF(AND(AB944="FERRO",AA944="ESPECIAL"),CONTROLE!$T$3,IF(AND(AB944="ACO",AA944="PADRAO"),CONTROLE!$T$8,IF(AND(AB944="ACO",AA944="ESPECIAL"),CONTROLE!$T$9,IF(AND(AB944="ALUMINIO",AA944="PADRAO"),CONTROLE!$T$5,IF(AND(AB944="ALUMINIO",AA944="ESPECIAL"),CONTROLE!$T$6))))))</f>
        <v>12738</v>
      </c>
    </row>
    <row r="945" spans="1:29" ht="15" customHeight="1">
      <c r="A945" s="98" t="s">
        <v>2927</v>
      </c>
      <c r="B945" s="96" t="str">
        <f t="shared" si="94"/>
        <v xml:space="preserve"> </v>
      </c>
      <c r="C945" s="96" t="str">
        <f>IF(AND(ISBLANK('TABELA UNIFICADA 2024'!P891)=TRUE,(ISBLANK('TABELA UNIFICADA 2024'!A891)=FALSE)),'TABELA UNIFICADA 2024'!A891," ")</f>
        <v xml:space="preserve"> </v>
      </c>
      <c r="D945" s="96" t="s">
        <v>43</v>
      </c>
      <c r="E945" s="191" t="str">
        <f>IF(ISBLANK('TABELA UNIFICADA 2024'!M891)=TRUE," ",'TABELA UNIFICADA 2024'!M891)</f>
        <v xml:space="preserve"> </v>
      </c>
      <c r="F945" s="96" t="s">
        <v>111</v>
      </c>
      <c r="G945" s="96" t="str">
        <f>IF(C945='TABELA UNIFICADA 2024'!A945,'TABELA UNIFICADA 2024'!D945," ")</f>
        <v xml:space="preserve"> </v>
      </c>
      <c r="H945" s="96" t="s">
        <v>43</v>
      </c>
      <c r="I945" s="96" t="s">
        <v>112</v>
      </c>
      <c r="J945" s="97" t="str">
        <f>IF(C945='TABELA UNIFICADA 2024'!A891,'TABELA UNIFICADA 2024'!G891," ")</f>
        <v xml:space="preserve"> </v>
      </c>
      <c r="K945" s="96" t="s">
        <v>113</v>
      </c>
      <c r="L945" s="100" t="str">
        <f t="shared" si="95"/>
        <v>-</v>
      </c>
      <c r="M945" s="95" t="str">
        <f>IF(C945='TABELA UNIFICADA 2024'!A945,'TABELA UNIFICADA 2024'!C945," ")</f>
        <v xml:space="preserve"> </v>
      </c>
      <c r="N945" s="99" t="str">
        <f>IF(C945='TABELA UNIFICADA 2024'!A891,'TABELA UNIFICADA 2024'!F891," ")</f>
        <v xml:space="preserve"> </v>
      </c>
      <c r="O945" s="99" t="str">
        <f t="shared" si="96"/>
        <v xml:space="preserve"> </v>
      </c>
      <c r="Y945" s="183" t="s">
        <v>2080</v>
      </c>
      <c r="Z945" s="104" t="s">
        <v>617</v>
      </c>
      <c r="AA945" s="104" t="s">
        <v>618</v>
      </c>
      <c r="AB945" s="104" t="str">
        <f t="shared" si="97"/>
        <v>FERRO</v>
      </c>
      <c r="AC945" s="106">
        <f>IF(AND(AB945="FERRO",AA945="PADRAO"),CONTROLE!$T$2,IF(AND(AB945="FERRO",AA945="ESPECIAL"),CONTROLE!$T$3,IF(AND(AB945="ACO",AA945="PADRAO"),CONTROLE!$T$8,IF(AND(AB945="ACO",AA945="ESPECIAL"),CONTROLE!$T$9,IF(AND(AB945="ALUMINIO",AA945="PADRAO"),CONTROLE!$T$5,IF(AND(AB945="ALUMINIO",AA945="ESPECIAL"),CONTROLE!$T$6))))))</f>
        <v>12738</v>
      </c>
    </row>
    <row r="946" spans="1:29" ht="15" customHeight="1">
      <c r="A946" s="98" t="s">
        <v>2927</v>
      </c>
      <c r="B946" s="96" t="str">
        <f t="shared" si="94"/>
        <v xml:space="preserve"> </v>
      </c>
      <c r="C946" s="96" t="str">
        <f>IF(AND(ISBLANK('TABELA UNIFICADA 2024'!P892)=TRUE,(ISBLANK('TABELA UNIFICADA 2024'!A892)=FALSE)),'TABELA UNIFICADA 2024'!A892," ")</f>
        <v xml:space="preserve"> </v>
      </c>
      <c r="D946" s="96" t="s">
        <v>43</v>
      </c>
      <c r="E946" s="191" t="str">
        <f>IF(ISBLANK('TABELA UNIFICADA 2024'!M892)=TRUE," ",'TABELA UNIFICADA 2024'!M892)</f>
        <v xml:space="preserve"> </v>
      </c>
      <c r="F946" s="96" t="s">
        <v>111</v>
      </c>
      <c r="G946" s="96" t="str">
        <f>IF(C946='TABELA UNIFICADA 2024'!A946,'TABELA UNIFICADA 2024'!D946," ")</f>
        <v xml:space="preserve"> </v>
      </c>
      <c r="H946" s="96" t="s">
        <v>43</v>
      </c>
      <c r="I946" s="96" t="s">
        <v>112</v>
      </c>
      <c r="J946" s="97" t="str">
        <f>IF(C946='TABELA UNIFICADA 2024'!A892,'TABELA UNIFICADA 2024'!G892," ")</f>
        <v xml:space="preserve"> </v>
      </c>
      <c r="K946" s="96" t="s">
        <v>113</v>
      </c>
      <c r="L946" s="100" t="str">
        <f t="shared" si="95"/>
        <v>-</v>
      </c>
      <c r="M946" s="95" t="str">
        <f>IF(C946='TABELA UNIFICADA 2024'!A946,'TABELA UNIFICADA 2024'!C946," ")</f>
        <v xml:space="preserve"> </v>
      </c>
      <c r="N946" s="99" t="str">
        <f>IF(C946='TABELA UNIFICADA 2024'!A892,'TABELA UNIFICADA 2024'!F892," ")</f>
        <v xml:space="preserve"> </v>
      </c>
      <c r="O946" s="99" t="str">
        <f t="shared" si="96"/>
        <v xml:space="preserve"> </v>
      </c>
      <c r="Y946" s="183" t="s">
        <v>2081</v>
      </c>
      <c r="Z946" s="104" t="s">
        <v>617</v>
      </c>
      <c r="AA946" s="104" t="s">
        <v>618</v>
      </c>
      <c r="AB946" s="104" t="str">
        <f t="shared" si="97"/>
        <v>FERRO</v>
      </c>
      <c r="AC946" s="106">
        <f>IF(AND(AB946="FERRO",AA946="PADRAO"),CONTROLE!$T$2,IF(AND(AB946="FERRO",AA946="ESPECIAL"),CONTROLE!$T$3,IF(AND(AB946="ACO",AA946="PADRAO"),CONTROLE!$T$8,IF(AND(AB946="ACO",AA946="ESPECIAL"),CONTROLE!$T$9,IF(AND(AB946="ALUMINIO",AA946="PADRAO"),CONTROLE!$T$5,IF(AND(AB946="ALUMINIO",AA946="ESPECIAL"),CONTROLE!$T$6))))))</f>
        <v>12738</v>
      </c>
    </row>
    <row r="947" spans="1:29" ht="15" customHeight="1">
      <c r="A947" s="98" t="s">
        <v>2927</v>
      </c>
      <c r="B947" s="96" t="str">
        <f t="shared" si="94"/>
        <v xml:space="preserve"> </v>
      </c>
      <c r="C947" s="96" t="str">
        <f>IF(AND(ISBLANK('TABELA UNIFICADA 2024'!P893)=TRUE,(ISBLANK('TABELA UNIFICADA 2024'!A893)=FALSE)),'TABELA UNIFICADA 2024'!A893," ")</f>
        <v xml:space="preserve"> </v>
      </c>
      <c r="D947" s="96" t="s">
        <v>43</v>
      </c>
      <c r="E947" s="191" t="str">
        <f>IF(ISBLANK('TABELA UNIFICADA 2024'!M893)=TRUE," ",'TABELA UNIFICADA 2024'!M893)</f>
        <v xml:space="preserve"> </v>
      </c>
      <c r="F947" s="96" t="s">
        <v>111</v>
      </c>
      <c r="G947" s="96" t="str">
        <f>IF(C947='TABELA UNIFICADA 2024'!A947,'TABELA UNIFICADA 2024'!D947," ")</f>
        <v xml:space="preserve"> </v>
      </c>
      <c r="H947" s="96" t="s">
        <v>43</v>
      </c>
      <c r="I947" s="96" t="s">
        <v>112</v>
      </c>
      <c r="J947" s="97" t="str">
        <f>IF(C947='TABELA UNIFICADA 2024'!A893,'TABELA UNIFICADA 2024'!G893," ")</f>
        <v xml:space="preserve"> </v>
      </c>
      <c r="K947" s="96" t="s">
        <v>113</v>
      </c>
      <c r="L947" s="100" t="str">
        <f t="shared" si="95"/>
        <v>-</v>
      </c>
      <c r="M947" s="95" t="str">
        <f>IF(C947='TABELA UNIFICADA 2024'!A947,'TABELA UNIFICADA 2024'!C947," ")</f>
        <v xml:space="preserve"> </v>
      </c>
      <c r="N947" s="99" t="str">
        <f>IF(C947='TABELA UNIFICADA 2024'!A893,'TABELA UNIFICADA 2024'!F893," ")</f>
        <v xml:space="preserve"> </v>
      </c>
      <c r="O947" s="99" t="str">
        <f t="shared" si="96"/>
        <v xml:space="preserve"> </v>
      </c>
      <c r="Y947" s="183" t="s">
        <v>166</v>
      </c>
      <c r="Z947" s="104" t="s">
        <v>617</v>
      </c>
      <c r="AA947" s="104" t="s">
        <v>618</v>
      </c>
      <c r="AB947" s="104" t="str">
        <f t="shared" si="97"/>
        <v>FERRO</v>
      </c>
      <c r="AC947" s="106">
        <f>IF(AND(AB947="FERRO",AA947="PADRAO"),CONTROLE!$T$2,IF(AND(AB947="FERRO",AA947="ESPECIAL"),CONTROLE!$T$3,IF(AND(AB947="ACO",AA947="PADRAO"),CONTROLE!$T$8,IF(AND(AB947="ACO",AA947="ESPECIAL"),CONTROLE!$T$9,IF(AND(AB947="ALUMINIO",AA947="PADRAO"),CONTROLE!$T$5,IF(AND(AB947="ALUMINIO",AA947="ESPECIAL"),CONTROLE!$T$6))))))</f>
        <v>12738</v>
      </c>
    </row>
    <row r="948" spans="1:29" ht="15" customHeight="1">
      <c r="A948" s="98" t="s">
        <v>2927</v>
      </c>
      <c r="B948" s="96" t="str">
        <f t="shared" si="94"/>
        <v xml:space="preserve"> </v>
      </c>
      <c r="C948" s="96" t="str">
        <f>IF(AND(ISBLANK('TABELA UNIFICADA 2024'!P894)=TRUE,(ISBLANK('TABELA UNIFICADA 2024'!A894)=FALSE)),'TABELA UNIFICADA 2024'!A894," ")</f>
        <v xml:space="preserve"> </v>
      </c>
      <c r="D948" s="96" t="s">
        <v>43</v>
      </c>
      <c r="E948" s="191" t="str">
        <f>IF(ISBLANK('TABELA UNIFICADA 2024'!M894)=TRUE," ",'TABELA UNIFICADA 2024'!M894)</f>
        <v xml:space="preserve"> </v>
      </c>
      <c r="F948" s="96" t="s">
        <v>111</v>
      </c>
      <c r="G948" s="96" t="str">
        <f>IF(C948='TABELA UNIFICADA 2024'!A948,'TABELA UNIFICADA 2024'!D948," ")</f>
        <v xml:space="preserve"> </v>
      </c>
      <c r="H948" s="96" t="s">
        <v>43</v>
      </c>
      <c r="I948" s="96" t="s">
        <v>112</v>
      </c>
      <c r="J948" s="97" t="str">
        <f>IF(C948='TABELA UNIFICADA 2024'!A894,'TABELA UNIFICADA 2024'!G894," ")</f>
        <v xml:space="preserve"> </v>
      </c>
      <c r="K948" s="96" t="s">
        <v>113</v>
      </c>
      <c r="L948" s="100" t="str">
        <f t="shared" si="95"/>
        <v>-</v>
      </c>
      <c r="M948" s="95" t="str">
        <f>IF(C948='TABELA UNIFICADA 2024'!A948,'TABELA UNIFICADA 2024'!C948," ")</f>
        <v xml:space="preserve"> </v>
      </c>
      <c r="N948" s="99" t="str">
        <f>IF(C948='TABELA UNIFICADA 2024'!A894,'TABELA UNIFICADA 2024'!F894," ")</f>
        <v xml:space="preserve"> </v>
      </c>
      <c r="O948" s="99" t="str">
        <f t="shared" si="96"/>
        <v xml:space="preserve"> </v>
      </c>
      <c r="Y948" s="183" t="s">
        <v>2082</v>
      </c>
      <c r="Z948" s="104" t="s">
        <v>617</v>
      </c>
      <c r="AA948" s="104" t="s">
        <v>618</v>
      </c>
      <c r="AB948" s="104" t="str">
        <f t="shared" si="97"/>
        <v>FERRO</v>
      </c>
      <c r="AC948" s="106">
        <f>IF(AND(AB948="FERRO",AA948="PADRAO"),CONTROLE!$T$2,IF(AND(AB948="FERRO",AA948="ESPECIAL"),CONTROLE!$T$3,IF(AND(AB948="ACO",AA948="PADRAO"),CONTROLE!$T$8,IF(AND(AB948="ACO",AA948="ESPECIAL"),CONTROLE!$T$9,IF(AND(AB948="ALUMINIO",AA948="PADRAO"),CONTROLE!$T$5,IF(AND(AB948="ALUMINIO",AA948="ESPECIAL"),CONTROLE!$T$6))))))</f>
        <v>12738</v>
      </c>
    </row>
    <row r="949" spans="1:29" ht="15" customHeight="1">
      <c r="A949" s="98" t="s">
        <v>2927</v>
      </c>
      <c r="B949" s="96" t="str">
        <f t="shared" si="94"/>
        <v xml:space="preserve"> </v>
      </c>
      <c r="C949" s="96" t="str">
        <f>IF(AND(ISBLANK('TABELA UNIFICADA 2024'!P895)=TRUE,(ISBLANK('TABELA UNIFICADA 2024'!A895)=FALSE)),'TABELA UNIFICADA 2024'!A895," ")</f>
        <v xml:space="preserve"> </v>
      </c>
      <c r="D949" s="96" t="s">
        <v>43</v>
      </c>
      <c r="E949" s="191" t="str">
        <f>IF(ISBLANK('TABELA UNIFICADA 2024'!M895)=TRUE," ",'TABELA UNIFICADA 2024'!M895)</f>
        <v xml:space="preserve"> </v>
      </c>
      <c r="F949" s="96" t="s">
        <v>111</v>
      </c>
      <c r="G949" s="96" t="str">
        <f>IF(C949='TABELA UNIFICADA 2024'!A949,'TABELA UNIFICADA 2024'!D949," ")</f>
        <v xml:space="preserve"> </v>
      </c>
      <c r="H949" s="96" t="s">
        <v>43</v>
      </c>
      <c r="I949" s="96" t="s">
        <v>112</v>
      </c>
      <c r="J949" s="97" t="str">
        <f>IF(C949='TABELA UNIFICADA 2024'!A895,'TABELA UNIFICADA 2024'!G895," ")</f>
        <v xml:space="preserve"> </v>
      </c>
      <c r="K949" s="96" t="s">
        <v>113</v>
      </c>
      <c r="L949" s="100" t="str">
        <f t="shared" si="95"/>
        <v>-</v>
      </c>
      <c r="M949" s="95" t="str">
        <f>IF(C949='TABELA UNIFICADA 2024'!A949,'TABELA UNIFICADA 2024'!C949," ")</f>
        <v xml:space="preserve"> </v>
      </c>
      <c r="N949" s="99" t="str">
        <f>IF(C949='TABELA UNIFICADA 2024'!A895,'TABELA UNIFICADA 2024'!F895," ")</f>
        <v xml:space="preserve"> </v>
      </c>
      <c r="O949" s="99" t="str">
        <f t="shared" si="96"/>
        <v xml:space="preserve"> </v>
      </c>
      <c r="Y949" s="183" t="s">
        <v>2083</v>
      </c>
      <c r="Z949" s="104" t="s">
        <v>617</v>
      </c>
      <c r="AA949" s="104" t="s">
        <v>618</v>
      </c>
      <c r="AB949" s="104" t="str">
        <f t="shared" si="97"/>
        <v>FERRO</v>
      </c>
      <c r="AC949" s="106">
        <f>IF(AND(AB949="FERRO",AA949="PADRAO"),CONTROLE!$T$2,IF(AND(AB949="FERRO",AA949="ESPECIAL"),CONTROLE!$T$3,IF(AND(AB949="ACO",AA949="PADRAO"),CONTROLE!$T$8,IF(AND(AB949="ACO",AA949="ESPECIAL"),CONTROLE!$T$9,IF(AND(AB949="ALUMINIO",AA949="PADRAO"),CONTROLE!$T$5,IF(AND(AB949="ALUMINIO",AA949="ESPECIAL"),CONTROLE!$T$6))))))</f>
        <v>12738</v>
      </c>
    </row>
    <row r="950" spans="1:29" ht="15" customHeight="1">
      <c r="A950" s="98" t="s">
        <v>2927</v>
      </c>
      <c r="B950" s="96" t="str">
        <f t="shared" si="94"/>
        <v xml:space="preserve"> </v>
      </c>
      <c r="C950" s="96" t="str">
        <f>IF(AND(ISBLANK('TABELA UNIFICADA 2024'!P896)=TRUE,(ISBLANK('TABELA UNIFICADA 2024'!A896)=FALSE)),'TABELA UNIFICADA 2024'!A896," ")</f>
        <v xml:space="preserve"> </v>
      </c>
      <c r="D950" s="96" t="s">
        <v>43</v>
      </c>
      <c r="E950" s="191" t="str">
        <f>IF(ISBLANK('TABELA UNIFICADA 2024'!M896)=TRUE," ",'TABELA UNIFICADA 2024'!M896)</f>
        <v xml:space="preserve"> </v>
      </c>
      <c r="F950" s="96" t="s">
        <v>111</v>
      </c>
      <c r="G950" s="96" t="str">
        <f>IF(C950='TABELA UNIFICADA 2024'!A950,'TABELA UNIFICADA 2024'!D950," ")</f>
        <v xml:space="preserve"> </v>
      </c>
      <c r="H950" s="96" t="s">
        <v>43</v>
      </c>
      <c r="I950" s="96" t="s">
        <v>112</v>
      </c>
      <c r="J950" s="97" t="str">
        <f>IF(C950='TABELA UNIFICADA 2024'!A896,'TABELA UNIFICADA 2024'!G896," ")</f>
        <v xml:space="preserve"> </v>
      </c>
      <c r="K950" s="96" t="s">
        <v>113</v>
      </c>
      <c r="L950" s="100" t="str">
        <f t="shared" si="95"/>
        <v>-</v>
      </c>
      <c r="M950" s="95" t="str">
        <f>IF(C950='TABELA UNIFICADA 2024'!A950,'TABELA UNIFICADA 2024'!C950," ")</f>
        <v xml:space="preserve"> </v>
      </c>
      <c r="N950" s="99" t="str">
        <f>IF(C950='TABELA UNIFICADA 2024'!A896,'TABELA UNIFICADA 2024'!F896," ")</f>
        <v xml:space="preserve"> </v>
      </c>
      <c r="O950" s="99" t="str">
        <f t="shared" si="96"/>
        <v xml:space="preserve"> </v>
      </c>
      <c r="Y950" s="183" t="s">
        <v>2084</v>
      </c>
      <c r="Z950" s="104" t="s">
        <v>617</v>
      </c>
      <c r="AA950" s="104" t="s">
        <v>618</v>
      </c>
      <c r="AB950" s="104" t="str">
        <f t="shared" si="97"/>
        <v>FERRO</v>
      </c>
      <c r="AC950" s="106">
        <f>IF(AND(AB950="FERRO",AA950="PADRAO"),CONTROLE!$T$2,IF(AND(AB950="FERRO",AA950="ESPECIAL"),CONTROLE!$T$3,IF(AND(AB950="ACO",AA950="PADRAO"),CONTROLE!$T$8,IF(AND(AB950="ACO",AA950="ESPECIAL"),CONTROLE!$T$9,IF(AND(AB950="ALUMINIO",AA950="PADRAO"),CONTROLE!$T$5,IF(AND(AB950="ALUMINIO",AA950="ESPECIAL"),CONTROLE!$T$6))))))</f>
        <v>12738</v>
      </c>
    </row>
    <row r="951" spans="1:29" ht="15" customHeight="1">
      <c r="A951" s="98" t="s">
        <v>2927</v>
      </c>
      <c r="B951" s="96" t="str">
        <f t="shared" si="94"/>
        <v xml:space="preserve"> </v>
      </c>
      <c r="C951" s="96" t="str">
        <f>IF(AND(ISBLANK('TABELA UNIFICADA 2024'!P897)=TRUE,(ISBLANK('TABELA UNIFICADA 2024'!A897)=FALSE)),'TABELA UNIFICADA 2024'!A897," ")</f>
        <v xml:space="preserve"> </v>
      </c>
      <c r="D951" s="96" t="s">
        <v>43</v>
      </c>
      <c r="E951" s="191" t="str">
        <f>IF(ISBLANK('TABELA UNIFICADA 2024'!M897)=TRUE," ",'TABELA UNIFICADA 2024'!M897)</f>
        <v xml:space="preserve"> </v>
      </c>
      <c r="F951" s="96" t="s">
        <v>111</v>
      </c>
      <c r="G951" s="96" t="str">
        <f>IF(C951='TABELA UNIFICADA 2024'!A951,'TABELA UNIFICADA 2024'!D951," ")</f>
        <v xml:space="preserve"> </v>
      </c>
      <c r="H951" s="96" t="s">
        <v>43</v>
      </c>
      <c r="I951" s="96" t="s">
        <v>112</v>
      </c>
      <c r="J951" s="97" t="str">
        <f>IF(C951='TABELA UNIFICADA 2024'!A897,'TABELA UNIFICADA 2024'!G897," ")</f>
        <v xml:space="preserve"> </v>
      </c>
      <c r="K951" s="96" t="s">
        <v>113</v>
      </c>
      <c r="L951" s="100" t="str">
        <f t="shared" si="95"/>
        <v>-</v>
      </c>
      <c r="M951" s="95" t="str">
        <f>IF(C951='TABELA UNIFICADA 2024'!A951,'TABELA UNIFICADA 2024'!C951," ")</f>
        <v xml:space="preserve"> </v>
      </c>
      <c r="N951" s="99" t="str">
        <f>IF(C951='TABELA UNIFICADA 2024'!A897,'TABELA UNIFICADA 2024'!F897," ")</f>
        <v xml:space="preserve"> </v>
      </c>
      <c r="O951" s="99" t="str">
        <f t="shared" si="96"/>
        <v xml:space="preserve"> </v>
      </c>
      <c r="Y951" s="183" t="s">
        <v>2085</v>
      </c>
      <c r="Z951" s="104" t="s">
        <v>617</v>
      </c>
      <c r="AA951" s="104" t="s">
        <v>618</v>
      </c>
      <c r="AB951" s="104" t="str">
        <f t="shared" si="97"/>
        <v>FERRO</v>
      </c>
      <c r="AC951" s="106">
        <f>IF(AND(AB951="FERRO",AA951="PADRAO"),CONTROLE!$T$2,IF(AND(AB951="FERRO",AA951="ESPECIAL"),CONTROLE!$T$3,IF(AND(AB951="ACO",AA951="PADRAO"),CONTROLE!$T$8,IF(AND(AB951="ACO",AA951="ESPECIAL"),CONTROLE!$T$9,IF(AND(AB951="ALUMINIO",AA951="PADRAO"),CONTROLE!$T$5,IF(AND(AB951="ALUMINIO",AA951="ESPECIAL"),CONTROLE!$T$6))))))</f>
        <v>12738</v>
      </c>
    </row>
    <row r="952" spans="1:29" ht="15" customHeight="1">
      <c r="A952" s="98" t="s">
        <v>2927</v>
      </c>
      <c r="B952" s="96" t="str">
        <f t="shared" si="94"/>
        <v xml:space="preserve"> </v>
      </c>
      <c r="C952" s="96" t="str">
        <f>IF(AND(ISBLANK('TABELA UNIFICADA 2024'!P898)=TRUE,(ISBLANK('TABELA UNIFICADA 2024'!A898)=FALSE)),'TABELA UNIFICADA 2024'!A898," ")</f>
        <v xml:space="preserve"> </v>
      </c>
      <c r="D952" s="96" t="s">
        <v>43</v>
      </c>
      <c r="E952" s="191" t="str">
        <f>IF(ISBLANK('TABELA UNIFICADA 2024'!M898)=TRUE," ",'TABELA UNIFICADA 2024'!M898)</f>
        <v xml:space="preserve"> </v>
      </c>
      <c r="F952" s="96" t="s">
        <v>111</v>
      </c>
      <c r="G952" s="96" t="str">
        <f>IF(C952='TABELA UNIFICADA 2024'!A952,'TABELA UNIFICADA 2024'!D952," ")</f>
        <v xml:space="preserve"> </v>
      </c>
      <c r="H952" s="96" t="s">
        <v>43</v>
      </c>
      <c r="I952" s="96" t="s">
        <v>112</v>
      </c>
      <c r="J952" s="97" t="str">
        <f>IF(C952='TABELA UNIFICADA 2024'!A898,'TABELA UNIFICADA 2024'!G898," ")</f>
        <v xml:space="preserve"> </v>
      </c>
      <c r="K952" s="96" t="s">
        <v>113</v>
      </c>
      <c r="L952" s="100" t="str">
        <f t="shared" si="95"/>
        <v>-</v>
      </c>
      <c r="M952" s="95" t="str">
        <f>IF(C952='TABELA UNIFICADA 2024'!A952,'TABELA UNIFICADA 2024'!C952," ")</f>
        <v xml:space="preserve"> </v>
      </c>
      <c r="N952" s="99" t="str">
        <f>IF(C952='TABELA UNIFICADA 2024'!A898,'TABELA UNIFICADA 2024'!F898," ")</f>
        <v xml:space="preserve"> </v>
      </c>
      <c r="O952" s="99" t="str">
        <f t="shared" si="96"/>
        <v xml:space="preserve"> </v>
      </c>
      <c r="Y952" s="183" t="s">
        <v>2086</v>
      </c>
      <c r="Z952" s="104" t="s">
        <v>617</v>
      </c>
      <c r="AA952" s="104" t="s">
        <v>618</v>
      </c>
      <c r="AB952" s="104" t="str">
        <f t="shared" si="97"/>
        <v>FERRO</v>
      </c>
      <c r="AC952" s="106">
        <f>IF(AND(AB952="FERRO",AA952="PADRAO"),CONTROLE!$T$2,IF(AND(AB952="FERRO",AA952="ESPECIAL"),CONTROLE!$T$3,IF(AND(AB952="ACO",AA952="PADRAO"),CONTROLE!$T$8,IF(AND(AB952="ACO",AA952="ESPECIAL"),CONTROLE!$T$9,IF(AND(AB952="ALUMINIO",AA952="PADRAO"),CONTROLE!$T$5,IF(AND(AB952="ALUMINIO",AA952="ESPECIAL"),CONTROLE!$T$6))))))</f>
        <v>12738</v>
      </c>
    </row>
    <row r="953" spans="1:29" ht="15" customHeight="1">
      <c r="A953" s="98" t="s">
        <v>2927</v>
      </c>
      <c r="B953" s="96" t="str">
        <f t="shared" si="94"/>
        <v xml:space="preserve"> </v>
      </c>
      <c r="C953" s="96" t="str">
        <f>IF(AND(ISBLANK('TABELA UNIFICADA 2024'!P899)=TRUE,(ISBLANK('TABELA UNIFICADA 2024'!A899)=FALSE)),'TABELA UNIFICADA 2024'!A899," ")</f>
        <v xml:space="preserve"> </v>
      </c>
      <c r="D953" s="96" t="s">
        <v>43</v>
      </c>
      <c r="E953" s="191" t="str">
        <f>IF(ISBLANK('TABELA UNIFICADA 2024'!M899)=TRUE," ",'TABELA UNIFICADA 2024'!M899)</f>
        <v xml:space="preserve"> </v>
      </c>
      <c r="F953" s="96" t="s">
        <v>111</v>
      </c>
      <c r="G953" s="96" t="str">
        <f>IF(C953='TABELA UNIFICADA 2024'!A953,'TABELA UNIFICADA 2024'!D953," ")</f>
        <v xml:space="preserve"> </v>
      </c>
      <c r="H953" s="96" t="s">
        <v>43</v>
      </c>
      <c r="I953" s="96" t="s">
        <v>112</v>
      </c>
      <c r="J953" s="97" t="str">
        <f>IF(C953='TABELA UNIFICADA 2024'!A899,'TABELA UNIFICADA 2024'!G899," ")</f>
        <v xml:space="preserve"> </v>
      </c>
      <c r="K953" s="96" t="s">
        <v>113</v>
      </c>
      <c r="L953" s="100" t="str">
        <f t="shared" si="95"/>
        <v>-</v>
      </c>
      <c r="M953" s="95" t="str">
        <f>IF(C953='TABELA UNIFICADA 2024'!A953,'TABELA UNIFICADA 2024'!C953," ")</f>
        <v xml:space="preserve"> </v>
      </c>
      <c r="N953" s="99" t="str">
        <f>IF(C953='TABELA UNIFICADA 2024'!A899,'TABELA UNIFICADA 2024'!F899," ")</f>
        <v xml:space="preserve"> </v>
      </c>
      <c r="O953" s="99" t="str">
        <f t="shared" si="96"/>
        <v xml:space="preserve"> </v>
      </c>
      <c r="Y953" s="183" t="s">
        <v>2087</v>
      </c>
      <c r="Z953" s="104" t="s">
        <v>617</v>
      </c>
      <c r="AA953" s="104" t="s">
        <v>618</v>
      </c>
      <c r="AB953" s="104" t="str">
        <f t="shared" si="97"/>
        <v>FERRO</v>
      </c>
      <c r="AC953" s="106">
        <f>IF(AND(AB953="FERRO",AA953="PADRAO"),CONTROLE!$T$2,IF(AND(AB953="FERRO",AA953="ESPECIAL"),CONTROLE!$T$3,IF(AND(AB953="ACO",AA953="PADRAO"),CONTROLE!$T$8,IF(AND(AB953="ACO",AA953="ESPECIAL"),CONTROLE!$T$9,IF(AND(AB953="ALUMINIO",AA953="PADRAO"),CONTROLE!$T$5,IF(AND(AB953="ALUMINIO",AA953="ESPECIAL"),CONTROLE!$T$6))))))</f>
        <v>12738</v>
      </c>
    </row>
    <row r="954" spans="1:29" ht="15" customHeight="1">
      <c r="A954" s="98" t="s">
        <v>2927</v>
      </c>
      <c r="B954" s="96" t="str">
        <f t="shared" si="94"/>
        <v xml:space="preserve"> </v>
      </c>
      <c r="C954" s="96" t="str">
        <f>IF(AND(ISBLANK('TABELA UNIFICADA 2024'!P900)=TRUE,(ISBLANK('TABELA UNIFICADA 2024'!A900)=FALSE)),'TABELA UNIFICADA 2024'!A900," ")</f>
        <v xml:space="preserve"> </v>
      </c>
      <c r="D954" s="96" t="s">
        <v>43</v>
      </c>
      <c r="E954" s="191" t="str">
        <f>IF(ISBLANK('TABELA UNIFICADA 2024'!M900)=TRUE," ",'TABELA UNIFICADA 2024'!M900)</f>
        <v xml:space="preserve"> </v>
      </c>
      <c r="F954" s="96" t="s">
        <v>111</v>
      </c>
      <c r="G954" s="96" t="str">
        <f>IF(C954='TABELA UNIFICADA 2024'!A954,'TABELA UNIFICADA 2024'!D954," ")</f>
        <v xml:space="preserve"> </v>
      </c>
      <c r="H954" s="96" t="s">
        <v>43</v>
      </c>
      <c r="I954" s="96" t="s">
        <v>112</v>
      </c>
      <c r="J954" s="97" t="str">
        <f>IF(C954='TABELA UNIFICADA 2024'!A900,'TABELA UNIFICADA 2024'!G900," ")</f>
        <v xml:space="preserve"> </v>
      </c>
      <c r="K954" s="96" t="s">
        <v>113</v>
      </c>
      <c r="L954" s="100" t="str">
        <f t="shared" si="95"/>
        <v>-</v>
      </c>
      <c r="M954" s="95" t="str">
        <f>IF(C954='TABELA UNIFICADA 2024'!A954,'TABELA UNIFICADA 2024'!C954," ")</f>
        <v xml:space="preserve"> </v>
      </c>
      <c r="N954" s="99" t="str">
        <f>IF(C954='TABELA UNIFICADA 2024'!A900,'TABELA UNIFICADA 2024'!F900," ")</f>
        <v xml:space="preserve"> </v>
      </c>
      <c r="O954" s="99" t="str">
        <f t="shared" si="96"/>
        <v xml:space="preserve"> </v>
      </c>
      <c r="Y954" s="183" t="s">
        <v>2088</v>
      </c>
      <c r="Z954" s="104" t="s">
        <v>617</v>
      </c>
      <c r="AA954" s="104" t="s">
        <v>618</v>
      </c>
      <c r="AB954" s="104" t="str">
        <f t="shared" si="97"/>
        <v>FERRO</v>
      </c>
      <c r="AC954" s="106">
        <f>IF(AND(AB954="FERRO",AA954="PADRAO"),CONTROLE!$T$2,IF(AND(AB954="FERRO",AA954="ESPECIAL"),CONTROLE!$T$3,IF(AND(AB954="ACO",AA954="PADRAO"),CONTROLE!$T$8,IF(AND(AB954="ACO",AA954="ESPECIAL"),CONTROLE!$T$9,IF(AND(AB954="ALUMINIO",AA954="PADRAO"),CONTROLE!$T$5,IF(AND(AB954="ALUMINIO",AA954="ESPECIAL"),CONTROLE!$T$6))))))</f>
        <v>12738</v>
      </c>
    </row>
    <row r="955" spans="1:29" ht="15" customHeight="1">
      <c r="A955" s="98" t="s">
        <v>2927</v>
      </c>
      <c r="B955" s="96" t="str">
        <f t="shared" si="94"/>
        <v xml:space="preserve"> </v>
      </c>
      <c r="C955" s="96" t="str">
        <f>IF(AND(ISBLANK('TABELA UNIFICADA 2024'!P901)=TRUE,(ISBLANK('TABELA UNIFICADA 2024'!A901)=FALSE)),'TABELA UNIFICADA 2024'!A901," ")</f>
        <v xml:space="preserve"> </v>
      </c>
      <c r="D955" s="96" t="s">
        <v>43</v>
      </c>
      <c r="E955" s="191" t="str">
        <f>IF(ISBLANK('TABELA UNIFICADA 2024'!M901)=TRUE," ",'TABELA UNIFICADA 2024'!M901)</f>
        <v xml:space="preserve"> </v>
      </c>
      <c r="F955" s="96" t="s">
        <v>111</v>
      </c>
      <c r="G955" s="96" t="str">
        <f>IF(C955='TABELA UNIFICADA 2024'!A955,'TABELA UNIFICADA 2024'!D955," ")</f>
        <v xml:space="preserve"> </v>
      </c>
      <c r="H955" s="96" t="s">
        <v>43</v>
      </c>
      <c r="I955" s="96" t="s">
        <v>112</v>
      </c>
      <c r="J955" s="97" t="str">
        <f>IF(C955='TABELA UNIFICADA 2024'!A901,'TABELA UNIFICADA 2024'!G901," ")</f>
        <v xml:space="preserve"> </v>
      </c>
      <c r="K955" s="96" t="s">
        <v>113</v>
      </c>
      <c r="L955" s="100" t="str">
        <f t="shared" si="95"/>
        <v>-</v>
      </c>
      <c r="M955" s="95" t="str">
        <f>IF(C955='TABELA UNIFICADA 2024'!A955,'TABELA UNIFICADA 2024'!C955," ")</f>
        <v xml:space="preserve"> </v>
      </c>
      <c r="N955" s="99" t="str">
        <f>IF(C955='TABELA UNIFICADA 2024'!A901,'TABELA UNIFICADA 2024'!F901," ")</f>
        <v xml:space="preserve"> </v>
      </c>
      <c r="O955" s="99" t="str">
        <f t="shared" si="96"/>
        <v xml:space="preserve"> </v>
      </c>
      <c r="Y955" s="183" t="s">
        <v>1175</v>
      </c>
      <c r="Z955" s="104" t="s">
        <v>696</v>
      </c>
      <c r="AA955" s="104" t="s">
        <v>618</v>
      </c>
      <c r="AB955" s="104" t="s">
        <v>2550</v>
      </c>
      <c r="AC955" s="106">
        <f>IF(AND(AB955="FERRO",AA955="PADRAO"),CONTROLE!$T$2,IF(AND(AB955="FERRO",AA955="ESPECIAL"),CONTROLE!$T$3,IF(AND(AB955="ACO",AA955="PADRAO"),CONTROLE!$T$8,IF(AND(AB955="ACO",AA955="ESPECIAL"),CONTROLE!$T$9,IF(AND(AB955="ALUMINIO",AA955="PADRAO"),CONTROLE!$T$5,IF(AND(AB955="ALUMINIO",AA955="ESPECIAL"),CONTROLE!$T$6))))))</f>
        <v>12740</v>
      </c>
    </row>
    <row r="956" spans="1:29" ht="15" customHeight="1">
      <c r="A956" s="98" t="s">
        <v>2927</v>
      </c>
      <c r="B956" s="96" t="str">
        <f t="shared" si="94"/>
        <v xml:space="preserve"> </v>
      </c>
      <c r="C956" s="96" t="str">
        <f>IF(AND(ISBLANK('TABELA UNIFICADA 2024'!P902)=TRUE,(ISBLANK('TABELA UNIFICADA 2024'!A902)=FALSE)),'TABELA UNIFICADA 2024'!A902," ")</f>
        <v xml:space="preserve"> </v>
      </c>
      <c r="D956" s="96" t="s">
        <v>43</v>
      </c>
      <c r="E956" s="191" t="str">
        <f>IF(ISBLANK('TABELA UNIFICADA 2024'!M902)=TRUE," ",'TABELA UNIFICADA 2024'!M902)</f>
        <v xml:space="preserve"> </v>
      </c>
      <c r="F956" s="96" t="s">
        <v>111</v>
      </c>
      <c r="G956" s="96" t="str">
        <f>IF(C956='TABELA UNIFICADA 2024'!A956,'TABELA UNIFICADA 2024'!D956," ")</f>
        <v xml:space="preserve"> </v>
      </c>
      <c r="H956" s="96" t="s">
        <v>43</v>
      </c>
      <c r="I956" s="96" t="s">
        <v>112</v>
      </c>
      <c r="J956" s="97" t="str">
        <f>IF(C956='TABELA UNIFICADA 2024'!A902,'TABELA UNIFICADA 2024'!G902," ")</f>
        <v xml:space="preserve"> </v>
      </c>
      <c r="K956" s="96" t="s">
        <v>113</v>
      </c>
      <c r="L956" s="100" t="str">
        <f t="shared" si="95"/>
        <v>-</v>
      </c>
      <c r="M956" s="95" t="str">
        <f>IF(C956='TABELA UNIFICADA 2024'!A956,'TABELA UNIFICADA 2024'!C956," ")</f>
        <v xml:space="preserve"> </v>
      </c>
      <c r="N956" s="99" t="str">
        <f>IF(C956='TABELA UNIFICADA 2024'!A902,'TABELA UNIFICADA 2024'!F902," ")</f>
        <v xml:space="preserve"> </v>
      </c>
      <c r="O956" s="99" t="str">
        <f t="shared" si="96"/>
        <v xml:space="preserve"> </v>
      </c>
      <c r="Y956" s="183" t="s">
        <v>1176</v>
      </c>
      <c r="Z956" s="104" t="s">
        <v>696</v>
      </c>
      <c r="AA956" s="104" t="s">
        <v>618</v>
      </c>
      <c r="AB956" s="104" t="s">
        <v>2550</v>
      </c>
      <c r="AC956" s="106">
        <f>IF(AND(AB956="FERRO",AA956="PADRAO"),CONTROLE!$T$2,IF(AND(AB956="FERRO",AA956="ESPECIAL"),CONTROLE!$T$3,IF(AND(AB956="ACO",AA956="PADRAO"),CONTROLE!$T$8,IF(AND(AB956="ACO",AA956="ESPECIAL"),CONTROLE!$T$9,IF(AND(AB956="ALUMINIO",AA956="PADRAO"),CONTROLE!$T$5,IF(AND(AB956="ALUMINIO",AA956="ESPECIAL"),CONTROLE!$T$6))))))</f>
        <v>12740</v>
      </c>
    </row>
    <row r="957" spans="1:29" ht="15" customHeight="1">
      <c r="A957" s="98" t="s">
        <v>2927</v>
      </c>
      <c r="B957" s="96" t="str">
        <f t="shared" si="94"/>
        <v xml:space="preserve"> </v>
      </c>
      <c r="C957" s="96" t="str">
        <f>IF(AND(ISBLANK('TABELA UNIFICADA 2024'!P903)=TRUE,(ISBLANK('TABELA UNIFICADA 2024'!A903)=FALSE)),'TABELA UNIFICADA 2024'!A903," ")</f>
        <v xml:space="preserve"> </v>
      </c>
      <c r="D957" s="96" t="s">
        <v>43</v>
      </c>
      <c r="E957" s="191" t="str">
        <f>IF(ISBLANK('TABELA UNIFICADA 2024'!M903)=TRUE," ",'TABELA UNIFICADA 2024'!M903)</f>
        <v xml:space="preserve"> </v>
      </c>
      <c r="F957" s="96" t="s">
        <v>111</v>
      </c>
      <c r="G957" s="96" t="str">
        <f>IF(C957='TABELA UNIFICADA 2024'!A957,'TABELA UNIFICADA 2024'!D957," ")</f>
        <v xml:space="preserve"> </v>
      </c>
      <c r="H957" s="96" t="s">
        <v>43</v>
      </c>
      <c r="I957" s="96" t="s">
        <v>112</v>
      </c>
      <c r="J957" s="97" t="str">
        <f>IF(C957='TABELA UNIFICADA 2024'!A903,'TABELA UNIFICADA 2024'!G903," ")</f>
        <v xml:space="preserve"> </v>
      </c>
      <c r="K957" s="96" t="s">
        <v>113</v>
      </c>
      <c r="L957" s="100" t="str">
        <f t="shared" si="95"/>
        <v>-</v>
      </c>
      <c r="M957" s="95" t="str">
        <f>IF(C957='TABELA UNIFICADA 2024'!A957,'TABELA UNIFICADA 2024'!C957," ")</f>
        <v xml:space="preserve"> </v>
      </c>
      <c r="N957" s="99" t="str">
        <f>IF(C957='TABELA UNIFICADA 2024'!A903,'TABELA UNIFICADA 2024'!F903," ")</f>
        <v xml:space="preserve"> </v>
      </c>
      <c r="O957" s="99" t="str">
        <f t="shared" si="96"/>
        <v xml:space="preserve"> </v>
      </c>
      <c r="Y957" s="183" t="s">
        <v>1177</v>
      </c>
      <c r="Z957" s="104" t="s">
        <v>696</v>
      </c>
      <c r="AA957" s="104" t="s">
        <v>618</v>
      </c>
      <c r="AB957" s="104" t="s">
        <v>2550</v>
      </c>
      <c r="AC957" s="106">
        <f>IF(AND(AB957="FERRO",AA957="PADRAO"),CONTROLE!$T$2,IF(AND(AB957="FERRO",AA957="ESPECIAL"),CONTROLE!$T$3,IF(AND(AB957="ACO",AA957="PADRAO"),CONTROLE!$T$8,IF(AND(AB957="ACO",AA957="ESPECIAL"),CONTROLE!$T$9,IF(AND(AB957="ALUMINIO",AA957="PADRAO"),CONTROLE!$T$5,IF(AND(AB957="ALUMINIO",AA957="ESPECIAL"),CONTROLE!$T$6))))))</f>
        <v>12740</v>
      </c>
    </row>
    <row r="958" spans="1:29" ht="15" customHeight="1">
      <c r="A958" s="98" t="s">
        <v>2927</v>
      </c>
      <c r="B958" s="96" t="str">
        <f t="shared" si="94"/>
        <v xml:space="preserve"> </v>
      </c>
      <c r="C958" s="96" t="str">
        <f>IF(AND(ISBLANK('TABELA UNIFICADA 2024'!P904)=TRUE,(ISBLANK('TABELA UNIFICADA 2024'!A904)=FALSE)),'TABELA UNIFICADA 2024'!A904," ")</f>
        <v xml:space="preserve"> </v>
      </c>
      <c r="D958" s="96" t="s">
        <v>43</v>
      </c>
      <c r="E958" s="191" t="str">
        <f>IF(ISBLANK('TABELA UNIFICADA 2024'!M904)=TRUE," ",'TABELA UNIFICADA 2024'!M904)</f>
        <v xml:space="preserve"> </v>
      </c>
      <c r="F958" s="96" t="s">
        <v>111</v>
      </c>
      <c r="G958" s="96" t="str">
        <f>IF(C958='TABELA UNIFICADA 2024'!A958,'TABELA UNIFICADA 2024'!D958," ")</f>
        <v xml:space="preserve"> </v>
      </c>
      <c r="H958" s="96" t="s">
        <v>43</v>
      </c>
      <c r="I958" s="96" t="s">
        <v>112</v>
      </c>
      <c r="J958" s="97" t="str">
        <f>IF(C958='TABELA UNIFICADA 2024'!A904,'TABELA UNIFICADA 2024'!G904," ")</f>
        <v xml:space="preserve"> </v>
      </c>
      <c r="K958" s="96" t="s">
        <v>113</v>
      </c>
      <c r="L958" s="100" t="str">
        <f t="shared" si="95"/>
        <v>-</v>
      </c>
      <c r="M958" s="95" t="str">
        <f>IF(C958='TABELA UNIFICADA 2024'!A958,'TABELA UNIFICADA 2024'!C958," ")</f>
        <v xml:space="preserve"> </v>
      </c>
      <c r="N958" s="99" t="str">
        <f>IF(C958='TABELA UNIFICADA 2024'!A904,'TABELA UNIFICADA 2024'!F904," ")</f>
        <v xml:space="preserve"> </v>
      </c>
      <c r="O958" s="99" t="str">
        <f t="shared" si="96"/>
        <v xml:space="preserve"> </v>
      </c>
      <c r="Y958" s="183" t="s">
        <v>1178</v>
      </c>
      <c r="Z958" s="104" t="s">
        <v>666</v>
      </c>
      <c r="AA958" s="104" t="s">
        <v>618</v>
      </c>
      <c r="AB958" s="104" t="str">
        <f>IF(LEFT(Z958,1)="G","FERRO",0)</f>
        <v>FERRO</v>
      </c>
      <c r="AC958" s="106">
        <f>IF(AND(AB958="FERRO",AA958="PADRAO"),CONTROLE!$T$2,IF(AND(AB958="FERRO",AA958="ESPECIAL"),CONTROLE!$T$3,IF(AND(AB958="ACO",AA958="PADRAO"),CONTROLE!$T$8,IF(AND(AB958="ACO",AA958="ESPECIAL"),CONTROLE!$T$9,IF(AND(AB958="ALUMINIO",AA958="PADRAO"),CONTROLE!$T$5,IF(AND(AB958="ALUMINIO",AA958="ESPECIAL"),CONTROLE!$T$6))))))</f>
        <v>12738</v>
      </c>
    </row>
    <row r="959" spans="1:29" ht="15" customHeight="1">
      <c r="A959" s="98" t="s">
        <v>2927</v>
      </c>
      <c r="B959" s="96" t="str">
        <f t="shared" si="94"/>
        <v xml:space="preserve"> </v>
      </c>
      <c r="C959" s="96" t="str">
        <f>IF(AND(ISBLANK('TABELA UNIFICADA 2024'!P905)=TRUE,(ISBLANK('TABELA UNIFICADA 2024'!A905)=FALSE)),'TABELA UNIFICADA 2024'!A905," ")</f>
        <v xml:space="preserve"> </v>
      </c>
      <c r="D959" s="96" t="s">
        <v>43</v>
      </c>
      <c r="E959" s="191" t="str">
        <f>IF(ISBLANK('TABELA UNIFICADA 2024'!M905)=TRUE," ",'TABELA UNIFICADA 2024'!M905)</f>
        <v xml:space="preserve"> </v>
      </c>
      <c r="F959" s="96" t="s">
        <v>111</v>
      </c>
      <c r="G959" s="96" t="str">
        <f>IF(C959='TABELA UNIFICADA 2024'!A959,'TABELA UNIFICADA 2024'!D959," ")</f>
        <v xml:space="preserve"> </v>
      </c>
      <c r="H959" s="96" t="s">
        <v>43</v>
      </c>
      <c r="I959" s="96" t="s">
        <v>112</v>
      </c>
      <c r="J959" s="97" t="str">
        <f>IF(C959='TABELA UNIFICADA 2024'!A905,'TABELA UNIFICADA 2024'!G905," ")</f>
        <v xml:space="preserve"> </v>
      </c>
      <c r="K959" s="96" t="s">
        <v>113</v>
      </c>
      <c r="L959" s="100" t="str">
        <f t="shared" si="95"/>
        <v>-</v>
      </c>
      <c r="M959" s="95" t="str">
        <f>IF(C959='TABELA UNIFICADA 2024'!A959,'TABELA UNIFICADA 2024'!C959," ")</f>
        <v xml:space="preserve"> </v>
      </c>
      <c r="N959" s="99" t="str">
        <f>IF(C959='TABELA UNIFICADA 2024'!A905,'TABELA UNIFICADA 2024'!F905," ")</f>
        <v xml:space="preserve"> </v>
      </c>
      <c r="O959" s="99" t="str">
        <f t="shared" si="96"/>
        <v xml:space="preserve"> </v>
      </c>
      <c r="Y959" s="183" t="s">
        <v>1179</v>
      </c>
      <c r="Z959" s="104" t="s">
        <v>666</v>
      </c>
      <c r="AA959" s="104" t="s">
        <v>618</v>
      </c>
      <c r="AB959" s="104" t="str">
        <f>IF(LEFT(Z959,1)="G","FERRO",0)</f>
        <v>FERRO</v>
      </c>
      <c r="AC959" s="106">
        <f>IF(AND(AB959="FERRO",AA959="PADRAO"),CONTROLE!$T$2,IF(AND(AB959="FERRO",AA959="ESPECIAL"),CONTROLE!$T$3,IF(AND(AB959="ACO",AA959="PADRAO"),CONTROLE!$T$8,IF(AND(AB959="ACO",AA959="ESPECIAL"),CONTROLE!$T$9,IF(AND(AB959="ALUMINIO",AA959="PADRAO"),CONTROLE!$T$5,IF(AND(AB959="ALUMINIO",AA959="ESPECIAL"),CONTROLE!$T$6))))))</f>
        <v>12738</v>
      </c>
    </row>
    <row r="960" spans="1:29" ht="15" customHeight="1">
      <c r="A960" s="98" t="s">
        <v>2927</v>
      </c>
      <c r="B960" s="96" t="str">
        <f t="shared" si="94"/>
        <v xml:space="preserve"> </v>
      </c>
      <c r="C960" s="96" t="str">
        <f>IF(AND(ISBLANK('TABELA UNIFICADA 2024'!P906)=TRUE,(ISBLANK('TABELA UNIFICADA 2024'!A906)=FALSE)),'TABELA UNIFICADA 2024'!A906," ")</f>
        <v xml:space="preserve"> </v>
      </c>
      <c r="D960" s="96" t="s">
        <v>43</v>
      </c>
      <c r="E960" s="191" t="str">
        <f>IF(ISBLANK('TABELA UNIFICADA 2024'!M906)=TRUE," ",'TABELA UNIFICADA 2024'!M906)</f>
        <v xml:space="preserve"> </v>
      </c>
      <c r="F960" s="96" t="s">
        <v>111</v>
      </c>
      <c r="G960" s="96" t="str">
        <f>IF(C960='TABELA UNIFICADA 2024'!A960,'TABELA UNIFICADA 2024'!D960," ")</f>
        <v xml:space="preserve"> </v>
      </c>
      <c r="H960" s="96" t="s">
        <v>43</v>
      </c>
      <c r="I960" s="96" t="s">
        <v>112</v>
      </c>
      <c r="J960" s="97" t="str">
        <f>IF(C960='TABELA UNIFICADA 2024'!A906,'TABELA UNIFICADA 2024'!G906," ")</f>
        <v xml:space="preserve"> </v>
      </c>
      <c r="K960" s="96" t="s">
        <v>113</v>
      </c>
      <c r="L960" s="100" t="str">
        <f t="shared" si="95"/>
        <v>-</v>
      </c>
      <c r="M960" s="95" t="str">
        <f>IF(C960='TABELA UNIFICADA 2024'!A960,'TABELA UNIFICADA 2024'!C960," ")</f>
        <v xml:space="preserve"> </v>
      </c>
      <c r="N960" s="99" t="str">
        <f>IF(C960='TABELA UNIFICADA 2024'!A906,'TABELA UNIFICADA 2024'!F906," ")</f>
        <v xml:space="preserve"> </v>
      </c>
      <c r="O960" s="99" t="str">
        <f t="shared" si="96"/>
        <v xml:space="preserve"> </v>
      </c>
      <c r="Y960" s="183" t="s">
        <v>1180</v>
      </c>
      <c r="Z960" s="104" t="s">
        <v>617</v>
      </c>
      <c r="AA960" s="104" t="s">
        <v>618</v>
      </c>
      <c r="AB960" s="104" t="str">
        <f>IF(LEFT(Z960,1)="G","FERRO",0)</f>
        <v>FERRO</v>
      </c>
      <c r="AC960" s="106">
        <f>IF(AND(AB960="FERRO",AA960="PADRAO"),CONTROLE!$T$2,IF(AND(AB960="FERRO",AA960="ESPECIAL"),CONTROLE!$T$3,IF(AND(AB960="ACO",AA960="PADRAO"),CONTROLE!$T$8,IF(AND(AB960="ACO",AA960="ESPECIAL"),CONTROLE!$T$9,IF(AND(AB960="ALUMINIO",AA960="PADRAO"),CONTROLE!$T$5,IF(AND(AB960="ALUMINIO",AA960="ESPECIAL"),CONTROLE!$T$6))))))</f>
        <v>12738</v>
      </c>
    </row>
    <row r="961" spans="1:29" ht="15" customHeight="1">
      <c r="A961" s="98" t="s">
        <v>2927</v>
      </c>
      <c r="B961" s="96" t="str">
        <f t="shared" si="94"/>
        <v xml:space="preserve"> </v>
      </c>
      <c r="C961" s="96" t="str">
        <f>IF(AND(ISBLANK('TABELA UNIFICADA 2024'!P907)=TRUE,(ISBLANK('TABELA UNIFICADA 2024'!A907)=FALSE)),'TABELA UNIFICADA 2024'!A907," ")</f>
        <v xml:space="preserve"> </v>
      </c>
      <c r="D961" s="96" t="s">
        <v>43</v>
      </c>
      <c r="E961" s="191" t="str">
        <f>IF(ISBLANK('TABELA UNIFICADA 2024'!M907)=TRUE," ",'TABELA UNIFICADA 2024'!M907)</f>
        <v xml:space="preserve"> </v>
      </c>
      <c r="F961" s="96" t="s">
        <v>111</v>
      </c>
      <c r="G961" s="96" t="str">
        <f>IF(C961='TABELA UNIFICADA 2024'!A961,'TABELA UNIFICADA 2024'!D961," ")</f>
        <v xml:space="preserve"> </v>
      </c>
      <c r="H961" s="96" t="s">
        <v>43</v>
      </c>
      <c r="I961" s="96" t="s">
        <v>112</v>
      </c>
      <c r="J961" s="97" t="str">
        <f>IF(C961='TABELA UNIFICADA 2024'!A907,'TABELA UNIFICADA 2024'!G907," ")</f>
        <v xml:space="preserve"> </v>
      </c>
      <c r="K961" s="96" t="s">
        <v>113</v>
      </c>
      <c r="L961" s="100" t="str">
        <f t="shared" si="95"/>
        <v>-</v>
      </c>
      <c r="M961" s="95" t="str">
        <f>IF(C961='TABELA UNIFICADA 2024'!A961,'TABELA UNIFICADA 2024'!C961," ")</f>
        <v xml:space="preserve"> </v>
      </c>
      <c r="N961" s="99" t="str">
        <f>IF(C961='TABELA UNIFICADA 2024'!A907,'TABELA UNIFICADA 2024'!F907," ")</f>
        <v xml:space="preserve"> </v>
      </c>
      <c r="O961" s="99" t="str">
        <f t="shared" si="96"/>
        <v xml:space="preserve"> </v>
      </c>
      <c r="Y961" s="183" t="s">
        <v>1181</v>
      </c>
      <c r="Z961" s="104" t="s">
        <v>696</v>
      </c>
      <c r="AA961" s="104" t="s">
        <v>618</v>
      </c>
      <c r="AB961" s="104" t="s">
        <v>2550</v>
      </c>
      <c r="AC961" s="106">
        <f>IF(AND(AB961="FERRO",AA961="PADRAO"),CONTROLE!$T$2,IF(AND(AB961="FERRO",AA961="ESPECIAL"),CONTROLE!$T$3,IF(AND(AB961="ACO",AA961="PADRAO"),CONTROLE!$T$8,IF(AND(AB961="ACO",AA961="ESPECIAL"),CONTROLE!$T$9,IF(AND(AB961="ALUMINIO",AA961="PADRAO"),CONTROLE!$T$5,IF(AND(AB961="ALUMINIO",AA961="ESPECIAL"),CONTROLE!$T$6))))))</f>
        <v>12740</v>
      </c>
    </row>
    <row r="962" spans="1:29" ht="15" customHeight="1">
      <c r="A962" s="98" t="s">
        <v>2927</v>
      </c>
      <c r="B962" s="96" t="str">
        <f t="shared" si="94"/>
        <v xml:space="preserve"> </v>
      </c>
      <c r="C962" s="96" t="str">
        <f>IF(AND(ISBLANK('TABELA UNIFICADA 2024'!P908)=TRUE,(ISBLANK('TABELA UNIFICADA 2024'!A908)=FALSE)),'TABELA UNIFICADA 2024'!A908," ")</f>
        <v xml:space="preserve"> </v>
      </c>
      <c r="D962" s="96" t="s">
        <v>43</v>
      </c>
      <c r="E962" s="191" t="str">
        <f>IF(ISBLANK('TABELA UNIFICADA 2024'!M908)=TRUE," ",'TABELA UNIFICADA 2024'!M908)</f>
        <v xml:space="preserve"> </v>
      </c>
      <c r="F962" s="96" t="s">
        <v>111</v>
      </c>
      <c r="G962" s="96" t="str">
        <f>IF(C962='TABELA UNIFICADA 2024'!A962,'TABELA UNIFICADA 2024'!D962," ")</f>
        <v xml:space="preserve"> </v>
      </c>
      <c r="H962" s="96" t="s">
        <v>43</v>
      </c>
      <c r="I962" s="96" t="s">
        <v>112</v>
      </c>
      <c r="J962" s="97" t="str">
        <f>IF(C962='TABELA UNIFICADA 2024'!A908,'TABELA UNIFICADA 2024'!G908," ")</f>
        <v xml:space="preserve"> </v>
      </c>
      <c r="K962" s="96" t="s">
        <v>113</v>
      </c>
      <c r="L962" s="100" t="str">
        <f t="shared" si="95"/>
        <v>-</v>
      </c>
      <c r="M962" s="95" t="str">
        <f>IF(C962='TABELA UNIFICADA 2024'!A962,'TABELA UNIFICADA 2024'!C962," ")</f>
        <v xml:space="preserve"> </v>
      </c>
      <c r="N962" s="99" t="str">
        <f>IF(C962='TABELA UNIFICADA 2024'!A908,'TABELA UNIFICADA 2024'!F908," ")</f>
        <v xml:space="preserve"> </v>
      </c>
      <c r="O962" s="99" t="str">
        <f t="shared" si="96"/>
        <v xml:space="preserve"> </v>
      </c>
      <c r="Y962" s="183" t="s">
        <v>1182</v>
      </c>
      <c r="Z962" s="104" t="s">
        <v>696</v>
      </c>
      <c r="AA962" s="104" t="s">
        <v>618</v>
      </c>
      <c r="AB962" s="104" t="s">
        <v>2550</v>
      </c>
      <c r="AC962" s="106">
        <f>IF(AND(AB962="FERRO",AA962="PADRAO"),CONTROLE!$T$2,IF(AND(AB962="FERRO",AA962="ESPECIAL"),CONTROLE!$T$3,IF(AND(AB962="ACO",AA962="PADRAO"),CONTROLE!$T$8,IF(AND(AB962="ACO",AA962="ESPECIAL"),CONTROLE!$T$9,IF(AND(AB962="ALUMINIO",AA962="PADRAO"),CONTROLE!$T$5,IF(AND(AB962="ALUMINIO",AA962="ESPECIAL"),CONTROLE!$T$6))))))</f>
        <v>12740</v>
      </c>
    </row>
    <row r="963" spans="1:29" ht="15" customHeight="1">
      <c r="A963" s="98" t="s">
        <v>2927</v>
      </c>
      <c r="B963" s="96" t="str">
        <f t="shared" ref="B963:B991" si="98">IFERROR(IF(C963&lt;&gt;" ",VLOOKUP(C963,$V$2:$W$16,2,0)," ")," ")</f>
        <v xml:space="preserve"> </v>
      </c>
      <c r="C963" s="96" t="str">
        <f>IF(AND(ISBLANK('TABELA UNIFICADA 2024'!P909)=TRUE,(ISBLANK('TABELA UNIFICADA 2024'!A909)=FALSE)),'TABELA UNIFICADA 2024'!A909," ")</f>
        <v xml:space="preserve"> </v>
      </c>
      <c r="D963" s="96" t="s">
        <v>43</v>
      </c>
      <c r="E963" s="191" t="str">
        <f>IF(ISBLANK('TABELA UNIFICADA 2024'!M909)=TRUE," ",'TABELA UNIFICADA 2024'!M909)</f>
        <v xml:space="preserve"> </v>
      </c>
      <c r="F963" s="96" t="s">
        <v>111</v>
      </c>
      <c r="G963" s="96" t="str">
        <f>IF(C963='TABELA UNIFICADA 2024'!A963,'TABELA UNIFICADA 2024'!D963," ")</f>
        <v xml:space="preserve"> </v>
      </c>
      <c r="H963" s="96" t="s">
        <v>43</v>
      </c>
      <c r="I963" s="96" t="s">
        <v>112</v>
      </c>
      <c r="J963" s="97" t="str">
        <f>IF(C963='TABELA UNIFICADA 2024'!A909,'TABELA UNIFICADA 2024'!G909," ")</f>
        <v xml:space="preserve"> </v>
      </c>
      <c r="K963" s="96" t="s">
        <v>113</v>
      </c>
      <c r="L963" s="100" t="str">
        <f t="shared" si="95"/>
        <v>-</v>
      </c>
      <c r="M963" s="95" t="str">
        <f>IF(C963='TABELA UNIFICADA 2024'!A963,'TABELA UNIFICADA 2024'!C963," ")</f>
        <v xml:space="preserve"> </v>
      </c>
      <c r="N963" s="99" t="str">
        <f>IF(C963='TABELA UNIFICADA 2024'!A909,'TABELA UNIFICADA 2024'!F909," ")</f>
        <v xml:space="preserve"> </v>
      </c>
      <c r="O963" s="99" t="str">
        <f t="shared" si="96"/>
        <v xml:space="preserve"> </v>
      </c>
      <c r="Y963" s="183" t="s">
        <v>1183</v>
      </c>
      <c r="Z963" s="104" t="s">
        <v>617</v>
      </c>
      <c r="AA963" s="104" t="s">
        <v>618</v>
      </c>
      <c r="AB963" s="104" t="str">
        <f>IF(LEFT(Z963,1)="G","FERRO",0)</f>
        <v>FERRO</v>
      </c>
      <c r="AC963" s="106">
        <f>IF(AND(AB963="FERRO",AA963="PADRAO"),CONTROLE!$T$2,IF(AND(AB963="FERRO",AA963="ESPECIAL"),CONTROLE!$T$3,IF(AND(AB963="ACO",AA963="PADRAO"),CONTROLE!$T$8,IF(AND(AB963="ACO",AA963="ESPECIAL"),CONTROLE!$T$9,IF(AND(AB963="ALUMINIO",AA963="PADRAO"),CONTROLE!$T$5,IF(AND(AB963="ALUMINIO",AA963="ESPECIAL"),CONTROLE!$T$6))))))</f>
        <v>12738</v>
      </c>
    </row>
    <row r="964" spans="1:29" ht="15" customHeight="1">
      <c r="A964" s="98" t="s">
        <v>2927</v>
      </c>
      <c r="B964" s="96" t="str">
        <f t="shared" si="98"/>
        <v xml:space="preserve"> </v>
      </c>
      <c r="C964" s="96" t="str">
        <f>IF(AND(ISBLANK('TABELA UNIFICADA 2024'!P910)=TRUE,(ISBLANK('TABELA UNIFICADA 2024'!A910)=FALSE)),'TABELA UNIFICADA 2024'!A910," ")</f>
        <v xml:space="preserve"> </v>
      </c>
      <c r="D964" s="96" t="s">
        <v>43</v>
      </c>
      <c r="E964" s="191" t="str">
        <f>IF(ISBLANK('TABELA UNIFICADA 2024'!M910)=TRUE," ",'TABELA UNIFICADA 2024'!M910)</f>
        <v xml:space="preserve"> </v>
      </c>
      <c r="F964" s="96" t="s">
        <v>111</v>
      </c>
      <c r="G964" s="96" t="str">
        <f>IF(C964='TABELA UNIFICADA 2024'!A964,'TABELA UNIFICADA 2024'!D964," ")</f>
        <v xml:space="preserve"> </v>
      </c>
      <c r="H964" s="96" t="s">
        <v>43</v>
      </c>
      <c r="I964" s="96" t="s">
        <v>112</v>
      </c>
      <c r="J964" s="97" t="str">
        <f>IF(C964='TABELA UNIFICADA 2024'!A910,'TABELA UNIFICADA 2024'!G910," ")</f>
        <v xml:space="preserve"> </v>
      </c>
      <c r="K964" s="96" t="s">
        <v>113</v>
      </c>
      <c r="L964" s="100" t="str">
        <f t="shared" si="95"/>
        <v>-</v>
      </c>
      <c r="M964" s="95" t="str">
        <f>IF(C964='TABELA UNIFICADA 2024'!A964,'TABELA UNIFICADA 2024'!C964," ")</f>
        <v xml:space="preserve"> </v>
      </c>
      <c r="N964" s="99" t="str">
        <f>IF(C964='TABELA UNIFICADA 2024'!A910,'TABELA UNIFICADA 2024'!F910," ")</f>
        <v xml:space="preserve"> </v>
      </c>
      <c r="O964" s="99" t="str">
        <f t="shared" si="96"/>
        <v xml:space="preserve"> </v>
      </c>
      <c r="Y964" s="183" t="s">
        <v>1184</v>
      </c>
      <c r="Z964" s="104" t="s">
        <v>617</v>
      </c>
      <c r="AA964" s="104" t="s">
        <v>618</v>
      </c>
      <c r="AB964" s="104" t="str">
        <f>IF(LEFT(Z964,1)="G","FERRO",0)</f>
        <v>FERRO</v>
      </c>
      <c r="AC964" s="106">
        <f>IF(AND(AB964="FERRO",AA964="PADRAO"),CONTROLE!$T$2,IF(AND(AB964="FERRO",AA964="ESPECIAL"),CONTROLE!$T$3,IF(AND(AB964="ACO",AA964="PADRAO"),CONTROLE!$T$8,IF(AND(AB964="ACO",AA964="ESPECIAL"),CONTROLE!$T$9,IF(AND(AB964="ALUMINIO",AA964="PADRAO"),CONTROLE!$T$5,IF(AND(AB964="ALUMINIO",AA964="ESPECIAL"),CONTROLE!$T$6))))))</f>
        <v>12738</v>
      </c>
    </row>
    <row r="965" spans="1:29" ht="15" customHeight="1">
      <c r="A965" s="98" t="s">
        <v>2927</v>
      </c>
      <c r="B965" s="96" t="str">
        <f t="shared" si="98"/>
        <v xml:space="preserve"> </v>
      </c>
      <c r="C965" s="96" t="str">
        <f>IF(AND(ISBLANK('TABELA UNIFICADA 2024'!P911)=TRUE,(ISBLANK('TABELA UNIFICADA 2024'!A911)=FALSE)),'TABELA UNIFICADA 2024'!A911," ")</f>
        <v xml:space="preserve"> </v>
      </c>
      <c r="D965" s="96" t="s">
        <v>43</v>
      </c>
      <c r="E965" s="191" t="str">
        <f>IF(ISBLANK('TABELA UNIFICADA 2024'!M911)=TRUE," ",'TABELA UNIFICADA 2024'!M911)</f>
        <v xml:space="preserve"> </v>
      </c>
      <c r="F965" s="96" t="s">
        <v>111</v>
      </c>
      <c r="G965" s="96" t="str">
        <f>IF(C965='TABELA UNIFICADA 2024'!A965,'TABELA UNIFICADA 2024'!D965," ")</f>
        <v xml:space="preserve"> </v>
      </c>
      <c r="H965" s="96" t="s">
        <v>43</v>
      </c>
      <c r="I965" s="96" t="s">
        <v>112</v>
      </c>
      <c r="J965" s="97" t="str">
        <f>IF(C965='TABELA UNIFICADA 2024'!A911,'TABELA UNIFICADA 2024'!G911," ")</f>
        <v xml:space="preserve"> </v>
      </c>
      <c r="K965" s="96" t="s">
        <v>113</v>
      </c>
      <c r="L965" s="100" t="str">
        <f t="shared" si="95"/>
        <v>-</v>
      </c>
      <c r="M965" s="95" t="str">
        <f>IF(C965='TABELA UNIFICADA 2024'!A965,'TABELA UNIFICADA 2024'!C965," ")</f>
        <v xml:space="preserve"> </v>
      </c>
      <c r="N965" s="99" t="str">
        <f>IF(C965='TABELA UNIFICADA 2024'!A911,'TABELA UNIFICADA 2024'!F911," ")</f>
        <v xml:space="preserve"> </v>
      </c>
      <c r="O965" s="99" t="str">
        <f t="shared" si="96"/>
        <v xml:space="preserve"> </v>
      </c>
      <c r="Y965" s="183" t="s">
        <v>1185</v>
      </c>
      <c r="Z965" s="104" t="s">
        <v>666</v>
      </c>
      <c r="AA965" s="104" t="s">
        <v>618</v>
      </c>
      <c r="AB965" s="104" t="str">
        <f>IF(LEFT(Z965,1)="G","FERRO",0)</f>
        <v>FERRO</v>
      </c>
      <c r="AC965" s="106">
        <f>IF(AND(AB965="FERRO",AA965="PADRAO"),CONTROLE!$T$2,IF(AND(AB965="FERRO",AA965="ESPECIAL"),CONTROLE!$T$3,IF(AND(AB965="ACO",AA965="PADRAO"),CONTROLE!$T$8,IF(AND(AB965="ACO",AA965="ESPECIAL"),CONTROLE!$T$9,IF(AND(AB965="ALUMINIO",AA965="PADRAO"),CONTROLE!$T$5,IF(AND(AB965="ALUMINIO",AA965="ESPECIAL"),CONTROLE!$T$6))))))</f>
        <v>12738</v>
      </c>
    </row>
    <row r="966" spans="1:29" ht="15" customHeight="1">
      <c r="A966" s="98" t="s">
        <v>2927</v>
      </c>
      <c r="B966" s="96" t="str">
        <f t="shared" si="98"/>
        <v xml:space="preserve"> </v>
      </c>
      <c r="C966" s="96" t="str">
        <f>IF(AND(ISBLANK('TABELA UNIFICADA 2024'!P912)=TRUE,(ISBLANK('TABELA UNIFICADA 2024'!A912)=FALSE)),'TABELA UNIFICADA 2024'!A912," ")</f>
        <v xml:space="preserve"> </v>
      </c>
      <c r="D966" s="96" t="s">
        <v>43</v>
      </c>
      <c r="E966" s="191" t="str">
        <f>IF(ISBLANK('TABELA UNIFICADA 2024'!M912)=TRUE," ",'TABELA UNIFICADA 2024'!M912)</f>
        <v xml:space="preserve"> </v>
      </c>
      <c r="F966" s="96" t="s">
        <v>111</v>
      </c>
      <c r="G966" s="96" t="str">
        <f>IF(C966='TABELA UNIFICADA 2024'!A966,'TABELA UNIFICADA 2024'!D966," ")</f>
        <v xml:space="preserve"> </v>
      </c>
      <c r="H966" s="96" t="s">
        <v>43</v>
      </c>
      <c r="I966" s="96" t="s">
        <v>112</v>
      </c>
      <c r="J966" s="97" t="str">
        <f>IF(C966='TABELA UNIFICADA 2024'!A912,'TABELA UNIFICADA 2024'!G912," ")</f>
        <v xml:space="preserve"> </v>
      </c>
      <c r="K966" s="96" t="s">
        <v>113</v>
      </c>
      <c r="L966" s="100" t="str">
        <f t="shared" si="95"/>
        <v>-</v>
      </c>
      <c r="M966" s="95" t="str">
        <f>IF(C966='TABELA UNIFICADA 2024'!A966,'TABELA UNIFICADA 2024'!C966," ")</f>
        <v xml:space="preserve"> </v>
      </c>
      <c r="N966" s="99" t="str">
        <f>IF(C966='TABELA UNIFICADA 2024'!A912,'TABELA UNIFICADA 2024'!F912," ")</f>
        <v xml:space="preserve"> </v>
      </c>
      <c r="O966" s="99" t="str">
        <f t="shared" si="96"/>
        <v xml:space="preserve"> </v>
      </c>
      <c r="Y966" s="183" t="s">
        <v>1186</v>
      </c>
      <c r="Z966" s="104" t="s">
        <v>666</v>
      </c>
      <c r="AA966" s="104" t="s">
        <v>618</v>
      </c>
      <c r="AB966" s="104" t="str">
        <f>IF(LEFT(Z966,1)="G","FERRO",0)</f>
        <v>FERRO</v>
      </c>
      <c r="AC966" s="106">
        <f>IF(AND(AB966="FERRO",AA966="PADRAO"),CONTROLE!$T$2,IF(AND(AB966="FERRO",AA966="ESPECIAL"),CONTROLE!$T$3,IF(AND(AB966="ACO",AA966="PADRAO"),CONTROLE!$T$8,IF(AND(AB966="ACO",AA966="ESPECIAL"),CONTROLE!$T$9,IF(AND(AB966="ALUMINIO",AA966="PADRAO"),CONTROLE!$T$5,IF(AND(AB966="ALUMINIO",AA966="ESPECIAL"),CONTROLE!$T$6))))))</f>
        <v>12738</v>
      </c>
    </row>
    <row r="967" spans="1:29" ht="15" customHeight="1">
      <c r="A967" s="98" t="s">
        <v>2927</v>
      </c>
      <c r="B967" s="96" t="str">
        <f t="shared" si="98"/>
        <v xml:space="preserve"> </v>
      </c>
      <c r="C967" s="96" t="str">
        <f>IF(AND(ISBLANK('TABELA UNIFICADA 2024'!P913)=TRUE,(ISBLANK('TABELA UNIFICADA 2024'!A913)=FALSE)),'TABELA UNIFICADA 2024'!A913," ")</f>
        <v xml:space="preserve"> </v>
      </c>
      <c r="D967" s="96" t="s">
        <v>43</v>
      </c>
      <c r="E967" s="191" t="str">
        <f>IF(ISBLANK('TABELA UNIFICADA 2024'!M913)=TRUE," ",'TABELA UNIFICADA 2024'!M913)</f>
        <v xml:space="preserve"> </v>
      </c>
      <c r="F967" s="96" t="s">
        <v>111</v>
      </c>
      <c r="G967" s="96" t="str">
        <f>IF(C967='TABELA UNIFICADA 2024'!A967,'TABELA UNIFICADA 2024'!D967," ")</f>
        <v xml:space="preserve"> </v>
      </c>
      <c r="H967" s="96" t="s">
        <v>43</v>
      </c>
      <c r="I967" s="96" t="s">
        <v>112</v>
      </c>
      <c r="J967" s="97" t="str">
        <f>IF(C967='TABELA UNIFICADA 2024'!A913,'TABELA UNIFICADA 2024'!G913," ")</f>
        <v xml:space="preserve"> </v>
      </c>
      <c r="K967" s="96" t="s">
        <v>113</v>
      </c>
      <c r="L967" s="100" t="str">
        <f t="shared" si="95"/>
        <v>-</v>
      </c>
      <c r="M967" s="95" t="str">
        <f>IF(C967='TABELA UNIFICADA 2024'!A967,'TABELA UNIFICADA 2024'!C967," ")</f>
        <v xml:space="preserve"> </v>
      </c>
      <c r="N967" s="99" t="str">
        <f>IF(C967='TABELA UNIFICADA 2024'!A913,'TABELA UNIFICADA 2024'!F913," ")</f>
        <v xml:space="preserve"> </v>
      </c>
      <c r="O967" s="99" t="str">
        <f t="shared" si="96"/>
        <v xml:space="preserve"> </v>
      </c>
      <c r="Y967" s="183" t="s">
        <v>1187</v>
      </c>
      <c r="Z967" s="104" t="s">
        <v>666</v>
      </c>
      <c r="AA967" s="104" t="s">
        <v>618</v>
      </c>
      <c r="AB967" s="104" t="str">
        <f>IF(LEFT(Z967,1)="G","FERRO",0)</f>
        <v>FERRO</v>
      </c>
      <c r="AC967" s="106">
        <f>IF(AND(AB967="FERRO",AA967="PADRAO"),CONTROLE!$T$2,IF(AND(AB967="FERRO",AA967="ESPECIAL"),CONTROLE!$T$3,IF(AND(AB967="ACO",AA967="PADRAO"),CONTROLE!$T$8,IF(AND(AB967="ACO",AA967="ESPECIAL"),CONTROLE!$T$9,IF(AND(AB967="ALUMINIO",AA967="PADRAO"),CONTROLE!$T$5,IF(AND(AB967="ALUMINIO",AA967="ESPECIAL"),CONTROLE!$T$6))))))</f>
        <v>12738</v>
      </c>
    </row>
    <row r="968" spans="1:29" ht="15" customHeight="1">
      <c r="A968" s="98" t="s">
        <v>2927</v>
      </c>
      <c r="B968" s="96" t="str">
        <f t="shared" si="98"/>
        <v xml:space="preserve"> </v>
      </c>
      <c r="C968" s="96" t="str">
        <f>IF(AND(ISBLANK('TABELA UNIFICADA 2024'!P914)=TRUE,(ISBLANK('TABELA UNIFICADA 2024'!A914)=FALSE)),'TABELA UNIFICADA 2024'!A914," ")</f>
        <v xml:space="preserve"> </v>
      </c>
      <c r="D968" s="96" t="s">
        <v>43</v>
      </c>
      <c r="E968" s="191" t="str">
        <f>IF(ISBLANK('TABELA UNIFICADA 2024'!M914)=TRUE," ",'TABELA UNIFICADA 2024'!M914)</f>
        <v xml:space="preserve"> </v>
      </c>
      <c r="F968" s="96" t="s">
        <v>111</v>
      </c>
      <c r="G968" s="96" t="str">
        <f>IF(C968='TABELA UNIFICADA 2024'!A968,'TABELA UNIFICADA 2024'!D968," ")</f>
        <v xml:space="preserve"> </v>
      </c>
      <c r="H968" s="96" t="s">
        <v>43</v>
      </c>
      <c r="I968" s="96" t="s">
        <v>112</v>
      </c>
      <c r="J968" s="97" t="str">
        <f>IF(C968='TABELA UNIFICADA 2024'!A914,'TABELA UNIFICADA 2024'!G914," ")</f>
        <v xml:space="preserve"> </v>
      </c>
      <c r="K968" s="96" t="s">
        <v>113</v>
      </c>
      <c r="L968" s="100" t="str">
        <f t="shared" si="95"/>
        <v>-</v>
      </c>
      <c r="M968" s="95" t="str">
        <f>IF(C968='TABELA UNIFICADA 2024'!A968,'TABELA UNIFICADA 2024'!C968," ")</f>
        <v xml:space="preserve"> </v>
      </c>
      <c r="N968" s="99" t="str">
        <f>IF(C968='TABELA UNIFICADA 2024'!A914,'TABELA UNIFICADA 2024'!F914," ")</f>
        <v xml:space="preserve"> </v>
      </c>
      <c r="O968" s="99" t="str">
        <f t="shared" si="96"/>
        <v xml:space="preserve"> </v>
      </c>
      <c r="Y968" s="183" t="s">
        <v>1188</v>
      </c>
      <c r="Z968" s="104" t="s">
        <v>696</v>
      </c>
      <c r="AA968" s="104" t="s">
        <v>618</v>
      </c>
      <c r="AB968" s="104" t="s">
        <v>2550</v>
      </c>
      <c r="AC968" s="106">
        <f>IF(AND(AB968="FERRO",AA968="PADRAO"),CONTROLE!$T$2,IF(AND(AB968="FERRO",AA968="ESPECIAL"),CONTROLE!$T$3,IF(AND(AB968="ACO",AA968="PADRAO"),CONTROLE!$T$8,IF(AND(AB968="ACO",AA968="ESPECIAL"),CONTROLE!$T$9,IF(AND(AB968="ALUMINIO",AA968="PADRAO"),CONTROLE!$T$5,IF(AND(AB968="ALUMINIO",AA968="ESPECIAL"),CONTROLE!$T$6))))))</f>
        <v>12740</v>
      </c>
    </row>
    <row r="969" spans="1:29" ht="15" customHeight="1">
      <c r="A969" s="98" t="s">
        <v>2927</v>
      </c>
      <c r="B969" s="96" t="str">
        <f t="shared" si="98"/>
        <v xml:space="preserve"> </v>
      </c>
      <c r="C969" s="96" t="str">
        <f>IF(AND(ISBLANK('TABELA UNIFICADA 2024'!P915)=TRUE,(ISBLANK('TABELA UNIFICADA 2024'!A915)=FALSE)),'TABELA UNIFICADA 2024'!A915," ")</f>
        <v xml:space="preserve"> </v>
      </c>
      <c r="D969" s="96" t="s">
        <v>43</v>
      </c>
      <c r="E969" s="191" t="str">
        <f>IF(ISBLANK('TABELA UNIFICADA 2024'!M915)=TRUE," ",'TABELA UNIFICADA 2024'!M915)</f>
        <v xml:space="preserve"> </v>
      </c>
      <c r="F969" s="96" t="s">
        <v>111</v>
      </c>
      <c r="G969" s="96" t="str">
        <f>IF(C969='TABELA UNIFICADA 2024'!A969,'TABELA UNIFICADA 2024'!D969," ")</f>
        <v xml:space="preserve"> </v>
      </c>
      <c r="H969" s="96" t="s">
        <v>43</v>
      </c>
      <c r="I969" s="96" t="s">
        <v>112</v>
      </c>
      <c r="J969" s="97" t="str">
        <f>IF(C969='TABELA UNIFICADA 2024'!A915,'TABELA UNIFICADA 2024'!G915," ")</f>
        <v xml:space="preserve"> </v>
      </c>
      <c r="K969" s="96" t="s">
        <v>113</v>
      </c>
      <c r="L969" s="100" t="str">
        <f t="shared" si="95"/>
        <v>-</v>
      </c>
      <c r="M969" s="95" t="str">
        <f>IF(C969='TABELA UNIFICADA 2024'!A969,'TABELA UNIFICADA 2024'!C969," ")</f>
        <v xml:space="preserve"> </v>
      </c>
      <c r="N969" s="99" t="str">
        <f>IF(C969='TABELA UNIFICADA 2024'!A915,'TABELA UNIFICADA 2024'!F915," ")</f>
        <v xml:space="preserve"> </v>
      </c>
      <c r="O969" s="99" t="str">
        <f t="shared" si="96"/>
        <v xml:space="preserve"> </v>
      </c>
      <c r="Y969" s="183" t="s">
        <v>1189</v>
      </c>
      <c r="Z969" s="104" t="s">
        <v>696</v>
      </c>
      <c r="AA969" s="104" t="s">
        <v>618</v>
      </c>
      <c r="AB969" s="104" t="s">
        <v>2550</v>
      </c>
      <c r="AC969" s="106">
        <f>IF(AND(AB969="FERRO",AA969="PADRAO"),CONTROLE!$T$2,IF(AND(AB969="FERRO",AA969="ESPECIAL"),CONTROLE!$T$3,IF(AND(AB969="ACO",AA969="PADRAO"),CONTROLE!$T$8,IF(AND(AB969="ACO",AA969="ESPECIAL"),CONTROLE!$T$9,IF(AND(AB969="ALUMINIO",AA969="PADRAO"),CONTROLE!$T$5,IF(AND(AB969="ALUMINIO",AA969="ESPECIAL"),CONTROLE!$T$6))))))</f>
        <v>12740</v>
      </c>
    </row>
    <row r="970" spans="1:29" ht="15" customHeight="1">
      <c r="A970" s="98" t="s">
        <v>2927</v>
      </c>
      <c r="B970" s="96" t="str">
        <f t="shared" si="98"/>
        <v xml:space="preserve"> </v>
      </c>
      <c r="C970" s="96" t="str">
        <f>IF(AND(ISBLANK('TABELA UNIFICADA 2024'!P916)=TRUE,(ISBLANK('TABELA UNIFICADA 2024'!A916)=FALSE)),'TABELA UNIFICADA 2024'!A916," ")</f>
        <v xml:space="preserve"> </v>
      </c>
      <c r="D970" s="96" t="s">
        <v>43</v>
      </c>
      <c r="E970" s="191" t="str">
        <f>IF(ISBLANK('TABELA UNIFICADA 2024'!M916)=TRUE," ",'TABELA UNIFICADA 2024'!M916)</f>
        <v xml:space="preserve"> </v>
      </c>
      <c r="F970" s="96" t="s">
        <v>111</v>
      </c>
      <c r="G970" s="96" t="str">
        <f>IF(C970='TABELA UNIFICADA 2024'!A970,'TABELA UNIFICADA 2024'!D970," ")</f>
        <v xml:space="preserve"> </v>
      </c>
      <c r="H970" s="96" t="s">
        <v>43</v>
      </c>
      <c r="I970" s="96" t="s">
        <v>112</v>
      </c>
      <c r="J970" s="97" t="str">
        <f>IF(C970='TABELA UNIFICADA 2024'!A916,'TABELA UNIFICADA 2024'!G916," ")</f>
        <v xml:space="preserve"> </v>
      </c>
      <c r="K970" s="96" t="s">
        <v>113</v>
      </c>
      <c r="L970" s="100" t="str">
        <f t="shared" si="95"/>
        <v>-</v>
      </c>
      <c r="M970" s="95" t="str">
        <f>IF(C970='TABELA UNIFICADA 2024'!A970,'TABELA UNIFICADA 2024'!C970," ")</f>
        <v xml:space="preserve"> </v>
      </c>
      <c r="N970" s="99" t="str">
        <f>IF(C970='TABELA UNIFICADA 2024'!A916,'TABELA UNIFICADA 2024'!F916," ")</f>
        <v xml:space="preserve"> </v>
      </c>
      <c r="O970" s="99" t="str">
        <f t="shared" si="96"/>
        <v xml:space="preserve"> </v>
      </c>
      <c r="Y970" s="183" t="s">
        <v>612</v>
      </c>
      <c r="Z970" s="104" t="s">
        <v>696</v>
      </c>
      <c r="AA970" s="104" t="s">
        <v>618</v>
      </c>
      <c r="AB970" s="104" t="s">
        <v>2550</v>
      </c>
      <c r="AC970" s="106">
        <f>IF(AND(AB970="FERRO",AA970="PADRAO"),CONTROLE!$T$2,IF(AND(AB970="FERRO",AA970="ESPECIAL"),CONTROLE!$T$3,IF(AND(AB970="ACO",AA970="PADRAO"),CONTROLE!$T$8,IF(AND(AB970="ACO",AA970="ESPECIAL"),CONTROLE!$T$9,IF(AND(AB970="ALUMINIO",AA970="PADRAO"),CONTROLE!$T$5,IF(AND(AB970="ALUMINIO",AA970="ESPECIAL"),CONTROLE!$T$6))))))</f>
        <v>12740</v>
      </c>
    </row>
    <row r="971" spans="1:29" ht="15" customHeight="1">
      <c r="A971" s="98" t="s">
        <v>2927</v>
      </c>
      <c r="B971" s="96" t="str">
        <f t="shared" si="98"/>
        <v xml:space="preserve"> </v>
      </c>
      <c r="C971" s="96" t="str">
        <f>IF(AND(ISBLANK('TABELA UNIFICADA 2024'!P917)=TRUE,(ISBLANK('TABELA UNIFICADA 2024'!A917)=FALSE)),'TABELA UNIFICADA 2024'!A917," ")</f>
        <v xml:space="preserve"> </v>
      </c>
      <c r="D971" s="96" t="s">
        <v>43</v>
      </c>
      <c r="E971" s="191" t="str">
        <f>IF(ISBLANK('TABELA UNIFICADA 2024'!M917)=TRUE," ",'TABELA UNIFICADA 2024'!M917)</f>
        <v xml:space="preserve"> </v>
      </c>
      <c r="F971" s="96" t="s">
        <v>111</v>
      </c>
      <c r="G971" s="96" t="str">
        <f>IF(C971='TABELA UNIFICADA 2024'!A971,'TABELA UNIFICADA 2024'!D971," ")</f>
        <v xml:space="preserve"> </v>
      </c>
      <c r="H971" s="96" t="s">
        <v>43</v>
      </c>
      <c r="I971" s="96" t="s">
        <v>112</v>
      </c>
      <c r="J971" s="97" t="str">
        <f>IF(C971='TABELA UNIFICADA 2024'!A917,'TABELA UNIFICADA 2024'!G917," ")</f>
        <v xml:space="preserve"> </v>
      </c>
      <c r="K971" s="96" t="s">
        <v>113</v>
      </c>
      <c r="L971" s="100" t="str">
        <f t="shared" si="95"/>
        <v>-</v>
      </c>
      <c r="M971" s="95" t="str">
        <f>IF(C971='TABELA UNIFICADA 2024'!A971,'TABELA UNIFICADA 2024'!C971," ")</f>
        <v xml:space="preserve"> </v>
      </c>
      <c r="N971" s="99" t="str">
        <f>IF(C971='TABELA UNIFICADA 2024'!A917,'TABELA UNIFICADA 2024'!F917," ")</f>
        <v xml:space="preserve"> </v>
      </c>
      <c r="O971" s="99" t="str">
        <f t="shared" si="96"/>
        <v xml:space="preserve"> </v>
      </c>
      <c r="Y971" s="183" t="s">
        <v>1190</v>
      </c>
      <c r="Z971" s="104" t="s">
        <v>658</v>
      </c>
      <c r="AA971" s="104" t="s">
        <v>706</v>
      </c>
      <c r="AB971" s="104" t="str">
        <f t="shared" ref="AB971:AB1002" si="99">IF(LEFT(Z971,1)="G","FERRO",0)</f>
        <v>FERRO</v>
      </c>
      <c r="AC971" s="106">
        <f>IF(AND(AB971="FERRO",AA971="PADRAO"),CONTROLE!$T$2,IF(AND(AB971="FERRO",AA971="ESPECIAL"),CONTROLE!$T$3,IF(AND(AB971="ACO",AA971="PADRAO"),CONTROLE!$T$8,IF(AND(AB971="ACO",AA971="ESPECIAL"),CONTROLE!$T$9,IF(AND(AB971="ALUMINIO",AA971="PADRAO"),CONTROLE!$T$5,IF(AND(AB971="ALUMINIO",AA971="ESPECIAL"),CONTROLE!$T$6))))))</f>
        <v>12737</v>
      </c>
    </row>
    <row r="972" spans="1:29" ht="15" customHeight="1">
      <c r="A972" s="98" t="s">
        <v>2927</v>
      </c>
      <c r="B972" s="96" t="str">
        <f t="shared" si="98"/>
        <v xml:space="preserve"> </v>
      </c>
      <c r="C972" s="96" t="str">
        <f>IF(AND(ISBLANK('TABELA UNIFICADA 2024'!P918)=TRUE,(ISBLANK('TABELA UNIFICADA 2024'!A918)=FALSE)),'TABELA UNIFICADA 2024'!A918," ")</f>
        <v xml:space="preserve"> </v>
      </c>
      <c r="D972" s="96" t="s">
        <v>43</v>
      </c>
      <c r="E972" s="191" t="str">
        <f>IF(ISBLANK('TABELA UNIFICADA 2024'!M918)=TRUE," ",'TABELA UNIFICADA 2024'!M918)</f>
        <v xml:space="preserve"> </v>
      </c>
      <c r="F972" s="96" t="s">
        <v>111</v>
      </c>
      <c r="G972" s="96" t="str">
        <f>IF(C972='TABELA UNIFICADA 2024'!A972,'TABELA UNIFICADA 2024'!D972," ")</f>
        <v xml:space="preserve"> </v>
      </c>
      <c r="H972" s="96" t="s">
        <v>43</v>
      </c>
      <c r="I972" s="96" t="s">
        <v>112</v>
      </c>
      <c r="J972" s="97" t="str">
        <f>IF(C972='TABELA UNIFICADA 2024'!A918,'TABELA UNIFICADA 2024'!G918," ")</f>
        <v xml:space="preserve"> </v>
      </c>
      <c r="K972" s="96" t="s">
        <v>113</v>
      </c>
      <c r="L972" s="100" t="str">
        <f t="shared" si="95"/>
        <v>-</v>
      </c>
      <c r="M972" s="95" t="str">
        <f>IF(C972='TABELA UNIFICADA 2024'!A972,'TABELA UNIFICADA 2024'!C972," ")</f>
        <v xml:space="preserve"> </v>
      </c>
      <c r="N972" s="99" t="str">
        <f>IF(C972='TABELA UNIFICADA 2024'!A918,'TABELA UNIFICADA 2024'!F918," ")</f>
        <v xml:space="preserve"> </v>
      </c>
      <c r="O972" s="99" t="str">
        <f t="shared" si="96"/>
        <v xml:space="preserve"> </v>
      </c>
      <c r="Y972" s="183" t="s">
        <v>1191</v>
      </c>
      <c r="Z972" s="104" t="s">
        <v>784</v>
      </c>
      <c r="AA972" s="104" t="s">
        <v>706</v>
      </c>
      <c r="AB972" s="104" t="str">
        <f t="shared" si="99"/>
        <v>FERRO</v>
      </c>
      <c r="AC972" s="106">
        <f>IF(AND(AB972="FERRO",AA972="PADRAO"),CONTROLE!$T$2,IF(AND(AB972="FERRO",AA972="ESPECIAL"),CONTROLE!$T$3,IF(AND(AB972="ACO",AA972="PADRAO"),CONTROLE!$T$8,IF(AND(AB972="ACO",AA972="ESPECIAL"),CONTROLE!$T$9,IF(AND(AB972="ALUMINIO",AA972="PADRAO"),CONTROLE!$T$5,IF(AND(AB972="ALUMINIO",AA972="ESPECIAL"),CONTROLE!$T$6))))))</f>
        <v>12737</v>
      </c>
    </row>
    <row r="973" spans="1:29" ht="15" customHeight="1">
      <c r="A973" s="98" t="s">
        <v>2927</v>
      </c>
      <c r="B973" s="96" t="str">
        <f t="shared" si="98"/>
        <v xml:space="preserve"> </v>
      </c>
      <c r="C973" s="96" t="str">
        <f>IF(AND(ISBLANK('TABELA UNIFICADA 2024'!P919)=TRUE,(ISBLANK('TABELA UNIFICADA 2024'!A919)=FALSE)),'TABELA UNIFICADA 2024'!A919," ")</f>
        <v xml:space="preserve"> </v>
      </c>
      <c r="D973" s="96" t="s">
        <v>43</v>
      </c>
      <c r="E973" s="191" t="str">
        <f>IF(ISBLANK('TABELA UNIFICADA 2024'!M919)=TRUE," ",'TABELA UNIFICADA 2024'!M919)</f>
        <v xml:space="preserve"> </v>
      </c>
      <c r="F973" s="96" t="s">
        <v>111</v>
      </c>
      <c r="G973" s="96" t="str">
        <f>IF(C973='TABELA UNIFICADA 2024'!A973,'TABELA UNIFICADA 2024'!D973," ")</f>
        <v xml:space="preserve"> </v>
      </c>
      <c r="H973" s="96" t="s">
        <v>43</v>
      </c>
      <c r="I973" s="96" t="s">
        <v>112</v>
      </c>
      <c r="J973" s="97" t="str">
        <f>IF(C973='TABELA UNIFICADA 2024'!A919,'TABELA UNIFICADA 2024'!G919," ")</f>
        <v xml:space="preserve"> </v>
      </c>
      <c r="K973" s="96" t="s">
        <v>113</v>
      </c>
      <c r="L973" s="100" t="str">
        <f t="shared" si="95"/>
        <v>-</v>
      </c>
      <c r="M973" s="95" t="str">
        <f>IF(C973='TABELA UNIFICADA 2024'!A973,'TABELA UNIFICADA 2024'!C973," ")</f>
        <v xml:space="preserve"> </v>
      </c>
      <c r="N973" s="99" t="str">
        <f>IF(C973='TABELA UNIFICADA 2024'!A919,'TABELA UNIFICADA 2024'!F919," ")</f>
        <v xml:space="preserve"> </v>
      </c>
      <c r="O973" s="99" t="str">
        <f t="shared" si="96"/>
        <v xml:space="preserve"> </v>
      </c>
      <c r="Y973" s="183" t="s">
        <v>278</v>
      </c>
      <c r="Z973" s="104" t="s">
        <v>658</v>
      </c>
      <c r="AA973" s="104" t="s">
        <v>706</v>
      </c>
      <c r="AB973" s="104" t="str">
        <f t="shared" si="99"/>
        <v>FERRO</v>
      </c>
      <c r="AC973" s="106">
        <f>IF(AND(AB973="FERRO",AA973="PADRAO"),CONTROLE!$T$2,IF(AND(AB973="FERRO",AA973="ESPECIAL"),CONTROLE!$T$3,IF(AND(AB973="ACO",AA973="PADRAO"),CONTROLE!$T$8,IF(AND(AB973="ACO",AA973="ESPECIAL"),CONTROLE!$T$9,IF(AND(AB973="ALUMINIO",AA973="PADRAO"),CONTROLE!$T$5,IF(AND(AB973="ALUMINIO",AA973="ESPECIAL"),CONTROLE!$T$6))))))</f>
        <v>12737</v>
      </c>
    </row>
    <row r="974" spans="1:29" ht="15" customHeight="1">
      <c r="A974" s="98" t="s">
        <v>2927</v>
      </c>
      <c r="B974" s="96" t="str">
        <f t="shared" si="98"/>
        <v xml:space="preserve"> </v>
      </c>
      <c r="C974" s="96" t="str">
        <f>IF(AND(ISBLANK('TABELA UNIFICADA 2024'!P920)=TRUE,(ISBLANK('TABELA UNIFICADA 2024'!A920)=FALSE)),'TABELA UNIFICADA 2024'!A920," ")</f>
        <v xml:space="preserve"> </v>
      </c>
      <c r="D974" s="96" t="s">
        <v>43</v>
      </c>
      <c r="E974" s="191" t="str">
        <f>IF(ISBLANK('TABELA UNIFICADA 2024'!M920)=TRUE," ",'TABELA UNIFICADA 2024'!M920)</f>
        <v xml:space="preserve"> </v>
      </c>
      <c r="F974" s="96" t="s">
        <v>111</v>
      </c>
      <c r="G974" s="96" t="str">
        <f>IF(C974='TABELA UNIFICADA 2024'!A974,'TABELA UNIFICADA 2024'!D974," ")</f>
        <v xml:space="preserve"> </v>
      </c>
      <c r="H974" s="96" t="s">
        <v>43</v>
      </c>
      <c r="I974" s="96" t="s">
        <v>112</v>
      </c>
      <c r="J974" s="97" t="str">
        <f>IF(C974='TABELA UNIFICADA 2024'!A920,'TABELA UNIFICADA 2024'!G920," ")</f>
        <v xml:space="preserve"> </v>
      </c>
      <c r="K974" s="96" t="s">
        <v>113</v>
      </c>
      <c r="L974" s="100" t="str">
        <f t="shared" ref="L974:L1037" si="100">IFERROR(VLOOKUP(M974,$Y$3:$AC$3003,5,0),"-")</f>
        <v>-</v>
      </c>
      <c r="M974" s="95" t="str">
        <f>IF(C974='TABELA UNIFICADA 2024'!A974,'TABELA UNIFICADA 2024'!C974," ")</f>
        <v xml:space="preserve"> </v>
      </c>
      <c r="N974" s="99" t="str">
        <f>IF(C974='TABELA UNIFICADA 2024'!A920,'TABELA UNIFICADA 2024'!F920," ")</f>
        <v xml:space="preserve"> </v>
      </c>
      <c r="O974" s="99" t="str">
        <f t="shared" ref="O974:O1037" si="101">IF(C974=" "," ",CONCATENATE(A974," ",B974,," ",C974," ",D974," ",TEXT(E974,"dd/mm/aaaa")," ",F974," ",IF(LEFT(M974, 2) = "PF", SUBSTITUTE(M974, ".","") &amp; ".055",M974 &amp; ".055")," ",H974," ",I974," ",TEXT(J974,"#,00")," ",K974))</f>
        <v xml:space="preserve"> </v>
      </c>
      <c r="Y974" s="183" t="s">
        <v>2089</v>
      </c>
      <c r="Z974" s="104" t="s">
        <v>658</v>
      </c>
      <c r="AA974" s="104" t="s">
        <v>706</v>
      </c>
      <c r="AB974" s="104" t="str">
        <f t="shared" si="99"/>
        <v>FERRO</v>
      </c>
      <c r="AC974" s="106">
        <f>IF(AND(AB974="FERRO",AA974="PADRAO"),CONTROLE!$T$2,IF(AND(AB974="FERRO",AA974="ESPECIAL"),CONTROLE!$T$3,IF(AND(AB974="ACO",AA974="PADRAO"),CONTROLE!$T$8,IF(AND(AB974="ACO",AA974="ESPECIAL"),CONTROLE!$T$9,IF(AND(AB974="ALUMINIO",AA974="PADRAO"),CONTROLE!$T$5,IF(AND(AB974="ALUMINIO",AA974="ESPECIAL"),CONTROLE!$T$6))))))</f>
        <v>12737</v>
      </c>
    </row>
    <row r="975" spans="1:29" ht="15" customHeight="1">
      <c r="A975" s="98" t="s">
        <v>2927</v>
      </c>
      <c r="B975" s="96" t="str">
        <f t="shared" si="98"/>
        <v xml:space="preserve"> </v>
      </c>
      <c r="C975" s="96" t="str">
        <f>IF(AND(ISBLANK('TABELA UNIFICADA 2024'!P921)=TRUE,(ISBLANK('TABELA UNIFICADA 2024'!A921)=FALSE)),'TABELA UNIFICADA 2024'!A921," ")</f>
        <v xml:space="preserve"> </v>
      </c>
      <c r="D975" s="96" t="s">
        <v>43</v>
      </c>
      <c r="E975" s="191" t="str">
        <f>IF(ISBLANK('TABELA UNIFICADA 2024'!M921)=TRUE," ",'TABELA UNIFICADA 2024'!M921)</f>
        <v xml:space="preserve"> </v>
      </c>
      <c r="F975" s="96" t="s">
        <v>111</v>
      </c>
      <c r="G975" s="96" t="str">
        <f>IF(C975='TABELA UNIFICADA 2024'!A975,'TABELA UNIFICADA 2024'!D975," ")</f>
        <v xml:space="preserve"> </v>
      </c>
      <c r="H975" s="96" t="s">
        <v>43</v>
      </c>
      <c r="I975" s="96" t="s">
        <v>112</v>
      </c>
      <c r="J975" s="97" t="str">
        <f>IF(C975='TABELA UNIFICADA 2024'!A921,'TABELA UNIFICADA 2024'!G921," ")</f>
        <v xml:space="preserve"> </v>
      </c>
      <c r="K975" s="96" t="s">
        <v>113</v>
      </c>
      <c r="L975" s="100" t="str">
        <f t="shared" si="100"/>
        <v>-</v>
      </c>
      <c r="M975" s="95" t="str">
        <f>IF(C975='TABELA UNIFICADA 2024'!A975,'TABELA UNIFICADA 2024'!C975," ")</f>
        <v xml:space="preserve"> </v>
      </c>
      <c r="N975" s="99" t="str">
        <f>IF(C975='TABELA UNIFICADA 2024'!A921,'TABELA UNIFICADA 2024'!F921," ")</f>
        <v xml:space="preserve"> </v>
      </c>
      <c r="O975" s="99" t="str">
        <f t="shared" si="101"/>
        <v xml:space="preserve"> </v>
      </c>
      <c r="Y975" s="183" t="s">
        <v>2090</v>
      </c>
      <c r="Z975" s="104" t="s">
        <v>656</v>
      </c>
      <c r="AA975" s="104" t="s">
        <v>706</v>
      </c>
      <c r="AB975" s="104" t="str">
        <f t="shared" si="99"/>
        <v>FERRO</v>
      </c>
      <c r="AC975" s="106">
        <f>IF(AND(AB975="FERRO",AA975="PADRAO"),CONTROLE!$T$2,IF(AND(AB975="FERRO",AA975="ESPECIAL"),CONTROLE!$T$3,IF(AND(AB975="ACO",AA975="PADRAO"),CONTROLE!$T$8,IF(AND(AB975="ACO",AA975="ESPECIAL"),CONTROLE!$T$9,IF(AND(AB975="ALUMINIO",AA975="PADRAO"),CONTROLE!$T$5,IF(AND(AB975="ALUMINIO",AA975="ESPECIAL"),CONTROLE!$T$6))))))</f>
        <v>12737</v>
      </c>
    </row>
    <row r="976" spans="1:29" ht="15" customHeight="1">
      <c r="A976" s="98" t="s">
        <v>2927</v>
      </c>
      <c r="B976" s="96" t="str">
        <f t="shared" si="98"/>
        <v xml:space="preserve"> </v>
      </c>
      <c r="C976" s="96" t="str">
        <f>IF(AND(ISBLANK('TABELA UNIFICADA 2024'!P922)=TRUE,(ISBLANK('TABELA UNIFICADA 2024'!A922)=FALSE)),'TABELA UNIFICADA 2024'!A922," ")</f>
        <v xml:space="preserve"> </v>
      </c>
      <c r="D976" s="96" t="s">
        <v>43</v>
      </c>
      <c r="E976" s="191" t="str">
        <f>IF(ISBLANK('TABELA UNIFICADA 2024'!M922)=TRUE," ",'TABELA UNIFICADA 2024'!M922)</f>
        <v xml:space="preserve"> </v>
      </c>
      <c r="F976" s="96" t="s">
        <v>111</v>
      </c>
      <c r="G976" s="96" t="str">
        <f>IF(C976='TABELA UNIFICADA 2024'!A976,'TABELA UNIFICADA 2024'!D976," ")</f>
        <v xml:space="preserve"> </v>
      </c>
      <c r="H976" s="96" t="s">
        <v>43</v>
      </c>
      <c r="I976" s="96" t="s">
        <v>112</v>
      </c>
      <c r="J976" s="97" t="str">
        <f>IF(C976='TABELA UNIFICADA 2024'!A922,'TABELA UNIFICADA 2024'!G922," ")</f>
        <v xml:space="preserve"> </v>
      </c>
      <c r="K976" s="96" t="s">
        <v>113</v>
      </c>
      <c r="L976" s="100" t="str">
        <f t="shared" si="100"/>
        <v>-</v>
      </c>
      <c r="M976" s="95" t="str">
        <f>IF(C976='TABELA UNIFICADA 2024'!A976,'TABELA UNIFICADA 2024'!C976," ")</f>
        <v xml:space="preserve"> </v>
      </c>
      <c r="N976" s="99" t="str">
        <f>IF(C976='TABELA UNIFICADA 2024'!A922,'TABELA UNIFICADA 2024'!F922," ")</f>
        <v xml:space="preserve"> </v>
      </c>
      <c r="O976" s="99" t="str">
        <f t="shared" si="101"/>
        <v xml:space="preserve"> </v>
      </c>
      <c r="Y976" s="183" t="s">
        <v>2091</v>
      </c>
      <c r="Z976" s="104" t="s">
        <v>656</v>
      </c>
      <c r="AA976" s="104" t="s">
        <v>706</v>
      </c>
      <c r="AB976" s="104" t="str">
        <f t="shared" si="99"/>
        <v>FERRO</v>
      </c>
      <c r="AC976" s="106">
        <f>IF(AND(AB976="FERRO",AA976="PADRAO"),CONTROLE!$T$2,IF(AND(AB976="FERRO",AA976="ESPECIAL"),CONTROLE!$T$3,IF(AND(AB976="ACO",AA976="PADRAO"),CONTROLE!$T$8,IF(AND(AB976="ACO",AA976="ESPECIAL"),CONTROLE!$T$9,IF(AND(AB976="ALUMINIO",AA976="PADRAO"),CONTROLE!$T$5,IF(AND(AB976="ALUMINIO",AA976="ESPECIAL"),CONTROLE!$T$6))))))</f>
        <v>12737</v>
      </c>
    </row>
    <row r="977" spans="1:29" ht="15" customHeight="1">
      <c r="A977" s="98" t="s">
        <v>2927</v>
      </c>
      <c r="B977" s="96" t="str">
        <f t="shared" si="98"/>
        <v xml:space="preserve"> </v>
      </c>
      <c r="C977" s="96" t="str">
        <f>IF(AND(ISBLANK('TABELA UNIFICADA 2024'!P923)=TRUE,(ISBLANK('TABELA UNIFICADA 2024'!A923)=FALSE)),'TABELA UNIFICADA 2024'!A923," ")</f>
        <v xml:space="preserve"> </v>
      </c>
      <c r="D977" s="96" t="s">
        <v>43</v>
      </c>
      <c r="E977" s="191" t="str">
        <f>IF(ISBLANK('TABELA UNIFICADA 2024'!M923)=TRUE," ",'TABELA UNIFICADA 2024'!M923)</f>
        <v xml:space="preserve"> </v>
      </c>
      <c r="F977" s="96" t="s">
        <v>111</v>
      </c>
      <c r="G977" s="96" t="str">
        <f>IF(C977='TABELA UNIFICADA 2024'!A977,'TABELA UNIFICADA 2024'!D977," ")</f>
        <v xml:space="preserve"> </v>
      </c>
      <c r="H977" s="96" t="s">
        <v>43</v>
      </c>
      <c r="I977" s="96" t="s">
        <v>112</v>
      </c>
      <c r="J977" s="97" t="str">
        <f>IF(C977='TABELA UNIFICADA 2024'!A923,'TABELA UNIFICADA 2024'!G923," ")</f>
        <v xml:space="preserve"> </v>
      </c>
      <c r="K977" s="96" t="s">
        <v>113</v>
      </c>
      <c r="L977" s="100" t="str">
        <f t="shared" si="100"/>
        <v>-</v>
      </c>
      <c r="M977" s="95" t="str">
        <f>IF(C977='TABELA UNIFICADA 2024'!A977,'TABELA UNIFICADA 2024'!C977," ")</f>
        <v xml:space="preserve"> </v>
      </c>
      <c r="N977" s="99" t="str">
        <f>IF(C977='TABELA UNIFICADA 2024'!A923,'TABELA UNIFICADA 2024'!F923," ")</f>
        <v xml:space="preserve"> </v>
      </c>
      <c r="O977" s="99" t="str">
        <f t="shared" si="101"/>
        <v xml:space="preserve"> </v>
      </c>
      <c r="Y977" s="183" t="s">
        <v>280</v>
      </c>
      <c r="Z977" s="104" t="s">
        <v>656</v>
      </c>
      <c r="AA977" s="104" t="s">
        <v>706</v>
      </c>
      <c r="AB977" s="104" t="str">
        <f t="shared" si="99"/>
        <v>FERRO</v>
      </c>
      <c r="AC977" s="106">
        <f>IF(AND(AB977="FERRO",AA977="PADRAO"),CONTROLE!$T$2,IF(AND(AB977="FERRO",AA977="ESPECIAL"),CONTROLE!$T$3,IF(AND(AB977="ACO",AA977="PADRAO"),CONTROLE!$T$8,IF(AND(AB977="ACO",AA977="ESPECIAL"),CONTROLE!$T$9,IF(AND(AB977="ALUMINIO",AA977="PADRAO"),CONTROLE!$T$5,IF(AND(AB977="ALUMINIO",AA977="ESPECIAL"),CONTROLE!$T$6))))))</f>
        <v>12737</v>
      </c>
    </row>
    <row r="978" spans="1:29" ht="15" customHeight="1">
      <c r="A978" s="98" t="s">
        <v>2927</v>
      </c>
      <c r="B978" s="96" t="str">
        <f t="shared" si="98"/>
        <v xml:space="preserve"> </v>
      </c>
      <c r="C978" s="96" t="str">
        <f>IF(AND(ISBLANK('TABELA UNIFICADA 2024'!P924)=TRUE,(ISBLANK('TABELA UNIFICADA 2024'!A924)=FALSE)),'TABELA UNIFICADA 2024'!A924," ")</f>
        <v xml:space="preserve"> </v>
      </c>
      <c r="D978" s="96" t="s">
        <v>43</v>
      </c>
      <c r="E978" s="191" t="str">
        <f>IF(ISBLANK('TABELA UNIFICADA 2024'!M924)=TRUE," ",'TABELA UNIFICADA 2024'!M924)</f>
        <v xml:space="preserve"> </v>
      </c>
      <c r="F978" s="96" t="s">
        <v>111</v>
      </c>
      <c r="G978" s="96" t="str">
        <f>IF(C978='TABELA UNIFICADA 2024'!A978,'TABELA UNIFICADA 2024'!D978," ")</f>
        <v xml:space="preserve"> </v>
      </c>
      <c r="H978" s="96" t="s">
        <v>43</v>
      </c>
      <c r="I978" s="96" t="s">
        <v>112</v>
      </c>
      <c r="J978" s="97" t="str">
        <f>IF(C978='TABELA UNIFICADA 2024'!A924,'TABELA UNIFICADA 2024'!G924," ")</f>
        <v xml:space="preserve"> </v>
      </c>
      <c r="K978" s="96" t="s">
        <v>113</v>
      </c>
      <c r="L978" s="100" t="str">
        <f t="shared" si="100"/>
        <v>-</v>
      </c>
      <c r="M978" s="95" t="str">
        <f>IF(C978='TABELA UNIFICADA 2024'!A978,'TABELA UNIFICADA 2024'!C978," ")</f>
        <v xml:space="preserve"> </v>
      </c>
      <c r="N978" s="99" t="str">
        <f>IF(C978='TABELA UNIFICADA 2024'!A924,'TABELA UNIFICADA 2024'!F924," ")</f>
        <v xml:space="preserve"> </v>
      </c>
      <c r="O978" s="99" t="str">
        <f t="shared" si="101"/>
        <v xml:space="preserve"> </v>
      </c>
      <c r="Y978" s="183" t="s">
        <v>2092</v>
      </c>
      <c r="Z978" s="104" t="s">
        <v>666</v>
      </c>
      <c r="AA978" s="104" t="s">
        <v>706</v>
      </c>
      <c r="AB978" s="104" t="str">
        <f t="shared" si="99"/>
        <v>FERRO</v>
      </c>
      <c r="AC978" s="106">
        <f>IF(AND(AB978="FERRO",AA978="PADRAO"),CONTROLE!$T$2,IF(AND(AB978="FERRO",AA978="ESPECIAL"),CONTROLE!$T$3,IF(AND(AB978="ACO",AA978="PADRAO"),CONTROLE!$T$8,IF(AND(AB978="ACO",AA978="ESPECIAL"),CONTROLE!$T$9,IF(AND(AB978="ALUMINIO",AA978="PADRAO"),CONTROLE!$T$5,IF(AND(AB978="ALUMINIO",AA978="ESPECIAL"),CONTROLE!$T$6))))))</f>
        <v>12737</v>
      </c>
    </row>
    <row r="979" spans="1:29" ht="15" customHeight="1">
      <c r="A979" s="98" t="s">
        <v>2927</v>
      </c>
      <c r="B979" s="96" t="str">
        <f t="shared" si="98"/>
        <v xml:space="preserve"> </v>
      </c>
      <c r="C979" s="96" t="str">
        <f>IF(AND(ISBLANK('TABELA UNIFICADA 2024'!P925)=TRUE,(ISBLANK('TABELA UNIFICADA 2024'!A925)=FALSE)),'TABELA UNIFICADA 2024'!A925," ")</f>
        <v xml:space="preserve"> </v>
      </c>
      <c r="D979" s="96" t="s">
        <v>43</v>
      </c>
      <c r="E979" s="191" t="str">
        <f>IF(ISBLANK('TABELA UNIFICADA 2024'!M925)=TRUE," ",'TABELA UNIFICADA 2024'!M925)</f>
        <v xml:space="preserve"> </v>
      </c>
      <c r="F979" s="96" t="s">
        <v>111</v>
      </c>
      <c r="G979" s="96" t="str">
        <f>IF(C979='TABELA UNIFICADA 2024'!A979,'TABELA UNIFICADA 2024'!D979," ")</f>
        <v xml:space="preserve"> </v>
      </c>
      <c r="H979" s="96" t="s">
        <v>43</v>
      </c>
      <c r="I979" s="96" t="s">
        <v>112</v>
      </c>
      <c r="J979" s="97" t="str">
        <f>IF(C979='TABELA UNIFICADA 2024'!A925,'TABELA UNIFICADA 2024'!G925," ")</f>
        <v xml:space="preserve"> </v>
      </c>
      <c r="K979" s="96" t="s">
        <v>113</v>
      </c>
      <c r="L979" s="100" t="str">
        <f t="shared" si="100"/>
        <v>-</v>
      </c>
      <c r="M979" s="95" t="str">
        <f>IF(C979='TABELA UNIFICADA 2024'!A979,'TABELA UNIFICADA 2024'!C979," ")</f>
        <v xml:space="preserve"> </v>
      </c>
      <c r="N979" s="99" t="str">
        <f>IF(C979='TABELA UNIFICADA 2024'!A925,'TABELA UNIFICADA 2024'!F925," ")</f>
        <v xml:space="preserve"> </v>
      </c>
      <c r="O979" s="99" t="str">
        <f t="shared" si="101"/>
        <v xml:space="preserve"> </v>
      </c>
      <c r="Y979" s="183" t="s">
        <v>2093</v>
      </c>
      <c r="Z979" s="104" t="s">
        <v>666</v>
      </c>
      <c r="AA979" s="104" t="s">
        <v>706</v>
      </c>
      <c r="AB979" s="104" t="str">
        <f t="shared" si="99"/>
        <v>FERRO</v>
      </c>
      <c r="AC979" s="106">
        <f>IF(AND(AB979="FERRO",AA979="PADRAO"),CONTROLE!$T$2,IF(AND(AB979="FERRO",AA979="ESPECIAL"),CONTROLE!$T$3,IF(AND(AB979="ACO",AA979="PADRAO"),CONTROLE!$T$8,IF(AND(AB979="ACO",AA979="ESPECIAL"),CONTROLE!$T$9,IF(AND(AB979="ALUMINIO",AA979="PADRAO"),CONTROLE!$T$5,IF(AND(AB979="ALUMINIO",AA979="ESPECIAL"),CONTROLE!$T$6))))))</f>
        <v>12737</v>
      </c>
    </row>
    <row r="980" spans="1:29" ht="15" customHeight="1">
      <c r="A980" s="98" t="s">
        <v>2927</v>
      </c>
      <c r="B980" s="96" t="str">
        <f t="shared" si="98"/>
        <v xml:space="preserve"> </v>
      </c>
      <c r="C980" s="96" t="str">
        <f>IF(AND(ISBLANK('TABELA UNIFICADA 2024'!P926)=TRUE,(ISBLANK('TABELA UNIFICADA 2024'!A926)=FALSE)),'TABELA UNIFICADA 2024'!A926," ")</f>
        <v xml:space="preserve"> </v>
      </c>
      <c r="D980" s="96" t="s">
        <v>43</v>
      </c>
      <c r="E980" s="191" t="str">
        <f>IF(ISBLANK('TABELA UNIFICADA 2024'!M926)=TRUE," ",'TABELA UNIFICADA 2024'!M926)</f>
        <v xml:space="preserve"> </v>
      </c>
      <c r="F980" s="96" t="s">
        <v>111</v>
      </c>
      <c r="G980" s="96" t="str">
        <f>IF(C980='TABELA UNIFICADA 2024'!A980,'TABELA UNIFICADA 2024'!D980," ")</f>
        <v xml:space="preserve"> </v>
      </c>
      <c r="H980" s="96" t="s">
        <v>43</v>
      </c>
      <c r="I980" s="96" t="s">
        <v>112</v>
      </c>
      <c r="J980" s="97" t="str">
        <f>IF(C980='TABELA UNIFICADA 2024'!A926,'TABELA UNIFICADA 2024'!G926," ")</f>
        <v xml:space="preserve"> </v>
      </c>
      <c r="K980" s="96" t="s">
        <v>113</v>
      </c>
      <c r="L980" s="100" t="str">
        <f t="shared" si="100"/>
        <v>-</v>
      </c>
      <c r="M980" s="95" t="str">
        <f>IF(C980='TABELA UNIFICADA 2024'!A980,'TABELA UNIFICADA 2024'!C980," ")</f>
        <v xml:space="preserve"> </v>
      </c>
      <c r="N980" s="99" t="str">
        <f>IF(C980='TABELA UNIFICADA 2024'!A926,'TABELA UNIFICADA 2024'!F926," ")</f>
        <v xml:space="preserve"> </v>
      </c>
      <c r="O980" s="99" t="str">
        <f t="shared" si="101"/>
        <v xml:space="preserve"> </v>
      </c>
      <c r="Y980" s="183" t="s">
        <v>2094</v>
      </c>
      <c r="Z980" s="104" t="s">
        <v>666</v>
      </c>
      <c r="AA980" s="104" t="s">
        <v>706</v>
      </c>
      <c r="AB980" s="104" t="str">
        <f t="shared" si="99"/>
        <v>FERRO</v>
      </c>
      <c r="AC980" s="106">
        <f>IF(AND(AB980="FERRO",AA980="PADRAO"),CONTROLE!$T$2,IF(AND(AB980="FERRO",AA980="ESPECIAL"),CONTROLE!$T$3,IF(AND(AB980="ACO",AA980="PADRAO"),CONTROLE!$T$8,IF(AND(AB980="ACO",AA980="ESPECIAL"),CONTROLE!$T$9,IF(AND(AB980="ALUMINIO",AA980="PADRAO"),CONTROLE!$T$5,IF(AND(AB980="ALUMINIO",AA980="ESPECIAL"),CONTROLE!$T$6))))))</f>
        <v>12737</v>
      </c>
    </row>
    <row r="981" spans="1:29" ht="15" customHeight="1">
      <c r="A981" s="98" t="s">
        <v>2927</v>
      </c>
      <c r="B981" s="96" t="str">
        <f t="shared" si="98"/>
        <v xml:space="preserve"> </v>
      </c>
      <c r="C981" s="96" t="str">
        <f>IF(AND(ISBLANK('TABELA UNIFICADA 2024'!P927)=TRUE,(ISBLANK('TABELA UNIFICADA 2024'!A927)=FALSE)),'TABELA UNIFICADA 2024'!A927," ")</f>
        <v xml:space="preserve"> </v>
      </c>
      <c r="D981" s="96" t="s">
        <v>43</v>
      </c>
      <c r="E981" s="191" t="str">
        <f>IF(ISBLANK('TABELA UNIFICADA 2024'!M927)=TRUE," ",'TABELA UNIFICADA 2024'!M927)</f>
        <v xml:space="preserve"> </v>
      </c>
      <c r="F981" s="96" t="s">
        <v>111</v>
      </c>
      <c r="G981" s="96" t="str">
        <f>IF(C981='TABELA UNIFICADA 2024'!A981,'TABELA UNIFICADA 2024'!D981," ")</f>
        <v xml:space="preserve"> </v>
      </c>
      <c r="H981" s="96" t="s">
        <v>43</v>
      </c>
      <c r="I981" s="96" t="s">
        <v>112</v>
      </c>
      <c r="J981" s="97" t="str">
        <f>IF(C981='TABELA UNIFICADA 2024'!A927,'TABELA UNIFICADA 2024'!G927," ")</f>
        <v xml:space="preserve"> </v>
      </c>
      <c r="K981" s="96" t="s">
        <v>113</v>
      </c>
      <c r="L981" s="100" t="str">
        <f t="shared" si="100"/>
        <v>-</v>
      </c>
      <c r="M981" s="95" t="str">
        <f>IF(C981='TABELA UNIFICADA 2024'!A981,'TABELA UNIFICADA 2024'!C981," ")</f>
        <v xml:space="preserve"> </v>
      </c>
      <c r="N981" s="99" t="str">
        <f>IF(C981='TABELA UNIFICADA 2024'!A927,'TABELA UNIFICADA 2024'!F927," ")</f>
        <v xml:space="preserve"> </v>
      </c>
      <c r="O981" s="99" t="str">
        <f t="shared" si="101"/>
        <v xml:space="preserve"> </v>
      </c>
      <c r="Y981" s="183" t="s">
        <v>2095</v>
      </c>
      <c r="Z981" s="104" t="s">
        <v>658</v>
      </c>
      <c r="AA981" s="104" t="s">
        <v>706</v>
      </c>
      <c r="AB981" s="104" t="str">
        <f t="shared" si="99"/>
        <v>FERRO</v>
      </c>
      <c r="AC981" s="106">
        <f>IF(AND(AB981="FERRO",AA981="PADRAO"),CONTROLE!$T$2,IF(AND(AB981="FERRO",AA981="ESPECIAL"),CONTROLE!$T$3,IF(AND(AB981="ACO",AA981="PADRAO"),CONTROLE!$T$8,IF(AND(AB981="ACO",AA981="ESPECIAL"),CONTROLE!$T$9,IF(AND(AB981="ALUMINIO",AA981="PADRAO"),CONTROLE!$T$5,IF(AND(AB981="ALUMINIO",AA981="ESPECIAL"),CONTROLE!$T$6))))))</f>
        <v>12737</v>
      </c>
    </row>
    <row r="982" spans="1:29" ht="15" customHeight="1">
      <c r="A982" s="98" t="s">
        <v>2927</v>
      </c>
      <c r="B982" s="96" t="str">
        <f t="shared" si="98"/>
        <v xml:space="preserve"> </v>
      </c>
      <c r="C982" s="96" t="str">
        <f>IF(AND(ISBLANK('TABELA UNIFICADA 2024'!P928)=TRUE,(ISBLANK('TABELA UNIFICADA 2024'!A928)=FALSE)),'TABELA UNIFICADA 2024'!A928," ")</f>
        <v xml:space="preserve"> </v>
      </c>
      <c r="D982" s="96" t="s">
        <v>43</v>
      </c>
      <c r="E982" s="191" t="str">
        <f>IF(ISBLANK('TABELA UNIFICADA 2024'!M928)=TRUE," ",'TABELA UNIFICADA 2024'!M928)</f>
        <v xml:space="preserve"> </v>
      </c>
      <c r="F982" s="96" t="s">
        <v>111</v>
      </c>
      <c r="G982" s="96" t="str">
        <f>IF(C982='TABELA UNIFICADA 2024'!A982,'TABELA UNIFICADA 2024'!D982," ")</f>
        <v xml:space="preserve"> </v>
      </c>
      <c r="H982" s="96" t="s">
        <v>43</v>
      </c>
      <c r="I982" s="96" t="s">
        <v>112</v>
      </c>
      <c r="J982" s="97" t="str">
        <f>IF(C982='TABELA UNIFICADA 2024'!A928,'TABELA UNIFICADA 2024'!G928," ")</f>
        <v xml:space="preserve"> </v>
      </c>
      <c r="K982" s="96" t="s">
        <v>113</v>
      </c>
      <c r="L982" s="100" t="str">
        <f t="shared" si="100"/>
        <v>-</v>
      </c>
      <c r="M982" s="95" t="str">
        <f>IF(C982='TABELA UNIFICADA 2024'!A982,'TABELA UNIFICADA 2024'!C982," ")</f>
        <v xml:space="preserve"> </v>
      </c>
      <c r="N982" s="99" t="str">
        <f>IF(C982='TABELA UNIFICADA 2024'!A928,'TABELA UNIFICADA 2024'!F928," ")</f>
        <v xml:space="preserve"> </v>
      </c>
      <c r="O982" s="99" t="str">
        <f t="shared" si="101"/>
        <v xml:space="preserve"> </v>
      </c>
      <c r="Y982" s="183" t="s">
        <v>2096</v>
      </c>
      <c r="Z982" s="104" t="s">
        <v>666</v>
      </c>
      <c r="AA982" s="104" t="s">
        <v>706</v>
      </c>
      <c r="AB982" s="104" t="str">
        <f t="shared" si="99"/>
        <v>FERRO</v>
      </c>
      <c r="AC982" s="106">
        <f>IF(AND(AB982="FERRO",AA982="PADRAO"),CONTROLE!$T$2,IF(AND(AB982="FERRO",AA982="ESPECIAL"),CONTROLE!$T$3,IF(AND(AB982="ACO",AA982="PADRAO"),CONTROLE!$T$8,IF(AND(AB982="ACO",AA982="ESPECIAL"),CONTROLE!$T$9,IF(AND(AB982="ALUMINIO",AA982="PADRAO"),CONTROLE!$T$5,IF(AND(AB982="ALUMINIO",AA982="ESPECIAL"),CONTROLE!$T$6))))))</f>
        <v>12737</v>
      </c>
    </row>
    <row r="983" spans="1:29" ht="15" customHeight="1">
      <c r="A983" s="98" t="s">
        <v>2927</v>
      </c>
      <c r="B983" s="96" t="str">
        <f t="shared" si="98"/>
        <v xml:space="preserve"> </v>
      </c>
      <c r="C983" s="96" t="str">
        <f>IF(AND(ISBLANK('TABELA UNIFICADA 2024'!P929)=TRUE,(ISBLANK('TABELA UNIFICADA 2024'!A929)=FALSE)),'TABELA UNIFICADA 2024'!A929," ")</f>
        <v xml:space="preserve"> </v>
      </c>
      <c r="D983" s="96" t="s">
        <v>43</v>
      </c>
      <c r="E983" s="191" t="str">
        <f>IF(ISBLANK('TABELA UNIFICADA 2024'!M929)=TRUE," ",'TABELA UNIFICADA 2024'!M929)</f>
        <v xml:space="preserve"> </v>
      </c>
      <c r="F983" s="96" t="s">
        <v>111</v>
      </c>
      <c r="G983" s="96" t="str">
        <f>IF(C983='TABELA UNIFICADA 2024'!A983,'TABELA UNIFICADA 2024'!D983," ")</f>
        <v xml:space="preserve"> </v>
      </c>
      <c r="H983" s="96" t="s">
        <v>43</v>
      </c>
      <c r="I983" s="96" t="s">
        <v>112</v>
      </c>
      <c r="J983" s="97" t="str">
        <f>IF(C983='TABELA UNIFICADA 2024'!A929,'TABELA UNIFICADA 2024'!G929," ")</f>
        <v xml:space="preserve"> </v>
      </c>
      <c r="K983" s="96" t="s">
        <v>113</v>
      </c>
      <c r="L983" s="100" t="str">
        <f t="shared" si="100"/>
        <v>-</v>
      </c>
      <c r="M983" s="95" t="str">
        <f>IF(C983='TABELA UNIFICADA 2024'!A983,'TABELA UNIFICADA 2024'!C983," ")</f>
        <v xml:space="preserve"> </v>
      </c>
      <c r="N983" s="99" t="str">
        <f>IF(C983='TABELA UNIFICADA 2024'!A929,'TABELA UNIFICADA 2024'!F929," ")</f>
        <v xml:space="preserve"> </v>
      </c>
      <c r="O983" s="99" t="str">
        <f t="shared" si="101"/>
        <v xml:space="preserve"> </v>
      </c>
      <c r="Y983" s="183" t="s">
        <v>1192</v>
      </c>
      <c r="Z983" s="104" t="s">
        <v>666</v>
      </c>
      <c r="AA983" s="104" t="s">
        <v>706</v>
      </c>
      <c r="AB983" s="104" t="str">
        <f t="shared" si="99"/>
        <v>FERRO</v>
      </c>
      <c r="AC983" s="106">
        <f>IF(AND(AB983="FERRO",AA983="PADRAO"),CONTROLE!$T$2,IF(AND(AB983="FERRO",AA983="ESPECIAL"),CONTROLE!$T$3,IF(AND(AB983="ACO",AA983="PADRAO"),CONTROLE!$T$8,IF(AND(AB983="ACO",AA983="ESPECIAL"),CONTROLE!$T$9,IF(AND(AB983="ALUMINIO",AA983="PADRAO"),CONTROLE!$T$5,IF(AND(AB983="ALUMINIO",AA983="ESPECIAL"),CONTROLE!$T$6))))))</f>
        <v>12737</v>
      </c>
    </row>
    <row r="984" spans="1:29" ht="15" customHeight="1">
      <c r="A984" s="98" t="s">
        <v>2927</v>
      </c>
      <c r="B984" s="96" t="str">
        <f t="shared" si="98"/>
        <v xml:space="preserve"> </v>
      </c>
      <c r="C984" s="96" t="str">
        <f>IF(AND(ISBLANK('TABELA UNIFICADA 2024'!P930)=TRUE,(ISBLANK('TABELA UNIFICADA 2024'!A930)=FALSE)),'TABELA UNIFICADA 2024'!A930," ")</f>
        <v xml:space="preserve"> </v>
      </c>
      <c r="D984" s="96" t="s">
        <v>43</v>
      </c>
      <c r="E984" s="191" t="str">
        <f>IF(ISBLANK('TABELA UNIFICADA 2024'!M930)=TRUE," ",'TABELA UNIFICADA 2024'!M930)</f>
        <v xml:space="preserve"> </v>
      </c>
      <c r="F984" s="96" t="s">
        <v>111</v>
      </c>
      <c r="G984" s="96" t="str">
        <f>IF(C984='TABELA UNIFICADA 2024'!A984,'TABELA UNIFICADA 2024'!D984," ")</f>
        <v xml:space="preserve"> </v>
      </c>
      <c r="H984" s="96" t="s">
        <v>43</v>
      </c>
      <c r="I984" s="96" t="s">
        <v>112</v>
      </c>
      <c r="J984" s="97" t="str">
        <f>IF(C984='TABELA UNIFICADA 2024'!A930,'TABELA UNIFICADA 2024'!G930," ")</f>
        <v xml:space="preserve"> </v>
      </c>
      <c r="K984" s="96" t="s">
        <v>113</v>
      </c>
      <c r="L984" s="100" t="str">
        <f t="shared" si="100"/>
        <v>-</v>
      </c>
      <c r="M984" s="95" t="str">
        <f>IF(C984='TABELA UNIFICADA 2024'!A984,'TABELA UNIFICADA 2024'!C984," ")</f>
        <v xml:space="preserve"> </v>
      </c>
      <c r="N984" s="99" t="str">
        <f>IF(C984='TABELA UNIFICADA 2024'!A930,'TABELA UNIFICADA 2024'!F930," ")</f>
        <v xml:space="preserve"> </v>
      </c>
      <c r="O984" s="99" t="str">
        <f t="shared" si="101"/>
        <v xml:space="preserve"> </v>
      </c>
      <c r="Y984" s="183" t="s">
        <v>2097</v>
      </c>
      <c r="Z984" s="104" t="s">
        <v>658</v>
      </c>
      <c r="AA984" s="104" t="s">
        <v>706</v>
      </c>
      <c r="AB984" s="104" t="str">
        <f t="shared" si="99"/>
        <v>FERRO</v>
      </c>
      <c r="AC984" s="106">
        <f>IF(AND(AB984="FERRO",AA984="PADRAO"),CONTROLE!$T$2,IF(AND(AB984="FERRO",AA984="ESPECIAL"),CONTROLE!$T$3,IF(AND(AB984="ACO",AA984="PADRAO"),CONTROLE!$T$8,IF(AND(AB984="ACO",AA984="ESPECIAL"),CONTROLE!$T$9,IF(AND(AB984="ALUMINIO",AA984="PADRAO"),CONTROLE!$T$5,IF(AND(AB984="ALUMINIO",AA984="ESPECIAL"),CONTROLE!$T$6))))))</f>
        <v>12737</v>
      </c>
    </row>
    <row r="985" spans="1:29" ht="15" customHeight="1">
      <c r="A985" s="98" t="s">
        <v>2927</v>
      </c>
      <c r="B985" s="96" t="str">
        <f t="shared" si="98"/>
        <v xml:space="preserve"> </v>
      </c>
      <c r="C985" s="96" t="str">
        <f>IF(AND(ISBLANK('TABELA UNIFICADA 2024'!P931)=TRUE,(ISBLANK('TABELA UNIFICADA 2024'!A931)=FALSE)),'TABELA UNIFICADA 2024'!A931," ")</f>
        <v xml:space="preserve"> </v>
      </c>
      <c r="D985" s="96" t="s">
        <v>43</v>
      </c>
      <c r="E985" s="191" t="str">
        <f>IF(ISBLANK('TABELA UNIFICADA 2024'!M931)=TRUE," ",'TABELA UNIFICADA 2024'!M931)</f>
        <v xml:space="preserve"> </v>
      </c>
      <c r="F985" s="96" t="s">
        <v>111</v>
      </c>
      <c r="G985" s="96" t="str">
        <f>IF(C985='TABELA UNIFICADA 2024'!A985,'TABELA UNIFICADA 2024'!D985," ")</f>
        <v xml:space="preserve"> </v>
      </c>
      <c r="H985" s="96" t="s">
        <v>43</v>
      </c>
      <c r="I985" s="96" t="s">
        <v>112</v>
      </c>
      <c r="J985" s="97" t="str">
        <f>IF(C985='TABELA UNIFICADA 2024'!A931,'TABELA UNIFICADA 2024'!G931," ")</f>
        <v xml:space="preserve"> </v>
      </c>
      <c r="K985" s="96" t="s">
        <v>113</v>
      </c>
      <c r="L985" s="100" t="str">
        <f t="shared" si="100"/>
        <v>-</v>
      </c>
      <c r="M985" s="95" t="str">
        <f>IF(C985='TABELA UNIFICADA 2024'!A985,'TABELA UNIFICADA 2024'!C985," ")</f>
        <v xml:space="preserve"> </v>
      </c>
      <c r="N985" s="99" t="str">
        <f>IF(C985='TABELA UNIFICADA 2024'!A931,'TABELA UNIFICADA 2024'!F931," ")</f>
        <v xml:space="preserve"> </v>
      </c>
      <c r="O985" s="99" t="str">
        <f t="shared" si="101"/>
        <v xml:space="preserve"> </v>
      </c>
      <c r="Y985" s="183" t="s">
        <v>2098</v>
      </c>
      <c r="Z985" s="104" t="s">
        <v>666</v>
      </c>
      <c r="AA985" s="104" t="s">
        <v>706</v>
      </c>
      <c r="AB985" s="104" t="str">
        <f t="shared" si="99"/>
        <v>FERRO</v>
      </c>
      <c r="AC985" s="106">
        <f>IF(AND(AB985="FERRO",AA985="PADRAO"),CONTROLE!$T$2,IF(AND(AB985="FERRO",AA985="ESPECIAL"),CONTROLE!$T$3,IF(AND(AB985="ACO",AA985="PADRAO"),CONTROLE!$T$8,IF(AND(AB985="ACO",AA985="ESPECIAL"),CONTROLE!$T$9,IF(AND(AB985="ALUMINIO",AA985="PADRAO"),CONTROLE!$T$5,IF(AND(AB985="ALUMINIO",AA985="ESPECIAL"),CONTROLE!$T$6))))))</f>
        <v>12737</v>
      </c>
    </row>
    <row r="986" spans="1:29" ht="15" customHeight="1">
      <c r="A986" s="98" t="s">
        <v>2927</v>
      </c>
      <c r="B986" s="96" t="str">
        <f t="shared" si="98"/>
        <v xml:space="preserve"> </v>
      </c>
      <c r="C986" s="96" t="str">
        <f>IF(AND(ISBLANK('TABELA UNIFICADA 2024'!P932)=TRUE,(ISBLANK('TABELA UNIFICADA 2024'!A932)=FALSE)),'TABELA UNIFICADA 2024'!A932," ")</f>
        <v xml:space="preserve"> </v>
      </c>
      <c r="D986" s="96" t="s">
        <v>43</v>
      </c>
      <c r="E986" s="191" t="str">
        <f>IF(ISBLANK('TABELA UNIFICADA 2024'!M932)=TRUE," ",'TABELA UNIFICADA 2024'!M932)</f>
        <v xml:space="preserve"> </v>
      </c>
      <c r="F986" s="96" t="s">
        <v>111</v>
      </c>
      <c r="G986" s="96" t="str">
        <f>IF(C986='TABELA UNIFICADA 2024'!A986,'TABELA UNIFICADA 2024'!D986," ")</f>
        <v xml:space="preserve"> </v>
      </c>
      <c r="H986" s="96" t="s">
        <v>43</v>
      </c>
      <c r="I986" s="96" t="s">
        <v>112</v>
      </c>
      <c r="J986" s="97" t="str">
        <f>IF(C986='TABELA UNIFICADA 2024'!A932,'TABELA UNIFICADA 2024'!G932," ")</f>
        <v xml:space="preserve"> </v>
      </c>
      <c r="K986" s="96" t="s">
        <v>113</v>
      </c>
      <c r="L986" s="100" t="str">
        <f t="shared" si="100"/>
        <v>-</v>
      </c>
      <c r="M986" s="95" t="str">
        <f>IF(C986='TABELA UNIFICADA 2024'!A986,'TABELA UNIFICADA 2024'!C986," ")</f>
        <v xml:space="preserve"> </v>
      </c>
      <c r="N986" s="99" t="str">
        <f>IF(C986='TABELA UNIFICADA 2024'!A932,'TABELA UNIFICADA 2024'!F932," ")</f>
        <v xml:space="preserve"> </v>
      </c>
      <c r="O986" s="99" t="str">
        <f t="shared" si="101"/>
        <v xml:space="preserve"> </v>
      </c>
      <c r="Y986" s="183" t="s">
        <v>2099</v>
      </c>
      <c r="Z986" s="104" t="s">
        <v>666</v>
      </c>
      <c r="AA986" s="104" t="s">
        <v>706</v>
      </c>
      <c r="AB986" s="104" t="str">
        <f t="shared" si="99"/>
        <v>FERRO</v>
      </c>
      <c r="AC986" s="106">
        <f>IF(AND(AB986="FERRO",AA986="PADRAO"),CONTROLE!$T$2,IF(AND(AB986="FERRO",AA986="ESPECIAL"),CONTROLE!$T$3,IF(AND(AB986="ACO",AA986="PADRAO"),CONTROLE!$T$8,IF(AND(AB986="ACO",AA986="ESPECIAL"),CONTROLE!$T$9,IF(AND(AB986="ALUMINIO",AA986="PADRAO"),CONTROLE!$T$5,IF(AND(AB986="ALUMINIO",AA986="ESPECIAL"),CONTROLE!$T$6))))))</f>
        <v>12737</v>
      </c>
    </row>
    <row r="987" spans="1:29" ht="15" customHeight="1">
      <c r="A987" s="98" t="s">
        <v>2927</v>
      </c>
      <c r="B987" s="96" t="str">
        <f t="shared" si="98"/>
        <v xml:space="preserve"> </v>
      </c>
      <c r="C987" s="96" t="str">
        <f>IF(AND(ISBLANK('TABELA UNIFICADA 2024'!P933)=TRUE,(ISBLANK('TABELA UNIFICADA 2024'!A933)=FALSE)),'TABELA UNIFICADA 2024'!A933," ")</f>
        <v xml:space="preserve"> </v>
      </c>
      <c r="D987" s="96" t="s">
        <v>43</v>
      </c>
      <c r="E987" s="191" t="str">
        <f>IF(ISBLANK('TABELA UNIFICADA 2024'!M933)=TRUE," ",'TABELA UNIFICADA 2024'!M933)</f>
        <v xml:space="preserve"> </v>
      </c>
      <c r="F987" s="96" t="s">
        <v>111</v>
      </c>
      <c r="G987" s="96" t="str">
        <f>IF(C987='TABELA UNIFICADA 2024'!A987,'TABELA UNIFICADA 2024'!D987," ")</f>
        <v xml:space="preserve"> </v>
      </c>
      <c r="H987" s="96" t="s">
        <v>43</v>
      </c>
      <c r="I987" s="96" t="s">
        <v>112</v>
      </c>
      <c r="J987" s="97" t="str">
        <f>IF(C987='TABELA UNIFICADA 2024'!A933,'TABELA UNIFICADA 2024'!G933," ")</f>
        <v xml:space="preserve"> </v>
      </c>
      <c r="K987" s="96" t="s">
        <v>113</v>
      </c>
      <c r="L987" s="100" t="str">
        <f t="shared" si="100"/>
        <v>-</v>
      </c>
      <c r="M987" s="95" t="str">
        <f>IF(C987='TABELA UNIFICADA 2024'!A987,'TABELA UNIFICADA 2024'!C987," ")</f>
        <v xml:space="preserve"> </v>
      </c>
      <c r="N987" s="99" t="str">
        <f>IF(C987='TABELA UNIFICADA 2024'!A933,'TABELA UNIFICADA 2024'!F933," ")</f>
        <v xml:space="preserve"> </v>
      </c>
      <c r="O987" s="99" t="str">
        <f t="shared" si="101"/>
        <v xml:space="preserve"> </v>
      </c>
      <c r="Y987" s="183" t="s">
        <v>2100</v>
      </c>
      <c r="Z987" s="104" t="s">
        <v>666</v>
      </c>
      <c r="AA987" s="104" t="s">
        <v>706</v>
      </c>
      <c r="AB987" s="104" t="str">
        <f t="shared" si="99"/>
        <v>FERRO</v>
      </c>
      <c r="AC987" s="106">
        <f>IF(AND(AB987="FERRO",AA987="PADRAO"),CONTROLE!$T$2,IF(AND(AB987="FERRO",AA987="ESPECIAL"),CONTROLE!$T$3,IF(AND(AB987="ACO",AA987="PADRAO"),CONTROLE!$T$8,IF(AND(AB987="ACO",AA987="ESPECIAL"),CONTROLE!$T$9,IF(AND(AB987="ALUMINIO",AA987="PADRAO"),CONTROLE!$T$5,IF(AND(AB987="ALUMINIO",AA987="ESPECIAL"),CONTROLE!$T$6))))))</f>
        <v>12737</v>
      </c>
    </row>
    <row r="988" spans="1:29" ht="15" customHeight="1">
      <c r="A988" s="98" t="s">
        <v>2927</v>
      </c>
      <c r="B988" s="96" t="str">
        <f t="shared" si="98"/>
        <v xml:space="preserve"> </v>
      </c>
      <c r="C988" s="96" t="str">
        <f>IF(AND(ISBLANK('TABELA UNIFICADA 2024'!P934)=TRUE,(ISBLANK('TABELA UNIFICADA 2024'!A934)=FALSE)),'TABELA UNIFICADA 2024'!A934," ")</f>
        <v xml:space="preserve"> </v>
      </c>
      <c r="D988" s="96" t="s">
        <v>43</v>
      </c>
      <c r="E988" s="191" t="str">
        <f>IF(ISBLANK('TABELA UNIFICADA 2024'!M934)=TRUE," ",'TABELA UNIFICADA 2024'!M934)</f>
        <v xml:space="preserve"> </v>
      </c>
      <c r="F988" s="96" t="s">
        <v>111</v>
      </c>
      <c r="G988" s="96" t="str">
        <f>IF(C988='TABELA UNIFICADA 2024'!A988,'TABELA UNIFICADA 2024'!D988," ")</f>
        <v xml:space="preserve"> </v>
      </c>
      <c r="H988" s="96" t="s">
        <v>43</v>
      </c>
      <c r="I988" s="96" t="s">
        <v>112</v>
      </c>
      <c r="J988" s="97" t="str">
        <f>IF(C988='TABELA UNIFICADA 2024'!A934,'TABELA UNIFICADA 2024'!G934," ")</f>
        <v xml:space="preserve"> </v>
      </c>
      <c r="K988" s="96" t="s">
        <v>113</v>
      </c>
      <c r="L988" s="100" t="str">
        <f t="shared" si="100"/>
        <v>-</v>
      </c>
      <c r="M988" s="95" t="str">
        <f>IF(C988='TABELA UNIFICADA 2024'!A988,'TABELA UNIFICADA 2024'!C988," ")</f>
        <v xml:space="preserve"> </v>
      </c>
      <c r="N988" s="99" t="str">
        <f>IF(C988='TABELA UNIFICADA 2024'!A934,'TABELA UNIFICADA 2024'!F934," ")</f>
        <v xml:space="preserve"> </v>
      </c>
      <c r="O988" s="99" t="str">
        <f t="shared" si="101"/>
        <v xml:space="preserve"> </v>
      </c>
      <c r="Y988" s="183" t="s">
        <v>2101</v>
      </c>
      <c r="Z988" s="104" t="s">
        <v>666</v>
      </c>
      <c r="AA988" s="104" t="s">
        <v>706</v>
      </c>
      <c r="AB988" s="104" t="str">
        <f t="shared" si="99"/>
        <v>FERRO</v>
      </c>
      <c r="AC988" s="106">
        <f>IF(AND(AB988="FERRO",AA988="PADRAO"),CONTROLE!$T$2,IF(AND(AB988="FERRO",AA988="ESPECIAL"),CONTROLE!$T$3,IF(AND(AB988="ACO",AA988="PADRAO"),CONTROLE!$T$8,IF(AND(AB988="ACO",AA988="ESPECIAL"),CONTROLE!$T$9,IF(AND(AB988="ALUMINIO",AA988="PADRAO"),CONTROLE!$T$5,IF(AND(AB988="ALUMINIO",AA988="ESPECIAL"),CONTROLE!$T$6))))))</f>
        <v>12737</v>
      </c>
    </row>
    <row r="989" spans="1:29" ht="15" customHeight="1">
      <c r="A989" s="98" t="s">
        <v>2927</v>
      </c>
      <c r="B989" s="96" t="str">
        <f t="shared" si="98"/>
        <v xml:space="preserve"> </v>
      </c>
      <c r="C989" s="96" t="str">
        <f>IF(AND(ISBLANK('TABELA UNIFICADA 2024'!P935)=TRUE,(ISBLANK('TABELA UNIFICADA 2024'!A935)=FALSE)),'TABELA UNIFICADA 2024'!A935," ")</f>
        <v xml:space="preserve"> </v>
      </c>
      <c r="D989" s="96" t="s">
        <v>43</v>
      </c>
      <c r="E989" s="191" t="str">
        <f>IF(ISBLANK('TABELA UNIFICADA 2024'!M935)=TRUE," ",'TABELA UNIFICADA 2024'!M935)</f>
        <v xml:space="preserve"> </v>
      </c>
      <c r="F989" s="96" t="s">
        <v>111</v>
      </c>
      <c r="G989" s="96" t="str">
        <f>IF(C989='TABELA UNIFICADA 2024'!A989,'TABELA UNIFICADA 2024'!D989," ")</f>
        <v xml:space="preserve"> </v>
      </c>
      <c r="H989" s="96" t="s">
        <v>43</v>
      </c>
      <c r="I989" s="96" t="s">
        <v>112</v>
      </c>
      <c r="J989" s="97" t="str">
        <f>IF(C989='TABELA UNIFICADA 2024'!A935,'TABELA UNIFICADA 2024'!G935," ")</f>
        <v xml:space="preserve"> </v>
      </c>
      <c r="K989" s="96" t="s">
        <v>113</v>
      </c>
      <c r="L989" s="100" t="str">
        <f t="shared" si="100"/>
        <v>-</v>
      </c>
      <c r="M989" s="95" t="str">
        <f>IF(C989='TABELA UNIFICADA 2024'!A989,'TABELA UNIFICADA 2024'!C989," ")</f>
        <v xml:space="preserve"> </v>
      </c>
      <c r="N989" s="99" t="str">
        <f>IF(C989='TABELA UNIFICADA 2024'!A935,'TABELA UNIFICADA 2024'!F935," ")</f>
        <v xml:space="preserve"> </v>
      </c>
      <c r="O989" s="99" t="str">
        <f t="shared" si="101"/>
        <v xml:space="preserve"> </v>
      </c>
      <c r="Y989" s="183" t="s">
        <v>2102</v>
      </c>
      <c r="Z989" s="104" t="s">
        <v>666</v>
      </c>
      <c r="AA989" s="104" t="s">
        <v>706</v>
      </c>
      <c r="AB989" s="104" t="str">
        <f t="shared" si="99"/>
        <v>FERRO</v>
      </c>
      <c r="AC989" s="106">
        <f>IF(AND(AB989="FERRO",AA989="PADRAO"),CONTROLE!$T$2,IF(AND(AB989="FERRO",AA989="ESPECIAL"),CONTROLE!$T$3,IF(AND(AB989="ACO",AA989="PADRAO"),CONTROLE!$T$8,IF(AND(AB989="ACO",AA989="ESPECIAL"),CONTROLE!$T$9,IF(AND(AB989="ALUMINIO",AA989="PADRAO"),CONTROLE!$T$5,IF(AND(AB989="ALUMINIO",AA989="ESPECIAL"),CONTROLE!$T$6))))))</f>
        <v>12737</v>
      </c>
    </row>
    <row r="990" spans="1:29" ht="15" customHeight="1">
      <c r="A990" s="98" t="s">
        <v>2927</v>
      </c>
      <c r="B990" s="96" t="str">
        <f t="shared" si="98"/>
        <v xml:space="preserve"> </v>
      </c>
      <c r="C990" s="96" t="str">
        <f>IF(AND(ISBLANK('TABELA UNIFICADA 2024'!P936)=TRUE,(ISBLANK('TABELA UNIFICADA 2024'!A936)=FALSE)),'TABELA UNIFICADA 2024'!A936," ")</f>
        <v xml:space="preserve"> </v>
      </c>
      <c r="D990" s="96" t="s">
        <v>43</v>
      </c>
      <c r="E990" s="191" t="str">
        <f>IF(ISBLANK('TABELA UNIFICADA 2024'!M936)=TRUE," ",'TABELA UNIFICADA 2024'!M936)</f>
        <v xml:space="preserve"> </v>
      </c>
      <c r="F990" s="96" t="s">
        <v>111</v>
      </c>
      <c r="G990" s="96" t="str">
        <f>IF(C990='TABELA UNIFICADA 2024'!A990,'TABELA UNIFICADA 2024'!D990," ")</f>
        <v xml:space="preserve"> </v>
      </c>
      <c r="H990" s="96" t="s">
        <v>43</v>
      </c>
      <c r="I990" s="96" t="s">
        <v>112</v>
      </c>
      <c r="J990" s="97" t="str">
        <f>IF(C990='TABELA UNIFICADA 2024'!A936,'TABELA UNIFICADA 2024'!G936," ")</f>
        <v xml:space="preserve"> </v>
      </c>
      <c r="K990" s="96" t="s">
        <v>113</v>
      </c>
      <c r="L990" s="100" t="str">
        <f t="shared" si="100"/>
        <v>-</v>
      </c>
      <c r="M990" s="95" t="str">
        <f>IF(C990='TABELA UNIFICADA 2024'!A990,'TABELA UNIFICADA 2024'!C990," ")</f>
        <v xml:space="preserve"> </v>
      </c>
      <c r="N990" s="99" t="str">
        <f>IF(C990='TABELA UNIFICADA 2024'!A936,'TABELA UNIFICADA 2024'!F936," ")</f>
        <v xml:space="preserve"> </v>
      </c>
      <c r="O990" s="99" t="str">
        <f t="shared" si="101"/>
        <v xml:space="preserve"> </v>
      </c>
      <c r="Y990" s="183" t="s">
        <v>2103</v>
      </c>
      <c r="Z990" s="104" t="s">
        <v>784</v>
      </c>
      <c r="AA990" s="104" t="s">
        <v>706</v>
      </c>
      <c r="AB990" s="104" t="str">
        <f t="shared" si="99"/>
        <v>FERRO</v>
      </c>
      <c r="AC990" s="106">
        <f>IF(AND(AB990="FERRO",AA990="PADRAO"),CONTROLE!$T$2,IF(AND(AB990="FERRO",AA990="ESPECIAL"),CONTROLE!$T$3,IF(AND(AB990="ACO",AA990="PADRAO"),CONTROLE!$T$8,IF(AND(AB990="ACO",AA990="ESPECIAL"),CONTROLE!$T$9,IF(AND(AB990="ALUMINIO",AA990="PADRAO"),CONTROLE!$T$5,IF(AND(AB990="ALUMINIO",AA990="ESPECIAL"),CONTROLE!$T$6))))))</f>
        <v>12737</v>
      </c>
    </row>
    <row r="991" spans="1:29" ht="15" customHeight="1">
      <c r="A991" s="98" t="s">
        <v>2927</v>
      </c>
      <c r="B991" s="96" t="str">
        <f t="shared" si="98"/>
        <v xml:space="preserve"> </v>
      </c>
      <c r="C991" s="96" t="str">
        <f>IF(AND(ISBLANK('TABELA UNIFICADA 2024'!P937)=TRUE,(ISBLANK('TABELA UNIFICADA 2024'!A937)=FALSE)),'TABELA UNIFICADA 2024'!A937," ")</f>
        <v xml:space="preserve"> </v>
      </c>
      <c r="D991" s="96" t="s">
        <v>43</v>
      </c>
      <c r="E991" s="191" t="str">
        <f>IF(ISBLANK('TABELA UNIFICADA 2024'!M937)=TRUE," ",'TABELA UNIFICADA 2024'!M937)</f>
        <v xml:space="preserve"> </v>
      </c>
      <c r="F991" s="96" t="s">
        <v>111</v>
      </c>
      <c r="G991" s="96" t="str">
        <f>IF(C991='TABELA UNIFICADA 2024'!A991,'TABELA UNIFICADA 2024'!D991," ")</f>
        <v xml:space="preserve"> </v>
      </c>
      <c r="H991" s="96" t="s">
        <v>43</v>
      </c>
      <c r="I991" s="96" t="s">
        <v>112</v>
      </c>
      <c r="J991" s="97" t="str">
        <f>IF(C991='TABELA UNIFICADA 2024'!A937,'TABELA UNIFICADA 2024'!G937," ")</f>
        <v xml:space="preserve"> </v>
      </c>
      <c r="K991" s="96" t="s">
        <v>113</v>
      </c>
      <c r="L991" s="100" t="str">
        <f t="shared" si="100"/>
        <v>-</v>
      </c>
      <c r="M991" s="95" t="str">
        <f>IF(C991='TABELA UNIFICADA 2024'!A991,'TABELA UNIFICADA 2024'!C991," ")</f>
        <v xml:space="preserve"> </v>
      </c>
      <c r="N991" s="99" t="str">
        <f>IF(C991='TABELA UNIFICADA 2024'!A937,'TABELA UNIFICADA 2024'!F937," ")</f>
        <v xml:space="preserve"> </v>
      </c>
      <c r="O991" s="99" t="str">
        <f t="shared" si="101"/>
        <v xml:space="preserve"> </v>
      </c>
      <c r="Y991" s="183" t="s">
        <v>2104</v>
      </c>
      <c r="Z991" s="104" t="s">
        <v>666</v>
      </c>
      <c r="AA991" s="104" t="s">
        <v>706</v>
      </c>
      <c r="AB991" s="104" t="str">
        <f t="shared" si="99"/>
        <v>FERRO</v>
      </c>
      <c r="AC991" s="106">
        <f>IF(AND(AB991="FERRO",AA991="PADRAO"),CONTROLE!$T$2,IF(AND(AB991="FERRO",AA991="ESPECIAL"),CONTROLE!$T$3,IF(AND(AB991="ACO",AA991="PADRAO"),CONTROLE!$T$8,IF(AND(AB991="ACO",AA991="ESPECIAL"),CONTROLE!$T$9,IF(AND(AB991="ALUMINIO",AA991="PADRAO"),CONTROLE!$T$5,IF(AND(AB991="ALUMINIO",AA991="ESPECIAL"),CONTROLE!$T$6))))))</f>
        <v>12737</v>
      </c>
    </row>
    <row r="992" spans="1:29" ht="15" customHeight="1">
      <c r="A992" s="98" t="s">
        <v>2927</v>
      </c>
      <c r="B992" s="96" t="str">
        <f>IFERROR(IF(C992&lt;&gt;" ",VLOOKUP(C992,$V$2:$W$17,2,0)," ")," ")</f>
        <v xml:space="preserve"> </v>
      </c>
      <c r="C992" s="96" t="str">
        <f>IF(AND(ISBLANK('TABELA UNIFICADA 2024'!P938)=TRUE,(ISBLANK('TABELA UNIFICADA 2024'!A938)=FALSE)),'TABELA UNIFICADA 2024'!A938," ")</f>
        <v xml:space="preserve"> </v>
      </c>
      <c r="D992" s="96" t="s">
        <v>43</v>
      </c>
      <c r="E992" s="191" t="str">
        <f>IF(ISBLANK('TABELA UNIFICADA 2024'!M938)=TRUE," ",'TABELA UNIFICADA 2024'!M938)</f>
        <v xml:space="preserve"> </v>
      </c>
      <c r="F992" s="96" t="s">
        <v>111</v>
      </c>
      <c r="G992" s="96" t="str">
        <f>IF(C992='TABELA UNIFICADA 2024'!A992,'TABELA UNIFICADA 2024'!D992," ")</f>
        <v xml:space="preserve"> </v>
      </c>
      <c r="H992" s="96" t="s">
        <v>43</v>
      </c>
      <c r="I992" s="96" t="s">
        <v>112</v>
      </c>
      <c r="J992" s="97" t="str">
        <f>IF(C992='TABELA UNIFICADA 2024'!A938,'TABELA UNIFICADA 2024'!G938," ")</f>
        <v xml:space="preserve"> </v>
      </c>
      <c r="K992" s="96" t="s">
        <v>113</v>
      </c>
      <c r="L992" s="100" t="str">
        <f t="shared" si="100"/>
        <v>-</v>
      </c>
      <c r="M992" s="95" t="str">
        <f>IF(C992='TABELA UNIFICADA 2024'!A992,'TABELA UNIFICADA 2024'!C992," ")</f>
        <v xml:space="preserve"> </v>
      </c>
      <c r="N992" s="99" t="str">
        <f>IF(C992='TABELA UNIFICADA 2024'!A938,'TABELA UNIFICADA 2024'!F938," ")</f>
        <v xml:space="preserve"> </v>
      </c>
      <c r="O992" s="99" t="str">
        <f t="shared" si="101"/>
        <v xml:space="preserve"> </v>
      </c>
      <c r="Y992" s="183" t="s">
        <v>2105</v>
      </c>
      <c r="Z992" s="104" t="s">
        <v>658</v>
      </c>
      <c r="AA992" s="104" t="s">
        <v>706</v>
      </c>
      <c r="AB992" s="104" t="str">
        <f t="shared" si="99"/>
        <v>FERRO</v>
      </c>
      <c r="AC992" s="106">
        <f>IF(AND(AB992="FERRO",AA992="PADRAO"),CONTROLE!$T$2,IF(AND(AB992="FERRO",AA992="ESPECIAL"),CONTROLE!$T$3,IF(AND(AB992="ACO",AA992="PADRAO"),CONTROLE!$T$8,IF(AND(AB992="ACO",AA992="ESPECIAL"),CONTROLE!$T$9,IF(AND(AB992="ALUMINIO",AA992="PADRAO"),CONTROLE!$T$5,IF(AND(AB992="ALUMINIO",AA992="ESPECIAL"),CONTROLE!$T$6))))))</f>
        <v>12737</v>
      </c>
    </row>
    <row r="993" spans="1:29" ht="15" customHeight="1">
      <c r="A993" s="98" t="s">
        <v>2927</v>
      </c>
      <c r="B993" s="96" t="str">
        <f t="shared" ref="B993:B1056" si="102">IFERROR(IF(C993&lt;&gt;" ",VLOOKUP(C993,$V$2:$W$16,2,0)," ")," ")</f>
        <v xml:space="preserve"> </v>
      </c>
      <c r="C993" s="96" t="str">
        <f>IF(AND(ISBLANK('TABELA UNIFICADA 2024'!P939)=TRUE,(ISBLANK('TABELA UNIFICADA 2024'!A939)=FALSE)),'TABELA UNIFICADA 2024'!A939," ")</f>
        <v xml:space="preserve"> </v>
      </c>
      <c r="D993" s="96" t="s">
        <v>43</v>
      </c>
      <c r="E993" s="191" t="str">
        <f>IF(ISBLANK('TABELA UNIFICADA 2024'!M939)=TRUE," ",'TABELA UNIFICADA 2024'!M939)</f>
        <v xml:space="preserve"> </v>
      </c>
      <c r="F993" s="96" t="s">
        <v>111</v>
      </c>
      <c r="G993" s="96" t="str">
        <f>IF(C993='TABELA UNIFICADA 2024'!A993,'TABELA UNIFICADA 2024'!D993," ")</f>
        <v xml:space="preserve"> </v>
      </c>
      <c r="H993" s="96" t="s">
        <v>43</v>
      </c>
      <c r="I993" s="96" t="s">
        <v>112</v>
      </c>
      <c r="J993" s="97" t="str">
        <f>IF(C993='TABELA UNIFICADA 2024'!A939,'TABELA UNIFICADA 2024'!G939," ")</f>
        <v xml:space="preserve"> </v>
      </c>
      <c r="K993" s="96" t="s">
        <v>113</v>
      </c>
      <c r="L993" s="100" t="str">
        <f t="shared" si="100"/>
        <v>-</v>
      </c>
      <c r="M993" s="95" t="str">
        <f>IF(C993='TABELA UNIFICADA 2024'!A993,'TABELA UNIFICADA 2024'!C993," ")</f>
        <v xml:space="preserve"> </v>
      </c>
      <c r="N993" s="99" t="str">
        <f>IF(C993='TABELA UNIFICADA 2024'!A939,'TABELA UNIFICADA 2024'!F939," ")</f>
        <v xml:space="preserve"> </v>
      </c>
      <c r="O993" s="99" t="str">
        <f t="shared" si="101"/>
        <v xml:space="preserve"> </v>
      </c>
      <c r="Y993" s="183" t="s">
        <v>2106</v>
      </c>
      <c r="Z993" s="104" t="s">
        <v>666</v>
      </c>
      <c r="AA993" s="104" t="s">
        <v>706</v>
      </c>
      <c r="AB993" s="104" t="str">
        <f t="shared" si="99"/>
        <v>FERRO</v>
      </c>
      <c r="AC993" s="106">
        <f>IF(AND(AB993="FERRO",AA993="PADRAO"),CONTROLE!$T$2,IF(AND(AB993="FERRO",AA993="ESPECIAL"),CONTROLE!$T$3,IF(AND(AB993="ACO",AA993="PADRAO"),CONTROLE!$T$8,IF(AND(AB993="ACO",AA993="ESPECIAL"),CONTROLE!$T$9,IF(AND(AB993="ALUMINIO",AA993="PADRAO"),CONTROLE!$T$5,IF(AND(AB993="ALUMINIO",AA993="ESPECIAL"),CONTROLE!$T$6))))))</f>
        <v>12737</v>
      </c>
    </row>
    <row r="994" spans="1:29" ht="15" customHeight="1">
      <c r="A994" s="98" t="s">
        <v>2927</v>
      </c>
      <c r="B994" s="96" t="str">
        <f t="shared" si="102"/>
        <v xml:space="preserve"> </v>
      </c>
      <c r="C994" s="96" t="str">
        <f>IF(AND(ISBLANK('TABELA UNIFICADA 2024'!P940)=TRUE,(ISBLANK('TABELA UNIFICADA 2024'!A940)=FALSE)),'TABELA UNIFICADA 2024'!A940," ")</f>
        <v xml:space="preserve"> </v>
      </c>
      <c r="D994" s="96" t="s">
        <v>43</v>
      </c>
      <c r="E994" s="191" t="str">
        <f>IF(ISBLANK('TABELA UNIFICADA 2024'!M940)=TRUE," ",'TABELA UNIFICADA 2024'!M940)</f>
        <v xml:space="preserve"> </v>
      </c>
      <c r="F994" s="96" t="s">
        <v>111</v>
      </c>
      <c r="G994" s="96" t="str">
        <f>IF(C994='TABELA UNIFICADA 2024'!A994,'TABELA UNIFICADA 2024'!D994," ")</f>
        <v xml:space="preserve"> </v>
      </c>
      <c r="H994" s="96" t="s">
        <v>43</v>
      </c>
      <c r="I994" s="96" t="s">
        <v>112</v>
      </c>
      <c r="J994" s="97" t="str">
        <f>IF(C994='TABELA UNIFICADA 2024'!A940,'TABELA UNIFICADA 2024'!G940," ")</f>
        <v xml:space="preserve"> </v>
      </c>
      <c r="K994" s="96" t="s">
        <v>113</v>
      </c>
      <c r="L994" s="100" t="str">
        <f t="shared" si="100"/>
        <v>-</v>
      </c>
      <c r="M994" s="95" t="str">
        <f>IF(C994='TABELA UNIFICADA 2024'!A994,'TABELA UNIFICADA 2024'!C994," ")</f>
        <v xml:space="preserve"> </v>
      </c>
      <c r="N994" s="99" t="str">
        <f>IF(C994='TABELA UNIFICADA 2024'!A940,'TABELA UNIFICADA 2024'!F940," ")</f>
        <v xml:space="preserve"> </v>
      </c>
      <c r="O994" s="99" t="str">
        <f t="shared" si="101"/>
        <v xml:space="preserve"> </v>
      </c>
      <c r="Y994" s="183" t="s">
        <v>1193</v>
      </c>
      <c r="Z994" s="104" t="s">
        <v>658</v>
      </c>
      <c r="AA994" s="104" t="s">
        <v>706</v>
      </c>
      <c r="AB994" s="104" t="str">
        <f t="shared" si="99"/>
        <v>FERRO</v>
      </c>
      <c r="AC994" s="106">
        <f>IF(AND(AB994="FERRO",AA994="PADRAO"),CONTROLE!$T$2,IF(AND(AB994="FERRO",AA994="ESPECIAL"),CONTROLE!$T$3,IF(AND(AB994="ACO",AA994="PADRAO"),CONTROLE!$T$8,IF(AND(AB994="ACO",AA994="ESPECIAL"),CONTROLE!$T$9,IF(AND(AB994="ALUMINIO",AA994="PADRAO"),CONTROLE!$T$5,IF(AND(AB994="ALUMINIO",AA994="ESPECIAL"),CONTROLE!$T$6))))))</f>
        <v>12737</v>
      </c>
    </row>
    <row r="995" spans="1:29" ht="15" customHeight="1">
      <c r="A995" s="98" t="s">
        <v>2927</v>
      </c>
      <c r="B995" s="96" t="str">
        <f t="shared" si="102"/>
        <v xml:space="preserve"> </v>
      </c>
      <c r="C995" s="96" t="str">
        <f>IF(AND(ISBLANK('TABELA UNIFICADA 2024'!P941)=TRUE,(ISBLANK('TABELA UNIFICADA 2024'!A941)=FALSE)),'TABELA UNIFICADA 2024'!A941," ")</f>
        <v xml:space="preserve"> </v>
      </c>
      <c r="D995" s="96" t="s">
        <v>43</v>
      </c>
      <c r="E995" s="191" t="str">
        <f>IF(ISBLANK('TABELA UNIFICADA 2024'!M941)=TRUE," ",'TABELA UNIFICADA 2024'!M941)</f>
        <v xml:space="preserve"> </v>
      </c>
      <c r="F995" s="96" t="s">
        <v>111</v>
      </c>
      <c r="G995" s="96" t="str">
        <f>IF(C995='TABELA UNIFICADA 2024'!A995,'TABELA UNIFICADA 2024'!D995," ")</f>
        <v xml:space="preserve"> </v>
      </c>
      <c r="H995" s="96" t="s">
        <v>43</v>
      </c>
      <c r="I995" s="96" t="s">
        <v>112</v>
      </c>
      <c r="J995" s="97" t="str">
        <f>IF(C995='TABELA UNIFICADA 2024'!A941,'TABELA UNIFICADA 2024'!G941," ")</f>
        <v xml:space="preserve"> </v>
      </c>
      <c r="K995" s="96" t="s">
        <v>113</v>
      </c>
      <c r="L995" s="100" t="str">
        <f t="shared" si="100"/>
        <v>-</v>
      </c>
      <c r="M995" s="95" t="str">
        <f>IF(C995='TABELA UNIFICADA 2024'!A995,'TABELA UNIFICADA 2024'!C995," ")</f>
        <v xml:space="preserve"> </v>
      </c>
      <c r="N995" s="99" t="str">
        <f>IF(C995='TABELA UNIFICADA 2024'!A941,'TABELA UNIFICADA 2024'!F941," ")</f>
        <v xml:space="preserve"> </v>
      </c>
      <c r="O995" s="99" t="str">
        <f t="shared" si="101"/>
        <v xml:space="preserve"> </v>
      </c>
      <c r="Y995" s="183" t="s">
        <v>2107</v>
      </c>
      <c r="Z995" s="104" t="s">
        <v>666</v>
      </c>
      <c r="AA995" s="104" t="s">
        <v>706</v>
      </c>
      <c r="AB995" s="104" t="str">
        <f t="shared" si="99"/>
        <v>FERRO</v>
      </c>
      <c r="AC995" s="106">
        <f>IF(AND(AB995="FERRO",AA995="PADRAO"),CONTROLE!$T$2,IF(AND(AB995="FERRO",AA995="ESPECIAL"),CONTROLE!$T$3,IF(AND(AB995="ACO",AA995="PADRAO"),CONTROLE!$T$8,IF(AND(AB995="ACO",AA995="ESPECIAL"),CONTROLE!$T$9,IF(AND(AB995="ALUMINIO",AA995="PADRAO"),CONTROLE!$T$5,IF(AND(AB995="ALUMINIO",AA995="ESPECIAL"),CONTROLE!$T$6))))))</f>
        <v>12737</v>
      </c>
    </row>
    <row r="996" spans="1:29" ht="15" customHeight="1">
      <c r="A996" s="98" t="s">
        <v>2927</v>
      </c>
      <c r="B996" s="96" t="str">
        <f t="shared" si="102"/>
        <v xml:space="preserve"> </v>
      </c>
      <c r="C996" s="96" t="str">
        <f>IF(AND(ISBLANK('TABELA UNIFICADA 2024'!P942)=TRUE,(ISBLANK('TABELA UNIFICADA 2024'!A942)=FALSE)),'TABELA UNIFICADA 2024'!A942," ")</f>
        <v xml:space="preserve"> </v>
      </c>
      <c r="D996" s="96" t="s">
        <v>43</v>
      </c>
      <c r="E996" s="191" t="str">
        <f>IF(ISBLANK('TABELA UNIFICADA 2024'!M942)=TRUE," ",'TABELA UNIFICADA 2024'!M942)</f>
        <v xml:space="preserve"> </v>
      </c>
      <c r="F996" s="96" t="s">
        <v>111</v>
      </c>
      <c r="G996" s="96" t="str">
        <f>IF(C996='TABELA UNIFICADA 2024'!A996,'TABELA UNIFICADA 2024'!D996," ")</f>
        <v xml:space="preserve"> </v>
      </c>
      <c r="H996" s="96" t="s">
        <v>43</v>
      </c>
      <c r="I996" s="96" t="s">
        <v>112</v>
      </c>
      <c r="J996" s="97" t="str">
        <f>IF(C996='TABELA UNIFICADA 2024'!A942,'TABELA UNIFICADA 2024'!G942," ")</f>
        <v xml:space="preserve"> </v>
      </c>
      <c r="K996" s="96" t="s">
        <v>113</v>
      </c>
      <c r="L996" s="100" t="str">
        <f t="shared" si="100"/>
        <v>-</v>
      </c>
      <c r="M996" s="95" t="str">
        <f>IF(C996='TABELA UNIFICADA 2024'!A996,'TABELA UNIFICADA 2024'!C996," ")</f>
        <v xml:space="preserve"> </v>
      </c>
      <c r="N996" s="99" t="str">
        <f>IF(C996='TABELA UNIFICADA 2024'!A942,'TABELA UNIFICADA 2024'!F942," ")</f>
        <v xml:space="preserve"> </v>
      </c>
      <c r="O996" s="99" t="str">
        <f t="shared" si="101"/>
        <v xml:space="preserve"> </v>
      </c>
      <c r="Y996" s="183" t="s">
        <v>2108</v>
      </c>
      <c r="Z996" s="104" t="s">
        <v>658</v>
      </c>
      <c r="AA996" s="104" t="s">
        <v>706</v>
      </c>
      <c r="AB996" s="104" t="str">
        <f t="shared" si="99"/>
        <v>FERRO</v>
      </c>
      <c r="AC996" s="106">
        <f>IF(AND(AB996="FERRO",AA996="PADRAO"),CONTROLE!$T$2,IF(AND(AB996="FERRO",AA996="ESPECIAL"),CONTROLE!$T$3,IF(AND(AB996="ACO",AA996="PADRAO"),CONTROLE!$T$8,IF(AND(AB996="ACO",AA996="ESPECIAL"),CONTROLE!$T$9,IF(AND(AB996="ALUMINIO",AA996="PADRAO"),CONTROLE!$T$5,IF(AND(AB996="ALUMINIO",AA996="ESPECIAL"),CONTROLE!$T$6))))))</f>
        <v>12737</v>
      </c>
    </row>
    <row r="997" spans="1:29" ht="15" customHeight="1">
      <c r="A997" s="98" t="s">
        <v>2927</v>
      </c>
      <c r="B997" s="96" t="str">
        <f t="shared" si="102"/>
        <v xml:space="preserve"> </v>
      </c>
      <c r="C997" s="96" t="str">
        <f>IF(AND(ISBLANK('TABELA UNIFICADA 2024'!P943)=TRUE,(ISBLANK('TABELA UNIFICADA 2024'!A943)=FALSE)),'TABELA UNIFICADA 2024'!A943," ")</f>
        <v xml:space="preserve"> </v>
      </c>
      <c r="D997" s="96" t="s">
        <v>43</v>
      </c>
      <c r="E997" s="191" t="str">
        <f>IF(ISBLANK('TABELA UNIFICADA 2024'!M943)=TRUE," ",'TABELA UNIFICADA 2024'!M943)</f>
        <v xml:space="preserve"> </v>
      </c>
      <c r="F997" s="96" t="s">
        <v>111</v>
      </c>
      <c r="G997" s="96" t="str">
        <f>IF(C997='TABELA UNIFICADA 2024'!A997,'TABELA UNIFICADA 2024'!D997," ")</f>
        <v xml:space="preserve"> </v>
      </c>
      <c r="H997" s="96" t="s">
        <v>43</v>
      </c>
      <c r="I997" s="96" t="s">
        <v>112</v>
      </c>
      <c r="J997" s="97" t="str">
        <f>IF(C997='TABELA UNIFICADA 2024'!A943,'TABELA UNIFICADA 2024'!G943," ")</f>
        <v xml:space="preserve"> </v>
      </c>
      <c r="K997" s="96" t="s">
        <v>113</v>
      </c>
      <c r="L997" s="100" t="str">
        <f t="shared" si="100"/>
        <v>-</v>
      </c>
      <c r="M997" s="95" t="str">
        <f>IF(C997='TABELA UNIFICADA 2024'!A997,'TABELA UNIFICADA 2024'!C997," ")</f>
        <v xml:space="preserve"> </v>
      </c>
      <c r="N997" s="99" t="str">
        <f>IF(C997='TABELA UNIFICADA 2024'!A943,'TABELA UNIFICADA 2024'!F943," ")</f>
        <v xml:space="preserve"> </v>
      </c>
      <c r="O997" s="99" t="str">
        <f t="shared" si="101"/>
        <v xml:space="preserve"> </v>
      </c>
      <c r="Y997" s="183" t="s">
        <v>1194</v>
      </c>
      <c r="Z997" s="104" t="s">
        <v>784</v>
      </c>
      <c r="AA997" s="104" t="s">
        <v>706</v>
      </c>
      <c r="AB997" s="104" t="str">
        <f t="shared" si="99"/>
        <v>FERRO</v>
      </c>
      <c r="AC997" s="106">
        <f>IF(AND(AB997="FERRO",AA997="PADRAO"),CONTROLE!$T$2,IF(AND(AB997="FERRO",AA997="ESPECIAL"),CONTROLE!$T$3,IF(AND(AB997="ACO",AA997="PADRAO"),CONTROLE!$T$8,IF(AND(AB997="ACO",AA997="ESPECIAL"),CONTROLE!$T$9,IF(AND(AB997="ALUMINIO",AA997="PADRAO"),CONTROLE!$T$5,IF(AND(AB997="ALUMINIO",AA997="ESPECIAL"),CONTROLE!$T$6))))))</f>
        <v>12737</v>
      </c>
    </row>
    <row r="998" spans="1:29" ht="15" customHeight="1">
      <c r="A998" s="98" t="s">
        <v>2927</v>
      </c>
      <c r="B998" s="96" t="str">
        <f t="shared" si="102"/>
        <v xml:space="preserve"> </v>
      </c>
      <c r="C998" s="96" t="str">
        <f>IF(AND(ISBLANK('TABELA UNIFICADA 2024'!P944)=TRUE,(ISBLANK('TABELA UNIFICADA 2024'!A944)=FALSE)),'TABELA UNIFICADA 2024'!A944," ")</f>
        <v xml:space="preserve"> </v>
      </c>
      <c r="D998" s="96" t="s">
        <v>43</v>
      </c>
      <c r="E998" s="191" t="str">
        <f>IF(ISBLANK('TABELA UNIFICADA 2024'!M944)=TRUE," ",'TABELA UNIFICADA 2024'!M944)</f>
        <v xml:space="preserve"> </v>
      </c>
      <c r="F998" s="96" t="s">
        <v>111</v>
      </c>
      <c r="G998" s="96" t="str">
        <f>IF(C998='TABELA UNIFICADA 2024'!A998,'TABELA UNIFICADA 2024'!D998," ")</f>
        <v xml:space="preserve"> </v>
      </c>
      <c r="H998" s="96" t="s">
        <v>43</v>
      </c>
      <c r="I998" s="96" t="s">
        <v>112</v>
      </c>
      <c r="J998" s="97" t="str">
        <f>IF(C998='TABELA UNIFICADA 2024'!A944,'TABELA UNIFICADA 2024'!G944," ")</f>
        <v xml:space="preserve"> </v>
      </c>
      <c r="K998" s="96" t="s">
        <v>113</v>
      </c>
      <c r="L998" s="100" t="str">
        <f t="shared" si="100"/>
        <v>-</v>
      </c>
      <c r="M998" s="95" t="str">
        <f>IF(C998='TABELA UNIFICADA 2024'!A998,'TABELA UNIFICADA 2024'!C998," ")</f>
        <v xml:space="preserve"> </v>
      </c>
      <c r="N998" s="99" t="str">
        <f>IF(C998='TABELA UNIFICADA 2024'!A944,'TABELA UNIFICADA 2024'!F944," ")</f>
        <v xml:space="preserve"> </v>
      </c>
      <c r="O998" s="99" t="str">
        <f t="shared" si="101"/>
        <v xml:space="preserve"> </v>
      </c>
      <c r="Y998" s="183" t="s">
        <v>1195</v>
      </c>
      <c r="Z998" s="104" t="s">
        <v>784</v>
      </c>
      <c r="AA998" s="104" t="s">
        <v>706</v>
      </c>
      <c r="AB998" s="104" t="str">
        <f t="shared" si="99"/>
        <v>FERRO</v>
      </c>
      <c r="AC998" s="106">
        <f>IF(AND(AB998="FERRO",AA998="PADRAO"),CONTROLE!$T$2,IF(AND(AB998="FERRO",AA998="ESPECIAL"),CONTROLE!$T$3,IF(AND(AB998="ACO",AA998="PADRAO"),CONTROLE!$T$8,IF(AND(AB998="ACO",AA998="ESPECIAL"),CONTROLE!$T$9,IF(AND(AB998="ALUMINIO",AA998="PADRAO"),CONTROLE!$T$5,IF(AND(AB998="ALUMINIO",AA998="ESPECIAL"),CONTROLE!$T$6))))))</f>
        <v>12737</v>
      </c>
    </row>
    <row r="999" spans="1:29" ht="15" customHeight="1">
      <c r="A999" s="98" t="s">
        <v>2927</v>
      </c>
      <c r="B999" s="96" t="str">
        <f t="shared" si="102"/>
        <v xml:space="preserve"> </v>
      </c>
      <c r="C999" s="96" t="str">
        <f>IF(AND(ISBLANK('TABELA UNIFICADA 2024'!P945)=TRUE,(ISBLANK('TABELA UNIFICADA 2024'!A945)=FALSE)),'TABELA UNIFICADA 2024'!A945," ")</f>
        <v xml:space="preserve"> </v>
      </c>
      <c r="D999" s="96" t="s">
        <v>43</v>
      </c>
      <c r="E999" s="191" t="str">
        <f>IF(ISBLANK('TABELA UNIFICADA 2024'!M945)=TRUE," ",'TABELA UNIFICADA 2024'!M945)</f>
        <v xml:space="preserve"> </v>
      </c>
      <c r="F999" s="96" t="s">
        <v>111</v>
      </c>
      <c r="G999" s="96" t="str">
        <f>IF(C999='TABELA UNIFICADA 2024'!A999,'TABELA UNIFICADA 2024'!D999," ")</f>
        <v xml:space="preserve"> </v>
      </c>
      <c r="H999" s="96" t="s">
        <v>43</v>
      </c>
      <c r="I999" s="96" t="s">
        <v>112</v>
      </c>
      <c r="J999" s="97" t="str">
        <f>IF(C999='TABELA UNIFICADA 2024'!A945,'TABELA UNIFICADA 2024'!G945," ")</f>
        <v xml:space="preserve"> </v>
      </c>
      <c r="K999" s="96" t="s">
        <v>113</v>
      </c>
      <c r="L999" s="100" t="str">
        <f t="shared" si="100"/>
        <v>-</v>
      </c>
      <c r="M999" s="95" t="str">
        <f>IF(C999='TABELA UNIFICADA 2024'!A999,'TABELA UNIFICADA 2024'!C999," ")</f>
        <v xml:space="preserve"> </v>
      </c>
      <c r="N999" s="99" t="str">
        <f>IF(C999='TABELA UNIFICADA 2024'!A945,'TABELA UNIFICADA 2024'!F945," ")</f>
        <v xml:space="preserve"> </v>
      </c>
      <c r="O999" s="99" t="str">
        <f t="shared" si="101"/>
        <v xml:space="preserve"> </v>
      </c>
      <c r="Y999" s="183" t="s">
        <v>1196</v>
      </c>
      <c r="Z999" s="104" t="s">
        <v>784</v>
      </c>
      <c r="AA999" s="104" t="s">
        <v>706</v>
      </c>
      <c r="AB999" s="104" t="str">
        <f t="shared" si="99"/>
        <v>FERRO</v>
      </c>
      <c r="AC999" s="106">
        <f>IF(AND(AB999="FERRO",AA999="PADRAO"),CONTROLE!$T$2,IF(AND(AB999="FERRO",AA999="ESPECIAL"),CONTROLE!$T$3,IF(AND(AB999="ACO",AA999="PADRAO"),CONTROLE!$T$8,IF(AND(AB999="ACO",AA999="ESPECIAL"),CONTROLE!$T$9,IF(AND(AB999="ALUMINIO",AA999="PADRAO"),CONTROLE!$T$5,IF(AND(AB999="ALUMINIO",AA999="ESPECIAL"),CONTROLE!$T$6))))))</f>
        <v>12737</v>
      </c>
    </row>
    <row r="1000" spans="1:29" ht="15" customHeight="1">
      <c r="A1000" s="98" t="s">
        <v>2927</v>
      </c>
      <c r="B1000" s="96" t="str">
        <f t="shared" si="102"/>
        <v xml:space="preserve"> </v>
      </c>
      <c r="C1000" s="96" t="str">
        <f>IF(AND(ISBLANK('TABELA UNIFICADA 2024'!P946)=TRUE,(ISBLANK('TABELA UNIFICADA 2024'!A946)=FALSE)),'TABELA UNIFICADA 2024'!A946," ")</f>
        <v xml:space="preserve"> </v>
      </c>
      <c r="D1000" s="96" t="s">
        <v>43</v>
      </c>
      <c r="E1000" s="191" t="str">
        <f>IF(ISBLANK('TABELA UNIFICADA 2024'!M946)=TRUE," ",'TABELA UNIFICADA 2024'!M946)</f>
        <v xml:space="preserve"> </v>
      </c>
      <c r="F1000" s="96" t="s">
        <v>111</v>
      </c>
      <c r="G1000" s="96" t="str">
        <f>IF(C1000='TABELA UNIFICADA 2024'!A1000,'TABELA UNIFICADA 2024'!D1000," ")</f>
        <v xml:space="preserve"> </v>
      </c>
      <c r="H1000" s="96" t="s">
        <v>43</v>
      </c>
      <c r="I1000" s="96" t="s">
        <v>112</v>
      </c>
      <c r="J1000" s="97" t="str">
        <f>IF(C1000='TABELA UNIFICADA 2024'!A946,'TABELA UNIFICADA 2024'!G946," ")</f>
        <v xml:space="preserve"> </v>
      </c>
      <c r="K1000" s="96" t="s">
        <v>113</v>
      </c>
      <c r="L1000" s="100" t="str">
        <f t="shared" si="100"/>
        <v>-</v>
      </c>
      <c r="M1000" s="95" t="str">
        <f>IF(C1000='TABELA UNIFICADA 2024'!A1000,'TABELA UNIFICADA 2024'!C1000," ")</f>
        <v xml:space="preserve"> </v>
      </c>
      <c r="N1000" s="99" t="str">
        <f>IF(C1000='TABELA UNIFICADA 2024'!A946,'TABELA UNIFICADA 2024'!F946," ")</f>
        <v xml:space="preserve"> </v>
      </c>
      <c r="O1000" s="99" t="str">
        <f t="shared" si="101"/>
        <v xml:space="preserve"> </v>
      </c>
      <c r="Y1000" s="183" t="s">
        <v>1197</v>
      </c>
      <c r="Z1000" s="104" t="s">
        <v>784</v>
      </c>
      <c r="AA1000" s="104" t="s">
        <v>706</v>
      </c>
      <c r="AB1000" s="104" t="str">
        <f t="shared" si="99"/>
        <v>FERRO</v>
      </c>
      <c r="AC1000" s="106">
        <f>IF(AND(AB1000="FERRO",AA1000="PADRAO"),CONTROLE!$T$2,IF(AND(AB1000="FERRO",AA1000="ESPECIAL"),CONTROLE!$T$3,IF(AND(AB1000="ACO",AA1000="PADRAO"),CONTROLE!$T$8,IF(AND(AB1000="ACO",AA1000="ESPECIAL"),CONTROLE!$T$9,IF(AND(AB1000="ALUMINIO",AA1000="PADRAO"),CONTROLE!$T$5,IF(AND(AB1000="ALUMINIO",AA1000="ESPECIAL"),CONTROLE!$T$6))))))</f>
        <v>12737</v>
      </c>
    </row>
    <row r="1001" spans="1:29" ht="15" customHeight="1">
      <c r="A1001" s="98" t="s">
        <v>2927</v>
      </c>
      <c r="B1001" s="96" t="str">
        <f t="shared" si="102"/>
        <v xml:space="preserve"> </v>
      </c>
      <c r="C1001" s="96" t="str">
        <f>IF(AND(ISBLANK('TABELA UNIFICADA 2024'!P947)=TRUE,(ISBLANK('TABELA UNIFICADA 2024'!A947)=FALSE)),'TABELA UNIFICADA 2024'!A947," ")</f>
        <v xml:space="preserve"> </v>
      </c>
      <c r="D1001" s="96" t="s">
        <v>43</v>
      </c>
      <c r="E1001" s="191" t="str">
        <f>IF(ISBLANK('TABELA UNIFICADA 2024'!M947)=TRUE," ",'TABELA UNIFICADA 2024'!M947)</f>
        <v xml:space="preserve"> </v>
      </c>
      <c r="F1001" s="96" t="s">
        <v>111</v>
      </c>
      <c r="G1001" s="96" t="str">
        <f>IF(C1001='TABELA UNIFICADA 2024'!A1001,'TABELA UNIFICADA 2024'!D1001," ")</f>
        <v xml:space="preserve"> </v>
      </c>
      <c r="H1001" s="96" t="s">
        <v>43</v>
      </c>
      <c r="I1001" s="96" t="s">
        <v>112</v>
      </c>
      <c r="J1001" s="97" t="str">
        <f>IF(C1001='TABELA UNIFICADA 2024'!A947,'TABELA UNIFICADA 2024'!G947," ")</f>
        <v xml:space="preserve"> </v>
      </c>
      <c r="K1001" s="96" t="s">
        <v>113</v>
      </c>
      <c r="L1001" s="100" t="str">
        <f t="shared" si="100"/>
        <v>-</v>
      </c>
      <c r="M1001" s="95" t="str">
        <f>IF(C1001='TABELA UNIFICADA 2024'!A1001,'TABELA UNIFICADA 2024'!C1001," ")</f>
        <v xml:space="preserve"> </v>
      </c>
      <c r="N1001" s="99" t="str">
        <f>IF(C1001='TABELA UNIFICADA 2024'!A947,'TABELA UNIFICADA 2024'!F947," ")</f>
        <v xml:space="preserve"> </v>
      </c>
      <c r="O1001" s="99" t="str">
        <f t="shared" si="101"/>
        <v xml:space="preserve"> </v>
      </c>
      <c r="Y1001" s="183" t="s">
        <v>1198</v>
      </c>
      <c r="Z1001" s="104" t="s">
        <v>784</v>
      </c>
      <c r="AA1001" s="104" t="s">
        <v>706</v>
      </c>
      <c r="AB1001" s="104" t="str">
        <f t="shared" si="99"/>
        <v>FERRO</v>
      </c>
      <c r="AC1001" s="106">
        <f>IF(AND(AB1001="FERRO",AA1001="PADRAO"),CONTROLE!$T$2,IF(AND(AB1001="FERRO",AA1001="ESPECIAL"),CONTROLE!$T$3,IF(AND(AB1001="ACO",AA1001="PADRAO"),CONTROLE!$T$8,IF(AND(AB1001="ACO",AA1001="ESPECIAL"),CONTROLE!$T$9,IF(AND(AB1001="ALUMINIO",AA1001="PADRAO"),CONTROLE!$T$5,IF(AND(AB1001="ALUMINIO",AA1001="ESPECIAL"),CONTROLE!$T$6))))))</f>
        <v>12737</v>
      </c>
    </row>
    <row r="1002" spans="1:29" ht="15" customHeight="1">
      <c r="A1002" s="98" t="s">
        <v>2927</v>
      </c>
      <c r="B1002" s="96" t="str">
        <f t="shared" si="102"/>
        <v xml:space="preserve"> </v>
      </c>
      <c r="C1002" s="96" t="str">
        <f>IF(AND(ISBLANK('TABELA UNIFICADA 2024'!P948)=TRUE,(ISBLANK('TABELA UNIFICADA 2024'!A948)=FALSE)),'TABELA UNIFICADA 2024'!A948," ")</f>
        <v xml:space="preserve"> </v>
      </c>
      <c r="D1002" s="96" t="s">
        <v>43</v>
      </c>
      <c r="E1002" s="191" t="str">
        <f>IF(ISBLANK('TABELA UNIFICADA 2024'!M948)=TRUE," ",'TABELA UNIFICADA 2024'!M948)</f>
        <v xml:space="preserve"> </v>
      </c>
      <c r="F1002" s="96" t="s">
        <v>111</v>
      </c>
      <c r="G1002" s="96" t="str">
        <f>IF(C1002='TABELA UNIFICADA 2024'!A1002,'TABELA UNIFICADA 2024'!D1002," ")</f>
        <v xml:space="preserve"> </v>
      </c>
      <c r="H1002" s="96" t="s">
        <v>43</v>
      </c>
      <c r="I1002" s="96" t="s">
        <v>112</v>
      </c>
      <c r="J1002" s="97" t="str">
        <f>IF(C1002='TABELA UNIFICADA 2024'!A948,'TABELA UNIFICADA 2024'!G948," ")</f>
        <v xml:space="preserve"> </v>
      </c>
      <c r="K1002" s="96" t="s">
        <v>113</v>
      </c>
      <c r="L1002" s="100" t="str">
        <f t="shared" si="100"/>
        <v>-</v>
      </c>
      <c r="M1002" s="95" t="str">
        <f>IF(C1002='TABELA UNIFICADA 2024'!A1002,'TABELA UNIFICADA 2024'!C1002," ")</f>
        <v xml:space="preserve"> </v>
      </c>
      <c r="N1002" s="99" t="str">
        <f>IF(C1002='TABELA UNIFICADA 2024'!A948,'TABELA UNIFICADA 2024'!F948," ")</f>
        <v xml:space="preserve"> </v>
      </c>
      <c r="O1002" s="99" t="str">
        <f t="shared" si="101"/>
        <v xml:space="preserve"> </v>
      </c>
      <c r="Y1002" s="183" t="s">
        <v>1199</v>
      </c>
      <c r="Z1002" s="104" t="s">
        <v>784</v>
      </c>
      <c r="AA1002" s="104" t="s">
        <v>706</v>
      </c>
      <c r="AB1002" s="104" t="str">
        <f t="shared" si="99"/>
        <v>FERRO</v>
      </c>
      <c r="AC1002" s="106">
        <f>IF(AND(AB1002="FERRO",AA1002="PADRAO"),CONTROLE!$T$2,IF(AND(AB1002="FERRO",AA1002="ESPECIAL"),CONTROLE!$T$3,IF(AND(AB1002="ACO",AA1002="PADRAO"),CONTROLE!$T$8,IF(AND(AB1002="ACO",AA1002="ESPECIAL"),CONTROLE!$T$9,IF(AND(AB1002="ALUMINIO",AA1002="PADRAO"),CONTROLE!$T$5,IF(AND(AB1002="ALUMINIO",AA1002="ESPECIAL"),CONTROLE!$T$6))))))</f>
        <v>12737</v>
      </c>
    </row>
    <row r="1003" spans="1:29" ht="15" customHeight="1">
      <c r="A1003" s="98" t="s">
        <v>2927</v>
      </c>
      <c r="B1003" s="96" t="str">
        <f t="shared" si="102"/>
        <v xml:space="preserve"> </v>
      </c>
      <c r="C1003" s="96" t="str">
        <f>IF(AND(ISBLANK('TABELA UNIFICADA 2024'!P949)=TRUE,(ISBLANK('TABELA UNIFICADA 2024'!A949)=FALSE)),'TABELA UNIFICADA 2024'!A949," ")</f>
        <v xml:space="preserve"> </v>
      </c>
      <c r="D1003" s="96" t="s">
        <v>43</v>
      </c>
      <c r="E1003" s="191" t="str">
        <f>IF(ISBLANK('TABELA UNIFICADA 2024'!M949)=TRUE," ",'TABELA UNIFICADA 2024'!M949)</f>
        <v xml:space="preserve"> </v>
      </c>
      <c r="F1003" s="96" t="s">
        <v>111</v>
      </c>
      <c r="G1003" s="96" t="str">
        <f>IF(C1003='TABELA UNIFICADA 2024'!A1003,'TABELA UNIFICADA 2024'!D1003," ")</f>
        <v xml:space="preserve"> </v>
      </c>
      <c r="H1003" s="96" t="s">
        <v>43</v>
      </c>
      <c r="I1003" s="96" t="s">
        <v>112</v>
      </c>
      <c r="J1003" s="97" t="str">
        <f>IF(C1003='TABELA UNIFICADA 2024'!A949,'TABELA UNIFICADA 2024'!G949," ")</f>
        <v xml:space="preserve"> </v>
      </c>
      <c r="K1003" s="96" t="s">
        <v>113</v>
      </c>
      <c r="L1003" s="100" t="str">
        <f t="shared" si="100"/>
        <v>-</v>
      </c>
      <c r="M1003" s="95" t="str">
        <f>IF(C1003='TABELA UNIFICADA 2024'!A1003,'TABELA UNIFICADA 2024'!C1003," ")</f>
        <v xml:space="preserve"> </v>
      </c>
      <c r="N1003" s="99" t="str">
        <f>IF(C1003='TABELA UNIFICADA 2024'!A949,'TABELA UNIFICADA 2024'!F949," ")</f>
        <v xml:space="preserve"> </v>
      </c>
      <c r="O1003" s="99" t="str">
        <f t="shared" si="101"/>
        <v xml:space="preserve"> </v>
      </c>
      <c r="Y1003" s="183" t="s">
        <v>1200</v>
      </c>
      <c r="Z1003" s="104" t="s">
        <v>666</v>
      </c>
      <c r="AA1003" s="104" t="s">
        <v>706</v>
      </c>
      <c r="AB1003" s="104" t="str">
        <f t="shared" ref="AB1003:AB1032" si="103">IF(LEFT(Z1003,1)="G","FERRO",0)</f>
        <v>FERRO</v>
      </c>
      <c r="AC1003" s="106">
        <f>IF(AND(AB1003="FERRO",AA1003="PADRAO"),CONTROLE!$T$2,IF(AND(AB1003="FERRO",AA1003="ESPECIAL"),CONTROLE!$T$3,IF(AND(AB1003="ACO",AA1003="PADRAO"),CONTROLE!$T$8,IF(AND(AB1003="ACO",AA1003="ESPECIAL"),CONTROLE!$T$9,IF(AND(AB1003="ALUMINIO",AA1003="PADRAO"),CONTROLE!$T$5,IF(AND(AB1003="ALUMINIO",AA1003="ESPECIAL"),CONTROLE!$T$6))))))</f>
        <v>12737</v>
      </c>
    </row>
    <row r="1004" spans="1:29" ht="15" customHeight="1">
      <c r="A1004" s="98" t="s">
        <v>2927</v>
      </c>
      <c r="B1004" s="96" t="str">
        <f t="shared" si="102"/>
        <v xml:space="preserve"> </v>
      </c>
      <c r="C1004" s="96" t="str">
        <f>IF(AND(ISBLANK('TABELA UNIFICADA 2024'!P950)=TRUE,(ISBLANK('TABELA UNIFICADA 2024'!A950)=FALSE)),'TABELA UNIFICADA 2024'!A950," ")</f>
        <v xml:space="preserve"> </v>
      </c>
      <c r="D1004" s="96" t="s">
        <v>43</v>
      </c>
      <c r="E1004" s="191" t="str">
        <f>IF(ISBLANK('TABELA UNIFICADA 2024'!M950)=TRUE," ",'TABELA UNIFICADA 2024'!M950)</f>
        <v xml:space="preserve"> </v>
      </c>
      <c r="F1004" s="96" t="s">
        <v>111</v>
      </c>
      <c r="G1004" s="96" t="str">
        <f>IF(C1004='TABELA UNIFICADA 2024'!A1004,'TABELA UNIFICADA 2024'!D1004," ")</f>
        <v xml:space="preserve"> </v>
      </c>
      <c r="H1004" s="96" t="s">
        <v>43</v>
      </c>
      <c r="I1004" s="96" t="s">
        <v>112</v>
      </c>
      <c r="J1004" s="97" t="str">
        <f>IF(C1004='TABELA UNIFICADA 2024'!A950,'TABELA UNIFICADA 2024'!G950," ")</f>
        <v xml:space="preserve"> </v>
      </c>
      <c r="K1004" s="96" t="s">
        <v>113</v>
      </c>
      <c r="L1004" s="100" t="str">
        <f t="shared" si="100"/>
        <v>-</v>
      </c>
      <c r="M1004" s="95" t="str">
        <f>IF(C1004='TABELA UNIFICADA 2024'!A1004,'TABELA UNIFICADA 2024'!C1004," ")</f>
        <v xml:space="preserve"> </v>
      </c>
      <c r="N1004" s="99" t="str">
        <f>IF(C1004='TABELA UNIFICADA 2024'!A950,'TABELA UNIFICADA 2024'!F950," ")</f>
        <v xml:space="preserve"> </v>
      </c>
      <c r="O1004" s="99" t="str">
        <f t="shared" si="101"/>
        <v xml:space="preserve"> </v>
      </c>
      <c r="Y1004" s="183" t="s">
        <v>1201</v>
      </c>
      <c r="Z1004" s="104" t="s">
        <v>658</v>
      </c>
      <c r="AA1004" s="104" t="s">
        <v>706</v>
      </c>
      <c r="AB1004" s="104" t="str">
        <f t="shared" si="103"/>
        <v>FERRO</v>
      </c>
      <c r="AC1004" s="106">
        <f>IF(AND(AB1004="FERRO",AA1004="PADRAO"),CONTROLE!$T$2,IF(AND(AB1004="FERRO",AA1004="ESPECIAL"),CONTROLE!$T$3,IF(AND(AB1004="ACO",AA1004="PADRAO"),CONTROLE!$T$8,IF(AND(AB1004="ACO",AA1004="ESPECIAL"),CONTROLE!$T$9,IF(AND(AB1004="ALUMINIO",AA1004="PADRAO"),CONTROLE!$T$5,IF(AND(AB1004="ALUMINIO",AA1004="ESPECIAL"),CONTROLE!$T$6))))))</f>
        <v>12737</v>
      </c>
    </row>
    <row r="1005" spans="1:29" ht="15" customHeight="1">
      <c r="A1005" s="98" t="s">
        <v>2927</v>
      </c>
      <c r="B1005" s="96" t="str">
        <f t="shared" si="102"/>
        <v xml:space="preserve"> </v>
      </c>
      <c r="C1005" s="96" t="str">
        <f>IF(AND(ISBLANK('TABELA UNIFICADA 2024'!P951)=TRUE,(ISBLANK('TABELA UNIFICADA 2024'!A951)=FALSE)),'TABELA UNIFICADA 2024'!A951," ")</f>
        <v xml:space="preserve"> </v>
      </c>
      <c r="D1005" s="96" t="s">
        <v>43</v>
      </c>
      <c r="E1005" s="191" t="str">
        <f>IF(ISBLANK('TABELA UNIFICADA 2024'!M951)=TRUE," ",'TABELA UNIFICADA 2024'!M951)</f>
        <v xml:space="preserve"> </v>
      </c>
      <c r="F1005" s="96" t="s">
        <v>111</v>
      </c>
      <c r="G1005" s="96" t="str">
        <f>IF(C1005='TABELA UNIFICADA 2024'!A1005,'TABELA UNIFICADA 2024'!D1005," ")</f>
        <v xml:space="preserve"> </v>
      </c>
      <c r="H1005" s="96" t="s">
        <v>43</v>
      </c>
      <c r="I1005" s="96" t="s">
        <v>112</v>
      </c>
      <c r="J1005" s="97" t="str">
        <f>IF(C1005='TABELA UNIFICADA 2024'!A951,'TABELA UNIFICADA 2024'!G951," ")</f>
        <v xml:space="preserve"> </v>
      </c>
      <c r="K1005" s="96" t="s">
        <v>113</v>
      </c>
      <c r="L1005" s="100" t="str">
        <f t="shared" si="100"/>
        <v>-</v>
      </c>
      <c r="M1005" s="95" t="str">
        <f>IF(C1005='TABELA UNIFICADA 2024'!A1005,'TABELA UNIFICADA 2024'!C1005," ")</f>
        <v xml:space="preserve"> </v>
      </c>
      <c r="N1005" s="99" t="str">
        <f>IF(C1005='TABELA UNIFICADA 2024'!A951,'TABELA UNIFICADA 2024'!F951," ")</f>
        <v xml:space="preserve"> </v>
      </c>
      <c r="O1005" s="99" t="str">
        <f t="shared" si="101"/>
        <v xml:space="preserve"> </v>
      </c>
      <c r="Y1005" s="183" t="s">
        <v>1202</v>
      </c>
      <c r="Z1005" s="104" t="s">
        <v>666</v>
      </c>
      <c r="AA1005" s="104" t="s">
        <v>706</v>
      </c>
      <c r="AB1005" s="104" t="str">
        <f t="shared" si="103"/>
        <v>FERRO</v>
      </c>
      <c r="AC1005" s="106">
        <f>IF(AND(AB1005="FERRO",AA1005="PADRAO"),CONTROLE!$T$2,IF(AND(AB1005="FERRO",AA1005="ESPECIAL"),CONTROLE!$T$3,IF(AND(AB1005="ACO",AA1005="PADRAO"),CONTROLE!$T$8,IF(AND(AB1005="ACO",AA1005="ESPECIAL"),CONTROLE!$T$9,IF(AND(AB1005="ALUMINIO",AA1005="PADRAO"),CONTROLE!$T$5,IF(AND(AB1005="ALUMINIO",AA1005="ESPECIAL"),CONTROLE!$T$6))))))</f>
        <v>12737</v>
      </c>
    </row>
    <row r="1006" spans="1:29" ht="15" customHeight="1">
      <c r="A1006" s="98" t="s">
        <v>2927</v>
      </c>
      <c r="B1006" s="96" t="str">
        <f t="shared" si="102"/>
        <v xml:space="preserve"> </v>
      </c>
      <c r="C1006" s="96" t="str">
        <f>IF(AND(ISBLANK('TABELA UNIFICADA 2024'!P952)=TRUE,(ISBLANK('TABELA UNIFICADA 2024'!A952)=FALSE)),'TABELA UNIFICADA 2024'!A952," ")</f>
        <v xml:space="preserve"> </v>
      </c>
      <c r="D1006" s="96" t="s">
        <v>43</v>
      </c>
      <c r="E1006" s="191" t="str">
        <f>IF(ISBLANK('TABELA UNIFICADA 2024'!M952)=TRUE," ",'TABELA UNIFICADA 2024'!M952)</f>
        <v xml:space="preserve"> </v>
      </c>
      <c r="F1006" s="96" t="s">
        <v>111</v>
      </c>
      <c r="G1006" s="96" t="str">
        <f>IF(C1006='TABELA UNIFICADA 2024'!A1006,'TABELA UNIFICADA 2024'!D1006," ")</f>
        <v xml:space="preserve"> </v>
      </c>
      <c r="H1006" s="96" t="s">
        <v>43</v>
      </c>
      <c r="I1006" s="96" t="s">
        <v>112</v>
      </c>
      <c r="J1006" s="97" t="str">
        <f>IF(C1006='TABELA UNIFICADA 2024'!A952,'TABELA UNIFICADA 2024'!G952," ")</f>
        <v xml:space="preserve"> </v>
      </c>
      <c r="K1006" s="96" t="s">
        <v>113</v>
      </c>
      <c r="L1006" s="100" t="str">
        <f t="shared" si="100"/>
        <v>-</v>
      </c>
      <c r="M1006" s="95" t="str">
        <f>IF(C1006='TABELA UNIFICADA 2024'!A1006,'TABELA UNIFICADA 2024'!C1006," ")</f>
        <v xml:space="preserve"> </v>
      </c>
      <c r="N1006" s="99" t="str">
        <f>IF(C1006='TABELA UNIFICADA 2024'!A952,'TABELA UNIFICADA 2024'!F952," ")</f>
        <v xml:space="preserve"> </v>
      </c>
      <c r="O1006" s="99" t="str">
        <f t="shared" si="101"/>
        <v xml:space="preserve"> </v>
      </c>
      <c r="Y1006" s="183" t="s">
        <v>2109</v>
      </c>
      <c r="Z1006" s="104" t="s">
        <v>666</v>
      </c>
      <c r="AA1006" s="104" t="s">
        <v>706</v>
      </c>
      <c r="AB1006" s="104" t="str">
        <f t="shared" si="103"/>
        <v>FERRO</v>
      </c>
      <c r="AC1006" s="106">
        <f>IF(AND(AB1006="FERRO",AA1006="PADRAO"),CONTROLE!$T$2,IF(AND(AB1006="FERRO",AA1006="ESPECIAL"),CONTROLE!$T$3,IF(AND(AB1006="ACO",AA1006="PADRAO"),CONTROLE!$T$8,IF(AND(AB1006="ACO",AA1006="ESPECIAL"),CONTROLE!$T$9,IF(AND(AB1006="ALUMINIO",AA1006="PADRAO"),CONTROLE!$T$5,IF(AND(AB1006="ALUMINIO",AA1006="ESPECIAL"),CONTROLE!$T$6))))))</f>
        <v>12737</v>
      </c>
    </row>
    <row r="1007" spans="1:29" ht="15" customHeight="1">
      <c r="A1007" s="98" t="s">
        <v>2927</v>
      </c>
      <c r="B1007" s="96" t="str">
        <f t="shared" si="102"/>
        <v xml:space="preserve"> </v>
      </c>
      <c r="C1007" s="96" t="str">
        <f>IF(AND(ISBLANK('TABELA UNIFICADA 2024'!P953)=TRUE,(ISBLANK('TABELA UNIFICADA 2024'!A953)=FALSE)),'TABELA UNIFICADA 2024'!A953," ")</f>
        <v xml:space="preserve"> </v>
      </c>
      <c r="D1007" s="96" t="s">
        <v>43</v>
      </c>
      <c r="E1007" s="191" t="str">
        <f>IF(ISBLANK('TABELA UNIFICADA 2024'!M953)=TRUE," ",'TABELA UNIFICADA 2024'!M953)</f>
        <v xml:space="preserve"> </v>
      </c>
      <c r="F1007" s="96" t="s">
        <v>111</v>
      </c>
      <c r="G1007" s="96" t="str">
        <f>IF(C1007='TABELA UNIFICADA 2024'!A1007,'TABELA UNIFICADA 2024'!D1007," ")</f>
        <v xml:space="preserve"> </v>
      </c>
      <c r="H1007" s="96" t="s">
        <v>43</v>
      </c>
      <c r="I1007" s="96" t="s">
        <v>112</v>
      </c>
      <c r="J1007" s="97" t="str">
        <f>IF(C1007='TABELA UNIFICADA 2024'!A953,'TABELA UNIFICADA 2024'!G953," ")</f>
        <v xml:space="preserve"> </v>
      </c>
      <c r="K1007" s="96" t="s">
        <v>113</v>
      </c>
      <c r="L1007" s="100" t="str">
        <f t="shared" si="100"/>
        <v>-</v>
      </c>
      <c r="M1007" s="95" t="str">
        <f>IF(C1007='TABELA UNIFICADA 2024'!A1007,'TABELA UNIFICADA 2024'!C1007," ")</f>
        <v xml:space="preserve"> </v>
      </c>
      <c r="N1007" s="99" t="str">
        <f>IF(C1007='TABELA UNIFICADA 2024'!A953,'TABELA UNIFICADA 2024'!F953," ")</f>
        <v xml:space="preserve"> </v>
      </c>
      <c r="O1007" s="99" t="str">
        <f t="shared" si="101"/>
        <v xml:space="preserve"> </v>
      </c>
      <c r="Y1007" s="183" t="s">
        <v>2110</v>
      </c>
      <c r="Z1007" s="104" t="s">
        <v>666</v>
      </c>
      <c r="AA1007" s="104" t="s">
        <v>706</v>
      </c>
      <c r="AB1007" s="104" t="str">
        <f t="shared" si="103"/>
        <v>FERRO</v>
      </c>
      <c r="AC1007" s="106">
        <f>IF(AND(AB1007="FERRO",AA1007="PADRAO"),CONTROLE!$T$2,IF(AND(AB1007="FERRO",AA1007="ESPECIAL"),CONTROLE!$T$3,IF(AND(AB1007="ACO",AA1007="PADRAO"),CONTROLE!$T$8,IF(AND(AB1007="ACO",AA1007="ESPECIAL"),CONTROLE!$T$9,IF(AND(AB1007="ALUMINIO",AA1007="PADRAO"),CONTROLE!$T$5,IF(AND(AB1007="ALUMINIO",AA1007="ESPECIAL"),CONTROLE!$T$6))))))</f>
        <v>12737</v>
      </c>
    </row>
    <row r="1008" spans="1:29" ht="15" customHeight="1">
      <c r="A1008" s="98" t="s">
        <v>2927</v>
      </c>
      <c r="B1008" s="96" t="str">
        <f t="shared" si="102"/>
        <v xml:space="preserve"> </v>
      </c>
      <c r="C1008" s="96" t="str">
        <f>IF(AND(ISBLANK('TABELA UNIFICADA 2024'!P954)=TRUE,(ISBLANK('TABELA UNIFICADA 2024'!A954)=FALSE)),'TABELA UNIFICADA 2024'!A954," ")</f>
        <v xml:space="preserve"> </v>
      </c>
      <c r="D1008" s="96" t="s">
        <v>43</v>
      </c>
      <c r="E1008" s="191" t="str">
        <f>IF(ISBLANK('TABELA UNIFICADA 2024'!M954)=TRUE," ",'TABELA UNIFICADA 2024'!M954)</f>
        <v xml:space="preserve"> </v>
      </c>
      <c r="F1008" s="96" t="s">
        <v>111</v>
      </c>
      <c r="G1008" s="96" t="str">
        <f>IF(C1008='TABELA UNIFICADA 2024'!A1008,'TABELA UNIFICADA 2024'!D1008," ")</f>
        <v xml:space="preserve"> </v>
      </c>
      <c r="H1008" s="96" t="s">
        <v>43</v>
      </c>
      <c r="I1008" s="96" t="s">
        <v>112</v>
      </c>
      <c r="J1008" s="97" t="str">
        <f>IF(C1008='TABELA UNIFICADA 2024'!A954,'TABELA UNIFICADA 2024'!G954," ")</f>
        <v xml:space="preserve"> </v>
      </c>
      <c r="K1008" s="96" t="s">
        <v>113</v>
      </c>
      <c r="L1008" s="100" t="str">
        <f t="shared" si="100"/>
        <v>-</v>
      </c>
      <c r="M1008" s="95" t="str">
        <f>IF(C1008='TABELA UNIFICADA 2024'!A1008,'TABELA UNIFICADA 2024'!C1008," ")</f>
        <v xml:space="preserve"> </v>
      </c>
      <c r="N1008" s="99" t="str">
        <f>IF(C1008='TABELA UNIFICADA 2024'!A954,'TABELA UNIFICADA 2024'!F954," ")</f>
        <v xml:space="preserve"> </v>
      </c>
      <c r="O1008" s="99" t="str">
        <f t="shared" si="101"/>
        <v xml:space="preserve"> </v>
      </c>
      <c r="Y1008" s="183" t="s">
        <v>2111</v>
      </c>
      <c r="Z1008" s="104" t="s">
        <v>666</v>
      </c>
      <c r="AA1008" s="104" t="s">
        <v>706</v>
      </c>
      <c r="AB1008" s="104" t="str">
        <f t="shared" si="103"/>
        <v>FERRO</v>
      </c>
      <c r="AC1008" s="106">
        <f>IF(AND(AB1008="FERRO",AA1008="PADRAO"),CONTROLE!$T$2,IF(AND(AB1008="FERRO",AA1008="ESPECIAL"),CONTROLE!$T$3,IF(AND(AB1008="ACO",AA1008="PADRAO"),CONTROLE!$T$8,IF(AND(AB1008="ACO",AA1008="ESPECIAL"),CONTROLE!$T$9,IF(AND(AB1008="ALUMINIO",AA1008="PADRAO"),CONTROLE!$T$5,IF(AND(AB1008="ALUMINIO",AA1008="ESPECIAL"),CONTROLE!$T$6))))))</f>
        <v>12737</v>
      </c>
    </row>
    <row r="1009" spans="1:29" ht="15" customHeight="1">
      <c r="A1009" s="98" t="s">
        <v>2927</v>
      </c>
      <c r="B1009" s="96" t="str">
        <f t="shared" si="102"/>
        <v xml:space="preserve"> </v>
      </c>
      <c r="C1009" s="96" t="str">
        <f>IF(AND(ISBLANK('TABELA UNIFICADA 2024'!P955)=TRUE,(ISBLANK('TABELA UNIFICADA 2024'!A955)=FALSE)),'TABELA UNIFICADA 2024'!A955," ")</f>
        <v xml:space="preserve"> </v>
      </c>
      <c r="D1009" s="96" t="s">
        <v>43</v>
      </c>
      <c r="E1009" s="191" t="str">
        <f>IF(ISBLANK('TABELA UNIFICADA 2024'!M955)=TRUE," ",'TABELA UNIFICADA 2024'!M955)</f>
        <v xml:space="preserve"> </v>
      </c>
      <c r="F1009" s="96" t="s">
        <v>111</v>
      </c>
      <c r="G1009" s="96" t="str">
        <f>IF(C1009='TABELA UNIFICADA 2024'!A1009,'TABELA UNIFICADA 2024'!D1009," ")</f>
        <v xml:space="preserve"> </v>
      </c>
      <c r="H1009" s="96" t="s">
        <v>43</v>
      </c>
      <c r="I1009" s="96" t="s">
        <v>112</v>
      </c>
      <c r="J1009" s="97" t="str">
        <f>IF(C1009='TABELA UNIFICADA 2024'!A955,'TABELA UNIFICADA 2024'!G955," ")</f>
        <v xml:space="preserve"> </v>
      </c>
      <c r="K1009" s="96" t="s">
        <v>113</v>
      </c>
      <c r="L1009" s="100" t="str">
        <f t="shared" si="100"/>
        <v>-</v>
      </c>
      <c r="M1009" s="95" t="str">
        <f>IF(C1009='TABELA UNIFICADA 2024'!A1009,'TABELA UNIFICADA 2024'!C1009," ")</f>
        <v xml:space="preserve"> </v>
      </c>
      <c r="N1009" s="99" t="str">
        <f>IF(C1009='TABELA UNIFICADA 2024'!A955,'TABELA UNIFICADA 2024'!F955," ")</f>
        <v xml:space="preserve"> </v>
      </c>
      <c r="O1009" s="99" t="str">
        <f t="shared" si="101"/>
        <v xml:space="preserve"> </v>
      </c>
      <c r="Y1009" s="183" t="s">
        <v>2112</v>
      </c>
      <c r="Z1009" s="104" t="s">
        <v>666</v>
      </c>
      <c r="AA1009" s="104" t="s">
        <v>706</v>
      </c>
      <c r="AB1009" s="104" t="str">
        <f t="shared" si="103"/>
        <v>FERRO</v>
      </c>
      <c r="AC1009" s="106">
        <f>IF(AND(AB1009="FERRO",AA1009="PADRAO"),CONTROLE!$T$2,IF(AND(AB1009="FERRO",AA1009="ESPECIAL"),CONTROLE!$T$3,IF(AND(AB1009="ACO",AA1009="PADRAO"),CONTROLE!$T$8,IF(AND(AB1009="ACO",AA1009="ESPECIAL"),CONTROLE!$T$9,IF(AND(AB1009="ALUMINIO",AA1009="PADRAO"),CONTROLE!$T$5,IF(AND(AB1009="ALUMINIO",AA1009="ESPECIAL"),CONTROLE!$T$6))))))</f>
        <v>12737</v>
      </c>
    </row>
    <row r="1010" spans="1:29" ht="15" customHeight="1">
      <c r="A1010" s="98" t="s">
        <v>2927</v>
      </c>
      <c r="B1010" s="96" t="str">
        <f t="shared" si="102"/>
        <v xml:space="preserve"> </v>
      </c>
      <c r="C1010" s="96" t="str">
        <f>IF(AND(ISBLANK('TABELA UNIFICADA 2024'!P956)=TRUE,(ISBLANK('TABELA UNIFICADA 2024'!A956)=FALSE)),'TABELA UNIFICADA 2024'!A956," ")</f>
        <v xml:space="preserve"> </v>
      </c>
      <c r="D1010" s="96" t="s">
        <v>43</v>
      </c>
      <c r="E1010" s="191" t="str">
        <f>IF(ISBLANK('TABELA UNIFICADA 2024'!M956)=TRUE," ",'TABELA UNIFICADA 2024'!M956)</f>
        <v xml:space="preserve"> </v>
      </c>
      <c r="F1010" s="96" t="s">
        <v>111</v>
      </c>
      <c r="G1010" s="96" t="str">
        <f>IF(C1010='TABELA UNIFICADA 2024'!A1010,'TABELA UNIFICADA 2024'!D1010," ")</f>
        <v xml:space="preserve"> </v>
      </c>
      <c r="H1010" s="96" t="s">
        <v>43</v>
      </c>
      <c r="I1010" s="96" t="s">
        <v>112</v>
      </c>
      <c r="J1010" s="97" t="str">
        <f>IF(C1010='TABELA UNIFICADA 2024'!A956,'TABELA UNIFICADA 2024'!G956," ")</f>
        <v xml:space="preserve"> </v>
      </c>
      <c r="K1010" s="96" t="s">
        <v>113</v>
      </c>
      <c r="L1010" s="100" t="str">
        <f t="shared" si="100"/>
        <v>-</v>
      </c>
      <c r="M1010" s="95" t="str">
        <f>IF(C1010='TABELA UNIFICADA 2024'!A1010,'TABELA UNIFICADA 2024'!C1010," ")</f>
        <v xml:space="preserve"> </v>
      </c>
      <c r="N1010" s="99" t="str">
        <f>IF(C1010='TABELA UNIFICADA 2024'!A956,'TABELA UNIFICADA 2024'!F956," ")</f>
        <v xml:space="preserve"> </v>
      </c>
      <c r="O1010" s="99" t="str">
        <f t="shared" si="101"/>
        <v xml:space="preserve"> </v>
      </c>
      <c r="Y1010" s="183" t="s">
        <v>2113</v>
      </c>
      <c r="Z1010" s="104" t="s">
        <v>666</v>
      </c>
      <c r="AA1010" s="104" t="s">
        <v>706</v>
      </c>
      <c r="AB1010" s="104" t="str">
        <f t="shared" si="103"/>
        <v>FERRO</v>
      </c>
      <c r="AC1010" s="106">
        <f>IF(AND(AB1010="FERRO",AA1010="PADRAO"),CONTROLE!$T$2,IF(AND(AB1010="FERRO",AA1010="ESPECIAL"),CONTROLE!$T$3,IF(AND(AB1010="ACO",AA1010="PADRAO"),CONTROLE!$T$8,IF(AND(AB1010="ACO",AA1010="ESPECIAL"),CONTROLE!$T$9,IF(AND(AB1010="ALUMINIO",AA1010="PADRAO"),CONTROLE!$T$5,IF(AND(AB1010="ALUMINIO",AA1010="ESPECIAL"),CONTROLE!$T$6))))))</f>
        <v>12737</v>
      </c>
    </row>
    <row r="1011" spans="1:29" ht="15" customHeight="1">
      <c r="A1011" s="98" t="s">
        <v>2927</v>
      </c>
      <c r="B1011" s="96" t="str">
        <f t="shared" si="102"/>
        <v xml:space="preserve"> </v>
      </c>
      <c r="C1011" s="96" t="str">
        <f>IF(AND(ISBLANK('TABELA UNIFICADA 2024'!P957)=TRUE,(ISBLANK('TABELA UNIFICADA 2024'!A957)=FALSE)),'TABELA UNIFICADA 2024'!A957," ")</f>
        <v xml:space="preserve"> </v>
      </c>
      <c r="D1011" s="96" t="s">
        <v>43</v>
      </c>
      <c r="E1011" s="191" t="str">
        <f>IF(ISBLANK('TABELA UNIFICADA 2024'!M957)=TRUE," ",'TABELA UNIFICADA 2024'!M957)</f>
        <v xml:space="preserve"> </v>
      </c>
      <c r="F1011" s="96" t="s">
        <v>111</v>
      </c>
      <c r="G1011" s="96" t="str">
        <f>IF(C1011='TABELA UNIFICADA 2024'!A1011,'TABELA UNIFICADA 2024'!D1011," ")</f>
        <v xml:space="preserve"> </v>
      </c>
      <c r="H1011" s="96" t="s">
        <v>43</v>
      </c>
      <c r="I1011" s="96" t="s">
        <v>112</v>
      </c>
      <c r="J1011" s="97" t="str">
        <f>IF(C1011='TABELA UNIFICADA 2024'!A957,'TABELA UNIFICADA 2024'!G957," ")</f>
        <v xml:space="preserve"> </v>
      </c>
      <c r="K1011" s="96" t="s">
        <v>113</v>
      </c>
      <c r="L1011" s="100" t="str">
        <f t="shared" si="100"/>
        <v>-</v>
      </c>
      <c r="M1011" s="95" t="str">
        <f>IF(C1011='TABELA UNIFICADA 2024'!A1011,'TABELA UNIFICADA 2024'!C1011," ")</f>
        <v xml:space="preserve"> </v>
      </c>
      <c r="N1011" s="99" t="str">
        <f>IF(C1011='TABELA UNIFICADA 2024'!A957,'TABELA UNIFICADA 2024'!F957," ")</f>
        <v xml:space="preserve"> </v>
      </c>
      <c r="O1011" s="99" t="str">
        <f t="shared" si="101"/>
        <v xml:space="preserve"> </v>
      </c>
      <c r="Y1011" s="183" t="s">
        <v>2114</v>
      </c>
      <c r="Z1011" s="104" t="s">
        <v>666</v>
      </c>
      <c r="AA1011" s="104" t="s">
        <v>706</v>
      </c>
      <c r="AB1011" s="104" t="str">
        <f t="shared" si="103"/>
        <v>FERRO</v>
      </c>
      <c r="AC1011" s="106">
        <f>IF(AND(AB1011="FERRO",AA1011="PADRAO"),CONTROLE!$T$2,IF(AND(AB1011="FERRO",AA1011="ESPECIAL"),CONTROLE!$T$3,IF(AND(AB1011="ACO",AA1011="PADRAO"),CONTROLE!$T$8,IF(AND(AB1011="ACO",AA1011="ESPECIAL"),CONTROLE!$T$9,IF(AND(AB1011="ALUMINIO",AA1011="PADRAO"),CONTROLE!$T$5,IF(AND(AB1011="ALUMINIO",AA1011="ESPECIAL"),CONTROLE!$T$6))))))</f>
        <v>12737</v>
      </c>
    </row>
    <row r="1012" spans="1:29" ht="15" customHeight="1">
      <c r="A1012" s="98" t="s">
        <v>2927</v>
      </c>
      <c r="B1012" s="96" t="str">
        <f t="shared" si="102"/>
        <v xml:space="preserve"> </v>
      </c>
      <c r="C1012" s="96" t="str">
        <f>IF(AND(ISBLANK('TABELA UNIFICADA 2024'!P958)=TRUE,(ISBLANK('TABELA UNIFICADA 2024'!A958)=FALSE)),'TABELA UNIFICADA 2024'!A958," ")</f>
        <v xml:space="preserve"> </v>
      </c>
      <c r="D1012" s="96" t="s">
        <v>43</v>
      </c>
      <c r="E1012" s="191" t="str">
        <f>IF(ISBLANK('TABELA UNIFICADA 2024'!M958)=TRUE," ",'TABELA UNIFICADA 2024'!M958)</f>
        <v xml:space="preserve"> </v>
      </c>
      <c r="F1012" s="96" t="s">
        <v>111</v>
      </c>
      <c r="G1012" s="96" t="str">
        <f>IF(C1012='TABELA UNIFICADA 2024'!A1012,'TABELA UNIFICADA 2024'!D1012," ")</f>
        <v xml:space="preserve"> </v>
      </c>
      <c r="H1012" s="96" t="s">
        <v>43</v>
      </c>
      <c r="I1012" s="96" t="s">
        <v>112</v>
      </c>
      <c r="J1012" s="97" t="str">
        <f>IF(C1012='TABELA UNIFICADA 2024'!A958,'TABELA UNIFICADA 2024'!G958," ")</f>
        <v xml:space="preserve"> </v>
      </c>
      <c r="K1012" s="96" t="s">
        <v>113</v>
      </c>
      <c r="L1012" s="100" t="str">
        <f t="shared" si="100"/>
        <v>-</v>
      </c>
      <c r="M1012" s="95" t="str">
        <f>IF(C1012='TABELA UNIFICADA 2024'!A1012,'TABELA UNIFICADA 2024'!C1012," ")</f>
        <v xml:space="preserve"> </v>
      </c>
      <c r="N1012" s="99" t="str">
        <f>IF(C1012='TABELA UNIFICADA 2024'!A958,'TABELA UNIFICADA 2024'!F958," ")</f>
        <v xml:space="preserve"> </v>
      </c>
      <c r="O1012" s="99" t="str">
        <f t="shared" si="101"/>
        <v xml:space="preserve"> </v>
      </c>
      <c r="Y1012" s="183" t="s">
        <v>2115</v>
      </c>
      <c r="Z1012" s="104" t="s">
        <v>784</v>
      </c>
      <c r="AA1012" s="104" t="s">
        <v>706</v>
      </c>
      <c r="AB1012" s="104" t="str">
        <f t="shared" si="103"/>
        <v>FERRO</v>
      </c>
      <c r="AC1012" s="106">
        <f>IF(AND(AB1012="FERRO",AA1012="PADRAO"),CONTROLE!$T$2,IF(AND(AB1012="FERRO",AA1012="ESPECIAL"),CONTROLE!$T$3,IF(AND(AB1012="ACO",AA1012="PADRAO"),CONTROLE!$T$8,IF(AND(AB1012="ACO",AA1012="ESPECIAL"),CONTROLE!$T$9,IF(AND(AB1012="ALUMINIO",AA1012="PADRAO"),CONTROLE!$T$5,IF(AND(AB1012="ALUMINIO",AA1012="ESPECIAL"),CONTROLE!$T$6))))))</f>
        <v>12737</v>
      </c>
    </row>
    <row r="1013" spans="1:29" ht="15" customHeight="1">
      <c r="A1013" s="98" t="s">
        <v>2927</v>
      </c>
      <c r="B1013" s="96" t="str">
        <f t="shared" si="102"/>
        <v xml:space="preserve"> </v>
      </c>
      <c r="C1013" s="96" t="str">
        <f>IF(AND(ISBLANK('TABELA UNIFICADA 2024'!P959)=TRUE,(ISBLANK('TABELA UNIFICADA 2024'!A959)=FALSE)),'TABELA UNIFICADA 2024'!A959," ")</f>
        <v xml:space="preserve"> </v>
      </c>
      <c r="D1013" s="96" t="s">
        <v>43</v>
      </c>
      <c r="E1013" s="191" t="str">
        <f>IF(ISBLANK('TABELA UNIFICADA 2024'!M959)=TRUE," ",'TABELA UNIFICADA 2024'!M959)</f>
        <v xml:space="preserve"> </v>
      </c>
      <c r="F1013" s="96" t="s">
        <v>111</v>
      </c>
      <c r="G1013" s="96" t="str">
        <f>IF(C1013='TABELA UNIFICADA 2024'!A1013,'TABELA UNIFICADA 2024'!D1013," ")</f>
        <v xml:space="preserve"> </v>
      </c>
      <c r="H1013" s="96" t="s">
        <v>43</v>
      </c>
      <c r="I1013" s="96" t="s">
        <v>112</v>
      </c>
      <c r="J1013" s="97" t="str">
        <f>IF(C1013='TABELA UNIFICADA 2024'!A959,'TABELA UNIFICADA 2024'!G959," ")</f>
        <v xml:space="preserve"> </v>
      </c>
      <c r="K1013" s="96" t="s">
        <v>113</v>
      </c>
      <c r="L1013" s="100" t="str">
        <f t="shared" si="100"/>
        <v>-</v>
      </c>
      <c r="M1013" s="95" t="str">
        <f>IF(C1013='TABELA UNIFICADA 2024'!A1013,'TABELA UNIFICADA 2024'!C1013," ")</f>
        <v xml:space="preserve"> </v>
      </c>
      <c r="N1013" s="99" t="str">
        <f>IF(C1013='TABELA UNIFICADA 2024'!A959,'TABELA UNIFICADA 2024'!F959," ")</f>
        <v xml:space="preserve"> </v>
      </c>
      <c r="O1013" s="99" t="str">
        <f t="shared" si="101"/>
        <v xml:space="preserve"> </v>
      </c>
      <c r="Y1013" s="183" t="s">
        <v>2116</v>
      </c>
      <c r="Z1013" s="104" t="s">
        <v>784</v>
      </c>
      <c r="AA1013" s="104" t="s">
        <v>706</v>
      </c>
      <c r="AB1013" s="104" t="str">
        <f t="shared" si="103"/>
        <v>FERRO</v>
      </c>
      <c r="AC1013" s="106">
        <f>IF(AND(AB1013="FERRO",AA1013="PADRAO"),CONTROLE!$T$2,IF(AND(AB1013="FERRO",AA1013="ESPECIAL"),CONTROLE!$T$3,IF(AND(AB1013="ACO",AA1013="PADRAO"),CONTROLE!$T$8,IF(AND(AB1013="ACO",AA1013="ESPECIAL"),CONTROLE!$T$9,IF(AND(AB1013="ALUMINIO",AA1013="PADRAO"),CONTROLE!$T$5,IF(AND(AB1013="ALUMINIO",AA1013="ESPECIAL"),CONTROLE!$T$6))))))</f>
        <v>12737</v>
      </c>
    </row>
    <row r="1014" spans="1:29" ht="15" customHeight="1">
      <c r="A1014" s="98" t="s">
        <v>2927</v>
      </c>
      <c r="B1014" s="96" t="str">
        <f t="shared" si="102"/>
        <v xml:space="preserve"> </v>
      </c>
      <c r="C1014" s="96" t="str">
        <f>IF(AND(ISBLANK('TABELA UNIFICADA 2024'!P960)=TRUE,(ISBLANK('TABELA UNIFICADA 2024'!A960)=FALSE)),'TABELA UNIFICADA 2024'!A960," ")</f>
        <v xml:space="preserve"> </v>
      </c>
      <c r="D1014" s="96" t="s">
        <v>43</v>
      </c>
      <c r="E1014" s="191" t="str">
        <f>IF(ISBLANK('TABELA UNIFICADA 2024'!M960)=TRUE," ",'TABELA UNIFICADA 2024'!M960)</f>
        <v xml:space="preserve"> </v>
      </c>
      <c r="F1014" s="96" t="s">
        <v>111</v>
      </c>
      <c r="G1014" s="96" t="str">
        <f>IF(C1014='TABELA UNIFICADA 2024'!A1014,'TABELA UNIFICADA 2024'!D1014," ")</f>
        <v xml:space="preserve"> </v>
      </c>
      <c r="H1014" s="96" t="s">
        <v>43</v>
      </c>
      <c r="I1014" s="96" t="s">
        <v>112</v>
      </c>
      <c r="J1014" s="97" t="str">
        <f>IF(C1014='TABELA UNIFICADA 2024'!A960,'TABELA UNIFICADA 2024'!G960," ")</f>
        <v xml:space="preserve"> </v>
      </c>
      <c r="K1014" s="96" t="s">
        <v>113</v>
      </c>
      <c r="L1014" s="100" t="str">
        <f t="shared" si="100"/>
        <v>-</v>
      </c>
      <c r="M1014" s="95" t="str">
        <f>IF(C1014='TABELA UNIFICADA 2024'!A1014,'TABELA UNIFICADA 2024'!C1014," ")</f>
        <v xml:space="preserve"> </v>
      </c>
      <c r="N1014" s="99" t="str">
        <f>IF(C1014='TABELA UNIFICADA 2024'!A960,'TABELA UNIFICADA 2024'!F960," ")</f>
        <v xml:space="preserve"> </v>
      </c>
      <c r="O1014" s="99" t="str">
        <f t="shared" si="101"/>
        <v xml:space="preserve"> </v>
      </c>
      <c r="Y1014" s="183" t="s">
        <v>2117</v>
      </c>
      <c r="Z1014" s="104" t="s">
        <v>784</v>
      </c>
      <c r="AA1014" s="104" t="s">
        <v>706</v>
      </c>
      <c r="AB1014" s="104" t="str">
        <f t="shared" si="103"/>
        <v>FERRO</v>
      </c>
      <c r="AC1014" s="106">
        <f>IF(AND(AB1014="FERRO",AA1014="PADRAO"),CONTROLE!$T$2,IF(AND(AB1014="FERRO",AA1014="ESPECIAL"),CONTROLE!$T$3,IF(AND(AB1014="ACO",AA1014="PADRAO"),CONTROLE!$T$8,IF(AND(AB1014="ACO",AA1014="ESPECIAL"),CONTROLE!$T$9,IF(AND(AB1014="ALUMINIO",AA1014="PADRAO"),CONTROLE!$T$5,IF(AND(AB1014="ALUMINIO",AA1014="ESPECIAL"),CONTROLE!$T$6))))))</f>
        <v>12737</v>
      </c>
    </row>
    <row r="1015" spans="1:29" ht="15" customHeight="1">
      <c r="A1015" s="98" t="s">
        <v>2927</v>
      </c>
      <c r="B1015" s="96" t="str">
        <f t="shared" si="102"/>
        <v xml:space="preserve"> </v>
      </c>
      <c r="C1015" s="96" t="str">
        <f>IF(AND(ISBLANK('TABELA UNIFICADA 2024'!P961)=TRUE,(ISBLANK('TABELA UNIFICADA 2024'!A961)=FALSE)),'TABELA UNIFICADA 2024'!A961," ")</f>
        <v xml:space="preserve"> </v>
      </c>
      <c r="D1015" s="96" t="s">
        <v>43</v>
      </c>
      <c r="E1015" s="191" t="str">
        <f>IF(ISBLANK('TABELA UNIFICADA 2024'!M961)=TRUE," ",'TABELA UNIFICADA 2024'!M961)</f>
        <v xml:space="preserve"> </v>
      </c>
      <c r="F1015" s="96" t="s">
        <v>111</v>
      </c>
      <c r="G1015" s="96" t="str">
        <f>IF(C1015='TABELA UNIFICADA 2024'!A1015,'TABELA UNIFICADA 2024'!D1015," ")</f>
        <v xml:space="preserve"> </v>
      </c>
      <c r="H1015" s="96" t="s">
        <v>43</v>
      </c>
      <c r="I1015" s="96" t="s">
        <v>112</v>
      </c>
      <c r="J1015" s="97" t="str">
        <f>IF(C1015='TABELA UNIFICADA 2024'!A961,'TABELA UNIFICADA 2024'!G961," ")</f>
        <v xml:space="preserve"> </v>
      </c>
      <c r="K1015" s="96" t="s">
        <v>113</v>
      </c>
      <c r="L1015" s="100" t="str">
        <f t="shared" si="100"/>
        <v>-</v>
      </c>
      <c r="M1015" s="95" t="str">
        <f>IF(C1015='TABELA UNIFICADA 2024'!A1015,'TABELA UNIFICADA 2024'!C1015," ")</f>
        <v xml:space="preserve"> </v>
      </c>
      <c r="N1015" s="99" t="str">
        <f>IF(C1015='TABELA UNIFICADA 2024'!A961,'TABELA UNIFICADA 2024'!F961," ")</f>
        <v xml:space="preserve"> </v>
      </c>
      <c r="O1015" s="99" t="str">
        <f t="shared" si="101"/>
        <v xml:space="preserve"> </v>
      </c>
      <c r="Y1015" s="183" t="s">
        <v>1203</v>
      </c>
      <c r="Z1015" s="104" t="s">
        <v>666</v>
      </c>
      <c r="AA1015" s="104" t="s">
        <v>706</v>
      </c>
      <c r="AB1015" s="104" t="str">
        <f t="shared" si="103"/>
        <v>FERRO</v>
      </c>
      <c r="AC1015" s="106">
        <f>IF(AND(AB1015="FERRO",AA1015="PADRAO"),CONTROLE!$T$2,IF(AND(AB1015="FERRO",AA1015="ESPECIAL"),CONTROLE!$T$3,IF(AND(AB1015="ACO",AA1015="PADRAO"),CONTROLE!$T$8,IF(AND(AB1015="ACO",AA1015="ESPECIAL"),CONTROLE!$T$9,IF(AND(AB1015="ALUMINIO",AA1015="PADRAO"),CONTROLE!$T$5,IF(AND(AB1015="ALUMINIO",AA1015="ESPECIAL"),CONTROLE!$T$6))))))</f>
        <v>12737</v>
      </c>
    </row>
    <row r="1016" spans="1:29" ht="15" customHeight="1">
      <c r="A1016" s="98" t="s">
        <v>2927</v>
      </c>
      <c r="B1016" s="96" t="str">
        <f t="shared" si="102"/>
        <v xml:space="preserve"> </v>
      </c>
      <c r="C1016" s="96" t="str">
        <f>IF(AND(ISBLANK('TABELA UNIFICADA 2024'!P962)=TRUE,(ISBLANK('TABELA UNIFICADA 2024'!A962)=FALSE)),'TABELA UNIFICADA 2024'!A962," ")</f>
        <v xml:space="preserve"> </v>
      </c>
      <c r="D1016" s="96" t="s">
        <v>43</v>
      </c>
      <c r="E1016" s="191" t="str">
        <f>IF(ISBLANK('TABELA UNIFICADA 2024'!M962)=TRUE," ",'TABELA UNIFICADA 2024'!M962)</f>
        <v xml:space="preserve"> </v>
      </c>
      <c r="F1016" s="96" t="s">
        <v>111</v>
      </c>
      <c r="G1016" s="96" t="str">
        <f>IF(C1016='TABELA UNIFICADA 2024'!A1016,'TABELA UNIFICADA 2024'!D1016," ")</f>
        <v xml:space="preserve"> </v>
      </c>
      <c r="H1016" s="96" t="s">
        <v>43</v>
      </c>
      <c r="I1016" s="96" t="s">
        <v>112</v>
      </c>
      <c r="J1016" s="97" t="str">
        <f>IF(C1016='TABELA UNIFICADA 2024'!A962,'TABELA UNIFICADA 2024'!G962," ")</f>
        <v xml:space="preserve"> </v>
      </c>
      <c r="K1016" s="96" t="s">
        <v>113</v>
      </c>
      <c r="L1016" s="100" t="str">
        <f t="shared" si="100"/>
        <v>-</v>
      </c>
      <c r="M1016" s="95" t="str">
        <f>IF(C1016='TABELA UNIFICADA 2024'!A1016,'TABELA UNIFICADA 2024'!C1016," ")</f>
        <v xml:space="preserve"> </v>
      </c>
      <c r="N1016" s="99" t="str">
        <f>IF(C1016='TABELA UNIFICADA 2024'!A962,'TABELA UNIFICADA 2024'!F962," ")</f>
        <v xml:space="preserve"> </v>
      </c>
      <c r="O1016" s="99" t="str">
        <f t="shared" si="101"/>
        <v xml:space="preserve"> </v>
      </c>
      <c r="Y1016" s="183" t="s">
        <v>1204</v>
      </c>
      <c r="Z1016" s="104" t="s">
        <v>666</v>
      </c>
      <c r="AA1016" s="104" t="s">
        <v>706</v>
      </c>
      <c r="AB1016" s="104" t="str">
        <f t="shared" si="103"/>
        <v>FERRO</v>
      </c>
      <c r="AC1016" s="106">
        <f>IF(AND(AB1016="FERRO",AA1016="PADRAO"),CONTROLE!$T$2,IF(AND(AB1016="FERRO",AA1016="ESPECIAL"),CONTROLE!$T$3,IF(AND(AB1016="ACO",AA1016="PADRAO"),CONTROLE!$T$8,IF(AND(AB1016="ACO",AA1016="ESPECIAL"),CONTROLE!$T$9,IF(AND(AB1016="ALUMINIO",AA1016="PADRAO"),CONTROLE!$T$5,IF(AND(AB1016="ALUMINIO",AA1016="ESPECIAL"),CONTROLE!$T$6))))))</f>
        <v>12737</v>
      </c>
    </row>
    <row r="1017" spans="1:29" ht="15" customHeight="1">
      <c r="A1017" s="98" t="s">
        <v>2927</v>
      </c>
      <c r="B1017" s="96" t="str">
        <f t="shared" si="102"/>
        <v xml:space="preserve"> </v>
      </c>
      <c r="C1017" s="96" t="str">
        <f>IF(AND(ISBLANK('TABELA UNIFICADA 2024'!P963)=TRUE,(ISBLANK('TABELA UNIFICADA 2024'!A963)=FALSE)),'TABELA UNIFICADA 2024'!A963," ")</f>
        <v xml:space="preserve"> </v>
      </c>
      <c r="D1017" s="96" t="s">
        <v>43</v>
      </c>
      <c r="E1017" s="191" t="str">
        <f>IF(ISBLANK('TABELA UNIFICADA 2024'!M963)=TRUE," ",'TABELA UNIFICADA 2024'!M963)</f>
        <v xml:space="preserve"> </v>
      </c>
      <c r="F1017" s="96" t="s">
        <v>111</v>
      </c>
      <c r="G1017" s="96" t="str">
        <f>IF(C1017='TABELA UNIFICADA 2024'!A1017,'TABELA UNIFICADA 2024'!D1017," ")</f>
        <v xml:space="preserve"> </v>
      </c>
      <c r="H1017" s="96" t="s">
        <v>43</v>
      </c>
      <c r="I1017" s="96" t="s">
        <v>112</v>
      </c>
      <c r="J1017" s="97" t="str">
        <f>IF(C1017='TABELA UNIFICADA 2024'!A963,'TABELA UNIFICADA 2024'!G963," ")</f>
        <v xml:space="preserve"> </v>
      </c>
      <c r="K1017" s="96" t="s">
        <v>113</v>
      </c>
      <c r="L1017" s="100" t="str">
        <f t="shared" si="100"/>
        <v>-</v>
      </c>
      <c r="M1017" s="95" t="str">
        <f>IF(C1017='TABELA UNIFICADA 2024'!A1017,'TABELA UNIFICADA 2024'!C1017," ")</f>
        <v xml:space="preserve"> </v>
      </c>
      <c r="N1017" s="99" t="str">
        <f>IF(C1017='TABELA UNIFICADA 2024'!A963,'TABELA UNIFICADA 2024'!F963," ")</f>
        <v xml:space="preserve"> </v>
      </c>
      <c r="O1017" s="99" t="str">
        <f t="shared" si="101"/>
        <v xml:space="preserve"> </v>
      </c>
      <c r="Y1017" s="183" t="s">
        <v>1205</v>
      </c>
      <c r="Z1017" s="104" t="s">
        <v>666</v>
      </c>
      <c r="AA1017" s="104" t="s">
        <v>706</v>
      </c>
      <c r="AB1017" s="104" t="str">
        <f t="shared" si="103"/>
        <v>FERRO</v>
      </c>
      <c r="AC1017" s="106">
        <f>IF(AND(AB1017="FERRO",AA1017="PADRAO"),CONTROLE!$T$2,IF(AND(AB1017="FERRO",AA1017="ESPECIAL"),CONTROLE!$T$3,IF(AND(AB1017="ACO",AA1017="PADRAO"),CONTROLE!$T$8,IF(AND(AB1017="ACO",AA1017="ESPECIAL"),CONTROLE!$T$9,IF(AND(AB1017="ALUMINIO",AA1017="PADRAO"),CONTROLE!$T$5,IF(AND(AB1017="ALUMINIO",AA1017="ESPECIAL"),CONTROLE!$T$6))))))</f>
        <v>12737</v>
      </c>
    </row>
    <row r="1018" spans="1:29" ht="15" customHeight="1">
      <c r="A1018" s="98" t="s">
        <v>2927</v>
      </c>
      <c r="B1018" s="96" t="str">
        <f t="shared" si="102"/>
        <v xml:space="preserve"> </v>
      </c>
      <c r="C1018" s="96" t="str">
        <f>IF(AND(ISBLANK('TABELA UNIFICADA 2024'!P964)=TRUE,(ISBLANK('TABELA UNIFICADA 2024'!A964)=FALSE)),'TABELA UNIFICADA 2024'!A964," ")</f>
        <v xml:space="preserve"> </v>
      </c>
      <c r="D1018" s="96" t="s">
        <v>43</v>
      </c>
      <c r="E1018" s="191" t="str">
        <f>IF(ISBLANK('TABELA UNIFICADA 2024'!M964)=TRUE," ",'TABELA UNIFICADA 2024'!M964)</f>
        <v xml:space="preserve"> </v>
      </c>
      <c r="F1018" s="96" t="s">
        <v>111</v>
      </c>
      <c r="G1018" s="96" t="str">
        <f>IF(C1018='TABELA UNIFICADA 2024'!A1018,'TABELA UNIFICADA 2024'!D1018," ")</f>
        <v xml:space="preserve"> </v>
      </c>
      <c r="H1018" s="96" t="s">
        <v>43</v>
      </c>
      <c r="I1018" s="96" t="s">
        <v>112</v>
      </c>
      <c r="J1018" s="97" t="str">
        <f>IF(C1018='TABELA UNIFICADA 2024'!A964,'TABELA UNIFICADA 2024'!G964," ")</f>
        <v xml:space="preserve"> </v>
      </c>
      <c r="K1018" s="96" t="s">
        <v>113</v>
      </c>
      <c r="L1018" s="100" t="str">
        <f t="shared" si="100"/>
        <v>-</v>
      </c>
      <c r="M1018" s="95" t="str">
        <f>IF(C1018='TABELA UNIFICADA 2024'!A1018,'TABELA UNIFICADA 2024'!C1018," ")</f>
        <v xml:space="preserve"> </v>
      </c>
      <c r="N1018" s="99" t="str">
        <f>IF(C1018='TABELA UNIFICADA 2024'!A964,'TABELA UNIFICADA 2024'!F964," ")</f>
        <v xml:space="preserve"> </v>
      </c>
      <c r="O1018" s="99" t="str">
        <f t="shared" si="101"/>
        <v xml:space="preserve"> </v>
      </c>
      <c r="Y1018" s="183" t="s">
        <v>1206</v>
      </c>
      <c r="Z1018" s="104" t="s">
        <v>666</v>
      </c>
      <c r="AA1018" s="104" t="s">
        <v>706</v>
      </c>
      <c r="AB1018" s="104" t="str">
        <f t="shared" si="103"/>
        <v>FERRO</v>
      </c>
      <c r="AC1018" s="106">
        <f>IF(AND(AB1018="FERRO",AA1018="PADRAO"),CONTROLE!$T$2,IF(AND(AB1018="FERRO",AA1018="ESPECIAL"),CONTROLE!$T$3,IF(AND(AB1018="ACO",AA1018="PADRAO"),CONTROLE!$T$8,IF(AND(AB1018="ACO",AA1018="ESPECIAL"),CONTROLE!$T$9,IF(AND(AB1018="ALUMINIO",AA1018="PADRAO"),CONTROLE!$T$5,IF(AND(AB1018="ALUMINIO",AA1018="ESPECIAL"),CONTROLE!$T$6))))))</f>
        <v>12737</v>
      </c>
    </row>
    <row r="1019" spans="1:29" ht="15" customHeight="1">
      <c r="A1019" s="98" t="s">
        <v>2927</v>
      </c>
      <c r="B1019" s="96" t="str">
        <f t="shared" si="102"/>
        <v xml:space="preserve"> </v>
      </c>
      <c r="C1019" s="96" t="str">
        <f>IF(AND(ISBLANK('TABELA UNIFICADA 2024'!P965)=TRUE,(ISBLANK('TABELA UNIFICADA 2024'!A965)=FALSE)),'TABELA UNIFICADA 2024'!A965," ")</f>
        <v xml:space="preserve"> </v>
      </c>
      <c r="D1019" s="96" t="s">
        <v>43</v>
      </c>
      <c r="E1019" s="191" t="str">
        <f>IF(ISBLANK('TABELA UNIFICADA 2024'!M965)=TRUE," ",'TABELA UNIFICADA 2024'!M965)</f>
        <v xml:space="preserve"> </v>
      </c>
      <c r="F1019" s="96" t="s">
        <v>111</v>
      </c>
      <c r="G1019" s="96" t="str">
        <f>IF(C1019='TABELA UNIFICADA 2024'!A1019,'TABELA UNIFICADA 2024'!D1019," ")</f>
        <v xml:space="preserve"> </v>
      </c>
      <c r="H1019" s="96" t="s">
        <v>43</v>
      </c>
      <c r="I1019" s="96" t="s">
        <v>112</v>
      </c>
      <c r="J1019" s="97" t="str">
        <f>IF(C1019='TABELA UNIFICADA 2024'!A965,'TABELA UNIFICADA 2024'!G965," ")</f>
        <v xml:space="preserve"> </v>
      </c>
      <c r="K1019" s="96" t="s">
        <v>113</v>
      </c>
      <c r="L1019" s="100" t="str">
        <f t="shared" si="100"/>
        <v>-</v>
      </c>
      <c r="M1019" s="95" t="str">
        <f>IF(C1019='TABELA UNIFICADA 2024'!A1019,'TABELA UNIFICADA 2024'!C1019," ")</f>
        <v xml:space="preserve"> </v>
      </c>
      <c r="N1019" s="99" t="str">
        <f>IF(C1019='TABELA UNIFICADA 2024'!A965,'TABELA UNIFICADA 2024'!F965," ")</f>
        <v xml:space="preserve"> </v>
      </c>
      <c r="O1019" s="99" t="str">
        <f t="shared" si="101"/>
        <v xml:space="preserve"> </v>
      </c>
      <c r="Y1019" s="183" t="s">
        <v>1207</v>
      </c>
      <c r="Z1019" s="104" t="s">
        <v>666</v>
      </c>
      <c r="AA1019" s="104" t="s">
        <v>706</v>
      </c>
      <c r="AB1019" s="104" t="str">
        <f t="shared" si="103"/>
        <v>FERRO</v>
      </c>
      <c r="AC1019" s="106">
        <f>IF(AND(AB1019="FERRO",AA1019="PADRAO"),CONTROLE!$T$2,IF(AND(AB1019="FERRO",AA1019="ESPECIAL"),CONTROLE!$T$3,IF(AND(AB1019="ACO",AA1019="PADRAO"),CONTROLE!$T$8,IF(AND(AB1019="ACO",AA1019="ESPECIAL"),CONTROLE!$T$9,IF(AND(AB1019="ALUMINIO",AA1019="PADRAO"),CONTROLE!$T$5,IF(AND(AB1019="ALUMINIO",AA1019="ESPECIAL"),CONTROLE!$T$6))))))</f>
        <v>12737</v>
      </c>
    </row>
    <row r="1020" spans="1:29" ht="15" customHeight="1">
      <c r="A1020" s="98" t="s">
        <v>2927</v>
      </c>
      <c r="B1020" s="96" t="str">
        <f t="shared" si="102"/>
        <v xml:space="preserve"> </v>
      </c>
      <c r="C1020" s="96" t="str">
        <f>IF(AND(ISBLANK('TABELA UNIFICADA 2024'!P966)=TRUE,(ISBLANK('TABELA UNIFICADA 2024'!A966)=FALSE)),'TABELA UNIFICADA 2024'!A966," ")</f>
        <v xml:space="preserve"> </v>
      </c>
      <c r="D1020" s="96" t="s">
        <v>43</v>
      </c>
      <c r="E1020" s="191" t="str">
        <f>IF(ISBLANK('TABELA UNIFICADA 2024'!M966)=TRUE," ",'TABELA UNIFICADA 2024'!M966)</f>
        <v xml:space="preserve"> </v>
      </c>
      <c r="F1020" s="96" t="s">
        <v>111</v>
      </c>
      <c r="G1020" s="96" t="str">
        <f>IF(C1020='TABELA UNIFICADA 2024'!A1020,'TABELA UNIFICADA 2024'!D1020," ")</f>
        <v xml:space="preserve"> </v>
      </c>
      <c r="H1020" s="96" t="s">
        <v>43</v>
      </c>
      <c r="I1020" s="96" t="s">
        <v>112</v>
      </c>
      <c r="J1020" s="97" t="str">
        <f>IF(C1020='TABELA UNIFICADA 2024'!A966,'TABELA UNIFICADA 2024'!G966," ")</f>
        <v xml:space="preserve"> </v>
      </c>
      <c r="K1020" s="96" t="s">
        <v>113</v>
      </c>
      <c r="L1020" s="100" t="str">
        <f t="shared" si="100"/>
        <v>-</v>
      </c>
      <c r="M1020" s="95" t="str">
        <f>IF(C1020='TABELA UNIFICADA 2024'!A1020,'TABELA UNIFICADA 2024'!C1020," ")</f>
        <v xml:space="preserve"> </v>
      </c>
      <c r="N1020" s="99" t="str">
        <f>IF(C1020='TABELA UNIFICADA 2024'!A966,'TABELA UNIFICADA 2024'!F966," ")</f>
        <v xml:space="preserve"> </v>
      </c>
      <c r="O1020" s="99" t="str">
        <f t="shared" si="101"/>
        <v xml:space="preserve"> </v>
      </c>
      <c r="Y1020" s="183" t="s">
        <v>1208</v>
      </c>
      <c r="Z1020" s="104" t="s">
        <v>666</v>
      </c>
      <c r="AA1020" s="104" t="s">
        <v>706</v>
      </c>
      <c r="AB1020" s="104" t="str">
        <f t="shared" si="103"/>
        <v>FERRO</v>
      </c>
      <c r="AC1020" s="106">
        <f>IF(AND(AB1020="FERRO",AA1020="PADRAO"),CONTROLE!$T$2,IF(AND(AB1020="FERRO",AA1020="ESPECIAL"),CONTROLE!$T$3,IF(AND(AB1020="ACO",AA1020="PADRAO"),CONTROLE!$T$8,IF(AND(AB1020="ACO",AA1020="ESPECIAL"),CONTROLE!$T$9,IF(AND(AB1020="ALUMINIO",AA1020="PADRAO"),CONTROLE!$T$5,IF(AND(AB1020="ALUMINIO",AA1020="ESPECIAL"),CONTROLE!$T$6))))))</f>
        <v>12737</v>
      </c>
    </row>
    <row r="1021" spans="1:29" ht="15" customHeight="1">
      <c r="A1021" s="98" t="s">
        <v>2927</v>
      </c>
      <c r="B1021" s="96" t="str">
        <f t="shared" si="102"/>
        <v xml:space="preserve"> </v>
      </c>
      <c r="C1021" s="96" t="str">
        <f>IF(AND(ISBLANK('TABELA UNIFICADA 2024'!P967)=TRUE,(ISBLANK('TABELA UNIFICADA 2024'!A967)=FALSE)),'TABELA UNIFICADA 2024'!A967," ")</f>
        <v xml:space="preserve"> </v>
      </c>
      <c r="D1021" s="96" t="s">
        <v>43</v>
      </c>
      <c r="E1021" s="191" t="str">
        <f>IF(ISBLANK('TABELA UNIFICADA 2024'!M967)=TRUE," ",'TABELA UNIFICADA 2024'!M967)</f>
        <v xml:space="preserve"> </v>
      </c>
      <c r="F1021" s="96" t="s">
        <v>111</v>
      </c>
      <c r="G1021" s="96" t="str">
        <f>IF(C1021='TABELA UNIFICADA 2024'!A1021,'TABELA UNIFICADA 2024'!D1021," ")</f>
        <v xml:space="preserve"> </v>
      </c>
      <c r="H1021" s="96" t="s">
        <v>43</v>
      </c>
      <c r="I1021" s="96" t="s">
        <v>112</v>
      </c>
      <c r="J1021" s="97" t="str">
        <f>IF(C1021='TABELA UNIFICADA 2024'!A967,'TABELA UNIFICADA 2024'!G967," ")</f>
        <v xml:space="preserve"> </v>
      </c>
      <c r="K1021" s="96" t="s">
        <v>113</v>
      </c>
      <c r="L1021" s="100" t="str">
        <f t="shared" si="100"/>
        <v>-</v>
      </c>
      <c r="M1021" s="95" t="str">
        <f>IF(C1021='TABELA UNIFICADA 2024'!A1021,'TABELA UNIFICADA 2024'!C1021," ")</f>
        <v xml:space="preserve"> </v>
      </c>
      <c r="N1021" s="99" t="str">
        <f>IF(C1021='TABELA UNIFICADA 2024'!A967,'TABELA UNIFICADA 2024'!F967," ")</f>
        <v xml:space="preserve"> </v>
      </c>
      <c r="O1021" s="99" t="str">
        <f t="shared" si="101"/>
        <v xml:space="preserve"> </v>
      </c>
      <c r="Y1021" s="183" t="s">
        <v>1209</v>
      </c>
      <c r="Z1021" s="104" t="s">
        <v>666</v>
      </c>
      <c r="AA1021" s="104" t="s">
        <v>706</v>
      </c>
      <c r="AB1021" s="104" t="str">
        <f t="shared" si="103"/>
        <v>FERRO</v>
      </c>
      <c r="AC1021" s="106">
        <f>IF(AND(AB1021="FERRO",AA1021="PADRAO"),CONTROLE!$T$2,IF(AND(AB1021="FERRO",AA1021="ESPECIAL"),CONTROLE!$T$3,IF(AND(AB1021="ACO",AA1021="PADRAO"),CONTROLE!$T$8,IF(AND(AB1021="ACO",AA1021="ESPECIAL"),CONTROLE!$T$9,IF(AND(AB1021="ALUMINIO",AA1021="PADRAO"),CONTROLE!$T$5,IF(AND(AB1021="ALUMINIO",AA1021="ESPECIAL"),CONTROLE!$T$6))))))</f>
        <v>12737</v>
      </c>
    </row>
    <row r="1022" spans="1:29" ht="15" customHeight="1">
      <c r="A1022" s="98" t="s">
        <v>2927</v>
      </c>
      <c r="B1022" s="96" t="str">
        <f t="shared" si="102"/>
        <v xml:space="preserve"> </v>
      </c>
      <c r="C1022" s="96" t="str">
        <f>IF(AND(ISBLANK('TABELA UNIFICADA 2024'!P968)=TRUE,(ISBLANK('TABELA UNIFICADA 2024'!A968)=FALSE)),'TABELA UNIFICADA 2024'!A968," ")</f>
        <v xml:space="preserve"> </v>
      </c>
      <c r="D1022" s="96" t="s">
        <v>43</v>
      </c>
      <c r="E1022" s="191" t="str">
        <f>IF(ISBLANK('TABELA UNIFICADA 2024'!M968)=TRUE," ",'TABELA UNIFICADA 2024'!M968)</f>
        <v xml:space="preserve"> </v>
      </c>
      <c r="F1022" s="96" t="s">
        <v>111</v>
      </c>
      <c r="G1022" s="96" t="str">
        <f>IF(C1022='TABELA UNIFICADA 2024'!A1022,'TABELA UNIFICADA 2024'!D1022," ")</f>
        <v xml:space="preserve"> </v>
      </c>
      <c r="H1022" s="96" t="s">
        <v>43</v>
      </c>
      <c r="I1022" s="96" t="s">
        <v>112</v>
      </c>
      <c r="J1022" s="97" t="str">
        <f>IF(C1022='TABELA UNIFICADA 2024'!A968,'TABELA UNIFICADA 2024'!G968," ")</f>
        <v xml:space="preserve"> </v>
      </c>
      <c r="K1022" s="96" t="s">
        <v>113</v>
      </c>
      <c r="L1022" s="100" t="str">
        <f t="shared" si="100"/>
        <v>-</v>
      </c>
      <c r="M1022" s="95" t="str">
        <f>IF(C1022='TABELA UNIFICADA 2024'!A1022,'TABELA UNIFICADA 2024'!C1022," ")</f>
        <v xml:space="preserve"> </v>
      </c>
      <c r="N1022" s="99" t="str">
        <f>IF(C1022='TABELA UNIFICADA 2024'!A968,'TABELA UNIFICADA 2024'!F968," ")</f>
        <v xml:space="preserve"> </v>
      </c>
      <c r="O1022" s="99" t="str">
        <f t="shared" si="101"/>
        <v xml:space="preserve"> </v>
      </c>
      <c r="Y1022" s="183" t="s">
        <v>1210</v>
      </c>
      <c r="Z1022" s="104" t="s">
        <v>666</v>
      </c>
      <c r="AA1022" s="104" t="s">
        <v>706</v>
      </c>
      <c r="AB1022" s="104" t="str">
        <f t="shared" si="103"/>
        <v>FERRO</v>
      </c>
      <c r="AC1022" s="106">
        <f>IF(AND(AB1022="FERRO",AA1022="PADRAO"),CONTROLE!$T$2,IF(AND(AB1022="FERRO",AA1022="ESPECIAL"),CONTROLE!$T$3,IF(AND(AB1022="ACO",AA1022="PADRAO"),CONTROLE!$T$8,IF(AND(AB1022="ACO",AA1022="ESPECIAL"),CONTROLE!$T$9,IF(AND(AB1022="ALUMINIO",AA1022="PADRAO"),CONTROLE!$T$5,IF(AND(AB1022="ALUMINIO",AA1022="ESPECIAL"),CONTROLE!$T$6))))))</f>
        <v>12737</v>
      </c>
    </row>
    <row r="1023" spans="1:29" ht="15" customHeight="1">
      <c r="A1023" s="98" t="s">
        <v>2927</v>
      </c>
      <c r="B1023" s="96" t="str">
        <f t="shared" si="102"/>
        <v xml:space="preserve"> </v>
      </c>
      <c r="C1023" s="96" t="str">
        <f>IF(AND(ISBLANK('TABELA UNIFICADA 2024'!P969)=TRUE,(ISBLANK('TABELA UNIFICADA 2024'!A969)=FALSE)),'TABELA UNIFICADA 2024'!A969," ")</f>
        <v xml:space="preserve"> </v>
      </c>
      <c r="D1023" s="96" t="s">
        <v>43</v>
      </c>
      <c r="E1023" s="191" t="str">
        <f>IF(ISBLANK('TABELA UNIFICADA 2024'!M969)=TRUE," ",'TABELA UNIFICADA 2024'!M969)</f>
        <v xml:space="preserve"> </v>
      </c>
      <c r="F1023" s="96" t="s">
        <v>111</v>
      </c>
      <c r="G1023" s="96" t="str">
        <f>IF(C1023='TABELA UNIFICADA 2024'!A1023,'TABELA UNIFICADA 2024'!D1023," ")</f>
        <v xml:space="preserve"> </v>
      </c>
      <c r="H1023" s="96" t="s">
        <v>43</v>
      </c>
      <c r="I1023" s="96" t="s">
        <v>112</v>
      </c>
      <c r="J1023" s="97" t="str">
        <f>IF(C1023='TABELA UNIFICADA 2024'!A969,'TABELA UNIFICADA 2024'!G969," ")</f>
        <v xml:space="preserve"> </v>
      </c>
      <c r="K1023" s="96" t="s">
        <v>113</v>
      </c>
      <c r="L1023" s="100" t="str">
        <f t="shared" si="100"/>
        <v>-</v>
      </c>
      <c r="M1023" s="95" t="str">
        <f>IF(C1023='TABELA UNIFICADA 2024'!A1023,'TABELA UNIFICADA 2024'!C1023," ")</f>
        <v xml:space="preserve"> </v>
      </c>
      <c r="N1023" s="99" t="str">
        <f>IF(C1023='TABELA UNIFICADA 2024'!A969,'TABELA UNIFICADA 2024'!F969," ")</f>
        <v xml:space="preserve"> </v>
      </c>
      <c r="O1023" s="99" t="str">
        <f t="shared" si="101"/>
        <v xml:space="preserve"> </v>
      </c>
      <c r="Y1023" s="183" t="s">
        <v>1211</v>
      </c>
      <c r="Z1023" s="104" t="s">
        <v>666</v>
      </c>
      <c r="AA1023" s="104" t="s">
        <v>706</v>
      </c>
      <c r="AB1023" s="104" t="str">
        <f t="shared" si="103"/>
        <v>FERRO</v>
      </c>
      <c r="AC1023" s="106">
        <f>IF(AND(AB1023="FERRO",AA1023="PADRAO"),CONTROLE!$T$2,IF(AND(AB1023="FERRO",AA1023="ESPECIAL"),CONTROLE!$T$3,IF(AND(AB1023="ACO",AA1023="PADRAO"),CONTROLE!$T$8,IF(AND(AB1023="ACO",AA1023="ESPECIAL"),CONTROLE!$T$9,IF(AND(AB1023="ALUMINIO",AA1023="PADRAO"),CONTROLE!$T$5,IF(AND(AB1023="ALUMINIO",AA1023="ESPECIAL"),CONTROLE!$T$6))))))</f>
        <v>12737</v>
      </c>
    </row>
    <row r="1024" spans="1:29" ht="15" customHeight="1">
      <c r="A1024" s="98" t="s">
        <v>2927</v>
      </c>
      <c r="B1024" s="96" t="str">
        <f t="shared" si="102"/>
        <v xml:space="preserve"> </v>
      </c>
      <c r="C1024" s="96" t="str">
        <f>IF(AND(ISBLANK('TABELA UNIFICADA 2024'!P970)=TRUE,(ISBLANK('TABELA UNIFICADA 2024'!A970)=FALSE)),'TABELA UNIFICADA 2024'!A970," ")</f>
        <v xml:space="preserve"> </v>
      </c>
      <c r="D1024" s="96" t="s">
        <v>43</v>
      </c>
      <c r="E1024" s="191" t="str">
        <f>IF(ISBLANK('TABELA UNIFICADA 2024'!M970)=TRUE," ",'TABELA UNIFICADA 2024'!M970)</f>
        <v xml:space="preserve"> </v>
      </c>
      <c r="F1024" s="96" t="s">
        <v>111</v>
      </c>
      <c r="G1024" s="96" t="str">
        <f>IF(C1024='TABELA UNIFICADA 2024'!A1024,'TABELA UNIFICADA 2024'!D1024," ")</f>
        <v xml:space="preserve"> </v>
      </c>
      <c r="H1024" s="96" t="s">
        <v>43</v>
      </c>
      <c r="I1024" s="96" t="s">
        <v>112</v>
      </c>
      <c r="J1024" s="97" t="str">
        <f>IF(C1024='TABELA UNIFICADA 2024'!A970,'TABELA UNIFICADA 2024'!G970," ")</f>
        <v xml:space="preserve"> </v>
      </c>
      <c r="K1024" s="96" t="s">
        <v>113</v>
      </c>
      <c r="L1024" s="100" t="str">
        <f t="shared" si="100"/>
        <v>-</v>
      </c>
      <c r="M1024" s="95" t="str">
        <f>IF(C1024='TABELA UNIFICADA 2024'!A1024,'TABELA UNIFICADA 2024'!C1024," ")</f>
        <v xml:space="preserve"> </v>
      </c>
      <c r="N1024" s="99" t="str">
        <f>IF(C1024='TABELA UNIFICADA 2024'!A970,'TABELA UNIFICADA 2024'!F970," ")</f>
        <v xml:space="preserve"> </v>
      </c>
      <c r="O1024" s="99" t="str">
        <f t="shared" si="101"/>
        <v xml:space="preserve"> </v>
      </c>
      <c r="Y1024" s="183" t="s">
        <v>1212</v>
      </c>
      <c r="Z1024" s="104" t="s">
        <v>656</v>
      </c>
      <c r="AA1024" s="104" t="s">
        <v>706</v>
      </c>
      <c r="AB1024" s="104" t="str">
        <f t="shared" si="103"/>
        <v>FERRO</v>
      </c>
      <c r="AC1024" s="106">
        <f>IF(AND(AB1024="FERRO",AA1024="PADRAO"),CONTROLE!$T$2,IF(AND(AB1024="FERRO",AA1024="ESPECIAL"),CONTROLE!$T$3,IF(AND(AB1024="ACO",AA1024="PADRAO"),CONTROLE!$T$8,IF(AND(AB1024="ACO",AA1024="ESPECIAL"),CONTROLE!$T$9,IF(AND(AB1024="ALUMINIO",AA1024="PADRAO"),CONTROLE!$T$5,IF(AND(AB1024="ALUMINIO",AA1024="ESPECIAL"),CONTROLE!$T$6))))))</f>
        <v>12737</v>
      </c>
    </row>
    <row r="1025" spans="1:29" ht="15" customHeight="1">
      <c r="A1025" s="98" t="s">
        <v>2927</v>
      </c>
      <c r="B1025" s="96" t="str">
        <f t="shared" si="102"/>
        <v xml:space="preserve"> </v>
      </c>
      <c r="C1025" s="96" t="str">
        <f>IF(AND(ISBLANK('TABELA UNIFICADA 2024'!P971)=TRUE,(ISBLANK('TABELA UNIFICADA 2024'!A971)=FALSE)),'TABELA UNIFICADA 2024'!A971," ")</f>
        <v xml:space="preserve"> </v>
      </c>
      <c r="D1025" s="96" t="s">
        <v>43</v>
      </c>
      <c r="E1025" s="191" t="str">
        <f>IF(ISBLANK('TABELA UNIFICADA 2024'!M971)=TRUE," ",'TABELA UNIFICADA 2024'!M971)</f>
        <v xml:space="preserve"> </v>
      </c>
      <c r="F1025" s="96" t="s">
        <v>111</v>
      </c>
      <c r="G1025" s="96" t="str">
        <f>IF(C1025='TABELA UNIFICADA 2024'!A1025,'TABELA UNIFICADA 2024'!D1025," ")</f>
        <v xml:space="preserve"> </v>
      </c>
      <c r="H1025" s="96" t="s">
        <v>43</v>
      </c>
      <c r="I1025" s="96" t="s">
        <v>112</v>
      </c>
      <c r="J1025" s="97" t="str">
        <f>IF(C1025='TABELA UNIFICADA 2024'!A971,'TABELA UNIFICADA 2024'!G971," ")</f>
        <v xml:space="preserve"> </v>
      </c>
      <c r="K1025" s="96" t="s">
        <v>113</v>
      </c>
      <c r="L1025" s="100" t="str">
        <f t="shared" si="100"/>
        <v>-</v>
      </c>
      <c r="M1025" s="95" t="str">
        <f>IF(C1025='TABELA UNIFICADA 2024'!A1025,'TABELA UNIFICADA 2024'!C1025," ")</f>
        <v xml:space="preserve"> </v>
      </c>
      <c r="N1025" s="99" t="str">
        <f>IF(C1025='TABELA UNIFICADA 2024'!A971,'TABELA UNIFICADA 2024'!F971," ")</f>
        <v xml:space="preserve"> </v>
      </c>
      <c r="O1025" s="99" t="str">
        <f t="shared" si="101"/>
        <v xml:space="preserve"> </v>
      </c>
      <c r="Y1025" s="183" t="s">
        <v>1213</v>
      </c>
      <c r="Z1025" s="104" t="s">
        <v>666</v>
      </c>
      <c r="AA1025" s="104" t="s">
        <v>706</v>
      </c>
      <c r="AB1025" s="104" t="str">
        <f t="shared" si="103"/>
        <v>FERRO</v>
      </c>
      <c r="AC1025" s="106">
        <f>IF(AND(AB1025="FERRO",AA1025="PADRAO"),CONTROLE!$T$2,IF(AND(AB1025="FERRO",AA1025="ESPECIAL"),CONTROLE!$T$3,IF(AND(AB1025="ACO",AA1025="PADRAO"),CONTROLE!$T$8,IF(AND(AB1025="ACO",AA1025="ESPECIAL"),CONTROLE!$T$9,IF(AND(AB1025="ALUMINIO",AA1025="PADRAO"),CONTROLE!$T$5,IF(AND(AB1025="ALUMINIO",AA1025="ESPECIAL"),CONTROLE!$T$6))))))</f>
        <v>12737</v>
      </c>
    </row>
    <row r="1026" spans="1:29" ht="15" customHeight="1">
      <c r="A1026" s="98" t="s">
        <v>2927</v>
      </c>
      <c r="B1026" s="96" t="str">
        <f t="shared" si="102"/>
        <v xml:space="preserve"> </v>
      </c>
      <c r="C1026" s="96" t="str">
        <f>IF(AND(ISBLANK('TABELA UNIFICADA 2024'!P972)=TRUE,(ISBLANK('TABELA UNIFICADA 2024'!A972)=FALSE)),'TABELA UNIFICADA 2024'!A972," ")</f>
        <v xml:space="preserve"> </v>
      </c>
      <c r="D1026" s="96" t="s">
        <v>43</v>
      </c>
      <c r="E1026" s="191" t="str">
        <f>IF(ISBLANK('TABELA UNIFICADA 2024'!M972)=TRUE," ",'TABELA UNIFICADA 2024'!M972)</f>
        <v xml:space="preserve"> </v>
      </c>
      <c r="F1026" s="96" t="s">
        <v>111</v>
      </c>
      <c r="G1026" s="96" t="str">
        <f>IF(C1026='TABELA UNIFICADA 2024'!A1026,'TABELA UNIFICADA 2024'!D1026," ")</f>
        <v xml:space="preserve"> </v>
      </c>
      <c r="H1026" s="96" t="s">
        <v>43</v>
      </c>
      <c r="I1026" s="96" t="s">
        <v>112</v>
      </c>
      <c r="J1026" s="97" t="str">
        <f>IF(C1026='TABELA UNIFICADA 2024'!A972,'TABELA UNIFICADA 2024'!G972," ")</f>
        <v xml:space="preserve"> </v>
      </c>
      <c r="K1026" s="96" t="s">
        <v>113</v>
      </c>
      <c r="L1026" s="100" t="str">
        <f t="shared" si="100"/>
        <v>-</v>
      </c>
      <c r="M1026" s="95" t="str">
        <f>IF(C1026='TABELA UNIFICADA 2024'!A1026,'TABELA UNIFICADA 2024'!C1026," ")</f>
        <v xml:space="preserve"> </v>
      </c>
      <c r="N1026" s="99" t="str">
        <f>IF(C1026='TABELA UNIFICADA 2024'!A972,'TABELA UNIFICADA 2024'!F972," ")</f>
        <v xml:space="preserve"> </v>
      </c>
      <c r="O1026" s="99" t="str">
        <f t="shared" si="101"/>
        <v xml:space="preserve"> </v>
      </c>
      <c r="Y1026" s="183" t="s">
        <v>1214</v>
      </c>
      <c r="Z1026" s="104" t="s">
        <v>666</v>
      </c>
      <c r="AA1026" s="104" t="s">
        <v>706</v>
      </c>
      <c r="AB1026" s="104" t="str">
        <f t="shared" si="103"/>
        <v>FERRO</v>
      </c>
      <c r="AC1026" s="106">
        <f>IF(AND(AB1026="FERRO",AA1026="PADRAO"),CONTROLE!$T$2,IF(AND(AB1026="FERRO",AA1026="ESPECIAL"),CONTROLE!$T$3,IF(AND(AB1026="ACO",AA1026="PADRAO"),CONTROLE!$T$8,IF(AND(AB1026="ACO",AA1026="ESPECIAL"),CONTROLE!$T$9,IF(AND(AB1026="ALUMINIO",AA1026="PADRAO"),CONTROLE!$T$5,IF(AND(AB1026="ALUMINIO",AA1026="ESPECIAL"),CONTROLE!$T$6))))))</f>
        <v>12737</v>
      </c>
    </row>
    <row r="1027" spans="1:29" ht="15" customHeight="1">
      <c r="A1027" s="98" t="s">
        <v>2927</v>
      </c>
      <c r="B1027" s="96" t="str">
        <f t="shared" si="102"/>
        <v xml:space="preserve"> </v>
      </c>
      <c r="C1027" s="96" t="str">
        <f>IF(AND(ISBLANK('TABELA UNIFICADA 2024'!P973)=TRUE,(ISBLANK('TABELA UNIFICADA 2024'!A973)=FALSE)),'TABELA UNIFICADA 2024'!A973," ")</f>
        <v xml:space="preserve"> </v>
      </c>
      <c r="D1027" s="96" t="s">
        <v>43</v>
      </c>
      <c r="E1027" s="191" t="str">
        <f>IF(ISBLANK('TABELA UNIFICADA 2024'!M973)=TRUE," ",'TABELA UNIFICADA 2024'!M973)</f>
        <v xml:space="preserve"> </v>
      </c>
      <c r="F1027" s="96" t="s">
        <v>111</v>
      </c>
      <c r="G1027" s="96" t="str">
        <f>IF(C1027='TABELA UNIFICADA 2024'!A1027,'TABELA UNIFICADA 2024'!D1027," ")</f>
        <v xml:space="preserve"> </v>
      </c>
      <c r="H1027" s="96" t="s">
        <v>43</v>
      </c>
      <c r="I1027" s="96" t="s">
        <v>112</v>
      </c>
      <c r="J1027" s="97" t="str">
        <f>IF(C1027='TABELA UNIFICADA 2024'!A973,'TABELA UNIFICADA 2024'!G973," ")</f>
        <v xml:space="preserve"> </v>
      </c>
      <c r="K1027" s="96" t="s">
        <v>113</v>
      </c>
      <c r="L1027" s="100" t="str">
        <f t="shared" si="100"/>
        <v>-</v>
      </c>
      <c r="M1027" s="95" t="str">
        <f>IF(C1027='TABELA UNIFICADA 2024'!A1027,'TABELA UNIFICADA 2024'!C1027," ")</f>
        <v xml:space="preserve"> </v>
      </c>
      <c r="N1027" s="99" t="str">
        <f>IF(C1027='TABELA UNIFICADA 2024'!A973,'TABELA UNIFICADA 2024'!F973," ")</f>
        <v xml:space="preserve"> </v>
      </c>
      <c r="O1027" s="99" t="str">
        <f t="shared" si="101"/>
        <v xml:space="preserve"> </v>
      </c>
      <c r="Y1027" s="183" t="s">
        <v>1215</v>
      </c>
      <c r="Z1027" s="104" t="s">
        <v>666</v>
      </c>
      <c r="AA1027" s="104" t="s">
        <v>706</v>
      </c>
      <c r="AB1027" s="104" t="str">
        <f t="shared" si="103"/>
        <v>FERRO</v>
      </c>
      <c r="AC1027" s="106">
        <f>IF(AND(AB1027="FERRO",AA1027="PADRAO"),CONTROLE!$T$2,IF(AND(AB1027="FERRO",AA1027="ESPECIAL"),CONTROLE!$T$3,IF(AND(AB1027="ACO",AA1027="PADRAO"),CONTROLE!$T$8,IF(AND(AB1027="ACO",AA1027="ESPECIAL"),CONTROLE!$T$9,IF(AND(AB1027="ALUMINIO",AA1027="PADRAO"),CONTROLE!$T$5,IF(AND(AB1027="ALUMINIO",AA1027="ESPECIAL"),CONTROLE!$T$6))))))</f>
        <v>12737</v>
      </c>
    </row>
    <row r="1028" spans="1:29" ht="15" customHeight="1">
      <c r="A1028" s="98" t="s">
        <v>2927</v>
      </c>
      <c r="B1028" s="96" t="str">
        <f t="shared" si="102"/>
        <v xml:space="preserve"> </v>
      </c>
      <c r="C1028" s="96" t="str">
        <f>IF(AND(ISBLANK('TABELA UNIFICADA 2024'!P974)=TRUE,(ISBLANK('TABELA UNIFICADA 2024'!A974)=FALSE)),'TABELA UNIFICADA 2024'!A974," ")</f>
        <v xml:space="preserve"> </v>
      </c>
      <c r="D1028" s="96" t="s">
        <v>43</v>
      </c>
      <c r="E1028" s="191" t="str">
        <f>IF(ISBLANK('TABELA UNIFICADA 2024'!M974)=TRUE," ",'TABELA UNIFICADA 2024'!M974)</f>
        <v xml:space="preserve"> </v>
      </c>
      <c r="F1028" s="96" t="s">
        <v>111</v>
      </c>
      <c r="G1028" s="96" t="str">
        <f>IF(C1028='TABELA UNIFICADA 2024'!A1028,'TABELA UNIFICADA 2024'!D1028," ")</f>
        <v xml:space="preserve"> </v>
      </c>
      <c r="H1028" s="96" t="s">
        <v>43</v>
      </c>
      <c r="I1028" s="96" t="s">
        <v>112</v>
      </c>
      <c r="J1028" s="97" t="str">
        <f>IF(C1028='TABELA UNIFICADA 2024'!A974,'TABELA UNIFICADA 2024'!G974," ")</f>
        <v xml:space="preserve"> </v>
      </c>
      <c r="K1028" s="96" t="s">
        <v>113</v>
      </c>
      <c r="L1028" s="100" t="str">
        <f t="shared" si="100"/>
        <v>-</v>
      </c>
      <c r="M1028" s="95" t="str">
        <f>IF(C1028='TABELA UNIFICADA 2024'!A1028,'TABELA UNIFICADA 2024'!C1028," ")</f>
        <v xml:space="preserve"> </v>
      </c>
      <c r="N1028" s="99" t="str">
        <f>IF(C1028='TABELA UNIFICADA 2024'!A974,'TABELA UNIFICADA 2024'!F974," ")</f>
        <v xml:space="preserve"> </v>
      </c>
      <c r="O1028" s="99" t="str">
        <f t="shared" si="101"/>
        <v xml:space="preserve"> </v>
      </c>
      <c r="Y1028" s="183" t="s">
        <v>1216</v>
      </c>
      <c r="Z1028" s="104" t="s">
        <v>658</v>
      </c>
      <c r="AA1028" s="104" t="s">
        <v>706</v>
      </c>
      <c r="AB1028" s="104" t="str">
        <f t="shared" si="103"/>
        <v>FERRO</v>
      </c>
      <c r="AC1028" s="106">
        <f>IF(AND(AB1028="FERRO",AA1028="PADRAO"),CONTROLE!$T$2,IF(AND(AB1028="FERRO",AA1028="ESPECIAL"),CONTROLE!$T$3,IF(AND(AB1028="ACO",AA1028="PADRAO"),CONTROLE!$T$8,IF(AND(AB1028="ACO",AA1028="ESPECIAL"),CONTROLE!$T$9,IF(AND(AB1028="ALUMINIO",AA1028="PADRAO"),CONTROLE!$T$5,IF(AND(AB1028="ALUMINIO",AA1028="ESPECIAL"),CONTROLE!$T$6))))))</f>
        <v>12737</v>
      </c>
    </row>
    <row r="1029" spans="1:29" ht="15" customHeight="1">
      <c r="A1029" s="98" t="s">
        <v>2927</v>
      </c>
      <c r="B1029" s="96" t="str">
        <f t="shared" si="102"/>
        <v xml:space="preserve"> </v>
      </c>
      <c r="C1029" s="96" t="str">
        <f>IF(AND(ISBLANK('TABELA UNIFICADA 2024'!P975)=TRUE,(ISBLANK('TABELA UNIFICADA 2024'!A975)=FALSE)),'TABELA UNIFICADA 2024'!A975," ")</f>
        <v xml:space="preserve"> </v>
      </c>
      <c r="D1029" s="96" t="s">
        <v>43</v>
      </c>
      <c r="E1029" s="191" t="str">
        <f>IF(ISBLANK('TABELA UNIFICADA 2024'!M975)=TRUE," ",'TABELA UNIFICADA 2024'!M975)</f>
        <v xml:space="preserve"> </v>
      </c>
      <c r="F1029" s="96" t="s">
        <v>111</v>
      </c>
      <c r="G1029" s="96" t="str">
        <f>IF(C1029='TABELA UNIFICADA 2024'!A1029,'TABELA UNIFICADA 2024'!D1029," ")</f>
        <v xml:space="preserve"> </v>
      </c>
      <c r="H1029" s="96" t="s">
        <v>43</v>
      </c>
      <c r="I1029" s="96" t="s">
        <v>112</v>
      </c>
      <c r="J1029" s="97" t="str">
        <f>IF(C1029='TABELA UNIFICADA 2024'!A975,'TABELA UNIFICADA 2024'!G975," ")</f>
        <v xml:space="preserve"> </v>
      </c>
      <c r="K1029" s="96" t="s">
        <v>113</v>
      </c>
      <c r="L1029" s="100" t="str">
        <f t="shared" si="100"/>
        <v>-</v>
      </c>
      <c r="M1029" s="95" t="str">
        <f>IF(C1029='TABELA UNIFICADA 2024'!A1029,'TABELA UNIFICADA 2024'!C1029," ")</f>
        <v xml:space="preserve"> </v>
      </c>
      <c r="N1029" s="99" t="str">
        <f>IF(C1029='TABELA UNIFICADA 2024'!A975,'TABELA UNIFICADA 2024'!F975," ")</f>
        <v xml:space="preserve"> </v>
      </c>
      <c r="O1029" s="99" t="str">
        <f t="shared" si="101"/>
        <v xml:space="preserve"> </v>
      </c>
      <c r="Y1029" s="183" t="s">
        <v>1217</v>
      </c>
      <c r="Z1029" s="104" t="s">
        <v>666</v>
      </c>
      <c r="AA1029" s="104" t="s">
        <v>706</v>
      </c>
      <c r="AB1029" s="104" t="str">
        <f t="shared" si="103"/>
        <v>FERRO</v>
      </c>
      <c r="AC1029" s="106">
        <f>IF(AND(AB1029="FERRO",AA1029="PADRAO"),CONTROLE!$T$2,IF(AND(AB1029="FERRO",AA1029="ESPECIAL"),CONTROLE!$T$3,IF(AND(AB1029="ACO",AA1029="PADRAO"),CONTROLE!$T$8,IF(AND(AB1029="ACO",AA1029="ESPECIAL"),CONTROLE!$T$9,IF(AND(AB1029="ALUMINIO",AA1029="PADRAO"),CONTROLE!$T$5,IF(AND(AB1029="ALUMINIO",AA1029="ESPECIAL"),CONTROLE!$T$6))))))</f>
        <v>12737</v>
      </c>
    </row>
    <row r="1030" spans="1:29" ht="15" customHeight="1">
      <c r="A1030" s="98" t="s">
        <v>2927</v>
      </c>
      <c r="B1030" s="96" t="str">
        <f t="shared" si="102"/>
        <v xml:space="preserve"> </v>
      </c>
      <c r="C1030" s="96" t="str">
        <f>IF(AND(ISBLANK('TABELA UNIFICADA 2024'!P976)=TRUE,(ISBLANK('TABELA UNIFICADA 2024'!A976)=FALSE)),'TABELA UNIFICADA 2024'!A976," ")</f>
        <v xml:space="preserve"> </v>
      </c>
      <c r="D1030" s="96" t="s">
        <v>43</v>
      </c>
      <c r="E1030" s="191" t="str">
        <f>IF(ISBLANK('TABELA UNIFICADA 2024'!M976)=TRUE," ",'TABELA UNIFICADA 2024'!M976)</f>
        <v xml:space="preserve"> </v>
      </c>
      <c r="F1030" s="96" t="s">
        <v>111</v>
      </c>
      <c r="G1030" s="96" t="str">
        <f>IF(C1030='TABELA UNIFICADA 2024'!A1030,'TABELA UNIFICADA 2024'!D1030," ")</f>
        <v xml:space="preserve"> </v>
      </c>
      <c r="H1030" s="96" t="s">
        <v>43</v>
      </c>
      <c r="I1030" s="96" t="s">
        <v>112</v>
      </c>
      <c r="J1030" s="97" t="str">
        <f>IF(C1030='TABELA UNIFICADA 2024'!A976,'TABELA UNIFICADA 2024'!G976," ")</f>
        <v xml:space="preserve"> </v>
      </c>
      <c r="K1030" s="96" t="s">
        <v>113</v>
      </c>
      <c r="L1030" s="100" t="str">
        <f t="shared" si="100"/>
        <v>-</v>
      </c>
      <c r="M1030" s="95" t="str">
        <f>IF(C1030='TABELA UNIFICADA 2024'!A1030,'TABELA UNIFICADA 2024'!C1030," ")</f>
        <v xml:space="preserve"> </v>
      </c>
      <c r="N1030" s="99" t="str">
        <f>IF(C1030='TABELA UNIFICADA 2024'!A976,'TABELA UNIFICADA 2024'!F976," ")</f>
        <v xml:space="preserve"> </v>
      </c>
      <c r="O1030" s="99" t="str">
        <f t="shared" si="101"/>
        <v xml:space="preserve"> </v>
      </c>
      <c r="Y1030" s="183" t="s">
        <v>1218</v>
      </c>
      <c r="Z1030" s="104" t="s">
        <v>666</v>
      </c>
      <c r="AA1030" s="104" t="s">
        <v>706</v>
      </c>
      <c r="AB1030" s="104" t="str">
        <f t="shared" si="103"/>
        <v>FERRO</v>
      </c>
      <c r="AC1030" s="106">
        <f>IF(AND(AB1030="FERRO",AA1030="PADRAO"),CONTROLE!$T$2,IF(AND(AB1030="FERRO",AA1030="ESPECIAL"),CONTROLE!$T$3,IF(AND(AB1030="ACO",AA1030="PADRAO"),CONTROLE!$T$8,IF(AND(AB1030="ACO",AA1030="ESPECIAL"),CONTROLE!$T$9,IF(AND(AB1030="ALUMINIO",AA1030="PADRAO"),CONTROLE!$T$5,IF(AND(AB1030="ALUMINIO",AA1030="ESPECIAL"),CONTROLE!$T$6))))))</f>
        <v>12737</v>
      </c>
    </row>
    <row r="1031" spans="1:29" ht="15" customHeight="1">
      <c r="A1031" s="98" t="s">
        <v>2927</v>
      </c>
      <c r="B1031" s="96" t="str">
        <f t="shared" si="102"/>
        <v xml:space="preserve"> </v>
      </c>
      <c r="C1031" s="96" t="str">
        <f>IF(AND(ISBLANK('TABELA UNIFICADA 2024'!P977)=TRUE,(ISBLANK('TABELA UNIFICADA 2024'!A977)=FALSE)),'TABELA UNIFICADA 2024'!A977," ")</f>
        <v xml:space="preserve"> </v>
      </c>
      <c r="D1031" s="96" t="s">
        <v>43</v>
      </c>
      <c r="E1031" s="191" t="str">
        <f>IF(ISBLANK('TABELA UNIFICADA 2024'!M977)=TRUE," ",'TABELA UNIFICADA 2024'!M977)</f>
        <v xml:space="preserve"> </v>
      </c>
      <c r="F1031" s="96" t="s">
        <v>111</v>
      </c>
      <c r="G1031" s="96" t="str">
        <f>IF(C1031='TABELA UNIFICADA 2024'!A1031,'TABELA UNIFICADA 2024'!D1031," ")</f>
        <v xml:space="preserve"> </v>
      </c>
      <c r="H1031" s="96" t="s">
        <v>43</v>
      </c>
      <c r="I1031" s="96" t="s">
        <v>112</v>
      </c>
      <c r="J1031" s="97" t="str">
        <f>IF(C1031='TABELA UNIFICADA 2024'!A977,'TABELA UNIFICADA 2024'!G977," ")</f>
        <v xml:space="preserve"> </v>
      </c>
      <c r="K1031" s="96" t="s">
        <v>113</v>
      </c>
      <c r="L1031" s="100" t="str">
        <f t="shared" si="100"/>
        <v>-</v>
      </c>
      <c r="M1031" s="95" t="str">
        <f>IF(C1031='TABELA UNIFICADA 2024'!A1031,'TABELA UNIFICADA 2024'!C1031," ")</f>
        <v xml:space="preserve"> </v>
      </c>
      <c r="N1031" s="99" t="str">
        <f>IF(C1031='TABELA UNIFICADA 2024'!A977,'TABELA UNIFICADA 2024'!F977," ")</f>
        <v xml:space="preserve"> </v>
      </c>
      <c r="O1031" s="99" t="str">
        <f t="shared" si="101"/>
        <v xml:space="preserve"> </v>
      </c>
      <c r="Y1031" s="183" t="s">
        <v>1219</v>
      </c>
      <c r="Z1031" s="104" t="s">
        <v>784</v>
      </c>
      <c r="AA1031" s="104" t="s">
        <v>706</v>
      </c>
      <c r="AB1031" s="104" t="str">
        <f t="shared" si="103"/>
        <v>FERRO</v>
      </c>
      <c r="AC1031" s="106">
        <f>IF(AND(AB1031="FERRO",AA1031="PADRAO"),CONTROLE!$T$2,IF(AND(AB1031="FERRO",AA1031="ESPECIAL"),CONTROLE!$T$3,IF(AND(AB1031="ACO",AA1031="PADRAO"),CONTROLE!$T$8,IF(AND(AB1031="ACO",AA1031="ESPECIAL"),CONTROLE!$T$9,IF(AND(AB1031="ALUMINIO",AA1031="PADRAO"),CONTROLE!$T$5,IF(AND(AB1031="ALUMINIO",AA1031="ESPECIAL"),CONTROLE!$T$6))))))</f>
        <v>12737</v>
      </c>
    </row>
    <row r="1032" spans="1:29" ht="15" customHeight="1">
      <c r="A1032" s="98" t="s">
        <v>2927</v>
      </c>
      <c r="B1032" s="96" t="str">
        <f t="shared" si="102"/>
        <v xml:space="preserve"> </v>
      </c>
      <c r="C1032" s="96" t="str">
        <f>IF(AND(ISBLANK('TABELA UNIFICADA 2024'!P978)=TRUE,(ISBLANK('TABELA UNIFICADA 2024'!A978)=FALSE)),'TABELA UNIFICADA 2024'!A978," ")</f>
        <v xml:space="preserve"> </v>
      </c>
      <c r="D1032" s="96" t="s">
        <v>43</v>
      </c>
      <c r="E1032" s="191" t="str">
        <f>IF(ISBLANK('TABELA UNIFICADA 2024'!M978)=TRUE," ",'TABELA UNIFICADA 2024'!M978)</f>
        <v xml:space="preserve"> </v>
      </c>
      <c r="F1032" s="96" t="s">
        <v>111</v>
      </c>
      <c r="G1032" s="96" t="str">
        <f>IF(C1032='TABELA UNIFICADA 2024'!A1032,'TABELA UNIFICADA 2024'!D1032," ")</f>
        <v xml:space="preserve"> </v>
      </c>
      <c r="H1032" s="96" t="s">
        <v>43</v>
      </c>
      <c r="I1032" s="96" t="s">
        <v>112</v>
      </c>
      <c r="J1032" s="97" t="str">
        <f>IF(C1032='TABELA UNIFICADA 2024'!A978,'TABELA UNIFICADA 2024'!G978," ")</f>
        <v xml:space="preserve"> </v>
      </c>
      <c r="K1032" s="96" t="s">
        <v>113</v>
      </c>
      <c r="L1032" s="100" t="str">
        <f t="shared" si="100"/>
        <v>-</v>
      </c>
      <c r="M1032" s="95" t="str">
        <f>IF(C1032='TABELA UNIFICADA 2024'!A1032,'TABELA UNIFICADA 2024'!C1032," ")</f>
        <v xml:space="preserve"> </v>
      </c>
      <c r="N1032" s="99" t="str">
        <f>IF(C1032='TABELA UNIFICADA 2024'!A978,'TABELA UNIFICADA 2024'!F978," ")</f>
        <v xml:space="preserve"> </v>
      </c>
      <c r="O1032" s="99" t="str">
        <f t="shared" si="101"/>
        <v xml:space="preserve"> </v>
      </c>
      <c r="Y1032" s="183" t="s">
        <v>1220</v>
      </c>
      <c r="Z1032" s="104" t="s">
        <v>666</v>
      </c>
      <c r="AA1032" s="104" t="s">
        <v>706</v>
      </c>
      <c r="AB1032" s="104" t="str">
        <f t="shared" si="103"/>
        <v>FERRO</v>
      </c>
      <c r="AC1032" s="106">
        <f>IF(AND(AB1032="FERRO",AA1032="PADRAO"),CONTROLE!$T$2,IF(AND(AB1032="FERRO",AA1032="ESPECIAL"),CONTROLE!$T$3,IF(AND(AB1032="ACO",AA1032="PADRAO"),CONTROLE!$T$8,IF(AND(AB1032="ACO",AA1032="ESPECIAL"),CONTROLE!$T$9,IF(AND(AB1032="ALUMINIO",AA1032="PADRAO"),CONTROLE!$T$5,IF(AND(AB1032="ALUMINIO",AA1032="ESPECIAL"),CONTROLE!$T$6))))))</f>
        <v>12737</v>
      </c>
    </row>
    <row r="1033" spans="1:29" ht="15" customHeight="1">
      <c r="A1033" s="98" t="s">
        <v>2927</v>
      </c>
      <c r="B1033" s="96" t="str">
        <f t="shared" si="102"/>
        <v xml:space="preserve"> </v>
      </c>
      <c r="C1033" s="96" t="str">
        <f>IF(AND(ISBLANK('TABELA UNIFICADA 2024'!P979)=TRUE,(ISBLANK('TABELA UNIFICADA 2024'!A979)=FALSE)),'TABELA UNIFICADA 2024'!A979," ")</f>
        <v xml:space="preserve"> </v>
      </c>
      <c r="D1033" s="96" t="s">
        <v>43</v>
      </c>
      <c r="E1033" s="191" t="str">
        <f>IF(ISBLANK('TABELA UNIFICADA 2024'!M979)=TRUE," ",'TABELA UNIFICADA 2024'!M979)</f>
        <v xml:space="preserve"> </v>
      </c>
      <c r="F1033" s="96" t="s">
        <v>111</v>
      </c>
      <c r="G1033" s="96" t="str">
        <f>IF(C1033='TABELA UNIFICADA 2024'!A1033,'TABELA UNIFICADA 2024'!D1033," ")</f>
        <v xml:space="preserve"> </v>
      </c>
      <c r="H1033" s="96" t="s">
        <v>43</v>
      </c>
      <c r="I1033" s="96" t="s">
        <v>112</v>
      </c>
      <c r="J1033" s="97" t="str">
        <f>IF(C1033='TABELA UNIFICADA 2024'!A979,'TABELA UNIFICADA 2024'!G979," ")</f>
        <v xml:space="preserve"> </v>
      </c>
      <c r="K1033" s="96" t="s">
        <v>113</v>
      </c>
      <c r="L1033" s="100" t="str">
        <f t="shared" si="100"/>
        <v>-</v>
      </c>
      <c r="M1033" s="95" t="str">
        <f>IF(C1033='TABELA UNIFICADA 2024'!A1033,'TABELA UNIFICADA 2024'!C1033," ")</f>
        <v xml:space="preserve"> </v>
      </c>
      <c r="N1033" s="99" t="str">
        <f>IF(C1033='TABELA UNIFICADA 2024'!A979,'TABELA UNIFICADA 2024'!F979," ")</f>
        <v xml:space="preserve"> </v>
      </c>
      <c r="O1033" s="99" t="str">
        <f t="shared" si="101"/>
        <v xml:space="preserve"> </v>
      </c>
      <c r="Y1033" s="183" t="s">
        <v>1221</v>
      </c>
      <c r="Z1033" s="104" t="s">
        <v>696</v>
      </c>
      <c r="AA1033" s="104" t="s">
        <v>618</v>
      </c>
      <c r="AB1033" s="104" t="s">
        <v>2550</v>
      </c>
      <c r="AC1033" s="106">
        <f>IF(AND(AB1033="FERRO",AA1033="PADRAO"),CONTROLE!$T$2,IF(AND(AB1033="FERRO",AA1033="ESPECIAL"),CONTROLE!$T$3,IF(AND(AB1033="ACO",AA1033="PADRAO"),CONTROLE!$T$8,IF(AND(AB1033="ACO",AA1033="ESPECIAL"),CONTROLE!$T$9,IF(AND(AB1033="ALUMINIO",AA1033="PADRAO"),CONTROLE!$T$5,IF(AND(AB1033="ALUMINIO",AA1033="ESPECIAL"),CONTROLE!$T$6))))))</f>
        <v>12740</v>
      </c>
    </row>
    <row r="1034" spans="1:29" ht="15" customHeight="1">
      <c r="A1034" s="98" t="s">
        <v>2927</v>
      </c>
      <c r="B1034" s="96" t="str">
        <f t="shared" si="102"/>
        <v xml:space="preserve"> </v>
      </c>
      <c r="C1034" s="96" t="str">
        <f>IF(AND(ISBLANK('TABELA UNIFICADA 2024'!P980)=TRUE,(ISBLANK('TABELA UNIFICADA 2024'!A980)=FALSE)),'TABELA UNIFICADA 2024'!A980," ")</f>
        <v xml:space="preserve"> </v>
      </c>
      <c r="D1034" s="96" t="s">
        <v>43</v>
      </c>
      <c r="E1034" s="191" t="str">
        <f>IF(ISBLANK('TABELA UNIFICADA 2024'!M980)=TRUE," ",'TABELA UNIFICADA 2024'!M980)</f>
        <v xml:space="preserve"> </v>
      </c>
      <c r="F1034" s="96" t="s">
        <v>111</v>
      </c>
      <c r="G1034" s="96" t="str">
        <f>IF(C1034='TABELA UNIFICADA 2024'!A1034,'TABELA UNIFICADA 2024'!D1034," ")</f>
        <v xml:space="preserve"> </v>
      </c>
      <c r="H1034" s="96" t="s">
        <v>43</v>
      </c>
      <c r="I1034" s="96" t="s">
        <v>112</v>
      </c>
      <c r="J1034" s="97" t="str">
        <f>IF(C1034='TABELA UNIFICADA 2024'!A980,'TABELA UNIFICADA 2024'!G980," ")</f>
        <v xml:space="preserve"> </v>
      </c>
      <c r="K1034" s="96" t="s">
        <v>113</v>
      </c>
      <c r="L1034" s="100" t="str">
        <f t="shared" si="100"/>
        <v>-</v>
      </c>
      <c r="M1034" s="95" t="str">
        <f>IF(C1034='TABELA UNIFICADA 2024'!A1034,'TABELA UNIFICADA 2024'!C1034," ")</f>
        <v xml:space="preserve"> </v>
      </c>
      <c r="N1034" s="99" t="str">
        <f>IF(C1034='TABELA UNIFICADA 2024'!A980,'TABELA UNIFICADA 2024'!F980," ")</f>
        <v xml:space="preserve"> </v>
      </c>
      <c r="O1034" s="99" t="str">
        <f t="shared" si="101"/>
        <v xml:space="preserve"> </v>
      </c>
      <c r="Y1034" s="183" t="s">
        <v>1222</v>
      </c>
      <c r="Z1034" s="104" t="s">
        <v>696</v>
      </c>
      <c r="AA1034" s="104" t="s">
        <v>618</v>
      </c>
      <c r="AB1034" s="104" t="s">
        <v>2550</v>
      </c>
      <c r="AC1034" s="106">
        <f>IF(AND(AB1034="FERRO",AA1034="PADRAO"),CONTROLE!$T$2,IF(AND(AB1034="FERRO",AA1034="ESPECIAL"),CONTROLE!$T$3,IF(AND(AB1034="ACO",AA1034="PADRAO"),CONTROLE!$T$8,IF(AND(AB1034="ACO",AA1034="ESPECIAL"),CONTROLE!$T$9,IF(AND(AB1034="ALUMINIO",AA1034="PADRAO"),CONTROLE!$T$5,IF(AND(AB1034="ALUMINIO",AA1034="ESPECIAL"),CONTROLE!$T$6))))))</f>
        <v>12740</v>
      </c>
    </row>
    <row r="1035" spans="1:29" ht="15" customHeight="1">
      <c r="A1035" s="98" t="s">
        <v>2927</v>
      </c>
      <c r="B1035" s="96" t="str">
        <f t="shared" si="102"/>
        <v xml:space="preserve"> </v>
      </c>
      <c r="C1035" s="96" t="str">
        <f>IF(AND(ISBLANK('TABELA UNIFICADA 2024'!P981)=TRUE,(ISBLANK('TABELA UNIFICADA 2024'!A981)=FALSE)),'TABELA UNIFICADA 2024'!A981," ")</f>
        <v xml:space="preserve"> </v>
      </c>
      <c r="D1035" s="96" t="s">
        <v>43</v>
      </c>
      <c r="E1035" s="191" t="str">
        <f>IF(ISBLANK('TABELA UNIFICADA 2024'!M981)=TRUE," ",'TABELA UNIFICADA 2024'!M981)</f>
        <v xml:space="preserve"> </v>
      </c>
      <c r="F1035" s="96" t="s">
        <v>111</v>
      </c>
      <c r="G1035" s="96" t="str">
        <f>IF(C1035='TABELA UNIFICADA 2024'!A1035,'TABELA UNIFICADA 2024'!D1035," ")</f>
        <v xml:space="preserve"> </v>
      </c>
      <c r="H1035" s="96" t="s">
        <v>43</v>
      </c>
      <c r="I1035" s="96" t="s">
        <v>112</v>
      </c>
      <c r="J1035" s="97" t="str">
        <f>IF(C1035='TABELA UNIFICADA 2024'!A981,'TABELA UNIFICADA 2024'!G981," ")</f>
        <v xml:space="preserve"> </v>
      </c>
      <c r="K1035" s="96" t="s">
        <v>113</v>
      </c>
      <c r="L1035" s="100" t="str">
        <f t="shared" si="100"/>
        <v>-</v>
      </c>
      <c r="M1035" s="95" t="str">
        <f>IF(C1035='TABELA UNIFICADA 2024'!A1035,'TABELA UNIFICADA 2024'!C1035," ")</f>
        <v xml:space="preserve"> </v>
      </c>
      <c r="N1035" s="99" t="str">
        <f>IF(C1035='TABELA UNIFICADA 2024'!A981,'TABELA UNIFICADA 2024'!F981," ")</f>
        <v xml:space="preserve"> </v>
      </c>
      <c r="O1035" s="99" t="str">
        <f t="shared" si="101"/>
        <v xml:space="preserve"> </v>
      </c>
      <c r="Y1035" s="183" t="s">
        <v>1223</v>
      </c>
      <c r="Z1035" s="104" t="s">
        <v>658</v>
      </c>
      <c r="AA1035" s="104" t="s">
        <v>706</v>
      </c>
      <c r="AB1035" s="104" t="str">
        <f>IF(LEFT(Z1035,1)="G","FERRO",0)</f>
        <v>FERRO</v>
      </c>
      <c r="AC1035" s="106">
        <f>IF(AND(AB1035="FERRO",AA1035="PADRAO"),CONTROLE!$T$2,IF(AND(AB1035="FERRO",AA1035="ESPECIAL"),CONTROLE!$T$3,IF(AND(AB1035="ACO",AA1035="PADRAO"),CONTROLE!$T$8,IF(AND(AB1035="ACO",AA1035="ESPECIAL"),CONTROLE!$T$9,IF(AND(AB1035="ALUMINIO",AA1035="PADRAO"),CONTROLE!$T$5,IF(AND(AB1035="ALUMINIO",AA1035="ESPECIAL"),CONTROLE!$T$6))))))</f>
        <v>12737</v>
      </c>
    </row>
    <row r="1036" spans="1:29" ht="15" customHeight="1">
      <c r="A1036" s="98" t="s">
        <v>2927</v>
      </c>
      <c r="B1036" s="96" t="str">
        <f t="shared" si="102"/>
        <v xml:space="preserve"> </v>
      </c>
      <c r="C1036" s="96" t="str">
        <f>IF(AND(ISBLANK('TABELA UNIFICADA 2024'!P982)=TRUE,(ISBLANK('TABELA UNIFICADA 2024'!A982)=FALSE)),'TABELA UNIFICADA 2024'!A982," ")</f>
        <v xml:space="preserve"> </v>
      </c>
      <c r="D1036" s="96" t="s">
        <v>43</v>
      </c>
      <c r="E1036" s="191" t="str">
        <f>IF(ISBLANK('TABELA UNIFICADA 2024'!M982)=TRUE," ",'TABELA UNIFICADA 2024'!M982)</f>
        <v xml:space="preserve"> </v>
      </c>
      <c r="F1036" s="96" t="s">
        <v>111</v>
      </c>
      <c r="G1036" s="96" t="str">
        <f>IF(C1036='TABELA UNIFICADA 2024'!A1036,'TABELA UNIFICADA 2024'!D1036," ")</f>
        <v xml:space="preserve"> </v>
      </c>
      <c r="H1036" s="96" t="s">
        <v>43</v>
      </c>
      <c r="I1036" s="96" t="s">
        <v>112</v>
      </c>
      <c r="J1036" s="97" t="str">
        <f>IF(C1036='TABELA UNIFICADA 2024'!A982,'TABELA UNIFICADA 2024'!G982," ")</f>
        <v xml:space="preserve"> </v>
      </c>
      <c r="K1036" s="96" t="s">
        <v>113</v>
      </c>
      <c r="L1036" s="100" t="str">
        <f t="shared" si="100"/>
        <v>-</v>
      </c>
      <c r="M1036" s="95" t="str">
        <f>IF(C1036='TABELA UNIFICADA 2024'!A1036,'TABELA UNIFICADA 2024'!C1036," ")</f>
        <v xml:space="preserve"> </v>
      </c>
      <c r="N1036" s="99" t="str">
        <f>IF(C1036='TABELA UNIFICADA 2024'!A982,'TABELA UNIFICADA 2024'!F982," ")</f>
        <v xml:space="preserve"> </v>
      </c>
      <c r="O1036" s="99" t="str">
        <f t="shared" si="101"/>
        <v xml:space="preserve"> </v>
      </c>
      <c r="Y1036" s="183" t="s">
        <v>1224</v>
      </c>
      <c r="Z1036" s="104" t="s">
        <v>658</v>
      </c>
      <c r="AA1036" s="104" t="s">
        <v>706</v>
      </c>
      <c r="AB1036" s="104" t="str">
        <f>IF(LEFT(Z1036,1)="G","FERRO",0)</f>
        <v>FERRO</v>
      </c>
      <c r="AC1036" s="106">
        <f>IF(AND(AB1036="FERRO",AA1036="PADRAO"),CONTROLE!$T$2,IF(AND(AB1036="FERRO",AA1036="ESPECIAL"),CONTROLE!$T$3,IF(AND(AB1036="ACO",AA1036="PADRAO"),CONTROLE!$T$8,IF(AND(AB1036="ACO",AA1036="ESPECIAL"),CONTROLE!$T$9,IF(AND(AB1036="ALUMINIO",AA1036="PADRAO"),CONTROLE!$T$5,IF(AND(AB1036="ALUMINIO",AA1036="ESPECIAL"),CONTROLE!$T$6))))))</f>
        <v>12737</v>
      </c>
    </row>
    <row r="1037" spans="1:29" ht="15" customHeight="1">
      <c r="A1037" s="98" t="s">
        <v>2927</v>
      </c>
      <c r="B1037" s="96" t="str">
        <f t="shared" si="102"/>
        <v xml:space="preserve"> </v>
      </c>
      <c r="C1037" s="96" t="str">
        <f>IF(AND(ISBLANK('TABELA UNIFICADA 2024'!P983)=TRUE,(ISBLANK('TABELA UNIFICADA 2024'!A983)=FALSE)),'TABELA UNIFICADA 2024'!A983," ")</f>
        <v xml:space="preserve"> </v>
      </c>
      <c r="D1037" s="96" t="s">
        <v>43</v>
      </c>
      <c r="E1037" s="191" t="str">
        <f>IF(ISBLANK('TABELA UNIFICADA 2024'!M983)=TRUE," ",'TABELA UNIFICADA 2024'!M983)</f>
        <v xml:space="preserve"> </v>
      </c>
      <c r="F1037" s="96" t="s">
        <v>111</v>
      </c>
      <c r="G1037" s="96" t="str">
        <f>IF(C1037='TABELA UNIFICADA 2024'!A1037,'TABELA UNIFICADA 2024'!D1037," ")</f>
        <v xml:space="preserve"> </v>
      </c>
      <c r="H1037" s="96" t="s">
        <v>43</v>
      </c>
      <c r="I1037" s="96" t="s">
        <v>112</v>
      </c>
      <c r="J1037" s="97" t="str">
        <f>IF(C1037='TABELA UNIFICADA 2024'!A983,'TABELA UNIFICADA 2024'!G983," ")</f>
        <v xml:space="preserve"> </v>
      </c>
      <c r="K1037" s="96" t="s">
        <v>113</v>
      </c>
      <c r="L1037" s="100" t="str">
        <f t="shared" si="100"/>
        <v>-</v>
      </c>
      <c r="M1037" s="95" t="str">
        <f>IF(C1037='TABELA UNIFICADA 2024'!A1037,'TABELA UNIFICADA 2024'!C1037," ")</f>
        <v xml:space="preserve"> </v>
      </c>
      <c r="N1037" s="99" t="str">
        <f>IF(C1037='TABELA UNIFICADA 2024'!A983,'TABELA UNIFICADA 2024'!F983," ")</f>
        <v xml:space="preserve"> </v>
      </c>
      <c r="O1037" s="99" t="str">
        <f t="shared" si="101"/>
        <v xml:space="preserve"> </v>
      </c>
      <c r="Y1037" s="183" t="s">
        <v>1225</v>
      </c>
      <c r="Z1037" s="104" t="s">
        <v>617</v>
      </c>
      <c r="AA1037" s="104" t="s">
        <v>618</v>
      </c>
      <c r="AB1037" s="104" t="str">
        <f>IF(LEFT(Z1037,1)="G","FERRO",0)</f>
        <v>FERRO</v>
      </c>
      <c r="AC1037" s="106">
        <f>IF(AND(AB1037="FERRO",AA1037="PADRAO"),CONTROLE!$T$2,IF(AND(AB1037="FERRO",AA1037="ESPECIAL"),CONTROLE!$T$3,IF(AND(AB1037="ACO",AA1037="PADRAO"),CONTROLE!$T$8,IF(AND(AB1037="ACO",AA1037="ESPECIAL"),CONTROLE!$T$9,IF(AND(AB1037="ALUMINIO",AA1037="PADRAO"),CONTROLE!$T$5,IF(AND(AB1037="ALUMINIO",AA1037="ESPECIAL"),CONTROLE!$T$6))))))</f>
        <v>12738</v>
      </c>
    </row>
    <row r="1038" spans="1:29" ht="15" customHeight="1">
      <c r="A1038" s="98" t="s">
        <v>2927</v>
      </c>
      <c r="B1038" s="96" t="str">
        <f t="shared" si="102"/>
        <v xml:space="preserve"> </v>
      </c>
      <c r="C1038" s="96" t="str">
        <f>IF(AND(ISBLANK('TABELA UNIFICADA 2024'!P984)=TRUE,(ISBLANK('TABELA UNIFICADA 2024'!A984)=FALSE)),'TABELA UNIFICADA 2024'!A984," ")</f>
        <v xml:space="preserve"> </v>
      </c>
      <c r="D1038" s="96" t="s">
        <v>43</v>
      </c>
      <c r="E1038" s="191" t="str">
        <f>IF(ISBLANK('TABELA UNIFICADA 2024'!M984)=TRUE," ",'TABELA UNIFICADA 2024'!M984)</f>
        <v xml:space="preserve"> </v>
      </c>
      <c r="F1038" s="96" t="s">
        <v>111</v>
      </c>
      <c r="G1038" s="96" t="str">
        <f>IF(C1038='TABELA UNIFICADA 2024'!A1038,'TABELA UNIFICADA 2024'!D1038," ")</f>
        <v xml:space="preserve"> </v>
      </c>
      <c r="H1038" s="96" t="s">
        <v>43</v>
      </c>
      <c r="I1038" s="96" t="s">
        <v>112</v>
      </c>
      <c r="J1038" s="97" t="str">
        <f>IF(C1038='TABELA UNIFICADA 2024'!A984,'TABELA UNIFICADA 2024'!G984," ")</f>
        <v xml:space="preserve"> </v>
      </c>
      <c r="K1038" s="96" t="s">
        <v>113</v>
      </c>
      <c r="L1038" s="100" t="str">
        <f t="shared" ref="L1038:L1101" si="104">IFERROR(VLOOKUP(M1038,$Y$3:$AC$3003,5,0),"-")</f>
        <v>-</v>
      </c>
      <c r="M1038" s="95" t="str">
        <f>IF(C1038='TABELA UNIFICADA 2024'!A1038,'TABELA UNIFICADA 2024'!C1038," ")</f>
        <v xml:space="preserve"> </v>
      </c>
      <c r="N1038" s="99" t="str">
        <f>IF(C1038='TABELA UNIFICADA 2024'!A984,'TABELA UNIFICADA 2024'!F984," ")</f>
        <v xml:space="preserve"> </v>
      </c>
      <c r="O1038" s="99" t="str">
        <f t="shared" ref="O1038:O1101" si="105">IF(C1038=" "," ",CONCATENATE(A1038," ",B1038,," ",C1038," ",D1038," ",TEXT(E1038,"dd/mm/aaaa")," ",F1038," ",IF(LEFT(M1038, 2) = "PF", SUBSTITUTE(M1038, ".","") &amp; ".055",M1038 &amp; ".055")," ",H1038," ",I1038," ",TEXT(J1038,"#,00")," ",K1038))</f>
        <v xml:space="preserve"> </v>
      </c>
      <c r="Y1038" s="183" t="s">
        <v>1226</v>
      </c>
      <c r="Z1038" s="104" t="s">
        <v>617</v>
      </c>
      <c r="AA1038" s="104" t="s">
        <v>618</v>
      </c>
      <c r="AB1038" s="104" t="str">
        <f>IF(LEFT(Z1038,1)="G","FERRO",0)</f>
        <v>FERRO</v>
      </c>
      <c r="AC1038" s="106">
        <f>IF(AND(AB1038="FERRO",AA1038="PADRAO"),CONTROLE!$T$2,IF(AND(AB1038="FERRO",AA1038="ESPECIAL"),CONTROLE!$T$3,IF(AND(AB1038="ACO",AA1038="PADRAO"),CONTROLE!$T$8,IF(AND(AB1038="ACO",AA1038="ESPECIAL"),CONTROLE!$T$9,IF(AND(AB1038="ALUMINIO",AA1038="PADRAO"),CONTROLE!$T$5,IF(AND(AB1038="ALUMINIO",AA1038="ESPECIAL"),CONTROLE!$T$6))))))</f>
        <v>12738</v>
      </c>
    </row>
    <row r="1039" spans="1:29" ht="15" customHeight="1">
      <c r="A1039" s="98" t="s">
        <v>2927</v>
      </c>
      <c r="B1039" s="96" t="str">
        <f t="shared" si="102"/>
        <v xml:space="preserve"> </v>
      </c>
      <c r="C1039" s="96" t="str">
        <f>IF(AND(ISBLANK('TABELA UNIFICADA 2024'!P985)=TRUE,(ISBLANK('TABELA UNIFICADA 2024'!A985)=FALSE)),'TABELA UNIFICADA 2024'!A985," ")</f>
        <v xml:space="preserve"> </v>
      </c>
      <c r="D1039" s="96" t="s">
        <v>43</v>
      </c>
      <c r="E1039" s="191" t="str">
        <f>IF(ISBLANK('TABELA UNIFICADA 2024'!M985)=TRUE," ",'TABELA UNIFICADA 2024'!M985)</f>
        <v xml:space="preserve"> </v>
      </c>
      <c r="F1039" s="96" t="s">
        <v>111</v>
      </c>
      <c r="G1039" s="96" t="str">
        <f>IF(C1039='TABELA UNIFICADA 2024'!A1039,'TABELA UNIFICADA 2024'!D1039," ")</f>
        <v xml:space="preserve"> </v>
      </c>
      <c r="H1039" s="96" t="s">
        <v>43</v>
      </c>
      <c r="I1039" s="96" t="s">
        <v>112</v>
      </c>
      <c r="J1039" s="97" t="str">
        <f>IF(C1039='TABELA UNIFICADA 2024'!A985,'TABELA UNIFICADA 2024'!G985," ")</f>
        <v xml:space="preserve"> </v>
      </c>
      <c r="K1039" s="96" t="s">
        <v>113</v>
      </c>
      <c r="L1039" s="100" t="str">
        <f t="shared" si="104"/>
        <v>-</v>
      </c>
      <c r="M1039" s="95" t="str">
        <f>IF(C1039='TABELA UNIFICADA 2024'!A1039,'TABELA UNIFICADA 2024'!C1039," ")</f>
        <v xml:space="preserve"> </v>
      </c>
      <c r="N1039" s="99" t="str">
        <f>IF(C1039='TABELA UNIFICADA 2024'!A985,'TABELA UNIFICADA 2024'!F985," ")</f>
        <v xml:space="preserve"> </v>
      </c>
      <c r="O1039" s="99" t="str">
        <f t="shared" si="105"/>
        <v xml:space="preserve"> </v>
      </c>
      <c r="Y1039" s="183" t="s">
        <v>1227</v>
      </c>
      <c r="Z1039" s="104" t="s">
        <v>666</v>
      </c>
      <c r="AA1039" s="104" t="s">
        <v>618</v>
      </c>
      <c r="AB1039" s="104" t="str">
        <f>IF(LEFT(Z1039,1)="G","FERRO",0)</f>
        <v>FERRO</v>
      </c>
      <c r="AC1039" s="106">
        <f>IF(AND(AB1039="FERRO",AA1039="PADRAO"),CONTROLE!$T$2,IF(AND(AB1039="FERRO",AA1039="ESPECIAL"),CONTROLE!$T$3,IF(AND(AB1039="ACO",AA1039="PADRAO"),CONTROLE!$T$8,IF(AND(AB1039="ACO",AA1039="ESPECIAL"),CONTROLE!$T$9,IF(AND(AB1039="ALUMINIO",AA1039="PADRAO"),CONTROLE!$T$5,IF(AND(AB1039="ALUMINIO",AA1039="ESPECIAL"),CONTROLE!$T$6))))))</f>
        <v>12738</v>
      </c>
    </row>
    <row r="1040" spans="1:29" ht="15" customHeight="1">
      <c r="A1040" s="98" t="s">
        <v>2927</v>
      </c>
      <c r="B1040" s="96" t="str">
        <f t="shared" si="102"/>
        <v xml:space="preserve"> </v>
      </c>
      <c r="C1040" s="96" t="str">
        <f>IF(AND(ISBLANK('TABELA UNIFICADA 2024'!P986)=TRUE,(ISBLANK('TABELA UNIFICADA 2024'!A986)=FALSE)),'TABELA UNIFICADA 2024'!A986," ")</f>
        <v xml:space="preserve"> </v>
      </c>
      <c r="D1040" s="96" t="s">
        <v>43</v>
      </c>
      <c r="E1040" s="191" t="str">
        <f>IF(ISBLANK('TABELA UNIFICADA 2024'!M986)=TRUE," ",'TABELA UNIFICADA 2024'!M986)</f>
        <v xml:space="preserve"> </v>
      </c>
      <c r="F1040" s="96" t="s">
        <v>111</v>
      </c>
      <c r="G1040" s="96" t="str">
        <f>IF(C1040='TABELA UNIFICADA 2024'!A1040,'TABELA UNIFICADA 2024'!D1040," ")</f>
        <v xml:space="preserve"> </v>
      </c>
      <c r="H1040" s="96" t="s">
        <v>43</v>
      </c>
      <c r="I1040" s="96" t="s">
        <v>112</v>
      </c>
      <c r="J1040" s="97" t="str">
        <f>IF(C1040='TABELA UNIFICADA 2024'!A986,'TABELA UNIFICADA 2024'!G986," ")</f>
        <v xml:space="preserve"> </v>
      </c>
      <c r="K1040" s="96" t="s">
        <v>113</v>
      </c>
      <c r="L1040" s="100" t="str">
        <f t="shared" si="104"/>
        <v>-</v>
      </c>
      <c r="M1040" s="95" t="str">
        <f>IF(C1040='TABELA UNIFICADA 2024'!A1040,'TABELA UNIFICADA 2024'!C1040," ")</f>
        <v xml:space="preserve"> </v>
      </c>
      <c r="N1040" s="99" t="str">
        <f>IF(C1040='TABELA UNIFICADA 2024'!A986,'TABELA UNIFICADA 2024'!F986," ")</f>
        <v xml:space="preserve"> </v>
      </c>
      <c r="O1040" s="99" t="str">
        <f t="shared" si="105"/>
        <v xml:space="preserve"> </v>
      </c>
      <c r="Y1040" s="183" t="s">
        <v>573</v>
      </c>
      <c r="Z1040" s="104" t="s">
        <v>696</v>
      </c>
      <c r="AA1040" s="104" t="s">
        <v>618</v>
      </c>
      <c r="AB1040" s="104" t="s">
        <v>2550</v>
      </c>
      <c r="AC1040" s="106">
        <f>IF(AND(AB1040="FERRO",AA1040="PADRAO"),CONTROLE!$T$2,IF(AND(AB1040="FERRO",AA1040="ESPECIAL"),CONTROLE!$T$3,IF(AND(AB1040="ACO",AA1040="PADRAO"),CONTROLE!$T$8,IF(AND(AB1040="ACO",AA1040="ESPECIAL"),CONTROLE!$T$9,IF(AND(AB1040="ALUMINIO",AA1040="PADRAO"),CONTROLE!$T$5,IF(AND(AB1040="ALUMINIO",AA1040="ESPECIAL"),CONTROLE!$T$6))))))</f>
        <v>12740</v>
      </c>
    </row>
    <row r="1041" spans="1:29" ht="15" customHeight="1">
      <c r="A1041" s="98" t="s">
        <v>2927</v>
      </c>
      <c r="B1041" s="96" t="str">
        <f t="shared" si="102"/>
        <v xml:space="preserve"> </v>
      </c>
      <c r="C1041" s="96" t="str">
        <f>IF(AND(ISBLANK('TABELA UNIFICADA 2024'!P987)=TRUE,(ISBLANK('TABELA UNIFICADA 2024'!A987)=FALSE)),'TABELA UNIFICADA 2024'!A987," ")</f>
        <v xml:space="preserve"> </v>
      </c>
      <c r="D1041" s="96" t="s">
        <v>43</v>
      </c>
      <c r="E1041" s="191" t="str">
        <f>IF(ISBLANK('TABELA UNIFICADA 2024'!M987)=TRUE," ",'TABELA UNIFICADA 2024'!M987)</f>
        <v xml:space="preserve"> </v>
      </c>
      <c r="F1041" s="96" t="s">
        <v>111</v>
      </c>
      <c r="G1041" s="96" t="str">
        <f>IF(C1041='TABELA UNIFICADA 2024'!A1041,'TABELA UNIFICADA 2024'!D1041," ")</f>
        <v xml:space="preserve"> </v>
      </c>
      <c r="H1041" s="96" t="s">
        <v>43</v>
      </c>
      <c r="I1041" s="96" t="s">
        <v>112</v>
      </c>
      <c r="J1041" s="97" t="str">
        <f>IF(C1041='TABELA UNIFICADA 2024'!A987,'TABELA UNIFICADA 2024'!G987," ")</f>
        <v xml:space="preserve"> </v>
      </c>
      <c r="K1041" s="96" t="s">
        <v>113</v>
      </c>
      <c r="L1041" s="100" t="str">
        <f t="shared" si="104"/>
        <v>-</v>
      </c>
      <c r="M1041" s="95" t="str">
        <f>IF(C1041='TABELA UNIFICADA 2024'!A1041,'TABELA UNIFICADA 2024'!C1041," ")</f>
        <v xml:space="preserve"> </v>
      </c>
      <c r="N1041" s="99" t="str">
        <f>IF(C1041='TABELA UNIFICADA 2024'!A987,'TABELA UNIFICADA 2024'!F987," ")</f>
        <v xml:space="preserve"> </v>
      </c>
      <c r="O1041" s="99" t="str">
        <f t="shared" si="105"/>
        <v xml:space="preserve"> </v>
      </c>
      <c r="Y1041" s="183" t="s">
        <v>1228</v>
      </c>
      <c r="Z1041" s="104" t="s">
        <v>617</v>
      </c>
      <c r="AA1041" s="104" t="s">
        <v>618</v>
      </c>
      <c r="AB1041" s="104" t="str">
        <f>IF(LEFT(Z1041,1)="G","FERRO",0)</f>
        <v>FERRO</v>
      </c>
      <c r="AC1041" s="106">
        <f>IF(AND(AB1041="FERRO",AA1041="PADRAO"),CONTROLE!$T$2,IF(AND(AB1041="FERRO",AA1041="ESPECIAL"),CONTROLE!$T$3,IF(AND(AB1041="ACO",AA1041="PADRAO"),CONTROLE!$T$8,IF(AND(AB1041="ACO",AA1041="ESPECIAL"),CONTROLE!$T$9,IF(AND(AB1041="ALUMINIO",AA1041="PADRAO"),CONTROLE!$T$5,IF(AND(AB1041="ALUMINIO",AA1041="ESPECIAL"),CONTROLE!$T$6))))))</f>
        <v>12738</v>
      </c>
    </row>
    <row r="1042" spans="1:29" ht="15" customHeight="1">
      <c r="A1042" s="98" t="s">
        <v>2927</v>
      </c>
      <c r="B1042" s="96" t="str">
        <f t="shared" si="102"/>
        <v xml:space="preserve"> </v>
      </c>
      <c r="C1042" s="96" t="str">
        <f>IF(AND(ISBLANK('TABELA UNIFICADA 2024'!P988)=TRUE,(ISBLANK('TABELA UNIFICADA 2024'!A988)=FALSE)),'TABELA UNIFICADA 2024'!A988," ")</f>
        <v xml:space="preserve"> </v>
      </c>
      <c r="D1042" s="96" t="s">
        <v>43</v>
      </c>
      <c r="E1042" s="191" t="str">
        <f>IF(ISBLANK('TABELA UNIFICADA 2024'!M988)=TRUE," ",'TABELA UNIFICADA 2024'!M988)</f>
        <v xml:space="preserve"> </v>
      </c>
      <c r="F1042" s="96" t="s">
        <v>111</v>
      </c>
      <c r="G1042" s="96" t="str">
        <f>IF(C1042='TABELA UNIFICADA 2024'!A1042,'TABELA UNIFICADA 2024'!D1042," ")</f>
        <v xml:space="preserve"> </v>
      </c>
      <c r="H1042" s="96" t="s">
        <v>43</v>
      </c>
      <c r="I1042" s="96" t="s">
        <v>112</v>
      </c>
      <c r="J1042" s="97" t="str">
        <f>IF(C1042='TABELA UNIFICADA 2024'!A988,'TABELA UNIFICADA 2024'!G988," ")</f>
        <v xml:space="preserve"> </v>
      </c>
      <c r="K1042" s="96" t="s">
        <v>113</v>
      </c>
      <c r="L1042" s="100" t="str">
        <f t="shared" si="104"/>
        <v>-</v>
      </c>
      <c r="M1042" s="95" t="str">
        <f>IF(C1042='TABELA UNIFICADA 2024'!A1042,'TABELA UNIFICADA 2024'!C1042," ")</f>
        <v xml:space="preserve"> </v>
      </c>
      <c r="N1042" s="99" t="str">
        <f>IF(C1042='TABELA UNIFICADA 2024'!A988,'TABELA UNIFICADA 2024'!F988," ")</f>
        <v xml:space="preserve"> </v>
      </c>
      <c r="O1042" s="99" t="str">
        <f t="shared" si="105"/>
        <v xml:space="preserve"> </v>
      </c>
      <c r="Y1042" s="183" t="s">
        <v>1229</v>
      </c>
      <c r="Z1042" s="104" t="s">
        <v>617</v>
      </c>
      <c r="AA1042" s="104" t="s">
        <v>618</v>
      </c>
      <c r="AB1042" s="104" t="str">
        <f>IF(LEFT(Z1042,1)="G","FERRO",0)</f>
        <v>FERRO</v>
      </c>
      <c r="AC1042" s="106">
        <f>IF(AND(AB1042="FERRO",AA1042="PADRAO"),CONTROLE!$T$2,IF(AND(AB1042="FERRO",AA1042="ESPECIAL"),CONTROLE!$T$3,IF(AND(AB1042="ACO",AA1042="PADRAO"),CONTROLE!$T$8,IF(AND(AB1042="ACO",AA1042="ESPECIAL"),CONTROLE!$T$9,IF(AND(AB1042="ALUMINIO",AA1042="PADRAO"),CONTROLE!$T$5,IF(AND(AB1042="ALUMINIO",AA1042="ESPECIAL"),CONTROLE!$T$6))))))</f>
        <v>12738</v>
      </c>
    </row>
    <row r="1043" spans="1:29" ht="15" customHeight="1">
      <c r="A1043" s="98" t="s">
        <v>2927</v>
      </c>
      <c r="B1043" s="96" t="str">
        <f t="shared" si="102"/>
        <v xml:space="preserve"> </v>
      </c>
      <c r="C1043" s="96" t="str">
        <f>IF(AND(ISBLANK('TABELA UNIFICADA 2024'!P989)=TRUE,(ISBLANK('TABELA UNIFICADA 2024'!A989)=FALSE)),'TABELA UNIFICADA 2024'!A989," ")</f>
        <v xml:space="preserve"> </v>
      </c>
      <c r="D1043" s="96" t="s">
        <v>43</v>
      </c>
      <c r="E1043" s="191" t="str">
        <f>IF(ISBLANK('TABELA UNIFICADA 2024'!M989)=TRUE," ",'TABELA UNIFICADA 2024'!M989)</f>
        <v xml:space="preserve"> </v>
      </c>
      <c r="F1043" s="96" t="s">
        <v>111</v>
      </c>
      <c r="G1043" s="96" t="str">
        <f>IF(C1043='TABELA UNIFICADA 2024'!A1043,'TABELA UNIFICADA 2024'!D1043," ")</f>
        <v xml:space="preserve"> </v>
      </c>
      <c r="H1043" s="96" t="s">
        <v>43</v>
      </c>
      <c r="I1043" s="96" t="s">
        <v>112</v>
      </c>
      <c r="J1043" s="97" t="str">
        <f>IF(C1043='TABELA UNIFICADA 2024'!A989,'TABELA UNIFICADA 2024'!G989," ")</f>
        <v xml:space="preserve"> </v>
      </c>
      <c r="K1043" s="96" t="s">
        <v>113</v>
      </c>
      <c r="L1043" s="100" t="str">
        <f t="shared" si="104"/>
        <v>-</v>
      </c>
      <c r="M1043" s="95" t="str">
        <f>IF(C1043='TABELA UNIFICADA 2024'!A1043,'TABELA UNIFICADA 2024'!C1043," ")</f>
        <v xml:space="preserve"> </v>
      </c>
      <c r="N1043" s="99" t="str">
        <f>IF(C1043='TABELA UNIFICADA 2024'!A989,'TABELA UNIFICADA 2024'!F989," ")</f>
        <v xml:space="preserve"> </v>
      </c>
      <c r="O1043" s="99" t="str">
        <f t="shared" si="105"/>
        <v xml:space="preserve"> </v>
      </c>
      <c r="Y1043" s="183" t="s">
        <v>1230</v>
      </c>
      <c r="Z1043" s="104" t="s">
        <v>696</v>
      </c>
      <c r="AA1043" s="104" t="s">
        <v>618</v>
      </c>
      <c r="AB1043" s="104" t="s">
        <v>2550</v>
      </c>
      <c r="AC1043" s="106">
        <f>IF(AND(AB1043="FERRO",AA1043="PADRAO"),CONTROLE!$T$2,IF(AND(AB1043="FERRO",AA1043="ESPECIAL"),CONTROLE!$T$3,IF(AND(AB1043="ACO",AA1043="PADRAO"),CONTROLE!$T$8,IF(AND(AB1043="ACO",AA1043="ESPECIAL"),CONTROLE!$T$9,IF(AND(AB1043="ALUMINIO",AA1043="PADRAO"),CONTROLE!$T$5,IF(AND(AB1043="ALUMINIO",AA1043="ESPECIAL"),CONTROLE!$T$6))))))</f>
        <v>12740</v>
      </c>
    </row>
    <row r="1044" spans="1:29" ht="15" customHeight="1">
      <c r="A1044" s="98" t="s">
        <v>2927</v>
      </c>
      <c r="B1044" s="96" t="str">
        <f t="shared" si="102"/>
        <v xml:space="preserve"> </v>
      </c>
      <c r="C1044" s="96" t="str">
        <f>IF(AND(ISBLANK('TABELA UNIFICADA 2024'!P990)=TRUE,(ISBLANK('TABELA UNIFICADA 2024'!A990)=FALSE)),'TABELA UNIFICADA 2024'!A990," ")</f>
        <v xml:space="preserve"> </v>
      </c>
      <c r="D1044" s="96" t="s">
        <v>43</v>
      </c>
      <c r="E1044" s="191" t="str">
        <f>IF(ISBLANK('TABELA UNIFICADA 2024'!M990)=TRUE," ",'TABELA UNIFICADA 2024'!M990)</f>
        <v xml:space="preserve"> </v>
      </c>
      <c r="F1044" s="96" t="s">
        <v>111</v>
      </c>
      <c r="G1044" s="96" t="str">
        <f>IF(C1044='TABELA UNIFICADA 2024'!A1044,'TABELA UNIFICADA 2024'!D1044," ")</f>
        <v xml:space="preserve"> </v>
      </c>
      <c r="H1044" s="96" t="s">
        <v>43</v>
      </c>
      <c r="I1044" s="96" t="s">
        <v>112</v>
      </c>
      <c r="J1044" s="97" t="str">
        <f>IF(C1044='TABELA UNIFICADA 2024'!A990,'TABELA UNIFICADA 2024'!G990," ")</f>
        <v xml:space="preserve"> </v>
      </c>
      <c r="K1044" s="96" t="s">
        <v>113</v>
      </c>
      <c r="L1044" s="100" t="str">
        <f t="shared" si="104"/>
        <v>-</v>
      </c>
      <c r="M1044" s="95" t="str">
        <f>IF(C1044='TABELA UNIFICADA 2024'!A1044,'TABELA UNIFICADA 2024'!C1044," ")</f>
        <v xml:space="preserve"> </v>
      </c>
      <c r="N1044" s="99" t="str">
        <f>IF(C1044='TABELA UNIFICADA 2024'!A990,'TABELA UNIFICADA 2024'!F990," ")</f>
        <v xml:space="preserve"> </v>
      </c>
      <c r="O1044" s="99" t="str">
        <f t="shared" si="105"/>
        <v xml:space="preserve"> </v>
      </c>
      <c r="Y1044" s="183" t="s">
        <v>1231</v>
      </c>
      <c r="Z1044" s="104" t="s">
        <v>617</v>
      </c>
      <c r="AA1044" s="104" t="s">
        <v>618</v>
      </c>
      <c r="AB1044" s="104" t="str">
        <f t="shared" ref="AB1044:AB1064" si="106">IF(LEFT(Z1044,1)="G","FERRO",0)</f>
        <v>FERRO</v>
      </c>
      <c r="AC1044" s="106">
        <f>IF(AND(AB1044="FERRO",AA1044="PADRAO"),CONTROLE!$T$2,IF(AND(AB1044="FERRO",AA1044="ESPECIAL"),CONTROLE!$T$3,IF(AND(AB1044="ACO",AA1044="PADRAO"),CONTROLE!$T$8,IF(AND(AB1044="ACO",AA1044="ESPECIAL"),CONTROLE!$T$9,IF(AND(AB1044="ALUMINIO",AA1044="PADRAO"),CONTROLE!$T$5,IF(AND(AB1044="ALUMINIO",AA1044="ESPECIAL"),CONTROLE!$T$6))))))</f>
        <v>12738</v>
      </c>
    </row>
    <row r="1045" spans="1:29" ht="15" customHeight="1">
      <c r="A1045" s="98" t="s">
        <v>2927</v>
      </c>
      <c r="B1045" s="96" t="str">
        <f t="shared" si="102"/>
        <v xml:space="preserve"> </v>
      </c>
      <c r="C1045" s="96" t="str">
        <f>IF(AND(ISBLANK('TABELA UNIFICADA 2024'!P991)=TRUE,(ISBLANK('TABELA UNIFICADA 2024'!A991)=FALSE)),'TABELA UNIFICADA 2024'!A991," ")</f>
        <v xml:space="preserve"> </v>
      </c>
      <c r="D1045" s="96" t="s">
        <v>43</v>
      </c>
      <c r="E1045" s="191" t="str">
        <f>IF(ISBLANK('TABELA UNIFICADA 2024'!M991)=TRUE," ",'TABELA UNIFICADA 2024'!M991)</f>
        <v xml:space="preserve"> </v>
      </c>
      <c r="F1045" s="96" t="s">
        <v>111</v>
      </c>
      <c r="G1045" s="96" t="str">
        <f>IF(C1045='TABELA UNIFICADA 2024'!A1045,'TABELA UNIFICADA 2024'!D1045," ")</f>
        <v xml:space="preserve"> </v>
      </c>
      <c r="H1045" s="96" t="s">
        <v>43</v>
      </c>
      <c r="I1045" s="96" t="s">
        <v>112</v>
      </c>
      <c r="J1045" s="97" t="str">
        <f>IF(C1045='TABELA UNIFICADA 2024'!A991,'TABELA UNIFICADA 2024'!G991," ")</f>
        <v xml:space="preserve"> </v>
      </c>
      <c r="K1045" s="96" t="s">
        <v>113</v>
      </c>
      <c r="L1045" s="100" t="str">
        <f t="shared" si="104"/>
        <v>-</v>
      </c>
      <c r="M1045" s="95" t="str">
        <f>IF(C1045='TABELA UNIFICADA 2024'!A1045,'TABELA UNIFICADA 2024'!C1045," ")</f>
        <v xml:space="preserve"> </v>
      </c>
      <c r="N1045" s="99" t="str">
        <f>IF(C1045='TABELA UNIFICADA 2024'!A991,'TABELA UNIFICADA 2024'!F991," ")</f>
        <v xml:space="preserve"> </v>
      </c>
      <c r="O1045" s="99" t="str">
        <f t="shared" si="105"/>
        <v xml:space="preserve"> </v>
      </c>
      <c r="Y1045" s="183" t="s">
        <v>363</v>
      </c>
      <c r="Z1045" s="104" t="s">
        <v>617</v>
      </c>
      <c r="AA1045" s="104" t="s">
        <v>618</v>
      </c>
      <c r="AB1045" s="104" t="str">
        <f t="shared" si="106"/>
        <v>FERRO</v>
      </c>
      <c r="AC1045" s="106">
        <f>IF(AND(AB1045="FERRO",AA1045="PADRAO"),CONTROLE!$T$2,IF(AND(AB1045="FERRO",AA1045="ESPECIAL"),CONTROLE!$T$3,IF(AND(AB1045="ACO",AA1045="PADRAO"),CONTROLE!$T$8,IF(AND(AB1045="ACO",AA1045="ESPECIAL"),CONTROLE!$T$9,IF(AND(AB1045="ALUMINIO",AA1045="PADRAO"),CONTROLE!$T$5,IF(AND(AB1045="ALUMINIO",AA1045="ESPECIAL"),CONTROLE!$T$6))))))</f>
        <v>12738</v>
      </c>
    </row>
    <row r="1046" spans="1:29" ht="15" customHeight="1">
      <c r="A1046" s="98" t="s">
        <v>2927</v>
      </c>
      <c r="B1046" s="96" t="str">
        <f t="shared" si="102"/>
        <v xml:space="preserve"> </v>
      </c>
      <c r="C1046" s="96" t="str">
        <f>IF(AND(ISBLANK('TABELA UNIFICADA 2024'!P992)=TRUE,(ISBLANK('TABELA UNIFICADA 2024'!A992)=FALSE)),'TABELA UNIFICADA 2024'!A992," ")</f>
        <v xml:space="preserve"> </v>
      </c>
      <c r="D1046" s="96" t="s">
        <v>43</v>
      </c>
      <c r="E1046" s="191" t="str">
        <f>IF(ISBLANK('TABELA UNIFICADA 2024'!M992)=TRUE," ",'TABELA UNIFICADA 2024'!M992)</f>
        <v xml:space="preserve"> </v>
      </c>
      <c r="F1046" s="96" t="s">
        <v>111</v>
      </c>
      <c r="G1046" s="96" t="str">
        <f>IF(C1046='TABELA UNIFICADA 2024'!A1046,'TABELA UNIFICADA 2024'!D1046," ")</f>
        <v xml:space="preserve"> </v>
      </c>
      <c r="H1046" s="96" t="s">
        <v>43</v>
      </c>
      <c r="I1046" s="96" t="s">
        <v>112</v>
      </c>
      <c r="J1046" s="97" t="str">
        <f>IF(C1046='TABELA UNIFICADA 2024'!A992,'TABELA UNIFICADA 2024'!G992," ")</f>
        <v xml:space="preserve"> </v>
      </c>
      <c r="K1046" s="96" t="s">
        <v>113</v>
      </c>
      <c r="L1046" s="100" t="str">
        <f t="shared" si="104"/>
        <v>-</v>
      </c>
      <c r="M1046" s="95" t="str">
        <f>IF(C1046='TABELA UNIFICADA 2024'!A1046,'TABELA UNIFICADA 2024'!C1046," ")</f>
        <v xml:space="preserve"> </v>
      </c>
      <c r="N1046" s="99" t="str">
        <f>IF(C1046='TABELA UNIFICADA 2024'!A992,'TABELA UNIFICADA 2024'!F992," ")</f>
        <v xml:space="preserve"> </v>
      </c>
      <c r="O1046" s="99" t="str">
        <f t="shared" si="105"/>
        <v xml:space="preserve"> </v>
      </c>
      <c r="Y1046" s="183" t="s">
        <v>255</v>
      </c>
      <c r="Z1046" s="104" t="s">
        <v>617</v>
      </c>
      <c r="AA1046" s="104" t="s">
        <v>618</v>
      </c>
      <c r="AB1046" s="104" t="str">
        <f t="shared" si="106"/>
        <v>FERRO</v>
      </c>
      <c r="AC1046" s="106">
        <f>IF(AND(AB1046="FERRO",AA1046="PADRAO"),CONTROLE!$T$2,IF(AND(AB1046="FERRO",AA1046="ESPECIAL"),CONTROLE!$T$3,IF(AND(AB1046="ACO",AA1046="PADRAO"),CONTROLE!$T$8,IF(AND(AB1046="ACO",AA1046="ESPECIAL"),CONTROLE!$T$9,IF(AND(AB1046="ALUMINIO",AA1046="PADRAO"),CONTROLE!$T$5,IF(AND(AB1046="ALUMINIO",AA1046="ESPECIAL"),CONTROLE!$T$6))))))</f>
        <v>12738</v>
      </c>
    </row>
    <row r="1047" spans="1:29" ht="15" customHeight="1">
      <c r="A1047" s="98" t="s">
        <v>2927</v>
      </c>
      <c r="B1047" s="96" t="str">
        <f t="shared" si="102"/>
        <v xml:space="preserve"> </v>
      </c>
      <c r="C1047" s="96" t="str">
        <f>IF(AND(ISBLANK('TABELA UNIFICADA 2024'!P993)=TRUE,(ISBLANK('TABELA UNIFICADA 2024'!A993)=FALSE)),'TABELA UNIFICADA 2024'!A993," ")</f>
        <v xml:space="preserve"> </v>
      </c>
      <c r="D1047" s="96" t="s">
        <v>43</v>
      </c>
      <c r="E1047" s="191" t="str">
        <f>IF(ISBLANK('TABELA UNIFICADA 2024'!M993)=TRUE," ",'TABELA UNIFICADA 2024'!M993)</f>
        <v xml:space="preserve"> </v>
      </c>
      <c r="F1047" s="96" t="s">
        <v>111</v>
      </c>
      <c r="G1047" s="96" t="str">
        <f>IF(C1047='TABELA UNIFICADA 2024'!A1047,'TABELA UNIFICADA 2024'!D1047," ")</f>
        <v xml:space="preserve"> </v>
      </c>
      <c r="H1047" s="96" t="s">
        <v>43</v>
      </c>
      <c r="I1047" s="96" t="s">
        <v>112</v>
      </c>
      <c r="J1047" s="97" t="str">
        <f>IF(C1047='TABELA UNIFICADA 2024'!A993,'TABELA UNIFICADA 2024'!G993," ")</f>
        <v xml:space="preserve"> </v>
      </c>
      <c r="K1047" s="96" t="s">
        <v>113</v>
      </c>
      <c r="L1047" s="100" t="str">
        <f t="shared" si="104"/>
        <v>-</v>
      </c>
      <c r="M1047" s="95" t="str">
        <f>IF(C1047='TABELA UNIFICADA 2024'!A1047,'TABELA UNIFICADA 2024'!C1047," ")</f>
        <v xml:space="preserve"> </v>
      </c>
      <c r="N1047" s="99" t="str">
        <f>IF(C1047='TABELA UNIFICADA 2024'!A993,'TABELA UNIFICADA 2024'!F993," ")</f>
        <v xml:space="preserve"> </v>
      </c>
      <c r="O1047" s="99" t="str">
        <f t="shared" si="105"/>
        <v xml:space="preserve"> </v>
      </c>
      <c r="Y1047" s="183" t="s">
        <v>1232</v>
      </c>
      <c r="Z1047" s="104" t="s">
        <v>617</v>
      </c>
      <c r="AA1047" s="104" t="s">
        <v>618</v>
      </c>
      <c r="AB1047" s="104" t="str">
        <f t="shared" si="106"/>
        <v>FERRO</v>
      </c>
      <c r="AC1047" s="106">
        <f>IF(AND(AB1047="FERRO",AA1047="PADRAO"),CONTROLE!$T$2,IF(AND(AB1047="FERRO",AA1047="ESPECIAL"),CONTROLE!$T$3,IF(AND(AB1047="ACO",AA1047="PADRAO"),CONTROLE!$T$8,IF(AND(AB1047="ACO",AA1047="ESPECIAL"),CONTROLE!$T$9,IF(AND(AB1047="ALUMINIO",AA1047="PADRAO"),CONTROLE!$T$5,IF(AND(AB1047="ALUMINIO",AA1047="ESPECIAL"),CONTROLE!$T$6))))))</f>
        <v>12738</v>
      </c>
    </row>
    <row r="1048" spans="1:29" ht="15" customHeight="1">
      <c r="A1048" s="98" t="s">
        <v>2927</v>
      </c>
      <c r="B1048" s="96" t="str">
        <f t="shared" si="102"/>
        <v xml:space="preserve"> </v>
      </c>
      <c r="C1048" s="96" t="str">
        <f>IF(AND(ISBLANK('TABELA UNIFICADA 2024'!P994)=TRUE,(ISBLANK('TABELA UNIFICADA 2024'!A994)=FALSE)),'TABELA UNIFICADA 2024'!A994," ")</f>
        <v xml:space="preserve"> </v>
      </c>
      <c r="D1048" s="96" t="s">
        <v>43</v>
      </c>
      <c r="E1048" s="191" t="str">
        <f>IF(ISBLANK('TABELA UNIFICADA 2024'!M994)=TRUE," ",'TABELA UNIFICADA 2024'!M994)</f>
        <v xml:space="preserve"> </v>
      </c>
      <c r="F1048" s="96" t="s">
        <v>111</v>
      </c>
      <c r="G1048" s="96" t="str">
        <f>IF(C1048='TABELA UNIFICADA 2024'!A1048,'TABELA UNIFICADA 2024'!D1048," ")</f>
        <v xml:space="preserve"> </v>
      </c>
      <c r="H1048" s="96" t="s">
        <v>43</v>
      </c>
      <c r="I1048" s="96" t="s">
        <v>112</v>
      </c>
      <c r="J1048" s="97" t="str">
        <f>IF(C1048='TABELA UNIFICADA 2024'!A994,'TABELA UNIFICADA 2024'!G994," ")</f>
        <v xml:space="preserve"> </v>
      </c>
      <c r="K1048" s="96" t="s">
        <v>113</v>
      </c>
      <c r="L1048" s="100" t="str">
        <f t="shared" si="104"/>
        <v>-</v>
      </c>
      <c r="M1048" s="95" t="str">
        <f>IF(C1048='TABELA UNIFICADA 2024'!A1048,'TABELA UNIFICADA 2024'!C1048," ")</f>
        <v xml:space="preserve"> </v>
      </c>
      <c r="N1048" s="99" t="str">
        <f>IF(C1048='TABELA UNIFICADA 2024'!A994,'TABELA UNIFICADA 2024'!F994," ")</f>
        <v xml:space="preserve"> </v>
      </c>
      <c r="O1048" s="99" t="str">
        <f t="shared" si="105"/>
        <v xml:space="preserve"> </v>
      </c>
      <c r="Y1048" s="183" t="s">
        <v>1233</v>
      </c>
      <c r="Z1048" s="104" t="s">
        <v>617</v>
      </c>
      <c r="AA1048" s="104" t="s">
        <v>618</v>
      </c>
      <c r="AB1048" s="104" t="str">
        <f t="shared" si="106"/>
        <v>FERRO</v>
      </c>
      <c r="AC1048" s="106">
        <f>IF(AND(AB1048="FERRO",AA1048="PADRAO"),CONTROLE!$T$2,IF(AND(AB1048="FERRO",AA1048="ESPECIAL"),CONTROLE!$T$3,IF(AND(AB1048="ACO",AA1048="PADRAO"),CONTROLE!$T$8,IF(AND(AB1048="ACO",AA1048="ESPECIAL"),CONTROLE!$T$9,IF(AND(AB1048="ALUMINIO",AA1048="PADRAO"),CONTROLE!$T$5,IF(AND(AB1048="ALUMINIO",AA1048="ESPECIAL"),CONTROLE!$T$6))))))</f>
        <v>12738</v>
      </c>
    </row>
    <row r="1049" spans="1:29" ht="15" customHeight="1">
      <c r="A1049" s="98" t="s">
        <v>2927</v>
      </c>
      <c r="B1049" s="96" t="str">
        <f t="shared" si="102"/>
        <v xml:space="preserve"> </v>
      </c>
      <c r="C1049" s="96" t="str">
        <f>IF(AND(ISBLANK('TABELA UNIFICADA 2024'!P995)=TRUE,(ISBLANK('TABELA UNIFICADA 2024'!A995)=FALSE)),'TABELA UNIFICADA 2024'!A995," ")</f>
        <v xml:space="preserve"> </v>
      </c>
      <c r="D1049" s="96" t="s">
        <v>43</v>
      </c>
      <c r="E1049" s="191" t="str">
        <f>IF(ISBLANK('TABELA UNIFICADA 2024'!M995)=TRUE," ",'TABELA UNIFICADA 2024'!M995)</f>
        <v xml:space="preserve"> </v>
      </c>
      <c r="F1049" s="96" t="s">
        <v>111</v>
      </c>
      <c r="G1049" s="96" t="str">
        <f>IF(C1049='TABELA UNIFICADA 2024'!A1049,'TABELA UNIFICADA 2024'!D1049," ")</f>
        <v xml:space="preserve"> </v>
      </c>
      <c r="H1049" s="96" t="s">
        <v>43</v>
      </c>
      <c r="I1049" s="96" t="s">
        <v>112</v>
      </c>
      <c r="J1049" s="97" t="str">
        <f>IF(C1049='TABELA UNIFICADA 2024'!A995,'TABELA UNIFICADA 2024'!G995," ")</f>
        <v xml:space="preserve"> </v>
      </c>
      <c r="K1049" s="96" t="s">
        <v>113</v>
      </c>
      <c r="L1049" s="100" t="str">
        <f t="shared" si="104"/>
        <v>-</v>
      </c>
      <c r="M1049" s="95" t="str">
        <f>IF(C1049='TABELA UNIFICADA 2024'!A1049,'TABELA UNIFICADA 2024'!C1049," ")</f>
        <v xml:space="preserve"> </v>
      </c>
      <c r="N1049" s="99" t="str">
        <f>IF(C1049='TABELA UNIFICADA 2024'!A995,'TABELA UNIFICADA 2024'!F995," ")</f>
        <v xml:space="preserve"> </v>
      </c>
      <c r="O1049" s="99" t="str">
        <f t="shared" si="105"/>
        <v xml:space="preserve"> </v>
      </c>
      <c r="Y1049" s="183" t="s">
        <v>1234</v>
      </c>
      <c r="Z1049" s="104" t="s">
        <v>617</v>
      </c>
      <c r="AA1049" s="104" t="s">
        <v>618</v>
      </c>
      <c r="AB1049" s="104" t="str">
        <f t="shared" si="106"/>
        <v>FERRO</v>
      </c>
      <c r="AC1049" s="106">
        <f>IF(AND(AB1049="FERRO",AA1049="PADRAO"),CONTROLE!$T$2,IF(AND(AB1049="FERRO",AA1049="ESPECIAL"),CONTROLE!$T$3,IF(AND(AB1049="ACO",AA1049="PADRAO"),CONTROLE!$T$8,IF(AND(AB1049="ACO",AA1049="ESPECIAL"),CONTROLE!$T$9,IF(AND(AB1049="ALUMINIO",AA1049="PADRAO"),CONTROLE!$T$5,IF(AND(AB1049="ALUMINIO",AA1049="ESPECIAL"),CONTROLE!$T$6))))))</f>
        <v>12738</v>
      </c>
    </row>
    <row r="1050" spans="1:29" ht="15" customHeight="1">
      <c r="A1050" s="98" t="s">
        <v>2927</v>
      </c>
      <c r="B1050" s="96" t="str">
        <f t="shared" si="102"/>
        <v xml:space="preserve"> </v>
      </c>
      <c r="C1050" s="96" t="str">
        <f>IF(AND(ISBLANK('TABELA UNIFICADA 2024'!P996)=TRUE,(ISBLANK('TABELA UNIFICADA 2024'!A996)=FALSE)),'TABELA UNIFICADA 2024'!A996," ")</f>
        <v xml:space="preserve"> </v>
      </c>
      <c r="D1050" s="96" t="s">
        <v>43</v>
      </c>
      <c r="E1050" s="191" t="str">
        <f>IF(ISBLANK('TABELA UNIFICADA 2024'!M996)=TRUE," ",'TABELA UNIFICADA 2024'!M996)</f>
        <v xml:space="preserve"> </v>
      </c>
      <c r="F1050" s="96" t="s">
        <v>111</v>
      </c>
      <c r="G1050" s="96" t="str">
        <f>IF(C1050='TABELA UNIFICADA 2024'!A1050,'TABELA UNIFICADA 2024'!D1050," ")</f>
        <v xml:space="preserve"> </v>
      </c>
      <c r="H1050" s="96" t="s">
        <v>43</v>
      </c>
      <c r="I1050" s="96" t="s">
        <v>112</v>
      </c>
      <c r="J1050" s="97" t="str">
        <f>IF(C1050='TABELA UNIFICADA 2024'!A996,'TABELA UNIFICADA 2024'!G996," ")</f>
        <v xml:space="preserve"> </v>
      </c>
      <c r="K1050" s="96" t="s">
        <v>113</v>
      </c>
      <c r="L1050" s="100" t="str">
        <f t="shared" si="104"/>
        <v>-</v>
      </c>
      <c r="M1050" s="95" t="str">
        <f>IF(C1050='TABELA UNIFICADA 2024'!A1050,'TABELA UNIFICADA 2024'!C1050," ")</f>
        <v xml:space="preserve"> </v>
      </c>
      <c r="N1050" s="99" t="str">
        <f>IF(C1050='TABELA UNIFICADA 2024'!A996,'TABELA UNIFICADA 2024'!F996," ")</f>
        <v xml:space="preserve"> </v>
      </c>
      <c r="O1050" s="99" t="str">
        <f t="shared" si="105"/>
        <v xml:space="preserve"> </v>
      </c>
      <c r="Y1050" s="183" t="s">
        <v>1235</v>
      </c>
      <c r="Z1050" s="104" t="s">
        <v>617</v>
      </c>
      <c r="AA1050" s="104" t="s">
        <v>618</v>
      </c>
      <c r="AB1050" s="104" t="str">
        <f t="shared" si="106"/>
        <v>FERRO</v>
      </c>
      <c r="AC1050" s="106">
        <f>IF(AND(AB1050="FERRO",AA1050="PADRAO"),CONTROLE!$T$2,IF(AND(AB1050="FERRO",AA1050="ESPECIAL"),CONTROLE!$T$3,IF(AND(AB1050="ACO",AA1050="PADRAO"),CONTROLE!$T$8,IF(AND(AB1050="ACO",AA1050="ESPECIAL"),CONTROLE!$T$9,IF(AND(AB1050="ALUMINIO",AA1050="PADRAO"),CONTROLE!$T$5,IF(AND(AB1050="ALUMINIO",AA1050="ESPECIAL"),CONTROLE!$T$6))))))</f>
        <v>12738</v>
      </c>
    </row>
    <row r="1051" spans="1:29" ht="15" customHeight="1">
      <c r="A1051" s="98" t="s">
        <v>2927</v>
      </c>
      <c r="B1051" s="96" t="str">
        <f t="shared" si="102"/>
        <v xml:space="preserve"> </v>
      </c>
      <c r="C1051" s="96" t="str">
        <f>IF(AND(ISBLANK('TABELA UNIFICADA 2024'!P997)=TRUE,(ISBLANK('TABELA UNIFICADA 2024'!A997)=FALSE)),'TABELA UNIFICADA 2024'!A997," ")</f>
        <v xml:space="preserve"> </v>
      </c>
      <c r="D1051" s="96" t="s">
        <v>43</v>
      </c>
      <c r="E1051" s="191" t="str">
        <f>IF(ISBLANK('TABELA UNIFICADA 2024'!M997)=TRUE," ",'TABELA UNIFICADA 2024'!M997)</f>
        <v xml:space="preserve"> </v>
      </c>
      <c r="F1051" s="96" t="s">
        <v>111</v>
      </c>
      <c r="G1051" s="96" t="str">
        <f>IF(C1051='TABELA UNIFICADA 2024'!A1051,'TABELA UNIFICADA 2024'!D1051," ")</f>
        <v xml:space="preserve"> </v>
      </c>
      <c r="H1051" s="96" t="s">
        <v>43</v>
      </c>
      <c r="I1051" s="96" t="s">
        <v>112</v>
      </c>
      <c r="J1051" s="97" t="str">
        <f>IF(C1051='TABELA UNIFICADA 2024'!A997,'TABELA UNIFICADA 2024'!G997," ")</f>
        <v xml:space="preserve"> </v>
      </c>
      <c r="K1051" s="96" t="s">
        <v>113</v>
      </c>
      <c r="L1051" s="100" t="str">
        <f t="shared" si="104"/>
        <v>-</v>
      </c>
      <c r="M1051" s="95" t="str">
        <f>IF(C1051='TABELA UNIFICADA 2024'!A1051,'TABELA UNIFICADA 2024'!C1051," ")</f>
        <v xml:space="preserve"> </v>
      </c>
      <c r="N1051" s="99" t="str">
        <f>IF(C1051='TABELA UNIFICADA 2024'!A997,'TABELA UNIFICADA 2024'!F997," ")</f>
        <v xml:space="preserve"> </v>
      </c>
      <c r="O1051" s="99" t="str">
        <f t="shared" si="105"/>
        <v xml:space="preserve"> </v>
      </c>
      <c r="Y1051" s="183" t="s">
        <v>1236</v>
      </c>
      <c r="Z1051" s="104" t="s">
        <v>617</v>
      </c>
      <c r="AA1051" s="104" t="s">
        <v>618</v>
      </c>
      <c r="AB1051" s="104" t="str">
        <f t="shared" si="106"/>
        <v>FERRO</v>
      </c>
      <c r="AC1051" s="106">
        <f>IF(AND(AB1051="FERRO",AA1051="PADRAO"),CONTROLE!$T$2,IF(AND(AB1051="FERRO",AA1051="ESPECIAL"),CONTROLE!$T$3,IF(AND(AB1051="ACO",AA1051="PADRAO"),CONTROLE!$T$8,IF(AND(AB1051="ACO",AA1051="ESPECIAL"),CONTROLE!$T$9,IF(AND(AB1051="ALUMINIO",AA1051="PADRAO"),CONTROLE!$T$5,IF(AND(AB1051="ALUMINIO",AA1051="ESPECIAL"),CONTROLE!$T$6))))))</f>
        <v>12738</v>
      </c>
    </row>
    <row r="1052" spans="1:29" ht="15" customHeight="1">
      <c r="A1052" s="98" t="s">
        <v>2927</v>
      </c>
      <c r="B1052" s="96" t="str">
        <f t="shared" si="102"/>
        <v xml:space="preserve"> </v>
      </c>
      <c r="C1052" s="96" t="str">
        <f>IF(AND(ISBLANK('TABELA UNIFICADA 2024'!P998)=TRUE,(ISBLANK('TABELA UNIFICADA 2024'!A998)=FALSE)),'TABELA UNIFICADA 2024'!A998," ")</f>
        <v xml:space="preserve"> </v>
      </c>
      <c r="D1052" s="96" t="s">
        <v>43</v>
      </c>
      <c r="E1052" s="191" t="str">
        <f>IF(ISBLANK('TABELA UNIFICADA 2024'!M998)=TRUE," ",'TABELA UNIFICADA 2024'!M998)</f>
        <v xml:space="preserve"> </v>
      </c>
      <c r="F1052" s="96" t="s">
        <v>111</v>
      </c>
      <c r="G1052" s="96" t="str">
        <f>IF(C1052='TABELA UNIFICADA 2024'!A1052,'TABELA UNIFICADA 2024'!D1052," ")</f>
        <v xml:space="preserve"> </v>
      </c>
      <c r="H1052" s="96" t="s">
        <v>43</v>
      </c>
      <c r="I1052" s="96" t="s">
        <v>112</v>
      </c>
      <c r="J1052" s="97" t="str">
        <f>IF(C1052='TABELA UNIFICADA 2024'!A998,'TABELA UNIFICADA 2024'!G998," ")</f>
        <v xml:space="preserve"> </v>
      </c>
      <c r="K1052" s="96" t="s">
        <v>113</v>
      </c>
      <c r="L1052" s="100" t="str">
        <f t="shared" si="104"/>
        <v>-</v>
      </c>
      <c r="M1052" s="95" t="str">
        <f>IF(C1052='TABELA UNIFICADA 2024'!A1052,'TABELA UNIFICADA 2024'!C1052," ")</f>
        <v xml:space="preserve"> </v>
      </c>
      <c r="N1052" s="99" t="str">
        <f>IF(C1052='TABELA UNIFICADA 2024'!A998,'TABELA UNIFICADA 2024'!F998," ")</f>
        <v xml:space="preserve"> </v>
      </c>
      <c r="O1052" s="99" t="str">
        <f t="shared" si="105"/>
        <v xml:space="preserve"> </v>
      </c>
      <c r="Y1052" s="183" t="s">
        <v>1237</v>
      </c>
      <c r="Z1052" s="104" t="s">
        <v>617</v>
      </c>
      <c r="AA1052" s="104" t="s">
        <v>618</v>
      </c>
      <c r="AB1052" s="104" t="str">
        <f t="shared" si="106"/>
        <v>FERRO</v>
      </c>
      <c r="AC1052" s="106">
        <f>IF(AND(AB1052="FERRO",AA1052="PADRAO"),CONTROLE!$T$2,IF(AND(AB1052="FERRO",AA1052="ESPECIAL"),CONTROLE!$T$3,IF(AND(AB1052="ACO",AA1052="PADRAO"),CONTROLE!$T$8,IF(AND(AB1052="ACO",AA1052="ESPECIAL"),CONTROLE!$T$9,IF(AND(AB1052="ALUMINIO",AA1052="PADRAO"),CONTROLE!$T$5,IF(AND(AB1052="ALUMINIO",AA1052="ESPECIAL"),CONTROLE!$T$6))))))</f>
        <v>12738</v>
      </c>
    </row>
    <row r="1053" spans="1:29" ht="15" customHeight="1">
      <c r="A1053" s="98" t="s">
        <v>2927</v>
      </c>
      <c r="B1053" s="96" t="str">
        <f t="shared" si="102"/>
        <v xml:space="preserve"> </v>
      </c>
      <c r="C1053" s="96" t="str">
        <f>IF(AND(ISBLANK('TABELA UNIFICADA 2024'!P999)=TRUE,(ISBLANK('TABELA UNIFICADA 2024'!A999)=FALSE)),'TABELA UNIFICADA 2024'!A999," ")</f>
        <v xml:space="preserve"> </v>
      </c>
      <c r="D1053" s="96" t="s">
        <v>43</v>
      </c>
      <c r="E1053" s="191" t="str">
        <f>IF(ISBLANK('TABELA UNIFICADA 2024'!M999)=TRUE," ",'TABELA UNIFICADA 2024'!M999)</f>
        <v xml:space="preserve"> </v>
      </c>
      <c r="F1053" s="96" t="s">
        <v>111</v>
      </c>
      <c r="G1053" s="96" t="str">
        <f>IF(C1053='TABELA UNIFICADA 2024'!A1053,'TABELA UNIFICADA 2024'!D1053," ")</f>
        <v xml:space="preserve"> </v>
      </c>
      <c r="H1053" s="96" t="s">
        <v>43</v>
      </c>
      <c r="I1053" s="96" t="s">
        <v>112</v>
      </c>
      <c r="J1053" s="97" t="str">
        <f>IF(C1053='TABELA UNIFICADA 2024'!A999,'TABELA UNIFICADA 2024'!G999," ")</f>
        <v xml:space="preserve"> </v>
      </c>
      <c r="K1053" s="96" t="s">
        <v>113</v>
      </c>
      <c r="L1053" s="100" t="str">
        <f t="shared" si="104"/>
        <v>-</v>
      </c>
      <c r="M1053" s="95" t="str">
        <f>IF(C1053='TABELA UNIFICADA 2024'!A1053,'TABELA UNIFICADA 2024'!C1053," ")</f>
        <v xml:space="preserve"> </v>
      </c>
      <c r="N1053" s="99" t="str">
        <f>IF(C1053='TABELA UNIFICADA 2024'!A999,'TABELA UNIFICADA 2024'!F999," ")</f>
        <v xml:space="preserve"> </v>
      </c>
      <c r="O1053" s="99" t="str">
        <f t="shared" si="105"/>
        <v xml:space="preserve"> </v>
      </c>
      <c r="Y1053" s="183" t="s">
        <v>201</v>
      </c>
      <c r="Z1053" s="104" t="s">
        <v>617</v>
      </c>
      <c r="AA1053" s="104" t="s">
        <v>618</v>
      </c>
      <c r="AB1053" s="104" t="str">
        <f t="shared" si="106"/>
        <v>FERRO</v>
      </c>
      <c r="AC1053" s="106">
        <f>IF(AND(AB1053="FERRO",AA1053="PADRAO"),CONTROLE!$T$2,IF(AND(AB1053="FERRO",AA1053="ESPECIAL"),CONTROLE!$T$3,IF(AND(AB1053="ACO",AA1053="PADRAO"),CONTROLE!$T$8,IF(AND(AB1053="ACO",AA1053="ESPECIAL"),CONTROLE!$T$9,IF(AND(AB1053="ALUMINIO",AA1053="PADRAO"),CONTROLE!$T$5,IF(AND(AB1053="ALUMINIO",AA1053="ESPECIAL"),CONTROLE!$T$6))))))</f>
        <v>12738</v>
      </c>
    </row>
    <row r="1054" spans="1:29" ht="15" customHeight="1">
      <c r="A1054" s="98" t="s">
        <v>2927</v>
      </c>
      <c r="B1054" s="96" t="str">
        <f t="shared" si="102"/>
        <v xml:space="preserve"> </v>
      </c>
      <c r="C1054" s="96" t="str">
        <f>IF(AND(ISBLANK('TABELA UNIFICADA 2024'!P1000)=TRUE,(ISBLANK('TABELA UNIFICADA 2024'!A1000)=FALSE)),'TABELA UNIFICADA 2024'!A1000," ")</f>
        <v xml:space="preserve"> </v>
      </c>
      <c r="D1054" s="96" t="s">
        <v>43</v>
      </c>
      <c r="E1054" s="191" t="str">
        <f>IF(ISBLANK('TABELA UNIFICADA 2024'!M1000)=TRUE," ",'TABELA UNIFICADA 2024'!M1000)</f>
        <v xml:space="preserve"> </v>
      </c>
      <c r="F1054" s="96" t="s">
        <v>111</v>
      </c>
      <c r="G1054" s="96" t="str">
        <f>IF(C1054='TABELA UNIFICADA 2024'!A1054,'TABELA UNIFICADA 2024'!D1054," ")</f>
        <v xml:space="preserve"> </v>
      </c>
      <c r="H1054" s="96" t="s">
        <v>43</v>
      </c>
      <c r="I1054" s="96" t="s">
        <v>112</v>
      </c>
      <c r="J1054" s="97" t="str">
        <f>IF(C1054='TABELA UNIFICADA 2024'!A1000,'TABELA UNIFICADA 2024'!G1000," ")</f>
        <v xml:space="preserve"> </v>
      </c>
      <c r="K1054" s="96" t="s">
        <v>113</v>
      </c>
      <c r="L1054" s="100" t="str">
        <f t="shared" si="104"/>
        <v>-</v>
      </c>
      <c r="M1054" s="95" t="str">
        <f>IF(C1054='TABELA UNIFICADA 2024'!A1054,'TABELA UNIFICADA 2024'!C1054," ")</f>
        <v xml:space="preserve"> </v>
      </c>
      <c r="N1054" s="99" t="str">
        <f>IF(C1054='TABELA UNIFICADA 2024'!A1000,'TABELA UNIFICADA 2024'!F1000," ")</f>
        <v xml:space="preserve"> </v>
      </c>
      <c r="O1054" s="99" t="str">
        <f t="shared" si="105"/>
        <v xml:space="preserve"> </v>
      </c>
      <c r="Y1054" s="183" t="s">
        <v>57</v>
      </c>
      <c r="Z1054" s="104" t="s">
        <v>617</v>
      </c>
      <c r="AA1054" s="104" t="s">
        <v>618</v>
      </c>
      <c r="AB1054" s="104" t="str">
        <f t="shared" si="106"/>
        <v>FERRO</v>
      </c>
      <c r="AC1054" s="106">
        <f>IF(AND(AB1054="FERRO",AA1054="PADRAO"),CONTROLE!$T$2,IF(AND(AB1054="FERRO",AA1054="ESPECIAL"),CONTROLE!$T$3,IF(AND(AB1054="ACO",AA1054="PADRAO"),CONTROLE!$T$8,IF(AND(AB1054="ACO",AA1054="ESPECIAL"),CONTROLE!$T$9,IF(AND(AB1054="ALUMINIO",AA1054="PADRAO"),CONTROLE!$T$5,IF(AND(AB1054="ALUMINIO",AA1054="ESPECIAL"),CONTROLE!$T$6))))))</f>
        <v>12738</v>
      </c>
    </row>
    <row r="1055" spans="1:29" ht="15" customHeight="1">
      <c r="A1055" s="98" t="s">
        <v>2927</v>
      </c>
      <c r="B1055" s="96" t="str">
        <f t="shared" si="102"/>
        <v xml:space="preserve"> </v>
      </c>
      <c r="C1055" s="96" t="str">
        <f>IF(AND(ISBLANK('TABELA UNIFICADA 2024'!P1001)=TRUE,(ISBLANK('TABELA UNIFICADA 2024'!A1001)=FALSE)),'TABELA UNIFICADA 2024'!A1001," ")</f>
        <v xml:space="preserve"> </v>
      </c>
      <c r="D1055" s="96" t="s">
        <v>43</v>
      </c>
      <c r="E1055" s="191" t="str">
        <f>IF(ISBLANK('TABELA UNIFICADA 2024'!M1001)=TRUE," ",'TABELA UNIFICADA 2024'!M1001)</f>
        <v xml:space="preserve"> </v>
      </c>
      <c r="F1055" s="96" t="s">
        <v>111</v>
      </c>
      <c r="G1055" s="96" t="str">
        <f>IF(C1055='TABELA UNIFICADA 2024'!A1055,'TABELA UNIFICADA 2024'!D1055," ")</f>
        <v xml:space="preserve"> </v>
      </c>
      <c r="H1055" s="96" t="s">
        <v>43</v>
      </c>
      <c r="I1055" s="96" t="s">
        <v>112</v>
      </c>
      <c r="J1055" s="97" t="str">
        <f>IF(C1055='TABELA UNIFICADA 2024'!A1001,'TABELA UNIFICADA 2024'!G1001," ")</f>
        <v xml:space="preserve"> </v>
      </c>
      <c r="K1055" s="96" t="s">
        <v>113</v>
      </c>
      <c r="L1055" s="100" t="str">
        <f t="shared" si="104"/>
        <v>-</v>
      </c>
      <c r="M1055" s="95" t="str">
        <f>IF(C1055='TABELA UNIFICADA 2024'!A1055,'TABELA UNIFICADA 2024'!C1055," ")</f>
        <v xml:space="preserve"> </v>
      </c>
      <c r="N1055" s="99" t="str">
        <f>IF(C1055='TABELA UNIFICADA 2024'!A1001,'TABELA UNIFICADA 2024'!F1001," ")</f>
        <v xml:space="preserve"> </v>
      </c>
      <c r="O1055" s="99" t="str">
        <f t="shared" si="105"/>
        <v xml:space="preserve"> </v>
      </c>
      <c r="Y1055" s="183" t="s">
        <v>1238</v>
      </c>
      <c r="Z1055" s="104" t="s">
        <v>617</v>
      </c>
      <c r="AA1055" s="104" t="s">
        <v>618</v>
      </c>
      <c r="AB1055" s="104" t="str">
        <f t="shared" si="106"/>
        <v>FERRO</v>
      </c>
      <c r="AC1055" s="106">
        <f>IF(AND(AB1055="FERRO",AA1055="PADRAO"),CONTROLE!$T$2,IF(AND(AB1055="FERRO",AA1055="ESPECIAL"),CONTROLE!$T$3,IF(AND(AB1055="ACO",AA1055="PADRAO"),CONTROLE!$T$8,IF(AND(AB1055="ACO",AA1055="ESPECIAL"),CONTROLE!$T$9,IF(AND(AB1055="ALUMINIO",AA1055="PADRAO"),CONTROLE!$T$5,IF(AND(AB1055="ALUMINIO",AA1055="ESPECIAL"),CONTROLE!$T$6))))))</f>
        <v>12738</v>
      </c>
    </row>
    <row r="1056" spans="1:29" ht="15" customHeight="1">
      <c r="A1056" s="98" t="s">
        <v>2927</v>
      </c>
      <c r="B1056" s="96" t="str">
        <f t="shared" si="102"/>
        <v xml:space="preserve"> </v>
      </c>
      <c r="C1056" s="96" t="str">
        <f>IF(AND(ISBLANK('TABELA UNIFICADA 2024'!P1002)=TRUE,(ISBLANK('TABELA UNIFICADA 2024'!A1002)=FALSE)),'TABELA UNIFICADA 2024'!A1002," ")</f>
        <v xml:space="preserve"> </v>
      </c>
      <c r="D1056" s="96" t="s">
        <v>43</v>
      </c>
      <c r="E1056" s="191" t="str">
        <f>IF(ISBLANK('TABELA UNIFICADA 2024'!M1002)=TRUE," ",'TABELA UNIFICADA 2024'!M1002)</f>
        <v xml:space="preserve"> </v>
      </c>
      <c r="F1056" s="96" t="s">
        <v>111</v>
      </c>
      <c r="G1056" s="96" t="str">
        <f>IF(C1056='TABELA UNIFICADA 2024'!A1056,'TABELA UNIFICADA 2024'!D1056," ")</f>
        <v xml:space="preserve"> </v>
      </c>
      <c r="H1056" s="96" t="s">
        <v>43</v>
      </c>
      <c r="I1056" s="96" t="s">
        <v>112</v>
      </c>
      <c r="J1056" s="97" t="str">
        <f>IF(C1056='TABELA UNIFICADA 2024'!A1002,'TABELA UNIFICADA 2024'!G1002," ")</f>
        <v xml:space="preserve"> </v>
      </c>
      <c r="K1056" s="96" t="s">
        <v>113</v>
      </c>
      <c r="L1056" s="100" t="str">
        <f t="shared" si="104"/>
        <v>-</v>
      </c>
      <c r="M1056" s="95" t="str">
        <f>IF(C1056='TABELA UNIFICADA 2024'!A1056,'TABELA UNIFICADA 2024'!C1056," ")</f>
        <v xml:space="preserve"> </v>
      </c>
      <c r="N1056" s="99" t="str">
        <f>IF(C1056='TABELA UNIFICADA 2024'!A1002,'TABELA UNIFICADA 2024'!F1002," ")</f>
        <v xml:space="preserve"> </v>
      </c>
      <c r="O1056" s="99" t="str">
        <f t="shared" si="105"/>
        <v xml:space="preserve"> </v>
      </c>
      <c r="Y1056" s="183" t="s">
        <v>1239</v>
      </c>
      <c r="Z1056" s="104" t="s">
        <v>617</v>
      </c>
      <c r="AA1056" s="104" t="s">
        <v>618</v>
      </c>
      <c r="AB1056" s="104" t="str">
        <f t="shared" si="106"/>
        <v>FERRO</v>
      </c>
      <c r="AC1056" s="106">
        <f>IF(AND(AB1056="FERRO",AA1056="PADRAO"),CONTROLE!$T$2,IF(AND(AB1056="FERRO",AA1056="ESPECIAL"),CONTROLE!$T$3,IF(AND(AB1056="ACO",AA1056="PADRAO"),CONTROLE!$T$8,IF(AND(AB1056="ACO",AA1056="ESPECIAL"),CONTROLE!$T$9,IF(AND(AB1056="ALUMINIO",AA1056="PADRAO"),CONTROLE!$T$5,IF(AND(AB1056="ALUMINIO",AA1056="ESPECIAL"),CONTROLE!$T$6))))))</f>
        <v>12738</v>
      </c>
    </row>
    <row r="1057" spans="1:29" ht="15" customHeight="1">
      <c r="A1057" s="98" t="s">
        <v>2927</v>
      </c>
      <c r="B1057" s="96" t="str">
        <f t="shared" ref="B1057:B1120" si="107">IFERROR(IF(C1057&lt;&gt;" ",VLOOKUP(C1057,$V$2:$W$16,2,0)," ")," ")</f>
        <v xml:space="preserve"> </v>
      </c>
      <c r="C1057" s="96" t="str">
        <f>IF(AND(ISBLANK('TABELA UNIFICADA 2024'!P1003)=TRUE,(ISBLANK('TABELA UNIFICADA 2024'!A1003)=FALSE)),'TABELA UNIFICADA 2024'!A1003," ")</f>
        <v xml:space="preserve"> </v>
      </c>
      <c r="D1057" s="96" t="s">
        <v>43</v>
      </c>
      <c r="E1057" s="191" t="str">
        <f>IF(ISBLANK('TABELA UNIFICADA 2024'!M1003)=TRUE," ",'TABELA UNIFICADA 2024'!M1003)</f>
        <v xml:space="preserve"> </v>
      </c>
      <c r="F1057" s="96" t="s">
        <v>111</v>
      </c>
      <c r="G1057" s="96" t="str">
        <f>IF(C1057='TABELA UNIFICADA 2024'!A1057,'TABELA UNIFICADA 2024'!D1057," ")</f>
        <v xml:space="preserve"> </v>
      </c>
      <c r="H1057" s="96" t="s">
        <v>43</v>
      </c>
      <c r="I1057" s="96" t="s">
        <v>112</v>
      </c>
      <c r="J1057" s="97" t="str">
        <f>IF(C1057='TABELA UNIFICADA 2024'!A1003,'TABELA UNIFICADA 2024'!G1003," ")</f>
        <v xml:space="preserve"> </v>
      </c>
      <c r="K1057" s="96" t="s">
        <v>113</v>
      </c>
      <c r="L1057" s="100" t="str">
        <f t="shared" si="104"/>
        <v>-</v>
      </c>
      <c r="M1057" s="95" t="str">
        <f>IF(C1057='TABELA UNIFICADA 2024'!A1057,'TABELA UNIFICADA 2024'!C1057," ")</f>
        <v xml:space="preserve"> </v>
      </c>
      <c r="N1057" s="99" t="str">
        <f>IF(C1057='TABELA UNIFICADA 2024'!A1003,'TABELA UNIFICADA 2024'!F1003," ")</f>
        <v xml:space="preserve"> </v>
      </c>
      <c r="O1057" s="99" t="str">
        <f t="shared" si="105"/>
        <v xml:space="preserve"> </v>
      </c>
      <c r="Y1057" s="183" t="s">
        <v>293</v>
      </c>
      <c r="Z1057" s="104" t="s">
        <v>617</v>
      </c>
      <c r="AA1057" s="104" t="s">
        <v>618</v>
      </c>
      <c r="AB1057" s="104" t="str">
        <f t="shared" si="106"/>
        <v>FERRO</v>
      </c>
      <c r="AC1057" s="106">
        <f>IF(AND(AB1057="FERRO",AA1057="PADRAO"),CONTROLE!$T$2,IF(AND(AB1057="FERRO",AA1057="ESPECIAL"),CONTROLE!$T$3,IF(AND(AB1057="ACO",AA1057="PADRAO"),CONTROLE!$T$8,IF(AND(AB1057="ACO",AA1057="ESPECIAL"),CONTROLE!$T$9,IF(AND(AB1057="ALUMINIO",AA1057="PADRAO"),CONTROLE!$T$5,IF(AND(AB1057="ALUMINIO",AA1057="ESPECIAL"),CONTROLE!$T$6))))))</f>
        <v>12738</v>
      </c>
    </row>
    <row r="1058" spans="1:29" ht="15" customHeight="1">
      <c r="A1058" s="98" t="s">
        <v>2927</v>
      </c>
      <c r="B1058" s="96" t="str">
        <f t="shared" si="107"/>
        <v xml:space="preserve"> </v>
      </c>
      <c r="C1058" s="96" t="str">
        <f>IF(AND(ISBLANK('TABELA UNIFICADA 2024'!P1004)=TRUE,(ISBLANK('TABELA UNIFICADA 2024'!A1004)=FALSE)),'TABELA UNIFICADA 2024'!A1004," ")</f>
        <v xml:space="preserve"> </v>
      </c>
      <c r="D1058" s="96" t="s">
        <v>43</v>
      </c>
      <c r="E1058" s="191" t="str">
        <f>IF(ISBLANK('TABELA UNIFICADA 2024'!M1004)=TRUE," ",'TABELA UNIFICADA 2024'!M1004)</f>
        <v xml:space="preserve"> </v>
      </c>
      <c r="F1058" s="96" t="s">
        <v>111</v>
      </c>
      <c r="G1058" s="96" t="str">
        <f>IF(C1058='TABELA UNIFICADA 2024'!A1058,'TABELA UNIFICADA 2024'!D1058," ")</f>
        <v xml:space="preserve"> </v>
      </c>
      <c r="H1058" s="96" t="s">
        <v>43</v>
      </c>
      <c r="I1058" s="96" t="s">
        <v>112</v>
      </c>
      <c r="J1058" s="97" t="str">
        <f>IF(C1058='TABELA UNIFICADA 2024'!A1004,'TABELA UNIFICADA 2024'!G1004," ")</f>
        <v xml:space="preserve"> </v>
      </c>
      <c r="K1058" s="96" t="s">
        <v>113</v>
      </c>
      <c r="L1058" s="100" t="str">
        <f t="shared" si="104"/>
        <v>-</v>
      </c>
      <c r="M1058" s="95" t="str">
        <f>IF(C1058='TABELA UNIFICADA 2024'!A1058,'TABELA UNIFICADA 2024'!C1058," ")</f>
        <v xml:space="preserve"> </v>
      </c>
      <c r="N1058" s="99" t="str">
        <f>IF(C1058='TABELA UNIFICADA 2024'!A1004,'TABELA UNIFICADA 2024'!F1004," ")</f>
        <v xml:space="preserve"> </v>
      </c>
      <c r="O1058" s="99" t="str">
        <f t="shared" si="105"/>
        <v xml:space="preserve"> </v>
      </c>
      <c r="Y1058" s="183" t="s">
        <v>1240</v>
      </c>
      <c r="Z1058" s="104" t="s">
        <v>617</v>
      </c>
      <c r="AA1058" s="104" t="s">
        <v>618</v>
      </c>
      <c r="AB1058" s="104" t="str">
        <f t="shared" si="106"/>
        <v>FERRO</v>
      </c>
      <c r="AC1058" s="106">
        <f>IF(AND(AB1058="FERRO",AA1058="PADRAO"),CONTROLE!$T$2,IF(AND(AB1058="FERRO",AA1058="ESPECIAL"),CONTROLE!$T$3,IF(AND(AB1058="ACO",AA1058="PADRAO"),CONTROLE!$T$8,IF(AND(AB1058="ACO",AA1058="ESPECIAL"),CONTROLE!$T$9,IF(AND(AB1058="ALUMINIO",AA1058="PADRAO"),CONTROLE!$T$5,IF(AND(AB1058="ALUMINIO",AA1058="ESPECIAL"),CONTROLE!$T$6))))))</f>
        <v>12738</v>
      </c>
    </row>
    <row r="1059" spans="1:29" ht="15" customHeight="1">
      <c r="A1059" s="98" t="s">
        <v>2927</v>
      </c>
      <c r="B1059" s="96" t="str">
        <f t="shared" si="107"/>
        <v xml:space="preserve"> </v>
      </c>
      <c r="C1059" s="96" t="str">
        <f>IF(AND(ISBLANK('TABELA UNIFICADA 2024'!P1005)=TRUE,(ISBLANK('TABELA UNIFICADA 2024'!A1005)=FALSE)),'TABELA UNIFICADA 2024'!A1005," ")</f>
        <v xml:space="preserve"> </v>
      </c>
      <c r="D1059" s="96" t="s">
        <v>43</v>
      </c>
      <c r="E1059" s="191" t="str">
        <f>IF(ISBLANK('TABELA UNIFICADA 2024'!M1005)=TRUE," ",'TABELA UNIFICADA 2024'!M1005)</f>
        <v xml:space="preserve"> </v>
      </c>
      <c r="F1059" s="96" t="s">
        <v>111</v>
      </c>
      <c r="G1059" s="96" t="str">
        <f>IF(C1059='TABELA UNIFICADA 2024'!A1059,'TABELA UNIFICADA 2024'!D1059," ")</f>
        <v xml:space="preserve"> </v>
      </c>
      <c r="H1059" s="96" t="s">
        <v>43</v>
      </c>
      <c r="I1059" s="96" t="s">
        <v>112</v>
      </c>
      <c r="J1059" s="97" t="str">
        <f>IF(C1059='TABELA UNIFICADA 2024'!A1005,'TABELA UNIFICADA 2024'!G1005," ")</f>
        <v xml:space="preserve"> </v>
      </c>
      <c r="K1059" s="96" t="s">
        <v>113</v>
      </c>
      <c r="L1059" s="100" t="str">
        <f t="shared" si="104"/>
        <v>-</v>
      </c>
      <c r="M1059" s="95" t="str">
        <f>IF(C1059='TABELA UNIFICADA 2024'!A1059,'TABELA UNIFICADA 2024'!C1059," ")</f>
        <v xml:space="preserve"> </v>
      </c>
      <c r="N1059" s="99" t="str">
        <f>IF(C1059='TABELA UNIFICADA 2024'!A1005,'TABELA UNIFICADA 2024'!F1005," ")</f>
        <v xml:space="preserve"> </v>
      </c>
      <c r="O1059" s="99" t="str">
        <f t="shared" si="105"/>
        <v xml:space="preserve"> </v>
      </c>
      <c r="Y1059" s="183" t="s">
        <v>1241</v>
      </c>
      <c r="Z1059" s="104" t="s">
        <v>617</v>
      </c>
      <c r="AA1059" s="104" t="s">
        <v>618</v>
      </c>
      <c r="AB1059" s="104" t="str">
        <f t="shared" si="106"/>
        <v>FERRO</v>
      </c>
      <c r="AC1059" s="106">
        <f>IF(AND(AB1059="FERRO",AA1059="PADRAO"),CONTROLE!$T$2,IF(AND(AB1059="FERRO",AA1059="ESPECIAL"),CONTROLE!$T$3,IF(AND(AB1059="ACO",AA1059="PADRAO"),CONTROLE!$T$8,IF(AND(AB1059="ACO",AA1059="ESPECIAL"),CONTROLE!$T$9,IF(AND(AB1059="ALUMINIO",AA1059="PADRAO"),CONTROLE!$T$5,IF(AND(AB1059="ALUMINIO",AA1059="ESPECIAL"),CONTROLE!$T$6))))))</f>
        <v>12738</v>
      </c>
    </row>
    <row r="1060" spans="1:29" ht="15" customHeight="1">
      <c r="A1060" s="98" t="s">
        <v>2927</v>
      </c>
      <c r="B1060" s="96" t="str">
        <f t="shared" si="107"/>
        <v xml:space="preserve"> </v>
      </c>
      <c r="C1060" s="96" t="str">
        <f>IF(AND(ISBLANK('TABELA UNIFICADA 2024'!P1006)=TRUE,(ISBLANK('TABELA UNIFICADA 2024'!A1006)=FALSE)),'TABELA UNIFICADA 2024'!A1006," ")</f>
        <v xml:space="preserve"> </v>
      </c>
      <c r="D1060" s="96" t="s">
        <v>43</v>
      </c>
      <c r="E1060" s="191" t="str">
        <f>IF(ISBLANK('TABELA UNIFICADA 2024'!M1006)=TRUE," ",'TABELA UNIFICADA 2024'!M1006)</f>
        <v xml:space="preserve"> </v>
      </c>
      <c r="F1060" s="96" t="s">
        <v>111</v>
      </c>
      <c r="G1060" s="96" t="str">
        <f>IF(C1060='TABELA UNIFICADA 2024'!A1060,'TABELA UNIFICADA 2024'!D1060," ")</f>
        <v xml:space="preserve"> </v>
      </c>
      <c r="H1060" s="96" t="s">
        <v>43</v>
      </c>
      <c r="I1060" s="96" t="s">
        <v>112</v>
      </c>
      <c r="J1060" s="97" t="str">
        <f>IF(C1060='TABELA UNIFICADA 2024'!A1006,'TABELA UNIFICADA 2024'!G1006," ")</f>
        <v xml:space="preserve"> </v>
      </c>
      <c r="K1060" s="96" t="s">
        <v>113</v>
      </c>
      <c r="L1060" s="100" t="str">
        <f t="shared" si="104"/>
        <v>-</v>
      </c>
      <c r="M1060" s="95" t="str">
        <f>IF(C1060='TABELA UNIFICADA 2024'!A1060,'TABELA UNIFICADA 2024'!C1060," ")</f>
        <v xml:space="preserve"> </v>
      </c>
      <c r="N1060" s="99" t="str">
        <f>IF(C1060='TABELA UNIFICADA 2024'!A1006,'TABELA UNIFICADA 2024'!F1006," ")</f>
        <v xml:space="preserve"> </v>
      </c>
      <c r="O1060" s="99" t="str">
        <f t="shared" si="105"/>
        <v xml:space="preserve"> </v>
      </c>
      <c r="Y1060" s="183" t="s">
        <v>1242</v>
      </c>
      <c r="Z1060" s="104" t="s">
        <v>617</v>
      </c>
      <c r="AA1060" s="104" t="s">
        <v>618</v>
      </c>
      <c r="AB1060" s="104" t="str">
        <f t="shared" si="106"/>
        <v>FERRO</v>
      </c>
      <c r="AC1060" s="106">
        <f>IF(AND(AB1060="FERRO",AA1060="PADRAO"),CONTROLE!$T$2,IF(AND(AB1060="FERRO",AA1060="ESPECIAL"),CONTROLE!$T$3,IF(AND(AB1060="ACO",AA1060="PADRAO"),CONTROLE!$T$8,IF(AND(AB1060="ACO",AA1060="ESPECIAL"),CONTROLE!$T$9,IF(AND(AB1060="ALUMINIO",AA1060="PADRAO"),CONTROLE!$T$5,IF(AND(AB1060="ALUMINIO",AA1060="ESPECIAL"),CONTROLE!$T$6))))))</f>
        <v>12738</v>
      </c>
    </row>
    <row r="1061" spans="1:29" ht="15" customHeight="1">
      <c r="A1061" s="98" t="s">
        <v>2927</v>
      </c>
      <c r="B1061" s="96" t="str">
        <f t="shared" si="107"/>
        <v xml:space="preserve"> </v>
      </c>
      <c r="C1061" s="96" t="str">
        <f>IF(AND(ISBLANK('TABELA UNIFICADA 2024'!P1007)=TRUE,(ISBLANK('TABELA UNIFICADA 2024'!A1007)=FALSE)),'TABELA UNIFICADA 2024'!A1007," ")</f>
        <v xml:space="preserve"> </v>
      </c>
      <c r="D1061" s="96" t="s">
        <v>43</v>
      </c>
      <c r="E1061" s="191" t="str">
        <f>IF(ISBLANK('TABELA UNIFICADA 2024'!M1007)=TRUE," ",'TABELA UNIFICADA 2024'!M1007)</f>
        <v xml:space="preserve"> </v>
      </c>
      <c r="F1061" s="96" t="s">
        <v>111</v>
      </c>
      <c r="G1061" s="96" t="str">
        <f>IF(C1061='TABELA UNIFICADA 2024'!A1061,'TABELA UNIFICADA 2024'!D1061," ")</f>
        <v xml:space="preserve"> </v>
      </c>
      <c r="H1061" s="96" t="s">
        <v>43</v>
      </c>
      <c r="I1061" s="96" t="s">
        <v>112</v>
      </c>
      <c r="J1061" s="97" t="str">
        <f>IF(C1061='TABELA UNIFICADA 2024'!A1007,'TABELA UNIFICADA 2024'!G1007," ")</f>
        <v xml:space="preserve"> </v>
      </c>
      <c r="K1061" s="96" t="s">
        <v>113</v>
      </c>
      <c r="L1061" s="100" t="str">
        <f t="shared" si="104"/>
        <v>-</v>
      </c>
      <c r="M1061" s="95" t="str">
        <f>IF(C1061='TABELA UNIFICADA 2024'!A1061,'TABELA UNIFICADA 2024'!C1061," ")</f>
        <v xml:space="preserve"> </v>
      </c>
      <c r="N1061" s="99" t="str">
        <f>IF(C1061='TABELA UNIFICADA 2024'!A1007,'TABELA UNIFICADA 2024'!F1007," ")</f>
        <v xml:space="preserve"> </v>
      </c>
      <c r="O1061" s="99" t="str">
        <f t="shared" si="105"/>
        <v xml:space="preserve"> </v>
      </c>
      <c r="Y1061" s="183" t="s">
        <v>1243</v>
      </c>
      <c r="Z1061" s="104" t="s">
        <v>617</v>
      </c>
      <c r="AA1061" s="104" t="s">
        <v>618</v>
      </c>
      <c r="AB1061" s="104" t="str">
        <f t="shared" si="106"/>
        <v>FERRO</v>
      </c>
      <c r="AC1061" s="106">
        <f>IF(AND(AB1061="FERRO",AA1061="PADRAO"),CONTROLE!$T$2,IF(AND(AB1061="FERRO",AA1061="ESPECIAL"),CONTROLE!$T$3,IF(AND(AB1061="ACO",AA1061="PADRAO"),CONTROLE!$T$8,IF(AND(AB1061="ACO",AA1061="ESPECIAL"),CONTROLE!$T$9,IF(AND(AB1061="ALUMINIO",AA1061="PADRAO"),CONTROLE!$T$5,IF(AND(AB1061="ALUMINIO",AA1061="ESPECIAL"),CONTROLE!$T$6))))))</f>
        <v>12738</v>
      </c>
    </row>
    <row r="1062" spans="1:29" ht="15" customHeight="1">
      <c r="A1062" s="98" t="s">
        <v>2927</v>
      </c>
      <c r="B1062" s="96" t="str">
        <f t="shared" si="107"/>
        <v xml:space="preserve"> </v>
      </c>
      <c r="C1062" s="96" t="str">
        <f>IF(AND(ISBLANK('TABELA UNIFICADA 2024'!P1008)=TRUE,(ISBLANK('TABELA UNIFICADA 2024'!A1008)=FALSE)),'TABELA UNIFICADA 2024'!A1008," ")</f>
        <v xml:space="preserve"> </v>
      </c>
      <c r="D1062" s="96" t="s">
        <v>43</v>
      </c>
      <c r="E1062" s="191" t="str">
        <f>IF(ISBLANK('TABELA UNIFICADA 2024'!M1008)=TRUE," ",'TABELA UNIFICADA 2024'!M1008)</f>
        <v xml:space="preserve"> </v>
      </c>
      <c r="F1062" s="96" t="s">
        <v>111</v>
      </c>
      <c r="G1062" s="96" t="str">
        <f>IF(C1062='TABELA UNIFICADA 2024'!A1062,'TABELA UNIFICADA 2024'!D1062," ")</f>
        <v xml:space="preserve"> </v>
      </c>
      <c r="H1062" s="96" t="s">
        <v>43</v>
      </c>
      <c r="I1062" s="96" t="s">
        <v>112</v>
      </c>
      <c r="J1062" s="97" t="str">
        <f>IF(C1062='TABELA UNIFICADA 2024'!A1008,'TABELA UNIFICADA 2024'!G1008," ")</f>
        <v xml:space="preserve"> </v>
      </c>
      <c r="K1062" s="96" t="s">
        <v>113</v>
      </c>
      <c r="L1062" s="100" t="str">
        <f t="shared" si="104"/>
        <v>-</v>
      </c>
      <c r="M1062" s="95" t="str">
        <f>IF(C1062='TABELA UNIFICADA 2024'!A1062,'TABELA UNIFICADA 2024'!C1062," ")</f>
        <v xml:space="preserve"> </v>
      </c>
      <c r="N1062" s="99" t="str">
        <f>IF(C1062='TABELA UNIFICADA 2024'!A1008,'TABELA UNIFICADA 2024'!F1008," ")</f>
        <v xml:space="preserve"> </v>
      </c>
      <c r="O1062" s="99" t="str">
        <f t="shared" si="105"/>
        <v xml:space="preserve"> </v>
      </c>
      <c r="Y1062" s="183" t="s">
        <v>1244</v>
      </c>
      <c r="Z1062" s="104" t="s">
        <v>617</v>
      </c>
      <c r="AA1062" s="104" t="s">
        <v>618</v>
      </c>
      <c r="AB1062" s="104" t="str">
        <f t="shared" si="106"/>
        <v>FERRO</v>
      </c>
      <c r="AC1062" s="106">
        <f>IF(AND(AB1062="FERRO",AA1062="PADRAO"),CONTROLE!$T$2,IF(AND(AB1062="FERRO",AA1062="ESPECIAL"),CONTROLE!$T$3,IF(AND(AB1062="ACO",AA1062="PADRAO"),CONTROLE!$T$8,IF(AND(AB1062="ACO",AA1062="ESPECIAL"),CONTROLE!$T$9,IF(AND(AB1062="ALUMINIO",AA1062="PADRAO"),CONTROLE!$T$5,IF(AND(AB1062="ALUMINIO",AA1062="ESPECIAL"),CONTROLE!$T$6))))))</f>
        <v>12738</v>
      </c>
    </row>
    <row r="1063" spans="1:29" ht="15" customHeight="1">
      <c r="A1063" s="98" t="s">
        <v>2927</v>
      </c>
      <c r="B1063" s="96" t="str">
        <f t="shared" si="107"/>
        <v xml:space="preserve"> </v>
      </c>
      <c r="C1063" s="96" t="str">
        <f>IF(AND(ISBLANK('TABELA UNIFICADA 2024'!P1009)=TRUE,(ISBLANK('TABELA UNIFICADA 2024'!A1009)=FALSE)),'TABELA UNIFICADA 2024'!A1009," ")</f>
        <v xml:space="preserve"> </v>
      </c>
      <c r="D1063" s="96" t="s">
        <v>43</v>
      </c>
      <c r="E1063" s="191" t="str">
        <f>IF(ISBLANK('TABELA UNIFICADA 2024'!M1009)=TRUE," ",'TABELA UNIFICADA 2024'!M1009)</f>
        <v xml:space="preserve"> </v>
      </c>
      <c r="F1063" s="96" t="s">
        <v>111</v>
      </c>
      <c r="G1063" s="96" t="str">
        <f>IF(C1063='TABELA UNIFICADA 2024'!A1063,'TABELA UNIFICADA 2024'!D1063," ")</f>
        <v xml:space="preserve"> </v>
      </c>
      <c r="H1063" s="96" t="s">
        <v>43</v>
      </c>
      <c r="I1063" s="96" t="s">
        <v>112</v>
      </c>
      <c r="J1063" s="97" t="str">
        <f>IF(C1063='TABELA UNIFICADA 2024'!A1009,'TABELA UNIFICADA 2024'!G1009," ")</f>
        <v xml:space="preserve"> </v>
      </c>
      <c r="K1063" s="96" t="s">
        <v>113</v>
      </c>
      <c r="L1063" s="100" t="str">
        <f t="shared" si="104"/>
        <v>-</v>
      </c>
      <c r="M1063" s="95" t="str">
        <f>IF(C1063='TABELA UNIFICADA 2024'!A1063,'TABELA UNIFICADA 2024'!C1063," ")</f>
        <v xml:space="preserve"> </v>
      </c>
      <c r="N1063" s="99" t="str">
        <f>IF(C1063='TABELA UNIFICADA 2024'!A1009,'TABELA UNIFICADA 2024'!F1009," ")</f>
        <v xml:space="preserve"> </v>
      </c>
      <c r="O1063" s="99" t="str">
        <f t="shared" si="105"/>
        <v xml:space="preserve"> </v>
      </c>
      <c r="Y1063" s="183" t="s">
        <v>1245</v>
      </c>
      <c r="Z1063" s="104" t="s">
        <v>617</v>
      </c>
      <c r="AA1063" s="104" t="s">
        <v>618</v>
      </c>
      <c r="AB1063" s="104" t="str">
        <f t="shared" si="106"/>
        <v>FERRO</v>
      </c>
      <c r="AC1063" s="106">
        <f>IF(AND(AB1063="FERRO",AA1063="PADRAO"),CONTROLE!$T$2,IF(AND(AB1063="FERRO",AA1063="ESPECIAL"),CONTROLE!$T$3,IF(AND(AB1063="ACO",AA1063="PADRAO"),CONTROLE!$T$8,IF(AND(AB1063="ACO",AA1063="ESPECIAL"),CONTROLE!$T$9,IF(AND(AB1063="ALUMINIO",AA1063="PADRAO"),CONTROLE!$T$5,IF(AND(AB1063="ALUMINIO",AA1063="ESPECIAL"),CONTROLE!$T$6))))))</f>
        <v>12738</v>
      </c>
    </row>
    <row r="1064" spans="1:29" ht="15" customHeight="1">
      <c r="A1064" s="98" t="s">
        <v>2927</v>
      </c>
      <c r="B1064" s="96" t="str">
        <f t="shared" si="107"/>
        <v xml:space="preserve"> </v>
      </c>
      <c r="C1064" s="96" t="str">
        <f>IF(AND(ISBLANK('TABELA UNIFICADA 2024'!P1010)=TRUE,(ISBLANK('TABELA UNIFICADA 2024'!A1010)=FALSE)),'TABELA UNIFICADA 2024'!A1010," ")</f>
        <v xml:space="preserve"> </v>
      </c>
      <c r="D1064" s="96" t="s">
        <v>43</v>
      </c>
      <c r="E1064" s="191" t="str">
        <f>IF(ISBLANK('TABELA UNIFICADA 2024'!M1010)=TRUE," ",'TABELA UNIFICADA 2024'!M1010)</f>
        <v xml:space="preserve"> </v>
      </c>
      <c r="F1064" s="96" t="s">
        <v>111</v>
      </c>
      <c r="G1064" s="96" t="str">
        <f>IF(C1064='TABELA UNIFICADA 2024'!A1064,'TABELA UNIFICADA 2024'!D1064," ")</f>
        <v xml:space="preserve"> </v>
      </c>
      <c r="H1064" s="96" t="s">
        <v>43</v>
      </c>
      <c r="I1064" s="96" t="s">
        <v>112</v>
      </c>
      <c r="J1064" s="97" t="str">
        <f>IF(C1064='TABELA UNIFICADA 2024'!A1010,'TABELA UNIFICADA 2024'!G1010," ")</f>
        <v xml:space="preserve"> </v>
      </c>
      <c r="K1064" s="96" t="s">
        <v>113</v>
      </c>
      <c r="L1064" s="100" t="str">
        <f t="shared" si="104"/>
        <v>-</v>
      </c>
      <c r="M1064" s="95" t="str">
        <f>IF(C1064='TABELA UNIFICADA 2024'!A1064,'TABELA UNIFICADA 2024'!C1064," ")</f>
        <v xml:space="preserve"> </v>
      </c>
      <c r="N1064" s="99" t="str">
        <f>IF(C1064='TABELA UNIFICADA 2024'!A1010,'TABELA UNIFICADA 2024'!F1010," ")</f>
        <v xml:space="preserve"> </v>
      </c>
      <c r="O1064" s="99" t="str">
        <f t="shared" si="105"/>
        <v xml:space="preserve"> </v>
      </c>
      <c r="Y1064" s="183" t="s">
        <v>1246</v>
      </c>
      <c r="Z1064" s="104" t="s">
        <v>617</v>
      </c>
      <c r="AA1064" s="104" t="s">
        <v>618</v>
      </c>
      <c r="AB1064" s="104" t="str">
        <f t="shared" si="106"/>
        <v>FERRO</v>
      </c>
      <c r="AC1064" s="106">
        <f>IF(AND(AB1064="FERRO",AA1064="PADRAO"),CONTROLE!$T$2,IF(AND(AB1064="FERRO",AA1064="ESPECIAL"),CONTROLE!$T$3,IF(AND(AB1064="ACO",AA1064="PADRAO"),CONTROLE!$T$8,IF(AND(AB1064="ACO",AA1064="ESPECIAL"),CONTROLE!$T$9,IF(AND(AB1064="ALUMINIO",AA1064="PADRAO"),CONTROLE!$T$5,IF(AND(AB1064="ALUMINIO",AA1064="ESPECIAL"),CONTROLE!$T$6))))))</f>
        <v>12738</v>
      </c>
    </row>
    <row r="1065" spans="1:29" ht="15" customHeight="1">
      <c r="A1065" s="98" t="s">
        <v>2927</v>
      </c>
      <c r="B1065" s="96" t="str">
        <f t="shared" si="107"/>
        <v xml:space="preserve"> </v>
      </c>
      <c r="C1065" s="96" t="str">
        <f>IF(AND(ISBLANK('TABELA UNIFICADA 2024'!P1011)=TRUE,(ISBLANK('TABELA UNIFICADA 2024'!A1011)=FALSE)),'TABELA UNIFICADA 2024'!A1011," ")</f>
        <v xml:space="preserve"> </v>
      </c>
      <c r="D1065" s="96" t="s">
        <v>43</v>
      </c>
      <c r="E1065" s="191" t="str">
        <f>IF(ISBLANK('TABELA UNIFICADA 2024'!M1011)=TRUE," ",'TABELA UNIFICADA 2024'!M1011)</f>
        <v xml:space="preserve"> </v>
      </c>
      <c r="F1065" s="96" t="s">
        <v>111</v>
      </c>
      <c r="G1065" s="96" t="str">
        <f>IF(C1065='TABELA UNIFICADA 2024'!A1065,'TABELA UNIFICADA 2024'!D1065," ")</f>
        <v xml:space="preserve"> </v>
      </c>
      <c r="H1065" s="96" t="s">
        <v>43</v>
      </c>
      <c r="I1065" s="96" t="s">
        <v>112</v>
      </c>
      <c r="J1065" s="97" t="str">
        <f>IF(C1065='TABELA UNIFICADA 2024'!A1011,'TABELA UNIFICADA 2024'!G1011," ")</f>
        <v xml:space="preserve"> </v>
      </c>
      <c r="K1065" s="96" t="s">
        <v>113</v>
      </c>
      <c r="L1065" s="100" t="str">
        <f t="shared" si="104"/>
        <v>-</v>
      </c>
      <c r="M1065" s="95" t="str">
        <f>IF(C1065='TABELA UNIFICADA 2024'!A1065,'TABELA UNIFICADA 2024'!C1065," ")</f>
        <v xml:space="preserve"> </v>
      </c>
      <c r="N1065" s="99" t="str">
        <f>IF(C1065='TABELA UNIFICADA 2024'!A1011,'TABELA UNIFICADA 2024'!F1011," ")</f>
        <v xml:space="preserve"> </v>
      </c>
      <c r="O1065" s="99" t="str">
        <f t="shared" si="105"/>
        <v xml:space="preserve"> </v>
      </c>
      <c r="Y1065" s="183" t="s">
        <v>1247</v>
      </c>
      <c r="Z1065" s="104" t="s">
        <v>696</v>
      </c>
      <c r="AA1065" s="104" t="s">
        <v>618</v>
      </c>
      <c r="AB1065" s="104" t="s">
        <v>2550</v>
      </c>
      <c r="AC1065" s="106">
        <f>IF(AND(AB1065="FERRO",AA1065="PADRAO"),CONTROLE!$T$2,IF(AND(AB1065="FERRO",AA1065="ESPECIAL"),CONTROLE!$T$3,IF(AND(AB1065="ACO",AA1065="PADRAO"),CONTROLE!$T$8,IF(AND(AB1065="ACO",AA1065="ESPECIAL"),CONTROLE!$T$9,IF(AND(AB1065="ALUMINIO",AA1065="PADRAO"),CONTROLE!$T$5,IF(AND(AB1065="ALUMINIO",AA1065="ESPECIAL"),CONTROLE!$T$6))))))</f>
        <v>12740</v>
      </c>
    </row>
    <row r="1066" spans="1:29" ht="15" customHeight="1">
      <c r="A1066" s="98" t="s">
        <v>2927</v>
      </c>
      <c r="B1066" s="96" t="str">
        <f t="shared" si="107"/>
        <v xml:space="preserve"> </v>
      </c>
      <c r="C1066" s="96" t="str">
        <f>IF(AND(ISBLANK('TABELA UNIFICADA 2024'!P1012)=TRUE,(ISBLANK('TABELA UNIFICADA 2024'!A1012)=FALSE)),'TABELA UNIFICADA 2024'!A1012," ")</f>
        <v xml:space="preserve"> </v>
      </c>
      <c r="D1066" s="96" t="s">
        <v>43</v>
      </c>
      <c r="E1066" s="191" t="str">
        <f>IF(ISBLANK('TABELA UNIFICADA 2024'!M1012)=TRUE," ",'TABELA UNIFICADA 2024'!M1012)</f>
        <v xml:space="preserve"> </v>
      </c>
      <c r="F1066" s="96" t="s">
        <v>111</v>
      </c>
      <c r="G1066" s="96" t="str">
        <f>IF(C1066='TABELA UNIFICADA 2024'!A1066,'TABELA UNIFICADA 2024'!D1066," ")</f>
        <v xml:space="preserve"> </v>
      </c>
      <c r="H1066" s="96" t="s">
        <v>43</v>
      </c>
      <c r="I1066" s="96" t="s">
        <v>112</v>
      </c>
      <c r="J1066" s="97" t="str">
        <f>IF(C1066='TABELA UNIFICADA 2024'!A1012,'TABELA UNIFICADA 2024'!G1012," ")</f>
        <v xml:space="preserve"> </v>
      </c>
      <c r="K1066" s="96" t="s">
        <v>113</v>
      </c>
      <c r="L1066" s="100" t="str">
        <f t="shared" si="104"/>
        <v>-</v>
      </c>
      <c r="M1066" s="95" t="str">
        <f>IF(C1066='TABELA UNIFICADA 2024'!A1066,'TABELA UNIFICADA 2024'!C1066," ")</f>
        <v xml:space="preserve"> </v>
      </c>
      <c r="N1066" s="99" t="str">
        <f>IF(C1066='TABELA UNIFICADA 2024'!A1012,'TABELA UNIFICADA 2024'!F1012," ")</f>
        <v xml:space="preserve"> </v>
      </c>
      <c r="O1066" s="99" t="str">
        <f t="shared" si="105"/>
        <v xml:space="preserve"> </v>
      </c>
      <c r="Y1066" s="183" t="s">
        <v>1248</v>
      </c>
      <c r="Z1066" s="104" t="s">
        <v>696</v>
      </c>
      <c r="AA1066" s="104" t="s">
        <v>618</v>
      </c>
      <c r="AB1066" s="104" t="s">
        <v>2550</v>
      </c>
      <c r="AC1066" s="106">
        <f>IF(AND(AB1066="FERRO",AA1066="PADRAO"),CONTROLE!$T$2,IF(AND(AB1066="FERRO",AA1066="ESPECIAL"),CONTROLE!$T$3,IF(AND(AB1066="ACO",AA1066="PADRAO"),CONTROLE!$T$8,IF(AND(AB1066="ACO",AA1066="ESPECIAL"),CONTROLE!$T$9,IF(AND(AB1066="ALUMINIO",AA1066="PADRAO"),CONTROLE!$T$5,IF(AND(AB1066="ALUMINIO",AA1066="ESPECIAL"),CONTROLE!$T$6))))))</f>
        <v>12740</v>
      </c>
    </row>
    <row r="1067" spans="1:29" ht="15" customHeight="1">
      <c r="A1067" s="98" t="s">
        <v>2927</v>
      </c>
      <c r="B1067" s="96" t="str">
        <f t="shared" si="107"/>
        <v xml:space="preserve"> </v>
      </c>
      <c r="C1067" s="96" t="str">
        <f>IF(AND(ISBLANK('TABELA UNIFICADA 2024'!P1013)=TRUE,(ISBLANK('TABELA UNIFICADA 2024'!A1013)=FALSE)),'TABELA UNIFICADA 2024'!A1013," ")</f>
        <v xml:space="preserve"> </v>
      </c>
      <c r="D1067" s="96" t="s">
        <v>43</v>
      </c>
      <c r="E1067" s="191" t="str">
        <f>IF(ISBLANK('TABELA UNIFICADA 2024'!M1013)=TRUE," ",'TABELA UNIFICADA 2024'!M1013)</f>
        <v xml:space="preserve"> </v>
      </c>
      <c r="F1067" s="96" t="s">
        <v>111</v>
      </c>
      <c r="G1067" s="96" t="str">
        <f>IF(C1067='TABELA UNIFICADA 2024'!A1067,'TABELA UNIFICADA 2024'!D1067," ")</f>
        <v xml:space="preserve"> </v>
      </c>
      <c r="H1067" s="96" t="s">
        <v>43</v>
      </c>
      <c r="I1067" s="96" t="s">
        <v>112</v>
      </c>
      <c r="J1067" s="97" t="str">
        <f>IF(C1067='TABELA UNIFICADA 2024'!A1013,'TABELA UNIFICADA 2024'!G1013," ")</f>
        <v xml:space="preserve"> </v>
      </c>
      <c r="K1067" s="96" t="s">
        <v>113</v>
      </c>
      <c r="L1067" s="100" t="str">
        <f t="shared" si="104"/>
        <v>-</v>
      </c>
      <c r="M1067" s="95" t="str">
        <f>IF(C1067='TABELA UNIFICADA 2024'!A1067,'TABELA UNIFICADA 2024'!C1067," ")</f>
        <v xml:space="preserve"> </v>
      </c>
      <c r="N1067" s="99" t="str">
        <f>IF(C1067='TABELA UNIFICADA 2024'!A1013,'TABELA UNIFICADA 2024'!F1013," ")</f>
        <v xml:space="preserve"> </v>
      </c>
      <c r="O1067" s="99" t="str">
        <f t="shared" si="105"/>
        <v xml:space="preserve"> </v>
      </c>
      <c r="Y1067" s="183" t="s">
        <v>1249</v>
      </c>
      <c r="Z1067" s="104" t="s">
        <v>666</v>
      </c>
      <c r="AA1067" s="104" t="s">
        <v>706</v>
      </c>
      <c r="AB1067" s="104" t="str">
        <f>IF(LEFT(Z1067,1)="G","FERRO",0)</f>
        <v>FERRO</v>
      </c>
      <c r="AC1067" s="106">
        <f>IF(AND(AB1067="FERRO",AA1067="PADRAO"),CONTROLE!$T$2,IF(AND(AB1067="FERRO",AA1067="ESPECIAL"),CONTROLE!$T$3,IF(AND(AB1067="ACO",AA1067="PADRAO"),CONTROLE!$T$8,IF(AND(AB1067="ACO",AA1067="ESPECIAL"),CONTROLE!$T$9,IF(AND(AB1067="ALUMINIO",AA1067="PADRAO"),CONTROLE!$T$5,IF(AND(AB1067="ALUMINIO",AA1067="ESPECIAL"),CONTROLE!$T$6))))))</f>
        <v>12737</v>
      </c>
    </row>
    <row r="1068" spans="1:29" ht="15" customHeight="1">
      <c r="A1068" s="98" t="s">
        <v>2927</v>
      </c>
      <c r="B1068" s="96" t="str">
        <f t="shared" si="107"/>
        <v xml:space="preserve"> </v>
      </c>
      <c r="C1068" s="96" t="str">
        <f>IF(AND(ISBLANK('TABELA UNIFICADA 2024'!P1014)=TRUE,(ISBLANK('TABELA UNIFICADA 2024'!A1014)=FALSE)),'TABELA UNIFICADA 2024'!A1014," ")</f>
        <v xml:space="preserve"> </v>
      </c>
      <c r="D1068" s="96" t="s">
        <v>43</v>
      </c>
      <c r="E1068" s="191" t="str">
        <f>IF(ISBLANK('TABELA UNIFICADA 2024'!M1014)=TRUE," ",'TABELA UNIFICADA 2024'!M1014)</f>
        <v xml:space="preserve"> </v>
      </c>
      <c r="F1068" s="96" t="s">
        <v>111</v>
      </c>
      <c r="G1068" s="96" t="str">
        <f>IF(C1068='TABELA UNIFICADA 2024'!A1068,'TABELA UNIFICADA 2024'!D1068," ")</f>
        <v xml:space="preserve"> </v>
      </c>
      <c r="H1068" s="96" t="s">
        <v>43</v>
      </c>
      <c r="I1068" s="96" t="s">
        <v>112</v>
      </c>
      <c r="J1068" s="97" t="str">
        <f>IF(C1068='TABELA UNIFICADA 2024'!A1014,'TABELA UNIFICADA 2024'!G1014," ")</f>
        <v xml:space="preserve"> </v>
      </c>
      <c r="K1068" s="96" t="s">
        <v>113</v>
      </c>
      <c r="L1068" s="100" t="str">
        <f t="shared" si="104"/>
        <v>-</v>
      </c>
      <c r="M1068" s="95" t="str">
        <f>IF(C1068='TABELA UNIFICADA 2024'!A1068,'TABELA UNIFICADA 2024'!C1068," ")</f>
        <v xml:space="preserve"> </v>
      </c>
      <c r="N1068" s="99" t="str">
        <f>IF(C1068='TABELA UNIFICADA 2024'!A1014,'TABELA UNIFICADA 2024'!F1014," ")</f>
        <v xml:space="preserve"> </v>
      </c>
      <c r="O1068" s="99" t="str">
        <f t="shared" si="105"/>
        <v xml:space="preserve"> </v>
      </c>
      <c r="Y1068" s="183" t="s">
        <v>1250</v>
      </c>
      <c r="Z1068" s="104" t="s">
        <v>666</v>
      </c>
      <c r="AA1068" s="104" t="s">
        <v>706</v>
      </c>
      <c r="AB1068" s="104" t="str">
        <f>IF(LEFT(Z1068,1)="G","FERRO",0)</f>
        <v>FERRO</v>
      </c>
      <c r="AC1068" s="106">
        <f>IF(AND(AB1068="FERRO",AA1068="PADRAO"),CONTROLE!$T$2,IF(AND(AB1068="FERRO",AA1068="ESPECIAL"),CONTROLE!$T$3,IF(AND(AB1068="ACO",AA1068="PADRAO"),CONTROLE!$T$8,IF(AND(AB1068="ACO",AA1068="ESPECIAL"),CONTROLE!$T$9,IF(AND(AB1068="ALUMINIO",AA1068="PADRAO"),CONTROLE!$T$5,IF(AND(AB1068="ALUMINIO",AA1068="ESPECIAL"),CONTROLE!$T$6))))))</f>
        <v>12737</v>
      </c>
    </row>
    <row r="1069" spans="1:29" ht="15" customHeight="1">
      <c r="A1069" s="98" t="s">
        <v>2927</v>
      </c>
      <c r="B1069" s="96" t="str">
        <f t="shared" si="107"/>
        <v xml:space="preserve"> </v>
      </c>
      <c r="C1069" s="96" t="str">
        <f>IF(AND(ISBLANK('TABELA UNIFICADA 2024'!P1015)=TRUE,(ISBLANK('TABELA UNIFICADA 2024'!A1015)=FALSE)),'TABELA UNIFICADA 2024'!A1015," ")</f>
        <v xml:space="preserve"> </v>
      </c>
      <c r="D1069" s="96" t="s">
        <v>43</v>
      </c>
      <c r="E1069" s="191" t="str">
        <f>IF(ISBLANK('TABELA UNIFICADA 2024'!M1015)=TRUE," ",'TABELA UNIFICADA 2024'!M1015)</f>
        <v xml:space="preserve"> </v>
      </c>
      <c r="F1069" s="96" t="s">
        <v>111</v>
      </c>
      <c r="G1069" s="96" t="str">
        <f>IF(C1069='TABELA UNIFICADA 2024'!A1069,'TABELA UNIFICADA 2024'!D1069," ")</f>
        <v xml:space="preserve"> </v>
      </c>
      <c r="H1069" s="96" t="s">
        <v>43</v>
      </c>
      <c r="I1069" s="96" t="s">
        <v>112</v>
      </c>
      <c r="J1069" s="97" t="str">
        <f>IF(C1069='TABELA UNIFICADA 2024'!A1015,'TABELA UNIFICADA 2024'!G1015," ")</f>
        <v xml:space="preserve"> </v>
      </c>
      <c r="K1069" s="96" t="s">
        <v>113</v>
      </c>
      <c r="L1069" s="100" t="str">
        <f t="shared" si="104"/>
        <v>-</v>
      </c>
      <c r="M1069" s="95" t="str">
        <f>IF(C1069='TABELA UNIFICADA 2024'!A1069,'TABELA UNIFICADA 2024'!C1069," ")</f>
        <v xml:space="preserve"> </v>
      </c>
      <c r="N1069" s="99" t="str">
        <f>IF(C1069='TABELA UNIFICADA 2024'!A1015,'TABELA UNIFICADA 2024'!F1015," ")</f>
        <v xml:space="preserve"> </v>
      </c>
      <c r="O1069" s="99" t="str">
        <f t="shared" si="105"/>
        <v xml:space="preserve"> </v>
      </c>
      <c r="Y1069" s="183" t="s">
        <v>1251</v>
      </c>
      <c r="Z1069" s="104" t="s">
        <v>696</v>
      </c>
      <c r="AA1069" s="104" t="s">
        <v>706</v>
      </c>
      <c r="AB1069" s="104" t="s">
        <v>2550</v>
      </c>
      <c r="AC1069" s="106">
        <f>IF(AND(AB1069="FERRO",AA1069="PADRAO"),CONTROLE!$T$2,IF(AND(AB1069="FERRO",AA1069="ESPECIAL"),CONTROLE!$T$3,IF(AND(AB1069="ACO",AA1069="PADRAO"),CONTROLE!$T$8,IF(AND(AB1069="ACO",AA1069="ESPECIAL"),CONTROLE!$T$9,IF(AND(AB1069="ALUMINIO",AA1069="PADRAO"),CONTROLE!$T$5,IF(AND(AB1069="ALUMINIO",AA1069="ESPECIAL"),CONTROLE!$T$6))))))</f>
        <v>12739</v>
      </c>
    </row>
    <row r="1070" spans="1:29" ht="15" customHeight="1">
      <c r="A1070" s="98" t="s">
        <v>2927</v>
      </c>
      <c r="B1070" s="96" t="str">
        <f t="shared" si="107"/>
        <v xml:space="preserve"> </v>
      </c>
      <c r="C1070" s="96" t="str">
        <f>IF(AND(ISBLANK('TABELA UNIFICADA 2024'!P1016)=TRUE,(ISBLANK('TABELA UNIFICADA 2024'!A1016)=FALSE)),'TABELA UNIFICADA 2024'!A1016," ")</f>
        <v xml:space="preserve"> </v>
      </c>
      <c r="D1070" s="96" t="s">
        <v>43</v>
      </c>
      <c r="E1070" s="191" t="str">
        <f>IF(ISBLANK('TABELA UNIFICADA 2024'!M1016)=TRUE," ",'TABELA UNIFICADA 2024'!M1016)</f>
        <v xml:space="preserve"> </v>
      </c>
      <c r="F1070" s="96" t="s">
        <v>111</v>
      </c>
      <c r="G1070" s="96" t="str">
        <f>IF(C1070='TABELA UNIFICADA 2024'!A1070,'TABELA UNIFICADA 2024'!D1070," ")</f>
        <v xml:space="preserve"> </v>
      </c>
      <c r="H1070" s="96" t="s">
        <v>43</v>
      </c>
      <c r="I1070" s="96" t="s">
        <v>112</v>
      </c>
      <c r="J1070" s="97" t="str">
        <f>IF(C1070='TABELA UNIFICADA 2024'!A1016,'TABELA UNIFICADA 2024'!G1016," ")</f>
        <v xml:space="preserve"> </v>
      </c>
      <c r="K1070" s="96" t="s">
        <v>113</v>
      </c>
      <c r="L1070" s="100" t="str">
        <f t="shared" si="104"/>
        <v>-</v>
      </c>
      <c r="M1070" s="95" t="str">
        <f>IF(C1070='TABELA UNIFICADA 2024'!A1070,'TABELA UNIFICADA 2024'!C1070," ")</f>
        <v xml:space="preserve"> </v>
      </c>
      <c r="N1070" s="99" t="str">
        <f>IF(C1070='TABELA UNIFICADA 2024'!A1016,'TABELA UNIFICADA 2024'!F1016," ")</f>
        <v xml:space="preserve"> </v>
      </c>
      <c r="O1070" s="99" t="str">
        <f t="shared" si="105"/>
        <v xml:space="preserve"> </v>
      </c>
      <c r="Y1070" s="183" t="s">
        <v>1252</v>
      </c>
      <c r="Z1070" s="104" t="s">
        <v>774</v>
      </c>
      <c r="AA1070" s="104" t="s">
        <v>706</v>
      </c>
      <c r="AB1070" s="104" t="s">
        <v>2550</v>
      </c>
      <c r="AC1070" s="106">
        <f>IF(AND(AB1070="FERRO",AA1070="PADRAO"),CONTROLE!$T$2,IF(AND(AB1070="FERRO",AA1070="ESPECIAL"),CONTROLE!$T$3,IF(AND(AB1070="ACO",AA1070="PADRAO"),CONTROLE!$T$8,IF(AND(AB1070="ACO",AA1070="ESPECIAL"),CONTROLE!$T$9,IF(AND(AB1070="ALUMINIO",AA1070="PADRAO"),CONTROLE!$T$5,IF(AND(AB1070="ALUMINIO",AA1070="ESPECIAL"),CONTROLE!$T$6))))))</f>
        <v>12739</v>
      </c>
    </row>
    <row r="1071" spans="1:29" ht="15" customHeight="1">
      <c r="A1071" s="98" t="s">
        <v>2927</v>
      </c>
      <c r="B1071" s="96" t="str">
        <f t="shared" si="107"/>
        <v xml:space="preserve"> </v>
      </c>
      <c r="C1071" s="96" t="str">
        <f>IF(AND(ISBLANK('TABELA UNIFICADA 2024'!P1017)=TRUE,(ISBLANK('TABELA UNIFICADA 2024'!A1017)=FALSE)),'TABELA UNIFICADA 2024'!A1017," ")</f>
        <v xml:space="preserve"> </v>
      </c>
      <c r="D1071" s="96" t="s">
        <v>43</v>
      </c>
      <c r="E1071" s="191" t="str">
        <f>IF(ISBLANK('TABELA UNIFICADA 2024'!M1017)=TRUE," ",'TABELA UNIFICADA 2024'!M1017)</f>
        <v xml:space="preserve"> </v>
      </c>
      <c r="F1071" s="96" t="s">
        <v>111</v>
      </c>
      <c r="G1071" s="96" t="str">
        <f>IF(C1071='TABELA UNIFICADA 2024'!A1071,'TABELA UNIFICADA 2024'!D1071," ")</f>
        <v xml:space="preserve"> </v>
      </c>
      <c r="H1071" s="96" t="s">
        <v>43</v>
      </c>
      <c r="I1071" s="96" t="s">
        <v>112</v>
      </c>
      <c r="J1071" s="97" t="str">
        <f>IF(C1071='TABELA UNIFICADA 2024'!A1017,'TABELA UNIFICADA 2024'!G1017," ")</f>
        <v xml:space="preserve"> </v>
      </c>
      <c r="K1071" s="96" t="s">
        <v>113</v>
      </c>
      <c r="L1071" s="100" t="str">
        <f t="shared" si="104"/>
        <v>-</v>
      </c>
      <c r="M1071" s="95" t="str">
        <f>IF(C1071='TABELA UNIFICADA 2024'!A1071,'TABELA UNIFICADA 2024'!C1071," ")</f>
        <v xml:space="preserve"> </v>
      </c>
      <c r="N1071" s="99" t="str">
        <f>IF(C1071='TABELA UNIFICADA 2024'!A1017,'TABELA UNIFICADA 2024'!F1017," ")</f>
        <v xml:space="preserve"> </v>
      </c>
      <c r="O1071" s="99" t="str">
        <f t="shared" si="105"/>
        <v xml:space="preserve"> </v>
      </c>
      <c r="Y1071" s="183" t="s">
        <v>2118</v>
      </c>
      <c r="Z1071" s="104" t="s">
        <v>696</v>
      </c>
      <c r="AA1071" s="104" t="s">
        <v>618</v>
      </c>
      <c r="AB1071" s="104" t="s">
        <v>2550</v>
      </c>
      <c r="AC1071" s="106">
        <f>IF(AND(AB1071="FERRO",AA1071="PADRAO"),CONTROLE!$T$2,IF(AND(AB1071="FERRO",AA1071="ESPECIAL"),CONTROLE!$T$3,IF(AND(AB1071="ACO",AA1071="PADRAO"),CONTROLE!$T$8,IF(AND(AB1071="ACO",AA1071="ESPECIAL"),CONTROLE!$T$9,IF(AND(AB1071="ALUMINIO",AA1071="PADRAO"),CONTROLE!$T$5,IF(AND(AB1071="ALUMINIO",AA1071="ESPECIAL"),CONTROLE!$T$6))))))</f>
        <v>12740</v>
      </c>
    </row>
    <row r="1072" spans="1:29" ht="15" customHeight="1">
      <c r="A1072" s="98" t="s">
        <v>2927</v>
      </c>
      <c r="B1072" s="96" t="str">
        <f t="shared" si="107"/>
        <v xml:space="preserve"> </v>
      </c>
      <c r="C1072" s="96" t="str">
        <f>IF(AND(ISBLANK('TABELA UNIFICADA 2024'!P1018)=TRUE,(ISBLANK('TABELA UNIFICADA 2024'!A1018)=FALSE)),'TABELA UNIFICADA 2024'!A1018," ")</f>
        <v xml:space="preserve"> </v>
      </c>
      <c r="D1072" s="96" t="s">
        <v>43</v>
      </c>
      <c r="E1072" s="191" t="str">
        <f>IF(ISBLANK('TABELA UNIFICADA 2024'!M1018)=TRUE," ",'TABELA UNIFICADA 2024'!M1018)</f>
        <v xml:space="preserve"> </v>
      </c>
      <c r="F1072" s="96" t="s">
        <v>111</v>
      </c>
      <c r="G1072" s="96" t="str">
        <f>IF(C1072='TABELA UNIFICADA 2024'!A1072,'TABELA UNIFICADA 2024'!D1072," ")</f>
        <v xml:space="preserve"> </v>
      </c>
      <c r="H1072" s="96" t="s">
        <v>43</v>
      </c>
      <c r="I1072" s="96" t="s">
        <v>112</v>
      </c>
      <c r="J1072" s="97" t="str">
        <f>IF(C1072='TABELA UNIFICADA 2024'!A1018,'TABELA UNIFICADA 2024'!G1018," ")</f>
        <v xml:space="preserve"> </v>
      </c>
      <c r="K1072" s="96" t="s">
        <v>113</v>
      </c>
      <c r="L1072" s="100" t="str">
        <f t="shared" si="104"/>
        <v>-</v>
      </c>
      <c r="M1072" s="95" t="str">
        <f>IF(C1072='TABELA UNIFICADA 2024'!A1072,'TABELA UNIFICADA 2024'!C1072," ")</f>
        <v xml:space="preserve"> </v>
      </c>
      <c r="N1072" s="99" t="str">
        <f>IF(C1072='TABELA UNIFICADA 2024'!A1018,'TABELA UNIFICADA 2024'!F1018," ")</f>
        <v xml:space="preserve"> </v>
      </c>
      <c r="O1072" s="99" t="str">
        <f t="shared" si="105"/>
        <v xml:space="preserve"> </v>
      </c>
      <c r="Y1072" s="183" t="s">
        <v>1253</v>
      </c>
      <c r="Z1072" s="104" t="s">
        <v>617</v>
      </c>
      <c r="AA1072" s="104" t="s">
        <v>618</v>
      </c>
      <c r="AB1072" s="104" t="str">
        <f t="shared" ref="AB1072:AB1077" si="108">IF(LEFT(Z1072,1)="G","FERRO",0)</f>
        <v>FERRO</v>
      </c>
      <c r="AC1072" s="106">
        <f>IF(AND(AB1072="FERRO",AA1072="PADRAO"),CONTROLE!$T$2,IF(AND(AB1072="FERRO",AA1072="ESPECIAL"),CONTROLE!$T$3,IF(AND(AB1072="ACO",AA1072="PADRAO"),CONTROLE!$T$8,IF(AND(AB1072="ACO",AA1072="ESPECIAL"),CONTROLE!$T$9,IF(AND(AB1072="ALUMINIO",AA1072="PADRAO"),CONTROLE!$T$5,IF(AND(AB1072="ALUMINIO",AA1072="ESPECIAL"),CONTROLE!$T$6))))))</f>
        <v>12738</v>
      </c>
    </row>
    <row r="1073" spans="1:29" ht="15" customHeight="1">
      <c r="A1073" s="98" t="s">
        <v>2927</v>
      </c>
      <c r="B1073" s="96" t="str">
        <f t="shared" si="107"/>
        <v xml:space="preserve"> </v>
      </c>
      <c r="C1073" s="96" t="str">
        <f>IF(AND(ISBLANK('TABELA UNIFICADA 2024'!P1019)=TRUE,(ISBLANK('TABELA UNIFICADA 2024'!A1019)=FALSE)),'TABELA UNIFICADA 2024'!A1019," ")</f>
        <v xml:space="preserve"> </v>
      </c>
      <c r="D1073" s="96" t="s">
        <v>43</v>
      </c>
      <c r="E1073" s="191" t="str">
        <f>IF(ISBLANK('TABELA UNIFICADA 2024'!M1019)=TRUE," ",'TABELA UNIFICADA 2024'!M1019)</f>
        <v xml:space="preserve"> </v>
      </c>
      <c r="F1073" s="96" t="s">
        <v>111</v>
      </c>
      <c r="G1073" s="96" t="str">
        <f>IF(C1073='TABELA UNIFICADA 2024'!A1073,'TABELA UNIFICADA 2024'!D1073," ")</f>
        <v xml:space="preserve"> </v>
      </c>
      <c r="H1073" s="96" t="s">
        <v>43</v>
      </c>
      <c r="I1073" s="96" t="s">
        <v>112</v>
      </c>
      <c r="J1073" s="97" t="str">
        <f>IF(C1073='TABELA UNIFICADA 2024'!A1019,'TABELA UNIFICADA 2024'!G1019," ")</f>
        <v xml:space="preserve"> </v>
      </c>
      <c r="K1073" s="96" t="s">
        <v>113</v>
      </c>
      <c r="L1073" s="100" t="str">
        <f t="shared" si="104"/>
        <v>-</v>
      </c>
      <c r="M1073" s="95" t="str">
        <f>IF(C1073='TABELA UNIFICADA 2024'!A1073,'TABELA UNIFICADA 2024'!C1073," ")</f>
        <v xml:space="preserve"> </v>
      </c>
      <c r="N1073" s="99" t="str">
        <f>IF(C1073='TABELA UNIFICADA 2024'!A1019,'TABELA UNIFICADA 2024'!F1019," ")</f>
        <v xml:space="preserve"> </v>
      </c>
      <c r="O1073" s="99" t="str">
        <f t="shared" si="105"/>
        <v xml:space="preserve"> </v>
      </c>
      <c r="Y1073" s="183" t="s">
        <v>1254</v>
      </c>
      <c r="Z1073" s="104" t="s">
        <v>617</v>
      </c>
      <c r="AA1073" s="104" t="s">
        <v>618</v>
      </c>
      <c r="AB1073" s="104" t="str">
        <f t="shared" si="108"/>
        <v>FERRO</v>
      </c>
      <c r="AC1073" s="106">
        <f>IF(AND(AB1073="FERRO",AA1073="PADRAO"),CONTROLE!$T$2,IF(AND(AB1073="FERRO",AA1073="ESPECIAL"),CONTROLE!$T$3,IF(AND(AB1073="ACO",AA1073="PADRAO"),CONTROLE!$T$8,IF(AND(AB1073="ACO",AA1073="ESPECIAL"),CONTROLE!$T$9,IF(AND(AB1073="ALUMINIO",AA1073="PADRAO"),CONTROLE!$T$5,IF(AND(AB1073="ALUMINIO",AA1073="ESPECIAL"),CONTROLE!$T$6))))))</f>
        <v>12738</v>
      </c>
    </row>
    <row r="1074" spans="1:29" ht="15" customHeight="1">
      <c r="A1074" s="98" t="s">
        <v>2927</v>
      </c>
      <c r="B1074" s="96" t="str">
        <f t="shared" si="107"/>
        <v xml:space="preserve"> </v>
      </c>
      <c r="C1074" s="96" t="str">
        <f>IF(AND(ISBLANK('TABELA UNIFICADA 2024'!P1020)=TRUE,(ISBLANK('TABELA UNIFICADA 2024'!A1020)=FALSE)),'TABELA UNIFICADA 2024'!A1020," ")</f>
        <v xml:space="preserve"> </v>
      </c>
      <c r="D1074" s="96" t="s">
        <v>43</v>
      </c>
      <c r="E1074" s="191" t="str">
        <f>IF(ISBLANK('TABELA UNIFICADA 2024'!M1020)=TRUE," ",'TABELA UNIFICADA 2024'!M1020)</f>
        <v xml:space="preserve"> </v>
      </c>
      <c r="F1074" s="96" t="s">
        <v>111</v>
      </c>
      <c r="G1074" s="96" t="str">
        <f>IF(C1074='TABELA UNIFICADA 2024'!A1074,'TABELA UNIFICADA 2024'!D1074," ")</f>
        <v xml:space="preserve"> </v>
      </c>
      <c r="H1074" s="96" t="s">
        <v>43</v>
      </c>
      <c r="I1074" s="96" t="s">
        <v>112</v>
      </c>
      <c r="J1074" s="97" t="str">
        <f>IF(C1074='TABELA UNIFICADA 2024'!A1020,'TABELA UNIFICADA 2024'!G1020," ")</f>
        <v xml:space="preserve"> </v>
      </c>
      <c r="K1074" s="96" t="s">
        <v>113</v>
      </c>
      <c r="L1074" s="100" t="str">
        <f t="shared" si="104"/>
        <v>-</v>
      </c>
      <c r="M1074" s="95" t="str">
        <f>IF(C1074='TABELA UNIFICADA 2024'!A1074,'TABELA UNIFICADA 2024'!C1074," ")</f>
        <v xml:space="preserve"> </v>
      </c>
      <c r="N1074" s="99" t="str">
        <f>IF(C1074='TABELA UNIFICADA 2024'!A1020,'TABELA UNIFICADA 2024'!F1020," ")</f>
        <v xml:space="preserve"> </v>
      </c>
      <c r="O1074" s="99" t="str">
        <f t="shared" si="105"/>
        <v xml:space="preserve"> </v>
      </c>
      <c r="Y1074" s="183" t="s">
        <v>1255</v>
      </c>
      <c r="Z1074" s="104" t="s">
        <v>617</v>
      </c>
      <c r="AA1074" s="104" t="s">
        <v>618</v>
      </c>
      <c r="AB1074" s="104" t="str">
        <f t="shared" si="108"/>
        <v>FERRO</v>
      </c>
      <c r="AC1074" s="106">
        <f>IF(AND(AB1074="FERRO",AA1074="PADRAO"),CONTROLE!$T$2,IF(AND(AB1074="FERRO",AA1074="ESPECIAL"),CONTROLE!$T$3,IF(AND(AB1074="ACO",AA1074="PADRAO"),CONTROLE!$T$8,IF(AND(AB1074="ACO",AA1074="ESPECIAL"),CONTROLE!$T$9,IF(AND(AB1074="ALUMINIO",AA1074="PADRAO"),CONTROLE!$T$5,IF(AND(AB1074="ALUMINIO",AA1074="ESPECIAL"),CONTROLE!$T$6))))))</f>
        <v>12738</v>
      </c>
    </row>
    <row r="1075" spans="1:29" ht="15" customHeight="1">
      <c r="A1075" s="98" t="s">
        <v>2927</v>
      </c>
      <c r="B1075" s="96" t="str">
        <f t="shared" si="107"/>
        <v xml:space="preserve"> </v>
      </c>
      <c r="C1075" s="96" t="str">
        <f>IF(AND(ISBLANK('TABELA UNIFICADA 2024'!P1021)=TRUE,(ISBLANK('TABELA UNIFICADA 2024'!A1021)=FALSE)),'TABELA UNIFICADA 2024'!A1021," ")</f>
        <v xml:space="preserve"> </v>
      </c>
      <c r="D1075" s="96" t="s">
        <v>43</v>
      </c>
      <c r="E1075" s="191" t="str">
        <f>IF(ISBLANK('TABELA UNIFICADA 2024'!M1021)=TRUE," ",'TABELA UNIFICADA 2024'!M1021)</f>
        <v xml:space="preserve"> </v>
      </c>
      <c r="F1075" s="96" t="s">
        <v>111</v>
      </c>
      <c r="G1075" s="96" t="str">
        <f>IF(C1075='TABELA UNIFICADA 2024'!A1075,'TABELA UNIFICADA 2024'!D1075," ")</f>
        <v xml:space="preserve"> </v>
      </c>
      <c r="H1075" s="96" t="s">
        <v>43</v>
      </c>
      <c r="I1075" s="96" t="s">
        <v>112</v>
      </c>
      <c r="J1075" s="97" t="str">
        <f>IF(C1075='TABELA UNIFICADA 2024'!A1021,'TABELA UNIFICADA 2024'!G1021," ")</f>
        <v xml:space="preserve"> </v>
      </c>
      <c r="K1075" s="96" t="s">
        <v>113</v>
      </c>
      <c r="L1075" s="100" t="str">
        <f t="shared" si="104"/>
        <v>-</v>
      </c>
      <c r="M1075" s="95" t="str">
        <f>IF(C1075='TABELA UNIFICADA 2024'!A1075,'TABELA UNIFICADA 2024'!C1075," ")</f>
        <v xml:space="preserve"> </v>
      </c>
      <c r="N1075" s="99" t="str">
        <f>IF(C1075='TABELA UNIFICADA 2024'!A1021,'TABELA UNIFICADA 2024'!F1021," ")</f>
        <v xml:space="preserve"> </v>
      </c>
      <c r="O1075" s="99" t="str">
        <f t="shared" si="105"/>
        <v xml:space="preserve"> </v>
      </c>
      <c r="Y1075" s="183" t="s">
        <v>1256</v>
      </c>
      <c r="Z1075" s="104" t="s">
        <v>617</v>
      </c>
      <c r="AA1075" s="104" t="s">
        <v>618</v>
      </c>
      <c r="AB1075" s="104" t="str">
        <f t="shared" si="108"/>
        <v>FERRO</v>
      </c>
      <c r="AC1075" s="106">
        <f>IF(AND(AB1075="FERRO",AA1075="PADRAO"),CONTROLE!$T$2,IF(AND(AB1075="FERRO",AA1075="ESPECIAL"),CONTROLE!$T$3,IF(AND(AB1075="ACO",AA1075="PADRAO"),CONTROLE!$T$8,IF(AND(AB1075="ACO",AA1075="ESPECIAL"),CONTROLE!$T$9,IF(AND(AB1075="ALUMINIO",AA1075="PADRAO"),CONTROLE!$T$5,IF(AND(AB1075="ALUMINIO",AA1075="ESPECIAL"),CONTROLE!$T$6))))))</f>
        <v>12738</v>
      </c>
    </row>
    <row r="1076" spans="1:29" ht="15" customHeight="1">
      <c r="A1076" s="98" t="s">
        <v>2927</v>
      </c>
      <c r="B1076" s="96" t="str">
        <f t="shared" si="107"/>
        <v xml:space="preserve"> </v>
      </c>
      <c r="C1076" s="96" t="str">
        <f>IF(AND(ISBLANK('TABELA UNIFICADA 2024'!P1022)=TRUE,(ISBLANK('TABELA UNIFICADA 2024'!A1022)=FALSE)),'TABELA UNIFICADA 2024'!A1022," ")</f>
        <v xml:space="preserve"> </v>
      </c>
      <c r="D1076" s="96" t="s">
        <v>43</v>
      </c>
      <c r="E1076" s="191" t="str">
        <f>IF(ISBLANK('TABELA UNIFICADA 2024'!M1022)=TRUE," ",'TABELA UNIFICADA 2024'!M1022)</f>
        <v xml:space="preserve"> </v>
      </c>
      <c r="F1076" s="96" t="s">
        <v>111</v>
      </c>
      <c r="G1076" s="96" t="str">
        <f>IF(C1076='TABELA UNIFICADA 2024'!A1076,'TABELA UNIFICADA 2024'!D1076," ")</f>
        <v xml:space="preserve"> </v>
      </c>
      <c r="H1076" s="96" t="s">
        <v>43</v>
      </c>
      <c r="I1076" s="96" t="s">
        <v>112</v>
      </c>
      <c r="J1076" s="97" t="str">
        <f>IF(C1076='TABELA UNIFICADA 2024'!A1022,'TABELA UNIFICADA 2024'!G1022," ")</f>
        <v xml:space="preserve"> </v>
      </c>
      <c r="K1076" s="96" t="s">
        <v>113</v>
      </c>
      <c r="L1076" s="100" t="str">
        <f t="shared" si="104"/>
        <v>-</v>
      </c>
      <c r="M1076" s="95" t="str">
        <f>IF(C1076='TABELA UNIFICADA 2024'!A1076,'TABELA UNIFICADA 2024'!C1076," ")</f>
        <v xml:space="preserve"> </v>
      </c>
      <c r="N1076" s="99" t="str">
        <f>IF(C1076='TABELA UNIFICADA 2024'!A1022,'TABELA UNIFICADA 2024'!F1022," ")</f>
        <v xml:space="preserve"> </v>
      </c>
      <c r="O1076" s="99" t="str">
        <f t="shared" si="105"/>
        <v xml:space="preserve"> </v>
      </c>
      <c r="Y1076" s="183" t="s">
        <v>1257</v>
      </c>
      <c r="Z1076" s="104" t="s">
        <v>617</v>
      </c>
      <c r="AA1076" s="104" t="s">
        <v>618</v>
      </c>
      <c r="AB1076" s="104" t="str">
        <f t="shared" si="108"/>
        <v>FERRO</v>
      </c>
      <c r="AC1076" s="106">
        <f>IF(AND(AB1076="FERRO",AA1076="PADRAO"),CONTROLE!$T$2,IF(AND(AB1076="FERRO",AA1076="ESPECIAL"),CONTROLE!$T$3,IF(AND(AB1076="ACO",AA1076="PADRAO"),CONTROLE!$T$8,IF(AND(AB1076="ACO",AA1076="ESPECIAL"),CONTROLE!$T$9,IF(AND(AB1076="ALUMINIO",AA1076="PADRAO"),CONTROLE!$T$5,IF(AND(AB1076="ALUMINIO",AA1076="ESPECIAL"),CONTROLE!$T$6))))))</f>
        <v>12738</v>
      </c>
    </row>
    <row r="1077" spans="1:29" ht="15" customHeight="1">
      <c r="A1077" s="98" t="s">
        <v>2927</v>
      </c>
      <c r="B1077" s="96" t="str">
        <f t="shared" si="107"/>
        <v xml:space="preserve"> </v>
      </c>
      <c r="C1077" s="96" t="str">
        <f>IF(AND(ISBLANK('TABELA UNIFICADA 2024'!P1023)=TRUE,(ISBLANK('TABELA UNIFICADA 2024'!A1023)=FALSE)),'TABELA UNIFICADA 2024'!A1023," ")</f>
        <v xml:space="preserve"> </v>
      </c>
      <c r="D1077" s="96" t="s">
        <v>43</v>
      </c>
      <c r="E1077" s="191" t="str">
        <f>IF(ISBLANK('TABELA UNIFICADA 2024'!M1023)=TRUE," ",'TABELA UNIFICADA 2024'!M1023)</f>
        <v xml:space="preserve"> </v>
      </c>
      <c r="F1077" s="96" t="s">
        <v>111</v>
      </c>
      <c r="G1077" s="96" t="str">
        <f>IF(C1077='TABELA UNIFICADA 2024'!A1077,'TABELA UNIFICADA 2024'!D1077," ")</f>
        <v xml:space="preserve"> </v>
      </c>
      <c r="H1077" s="96" t="s">
        <v>43</v>
      </c>
      <c r="I1077" s="96" t="s">
        <v>112</v>
      </c>
      <c r="J1077" s="97" t="str">
        <f>IF(C1077='TABELA UNIFICADA 2024'!A1023,'TABELA UNIFICADA 2024'!G1023," ")</f>
        <v xml:space="preserve"> </v>
      </c>
      <c r="K1077" s="96" t="s">
        <v>113</v>
      </c>
      <c r="L1077" s="100" t="str">
        <f t="shared" si="104"/>
        <v>-</v>
      </c>
      <c r="M1077" s="95" t="str">
        <f>IF(C1077='TABELA UNIFICADA 2024'!A1077,'TABELA UNIFICADA 2024'!C1077," ")</f>
        <v xml:space="preserve"> </v>
      </c>
      <c r="N1077" s="99" t="str">
        <f>IF(C1077='TABELA UNIFICADA 2024'!A1023,'TABELA UNIFICADA 2024'!F1023," ")</f>
        <v xml:space="preserve"> </v>
      </c>
      <c r="O1077" s="99" t="str">
        <f t="shared" si="105"/>
        <v xml:space="preserve"> </v>
      </c>
      <c r="Y1077" s="183" t="s">
        <v>501</v>
      </c>
      <c r="Z1077" s="104" t="s">
        <v>617</v>
      </c>
      <c r="AA1077" s="104" t="s">
        <v>618</v>
      </c>
      <c r="AB1077" s="104" t="str">
        <f t="shared" si="108"/>
        <v>FERRO</v>
      </c>
      <c r="AC1077" s="106">
        <f>IF(AND(AB1077="FERRO",AA1077="PADRAO"),CONTROLE!$T$2,IF(AND(AB1077="FERRO",AA1077="ESPECIAL"),CONTROLE!$T$3,IF(AND(AB1077="ACO",AA1077="PADRAO"),CONTROLE!$T$8,IF(AND(AB1077="ACO",AA1077="ESPECIAL"),CONTROLE!$T$9,IF(AND(AB1077="ALUMINIO",AA1077="PADRAO"),CONTROLE!$T$5,IF(AND(AB1077="ALUMINIO",AA1077="ESPECIAL"),CONTROLE!$T$6))))))</f>
        <v>12738</v>
      </c>
    </row>
    <row r="1078" spans="1:29" ht="15" customHeight="1">
      <c r="A1078" s="98" t="s">
        <v>2927</v>
      </c>
      <c r="B1078" s="96" t="str">
        <f t="shared" si="107"/>
        <v xml:space="preserve"> </v>
      </c>
      <c r="C1078" s="96" t="str">
        <f>IF(AND(ISBLANK('TABELA UNIFICADA 2024'!P1024)=TRUE,(ISBLANK('TABELA UNIFICADA 2024'!A1024)=FALSE)),'TABELA UNIFICADA 2024'!A1024," ")</f>
        <v xml:space="preserve"> </v>
      </c>
      <c r="D1078" s="96" t="s">
        <v>43</v>
      </c>
      <c r="E1078" s="191" t="str">
        <f>IF(ISBLANK('TABELA UNIFICADA 2024'!M1024)=TRUE," ",'TABELA UNIFICADA 2024'!M1024)</f>
        <v xml:space="preserve"> </v>
      </c>
      <c r="F1078" s="96" t="s">
        <v>111</v>
      </c>
      <c r="G1078" s="96" t="str">
        <f>IF(C1078='TABELA UNIFICADA 2024'!A1078,'TABELA UNIFICADA 2024'!D1078," ")</f>
        <v xml:space="preserve"> </v>
      </c>
      <c r="H1078" s="96" t="s">
        <v>43</v>
      </c>
      <c r="I1078" s="96" t="s">
        <v>112</v>
      </c>
      <c r="J1078" s="97" t="str">
        <f>IF(C1078='TABELA UNIFICADA 2024'!A1024,'TABELA UNIFICADA 2024'!G1024," ")</f>
        <v xml:space="preserve"> </v>
      </c>
      <c r="K1078" s="96" t="s">
        <v>113</v>
      </c>
      <c r="L1078" s="100" t="str">
        <f t="shared" si="104"/>
        <v>-</v>
      </c>
      <c r="M1078" s="95" t="str">
        <f>IF(C1078='TABELA UNIFICADA 2024'!A1078,'TABELA UNIFICADA 2024'!C1078," ")</f>
        <v xml:space="preserve"> </v>
      </c>
      <c r="N1078" s="99" t="str">
        <f>IF(C1078='TABELA UNIFICADA 2024'!A1024,'TABELA UNIFICADA 2024'!F1024," ")</f>
        <v xml:space="preserve"> </v>
      </c>
      <c r="O1078" s="99" t="str">
        <f t="shared" si="105"/>
        <v xml:space="preserve"> </v>
      </c>
      <c r="Y1078" s="183" t="s">
        <v>458</v>
      </c>
      <c r="Z1078" s="104" t="s">
        <v>696</v>
      </c>
      <c r="AA1078" s="104" t="s">
        <v>618</v>
      </c>
      <c r="AB1078" s="104" t="s">
        <v>2550</v>
      </c>
      <c r="AC1078" s="106">
        <f>IF(AND(AB1078="FERRO",AA1078="PADRAO"),CONTROLE!$T$2,IF(AND(AB1078="FERRO",AA1078="ESPECIAL"),CONTROLE!$T$3,IF(AND(AB1078="ACO",AA1078="PADRAO"),CONTROLE!$T$8,IF(AND(AB1078="ACO",AA1078="ESPECIAL"),CONTROLE!$T$9,IF(AND(AB1078="ALUMINIO",AA1078="PADRAO"),CONTROLE!$T$5,IF(AND(AB1078="ALUMINIO",AA1078="ESPECIAL"),CONTROLE!$T$6))))))</f>
        <v>12740</v>
      </c>
    </row>
    <row r="1079" spans="1:29" ht="15" customHeight="1">
      <c r="A1079" s="98" t="s">
        <v>2927</v>
      </c>
      <c r="B1079" s="96" t="str">
        <f t="shared" si="107"/>
        <v xml:space="preserve"> </v>
      </c>
      <c r="C1079" s="96" t="str">
        <f>IF(AND(ISBLANK('TABELA UNIFICADA 2024'!P1025)=TRUE,(ISBLANK('TABELA UNIFICADA 2024'!A1025)=FALSE)),'TABELA UNIFICADA 2024'!A1025," ")</f>
        <v xml:space="preserve"> </v>
      </c>
      <c r="D1079" s="96" t="s">
        <v>43</v>
      </c>
      <c r="E1079" s="191" t="str">
        <f>IF(ISBLANK('TABELA UNIFICADA 2024'!M1025)=TRUE," ",'TABELA UNIFICADA 2024'!M1025)</f>
        <v xml:space="preserve"> </v>
      </c>
      <c r="F1079" s="96" t="s">
        <v>111</v>
      </c>
      <c r="G1079" s="96" t="str">
        <f>IF(C1079='TABELA UNIFICADA 2024'!A1079,'TABELA UNIFICADA 2024'!D1079," ")</f>
        <v xml:space="preserve"> </v>
      </c>
      <c r="H1079" s="96" t="s">
        <v>43</v>
      </c>
      <c r="I1079" s="96" t="s">
        <v>112</v>
      </c>
      <c r="J1079" s="97" t="str">
        <f>IF(C1079='TABELA UNIFICADA 2024'!A1025,'TABELA UNIFICADA 2024'!G1025," ")</f>
        <v xml:space="preserve"> </v>
      </c>
      <c r="K1079" s="96" t="s">
        <v>113</v>
      </c>
      <c r="L1079" s="100" t="str">
        <f t="shared" si="104"/>
        <v>-</v>
      </c>
      <c r="M1079" s="95" t="str">
        <f>IF(C1079='TABELA UNIFICADA 2024'!A1079,'TABELA UNIFICADA 2024'!C1079," ")</f>
        <v xml:space="preserve"> </v>
      </c>
      <c r="N1079" s="99" t="str">
        <f>IF(C1079='TABELA UNIFICADA 2024'!A1025,'TABELA UNIFICADA 2024'!F1025," ")</f>
        <v xml:space="preserve"> </v>
      </c>
      <c r="O1079" s="99" t="str">
        <f t="shared" si="105"/>
        <v xml:space="preserve"> </v>
      </c>
      <c r="Y1079" s="183" t="s">
        <v>459</v>
      </c>
      <c r="Z1079" s="104" t="s">
        <v>696</v>
      </c>
      <c r="AA1079" s="104" t="s">
        <v>618</v>
      </c>
      <c r="AB1079" s="104" t="s">
        <v>2550</v>
      </c>
      <c r="AC1079" s="106">
        <f>IF(AND(AB1079="FERRO",AA1079="PADRAO"),CONTROLE!$T$2,IF(AND(AB1079="FERRO",AA1079="ESPECIAL"),CONTROLE!$T$3,IF(AND(AB1079="ACO",AA1079="PADRAO"),CONTROLE!$T$8,IF(AND(AB1079="ACO",AA1079="ESPECIAL"),CONTROLE!$T$9,IF(AND(AB1079="ALUMINIO",AA1079="PADRAO"),CONTROLE!$T$5,IF(AND(AB1079="ALUMINIO",AA1079="ESPECIAL"),CONTROLE!$T$6))))))</f>
        <v>12740</v>
      </c>
    </row>
    <row r="1080" spans="1:29" ht="15" customHeight="1">
      <c r="A1080" s="98" t="s">
        <v>2927</v>
      </c>
      <c r="B1080" s="96" t="str">
        <f t="shared" si="107"/>
        <v xml:space="preserve"> </v>
      </c>
      <c r="C1080" s="96" t="str">
        <f>IF(AND(ISBLANK('TABELA UNIFICADA 2024'!P1026)=TRUE,(ISBLANK('TABELA UNIFICADA 2024'!A1026)=FALSE)),'TABELA UNIFICADA 2024'!A1026," ")</f>
        <v xml:space="preserve"> </v>
      </c>
      <c r="D1080" s="96" t="s">
        <v>43</v>
      </c>
      <c r="E1080" s="191" t="str">
        <f>IF(ISBLANK('TABELA UNIFICADA 2024'!M1026)=TRUE," ",'TABELA UNIFICADA 2024'!M1026)</f>
        <v xml:space="preserve"> </v>
      </c>
      <c r="F1080" s="96" t="s">
        <v>111</v>
      </c>
      <c r="G1080" s="96" t="str">
        <f>IF(C1080='TABELA UNIFICADA 2024'!A1080,'TABELA UNIFICADA 2024'!D1080," ")</f>
        <v xml:space="preserve"> </v>
      </c>
      <c r="H1080" s="96" t="s">
        <v>43</v>
      </c>
      <c r="I1080" s="96" t="s">
        <v>112</v>
      </c>
      <c r="J1080" s="97" t="str">
        <f>IF(C1080='TABELA UNIFICADA 2024'!A1026,'TABELA UNIFICADA 2024'!G1026," ")</f>
        <v xml:space="preserve"> </v>
      </c>
      <c r="K1080" s="96" t="s">
        <v>113</v>
      </c>
      <c r="L1080" s="100" t="str">
        <f t="shared" si="104"/>
        <v>-</v>
      </c>
      <c r="M1080" s="95" t="str">
        <f>IF(C1080='TABELA UNIFICADA 2024'!A1080,'TABELA UNIFICADA 2024'!C1080," ")</f>
        <v xml:space="preserve"> </v>
      </c>
      <c r="N1080" s="99" t="str">
        <f>IF(C1080='TABELA UNIFICADA 2024'!A1026,'TABELA UNIFICADA 2024'!F1026," ")</f>
        <v xml:space="preserve"> </v>
      </c>
      <c r="O1080" s="99" t="str">
        <f t="shared" si="105"/>
        <v xml:space="preserve"> </v>
      </c>
      <c r="Y1080" s="183" t="s">
        <v>1258</v>
      </c>
      <c r="Z1080" s="104" t="s">
        <v>696</v>
      </c>
      <c r="AA1080" s="104" t="s">
        <v>706</v>
      </c>
      <c r="AB1080" s="104" t="s">
        <v>2550</v>
      </c>
      <c r="AC1080" s="106">
        <f>IF(AND(AB1080="FERRO",AA1080="PADRAO"),CONTROLE!$T$2,IF(AND(AB1080="FERRO",AA1080="ESPECIAL"),CONTROLE!$T$3,IF(AND(AB1080="ACO",AA1080="PADRAO"),CONTROLE!$T$8,IF(AND(AB1080="ACO",AA1080="ESPECIAL"),CONTROLE!$T$9,IF(AND(AB1080="ALUMINIO",AA1080="PADRAO"),CONTROLE!$T$5,IF(AND(AB1080="ALUMINIO",AA1080="ESPECIAL"),CONTROLE!$T$6))))))</f>
        <v>12739</v>
      </c>
    </row>
    <row r="1081" spans="1:29" ht="15" customHeight="1">
      <c r="A1081" s="98" t="s">
        <v>2927</v>
      </c>
      <c r="B1081" s="96" t="str">
        <f t="shared" si="107"/>
        <v xml:space="preserve"> </v>
      </c>
      <c r="C1081" s="96" t="str">
        <f>IF(AND(ISBLANK('TABELA UNIFICADA 2024'!P1027)=TRUE,(ISBLANK('TABELA UNIFICADA 2024'!A1027)=FALSE)),'TABELA UNIFICADA 2024'!A1027," ")</f>
        <v xml:space="preserve"> </v>
      </c>
      <c r="D1081" s="96" t="s">
        <v>43</v>
      </c>
      <c r="E1081" s="191" t="str">
        <f>IF(ISBLANK('TABELA UNIFICADA 2024'!M1027)=TRUE," ",'TABELA UNIFICADA 2024'!M1027)</f>
        <v xml:space="preserve"> </v>
      </c>
      <c r="F1081" s="96" t="s">
        <v>111</v>
      </c>
      <c r="G1081" s="96" t="str">
        <f>IF(C1081='TABELA UNIFICADA 2024'!A1081,'TABELA UNIFICADA 2024'!D1081," ")</f>
        <v xml:space="preserve"> </v>
      </c>
      <c r="H1081" s="96" t="s">
        <v>43</v>
      </c>
      <c r="I1081" s="96" t="s">
        <v>112</v>
      </c>
      <c r="J1081" s="97" t="str">
        <f>IF(C1081='TABELA UNIFICADA 2024'!A1027,'TABELA UNIFICADA 2024'!G1027," ")</f>
        <v xml:space="preserve"> </v>
      </c>
      <c r="K1081" s="96" t="s">
        <v>113</v>
      </c>
      <c r="L1081" s="100" t="str">
        <f t="shared" si="104"/>
        <v>-</v>
      </c>
      <c r="M1081" s="95" t="str">
        <f>IF(C1081='TABELA UNIFICADA 2024'!A1081,'TABELA UNIFICADA 2024'!C1081," ")</f>
        <v xml:space="preserve"> </v>
      </c>
      <c r="N1081" s="99" t="str">
        <f>IF(C1081='TABELA UNIFICADA 2024'!A1027,'TABELA UNIFICADA 2024'!F1027," ")</f>
        <v xml:space="preserve"> </v>
      </c>
      <c r="O1081" s="99" t="str">
        <f t="shared" si="105"/>
        <v xml:space="preserve"> </v>
      </c>
      <c r="Y1081" s="183" t="s">
        <v>1259</v>
      </c>
      <c r="Z1081" s="104" t="s">
        <v>696</v>
      </c>
      <c r="AA1081" s="104" t="s">
        <v>706</v>
      </c>
      <c r="AB1081" s="104" t="s">
        <v>2550</v>
      </c>
      <c r="AC1081" s="106">
        <f>IF(AND(AB1081="FERRO",AA1081="PADRAO"),CONTROLE!$T$2,IF(AND(AB1081="FERRO",AA1081="ESPECIAL"),CONTROLE!$T$3,IF(AND(AB1081="ACO",AA1081="PADRAO"),CONTROLE!$T$8,IF(AND(AB1081="ACO",AA1081="ESPECIAL"),CONTROLE!$T$9,IF(AND(AB1081="ALUMINIO",AA1081="PADRAO"),CONTROLE!$T$5,IF(AND(AB1081="ALUMINIO",AA1081="ESPECIAL"),CONTROLE!$T$6))))))</f>
        <v>12739</v>
      </c>
    </row>
    <row r="1082" spans="1:29" ht="15" customHeight="1">
      <c r="A1082" s="98" t="s">
        <v>2927</v>
      </c>
      <c r="B1082" s="96" t="str">
        <f t="shared" si="107"/>
        <v xml:space="preserve"> </v>
      </c>
      <c r="C1082" s="96" t="str">
        <f>IF(AND(ISBLANK('TABELA UNIFICADA 2024'!P1028)=TRUE,(ISBLANK('TABELA UNIFICADA 2024'!A1028)=FALSE)),'TABELA UNIFICADA 2024'!A1028," ")</f>
        <v xml:space="preserve"> </v>
      </c>
      <c r="D1082" s="96" t="s">
        <v>43</v>
      </c>
      <c r="E1082" s="191" t="str">
        <f>IF(ISBLANK('TABELA UNIFICADA 2024'!M1028)=TRUE," ",'TABELA UNIFICADA 2024'!M1028)</f>
        <v xml:space="preserve"> </v>
      </c>
      <c r="F1082" s="96" t="s">
        <v>111</v>
      </c>
      <c r="G1082" s="96" t="str">
        <f>IF(C1082='TABELA UNIFICADA 2024'!A1082,'TABELA UNIFICADA 2024'!D1082," ")</f>
        <v xml:space="preserve"> </v>
      </c>
      <c r="H1082" s="96" t="s">
        <v>43</v>
      </c>
      <c r="I1082" s="96" t="s">
        <v>112</v>
      </c>
      <c r="J1082" s="97" t="str">
        <f>IF(C1082='TABELA UNIFICADA 2024'!A1028,'TABELA UNIFICADA 2024'!G1028," ")</f>
        <v xml:space="preserve"> </v>
      </c>
      <c r="K1082" s="96" t="s">
        <v>113</v>
      </c>
      <c r="L1082" s="100" t="str">
        <f t="shared" si="104"/>
        <v>-</v>
      </c>
      <c r="M1082" s="95" t="str">
        <f>IF(C1082='TABELA UNIFICADA 2024'!A1082,'TABELA UNIFICADA 2024'!C1082," ")</f>
        <v xml:space="preserve"> </v>
      </c>
      <c r="N1082" s="99" t="str">
        <f>IF(C1082='TABELA UNIFICADA 2024'!A1028,'TABELA UNIFICADA 2024'!F1028," ")</f>
        <v xml:space="preserve"> </v>
      </c>
      <c r="O1082" s="99" t="str">
        <f t="shared" si="105"/>
        <v xml:space="preserve"> </v>
      </c>
      <c r="Y1082" s="183" t="s">
        <v>2119</v>
      </c>
      <c r="Z1082" s="104" t="s">
        <v>617</v>
      </c>
      <c r="AA1082" s="104" t="s">
        <v>618</v>
      </c>
      <c r="AB1082" s="104" t="str">
        <f t="shared" ref="AB1082:AB1089" si="109">IF(LEFT(Z1082,1)="G","FERRO",0)</f>
        <v>FERRO</v>
      </c>
      <c r="AC1082" s="106">
        <f>IF(AND(AB1082="FERRO",AA1082="PADRAO"),CONTROLE!$T$2,IF(AND(AB1082="FERRO",AA1082="ESPECIAL"),CONTROLE!$T$3,IF(AND(AB1082="ACO",AA1082="PADRAO"),CONTROLE!$T$8,IF(AND(AB1082="ACO",AA1082="ESPECIAL"),CONTROLE!$T$9,IF(AND(AB1082="ALUMINIO",AA1082="PADRAO"),CONTROLE!$T$5,IF(AND(AB1082="ALUMINIO",AA1082="ESPECIAL"),CONTROLE!$T$6))))))</f>
        <v>12738</v>
      </c>
    </row>
    <row r="1083" spans="1:29" ht="15" customHeight="1">
      <c r="A1083" s="98" t="s">
        <v>2927</v>
      </c>
      <c r="B1083" s="96" t="str">
        <f t="shared" si="107"/>
        <v xml:space="preserve"> </v>
      </c>
      <c r="C1083" s="96" t="str">
        <f>IF(AND(ISBLANK('TABELA UNIFICADA 2024'!P1029)=TRUE,(ISBLANK('TABELA UNIFICADA 2024'!A1029)=FALSE)),'TABELA UNIFICADA 2024'!A1029," ")</f>
        <v xml:space="preserve"> </v>
      </c>
      <c r="D1083" s="96" t="s">
        <v>43</v>
      </c>
      <c r="E1083" s="191" t="str">
        <f>IF(ISBLANK('TABELA UNIFICADA 2024'!M1029)=TRUE," ",'TABELA UNIFICADA 2024'!M1029)</f>
        <v xml:space="preserve"> </v>
      </c>
      <c r="F1083" s="96" t="s">
        <v>111</v>
      </c>
      <c r="G1083" s="96" t="str">
        <f>IF(C1083='TABELA UNIFICADA 2024'!A1083,'TABELA UNIFICADA 2024'!D1083," ")</f>
        <v xml:space="preserve"> </v>
      </c>
      <c r="H1083" s="96" t="s">
        <v>43</v>
      </c>
      <c r="I1083" s="96" t="s">
        <v>112</v>
      </c>
      <c r="J1083" s="97" t="str">
        <f>IF(C1083='TABELA UNIFICADA 2024'!A1029,'TABELA UNIFICADA 2024'!G1029," ")</f>
        <v xml:space="preserve"> </v>
      </c>
      <c r="K1083" s="96" t="s">
        <v>113</v>
      </c>
      <c r="L1083" s="100" t="str">
        <f t="shared" si="104"/>
        <v>-</v>
      </c>
      <c r="M1083" s="95" t="str">
        <f>IF(C1083='TABELA UNIFICADA 2024'!A1083,'TABELA UNIFICADA 2024'!C1083," ")</f>
        <v xml:space="preserve"> </v>
      </c>
      <c r="N1083" s="99" t="str">
        <f>IF(C1083='TABELA UNIFICADA 2024'!A1029,'TABELA UNIFICADA 2024'!F1029," ")</f>
        <v xml:space="preserve"> </v>
      </c>
      <c r="O1083" s="99" t="str">
        <f t="shared" si="105"/>
        <v xml:space="preserve"> </v>
      </c>
      <c r="Y1083" s="183" t="s">
        <v>2120</v>
      </c>
      <c r="Z1083" s="104" t="s">
        <v>666</v>
      </c>
      <c r="AA1083" s="104" t="s">
        <v>618</v>
      </c>
      <c r="AB1083" s="104" t="str">
        <f t="shared" si="109"/>
        <v>FERRO</v>
      </c>
      <c r="AC1083" s="106">
        <f>IF(AND(AB1083="FERRO",AA1083="PADRAO"),CONTROLE!$T$2,IF(AND(AB1083="FERRO",AA1083="ESPECIAL"),CONTROLE!$T$3,IF(AND(AB1083="ACO",AA1083="PADRAO"),CONTROLE!$T$8,IF(AND(AB1083="ACO",AA1083="ESPECIAL"),CONTROLE!$T$9,IF(AND(AB1083="ALUMINIO",AA1083="PADRAO"),CONTROLE!$T$5,IF(AND(AB1083="ALUMINIO",AA1083="ESPECIAL"),CONTROLE!$T$6))))))</f>
        <v>12738</v>
      </c>
    </row>
    <row r="1084" spans="1:29" ht="15" customHeight="1">
      <c r="A1084" s="98" t="s">
        <v>2927</v>
      </c>
      <c r="B1084" s="96" t="str">
        <f t="shared" si="107"/>
        <v xml:space="preserve"> </v>
      </c>
      <c r="C1084" s="96" t="str">
        <f>IF(AND(ISBLANK('TABELA UNIFICADA 2024'!P1030)=TRUE,(ISBLANK('TABELA UNIFICADA 2024'!A1030)=FALSE)),'TABELA UNIFICADA 2024'!A1030," ")</f>
        <v xml:space="preserve"> </v>
      </c>
      <c r="D1084" s="96" t="s">
        <v>43</v>
      </c>
      <c r="E1084" s="191" t="str">
        <f>IF(ISBLANK('TABELA UNIFICADA 2024'!M1030)=TRUE," ",'TABELA UNIFICADA 2024'!M1030)</f>
        <v xml:space="preserve"> </v>
      </c>
      <c r="F1084" s="96" t="s">
        <v>111</v>
      </c>
      <c r="G1084" s="96" t="str">
        <f>IF(C1084='TABELA UNIFICADA 2024'!A1084,'TABELA UNIFICADA 2024'!D1084," ")</f>
        <v xml:space="preserve"> </v>
      </c>
      <c r="H1084" s="96" t="s">
        <v>43</v>
      </c>
      <c r="I1084" s="96" t="s">
        <v>112</v>
      </c>
      <c r="J1084" s="97" t="str">
        <f>IF(C1084='TABELA UNIFICADA 2024'!A1030,'TABELA UNIFICADA 2024'!G1030," ")</f>
        <v xml:space="preserve"> </v>
      </c>
      <c r="K1084" s="96" t="s">
        <v>113</v>
      </c>
      <c r="L1084" s="100" t="str">
        <f t="shared" si="104"/>
        <v>-</v>
      </c>
      <c r="M1084" s="95" t="str">
        <f>IF(C1084='TABELA UNIFICADA 2024'!A1084,'TABELA UNIFICADA 2024'!C1084," ")</f>
        <v xml:space="preserve"> </v>
      </c>
      <c r="N1084" s="99" t="str">
        <f>IF(C1084='TABELA UNIFICADA 2024'!A1030,'TABELA UNIFICADA 2024'!F1030," ")</f>
        <v xml:space="preserve"> </v>
      </c>
      <c r="O1084" s="99" t="str">
        <f t="shared" si="105"/>
        <v xml:space="preserve"> </v>
      </c>
      <c r="Y1084" s="183" t="s">
        <v>2121</v>
      </c>
      <c r="Z1084" s="104" t="s">
        <v>666</v>
      </c>
      <c r="AA1084" s="104" t="s">
        <v>618</v>
      </c>
      <c r="AB1084" s="104" t="str">
        <f t="shared" si="109"/>
        <v>FERRO</v>
      </c>
      <c r="AC1084" s="106">
        <f>IF(AND(AB1084="FERRO",AA1084="PADRAO"),CONTROLE!$T$2,IF(AND(AB1084="FERRO",AA1084="ESPECIAL"),CONTROLE!$T$3,IF(AND(AB1084="ACO",AA1084="PADRAO"),CONTROLE!$T$8,IF(AND(AB1084="ACO",AA1084="ESPECIAL"),CONTROLE!$T$9,IF(AND(AB1084="ALUMINIO",AA1084="PADRAO"),CONTROLE!$T$5,IF(AND(AB1084="ALUMINIO",AA1084="ESPECIAL"),CONTROLE!$T$6))))))</f>
        <v>12738</v>
      </c>
    </row>
    <row r="1085" spans="1:29" ht="15" customHeight="1">
      <c r="A1085" s="98" t="s">
        <v>2927</v>
      </c>
      <c r="B1085" s="96" t="str">
        <f t="shared" si="107"/>
        <v xml:space="preserve"> </v>
      </c>
      <c r="C1085" s="96" t="str">
        <f>IF(AND(ISBLANK('TABELA UNIFICADA 2024'!P1031)=TRUE,(ISBLANK('TABELA UNIFICADA 2024'!A1031)=FALSE)),'TABELA UNIFICADA 2024'!A1031," ")</f>
        <v xml:space="preserve"> </v>
      </c>
      <c r="D1085" s="96" t="s">
        <v>43</v>
      </c>
      <c r="E1085" s="191" t="str">
        <f>IF(ISBLANK('TABELA UNIFICADA 2024'!M1031)=TRUE," ",'TABELA UNIFICADA 2024'!M1031)</f>
        <v xml:space="preserve"> </v>
      </c>
      <c r="F1085" s="96" t="s">
        <v>111</v>
      </c>
      <c r="G1085" s="96" t="str">
        <f>IF(C1085='TABELA UNIFICADA 2024'!A1085,'TABELA UNIFICADA 2024'!D1085," ")</f>
        <v xml:space="preserve"> </v>
      </c>
      <c r="H1085" s="96" t="s">
        <v>43</v>
      </c>
      <c r="I1085" s="96" t="s">
        <v>112</v>
      </c>
      <c r="J1085" s="97" t="str">
        <f>IF(C1085='TABELA UNIFICADA 2024'!A1031,'TABELA UNIFICADA 2024'!G1031," ")</f>
        <v xml:space="preserve"> </v>
      </c>
      <c r="K1085" s="96" t="s">
        <v>113</v>
      </c>
      <c r="L1085" s="100" t="str">
        <f t="shared" si="104"/>
        <v>-</v>
      </c>
      <c r="M1085" s="95" t="str">
        <f>IF(C1085='TABELA UNIFICADA 2024'!A1085,'TABELA UNIFICADA 2024'!C1085," ")</f>
        <v xml:space="preserve"> </v>
      </c>
      <c r="N1085" s="99" t="str">
        <f>IF(C1085='TABELA UNIFICADA 2024'!A1031,'TABELA UNIFICADA 2024'!F1031," ")</f>
        <v xml:space="preserve"> </v>
      </c>
      <c r="O1085" s="99" t="str">
        <f t="shared" si="105"/>
        <v xml:space="preserve"> </v>
      </c>
      <c r="Y1085" s="183" t="s">
        <v>2122</v>
      </c>
      <c r="Z1085" s="104" t="s">
        <v>662</v>
      </c>
      <c r="AA1085" s="104" t="s">
        <v>618</v>
      </c>
      <c r="AB1085" s="104" t="str">
        <f t="shared" si="109"/>
        <v>FERRO</v>
      </c>
      <c r="AC1085" s="106">
        <f>IF(AND(AB1085="FERRO",AA1085="PADRAO"),CONTROLE!$T$2,IF(AND(AB1085="FERRO",AA1085="ESPECIAL"),CONTROLE!$T$3,IF(AND(AB1085="ACO",AA1085="PADRAO"),CONTROLE!$T$8,IF(AND(AB1085="ACO",AA1085="ESPECIAL"),CONTROLE!$T$9,IF(AND(AB1085="ALUMINIO",AA1085="PADRAO"),CONTROLE!$T$5,IF(AND(AB1085="ALUMINIO",AA1085="ESPECIAL"),CONTROLE!$T$6))))))</f>
        <v>12738</v>
      </c>
    </row>
    <row r="1086" spans="1:29" ht="15" customHeight="1">
      <c r="A1086" s="98" t="s">
        <v>2927</v>
      </c>
      <c r="B1086" s="96" t="str">
        <f t="shared" si="107"/>
        <v xml:space="preserve"> </v>
      </c>
      <c r="C1086" s="96" t="str">
        <f>IF(AND(ISBLANK('TABELA UNIFICADA 2024'!P1032)=TRUE,(ISBLANK('TABELA UNIFICADA 2024'!A1032)=FALSE)),'TABELA UNIFICADA 2024'!A1032," ")</f>
        <v xml:space="preserve"> </v>
      </c>
      <c r="D1086" s="96" t="s">
        <v>43</v>
      </c>
      <c r="E1086" s="191" t="str">
        <f>IF(ISBLANK('TABELA UNIFICADA 2024'!M1032)=TRUE," ",'TABELA UNIFICADA 2024'!M1032)</f>
        <v xml:space="preserve"> </v>
      </c>
      <c r="F1086" s="96" t="s">
        <v>111</v>
      </c>
      <c r="G1086" s="96" t="str">
        <f>IF(C1086='TABELA UNIFICADA 2024'!A1086,'TABELA UNIFICADA 2024'!D1086," ")</f>
        <v xml:space="preserve"> </v>
      </c>
      <c r="H1086" s="96" t="s">
        <v>43</v>
      </c>
      <c r="I1086" s="96" t="s">
        <v>112</v>
      </c>
      <c r="J1086" s="97" t="str">
        <f>IF(C1086='TABELA UNIFICADA 2024'!A1032,'TABELA UNIFICADA 2024'!G1032," ")</f>
        <v xml:space="preserve"> </v>
      </c>
      <c r="K1086" s="96" t="s">
        <v>113</v>
      </c>
      <c r="L1086" s="100" t="str">
        <f t="shared" si="104"/>
        <v>-</v>
      </c>
      <c r="M1086" s="95" t="str">
        <f>IF(C1086='TABELA UNIFICADA 2024'!A1086,'TABELA UNIFICADA 2024'!C1086," ")</f>
        <v xml:space="preserve"> </v>
      </c>
      <c r="N1086" s="99" t="str">
        <f>IF(C1086='TABELA UNIFICADA 2024'!A1032,'TABELA UNIFICADA 2024'!F1032," ")</f>
        <v xml:space="preserve"> </v>
      </c>
      <c r="O1086" s="99" t="str">
        <f t="shared" si="105"/>
        <v xml:space="preserve"> </v>
      </c>
      <c r="Y1086" s="183" t="s">
        <v>1260</v>
      </c>
      <c r="Z1086" s="104" t="s">
        <v>617</v>
      </c>
      <c r="AA1086" s="104" t="s">
        <v>618</v>
      </c>
      <c r="AB1086" s="104" t="str">
        <f t="shared" si="109"/>
        <v>FERRO</v>
      </c>
      <c r="AC1086" s="106">
        <f>IF(AND(AB1086="FERRO",AA1086="PADRAO"),CONTROLE!$T$2,IF(AND(AB1086="FERRO",AA1086="ESPECIAL"),CONTROLE!$T$3,IF(AND(AB1086="ACO",AA1086="PADRAO"),CONTROLE!$T$8,IF(AND(AB1086="ACO",AA1086="ESPECIAL"),CONTROLE!$T$9,IF(AND(AB1086="ALUMINIO",AA1086="PADRAO"),CONTROLE!$T$5,IF(AND(AB1086="ALUMINIO",AA1086="ESPECIAL"),CONTROLE!$T$6))))))</f>
        <v>12738</v>
      </c>
    </row>
    <row r="1087" spans="1:29" ht="15" customHeight="1">
      <c r="A1087" s="98" t="s">
        <v>2927</v>
      </c>
      <c r="B1087" s="96" t="str">
        <f t="shared" si="107"/>
        <v xml:space="preserve"> </v>
      </c>
      <c r="C1087" s="96" t="str">
        <f>IF(AND(ISBLANK('TABELA UNIFICADA 2024'!P1033)=TRUE,(ISBLANK('TABELA UNIFICADA 2024'!A1033)=FALSE)),'TABELA UNIFICADA 2024'!A1033," ")</f>
        <v xml:space="preserve"> </v>
      </c>
      <c r="D1087" s="96" t="s">
        <v>43</v>
      </c>
      <c r="E1087" s="191" t="str">
        <f>IF(ISBLANK('TABELA UNIFICADA 2024'!M1033)=TRUE," ",'TABELA UNIFICADA 2024'!M1033)</f>
        <v xml:space="preserve"> </v>
      </c>
      <c r="F1087" s="96" t="s">
        <v>111</v>
      </c>
      <c r="G1087" s="96" t="str">
        <f>IF(C1087='TABELA UNIFICADA 2024'!A1087,'TABELA UNIFICADA 2024'!D1087," ")</f>
        <v xml:space="preserve"> </v>
      </c>
      <c r="H1087" s="96" t="s">
        <v>43</v>
      </c>
      <c r="I1087" s="96" t="s">
        <v>112</v>
      </c>
      <c r="J1087" s="97" t="str">
        <f>IF(C1087='TABELA UNIFICADA 2024'!A1033,'TABELA UNIFICADA 2024'!G1033," ")</f>
        <v xml:space="preserve"> </v>
      </c>
      <c r="K1087" s="96" t="s">
        <v>113</v>
      </c>
      <c r="L1087" s="100" t="str">
        <f t="shared" si="104"/>
        <v>-</v>
      </c>
      <c r="M1087" s="95" t="str">
        <f>IF(C1087='TABELA UNIFICADA 2024'!A1087,'TABELA UNIFICADA 2024'!C1087," ")</f>
        <v xml:space="preserve"> </v>
      </c>
      <c r="N1087" s="99" t="str">
        <f>IF(C1087='TABELA UNIFICADA 2024'!A1033,'TABELA UNIFICADA 2024'!F1033," ")</f>
        <v xml:space="preserve"> </v>
      </c>
      <c r="O1087" s="99" t="str">
        <f t="shared" si="105"/>
        <v xml:space="preserve"> </v>
      </c>
      <c r="Y1087" s="183" t="s">
        <v>1261</v>
      </c>
      <c r="Z1087" s="104" t="s">
        <v>617</v>
      </c>
      <c r="AA1087" s="104" t="s">
        <v>618</v>
      </c>
      <c r="AB1087" s="104" t="str">
        <f t="shared" si="109"/>
        <v>FERRO</v>
      </c>
      <c r="AC1087" s="106">
        <f>IF(AND(AB1087="FERRO",AA1087="PADRAO"),CONTROLE!$T$2,IF(AND(AB1087="FERRO",AA1087="ESPECIAL"),CONTROLE!$T$3,IF(AND(AB1087="ACO",AA1087="PADRAO"),CONTROLE!$T$8,IF(AND(AB1087="ACO",AA1087="ESPECIAL"),CONTROLE!$T$9,IF(AND(AB1087="ALUMINIO",AA1087="PADRAO"),CONTROLE!$T$5,IF(AND(AB1087="ALUMINIO",AA1087="ESPECIAL"),CONTROLE!$T$6))))))</f>
        <v>12738</v>
      </c>
    </row>
    <row r="1088" spans="1:29" ht="15" customHeight="1">
      <c r="A1088" s="98" t="s">
        <v>2927</v>
      </c>
      <c r="B1088" s="96" t="str">
        <f t="shared" si="107"/>
        <v xml:space="preserve"> </v>
      </c>
      <c r="C1088" s="96" t="str">
        <f>IF(AND(ISBLANK('TABELA UNIFICADA 2024'!P1034)=TRUE,(ISBLANK('TABELA UNIFICADA 2024'!A1034)=FALSE)),'TABELA UNIFICADA 2024'!A1034," ")</f>
        <v xml:space="preserve"> </v>
      </c>
      <c r="D1088" s="96" t="s">
        <v>43</v>
      </c>
      <c r="E1088" s="191" t="str">
        <f>IF(ISBLANK('TABELA UNIFICADA 2024'!M1034)=TRUE," ",'TABELA UNIFICADA 2024'!M1034)</f>
        <v xml:space="preserve"> </v>
      </c>
      <c r="F1088" s="96" t="s">
        <v>111</v>
      </c>
      <c r="G1088" s="96" t="str">
        <f>IF(C1088='TABELA UNIFICADA 2024'!A1088,'TABELA UNIFICADA 2024'!D1088," ")</f>
        <v xml:space="preserve"> </v>
      </c>
      <c r="H1088" s="96" t="s">
        <v>43</v>
      </c>
      <c r="I1088" s="96" t="s">
        <v>112</v>
      </c>
      <c r="J1088" s="97" t="str">
        <f>IF(C1088='TABELA UNIFICADA 2024'!A1034,'TABELA UNIFICADA 2024'!G1034," ")</f>
        <v xml:space="preserve"> </v>
      </c>
      <c r="K1088" s="96" t="s">
        <v>113</v>
      </c>
      <c r="L1088" s="100" t="str">
        <f t="shared" si="104"/>
        <v>-</v>
      </c>
      <c r="M1088" s="95" t="str">
        <f>IF(C1088='TABELA UNIFICADA 2024'!A1088,'TABELA UNIFICADA 2024'!C1088," ")</f>
        <v xml:space="preserve"> </v>
      </c>
      <c r="N1088" s="99" t="str">
        <f>IF(C1088='TABELA UNIFICADA 2024'!A1034,'TABELA UNIFICADA 2024'!F1034," ")</f>
        <v xml:space="preserve"> </v>
      </c>
      <c r="O1088" s="99" t="str">
        <f t="shared" si="105"/>
        <v xml:space="preserve"> </v>
      </c>
      <c r="Y1088" s="183" t="s">
        <v>1262</v>
      </c>
      <c r="Z1088" s="104" t="s">
        <v>617</v>
      </c>
      <c r="AA1088" s="104" t="s">
        <v>618</v>
      </c>
      <c r="AB1088" s="104" t="str">
        <f t="shared" si="109"/>
        <v>FERRO</v>
      </c>
      <c r="AC1088" s="106">
        <f>IF(AND(AB1088="FERRO",AA1088="PADRAO"),CONTROLE!$T$2,IF(AND(AB1088="FERRO",AA1088="ESPECIAL"),CONTROLE!$T$3,IF(AND(AB1088="ACO",AA1088="PADRAO"),CONTROLE!$T$8,IF(AND(AB1088="ACO",AA1088="ESPECIAL"),CONTROLE!$T$9,IF(AND(AB1088="ALUMINIO",AA1088="PADRAO"),CONTROLE!$T$5,IF(AND(AB1088="ALUMINIO",AA1088="ESPECIAL"),CONTROLE!$T$6))))))</f>
        <v>12738</v>
      </c>
    </row>
    <row r="1089" spans="1:29" ht="15" customHeight="1">
      <c r="A1089" s="98" t="s">
        <v>2927</v>
      </c>
      <c r="B1089" s="96" t="str">
        <f t="shared" si="107"/>
        <v xml:space="preserve"> </v>
      </c>
      <c r="C1089" s="96" t="str">
        <f>IF(AND(ISBLANK('TABELA UNIFICADA 2024'!P1035)=TRUE,(ISBLANK('TABELA UNIFICADA 2024'!A1035)=FALSE)),'TABELA UNIFICADA 2024'!A1035," ")</f>
        <v xml:space="preserve"> </v>
      </c>
      <c r="D1089" s="96" t="s">
        <v>43</v>
      </c>
      <c r="E1089" s="191" t="str">
        <f>IF(ISBLANK('TABELA UNIFICADA 2024'!M1035)=TRUE," ",'TABELA UNIFICADA 2024'!M1035)</f>
        <v xml:space="preserve"> </v>
      </c>
      <c r="F1089" s="96" t="s">
        <v>111</v>
      </c>
      <c r="G1089" s="96" t="str">
        <f>IF(C1089='TABELA UNIFICADA 2024'!A1089,'TABELA UNIFICADA 2024'!D1089," ")</f>
        <v xml:space="preserve"> </v>
      </c>
      <c r="H1089" s="96" t="s">
        <v>43</v>
      </c>
      <c r="I1089" s="96" t="s">
        <v>112</v>
      </c>
      <c r="J1089" s="97" t="str">
        <f>IF(C1089='TABELA UNIFICADA 2024'!A1035,'TABELA UNIFICADA 2024'!G1035," ")</f>
        <v xml:space="preserve"> </v>
      </c>
      <c r="K1089" s="96" t="s">
        <v>113</v>
      </c>
      <c r="L1089" s="100" t="str">
        <f t="shared" si="104"/>
        <v>-</v>
      </c>
      <c r="M1089" s="95" t="str">
        <f>IF(C1089='TABELA UNIFICADA 2024'!A1089,'TABELA UNIFICADA 2024'!C1089," ")</f>
        <v xml:space="preserve"> </v>
      </c>
      <c r="N1089" s="99" t="str">
        <f>IF(C1089='TABELA UNIFICADA 2024'!A1035,'TABELA UNIFICADA 2024'!F1035," ")</f>
        <v xml:space="preserve"> </v>
      </c>
      <c r="O1089" s="99" t="str">
        <f t="shared" si="105"/>
        <v xml:space="preserve"> </v>
      </c>
      <c r="Y1089" s="183" t="s">
        <v>1263</v>
      </c>
      <c r="Z1089" s="104" t="s">
        <v>617</v>
      </c>
      <c r="AA1089" s="104" t="s">
        <v>618</v>
      </c>
      <c r="AB1089" s="104" t="str">
        <f t="shared" si="109"/>
        <v>FERRO</v>
      </c>
      <c r="AC1089" s="106">
        <f>IF(AND(AB1089="FERRO",AA1089="PADRAO"),CONTROLE!$T$2,IF(AND(AB1089="FERRO",AA1089="ESPECIAL"),CONTROLE!$T$3,IF(AND(AB1089="ACO",AA1089="PADRAO"),CONTROLE!$T$8,IF(AND(AB1089="ACO",AA1089="ESPECIAL"),CONTROLE!$T$9,IF(AND(AB1089="ALUMINIO",AA1089="PADRAO"),CONTROLE!$T$5,IF(AND(AB1089="ALUMINIO",AA1089="ESPECIAL"),CONTROLE!$T$6))))))</f>
        <v>12738</v>
      </c>
    </row>
    <row r="1090" spans="1:29" ht="15" customHeight="1">
      <c r="A1090" s="98" t="s">
        <v>2927</v>
      </c>
      <c r="B1090" s="96" t="str">
        <f t="shared" si="107"/>
        <v xml:space="preserve"> </v>
      </c>
      <c r="C1090" s="96" t="str">
        <f>IF(AND(ISBLANK('TABELA UNIFICADA 2024'!P1036)=TRUE,(ISBLANK('TABELA UNIFICADA 2024'!A1036)=FALSE)),'TABELA UNIFICADA 2024'!A1036," ")</f>
        <v xml:space="preserve"> </v>
      </c>
      <c r="D1090" s="96" t="s">
        <v>43</v>
      </c>
      <c r="E1090" s="191" t="str">
        <f>IF(ISBLANK('TABELA UNIFICADA 2024'!M1036)=TRUE," ",'TABELA UNIFICADA 2024'!M1036)</f>
        <v xml:space="preserve"> </v>
      </c>
      <c r="F1090" s="96" t="s">
        <v>111</v>
      </c>
      <c r="G1090" s="96" t="str">
        <f>IF(C1090='TABELA UNIFICADA 2024'!A1090,'TABELA UNIFICADA 2024'!D1090," ")</f>
        <v xml:space="preserve"> </v>
      </c>
      <c r="H1090" s="96" t="s">
        <v>43</v>
      </c>
      <c r="I1090" s="96" t="s">
        <v>112</v>
      </c>
      <c r="J1090" s="97" t="str">
        <f>IF(C1090='TABELA UNIFICADA 2024'!A1036,'TABELA UNIFICADA 2024'!G1036," ")</f>
        <v xml:space="preserve"> </v>
      </c>
      <c r="K1090" s="96" t="s">
        <v>113</v>
      </c>
      <c r="L1090" s="100" t="str">
        <f t="shared" si="104"/>
        <v>-</v>
      </c>
      <c r="M1090" s="95" t="str">
        <f>IF(C1090='TABELA UNIFICADA 2024'!A1090,'TABELA UNIFICADA 2024'!C1090," ")</f>
        <v xml:space="preserve"> </v>
      </c>
      <c r="N1090" s="99" t="str">
        <f>IF(C1090='TABELA UNIFICADA 2024'!A1036,'TABELA UNIFICADA 2024'!F1036," ")</f>
        <v xml:space="preserve"> </v>
      </c>
      <c r="O1090" s="99" t="str">
        <f t="shared" si="105"/>
        <v xml:space="preserve"> </v>
      </c>
      <c r="Y1090" s="183" t="s">
        <v>1264</v>
      </c>
      <c r="Z1090" s="104" t="s">
        <v>696</v>
      </c>
      <c r="AA1090" s="104" t="s">
        <v>618</v>
      </c>
      <c r="AB1090" s="104" t="s">
        <v>2550</v>
      </c>
      <c r="AC1090" s="106">
        <f>IF(AND(AB1090="FERRO",AA1090="PADRAO"),CONTROLE!$T$2,IF(AND(AB1090="FERRO",AA1090="ESPECIAL"),CONTROLE!$T$3,IF(AND(AB1090="ACO",AA1090="PADRAO"),CONTROLE!$T$8,IF(AND(AB1090="ACO",AA1090="ESPECIAL"),CONTROLE!$T$9,IF(AND(AB1090="ALUMINIO",AA1090="PADRAO"),CONTROLE!$T$5,IF(AND(AB1090="ALUMINIO",AA1090="ESPECIAL"),CONTROLE!$T$6))))))</f>
        <v>12740</v>
      </c>
    </row>
    <row r="1091" spans="1:29" ht="15" customHeight="1">
      <c r="A1091" s="98" t="s">
        <v>2927</v>
      </c>
      <c r="B1091" s="96" t="str">
        <f t="shared" si="107"/>
        <v xml:space="preserve"> </v>
      </c>
      <c r="C1091" s="96" t="str">
        <f>IF(AND(ISBLANK('TABELA UNIFICADA 2024'!P1037)=TRUE,(ISBLANK('TABELA UNIFICADA 2024'!A1037)=FALSE)),'TABELA UNIFICADA 2024'!A1037," ")</f>
        <v xml:space="preserve"> </v>
      </c>
      <c r="D1091" s="96" t="s">
        <v>43</v>
      </c>
      <c r="E1091" s="191" t="str">
        <f>IF(ISBLANK('TABELA UNIFICADA 2024'!M1037)=TRUE," ",'TABELA UNIFICADA 2024'!M1037)</f>
        <v xml:space="preserve"> </v>
      </c>
      <c r="F1091" s="96" t="s">
        <v>111</v>
      </c>
      <c r="G1091" s="96" t="str">
        <f>IF(C1091='TABELA UNIFICADA 2024'!A1091,'TABELA UNIFICADA 2024'!D1091," ")</f>
        <v xml:space="preserve"> </v>
      </c>
      <c r="H1091" s="96" t="s">
        <v>43</v>
      </c>
      <c r="I1091" s="96" t="s">
        <v>112</v>
      </c>
      <c r="J1091" s="97" t="str">
        <f>IF(C1091='TABELA UNIFICADA 2024'!A1037,'TABELA UNIFICADA 2024'!G1037," ")</f>
        <v xml:space="preserve"> </v>
      </c>
      <c r="K1091" s="96" t="s">
        <v>113</v>
      </c>
      <c r="L1091" s="100" t="str">
        <f t="shared" si="104"/>
        <v>-</v>
      </c>
      <c r="M1091" s="95" t="str">
        <f>IF(C1091='TABELA UNIFICADA 2024'!A1091,'TABELA UNIFICADA 2024'!C1091," ")</f>
        <v xml:space="preserve"> </v>
      </c>
      <c r="N1091" s="99" t="str">
        <f>IF(C1091='TABELA UNIFICADA 2024'!A1037,'TABELA UNIFICADA 2024'!F1037," ")</f>
        <v xml:space="preserve"> </v>
      </c>
      <c r="O1091" s="99" t="str">
        <f t="shared" si="105"/>
        <v xml:space="preserve"> </v>
      </c>
      <c r="Y1091" s="183" t="s">
        <v>1265</v>
      </c>
      <c r="Z1091" s="104" t="s">
        <v>696</v>
      </c>
      <c r="AA1091" s="104" t="s">
        <v>618</v>
      </c>
      <c r="AB1091" s="104" t="s">
        <v>2550</v>
      </c>
      <c r="AC1091" s="106">
        <f>IF(AND(AB1091="FERRO",AA1091="PADRAO"),CONTROLE!$T$2,IF(AND(AB1091="FERRO",AA1091="ESPECIAL"),CONTROLE!$T$3,IF(AND(AB1091="ACO",AA1091="PADRAO"),CONTROLE!$T$8,IF(AND(AB1091="ACO",AA1091="ESPECIAL"),CONTROLE!$T$9,IF(AND(AB1091="ALUMINIO",AA1091="PADRAO"),CONTROLE!$T$5,IF(AND(AB1091="ALUMINIO",AA1091="ESPECIAL"),CONTROLE!$T$6))))))</f>
        <v>12740</v>
      </c>
    </row>
    <row r="1092" spans="1:29" ht="15" customHeight="1">
      <c r="A1092" s="98" t="s">
        <v>2927</v>
      </c>
      <c r="B1092" s="96" t="str">
        <f t="shared" si="107"/>
        <v xml:space="preserve"> </v>
      </c>
      <c r="C1092" s="96" t="str">
        <f>IF(AND(ISBLANK('TABELA UNIFICADA 2024'!P1038)=TRUE,(ISBLANK('TABELA UNIFICADA 2024'!A1038)=FALSE)),'TABELA UNIFICADA 2024'!A1038," ")</f>
        <v xml:space="preserve"> </v>
      </c>
      <c r="D1092" s="96" t="s">
        <v>43</v>
      </c>
      <c r="E1092" s="191" t="str">
        <f>IF(ISBLANK('TABELA UNIFICADA 2024'!M1038)=TRUE," ",'TABELA UNIFICADA 2024'!M1038)</f>
        <v xml:space="preserve"> </v>
      </c>
      <c r="F1092" s="96" t="s">
        <v>111</v>
      </c>
      <c r="G1092" s="96" t="str">
        <f>IF(C1092='TABELA UNIFICADA 2024'!A1092,'TABELA UNIFICADA 2024'!D1092," ")</f>
        <v xml:space="preserve"> </v>
      </c>
      <c r="H1092" s="96" t="s">
        <v>43</v>
      </c>
      <c r="I1092" s="96" t="s">
        <v>112</v>
      </c>
      <c r="J1092" s="97" t="str">
        <f>IF(C1092='TABELA UNIFICADA 2024'!A1038,'TABELA UNIFICADA 2024'!G1038," ")</f>
        <v xml:space="preserve"> </v>
      </c>
      <c r="K1092" s="96" t="s">
        <v>113</v>
      </c>
      <c r="L1092" s="100" t="str">
        <f t="shared" si="104"/>
        <v>-</v>
      </c>
      <c r="M1092" s="95" t="str">
        <f>IF(C1092='TABELA UNIFICADA 2024'!A1092,'TABELA UNIFICADA 2024'!C1092," ")</f>
        <v xml:space="preserve"> </v>
      </c>
      <c r="N1092" s="99" t="str">
        <f>IF(C1092='TABELA UNIFICADA 2024'!A1038,'TABELA UNIFICADA 2024'!F1038," ")</f>
        <v xml:space="preserve"> </v>
      </c>
      <c r="O1092" s="99" t="str">
        <f t="shared" si="105"/>
        <v xml:space="preserve"> </v>
      </c>
      <c r="Y1092" s="183" t="s">
        <v>1266</v>
      </c>
      <c r="Z1092" s="104" t="s">
        <v>617</v>
      </c>
      <c r="AA1092" s="104" t="s">
        <v>618</v>
      </c>
      <c r="AB1092" s="104" t="str">
        <f t="shared" ref="AB1092:AB1155" si="110">IF(LEFT(Z1092,1)="G","FERRO",0)</f>
        <v>FERRO</v>
      </c>
      <c r="AC1092" s="106">
        <f>IF(AND(AB1092="FERRO",AA1092="PADRAO"),CONTROLE!$T$2,IF(AND(AB1092="FERRO",AA1092="ESPECIAL"),CONTROLE!$T$3,IF(AND(AB1092="ACO",AA1092="PADRAO"),CONTROLE!$T$8,IF(AND(AB1092="ACO",AA1092="ESPECIAL"),CONTROLE!$T$9,IF(AND(AB1092="ALUMINIO",AA1092="PADRAO"),CONTROLE!$T$5,IF(AND(AB1092="ALUMINIO",AA1092="ESPECIAL"),CONTROLE!$T$6))))))</f>
        <v>12738</v>
      </c>
    </row>
    <row r="1093" spans="1:29" ht="15" customHeight="1">
      <c r="A1093" s="98" t="s">
        <v>2927</v>
      </c>
      <c r="B1093" s="96" t="str">
        <f t="shared" si="107"/>
        <v xml:space="preserve"> </v>
      </c>
      <c r="C1093" s="96" t="str">
        <f>IF(AND(ISBLANK('TABELA UNIFICADA 2024'!P1039)=TRUE,(ISBLANK('TABELA UNIFICADA 2024'!A1039)=FALSE)),'TABELA UNIFICADA 2024'!A1039," ")</f>
        <v xml:space="preserve"> </v>
      </c>
      <c r="D1093" s="96" t="s">
        <v>43</v>
      </c>
      <c r="E1093" s="191" t="str">
        <f>IF(ISBLANK('TABELA UNIFICADA 2024'!M1039)=TRUE," ",'TABELA UNIFICADA 2024'!M1039)</f>
        <v xml:space="preserve"> </v>
      </c>
      <c r="F1093" s="96" t="s">
        <v>111</v>
      </c>
      <c r="G1093" s="96" t="str">
        <f>IF(C1093='TABELA UNIFICADA 2024'!A1093,'TABELA UNIFICADA 2024'!D1093," ")</f>
        <v xml:space="preserve"> </v>
      </c>
      <c r="H1093" s="96" t="s">
        <v>43</v>
      </c>
      <c r="I1093" s="96" t="s">
        <v>112</v>
      </c>
      <c r="J1093" s="97" t="str">
        <f>IF(C1093='TABELA UNIFICADA 2024'!A1039,'TABELA UNIFICADA 2024'!G1039," ")</f>
        <v xml:space="preserve"> </v>
      </c>
      <c r="K1093" s="96" t="s">
        <v>113</v>
      </c>
      <c r="L1093" s="100" t="str">
        <f t="shared" si="104"/>
        <v>-</v>
      </c>
      <c r="M1093" s="95" t="str">
        <f>IF(C1093='TABELA UNIFICADA 2024'!A1093,'TABELA UNIFICADA 2024'!C1093," ")</f>
        <v xml:space="preserve"> </v>
      </c>
      <c r="N1093" s="99" t="str">
        <f>IF(C1093='TABELA UNIFICADA 2024'!A1039,'TABELA UNIFICADA 2024'!F1039," ")</f>
        <v xml:space="preserve"> </v>
      </c>
      <c r="O1093" s="99" t="str">
        <f t="shared" si="105"/>
        <v xml:space="preserve"> </v>
      </c>
      <c r="Y1093" s="183" t="s">
        <v>2123</v>
      </c>
      <c r="Z1093" s="104" t="s">
        <v>617</v>
      </c>
      <c r="AA1093" s="104" t="s">
        <v>618</v>
      </c>
      <c r="AB1093" s="104" t="str">
        <f t="shared" si="110"/>
        <v>FERRO</v>
      </c>
      <c r="AC1093" s="106">
        <f>IF(AND(AB1093="FERRO",AA1093="PADRAO"),CONTROLE!$T$2,IF(AND(AB1093="FERRO",AA1093="ESPECIAL"),CONTROLE!$T$3,IF(AND(AB1093="ACO",AA1093="PADRAO"),CONTROLE!$T$8,IF(AND(AB1093="ACO",AA1093="ESPECIAL"),CONTROLE!$T$9,IF(AND(AB1093="ALUMINIO",AA1093="PADRAO"),CONTROLE!$T$5,IF(AND(AB1093="ALUMINIO",AA1093="ESPECIAL"),CONTROLE!$T$6))))))</f>
        <v>12738</v>
      </c>
    </row>
    <row r="1094" spans="1:29" ht="15" customHeight="1">
      <c r="A1094" s="98" t="s">
        <v>2927</v>
      </c>
      <c r="B1094" s="96" t="str">
        <f t="shared" si="107"/>
        <v xml:space="preserve"> </v>
      </c>
      <c r="C1094" s="96" t="str">
        <f>IF(AND(ISBLANK('TABELA UNIFICADA 2024'!P1040)=TRUE,(ISBLANK('TABELA UNIFICADA 2024'!A1040)=FALSE)),'TABELA UNIFICADA 2024'!A1040," ")</f>
        <v xml:space="preserve"> </v>
      </c>
      <c r="D1094" s="96" t="s">
        <v>43</v>
      </c>
      <c r="E1094" s="191" t="str">
        <f>IF(ISBLANK('TABELA UNIFICADA 2024'!M1040)=TRUE," ",'TABELA UNIFICADA 2024'!M1040)</f>
        <v xml:space="preserve"> </v>
      </c>
      <c r="F1094" s="96" t="s">
        <v>111</v>
      </c>
      <c r="G1094" s="96" t="str">
        <f>IF(C1094='TABELA UNIFICADA 2024'!A1094,'TABELA UNIFICADA 2024'!D1094," ")</f>
        <v xml:space="preserve"> </v>
      </c>
      <c r="H1094" s="96" t="s">
        <v>43</v>
      </c>
      <c r="I1094" s="96" t="s">
        <v>112</v>
      </c>
      <c r="J1094" s="97" t="str">
        <f>IF(C1094='TABELA UNIFICADA 2024'!A1040,'TABELA UNIFICADA 2024'!G1040," ")</f>
        <v xml:space="preserve"> </v>
      </c>
      <c r="K1094" s="96" t="s">
        <v>113</v>
      </c>
      <c r="L1094" s="100" t="str">
        <f t="shared" si="104"/>
        <v>-</v>
      </c>
      <c r="M1094" s="95" t="str">
        <f>IF(C1094='TABELA UNIFICADA 2024'!A1094,'TABELA UNIFICADA 2024'!C1094," ")</f>
        <v xml:space="preserve"> </v>
      </c>
      <c r="N1094" s="99" t="str">
        <f>IF(C1094='TABELA UNIFICADA 2024'!A1040,'TABELA UNIFICADA 2024'!F1040," ")</f>
        <v xml:space="preserve"> </v>
      </c>
      <c r="O1094" s="99" t="str">
        <f t="shared" si="105"/>
        <v xml:space="preserve"> </v>
      </c>
      <c r="Y1094" s="183" t="s">
        <v>2124</v>
      </c>
      <c r="Z1094" s="104" t="s">
        <v>617</v>
      </c>
      <c r="AA1094" s="104" t="s">
        <v>618</v>
      </c>
      <c r="AB1094" s="104" t="str">
        <f t="shared" si="110"/>
        <v>FERRO</v>
      </c>
      <c r="AC1094" s="106">
        <f>IF(AND(AB1094="FERRO",AA1094="PADRAO"),CONTROLE!$T$2,IF(AND(AB1094="FERRO",AA1094="ESPECIAL"),CONTROLE!$T$3,IF(AND(AB1094="ACO",AA1094="PADRAO"),CONTROLE!$T$8,IF(AND(AB1094="ACO",AA1094="ESPECIAL"),CONTROLE!$T$9,IF(AND(AB1094="ALUMINIO",AA1094="PADRAO"),CONTROLE!$T$5,IF(AND(AB1094="ALUMINIO",AA1094="ESPECIAL"),CONTROLE!$T$6))))))</f>
        <v>12738</v>
      </c>
    </row>
    <row r="1095" spans="1:29" ht="15" customHeight="1">
      <c r="A1095" s="98" t="s">
        <v>2927</v>
      </c>
      <c r="B1095" s="96" t="str">
        <f t="shared" si="107"/>
        <v xml:space="preserve"> </v>
      </c>
      <c r="C1095" s="96" t="str">
        <f>IF(AND(ISBLANK('TABELA UNIFICADA 2024'!P1041)=TRUE,(ISBLANK('TABELA UNIFICADA 2024'!A1041)=FALSE)),'TABELA UNIFICADA 2024'!A1041," ")</f>
        <v xml:space="preserve"> </v>
      </c>
      <c r="D1095" s="96" t="s">
        <v>43</v>
      </c>
      <c r="E1095" s="191" t="str">
        <f>IF(ISBLANK('TABELA UNIFICADA 2024'!M1041)=TRUE," ",'TABELA UNIFICADA 2024'!M1041)</f>
        <v xml:space="preserve"> </v>
      </c>
      <c r="F1095" s="96" t="s">
        <v>111</v>
      </c>
      <c r="G1095" s="96" t="str">
        <f>IF(C1095='TABELA UNIFICADA 2024'!A1095,'TABELA UNIFICADA 2024'!D1095," ")</f>
        <v xml:space="preserve"> </v>
      </c>
      <c r="H1095" s="96" t="s">
        <v>43</v>
      </c>
      <c r="I1095" s="96" t="s">
        <v>112</v>
      </c>
      <c r="J1095" s="97" t="str">
        <f>IF(C1095='TABELA UNIFICADA 2024'!A1041,'TABELA UNIFICADA 2024'!G1041," ")</f>
        <v xml:space="preserve"> </v>
      </c>
      <c r="K1095" s="96" t="s">
        <v>113</v>
      </c>
      <c r="L1095" s="100" t="str">
        <f t="shared" si="104"/>
        <v>-</v>
      </c>
      <c r="M1095" s="95" t="str">
        <f>IF(C1095='TABELA UNIFICADA 2024'!A1095,'TABELA UNIFICADA 2024'!C1095," ")</f>
        <v xml:space="preserve"> </v>
      </c>
      <c r="N1095" s="99" t="str">
        <f>IF(C1095='TABELA UNIFICADA 2024'!A1041,'TABELA UNIFICADA 2024'!F1041," ")</f>
        <v xml:space="preserve"> </v>
      </c>
      <c r="O1095" s="99" t="str">
        <f t="shared" si="105"/>
        <v xml:space="preserve"> </v>
      </c>
      <c r="Y1095" s="183" t="s">
        <v>2125</v>
      </c>
      <c r="Z1095" s="104" t="s">
        <v>658</v>
      </c>
      <c r="AA1095" s="104" t="s">
        <v>618</v>
      </c>
      <c r="AB1095" s="104" t="str">
        <f t="shared" si="110"/>
        <v>FERRO</v>
      </c>
      <c r="AC1095" s="106">
        <f>IF(AND(AB1095="FERRO",AA1095="PADRAO"),CONTROLE!$T$2,IF(AND(AB1095="FERRO",AA1095="ESPECIAL"),CONTROLE!$T$3,IF(AND(AB1095="ACO",AA1095="PADRAO"),CONTROLE!$T$8,IF(AND(AB1095="ACO",AA1095="ESPECIAL"),CONTROLE!$T$9,IF(AND(AB1095="ALUMINIO",AA1095="PADRAO"),CONTROLE!$T$5,IF(AND(AB1095="ALUMINIO",AA1095="ESPECIAL"),CONTROLE!$T$6))))))</f>
        <v>12738</v>
      </c>
    </row>
    <row r="1096" spans="1:29" ht="15" customHeight="1">
      <c r="A1096" s="98" t="s">
        <v>2927</v>
      </c>
      <c r="B1096" s="96" t="str">
        <f t="shared" si="107"/>
        <v xml:space="preserve"> </v>
      </c>
      <c r="C1096" s="96" t="str">
        <f>IF(AND(ISBLANK('TABELA UNIFICADA 2024'!P1042)=TRUE,(ISBLANK('TABELA UNIFICADA 2024'!A1042)=FALSE)),'TABELA UNIFICADA 2024'!A1042," ")</f>
        <v xml:space="preserve"> </v>
      </c>
      <c r="D1096" s="96" t="s">
        <v>43</v>
      </c>
      <c r="E1096" s="191" t="str">
        <f>IF(ISBLANK('TABELA UNIFICADA 2024'!M1042)=TRUE," ",'TABELA UNIFICADA 2024'!M1042)</f>
        <v xml:space="preserve"> </v>
      </c>
      <c r="F1096" s="96" t="s">
        <v>111</v>
      </c>
      <c r="G1096" s="96" t="str">
        <f>IF(C1096='TABELA UNIFICADA 2024'!A1096,'TABELA UNIFICADA 2024'!D1096," ")</f>
        <v xml:space="preserve"> </v>
      </c>
      <c r="H1096" s="96" t="s">
        <v>43</v>
      </c>
      <c r="I1096" s="96" t="s">
        <v>112</v>
      </c>
      <c r="J1096" s="97" t="str">
        <f>IF(C1096='TABELA UNIFICADA 2024'!A1042,'TABELA UNIFICADA 2024'!G1042," ")</f>
        <v xml:space="preserve"> </v>
      </c>
      <c r="K1096" s="96" t="s">
        <v>113</v>
      </c>
      <c r="L1096" s="100" t="str">
        <f t="shared" si="104"/>
        <v>-</v>
      </c>
      <c r="M1096" s="95" t="str">
        <f>IF(C1096='TABELA UNIFICADA 2024'!A1096,'TABELA UNIFICADA 2024'!C1096," ")</f>
        <v xml:space="preserve"> </v>
      </c>
      <c r="N1096" s="99" t="str">
        <f>IF(C1096='TABELA UNIFICADA 2024'!A1042,'TABELA UNIFICADA 2024'!F1042," ")</f>
        <v xml:space="preserve"> </v>
      </c>
      <c r="O1096" s="99" t="str">
        <f t="shared" si="105"/>
        <v xml:space="preserve"> </v>
      </c>
      <c r="Y1096" s="183" t="s">
        <v>2126</v>
      </c>
      <c r="Z1096" s="104" t="s">
        <v>658</v>
      </c>
      <c r="AA1096" s="104" t="s">
        <v>618</v>
      </c>
      <c r="AB1096" s="104" t="str">
        <f t="shared" si="110"/>
        <v>FERRO</v>
      </c>
      <c r="AC1096" s="106">
        <f>IF(AND(AB1096="FERRO",AA1096="PADRAO"),CONTROLE!$T$2,IF(AND(AB1096="FERRO",AA1096="ESPECIAL"),CONTROLE!$T$3,IF(AND(AB1096="ACO",AA1096="PADRAO"),CONTROLE!$T$8,IF(AND(AB1096="ACO",AA1096="ESPECIAL"),CONTROLE!$T$9,IF(AND(AB1096="ALUMINIO",AA1096="PADRAO"),CONTROLE!$T$5,IF(AND(AB1096="ALUMINIO",AA1096="ESPECIAL"),CONTROLE!$T$6))))))</f>
        <v>12738</v>
      </c>
    </row>
    <row r="1097" spans="1:29" ht="15" customHeight="1">
      <c r="A1097" s="98" t="s">
        <v>2927</v>
      </c>
      <c r="B1097" s="96" t="str">
        <f t="shared" si="107"/>
        <v xml:space="preserve"> </v>
      </c>
      <c r="C1097" s="96" t="str">
        <f>IF(AND(ISBLANK('TABELA UNIFICADA 2024'!P1043)=TRUE,(ISBLANK('TABELA UNIFICADA 2024'!A1043)=FALSE)),'TABELA UNIFICADA 2024'!A1043," ")</f>
        <v xml:space="preserve"> </v>
      </c>
      <c r="D1097" s="96" t="s">
        <v>43</v>
      </c>
      <c r="E1097" s="191" t="str">
        <f>IF(ISBLANK('TABELA UNIFICADA 2024'!M1043)=TRUE," ",'TABELA UNIFICADA 2024'!M1043)</f>
        <v xml:space="preserve"> </v>
      </c>
      <c r="F1097" s="96" t="s">
        <v>111</v>
      </c>
      <c r="G1097" s="96" t="str">
        <f>IF(C1097='TABELA UNIFICADA 2024'!A1097,'TABELA UNIFICADA 2024'!D1097," ")</f>
        <v xml:space="preserve"> </v>
      </c>
      <c r="H1097" s="96" t="s">
        <v>43</v>
      </c>
      <c r="I1097" s="96" t="s">
        <v>112</v>
      </c>
      <c r="J1097" s="97" t="str">
        <f>IF(C1097='TABELA UNIFICADA 2024'!A1043,'TABELA UNIFICADA 2024'!G1043," ")</f>
        <v xml:space="preserve"> </v>
      </c>
      <c r="K1097" s="96" t="s">
        <v>113</v>
      </c>
      <c r="L1097" s="100" t="str">
        <f t="shared" si="104"/>
        <v>-</v>
      </c>
      <c r="M1097" s="95" t="str">
        <f>IF(C1097='TABELA UNIFICADA 2024'!A1097,'TABELA UNIFICADA 2024'!C1097," ")</f>
        <v xml:space="preserve"> </v>
      </c>
      <c r="N1097" s="99" t="str">
        <f>IF(C1097='TABELA UNIFICADA 2024'!A1043,'TABELA UNIFICADA 2024'!F1043," ")</f>
        <v xml:space="preserve"> </v>
      </c>
      <c r="O1097" s="99" t="str">
        <f t="shared" si="105"/>
        <v xml:space="preserve"> </v>
      </c>
      <c r="Y1097" s="183" t="s">
        <v>2127</v>
      </c>
      <c r="Z1097" s="104" t="s">
        <v>617</v>
      </c>
      <c r="AA1097" s="104" t="s">
        <v>618</v>
      </c>
      <c r="AB1097" s="104" t="str">
        <f t="shared" si="110"/>
        <v>FERRO</v>
      </c>
      <c r="AC1097" s="106">
        <f>IF(AND(AB1097="FERRO",AA1097="PADRAO"),CONTROLE!$T$2,IF(AND(AB1097="FERRO",AA1097="ESPECIAL"),CONTROLE!$T$3,IF(AND(AB1097="ACO",AA1097="PADRAO"),CONTROLE!$T$8,IF(AND(AB1097="ACO",AA1097="ESPECIAL"),CONTROLE!$T$9,IF(AND(AB1097="ALUMINIO",AA1097="PADRAO"),CONTROLE!$T$5,IF(AND(AB1097="ALUMINIO",AA1097="ESPECIAL"),CONTROLE!$T$6))))))</f>
        <v>12738</v>
      </c>
    </row>
    <row r="1098" spans="1:29" ht="15" customHeight="1">
      <c r="A1098" s="98" t="s">
        <v>2927</v>
      </c>
      <c r="B1098" s="96" t="str">
        <f t="shared" si="107"/>
        <v xml:space="preserve"> </v>
      </c>
      <c r="C1098" s="96" t="str">
        <f>IF(AND(ISBLANK('TABELA UNIFICADA 2024'!P1044)=TRUE,(ISBLANK('TABELA UNIFICADA 2024'!A1044)=FALSE)),'TABELA UNIFICADA 2024'!A1044," ")</f>
        <v xml:space="preserve"> </v>
      </c>
      <c r="D1098" s="96" t="s">
        <v>43</v>
      </c>
      <c r="E1098" s="191" t="str">
        <f>IF(ISBLANK('TABELA UNIFICADA 2024'!M1044)=TRUE," ",'TABELA UNIFICADA 2024'!M1044)</f>
        <v xml:space="preserve"> </v>
      </c>
      <c r="F1098" s="96" t="s">
        <v>111</v>
      </c>
      <c r="G1098" s="96" t="str">
        <f>IF(C1098='TABELA UNIFICADA 2024'!A1098,'TABELA UNIFICADA 2024'!D1098," ")</f>
        <v xml:space="preserve"> </v>
      </c>
      <c r="H1098" s="96" t="s">
        <v>43</v>
      </c>
      <c r="I1098" s="96" t="s">
        <v>112</v>
      </c>
      <c r="J1098" s="97" t="str">
        <f>IF(C1098='TABELA UNIFICADA 2024'!A1044,'TABELA UNIFICADA 2024'!G1044," ")</f>
        <v xml:space="preserve"> </v>
      </c>
      <c r="K1098" s="96" t="s">
        <v>113</v>
      </c>
      <c r="L1098" s="100" t="str">
        <f t="shared" si="104"/>
        <v>-</v>
      </c>
      <c r="M1098" s="95" t="str">
        <f>IF(C1098='TABELA UNIFICADA 2024'!A1098,'TABELA UNIFICADA 2024'!C1098," ")</f>
        <v xml:space="preserve"> </v>
      </c>
      <c r="N1098" s="99" t="str">
        <f>IF(C1098='TABELA UNIFICADA 2024'!A1044,'TABELA UNIFICADA 2024'!F1044," ")</f>
        <v xml:space="preserve"> </v>
      </c>
      <c r="O1098" s="99" t="str">
        <f t="shared" si="105"/>
        <v xml:space="preserve"> </v>
      </c>
      <c r="Y1098" s="183" t="s">
        <v>2128</v>
      </c>
      <c r="Z1098" s="104" t="s">
        <v>617</v>
      </c>
      <c r="AA1098" s="104" t="s">
        <v>618</v>
      </c>
      <c r="AB1098" s="104" t="str">
        <f t="shared" si="110"/>
        <v>FERRO</v>
      </c>
      <c r="AC1098" s="106">
        <f>IF(AND(AB1098="FERRO",AA1098="PADRAO"),CONTROLE!$T$2,IF(AND(AB1098="FERRO",AA1098="ESPECIAL"),CONTROLE!$T$3,IF(AND(AB1098="ACO",AA1098="PADRAO"),CONTROLE!$T$8,IF(AND(AB1098="ACO",AA1098="ESPECIAL"),CONTROLE!$T$9,IF(AND(AB1098="ALUMINIO",AA1098="PADRAO"),CONTROLE!$T$5,IF(AND(AB1098="ALUMINIO",AA1098="ESPECIAL"),CONTROLE!$T$6))))))</f>
        <v>12738</v>
      </c>
    </row>
    <row r="1099" spans="1:29" ht="15" customHeight="1">
      <c r="A1099" s="98" t="s">
        <v>2927</v>
      </c>
      <c r="B1099" s="96" t="str">
        <f t="shared" si="107"/>
        <v xml:space="preserve"> </v>
      </c>
      <c r="C1099" s="96" t="str">
        <f>IF(AND(ISBLANK('TABELA UNIFICADA 2024'!P1045)=TRUE,(ISBLANK('TABELA UNIFICADA 2024'!A1045)=FALSE)),'TABELA UNIFICADA 2024'!A1045," ")</f>
        <v xml:space="preserve"> </v>
      </c>
      <c r="D1099" s="96" t="s">
        <v>43</v>
      </c>
      <c r="E1099" s="191" t="str">
        <f>IF(ISBLANK('TABELA UNIFICADA 2024'!M1045)=TRUE," ",'TABELA UNIFICADA 2024'!M1045)</f>
        <v xml:space="preserve"> </v>
      </c>
      <c r="F1099" s="96" t="s">
        <v>111</v>
      </c>
      <c r="G1099" s="96" t="str">
        <f>IF(C1099='TABELA UNIFICADA 2024'!A1099,'TABELA UNIFICADA 2024'!D1099," ")</f>
        <v xml:space="preserve"> </v>
      </c>
      <c r="H1099" s="96" t="s">
        <v>43</v>
      </c>
      <c r="I1099" s="96" t="s">
        <v>112</v>
      </c>
      <c r="J1099" s="97" t="str">
        <f>IF(C1099='TABELA UNIFICADA 2024'!A1045,'TABELA UNIFICADA 2024'!G1045," ")</f>
        <v xml:space="preserve"> </v>
      </c>
      <c r="K1099" s="96" t="s">
        <v>113</v>
      </c>
      <c r="L1099" s="100" t="str">
        <f t="shared" si="104"/>
        <v>-</v>
      </c>
      <c r="M1099" s="95" t="str">
        <f>IF(C1099='TABELA UNIFICADA 2024'!A1099,'TABELA UNIFICADA 2024'!C1099," ")</f>
        <v xml:space="preserve"> </v>
      </c>
      <c r="N1099" s="99" t="str">
        <f>IF(C1099='TABELA UNIFICADA 2024'!A1045,'TABELA UNIFICADA 2024'!F1045," ")</f>
        <v xml:space="preserve"> </v>
      </c>
      <c r="O1099" s="99" t="str">
        <f t="shared" si="105"/>
        <v xml:space="preserve"> </v>
      </c>
      <c r="Y1099" s="183" t="s">
        <v>2129</v>
      </c>
      <c r="Z1099" s="104" t="s">
        <v>617</v>
      </c>
      <c r="AA1099" s="104" t="s">
        <v>618</v>
      </c>
      <c r="AB1099" s="104" t="str">
        <f t="shared" si="110"/>
        <v>FERRO</v>
      </c>
      <c r="AC1099" s="106">
        <f>IF(AND(AB1099="FERRO",AA1099="PADRAO"),CONTROLE!$T$2,IF(AND(AB1099="FERRO",AA1099="ESPECIAL"),CONTROLE!$T$3,IF(AND(AB1099="ACO",AA1099="PADRAO"),CONTROLE!$T$8,IF(AND(AB1099="ACO",AA1099="ESPECIAL"),CONTROLE!$T$9,IF(AND(AB1099="ALUMINIO",AA1099="PADRAO"),CONTROLE!$T$5,IF(AND(AB1099="ALUMINIO",AA1099="ESPECIAL"),CONTROLE!$T$6))))))</f>
        <v>12738</v>
      </c>
    </row>
    <row r="1100" spans="1:29" ht="15" customHeight="1">
      <c r="A1100" s="98" t="s">
        <v>2927</v>
      </c>
      <c r="B1100" s="96" t="str">
        <f t="shared" si="107"/>
        <v xml:space="preserve"> </v>
      </c>
      <c r="C1100" s="96" t="str">
        <f>IF(AND(ISBLANK('TABELA UNIFICADA 2024'!P1046)=TRUE,(ISBLANK('TABELA UNIFICADA 2024'!A1046)=FALSE)),'TABELA UNIFICADA 2024'!A1046," ")</f>
        <v xml:space="preserve"> </v>
      </c>
      <c r="D1100" s="96" t="s">
        <v>43</v>
      </c>
      <c r="E1100" s="191" t="str">
        <f>IF(ISBLANK('TABELA UNIFICADA 2024'!M1046)=TRUE," ",'TABELA UNIFICADA 2024'!M1046)</f>
        <v xml:space="preserve"> </v>
      </c>
      <c r="F1100" s="96" t="s">
        <v>111</v>
      </c>
      <c r="G1100" s="96" t="str">
        <f>IF(C1100='TABELA UNIFICADA 2024'!A1100,'TABELA UNIFICADA 2024'!D1100," ")</f>
        <v xml:space="preserve"> </v>
      </c>
      <c r="H1100" s="96" t="s">
        <v>43</v>
      </c>
      <c r="I1100" s="96" t="s">
        <v>112</v>
      </c>
      <c r="J1100" s="97" t="str">
        <f>IF(C1100='TABELA UNIFICADA 2024'!A1046,'TABELA UNIFICADA 2024'!G1046," ")</f>
        <v xml:space="preserve"> </v>
      </c>
      <c r="K1100" s="96" t="s">
        <v>113</v>
      </c>
      <c r="L1100" s="100" t="str">
        <f t="shared" si="104"/>
        <v>-</v>
      </c>
      <c r="M1100" s="95" t="str">
        <f>IF(C1100='TABELA UNIFICADA 2024'!A1100,'TABELA UNIFICADA 2024'!C1100," ")</f>
        <v xml:space="preserve"> </v>
      </c>
      <c r="N1100" s="99" t="str">
        <f>IF(C1100='TABELA UNIFICADA 2024'!A1046,'TABELA UNIFICADA 2024'!F1046," ")</f>
        <v xml:space="preserve"> </v>
      </c>
      <c r="O1100" s="99" t="str">
        <f t="shared" si="105"/>
        <v xml:space="preserve"> </v>
      </c>
      <c r="Y1100" s="183" t="s">
        <v>391</v>
      </c>
      <c r="Z1100" s="104" t="s">
        <v>617</v>
      </c>
      <c r="AA1100" s="104" t="s">
        <v>618</v>
      </c>
      <c r="AB1100" s="104" t="str">
        <f t="shared" si="110"/>
        <v>FERRO</v>
      </c>
      <c r="AC1100" s="106">
        <f>IF(AND(AB1100="FERRO",AA1100="PADRAO"),CONTROLE!$T$2,IF(AND(AB1100="FERRO",AA1100="ESPECIAL"),CONTROLE!$T$3,IF(AND(AB1100="ACO",AA1100="PADRAO"),CONTROLE!$T$8,IF(AND(AB1100="ACO",AA1100="ESPECIAL"),CONTROLE!$T$9,IF(AND(AB1100="ALUMINIO",AA1100="PADRAO"),CONTROLE!$T$5,IF(AND(AB1100="ALUMINIO",AA1100="ESPECIAL"),CONTROLE!$T$6))))))</f>
        <v>12738</v>
      </c>
    </row>
    <row r="1101" spans="1:29" ht="15" customHeight="1">
      <c r="A1101" s="98" t="s">
        <v>2927</v>
      </c>
      <c r="B1101" s="96" t="str">
        <f t="shared" si="107"/>
        <v xml:space="preserve"> </v>
      </c>
      <c r="C1101" s="96" t="str">
        <f>IF(AND(ISBLANK('TABELA UNIFICADA 2024'!P1047)=TRUE,(ISBLANK('TABELA UNIFICADA 2024'!A1047)=FALSE)),'TABELA UNIFICADA 2024'!A1047," ")</f>
        <v xml:space="preserve"> </v>
      </c>
      <c r="D1101" s="96" t="s">
        <v>43</v>
      </c>
      <c r="E1101" s="191" t="str">
        <f>IF(ISBLANK('TABELA UNIFICADA 2024'!M1047)=TRUE," ",'TABELA UNIFICADA 2024'!M1047)</f>
        <v xml:space="preserve"> </v>
      </c>
      <c r="F1101" s="96" t="s">
        <v>111</v>
      </c>
      <c r="G1101" s="96" t="str">
        <f>IF(C1101='TABELA UNIFICADA 2024'!A1101,'TABELA UNIFICADA 2024'!D1101," ")</f>
        <v xml:space="preserve"> </v>
      </c>
      <c r="H1101" s="96" t="s">
        <v>43</v>
      </c>
      <c r="I1101" s="96" t="s">
        <v>112</v>
      </c>
      <c r="J1101" s="97" t="str">
        <f>IF(C1101='TABELA UNIFICADA 2024'!A1047,'TABELA UNIFICADA 2024'!G1047," ")</f>
        <v xml:space="preserve"> </v>
      </c>
      <c r="K1101" s="96" t="s">
        <v>113</v>
      </c>
      <c r="L1101" s="100" t="str">
        <f t="shared" si="104"/>
        <v>-</v>
      </c>
      <c r="M1101" s="95" t="str">
        <f>IF(C1101='TABELA UNIFICADA 2024'!A1101,'TABELA UNIFICADA 2024'!C1101," ")</f>
        <v xml:space="preserve"> </v>
      </c>
      <c r="N1101" s="99" t="str">
        <f>IF(C1101='TABELA UNIFICADA 2024'!A1047,'TABELA UNIFICADA 2024'!F1047," ")</f>
        <v xml:space="preserve"> </v>
      </c>
      <c r="O1101" s="99" t="str">
        <f t="shared" si="105"/>
        <v xml:space="preserve"> </v>
      </c>
      <c r="Y1101" s="183" t="s">
        <v>232</v>
      </c>
      <c r="Z1101" s="104" t="s">
        <v>617</v>
      </c>
      <c r="AA1101" s="104" t="s">
        <v>618</v>
      </c>
      <c r="AB1101" s="104" t="str">
        <f t="shared" si="110"/>
        <v>FERRO</v>
      </c>
      <c r="AC1101" s="106">
        <f>IF(AND(AB1101="FERRO",AA1101="PADRAO"),CONTROLE!$T$2,IF(AND(AB1101="FERRO",AA1101="ESPECIAL"),CONTROLE!$T$3,IF(AND(AB1101="ACO",AA1101="PADRAO"),CONTROLE!$T$8,IF(AND(AB1101="ACO",AA1101="ESPECIAL"),CONTROLE!$T$9,IF(AND(AB1101="ALUMINIO",AA1101="PADRAO"),CONTROLE!$T$5,IF(AND(AB1101="ALUMINIO",AA1101="ESPECIAL"),CONTROLE!$T$6))))))</f>
        <v>12738</v>
      </c>
    </row>
    <row r="1102" spans="1:29" ht="15" customHeight="1">
      <c r="A1102" s="98" t="s">
        <v>2927</v>
      </c>
      <c r="B1102" s="96" t="str">
        <f t="shared" si="107"/>
        <v xml:space="preserve"> </v>
      </c>
      <c r="C1102" s="96" t="str">
        <f>IF(AND(ISBLANK('TABELA UNIFICADA 2024'!P1048)=TRUE,(ISBLANK('TABELA UNIFICADA 2024'!A1048)=FALSE)),'TABELA UNIFICADA 2024'!A1048," ")</f>
        <v xml:space="preserve"> </v>
      </c>
      <c r="D1102" s="96" t="s">
        <v>43</v>
      </c>
      <c r="E1102" s="191" t="str">
        <f>IF(ISBLANK('TABELA UNIFICADA 2024'!M1048)=TRUE," ",'TABELA UNIFICADA 2024'!M1048)</f>
        <v xml:space="preserve"> </v>
      </c>
      <c r="F1102" s="96" t="s">
        <v>111</v>
      </c>
      <c r="G1102" s="96" t="str">
        <f>IF(C1102='TABELA UNIFICADA 2024'!A1102,'TABELA UNIFICADA 2024'!D1102," ")</f>
        <v xml:space="preserve"> </v>
      </c>
      <c r="H1102" s="96" t="s">
        <v>43</v>
      </c>
      <c r="I1102" s="96" t="s">
        <v>112</v>
      </c>
      <c r="J1102" s="97" t="str">
        <f>IF(C1102='TABELA UNIFICADA 2024'!A1048,'TABELA UNIFICADA 2024'!G1048," ")</f>
        <v xml:space="preserve"> </v>
      </c>
      <c r="K1102" s="96" t="s">
        <v>113</v>
      </c>
      <c r="L1102" s="100" t="str">
        <f t="shared" ref="L1102:L1165" si="111">IFERROR(VLOOKUP(M1102,$Y$3:$AC$3003,5,0),"-")</f>
        <v>-</v>
      </c>
      <c r="M1102" s="95" t="str">
        <f>IF(C1102='TABELA UNIFICADA 2024'!A1102,'TABELA UNIFICADA 2024'!C1102," ")</f>
        <v xml:space="preserve"> </v>
      </c>
      <c r="N1102" s="99" t="str">
        <f>IF(C1102='TABELA UNIFICADA 2024'!A1048,'TABELA UNIFICADA 2024'!F1048," ")</f>
        <v xml:space="preserve"> </v>
      </c>
      <c r="O1102" s="99" t="str">
        <f t="shared" ref="O1102:O1165" si="112">IF(C1102=" "," ",CONCATENATE(A1102," ",B1102,," ",C1102," ",D1102," ",TEXT(E1102,"dd/mm/aaaa")," ",F1102," ",IF(LEFT(M1102, 2) = "PF", SUBSTITUTE(M1102, ".","") &amp; ".055",M1102 &amp; ".055")," ",H1102," ",I1102," ",TEXT(J1102,"#,00")," ",K1102))</f>
        <v xml:space="preserve"> </v>
      </c>
      <c r="Y1102" s="183" t="s">
        <v>1267</v>
      </c>
      <c r="Z1102" s="104" t="s">
        <v>617</v>
      </c>
      <c r="AA1102" s="104" t="s">
        <v>618</v>
      </c>
      <c r="AB1102" s="104" t="str">
        <f t="shared" si="110"/>
        <v>FERRO</v>
      </c>
      <c r="AC1102" s="106">
        <f>IF(AND(AB1102="FERRO",AA1102="PADRAO"),CONTROLE!$T$2,IF(AND(AB1102="FERRO",AA1102="ESPECIAL"),CONTROLE!$T$3,IF(AND(AB1102="ACO",AA1102="PADRAO"),CONTROLE!$T$8,IF(AND(AB1102="ACO",AA1102="ESPECIAL"),CONTROLE!$T$9,IF(AND(AB1102="ALUMINIO",AA1102="PADRAO"),CONTROLE!$T$5,IF(AND(AB1102="ALUMINIO",AA1102="ESPECIAL"),CONTROLE!$T$6))))))</f>
        <v>12738</v>
      </c>
    </row>
    <row r="1103" spans="1:29" ht="15" customHeight="1">
      <c r="A1103" s="98" t="s">
        <v>2927</v>
      </c>
      <c r="B1103" s="96" t="str">
        <f t="shared" si="107"/>
        <v xml:space="preserve"> </v>
      </c>
      <c r="C1103" s="96" t="str">
        <f>IF(AND(ISBLANK('TABELA UNIFICADA 2024'!P1049)=TRUE,(ISBLANK('TABELA UNIFICADA 2024'!A1049)=FALSE)),'TABELA UNIFICADA 2024'!A1049," ")</f>
        <v xml:space="preserve"> </v>
      </c>
      <c r="D1103" s="96" t="s">
        <v>43</v>
      </c>
      <c r="E1103" s="191" t="str">
        <f>IF(ISBLANK('TABELA UNIFICADA 2024'!M1049)=TRUE," ",'TABELA UNIFICADA 2024'!M1049)</f>
        <v xml:space="preserve"> </v>
      </c>
      <c r="F1103" s="96" t="s">
        <v>111</v>
      </c>
      <c r="G1103" s="96" t="str">
        <f>IF(C1103='TABELA UNIFICADA 2024'!A1103,'TABELA UNIFICADA 2024'!D1103," ")</f>
        <v xml:space="preserve"> </v>
      </c>
      <c r="H1103" s="96" t="s">
        <v>43</v>
      </c>
      <c r="I1103" s="96" t="s">
        <v>112</v>
      </c>
      <c r="J1103" s="97" t="str">
        <f>IF(C1103='TABELA UNIFICADA 2024'!A1049,'TABELA UNIFICADA 2024'!G1049," ")</f>
        <v xml:space="preserve"> </v>
      </c>
      <c r="K1103" s="96" t="s">
        <v>113</v>
      </c>
      <c r="L1103" s="100" t="str">
        <f t="shared" si="111"/>
        <v>-</v>
      </c>
      <c r="M1103" s="95" t="str">
        <f>IF(C1103='TABELA UNIFICADA 2024'!A1103,'TABELA UNIFICADA 2024'!C1103," ")</f>
        <v xml:space="preserve"> </v>
      </c>
      <c r="N1103" s="99" t="str">
        <f>IF(C1103='TABELA UNIFICADA 2024'!A1049,'TABELA UNIFICADA 2024'!F1049," ")</f>
        <v xml:space="preserve"> </v>
      </c>
      <c r="O1103" s="99" t="str">
        <f t="shared" si="112"/>
        <v xml:space="preserve"> </v>
      </c>
      <c r="Y1103" s="183" t="s">
        <v>1268</v>
      </c>
      <c r="Z1103" s="104" t="s">
        <v>617</v>
      </c>
      <c r="AA1103" s="104" t="s">
        <v>618</v>
      </c>
      <c r="AB1103" s="104" t="str">
        <f t="shared" si="110"/>
        <v>FERRO</v>
      </c>
      <c r="AC1103" s="106">
        <f>IF(AND(AB1103="FERRO",AA1103="PADRAO"),CONTROLE!$T$2,IF(AND(AB1103="FERRO",AA1103="ESPECIAL"),CONTROLE!$T$3,IF(AND(AB1103="ACO",AA1103="PADRAO"),CONTROLE!$T$8,IF(AND(AB1103="ACO",AA1103="ESPECIAL"),CONTROLE!$T$9,IF(AND(AB1103="ALUMINIO",AA1103="PADRAO"),CONTROLE!$T$5,IF(AND(AB1103="ALUMINIO",AA1103="ESPECIAL"),CONTROLE!$T$6))))))</f>
        <v>12738</v>
      </c>
    </row>
    <row r="1104" spans="1:29" ht="15" customHeight="1">
      <c r="A1104" s="98" t="s">
        <v>2927</v>
      </c>
      <c r="B1104" s="96" t="str">
        <f t="shared" si="107"/>
        <v xml:space="preserve"> </v>
      </c>
      <c r="C1104" s="96" t="str">
        <f>IF(AND(ISBLANK('TABELA UNIFICADA 2024'!P1050)=TRUE,(ISBLANK('TABELA UNIFICADA 2024'!A1050)=FALSE)),'TABELA UNIFICADA 2024'!A1050," ")</f>
        <v xml:space="preserve"> </v>
      </c>
      <c r="D1104" s="96" t="s">
        <v>43</v>
      </c>
      <c r="E1104" s="191" t="str">
        <f>IF(ISBLANK('TABELA UNIFICADA 2024'!M1050)=TRUE," ",'TABELA UNIFICADA 2024'!M1050)</f>
        <v xml:space="preserve"> </v>
      </c>
      <c r="F1104" s="96" t="s">
        <v>111</v>
      </c>
      <c r="G1104" s="96" t="str">
        <f>IF(C1104='TABELA UNIFICADA 2024'!A1104,'TABELA UNIFICADA 2024'!D1104," ")</f>
        <v xml:space="preserve"> </v>
      </c>
      <c r="H1104" s="96" t="s">
        <v>43</v>
      </c>
      <c r="I1104" s="96" t="s">
        <v>112</v>
      </c>
      <c r="J1104" s="97" t="str">
        <f>IF(C1104='TABELA UNIFICADA 2024'!A1050,'TABELA UNIFICADA 2024'!G1050," ")</f>
        <v xml:space="preserve"> </v>
      </c>
      <c r="K1104" s="96" t="s">
        <v>113</v>
      </c>
      <c r="L1104" s="100" t="str">
        <f t="shared" si="111"/>
        <v>-</v>
      </c>
      <c r="M1104" s="95" t="str">
        <f>IF(C1104='TABELA UNIFICADA 2024'!A1104,'TABELA UNIFICADA 2024'!C1104," ")</f>
        <v xml:space="preserve"> </v>
      </c>
      <c r="N1104" s="99" t="str">
        <f>IF(C1104='TABELA UNIFICADA 2024'!A1050,'TABELA UNIFICADA 2024'!F1050," ")</f>
        <v xml:space="preserve"> </v>
      </c>
      <c r="O1104" s="99" t="str">
        <f t="shared" si="112"/>
        <v xml:space="preserve"> </v>
      </c>
      <c r="Y1104" s="183" t="s">
        <v>1269</v>
      </c>
      <c r="Z1104" s="104" t="s">
        <v>617</v>
      </c>
      <c r="AA1104" s="104" t="s">
        <v>618</v>
      </c>
      <c r="AB1104" s="104" t="str">
        <f t="shared" si="110"/>
        <v>FERRO</v>
      </c>
      <c r="AC1104" s="106">
        <f>IF(AND(AB1104="FERRO",AA1104="PADRAO"),CONTROLE!$T$2,IF(AND(AB1104="FERRO",AA1104="ESPECIAL"),CONTROLE!$T$3,IF(AND(AB1104="ACO",AA1104="PADRAO"),CONTROLE!$T$8,IF(AND(AB1104="ACO",AA1104="ESPECIAL"),CONTROLE!$T$9,IF(AND(AB1104="ALUMINIO",AA1104="PADRAO"),CONTROLE!$T$5,IF(AND(AB1104="ALUMINIO",AA1104="ESPECIAL"),CONTROLE!$T$6))))))</f>
        <v>12738</v>
      </c>
    </row>
    <row r="1105" spans="1:29" ht="15" customHeight="1">
      <c r="A1105" s="98" t="s">
        <v>2927</v>
      </c>
      <c r="B1105" s="96" t="str">
        <f t="shared" si="107"/>
        <v xml:space="preserve"> </v>
      </c>
      <c r="C1105" s="96" t="str">
        <f>IF(AND(ISBLANK('TABELA UNIFICADA 2024'!P1051)=TRUE,(ISBLANK('TABELA UNIFICADA 2024'!A1051)=FALSE)),'TABELA UNIFICADA 2024'!A1051," ")</f>
        <v xml:space="preserve"> </v>
      </c>
      <c r="D1105" s="96" t="s">
        <v>43</v>
      </c>
      <c r="E1105" s="191" t="str">
        <f>IF(ISBLANK('TABELA UNIFICADA 2024'!M1051)=TRUE," ",'TABELA UNIFICADA 2024'!M1051)</f>
        <v xml:space="preserve"> </v>
      </c>
      <c r="F1105" s="96" t="s">
        <v>111</v>
      </c>
      <c r="G1105" s="96" t="str">
        <f>IF(C1105='TABELA UNIFICADA 2024'!A1105,'TABELA UNIFICADA 2024'!D1105," ")</f>
        <v xml:space="preserve"> </v>
      </c>
      <c r="H1105" s="96" t="s">
        <v>43</v>
      </c>
      <c r="I1105" s="96" t="s">
        <v>112</v>
      </c>
      <c r="J1105" s="97" t="str">
        <f>IF(C1105='TABELA UNIFICADA 2024'!A1051,'TABELA UNIFICADA 2024'!G1051," ")</f>
        <v xml:space="preserve"> </v>
      </c>
      <c r="K1105" s="96" t="s">
        <v>113</v>
      </c>
      <c r="L1105" s="100" t="str">
        <f t="shared" si="111"/>
        <v>-</v>
      </c>
      <c r="M1105" s="95" t="str">
        <f>IF(C1105='TABELA UNIFICADA 2024'!A1105,'TABELA UNIFICADA 2024'!C1105," ")</f>
        <v xml:space="preserve"> </v>
      </c>
      <c r="N1105" s="99" t="str">
        <f>IF(C1105='TABELA UNIFICADA 2024'!A1051,'TABELA UNIFICADA 2024'!F1051," ")</f>
        <v xml:space="preserve"> </v>
      </c>
      <c r="O1105" s="99" t="str">
        <f t="shared" si="112"/>
        <v xml:space="preserve"> </v>
      </c>
      <c r="Y1105" s="183" t="s">
        <v>1270</v>
      </c>
      <c r="Z1105" s="104" t="s">
        <v>617</v>
      </c>
      <c r="AA1105" s="104" t="s">
        <v>618</v>
      </c>
      <c r="AB1105" s="104" t="str">
        <f t="shared" si="110"/>
        <v>FERRO</v>
      </c>
      <c r="AC1105" s="106">
        <f>IF(AND(AB1105="FERRO",AA1105="PADRAO"),CONTROLE!$T$2,IF(AND(AB1105="FERRO",AA1105="ESPECIAL"),CONTROLE!$T$3,IF(AND(AB1105="ACO",AA1105="PADRAO"),CONTROLE!$T$8,IF(AND(AB1105="ACO",AA1105="ESPECIAL"),CONTROLE!$T$9,IF(AND(AB1105="ALUMINIO",AA1105="PADRAO"),CONTROLE!$T$5,IF(AND(AB1105="ALUMINIO",AA1105="ESPECIAL"),CONTROLE!$T$6))))))</f>
        <v>12738</v>
      </c>
    </row>
    <row r="1106" spans="1:29" ht="15" customHeight="1">
      <c r="A1106" s="98" t="s">
        <v>2927</v>
      </c>
      <c r="B1106" s="96" t="str">
        <f t="shared" si="107"/>
        <v xml:space="preserve"> </v>
      </c>
      <c r="C1106" s="96" t="str">
        <f>IF(AND(ISBLANK('TABELA UNIFICADA 2024'!P1052)=TRUE,(ISBLANK('TABELA UNIFICADA 2024'!A1052)=FALSE)),'TABELA UNIFICADA 2024'!A1052," ")</f>
        <v xml:space="preserve"> </v>
      </c>
      <c r="D1106" s="96" t="s">
        <v>43</v>
      </c>
      <c r="E1106" s="191" t="str">
        <f>IF(ISBLANK('TABELA UNIFICADA 2024'!M1052)=TRUE," ",'TABELA UNIFICADA 2024'!M1052)</f>
        <v xml:space="preserve"> </v>
      </c>
      <c r="F1106" s="96" t="s">
        <v>111</v>
      </c>
      <c r="G1106" s="96" t="str">
        <f>IF(C1106='TABELA UNIFICADA 2024'!A1106,'TABELA UNIFICADA 2024'!D1106," ")</f>
        <v xml:space="preserve"> </v>
      </c>
      <c r="H1106" s="96" t="s">
        <v>43</v>
      </c>
      <c r="I1106" s="96" t="s">
        <v>112</v>
      </c>
      <c r="J1106" s="97" t="str">
        <f>IF(C1106='TABELA UNIFICADA 2024'!A1052,'TABELA UNIFICADA 2024'!G1052," ")</f>
        <v xml:space="preserve"> </v>
      </c>
      <c r="K1106" s="96" t="s">
        <v>113</v>
      </c>
      <c r="L1106" s="100" t="str">
        <f t="shared" si="111"/>
        <v>-</v>
      </c>
      <c r="M1106" s="95" t="str">
        <f>IF(C1106='TABELA UNIFICADA 2024'!A1106,'TABELA UNIFICADA 2024'!C1106," ")</f>
        <v xml:space="preserve"> </v>
      </c>
      <c r="N1106" s="99" t="str">
        <f>IF(C1106='TABELA UNIFICADA 2024'!A1052,'TABELA UNIFICADA 2024'!F1052," ")</f>
        <v xml:space="preserve"> </v>
      </c>
      <c r="O1106" s="99" t="str">
        <f t="shared" si="112"/>
        <v xml:space="preserve"> </v>
      </c>
      <c r="Y1106" s="183" t="s">
        <v>1271</v>
      </c>
      <c r="Z1106" s="104" t="s">
        <v>617</v>
      </c>
      <c r="AA1106" s="104" t="s">
        <v>618</v>
      </c>
      <c r="AB1106" s="104" t="str">
        <f t="shared" si="110"/>
        <v>FERRO</v>
      </c>
      <c r="AC1106" s="106">
        <f>IF(AND(AB1106="FERRO",AA1106="PADRAO"),CONTROLE!$T$2,IF(AND(AB1106="FERRO",AA1106="ESPECIAL"),CONTROLE!$T$3,IF(AND(AB1106="ACO",AA1106="PADRAO"),CONTROLE!$T$8,IF(AND(AB1106="ACO",AA1106="ESPECIAL"),CONTROLE!$T$9,IF(AND(AB1106="ALUMINIO",AA1106="PADRAO"),CONTROLE!$T$5,IF(AND(AB1106="ALUMINIO",AA1106="ESPECIAL"),CONTROLE!$T$6))))))</f>
        <v>12738</v>
      </c>
    </row>
    <row r="1107" spans="1:29" ht="15" customHeight="1">
      <c r="A1107" s="98" t="s">
        <v>2927</v>
      </c>
      <c r="B1107" s="96" t="str">
        <f t="shared" si="107"/>
        <v xml:space="preserve"> </v>
      </c>
      <c r="C1107" s="96" t="str">
        <f>IF(AND(ISBLANK('TABELA UNIFICADA 2024'!P1053)=TRUE,(ISBLANK('TABELA UNIFICADA 2024'!A1053)=FALSE)),'TABELA UNIFICADA 2024'!A1053," ")</f>
        <v xml:space="preserve"> </v>
      </c>
      <c r="D1107" s="96" t="s">
        <v>43</v>
      </c>
      <c r="E1107" s="191" t="str">
        <f>IF(ISBLANK('TABELA UNIFICADA 2024'!M1053)=TRUE," ",'TABELA UNIFICADA 2024'!M1053)</f>
        <v xml:space="preserve"> </v>
      </c>
      <c r="F1107" s="96" t="s">
        <v>111</v>
      </c>
      <c r="G1107" s="96" t="str">
        <f>IF(C1107='TABELA UNIFICADA 2024'!A1107,'TABELA UNIFICADA 2024'!D1107," ")</f>
        <v xml:space="preserve"> </v>
      </c>
      <c r="H1107" s="96" t="s">
        <v>43</v>
      </c>
      <c r="I1107" s="96" t="s">
        <v>112</v>
      </c>
      <c r="J1107" s="97" t="str">
        <f>IF(C1107='TABELA UNIFICADA 2024'!A1053,'TABELA UNIFICADA 2024'!G1053," ")</f>
        <v xml:space="preserve"> </v>
      </c>
      <c r="K1107" s="96" t="s">
        <v>113</v>
      </c>
      <c r="L1107" s="100" t="str">
        <f t="shared" si="111"/>
        <v>-</v>
      </c>
      <c r="M1107" s="95" t="str">
        <f>IF(C1107='TABELA UNIFICADA 2024'!A1107,'TABELA UNIFICADA 2024'!C1107," ")</f>
        <v xml:space="preserve"> </v>
      </c>
      <c r="N1107" s="99" t="str">
        <f>IF(C1107='TABELA UNIFICADA 2024'!A1053,'TABELA UNIFICADA 2024'!F1053," ")</f>
        <v xml:space="preserve"> </v>
      </c>
      <c r="O1107" s="99" t="str">
        <f t="shared" si="112"/>
        <v xml:space="preserve"> </v>
      </c>
      <c r="Y1107" s="183" t="s">
        <v>1272</v>
      </c>
      <c r="Z1107" s="104" t="s">
        <v>617</v>
      </c>
      <c r="AA1107" s="104" t="s">
        <v>618</v>
      </c>
      <c r="AB1107" s="104" t="str">
        <f t="shared" si="110"/>
        <v>FERRO</v>
      </c>
      <c r="AC1107" s="106">
        <f>IF(AND(AB1107="FERRO",AA1107="PADRAO"),CONTROLE!$T$2,IF(AND(AB1107="FERRO",AA1107="ESPECIAL"),CONTROLE!$T$3,IF(AND(AB1107="ACO",AA1107="PADRAO"),CONTROLE!$T$8,IF(AND(AB1107="ACO",AA1107="ESPECIAL"),CONTROLE!$T$9,IF(AND(AB1107="ALUMINIO",AA1107="PADRAO"),CONTROLE!$T$5,IF(AND(AB1107="ALUMINIO",AA1107="ESPECIAL"),CONTROLE!$T$6))))))</f>
        <v>12738</v>
      </c>
    </row>
    <row r="1108" spans="1:29" ht="15" customHeight="1">
      <c r="A1108" s="98" t="s">
        <v>2927</v>
      </c>
      <c r="B1108" s="96" t="str">
        <f t="shared" si="107"/>
        <v xml:space="preserve"> </v>
      </c>
      <c r="C1108" s="96" t="str">
        <f>IF(AND(ISBLANK('TABELA UNIFICADA 2024'!P1054)=TRUE,(ISBLANK('TABELA UNIFICADA 2024'!A1054)=FALSE)),'TABELA UNIFICADA 2024'!A1054," ")</f>
        <v xml:space="preserve"> </v>
      </c>
      <c r="D1108" s="96" t="s">
        <v>43</v>
      </c>
      <c r="E1108" s="191" t="str">
        <f>IF(ISBLANK('TABELA UNIFICADA 2024'!M1054)=TRUE," ",'TABELA UNIFICADA 2024'!M1054)</f>
        <v xml:space="preserve"> </v>
      </c>
      <c r="F1108" s="96" t="s">
        <v>111</v>
      </c>
      <c r="G1108" s="96" t="str">
        <f>IF(C1108='TABELA UNIFICADA 2024'!A1108,'TABELA UNIFICADA 2024'!D1108," ")</f>
        <v xml:space="preserve"> </v>
      </c>
      <c r="H1108" s="96" t="s">
        <v>43</v>
      </c>
      <c r="I1108" s="96" t="s">
        <v>112</v>
      </c>
      <c r="J1108" s="97" t="str">
        <f>IF(C1108='TABELA UNIFICADA 2024'!A1054,'TABELA UNIFICADA 2024'!G1054," ")</f>
        <v xml:space="preserve"> </v>
      </c>
      <c r="K1108" s="96" t="s">
        <v>113</v>
      </c>
      <c r="L1108" s="100" t="str">
        <f t="shared" si="111"/>
        <v>-</v>
      </c>
      <c r="M1108" s="95" t="str">
        <f>IF(C1108='TABELA UNIFICADA 2024'!A1108,'TABELA UNIFICADA 2024'!C1108," ")</f>
        <v xml:space="preserve"> </v>
      </c>
      <c r="N1108" s="99" t="str">
        <f>IF(C1108='TABELA UNIFICADA 2024'!A1054,'TABELA UNIFICADA 2024'!F1054," ")</f>
        <v xml:space="preserve"> </v>
      </c>
      <c r="O1108" s="99" t="str">
        <f t="shared" si="112"/>
        <v xml:space="preserve"> </v>
      </c>
      <c r="Y1108" s="183" t="s">
        <v>1273</v>
      </c>
      <c r="Z1108" s="104" t="s">
        <v>617</v>
      </c>
      <c r="AA1108" s="104" t="s">
        <v>618</v>
      </c>
      <c r="AB1108" s="104" t="str">
        <f t="shared" si="110"/>
        <v>FERRO</v>
      </c>
      <c r="AC1108" s="106">
        <f>IF(AND(AB1108="FERRO",AA1108="PADRAO"),CONTROLE!$T$2,IF(AND(AB1108="FERRO",AA1108="ESPECIAL"),CONTROLE!$T$3,IF(AND(AB1108="ACO",AA1108="PADRAO"),CONTROLE!$T$8,IF(AND(AB1108="ACO",AA1108="ESPECIAL"),CONTROLE!$T$9,IF(AND(AB1108="ALUMINIO",AA1108="PADRAO"),CONTROLE!$T$5,IF(AND(AB1108="ALUMINIO",AA1108="ESPECIAL"),CONTROLE!$T$6))))))</f>
        <v>12738</v>
      </c>
    </row>
    <row r="1109" spans="1:29" ht="15" customHeight="1">
      <c r="A1109" s="98" t="s">
        <v>2927</v>
      </c>
      <c r="B1109" s="96" t="str">
        <f t="shared" si="107"/>
        <v xml:space="preserve"> </v>
      </c>
      <c r="C1109" s="96" t="str">
        <f>IF(AND(ISBLANK('TABELA UNIFICADA 2024'!P1055)=TRUE,(ISBLANK('TABELA UNIFICADA 2024'!A1055)=FALSE)),'TABELA UNIFICADA 2024'!A1055," ")</f>
        <v xml:space="preserve"> </v>
      </c>
      <c r="D1109" s="96" t="s">
        <v>43</v>
      </c>
      <c r="E1109" s="191" t="str">
        <f>IF(ISBLANK('TABELA UNIFICADA 2024'!M1055)=TRUE," ",'TABELA UNIFICADA 2024'!M1055)</f>
        <v xml:space="preserve"> </v>
      </c>
      <c r="F1109" s="96" t="s">
        <v>111</v>
      </c>
      <c r="G1109" s="96" t="str">
        <f>IF(C1109='TABELA UNIFICADA 2024'!A1109,'TABELA UNIFICADA 2024'!D1109," ")</f>
        <v xml:space="preserve"> </v>
      </c>
      <c r="H1109" s="96" t="s">
        <v>43</v>
      </c>
      <c r="I1109" s="96" t="s">
        <v>112</v>
      </c>
      <c r="J1109" s="97" t="str">
        <f>IF(C1109='TABELA UNIFICADA 2024'!A1055,'TABELA UNIFICADA 2024'!G1055," ")</f>
        <v xml:space="preserve"> </v>
      </c>
      <c r="K1109" s="96" t="s">
        <v>113</v>
      </c>
      <c r="L1109" s="100" t="str">
        <f t="shared" si="111"/>
        <v>-</v>
      </c>
      <c r="M1109" s="95" t="str">
        <f>IF(C1109='TABELA UNIFICADA 2024'!A1109,'TABELA UNIFICADA 2024'!C1109," ")</f>
        <v xml:space="preserve"> </v>
      </c>
      <c r="N1109" s="99" t="str">
        <f>IF(C1109='TABELA UNIFICADA 2024'!A1055,'TABELA UNIFICADA 2024'!F1055," ")</f>
        <v xml:space="preserve"> </v>
      </c>
      <c r="O1109" s="99" t="str">
        <f t="shared" si="112"/>
        <v xml:space="preserve"> </v>
      </c>
      <c r="Y1109" s="183" t="s">
        <v>1274</v>
      </c>
      <c r="Z1109" s="104" t="s">
        <v>617</v>
      </c>
      <c r="AA1109" s="104" t="s">
        <v>618</v>
      </c>
      <c r="AB1109" s="104" t="str">
        <f t="shared" si="110"/>
        <v>FERRO</v>
      </c>
      <c r="AC1109" s="106">
        <f>IF(AND(AB1109="FERRO",AA1109="PADRAO"),CONTROLE!$T$2,IF(AND(AB1109="FERRO",AA1109="ESPECIAL"),CONTROLE!$T$3,IF(AND(AB1109="ACO",AA1109="PADRAO"),CONTROLE!$T$8,IF(AND(AB1109="ACO",AA1109="ESPECIAL"),CONTROLE!$T$9,IF(AND(AB1109="ALUMINIO",AA1109="PADRAO"),CONTROLE!$T$5,IF(AND(AB1109="ALUMINIO",AA1109="ESPECIAL"),CONTROLE!$T$6))))))</f>
        <v>12738</v>
      </c>
    </row>
    <row r="1110" spans="1:29" ht="15" customHeight="1">
      <c r="A1110" s="98" t="s">
        <v>2927</v>
      </c>
      <c r="B1110" s="96" t="str">
        <f t="shared" si="107"/>
        <v xml:space="preserve"> </v>
      </c>
      <c r="C1110" s="96" t="str">
        <f>IF(AND(ISBLANK('TABELA UNIFICADA 2024'!P1056)=TRUE,(ISBLANK('TABELA UNIFICADA 2024'!A1056)=FALSE)),'TABELA UNIFICADA 2024'!A1056," ")</f>
        <v xml:space="preserve"> </v>
      </c>
      <c r="D1110" s="96" t="s">
        <v>43</v>
      </c>
      <c r="E1110" s="191" t="str">
        <f>IF(ISBLANK('TABELA UNIFICADA 2024'!M1056)=TRUE," ",'TABELA UNIFICADA 2024'!M1056)</f>
        <v xml:space="preserve"> </v>
      </c>
      <c r="F1110" s="96" t="s">
        <v>111</v>
      </c>
      <c r="G1110" s="96" t="str">
        <f>IF(C1110='TABELA UNIFICADA 2024'!A1110,'TABELA UNIFICADA 2024'!D1110," ")</f>
        <v xml:space="preserve"> </v>
      </c>
      <c r="H1110" s="96" t="s">
        <v>43</v>
      </c>
      <c r="I1110" s="96" t="s">
        <v>112</v>
      </c>
      <c r="J1110" s="97" t="str">
        <f>IF(C1110='TABELA UNIFICADA 2024'!A1056,'TABELA UNIFICADA 2024'!G1056," ")</f>
        <v xml:space="preserve"> </v>
      </c>
      <c r="K1110" s="96" t="s">
        <v>113</v>
      </c>
      <c r="L1110" s="100" t="str">
        <f t="shared" si="111"/>
        <v>-</v>
      </c>
      <c r="M1110" s="95" t="str">
        <f>IF(C1110='TABELA UNIFICADA 2024'!A1110,'TABELA UNIFICADA 2024'!C1110," ")</f>
        <v xml:space="preserve"> </v>
      </c>
      <c r="N1110" s="99" t="str">
        <f>IF(C1110='TABELA UNIFICADA 2024'!A1056,'TABELA UNIFICADA 2024'!F1056," ")</f>
        <v xml:space="preserve"> </v>
      </c>
      <c r="O1110" s="99" t="str">
        <f t="shared" si="112"/>
        <v xml:space="preserve"> </v>
      </c>
      <c r="Y1110" s="183" t="s">
        <v>1275</v>
      </c>
      <c r="Z1110" s="104" t="s">
        <v>617</v>
      </c>
      <c r="AA1110" s="104" t="s">
        <v>618</v>
      </c>
      <c r="AB1110" s="104" t="str">
        <f t="shared" si="110"/>
        <v>FERRO</v>
      </c>
      <c r="AC1110" s="106">
        <f>IF(AND(AB1110="FERRO",AA1110="PADRAO"),CONTROLE!$T$2,IF(AND(AB1110="FERRO",AA1110="ESPECIAL"),CONTROLE!$T$3,IF(AND(AB1110="ACO",AA1110="PADRAO"),CONTROLE!$T$8,IF(AND(AB1110="ACO",AA1110="ESPECIAL"),CONTROLE!$T$9,IF(AND(AB1110="ALUMINIO",AA1110="PADRAO"),CONTROLE!$T$5,IF(AND(AB1110="ALUMINIO",AA1110="ESPECIAL"),CONTROLE!$T$6))))))</f>
        <v>12738</v>
      </c>
    </row>
    <row r="1111" spans="1:29" ht="15" customHeight="1">
      <c r="A1111" s="98" t="s">
        <v>2927</v>
      </c>
      <c r="B1111" s="96" t="str">
        <f t="shared" si="107"/>
        <v xml:space="preserve"> </v>
      </c>
      <c r="C1111" s="96" t="str">
        <f>IF(AND(ISBLANK('TABELA UNIFICADA 2024'!P1057)=TRUE,(ISBLANK('TABELA UNIFICADA 2024'!A1057)=FALSE)),'TABELA UNIFICADA 2024'!A1057," ")</f>
        <v xml:space="preserve"> </v>
      </c>
      <c r="D1111" s="96" t="s">
        <v>43</v>
      </c>
      <c r="E1111" s="191" t="str">
        <f>IF(ISBLANK('TABELA UNIFICADA 2024'!M1057)=TRUE," ",'TABELA UNIFICADA 2024'!M1057)</f>
        <v xml:space="preserve"> </v>
      </c>
      <c r="F1111" s="96" t="s">
        <v>111</v>
      </c>
      <c r="G1111" s="96" t="str">
        <f>IF(C1111='TABELA UNIFICADA 2024'!A1111,'TABELA UNIFICADA 2024'!D1111," ")</f>
        <v xml:space="preserve"> </v>
      </c>
      <c r="H1111" s="96" t="s">
        <v>43</v>
      </c>
      <c r="I1111" s="96" t="s">
        <v>112</v>
      </c>
      <c r="J1111" s="97" t="str">
        <f>IF(C1111='TABELA UNIFICADA 2024'!A1057,'TABELA UNIFICADA 2024'!G1057," ")</f>
        <v xml:space="preserve"> </v>
      </c>
      <c r="K1111" s="96" t="s">
        <v>113</v>
      </c>
      <c r="L1111" s="100" t="str">
        <f t="shared" si="111"/>
        <v>-</v>
      </c>
      <c r="M1111" s="95" t="str">
        <f>IF(C1111='TABELA UNIFICADA 2024'!A1111,'TABELA UNIFICADA 2024'!C1111," ")</f>
        <v xml:space="preserve"> </v>
      </c>
      <c r="N1111" s="99" t="str">
        <f>IF(C1111='TABELA UNIFICADA 2024'!A1057,'TABELA UNIFICADA 2024'!F1057," ")</f>
        <v xml:space="preserve"> </v>
      </c>
      <c r="O1111" s="99" t="str">
        <f t="shared" si="112"/>
        <v xml:space="preserve"> </v>
      </c>
      <c r="Y1111" s="183" t="s">
        <v>1276</v>
      </c>
      <c r="Z1111" s="104" t="s">
        <v>617</v>
      </c>
      <c r="AA1111" s="104" t="s">
        <v>618</v>
      </c>
      <c r="AB1111" s="104" t="str">
        <f t="shared" si="110"/>
        <v>FERRO</v>
      </c>
      <c r="AC1111" s="106">
        <f>IF(AND(AB1111="FERRO",AA1111="PADRAO"),CONTROLE!$T$2,IF(AND(AB1111="FERRO",AA1111="ESPECIAL"),CONTROLE!$T$3,IF(AND(AB1111="ACO",AA1111="PADRAO"),CONTROLE!$T$8,IF(AND(AB1111="ACO",AA1111="ESPECIAL"),CONTROLE!$T$9,IF(AND(AB1111="ALUMINIO",AA1111="PADRAO"),CONTROLE!$T$5,IF(AND(AB1111="ALUMINIO",AA1111="ESPECIAL"),CONTROLE!$T$6))))))</f>
        <v>12738</v>
      </c>
    </row>
    <row r="1112" spans="1:29" ht="15" customHeight="1">
      <c r="A1112" s="98" t="s">
        <v>2927</v>
      </c>
      <c r="B1112" s="96" t="str">
        <f t="shared" si="107"/>
        <v xml:space="preserve"> </v>
      </c>
      <c r="C1112" s="96" t="str">
        <f>IF(AND(ISBLANK('TABELA UNIFICADA 2024'!P1058)=TRUE,(ISBLANK('TABELA UNIFICADA 2024'!A1058)=FALSE)),'TABELA UNIFICADA 2024'!A1058," ")</f>
        <v xml:space="preserve"> </v>
      </c>
      <c r="D1112" s="96" t="s">
        <v>43</v>
      </c>
      <c r="E1112" s="191" t="str">
        <f>IF(ISBLANK('TABELA UNIFICADA 2024'!M1058)=TRUE," ",'TABELA UNIFICADA 2024'!M1058)</f>
        <v xml:space="preserve"> </v>
      </c>
      <c r="F1112" s="96" t="s">
        <v>111</v>
      </c>
      <c r="G1112" s="96" t="str">
        <f>IF(C1112='TABELA UNIFICADA 2024'!A1112,'TABELA UNIFICADA 2024'!D1112," ")</f>
        <v xml:space="preserve"> </v>
      </c>
      <c r="H1112" s="96" t="s">
        <v>43</v>
      </c>
      <c r="I1112" s="96" t="s">
        <v>112</v>
      </c>
      <c r="J1112" s="97" t="str">
        <f>IF(C1112='TABELA UNIFICADA 2024'!A1058,'TABELA UNIFICADA 2024'!G1058," ")</f>
        <v xml:space="preserve"> </v>
      </c>
      <c r="K1112" s="96" t="s">
        <v>113</v>
      </c>
      <c r="L1112" s="100" t="str">
        <f t="shared" si="111"/>
        <v>-</v>
      </c>
      <c r="M1112" s="95" t="str">
        <f>IF(C1112='TABELA UNIFICADA 2024'!A1112,'TABELA UNIFICADA 2024'!C1112," ")</f>
        <v xml:space="preserve"> </v>
      </c>
      <c r="N1112" s="99" t="str">
        <f>IF(C1112='TABELA UNIFICADA 2024'!A1058,'TABELA UNIFICADA 2024'!F1058," ")</f>
        <v xml:space="preserve"> </v>
      </c>
      <c r="O1112" s="99" t="str">
        <f t="shared" si="112"/>
        <v xml:space="preserve"> </v>
      </c>
      <c r="Y1112" s="183" t="s">
        <v>1277</v>
      </c>
      <c r="Z1112" s="104" t="s">
        <v>666</v>
      </c>
      <c r="AA1112" s="104" t="s">
        <v>706</v>
      </c>
      <c r="AB1112" s="104" t="str">
        <f t="shared" si="110"/>
        <v>FERRO</v>
      </c>
      <c r="AC1112" s="106">
        <f>IF(AND(AB1112="FERRO",AA1112="PADRAO"),CONTROLE!$T$2,IF(AND(AB1112="FERRO",AA1112="ESPECIAL"),CONTROLE!$T$3,IF(AND(AB1112="ACO",AA1112="PADRAO"),CONTROLE!$T$8,IF(AND(AB1112="ACO",AA1112="ESPECIAL"),CONTROLE!$T$9,IF(AND(AB1112="ALUMINIO",AA1112="PADRAO"),CONTROLE!$T$5,IF(AND(AB1112="ALUMINIO",AA1112="ESPECIAL"),CONTROLE!$T$6))))))</f>
        <v>12737</v>
      </c>
    </row>
    <row r="1113" spans="1:29" ht="15" customHeight="1">
      <c r="A1113" s="98" t="s">
        <v>2927</v>
      </c>
      <c r="B1113" s="96" t="str">
        <f t="shared" si="107"/>
        <v xml:space="preserve"> </v>
      </c>
      <c r="C1113" s="96" t="str">
        <f>IF(AND(ISBLANK('TABELA UNIFICADA 2024'!P1059)=TRUE,(ISBLANK('TABELA UNIFICADA 2024'!A1059)=FALSE)),'TABELA UNIFICADA 2024'!A1059," ")</f>
        <v xml:space="preserve"> </v>
      </c>
      <c r="D1113" s="96" t="s">
        <v>43</v>
      </c>
      <c r="E1113" s="191" t="str">
        <f>IF(ISBLANK('TABELA UNIFICADA 2024'!M1059)=TRUE," ",'TABELA UNIFICADA 2024'!M1059)</f>
        <v xml:space="preserve"> </v>
      </c>
      <c r="F1113" s="96" t="s">
        <v>111</v>
      </c>
      <c r="G1113" s="96" t="str">
        <f>IF(C1113='TABELA UNIFICADA 2024'!A1113,'TABELA UNIFICADA 2024'!D1113," ")</f>
        <v xml:space="preserve"> </v>
      </c>
      <c r="H1113" s="96" t="s">
        <v>43</v>
      </c>
      <c r="I1113" s="96" t="s">
        <v>112</v>
      </c>
      <c r="J1113" s="97" t="str">
        <f>IF(C1113='TABELA UNIFICADA 2024'!A1059,'TABELA UNIFICADA 2024'!G1059," ")</f>
        <v xml:space="preserve"> </v>
      </c>
      <c r="K1113" s="96" t="s">
        <v>113</v>
      </c>
      <c r="L1113" s="100" t="str">
        <f t="shared" si="111"/>
        <v>-</v>
      </c>
      <c r="M1113" s="95" t="str">
        <f>IF(C1113='TABELA UNIFICADA 2024'!A1113,'TABELA UNIFICADA 2024'!C1113," ")</f>
        <v xml:space="preserve"> </v>
      </c>
      <c r="N1113" s="99" t="str">
        <f>IF(C1113='TABELA UNIFICADA 2024'!A1059,'TABELA UNIFICADA 2024'!F1059," ")</f>
        <v xml:space="preserve"> </v>
      </c>
      <c r="O1113" s="99" t="str">
        <f t="shared" si="112"/>
        <v xml:space="preserve"> </v>
      </c>
      <c r="Y1113" s="183" t="s">
        <v>1278</v>
      </c>
      <c r="Z1113" s="104" t="s">
        <v>666</v>
      </c>
      <c r="AA1113" s="104" t="s">
        <v>706</v>
      </c>
      <c r="AB1113" s="104" t="str">
        <f t="shared" si="110"/>
        <v>FERRO</v>
      </c>
      <c r="AC1113" s="106">
        <f>IF(AND(AB1113="FERRO",AA1113="PADRAO"),CONTROLE!$T$2,IF(AND(AB1113="FERRO",AA1113="ESPECIAL"),CONTROLE!$T$3,IF(AND(AB1113="ACO",AA1113="PADRAO"),CONTROLE!$T$8,IF(AND(AB1113="ACO",AA1113="ESPECIAL"),CONTROLE!$T$9,IF(AND(AB1113="ALUMINIO",AA1113="PADRAO"),CONTROLE!$T$5,IF(AND(AB1113="ALUMINIO",AA1113="ESPECIAL"),CONTROLE!$T$6))))))</f>
        <v>12737</v>
      </c>
    </row>
    <row r="1114" spans="1:29" ht="15" customHeight="1">
      <c r="A1114" s="98" t="s">
        <v>2927</v>
      </c>
      <c r="B1114" s="96" t="str">
        <f t="shared" si="107"/>
        <v xml:space="preserve"> </v>
      </c>
      <c r="C1114" s="96" t="str">
        <f>IF(AND(ISBLANK('TABELA UNIFICADA 2024'!P1060)=TRUE,(ISBLANK('TABELA UNIFICADA 2024'!A1060)=FALSE)),'TABELA UNIFICADA 2024'!A1060," ")</f>
        <v xml:space="preserve"> </v>
      </c>
      <c r="D1114" s="96" t="s">
        <v>43</v>
      </c>
      <c r="E1114" s="191" t="str">
        <f>IF(ISBLANK('TABELA UNIFICADA 2024'!M1060)=TRUE," ",'TABELA UNIFICADA 2024'!M1060)</f>
        <v xml:space="preserve"> </v>
      </c>
      <c r="F1114" s="96" t="s">
        <v>111</v>
      </c>
      <c r="G1114" s="96" t="str">
        <f>IF(C1114='TABELA UNIFICADA 2024'!A1114,'TABELA UNIFICADA 2024'!D1114," ")</f>
        <v xml:space="preserve"> </v>
      </c>
      <c r="H1114" s="96" t="s">
        <v>43</v>
      </c>
      <c r="I1114" s="96" t="s">
        <v>112</v>
      </c>
      <c r="J1114" s="97" t="str">
        <f>IF(C1114='TABELA UNIFICADA 2024'!A1060,'TABELA UNIFICADA 2024'!G1060," ")</f>
        <v xml:space="preserve"> </v>
      </c>
      <c r="K1114" s="96" t="s">
        <v>113</v>
      </c>
      <c r="L1114" s="100" t="str">
        <f t="shared" si="111"/>
        <v>-</v>
      </c>
      <c r="M1114" s="95" t="str">
        <f>IF(C1114='TABELA UNIFICADA 2024'!A1114,'TABELA UNIFICADA 2024'!C1114," ")</f>
        <v xml:space="preserve"> </v>
      </c>
      <c r="N1114" s="99" t="str">
        <f>IF(C1114='TABELA UNIFICADA 2024'!A1060,'TABELA UNIFICADA 2024'!F1060," ")</f>
        <v xml:space="preserve"> </v>
      </c>
      <c r="O1114" s="99" t="str">
        <f t="shared" si="112"/>
        <v xml:space="preserve"> </v>
      </c>
      <c r="Y1114" s="183" t="s">
        <v>2130</v>
      </c>
      <c r="Z1114" s="104" t="s">
        <v>666</v>
      </c>
      <c r="AA1114" s="104" t="s">
        <v>706</v>
      </c>
      <c r="AB1114" s="104" t="str">
        <f t="shared" si="110"/>
        <v>FERRO</v>
      </c>
      <c r="AC1114" s="106">
        <f>IF(AND(AB1114="FERRO",AA1114="PADRAO"),CONTROLE!$T$2,IF(AND(AB1114="FERRO",AA1114="ESPECIAL"),CONTROLE!$T$3,IF(AND(AB1114="ACO",AA1114="PADRAO"),CONTROLE!$T$8,IF(AND(AB1114="ACO",AA1114="ESPECIAL"),CONTROLE!$T$9,IF(AND(AB1114="ALUMINIO",AA1114="PADRAO"),CONTROLE!$T$5,IF(AND(AB1114="ALUMINIO",AA1114="ESPECIAL"),CONTROLE!$T$6))))))</f>
        <v>12737</v>
      </c>
    </row>
    <row r="1115" spans="1:29" ht="15" customHeight="1">
      <c r="A1115" s="98" t="s">
        <v>2927</v>
      </c>
      <c r="B1115" s="96" t="str">
        <f t="shared" si="107"/>
        <v xml:space="preserve"> </v>
      </c>
      <c r="C1115" s="96" t="str">
        <f>IF(AND(ISBLANK('TABELA UNIFICADA 2024'!P1061)=TRUE,(ISBLANK('TABELA UNIFICADA 2024'!A1061)=FALSE)),'TABELA UNIFICADA 2024'!A1061," ")</f>
        <v xml:space="preserve"> </v>
      </c>
      <c r="D1115" s="96" t="s">
        <v>43</v>
      </c>
      <c r="E1115" s="191" t="str">
        <f>IF(ISBLANK('TABELA UNIFICADA 2024'!M1061)=TRUE," ",'TABELA UNIFICADA 2024'!M1061)</f>
        <v xml:space="preserve"> </v>
      </c>
      <c r="F1115" s="96" t="s">
        <v>111</v>
      </c>
      <c r="G1115" s="96" t="str">
        <f>IF(C1115='TABELA UNIFICADA 2024'!A1115,'TABELA UNIFICADA 2024'!D1115," ")</f>
        <v xml:space="preserve"> </v>
      </c>
      <c r="H1115" s="96" t="s">
        <v>43</v>
      </c>
      <c r="I1115" s="96" t="s">
        <v>112</v>
      </c>
      <c r="J1115" s="97" t="str">
        <f>IF(C1115='TABELA UNIFICADA 2024'!A1061,'TABELA UNIFICADA 2024'!G1061," ")</f>
        <v xml:space="preserve"> </v>
      </c>
      <c r="K1115" s="96" t="s">
        <v>113</v>
      </c>
      <c r="L1115" s="100" t="str">
        <f t="shared" si="111"/>
        <v>-</v>
      </c>
      <c r="M1115" s="95" t="str">
        <f>IF(C1115='TABELA UNIFICADA 2024'!A1115,'TABELA UNIFICADA 2024'!C1115," ")</f>
        <v xml:space="preserve"> </v>
      </c>
      <c r="N1115" s="99" t="str">
        <f>IF(C1115='TABELA UNIFICADA 2024'!A1061,'TABELA UNIFICADA 2024'!F1061," ")</f>
        <v xml:space="preserve"> </v>
      </c>
      <c r="O1115" s="99" t="str">
        <f t="shared" si="112"/>
        <v xml:space="preserve"> </v>
      </c>
      <c r="Y1115" s="183" t="s">
        <v>2131</v>
      </c>
      <c r="Z1115" s="104" t="s">
        <v>666</v>
      </c>
      <c r="AA1115" s="104" t="s">
        <v>706</v>
      </c>
      <c r="AB1115" s="104" t="str">
        <f t="shared" si="110"/>
        <v>FERRO</v>
      </c>
      <c r="AC1115" s="106">
        <f>IF(AND(AB1115="FERRO",AA1115="PADRAO"),CONTROLE!$T$2,IF(AND(AB1115="FERRO",AA1115="ESPECIAL"),CONTROLE!$T$3,IF(AND(AB1115="ACO",AA1115="PADRAO"),CONTROLE!$T$8,IF(AND(AB1115="ACO",AA1115="ESPECIAL"),CONTROLE!$T$9,IF(AND(AB1115="ALUMINIO",AA1115="PADRAO"),CONTROLE!$T$5,IF(AND(AB1115="ALUMINIO",AA1115="ESPECIAL"),CONTROLE!$T$6))))))</f>
        <v>12737</v>
      </c>
    </row>
    <row r="1116" spans="1:29" ht="15" customHeight="1">
      <c r="A1116" s="98" t="s">
        <v>2927</v>
      </c>
      <c r="B1116" s="96" t="str">
        <f t="shared" si="107"/>
        <v xml:space="preserve"> </v>
      </c>
      <c r="C1116" s="96" t="str">
        <f>IF(AND(ISBLANK('TABELA UNIFICADA 2024'!P1062)=TRUE,(ISBLANK('TABELA UNIFICADA 2024'!A1062)=FALSE)),'TABELA UNIFICADA 2024'!A1062," ")</f>
        <v xml:space="preserve"> </v>
      </c>
      <c r="D1116" s="96" t="s">
        <v>43</v>
      </c>
      <c r="E1116" s="191" t="str">
        <f>IF(ISBLANK('TABELA UNIFICADA 2024'!M1062)=TRUE," ",'TABELA UNIFICADA 2024'!M1062)</f>
        <v xml:space="preserve"> </v>
      </c>
      <c r="F1116" s="96" t="s">
        <v>111</v>
      </c>
      <c r="G1116" s="96" t="str">
        <f>IF(C1116='TABELA UNIFICADA 2024'!A1116,'TABELA UNIFICADA 2024'!D1116," ")</f>
        <v xml:space="preserve"> </v>
      </c>
      <c r="H1116" s="96" t="s">
        <v>43</v>
      </c>
      <c r="I1116" s="96" t="s">
        <v>112</v>
      </c>
      <c r="J1116" s="97" t="str">
        <f>IF(C1116='TABELA UNIFICADA 2024'!A1062,'TABELA UNIFICADA 2024'!G1062," ")</f>
        <v xml:space="preserve"> </v>
      </c>
      <c r="K1116" s="96" t="s">
        <v>113</v>
      </c>
      <c r="L1116" s="100" t="str">
        <f t="shared" si="111"/>
        <v>-</v>
      </c>
      <c r="M1116" s="95" t="str">
        <f>IF(C1116='TABELA UNIFICADA 2024'!A1116,'TABELA UNIFICADA 2024'!C1116," ")</f>
        <v xml:space="preserve"> </v>
      </c>
      <c r="N1116" s="99" t="str">
        <f>IF(C1116='TABELA UNIFICADA 2024'!A1062,'TABELA UNIFICADA 2024'!F1062," ")</f>
        <v xml:space="preserve"> </v>
      </c>
      <c r="O1116" s="99" t="str">
        <f t="shared" si="112"/>
        <v xml:space="preserve"> </v>
      </c>
      <c r="Y1116" s="183" t="s">
        <v>2132</v>
      </c>
      <c r="Z1116" s="104" t="s">
        <v>666</v>
      </c>
      <c r="AA1116" s="104" t="s">
        <v>706</v>
      </c>
      <c r="AB1116" s="104" t="str">
        <f t="shared" si="110"/>
        <v>FERRO</v>
      </c>
      <c r="AC1116" s="106">
        <f>IF(AND(AB1116="FERRO",AA1116="PADRAO"),CONTROLE!$T$2,IF(AND(AB1116="FERRO",AA1116="ESPECIAL"),CONTROLE!$T$3,IF(AND(AB1116="ACO",AA1116="PADRAO"),CONTROLE!$T$8,IF(AND(AB1116="ACO",AA1116="ESPECIAL"),CONTROLE!$T$9,IF(AND(AB1116="ALUMINIO",AA1116="PADRAO"),CONTROLE!$T$5,IF(AND(AB1116="ALUMINIO",AA1116="ESPECIAL"),CONTROLE!$T$6))))))</f>
        <v>12737</v>
      </c>
    </row>
    <row r="1117" spans="1:29" ht="15" customHeight="1">
      <c r="A1117" s="98" t="s">
        <v>2927</v>
      </c>
      <c r="B1117" s="96" t="str">
        <f t="shared" si="107"/>
        <v xml:space="preserve"> </v>
      </c>
      <c r="C1117" s="96" t="str">
        <f>IF(AND(ISBLANK('TABELA UNIFICADA 2024'!P1063)=TRUE,(ISBLANK('TABELA UNIFICADA 2024'!A1063)=FALSE)),'TABELA UNIFICADA 2024'!A1063," ")</f>
        <v xml:space="preserve"> </v>
      </c>
      <c r="D1117" s="96" t="s">
        <v>43</v>
      </c>
      <c r="E1117" s="191" t="str">
        <f>IF(ISBLANK('TABELA UNIFICADA 2024'!M1063)=TRUE," ",'TABELA UNIFICADA 2024'!M1063)</f>
        <v xml:space="preserve"> </v>
      </c>
      <c r="F1117" s="96" t="s">
        <v>111</v>
      </c>
      <c r="G1117" s="96" t="str">
        <f>IF(C1117='TABELA UNIFICADA 2024'!A1117,'TABELA UNIFICADA 2024'!D1117," ")</f>
        <v xml:space="preserve"> </v>
      </c>
      <c r="H1117" s="96" t="s">
        <v>43</v>
      </c>
      <c r="I1117" s="96" t="s">
        <v>112</v>
      </c>
      <c r="J1117" s="97" t="str">
        <f>IF(C1117='TABELA UNIFICADA 2024'!A1063,'TABELA UNIFICADA 2024'!G1063," ")</f>
        <v xml:space="preserve"> </v>
      </c>
      <c r="K1117" s="96" t="s">
        <v>113</v>
      </c>
      <c r="L1117" s="100" t="str">
        <f t="shared" si="111"/>
        <v>-</v>
      </c>
      <c r="M1117" s="95" t="str">
        <f>IF(C1117='TABELA UNIFICADA 2024'!A1117,'TABELA UNIFICADA 2024'!C1117," ")</f>
        <v xml:space="preserve"> </v>
      </c>
      <c r="N1117" s="99" t="str">
        <f>IF(C1117='TABELA UNIFICADA 2024'!A1063,'TABELA UNIFICADA 2024'!F1063," ")</f>
        <v xml:space="preserve"> </v>
      </c>
      <c r="O1117" s="99" t="str">
        <f t="shared" si="112"/>
        <v xml:space="preserve"> </v>
      </c>
      <c r="Y1117" s="183" t="s">
        <v>2133</v>
      </c>
      <c r="Z1117" s="104" t="s">
        <v>666</v>
      </c>
      <c r="AA1117" s="104" t="s">
        <v>706</v>
      </c>
      <c r="AB1117" s="104" t="str">
        <f t="shared" si="110"/>
        <v>FERRO</v>
      </c>
      <c r="AC1117" s="106">
        <f>IF(AND(AB1117="FERRO",AA1117="PADRAO"),CONTROLE!$T$2,IF(AND(AB1117="FERRO",AA1117="ESPECIAL"),CONTROLE!$T$3,IF(AND(AB1117="ACO",AA1117="PADRAO"),CONTROLE!$T$8,IF(AND(AB1117="ACO",AA1117="ESPECIAL"),CONTROLE!$T$9,IF(AND(AB1117="ALUMINIO",AA1117="PADRAO"),CONTROLE!$T$5,IF(AND(AB1117="ALUMINIO",AA1117="ESPECIAL"),CONTROLE!$T$6))))))</f>
        <v>12737</v>
      </c>
    </row>
    <row r="1118" spans="1:29" ht="15" customHeight="1">
      <c r="A1118" s="98" t="s">
        <v>2927</v>
      </c>
      <c r="B1118" s="96" t="str">
        <f t="shared" si="107"/>
        <v xml:space="preserve"> </v>
      </c>
      <c r="C1118" s="96" t="str">
        <f>IF(AND(ISBLANK('TABELA UNIFICADA 2024'!P1064)=TRUE,(ISBLANK('TABELA UNIFICADA 2024'!A1064)=FALSE)),'TABELA UNIFICADA 2024'!A1064," ")</f>
        <v xml:space="preserve"> </v>
      </c>
      <c r="D1118" s="96" t="s">
        <v>43</v>
      </c>
      <c r="E1118" s="191" t="str">
        <f>IF(ISBLANK('TABELA UNIFICADA 2024'!M1064)=TRUE," ",'TABELA UNIFICADA 2024'!M1064)</f>
        <v xml:space="preserve"> </v>
      </c>
      <c r="F1118" s="96" t="s">
        <v>111</v>
      </c>
      <c r="G1118" s="96" t="str">
        <f>IF(C1118='TABELA UNIFICADA 2024'!A1118,'TABELA UNIFICADA 2024'!D1118," ")</f>
        <v xml:space="preserve"> </v>
      </c>
      <c r="H1118" s="96" t="s">
        <v>43</v>
      </c>
      <c r="I1118" s="96" t="s">
        <v>112</v>
      </c>
      <c r="J1118" s="97" t="str">
        <f>IF(C1118='TABELA UNIFICADA 2024'!A1064,'TABELA UNIFICADA 2024'!G1064," ")</f>
        <v xml:space="preserve"> </v>
      </c>
      <c r="K1118" s="96" t="s">
        <v>113</v>
      </c>
      <c r="L1118" s="100" t="str">
        <f t="shared" si="111"/>
        <v>-</v>
      </c>
      <c r="M1118" s="95" t="str">
        <f>IF(C1118='TABELA UNIFICADA 2024'!A1118,'TABELA UNIFICADA 2024'!C1118," ")</f>
        <v xml:space="preserve"> </v>
      </c>
      <c r="N1118" s="99" t="str">
        <f>IF(C1118='TABELA UNIFICADA 2024'!A1064,'TABELA UNIFICADA 2024'!F1064," ")</f>
        <v xml:space="preserve"> </v>
      </c>
      <c r="O1118" s="99" t="str">
        <f t="shared" si="112"/>
        <v xml:space="preserve"> </v>
      </c>
      <c r="Y1118" s="183" t="s">
        <v>2134</v>
      </c>
      <c r="Z1118" s="104" t="s">
        <v>666</v>
      </c>
      <c r="AA1118" s="104" t="s">
        <v>706</v>
      </c>
      <c r="AB1118" s="104" t="str">
        <f t="shared" si="110"/>
        <v>FERRO</v>
      </c>
      <c r="AC1118" s="106">
        <f>IF(AND(AB1118="FERRO",AA1118="PADRAO"),CONTROLE!$T$2,IF(AND(AB1118="FERRO",AA1118="ESPECIAL"),CONTROLE!$T$3,IF(AND(AB1118="ACO",AA1118="PADRAO"),CONTROLE!$T$8,IF(AND(AB1118="ACO",AA1118="ESPECIAL"),CONTROLE!$T$9,IF(AND(AB1118="ALUMINIO",AA1118="PADRAO"),CONTROLE!$T$5,IF(AND(AB1118="ALUMINIO",AA1118="ESPECIAL"),CONTROLE!$T$6))))))</f>
        <v>12737</v>
      </c>
    </row>
    <row r="1119" spans="1:29" ht="15" customHeight="1">
      <c r="A1119" s="98" t="s">
        <v>2927</v>
      </c>
      <c r="B1119" s="96" t="str">
        <f t="shared" si="107"/>
        <v xml:space="preserve"> </v>
      </c>
      <c r="C1119" s="96" t="str">
        <f>IF(AND(ISBLANK('TABELA UNIFICADA 2024'!P1065)=TRUE,(ISBLANK('TABELA UNIFICADA 2024'!A1065)=FALSE)),'TABELA UNIFICADA 2024'!A1065," ")</f>
        <v xml:space="preserve"> </v>
      </c>
      <c r="D1119" s="96" t="s">
        <v>43</v>
      </c>
      <c r="E1119" s="191" t="str">
        <f>IF(ISBLANK('TABELA UNIFICADA 2024'!M1065)=TRUE," ",'TABELA UNIFICADA 2024'!M1065)</f>
        <v xml:space="preserve"> </v>
      </c>
      <c r="F1119" s="96" t="s">
        <v>111</v>
      </c>
      <c r="G1119" s="96" t="str">
        <f>IF(C1119='TABELA UNIFICADA 2024'!A1119,'TABELA UNIFICADA 2024'!D1119," ")</f>
        <v xml:space="preserve"> </v>
      </c>
      <c r="H1119" s="96" t="s">
        <v>43</v>
      </c>
      <c r="I1119" s="96" t="s">
        <v>112</v>
      </c>
      <c r="J1119" s="97" t="str">
        <f>IF(C1119='TABELA UNIFICADA 2024'!A1065,'TABELA UNIFICADA 2024'!G1065," ")</f>
        <v xml:space="preserve"> </v>
      </c>
      <c r="K1119" s="96" t="s">
        <v>113</v>
      </c>
      <c r="L1119" s="100" t="str">
        <f t="shared" si="111"/>
        <v>-</v>
      </c>
      <c r="M1119" s="95" t="str">
        <f>IF(C1119='TABELA UNIFICADA 2024'!A1119,'TABELA UNIFICADA 2024'!C1119," ")</f>
        <v xml:space="preserve"> </v>
      </c>
      <c r="N1119" s="99" t="str">
        <f>IF(C1119='TABELA UNIFICADA 2024'!A1065,'TABELA UNIFICADA 2024'!F1065," ")</f>
        <v xml:space="preserve"> </v>
      </c>
      <c r="O1119" s="99" t="str">
        <f t="shared" si="112"/>
        <v xml:space="preserve"> </v>
      </c>
      <c r="Y1119" s="183" t="s">
        <v>2135</v>
      </c>
      <c r="Z1119" s="104" t="s">
        <v>666</v>
      </c>
      <c r="AA1119" s="104" t="s">
        <v>706</v>
      </c>
      <c r="AB1119" s="104" t="str">
        <f t="shared" si="110"/>
        <v>FERRO</v>
      </c>
      <c r="AC1119" s="106">
        <f>IF(AND(AB1119="FERRO",AA1119="PADRAO"),CONTROLE!$T$2,IF(AND(AB1119="FERRO",AA1119="ESPECIAL"),CONTROLE!$T$3,IF(AND(AB1119="ACO",AA1119="PADRAO"),CONTROLE!$T$8,IF(AND(AB1119="ACO",AA1119="ESPECIAL"),CONTROLE!$T$9,IF(AND(AB1119="ALUMINIO",AA1119="PADRAO"),CONTROLE!$T$5,IF(AND(AB1119="ALUMINIO",AA1119="ESPECIAL"),CONTROLE!$T$6))))))</f>
        <v>12737</v>
      </c>
    </row>
    <row r="1120" spans="1:29" ht="15" customHeight="1">
      <c r="A1120" s="98" t="s">
        <v>2927</v>
      </c>
      <c r="B1120" s="96" t="str">
        <f t="shared" si="107"/>
        <v xml:space="preserve"> </v>
      </c>
      <c r="C1120" s="96" t="str">
        <f>IF(AND(ISBLANK('TABELA UNIFICADA 2024'!P1066)=TRUE,(ISBLANK('TABELA UNIFICADA 2024'!A1066)=FALSE)),'TABELA UNIFICADA 2024'!A1066," ")</f>
        <v xml:space="preserve"> </v>
      </c>
      <c r="D1120" s="96" t="s">
        <v>43</v>
      </c>
      <c r="E1120" s="191" t="str">
        <f>IF(ISBLANK('TABELA UNIFICADA 2024'!M1066)=TRUE," ",'TABELA UNIFICADA 2024'!M1066)</f>
        <v xml:space="preserve"> </v>
      </c>
      <c r="F1120" s="96" t="s">
        <v>111</v>
      </c>
      <c r="G1120" s="96" t="str">
        <f>IF(C1120='TABELA UNIFICADA 2024'!A1120,'TABELA UNIFICADA 2024'!D1120," ")</f>
        <v xml:space="preserve"> </v>
      </c>
      <c r="H1120" s="96" t="s">
        <v>43</v>
      </c>
      <c r="I1120" s="96" t="s">
        <v>112</v>
      </c>
      <c r="J1120" s="97" t="str">
        <f>IF(C1120='TABELA UNIFICADA 2024'!A1066,'TABELA UNIFICADA 2024'!G1066," ")</f>
        <v xml:space="preserve"> </v>
      </c>
      <c r="K1120" s="96" t="s">
        <v>113</v>
      </c>
      <c r="L1120" s="100" t="str">
        <f t="shared" si="111"/>
        <v>-</v>
      </c>
      <c r="M1120" s="95" t="str">
        <f>IF(C1120='TABELA UNIFICADA 2024'!A1120,'TABELA UNIFICADA 2024'!C1120," ")</f>
        <v xml:space="preserve"> </v>
      </c>
      <c r="N1120" s="99" t="str">
        <f>IF(C1120='TABELA UNIFICADA 2024'!A1066,'TABELA UNIFICADA 2024'!F1066," ")</f>
        <v xml:space="preserve"> </v>
      </c>
      <c r="O1120" s="99" t="str">
        <f t="shared" si="112"/>
        <v xml:space="preserve"> </v>
      </c>
      <c r="Y1120" s="183" t="s">
        <v>2136</v>
      </c>
      <c r="Z1120" s="104" t="s">
        <v>666</v>
      </c>
      <c r="AA1120" s="104" t="s">
        <v>706</v>
      </c>
      <c r="AB1120" s="104" t="str">
        <f t="shared" si="110"/>
        <v>FERRO</v>
      </c>
      <c r="AC1120" s="106">
        <f>IF(AND(AB1120="FERRO",AA1120="PADRAO"),CONTROLE!$T$2,IF(AND(AB1120="FERRO",AA1120="ESPECIAL"),CONTROLE!$T$3,IF(AND(AB1120="ACO",AA1120="PADRAO"),CONTROLE!$T$8,IF(AND(AB1120="ACO",AA1120="ESPECIAL"),CONTROLE!$T$9,IF(AND(AB1120="ALUMINIO",AA1120="PADRAO"),CONTROLE!$T$5,IF(AND(AB1120="ALUMINIO",AA1120="ESPECIAL"),CONTROLE!$T$6))))))</f>
        <v>12737</v>
      </c>
    </row>
    <row r="1121" spans="1:29" ht="15" customHeight="1">
      <c r="A1121" s="98" t="s">
        <v>2927</v>
      </c>
      <c r="B1121" s="96" t="str">
        <f t="shared" ref="B1121:B1184" si="113">IFERROR(IF(C1121&lt;&gt;" ",VLOOKUP(C1121,$V$2:$W$16,2,0)," ")," ")</f>
        <v xml:space="preserve"> </v>
      </c>
      <c r="C1121" s="96" t="str">
        <f>IF(AND(ISBLANK('TABELA UNIFICADA 2024'!P1067)=TRUE,(ISBLANK('TABELA UNIFICADA 2024'!A1067)=FALSE)),'TABELA UNIFICADA 2024'!A1067," ")</f>
        <v xml:space="preserve"> </v>
      </c>
      <c r="D1121" s="96" t="s">
        <v>43</v>
      </c>
      <c r="E1121" s="191" t="str">
        <f>IF(ISBLANK('TABELA UNIFICADA 2024'!M1067)=TRUE," ",'TABELA UNIFICADA 2024'!M1067)</f>
        <v xml:space="preserve"> </v>
      </c>
      <c r="F1121" s="96" t="s">
        <v>111</v>
      </c>
      <c r="G1121" s="96" t="str">
        <f>IF(C1121='TABELA UNIFICADA 2024'!A1121,'TABELA UNIFICADA 2024'!D1121," ")</f>
        <v xml:space="preserve"> </v>
      </c>
      <c r="H1121" s="96" t="s">
        <v>43</v>
      </c>
      <c r="I1121" s="96" t="s">
        <v>112</v>
      </c>
      <c r="J1121" s="97" t="str">
        <f>IF(C1121='TABELA UNIFICADA 2024'!A1067,'TABELA UNIFICADA 2024'!G1067," ")</f>
        <v xml:space="preserve"> </v>
      </c>
      <c r="K1121" s="96" t="s">
        <v>113</v>
      </c>
      <c r="L1121" s="100" t="str">
        <f t="shared" si="111"/>
        <v>-</v>
      </c>
      <c r="M1121" s="95" t="str">
        <f>IF(C1121='TABELA UNIFICADA 2024'!A1121,'TABELA UNIFICADA 2024'!C1121," ")</f>
        <v xml:space="preserve"> </v>
      </c>
      <c r="N1121" s="99" t="str">
        <f>IF(C1121='TABELA UNIFICADA 2024'!A1067,'TABELA UNIFICADA 2024'!F1067," ")</f>
        <v xml:space="preserve"> </v>
      </c>
      <c r="O1121" s="99" t="str">
        <f t="shared" si="112"/>
        <v xml:space="preserve"> </v>
      </c>
      <c r="Y1121" s="183" t="s">
        <v>2137</v>
      </c>
      <c r="Z1121" s="104" t="s">
        <v>666</v>
      </c>
      <c r="AA1121" s="104" t="s">
        <v>706</v>
      </c>
      <c r="AB1121" s="104" t="str">
        <f t="shared" si="110"/>
        <v>FERRO</v>
      </c>
      <c r="AC1121" s="106">
        <f>IF(AND(AB1121="FERRO",AA1121="PADRAO"),CONTROLE!$T$2,IF(AND(AB1121="FERRO",AA1121="ESPECIAL"),CONTROLE!$T$3,IF(AND(AB1121="ACO",AA1121="PADRAO"),CONTROLE!$T$8,IF(AND(AB1121="ACO",AA1121="ESPECIAL"),CONTROLE!$T$9,IF(AND(AB1121="ALUMINIO",AA1121="PADRAO"),CONTROLE!$T$5,IF(AND(AB1121="ALUMINIO",AA1121="ESPECIAL"),CONTROLE!$T$6))))))</f>
        <v>12737</v>
      </c>
    </row>
    <row r="1122" spans="1:29" ht="15" customHeight="1">
      <c r="A1122" s="98" t="s">
        <v>2927</v>
      </c>
      <c r="B1122" s="96" t="str">
        <f t="shared" si="113"/>
        <v xml:space="preserve"> </v>
      </c>
      <c r="C1122" s="96" t="str">
        <f>IF(AND(ISBLANK('TABELA UNIFICADA 2024'!P1068)=TRUE,(ISBLANK('TABELA UNIFICADA 2024'!A1068)=FALSE)),'TABELA UNIFICADA 2024'!A1068," ")</f>
        <v xml:space="preserve"> </v>
      </c>
      <c r="D1122" s="96" t="s">
        <v>43</v>
      </c>
      <c r="E1122" s="191" t="str">
        <f>IF(ISBLANK('TABELA UNIFICADA 2024'!M1068)=TRUE," ",'TABELA UNIFICADA 2024'!M1068)</f>
        <v xml:space="preserve"> </v>
      </c>
      <c r="F1122" s="96" t="s">
        <v>111</v>
      </c>
      <c r="G1122" s="96" t="str">
        <f>IF(C1122='TABELA UNIFICADA 2024'!A1122,'TABELA UNIFICADA 2024'!D1122," ")</f>
        <v xml:space="preserve"> </v>
      </c>
      <c r="H1122" s="96" t="s">
        <v>43</v>
      </c>
      <c r="I1122" s="96" t="s">
        <v>112</v>
      </c>
      <c r="J1122" s="97" t="str">
        <f>IF(C1122='TABELA UNIFICADA 2024'!A1068,'TABELA UNIFICADA 2024'!G1068," ")</f>
        <v xml:space="preserve"> </v>
      </c>
      <c r="K1122" s="96" t="s">
        <v>113</v>
      </c>
      <c r="L1122" s="100" t="str">
        <f t="shared" si="111"/>
        <v>-</v>
      </c>
      <c r="M1122" s="95" t="str">
        <f>IF(C1122='TABELA UNIFICADA 2024'!A1122,'TABELA UNIFICADA 2024'!C1122," ")</f>
        <v xml:space="preserve"> </v>
      </c>
      <c r="N1122" s="99" t="str">
        <f>IF(C1122='TABELA UNIFICADA 2024'!A1068,'TABELA UNIFICADA 2024'!F1068," ")</f>
        <v xml:space="preserve"> </v>
      </c>
      <c r="O1122" s="99" t="str">
        <f t="shared" si="112"/>
        <v xml:space="preserve"> </v>
      </c>
      <c r="Y1122" s="183" t="s">
        <v>2138</v>
      </c>
      <c r="Z1122" s="104" t="s">
        <v>666</v>
      </c>
      <c r="AA1122" s="104" t="s">
        <v>706</v>
      </c>
      <c r="AB1122" s="104" t="str">
        <f t="shared" si="110"/>
        <v>FERRO</v>
      </c>
      <c r="AC1122" s="106">
        <f>IF(AND(AB1122="FERRO",AA1122="PADRAO"),CONTROLE!$T$2,IF(AND(AB1122="FERRO",AA1122="ESPECIAL"),CONTROLE!$T$3,IF(AND(AB1122="ACO",AA1122="PADRAO"),CONTROLE!$T$8,IF(AND(AB1122="ACO",AA1122="ESPECIAL"),CONTROLE!$T$9,IF(AND(AB1122="ALUMINIO",AA1122="PADRAO"),CONTROLE!$T$5,IF(AND(AB1122="ALUMINIO",AA1122="ESPECIAL"),CONTROLE!$T$6))))))</f>
        <v>12737</v>
      </c>
    </row>
    <row r="1123" spans="1:29" ht="15" customHeight="1">
      <c r="A1123" s="98" t="s">
        <v>2927</v>
      </c>
      <c r="B1123" s="96" t="str">
        <f t="shared" si="113"/>
        <v xml:space="preserve"> </v>
      </c>
      <c r="C1123" s="96" t="str">
        <f>IF(AND(ISBLANK('TABELA UNIFICADA 2024'!P1069)=TRUE,(ISBLANK('TABELA UNIFICADA 2024'!A1069)=FALSE)),'TABELA UNIFICADA 2024'!A1069," ")</f>
        <v xml:space="preserve"> </v>
      </c>
      <c r="D1123" s="96" t="s">
        <v>43</v>
      </c>
      <c r="E1123" s="191" t="str">
        <f>IF(ISBLANK('TABELA UNIFICADA 2024'!M1069)=TRUE," ",'TABELA UNIFICADA 2024'!M1069)</f>
        <v xml:space="preserve"> </v>
      </c>
      <c r="F1123" s="96" t="s">
        <v>111</v>
      </c>
      <c r="G1123" s="96" t="str">
        <f>IF(C1123='TABELA UNIFICADA 2024'!A1123,'TABELA UNIFICADA 2024'!D1123," ")</f>
        <v xml:space="preserve"> </v>
      </c>
      <c r="H1123" s="96" t="s">
        <v>43</v>
      </c>
      <c r="I1123" s="96" t="s">
        <v>112</v>
      </c>
      <c r="J1123" s="97" t="str">
        <f>IF(C1123='TABELA UNIFICADA 2024'!A1069,'TABELA UNIFICADA 2024'!G1069," ")</f>
        <v xml:space="preserve"> </v>
      </c>
      <c r="K1123" s="96" t="s">
        <v>113</v>
      </c>
      <c r="L1123" s="100" t="str">
        <f t="shared" si="111"/>
        <v>-</v>
      </c>
      <c r="M1123" s="95" t="str">
        <f>IF(C1123='TABELA UNIFICADA 2024'!A1123,'TABELA UNIFICADA 2024'!C1123," ")</f>
        <v xml:space="preserve"> </v>
      </c>
      <c r="N1123" s="99" t="str">
        <f>IF(C1123='TABELA UNIFICADA 2024'!A1069,'TABELA UNIFICADA 2024'!F1069," ")</f>
        <v xml:space="preserve"> </v>
      </c>
      <c r="O1123" s="99" t="str">
        <f t="shared" si="112"/>
        <v xml:space="preserve"> </v>
      </c>
      <c r="Y1123" s="183" t="s">
        <v>2139</v>
      </c>
      <c r="Z1123" s="104" t="s">
        <v>666</v>
      </c>
      <c r="AA1123" s="104" t="s">
        <v>706</v>
      </c>
      <c r="AB1123" s="104" t="str">
        <f t="shared" si="110"/>
        <v>FERRO</v>
      </c>
      <c r="AC1123" s="106">
        <f>IF(AND(AB1123="FERRO",AA1123="PADRAO"),CONTROLE!$T$2,IF(AND(AB1123="FERRO",AA1123="ESPECIAL"),CONTROLE!$T$3,IF(AND(AB1123="ACO",AA1123="PADRAO"),CONTROLE!$T$8,IF(AND(AB1123="ACO",AA1123="ESPECIAL"),CONTROLE!$T$9,IF(AND(AB1123="ALUMINIO",AA1123="PADRAO"),CONTROLE!$T$5,IF(AND(AB1123="ALUMINIO",AA1123="ESPECIAL"),CONTROLE!$T$6))))))</f>
        <v>12737</v>
      </c>
    </row>
    <row r="1124" spans="1:29" ht="15" customHeight="1">
      <c r="A1124" s="98" t="s">
        <v>2927</v>
      </c>
      <c r="B1124" s="96" t="str">
        <f t="shared" si="113"/>
        <v xml:space="preserve"> </v>
      </c>
      <c r="C1124" s="96" t="str">
        <f>IF(AND(ISBLANK('TABELA UNIFICADA 2024'!P1070)=TRUE,(ISBLANK('TABELA UNIFICADA 2024'!A1070)=FALSE)),'TABELA UNIFICADA 2024'!A1070," ")</f>
        <v xml:space="preserve"> </v>
      </c>
      <c r="D1124" s="96" t="s">
        <v>43</v>
      </c>
      <c r="E1124" s="191" t="str">
        <f>IF(ISBLANK('TABELA UNIFICADA 2024'!M1070)=TRUE," ",'TABELA UNIFICADA 2024'!M1070)</f>
        <v xml:space="preserve"> </v>
      </c>
      <c r="F1124" s="96" t="s">
        <v>111</v>
      </c>
      <c r="G1124" s="96" t="str">
        <f>IF(C1124='TABELA UNIFICADA 2024'!A1124,'TABELA UNIFICADA 2024'!D1124," ")</f>
        <v xml:space="preserve"> </v>
      </c>
      <c r="H1124" s="96" t="s">
        <v>43</v>
      </c>
      <c r="I1124" s="96" t="s">
        <v>112</v>
      </c>
      <c r="J1124" s="97" t="str">
        <f>IF(C1124='TABELA UNIFICADA 2024'!A1070,'TABELA UNIFICADA 2024'!G1070," ")</f>
        <v xml:space="preserve"> </v>
      </c>
      <c r="K1124" s="96" t="s">
        <v>113</v>
      </c>
      <c r="L1124" s="100" t="str">
        <f t="shared" si="111"/>
        <v>-</v>
      </c>
      <c r="M1124" s="95" t="str">
        <f>IF(C1124='TABELA UNIFICADA 2024'!A1124,'TABELA UNIFICADA 2024'!C1124," ")</f>
        <v xml:space="preserve"> </v>
      </c>
      <c r="N1124" s="99" t="str">
        <f>IF(C1124='TABELA UNIFICADA 2024'!A1070,'TABELA UNIFICADA 2024'!F1070," ")</f>
        <v xml:space="preserve"> </v>
      </c>
      <c r="O1124" s="99" t="str">
        <f t="shared" si="112"/>
        <v xml:space="preserve"> </v>
      </c>
      <c r="Y1124" s="183" t="s">
        <v>1279</v>
      </c>
      <c r="Z1124" s="104" t="s">
        <v>666</v>
      </c>
      <c r="AA1124" s="104" t="s">
        <v>706</v>
      </c>
      <c r="AB1124" s="104" t="str">
        <f t="shared" si="110"/>
        <v>FERRO</v>
      </c>
      <c r="AC1124" s="106">
        <f>IF(AND(AB1124="FERRO",AA1124="PADRAO"),CONTROLE!$T$2,IF(AND(AB1124="FERRO",AA1124="ESPECIAL"),CONTROLE!$T$3,IF(AND(AB1124="ACO",AA1124="PADRAO"),CONTROLE!$T$8,IF(AND(AB1124="ACO",AA1124="ESPECIAL"),CONTROLE!$T$9,IF(AND(AB1124="ALUMINIO",AA1124="PADRAO"),CONTROLE!$T$5,IF(AND(AB1124="ALUMINIO",AA1124="ESPECIAL"),CONTROLE!$T$6))))))</f>
        <v>12737</v>
      </c>
    </row>
    <row r="1125" spans="1:29" ht="15" customHeight="1">
      <c r="A1125" s="98" t="s">
        <v>2927</v>
      </c>
      <c r="B1125" s="96" t="str">
        <f t="shared" si="113"/>
        <v xml:space="preserve"> </v>
      </c>
      <c r="C1125" s="96" t="str">
        <f>IF(AND(ISBLANK('TABELA UNIFICADA 2024'!P1071)=TRUE,(ISBLANK('TABELA UNIFICADA 2024'!A1071)=FALSE)),'TABELA UNIFICADA 2024'!A1071," ")</f>
        <v xml:space="preserve"> </v>
      </c>
      <c r="D1125" s="96" t="s">
        <v>43</v>
      </c>
      <c r="E1125" s="191" t="str">
        <f>IF(ISBLANK('TABELA UNIFICADA 2024'!M1071)=TRUE," ",'TABELA UNIFICADA 2024'!M1071)</f>
        <v xml:space="preserve"> </v>
      </c>
      <c r="F1125" s="96" t="s">
        <v>111</v>
      </c>
      <c r="G1125" s="96" t="str">
        <f>IF(C1125='TABELA UNIFICADA 2024'!A1125,'TABELA UNIFICADA 2024'!D1125," ")</f>
        <v xml:space="preserve"> </v>
      </c>
      <c r="H1125" s="96" t="s">
        <v>43</v>
      </c>
      <c r="I1125" s="96" t="s">
        <v>112</v>
      </c>
      <c r="J1125" s="97" t="str">
        <f>IF(C1125='TABELA UNIFICADA 2024'!A1071,'TABELA UNIFICADA 2024'!G1071," ")</f>
        <v xml:space="preserve"> </v>
      </c>
      <c r="K1125" s="96" t="s">
        <v>113</v>
      </c>
      <c r="L1125" s="100" t="str">
        <f t="shared" si="111"/>
        <v>-</v>
      </c>
      <c r="M1125" s="95" t="str">
        <f>IF(C1125='TABELA UNIFICADA 2024'!A1125,'TABELA UNIFICADA 2024'!C1125," ")</f>
        <v xml:space="preserve"> </v>
      </c>
      <c r="N1125" s="99" t="str">
        <f>IF(C1125='TABELA UNIFICADA 2024'!A1071,'TABELA UNIFICADA 2024'!F1071," ")</f>
        <v xml:space="preserve"> </v>
      </c>
      <c r="O1125" s="99" t="str">
        <f t="shared" si="112"/>
        <v xml:space="preserve"> </v>
      </c>
      <c r="Y1125" s="183" t="s">
        <v>2140</v>
      </c>
      <c r="Z1125" s="104" t="s">
        <v>666</v>
      </c>
      <c r="AA1125" s="104" t="s">
        <v>706</v>
      </c>
      <c r="AB1125" s="104" t="str">
        <f t="shared" si="110"/>
        <v>FERRO</v>
      </c>
      <c r="AC1125" s="106">
        <f>IF(AND(AB1125="FERRO",AA1125="PADRAO"),CONTROLE!$T$2,IF(AND(AB1125="FERRO",AA1125="ESPECIAL"),CONTROLE!$T$3,IF(AND(AB1125="ACO",AA1125="PADRAO"),CONTROLE!$T$8,IF(AND(AB1125="ACO",AA1125="ESPECIAL"),CONTROLE!$T$9,IF(AND(AB1125="ALUMINIO",AA1125="PADRAO"),CONTROLE!$T$5,IF(AND(AB1125="ALUMINIO",AA1125="ESPECIAL"),CONTROLE!$T$6))))))</f>
        <v>12737</v>
      </c>
    </row>
    <row r="1126" spans="1:29" ht="15" customHeight="1">
      <c r="A1126" s="98" t="s">
        <v>2927</v>
      </c>
      <c r="B1126" s="96" t="str">
        <f t="shared" si="113"/>
        <v xml:space="preserve"> </v>
      </c>
      <c r="C1126" s="96" t="str">
        <f>IF(AND(ISBLANK('TABELA UNIFICADA 2024'!P1072)=TRUE,(ISBLANK('TABELA UNIFICADA 2024'!A1072)=FALSE)),'TABELA UNIFICADA 2024'!A1072," ")</f>
        <v xml:space="preserve"> </v>
      </c>
      <c r="D1126" s="96" t="s">
        <v>43</v>
      </c>
      <c r="E1126" s="191" t="str">
        <f>IF(ISBLANK('TABELA UNIFICADA 2024'!M1072)=TRUE," ",'TABELA UNIFICADA 2024'!M1072)</f>
        <v xml:space="preserve"> </v>
      </c>
      <c r="F1126" s="96" t="s">
        <v>111</v>
      </c>
      <c r="G1126" s="96" t="str">
        <f>IF(C1126='TABELA UNIFICADA 2024'!A1126,'TABELA UNIFICADA 2024'!D1126," ")</f>
        <v xml:space="preserve"> </v>
      </c>
      <c r="H1126" s="96" t="s">
        <v>43</v>
      </c>
      <c r="I1126" s="96" t="s">
        <v>112</v>
      </c>
      <c r="J1126" s="97" t="str">
        <f>IF(C1126='TABELA UNIFICADA 2024'!A1072,'TABELA UNIFICADA 2024'!G1072," ")</f>
        <v xml:space="preserve"> </v>
      </c>
      <c r="K1126" s="96" t="s">
        <v>113</v>
      </c>
      <c r="L1126" s="100" t="str">
        <f t="shared" si="111"/>
        <v>-</v>
      </c>
      <c r="M1126" s="95" t="str">
        <f>IF(C1126='TABELA UNIFICADA 2024'!A1126,'TABELA UNIFICADA 2024'!C1126," ")</f>
        <v xml:space="preserve"> </v>
      </c>
      <c r="N1126" s="99" t="str">
        <f>IF(C1126='TABELA UNIFICADA 2024'!A1072,'TABELA UNIFICADA 2024'!F1072," ")</f>
        <v xml:space="preserve"> </v>
      </c>
      <c r="O1126" s="99" t="str">
        <f t="shared" si="112"/>
        <v xml:space="preserve"> </v>
      </c>
      <c r="Y1126" s="183" t="s">
        <v>2141</v>
      </c>
      <c r="Z1126" s="104" t="s">
        <v>666</v>
      </c>
      <c r="AA1126" s="104" t="s">
        <v>706</v>
      </c>
      <c r="AB1126" s="104" t="str">
        <f t="shared" si="110"/>
        <v>FERRO</v>
      </c>
      <c r="AC1126" s="106">
        <f>IF(AND(AB1126="FERRO",AA1126="PADRAO"),CONTROLE!$T$2,IF(AND(AB1126="FERRO",AA1126="ESPECIAL"),CONTROLE!$T$3,IF(AND(AB1126="ACO",AA1126="PADRAO"),CONTROLE!$T$8,IF(AND(AB1126="ACO",AA1126="ESPECIAL"),CONTROLE!$T$9,IF(AND(AB1126="ALUMINIO",AA1126="PADRAO"),CONTROLE!$T$5,IF(AND(AB1126="ALUMINIO",AA1126="ESPECIAL"),CONTROLE!$T$6))))))</f>
        <v>12737</v>
      </c>
    </row>
    <row r="1127" spans="1:29" ht="15" customHeight="1">
      <c r="A1127" s="98" t="s">
        <v>2927</v>
      </c>
      <c r="B1127" s="96" t="str">
        <f t="shared" si="113"/>
        <v xml:space="preserve"> </v>
      </c>
      <c r="C1127" s="96" t="str">
        <f>IF(AND(ISBLANK('TABELA UNIFICADA 2024'!P1073)=TRUE,(ISBLANK('TABELA UNIFICADA 2024'!A1073)=FALSE)),'TABELA UNIFICADA 2024'!A1073," ")</f>
        <v xml:space="preserve"> </v>
      </c>
      <c r="D1127" s="96" t="s">
        <v>43</v>
      </c>
      <c r="E1127" s="191" t="str">
        <f>IF(ISBLANK('TABELA UNIFICADA 2024'!M1073)=TRUE," ",'TABELA UNIFICADA 2024'!M1073)</f>
        <v xml:space="preserve"> </v>
      </c>
      <c r="F1127" s="96" t="s">
        <v>111</v>
      </c>
      <c r="G1127" s="96" t="str">
        <f>IF(C1127='TABELA UNIFICADA 2024'!A1127,'TABELA UNIFICADA 2024'!D1127," ")</f>
        <v xml:space="preserve"> </v>
      </c>
      <c r="H1127" s="96" t="s">
        <v>43</v>
      </c>
      <c r="I1127" s="96" t="s">
        <v>112</v>
      </c>
      <c r="J1127" s="97" t="str">
        <f>IF(C1127='TABELA UNIFICADA 2024'!A1073,'TABELA UNIFICADA 2024'!G1073," ")</f>
        <v xml:space="preserve"> </v>
      </c>
      <c r="K1127" s="96" t="s">
        <v>113</v>
      </c>
      <c r="L1127" s="100" t="str">
        <f t="shared" si="111"/>
        <v>-</v>
      </c>
      <c r="M1127" s="95" t="str">
        <f>IF(C1127='TABELA UNIFICADA 2024'!A1127,'TABELA UNIFICADA 2024'!C1127," ")</f>
        <v xml:space="preserve"> </v>
      </c>
      <c r="N1127" s="99" t="str">
        <f>IF(C1127='TABELA UNIFICADA 2024'!A1073,'TABELA UNIFICADA 2024'!F1073," ")</f>
        <v xml:space="preserve"> </v>
      </c>
      <c r="O1127" s="99" t="str">
        <f t="shared" si="112"/>
        <v xml:space="preserve"> </v>
      </c>
      <c r="Y1127" s="183" t="s">
        <v>2142</v>
      </c>
      <c r="Z1127" s="104" t="s">
        <v>666</v>
      </c>
      <c r="AA1127" s="104" t="s">
        <v>706</v>
      </c>
      <c r="AB1127" s="104" t="str">
        <f t="shared" si="110"/>
        <v>FERRO</v>
      </c>
      <c r="AC1127" s="106">
        <f>IF(AND(AB1127="FERRO",AA1127="PADRAO"),CONTROLE!$T$2,IF(AND(AB1127="FERRO",AA1127="ESPECIAL"),CONTROLE!$T$3,IF(AND(AB1127="ACO",AA1127="PADRAO"),CONTROLE!$T$8,IF(AND(AB1127="ACO",AA1127="ESPECIAL"),CONTROLE!$T$9,IF(AND(AB1127="ALUMINIO",AA1127="PADRAO"),CONTROLE!$T$5,IF(AND(AB1127="ALUMINIO",AA1127="ESPECIAL"),CONTROLE!$T$6))))))</f>
        <v>12737</v>
      </c>
    </row>
    <row r="1128" spans="1:29" ht="15" customHeight="1">
      <c r="A1128" s="98" t="s">
        <v>2927</v>
      </c>
      <c r="B1128" s="96" t="str">
        <f t="shared" si="113"/>
        <v xml:space="preserve"> </v>
      </c>
      <c r="C1128" s="96" t="str">
        <f>IF(AND(ISBLANK('TABELA UNIFICADA 2024'!P1074)=TRUE,(ISBLANK('TABELA UNIFICADA 2024'!A1074)=FALSE)),'TABELA UNIFICADA 2024'!A1074," ")</f>
        <v xml:space="preserve"> </v>
      </c>
      <c r="D1128" s="96" t="s">
        <v>43</v>
      </c>
      <c r="E1128" s="191" t="str">
        <f>IF(ISBLANK('TABELA UNIFICADA 2024'!M1074)=TRUE," ",'TABELA UNIFICADA 2024'!M1074)</f>
        <v xml:space="preserve"> </v>
      </c>
      <c r="F1128" s="96" t="s">
        <v>111</v>
      </c>
      <c r="G1128" s="96" t="str">
        <f>IF(C1128='TABELA UNIFICADA 2024'!A1128,'TABELA UNIFICADA 2024'!D1128," ")</f>
        <v xml:space="preserve"> </v>
      </c>
      <c r="H1128" s="96" t="s">
        <v>43</v>
      </c>
      <c r="I1128" s="96" t="s">
        <v>112</v>
      </c>
      <c r="J1128" s="97" t="str">
        <f>IF(C1128='TABELA UNIFICADA 2024'!A1074,'TABELA UNIFICADA 2024'!G1074," ")</f>
        <v xml:space="preserve"> </v>
      </c>
      <c r="K1128" s="96" t="s">
        <v>113</v>
      </c>
      <c r="L1128" s="100" t="str">
        <f t="shared" si="111"/>
        <v>-</v>
      </c>
      <c r="M1128" s="95" t="str">
        <f>IF(C1128='TABELA UNIFICADA 2024'!A1128,'TABELA UNIFICADA 2024'!C1128," ")</f>
        <v xml:space="preserve"> </v>
      </c>
      <c r="N1128" s="99" t="str">
        <f>IF(C1128='TABELA UNIFICADA 2024'!A1074,'TABELA UNIFICADA 2024'!F1074," ")</f>
        <v xml:space="preserve"> </v>
      </c>
      <c r="O1128" s="99" t="str">
        <f t="shared" si="112"/>
        <v xml:space="preserve"> </v>
      </c>
      <c r="Y1128" s="183" t="s">
        <v>2143</v>
      </c>
      <c r="Z1128" s="104" t="s">
        <v>666</v>
      </c>
      <c r="AA1128" s="104" t="s">
        <v>706</v>
      </c>
      <c r="AB1128" s="104" t="str">
        <f t="shared" si="110"/>
        <v>FERRO</v>
      </c>
      <c r="AC1128" s="106">
        <f>IF(AND(AB1128="FERRO",AA1128="PADRAO"),CONTROLE!$T$2,IF(AND(AB1128="FERRO",AA1128="ESPECIAL"),CONTROLE!$T$3,IF(AND(AB1128="ACO",AA1128="PADRAO"),CONTROLE!$T$8,IF(AND(AB1128="ACO",AA1128="ESPECIAL"),CONTROLE!$T$9,IF(AND(AB1128="ALUMINIO",AA1128="PADRAO"),CONTROLE!$T$5,IF(AND(AB1128="ALUMINIO",AA1128="ESPECIAL"),CONTROLE!$T$6))))))</f>
        <v>12737</v>
      </c>
    </row>
    <row r="1129" spans="1:29" ht="15" customHeight="1">
      <c r="A1129" s="98" t="s">
        <v>2927</v>
      </c>
      <c r="B1129" s="96" t="str">
        <f t="shared" si="113"/>
        <v xml:space="preserve"> </v>
      </c>
      <c r="C1129" s="96" t="str">
        <f>IF(AND(ISBLANK('TABELA UNIFICADA 2024'!P1075)=TRUE,(ISBLANK('TABELA UNIFICADA 2024'!A1075)=FALSE)),'TABELA UNIFICADA 2024'!A1075," ")</f>
        <v xml:space="preserve"> </v>
      </c>
      <c r="D1129" s="96" t="s">
        <v>43</v>
      </c>
      <c r="E1129" s="191" t="str">
        <f>IF(ISBLANK('TABELA UNIFICADA 2024'!M1075)=TRUE," ",'TABELA UNIFICADA 2024'!M1075)</f>
        <v xml:space="preserve"> </v>
      </c>
      <c r="F1129" s="96" t="s">
        <v>111</v>
      </c>
      <c r="G1129" s="96" t="str">
        <f>IF(C1129='TABELA UNIFICADA 2024'!A1129,'TABELA UNIFICADA 2024'!D1129," ")</f>
        <v xml:space="preserve"> </v>
      </c>
      <c r="H1129" s="96" t="s">
        <v>43</v>
      </c>
      <c r="I1129" s="96" t="s">
        <v>112</v>
      </c>
      <c r="J1129" s="97" t="str">
        <f>IF(C1129='TABELA UNIFICADA 2024'!A1075,'TABELA UNIFICADA 2024'!G1075," ")</f>
        <v xml:space="preserve"> </v>
      </c>
      <c r="K1129" s="96" t="s">
        <v>113</v>
      </c>
      <c r="L1129" s="100" t="str">
        <f t="shared" si="111"/>
        <v>-</v>
      </c>
      <c r="M1129" s="95" t="str">
        <f>IF(C1129='TABELA UNIFICADA 2024'!A1129,'TABELA UNIFICADA 2024'!C1129," ")</f>
        <v xml:space="preserve"> </v>
      </c>
      <c r="N1129" s="99" t="str">
        <f>IF(C1129='TABELA UNIFICADA 2024'!A1075,'TABELA UNIFICADA 2024'!F1075," ")</f>
        <v xml:space="preserve"> </v>
      </c>
      <c r="O1129" s="99" t="str">
        <f t="shared" si="112"/>
        <v xml:space="preserve"> </v>
      </c>
      <c r="Y1129" s="183" t="s">
        <v>2144</v>
      </c>
      <c r="Z1129" s="104" t="s">
        <v>666</v>
      </c>
      <c r="AA1129" s="104" t="s">
        <v>706</v>
      </c>
      <c r="AB1129" s="104" t="str">
        <f t="shared" si="110"/>
        <v>FERRO</v>
      </c>
      <c r="AC1129" s="106">
        <f>IF(AND(AB1129="FERRO",AA1129="PADRAO"),CONTROLE!$T$2,IF(AND(AB1129="FERRO",AA1129="ESPECIAL"),CONTROLE!$T$3,IF(AND(AB1129="ACO",AA1129="PADRAO"),CONTROLE!$T$8,IF(AND(AB1129="ACO",AA1129="ESPECIAL"),CONTROLE!$T$9,IF(AND(AB1129="ALUMINIO",AA1129="PADRAO"),CONTROLE!$T$5,IF(AND(AB1129="ALUMINIO",AA1129="ESPECIAL"),CONTROLE!$T$6))))))</f>
        <v>12737</v>
      </c>
    </row>
    <row r="1130" spans="1:29" ht="15" customHeight="1">
      <c r="A1130" s="98" t="s">
        <v>2927</v>
      </c>
      <c r="B1130" s="96" t="str">
        <f t="shared" si="113"/>
        <v xml:space="preserve"> </v>
      </c>
      <c r="C1130" s="96" t="str">
        <f>IF(AND(ISBLANK('TABELA UNIFICADA 2024'!P1076)=TRUE,(ISBLANK('TABELA UNIFICADA 2024'!A1076)=FALSE)),'TABELA UNIFICADA 2024'!A1076," ")</f>
        <v xml:space="preserve"> </v>
      </c>
      <c r="D1130" s="96" t="s">
        <v>43</v>
      </c>
      <c r="E1130" s="191" t="str">
        <f>IF(ISBLANK('TABELA UNIFICADA 2024'!M1076)=TRUE," ",'TABELA UNIFICADA 2024'!M1076)</f>
        <v xml:space="preserve"> </v>
      </c>
      <c r="F1130" s="96" t="s">
        <v>111</v>
      </c>
      <c r="G1130" s="96" t="str">
        <f>IF(C1130='TABELA UNIFICADA 2024'!A1130,'TABELA UNIFICADA 2024'!D1130," ")</f>
        <v xml:space="preserve"> </v>
      </c>
      <c r="H1130" s="96" t="s">
        <v>43</v>
      </c>
      <c r="I1130" s="96" t="s">
        <v>112</v>
      </c>
      <c r="J1130" s="97" t="str">
        <f>IF(C1130='TABELA UNIFICADA 2024'!A1076,'TABELA UNIFICADA 2024'!G1076," ")</f>
        <v xml:space="preserve"> </v>
      </c>
      <c r="K1130" s="96" t="s">
        <v>113</v>
      </c>
      <c r="L1130" s="100" t="str">
        <f t="shared" si="111"/>
        <v>-</v>
      </c>
      <c r="M1130" s="95" t="str">
        <f>IF(C1130='TABELA UNIFICADA 2024'!A1130,'TABELA UNIFICADA 2024'!C1130," ")</f>
        <v xml:space="preserve"> </v>
      </c>
      <c r="N1130" s="99" t="str">
        <f>IF(C1130='TABELA UNIFICADA 2024'!A1076,'TABELA UNIFICADA 2024'!F1076," ")</f>
        <v xml:space="preserve"> </v>
      </c>
      <c r="O1130" s="99" t="str">
        <f t="shared" si="112"/>
        <v xml:space="preserve"> </v>
      </c>
      <c r="Y1130" s="183" t="s">
        <v>2145</v>
      </c>
      <c r="Z1130" s="104" t="s">
        <v>666</v>
      </c>
      <c r="AA1130" s="104" t="s">
        <v>706</v>
      </c>
      <c r="AB1130" s="104" t="str">
        <f t="shared" si="110"/>
        <v>FERRO</v>
      </c>
      <c r="AC1130" s="106">
        <f>IF(AND(AB1130="FERRO",AA1130="PADRAO"),CONTROLE!$T$2,IF(AND(AB1130="FERRO",AA1130="ESPECIAL"),CONTROLE!$T$3,IF(AND(AB1130="ACO",AA1130="PADRAO"),CONTROLE!$T$8,IF(AND(AB1130="ACO",AA1130="ESPECIAL"),CONTROLE!$T$9,IF(AND(AB1130="ALUMINIO",AA1130="PADRAO"),CONTROLE!$T$5,IF(AND(AB1130="ALUMINIO",AA1130="ESPECIAL"),CONTROLE!$T$6))))))</f>
        <v>12737</v>
      </c>
    </row>
    <row r="1131" spans="1:29" ht="15" customHeight="1">
      <c r="A1131" s="98" t="s">
        <v>2927</v>
      </c>
      <c r="B1131" s="96" t="str">
        <f t="shared" si="113"/>
        <v xml:space="preserve"> </v>
      </c>
      <c r="C1131" s="96" t="str">
        <f>IF(AND(ISBLANK('TABELA UNIFICADA 2024'!P1077)=TRUE,(ISBLANK('TABELA UNIFICADA 2024'!A1077)=FALSE)),'TABELA UNIFICADA 2024'!A1077," ")</f>
        <v xml:space="preserve"> </v>
      </c>
      <c r="D1131" s="96" t="s">
        <v>43</v>
      </c>
      <c r="E1131" s="191" t="str">
        <f>IF(ISBLANK('TABELA UNIFICADA 2024'!M1077)=TRUE," ",'TABELA UNIFICADA 2024'!M1077)</f>
        <v xml:space="preserve"> </v>
      </c>
      <c r="F1131" s="96" t="s">
        <v>111</v>
      </c>
      <c r="G1131" s="96" t="str">
        <f>IF(C1131='TABELA UNIFICADA 2024'!A1131,'TABELA UNIFICADA 2024'!D1131," ")</f>
        <v xml:space="preserve"> </v>
      </c>
      <c r="H1131" s="96" t="s">
        <v>43</v>
      </c>
      <c r="I1131" s="96" t="s">
        <v>112</v>
      </c>
      <c r="J1131" s="97" t="str">
        <f>IF(C1131='TABELA UNIFICADA 2024'!A1077,'TABELA UNIFICADA 2024'!G1077," ")</f>
        <v xml:space="preserve"> </v>
      </c>
      <c r="K1131" s="96" t="s">
        <v>113</v>
      </c>
      <c r="L1131" s="100" t="str">
        <f t="shared" si="111"/>
        <v>-</v>
      </c>
      <c r="M1131" s="95" t="str">
        <f>IF(C1131='TABELA UNIFICADA 2024'!A1131,'TABELA UNIFICADA 2024'!C1131," ")</f>
        <v xml:space="preserve"> </v>
      </c>
      <c r="N1131" s="99" t="str">
        <f>IF(C1131='TABELA UNIFICADA 2024'!A1077,'TABELA UNIFICADA 2024'!F1077," ")</f>
        <v xml:space="preserve"> </v>
      </c>
      <c r="O1131" s="99" t="str">
        <f t="shared" si="112"/>
        <v xml:space="preserve"> </v>
      </c>
      <c r="Y1131" s="183" t="s">
        <v>2146</v>
      </c>
      <c r="Z1131" s="104" t="s">
        <v>666</v>
      </c>
      <c r="AA1131" s="104" t="s">
        <v>706</v>
      </c>
      <c r="AB1131" s="104" t="str">
        <f t="shared" si="110"/>
        <v>FERRO</v>
      </c>
      <c r="AC1131" s="106">
        <f>IF(AND(AB1131="FERRO",AA1131="PADRAO"),CONTROLE!$T$2,IF(AND(AB1131="FERRO",AA1131="ESPECIAL"),CONTROLE!$T$3,IF(AND(AB1131="ACO",AA1131="PADRAO"),CONTROLE!$T$8,IF(AND(AB1131="ACO",AA1131="ESPECIAL"),CONTROLE!$T$9,IF(AND(AB1131="ALUMINIO",AA1131="PADRAO"),CONTROLE!$T$5,IF(AND(AB1131="ALUMINIO",AA1131="ESPECIAL"),CONTROLE!$T$6))))))</f>
        <v>12737</v>
      </c>
    </row>
    <row r="1132" spans="1:29" ht="15" customHeight="1">
      <c r="A1132" s="98" t="s">
        <v>2927</v>
      </c>
      <c r="B1132" s="96" t="str">
        <f t="shared" si="113"/>
        <v xml:space="preserve"> </v>
      </c>
      <c r="C1132" s="96" t="str">
        <f>IF(AND(ISBLANK('TABELA UNIFICADA 2024'!P1078)=TRUE,(ISBLANK('TABELA UNIFICADA 2024'!A1078)=FALSE)),'TABELA UNIFICADA 2024'!A1078," ")</f>
        <v xml:space="preserve"> </v>
      </c>
      <c r="D1132" s="96" t="s">
        <v>43</v>
      </c>
      <c r="E1132" s="191" t="str">
        <f>IF(ISBLANK('TABELA UNIFICADA 2024'!M1078)=TRUE," ",'TABELA UNIFICADA 2024'!M1078)</f>
        <v xml:space="preserve"> </v>
      </c>
      <c r="F1132" s="96" t="s">
        <v>111</v>
      </c>
      <c r="G1132" s="96" t="str">
        <f>IF(C1132='TABELA UNIFICADA 2024'!A1132,'TABELA UNIFICADA 2024'!D1132," ")</f>
        <v xml:space="preserve"> </v>
      </c>
      <c r="H1132" s="96" t="s">
        <v>43</v>
      </c>
      <c r="I1132" s="96" t="s">
        <v>112</v>
      </c>
      <c r="J1132" s="97" t="str">
        <f>IF(C1132='TABELA UNIFICADA 2024'!A1078,'TABELA UNIFICADA 2024'!G1078," ")</f>
        <v xml:space="preserve"> </v>
      </c>
      <c r="K1132" s="96" t="s">
        <v>113</v>
      </c>
      <c r="L1132" s="100" t="str">
        <f t="shared" si="111"/>
        <v>-</v>
      </c>
      <c r="M1132" s="95" t="str">
        <f>IF(C1132='TABELA UNIFICADA 2024'!A1132,'TABELA UNIFICADA 2024'!C1132," ")</f>
        <v xml:space="preserve"> </v>
      </c>
      <c r="N1132" s="99" t="str">
        <f>IF(C1132='TABELA UNIFICADA 2024'!A1078,'TABELA UNIFICADA 2024'!F1078," ")</f>
        <v xml:space="preserve"> </v>
      </c>
      <c r="O1132" s="99" t="str">
        <f t="shared" si="112"/>
        <v xml:space="preserve"> </v>
      </c>
      <c r="Y1132" s="183" t="s">
        <v>2147</v>
      </c>
      <c r="Z1132" s="104" t="s">
        <v>666</v>
      </c>
      <c r="AA1132" s="104" t="s">
        <v>706</v>
      </c>
      <c r="AB1132" s="104" t="str">
        <f t="shared" si="110"/>
        <v>FERRO</v>
      </c>
      <c r="AC1132" s="106">
        <f>IF(AND(AB1132="FERRO",AA1132="PADRAO"),CONTROLE!$T$2,IF(AND(AB1132="FERRO",AA1132="ESPECIAL"),CONTROLE!$T$3,IF(AND(AB1132="ACO",AA1132="PADRAO"),CONTROLE!$T$8,IF(AND(AB1132="ACO",AA1132="ESPECIAL"),CONTROLE!$T$9,IF(AND(AB1132="ALUMINIO",AA1132="PADRAO"),CONTROLE!$T$5,IF(AND(AB1132="ALUMINIO",AA1132="ESPECIAL"),CONTROLE!$T$6))))))</f>
        <v>12737</v>
      </c>
    </row>
    <row r="1133" spans="1:29" ht="15" customHeight="1">
      <c r="A1133" s="98" t="s">
        <v>2927</v>
      </c>
      <c r="B1133" s="96" t="str">
        <f t="shared" si="113"/>
        <v xml:space="preserve"> </v>
      </c>
      <c r="C1133" s="96" t="str">
        <f>IF(AND(ISBLANK('TABELA UNIFICADA 2024'!P1079)=TRUE,(ISBLANK('TABELA UNIFICADA 2024'!A1079)=FALSE)),'TABELA UNIFICADA 2024'!A1079," ")</f>
        <v xml:space="preserve"> </v>
      </c>
      <c r="D1133" s="96" t="s">
        <v>43</v>
      </c>
      <c r="E1133" s="191" t="str">
        <f>IF(ISBLANK('TABELA UNIFICADA 2024'!M1079)=TRUE," ",'TABELA UNIFICADA 2024'!M1079)</f>
        <v xml:space="preserve"> </v>
      </c>
      <c r="F1133" s="96" t="s">
        <v>111</v>
      </c>
      <c r="G1133" s="96" t="str">
        <f>IF(C1133='TABELA UNIFICADA 2024'!A1133,'TABELA UNIFICADA 2024'!D1133," ")</f>
        <v xml:space="preserve"> </v>
      </c>
      <c r="H1133" s="96" t="s">
        <v>43</v>
      </c>
      <c r="I1133" s="96" t="s">
        <v>112</v>
      </c>
      <c r="J1133" s="97" t="str">
        <f>IF(C1133='TABELA UNIFICADA 2024'!A1079,'TABELA UNIFICADA 2024'!G1079," ")</f>
        <v xml:space="preserve"> </v>
      </c>
      <c r="K1133" s="96" t="s">
        <v>113</v>
      </c>
      <c r="L1133" s="100" t="str">
        <f t="shared" si="111"/>
        <v>-</v>
      </c>
      <c r="M1133" s="95" t="str">
        <f>IF(C1133='TABELA UNIFICADA 2024'!A1133,'TABELA UNIFICADA 2024'!C1133," ")</f>
        <v xml:space="preserve"> </v>
      </c>
      <c r="N1133" s="99" t="str">
        <f>IF(C1133='TABELA UNIFICADA 2024'!A1079,'TABELA UNIFICADA 2024'!F1079," ")</f>
        <v xml:space="preserve"> </v>
      </c>
      <c r="O1133" s="99" t="str">
        <f t="shared" si="112"/>
        <v xml:space="preserve"> </v>
      </c>
      <c r="Y1133" s="183" t="s">
        <v>2148</v>
      </c>
      <c r="Z1133" s="104" t="s">
        <v>666</v>
      </c>
      <c r="AA1133" s="104" t="s">
        <v>706</v>
      </c>
      <c r="AB1133" s="104" t="str">
        <f t="shared" si="110"/>
        <v>FERRO</v>
      </c>
      <c r="AC1133" s="106">
        <f>IF(AND(AB1133="FERRO",AA1133="PADRAO"),CONTROLE!$T$2,IF(AND(AB1133="FERRO",AA1133="ESPECIAL"),CONTROLE!$T$3,IF(AND(AB1133="ACO",AA1133="PADRAO"),CONTROLE!$T$8,IF(AND(AB1133="ACO",AA1133="ESPECIAL"),CONTROLE!$T$9,IF(AND(AB1133="ALUMINIO",AA1133="PADRAO"),CONTROLE!$T$5,IF(AND(AB1133="ALUMINIO",AA1133="ESPECIAL"),CONTROLE!$T$6))))))</f>
        <v>12737</v>
      </c>
    </row>
    <row r="1134" spans="1:29" ht="15" customHeight="1">
      <c r="A1134" s="98" t="s">
        <v>2927</v>
      </c>
      <c r="B1134" s="96" t="str">
        <f t="shared" si="113"/>
        <v xml:space="preserve"> </v>
      </c>
      <c r="C1134" s="96" t="str">
        <f>IF(AND(ISBLANK('TABELA UNIFICADA 2024'!P1080)=TRUE,(ISBLANK('TABELA UNIFICADA 2024'!A1080)=FALSE)),'TABELA UNIFICADA 2024'!A1080," ")</f>
        <v xml:space="preserve"> </v>
      </c>
      <c r="D1134" s="96" t="s">
        <v>43</v>
      </c>
      <c r="E1134" s="191" t="str">
        <f>IF(ISBLANK('TABELA UNIFICADA 2024'!M1080)=TRUE," ",'TABELA UNIFICADA 2024'!M1080)</f>
        <v xml:space="preserve"> </v>
      </c>
      <c r="F1134" s="96" t="s">
        <v>111</v>
      </c>
      <c r="G1134" s="96" t="str">
        <f>IF(C1134='TABELA UNIFICADA 2024'!A1134,'TABELA UNIFICADA 2024'!D1134," ")</f>
        <v xml:space="preserve"> </v>
      </c>
      <c r="H1134" s="96" t="s">
        <v>43</v>
      </c>
      <c r="I1134" s="96" t="s">
        <v>112</v>
      </c>
      <c r="J1134" s="97" t="str">
        <f>IF(C1134='TABELA UNIFICADA 2024'!A1080,'TABELA UNIFICADA 2024'!G1080," ")</f>
        <v xml:space="preserve"> </v>
      </c>
      <c r="K1134" s="96" t="s">
        <v>113</v>
      </c>
      <c r="L1134" s="100" t="str">
        <f t="shared" si="111"/>
        <v>-</v>
      </c>
      <c r="M1134" s="95" t="str">
        <f>IF(C1134='TABELA UNIFICADA 2024'!A1134,'TABELA UNIFICADA 2024'!C1134," ")</f>
        <v xml:space="preserve"> </v>
      </c>
      <c r="N1134" s="99" t="str">
        <f>IF(C1134='TABELA UNIFICADA 2024'!A1080,'TABELA UNIFICADA 2024'!F1080," ")</f>
        <v xml:space="preserve"> </v>
      </c>
      <c r="O1134" s="99" t="str">
        <f t="shared" si="112"/>
        <v xml:space="preserve"> </v>
      </c>
      <c r="Y1134" s="183" t="s">
        <v>2149</v>
      </c>
      <c r="Z1134" s="104" t="s">
        <v>666</v>
      </c>
      <c r="AA1134" s="104" t="s">
        <v>706</v>
      </c>
      <c r="AB1134" s="104" t="str">
        <f t="shared" si="110"/>
        <v>FERRO</v>
      </c>
      <c r="AC1134" s="106">
        <f>IF(AND(AB1134="FERRO",AA1134="PADRAO"),CONTROLE!$T$2,IF(AND(AB1134="FERRO",AA1134="ESPECIAL"),CONTROLE!$T$3,IF(AND(AB1134="ACO",AA1134="PADRAO"),CONTROLE!$T$8,IF(AND(AB1134="ACO",AA1134="ESPECIAL"),CONTROLE!$T$9,IF(AND(AB1134="ALUMINIO",AA1134="PADRAO"),CONTROLE!$T$5,IF(AND(AB1134="ALUMINIO",AA1134="ESPECIAL"),CONTROLE!$T$6))))))</f>
        <v>12737</v>
      </c>
    </row>
    <row r="1135" spans="1:29" ht="15" customHeight="1">
      <c r="A1135" s="98" t="s">
        <v>2927</v>
      </c>
      <c r="B1135" s="96" t="str">
        <f t="shared" si="113"/>
        <v xml:space="preserve"> </v>
      </c>
      <c r="C1135" s="96" t="str">
        <f>IF(AND(ISBLANK('TABELA UNIFICADA 2024'!P1081)=TRUE,(ISBLANK('TABELA UNIFICADA 2024'!A1081)=FALSE)),'TABELA UNIFICADA 2024'!A1081," ")</f>
        <v xml:space="preserve"> </v>
      </c>
      <c r="D1135" s="96" t="s">
        <v>43</v>
      </c>
      <c r="E1135" s="191" t="str">
        <f>IF(ISBLANK('TABELA UNIFICADA 2024'!M1081)=TRUE," ",'TABELA UNIFICADA 2024'!M1081)</f>
        <v xml:space="preserve"> </v>
      </c>
      <c r="F1135" s="96" t="s">
        <v>111</v>
      </c>
      <c r="G1135" s="96" t="str">
        <f>IF(C1135='TABELA UNIFICADA 2024'!A1135,'TABELA UNIFICADA 2024'!D1135," ")</f>
        <v xml:space="preserve"> </v>
      </c>
      <c r="H1135" s="96" t="s">
        <v>43</v>
      </c>
      <c r="I1135" s="96" t="s">
        <v>112</v>
      </c>
      <c r="J1135" s="97" t="str">
        <f>IF(C1135='TABELA UNIFICADA 2024'!A1081,'TABELA UNIFICADA 2024'!G1081," ")</f>
        <v xml:space="preserve"> </v>
      </c>
      <c r="K1135" s="96" t="s">
        <v>113</v>
      </c>
      <c r="L1135" s="100" t="str">
        <f t="shared" si="111"/>
        <v>-</v>
      </c>
      <c r="M1135" s="95" t="str">
        <f>IF(C1135='TABELA UNIFICADA 2024'!A1135,'TABELA UNIFICADA 2024'!C1135," ")</f>
        <v xml:space="preserve"> </v>
      </c>
      <c r="N1135" s="99" t="str">
        <f>IF(C1135='TABELA UNIFICADA 2024'!A1081,'TABELA UNIFICADA 2024'!F1081," ")</f>
        <v xml:space="preserve"> </v>
      </c>
      <c r="O1135" s="99" t="str">
        <f t="shared" si="112"/>
        <v xml:space="preserve"> </v>
      </c>
      <c r="Y1135" s="183" t="s">
        <v>1280</v>
      </c>
      <c r="Z1135" s="104" t="s">
        <v>666</v>
      </c>
      <c r="AA1135" s="104" t="s">
        <v>706</v>
      </c>
      <c r="AB1135" s="104" t="str">
        <f t="shared" si="110"/>
        <v>FERRO</v>
      </c>
      <c r="AC1135" s="106">
        <f>IF(AND(AB1135="FERRO",AA1135="PADRAO"),CONTROLE!$T$2,IF(AND(AB1135="FERRO",AA1135="ESPECIAL"),CONTROLE!$T$3,IF(AND(AB1135="ACO",AA1135="PADRAO"),CONTROLE!$T$8,IF(AND(AB1135="ACO",AA1135="ESPECIAL"),CONTROLE!$T$9,IF(AND(AB1135="ALUMINIO",AA1135="PADRAO"),CONTROLE!$T$5,IF(AND(AB1135="ALUMINIO",AA1135="ESPECIAL"),CONTROLE!$T$6))))))</f>
        <v>12737</v>
      </c>
    </row>
    <row r="1136" spans="1:29" ht="15" customHeight="1">
      <c r="A1136" s="98" t="s">
        <v>2927</v>
      </c>
      <c r="B1136" s="96" t="str">
        <f t="shared" si="113"/>
        <v xml:space="preserve"> </v>
      </c>
      <c r="C1136" s="96" t="str">
        <f>IF(AND(ISBLANK('TABELA UNIFICADA 2024'!P1082)=TRUE,(ISBLANK('TABELA UNIFICADA 2024'!A1082)=FALSE)),'TABELA UNIFICADA 2024'!A1082," ")</f>
        <v xml:space="preserve"> </v>
      </c>
      <c r="D1136" s="96" t="s">
        <v>43</v>
      </c>
      <c r="E1136" s="191" t="str">
        <f>IF(ISBLANK('TABELA UNIFICADA 2024'!M1082)=TRUE," ",'TABELA UNIFICADA 2024'!M1082)</f>
        <v xml:space="preserve"> </v>
      </c>
      <c r="F1136" s="96" t="s">
        <v>111</v>
      </c>
      <c r="G1136" s="96" t="str">
        <f>IF(C1136='TABELA UNIFICADA 2024'!A1136,'TABELA UNIFICADA 2024'!D1136," ")</f>
        <v xml:space="preserve"> </v>
      </c>
      <c r="H1136" s="96" t="s">
        <v>43</v>
      </c>
      <c r="I1136" s="96" t="s">
        <v>112</v>
      </c>
      <c r="J1136" s="97" t="str">
        <f>IF(C1136='TABELA UNIFICADA 2024'!A1082,'TABELA UNIFICADA 2024'!G1082," ")</f>
        <v xml:space="preserve"> </v>
      </c>
      <c r="K1136" s="96" t="s">
        <v>113</v>
      </c>
      <c r="L1136" s="100" t="str">
        <f t="shared" si="111"/>
        <v>-</v>
      </c>
      <c r="M1136" s="95" t="str">
        <f>IF(C1136='TABELA UNIFICADA 2024'!A1136,'TABELA UNIFICADA 2024'!C1136," ")</f>
        <v xml:space="preserve"> </v>
      </c>
      <c r="N1136" s="99" t="str">
        <f>IF(C1136='TABELA UNIFICADA 2024'!A1082,'TABELA UNIFICADA 2024'!F1082," ")</f>
        <v xml:space="preserve"> </v>
      </c>
      <c r="O1136" s="99" t="str">
        <f t="shared" si="112"/>
        <v xml:space="preserve"> </v>
      </c>
      <c r="Y1136" s="183" t="s">
        <v>2150</v>
      </c>
      <c r="Z1136" s="104" t="s">
        <v>666</v>
      </c>
      <c r="AA1136" s="104" t="s">
        <v>706</v>
      </c>
      <c r="AB1136" s="104" t="str">
        <f t="shared" si="110"/>
        <v>FERRO</v>
      </c>
      <c r="AC1136" s="106">
        <f>IF(AND(AB1136="FERRO",AA1136="PADRAO"),CONTROLE!$T$2,IF(AND(AB1136="FERRO",AA1136="ESPECIAL"),CONTROLE!$T$3,IF(AND(AB1136="ACO",AA1136="PADRAO"),CONTROLE!$T$8,IF(AND(AB1136="ACO",AA1136="ESPECIAL"),CONTROLE!$T$9,IF(AND(AB1136="ALUMINIO",AA1136="PADRAO"),CONTROLE!$T$5,IF(AND(AB1136="ALUMINIO",AA1136="ESPECIAL"),CONTROLE!$T$6))))))</f>
        <v>12737</v>
      </c>
    </row>
    <row r="1137" spans="1:29" ht="15" customHeight="1">
      <c r="A1137" s="98" t="s">
        <v>2927</v>
      </c>
      <c r="B1137" s="96" t="str">
        <f t="shared" si="113"/>
        <v xml:space="preserve"> </v>
      </c>
      <c r="C1137" s="96" t="str">
        <f>IF(AND(ISBLANK('TABELA UNIFICADA 2024'!P1083)=TRUE,(ISBLANK('TABELA UNIFICADA 2024'!A1083)=FALSE)),'TABELA UNIFICADA 2024'!A1083," ")</f>
        <v xml:space="preserve"> </v>
      </c>
      <c r="D1137" s="96" t="s">
        <v>43</v>
      </c>
      <c r="E1137" s="191" t="str">
        <f>IF(ISBLANK('TABELA UNIFICADA 2024'!M1083)=TRUE," ",'TABELA UNIFICADA 2024'!M1083)</f>
        <v xml:space="preserve"> </v>
      </c>
      <c r="F1137" s="96" t="s">
        <v>111</v>
      </c>
      <c r="G1137" s="96" t="str">
        <f>IF(C1137='TABELA UNIFICADA 2024'!A1137,'TABELA UNIFICADA 2024'!D1137," ")</f>
        <v xml:space="preserve"> </v>
      </c>
      <c r="H1137" s="96" t="s">
        <v>43</v>
      </c>
      <c r="I1137" s="96" t="s">
        <v>112</v>
      </c>
      <c r="J1137" s="97" t="str">
        <f>IF(C1137='TABELA UNIFICADA 2024'!A1083,'TABELA UNIFICADA 2024'!G1083," ")</f>
        <v xml:space="preserve"> </v>
      </c>
      <c r="K1137" s="96" t="s">
        <v>113</v>
      </c>
      <c r="L1137" s="100" t="str">
        <f t="shared" si="111"/>
        <v>-</v>
      </c>
      <c r="M1137" s="95" t="str">
        <f>IF(C1137='TABELA UNIFICADA 2024'!A1137,'TABELA UNIFICADA 2024'!C1137," ")</f>
        <v xml:space="preserve"> </v>
      </c>
      <c r="N1137" s="99" t="str">
        <f>IF(C1137='TABELA UNIFICADA 2024'!A1083,'TABELA UNIFICADA 2024'!F1083," ")</f>
        <v xml:space="preserve"> </v>
      </c>
      <c r="O1137" s="99" t="str">
        <f t="shared" si="112"/>
        <v xml:space="preserve"> </v>
      </c>
      <c r="Y1137" s="183" t="s">
        <v>2151</v>
      </c>
      <c r="Z1137" s="104" t="s">
        <v>666</v>
      </c>
      <c r="AA1137" s="104" t="s">
        <v>706</v>
      </c>
      <c r="AB1137" s="104" t="str">
        <f t="shared" si="110"/>
        <v>FERRO</v>
      </c>
      <c r="AC1137" s="106">
        <f>IF(AND(AB1137="FERRO",AA1137="PADRAO"),CONTROLE!$T$2,IF(AND(AB1137="FERRO",AA1137="ESPECIAL"),CONTROLE!$T$3,IF(AND(AB1137="ACO",AA1137="PADRAO"),CONTROLE!$T$8,IF(AND(AB1137="ACO",AA1137="ESPECIAL"),CONTROLE!$T$9,IF(AND(AB1137="ALUMINIO",AA1137="PADRAO"),CONTROLE!$T$5,IF(AND(AB1137="ALUMINIO",AA1137="ESPECIAL"),CONTROLE!$T$6))))))</f>
        <v>12737</v>
      </c>
    </row>
    <row r="1138" spans="1:29" ht="15" customHeight="1">
      <c r="A1138" s="98" t="s">
        <v>2927</v>
      </c>
      <c r="B1138" s="96" t="str">
        <f t="shared" si="113"/>
        <v xml:space="preserve"> </v>
      </c>
      <c r="C1138" s="96" t="str">
        <f>IF(AND(ISBLANK('TABELA UNIFICADA 2024'!P1084)=TRUE,(ISBLANK('TABELA UNIFICADA 2024'!A1084)=FALSE)),'TABELA UNIFICADA 2024'!A1084," ")</f>
        <v xml:space="preserve"> </v>
      </c>
      <c r="D1138" s="96" t="s">
        <v>43</v>
      </c>
      <c r="E1138" s="191" t="str">
        <f>IF(ISBLANK('TABELA UNIFICADA 2024'!M1084)=TRUE," ",'TABELA UNIFICADA 2024'!M1084)</f>
        <v xml:space="preserve"> </v>
      </c>
      <c r="F1138" s="96" t="s">
        <v>111</v>
      </c>
      <c r="G1138" s="96" t="str">
        <f>IF(C1138='TABELA UNIFICADA 2024'!A1138,'TABELA UNIFICADA 2024'!D1138," ")</f>
        <v xml:space="preserve"> </v>
      </c>
      <c r="H1138" s="96" t="s">
        <v>43</v>
      </c>
      <c r="I1138" s="96" t="s">
        <v>112</v>
      </c>
      <c r="J1138" s="97" t="str">
        <f>IF(C1138='TABELA UNIFICADA 2024'!A1084,'TABELA UNIFICADA 2024'!G1084," ")</f>
        <v xml:space="preserve"> </v>
      </c>
      <c r="K1138" s="96" t="s">
        <v>113</v>
      </c>
      <c r="L1138" s="100" t="str">
        <f t="shared" si="111"/>
        <v>-</v>
      </c>
      <c r="M1138" s="95" t="str">
        <f>IF(C1138='TABELA UNIFICADA 2024'!A1138,'TABELA UNIFICADA 2024'!C1138," ")</f>
        <v xml:space="preserve"> </v>
      </c>
      <c r="N1138" s="99" t="str">
        <f>IF(C1138='TABELA UNIFICADA 2024'!A1084,'TABELA UNIFICADA 2024'!F1084," ")</f>
        <v xml:space="preserve"> </v>
      </c>
      <c r="O1138" s="99" t="str">
        <f t="shared" si="112"/>
        <v xml:space="preserve"> </v>
      </c>
      <c r="Y1138" s="183" t="s">
        <v>2152</v>
      </c>
      <c r="Z1138" s="104" t="s">
        <v>666</v>
      </c>
      <c r="AA1138" s="104" t="s">
        <v>706</v>
      </c>
      <c r="AB1138" s="104" t="str">
        <f t="shared" si="110"/>
        <v>FERRO</v>
      </c>
      <c r="AC1138" s="106">
        <f>IF(AND(AB1138="FERRO",AA1138="PADRAO"),CONTROLE!$T$2,IF(AND(AB1138="FERRO",AA1138="ESPECIAL"),CONTROLE!$T$3,IF(AND(AB1138="ACO",AA1138="PADRAO"),CONTROLE!$T$8,IF(AND(AB1138="ACO",AA1138="ESPECIAL"),CONTROLE!$T$9,IF(AND(AB1138="ALUMINIO",AA1138="PADRAO"),CONTROLE!$T$5,IF(AND(AB1138="ALUMINIO",AA1138="ESPECIAL"),CONTROLE!$T$6))))))</f>
        <v>12737</v>
      </c>
    </row>
    <row r="1139" spans="1:29" ht="15" customHeight="1">
      <c r="A1139" s="98" t="s">
        <v>2927</v>
      </c>
      <c r="B1139" s="96" t="str">
        <f t="shared" si="113"/>
        <v xml:space="preserve"> </v>
      </c>
      <c r="C1139" s="96" t="str">
        <f>IF(AND(ISBLANK('TABELA UNIFICADA 2024'!P1085)=TRUE,(ISBLANK('TABELA UNIFICADA 2024'!A1085)=FALSE)),'TABELA UNIFICADA 2024'!A1085," ")</f>
        <v xml:space="preserve"> </v>
      </c>
      <c r="D1139" s="96" t="s">
        <v>43</v>
      </c>
      <c r="E1139" s="191" t="str">
        <f>IF(ISBLANK('TABELA UNIFICADA 2024'!M1085)=TRUE," ",'TABELA UNIFICADA 2024'!M1085)</f>
        <v xml:space="preserve"> </v>
      </c>
      <c r="F1139" s="96" t="s">
        <v>111</v>
      </c>
      <c r="G1139" s="96" t="str">
        <f>IF(C1139='TABELA UNIFICADA 2024'!A1139,'TABELA UNIFICADA 2024'!D1139," ")</f>
        <v xml:space="preserve"> </v>
      </c>
      <c r="H1139" s="96" t="s">
        <v>43</v>
      </c>
      <c r="I1139" s="96" t="s">
        <v>112</v>
      </c>
      <c r="J1139" s="97" t="str">
        <f>IF(C1139='TABELA UNIFICADA 2024'!A1085,'TABELA UNIFICADA 2024'!G1085," ")</f>
        <v xml:space="preserve"> </v>
      </c>
      <c r="K1139" s="96" t="s">
        <v>113</v>
      </c>
      <c r="L1139" s="100" t="str">
        <f t="shared" si="111"/>
        <v>-</v>
      </c>
      <c r="M1139" s="95" t="str">
        <f>IF(C1139='TABELA UNIFICADA 2024'!A1139,'TABELA UNIFICADA 2024'!C1139," ")</f>
        <v xml:space="preserve"> </v>
      </c>
      <c r="N1139" s="99" t="str">
        <f>IF(C1139='TABELA UNIFICADA 2024'!A1085,'TABELA UNIFICADA 2024'!F1085," ")</f>
        <v xml:space="preserve"> </v>
      </c>
      <c r="O1139" s="99" t="str">
        <f t="shared" si="112"/>
        <v xml:space="preserve"> </v>
      </c>
      <c r="Y1139" s="183" t="s">
        <v>2153</v>
      </c>
      <c r="Z1139" s="104" t="s">
        <v>666</v>
      </c>
      <c r="AA1139" s="104" t="s">
        <v>706</v>
      </c>
      <c r="AB1139" s="104" t="str">
        <f t="shared" si="110"/>
        <v>FERRO</v>
      </c>
      <c r="AC1139" s="106">
        <f>IF(AND(AB1139="FERRO",AA1139="PADRAO"),CONTROLE!$T$2,IF(AND(AB1139="FERRO",AA1139="ESPECIAL"),CONTROLE!$T$3,IF(AND(AB1139="ACO",AA1139="PADRAO"),CONTROLE!$T$8,IF(AND(AB1139="ACO",AA1139="ESPECIAL"),CONTROLE!$T$9,IF(AND(AB1139="ALUMINIO",AA1139="PADRAO"),CONTROLE!$T$5,IF(AND(AB1139="ALUMINIO",AA1139="ESPECIAL"),CONTROLE!$T$6))))))</f>
        <v>12737</v>
      </c>
    </row>
    <row r="1140" spans="1:29" ht="15" customHeight="1">
      <c r="A1140" s="98" t="s">
        <v>2927</v>
      </c>
      <c r="B1140" s="96" t="str">
        <f t="shared" si="113"/>
        <v xml:space="preserve"> </v>
      </c>
      <c r="C1140" s="96" t="str">
        <f>IF(AND(ISBLANK('TABELA UNIFICADA 2024'!P1086)=TRUE,(ISBLANK('TABELA UNIFICADA 2024'!A1086)=FALSE)),'TABELA UNIFICADA 2024'!A1086," ")</f>
        <v xml:space="preserve"> </v>
      </c>
      <c r="D1140" s="96" t="s">
        <v>43</v>
      </c>
      <c r="E1140" s="191" t="str">
        <f>IF(ISBLANK('TABELA UNIFICADA 2024'!M1086)=TRUE," ",'TABELA UNIFICADA 2024'!M1086)</f>
        <v xml:space="preserve"> </v>
      </c>
      <c r="F1140" s="96" t="s">
        <v>111</v>
      </c>
      <c r="G1140" s="96" t="str">
        <f>IF(C1140='TABELA UNIFICADA 2024'!A1140,'TABELA UNIFICADA 2024'!D1140," ")</f>
        <v xml:space="preserve"> </v>
      </c>
      <c r="H1140" s="96" t="s">
        <v>43</v>
      </c>
      <c r="I1140" s="96" t="s">
        <v>112</v>
      </c>
      <c r="J1140" s="97" t="str">
        <f>IF(C1140='TABELA UNIFICADA 2024'!A1086,'TABELA UNIFICADA 2024'!G1086," ")</f>
        <v xml:space="preserve"> </v>
      </c>
      <c r="K1140" s="96" t="s">
        <v>113</v>
      </c>
      <c r="L1140" s="100" t="str">
        <f t="shared" si="111"/>
        <v>-</v>
      </c>
      <c r="M1140" s="95" t="str">
        <f>IF(C1140='TABELA UNIFICADA 2024'!A1140,'TABELA UNIFICADA 2024'!C1140," ")</f>
        <v xml:space="preserve"> </v>
      </c>
      <c r="N1140" s="99" t="str">
        <f>IF(C1140='TABELA UNIFICADA 2024'!A1086,'TABELA UNIFICADA 2024'!F1086," ")</f>
        <v xml:space="preserve"> </v>
      </c>
      <c r="O1140" s="99" t="str">
        <f t="shared" si="112"/>
        <v xml:space="preserve"> </v>
      </c>
      <c r="Y1140" s="183" t="s">
        <v>2154</v>
      </c>
      <c r="Z1140" s="104" t="s">
        <v>666</v>
      </c>
      <c r="AA1140" s="104" t="s">
        <v>706</v>
      </c>
      <c r="AB1140" s="104" t="str">
        <f t="shared" si="110"/>
        <v>FERRO</v>
      </c>
      <c r="AC1140" s="106">
        <f>IF(AND(AB1140="FERRO",AA1140="PADRAO"),CONTROLE!$T$2,IF(AND(AB1140="FERRO",AA1140="ESPECIAL"),CONTROLE!$T$3,IF(AND(AB1140="ACO",AA1140="PADRAO"),CONTROLE!$T$8,IF(AND(AB1140="ACO",AA1140="ESPECIAL"),CONTROLE!$T$9,IF(AND(AB1140="ALUMINIO",AA1140="PADRAO"),CONTROLE!$T$5,IF(AND(AB1140="ALUMINIO",AA1140="ESPECIAL"),CONTROLE!$T$6))))))</f>
        <v>12737</v>
      </c>
    </row>
    <row r="1141" spans="1:29" ht="15" customHeight="1">
      <c r="A1141" s="98" t="s">
        <v>2927</v>
      </c>
      <c r="B1141" s="96" t="str">
        <f t="shared" si="113"/>
        <v xml:space="preserve"> </v>
      </c>
      <c r="C1141" s="96" t="str">
        <f>IF(AND(ISBLANK('TABELA UNIFICADA 2024'!P1087)=TRUE,(ISBLANK('TABELA UNIFICADA 2024'!A1087)=FALSE)),'TABELA UNIFICADA 2024'!A1087," ")</f>
        <v xml:space="preserve"> </v>
      </c>
      <c r="D1141" s="96" t="s">
        <v>43</v>
      </c>
      <c r="E1141" s="191" t="str">
        <f>IF(ISBLANK('TABELA UNIFICADA 2024'!M1087)=TRUE," ",'TABELA UNIFICADA 2024'!M1087)</f>
        <v xml:space="preserve"> </v>
      </c>
      <c r="F1141" s="96" t="s">
        <v>111</v>
      </c>
      <c r="G1141" s="96" t="str">
        <f>IF(C1141='TABELA UNIFICADA 2024'!A1141,'TABELA UNIFICADA 2024'!D1141," ")</f>
        <v xml:space="preserve"> </v>
      </c>
      <c r="H1141" s="96" t="s">
        <v>43</v>
      </c>
      <c r="I1141" s="96" t="s">
        <v>112</v>
      </c>
      <c r="J1141" s="97" t="str">
        <f>IF(C1141='TABELA UNIFICADA 2024'!A1087,'TABELA UNIFICADA 2024'!G1087," ")</f>
        <v xml:space="preserve"> </v>
      </c>
      <c r="K1141" s="96" t="s">
        <v>113</v>
      </c>
      <c r="L1141" s="100" t="str">
        <f t="shared" si="111"/>
        <v>-</v>
      </c>
      <c r="M1141" s="95" t="str">
        <f>IF(C1141='TABELA UNIFICADA 2024'!A1141,'TABELA UNIFICADA 2024'!C1141," ")</f>
        <v xml:space="preserve"> </v>
      </c>
      <c r="N1141" s="99" t="str">
        <f>IF(C1141='TABELA UNIFICADA 2024'!A1087,'TABELA UNIFICADA 2024'!F1087," ")</f>
        <v xml:space="preserve"> </v>
      </c>
      <c r="O1141" s="99" t="str">
        <f t="shared" si="112"/>
        <v xml:space="preserve"> </v>
      </c>
      <c r="Y1141" s="183" t="s">
        <v>2155</v>
      </c>
      <c r="Z1141" s="104" t="s">
        <v>666</v>
      </c>
      <c r="AA1141" s="104" t="s">
        <v>706</v>
      </c>
      <c r="AB1141" s="104" t="str">
        <f t="shared" si="110"/>
        <v>FERRO</v>
      </c>
      <c r="AC1141" s="106">
        <f>IF(AND(AB1141="FERRO",AA1141="PADRAO"),CONTROLE!$T$2,IF(AND(AB1141="FERRO",AA1141="ESPECIAL"),CONTROLE!$T$3,IF(AND(AB1141="ACO",AA1141="PADRAO"),CONTROLE!$T$8,IF(AND(AB1141="ACO",AA1141="ESPECIAL"),CONTROLE!$T$9,IF(AND(AB1141="ALUMINIO",AA1141="PADRAO"),CONTROLE!$T$5,IF(AND(AB1141="ALUMINIO",AA1141="ESPECIAL"),CONTROLE!$T$6))))))</f>
        <v>12737</v>
      </c>
    </row>
    <row r="1142" spans="1:29" ht="15" customHeight="1">
      <c r="A1142" s="98" t="s">
        <v>2927</v>
      </c>
      <c r="B1142" s="96" t="str">
        <f t="shared" si="113"/>
        <v xml:space="preserve"> </v>
      </c>
      <c r="C1142" s="96" t="str">
        <f>IF(AND(ISBLANK('TABELA UNIFICADA 2024'!P1088)=TRUE,(ISBLANK('TABELA UNIFICADA 2024'!A1088)=FALSE)),'TABELA UNIFICADA 2024'!A1088," ")</f>
        <v xml:space="preserve"> </v>
      </c>
      <c r="D1142" s="96" t="s">
        <v>43</v>
      </c>
      <c r="E1142" s="191" t="str">
        <f>IF(ISBLANK('TABELA UNIFICADA 2024'!M1088)=TRUE," ",'TABELA UNIFICADA 2024'!M1088)</f>
        <v xml:space="preserve"> </v>
      </c>
      <c r="F1142" s="96" t="s">
        <v>111</v>
      </c>
      <c r="G1142" s="96" t="str">
        <f>IF(C1142='TABELA UNIFICADA 2024'!A1142,'TABELA UNIFICADA 2024'!D1142," ")</f>
        <v xml:space="preserve"> </v>
      </c>
      <c r="H1142" s="96" t="s">
        <v>43</v>
      </c>
      <c r="I1142" s="96" t="s">
        <v>112</v>
      </c>
      <c r="J1142" s="97" t="str">
        <f>IF(C1142='TABELA UNIFICADA 2024'!A1088,'TABELA UNIFICADA 2024'!G1088," ")</f>
        <v xml:space="preserve"> </v>
      </c>
      <c r="K1142" s="96" t="s">
        <v>113</v>
      </c>
      <c r="L1142" s="100" t="str">
        <f t="shared" si="111"/>
        <v>-</v>
      </c>
      <c r="M1142" s="95" t="str">
        <f>IF(C1142='TABELA UNIFICADA 2024'!A1142,'TABELA UNIFICADA 2024'!C1142," ")</f>
        <v xml:space="preserve"> </v>
      </c>
      <c r="N1142" s="99" t="str">
        <f>IF(C1142='TABELA UNIFICADA 2024'!A1088,'TABELA UNIFICADA 2024'!F1088," ")</f>
        <v xml:space="preserve"> </v>
      </c>
      <c r="O1142" s="99" t="str">
        <f t="shared" si="112"/>
        <v xml:space="preserve"> </v>
      </c>
      <c r="Y1142" s="183" t="s">
        <v>2156</v>
      </c>
      <c r="Z1142" s="104" t="s">
        <v>666</v>
      </c>
      <c r="AA1142" s="104" t="s">
        <v>706</v>
      </c>
      <c r="AB1142" s="104" t="str">
        <f t="shared" si="110"/>
        <v>FERRO</v>
      </c>
      <c r="AC1142" s="106">
        <f>IF(AND(AB1142="FERRO",AA1142="PADRAO"),CONTROLE!$T$2,IF(AND(AB1142="FERRO",AA1142="ESPECIAL"),CONTROLE!$T$3,IF(AND(AB1142="ACO",AA1142="PADRAO"),CONTROLE!$T$8,IF(AND(AB1142="ACO",AA1142="ESPECIAL"),CONTROLE!$T$9,IF(AND(AB1142="ALUMINIO",AA1142="PADRAO"),CONTROLE!$T$5,IF(AND(AB1142="ALUMINIO",AA1142="ESPECIAL"),CONTROLE!$T$6))))))</f>
        <v>12737</v>
      </c>
    </row>
    <row r="1143" spans="1:29" ht="15" customHeight="1">
      <c r="A1143" s="98" t="s">
        <v>2927</v>
      </c>
      <c r="B1143" s="96" t="str">
        <f t="shared" si="113"/>
        <v xml:space="preserve"> </v>
      </c>
      <c r="C1143" s="96" t="str">
        <f>IF(AND(ISBLANK('TABELA UNIFICADA 2024'!P1089)=TRUE,(ISBLANK('TABELA UNIFICADA 2024'!A1089)=FALSE)),'TABELA UNIFICADA 2024'!A1089," ")</f>
        <v xml:space="preserve"> </v>
      </c>
      <c r="D1143" s="96" t="s">
        <v>43</v>
      </c>
      <c r="E1143" s="191" t="str">
        <f>IF(ISBLANK('TABELA UNIFICADA 2024'!M1089)=TRUE," ",'TABELA UNIFICADA 2024'!M1089)</f>
        <v xml:space="preserve"> </v>
      </c>
      <c r="F1143" s="96" t="s">
        <v>111</v>
      </c>
      <c r="G1143" s="96" t="str">
        <f>IF(C1143='TABELA UNIFICADA 2024'!A1143,'TABELA UNIFICADA 2024'!D1143," ")</f>
        <v xml:space="preserve"> </v>
      </c>
      <c r="H1143" s="96" t="s">
        <v>43</v>
      </c>
      <c r="I1143" s="96" t="s">
        <v>112</v>
      </c>
      <c r="J1143" s="97" t="str">
        <f>IF(C1143='TABELA UNIFICADA 2024'!A1089,'TABELA UNIFICADA 2024'!G1089," ")</f>
        <v xml:space="preserve"> </v>
      </c>
      <c r="K1143" s="96" t="s">
        <v>113</v>
      </c>
      <c r="L1143" s="100" t="str">
        <f t="shared" si="111"/>
        <v>-</v>
      </c>
      <c r="M1143" s="95" t="str">
        <f>IF(C1143='TABELA UNIFICADA 2024'!A1143,'TABELA UNIFICADA 2024'!C1143," ")</f>
        <v xml:space="preserve"> </v>
      </c>
      <c r="N1143" s="99" t="str">
        <f>IF(C1143='TABELA UNIFICADA 2024'!A1089,'TABELA UNIFICADA 2024'!F1089," ")</f>
        <v xml:space="preserve"> </v>
      </c>
      <c r="O1143" s="99" t="str">
        <f t="shared" si="112"/>
        <v xml:space="preserve"> </v>
      </c>
      <c r="Y1143" s="183" t="s">
        <v>2157</v>
      </c>
      <c r="Z1143" s="104" t="s">
        <v>666</v>
      </c>
      <c r="AA1143" s="104" t="s">
        <v>706</v>
      </c>
      <c r="AB1143" s="104" t="str">
        <f t="shared" si="110"/>
        <v>FERRO</v>
      </c>
      <c r="AC1143" s="106">
        <f>IF(AND(AB1143="FERRO",AA1143="PADRAO"),CONTROLE!$T$2,IF(AND(AB1143="FERRO",AA1143="ESPECIAL"),CONTROLE!$T$3,IF(AND(AB1143="ACO",AA1143="PADRAO"),CONTROLE!$T$8,IF(AND(AB1143="ACO",AA1143="ESPECIAL"),CONTROLE!$T$9,IF(AND(AB1143="ALUMINIO",AA1143="PADRAO"),CONTROLE!$T$5,IF(AND(AB1143="ALUMINIO",AA1143="ESPECIAL"),CONTROLE!$T$6))))))</f>
        <v>12737</v>
      </c>
    </row>
    <row r="1144" spans="1:29" ht="15" customHeight="1">
      <c r="A1144" s="98" t="s">
        <v>2927</v>
      </c>
      <c r="B1144" s="96" t="str">
        <f t="shared" si="113"/>
        <v xml:space="preserve"> </v>
      </c>
      <c r="C1144" s="96" t="str">
        <f>IF(AND(ISBLANK('TABELA UNIFICADA 2024'!P1090)=TRUE,(ISBLANK('TABELA UNIFICADA 2024'!A1090)=FALSE)),'TABELA UNIFICADA 2024'!A1090," ")</f>
        <v xml:space="preserve"> </v>
      </c>
      <c r="D1144" s="96" t="s">
        <v>43</v>
      </c>
      <c r="E1144" s="191" t="str">
        <f>IF(ISBLANK('TABELA UNIFICADA 2024'!M1090)=TRUE," ",'TABELA UNIFICADA 2024'!M1090)</f>
        <v xml:space="preserve"> </v>
      </c>
      <c r="F1144" s="96" t="s">
        <v>111</v>
      </c>
      <c r="G1144" s="96" t="str">
        <f>IF(C1144='TABELA UNIFICADA 2024'!A1144,'TABELA UNIFICADA 2024'!D1144," ")</f>
        <v xml:space="preserve"> </v>
      </c>
      <c r="H1144" s="96" t="s">
        <v>43</v>
      </c>
      <c r="I1144" s="96" t="s">
        <v>112</v>
      </c>
      <c r="J1144" s="97" t="str">
        <f>IF(C1144='TABELA UNIFICADA 2024'!A1090,'TABELA UNIFICADA 2024'!G1090," ")</f>
        <v xml:space="preserve"> </v>
      </c>
      <c r="K1144" s="96" t="s">
        <v>113</v>
      </c>
      <c r="L1144" s="100" t="str">
        <f t="shared" si="111"/>
        <v>-</v>
      </c>
      <c r="M1144" s="95" t="str">
        <f>IF(C1144='TABELA UNIFICADA 2024'!A1144,'TABELA UNIFICADA 2024'!C1144," ")</f>
        <v xml:space="preserve"> </v>
      </c>
      <c r="N1144" s="99" t="str">
        <f>IF(C1144='TABELA UNIFICADA 2024'!A1090,'TABELA UNIFICADA 2024'!F1090," ")</f>
        <v xml:space="preserve"> </v>
      </c>
      <c r="O1144" s="99" t="str">
        <f t="shared" si="112"/>
        <v xml:space="preserve"> </v>
      </c>
      <c r="Y1144" s="183" t="s">
        <v>2158</v>
      </c>
      <c r="Z1144" s="104" t="s">
        <v>666</v>
      </c>
      <c r="AA1144" s="104" t="s">
        <v>706</v>
      </c>
      <c r="AB1144" s="104" t="str">
        <f t="shared" si="110"/>
        <v>FERRO</v>
      </c>
      <c r="AC1144" s="106">
        <f>IF(AND(AB1144="FERRO",AA1144="PADRAO"),CONTROLE!$T$2,IF(AND(AB1144="FERRO",AA1144="ESPECIAL"),CONTROLE!$T$3,IF(AND(AB1144="ACO",AA1144="PADRAO"),CONTROLE!$T$8,IF(AND(AB1144="ACO",AA1144="ESPECIAL"),CONTROLE!$T$9,IF(AND(AB1144="ALUMINIO",AA1144="PADRAO"),CONTROLE!$T$5,IF(AND(AB1144="ALUMINIO",AA1144="ESPECIAL"),CONTROLE!$T$6))))))</f>
        <v>12737</v>
      </c>
    </row>
    <row r="1145" spans="1:29" ht="15" customHeight="1">
      <c r="A1145" s="98" t="s">
        <v>2927</v>
      </c>
      <c r="B1145" s="96" t="str">
        <f t="shared" si="113"/>
        <v xml:space="preserve"> </v>
      </c>
      <c r="C1145" s="96" t="str">
        <f>IF(AND(ISBLANK('TABELA UNIFICADA 2024'!P1091)=TRUE,(ISBLANK('TABELA UNIFICADA 2024'!A1091)=FALSE)),'TABELA UNIFICADA 2024'!A1091," ")</f>
        <v xml:space="preserve"> </v>
      </c>
      <c r="D1145" s="96" t="s">
        <v>43</v>
      </c>
      <c r="E1145" s="191" t="str">
        <f>IF(ISBLANK('TABELA UNIFICADA 2024'!M1091)=TRUE," ",'TABELA UNIFICADA 2024'!M1091)</f>
        <v xml:space="preserve"> </v>
      </c>
      <c r="F1145" s="96" t="s">
        <v>111</v>
      </c>
      <c r="G1145" s="96" t="str">
        <f>IF(C1145='TABELA UNIFICADA 2024'!A1145,'TABELA UNIFICADA 2024'!D1145," ")</f>
        <v xml:space="preserve"> </v>
      </c>
      <c r="H1145" s="96" t="s">
        <v>43</v>
      </c>
      <c r="I1145" s="96" t="s">
        <v>112</v>
      </c>
      <c r="J1145" s="97" t="str">
        <f>IF(C1145='TABELA UNIFICADA 2024'!A1091,'TABELA UNIFICADA 2024'!G1091," ")</f>
        <v xml:space="preserve"> </v>
      </c>
      <c r="K1145" s="96" t="s">
        <v>113</v>
      </c>
      <c r="L1145" s="100" t="str">
        <f t="shared" si="111"/>
        <v>-</v>
      </c>
      <c r="M1145" s="95" t="str">
        <f>IF(C1145='TABELA UNIFICADA 2024'!A1145,'TABELA UNIFICADA 2024'!C1145," ")</f>
        <v xml:space="preserve"> </v>
      </c>
      <c r="N1145" s="99" t="str">
        <f>IF(C1145='TABELA UNIFICADA 2024'!A1091,'TABELA UNIFICADA 2024'!F1091," ")</f>
        <v xml:space="preserve"> </v>
      </c>
      <c r="O1145" s="99" t="str">
        <f t="shared" si="112"/>
        <v xml:space="preserve"> </v>
      </c>
      <c r="Y1145" s="183" t="s">
        <v>2159</v>
      </c>
      <c r="Z1145" s="104" t="s">
        <v>666</v>
      </c>
      <c r="AA1145" s="104" t="s">
        <v>706</v>
      </c>
      <c r="AB1145" s="104" t="str">
        <f t="shared" si="110"/>
        <v>FERRO</v>
      </c>
      <c r="AC1145" s="106">
        <f>IF(AND(AB1145="FERRO",AA1145="PADRAO"),CONTROLE!$T$2,IF(AND(AB1145="FERRO",AA1145="ESPECIAL"),CONTROLE!$T$3,IF(AND(AB1145="ACO",AA1145="PADRAO"),CONTROLE!$T$8,IF(AND(AB1145="ACO",AA1145="ESPECIAL"),CONTROLE!$T$9,IF(AND(AB1145="ALUMINIO",AA1145="PADRAO"),CONTROLE!$T$5,IF(AND(AB1145="ALUMINIO",AA1145="ESPECIAL"),CONTROLE!$T$6))))))</f>
        <v>12737</v>
      </c>
    </row>
    <row r="1146" spans="1:29" ht="15" customHeight="1">
      <c r="A1146" s="98" t="s">
        <v>2927</v>
      </c>
      <c r="B1146" s="96" t="str">
        <f t="shared" si="113"/>
        <v xml:space="preserve"> </v>
      </c>
      <c r="C1146" s="96" t="str">
        <f>IF(AND(ISBLANK('TABELA UNIFICADA 2024'!P1092)=TRUE,(ISBLANK('TABELA UNIFICADA 2024'!A1092)=FALSE)),'TABELA UNIFICADA 2024'!A1092," ")</f>
        <v xml:space="preserve"> </v>
      </c>
      <c r="D1146" s="96" t="s">
        <v>43</v>
      </c>
      <c r="E1146" s="191" t="str">
        <f>IF(ISBLANK('TABELA UNIFICADA 2024'!M1092)=TRUE," ",'TABELA UNIFICADA 2024'!M1092)</f>
        <v xml:space="preserve"> </v>
      </c>
      <c r="F1146" s="96" t="s">
        <v>111</v>
      </c>
      <c r="G1146" s="96" t="str">
        <f>IF(C1146='TABELA UNIFICADA 2024'!A1146,'TABELA UNIFICADA 2024'!D1146," ")</f>
        <v xml:space="preserve"> </v>
      </c>
      <c r="H1146" s="96" t="s">
        <v>43</v>
      </c>
      <c r="I1146" s="96" t="s">
        <v>112</v>
      </c>
      <c r="J1146" s="97" t="str">
        <f>IF(C1146='TABELA UNIFICADA 2024'!A1092,'TABELA UNIFICADA 2024'!G1092," ")</f>
        <v xml:space="preserve"> </v>
      </c>
      <c r="K1146" s="96" t="s">
        <v>113</v>
      </c>
      <c r="L1146" s="100" t="str">
        <f t="shared" si="111"/>
        <v>-</v>
      </c>
      <c r="M1146" s="95" t="str">
        <f>IF(C1146='TABELA UNIFICADA 2024'!A1146,'TABELA UNIFICADA 2024'!C1146," ")</f>
        <v xml:space="preserve"> </v>
      </c>
      <c r="N1146" s="99" t="str">
        <f>IF(C1146='TABELA UNIFICADA 2024'!A1092,'TABELA UNIFICADA 2024'!F1092," ")</f>
        <v xml:space="preserve"> </v>
      </c>
      <c r="O1146" s="99" t="str">
        <f t="shared" si="112"/>
        <v xml:space="preserve"> </v>
      </c>
      <c r="Y1146" s="183" t="s">
        <v>1281</v>
      </c>
      <c r="Z1146" s="104" t="s">
        <v>666</v>
      </c>
      <c r="AA1146" s="104" t="s">
        <v>706</v>
      </c>
      <c r="AB1146" s="104" t="str">
        <f t="shared" si="110"/>
        <v>FERRO</v>
      </c>
      <c r="AC1146" s="106">
        <f>IF(AND(AB1146="FERRO",AA1146="PADRAO"),CONTROLE!$T$2,IF(AND(AB1146="FERRO",AA1146="ESPECIAL"),CONTROLE!$T$3,IF(AND(AB1146="ACO",AA1146="PADRAO"),CONTROLE!$T$8,IF(AND(AB1146="ACO",AA1146="ESPECIAL"),CONTROLE!$T$9,IF(AND(AB1146="ALUMINIO",AA1146="PADRAO"),CONTROLE!$T$5,IF(AND(AB1146="ALUMINIO",AA1146="ESPECIAL"),CONTROLE!$T$6))))))</f>
        <v>12737</v>
      </c>
    </row>
    <row r="1147" spans="1:29" ht="15" customHeight="1">
      <c r="A1147" s="98" t="s">
        <v>2927</v>
      </c>
      <c r="B1147" s="96" t="str">
        <f t="shared" si="113"/>
        <v xml:space="preserve"> </v>
      </c>
      <c r="C1147" s="96" t="str">
        <f>IF(AND(ISBLANK('TABELA UNIFICADA 2024'!P1093)=TRUE,(ISBLANK('TABELA UNIFICADA 2024'!A1093)=FALSE)),'TABELA UNIFICADA 2024'!A1093," ")</f>
        <v xml:space="preserve"> </v>
      </c>
      <c r="D1147" s="96" t="s">
        <v>43</v>
      </c>
      <c r="E1147" s="191" t="str">
        <f>IF(ISBLANK('TABELA UNIFICADA 2024'!M1093)=TRUE," ",'TABELA UNIFICADA 2024'!M1093)</f>
        <v xml:space="preserve"> </v>
      </c>
      <c r="F1147" s="96" t="s">
        <v>111</v>
      </c>
      <c r="G1147" s="96" t="str">
        <f>IF(C1147='TABELA UNIFICADA 2024'!A1147,'TABELA UNIFICADA 2024'!D1147," ")</f>
        <v xml:space="preserve"> </v>
      </c>
      <c r="H1147" s="96" t="s">
        <v>43</v>
      </c>
      <c r="I1147" s="96" t="s">
        <v>112</v>
      </c>
      <c r="J1147" s="97" t="str">
        <f>IF(C1147='TABELA UNIFICADA 2024'!A1093,'TABELA UNIFICADA 2024'!G1093," ")</f>
        <v xml:space="preserve"> </v>
      </c>
      <c r="K1147" s="96" t="s">
        <v>113</v>
      </c>
      <c r="L1147" s="100" t="str">
        <f t="shared" si="111"/>
        <v>-</v>
      </c>
      <c r="M1147" s="95" t="str">
        <f>IF(C1147='TABELA UNIFICADA 2024'!A1147,'TABELA UNIFICADA 2024'!C1147," ")</f>
        <v xml:space="preserve"> </v>
      </c>
      <c r="N1147" s="99" t="str">
        <f>IF(C1147='TABELA UNIFICADA 2024'!A1093,'TABELA UNIFICADA 2024'!F1093," ")</f>
        <v xml:space="preserve"> </v>
      </c>
      <c r="O1147" s="99" t="str">
        <f t="shared" si="112"/>
        <v xml:space="preserve"> </v>
      </c>
      <c r="Y1147" s="183" t="s">
        <v>2160</v>
      </c>
      <c r="Z1147" s="104" t="s">
        <v>666</v>
      </c>
      <c r="AA1147" s="104" t="s">
        <v>706</v>
      </c>
      <c r="AB1147" s="104" t="str">
        <f t="shared" si="110"/>
        <v>FERRO</v>
      </c>
      <c r="AC1147" s="106">
        <f>IF(AND(AB1147="FERRO",AA1147="PADRAO"),CONTROLE!$T$2,IF(AND(AB1147="FERRO",AA1147="ESPECIAL"),CONTROLE!$T$3,IF(AND(AB1147="ACO",AA1147="PADRAO"),CONTROLE!$T$8,IF(AND(AB1147="ACO",AA1147="ESPECIAL"),CONTROLE!$T$9,IF(AND(AB1147="ALUMINIO",AA1147="PADRAO"),CONTROLE!$T$5,IF(AND(AB1147="ALUMINIO",AA1147="ESPECIAL"),CONTROLE!$T$6))))))</f>
        <v>12737</v>
      </c>
    </row>
    <row r="1148" spans="1:29" ht="15" customHeight="1">
      <c r="A1148" s="98" t="s">
        <v>2927</v>
      </c>
      <c r="B1148" s="96" t="str">
        <f t="shared" si="113"/>
        <v xml:space="preserve"> </v>
      </c>
      <c r="C1148" s="96" t="str">
        <f>IF(AND(ISBLANK('TABELA UNIFICADA 2024'!P1094)=TRUE,(ISBLANK('TABELA UNIFICADA 2024'!A1094)=FALSE)),'TABELA UNIFICADA 2024'!A1094," ")</f>
        <v xml:space="preserve"> </v>
      </c>
      <c r="D1148" s="96" t="s">
        <v>43</v>
      </c>
      <c r="E1148" s="191" t="str">
        <f>IF(ISBLANK('TABELA UNIFICADA 2024'!M1094)=TRUE," ",'TABELA UNIFICADA 2024'!M1094)</f>
        <v xml:space="preserve"> </v>
      </c>
      <c r="F1148" s="96" t="s">
        <v>111</v>
      </c>
      <c r="G1148" s="96" t="str">
        <f>IF(C1148='TABELA UNIFICADA 2024'!A1148,'TABELA UNIFICADA 2024'!D1148," ")</f>
        <v xml:space="preserve"> </v>
      </c>
      <c r="H1148" s="96" t="s">
        <v>43</v>
      </c>
      <c r="I1148" s="96" t="s">
        <v>112</v>
      </c>
      <c r="J1148" s="97" t="str">
        <f>IF(C1148='TABELA UNIFICADA 2024'!A1094,'TABELA UNIFICADA 2024'!G1094," ")</f>
        <v xml:space="preserve"> </v>
      </c>
      <c r="K1148" s="96" t="s">
        <v>113</v>
      </c>
      <c r="L1148" s="100" t="str">
        <f t="shared" si="111"/>
        <v>-</v>
      </c>
      <c r="M1148" s="95" t="str">
        <f>IF(C1148='TABELA UNIFICADA 2024'!A1148,'TABELA UNIFICADA 2024'!C1148," ")</f>
        <v xml:space="preserve"> </v>
      </c>
      <c r="N1148" s="99" t="str">
        <f>IF(C1148='TABELA UNIFICADA 2024'!A1094,'TABELA UNIFICADA 2024'!F1094," ")</f>
        <v xml:space="preserve"> </v>
      </c>
      <c r="O1148" s="99" t="str">
        <f t="shared" si="112"/>
        <v xml:space="preserve"> </v>
      </c>
      <c r="Y1148" s="183" t="s">
        <v>2161</v>
      </c>
      <c r="Z1148" s="104" t="s">
        <v>666</v>
      </c>
      <c r="AA1148" s="104" t="s">
        <v>706</v>
      </c>
      <c r="AB1148" s="104" t="str">
        <f t="shared" si="110"/>
        <v>FERRO</v>
      </c>
      <c r="AC1148" s="106">
        <f>IF(AND(AB1148="FERRO",AA1148="PADRAO"),CONTROLE!$T$2,IF(AND(AB1148="FERRO",AA1148="ESPECIAL"),CONTROLE!$T$3,IF(AND(AB1148="ACO",AA1148="PADRAO"),CONTROLE!$T$8,IF(AND(AB1148="ACO",AA1148="ESPECIAL"),CONTROLE!$T$9,IF(AND(AB1148="ALUMINIO",AA1148="PADRAO"),CONTROLE!$T$5,IF(AND(AB1148="ALUMINIO",AA1148="ESPECIAL"),CONTROLE!$T$6))))))</f>
        <v>12737</v>
      </c>
    </row>
    <row r="1149" spans="1:29" ht="15" customHeight="1">
      <c r="A1149" s="98" t="s">
        <v>2927</v>
      </c>
      <c r="B1149" s="96" t="str">
        <f t="shared" si="113"/>
        <v xml:space="preserve"> </v>
      </c>
      <c r="C1149" s="96" t="str">
        <f>IF(AND(ISBLANK('TABELA UNIFICADA 2024'!P1095)=TRUE,(ISBLANK('TABELA UNIFICADA 2024'!A1095)=FALSE)),'TABELA UNIFICADA 2024'!A1095," ")</f>
        <v xml:space="preserve"> </v>
      </c>
      <c r="D1149" s="96" t="s">
        <v>43</v>
      </c>
      <c r="E1149" s="191" t="str">
        <f>IF(ISBLANK('TABELA UNIFICADA 2024'!M1095)=TRUE," ",'TABELA UNIFICADA 2024'!M1095)</f>
        <v xml:space="preserve"> </v>
      </c>
      <c r="F1149" s="96" t="s">
        <v>111</v>
      </c>
      <c r="G1149" s="96" t="str">
        <f>IF(C1149='TABELA UNIFICADA 2024'!A1149,'TABELA UNIFICADA 2024'!D1149," ")</f>
        <v xml:space="preserve"> </v>
      </c>
      <c r="H1149" s="96" t="s">
        <v>43</v>
      </c>
      <c r="I1149" s="96" t="s">
        <v>112</v>
      </c>
      <c r="J1149" s="97" t="str">
        <f>IF(C1149='TABELA UNIFICADA 2024'!A1095,'TABELA UNIFICADA 2024'!G1095," ")</f>
        <v xml:space="preserve"> </v>
      </c>
      <c r="K1149" s="96" t="s">
        <v>113</v>
      </c>
      <c r="L1149" s="100" t="str">
        <f t="shared" si="111"/>
        <v>-</v>
      </c>
      <c r="M1149" s="95" t="str">
        <f>IF(C1149='TABELA UNIFICADA 2024'!A1149,'TABELA UNIFICADA 2024'!C1149," ")</f>
        <v xml:space="preserve"> </v>
      </c>
      <c r="N1149" s="99" t="str">
        <f>IF(C1149='TABELA UNIFICADA 2024'!A1095,'TABELA UNIFICADA 2024'!F1095," ")</f>
        <v xml:space="preserve"> </v>
      </c>
      <c r="O1149" s="99" t="str">
        <f t="shared" si="112"/>
        <v xml:space="preserve"> </v>
      </c>
      <c r="Y1149" s="183" t="s">
        <v>2162</v>
      </c>
      <c r="Z1149" s="104" t="s">
        <v>666</v>
      </c>
      <c r="AA1149" s="104" t="s">
        <v>706</v>
      </c>
      <c r="AB1149" s="104" t="str">
        <f t="shared" si="110"/>
        <v>FERRO</v>
      </c>
      <c r="AC1149" s="106">
        <f>IF(AND(AB1149="FERRO",AA1149="PADRAO"),CONTROLE!$T$2,IF(AND(AB1149="FERRO",AA1149="ESPECIAL"),CONTROLE!$T$3,IF(AND(AB1149="ACO",AA1149="PADRAO"),CONTROLE!$T$8,IF(AND(AB1149="ACO",AA1149="ESPECIAL"),CONTROLE!$T$9,IF(AND(AB1149="ALUMINIO",AA1149="PADRAO"),CONTROLE!$T$5,IF(AND(AB1149="ALUMINIO",AA1149="ESPECIAL"),CONTROLE!$T$6))))))</f>
        <v>12737</v>
      </c>
    </row>
    <row r="1150" spans="1:29" ht="15" customHeight="1">
      <c r="A1150" s="98" t="s">
        <v>2927</v>
      </c>
      <c r="B1150" s="96" t="str">
        <f t="shared" si="113"/>
        <v xml:space="preserve"> </v>
      </c>
      <c r="C1150" s="96" t="str">
        <f>IF(AND(ISBLANK('TABELA UNIFICADA 2024'!P1096)=TRUE,(ISBLANK('TABELA UNIFICADA 2024'!A1096)=FALSE)),'TABELA UNIFICADA 2024'!A1096," ")</f>
        <v xml:space="preserve"> </v>
      </c>
      <c r="D1150" s="96" t="s">
        <v>43</v>
      </c>
      <c r="E1150" s="191" t="str">
        <f>IF(ISBLANK('TABELA UNIFICADA 2024'!M1096)=TRUE," ",'TABELA UNIFICADA 2024'!M1096)</f>
        <v xml:space="preserve"> </v>
      </c>
      <c r="F1150" s="96" t="s">
        <v>111</v>
      </c>
      <c r="G1150" s="96" t="str">
        <f>IF(C1150='TABELA UNIFICADA 2024'!A1150,'TABELA UNIFICADA 2024'!D1150," ")</f>
        <v xml:space="preserve"> </v>
      </c>
      <c r="H1150" s="96" t="s">
        <v>43</v>
      </c>
      <c r="I1150" s="96" t="s">
        <v>112</v>
      </c>
      <c r="J1150" s="97" t="str">
        <f>IF(C1150='TABELA UNIFICADA 2024'!A1096,'TABELA UNIFICADA 2024'!G1096," ")</f>
        <v xml:space="preserve"> </v>
      </c>
      <c r="K1150" s="96" t="s">
        <v>113</v>
      </c>
      <c r="L1150" s="100" t="str">
        <f t="shared" si="111"/>
        <v>-</v>
      </c>
      <c r="M1150" s="95" t="str">
        <f>IF(C1150='TABELA UNIFICADA 2024'!A1150,'TABELA UNIFICADA 2024'!C1150," ")</f>
        <v xml:space="preserve"> </v>
      </c>
      <c r="N1150" s="99" t="str">
        <f>IF(C1150='TABELA UNIFICADA 2024'!A1096,'TABELA UNIFICADA 2024'!F1096," ")</f>
        <v xml:space="preserve"> </v>
      </c>
      <c r="O1150" s="99" t="str">
        <f t="shared" si="112"/>
        <v xml:space="preserve"> </v>
      </c>
      <c r="Y1150" s="183" t="s">
        <v>2163</v>
      </c>
      <c r="Z1150" s="104" t="s">
        <v>666</v>
      </c>
      <c r="AA1150" s="104" t="s">
        <v>706</v>
      </c>
      <c r="AB1150" s="104" t="str">
        <f t="shared" si="110"/>
        <v>FERRO</v>
      </c>
      <c r="AC1150" s="106">
        <f>IF(AND(AB1150="FERRO",AA1150="PADRAO"),CONTROLE!$T$2,IF(AND(AB1150="FERRO",AA1150="ESPECIAL"),CONTROLE!$T$3,IF(AND(AB1150="ACO",AA1150="PADRAO"),CONTROLE!$T$8,IF(AND(AB1150="ACO",AA1150="ESPECIAL"),CONTROLE!$T$9,IF(AND(AB1150="ALUMINIO",AA1150="PADRAO"),CONTROLE!$T$5,IF(AND(AB1150="ALUMINIO",AA1150="ESPECIAL"),CONTROLE!$T$6))))))</f>
        <v>12737</v>
      </c>
    </row>
    <row r="1151" spans="1:29" ht="15" customHeight="1">
      <c r="A1151" s="98" t="s">
        <v>2927</v>
      </c>
      <c r="B1151" s="96" t="str">
        <f t="shared" si="113"/>
        <v xml:space="preserve"> </v>
      </c>
      <c r="C1151" s="96" t="str">
        <f>IF(AND(ISBLANK('TABELA UNIFICADA 2024'!P1097)=TRUE,(ISBLANK('TABELA UNIFICADA 2024'!A1097)=FALSE)),'TABELA UNIFICADA 2024'!A1097," ")</f>
        <v xml:space="preserve"> </v>
      </c>
      <c r="D1151" s="96" t="s">
        <v>43</v>
      </c>
      <c r="E1151" s="191" t="str">
        <f>IF(ISBLANK('TABELA UNIFICADA 2024'!M1097)=TRUE," ",'TABELA UNIFICADA 2024'!M1097)</f>
        <v xml:space="preserve"> </v>
      </c>
      <c r="F1151" s="96" t="s">
        <v>111</v>
      </c>
      <c r="G1151" s="96" t="str">
        <f>IF(C1151='TABELA UNIFICADA 2024'!A1151,'TABELA UNIFICADA 2024'!D1151," ")</f>
        <v xml:space="preserve"> </v>
      </c>
      <c r="H1151" s="96" t="s">
        <v>43</v>
      </c>
      <c r="I1151" s="96" t="s">
        <v>112</v>
      </c>
      <c r="J1151" s="97" t="str">
        <f>IF(C1151='TABELA UNIFICADA 2024'!A1097,'TABELA UNIFICADA 2024'!G1097," ")</f>
        <v xml:space="preserve"> </v>
      </c>
      <c r="K1151" s="96" t="s">
        <v>113</v>
      </c>
      <c r="L1151" s="100" t="str">
        <f t="shared" si="111"/>
        <v>-</v>
      </c>
      <c r="M1151" s="95" t="str">
        <f>IF(C1151='TABELA UNIFICADA 2024'!A1151,'TABELA UNIFICADA 2024'!C1151," ")</f>
        <v xml:space="preserve"> </v>
      </c>
      <c r="N1151" s="99" t="str">
        <f>IF(C1151='TABELA UNIFICADA 2024'!A1097,'TABELA UNIFICADA 2024'!F1097," ")</f>
        <v xml:space="preserve"> </v>
      </c>
      <c r="O1151" s="99" t="str">
        <f t="shared" si="112"/>
        <v xml:space="preserve"> </v>
      </c>
      <c r="Y1151" s="183" t="s">
        <v>2164</v>
      </c>
      <c r="Z1151" s="104" t="s">
        <v>666</v>
      </c>
      <c r="AA1151" s="104" t="s">
        <v>706</v>
      </c>
      <c r="AB1151" s="104" t="str">
        <f t="shared" si="110"/>
        <v>FERRO</v>
      </c>
      <c r="AC1151" s="106">
        <f>IF(AND(AB1151="FERRO",AA1151="PADRAO"),CONTROLE!$T$2,IF(AND(AB1151="FERRO",AA1151="ESPECIAL"),CONTROLE!$T$3,IF(AND(AB1151="ACO",AA1151="PADRAO"),CONTROLE!$T$8,IF(AND(AB1151="ACO",AA1151="ESPECIAL"),CONTROLE!$T$9,IF(AND(AB1151="ALUMINIO",AA1151="PADRAO"),CONTROLE!$T$5,IF(AND(AB1151="ALUMINIO",AA1151="ESPECIAL"),CONTROLE!$T$6))))))</f>
        <v>12737</v>
      </c>
    </row>
    <row r="1152" spans="1:29" ht="15" customHeight="1">
      <c r="A1152" s="98" t="s">
        <v>2927</v>
      </c>
      <c r="B1152" s="96" t="str">
        <f t="shared" si="113"/>
        <v xml:space="preserve"> </v>
      </c>
      <c r="C1152" s="96" t="str">
        <f>IF(AND(ISBLANK('TABELA UNIFICADA 2024'!P1098)=TRUE,(ISBLANK('TABELA UNIFICADA 2024'!A1098)=FALSE)),'TABELA UNIFICADA 2024'!A1098," ")</f>
        <v xml:space="preserve"> </v>
      </c>
      <c r="D1152" s="96" t="s">
        <v>43</v>
      </c>
      <c r="E1152" s="191" t="str">
        <f>IF(ISBLANK('TABELA UNIFICADA 2024'!M1098)=TRUE," ",'TABELA UNIFICADA 2024'!M1098)</f>
        <v xml:space="preserve"> </v>
      </c>
      <c r="F1152" s="96" t="s">
        <v>111</v>
      </c>
      <c r="G1152" s="96" t="str">
        <f>IF(C1152='TABELA UNIFICADA 2024'!A1152,'TABELA UNIFICADA 2024'!D1152," ")</f>
        <v xml:space="preserve"> </v>
      </c>
      <c r="H1152" s="96" t="s">
        <v>43</v>
      </c>
      <c r="I1152" s="96" t="s">
        <v>112</v>
      </c>
      <c r="J1152" s="97" t="str">
        <f>IF(C1152='TABELA UNIFICADA 2024'!A1098,'TABELA UNIFICADA 2024'!G1098," ")</f>
        <v xml:space="preserve"> </v>
      </c>
      <c r="K1152" s="96" t="s">
        <v>113</v>
      </c>
      <c r="L1152" s="100" t="str">
        <f t="shared" si="111"/>
        <v>-</v>
      </c>
      <c r="M1152" s="95" t="str">
        <f>IF(C1152='TABELA UNIFICADA 2024'!A1152,'TABELA UNIFICADA 2024'!C1152," ")</f>
        <v xml:space="preserve"> </v>
      </c>
      <c r="N1152" s="99" t="str">
        <f>IF(C1152='TABELA UNIFICADA 2024'!A1098,'TABELA UNIFICADA 2024'!F1098," ")</f>
        <v xml:space="preserve"> </v>
      </c>
      <c r="O1152" s="99" t="str">
        <f t="shared" si="112"/>
        <v xml:space="preserve"> </v>
      </c>
      <c r="Y1152" s="183" t="s">
        <v>2165</v>
      </c>
      <c r="Z1152" s="104" t="s">
        <v>666</v>
      </c>
      <c r="AA1152" s="104" t="s">
        <v>706</v>
      </c>
      <c r="AB1152" s="104" t="str">
        <f t="shared" si="110"/>
        <v>FERRO</v>
      </c>
      <c r="AC1152" s="106">
        <f>IF(AND(AB1152="FERRO",AA1152="PADRAO"),CONTROLE!$T$2,IF(AND(AB1152="FERRO",AA1152="ESPECIAL"),CONTROLE!$T$3,IF(AND(AB1152="ACO",AA1152="PADRAO"),CONTROLE!$T$8,IF(AND(AB1152="ACO",AA1152="ESPECIAL"),CONTROLE!$T$9,IF(AND(AB1152="ALUMINIO",AA1152="PADRAO"),CONTROLE!$T$5,IF(AND(AB1152="ALUMINIO",AA1152="ESPECIAL"),CONTROLE!$T$6))))))</f>
        <v>12737</v>
      </c>
    </row>
    <row r="1153" spans="1:29" ht="15" customHeight="1">
      <c r="A1153" s="98" t="s">
        <v>2927</v>
      </c>
      <c r="B1153" s="96" t="str">
        <f t="shared" si="113"/>
        <v xml:space="preserve"> </v>
      </c>
      <c r="C1153" s="96" t="str">
        <f>IF(AND(ISBLANK('TABELA UNIFICADA 2024'!P1099)=TRUE,(ISBLANK('TABELA UNIFICADA 2024'!A1099)=FALSE)),'TABELA UNIFICADA 2024'!A1099," ")</f>
        <v xml:space="preserve"> </v>
      </c>
      <c r="D1153" s="96" t="s">
        <v>43</v>
      </c>
      <c r="E1153" s="191" t="str">
        <f>IF(ISBLANK('TABELA UNIFICADA 2024'!M1099)=TRUE," ",'TABELA UNIFICADA 2024'!M1099)</f>
        <v xml:space="preserve"> </v>
      </c>
      <c r="F1153" s="96" t="s">
        <v>111</v>
      </c>
      <c r="G1153" s="96" t="str">
        <f>IF(C1153='TABELA UNIFICADA 2024'!A1153,'TABELA UNIFICADA 2024'!D1153," ")</f>
        <v xml:space="preserve"> </v>
      </c>
      <c r="H1153" s="96" t="s">
        <v>43</v>
      </c>
      <c r="I1153" s="96" t="s">
        <v>112</v>
      </c>
      <c r="J1153" s="97" t="str">
        <f>IF(C1153='TABELA UNIFICADA 2024'!A1099,'TABELA UNIFICADA 2024'!G1099," ")</f>
        <v xml:space="preserve"> </v>
      </c>
      <c r="K1153" s="96" t="s">
        <v>113</v>
      </c>
      <c r="L1153" s="100" t="str">
        <f t="shared" si="111"/>
        <v>-</v>
      </c>
      <c r="M1153" s="95" t="str">
        <f>IF(C1153='TABELA UNIFICADA 2024'!A1153,'TABELA UNIFICADA 2024'!C1153," ")</f>
        <v xml:space="preserve"> </v>
      </c>
      <c r="N1153" s="99" t="str">
        <f>IF(C1153='TABELA UNIFICADA 2024'!A1099,'TABELA UNIFICADA 2024'!F1099," ")</f>
        <v xml:space="preserve"> </v>
      </c>
      <c r="O1153" s="99" t="str">
        <f t="shared" si="112"/>
        <v xml:space="preserve"> </v>
      </c>
      <c r="Y1153" s="183" t="s">
        <v>2166</v>
      </c>
      <c r="Z1153" s="104" t="s">
        <v>666</v>
      </c>
      <c r="AA1153" s="104" t="s">
        <v>706</v>
      </c>
      <c r="AB1153" s="104" t="str">
        <f t="shared" si="110"/>
        <v>FERRO</v>
      </c>
      <c r="AC1153" s="106">
        <f>IF(AND(AB1153="FERRO",AA1153="PADRAO"),CONTROLE!$T$2,IF(AND(AB1153="FERRO",AA1153="ESPECIAL"),CONTROLE!$T$3,IF(AND(AB1153="ACO",AA1153="PADRAO"),CONTROLE!$T$8,IF(AND(AB1153="ACO",AA1153="ESPECIAL"),CONTROLE!$T$9,IF(AND(AB1153="ALUMINIO",AA1153="PADRAO"),CONTROLE!$T$5,IF(AND(AB1153="ALUMINIO",AA1153="ESPECIAL"),CONTROLE!$T$6))))))</f>
        <v>12737</v>
      </c>
    </row>
    <row r="1154" spans="1:29" ht="15" customHeight="1">
      <c r="A1154" s="98" t="s">
        <v>2927</v>
      </c>
      <c r="B1154" s="96" t="str">
        <f t="shared" si="113"/>
        <v xml:space="preserve"> </v>
      </c>
      <c r="C1154" s="96" t="str">
        <f>IF(AND(ISBLANK('TABELA UNIFICADA 2024'!P1100)=TRUE,(ISBLANK('TABELA UNIFICADA 2024'!A1100)=FALSE)),'TABELA UNIFICADA 2024'!A1100," ")</f>
        <v xml:space="preserve"> </v>
      </c>
      <c r="D1154" s="96" t="s">
        <v>43</v>
      </c>
      <c r="E1154" s="191" t="str">
        <f>IF(ISBLANK('TABELA UNIFICADA 2024'!M1100)=TRUE," ",'TABELA UNIFICADA 2024'!M1100)</f>
        <v xml:space="preserve"> </v>
      </c>
      <c r="F1154" s="96" t="s">
        <v>111</v>
      </c>
      <c r="G1154" s="96" t="str">
        <f>IF(C1154='TABELA UNIFICADA 2024'!A1154,'TABELA UNIFICADA 2024'!D1154," ")</f>
        <v xml:space="preserve"> </v>
      </c>
      <c r="H1154" s="96" t="s">
        <v>43</v>
      </c>
      <c r="I1154" s="96" t="s">
        <v>112</v>
      </c>
      <c r="J1154" s="97" t="str">
        <f>IF(C1154='TABELA UNIFICADA 2024'!A1100,'TABELA UNIFICADA 2024'!G1100," ")</f>
        <v xml:space="preserve"> </v>
      </c>
      <c r="K1154" s="96" t="s">
        <v>113</v>
      </c>
      <c r="L1154" s="100" t="str">
        <f t="shared" si="111"/>
        <v>-</v>
      </c>
      <c r="M1154" s="95" t="str">
        <f>IF(C1154='TABELA UNIFICADA 2024'!A1154,'TABELA UNIFICADA 2024'!C1154," ")</f>
        <v xml:space="preserve"> </v>
      </c>
      <c r="N1154" s="99" t="str">
        <f>IF(C1154='TABELA UNIFICADA 2024'!A1100,'TABELA UNIFICADA 2024'!F1100," ")</f>
        <v xml:space="preserve"> </v>
      </c>
      <c r="O1154" s="99" t="str">
        <f t="shared" si="112"/>
        <v xml:space="preserve"> </v>
      </c>
      <c r="Y1154" s="183" t="s">
        <v>2167</v>
      </c>
      <c r="Z1154" s="104" t="s">
        <v>666</v>
      </c>
      <c r="AA1154" s="104" t="s">
        <v>706</v>
      </c>
      <c r="AB1154" s="104" t="str">
        <f t="shared" si="110"/>
        <v>FERRO</v>
      </c>
      <c r="AC1154" s="106">
        <f>IF(AND(AB1154="FERRO",AA1154="PADRAO"),CONTROLE!$T$2,IF(AND(AB1154="FERRO",AA1154="ESPECIAL"),CONTROLE!$T$3,IF(AND(AB1154="ACO",AA1154="PADRAO"),CONTROLE!$T$8,IF(AND(AB1154="ACO",AA1154="ESPECIAL"),CONTROLE!$T$9,IF(AND(AB1154="ALUMINIO",AA1154="PADRAO"),CONTROLE!$T$5,IF(AND(AB1154="ALUMINIO",AA1154="ESPECIAL"),CONTROLE!$T$6))))))</f>
        <v>12737</v>
      </c>
    </row>
    <row r="1155" spans="1:29" ht="15" customHeight="1">
      <c r="A1155" s="98" t="s">
        <v>2927</v>
      </c>
      <c r="B1155" s="96" t="str">
        <f t="shared" si="113"/>
        <v xml:space="preserve"> </v>
      </c>
      <c r="C1155" s="96" t="str">
        <f>IF(AND(ISBLANK('TABELA UNIFICADA 2024'!P1101)=TRUE,(ISBLANK('TABELA UNIFICADA 2024'!A1101)=FALSE)),'TABELA UNIFICADA 2024'!A1101," ")</f>
        <v xml:space="preserve"> </v>
      </c>
      <c r="D1155" s="96" t="s">
        <v>43</v>
      </c>
      <c r="E1155" s="191" t="str">
        <f>IF(ISBLANK('TABELA UNIFICADA 2024'!M1101)=TRUE," ",'TABELA UNIFICADA 2024'!M1101)</f>
        <v xml:space="preserve"> </v>
      </c>
      <c r="F1155" s="96" t="s">
        <v>111</v>
      </c>
      <c r="G1155" s="96" t="str">
        <f>IF(C1155='TABELA UNIFICADA 2024'!A1155,'TABELA UNIFICADA 2024'!D1155," ")</f>
        <v xml:space="preserve"> </v>
      </c>
      <c r="H1155" s="96" t="s">
        <v>43</v>
      </c>
      <c r="I1155" s="96" t="s">
        <v>112</v>
      </c>
      <c r="J1155" s="97" t="str">
        <f>IF(C1155='TABELA UNIFICADA 2024'!A1101,'TABELA UNIFICADA 2024'!G1101," ")</f>
        <v xml:space="preserve"> </v>
      </c>
      <c r="K1155" s="96" t="s">
        <v>113</v>
      </c>
      <c r="L1155" s="100" t="str">
        <f t="shared" si="111"/>
        <v>-</v>
      </c>
      <c r="M1155" s="95" t="str">
        <f>IF(C1155='TABELA UNIFICADA 2024'!A1155,'TABELA UNIFICADA 2024'!C1155," ")</f>
        <v xml:space="preserve"> </v>
      </c>
      <c r="N1155" s="99" t="str">
        <f>IF(C1155='TABELA UNIFICADA 2024'!A1101,'TABELA UNIFICADA 2024'!F1101," ")</f>
        <v xml:space="preserve"> </v>
      </c>
      <c r="O1155" s="99" t="str">
        <f t="shared" si="112"/>
        <v xml:space="preserve"> </v>
      </c>
      <c r="Y1155" s="183" t="s">
        <v>2168</v>
      </c>
      <c r="Z1155" s="104" t="s">
        <v>666</v>
      </c>
      <c r="AA1155" s="104" t="s">
        <v>706</v>
      </c>
      <c r="AB1155" s="104" t="str">
        <f t="shared" si="110"/>
        <v>FERRO</v>
      </c>
      <c r="AC1155" s="106">
        <f>IF(AND(AB1155="FERRO",AA1155="PADRAO"),CONTROLE!$T$2,IF(AND(AB1155="FERRO",AA1155="ESPECIAL"),CONTROLE!$T$3,IF(AND(AB1155="ACO",AA1155="PADRAO"),CONTROLE!$T$8,IF(AND(AB1155="ACO",AA1155="ESPECIAL"),CONTROLE!$T$9,IF(AND(AB1155="ALUMINIO",AA1155="PADRAO"),CONTROLE!$T$5,IF(AND(AB1155="ALUMINIO",AA1155="ESPECIAL"),CONTROLE!$T$6))))))</f>
        <v>12737</v>
      </c>
    </row>
    <row r="1156" spans="1:29" ht="15" customHeight="1">
      <c r="A1156" s="98" t="s">
        <v>2927</v>
      </c>
      <c r="B1156" s="96" t="str">
        <f t="shared" si="113"/>
        <v xml:space="preserve"> </v>
      </c>
      <c r="C1156" s="96" t="str">
        <f>IF(AND(ISBLANK('TABELA UNIFICADA 2024'!P1102)=TRUE,(ISBLANK('TABELA UNIFICADA 2024'!A1102)=FALSE)),'TABELA UNIFICADA 2024'!A1102," ")</f>
        <v xml:space="preserve"> </v>
      </c>
      <c r="D1156" s="96" t="s">
        <v>43</v>
      </c>
      <c r="E1156" s="191" t="str">
        <f>IF(ISBLANK('TABELA UNIFICADA 2024'!M1102)=TRUE," ",'TABELA UNIFICADA 2024'!M1102)</f>
        <v xml:space="preserve"> </v>
      </c>
      <c r="F1156" s="96" t="s">
        <v>111</v>
      </c>
      <c r="G1156" s="96" t="str">
        <f>IF(C1156='TABELA UNIFICADA 2024'!A1156,'TABELA UNIFICADA 2024'!D1156," ")</f>
        <v xml:space="preserve"> </v>
      </c>
      <c r="H1156" s="96" t="s">
        <v>43</v>
      </c>
      <c r="I1156" s="96" t="s">
        <v>112</v>
      </c>
      <c r="J1156" s="97" t="str">
        <f>IF(C1156='TABELA UNIFICADA 2024'!A1102,'TABELA UNIFICADA 2024'!G1102," ")</f>
        <v xml:space="preserve"> </v>
      </c>
      <c r="K1156" s="96" t="s">
        <v>113</v>
      </c>
      <c r="L1156" s="100" t="str">
        <f t="shared" si="111"/>
        <v>-</v>
      </c>
      <c r="M1156" s="95" t="str">
        <f>IF(C1156='TABELA UNIFICADA 2024'!A1156,'TABELA UNIFICADA 2024'!C1156," ")</f>
        <v xml:space="preserve"> </v>
      </c>
      <c r="N1156" s="99" t="str">
        <f>IF(C1156='TABELA UNIFICADA 2024'!A1102,'TABELA UNIFICADA 2024'!F1102," ")</f>
        <v xml:space="preserve"> </v>
      </c>
      <c r="O1156" s="99" t="str">
        <f t="shared" si="112"/>
        <v xml:space="preserve"> </v>
      </c>
      <c r="Y1156" s="183" t="s">
        <v>2169</v>
      </c>
      <c r="Z1156" s="104" t="s">
        <v>664</v>
      </c>
      <c r="AA1156" s="104" t="s">
        <v>706</v>
      </c>
      <c r="AB1156" s="104" t="str">
        <f t="shared" ref="AB1156:AB1219" si="114">IF(LEFT(Z1156,1)="G","FERRO",0)</f>
        <v>FERRO</v>
      </c>
      <c r="AC1156" s="106">
        <f>IF(AND(AB1156="FERRO",AA1156="PADRAO"),CONTROLE!$T$2,IF(AND(AB1156="FERRO",AA1156="ESPECIAL"),CONTROLE!$T$3,IF(AND(AB1156="ACO",AA1156="PADRAO"),CONTROLE!$T$8,IF(AND(AB1156="ACO",AA1156="ESPECIAL"),CONTROLE!$T$9,IF(AND(AB1156="ALUMINIO",AA1156="PADRAO"),CONTROLE!$T$5,IF(AND(AB1156="ALUMINIO",AA1156="ESPECIAL"),CONTROLE!$T$6))))))</f>
        <v>12737</v>
      </c>
    </row>
    <row r="1157" spans="1:29" ht="15" customHeight="1">
      <c r="A1157" s="98" t="s">
        <v>2927</v>
      </c>
      <c r="B1157" s="96" t="str">
        <f t="shared" si="113"/>
        <v xml:space="preserve"> </v>
      </c>
      <c r="C1157" s="96" t="str">
        <f>IF(AND(ISBLANK('TABELA UNIFICADA 2024'!P1103)=TRUE,(ISBLANK('TABELA UNIFICADA 2024'!A1103)=FALSE)),'TABELA UNIFICADA 2024'!A1103," ")</f>
        <v xml:space="preserve"> </v>
      </c>
      <c r="D1157" s="96" t="s">
        <v>43</v>
      </c>
      <c r="E1157" s="191" t="str">
        <f>IF(ISBLANK('TABELA UNIFICADA 2024'!M1103)=TRUE," ",'TABELA UNIFICADA 2024'!M1103)</f>
        <v xml:space="preserve"> </v>
      </c>
      <c r="F1157" s="96" t="s">
        <v>111</v>
      </c>
      <c r="G1157" s="96" t="str">
        <f>IF(C1157='TABELA UNIFICADA 2024'!A1157,'TABELA UNIFICADA 2024'!D1157," ")</f>
        <v xml:space="preserve"> </v>
      </c>
      <c r="H1157" s="96" t="s">
        <v>43</v>
      </c>
      <c r="I1157" s="96" t="s">
        <v>112</v>
      </c>
      <c r="J1157" s="97" t="str">
        <f>IF(C1157='TABELA UNIFICADA 2024'!A1103,'TABELA UNIFICADA 2024'!G1103," ")</f>
        <v xml:space="preserve"> </v>
      </c>
      <c r="K1157" s="96" t="s">
        <v>113</v>
      </c>
      <c r="L1157" s="100" t="str">
        <f t="shared" si="111"/>
        <v>-</v>
      </c>
      <c r="M1157" s="95" t="str">
        <f>IF(C1157='TABELA UNIFICADA 2024'!A1157,'TABELA UNIFICADA 2024'!C1157," ")</f>
        <v xml:space="preserve"> </v>
      </c>
      <c r="N1157" s="99" t="str">
        <f>IF(C1157='TABELA UNIFICADA 2024'!A1103,'TABELA UNIFICADA 2024'!F1103," ")</f>
        <v xml:space="preserve"> </v>
      </c>
      <c r="O1157" s="99" t="str">
        <f t="shared" si="112"/>
        <v xml:space="preserve"> </v>
      </c>
      <c r="Y1157" s="183" t="s">
        <v>1282</v>
      </c>
      <c r="Z1157" s="104" t="s">
        <v>666</v>
      </c>
      <c r="AA1157" s="104" t="s">
        <v>706</v>
      </c>
      <c r="AB1157" s="104" t="str">
        <f t="shared" si="114"/>
        <v>FERRO</v>
      </c>
      <c r="AC1157" s="106">
        <f>IF(AND(AB1157="FERRO",AA1157="PADRAO"),CONTROLE!$T$2,IF(AND(AB1157="FERRO",AA1157="ESPECIAL"),CONTROLE!$T$3,IF(AND(AB1157="ACO",AA1157="PADRAO"),CONTROLE!$T$8,IF(AND(AB1157="ACO",AA1157="ESPECIAL"),CONTROLE!$T$9,IF(AND(AB1157="ALUMINIO",AA1157="PADRAO"),CONTROLE!$T$5,IF(AND(AB1157="ALUMINIO",AA1157="ESPECIAL"),CONTROLE!$T$6))))))</f>
        <v>12737</v>
      </c>
    </row>
    <row r="1158" spans="1:29" ht="15" customHeight="1">
      <c r="A1158" s="98" t="s">
        <v>2927</v>
      </c>
      <c r="B1158" s="96" t="str">
        <f t="shared" si="113"/>
        <v xml:space="preserve"> </v>
      </c>
      <c r="C1158" s="96" t="str">
        <f>IF(AND(ISBLANK('TABELA UNIFICADA 2024'!P1104)=TRUE,(ISBLANK('TABELA UNIFICADA 2024'!A1104)=FALSE)),'TABELA UNIFICADA 2024'!A1104," ")</f>
        <v xml:space="preserve"> </v>
      </c>
      <c r="D1158" s="96" t="s">
        <v>43</v>
      </c>
      <c r="E1158" s="191" t="str">
        <f>IF(ISBLANK('TABELA UNIFICADA 2024'!M1104)=TRUE," ",'TABELA UNIFICADA 2024'!M1104)</f>
        <v xml:space="preserve"> </v>
      </c>
      <c r="F1158" s="96" t="s">
        <v>111</v>
      </c>
      <c r="G1158" s="96" t="str">
        <f>IF(C1158='TABELA UNIFICADA 2024'!A1158,'TABELA UNIFICADA 2024'!D1158," ")</f>
        <v xml:space="preserve"> </v>
      </c>
      <c r="H1158" s="96" t="s">
        <v>43</v>
      </c>
      <c r="I1158" s="96" t="s">
        <v>112</v>
      </c>
      <c r="J1158" s="97" t="str">
        <f>IF(C1158='TABELA UNIFICADA 2024'!A1104,'TABELA UNIFICADA 2024'!G1104," ")</f>
        <v xml:space="preserve"> </v>
      </c>
      <c r="K1158" s="96" t="s">
        <v>113</v>
      </c>
      <c r="L1158" s="100" t="str">
        <f t="shared" si="111"/>
        <v>-</v>
      </c>
      <c r="M1158" s="95" t="str">
        <f>IF(C1158='TABELA UNIFICADA 2024'!A1158,'TABELA UNIFICADA 2024'!C1158," ")</f>
        <v xml:space="preserve"> </v>
      </c>
      <c r="N1158" s="99" t="str">
        <f>IF(C1158='TABELA UNIFICADA 2024'!A1104,'TABELA UNIFICADA 2024'!F1104," ")</f>
        <v xml:space="preserve"> </v>
      </c>
      <c r="O1158" s="99" t="str">
        <f t="shared" si="112"/>
        <v xml:space="preserve"> </v>
      </c>
      <c r="Y1158" s="183" t="s">
        <v>2170</v>
      </c>
      <c r="Z1158" s="104" t="s">
        <v>664</v>
      </c>
      <c r="AA1158" s="104" t="s">
        <v>706</v>
      </c>
      <c r="AB1158" s="104" t="str">
        <f t="shared" si="114"/>
        <v>FERRO</v>
      </c>
      <c r="AC1158" s="106">
        <f>IF(AND(AB1158="FERRO",AA1158="PADRAO"),CONTROLE!$T$2,IF(AND(AB1158="FERRO",AA1158="ESPECIAL"),CONTROLE!$T$3,IF(AND(AB1158="ACO",AA1158="PADRAO"),CONTROLE!$T$8,IF(AND(AB1158="ACO",AA1158="ESPECIAL"),CONTROLE!$T$9,IF(AND(AB1158="ALUMINIO",AA1158="PADRAO"),CONTROLE!$T$5,IF(AND(AB1158="ALUMINIO",AA1158="ESPECIAL"),CONTROLE!$T$6))))))</f>
        <v>12737</v>
      </c>
    </row>
    <row r="1159" spans="1:29" ht="15" customHeight="1">
      <c r="A1159" s="98" t="s">
        <v>2927</v>
      </c>
      <c r="B1159" s="96" t="str">
        <f t="shared" si="113"/>
        <v xml:space="preserve"> </v>
      </c>
      <c r="C1159" s="96" t="str">
        <f>IF(AND(ISBLANK('TABELA UNIFICADA 2024'!P1105)=TRUE,(ISBLANK('TABELA UNIFICADA 2024'!A1105)=FALSE)),'TABELA UNIFICADA 2024'!A1105," ")</f>
        <v xml:space="preserve"> </v>
      </c>
      <c r="D1159" s="96" t="s">
        <v>43</v>
      </c>
      <c r="E1159" s="191" t="str">
        <f>IF(ISBLANK('TABELA UNIFICADA 2024'!M1105)=TRUE," ",'TABELA UNIFICADA 2024'!M1105)</f>
        <v xml:space="preserve"> </v>
      </c>
      <c r="F1159" s="96" t="s">
        <v>111</v>
      </c>
      <c r="G1159" s="96" t="str">
        <f>IF(C1159='TABELA UNIFICADA 2024'!A1159,'TABELA UNIFICADA 2024'!D1159," ")</f>
        <v xml:space="preserve"> </v>
      </c>
      <c r="H1159" s="96" t="s">
        <v>43</v>
      </c>
      <c r="I1159" s="96" t="s">
        <v>112</v>
      </c>
      <c r="J1159" s="97" t="str">
        <f>IF(C1159='TABELA UNIFICADA 2024'!A1105,'TABELA UNIFICADA 2024'!G1105," ")</f>
        <v xml:space="preserve"> </v>
      </c>
      <c r="K1159" s="96" t="s">
        <v>113</v>
      </c>
      <c r="L1159" s="100" t="str">
        <f t="shared" si="111"/>
        <v>-</v>
      </c>
      <c r="M1159" s="95" t="str">
        <f>IF(C1159='TABELA UNIFICADA 2024'!A1159,'TABELA UNIFICADA 2024'!C1159," ")</f>
        <v xml:space="preserve"> </v>
      </c>
      <c r="N1159" s="99" t="str">
        <f>IF(C1159='TABELA UNIFICADA 2024'!A1105,'TABELA UNIFICADA 2024'!F1105," ")</f>
        <v xml:space="preserve"> </v>
      </c>
      <c r="O1159" s="99" t="str">
        <f t="shared" si="112"/>
        <v xml:space="preserve"> </v>
      </c>
      <c r="Y1159" s="183" t="s">
        <v>2171</v>
      </c>
      <c r="Z1159" s="104" t="s">
        <v>666</v>
      </c>
      <c r="AA1159" s="104" t="s">
        <v>706</v>
      </c>
      <c r="AB1159" s="104" t="str">
        <f t="shared" si="114"/>
        <v>FERRO</v>
      </c>
      <c r="AC1159" s="106">
        <f>IF(AND(AB1159="FERRO",AA1159="PADRAO"),CONTROLE!$T$2,IF(AND(AB1159="FERRO",AA1159="ESPECIAL"),CONTROLE!$T$3,IF(AND(AB1159="ACO",AA1159="PADRAO"),CONTROLE!$T$8,IF(AND(AB1159="ACO",AA1159="ESPECIAL"),CONTROLE!$T$9,IF(AND(AB1159="ALUMINIO",AA1159="PADRAO"),CONTROLE!$T$5,IF(AND(AB1159="ALUMINIO",AA1159="ESPECIAL"),CONTROLE!$T$6))))))</f>
        <v>12737</v>
      </c>
    </row>
    <row r="1160" spans="1:29" ht="15" customHeight="1">
      <c r="A1160" s="98" t="s">
        <v>2927</v>
      </c>
      <c r="B1160" s="96" t="str">
        <f t="shared" si="113"/>
        <v xml:space="preserve"> </v>
      </c>
      <c r="C1160" s="96" t="str">
        <f>IF(AND(ISBLANK('TABELA UNIFICADA 2024'!P1106)=TRUE,(ISBLANK('TABELA UNIFICADA 2024'!A1106)=FALSE)),'TABELA UNIFICADA 2024'!A1106," ")</f>
        <v xml:space="preserve"> </v>
      </c>
      <c r="D1160" s="96" t="s">
        <v>43</v>
      </c>
      <c r="E1160" s="191" t="str">
        <f>IF(ISBLANK('TABELA UNIFICADA 2024'!M1106)=TRUE," ",'TABELA UNIFICADA 2024'!M1106)</f>
        <v xml:space="preserve"> </v>
      </c>
      <c r="F1160" s="96" t="s">
        <v>111</v>
      </c>
      <c r="G1160" s="96" t="str">
        <f>IF(C1160='TABELA UNIFICADA 2024'!A1160,'TABELA UNIFICADA 2024'!D1160," ")</f>
        <v xml:space="preserve"> </v>
      </c>
      <c r="H1160" s="96" t="s">
        <v>43</v>
      </c>
      <c r="I1160" s="96" t="s">
        <v>112</v>
      </c>
      <c r="J1160" s="97" t="str">
        <f>IF(C1160='TABELA UNIFICADA 2024'!A1106,'TABELA UNIFICADA 2024'!G1106," ")</f>
        <v xml:space="preserve"> </v>
      </c>
      <c r="K1160" s="96" t="s">
        <v>113</v>
      </c>
      <c r="L1160" s="100" t="str">
        <f t="shared" si="111"/>
        <v>-</v>
      </c>
      <c r="M1160" s="95" t="str">
        <f>IF(C1160='TABELA UNIFICADA 2024'!A1160,'TABELA UNIFICADA 2024'!C1160," ")</f>
        <v xml:space="preserve"> </v>
      </c>
      <c r="N1160" s="99" t="str">
        <f>IF(C1160='TABELA UNIFICADA 2024'!A1106,'TABELA UNIFICADA 2024'!F1106," ")</f>
        <v xml:space="preserve"> </v>
      </c>
      <c r="O1160" s="99" t="str">
        <f t="shared" si="112"/>
        <v xml:space="preserve"> </v>
      </c>
      <c r="Y1160" s="183" t="s">
        <v>2172</v>
      </c>
      <c r="Z1160" s="104" t="s">
        <v>666</v>
      </c>
      <c r="AA1160" s="104" t="s">
        <v>706</v>
      </c>
      <c r="AB1160" s="104" t="str">
        <f t="shared" si="114"/>
        <v>FERRO</v>
      </c>
      <c r="AC1160" s="106">
        <f>IF(AND(AB1160="FERRO",AA1160="PADRAO"),CONTROLE!$T$2,IF(AND(AB1160="FERRO",AA1160="ESPECIAL"),CONTROLE!$T$3,IF(AND(AB1160="ACO",AA1160="PADRAO"),CONTROLE!$T$8,IF(AND(AB1160="ACO",AA1160="ESPECIAL"),CONTROLE!$T$9,IF(AND(AB1160="ALUMINIO",AA1160="PADRAO"),CONTROLE!$T$5,IF(AND(AB1160="ALUMINIO",AA1160="ESPECIAL"),CONTROLE!$T$6))))))</f>
        <v>12737</v>
      </c>
    </row>
    <row r="1161" spans="1:29" ht="15" customHeight="1">
      <c r="A1161" s="98" t="s">
        <v>2927</v>
      </c>
      <c r="B1161" s="96" t="str">
        <f t="shared" si="113"/>
        <v xml:space="preserve"> </v>
      </c>
      <c r="C1161" s="96" t="str">
        <f>IF(AND(ISBLANK('TABELA UNIFICADA 2024'!P1107)=TRUE,(ISBLANK('TABELA UNIFICADA 2024'!A1107)=FALSE)),'TABELA UNIFICADA 2024'!A1107," ")</f>
        <v xml:space="preserve"> </v>
      </c>
      <c r="D1161" s="96" t="s">
        <v>43</v>
      </c>
      <c r="E1161" s="191" t="str">
        <f>IF(ISBLANK('TABELA UNIFICADA 2024'!M1107)=TRUE," ",'TABELA UNIFICADA 2024'!M1107)</f>
        <v xml:space="preserve"> </v>
      </c>
      <c r="F1161" s="96" t="s">
        <v>111</v>
      </c>
      <c r="G1161" s="96" t="str">
        <f>IF(C1161='TABELA UNIFICADA 2024'!A1161,'TABELA UNIFICADA 2024'!D1161," ")</f>
        <v xml:space="preserve"> </v>
      </c>
      <c r="H1161" s="96" t="s">
        <v>43</v>
      </c>
      <c r="I1161" s="96" t="s">
        <v>112</v>
      </c>
      <c r="J1161" s="97" t="str">
        <f>IF(C1161='TABELA UNIFICADA 2024'!A1107,'TABELA UNIFICADA 2024'!G1107," ")</f>
        <v xml:space="preserve"> </v>
      </c>
      <c r="K1161" s="96" t="s">
        <v>113</v>
      </c>
      <c r="L1161" s="100" t="str">
        <f t="shared" si="111"/>
        <v>-</v>
      </c>
      <c r="M1161" s="95" t="str">
        <f>IF(C1161='TABELA UNIFICADA 2024'!A1161,'TABELA UNIFICADA 2024'!C1161," ")</f>
        <v xml:space="preserve"> </v>
      </c>
      <c r="N1161" s="99" t="str">
        <f>IF(C1161='TABELA UNIFICADA 2024'!A1107,'TABELA UNIFICADA 2024'!F1107," ")</f>
        <v xml:space="preserve"> </v>
      </c>
      <c r="O1161" s="99" t="str">
        <f t="shared" si="112"/>
        <v xml:space="preserve"> </v>
      </c>
      <c r="Y1161" s="183" t="s">
        <v>2173</v>
      </c>
      <c r="Z1161" s="104" t="s">
        <v>666</v>
      </c>
      <c r="AA1161" s="104" t="s">
        <v>706</v>
      </c>
      <c r="AB1161" s="104" t="str">
        <f t="shared" si="114"/>
        <v>FERRO</v>
      </c>
      <c r="AC1161" s="106">
        <f>IF(AND(AB1161="FERRO",AA1161="PADRAO"),CONTROLE!$T$2,IF(AND(AB1161="FERRO",AA1161="ESPECIAL"),CONTROLE!$T$3,IF(AND(AB1161="ACO",AA1161="PADRAO"),CONTROLE!$T$8,IF(AND(AB1161="ACO",AA1161="ESPECIAL"),CONTROLE!$T$9,IF(AND(AB1161="ALUMINIO",AA1161="PADRAO"),CONTROLE!$T$5,IF(AND(AB1161="ALUMINIO",AA1161="ESPECIAL"),CONTROLE!$T$6))))))</f>
        <v>12737</v>
      </c>
    </row>
    <row r="1162" spans="1:29" ht="15" customHeight="1">
      <c r="A1162" s="98" t="s">
        <v>2927</v>
      </c>
      <c r="B1162" s="96" t="str">
        <f t="shared" si="113"/>
        <v xml:space="preserve"> </v>
      </c>
      <c r="C1162" s="96" t="str">
        <f>IF(AND(ISBLANK('TABELA UNIFICADA 2024'!P1108)=TRUE,(ISBLANK('TABELA UNIFICADA 2024'!A1108)=FALSE)),'TABELA UNIFICADA 2024'!A1108," ")</f>
        <v xml:space="preserve"> </v>
      </c>
      <c r="D1162" s="96" t="s">
        <v>43</v>
      </c>
      <c r="E1162" s="191" t="str">
        <f>IF(ISBLANK('TABELA UNIFICADA 2024'!M1108)=TRUE," ",'TABELA UNIFICADA 2024'!M1108)</f>
        <v xml:space="preserve"> </v>
      </c>
      <c r="F1162" s="96" t="s">
        <v>111</v>
      </c>
      <c r="G1162" s="96" t="str">
        <f>IF(C1162='TABELA UNIFICADA 2024'!A1162,'TABELA UNIFICADA 2024'!D1162," ")</f>
        <v xml:space="preserve"> </v>
      </c>
      <c r="H1162" s="96" t="s">
        <v>43</v>
      </c>
      <c r="I1162" s="96" t="s">
        <v>112</v>
      </c>
      <c r="J1162" s="97" t="str">
        <f>IF(C1162='TABELA UNIFICADA 2024'!A1108,'TABELA UNIFICADA 2024'!G1108," ")</f>
        <v xml:space="preserve"> </v>
      </c>
      <c r="K1162" s="96" t="s">
        <v>113</v>
      </c>
      <c r="L1162" s="100" t="str">
        <f t="shared" si="111"/>
        <v>-</v>
      </c>
      <c r="M1162" s="95" t="str">
        <f>IF(C1162='TABELA UNIFICADA 2024'!A1162,'TABELA UNIFICADA 2024'!C1162," ")</f>
        <v xml:space="preserve"> </v>
      </c>
      <c r="N1162" s="99" t="str">
        <f>IF(C1162='TABELA UNIFICADA 2024'!A1108,'TABELA UNIFICADA 2024'!F1108," ")</f>
        <v xml:space="preserve"> </v>
      </c>
      <c r="O1162" s="99" t="str">
        <f t="shared" si="112"/>
        <v xml:space="preserve"> </v>
      </c>
      <c r="Y1162" s="183" t="s">
        <v>2174</v>
      </c>
      <c r="Z1162" s="104" t="s">
        <v>666</v>
      </c>
      <c r="AA1162" s="104" t="s">
        <v>706</v>
      </c>
      <c r="AB1162" s="104" t="str">
        <f t="shared" si="114"/>
        <v>FERRO</v>
      </c>
      <c r="AC1162" s="106">
        <f>IF(AND(AB1162="FERRO",AA1162="PADRAO"),CONTROLE!$T$2,IF(AND(AB1162="FERRO",AA1162="ESPECIAL"),CONTROLE!$T$3,IF(AND(AB1162="ACO",AA1162="PADRAO"),CONTROLE!$T$8,IF(AND(AB1162="ACO",AA1162="ESPECIAL"),CONTROLE!$T$9,IF(AND(AB1162="ALUMINIO",AA1162="PADRAO"),CONTROLE!$T$5,IF(AND(AB1162="ALUMINIO",AA1162="ESPECIAL"),CONTROLE!$T$6))))))</f>
        <v>12737</v>
      </c>
    </row>
    <row r="1163" spans="1:29" ht="15" customHeight="1">
      <c r="A1163" s="98" t="s">
        <v>2927</v>
      </c>
      <c r="B1163" s="96" t="str">
        <f t="shared" si="113"/>
        <v xml:space="preserve"> </v>
      </c>
      <c r="C1163" s="96" t="str">
        <f>IF(AND(ISBLANK('TABELA UNIFICADA 2024'!P1109)=TRUE,(ISBLANK('TABELA UNIFICADA 2024'!A1109)=FALSE)),'TABELA UNIFICADA 2024'!A1109," ")</f>
        <v xml:space="preserve"> </v>
      </c>
      <c r="D1163" s="96" t="s">
        <v>43</v>
      </c>
      <c r="E1163" s="191" t="str">
        <f>IF(ISBLANK('TABELA UNIFICADA 2024'!M1109)=TRUE," ",'TABELA UNIFICADA 2024'!M1109)</f>
        <v xml:space="preserve"> </v>
      </c>
      <c r="F1163" s="96" t="s">
        <v>111</v>
      </c>
      <c r="G1163" s="96" t="str">
        <f>IF(C1163='TABELA UNIFICADA 2024'!A1163,'TABELA UNIFICADA 2024'!D1163," ")</f>
        <v xml:space="preserve"> </v>
      </c>
      <c r="H1163" s="96" t="s">
        <v>43</v>
      </c>
      <c r="I1163" s="96" t="s">
        <v>112</v>
      </c>
      <c r="J1163" s="97" t="str">
        <f>IF(C1163='TABELA UNIFICADA 2024'!A1109,'TABELA UNIFICADA 2024'!G1109," ")</f>
        <v xml:space="preserve"> </v>
      </c>
      <c r="K1163" s="96" t="s">
        <v>113</v>
      </c>
      <c r="L1163" s="100" t="str">
        <f t="shared" si="111"/>
        <v>-</v>
      </c>
      <c r="M1163" s="95" t="str">
        <f>IF(C1163='TABELA UNIFICADA 2024'!A1163,'TABELA UNIFICADA 2024'!C1163," ")</f>
        <v xml:space="preserve"> </v>
      </c>
      <c r="N1163" s="99" t="str">
        <f>IF(C1163='TABELA UNIFICADA 2024'!A1109,'TABELA UNIFICADA 2024'!F1109," ")</f>
        <v xml:space="preserve"> </v>
      </c>
      <c r="O1163" s="99" t="str">
        <f t="shared" si="112"/>
        <v xml:space="preserve"> </v>
      </c>
      <c r="Y1163" s="183" t="s">
        <v>2175</v>
      </c>
      <c r="Z1163" s="104" t="s">
        <v>664</v>
      </c>
      <c r="AA1163" s="104" t="s">
        <v>706</v>
      </c>
      <c r="AB1163" s="104" t="str">
        <f t="shared" si="114"/>
        <v>FERRO</v>
      </c>
      <c r="AC1163" s="106">
        <f>IF(AND(AB1163="FERRO",AA1163="PADRAO"),CONTROLE!$T$2,IF(AND(AB1163="FERRO",AA1163="ESPECIAL"),CONTROLE!$T$3,IF(AND(AB1163="ACO",AA1163="PADRAO"),CONTROLE!$T$8,IF(AND(AB1163="ACO",AA1163="ESPECIAL"),CONTROLE!$T$9,IF(AND(AB1163="ALUMINIO",AA1163="PADRAO"),CONTROLE!$T$5,IF(AND(AB1163="ALUMINIO",AA1163="ESPECIAL"),CONTROLE!$T$6))))))</f>
        <v>12737</v>
      </c>
    </row>
    <row r="1164" spans="1:29" ht="15" customHeight="1">
      <c r="A1164" s="98" t="s">
        <v>2927</v>
      </c>
      <c r="B1164" s="96" t="str">
        <f t="shared" si="113"/>
        <v xml:space="preserve"> </v>
      </c>
      <c r="C1164" s="96" t="str">
        <f>IF(AND(ISBLANK('TABELA UNIFICADA 2024'!P1110)=TRUE,(ISBLANK('TABELA UNIFICADA 2024'!A1110)=FALSE)),'TABELA UNIFICADA 2024'!A1110," ")</f>
        <v xml:space="preserve"> </v>
      </c>
      <c r="D1164" s="96" t="s">
        <v>43</v>
      </c>
      <c r="E1164" s="191" t="str">
        <f>IF(ISBLANK('TABELA UNIFICADA 2024'!M1110)=TRUE," ",'TABELA UNIFICADA 2024'!M1110)</f>
        <v xml:space="preserve"> </v>
      </c>
      <c r="F1164" s="96" t="s">
        <v>111</v>
      </c>
      <c r="G1164" s="96" t="str">
        <f>IF(C1164='TABELA UNIFICADA 2024'!A1164,'TABELA UNIFICADA 2024'!D1164," ")</f>
        <v xml:space="preserve"> </v>
      </c>
      <c r="H1164" s="96" t="s">
        <v>43</v>
      </c>
      <c r="I1164" s="96" t="s">
        <v>112</v>
      </c>
      <c r="J1164" s="97" t="str">
        <f>IF(C1164='TABELA UNIFICADA 2024'!A1110,'TABELA UNIFICADA 2024'!G1110," ")</f>
        <v xml:space="preserve"> </v>
      </c>
      <c r="K1164" s="96" t="s">
        <v>113</v>
      </c>
      <c r="L1164" s="100" t="str">
        <f t="shared" si="111"/>
        <v>-</v>
      </c>
      <c r="M1164" s="95" t="str">
        <f>IF(C1164='TABELA UNIFICADA 2024'!A1164,'TABELA UNIFICADA 2024'!C1164," ")</f>
        <v xml:space="preserve"> </v>
      </c>
      <c r="N1164" s="99" t="str">
        <f>IF(C1164='TABELA UNIFICADA 2024'!A1110,'TABELA UNIFICADA 2024'!F1110," ")</f>
        <v xml:space="preserve"> </v>
      </c>
      <c r="O1164" s="99" t="str">
        <f t="shared" si="112"/>
        <v xml:space="preserve"> </v>
      </c>
      <c r="Y1164" s="183" t="s">
        <v>2176</v>
      </c>
      <c r="Z1164" s="104" t="s">
        <v>666</v>
      </c>
      <c r="AA1164" s="104" t="s">
        <v>706</v>
      </c>
      <c r="AB1164" s="104" t="str">
        <f t="shared" si="114"/>
        <v>FERRO</v>
      </c>
      <c r="AC1164" s="106">
        <f>IF(AND(AB1164="FERRO",AA1164="PADRAO"),CONTROLE!$T$2,IF(AND(AB1164="FERRO",AA1164="ESPECIAL"),CONTROLE!$T$3,IF(AND(AB1164="ACO",AA1164="PADRAO"),CONTROLE!$T$8,IF(AND(AB1164="ACO",AA1164="ESPECIAL"),CONTROLE!$T$9,IF(AND(AB1164="ALUMINIO",AA1164="PADRAO"),CONTROLE!$T$5,IF(AND(AB1164="ALUMINIO",AA1164="ESPECIAL"),CONTROLE!$T$6))))))</f>
        <v>12737</v>
      </c>
    </row>
    <row r="1165" spans="1:29" ht="15" customHeight="1">
      <c r="A1165" s="98" t="s">
        <v>2927</v>
      </c>
      <c r="B1165" s="96" t="str">
        <f t="shared" si="113"/>
        <v xml:space="preserve"> </v>
      </c>
      <c r="C1165" s="96" t="str">
        <f>IF(AND(ISBLANK('TABELA UNIFICADA 2024'!P1111)=TRUE,(ISBLANK('TABELA UNIFICADA 2024'!A1111)=FALSE)),'TABELA UNIFICADA 2024'!A1111," ")</f>
        <v xml:space="preserve"> </v>
      </c>
      <c r="D1165" s="96" t="s">
        <v>43</v>
      </c>
      <c r="E1165" s="191" t="str">
        <f>IF(ISBLANK('TABELA UNIFICADA 2024'!M1111)=TRUE," ",'TABELA UNIFICADA 2024'!M1111)</f>
        <v xml:space="preserve"> </v>
      </c>
      <c r="F1165" s="96" t="s">
        <v>111</v>
      </c>
      <c r="G1165" s="96" t="str">
        <f>IF(C1165='TABELA UNIFICADA 2024'!A1165,'TABELA UNIFICADA 2024'!D1165," ")</f>
        <v xml:space="preserve"> </v>
      </c>
      <c r="H1165" s="96" t="s">
        <v>43</v>
      </c>
      <c r="I1165" s="96" t="s">
        <v>112</v>
      </c>
      <c r="J1165" s="97" t="str">
        <f>IF(C1165='TABELA UNIFICADA 2024'!A1111,'TABELA UNIFICADA 2024'!G1111," ")</f>
        <v xml:space="preserve"> </v>
      </c>
      <c r="K1165" s="96" t="s">
        <v>113</v>
      </c>
      <c r="L1165" s="100" t="str">
        <f t="shared" si="111"/>
        <v>-</v>
      </c>
      <c r="M1165" s="95" t="str">
        <f>IF(C1165='TABELA UNIFICADA 2024'!A1165,'TABELA UNIFICADA 2024'!C1165," ")</f>
        <v xml:space="preserve"> </v>
      </c>
      <c r="N1165" s="99" t="str">
        <f>IF(C1165='TABELA UNIFICADA 2024'!A1111,'TABELA UNIFICADA 2024'!F1111," ")</f>
        <v xml:space="preserve"> </v>
      </c>
      <c r="O1165" s="99" t="str">
        <f t="shared" si="112"/>
        <v xml:space="preserve"> </v>
      </c>
      <c r="Y1165" s="183" t="s">
        <v>2177</v>
      </c>
      <c r="Z1165" s="104" t="s">
        <v>666</v>
      </c>
      <c r="AA1165" s="104" t="s">
        <v>706</v>
      </c>
      <c r="AB1165" s="104" t="str">
        <f t="shared" si="114"/>
        <v>FERRO</v>
      </c>
      <c r="AC1165" s="106">
        <f>IF(AND(AB1165="FERRO",AA1165="PADRAO"),CONTROLE!$T$2,IF(AND(AB1165="FERRO",AA1165="ESPECIAL"),CONTROLE!$T$3,IF(AND(AB1165="ACO",AA1165="PADRAO"),CONTROLE!$T$8,IF(AND(AB1165="ACO",AA1165="ESPECIAL"),CONTROLE!$T$9,IF(AND(AB1165="ALUMINIO",AA1165="PADRAO"),CONTROLE!$T$5,IF(AND(AB1165="ALUMINIO",AA1165="ESPECIAL"),CONTROLE!$T$6))))))</f>
        <v>12737</v>
      </c>
    </row>
    <row r="1166" spans="1:29" ht="15" customHeight="1">
      <c r="A1166" s="98" t="s">
        <v>2927</v>
      </c>
      <c r="B1166" s="96" t="str">
        <f t="shared" si="113"/>
        <v xml:space="preserve"> </v>
      </c>
      <c r="C1166" s="96" t="str">
        <f>IF(AND(ISBLANK('TABELA UNIFICADA 2024'!P1112)=TRUE,(ISBLANK('TABELA UNIFICADA 2024'!A1112)=FALSE)),'TABELA UNIFICADA 2024'!A1112," ")</f>
        <v xml:space="preserve"> </v>
      </c>
      <c r="D1166" s="96" t="s">
        <v>43</v>
      </c>
      <c r="E1166" s="191" t="str">
        <f>IF(ISBLANK('TABELA UNIFICADA 2024'!M1112)=TRUE," ",'TABELA UNIFICADA 2024'!M1112)</f>
        <v xml:space="preserve"> </v>
      </c>
      <c r="F1166" s="96" t="s">
        <v>111</v>
      </c>
      <c r="G1166" s="96" t="str">
        <f>IF(C1166='TABELA UNIFICADA 2024'!A1166,'TABELA UNIFICADA 2024'!D1166," ")</f>
        <v xml:space="preserve"> </v>
      </c>
      <c r="H1166" s="96" t="s">
        <v>43</v>
      </c>
      <c r="I1166" s="96" t="s">
        <v>112</v>
      </c>
      <c r="J1166" s="97" t="str">
        <f>IF(C1166='TABELA UNIFICADA 2024'!A1112,'TABELA UNIFICADA 2024'!G1112," ")</f>
        <v xml:space="preserve"> </v>
      </c>
      <c r="K1166" s="96" t="s">
        <v>113</v>
      </c>
      <c r="L1166" s="100" t="str">
        <f t="shared" ref="L1166:L1229" si="115">IFERROR(VLOOKUP(M1166,$Y$3:$AC$3003,5,0),"-")</f>
        <v>-</v>
      </c>
      <c r="M1166" s="95" t="str">
        <f>IF(C1166='TABELA UNIFICADA 2024'!A1166,'TABELA UNIFICADA 2024'!C1166," ")</f>
        <v xml:space="preserve"> </v>
      </c>
      <c r="N1166" s="99" t="str">
        <f>IF(C1166='TABELA UNIFICADA 2024'!A1112,'TABELA UNIFICADA 2024'!F1112," ")</f>
        <v xml:space="preserve"> </v>
      </c>
      <c r="O1166" s="99" t="str">
        <f t="shared" ref="O1166:O1229" si="116">IF(C1166=" "," ",CONCATENATE(A1166," ",B1166,," ",C1166," ",D1166," ",TEXT(E1166,"dd/mm/aaaa")," ",F1166," ",IF(LEFT(M1166, 2) = "PF", SUBSTITUTE(M1166, ".","") &amp; ".055",M1166 &amp; ".055")," ",H1166," ",I1166," ",TEXT(J1166,"#,00")," ",K1166))</f>
        <v xml:space="preserve"> </v>
      </c>
      <c r="Y1166" s="183" t="s">
        <v>2178</v>
      </c>
      <c r="Z1166" s="104" t="s">
        <v>666</v>
      </c>
      <c r="AA1166" s="104" t="s">
        <v>706</v>
      </c>
      <c r="AB1166" s="104" t="str">
        <f t="shared" si="114"/>
        <v>FERRO</v>
      </c>
      <c r="AC1166" s="106">
        <f>IF(AND(AB1166="FERRO",AA1166="PADRAO"),CONTROLE!$T$2,IF(AND(AB1166="FERRO",AA1166="ESPECIAL"),CONTROLE!$T$3,IF(AND(AB1166="ACO",AA1166="PADRAO"),CONTROLE!$T$8,IF(AND(AB1166="ACO",AA1166="ESPECIAL"),CONTROLE!$T$9,IF(AND(AB1166="ALUMINIO",AA1166="PADRAO"),CONTROLE!$T$5,IF(AND(AB1166="ALUMINIO",AA1166="ESPECIAL"),CONTROLE!$T$6))))))</f>
        <v>12737</v>
      </c>
    </row>
    <row r="1167" spans="1:29" ht="15" customHeight="1">
      <c r="A1167" s="98" t="s">
        <v>2927</v>
      </c>
      <c r="B1167" s="96" t="str">
        <f t="shared" si="113"/>
        <v xml:space="preserve"> </v>
      </c>
      <c r="C1167" s="96" t="str">
        <f>IF(AND(ISBLANK('TABELA UNIFICADA 2024'!P1113)=TRUE,(ISBLANK('TABELA UNIFICADA 2024'!A1113)=FALSE)),'TABELA UNIFICADA 2024'!A1113," ")</f>
        <v xml:space="preserve"> </v>
      </c>
      <c r="D1167" s="96" t="s">
        <v>43</v>
      </c>
      <c r="E1167" s="191" t="str">
        <f>IF(ISBLANK('TABELA UNIFICADA 2024'!M1113)=TRUE," ",'TABELA UNIFICADA 2024'!M1113)</f>
        <v xml:space="preserve"> </v>
      </c>
      <c r="F1167" s="96" t="s">
        <v>111</v>
      </c>
      <c r="G1167" s="96" t="str">
        <f>IF(C1167='TABELA UNIFICADA 2024'!A1167,'TABELA UNIFICADA 2024'!D1167," ")</f>
        <v xml:space="preserve"> </v>
      </c>
      <c r="H1167" s="96" t="s">
        <v>43</v>
      </c>
      <c r="I1167" s="96" t="s">
        <v>112</v>
      </c>
      <c r="J1167" s="97" t="str">
        <f>IF(C1167='TABELA UNIFICADA 2024'!A1113,'TABELA UNIFICADA 2024'!G1113," ")</f>
        <v xml:space="preserve"> </v>
      </c>
      <c r="K1167" s="96" t="s">
        <v>113</v>
      </c>
      <c r="L1167" s="100" t="str">
        <f t="shared" si="115"/>
        <v>-</v>
      </c>
      <c r="M1167" s="95" t="str">
        <f>IF(C1167='TABELA UNIFICADA 2024'!A1167,'TABELA UNIFICADA 2024'!C1167," ")</f>
        <v xml:space="preserve"> </v>
      </c>
      <c r="N1167" s="99" t="str">
        <f>IF(C1167='TABELA UNIFICADA 2024'!A1113,'TABELA UNIFICADA 2024'!F1113," ")</f>
        <v xml:space="preserve"> </v>
      </c>
      <c r="O1167" s="99" t="str">
        <f t="shared" si="116"/>
        <v xml:space="preserve"> </v>
      </c>
      <c r="Y1167" s="183" t="s">
        <v>2179</v>
      </c>
      <c r="Z1167" s="104" t="s">
        <v>666</v>
      </c>
      <c r="AA1167" s="104" t="s">
        <v>706</v>
      </c>
      <c r="AB1167" s="104" t="str">
        <f t="shared" si="114"/>
        <v>FERRO</v>
      </c>
      <c r="AC1167" s="106">
        <f>IF(AND(AB1167="FERRO",AA1167="PADRAO"),CONTROLE!$T$2,IF(AND(AB1167="FERRO",AA1167="ESPECIAL"),CONTROLE!$T$3,IF(AND(AB1167="ACO",AA1167="PADRAO"),CONTROLE!$T$8,IF(AND(AB1167="ACO",AA1167="ESPECIAL"),CONTROLE!$T$9,IF(AND(AB1167="ALUMINIO",AA1167="PADRAO"),CONTROLE!$T$5,IF(AND(AB1167="ALUMINIO",AA1167="ESPECIAL"),CONTROLE!$T$6))))))</f>
        <v>12737</v>
      </c>
    </row>
    <row r="1168" spans="1:29" ht="15" customHeight="1">
      <c r="A1168" s="98" t="s">
        <v>2927</v>
      </c>
      <c r="B1168" s="96" t="str">
        <f t="shared" si="113"/>
        <v xml:space="preserve"> </v>
      </c>
      <c r="C1168" s="96" t="str">
        <f>IF(AND(ISBLANK('TABELA UNIFICADA 2024'!P1114)=TRUE,(ISBLANK('TABELA UNIFICADA 2024'!A1114)=FALSE)),'TABELA UNIFICADA 2024'!A1114," ")</f>
        <v xml:space="preserve"> </v>
      </c>
      <c r="D1168" s="96" t="s">
        <v>43</v>
      </c>
      <c r="E1168" s="191" t="str">
        <f>IF(ISBLANK('TABELA UNIFICADA 2024'!M1114)=TRUE," ",'TABELA UNIFICADA 2024'!M1114)</f>
        <v xml:space="preserve"> </v>
      </c>
      <c r="F1168" s="96" t="s">
        <v>111</v>
      </c>
      <c r="G1168" s="96" t="str">
        <f>IF(C1168='TABELA UNIFICADA 2024'!A1168,'TABELA UNIFICADA 2024'!D1168," ")</f>
        <v xml:space="preserve"> </v>
      </c>
      <c r="H1168" s="96" t="s">
        <v>43</v>
      </c>
      <c r="I1168" s="96" t="s">
        <v>112</v>
      </c>
      <c r="J1168" s="97" t="str">
        <f>IF(C1168='TABELA UNIFICADA 2024'!A1114,'TABELA UNIFICADA 2024'!G1114," ")</f>
        <v xml:space="preserve"> </v>
      </c>
      <c r="K1168" s="96" t="s">
        <v>113</v>
      </c>
      <c r="L1168" s="100" t="str">
        <f t="shared" si="115"/>
        <v>-</v>
      </c>
      <c r="M1168" s="95" t="str">
        <f>IF(C1168='TABELA UNIFICADA 2024'!A1168,'TABELA UNIFICADA 2024'!C1168," ")</f>
        <v xml:space="preserve"> </v>
      </c>
      <c r="N1168" s="99" t="str">
        <f>IF(C1168='TABELA UNIFICADA 2024'!A1114,'TABELA UNIFICADA 2024'!F1114," ")</f>
        <v xml:space="preserve"> </v>
      </c>
      <c r="O1168" s="99" t="str">
        <f t="shared" si="116"/>
        <v xml:space="preserve"> </v>
      </c>
      <c r="Y1168" s="183" t="s">
        <v>1283</v>
      </c>
      <c r="Z1168" s="104" t="s">
        <v>664</v>
      </c>
      <c r="AA1168" s="104" t="s">
        <v>706</v>
      </c>
      <c r="AB1168" s="104" t="str">
        <f t="shared" si="114"/>
        <v>FERRO</v>
      </c>
      <c r="AC1168" s="106">
        <f>IF(AND(AB1168="FERRO",AA1168="PADRAO"),CONTROLE!$T$2,IF(AND(AB1168="FERRO",AA1168="ESPECIAL"),CONTROLE!$T$3,IF(AND(AB1168="ACO",AA1168="PADRAO"),CONTROLE!$T$8,IF(AND(AB1168="ACO",AA1168="ESPECIAL"),CONTROLE!$T$9,IF(AND(AB1168="ALUMINIO",AA1168="PADRAO"),CONTROLE!$T$5,IF(AND(AB1168="ALUMINIO",AA1168="ESPECIAL"),CONTROLE!$T$6))))))</f>
        <v>12737</v>
      </c>
    </row>
    <row r="1169" spans="1:29" ht="15" customHeight="1">
      <c r="A1169" s="98" t="s">
        <v>2927</v>
      </c>
      <c r="B1169" s="96" t="str">
        <f t="shared" si="113"/>
        <v xml:space="preserve"> </v>
      </c>
      <c r="C1169" s="96" t="str">
        <f>IF(AND(ISBLANK('TABELA UNIFICADA 2024'!P1115)=TRUE,(ISBLANK('TABELA UNIFICADA 2024'!A1115)=FALSE)),'TABELA UNIFICADA 2024'!A1115," ")</f>
        <v xml:space="preserve"> </v>
      </c>
      <c r="D1169" s="96" t="s">
        <v>43</v>
      </c>
      <c r="E1169" s="191" t="str">
        <f>IF(ISBLANK('TABELA UNIFICADA 2024'!M1115)=TRUE," ",'TABELA UNIFICADA 2024'!M1115)</f>
        <v xml:space="preserve"> </v>
      </c>
      <c r="F1169" s="96" t="s">
        <v>111</v>
      </c>
      <c r="G1169" s="96" t="str">
        <f>IF(C1169='TABELA UNIFICADA 2024'!A1169,'TABELA UNIFICADA 2024'!D1169," ")</f>
        <v xml:space="preserve"> </v>
      </c>
      <c r="H1169" s="96" t="s">
        <v>43</v>
      </c>
      <c r="I1169" s="96" t="s">
        <v>112</v>
      </c>
      <c r="J1169" s="97" t="str">
        <f>IF(C1169='TABELA UNIFICADA 2024'!A1115,'TABELA UNIFICADA 2024'!G1115," ")</f>
        <v xml:space="preserve"> </v>
      </c>
      <c r="K1169" s="96" t="s">
        <v>113</v>
      </c>
      <c r="L1169" s="100" t="str">
        <f t="shared" si="115"/>
        <v>-</v>
      </c>
      <c r="M1169" s="95" t="str">
        <f>IF(C1169='TABELA UNIFICADA 2024'!A1169,'TABELA UNIFICADA 2024'!C1169," ")</f>
        <v xml:space="preserve"> </v>
      </c>
      <c r="N1169" s="99" t="str">
        <f>IF(C1169='TABELA UNIFICADA 2024'!A1115,'TABELA UNIFICADA 2024'!F1115," ")</f>
        <v xml:space="preserve"> </v>
      </c>
      <c r="O1169" s="99" t="str">
        <f t="shared" si="116"/>
        <v xml:space="preserve"> </v>
      </c>
      <c r="Y1169" s="183" t="s">
        <v>2180</v>
      </c>
      <c r="Z1169" s="104" t="s">
        <v>666</v>
      </c>
      <c r="AA1169" s="104" t="s">
        <v>706</v>
      </c>
      <c r="AB1169" s="104" t="str">
        <f t="shared" si="114"/>
        <v>FERRO</v>
      </c>
      <c r="AC1169" s="106">
        <f>IF(AND(AB1169="FERRO",AA1169="PADRAO"),CONTROLE!$T$2,IF(AND(AB1169="FERRO",AA1169="ESPECIAL"),CONTROLE!$T$3,IF(AND(AB1169="ACO",AA1169="PADRAO"),CONTROLE!$T$8,IF(AND(AB1169="ACO",AA1169="ESPECIAL"),CONTROLE!$T$9,IF(AND(AB1169="ALUMINIO",AA1169="PADRAO"),CONTROLE!$T$5,IF(AND(AB1169="ALUMINIO",AA1169="ESPECIAL"),CONTROLE!$T$6))))))</f>
        <v>12737</v>
      </c>
    </row>
    <row r="1170" spans="1:29" ht="15" customHeight="1">
      <c r="A1170" s="98" t="s">
        <v>2927</v>
      </c>
      <c r="B1170" s="96" t="str">
        <f t="shared" si="113"/>
        <v xml:space="preserve"> </v>
      </c>
      <c r="C1170" s="96" t="str">
        <f>IF(AND(ISBLANK('TABELA UNIFICADA 2024'!P1116)=TRUE,(ISBLANK('TABELA UNIFICADA 2024'!A1116)=FALSE)),'TABELA UNIFICADA 2024'!A1116," ")</f>
        <v xml:space="preserve"> </v>
      </c>
      <c r="D1170" s="96" t="s">
        <v>43</v>
      </c>
      <c r="E1170" s="191" t="str">
        <f>IF(ISBLANK('TABELA UNIFICADA 2024'!M1116)=TRUE," ",'TABELA UNIFICADA 2024'!M1116)</f>
        <v xml:space="preserve"> </v>
      </c>
      <c r="F1170" s="96" t="s">
        <v>111</v>
      </c>
      <c r="G1170" s="96" t="str">
        <f>IF(C1170='TABELA UNIFICADA 2024'!A1170,'TABELA UNIFICADA 2024'!D1170," ")</f>
        <v xml:space="preserve"> </v>
      </c>
      <c r="H1170" s="96" t="s">
        <v>43</v>
      </c>
      <c r="I1170" s="96" t="s">
        <v>112</v>
      </c>
      <c r="J1170" s="97" t="str">
        <f>IF(C1170='TABELA UNIFICADA 2024'!A1116,'TABELA UNIFICADA 2024'!G1116," ")</f>
        <v xml:space="preserve"> </v>
      </c>
      <c r="K1170" s="96" t="s">
        <v>113</v>
      </c>
      <c r="L1170" s="100" t="str">
        <f t="shared" si="115"/>
        <v>-</v>
      </c>
      <c r="M1170" s="95" t="str">
        <f>IF(C1170='TABELA UNIFICADA 2024'!A1170,'TABELA UNIFICADA 2024'!C1170," ")</f>
        <v xml:space="preserve"> </v>
      </c>
      <c r="N1170" s="99" t="str">
        <f>IF(C1170='TABELA UNIFICADA 2024'!A1116,'TABELA UNIFICADA 2024'!F1116," ")</f>
        <v xml:space="preserve"> </v>
      </c>
      <c r="O1170" s="99" t="str">
        <f t="shared" si="116"/>
        <v xml:space="preserve"> </v>
      </c>
      <c r="Y1170" s="183" t="s">
        <v>2181</v>
      </c>
      <c r="Z1170" s="104" t="s">
        <v>664</v>
      </c>
      <c r="AA1170" s="104" t="s">
        <v>706</v>
      </c>
      <c r="AB1170" s="104" t="str">
        <f t="shared" si="114"/>
        <v>FERRO</v>
      </c>
      <c r="AC1170" s="106">
        <f>IF(AND(AB1170="FERRO",AA1170="PADRAO"),CONTROLE!$T$2,IF(AND(AB1170="FERRO",AA1170="ESPECIAL"),CONTROLE!$T$3,IF(AND(AB1170="ACO",AA1170="PADRAO"),CONTROLE!$T$8,IF(AND(AB1170="ACO",AA1170="ESPECIAL"),CONTROLE!$T$9,IF(AND(AB1170="ALUMINIO",AA1170="PADRAO"),CONTROLE!$T$5,IF(AND(AB1170="ALUMINIO",AA1170="ESPECIAL"),CONTROLE!$T$6))))))</f>
        <v>12737</v>
      </c>
    </row>
    <row r="1171" spans="1:29" ht="15" customHeight="1">
      <c r="A1171" s="98" t="s">
        <v>2927</v>
      </c>
      <c r="B1171" s="96" t="str">
        <f t="shared" si="113"/>
        <v xml:space="preserve"> </v>
      </c>
      <c r="C1171" s="96" t="str">
        <f>IF(AND(ISBLANK('TABELA UNIFICADA 2024'!P1117)=TRUE,(ISBLANK('TABELA UNIFICADA 2024'!A1117)=FALSE)),'TABELA UNIFICADA 2024'!A1117," ")</f>
        <v xml:space="preserve"> </v>
      </c>
      <c r="D1171" s="96" t="s">
        <v>43</v>
      </c>
      <c r="E1171" s="191" t="str">
        <f>IF(ISBLANK('TABELA UNIFICADA 2024'!M1117)=TRUE," ",'TABELA UNIFICADA 2024'!M1117)</f>
        <v xml:space="preserve"> </v>
      </c>
      <c r="F1171" s="96" t="s">
        <v>111</v>
      </c>
      <c r="G1171" s="96" t="str">
        <f>IF(C1171='TABELA UNIFICADA 2024'!A1171,'TABELA UNIFICADA 2024'!D1171," ")</f>
        <v xml:space="preserve"> </v>
      </c>
      <c r="H1171" s="96" t="s">
        <v>43</v>
      </c>
      <c r="I1171" s="96" t="s">
        <v>112</v>
      </c>
      <c r="J1171" s="97" t="str">
        <f>IF(C1171='TABELA UNIFICADA 2024'!A1117,'TABELA UNIFICADA 2024'!G1117," ")</f>
        <v xml:space="preserve"> </v>
      </c>
      <c r="K1171" s="96" t="s">
        <v>113</v>
      </c>
      <c r="L1171" s="100" t="str">
        <f t="shared" si="115"/>
        <v>-</v>
      </c>
      <c r="M1171" s="95" t="str">
        <f>IF(C1171='TABELA UNIFICADA 2024'!A1171,'TABELA UNIFICADA 2024'!C1171," ")</f>
        <v xml:space="preserve"> </v>
      </c>
      <c r="N1171" s="99" t="str">
        <f>IF(C1171='TABELA UNIFICADA 2024'!A1117,'TABELA UNIFICADA 2024'!F1117," ")</f>
        <v xml:space="preserve"> </v>
      </c>
      <c r="O1171" s="99" t="str">
        <f t="shared" si="116"/>
        <v xml:space="preserve"> </v>
      </c>
      <c r="Y1171" s="183" t="s">
        <v>2182</v>
      </c>
      <c r="Z1171" s="104" t="s">
        <v>666</v>
      </c>
      <c r="AA1171" s="104" t="s">
        <v>706</v>
      </c>
      <c r="AB1171" s="104" t="str">
        <f t="shared" si="114"/>
        <v>FERRO</v>
      </c>
      <c r="AC1171" s="106">
        <f>IF(AND(AB1171="FERRO",AA1171="PADRAO"),CONTROLE!$T$2,IF(AND(AB1171="FERRO",AA1171="ESPECIAL"),CONTROLE!$T$3,IF(AND(AB1171="ACO",AA1171="PADRAO"),CONTROLE!$T$8,IF(AND(AB1171="ACO",AA1171="ESPECIAL"),CONTROLE!$T$9,IF(AND(AB1171="ALUMINIO",AA1171="PADRAO"),CONTROLE!$T$5,IF(AND(AB1171="ALUMINIO",AA1171="ESPECIAL"),CONTROLE!$T$6))))))</f>
        <v>12737</v>
      </c>
    </row>
    <row r="1172" spans="1:29" ht="15" customHeight="1">
      <c r="A1172" s="98" t="s">
        <v>2927</v>
      </c>
      <c r="B1172" s="96" t="str">
        <f t="shared" si="113"/>
        <v xml:space="preserve"> </v>
      </c>
      <c r="C1172" s="96" t="str">
        <f>IF(AND(ISBLANK('TABELA UNIFICADA 2024'!P1118)=TRUE,(ISBLANK('TABELA UNIFICADA 2024'!A1118)=FALSE)),'TABELA UNIFICADA 2024'!A1118," ")</f>
        <v xml:space="preserve"> </v>
      </c>
      <c r="D1172" s="96" t="s">
        <v>43</v>
      </c>
      <c r="E1172" s="191" t="str">
        <f>IF(ISBLANK('TABELA UNIFICADA 2024'!M1118)=TRUE," ",'TABELA UNIFICADA 2024'!M1118)</f>
        <v xml:space="preserve"> </v>
      </c>
      <c r="F1172" s="96" t="s">
        <v>111</v>
      </c>
      <c r="G1172" s="96" t="str">
        <f>IF(C1172='TABELA UNIFICADA 2024'!A1172,'TABELA UNIFICADA 2024'!D1172," ")</f>
        <v xml:space="preserve"> </v>
      </c>
      <c r="H1172" s="96" t="s">
        <v>43</v>
      </c>
      <c r="I1172" s="96" t="s">
        <v>112</v>
      </c>
      <c r="J1172" s="97" t="str">
        <f>IF(C1172='TABELA UNIFICADA 2024'!A1118,'TABELA UNIFICADA 2024'!G1118," ")</f>
        <v xml:space="preserve"> </v>
      </c>
      <c r="K1172" s="96" t="s">
        <v>113</v>
      </c>
      <c r="L1172" s="100" t="str">
        <f t="shared" si="115"/>
        <v>-</v>
      </c>
      <c r="M1172" s="95" t="str">
        <f>IF(C1172='TABELA UNIFICADA 2024'!A1172,'TABELA UNIFICADA 2024'!C1172," ")</f>
        <v xml:space="preserve"> </v>
      </c>
      <c r="N1172" s="99" t="str">
        <f>IF(C1172='TABELA UNIFICADA 2024'!A1118,'TABELA UNIFICADA 2024'!F1118," ")</f>
        <v xml:space="preserve"> </v>
      </c>
      <c r="O1172" s="99" t="str">
        <f t="shared" si="116"/>
        <v xml:space="preserve"> </v>
      </c>
      <c r="Y1172" s="183" t="s">
        <v>2183</v>
      </c>
      <c r="Z1172" s="104" t="s">
        <v>666</v>
      </c>
      <c r="AA1172" s="104" t="s">
        <v>706</v>
      </c>
      <c r="AB1172" s="104" t="str">
        <f t="shared" si="114"/>
        <v>FERRO</v>
      </c>
      <c r="AC1172" s="106">
        <f>IF(AND(AB1172="FERRO",AA1172="PADRAO"),CONTROLE!$T$2,IF(AND(AB1172="FERRO",AA1172="ESPECIAL"),CONTROLE!$T$3,IF(AND(AB1172="ACO",AA1172="PADRAO"),CONTROLE!$T$8,IF(AND(AB1172="ACO",AA1172="ESPECIAL"),CONTROLE!$T$9,IF(AND(AB1172="ALUMINIO",AA1172="PADRAO"),CONTROLE!$T$5,IF(AND(AB1172="ALUMINIO",AA1172="ESPECIAL"),CONTROLE!$T$6))))))</f>
        <v>12737</v>
      </c>
    </row>
    <row r="1173" spans="1:29" ht="15" customHeight="1">
      <c r="A1173" s="98" t="s">
        <v>2927</v>
      </c>
      <c r="B1173" s="96" t="str">
        <f t="shared" si="113"/>
        <v xml:space="preserve"> </v>
      </c>
      <c r="C1173" s="96" t="str">
        <f>IF(AND(ISBLANK('TABELA UNIFICADA 2024'!P1119)=TRUE,(ISBLANK('TABELA UNIFICADA 2024'!A1119)=FALSE)),'TABELA UNIFICADA 2024'!A1119," ")</f>
        <v xml:space="preserve"> </v>
      </c>
      <c r="D1173" s="96" t="s">
        <v>43</v>
      </c>
      <c r="E1173" s="191" t="str">
        <f>IF(ISBLANK('TABELA UNIFICADA 2024'!M1119)=TRUE," ",'TABELA UNIFICADA 2024'!M1119)</f>
        <v xml:space="preserve"> </v>
      </c>
      <c r="F1173" s="96" t="s">
        <v>111</v>
      </c>
      <c r="G1173" s="96" t="str">
        <f>IF(C1173='TABELA UNIFICADA 2024'!A1173,'TABELA UNIFICADA 2024'!D1173," ")</f>
        <v xml:space="preserve"> </v>
      </c>
      <c r="H1173" s="96" t="s">
        <v>43</v>
      </c>
      <c r="I1173" s="96" t="s">
        <v>112</v>
      </c>
      <c r="J1173" s="97" t="str">
        <f>IF(C1173='TABELA UNIFICADA 2024'!A1119,'TABELA UNIFICADA 2024'!G1119," ")</f>
        <v xml:space="preserve"> </v>
      </c>
      <c r="K1173" s="96" t="s">
        <v>113</v>
      </c>
      <c r="L1173" s="100" t="str">
        <f t="shared" si="115"/>
        <v>-</v>
      </c>
      <c r="M1173" s="95" t="str">
        <f>IF(C1173='TABELA UNIFICADA 2024'!A1173,'TABELA UNIFICADA 2024'!C1173," ")</f>
        <v xml:space="preserve"> </v>
      </c>
      <c r="N1173" s="99" t="str">
        <f>IF(C1173='TABELA UNIFICADA 2024'!A1119,'TABELA UNIFICADA 2024'!F1119," ")</f>
        <v xml:space="preserve"> </v>
      </c>
      <c r="O1173" s="99" t="str">
        <f t="shared" si="116"/>
        <v xml:space="preserve"> </v>
      </c>
      <c r="Y1173" s="183" t="s">
        <v>2184</v>
      </c>
      <c r="Z1173" s="104" t="s">
        <v>666</v>
      </c>
      <c r="AA1173" s="104" t="s">
        <v>706</v>
      </c>
      <c r="AB1173" s="104" t="str">
        <f t="shared" si="114"/>
        <v>FERRO</v>
      </c>
      <c r="AC1173" s="106">
        <f>IF(AND(AB1173="FERRO",AA1173="PADRAO"),CONTROLE!$T$2,IF(AND(AB1173="FERRO",AA1173="ESPECIAL"),CONTROLE!$T$3,IF(AND(AB1173="ACO",AA1173="PADRAO"),CONTROLE!$T$8,IF(AND(AB1173="ACO",AA1173="ESPECIAL"),CONTROLE!$T$9,IF(AND(AB1173="ALUMINIO",AA1173="PADRAO"),CONTROLE!$T$5,IF(AND(AB1173="ALUMINIO",AA1173="ESPECIAL"),CONTROLE!$T$6))))))</f>
        <v>12737</v>
      </c>
    </row>
    <row r="1174" spans="1:29" ht="15" customHeight="1">
      <c r="A1174" s="98" t="s">
        <v>2927</v>
      </c>
      <c r="B1174" s="96" t="str">
        <f t="shared" si="113"/>
        <v xml:space="preserve"> </v>
      </c>
      <c r="C1174" s="96" t="str">
        <f>IF(AND(ISBLANK('TABELA UNIFICADA 2024'!P1120)=TRUE,(ISBLANK('TABELA UNIFICADA 2024'!A1120)=FALSE)),'TABELA UNIFICADA 2024'!A1120," ")</f>
        <v xml:space="preserve"> </v>
      </c>
      <c r="D1174" s="96" t="s">
        <v>43</v>
      </c>
      <c r="E1174" s="191" t="str">
        <f>IF(ISBLANK('TABELA UNIFICADA 2024'!M1120)=TRUE," ",'TABELA UNIFICADA 2024'!M1120)</f>
        <v xml:space="preserve"> </v>
      </c>
      <c r="F1174" s="96" t="s">
        <v>111</v>
      </c>
      <c r="G1174" s="96" t="str">
        <f>IF(C1174='TABELA UNIFICADA 2024'!A1174,'TABELA UNIFICADA 2024'!D1174," ")</f>
        <v xml:space="preserve"> </v>
      </c>
      <c r="H1174" s="96" t="s">
        <v>43</v>
      </c>
      <c r="I1174" s="96" t="s">
        <v>112</v>
      </c>
      <c r="J1174" s="97" t="str">
        <f>IF(C1174='TABELA UNIFICADA 2024'!A1120,'TABELA UNIFICADA 2024'!G1120," ")</f>
        <v xml:space="preserve"> </v>
      </c>
      <c r="K1174" s="96" t="s">
        <v>113</v>
      </c>
      <c r="L1174" s="100" t="str">
        <f t="shared" si="115"/>
        <v>-</v>
      </c>
      <c r="M1174" s="95" t="str">
        <f>IF(C1174='TABELA UNIFICADA 2024'!A1174,'TABELA UNIFICADA 2024'!C1174," ")</f>
        <v xml:space="preserve"> </v>
      </c>
      <c r="N1174" s="99" t="str">
        <f>IF(C1174='TABELA UNIFICADA 2024'!A1120,'TABELA UNIFICADA 2024'!F1120," ")</f>
        <v xml:space="preserve"> </v>
      </c>
      <c r="O1174" s="99" t="str">
        <f t="shared" si="116"/>
        <v xml:space="preserve"> </v>
      </c>
      <c r="Y1174" s="183" t="s">
        <v>2185</v>
      </c>
      <c r="Z1174" s="104" t="s">
        <v>666</v>
      </c>
      <c r="AA1174" s="104" t="s">
        <v>706</v>
      </c>
      <c r="AB1174" s="104" t="str">
        <f t="shared" si="114"/>
        <v>FERRO</v>
      </c>
      <c r="AC1174" s="106">
        <f>IF(AND(AB1174="FERRO",AA1174="PADRAO"),CONTROLE!$T$2,IF(AND(AB1174="FERRO",AA1174="ESPECIAL"),CONTROLE!$T$3,IF(AND(AB1174="ACO",AA1174="PADRAO"),CONTROLE!$T$8,IF(AND(AB1174="ACO",AA1174="ESPECIAL"),CONTROLE!$T$9,IF(AND(AB1174="ALUMINIO",AA1174="PADRAO"),CONTROLE!$T$5,IF(AND(AB1174="ALUMINIO",AA1174="ESPECIAL"),CONTROLE!$T$6))))))</f>
        <v>12737</v>
      </c>
    </row>
    <row r="1175" spans="1:29" ht="15" customHeight="1">
      <c r="A1175" s="98" t="s">
        <v>2927</v>
      </c>
      <c r="B1175" s="96" t="str">
        <f t="shared" si="113"/>
        <v xml:space="preserve"> </v>
      </c>
      <c r="C1175" s="96" t="str">
        <f>IF(AND(ISBLANK('TABELA UNIFICADA 2024'!P1121)=TRUE,(ISBLANK('TABELA UNIFICADA 2024'!A1121)=FALSE)),'TABELA UNIFICADA 2024'!A1121," ")</f>
        <v xml:space="preserve"> </v>
      </c>
      <c r="D1175" s="96" t="s">
        <v>43</v>
      </c>
      <c r="E1175" s="191" t="str">
        <f>IF(ISBLANK('TABELA UNIFICADA 2024'!M1121)=TRUE," ",'TABELA UNIFICADA 2024'!M1121)</f>
        <v xml:space="preserve"> </v>
      </c>
      <c r="F1175" s="96" t="s">
        <v>111</v>
      </c>
      <c r="G1175" s="96" t="str">
        <f>IF(C1175='TABELA UNIFICADA 2024'!A1175,'TABELA UNIFICADA 2024'!D1175," ")</f>
        <v xml:space="preserve"> </v>
      </c>
      <c r="H1175" s="96" t="s">
        <v>43</v>
      </c>
      <c r="I1175" s="96" t="s">
        <v>112</v>
      </c>
      <c r="J1175" s="97" t="str">
        <f>IF(C1175='TABELA UNIFICADA 2024'!A1121,'TABELA UNIFICADA 2024'!G1121," ")</f>
        <v xml:space="preserve"> </v>
      </c>
      <c r="K1175" s="96" t="s">
        <v>113</v>
      </c>
      <c r="L1175" s="100" t="str">
        <f t="shared" si="115"/>
        <v>-</v>
      </c>
      <c r="M1175" s="95" t="str">
        <f>IF(C1175='TABELA UNIFICADA 2024'!A1175,'TABELA UNIFICADA 2024'!C1175," ")</f>
        <v xml:space="preserve"> </v>
      </c>
      <c r="N1175" s="99" t="str">
        <f>IF(C1175='TABELA UNIFICADA 2024'!A1121,'TABELA UNIFICADA 2024'!F1121," ")</f>
        <v xml:space="preserve"> </v>
      </c>
      <c r="O1175" s="99" t="str">
        <f t="shared" si="116"/>
        <v xml:space="preserve"> </v>
      </c>
      <c r="Y1175" s="183" t="s">
        <v>2186</v>
      </c>
      <c r="Z1175" s="104" t="s">
        <v>666</v>
      </c>
      <c r="AA1175" s="104" t="s">
        <v>706</v>
      </c>
      <c r="AB1175" s="104" t="str">
        <f t="shared" si="114"/>
        <v>FERRO</v>
      </c>
      <c r="AC1175" s="106">
        <f>IF(AND(AB1175="FERRO",AA1175="PADRAO"),CONTROLE!$T$2,IF(AND(AB1175="FERRO",AA1175="ESPECIAL"),CONTROLE!$T$3,IF(AND(AB1175="ACO",AA1175="PADRAO"),CONTROLE!$T$8,IF(AND(AB1175="ACO",AA1175="ESPECIAL"),CONTROLE!$T$9,IF(AND(AB1175="ALUMINIO",AA1175="PADRAO"),CONTROLE!$T$5,IF(AND(AB1175="ALUMINIO",AA1175="ESPECIAL"),CONTROLE!$T$6))))))</f>
        <v>12737</v>
      </c>
    </row>
    <row r="1176" spans="1:29" ht="15" customHeight="1">
      <c r="A1176" s="98" t="s">
        <v>2927</v>
      </c>
      <c r="B1176" s="96" t="str">
        <f t="shared" si="113"/>
        <v xml:space="preserve"> </v>
      </c>
      <c r="C1176" s="96" t="str">
        <f>IF(AND(ISBLANK('TABELA UNIFICADA 2024'!P1122)=TRUE,(ISBLANK('TABELA UNIFICADA 2024'!A1122)=FALSE)),'TABELA UNIFICADA 2024'!A1122," ")</f>
        <v xml:space="preserve"> </v>
      </c>
      <c r="D1176" s="96" t="s">
        <v>43</v>
      </c>
      <c r="E1176" s="191" t="str">
        <f>IF(ISBLANK('TABELA UNIFICADA 2024'!M1122)=TRUE," ",'TABELA UNIFICADA 2024'!M1122)</f>
        <v xml:space="preserve"> </v>
      </c>
      <c r="F1176" s="96" t="s">
        <v>111</v>
      </c>
      <c r="G1176" s="96" t="str">
        <f>IF(C1176='TABELA UNIFICADA 2024'!A1176,'TABELA UNIFICADA 2024'!D1176," ")</f>
        <v xml:space="preserve"> </v>
      </c>
      <c r="H1176" s="96" t="s">
        <v>43</v>
      </c>
      <c r="I1176" s="96" t="s">
        <v>112</v>
      </c>
      <c r="J1176" s="97" t="str">
        <f>IF(C1176='TABELA UNIFICADA 2024'!A1122,'TABELA UNIFICADA 2024'!G1122," ")</f>
        <v xml:space="preserve"> </v>
      </c>
      <c r="K1176" s="96" t="s">
        <v>113</v>
      </c>
      <c r="L1176" s="100" t="str">
        <f t="shared" si="115"/>
        <v>-</v>
      </c>
      <c r="M1176" s="95" t="str">
        <f>IF(C1176='TABELA UNIFICADA 2024'!A1176,'TABELA UNIFICADA 2024'!C1176," ")</f>
        <v xml:space="preserve"> </v>
      </c>
      <c r="N1176" s="99" t="str">
        <f>IF(C1176='TABELA UNIFICADA 2024'!A1122,'TABELA UNIFICADA 2024'!F1122," ")</f>
        <v xml:space="preserve"> </v>
      </c>
      <c r="O1176" s="99" t="str">
        <f t="shared" si="116"/>
        <v xml:space="preserve"> </v>
      </c>
      <c r="Y1176" s="183" t="s">
        <v>2187</v>
      </c>
      <c r="Z1176" s="104" t="s">
        <v>664</v>
      </c>
      <c r="AA1176" s="104" t="s">
        <v>706</v>
      </c>
      <c r="AB1176" s="104" t="str">
        <f t="shared" si="114"/>
        <v>FERRO</v>
      </c>
      <c r="AC1176" s="106">
        <f>IF(AND(AB1176="FERRO",AA1176="PADRAO"),CONTROLE!$T$2,IF(AND(AB1176="FERRO",AA1176="ESPECIAL"),CONTROLE!$T$3,IF(AND(AB1176="ACO",AA1176="PADRAO"),CONTROLE!$T$8,IF(AND(AB1176="ACO",AA1176="ESPECIAL"),CONTROLE!$T$9,IF(AND(AB1176="ALUMINIO",AA1176="PADRAO"),CONTROLE!$T$5,IF(AND(AB1176="ALUMINIO",AA1176="ESPECIAL"),CONTROLE!$T$6))))))</f>
        <v>12737</v>
      </c>
    </row>
    <row r="1177" spans="1:29" ht="15" customHeight="1">
      <c r="A1177" s="98" t="s">
        <v>2927</v>
      </c>
      <c r="B1177" s="96" t="str">
        <f t="shared" si="113"/>
        <v xml:space="preserve"> </v>
      </c>
      <c r="C1177" s="96" t="str">
        <f>IF(AND(ISBLANK('TABELA UNIFICADA 2024'!P1123)=TRUE,(ISBLANK('TABELA UNIFICADA 2024'!A1123)=FALSE)),'TABELA UNIFICADA 2024'!A1123," ")</f>
        <v xml:space="preserve"> </v>
      </c>
      <c r="D1177" s="96" t="s">
        <v>43</v>
      </c>
      <c r="E1177" s="191" t="str">
        <f>IF(ISBLANK('TABELA UNIFICADA 2024'!M1123)=TRUE," ",'TABELA UNIFICADA 2024'!M1123)</f>
        <v xml:space="preserve"> </v>
      </c>
      <c r="F1177" s="96" t="s">
        <v>111</v>
      </c>
      <c r="G1177" s="96" t="str">
        <f>IF(C1177='TABELA UNIFICADA 2024'!A1177,'TABELA UNIFICADA 2024'!D1177," ")</f>
        <v xml:space="preserve"> </v>
      </c>
      <c r="H1177" s="96" t="s">
        <v>43</v>
      </c>
      <c r="I1177" s="96" t="s">
        <v>112</v>
      </c>
      <c r="J1177" s="97" t="str">
        <f>IF(C1177='TABELA UNIFICADA 2024'!A1123,'TABELA UNIFICADA 2024'!G1123," ")</f>
        <v xml:space="preserve"> </v>
      </c>
      <c r="K1177" s="96" t="s">
        <v>113</v>
      </c>
      <c r="L1177" s="100" t="str">
        <f t="shared" si="115"/>
        <v>-</v>
      </c>
      <c r="M1177" s="95" t="str">
        <f>IF(C1177='TABELA UNIFICADA 2024'!A1177,'TABELA UNIFICADA 2024'!C1177," ")</f>
        <v xml:space="preserve"> </v>
      </c>
      <c r="N1177" s="99" t="str">
        <f>IF(C1177='TABELA UNIFICADA 2024'!A1123,'TABELA UNIFICADA 2024'!F1123," ")</f>
        <v xml:space="preserve"> </v>
      </c>
      <c r="O1177" s="99" t="str">
        <f t="shared" si="116"/>
        <v xml:space="preserve"> </v>
      </c>
      <c r="Y1177" s="183" t="s">
        <v>2188</v>
      </c>
      <c r="Z1177" s="104" t="s">
        <v>666</v>
      </c>
      <c r="AA1177" s="104" t="s">
        <v>706</v>
      </c>
      <c r="AB1177" s="104" t="str">
        <f t="shared" si="114"/>
        <v>FERRO</v>
      </c>
      <c r="AC1177" s="106">
        <f>IF(AND(AB1177="FERRO",AA1177="PADRAO"),CONTROLE!$T$2,IF(AND(AB1177="FERRO",AA1177="ESPECIAL"),CONTROLE!$T$3,IF(AND(AB1177="ACO",AA1177="PADRAO"),CONTROLE!$T$8,IF(AND(AB1177="ACO",AA1177="ESPECIAL"),CONTROLE!$T$9,IF(AND(AB1177="ALUMINIO",AA1177="PADRAO"),CONTROLE!$T$5,IF(AND(AB1177="ALUMINIO",AA1177="ESPECIAL"),CONTROLE!$T$6))))))</f>
        <v>12737</v>
      </c>
    </row>
    <row r="1178" spans="1:29" ht="15" customHeight="1">
      <c r="A1178" s="98" t="s">
        <v>2927</v>
      </c>
      <c r="B1178" s="96" t="str">
        <f t="shared" si="113"/>
        <v xml:space="preserve"> </v>
      </c>
      <c r="C1178" s="96" t="str">
        <f>IF(AND(ISBLANK('TABELA UNIFICADA 2024'!P1124)=TRUE,(ISBLANK('TABELA UNIFICADA 2024'!A1124)=FALSE)),'TABELA UNIFICADA 2024'!A1124," ")</f>
        <v xml:space="preserve"> </v>
      </c>
      <c r="D1178" s="96" t="s">
        <v>43</v>
      </c>
      <c r="E1178" s="191" t="str">
        <f>IF(ISBLANK('TABELA UNIFICADA 2024'!M1124)=TRUE," ",'TABELA UNIFICADA 2024'!M1124)</f>
        <v xml:space="preserve"> </v>
      </c>
      <c r="F1178" s="96" t="s">
        <v>111</v>
      </c>
      <c r="G1178" s="96" t="str">
        <f>IF(C1178='TABELA UNIFICADA 2024'!A1178,'TABELA UNIFICADA 2024'!D1178," ")</f>
        <v xml:space="preserve"> </v>
      </c>
      <c r="H1178" s="96" t="s">
        <v>43</v>
      </c>
      <c r="I1178" s="96" t="s">
        <v>112</v>
      </c>
      <c r="J1178" s="97" t="str">
        <f>IF(C1178='TABELA UNIFICADA 2024'!A1124,'TABELA UNIFICADA 2024'!G1124," ")</f>
        <v xml:space="preserve"> </v>
      </c>
      <c r="K1178" s="96" t="s">
        <v>113</v>
      </c>
      <c r="L1178" s="100" t="str">
        <f t="shared" si="115"/>
        <v>-</v>
      </c>
      <c r="M1178" s="95" t="str">
        <f>IF(C1178='TABELA UNIFICADA 2024'!A1178,'TABELA UNIFICADA 2024'!C1178," ")</f>
        <v xml:space="preserve"> </v>
      </c>
      <c r="N1178" s="99" t="str">
        <f>IF(C1178='TABELA UNIFICADA 2024'!A1124,'TABELA UNIFICADA 2024'!F1124," ")</f>
        <v xml:space="preserve"> </v>
      </c>
      <c r="O1178" s="99" t="str">
        <f t="shared" si="116"/>
        <v xml:space="preserve"> </v>
      </c>
      <c r="Y1178" s="183" t="s">
        <v>2189</v>
      </c>
      <c r="Z1178" s="104" t="s">
        <v>666</v>
      </c>
      <c r="AA1178" s="104" t="s">
        <v>706</v>
      </c>
      <c r="AB1178" s="104" t="str">
        <f t="shared" si="114"/>
        <v>FERRO</v>
      </c>
      <c r="AC1178" s="106">
        <f>IF(AND(AB1178="FERRO",AA1178="PADRAO"),CONTROLE!$T$2,IF(AND(AB1178="FERRO",AA1178="ESPECIAL"),CONTROLE!$T$3,IF(AND(AB1178="ACO",AA1178="PADRAO"),CONTROLE!$T$8,IF(AND(AB1178="ACO",AA1178="ESPECIAL"),CONTROLE!$T$9,IF(AND(AB1178="ALUMINIO",AA1178="PADRAO"),CONTROLE!$T$5,IF(AND(AB1178="ALUMINIO",AA1178="ESPECIAL"),CONTROLE!$T$6))))))</f>
        <v>12737</v>
      </c>
    </row>
    <row r="1179" spans="1:29" ht="15" customHeight="1">
      <c r="A1179" s="98" t="s">
        <v>2927</v>
      </c>
      <c r="B1179" s="96" t="str">
        <f t="shared" si="113"/>
        <v xml:space="preserve"> </v>
      </c>
      <c r="C1179" s="96" t="str">
        <f>IF(AND(ISBLANK('TABELA UNIFICADA 2024'!P1125)=TRUE,(ISBLANK('TABELA UNIFICADA 2024'!A1125)=FALSE)),'TABELA UNIFICADA 2024'!A1125," ")</f>
        <v xml:space="preserve"> </v>
      </c>
      <c r="D1179" s="96" t="s">
        <v>43</v>
      </c>
      <c r="E1179" s="191" t="str">
        <f>IF(ISBLANK('TABELA UNIFICADA 2024'!M1125)=TRUE," ",'TABELA UNIFICADA 2024'!M1125)</f>
        <v xml:space="preserve"> </v>
      </c>
      <c r="F1179" s="96" t="s">
        <v>111</v>
      </c>
      <c r="G1179" s="96" t="str">
        <f>IF(C1179='TABELA UNIFICADA 2024'!A1179,'TABELA UNIFICADA 2024'!D1179," ")</f>
        <v xml:space="preserve"> </v>
      </c>
      <c r="H1179" s="96" t="s">
        <v>43</v>
      </c>
      <c r="I1179" s="96" t="s">
        <v>112</v>
      </c>
      <c r="J1179" s="97" t="str">
        <f>IF(C1179='TABELA UNIFICADA 2024'!A1125,'TABELA UNIFICADA 2024'!G1125," ")</f>
        <v xml:space="preserve"> </v>
      </c>
      <c r="K1179" s="96" t="s">
        <v>113</v>
      </c>
      <c r="L1179" s="100" t="str">
        <f t="shared" si="115"/>
        <v>-</v>
      </c>
      <c r="M1179" s="95" t="str">
        <f>IF(C1179='TABELA UNIFICADA 2024'!A1179,'TABELA UNIFICADA 2024'!C1179," ")</f>
        <v xml:space="preserve"> </v>
      </c>
      <c r="N1179" s="99" t="str">
        <f>IF(C1179='TABELA UNIFICADA 2024'!A1125,'TABELA UNIFICADA 2024'!F1125," ")</f>
        <v xml:space="preserve"> </v>
      </c>
      <c r="O1179" s="99" t="str">
        <f t="shared" si="116"/>
        <v xml:space="preserve"> </v>
      </c>
      <c r="Y1179" s="183" t="s">
        <v>1284</v>
      </c>
      <c r="Z1179" s="104" t="s">
        <v>666</v>
      </c>
      <c r="AA1179" s="104" t="s">
        <v>706</v>
      </c>
      <c r="AB1179" s="104" t="str">
        <f t="shared" si="114"/>
        <v>FERRO</v>
      </c>
      <c r="AC1179" s="106">
        <f>IF(AND(AB1179="FERRO",AA1179="PADRAO"),CONTROLE!$T$2,IF(AND(AB1179="FERRO",AA1179="ESPECIAL"),CONTROLE!$T$3,IF(AND(AB1179="ACO",AA1179="PADRAO"),CONTROLE!$T$8,IF(AND(AB1179="ACO",AA1179="ESPECIAL"),CONTROLE!$T$9,IF(AND(AB1179="ALUMINIO",AA1179="PADRAO"),CONTROLE!$T$5,IF(AND(AB1179="ALUMINIO",AA1179="ESPECIAL"),CONTROLE!$T$6))))))</f>
        <v>12737</v>
      </c>
    </row>
    <row r="1180" spans="1:29" ht="15" customHeight="1">
      <c r="A1180" s="98" t="s">
        <v>2927</v>
      </c>
      <c r="B1180" s="96" t="str">
        <f t="shared" si="113"/>
        <v xml:space="preserve"> </v>
      </c>
      <c r="C1180" s="96" t="str">
        <f>IF(AND(ISBLANK('TABELA UNIFICADA 2024'!P1126)=TRUE,(ISBLANK('TABELA UNIFICADA 2024'!A1126)=FALSE)),'TABELA UNIFICADA 2024'!A1126," ")</f>
        <v xml:space="preserve"> </v>
      </c>
      <c r="D1180" s="96" t="s">
        <v>43</v>
      </c>
      <c r="E1180" s="191" t="str">
        <f>IF(ISBLANK('TABELA UNIFICADA 2024'!M1126)=TRUE," ",'TABELA UNIFICADA 2024'!M1126)</f>
        <v xml:space="preserve"> </v>
      </c>
      <c r="F1180" s="96" t="s">
        <v>111</v>
      </c>
      <c r="G1180" s="96" t="str">
        <f>IF(C1180='TABELA UNIFICADA 2024'!A1180,'TABELA UNIFICADA 2024'!D1180," ")</f>
        <v xml:space="preserve"> </v>
      </c>
      <c r="H1180" s="96" t="s">
        <v>43</v>
      </c>
      <c r="I1180" s="96" t="s">
        <v>112</v>
      </c>
      <c r="J1180" s="97" t="str">
        <f>IF(C1180='TABELA UNIFICADA 2024'!A1126,'TABELA UNIFICADA 2024'!G1126," ")</f>
        <v xml:space="preserve"> </v>
      </c>
      <c r="K1180" s="96" t="s">
        <v>113</v>
      </c>
      <c r="L1180" s="100" t="str">
        <f t="shared" si="115"/>
        <v>-</v>
      </c>
      <c r="M1180" s="95" t="str">
        <f>IF(C1180='TABELA UNIFICADA 2024'!A1180,'TABELA UNIFICADA 2024'!C1180," ")</f>
        <v xml:space="preserve"> </v>
      </c>
      <c r="N1180" s="99" t="str">
        <f>IF(C1180='TABELA UNIFICADA 2024'!A1126,'TABELA UNIFICADA 2024'!F1126," ")</f>
        <v xml:space="preserve"> </v>
      </c>
      <c r="O1180" s="99" t="str">
        <f t="shared" si="116"/>
        <v xml:space="preserve"> </v>
      </c>
      <c r="Y1180" s="183" t="s">
        <v>2190</v>
      </c>
      <c r="Z1180" s="104" t="s">
        <v>666</v>
      </c>
      <c r="AA1180" s="104" t="s">
        <v>706</v>
      </c>
      <c r="AB1180" s="104" t="str">
        <f t="shared" si="114"/>
        <v>FERRO</v>
      </c>
      <c r="AC1180" s="106">
        <f>IF(AND(AB1180="FERRO",AA1180="PADRAO"),CONTROLE!$T$2,IF(AND(AB1180="FERRO",AA1180="ESPECIAL"),CONTROLE!$T$3,IF(AND(AB1180="ACO",AA1180="PADRAO"),CONTROLE!$T$8,IF(AND(AB1180="ACO",AA1180="ESPECIAL"),CONTROLE!$T$9,IF(AND(AB1180="ALUMINIO",AA1180="PADRAO"),CONTROLE!$T$5,IF(AND(AB1180="ALUMINIO",AA1180="ESPECIAL"),CONTROLE!$T$6))))))</f>
        <v>12737</v>
      </c>
    </row>
    <row r="1181" spans="1:29" ht="15" customHeight="1">
      <c r="A1181" s="98" t="s">
        <v>2927</v>
      </c>
      <c r="B1181" s="96" t="str">
        <f t="shared" si="113"/>
        <v xml:space="preserve"> </v>
      </c>
      <c r="C1181" s="96" t="str">
        <f>IF(AND(ISBLANK('TABELA UNIFICADA 2024'!P1127)=TRUE,(ISBLANK('TABELA UNIFICADA 2024'!A1127)=FALSE)),'TABELA UNIFICADA 2024'!A1127," ")</f>
        <v xml:space="preserve"> </v>
      </c>
      <c r="D1181" s="96" t="s">
        <v>43</v>
      </c>
      <c r="E1181" s="191" t="str">
        <f>IF(ISBLANK('TABELA UNIFICADA 2024'!M1127)=TRUE," ",'TABELA UNIFICADA 2024'!M1127)</f>
        <v xml:space="preserve"> </v>
      </c>
      <c r="F1181" s="96" t="s">
        <v>111</v>
      </c>
      <c r="G1181" s="96" t="str">
        <f>IF(C1181='TABELA UNIFICADA 2024'!A1181,'TABELA UNIFICADA 2024'!D1181," ")</f>
        <v xml:space="preserve"> </v>
      </c>
      <c r="H1181" s="96" t="s">
        <v>43</v>
      </c>
      <c r="I1181" s="96" t="s">
        <v>112</v>
      </c>
      <c r="J1181" s="97" t="str">
        <f>IF(C1181='TABELA UNIFICADA 2024'!A1127,'TABELA UNIFICADA 2024'!G1127," ")</f>
        <v xml:space="preserve"> </v>
      </c>
      <c r="K1181" s="96" t="s">
        <v>113</v>
      </c>
      <c r="L1181" s="100" t="str">
        <f t="shared" si="115"/>
        <v>-</v>
      </c>
      <c r="M1181" s="95" t="str">
        <f>IF(C1181='TABELA UNIFICADA 2024'!A1181,'TABELA UNIFICADA 2024'!C1181," ")</f>
        <v xml:space="preserve"> </v>
      </c>
      <c r="N1181" s="99" t="str">
        <f>IF(C1181='TABELA UNIFICADA 2024'!A1127,'TABELA UNIFICADA 2024'!F1127," ")</f>
        <v xml:space="preserve"> </v>
      </c>
      <c r="O1181" s="99" t="str">
        <f t="shared" si="116"/>
        <v xml:space="preserve"> </v>
      </c>
      <c r="Y1181" s="183" t="s">
        <v>2191</v>
      </c>
      <c r="Z1181" s="104" t="s">
        <v>666</v>
      </c>
      <c r="AA1181" s="104" t="s">
        <v>706</v>
      </c>
      <c r="AB1181" s="104" t="str">
        <f t="shared" si="114"/>
        <v>FERRO</v>
      </c>
      <c r="AC1181" s="106">
        <f>IF(AND(AB1181="FERRO",AA1181="PADRAO"),CONTROLE!$T$2,IF(AND(AB1181="FERRO",AA1181="ESPECIAL"),CONTROLE!$T$3,IF(AND(AB1181="ACO",AA1181="PADRAO"),CONTROLE!$T$8,IF(AND(AB1181="ACO",AA1181="ESPECIAL"),CONTROLE!$T$9,IF(AND(AB1181="ALUMINIO",AA1181="PADRAO"),CONTROLE!$T$5,IF(AND(AB1181="ALUMINIO",AA1181="ESPECIAL"),CONTROLE!$T$6))))))</f>
        <v>12737</v>
      </c>
    </row>
    <row r="1182" spans="1:29" ht="15" customHeight="1">
      <c r="A1182" s="98" t="s">
        <v>2927</v>
      </c>
      <c r="B1182" s="96" t="str">
        <f t="shared" si="113"/>
        <v xml:space="preserve"> </v>
      </c>
      <c r="C1182" s="96" t="str">
        <f>IF(AND(ISBLANK('TABELA UNIFICADA 2024'!P1128)=TRUE,(ISBLANK('TABELA UNIFICADA 2024'!A1128)=FALSE)),'TABELA UNIFICADA 2024'!A1128," ")</f>
        <v xml:space="preserve"> </v>
      </c>
      <c r="D1182" s="96" t="s">
        <v>43</v>
      </c>
      <c r="E1182" s="191" t="str">
        <f>IF(ISBLANK('TABELA UNIFICADA 2024'!M1128)=TRUE," ",'TABELA UNIFICADA 2024'!M1128)</f>
        <v xml:space="preserve"> </v>
      </c>
      <c r="F1182" s="96" t="s">
        <v>111</v>
      </c>
      <c r="G1182" s="96" t="str">
        <f>IF(C1182='TABELA UNIFICADA 2024'!A1182,'TABELA UNIFICADA 2024'!D1182," ")</f>
        <v xml:space="preserve"> </v>
      </c>
      <c r="H1182" s="96" t="s">
        <v>43</v>
      </c>
      <c r="I1182" s="96" t="s">
        <v>112</v>
      </c>
      <c r="J1182" s="97" t="str">
        <f>IF(C1182='TABELA UNIFICADA 2024'!A1128,'TABELA UNIFICADA 2024'!G1128," ")</f>
        <v xml:space="preserve"> </v>
      </c>
      <c r="K1182" s="96" t="s">
        <v>113</v>
      </c>
      <c r="L1182" s="100" t="str">
        <f t="shared" si="115"/>
        <v>-</v>
      </c>
      <c r="M1182" s="95" t="str">
        <f>IF(C1182='TABELA UNIFICADA 2024'!A1182,'TABELA UNIFICADA 2024'!C1182," ")</f>
        <v xml:space="preserve"> </v>
      </c>
      <c r="N1182" s="99" t="str">
        <f>IF(C1182='TABELA UNIFICADA 2024'!A1128,'TABELA UNIFICADA 2024'!F1128," ")</f>
        <v xml:space="preserve"> </v>
      </c>
      <c r="O1182" s="99" t="str">
        <f t="shared" si="116"/>
        <v xml:space="preserve"> </v>
      </c>
      <c r="Y1182" s="183" t="s">
        <v>2192</v>
      </c>
      <c r="Z1182" s="104" t="s">
        <v>666</v>
      </c>
      <c r="AA1182" s="104" t="s">
        <v>706</v>
      </c>
      <c r="AB1182" s="104" t="str">
        <f t="shared" si="114"/>
        <v>FERRO</v>
      </c>
      <c r="AC1182" s="106">
        <f>IF(AND(AB1182="FERRO",AA1182="PADRAO"),CONTROLE!$T$2,IF(AND(AB1182="FERRO",AA1182="ESPECIAL"),CONTROLE!$T$3,IF(AND(AB1182="ACO",AA1182="PADRAO"),CONTROLE!$T$8,IF(AND(AB1182="ACO",AA1182="ESPECIAL"),CONTROLE!$T$9,IF(AND(AB1182="ALUMINIO",AA1182="PADRAO"),CONTROLE!$T$5,IF(AND(AB1182="ALUMINIO",AA1182="ESPECIAL"),CONTROLE!$T$6))))))</f>
        <v>12737</v>
      </c>
    </row>
    <row r="1183" spans="1:29" ht="15" customHeight="1">
      <c r="A1183" s="98" t="s">
        <v>2927</v>
      </c>
      <c r="B1183" s="96" t="str">
        <f t="shared" si="113"/>
        <v xml:space="preserve"> </v>
      </c>
      <c r="C1183" s="96" t="str">
        <f>IF(AND(ISBLANK('TABELA UNIFICADA 2024'!P1129)=TRUE,(ISBLANK('TABELA UNIFICADA 2024'!A1129)=FALSE)),'TABELA UNIFICADA 2024'!A1129," ")</f>
        <v xml:space="preserve"> </v>
      </c>
      <c r="D1183" s="96" t="s">
        <v>43</v>
      </c>
      <c r="E1183" s="191" t="str">
        <f>IF(ISBLANK('TABELA UNIFICADA 2024'!M1129)=TRUE," ",'TABELA UNIFICADA 2024'!M1129)</f>
        <v xml:space="preserve"> </v>
      </c>
      <c r="F1183" s="96" t="s">
        <v>111</v>
      </c>
      <c r="G1183" s="96" t="str">
        <f>IF(C1183='TABELA UNIFICADA 2024'!A1183,'TABELA UNIFICADA 2024'!D1183," ")</f>
        <v xml:space="preserve"> </v>
      </c>
      <c r="H1183" s="96" t="s">
        <v>43</v>
      </c>
      <c r="I1183" s="96" t="s">
        <v>112</v>
      </c>
      <c r="J1183" s="97" t="str">
        <f>IF(C1183='TABELA UNIFICADA 2024'!A1129,'TABELA UNIFICADA 2024'!G1129," ")</f>
        <v xml:space="preserve"> </v>
      </c>
      <c r="K1183" s="96" t="s">
        <v>113</v>
      </c>
      <c r="L1183" s="100" t="str">
        <f t="shared" si="115"/>
        <v>-</v>
      </c>
      <c r="M1183" s="95" t="str">
        <f>IF(C1183='TABELA UNIFICADA 2024'!A1183,'TABELA UNIFICADA 2024'!C1183," ")</f>
        <v xml:space="preserve"> </v>
      </c>
      <c r="N1183" s="99" t="str">
        <f>IF(C1183='TABELA UNIFICADA 2024'!A1129,'TABELA UNIFICADA 2024'!F1129," ")</f>
        <v xml:space="preserve"> </v>
      </c>
      <c r="O1183" s="99" t="str">
        <f t="shared" si="116"/>
        <v xml:space="preserve"> </v>
      </c>
      <c r="Y1183" s="183" t="s">
        <v>2193</v>
      </c>
      <c r="Z1183" s="104" t="s">
        <v>664</v>
      </c>
      <c r="AA1183" s="104" t="s">
        <v>706</v>
      </c>
      <c r="AB1183" s="104" t="str">
        <f t="shared" si="114"/>
        <v>FERRO</v>
      </c>
      <c r="AC1183" s="106">
        <f>IF(AND(AB1183="FERRO",AA1183="PADRAO"),CONTROLE!$T$2,IF(AND(AB1183="FERRO",AA1183="ESPECIAL"),CONTROLE!$T$3,IF(AND(AB1183="ACO",AA1183="PADRAO"),CONTROLE!$T$8,IF(AND(AB1183="ACO",AA1183="ESPECIAL"),CONTROLE!$T$9,IF(AND(AB1183="ALUMINIO",AA1183="PADRAO"),CONTROLE!$T$5,IF(AND(AB1183="ALUMINIO",AA1183="ESPECIAL"),CONTROLE!$T$6))))))</f>
        <v>12737</v>
      </c>
    </row>
    <row r="1184" spans="1:29" ht="15" customHeight="1">
      <c r="A1184" s="98" t="s">
        <v>2927</v>
      </c>
      <c r="B1184" s="96" t="str">
        <f t="shared" si="113"/>
        <v xml:space="preserve"> </v>
      </c>
      <c r="C1184" s="96" t="str">
        <f>IF(AND(ISBLANK('TABELA UNIFICADA 2024'!P1130)=TRUE,(ISBLANK('TABELA UNIFICADA 2024'!A1130)=FALSE)),'TABELA UNIFICADA 2024'!A1130," ")</f>
        <v xml:space="preserve"> </v>
      </c>
      <c r="D1184" s="96" t="s">
        <v>43</v>
      </c>
      <c r="E1184" s="191" t="str">
        <f>IF(ISBLANK('TABELA UNIFICADA 2024'!M1130)=TRUE," ",'TABELA UNIFICADA 2024'!M1130)</f>
        <v xml:space="preserve"> </v>
      </c>
      <c r="F1184" s="96" t="s">
        <v>111</v>
      </c>
      <c r="G1184" s="96" t="str">
        <f>IF(C1184='TABELA UNIFICADA 2024'!A1184,'TABELA UNIFICADA 2024'!D1184," ")</f>
        <v xml:space="preserve"> </v>
      </c>
      <c r="H1184" s="96" t="s">
        <v>43</v>
      </c>
      <c r="I1184" s="96" t="s">
        <v>112</v>
      </c>
      <c r="J1184" s="97" t="str">
        <f>IF(C1184='TABELA UNIFICADA 2024'!A1130,'TABELA UNIFICADA 2024'!G1130," ")</f>
        <v xml:space="preserve"> </v>
      </c>
      <c r="K1184" s="96" t="s">
        <v>113</v>
      </c>
      <c r="L1184" s="100" t="str">
        <f t="shared" si="115"/>
        <v>-</v>
      </c>
      <c r="M1184" s="95" t="str">
        <f>IF(C1184='TABELA UNIFICADA 2024'!A1184,'TABELA UNIFICADA 2024'!C1184," ")</f>
        <v xml:space="preserve"> </v>
      </c>
      <c r="N1184" s="99" t="str">
        <f>IF(C1184='TABELA UNIFICADA 2024'!A1130,'TABELA UNIFICADA 2024'!F1130," ")</f>
        <v xml:space="preserve"> </v>
      </c>
      <c r="O1184" s="99" t="str">
        <f t="shared" si="116"/>
        <v xml:space="preserve"> </v>
      </c>
      <c r="Y1184" s="183" t="s">
        <v>2194</v>
      </c>
      <c r="Z1184" s="104" t="s">
        <v>666</v>
      </c>
      <c r="AA1184" s="104" t="s">
        <v>706</v>
      </c>
      <c r="AB1184" s="104" t="str">
        <f t="shared" si="114"/>
        <v>FERRO</v>
      </c>
      <c r="AC1184" s="106">
        <f>IF(AND(AB1184="FERRO",AA1184="PADRAO"),CONTROLE!$T$2,IF(AND(AB1184="FERRO",AA1184="ESPECIAL"),CONTROLE!$T$3,IF(AND(AB1184="ACO",AA1184="PADRAO"),CONTROLE!$T$8,IF(AND(AB1184="ACO",AA1184="ESPECIAL"),CONTROLE!$T$9,IF(AND(AB1184="ALUMINIO",AA1184="PADRAO"),CONTROLE!$T$5,IF(AND(AB1184="ALUMINIO",AA1184="ESPECIAL"),CONTROLE!$T$6))))))</f>
        <v>12737</v>
      </c>
    </row>
    <row r="1185" spans="1:29" ht="15" customHeight="1">
      <c r="A1185" s="98" t="s">
        <v>2927</v>
      </c>
      <c r="B1185" s="96" t="str">
        <f t="shared" ref="B1185:B1248" si="117">IFERROR(IF(C1185&lt;&gt;" ",VLOOKUP(C1185,$V$2:$W$16,2,0)," ")," ")</f>
        <v xml:space="preserve"> </v>
      </c>
      <c r="C1185" s="96" t="str">
        <f>IF(AND(ISBLANK('TABELA UNIFICADA 2024'!P1131)=TRUE,(ISBLANK('TABELA UNIFICADA 2024'!A1131)=FALSE)),'TABELA UNIFICADA 2024'!A1131," ")</f>
        <v xml:space="preserve"> </v>
      </c>
      <c r="D1185" s="96" t="s">
        <v>43</v>
      </c>
      <c r="E1185" s="191" t="str">
        <f>IF(ISBLANK('TABELA UNIFICADA 2024'!M1131)=TRUE," ",'TABELA UNIFICADA 2024'!M1131)</f>
        <v xml:space="preserve"> </v>
      </c>
      <c r="F1185" s="96" t="s">
        <v>111</v>
      </c>
      <c r="G1185" s="96" t="str">
        <f>IF(C1185='TABELA UNIFICADA 2024'!A1185,'TABELA UNIFICADA 2024'!D1185," ")</f>
        <v xml:space="preserve"> </v>
      </c>
      <c r="H1185" s="96" t="s">
        <v>43</v>
      </c>
      <c r="I1185" s="96" t="s">
        <v>112</v>
      </c>
      <c r="J1185" s="97" t="str">
        <f>IF(C1185='TABELA UNIFICADA 2024'!A1131,'TABELA UNIFICADA 2024'!G1131," ")</f>
        <v xml:space="preserve"> </v>
      </c>
      <c r="K1185" s="96" t="s">
        <v>113</v>
      </c>
      <c r="L1185" s="100" t="str">
        <f t="shared" si="115"/>
        <v>-</v>
      </c>
      <c r="M1185" s="95" t="str">
        <f>IF(C1185='TABELA UNIFICADA 2024'!A1185,'TABELA UNIFICADA 2024'!C1185," ")</f>
        <v xml:space="preserve"> </v>
      </c>
      <c r="N1185" s="99" t="str">
        <f>IF(C1185='TABELA UNIFICADA 2024'!A1131,'TABELA UNIFICADA 2024'!F1131," ")</f>
        <v xml:space="preserve"> </v>
      </c>
      <c r="O1185" s="99" t="str">
        <f t="shared" si="116"/>
        <v xml:space="preserve"> </v>
      </c>
      <c r="Y1185" s="183" t="s">
        <v>2195</v>
      </c>
      <c r="Z1185" s="104" t="s">
        <v>666</v>
      </c>
      <c r="AA1185" s="104" t="s">
        <v>706</v>
      </c>
      <c r="AB1185" s="104" t="str">
        <f t="shared" si="114"/>
        <v>FERRO</v>
      </c>
      <c r="AC1185" s="106">
        <f>IF(AND(AB1185="FERRO",AA1185="PADRAO"),CONTROLE!$T$2,IF(AND(AB1185="FERRO",AA1185="ESPECIAL"),CONTROLE!$T$3,IF(AND(AB1185="ACO",AA1185="PADRAO"),CONTROLE!$T$8,IF(AND(AB1185="ACO",AA1185="ESPECIAL"),CONTROLE!$T$9,IF(AND(AB1185="ALUMINIO",AA1185="PADRAO"),CONTROLE!$T$5,IF(AND(AB1185="ALUMINIO",AA1185="ESPECIAL"),CONTROLE!$T$6))))))</f>
        <v>12737</v>
      </c>
    </row>
    <row r="1186" spans="1:29" ht="15" customHeight="1">
      <c r="A1186" s="98" t="s">
        <v>2927</v>
      </c>
      <c r="B1186" s="96" t="str">
        <f t="shared" si="117"/>
        <v xml:space="preserve"> </v>
      </c>
      <c r="C1186" s="96" t="str">
        <f>IF(AND(ISBLANK('TABELA UNIFICADA 2024'!P1132)=TRUE,(ISBLANK('TABELA UNIFICADA 2024'!A1132)=FALSE)),'TABELA UNIFICADA 2024'!A1132," ")</f>
        <v xml:space="preserve"> </v>
      </c>
      <c r="D1186" s="96" t="s">
        <v>43</v>
      </c>
      <c r="E1186" s="191" t="str">
        <f>IF(ISBLANK('TABELA UNIFICADA 2024'!M1132)=TRUE," ",'TABELA UNIFICADA 2024'!M1132)</f>
        <v xml:space="preserve"> </v>
      </c>
      <c r="F1186" s="96" t="s">
        <v>111</v>
      </c>
      <c r="G1186" s="96" t="str">
        <f>IF(C1186='TABELA UNIFICADA 2024'!A1186,'TABELA UNIFICADA 2024'!D1186," ")</f>
        <v xml:space="preserve"> </v>
      </c>
      <c r="H1186" s="96" t="s">
        <v>43</v>
      </c>
      <c r="I1186" s="96" t="s">
        <v>112</v>
      </c>
      <c r="J1186" s="97" t="str">
        <f>IF(C1186='TABELA UNIFICADA 2024'!A1132,'TABELA UNIFICADA 2024'!G1132," ")</f>
        <v xml:space="preserve"> </v>
      </c>
      <c r="K1186" s="96" t="s">
        <v>113</v>
      </c>
      <c r="L1186" s="100" t="str">
        <f t="shared" si="115"/>
        <v>-</v>
      </c>
      <c r="M1186" s="95" t="str">
        <f>IF(C1186='TABELA UNIFICADA 2024'!A1186,'TABELA UNIFICADA 2024'!C1186," ")</f>
        <v xml:space="preserve"> </v>
      </c>
      <c r="N1186" s="99" t="str">
        <f>IF(C1186='TABELA UNIFICADA 2024'!A1132,'TABELA UNIFICADA 2024'!F1132," ")</f>
        <v xml:space="preserve"> </v>
      </c>
      <c r="O1186" s="99" t="str">
        <f t="shared" si="116"/>
        <v xml:space="preserve"> </v>
      </c>
      <c r="Y1186" s="183" t="s">
        <v>2196</v>
      </c>
      <c r="Z1186" s="104" t="s">
        <v>666</v>
      </c>
      <c r="AA1186" s="104" t="s">
        <v>706</v>
      </c>
      <c r="AB1186" s="104" t="str">
        <f t="shared" si="114"/>
        <v>FERRO</v>
      </c>
      <c r="AC1186" s="106">
        <f>IF(AND(AB1186="FERRO",AA1186="PADRAO"),CONTROLE!$T$2,IF(AND(AB1186="FERRO",AA1186="ESPECIAL"),CONTROLE!$T$3,IF(AND(AB1186="ACO",AA1186="PADRAO"),CONTROLE!$T$8,IF(AND(AB1186="ACO",AA1186="ESPECIAL"),CONTROLE!$T$9,IF(AND(AB1186="ALUMINIO",AA1186="PADRAO"),CONTROLE!$T$5,IF(AND(AB1186="ALUMINIO",AA1186="ESPECIAL"),CONTROLE!$T$6))))))</f>
        <v>12737</v>
      </c>
    </row>
    <row r="1187" spans="1:29" ht="15" customHeight="1">
      <c r="A1187" s="98" t="s">
        <v>2927</v>
      </c>
      <c r="B1187" s="96" t="str">
        <f t="shared" si="117"/>
        <v xml:space="preserve"> </v>
      </c>
      <c r="C1187" s="96" t="str">
        <f>IF(AND(ISBLANK('TABELA UNIFICADA 2024'!P1133)=TRUE,(ISBLANK('TABELA UNIFICADA 2024'!A1133)=FALSE)),'TABELA UNIFICADA 2024'!A1133," ")</f>
        <v xml:space="preserve"> </v>
      </c>
      <c r="D1187" s="96" t="s">
        <v>43</v>
      </c>
      <c r="E1187" s="191" t="str">
        <f>IF(ISBLANK('TABELA UNIFICADA 2024'!M1133)=TRUE," ",'TABELA UNIFICADA 2024'!M1133)</f>
        <v xml:space="preserve"> </v>
      </c>
      <c r="F1187" s="96" t="s">
        <v>111</v>
      </c>
      <c r="G1187" s="96" t="str">
        <f>IF(C1187='TABELA UNIFICADA 2024'!A1187,'TABELA UNIFICADA 2024'!D1187," ")</f>
        <v xml:space="preserve"> </v>
      </c>
      <c r="H1187" s="96" t="s">
        <v>43</v>
      </c>
      <c r="I1187" s="96" t="s">
        <v>112</v>
      </c>
      <c r="J1187" s="97" t="str">
        <f>IF(C1187='TABELA UNIFICADA 2024'!A1133,'TABELA UNIFICADA 2024'!G1133," ")</f>
        <v xml:space="preserve"> </v>
      </c>
      <c r="K1187" s="96" t="s">
        <v>113</v>
      </c>
      <c r="L1187" s="100" t="str">
        <f t="shared" si="115"/>
        <v>-</v>
      </c>
      <c r="M1187" s="95" t="str">
        <f>IF(C1187='TABELA UNIFICADA 2024'!A1187,'TABELA UNIFICADA 2024'!C1187," ")</f>
        <v xml:space="preserve"> </v>
      </c>
      <c r="N1187" s="99" t="str">
        <f>IF(C1187='TABELA UNIFICADA 2024'!A1133,'TABELA UNIFICADA 2024'!F1133," ")</f>
        <v xml:space="preserve"> </v>
      </c>
      <c r="O1187" s="99" t="str">
        <f t="shared" si="116"/>
        <v xml:space="preserve"> </v>
      </c>
      <c r="Y1187" s="183" t="s">
        <v>2197</v>
      </c>
      <c r="Z1187" s="104" t="s">
        <v>666</v>
      </c>
      <c r="AA1187" s="104" t="s">
        <v>706</v>
      </c>
      <c r="AB1187" s="104" t="str">
        <f t="shared" si="114"/>
        <v>FERRO</v>
      </c>
      <c r="AC1187" s="106">
        <f>IF(AND(AB1187="FERRO",AA1187="PADRAO"),CONTROLE!$T$2,IF(AND(AB1187="FERRO",AA1187="ESPECIAL"),CONTROLE!$T$3,IF(AND(AB1187="ACO",AA1187="PADRAO"),CONTROLE!$T$8,IF(AND(AB1187="ACO",AA1187="ESPECIAL"),CONTROLE!$T$9,IF(AND(AB1187="ALUMINIO",AA1187="PADRAO"),CONTROLE!$T$5,IF(AND(AB1187="ALUMINIO",AA1187="ESPECIAL"),CONTROLE!$T$6))))))</f>
        <v>12737</v>
      </c>
    </row>
    <row r="1188" spans="1:29" ht="15" customHeight="1">
      <c r="A1188" s="98" t="s">
        <v>2927</v>
      </c>
      <c r="B1188" s="96" t="str">
        <f t="shared" si="117"/>
        <v xml:space="preserve"> </v>
      </c>
      <c r="C1188" s="96" t="str">
        <f>IF(AND(ISBLANK('TABELA UNIFICADA 2024'!P1134)=TRUE,(ISBLANK('TABELA UNIFICADA 2024'!A1134)=FALSE)),'TABELA UNIFICADA 2024'!A1134," ")</f>
        <v xml:space="preserve"> </v>
      </c>
      <c r="D1188" s="96" t="s">
        <v>43</v>
      </c>
      <c r="E1188" s="191" t="str">
        <f>IF(ISBLANK('TABELA UNIFICADA 2024'!M1134)=TRUE," ",'TABELA UNIFICADA 2024'!M1134)</f>
        <v xml:space="preserve"> </v>
      </c>
      <c r="F1188" s="96" t="s">
        <v>111</v>
      </c>
      <c r="G1188" s="96" t="str">
        <f>IF(C1188='TABELA UNIFICADA 2024'!A1188,'TABELA UNIFICADA 2024'!D1188," ")</f>
        <v xml:space="preserve"> </v>
      </c>
      <c r="H1188" s="96" t="s">
        <v>43</v>
      </c>
      <c r="I1188" s="96" t="s">
        <v>112</v>
      </c>
      <c r="J1188" s="97" t="str">
        <f>IF(C1188='TABELA UNIFICADA 2024'!A1134,'TABELA UNIFICADA 2024'!G1134," ")</f>
        <v xml:space="preserve"> </v>
      </c>
      <c r="K1188" s="96" t="s">
        <v>113</v>
      </c>
      <c r="L1188" s="100" t="str">
        <f t="shared" si="115"/>
        <v>-</v>
      </c>
      <c r="M1188" s="95" t="str">
        <f>IF(C1188='TABELA UNIFICADA 2024'!A1188,'TABELA UNIFICADA 2024'!C1188," ")</f>
        <v xml:space="preserve"> </v>
      </c>
      <c r="N1188" s="99" t="str">
        <f>IF(C1188='TABELA UNIFICADA 2024'!A1134,'TABELA UNIFICADA 2024'!F1134," ")</f>
        <v xml:space="preserve"> </v>
      </c>
      <c r="O1188" s="99" t="str">
        <f t="shared" si="116"/>
        <v xml:space="preserve"> </v>
      </c>
      <c r="Y1188" s="183" t="s">
        <v>2198</v>
      </c>
      <c r="Z1188" s="104" t="s">
        <v>666</v>
      </c>
      <c r="AA1188" s="104" t="s">
        <v>706</v>
      </c>
      <c r="AB1188" s="104" t="str">
        <f t="shared" si="114"/>
        <v>FERRO</v>
      </c>
      <c r="AC1188" s="106">
        <f>IF(AND(AB1188="FERRO",AA1188="PADRAO"),CONTROLE!$T$2,IF(AND(AB1188="FERRO",AA1188="ESPECIAL"),CONTROLE!$T$3,IF(AND(AB1188="ACO",AA1188="PADRAO"),CONTROLE!$T$8,IF(AND(AB1188="ACO",AA1188="ESPECIAL"),CONTROLE!$T$9,IF(AND(AB1188="ALUMINIO",AA1188="PADRAO"),CONTROLE!$T$5,IF(AND(AB1188="ALUMINIO",AA1188="ESPECIAL"),CONTROLE!$T$6))))))</f>
        <v>12737</v>
      </c>
    </row>
    <row r="1189" spans="1:29" ht="15" customHeight="1">
      <c r="A1189" s="98" t="s">
        <v>2927</v>
      </c>
      <c r="B1189" s="96" t="str">
        <f t="shared" si="117"/>
        <v xml:space="preserve"> </v>
      </c>
      <c r="C1189" s="96" t="str">
        <f>IF(AND(ISBLANK('TABELA UNIFICADA 2024'!P1135)=TRUE,(ISBLANK('TABELA UNIFICADA 2024'!A1135)=FALSE)),'TABELA UNIFICADA 2024'!A1135," ")</f>
        <v xml:space="preserve"> </v>
      </c>
      <c r="D1189" s="96" t="s">
        <v>43</v>
      </c>
      <c r="E1189" s="191" t="str">
        <f>IF(ISBLANK('TABELA UNIFICADA 2024'!M1135)=TRUE," ",'TABELA UNIFICADA 2024'!M1135)</f>
        <v xml:space="preserve"> </v>
      </c>
      <c r="F1189" s="96" t="s">
        <v>111</v>
      </c>
      <c r="G1189" s="96" t="str">
        <f>IF(C1189='TABELA UNIFICADA 2024'!A1189,'TABELA UNIFICADA 2024'!D1189," ")</f>
        <v xml:space="preserve"> </v>
      </c>
      <c r="H1189" s="96" t="s">
        <v>43</v>
      </c>
      <c r="I1189" s="96" t="s">
        <v>112</v>
      </c>
      <c r="J1189" s="97" t="str">
        <f>IF(C1189='TABELA UNIFICADA 2024'!A1135,'TABELA UNIFICADA 2024'!G1135," ")</f>
        <v xml:space="preserve"> </v>
      </c>
      <c r="K1189" s="96" t="s">
        <v>113</v>
      </c>
      <c r="L1189" s="100" t="str">
        <f t="shared" si="115"/>
        <v>-</v>
      </c>
      <c r="M1189" s="95" t="str">
        <f>IF(C1189='TABELA UNIFICADA 2024'!A1189,'TABELA UNIFICADA 2024'!C1189," ")</f>
        <v xml:space="preserve"> </v>
      </c>
      <c r="N1189" s="99" t="str">
        <f>IF(C1189='TABELA UNIFICADA 2024'!A1135,'TABELA UNIFICADA 2024'!F1135," ")</f>
        <v xml:space="preserve"> </v>
      </c>
      <c r="O1189" s="99" t="str">
        <f t="shared" si="116"/>
        <v xml:space="preserve"> </v>
      </c>
      <c r="Y1189" s="183" t="s">
        <v>2199</v>
      </c>
      <c r="Z1189" s="104" t="s">
        <v>666</v>
      </c>
      <c r="AA1189" s="104" t="s">
        <v>706</v>
      </c>
      <c r="AB1189" s="104" t="str">
        <f t="shared" si="114"/>
        <v>FERRO</v>
      </c>
      <c r="AC1189" s="106">
        <f>IF(AND(AB1189="FERRO",AA1189="PADRAO"),CONTROLE!$T$2,IF(AND(AB1189="FERRO",AA1189="ESPECIAL"),CONTROLE!$T$3,IF(AND(AB1189="ACO",AA1189="PADRAO"),CONTROLE!$T$8,IF(AND(AB1189="ACO",AA1189="ESPECIAL"),CONTROLE!$T$9,IF(AND(AB1189="ALUMINIO",AA1189="PADRAO"),CONTROLE!$T$5,IF(AND(AB1189="ALUMINIO",AA1189="ESPECIAL"),CONTROLE!$T$6))))))</f>
        <v>12737</v>
      </c>
    </row>
    <row r="1190" spans="1:29" ht="15" customHeight="1">
      <c r="A1190" s="98" t="s">
        <v>2927</v>
      </c>
      <c r="B1190" s="96" t="str">
        <f t="shared" si="117"/>
        <v xml:space="preserve"> </v>
      </c>
      <c r="C1190" s="96" t="str">
        <f>IF(AND(ISBLANK('TABELA UNIFICADA 2024'!P1136)=TRUE,(ISBLANK('TABELA UNIFICADA 2024'!A1136)=FALSE)),'TABELA UNIFICADA 2024'!A1136," ")</f>
        <v xml:space="preserve"> </v>
      </c>
      <c r="D1190" s="96" t="s">
        <v>43</v>
      </c>
      <c r="E1190" s="191" t="str">
        <f>IF(ISBLANK('TABELA UNIFICADA 2024'!M1136)=TRUE," ",'TABELA UNIFICADA 2024'!M1136)</f>
        <v xml:space="preserve"> </v>
      </c>
      <c r="F1190" s="96" t="s">
        <v>111</v>
      </c>
      <c r="G1190" s="96" t="str">
        <f>IF(C1190='TABELA UNIFICADA 2024'!A1190,'TABELA UNIFICADA 2024'!D1190," ")</f>
        <v xml:space="preserve"> </v>
      </c>
      <c r="H1190" s="96" t="s">
        <v>43</v>
      </c>
      <c r="I1190" s="96" t="s">
        <v>112</v>
      </c>
      <c r="J1190" s="97" t="str">
        <f>IF(C1190='TABELA UNIFICADA 2024'!A1136,'TABELA UNIFICADA 2024'!G1136," ")</f>
        <v xml:space="preserve"> </v>
      </c>
      <c r="K1190" s="96" t="s">
        <v>113</v>
      </c>
      <c r="L1190" s="100" t="str">
        <f t="shared" si="115"/>
        <v>-</v>
      </c>
      <c r="M1190" s="95" t="str">
        <f>IF(C1190='TABELA UNIFICADA 2024'!A1190,'TABELA UNIFICADA 2024'!C1190," ")</f>
        <v xml:space="preserve"> </v>
      </c>
      <c r="N1190" s="99" t="str">
        <f>IF(C1190='TABELA UNIFICADA 2024'!A1136,'TABELA UNIFICADA 2024'!F1136," ")</f>
        <v xml:space="preserve"> </v>
      </c>
      <c r="O1190" s="99" t="str">
        <f t="shared" si="116"/>
        <v xml:space="preserve"> </v>
      </c>
      <c r="Y1190" s="183" t="s">
        <v>1285</v>
      </c>
      <c r="Z1190" s="104" t="s">
        <v>666</v>
      </c>
      <c r="AA1190" s="104" t="s">
        <v>706</v>
      </c>
      <c r="AB1190" s="104" t="str">
        <f t="shared" si="114"/>
        <v>FERRO</v>
      </c>
      <c r="AC1190" s="106">
        <f>IF(AND(AB1190="FERRO",AA1190="PADRAO"),CONTROLE!$T$2,IF(AND(AB1190="FERRO",AA1190="ESPECIAL"),CONTROLE!$T$3,IF(AND(AB1190="ACO",AA1190="PADRAO"),CONTROLE!$T$8,IF(AND(AB1190="ACO",AA1190="ESPECIAL"),CONTROLE!$T$9,IF(AND(AB1190="ALUMINIO",AA1190="PADRAO"),CONTROLE!$T$5,IF(AND(AB1190="ALUMINIO",AA1190="ESPECIAL"),CONTROLE!$T$6))))))</f>
        <v>12737</v>
      </c>
    </row>
    <row r="1191" spans="1:29" ht="15" customHeight="1">
      <c r="A1191" s="98" t="s">
        <v>2927</v>
      </c>
      <c r="B1191" s="96" t="str">
        <f t="shared" si="117"/>
        <v xml:space="preserve"> </v>
      </c>
      <c r="C1191" s="96" t="str">
        <f>IF(AND(ISBLANK('TABELA UNIFICADA 2024'!P1137)=TRUE,(ISBLANK('TABELA UNIFICADA 2024'!A1137)=FALSE)),'TABELA UNIFICADA 2024'!A1137," ")</f>
        <v xml:space="preserve"> </v>
      </c>
      <c r="D1191" s="96" t="s">
        <v>43</v>
      </c>
      <c r="E1191" s="191" t="str">
        <f>IF(ISBLANK('TABELA UNIFICADA 2024'!M1137)=TRUE," ",'TABELA UNIFICADA 2024'!M1137)</f>
        <v xml:space="preserve"> </v>
      </c>
      <c r="F1191" s="96" t="s">
        <v>111</v>
      </c>
      <c r="G1191" s="96" t="str">
        <f>IF(C1191='TABELA UNIFICADA 2024'!A1191,'TABELA UNIFICADA 2024'!D1191," ")</f>
        <v xml:space="preserve"> </v>
      </c>
      <c r="H1191" s="96" t="s">
        <v>43</v>
      </c>
      <c r="I1191" s="96" t="s">
        <v>112</v>
      </c>
      <c r="J1191" s="97" t="str">
        <f>IF(C1191='TABELA UNIFICADA 2024'!A1137,'TABELA UNIFICADA 2024'!G1137," ")</f>
        <v xml:space="preserve"> </v>
      </c>
      <c r="K1191" s="96" t="s">
        <v>113</v>
      </c>
      <c r="L1191" s="100" t="str">
        <f t="shared" si="115"/>
        <v>-</v>
      </c>
      <c r="M1191" s="95" t="str">
        <f>IF(C1191='TABELA UNIFICADA 2024'!A1191,'TABELA UNIFICADA 2024'!C1191," ")</f>
        <v xml:space="preserve"> </v>
      </c>
      <c r="N1191" s="99" t="str">
        <f>IF(C1191='TABELA UNIFICADA 2024'!A1137,'TABELA UNIFICADA 2024'!F1137," ")</f>
        <v xml:space="preserve"> </v>
      </c>
      <c r="O1191" s="99" t="str">
        <f t="shared" si="116"/>
        <v xml:space="preserve"> </v>
      </c>
      <c r="Y1191" s="183" t="s">
        <v>2200</v>
      </c>
      <c r="Z1191" s="104" t="s">
        <v>666</v>
      </c>
      <c r="AA1191" s="104" t="s">
        <v>706</v>
      </c>
      <c r="AB1191" s="104" t="str">
        <f t="shared" si="114"/>
        <v>FERRO</v>
      </c>
      <c r="AC1191" s="106">
        <f>IF(AND(AB1191="FERRO",AA1191="PADRAO"),CONTROLE!$T$2,IF(AND(AB1191="FERRO",AA1191="ESPECIAL"),CONTROLE!$T$3,IF(AND(AB1191="ACO",AA1191="PADRAO"),CONTROLE!$T$8,IF(AND(AB1191="ACO",AA1191="ESPECIAL"),CONTROLE!$T$9,IF(AND(AB1191="ALUMINIO",AA1191="PADRAO"),CONTROLE!$T$5,IF(AND(AB1191="ALUMINIO",AA1191="ESPECIAL"),CONTROLE!$T$6))))))</f>
        <v>12737</v>
      </c>
    </row>
    <row r="1192" spans="1:29" ht="15" customHeight="1">
      <c r="A1192" s="98" t="s">
        <v>2927</v>
      </c>
      <c r="B1192" s="96" t="str">
        <f t="shared" si="117"/>
        <v xml:space="preserve"> </v>
      </c>
      <c r="C1192" s="96" t="str">
        <f>IF(AND(ISBLANK('TABELA UNIFICADA 2024'!P1138)=TRUE,(ISBLANK('TABELA UNIFICADA 2024'!A1138)=FALSE)),'TABELA UNIFICADA 2024'!A1138," ")</f>
        <v xml:space="preserve"> </v>
      </c>
      <c r="D1192" s="96" t="s">
        <v>43</v>
      </c>
      <c r="E1192" s="191" t="str">
        <f>IF(ISBLANK('TABELA UNIFICADA 2024'!M1138)=TRUE," ",'TABELA UNIFICADA 2024'!M1138)</f>
        <v xml:space="preserve"> </v>
      </c>
      <c r="F1192" s="96" t="s">
        <v>111</v>
      </c>
      <c r="G1192" s="96" t="str">
        <f>IF(C1192='TABELA UNIFICADA 2024'!A1192,'TABELA UNIFICADA 2024'!D1192," ")</f>
        <v xml:space="preserve"> </v>
      </c>
      <c r="H1192" s="96" t="s">
        <v>43</v>
      </c>
      <c r="I1192" s="96" t="s">
        <v>112</v>
      </c>
      <c r="J1192" s="97" t="str">
        <f>IF(C1192='TABELA UNIFICADA 2024'!A1138,'TABELA UNIFICADA 2024'!G1138," ")</f>
        <v xml:space="preserve"> </v>
      </c>
      <c r="K1192" s="96" t="s">
        <v>113</v>
      </c>
      <c r="L1192" s="100" t="str">
        <f t="shared" si="115"/>
        <v>-</v>
      </c>
      <c r="M1192" s="95" t="str">
        <f>IF(C1192='TABELA UNIFICADA 2024'!A1192,'TABELA UNIFICADA 2024'!C1192," ")</f>
        <v xml:space="preserve"> </v>
      </c>
      <c r="N1192" s="99" t="str">
        <f>IF(C1192='TABELA UNIFICADA 2024'!A1138,'TABELA UNIFICADA 2024'!F1138," ")</f>
        <v xml:space="preserve"> </v>
      </c>
      <c r="O1192" s="99" t="str">
        <f t="shared" si="116"/>
        <v xml:space="preserve"> </v>
      </c>
      <c r="Y1192" s="183" t="s">
        <v>2201</v>
      </c>
      <c r="Z1192" s="104" t="s">
        <v>666</v>
      </c>
      <c r="AA1192" s="104" t="s">
        <v>706</v>
      </c>
      <c r="AB1192" s="104" t="str">
        <f t="shared" si="114"/>
        <v>FERRO</v>
      </c>
      <c r="AC1192" s="106">
        <f>IF(AND(AB1192="FERRO",AA1192="PADRAO"),CONTROLE!$T$2,IF(AND(AB1192="FERRO",AA1192="ESPECIAL"),CONTROLE!$T$3,IF(AND(AB1192="ACO",AA1192="PADRAO"),CONTROLE!$T$8,IF(AND(AB1192="ACO",AA1192="ESPECIAL"),CONTROLE!$T$9,IF(AND(AB1192="ALUMINIO",AA1192="PADRAO"),CONTROLE!$T$5,IF(AND(AB1192="ALUMINIO",AA1192="ESPECIAL"),CONTROLE!$T$6))))))</f>
        <v>12737</v>
      </c>
    </row>
    <row r="1193" spans="1:29" ht="15" customHeight="1">
      <c r="A1193" s="98" t="s">
        <v>2927</v>
      </c>
      <c r="B1193" s="96" t="str">
        <f t="shared" si="117"/>
        <v xml:space="preserve"> </v>
      </c>
      <c r="C1193" s="96" t="str">
        <f>IF(AND(ISBLANK('TABELA UNIFICADA 2024'!P1139)=TRUE,(ISBLANK('TABELA UNIFICADA 2024'!A1139)=FALSE)),'TABELA UNIFICADA 2024'!A1139," ")</f>
        <v xml:space="preserve"> </v>
      </c>
      <c r="D1193" s="96" t="s">
        <v>43</v>
      </c>
      <c r="E1193" s="191" t="str">
        <f>IF(ISBLANK('TABELA UNIFICADA 2024'!M1139)=TRUE," ",'TABELA UNIFICADA 2024'!M1139)</f>
        <v xml:space="preserve"> </v>
      </c>
      <c r="F1193" s="96" t="s">
        <v>111</v>
      </c>
      <c r="G1193" s="96" t="str">
        <f>IF(C1193='TABELA UNIFICADA 2024'!A1193,'TABELA UNIFICADA 2024'!D1193," ")</f>
        <v xml:space="preserve"> </v>
      </c>
      <c r="H1193" s="96" t="s">
        <v>43</v>
      </c>
      <c r="I1193" s="96" t="s">
        <v>112</v>
      </c>
      <c r="J1193" s="97" t="str">
        <f>IF(C1193='TABELA UNIFICADA 2024'!A1139,'TABELA UNIFICADA 2024'!G1139," ")</f>
        <v xml:space="preserve"> </v>
      </c>
      <c r="K1193" s="96" t="s">
        <v>113</v>
      </c>
      <c r="L1193" s="100" t="str">
        <f t="shared" si="115"/>
        <v>-</v>
      </c>
      <c r="M1193" s="95" t="str">
        <f>IF(C1193='TABELA UNIFICADA 2024'!A1193,'TABELA UNIFICADA 2024'!C1193," ")</f>
        <v xml:space="preserve"> </v>
      </c>
      <c r="N1193" s="99" t="str">
        <f>IF(C1193='TABELA UNIFICADA 2024'!A1139,'TABELA UNIFICADA 2024'!F1139," ")</f>
        <v xml:space="preserve"> </v>
      </c>
      <c r="O1193" s="99" t="str">
        <f t="shared" si="116"/>
        <v xml:space="preserve"> </v>
      </c>
      <c r="Y1193" s="183" t="s">
        <v>2202</v>
      </c>
      <c r="Z1193" s="104" t="s">
        <v>666</v>
      </c>
      <c r="AA1193" s="104" t="s">
        <v>706</v>
      </c>
      <c r="AB1193" s="104" t="str">
        <f t="shared" si="114"/>
        <v>FERRO</v>
      </c>
      <c r="AC1193" s="106">
        <f>IF(AND(AB1193="FERRO",AA1193="PADRAO"),CONTROLE!$T$2,IF(AND(AB1193="FERRO",AA1193="ESPECIAL"),CONTROLE!$T$3,IF(AND(AB1193="ACO",AA1193="PADRAO"),CONTROLE!$T$8,IF(AND(AB1193="ACO",AA1193="ESPECIAL"),CONTROLE!$T$9,IF(AND(AB1193="ALUMINIO",AA1193="PADRAO"),CONTROLE!$T$5,IF(AND(AB1193="ALUMINIO",AA1193="ESPECIAL"),CONTROLE!$T$6))))))</f>
        <v>12737</v>
      </c>
    </row>
    <row r="1194" spans="1:29" ht="15" customHeight="1">
      <c r="A1194" s="98" t="s">
        <v>2927</v>
      </c>
      <c r="B1194" s="96" t="str">
        <f t="shared" si="117"/>
        <v xml:space="preserve"> </v>
      </c>
      <c r="C1194" s="96" t="str">
        <f>IF(AND(ISBLANK('TABELA UNIFICADA 2024'!P1140)=TRUE,(ISBLANK('TABELA UNIFICADA 2024'!A1140)=FALSE)),'TABELA UNIFICADA 2024'!A1140," ")</f>
        <v xml:space="preserve"> </v>
      </c>
      <c r="D1194" s="96" t="s">
        <v>43</v>
      </c>
      <c r="E1194" s="191" t="str">
        <f>IF(ISBLANK('TABELA UNIFICADA 2024'!M1140)=TRUE," ",'TABELA UNIFICADA 2024'!M1140)</f>
        <v xml:space="preserve"> </v>
      </c>
      <c r="F1194" s="96" t="s">
        <v>111</v>
      </c>
      <c r="G1194" s="96" t="str">
        <f>IF(C1194='TABELA UNIFICADA 2024'!A1194,'TABELA UNIFICADA 2024'!D1194," ")</f>
        <v xml:space="preserve"> </v>
      </c>
      <c r="H1194" s="96" t="s">
        <v>43</v>
      </c>
      <c r="I1194" s="96" t="s">
        <v>112</v>
      </c>
      <c r="J1194" s="97" t="str">
        <f>IF(C1194='TABELA UNIFICADA 2024'!A1140,'TABELA UNIFICADA 2024'!G1140," ")</f>
        <v xml:space="preserve"> </v>
      </c>
      <c r="K1194" s="96" t="s">
        <v>113</v>
      </c>
      <c r="L1194" s="100" t="str">
        <f t="shared" si="115"/>
        <v>-</v>
      </c>
      <c r="M1194" s="95" t="str">
        <f>IF(C1194='TABELA UNIFICADA 2024'!A1194,'TABELA UNIFICADA 2024'!C1194," ")</f>
        <v xml:space="preserve"> </v>
      </c>
      <c r="N1194" s="99" t="str">
        <f>IF(C1194='TABELA UNIFICADA 2024'!A1140,'TABELA UNIFICADA 2024'!F1140," ")</f>
        <v xml:space="preserve"> </v>
      </c>
      <c r="O1194" s="99" t="str">
        <f t="shared" si="116"/>
        <v xml:space="preserve"> </v>
      </c>
      <c r="Y1194" s="183" t="s">
        <v>2203</v>
      </c>
      <c r="Z1194" s="104" t="s">
        <v>666</v>
      </c>
      <c r="AA1194" s="104" t="s">
        <v>706</v>
      </c>
      <c r="AB1194" s="104" t="str">
        <f t="shared" si="114"/>
        <v>FERRO</v>
      </c>
      <c r="AC1194" s="106">
        <f>IF(AND(AB1194="FERRO",AA1194="PADRAO"),CONTROLE!$T$2,IF(AND(AB1194="FERRO",AA1194="ESPECIAL"),CONTROLE!$T$3,IF(AND(AB1194="ACO",AA1194="PADRAO"),CONTROLE!$T$8,IF(AND(AB1194="ACO",AA1194="ESPECIAL"),CONTROLE!$T$9,IF(AND(AB1194="ALUMINIO",AA1194="PADRAO"),CONTROLE!$T$5,IF(AND(AB1194="ALUMINIO",AA1194="ESPECIAL"),CONTROLE!$T$6))))))</f>
        <v>12737</v>
      </c>
    </row>
    <row r="1195" spans="1:29" ht="15" customHeight="1">
      <c r="A1195" s="98" t="s">
        <v>2927</v>
      </c>
      <c r="B1195" s="96" t="str">
        <f t="shared" si="117"/>
        <v xml:space="preserve"> </v>
      </c>
      <c r="C1195" s="96" t="str">
        <f>IF(AND(ISBLANK('TABELA UNIFICADA 2024'!P1141)=TRUE,(ISBLANK('TABELA UNIFICADA 2024'!A1141)=FALSE)),'TABELA UNIFICADA 2024'!A1141," ")</f>
        <v xml:space="preserve"> </v>
      </c>
      <c r="D1195" s="96" t="s">
        <v>43</v>
      </c>
      <c r="E1195" s="191" t="str">
        <f>IF(ISBLANK('TABELA UNIFICADA 2024'!M1141)=TRUE," ",'TABELA UNIFICADA 2024'!M1141)</f>
        <v xml:space="preserve"> </v>
      </c>
      <c r="F1195" s="96" t="s">
        <v>111</v>
      </c>
      <c r="G1195" s="96" t="str">
        <f>IF(C1195='TABELA UNIFICADA 2024'!A1195,'TABELA UNIFICADA 2024'!D1195," ")</f>
        <v xml:space="preserve"> </v>
      </c>
      <c r="H1195" s="96" t="s">
        <v>43</v>
      </c>
      <c r="I1195" s="96" t="s">
        <v>112</v>
      </c>
      <c r="J1195" s="97" t="str">
        <f>IF(C1195='TABELA UNIFICADA 2024'!A1141,'TABELA UNIFICADA 2024'!G1141," ")</f>
        <v xml:space="preserve"> </v>
      </c>
      <c r="K1195" s="96" t="s">
        <v>113</v>
      </c>
      <c r="L1195" s="100" t="str">
        <f t="shared" si="115"/>
        <v>-</v>
      </c>
      <c r="M1195" s="95" t="str">
        <f>IF(C1195='TABELA UNIFICADA 2024'!A1195,'TABELA UNIFICADA 2024'!C1195," ")</f>
        <v xml:space="preserve"> </v>
      </c>
      <c r="N1195" s="99" t="str">
        <f>IF(C1195='TABELA UNIFICADA 2024'!A1141,'TABELA UNIFICADA 2024'!F1141," ")</f>
        <v xml:space="preserve"> </v>
      </c>
      <c r="O1195" s="99" t="str">
        <f t="shared" si="116"/>
        <v xml:space="preserve"> </v>
      </c>
      <c r="Y1195" s="183" t="s">
        <v>2204</v>
      </c>
      <c r="Z1195" s="104" t="s">
        <v>666</v>
      </c>
      <c r="AA1195" s="104" t="s">
        <v>706</v>
      </c>
      <c r="AB1195" s="104" t="str">
        <f t="shared" si="114"/>
        <v>FERRO</v>
      </c>
      <c r="AC1195" s="106">
        <f>IF(AND(AB1195="FERRO",AA1195="PADRAO"),CONTROLE!$T$2,IF(AND(AB1195="FERRO",AA1195="ESPECIAL"),CONTROLE!$T$3,IF(AND(AB1195="ACO",AA1195="PADRAO"),CONTROLE!$T$8,IF(AND(AB1195="ACO",AA1195="ESPECIAL"),CONTROLE!$T$9,IF(AND(AB1195="ALUMINIO",AA1195="PADRAO"),CONTROLE!$T$5,IF(AND(AB1195="ALUMINIO",AA1195="ESPECIAL"),CONTROLE!$T$6))))))</f>
        <v>12737</v>
      </c>
    </row>
    <row r="1196" spans="1:29" ht="15" customHeight="1">
      <c r="A1196" s="98" t="s">
        <v>2927</v>
      </c>
      <c r="B1196" s="96" t="str">
        <f t="shared" si="117"/>
        <v xml:space="preserve"> </v>
      </c>
      <c r="C1196" s="96" t="str">
        <f>IF(AND(ISBLANK('TABELA UNIFICADA 2024'!P1142)=TRUE,(ISBLANK('TABELA UNIFICADA 2024'!A1142)=FALSE)),'TABELA UNIFICADA 2024'!A1142," ")</f>
        <v xml:space="preserve"> </v>
      </c>
      <c r="D1196" s="96" t="s">
        <v>43</v>
      </c>
      <c r="E1196" s="191" t="str">
        <f>IF(ISBLANK('TABELA UNIFICADA 2024'!M1142)=TRUE," ",'TABELA UNIFICADA 2024'!M1142)</f>
        <v xml:space="preserve"> </v>
      </c>
      <c r="F1196" s="96" t="s">
        <v>111</v>
      </c>
      <c r="G1196" s="96" t="str">
        <f>IF(C1196='TABELA UNIFICADA 2024'!A1196,'TABELA UNIFICADA 2024'!D1196," ")</f>
        <v xml:space="preserve"> </v>
      </c>
      <c r="H1196" s="96" t="s">
        <v>43</v>
      </c>
      <c r="I1196" s="96" t="s">
        <v>112</v>
      </c>
      <c r="J1196" s="97" t="str">
        <f>IF(C1196='TABELA UNIFICADA 2024'!A1142,'TABELA UNIFICADA 2024'!G1142," ")</f>
        <v xml:space="preserve"> </v>
      </c>
      <c r="K1196" s="96" t="s">
        <v>113</v>
      </c>
      <c r="L1196" s="100" t="str">
        <f t="shared" si="115"/>
        <v>-</v>
      </c>
      <c r="M1196" s="95" t="str">
        <f>IF(C1196='TABELA UNIFICADA 2024'!A1196,'TABELA UNIFICADA 2024'!C1196," ")</f>
        <v xml:space="preserve"> </v>
      </c>
      <c r="N1196" s="99" t="str">
        <f>IF(C1196='TABELA UNIFICADA 2024'!A1142,'TABELA UNIFICADA 2024'!F1142," ")</f>
        <v xml:space="preserve"> </v>
      </c>
      <c r="O1196" s="99" t="str">
        <f t="shared" si="116"/>
        <v xml:space="preserve"> </v>
      </c>
      <c r="Y1196" s="183" t="s">
        <v>2205</v>
      </c>
      <c r="Z1196" s="104" t="s">
        <v>666</v>
      </c>
      <c r="AA1196" s="104" t="s">
        <v>706</v>
      </c>
      <c r="AB1196" s="104" t="str">
        <f t="shared" si="114"/>
        <v>FERRO</v>
      </c>
      <c r="AC1196" s="106">
        <f>IF(AND(AB1196="FERRO",AA1196="PADRAO"),CONTROLE!$T$2,IF(AND(AB1196="FERRO",AA1196="ESPECIAL"),CONTROLE!$T$3,IF(AND(AB1196="ACO",AA1196="PADRAO"),CONTROLE!$T$8,IF(AND(AB1196="ACO",AA1196="ESPECIAL"),CONTROLE!$T$9,IF(AND(AB1196="ALUMINIO",AA1196="PADRAO"),CONTROLE!$T$5,IF(AND(AB1196="ALUMINIO",AA1196="ESPECIAL"),CONTROLE!$T$6))))))</f>
        <v>12737</v>
      </c>
    </row>
    <row r="1197" spans="1:29" ht="15" customHeight="1">
      <c r="A1197" s="98" t="s">
        <v>2927</v>
      </c>
      <c r="B1197" s="96" t="str">
        <f t="shared" si="117"/>
        <v xml:space="preserve"> </v>
      </c>
      <c r="C1197" s="96" t="str">
        <f>IF(AND(ISBLANK('TABELA UNIFICADA 2024'!P1143)=TRUE,(ISBLANK('TABELA UNIFICADA 2024'!A1143)=FALSE)),'TABELA UNIFICADA 2024'!A1143," ")</f>
        <v xml:space="preserve"> </v>
      </c>
      <c r="D1197" s="96" t="s">
        <v>43</v>
      </c>
      <c r="E1197" s="191" t="str">
        <f>IF(ISBLANK('TABELA UNIFICADA 2024'!M1143)=TRUE," ",'TABELA UNIFICADA 2024'!M1143)</f>
        <v xml:space="preserve"> </v>
      </c>
      <c r="F1197" s="96" t="s">
        <v>111</v>
      </c>
      <c r="G1197" s="96" t="str">
        <f>IF(C1197='TABELA UNIFICADA 2024'!A1197,'TABELA UNIFICADA 2024'!D1197," ")</f>
        <v xml:space="preserve"> </v>
      </c>
      <c r="H1197" s="96" t="s">
        <v>43</v>
      </c>
      <c r="I1197" s="96" t="s">
        <v>112</v>
      </c>
      <c r="J1197" s="97" t="str">
        <f>IF(C1197='TABELA UNIFICADA 2024'!A1143,'TABELA UNIFICADA 2024'!G1143," ")</f>
        <v xml:space="preserve"> </v>
      </c>
      <c r="K1197" s="96" t="s">
        <v>113</v>
      </c>
      <c r="L1197" s="100" t="str">
        <f t="shared" si="115"/>
        <v>-</v>
      </c>
      <c r="M1197" s="95" t="str">
        <f>IF(C1197='TABELA UNIFICADA 2024'!A1197,'TABELA UNIFICADA 2024'!C1197," ")</f>
        <v xml:space="preserve"> </v>
      </c>
      <c r="N1197" s="99" t="str">
        <f>IF(C1197='TABELA UNIFICADA 2024'!A1143,'TABELA UNIFICADA 2024'!F1143," ")</f>
        <v xml:space="preserve"> </v>
      </c>
      <c r="O1197" s="99" t="str">
        <f t="shared" si="116"/>
        <v xml:space="preserve"> </v>
      </c>
      <c r="Y1197" s="183" t="s">
        <v>2206</v>
      </c>
      <c r="Z1197" s="104" t="s">
        <v>666</v>
      </c>
      <c r="AA1197" s="104" t="s">
        <v>706</v>
      </c>
      <c r="AB1197" s="104" t="str">
        <f t="shared" si="114"/>
        <v>FERRO</v>
      </c>
      <c r="AC1197" s="106">
        <f>IF(AND(AB1197="FERRO",AA1197="PADRAO"),CONTROLE!$T$2,IF(AND(AB1197="FERRO",AA1197="ESPECIAL"),CONTROLE!$T$3,IF(AND(AB1197="ACO",AA1197="PADRAO"),CONTROLE!$T$8,IF(AND(AB1197="ACO",AA1197="ESPECIAL"),CONTROLE!$T$9,IF(AND(AB1197="ALUMINIO",AA1197="PADRAO"),CONTROLE!$T$5,IF(AND(AB1197="ALUMINIO",AA1197="ESPECIAL"),CONTROLE!$T$6))))))</f>
        <v>12737</v>
      </c>
    </row>
    <row r="1198" spans="1:29" ht="15" customHeight="1">
      <c r="A1198" s="98" t="s">
        <v>2927</v>
      </c>
      <c r="B1198" s="96" t="str">
        <f t="shared" si="117"/>
        <v xml:space="preserve"> </v>
      </c>
      <c r="C1198" s="96" t="str">
        <f>IF(AND(ISBLANK('TABELA UNIFICADA 2024'!P1144)=TRUE,(ISBLANK('TABELA UNIFICADA 2024'!A1144)=FALSE)),'TABELA UNIFICADA 2024'!A1144," ")</f>
        <v xml:space="preserve"> </v>
      </c>
      <c r="D1198" s="96" t="s">
        <v>43</v>
      </c>
      <c r="E1198" s="191" t="str">
        <f>IF(ISBLANK('TABELA UNIFICADA 2024'!M1144)=TRUE," ",'TABELA UNIFICADA 2024'!M1144)</f>
        <v xml:space="preserve"> </v>
      </c>
      <c r="F1198" s="96" t="s">
        <v>111</v>
      </c>
      <c r="G1198" s="96" t="str">
        <f>IF(C1198='TABELA UNIFICADA 2024'!A1198,'TABELA UNIFICADA 2024'!D1198," ")</f>
        <v xml:space="preserve"> </v>
      </c>
      <c r="H1198" s="96" t="s">
        <v>43</v>
      </c>
      <c r="I1198" s="96" t="s">
        <v>112</v>
      </c>
      <c r="J1198" s="97" t="str">
        <f>IF(C1198='TABELA UNIFICADA 2024'!A1144,'TABELA UNIFICADA 2024'!G1144," ")</f>
        <v xml:space="preserve"> </v>
      </c>
      <c r="K1198" s="96" t="s">
        <v>113</v>
      </c>
      <c r="L1198" s="100" t="str">
        <f t="shared" si="115"/>
        <v>-</v>
      </c>
      <c r="M1198" s="95" t="str">
        <f>IF(C1198='TABELA UNIFICADA 2024'!A1198,'TABELA UNIFICADA 2024'!C1198," ")</f>
        <v xml:space="preserve"> </v>
      </c>
      <c r="N1198" s="99" t="str">
        <f>IF(C1198='TABELA UNIFICADA 2024'!A1144,'TABELA UNIFICADA 2024'!F1144," ")</f>
        <v xml:space="preserve"> </v>
      </c>
      <c r="O1198" s="99" t="str">
        <f t="shared" si="116"/>
        <v xml:space="preserve"> </v>
      </c>
      <c r="Y1198" s="183" t="s">
        <v>2207</v>
      </c>
      <c r="Z1198" s="104" t="s">
        <v>666</v>
      </c>
      <c r="AA1198" s="104" t="s">
        <v>706</v>
      </c>
      <c r="AB1198" s="104" t="str">
        <f t="shared" si="114"/>
        <v>FERRO</v>
      </c>
      <c r="AC1198" s="106">
        <f>IF(AND(AB1198="FERRO",AA1198="PADRAO"),CONTROLE!$T$2,IF(AND(AB1198="FERRO",AA1198="ESPECIAL"),CONTROLE!$T$3,IF(AND(AB1198="ACO",AA1198="PADRAO"),CONTROLE!$T$8,IF(AND(AB1198="ACO",AA1198="ESPECIAL"),CONTROLE!$T$9,IF(AND(AB1198="ALUMINIO",AA1198="PADRAO"),CONTROLE!$T$5,IF(AND(AB1198="ALUMINIO",AA1198="ESPECIAL"),CONTROLE!$T$6))))))</f>
        <v>12737</v>
      </c>
    </row>
    <row r="1199" spans="1:29" ht="15" customHeight="1">
      <c r="A1199" s="98" t="s">
        <v>2927</v>
      </c>
      <c r="B1199" s="96" t="str">
        <f t="shared" si="117"/>
        <v xml:space="preserve"> </v>
      </c>
      <c r="C1199" s="96" t="str">
        <f>IF(AND(ISBLANK('TABELA UNIFICADA 2024'!P1145)=TRUE,(ISBLANK('TABELA UNIFICADA 2024'!A1145)=FALSE)),'TABELA UNIFICADA 2024'!A1145," ")</f>
        <v xml:space="preserve"> </v>
      </c>
      <c r="D1199" s="96" t="s">
        <v>43</v>
      </c>
      <c r="E1199" s="191" t="str">
        <f>IF(ISBLANK('TABELA UNIFICADA 2024'!M1145)=TRUE," ",'TABELA UNIFICADA 2024'!M1145)</f>
        <v xml:space="preserve"> </v>
      </c>
      <c r="F1199" s="96" t="s">
        <v>111</v>
      </c>
      <c r="G1199" s="96" t="str">
        <f>IF(C1199='TABELA UNIFICADA 2024'!A1199,'TABELA UNIFICADA 2024'!D1199," ")</f>
        <v xml:space="preserve"> </v>
      </c>
      <c r="H1199" s="96" t="s">
        <v>43</v>
      </c>
      <c r="I1199" s="96" t="s">
        <v>112</v>
      </c>
      <c r="J1199" s="97" t="str">
        <f>IF(C1199='TABELA UNIFICADA 2024'!A1145,'TABELA UNIFICADA 2024'!G1145," ")</f>
        <v xml:space="preserve"> </v>
      </c>
      <c r="K1199" s="96" t="s">
        <v>113</v>
      </c>
      <c r="L1199" s="100" t="str">
        <f t="shared" si="115"/>
        <v>-</v>
      </c>
      <c r="M1199" s="95" t="str">
        <f>IF(C1199='TABELA UNIFICADA 2024'!A1199,'TABELA UNIFICADA 2024'!C1199," ")</f>
        <v xml:space="preserve"> </v>
      </c>
      <c r="N1199" s="99" t="str">
        <f>IF(C1199='TABELA UNIFICADA 2024'!A1145,'TABELA UNIFICADA 2024'!F1145," ")</f>
        <v xml:space="preserve"> </v>
      </c>
      <c r="O1199" s="99" t="str">
        <f t="shared" si="116"/>
        <v xml:space="preserve"> </v>
      </c>
      <c r="Y1199" s="183" t="s">
        <v>2208</v>
      </c>
      <c r="Z1199" s="104" t="s">
        <v>666</v>
      </c>
      <c r="AA1199" s="104" t="s">
        <v>706</v>
      </c>
      <c r="AB1199" s="104" t="str">
        <f t="shared" si="114"/>
        <v>FERRO</v>
      </c>
      <c r="AC1199" s="106">
        <f>IF(AND(AB1199="FERRO",AA1199="PADRAO"),CONTROLE!$T$2,IF(AND(AB1199="FERRO",AA1199="ESPECIAL"),CONTROLE!$T$3,IF(AND(AB1199="ACO",AA1199="PADRAO"),CONTROLE!$T$8,IF(AND(AB1199="ACO",AA1199="ESPECIAL"),CONTROLE!$T$9,IF(AND(AB1199="ALUMINIO",AA1199="PADRAO"),CONTROLE!$T$5,IF(AND(AB1199="ALUMINIO",AA1199="ESPECIAL"),CONTROLE!$T$6))))))</f>
        <v>12737</v>
      </c>
    </row>
    <row r="1200" spans="1:29" ht="15" customHeight="1">
      <c r="A1200" s="98" t="s">
        <v>2927</v>
      </c>
      <c r="B1200" s="96" t="str">
        <f t="shared" si="117"/>
        <v xml:space="preserve"> </v>
      </c>
      <c r="C1200" s="96" t="str">
        <f>IF(AND(ISBLANK('TABELA UNIFICADA 2024'!P1146)=TRUE,(ISBLANK('TABELA UNIFICADA 2024'!A1146)=FALSE)),'TABELA UNIFICADA 2024'!A1146," ")</f>
        <v xml:space="preserve"> </v>
      </c>
      <c r="D1200" s="96" t="s">
        <v>43</v>
      </c>
      <c r="E1200" s="191" t="str">
        <f>IF(ISBLANK('TABELA UNIFICADA 2024'!M1146)=TRUE," ",'TABELA UNIFICADA 2024'!M1146)</f>
        <v xml:space="preserve"> </v>
      </c>
      <c r="F1200" s="96" t="s">
        <v>111</v>
      </c>
      <c r="G1200" s="96" t="str">
        <f>IF(C1200='TABELA UNIFICADA 2024'!A1200,'TABELA UNIFICADA 2024'!D1200," ")</f>
        <v xml:space="preserve"> </v>
      </c>
      <c r="H1200" s="96" t="s">
        <v>43</v>
      </c>
      <c r="I1200" s="96" t="s">
        <v>112</v>
      </c>
      <c r="J1200" s="97" t="str">
        <f>IF(C1200='TABELA UNIFICADA 2024'!A1146,'TABELA UNIFICADA 2024'!G1146," ")</f>
        <v xml:space="preserve"> </v>
      </c>
      <c r="K1200" s="96" t="s">
        <v>113</v>
      </c>
      <c r="L1200" s="100" t="str">
        <f t="shared" si="115"/>
        <v>-</v>
      </c>
      <c r="M1200" s="95" t="str">
        <f>IF(C1200='TABELA UNIFICADA 2024'!A1200,'TABELA UNIFICADA 2024'!C1200," ")</f>
        <v xml:space="preserve"> </v>
      </c>
      <c r="N1200" s="99" t="str">
        <f>IF(C1200='TABELA UNIFICADA 2024'!A1146,'TABELA UNIFICADA 2024'!F1146," ")</f>
        <v xml:space="preserve"> </v>
      </c>
      <c r="O1200" s="99" t="str">
        <f t="shared" si="116"/>
        <v xml:space="preserve"> </v>
      </c>
      <c r="Y1200" s="183" t="s">
        <v>2209</v>
      </c>
      <c r="Z1200" s="104" t="s">
        <v>666</v>
      </c>
      <c r="AA1200" s="104" t="s">
        <v>706</v>
      </c>
      <c r="AB1200" s="104" t="str">
        <f t="shared" si="114"/>
        <v>FERRO</v>
      </c>
      <c r="AC1200" s="106">
        <f>IF(AND(AB1200="FERRO",AA1200="PADRAO"),CONTROLE!$T$2,IF(AND(AB1200="FERRO",AA1200="ESPECIAL"),CONTROLE!$T$3,IF(AND(AB1200="ACO",AA1200="PADRAO"),CONTROLE!$T$8,IF(AND(AB1200="ACO",AA1200="ESPECIAL"),CONTROLE!$T$9,IF(AND(AB1200="ALUMINIO",AA1200="PADRAO"),CONTROLE!$T$5,IF(AND(AB1200="ALUMINIO",AA1200="ESPECIAL"),CONTROLE!$T$6))))))</f>
        <v>12737</v>
      </c>
    </row>
    <row r="1201" spans="1:29" ht="15" customHeight="1">
      <c r="A1201" s="98" t="s">
        <v>2927</v>
      </c>
      <c r="B1201" s="96" t="str">
        <f t="shared" si="117"/>
        <v xml:space="preserve"> </v>
      </c>
      <c r="C1201" s="96" t="str">
        <f>IF(AND(ISBLANK('TABELA UNIFICADA 2024'!P1147)=TRUE,(ISBLANK('TABELA UNIFICADA 2024'!A1147)=FALSE)),'TABELA UNIFICADA 2024'!A1147," ")</f>
        <v xml:space="preserve"> </v>
      </c>
      <c r="D1201" s="96" t="s">
        <v>43</v>
      </c>
      <c r="E1201" s="191" t="str">
        <f>IF(ISBLANK('TABELA UNIFICADA 2024'!M1147)=TRUE," ",'TABELA UNIFICADA 2024'!M1147)</f>
        <v xml:space="preserve"> </v>
      </c>
      <c r="F1201" s="96" t="s">
        <v>111</v>
      </c>
      <c r="G1201" s="96" t="str">
        <f>IF(C1201='TABELA UNIFICADA 2024'!A1201,'TABELA UNIFICADA 2024'!D1201," ")</f>
        <v xml:space="preserve"> </v>
      </c>
      <c r="H1201" s="96" t="s">
        <v>43</v>
      </c>
      <c r="I1201" s="96" t="s">
        <v>112</v>
      </c>
      <c r="J1201" s="97" t="str">
        <f>IF(C1201='TABELA UNIFICADA 2024'!A1147,'TABELA UNIFICADA 2024'!G1147," ")</f>
        <v xml:space="preserve"> </v>
      </c>
      <c r="K1201" s="96" t="s">
        <v>113</v>
      </c>
      <c r="L1201" s="100" t="str">
        <f t="shared" si="115"/>
        <v>-</v>
      </c>
      <c r="M1201" s="95" t="str">
        <f>IF(C1201='TABELA UNIFICADA 2024'!A1201,'TABELA UNIFICADA 2024'!C1201," ")</f>
        <v xml:space="preserve"> </v>
      </c>
      <c r="N1201" s="99" t="str">
        <f>IF(C1201='TABELA UNIFICADA 2024'!A1147,'TABELA UNIFICADA 2024'!F1147," ")</f>
        <v xml:space="preserve"> </v>
      </c>
      <c r="O1201" s="99" t="str">
        <f t="shared" si="116"/>
        <v xml:space="preserve"> </v>
      </c>
      <c r="Y1201" s="183" t="s">
        <v>1286</v>
      </c>
      <c r="Z1201" s="104" t="s">
        <v>664</v>
      </c>
      <c r="AA1201" s="104" t="s">
        <v>706</v>
      </c>
      <c r="AB1201" s="104" t="str">
        <f t="shared" si="114"/>
        <v>FERRO</v>
      </c>
      <c r="AC1201" s="106">
        <f>IF(AND(AB1201="FERRO",AA1201="PADRAO"),CONTROLE!$T$2,IF(AND(AB1201="FERRO",AA1201="ESPECIAL"),CONTROLE!$T$3,IF(AND(AB1201="ACO",AA1201="PADRAO"),CONTROLE!$T$8,IF(AND(AB1201="ACO",AA1201="ESPECIAL"),CONTROLE!$T$9,IF(AND(AB1201="ALUMINIO",AA1201="PADRAO"),CONTROLE!$T$5,IF(AND(AB1201="ALUMINIO",AA1201="ESPECIAL"),CONTROLE!$T$6))))))</f>
        <v>12737</v>
      </c>
    </row>
    <row r="1202" spans="1:29" ht="15" customHeight="1">
      <c r="A1202" s="98" t="s">
        <v>2927</v>
      </c>
      <c r="B1202" s="96" t="str">
        <f t="shared" si="117"/>
        <v xml:space="preserve"> </v>
      </c>
      <c r="C1202" s="96" t="str">
        <f>IF(AND(ISBLANK('TABELA UNIFICADA 2024'!P1148)=TRUE,(ISBLANK('TABELA UNIFICADA 2024'!A1148)=FALSE)),'TABELA UNIFICADA 2024'!A1148," ")</f>
        <v xml:space="preserve"> </v>
      </c>
      <c r="D1202" s="96" t="s">
        <v>43</v>
      </c>
      <c r="E1202" s="191" t="str">
        <f>IF(ISBLANK('TABELA UNIFICADA 2024'!M1148)=TRUE," ",'TABELA UNIFICADA 2024'!M1148)</f>
        <v xml:space="preserve"> </v>
      </c>
      <c r="F1202" s="96" t="s">
        <v>111</v>
      </c>
      <c r="G1202" s="96" t="str">
        <f>IF(C1202='TABELA UNIFICADA 2024'!A1202,'TABELA UNIFICADA 2024'!D1202," ")</f>
        <v xml:space="preserve"> </v>
      </c>
      <c r="H1202" s="96" t="s">
        <v>43</v>
      </c>
      <c r="I1202" s="96" t="s">
        <v>112</v>
      </c>
      <c r="J1202" s="97" t="str">
        <f>IF(C1202='TABELA UNIFICADA 2024'!A1148,'TABELA UNIFICADA 2024'!G1148," ")</f>
        <v xml:space="preserve"> </v>
      </c>
      <c r="K1202" s="96" t="s">
        <v>113</v>
      </c>
      <c r="L1202" s="100" t="str">
        <f t="shared" si="115"/>
        <v>-</v>
      </c>
      <c r="M1202" s="95" t="str">
        <f>IF(C1202='TABELA UNIFICADA 2024'!A1202,'TABELA UNIFICADA 2024'!C1202," ")</f>
        <v xml:space="preserve"> </v>
      </c>
      <c r="N1202" s="99" t="str">
        <f>IF(C1202='TABELA UNIFICADA 2024'!A1148,'TABELA UNIFICADA 2024'!F1148," ")</f>
        <v xml:space="preserve"> </v>
      </c>
      <c r="O1202" s="99" t="str">
        <f t="shared" si="116"/>
        <v xml:space="preserve"> </v>
      </c>
      <c r="Y1202" s="183" t="s">
        <v>2210</v>
      </c>
      <c r="Z1202" s="104" t="s">
        <v>666</v>
      </c>
      <c r="AA1202" s="104" t="s">
        <v>706</v>
      </c>
      <c r="AB1202" s="104" t="str">
        <f t="shared" si="114"/>
        <v>FERRO</v>
      </c>
      <c r="AC1202" s="106">
        <f>IF(AND(AB1202="FERRO",AA1202="PADRAO"),CONTROLE!$T$2,IF(AND(AB1202="FERRO",AA1202="ESPECIAL"),CONTROLE!$T$3,IF(AND(AB1202="ACO",AA1202="PADRAO"),CONTROLE!$T$8,IF(AND(AB1202="ACO",AA1202="ESPECIAL"),CONTROLE!$T$9,IF(AND(AB1202="ALUMINIO",AA1202="PADRAO"),CONTROLE!$T$5,IF(AND(AB1202="ALUMINIO",AA1202="ESPECIAL"),CONTROLE!$T$6))))))</f>
        <v>12737</v>
      </c>
    </row>
    <row r="1203" spans="1:29" ht="15" customHeight="1">
      <c r="A1203" s="98" t="s">
        <v>2927</v>
      </c>
      <c r="B1203" s="96" t="str">
        <f t="shared" si="117"/>
        <v xml:space="preserve"> </v>
      </c>
      <c r="C1203" s="96" t="str">
        <f>IF(AND(ISBLANK('TABELA UNIFICADA 2024'!P1149)=TRUE,(ISBLANK('TABELA UNIFICADA 2024'!A1149)=FALSE)),'TABELA UNIFICADA 2024'!A1149," ")</f>
        <v xml:space="preserve"> </v>
      </c>
      <c r="D1203" s="96" t="s">
        <v>43</v>
      </c>
      <c r="E1203" s="191" t="str">
        <f>IF(ISBLANK('TABELA UNIFICADA 2024'!M1149)=TRUE," ",'TABELA UNIFICADA 2024'!M1149)</f>
        <v xml:space="preserve"> </v>
      </c>
      <c r="F1203" s="96" t="s">
        <v>111</v>
      </c>
      <c r="G1203" s="96" t="str">
        <f>IF(C1203='TABELA UNIFICADA 2024'!A1203,'TABELA UNIFICADA 2024'!D1203," ")</f>
        <v xml:space="preserve"> </v>
      </c>
      <c r="H1203" s="96" t="s">
        <v>43</v>
      </c>
      <c r="I1203" s="96" t="s">
        <v>112</v>
      </c>
      <c r="J1203" s="97" t="str">
        <f>IF(C1203='TABELA UNIFICADA 2024'!A1149,'TABELA UNIFICADA 2024'!G1149," ")</f>
        <v xml:space="preserve"> </v>
      </c>
      <c r="K1203" s="96" t="s">
        <v>113</v>
      </c>
      <c r="L1203" s="100" t="str">
        <f t="shared" si="115"/>
        <v>-</v>
      </c>
      <c r="M1203" s="95" t="str">
        <f>IF(C1203='TABELA UNIFICADA 2024'!A1203,'TABELA UNIFICADA 2024'!C1203," ")</f>
        <v xml:space="preserve"> </v>
      </c>
      <c r="N1203" s="99" t="str">
        <f>IF(C1203='TABELA UNIFICADA 2024'!A1149,'TABELA UNIFICADA 2024'!F1149," ")</f>
        <v xml:space="preserve"> </v>
      </c>
      <c r="O1203" s="99" t="str">
        <f t="shared" si="116"/>
        <v xml:space="preserve"> </v>
      </c>
      <c r="Y1203" s="183" t="s">
        <v>2211</v>
      </c>
      <c r="Z1203" s="104" t="s">
        <v>666</v>
      </c>
      <c r="AA1203" s="104" t="s">
        <v>706</v>
      </c>
      <c r="AB1203" s="104" t="str">
        <f t="shared" si="114"/>
        <v>FERRO</v>
      </c>
      <c r="AC1203" s="106">
        <f>IF(AND(AB1203="FERRO",AA1203="PADRAO"),CONTROLE!$T$2,IF(AND(AB1203="FERRO",AA1203="ESPECIAL"),CONTROLE!$T$3,IF(AND(AB1203="ACO",AA1203="PADRAO"),CONTROLE!$T$8,IF(AND(AB1203="ACO",AA1203="ESPECIAL"),CONTROLE!$T$9,IF(AND(AB1203="ALUMINIO",AA1203="PADRAO"),CONTROLE!$T$5,IF(AND(AB1203="ALUMINIO",AA1203="ESPECIAL"),CONTROLE!$T$6))))))</f>
        <v>12737</v>
      </c>
    </row>
    <row r="1204" spans="1:29" ht="15" customHeight="1">
      <c r="A1204" s="98" t="s">
        <v>2927</v>
      </c>
      <c r="B1204" s="96" t="str">
        <f t="shared" si="117"/>
        <v xml:space="preserve"> </v>
      </c>
      <c r="C1204" s="96" t="str">
        <f>IF(AND(ISBLANK('TABELA UNIFICADA 2024'!P1150)=TRUE,(ISBLANK('TABELA UNIFICADA 2024'!A1150)=FALSE)),'TABELA UNIFICADA 2024'!A1150," ")</f>
        <v xml:space="preserve"> </v>
      </c>
      <c r="D1204" s="96" t="s">
        <v>43</v>
      </c>
      <c r="E1204" s="191" t="str">
        <f>IF(ISBLANK('TABELA UNIFICADA 2024'!M1150)=TRUE," ",'TABELA UNIFICADA 2024'!M1150)</f>
        <v xml:space="preserve"> </v>
      </c>
      <c r="F1204" s="96" t="s">
        <v>111</v>
      </c>
      <c r="G1204" s="96" t="str">
        <f>IF(C1204='TABELA UNIFICADA 2024'!A1204,'TABELA UNIFICADA 2024'!D1204," ")</f>
        <v xml:space="preserve"> </v>
      </c>
      <c r="H1204" s="96" t="s">
        <v>43</v>
      </c>
      <c r="I1204" s="96" t="s">
        <v>112</v>
      </c>
      <c r="J1204" s="97" t="str">
        <f>IF(C1204='TABELA UNIFICADA 2024'!A1150,'TABELA UNIFICADA 2024'!G1150," ")</f>
        <v xml:space="preserve"> </v>
      </c>
      <c r="K1204" s="96" t="s">
        <v>113</v>
      </c>
      <c r="L1204" s="100" t="str">
        <f t="shared" si="115"/>
        <v>-</v>
      </c>
      <c r="M1204" s="95" t="str">
        <f>IF(C1204='TABELA UNIFICADA 2024'!A1204,'TABELA UNIFICADA 2024'!C1204," ")</f>
        <v xml:space="preserve"> </v>
      </c>
      <c r="N1204" s="99" t="str">
        <f>IF(C1204='TABELA UNIFICADA 2024'!A1150,'TABELA UNIFICADA 2024'!F1150," ")</f>
        <v xml:space="preserve"> </v>
      </c>
      <c r="O1204" s="99" t="str">
        <f t="shared" si="116"/>
        <v xml:space="preserve"> </v>
      </c>
      <c r="Y1204" s="183" t="s">
        <v>2212</v>
      </c>
      <c r="Z1204" s="104" t="s">
        <v>666</v>
      </c>
      <c r="AA1204" s="104" t="s">
        <v>706</v>
      </c>
      <c r="AB1204" s="104" t="str">
        <f t="shared" si="114"/>
        <v>FERRO</v>
      </c>
      <c r="AC1204" s="106">
        <f>IF(AND(AB1204="FERRO",AA1204="PADRAO"),CONTROLE!$T$2,IF(AND(AB1204="FERRO",AA1204="ESPECIAL"),CONTROLE!$T$3,IF(AND(AB1204="ACO",AA1204="PADRAO"),CONTROLE!$T$8,IF(AND(AB1204="ACO",AA1204="ESPECIAL"),CONTROLE!$T$9,IF(AND(AB1204="ALUMINIO",AA1204="PADRAO"),CONTROLE!$T$5,IF(AND(AB1204="ALUMINIO",AA1204="ESPECIAL"),CONTROLE!$T$6))))))</f>
        <v>12737</v>
      </c>
    </row>
    <row r="1205" spans="1:29" ht="15" customHeight="1">
      <c r="A1205" s="98" t="s">
        <v>2927</v>
      </c>
      <c r="B1205" s="96" t="str">
        <f t="shared" si="117"/>
        <v xml:space="preserve"> </v>
      </c>
      <c r="C1205" s="96" t="str">
        <f>IF(AND(ISBLANK('TABELA UNIFICADA 2024'!P1151)=TRUE,(ISBLANK('TABELA UNIFICADA 2024'!A1151)=FALSE)),'TABELA UNIFICADA 2024'!A1151," ")</f>
        <v xml:space="preserve"> </v>
      </c>
      <c r="D1205" s="96" t="s">
        <v>43</v>
      </c>
      <c r="E1205" s="191" t="str">
        <f>IF(ISBLANK('TABELA UNIFICADA 2024'!M1151)=TRUE," ",'TABELA UNIFICADA 2024'!M1151)</f>
        <v xml:space="preserve"> </v>
      </c>
      <c r="F1205" s="96" t="s">
        <v>111</v>
      </c>
      <c r="G1205" s="96" t="str">
        <f>IF(C1205='TABELA UNIFICADA 2024'!A1205,'TABELA UNIFICADA 2024'!D1205," ")</f>
        <v xml:space="preserve"> </v>
      </c>
      <c r="H1205" s="96" t="s">
        <v>43</v>
      </c>
      <c r="I1205" s="96" t="s">
        <v>112</v>
      </c>
      <c r="J1205" s="97" t="str">
        <f>IF(C1205='TABELA UNIFICADA 2024'!A1151,'TABELA UNIFICADA 2024'!G1151," ")</f>
        <v xml:space="preserve"> </v>
      </c>
      <c r="K1205" s="96" t="s">
        <v>113</v>
      </c>
      <c r="L1205" s="100" t="str">
        <f t="shared" si="115"/>
        <v>-</v>
      </c>
      <c r="M1205" s="95" t="str">
        <f>IF(C1205='TABELA UNIFICADA 2024'!A1205,'TABELA UNIFICADA 2024'!C1205," ")</f>
        <v xml:space="preserve"> </v>
      </c>
      <c r="N1205" s="99" t="str">
        <f>IF(C1205='TABELA UNIFICADA 2024'!A1151,'TABELA UNIFICADA 2024'!F1151," ")</f>
        <v xml:space="preserve"> </v>
      </c>
      <c r="O1205" s="99" t="str">
        <f t="shared" si="116"/>
        <v xml:space="preserve"> </v>
      </c>
      <c r="Y1205" s="183" t="s">
        <v>2213</v>
      </c>
      <c r="Z1205" s="104" t="s">
        <v>666</v>
      </c>
      <c r="AA1205" s="104" t="s">
        <v>706</v>
      </c>
      <c r="AB1205" s="104" t="str">
        <f t="shared" si="114"/>
        <v>FERRO</v>
      </c>
      <c r="AC1205" s="106">
        <f>IF(AND(AB1205="FERRO",AA1205="PADRAO"),CONTROLE!$T$2,IF(AND(AB1205="FERRO",AA1205="ESPECIAL"),CONTROLE!$T$3,IF(AND(AB1205="ACO",AA1205="PADRAO"),CONTROLE!$T$8,IF(AND(AB1205="ACO",AA1205="ESPECIAL"),CONTROLE!$T$9,IF(AND(AB1205="ALUMINIO",AA1205="PADRAO"),CONTROLE!$T$5,IF(AND(AB1205="ALUMINIO",AA1205="ESPECIAL"),CONTROLE!$T$6))))))</f>
        <v>12737</v>
      </c>
    </row>
    <row r="1206" spans="1:29" ht="15" customHeight="1">
      <c r="A1206" s="98" t="s">
        <v>2927</v>
      </c>
      <c r="B1206" s="96" t="str">
        <f t="shared" si="117"/>
        <v xml:space="preserve"> </v>
      </c>
      <c r="C1206" s="96" t="str">
        <f>IF(AND(ISBLANK('TABELA UNIFICADA 2024'!P1152)=TRUE,(ISBLANK('TABELA UNIFICADA 2024'!A1152)=FALSE)),'TABELA UNIFICADA 2024'!A1152," ")</f>
        <v xml:space="preserve"> </v>
      </c>
      <c r="D1206" s="96" t="s">
        <v>43</v>
      </c>
      <c r="E1206" s="191" t="str">
        <f>IF(ISBLANK('TABELA UNIFICADA 2024'!M1152)=TRUE," ",'TABELA UNIFICADA 2024'!M1152)</f>
        <v xml:space="preserve"> </v>
      </c>
      <c r="F1206" s="96" t="s">
        <v>111</v>
      </c>
      <c r="G1206" s="96" t="str">
        <f>IF(C1206='TABELA UNIFICADA 2024'!A1206,'TABELA UNIFICADA 2024'!D1206," ")</f>
        <v xml:space="preserve"> </v>
      </c>
      <c r="H1206" s="96" t="s">
        <v>43</v>
      </c>
      <c r="I1206" s="96" t="s">
        <v>112</v>
      </c>
      <c r="J1206" s="97" t="str">
        <f>IF(C1206='TABELA UNIFICADA 2024'!A1152,'TABELA UNIFICADA 2024'!G1152," ")</f>
        <v xml:space="preserve"> </v>
      </c>
      <c r="K1206" s="96" t="s">
        <v>113</v>
      </c>
      <c r="L1206" s="100" t="str">
        <f t="shared" si="115"/>
        <v>-</v>
      </c>
      <c r="M1206" s="95" t="str">
        <f>IF(C1206='TABELA UNIFICADA 2024'!A1206,'TABELA UNIFICADA 2024'!C1206," ")</f>
        <v xml:space="preserve"> </v>
      </c>
      <c r="N1206" s="99" t="str">
        <f>IF(C1206='TABELA UNIFICADA 2024'!A1152,'TABELA UNIFICADA 2024'!F1152," ")</f>
        <v xml:space="preserve"> </v>
      </c>
      <c r="O1206" s="99" t="str">
        <f t="shared" si="116"/>
        <v xml:space="preserve"> </v>
      </c>
      <c r="Y1206" s="183" t="s">
        <v>2214</v>
      </c>
      <c r="Z1206" s="104" t="s">
        <v>666</v>
      </c>
      <c r="AA1206" s="104" t="s">
        <v>706</v>
      </c>
      <c r="AB1206" s="104" t="str">
        <f t="shared" si="114"/>
        <v>FERRO</v>
      </c>
      <c r="AC1206" s="106">
        <f>IF(AND(AB1206="FERRO",AA1206="PADRAO"),CONTROLE!$T$2,IF(AND(AB1206="FERRO",AA1206="ESPECIAL"),CONTROLE!$T$3,IF(AND(AB1206="ACO",AA1206="PADRAO"),CONTROLE!$T$8,IF(AND(AB1206="ACO",AA1206="ESPECIAL"),CONTROLE!$T$9,IF(AND(AB1206="ALUMINIO",AA1206="PADRAO"),CONTROLE!$T$5,IF(AND(AB1206="ALUMINIO",AA1206="ESPECIAL"),CONTROLE!$T$6))))))</f>
        <v>12737</v>
      </c>
    </row>
    <row r="1207" spans="1:29" ht="15" customHeight="1">
      <c r="A1207" s="98" t="s">
        <v>2927</v>
      </c>
      <c r="B1207" s="96" t="str">
        <f t="shared" si="117"/>
        <v xml:space="preserve"> </v>
      </c>
      <c r="C1207" s="96" t="str">
        <f>IF(AND(ISBLANK('TABELA UNIFICADA 2024'!P1153)=TRUE,(ISBLANK('TABELA UNIFICADA 2024'!A1153)=FALSE)),'TABELA UNIFICADA 2024'!A1153," ")</f>
        <v xml:space="preserve"> </v>
      </c>
      <c r="D1207" s="96" t="s">
        <v>43</v>
      </c>
      <c r="E1207" s="191" t="str">
        <f>IF(ISBLANK('TABELA UNIFICADA 2024'!M1153)=TRUE," ",'TABELA UNIFICADA 2024'!M1153)</f>
        <v xml:space="preserve"> </v>
      </c>
      <c r="F1207" s="96" t="s">
        <v>111</v>
      </c>
      <c r="G1207" s="96" t="str">
        <f>IF(C1207='TABELA UNIFICADA 2024'!A1207,'TABELA UNIFICADA 2024'!D1207," ")</f>
        <v xml:space="preserve"> </v>
      </c>
      <c r="H1207" s="96" t="s">
        <v>43</v>
      </c>
      <c r="I1207" s="96" t="s">
        <v>112</v>
      </c>
      <c r="J1207" s="97" t="str">
        <f>IF(C1207='TABELA UNIFICADA 2024'!A1153,'TABELA UNIFICADA 2024'!G1153," ")</f>
        <v xml:space="preserve"> </v>
      </c>
      <c r="K1207" s="96" t="s">
        <v>113</v>
      </c>
      <c r="L1207" s="100" t="str">
        <f t="shared" si="115"/>
        <v>-</v>
      </c>
      <c r="M1207" s="95" t="str">
        <f>IF(C1207='TABELA UNIFICADA 2024'!A1207,'TABELA UNIFICADA 2024'!C1207," ")</f>
        <v xml:space="preserve"> </v>
      </c>
      <c r="N1207" s="99" t="str">
        <f>IF(C1207='TABELA UNIFICADA 2024'!A1153,'TABELA UNIFICADA 2024'!F1153," ")</f>
        <v xml:space="preserve"> </v>
      </c>
      <c r="O1207" s="99" t="str">
        <f t="shared" si="116"/>
        <v xml:space="preserve"> </v>
      </c>
      <c r="Y1207" s="183" t="s">
        <v>2215</v>
      </c>
      <c r="Z1207" s="104" t="s">
        <v>666</v>
      </c>
      <c r="AA1207" s="104" t="s">
        <v>706</v>
      </c>
      <c r="AB1207" s="104" t="str">
        <f t="shared" si="114"/>
        <v>FERRO</v>
      </c>
      <c r="AC1207" s="106">
        <f>IF(AND(AB1207="FERRO",AA1207="PADRAO"),CONTROLE!$T$2,IF(AND(AB1207="FERRO",AA1207="ESPECIAL"),CONTROLE!$T$3,IF(AND(AB1207="ACO",AA1207="PADRAO"),CONTROLE!$T$8,IF(AND(AB1207="ACO",AA1207="ESPECIAL"),CONTROLE!$T$9,IF(AND(AB1207="ALUMINIO",AA1207="PADRAO"),CONTROLE!$T$5,IF(AND(AB1207="ALUMINIO",AA1207="ESPECIAL"),CONTROLE!$T$6))))))</f>
        <v>12737</v>
      </c>
    </row>
    <row r="1208" spans="1:29" ht="15" customHeight="1">
      <c r="A1208" s="98" t="s">
        <v>2927</v>
      </c>
      <c r="B1208" s="96" t="str">
        <f t="shared" si="117"/>
        <v xml:space="preserve"> </v>
      </c>
      <c r="C1208" s="96" t="str">
        <f>IF(AND(ISBLANK('TABELA UNIFICADA 2024'!P1154)=TRUE,(ISBLANK('TABELA UNIFICADA 2024'!A1154)=FALSE)),'TABELA UNIFICADA 2024'!A1154," ")</f>
        <v xml:space="preserve"> </v>
      </c>
      <c r="D1208" s="96" t="s">
        <v>43</v>
      </c>
      <c r="E1208" s="191" t="str">
        <f>IF(ISBLANK('TABELA UNIFICADA 2024'!M1154)=TRUE," ",'TABELA UNIFICADA 2024'!M1154)</f>
        <v xml:space="preserve"> </v>
      </c>
      <c r="F1208" s="96" t="s">
        <v>111</v>
      </c>
      <c r="G1208" s="96" t="str">
        <f>IF(C1208='TABELA UNIFICADA 2024'!A1208,'TABELA UNIFICADA 2024'!D1208," ")</f>
        <v xml:space="preserve"> </v>
      </c>
      <c r="H1208" s="96" t="s">
        <v>43</v>
      </c>
      <c r="I1208" s="96" t="s">
        <v>112</v>
      </c>
      <c r="J1208" s="97" t="str">
        <f>IF(C1208='TABELA UNIFICADA 2024'!A1154,'TABELA UNIFICADA 2024'!G1154," ")</f>
        <v xml:space="preserve"> </v>
      </c>
      <c r="K1208" s="96" t="s">
        <v>113</v>
      </c>
      <c r="L1208" s="100" t="str">
        <f t="shared" si="115"/>
        <v>-</v>
      </c>
      <c r="M1208" s="95" t="str">
        <f>IF(C1208='TABELA UNIFICADA 2024'!A1208,'TABELA UNIFICADA 2024'!C1208," ")</f>
        <v xml:space="preserve"> </v>
      </c>
      <c r="N1208" s="99" t="str">
        <f>IF(C1208='TABELA UNIFICADA 2024'!A1154,'TABELA UNIFICADA 2024'!F1154," ")</f>
        <v xml:space="preserve"> </v>
      </c>
      <c r="O1208" s="99" t="str">
        <f t="shared" si="116"/>
        <v xml:space="preserve"> </v>
      </c>
      <c r="Y1208" s="183" t="s">
        <v>2216</v>
      </c>
      <c r="Z1208" s="104" t="s">
        <v>666</v>
      </c>
      <c r="AA1208" s="104" t="s">
        <v>706</v>
      </c>
      <c r="AB1208" s="104" t="str">
        <f t="shared" si="114"/>
        <v>FERRO</v>
      </c>
      <c r="AC1208" s="106">
        <f>IF(AND(AB1208="FERRO",AA1208="PADRAO"),CONTROLE!$T$2,IF(AND(AB1208="FERRO",AA1208="ESPECIAL"),CONTROLE!$T$3,IF(AND(AB1208="ACO",AA1208="PADRAO"),CONTROLE!$T$8,IF(AND(AB1208="ACO",AA1208="ESPECIAL"),CONTROLE!$T$9,IF(AND(AB1208="ALUMINIO",AA1208="PADRAO"),CONTROLE!$T$5,IF(AND(AB1208="ALUMINIO",AA1208="ESPECIAL"),CONTROLE!$T$6))))))</f>
        <v>12737</v>
      </c>
    </row>
    <row r="1209" spans="1:29" ht="15" customHeight="1">
      <c r="A1209" s="98" t="s">
        <v>2927</v>
      </c>
      <c r="B1209" s="96" t="str">
        <f t="shared" si="117"/>
        <v xml:space="preserve"> </v>
      </c>
      <c r="C1209" s="96" t="str">
        <f>IF(AND(ISBLANK('TABELA UNIFICADA 2024'!P1155)=TRUE,(ISBLANK('TABELA UNIFICADA 2024'!A1155)=FALSE)),'TABELA UNIFICADA 2024'!A1155," ")</f>
        <v xml:space="preserve"> </v>
      </c>
      <c r="D1209" s="96" t="s">
        <v>43</v>
      </c>
      <c r="E1209" s="191" t="str">
        <f>IF(ISBLANK('TABELA UNIFICADA 2024'!M1155)=TRUE," ",'TABELA UNIFICADA 2024'!M1155)</f>
        <v xml:space="preserve"> </v>
      </c>
      <c r="F1209" s="96" t="s">
        <v>111</v>
      </c>
      <c r="G1209" s="96" t="str">
        <f>IF(C1209='TABELA UNIFICADA 2024'!A1209,'TABELA UNIFICADA 2024'!D1209," ")</f>
        <v xml:space="preserve"> </v>
      </c>
      <c r="H1209" s="96" t="s">
        <v>43</v>
      </c>
      <c r="I1209" s="96" t="s">
        <v>112</v>
      </c>
      <c r="J1209" s="97" t="str">
        <f>IF(C1209='TABELA UNIFICADA 2024'!A1155,'TABELA UNIFICADA 2024'!G1155," ")</f>
        <v xml:space="preserve"> </v>
      </c>
      <c r="K1209" s="96" t="s">
        <v>113</v>
      </c>
      <c r="L1209" s="100" t="str">
        <f t="shared" si="115"/>
        <v>-</v>
      </c>
      <c r="M1209" s="95" t="str">
        <f>IF(C1209='TABELA UNIFICADA 2024'!A1209,'TABELA UNIFICADA 2024'!C1209," ")</f>
        <v xml:space="preserve"> </v>
      </c>
      <c r="N1209" s="99" t="str">
        <f>IF(C1209='TABELA UNIFICADA 2024'!A1155,'TABELA UNIFICADA 2024'!F1155," ")</f>
        <v xml:space="preserve"> </v>
      </c>
      <c r="O1209" s="99" t="str">
        <f t="shared" si="116"/>
        <v xml:space="preserve"> </v>
      </c>
      <c r="Y1209" s="183" t="s">
        <v>2217</v>
      </c>
      <c r="Z1209" s="104" t="s">
        <v>666</v>
      </c>
      <c r="AA1209" s="104" t="s">
        <v>706</v>
      </c>
      <c r="AB1209" s="104" t="str">
        <f t="shared" si="114"/>
        <v>FERRO</v>
      </c>
      <c r="AC1209" s="106">
        <f>IF(AND(AB1209="FERRO",AA1209="PADRAO"),CONTROLE!$T$2,IF(AND(AB1209="FERRO",AA1209="ESPECIAL"),CONTROLE!$T$3,IF(AND(AB1209="ACO",AA1209="PADRAO"),CONTROLE!$T$8,IF(AND(AB1209="ACO",AA1209="ESPECIAL"),CONTROLE!$T$9,IF(AND(AB1209="ALUMINIO",AA1209="PADRAO"),CONTROLE!$T$5,IF(AND(AB1209="ALUMINIO",AA1209="ESPECIAL"),CONTROLE!$T$6))))))</f>
        <v>12737</v>
      </c>
    </row>
    <row r="1210" spans="1:29" ht="15" customHeight="1">
      <c r="A1210" s="98" t="s">
        <v>2927</v>
      </c>
      <c r="B1210" s="96" t="str">
        <f t="shared" si="117"/>
        <v xml:space="preserve"> </v>
      </c>
      <c r="C1210" s="96" t="str">
        <f>IF(AND(ISBLANK('TABELA UNIFICADA 2024'!P1156)=TRUE,(ISBLANK('TABELA UNIFICADA 2024'!A1156)=FALSE)),'TABELA UNIFICADA 2024'!A1156," ")</f>
        <v xml:space="preserve"> </v>
      </c>
      <c r="D1210" s="96" t="s">
        <v>43</v>
      </c>
      <c r="E1210" s="191" t="str">
        <f>IF(ISBLANK('TABELA UNIFICADA 2024'!M1156)=TRUE," ",'TABELA UNIFICADA 2024'!M1156)</f>
        <v xml:space="preserve"> </v>
      </c>
      <c r="F1210" s="96" t="s">
        <v>111</v>
      </c>
      <c r="G1210" s="96" t="str">
        <f>IF(C1210='TABELA UNIFICADA 2024'!A1210,'TABELA UNIFICADA 2024'!D1210," ")</f>
        <v xml:space="preserve"> </v>
      </c>
      <c r="H1210" s="96" t="s">
        <v>43</v>
      </c>
      <c r="I1210" s="96" t="s">
        <v>112</v>
      </c>
      <c r="J1210" s="97" t="str">
        <f>IF(C1210='TABELA UNIFICADA 2024'!A1156,'TABELA UNIFICADA 2024'!G1156," ")</f>
        <v xml:space="preserve"> </v>
      </c>
      <c r="K1210" s="96" t="s">
        <v>113</v>
      </c>
      <c r="L1210" s="100" t="str">
        <f t="shared" si="115"/>
        <v>-</v>
      </c>
      <c r="M1210" s="95" t="str">
        <f>IF(C1210='TABELA UNIFICADA 2024'!A1210,'TABELA UNIFICADA 2024'!C1210," ")</f>
        <v xml:space="preserve"> </v>
      </c>
      <c r="N1210" s="99" t="str">
        <f>IF(C1210='TABELA UNIFICADA 2024'!A1156,'TABELA UNIFICADA 2024'!F1156," ")</f>
        <v xml:space="preserve"> </v>
      </c>
      <c r="O1210" s="99" t="str">
        <f t="shared" si="116"/>
        <v xml:space="preserve"> </v>
      </c>
      <c r="Y1210" s="183" t="s">
        <v>2218</v>
      </c>
      <c r="Z1210" s="104" t="s">
        <v>666</v>
      </c>
      <c r="AA1210" s="104" t="s">
        <v>706</v>
      </c>
      <c r="AB1210" s="104" t="str">
        <f t="shared" si="114"/>
        <v>FERRO</v>
      </c>
      <c r="AC1210" s="106">
        <f>IF(AND(AB1210="FERRO",AA1210="PADRAO"),CONTROLE!$T$2,IF(AND(AB1210="FERRO",AA1210="ESPECIAL"),CONTROLE!$T$3,IF(AND(AB1210="ACO",AA1210="PADRAO"),CONTROLE!$T$8,IF(AND(AB1210="ACO",AA1210="ESPECIAL"),CONTROLE!$T$9,IF(AND(AB1210="ALUMINIO",AA1210="PADRAO"),CONTROLE!$T$5,IF(AND(AB1210="ALUMINIO",AA1210="ESPECIAL"),CONTROLE!$T$6))))))</f>
        <v>12737</v>
      </c>
    </row>
    <row r="1211" spans="1:29" ht="15" customHeight="1">
      <c r="A1211" s="98" t="s">
        <v>2927</v>
      </c>
      <c r="B1211" s="96" t="str">
        <f t="shared" si="117"/>
        <v xml:space="preserve"> </v>
      </c>
      <c r="C1211" s="96" t="str">
        <f>IF(AND(ISBLANK('TABELA UNIFICADA 2024'!P1157)=TRUE,(ISBLANK('TABELA UNIFICADA 2024'!A1157)=FALSE)),'TABELA UNIFICADA 2024'!A1157," ")</f>
        <v xml:space="preserve"> </v>
      </c>
      <c r="D1211" s="96" t="s">
        <v>43</v>
      </c>
      <c r="E1211" s="191" t="str">
        <f>IF(ISBLANK('TABELA UNIFICADA 2024'!M1157)=TRUE," ",'TABELA UNIFICADA 2024'!M1157)</f>
        <v xml:space="preserve"> </v>
      </c>
      <c r="F1211" s="96" t="s">
        <v>111</v>
      </c>
      <c r="G1211" s="96" t="str">
        <f>IF(C1211='TABELA UNIFICADA 2024'!A1211,'TABELA UNIFICADA 2024'!D1211," ")</f>
        <v xml:space="preserve"> </v>
      </c>
      <c r="H1211" s="96" t="s">
        <v>43</v>
      </c>
      <c r="I1211" s="96" t="s">
        <v>112</v>
      </c>
      <c r="J1211" s="97" t="str">
        <f>IF(C1211='TABELA UNIFICADA 2024'!A1157,'TABELA UNIFICADA 2024'!G1157," ")</f>
        <v xml:space="preserve"> </v>
      </c>
      <c r="K1211" s="96" t="s">
        <v>113</v>
      </c>
      <c r="L1211" s="100" t="str">
        <f t="shared" si="115"/>
        <v>-</v>
      </c>
      <c r="M1211" s="95" t="str">
        <f>IF(C1211='TABELA UNIFICADA 2024'!A1211,'TABELA UNIFICADA 2024'!C1211," ")</f>
        <v xml:space="preserve"> </v>
      </c>
      <c r="N1211" s="99" t="str">
        <f>IF(C1211='TABELA UNIFICADA 2024'!A1157,'TABELA UNIFICADA 2024'!F1157," ")</f>
        <v xml:space="preserve"> </v>
      </c>
      <c r="O1211" s="99" t="str">
        <f t="shared" si="116"/>
        <v xml:space="preserve"> </v>
      </c>
      <c r="Y1211" s="183" t="s">
        <v>2219</v>
      </c>
      <c r="Z1211" s="104" t="s">
        <v>666</v>
      </c>
      <c r="AA1211" s="104" t="s">
        <v>706</v>
      </c>
      <c r="AB1211" s="104" t="str">
        <f t="shared" si="114"/>
        <v>FERRO</v>
      </c>
      <c r="AC1211" s="106">
        <f>IF(AND(AB1211="FERRO",AA1211="PADRAO"),CONTROLE!$T$2,IF(AND(AB1211="FERRO",AA1211="ESPECIAL"),CONTROLE!$T$3,IF(AND(AB1211="ACO",AA1211="PADRAO"),CONTROLE!$T$8,IF(AND(AB1211="ACO",AA1211="ESPECIAL"),CONTROLE!$T$9,IF(AND(AB1211="ALUMINIO",AA1211="PADRAO"),CONTROLE!$T$5,IF(AND(AB1211="ALUMINIO",AA1211="ESPECIAL"),CONTROLE!$T$6))))))</f>
        <v>12737</v>
      </c>
    </row>
    <row r="1212" spans="1:29" ht="15" customHeight="1">
      <c r="A1212" s="98" t="s">
        <v>2927</v>
      </c>
      <c r="B1212" s="96" t="str">
        <f t="shared" si="117"/>
        <v xml:space="preserve"> </v>
      </c>
      <c r="C1212" s="96" t="str">
        <f>IF(AND(ISBLANK('TABELA UNIFICADA 2024'!P1158)=TRUE,(ISBLANK('TABELA UNIFICADA 2024'!A1158)=FALSE)),'TABELA UNIFICADA 2024'!A1158," ")</f>
        <v xml:space="preserve"> </v>
      </c>
      <c r="D1212" s="96" t="s">
        <v>43</v>
      </c>
      <c r="E1212" s="191" t="str">
        <f>IF(ISBLANK('TABELA UNIFICADA 2024'!M1158)=TRUE," ",'TABELA UNIFICADA 2024'!M1158)</f>
        <v xml:space="preserve"> </v>
      </c>
      <c r="F1212" s="96" t="s">
        <v>111</v>
      </c>
      <c r="G1212" s="96" t="str">
        <f>IF(C1212='TABELA UNIFICADA 2024'!A1212,'TABELA UNIFICADA 2024'!D1212," ")</f>
        <v xml:space="preserve"> </v>
      </c>
      <c r="H1212" s="96" t="s">
        <v>43</v>
      </c>
      <c r="I1212" s="96" t="s">
        <v>112</v>
      </c>
      <c r="J1212" s="97" t="str">
        <f>IF(C1212='TABELA UNIFICADA 2024'!A1158,'TABELA UNIFICADA 2024'!G1158," ")</f>
        <v xml:space="preserve"> </v>
      </c>
      <c r="K1212" s="96" t="s">
        <v>113</v>
      </c>
      <c r="L1212" s="100" t="str">
        <f t="shared" si="115"/>
        <v>-</v>
      </c>
      <c r="M1212" s="95" t="str">
        <f>IF(C1212='TABELA UNIFICADA 2024'!A1212,'TABELA UNIFICADA 2024'!C1212," ")</f>
        <v xml:space="preserve"> </v>
      </c>
      <c r="N1212" s="99" t="str">
        <f>IF(C1212='TABELA UNIFICADA 2024'!A1158,'TABELA UNIFICADA 2024'!F1158," ")</f>
        <v xml:space="preserve"> </v>
      </c>
      <c r="O1212" s="99" t="str">
        <f t="shared" si="116"/>
        <v xml:space="preserve"> </v>
      </c>
      <c r="Y1212" s="183" t="s">
        <v>1287</v>
      </c>
      <c r="Z1212" s="104" t="s">
        <v>666</v>
      </c>
      <c r="AA1212" s="104" t="s">
        <v>706</v>
      </c>
      <c r="AB1212" s="104" t="str">
        <f t="shared" si="114"/>
        <v>FERRO</v>
      </c>
      <c r="AC1212" s="106">
        <f>IF(AND(AB1212="FERRO",AA1212="PADRAO"),CONTROLE!$T$2,IF(AND(AB1212="FERRO",AA1212="ESPECIAL"),CONTROLE!$T$3,IF(AND(AB1212="ACO",AA1212="PADRAO"),CONTROLE!$T$8,IF(AND(AB1212="ACO",AA1212="ESPECIAL"),CONTROLE!$T$9,IF(AND(AB1212="ALUMINIO",AA1212="PADRAO"),CONTROLE!$T$5,IF(AND(AB1212="ALUMINIO",AA1212="ESPECIAL"),CONTROLE!$T$6))))))</f>
        <v>12737</v>
      </c>
    </row>
    <row r="1213" spans="1:29" ht="15" customHeight="1">
      <c r="A1213" s="98" t="s">
        <v>2927</v>
      </c>
      <c r="B1213" s="96" t="str">
        <f t="shared" si="117"/>
        <v xml:space="preserve"> </v>
      </c>
      <c r="C1213" s="96" t="str">
        <f>IF(AND(ISBLANK('TABELA UNIFICADA 2024'!P1159)=TRUE,(ISBLANK('TABELA UNIFICADA 2024'!A1159)=FALSE)),'TABELA UNIFICADA 2024'!A1159," ")</f>
        <v xml:space="preserve"> </v>
      </c>
      <c r="D1213" s="96" t="s">
        <v>43</v>
      </c>
      <c r="E1213" s="191" t="str">
        <f>IF(ISBLANK('TABELA UNIFICADA 2024'!M1159)=TRUE," ",'TABELA UNIFICADA 2024'!M1159)</f>
        <v xml:space="preserve"> </v>
      </c>
      <c r="F1213" s="96" t="s">
        <v>111</v>
      </c>
      <c r="G1213" s="96" t="str">
        <f>IF(C1213='TABELA UNIFICADA 2024'!A1213,'TABELA UNIFICADA 2024'!D1213," ")</f>
        <v xml:space="preserve"> </v>
      </c>
      <c r="H1213" s="96" t="s">
        <v>43</v>
      </c>
      <c r="I1213" s="96" t="s">
        <v>112</v>
      </c>
      <c r="J1213" s="97" t="str">
        <f>IF(C1213='TABELA UNIFICADA 2024'!A1159,'TABELA UNIFICADA 2024'!G1159," ")</f>
        <v xml:space="preserve"> </v>
      </c>
      <c r="K1213" s="96" t="s">
        <v>113</v>
      </c>
      <c r="L1213" s="100" t="str">
        <f t="shared" si="115"/>
        <v>-</v>
      </c>
      <c r="M1213" s="95" t="str">
        <f>IF(C1213='TABELA UNIFICADA 2024'!A1213,'TABELA UNIFICADA 2024'!C1213," ")</f>
        <v xml:space="preserve"> </v>
      </c>
      <c r="N1213" s="99" t="str">
        <f>IF(C1213='TABELA UNIFICADA 2024'!A1159,'TABELA UNIFICADA 2024'!F1159," ")</f>
        <v xml:space="preserve"> </v>
      </c>
      <c r="O1213" s="99" t="str">
        <f t="shared" si="116"/>
        <v xml:space="preserve"> </v>
      </c>
      <c r="Y1213" s="183" t="s">
        <v>2220</v>
      </c>
      <c r="Z1213" s="104" t="s">
        <v>666</v>
      </c>
      <c r="AA1213" s="104" t="s">
        <v>706</v>
      </c>
      <c r="AB1213" s="104" t="str">
        <f t="shared" si="114"/>
        <v>FERRO</v>
      </c>
      <c r="AC1213" s="106">
        <f>IF(AND(AB1213="FERRO",AA1213="PADRAO"),CONTROLE!$T$2,IF(AND(AB1213="FERRO",AA1213="ESPECIAL"),CONTROLE!$T$3,IF(AND(AB1213="ACO",AA1213="PADRAO"),CONTROLE!$T$8,IF(AND(AB1213="ACO",AA1213="ESPECIAL"),CONTROLE!$T$9,IF(AND(AB1213="ALUMINIO",AA1213="PADRAO"),CONTROLE!$T$5,IF(AND(AB1213="ALUMINIO",AA1213="ESPECIAL"),CONTROLE!$T$6))))))</f>
        <v>12737</v>
      </c>
    </row>
    <row r="1214" spans="1:29" ht="15" customHeight="1">
      <c r="A1214" s="98" t="s">
        <v>2927</v>
      </c>
      <c r="B1214" s="96" t="str">
        <f t="shared" si="117"/>
        <v xml:space="preserve"> </v>
      </c>
      <c r="C1214" s="96" t="str">
        <f>IF(AND(ISBLANK('TABELA UNIFICADA 2024'!P1160)=TRUE,(ISBLANK('TABELA UNIFICADA 2024'!A1160)=FALSE)),'TABELA UNIFICADA 2024'!A1160," ")</f>
        <v xml:space="preserve"> </v>
      </c>
      <c r="D1214" s="96" t="s">
        <v>43</v>
      </c>
      <c r="E1214" s="191" t="str">
        <f>IF(ISBLANK('TABELA UNIFICADA 2024'!M1160)=TRUE," ",'TABELA UNIFICADA 2024'!M1160)</f>
        <v xml:space="preserve"> </v>
      </c>
      <c r="F1214" s="96" t="s">
        <v>111</v>
      </c>
      <c r="G1214" s="96" t="str">
        <f>IF(C1214='TABELA UNIFICADA 2024'!A1214,'TABELA UNIFICADA 2024'!D1214," ")</f>
        <v xml:space="preserve"> </v>
      </c>
      <c r="H1214" s="96" t="s">
        <v>43</v>
      </c>
      <c r="I1214" s="96" t="s">
        <v>112</v>
      </c>
      <c r="J1214" s="97" t="str">
        <f>IF(C1214='TABELA UNIFICADA 2024'!A1160,'TABELA UNIFICADA 2024'!G1160," ")</f>
        <v xml:space="preserve"> </v>
      </c>
      <c r="K1214" s="96" t="s">
        <v>113</v>
      </c>
      <c r="L1214" s="100" t="str">
        <f t="shared" si="115"/>
        <v>-</v>
      </c>
      <c r="M1214" s="95" t="str">
        <f>IF(C1214='TABELA UNIFICADA 2024'!A1214,'TABELA UNIFICADA 2024'!C1214," ")</f>
        <v xml:space="preserve"> </v>
      </c>
      <c r="N1214" s="99" t="str">
        <f>IF(C1214='TABELA UNIFICADA 2024'!A1160,'TABELA UNIFICADA 2024'!F1160," ")</f>
        <v xml:space="preserve"> </v>
      </c>
      <c r="O1214" s="99" t="str">
        <f t="shared" si="116"/>
        <v xml:space="preserve"> </v>
      </c>
      <c r="Y1214" s="183" t="s">
        <v>2221</v>
      </c>
      <c r="Z1214" s="104" t="s">
        <v>666</v>
      </c>
      <c r="AA1214" s="104" t="s">
        <v>706</v>
      </c>
      <c r="AB1214" s="104" t="str">
        <f t="shared" si="114"/>
        <v>FERRO</v>
      </c>
      <c r="AC1214" s="106">
        <f>IF(AND(AB1214="FERRO",AA1214="PADRAO"),CONTROLE!$T$2,IF(AND(AB1214="FERRO",AA1214="ESPECIAL"),CONTROLE!$T$3,IF(AND(AB1214="ACO",AA1214="PADRAO"),CONTROLE!$T$8,IF(AND(AB1214="ACO",AA1214="ESPECIAL"),CONTROLE!$T$9,IF(AND(AB1214="ALUMINIO",AA1214="PADRAO"),CONTROLE!$T$5,IF(AND(AB1214="ALUMINIO",AA1214="ESPECIAL"),CONTROLE!$T$6))))))</f>
        <v>12737</v>
      </c>
    </row>
    <row r="1215" spans="1:29" ht="15" customHeight="1">
      <c r="A1215" s="98" t="s">
        <v>2927</v>
      </c>
      <c r="B1215" s="96" t="str">
        <f t="shared" si="117"/>
        <v xml:space="preserve"> </v>
      </c>
      <c r="C1215" s="96" t="str">
        <f>IF(AND(ISBLANK('TABELA UNIFICADA 2024'!P1161)=TRUE,(ISBLANK('TABELA UNIFICADA 2024'!A1161)=FALSE)),'TABELA UNIFICADA 2024'!A1161," ")</f>
        <v xml:space="preserve"> </v>
      </c>
      <c r="D1215" s="96" t="s">
        <v>43</v>
      </c>
      <c r="E1215" s="191" t="str">
        <f>IF(ISBLANK('TABELA UNIFICADA 2024'!M1161)=TRUE," ",'TABELA UNIFICADA 2024'!M1161)</f>
        <v xml:space="preserve"> </v>
      </c>
      <c r="F1215" s="96" t="s">
        <v>111</v>
      </c>
      <c r="G1215" s="96" t="str">
        <f>IF(C1215='TABELA UNIFICADA 2024'!A1215,'TABELA UNIFICADA 2024'!D1215," ")</f>
        <v xml:space="preserve"> </v>
      </c>
      <c r="H1215" s="96" t="s">
        <v>43</v>
      </c>
      <c r="I1215" s="96" t="s">
        <v>112</v>
      </c>
      <c r="J1215" s="97" t="str">
        <f>IF(C1215='TABELA UNIFICADA 2024'!A1161,'TABELA UNIFICADA 2024'!G1161," ")</f>
        <v xml:space="preserve"> </v>
      </c>
      <c r="K1215" s="96" t="s">
        <v>113</v>
      </c>
      <c r="L1215" s="100" t="str">
        <f t="shared" si="115"/>
        <v>-</v>
      </c>
      <c r="M1215" s="95" t="str">
        <f>IF(C1215='TABELA UNIFICADA 2024'!A1215,'TABELA UNIFICADA 2024'!C1215," ")</f>
        <v xml:space="preserve"> </v>
      </c>
      <c r="N1215" s="99" t="str">
        <f>IF(C1215='TABELA UNIFICADA 2024'!A1161,'TABELA UNIFICADA 2024'!F1161," ")</f>
        <v xml:space="preserve"> </v>
      </c>
      <c r="O1215" s="99" t="str">
        <f t="shared" si="116"/>
        <v xml:space="preserve"> </v>
      </c>
      <c r="Y1215" s="183" t="s">
        <v>2222</v>
      </c>
      <c r="Z1215" s="104" t="s">
        <v>666</v>
      </c>
      <c r="AA1215" s="104" t="s">
        <v>706</v>
      </c>
      <c r="AB1215" s="104" t="str">
        <f t="shared" si="114"/>
        <v>FERRO</v>
      </c>
      <c r="AC1215" s="106">
        <f>IF(AND(AB1215="FERRO",AA1215="PADRAO"),CONTROLE!$T$2,IF(AND(AB1215="FERRO",AA1215="ESPECIAL"),CONTROLE!$T$3,IF(AND(AB1215="ACO",AA1215="PADRAO"),CONTROLE!$T$8,IF(AND(AB1215="ACO",AA1215="ESPECIAL"),CONTROLE!$T$9,IF(AND(AB1215="ALUMINIO",AA1215="PADRAO"),CONTROLE!$T$5,IF(AND(AB1215="ALUMINIO",AA1215="ESPECIAL"),CONTROLE!$T$6))))))</f>
        <v>12737</v>
      </c>
    </row>
    <row r="1216" spans="1:29" ht="15" customHeight="1">
      <c r="A1216" s="98" t="s">
        <v>2927</v>
      </c>
      <c r="B1216" s="96" t="str">
        <f t="shared" si="117"/>
        <v xml:space="preserve"> </v>
      </c>
      <c r="C1216" s="96" t="str">
        <f>IF(AND(ISBLANK('TABELA UNIFICADA 2024'!P1162)=TRUE,(ISBLANK('TABELA UNIFICADA 2024'!A1162)=FALSE)),'TABELA UNIFICADA 2024'!A1162," ")</f>
        <v xml:space="preserve"> </v>
      </c>
      <c r="D1216" s="96" t="s">
        <v>43</v>
      </c>
      <c r="E1216" s="191" t="str">
        <f>IF(ISBLANK('TABELA UNIFICADA 2024'!M1162)=TRUE," ",'TABELA UNIFICADA 2024'!M1162)</f>
        <v xml:space="preserve"> </v>
      </c>
      <c r="F1216" s="96" t="s">
        <v>111</v>
      </c>
      <c r="G1216" s="96" t="str">
        <f>IF(C1216='TABELA UNIFICADA 2024'!A1216,'TABELA UNIFICADA 2024'!D1216," ")</f>
        <v xml:space="preserve"> </v>
      </c>
      <c r="H1216" s="96" t="s">
        <v>43</v>
      </c>
      <c r="I1216" s="96" t="s">
        <v>112</v>
      </c>
      <c r="J1216" s="97" t="str">
        <f>IF(C1216='TABELA UNIFICADA 2024'!A1162,'TABELA UNIFICADA 2024'!G1162," ")</f>
        <v xml:space="preserve"> </v>
      </c>
      <c r="K1216" s="96" t="s">
        <v>113</v>
      </c>
      <c r="L1216" s="100" t="str">
        <f t="shared" si="115"/>
        <v>-</v>
      </c>
      <c r="M1216" s="95" t="str">
        <f>IF(C1216='TABELA UNIFICADA 2024'!A1216,'TABELA UNIFICADA 2024'!C1216," ")</f>
        <v xml:space="preserve"> </v>
      </c>
      <c r="N1216" s="99" t="str">
        <f>IF(C1216='TABELA UNIFICADA 2024'!A1162,'TABELA UNIFICADA 2024'!F1162," ")</f>
        <v xml:space="preserve"> </v>
      </c>
      <c r="O1216" s="99" t="str">
        <f t="shared" si="116"/>
        <v xml:space="preserve"> </v>
      </c>
      <c r="Y1216" s="183" t="s">
        <v>2223</v>
      </c>
      <c r="Z1216" s="104" t="s">
        <v>666</v>
      </c>
      <c r="AA1216" s="104" t="s">
        <v>706</v>
      </c>
      <c r="AB1216" s="104" t="str">
        <f t="shared" si="114"/>
        <v>FERRO</v>
      </c>
      <c r="AC1216" s="106">
        <f>IF(AND(AB1216="FERRO",AA1216="PADRAO"),CONTROLE!$T$2,IF(AND(AB1216="FERRO",AA1216="ESPECIAL"),CONTROLE!$T$3,IF(AND(AB1216="ACO",AA1216="PADRAO"),CONTROLE!$T$8,IF(AND(AB1216="ACO",AA1216="ESPECIAL"),CONTROLE!$T$9,IF(AND(AB1216="ALUMINIO",AA1216="PADRAO"),CONTROLE!$T$5,IF(AND(AB1216="ALUMINIO",AA1216="ESPECIAL"),CONTROLE!$T$6))))))</f>
        <v>12737</v>
      </c>
    </row>
    <row r="1217" spans="1:29" ht="15" customHeight="1">
      <c r="A1217" s="98" t="s">
        <v>2927</v>
      </c>
      <c r="B1217" s="96" t="str">
        <f t="shared" si="117"/>
        <v xml:space="preserve"> </v>
      </c>
      <c r="C1217" s="96" t="str">
        <f>IF(AND(ISBLANK('TABELA UNIFICADA 2024'!P1163)=TRUE,(ISBLANK('TABELA UNIFICADA 2024'!A1163)=FALSE)),'TABELA UNIFICADA 2024'!A1163," ")</f>
        <v xml:space="preserve"> </v>
      </c>
      <c r="D1217" s="96" t="s">
        <v>43</v>
      </c>
      <c r="E1217" s="191" t="str">
        <f>IF(ISBLANK('TABELA UNIFICADA 2024'!M1163)=TRUE," ",'TABELA UNIFICADA 2024'!M1163)</f>
        <v xml:space="preserve"> </v>
      </c>
      <c r="F1217" s="96" t="s">
        <v>111</v>
      </c>
      <c r="G1217" s="96" t="str">
        <f>IF(C1217='TABELA UNIFICADA 2024'!A1217,'TABELA UNIFICADA 2024'!D1217," ")</f>
        <v xml:space="preserve"> </v>
      </c>
      <c r="H1217" s="96" t="s">
        <v>43</v>
      </c>
      <c r="I1217" s="96" t="s">
        <v>112</v>
      </c>
      <c r="J1217" s="97" t="str">
        <f>IF(C1217='TABELA UNIFICADA 2024'!A1163,'TABELA UNIFICADA 2024'!G1163," ")</f>
        <v xml:space="preserve"> </v>
      </c>
      <c r="K1217" s="96" t="s">
        <v>113</v>
      </c>
      <c r="L1217" s="100" t="str">
        <f t="shared" si="115"/>
        <v>-</v>
      </c>
      <c r="M1217" s="95" t="str">
        <f>IF(C1217='TABELA UNIFICADA 2024'!A1217,'TABELA UNIFICADA 2024'!C1217," ")</f>
        <v xml:space="preserve"> </v>
      </c>
      <c r="N1217" s="99" t="str">
        <f>IF(C1217='TABELA UNIFICADA 2024'!A1163,'TABELA UNIFICADA 2024'!F1163," ")</f>
        <v xml:space="preserve"> </v>
      </c>
      <c r="O1217" s="99" t="str">
        <f t="shared" si="116"/>
        <v xml:space="preserve"> </v>
      </c>
      <c r="Y1217" s="183" t="s">
        <v>2224</v>
      </c>
      <c r="Z1217" s="104" t="s">
        <v>666</v>
      </c>
      <c r="AA1217" s="104" t="s">
        <v>706</v>
      </c>
      <c r="AB1217" s="104" t="str">
        <f t="shared" si="114"/>
        <v>FERRO</v>
      </c>
      <c r="AC1217" s="106">
        <f>IF(AND(AB1217="FERRO",AA1217="PADRAO"),CONTROLE!$T$2,IF(AND(AB1217="FERRO",AA1217="ESPECIAL"),CONTROLE!$T$3,IF(AND(AB1217="ACO",AA1217="PADRAO"),CONTROLE!$T$8,IF(AND(AB1217="ACO",AA1217="ESPECIAL"),CONTROLE!$T$9,IF(AND(AB1217="ALUMINIO",AA1217="PADRAO"),CONTROLE!$T$5,IF(AND(AB1217="ALUMINIO",AA1217="ESPECIAL"),CONTROLE!$T$6))))))</f>
        <v>12737</v>
      </c>
    </row>
    <row r="1218" spans="1:29" ht="15" customHeight="1">
      <c r="A1218" s="98" t="s">
        <v>2927</v>
      </c>
      <c r="B1218" s="96" t="str">
        <f t="shared" si="117"/>
        <v xml:space="preserve"> </v>
      </c>
      <c r="C1218" s="96" t="str">
        <f>IF(AND(ISBLANK('TABELA UNIFICADA 2024'!P1164)=TRUE,(ISBLANK('TABELA UNIFICADA 2024'!A1164)=FALSE)),'TABELA UNIFICADA 2024'!A1164," ")</f>
        <v xml:space="preserve"> </v>
      </c>
      <c r="D1218" s="96" t="s">
        <v>43</v>
      </c>
      <c r="E1218" s="191" t="str">
        <f>IF(ISBLANK('TABELA UNIFICADA 2024'!M1164)=TRUE," ",'TABELA UNIFICADA 2024'!M1164)</f>
        <v xml:space="preserve"> </v>
      </c>
      <c r="F1218" s="96" t="s">
        <v>111</v>
      </c>
      <c r="G1218" s="96" t="str">
        <f>IF(C1218='TABELA UNIFICADA 2024'!A1218,'TABELA UNIFICADA 2024'!D1218," ")</f>
        <v xml:space="preserve"> </v>
      </c>
      <c r="H1218" s="96" t="s">
        <v>43</v>
      </c>
      <c r="I1218" s="96" t="s">
        <v>112</v>
      </c>
      <c r="J1218" s="97" t="str">
        <f>IF(C1218='TABELA UNIFICADA 2024'!A1164,'TABELA UNIFICADA 2024'!G1164," ")</f>
        <v xml:space="preserve"> </v>
      </c>
      <c r="K1218" s="96" t="s">
        <v>113</v>
      </c>
      <c r="L1218" s="100" t="str">
        <f t="shared" si="115"/>
        <v>-</v>
      </c>
      <c r="M1218" s="95" t="str">
        <f>IF(C1218='TABELA UNIFICADA 2024'!A1218,'TABELA UNIFICADA 2024'!C1218," ")</f>
        <v xml:space="preserve"> </v>
      </c>
      <c r="N1218" s="99" t="str">
        <f>IF(C1218='TABELA UNIFICADA 2024'!A1164,'TABELA UNIFICADA 2024'!F1164," ")</f>
        <v xml:space="preserve"> </v>
      </c>
      <c r="O1218" s="99" t="str">
        <f t="shared" si="116"/>
        <v xml:space="preserve"> </v>
      </c>
      <c r="Y1218" s="183" t="s">
        <v>2225</v>
      </c>
      <c r="Z1218" s="104" t="s">
        <v>666</v>
      </c>
      <c r="AA1218" s="104" t="s">
        <v>706</v>
      </c>
      <c r="AB1218" s="104" t="str">
        <f t="shared" si="114"/>
        <v>FERRO</v>
      </c>
      <c r="AC1218" s="106">
        <f>IF(AND(AB1218="FERRO",AA1218="PADRAO"),CONTROLE!$T$2,IF(AND(AB1218="FERRO",AA1218="ESPECIAL"),CONTROLE!$T$3,IF(AND(AB1218="ACO",AA1218="PADRAO"),CONTROLE!$T$8,IF(AND(AB1218="ACO",AA1218="ESPECIAL"),CONTROLE!$T$9,IF(AND(AB1218="ALUMINIO",AA1218="PADRAO"),CONTROLE!$T$5,IF(AND(AB1218="ALUMINIO",AA1218="ESPECIAL"),CONTROLE!$T$6))))))</f>
        <v>12737</v>
      </c>
    </row>
    <row r="1219" spans="1:29" ht="15" customHeight="1">
      <c r="A1219" s="98" t="s">
        <v>2927</v>
      </c>
      <c r="B1219" s="96" t="str">
        <f t="shared" si="117"/>
        <v xml:space="preserve"> </v>
      </c>
      <c r="C1219" s="96" t="str">
        <f>IF(AND(ISBLANK('TABELA UNIFICADA 2024'!P1165)=TRUE,(ISBLANK('TABELA UNIFICADA 2024'!A1165)=FALSE)),'TABELA UNIFICADA 2024'!A1165," ")</f>
        <v xml:space="preserve"> </v>
      </c>
      <c r="D1219" s="96" t="s">
        <v>43</v>
      </c>
      <c r="E1219" s="191" t="str">
        <f>IF(ISBLANK('TABELA UNIFICADA 2024'!M1165)=TRUE," ",'TABELA UNIFICADA 2024'!M1165)</f>
        <v xml:space="preserve"> </v>
      </c>
      <c r="F1219" s="96" t="s">
        <v>111</v>
      </c>
      <c r="G1219" s="96" t="str">
        <f>IF(C1219='TABELA UNIFICADA 2024'!A1219,'TABELA UNIFICADA 2024'!D1219," ")</f>
        <v xml:space="preserve"> </v>
      </c>
      <c r="H1219" s="96" t="s">
        <v>43</v>
      </c>
      <c r="I1219" s="96" t="s">
        <v>112</v>
      </c>
      <c r="J1219" s="97" t="str">
        <f>IF(C1219='TABELA UNIFICADA 2024'!A1165,'TABELA UNIFICADA 2024'!G1165," ")</f>
        <v xml:space="preserve"> </v>
      </c>
      <c r="K1219" s="96" t="s">
        <v>113</v>
      </c>
      <c r="L1219" s="100" t="str">
        <f t="shared" si="115"/>
        <v>-</v>
      </c>
      <c r="M1219" s="95" t="str">
        <f>IF(C1219='TABELA UNIFICADA 2024'!A1219,'TABELA UNIFICADA 2024'!C1219," ")</f>
        <v xml:space="preserve"> </v>
      </c>
      <c r="N1219" s="99" t="str">
        <f>IF(C1219='TABELA UNIFICADA 2024'!A1165,'TABELA UNIFICADA 2024'!F1165," ")</f>
        <v xml:space="preserve"> </v>
      </c>
      <c r="O1219" s="99" t="str">
        <f t="shared" si="116"/>
        <v xml:space="preserve"> </v>
      </c>
      <c r="Y1219" s="183" t="s">
        <v>2226</v>
      </c>
      <c r="Z1219" s="104" t="s">
        <v>666</v>
      </c>
      <c r="AA1219" s="104" t="s">
        <v>706</v>
      </c>
      <c r="AB1219" s="104" t="str">
        <f t="shared" si="114"/>
        <v>FERRO</v>
      </c>
      <c r="AC1219" s="106">
        <f>IF(AND(AB1219="FERRO",AA1219="PADRAO"),CONTROLE!$T$2,IF(AND(AB1219="FERRO",AA1219="ESPECIAL"),CONTROLE!$T$3,IF(AND(AB1219="ACO",AA1219="PADRAO"),CONTROLE!$T$8,IF(AND(AB1219="ACO",AA1219="ESPECIAL"),CONTROLE!$T$9,IF(AND(AB1219="ALUMINIO",AA1219="PADRAO"),CONTROLE!$T$5,IF(AND(AB1219="ALUMINIO",AA1219="ESPECIAL"),CONTROLE!$T$6))))))</f>
        <v>12737</v>
      </c>
    </row>
    <row r="1220" spans="1:29" ht="15" customHeight="1">
      <c r="A1220" s="98" t="s">
        <v>2927</v>
      </c>
      <c r="B1220" s="96" t="str">
        <f t="shared" si="117"/>
        <v xml:space="preserve"> </v>
      </c>
      <c r="C1220" s="96" t="str">
        <f>IF(AND(ISBLANK('TABELA UNIFICADA 2024'!P1166)=TRUE,(ISBLANK('TABELA UNIFICADA 2024'!A1166)=FALSE)),'TABELA UNIFICADA 2024'!A1166," ")</f>
        <v xml:space="preserve"> </v>
      </c>
      <c r="D1220" s="96" t="s">
        <v>43</v>
      </c>
      <c r="E1220" s="191" t="str">
        <f>IF(ISBLANK('TABELA UNIFICADA 2024'!M1166)=TRUE," ",'TABELA UNIFICADA 2024'!M1166)</f>
        <v xml:space="preserve"> </v>
      </c>
      <c r="F1220" s="96" t="s">
        <v>111</v>
      </c>
      <c r="G1220" s="96" t="str">
        <f>IF(C1220='TABELA UNIFICADA 2024'!A1220,'TABELA UNIFICADA 2024'!D1220," ")</f>
        <v xml:space="preserve"> </v>
      </c>
      <c r="H1220" s="96" t="s">
        <v>43</v>
      </c>
      <c r="I1220" s="96" t="s">
        <v>112</v>
      </c>
      <c r="J1220" s="97" t="str">
        <f>IF(C1220='TABELA UNIFICADA 2024'!A1166,'TABELA UNIFICADA 2024'!G1166," ")</f>
        <v xml:space="preserve"> </v>
      </c>
      <c r="K1220" s="96" t="s">
        <v>113</v>
      </c>
      <c r="L1220" s="100" t="str">
        <f t="shared" si="115"/>
        <v>-</v>
      </c>
      <c r="M1220" s="95" t="str">
        <f>IF(C1220='TABELA UNIFICADA 2024'!A1220,'TABELA UNIFICADA 2024'!C1220," ")</f>
        <v xml:space="preserve"> </v>
      </c>
      <c r="N1220" s="99" t="str">
        <f>IF(C1220='TABELA UNIFICADA 2024'!A1166,'TABELA UNIFICADA 2024'!F1166," ")</f>
        <v xml:space="preserve"> </v>
      </c>
      <c r="O1220" s="99" t="str">
        <f t="shared" si="116"/>
        <v xml:space="preserve"> </v>
      </c>
      <c r="Y1220" s="183" t="s">
        <v>2227</v>
      </c>
      <c r="Z1220" s="104" t="s">
        <v>666</v>
      </c>
      <c r="AA1220" s="104" t="s">
        <v>706</v>
      </c>
      <c r="AB1220" s="104" t="str">
        <f t="shared" ref="AB1220:AB1283" si="118">IF(LEFT(Z1220,1)="G","FERRO",0)</f>
        <v>FERRO</v>
      </c>
      <c r="AC1220" s="106">
        <f>IF(AND(AB1220="FERRO",AA1220="PADRAO"),CONTROLE!$T$2,IF(AND(AB1220="FERRO",AA1220="ESPECIAL"),CONTROLE!$T$3,IF(AND(AB1220="ACO",AA1220="PADRAO"),CONTROLE!$T$8,IF(AND(AB1220="ACO",AA1220="ESPECIAL"),CONTROLE!$T$9,IF(AND(AB1220="ALUMINIO",AA1220="PADRAO"),CONTROLE!$T$5,IF(AND(AB1220="ALUMINIO",AA1220="ESPECIAL"),CONTROLE!$T$6))))))</f>
        <v>12737</v>
      </c>
    </row>
    <row r="1221" spans="1:29" ht="15" customHeight="1">
      <c r="A1221" s="98" t="s">
        <v>2927</v>
      </c>
      <c r="B1221" s="96" t="str">
        <f t="shared" si="117"/>
        <v xml:space="preserve"> </v>
      </c>
      <c r="C1221" s="96" t="str">
        <f>IF(AND(ISBLANK('TABELA UNIFICADA 2024'!P1167)=TRUE,(ISBLANK('TABELA UNIFICADA 2024'!A1167)=FALSE)),'TABELA UNIFICADA 2024'!A1167," ")</f>
        <v xml:space="preserve"> </v>
      </c>
      <c r="D1221" s="96" t="s">
        <v>43</v>
      </c>
      <c r="E1221" s="191" t="str">
        <f>IF(ISBLANK('TABELA UNIFICADA 2024'!M1167)=TRUE," ",'TABELA UNIFICADA 2024'!M1167)</f>
        <v xml:space="preserve"> </v>
      </c>
      <c r="F1221" s="96" t="s">
        <v>111</v>
      </c>
      <c r="G1221" s="96" t="str">
        <f>IF(C1221='TABELA UNIFICADA 2024'!A1221,'TABELA UNIFICADA 2024'!D1221," ")</f>
        <v xml:space="preserve"> </v>
      </c>
      <c r="H1221" s="96" t="s">
        <v>43</v>
      </c>
      <c r="I1221" s="96" t="s">
        <v>112</v>
      </c>
      <c r="J1221" s="97" t="str">
        <f>IF(C1221='TABELA UNIFICADA 2024'!A1167,'TABELA UNIFICADA 2024'!G1167," ")</f>
        <v xml:space="preserve"> </v>
      </c>
      <c r="K1221" s="96" t="s">
        <v>113</v>
      </c>
      <c r="L1221" s="100" t="str">
        <f t="shared" si="115"/>
        <v>-</v>
      </c>
      <c r="M1221" s="95" t="str">
        <f>IF(C1221='TABELA UNIFICADA 2024'!A1221,'TABELA UNIFICADA 2024'!C1221," ")</f>
        <v xml:space="preserve"> </v>
      </c>
      <c r="N1221" s="99" t="str">
        <f>IF(C1221='TABELA UNIFICADA 2024'!A1167,'TABELA UNIFICADA 2024'!F1167," ")</f>
        <v xml:space="preserve"> </v>
      </c>
      <c r="O1221" s="99" t="str">
        <f t="shared" si="116"/>
        <v xml:space="preserve"> </v>
      </c>
      <c r="Y1221" s="183" t="s">
        <v>2228</v>
      </c>
      <c r="Z1221" s="104" t="s">
        <v>666</v>
      </c>
      <c r="AA1221" s="104" t="s">
        <v>706</v>
      </c>
      <c r="AB1221" s="104" t="str">
        <f t="shared" si="118"/>
        <v>FERRO</v>
      </c>
      <c r="AC1221" s="106">
        <f>IF(AND(AB1221="FERRO",AA1221="PADRAO"),CONTROLE!$T$2,IF(AND(AB1221="FERRO",AA1221="ESPECIAL"),CONTROLE!$T$3,IF(AND(AB1221="ACO",AA1221="PADRAO"),CONTROLE!$T$8,IF(AND(AB1221="ACO",AA1221="ESPECIAL"),CONTROLE!$T$9,IF(AND(AB1221="ALUMINIO",AA1221="PADRAO"),CONTROLE!$T$5,IF(AND(AB1221="ALUMINIO",AA1221="ESPECIAL"),CONTROLE!$T$6))))))</f>
        <v>12737</v>
      </c>
    </row>
    <row r="1222" spans="1:29" ht="15" customHeight="1">
      <c r="A1222" s="98" t="s">
        <v>2927</v>
      </c>
      <c r="B1222" s="96" t="str">
        <f t="shared" si="117"/>
        <v xml:space="preserve"> </v>
      </c>
      <c r="C1222" s="96" t="str">
        <f>IF(AND(ISBLANK('TABELA UNIFICADA 2024'!P1168)=TRUE,(ISBLANK('TABELA UNIFICADA 2024'!A1168)=FALSE)),'TABELA UNIFICADA 2024'!A1168," ")</f>
        <v xml:space="preserve"> </v>
      </c>
      <c r="D1222" s="96" t="s">
        <v>43</v>
      </c>
      <c r="E1222" s="191" t="str">
        <f>IF(ISBLANK('TABELA UNIFICADA 2024'!M1168)=TRUE," ",'TABELA UNIFICADA 2024'!M1168)</f>
        <v xml:space="preserve"> </v>
      </c>
      <c r="F1222" s="96" t="s">
        <v>111</v>
      </c>
      <c r="G1222" s="96" t="str">
        <f>IF(C1222='TABELA UNIFICADA 2024'!A1222,'TABELA UNIFICADA 2024'!D1222," ")</f>
        <v xml:space="preserve"> </v>
      </c>
      <c r="H1222" s="96" t="s">
        <v>43</v>
      </c>
      <c r="I1222" s="96" t="s">
        <v>112</v>
      </c>
      <c r="J1222" s="97" t="str">
        <f>IF(C1222='TABELA UNIFICADA 2024'!A1168,'TABELA UNIFICADA 2024'!G1168," ")</f>
        <v xml:space="preserve"> </v>
      </c>
      <c r="K1222" s="96" t="s">
        <v>113</v>
      </c>
      <c r="L1222" s="100" t="str">
        <f t="shared" si="115"/>
        <v>-</v>
      </c>
      <c r="M1222" s="95" t="str">
        <f>IF(C1222='TABELA UNIFICADA 2024'!A1222,'TABELA UNIFICADA 2024'!C1222," ")</f>
        <v xml:space="preserve"> </v>
      </c>
      <c r="N1222" s="99" t="str">
        <f>IF(C1222='TABELA UNIFICADA 2024'!A1168,'TABELA UNIFICADA 2024'!F1168," ")</f>
        <v xml:space="preserve"> </v>
      </c>
      <c r="O1222" s="99" t="str">
        <f t="shared" si="116"/>
        <v xml:space="preserve"> </v>
      </c>
      <c r="Y1222" s="183" t="s">
        <v>2229</v>
      </c>
      <c r="Z1222" s="104" t="s">
        <v>666</v>
      </c>
      <c r="AA1222" s="104" t="s">
        <v>706</v>
      </c>
      <c r="AB1222" s="104" t="str">
        <f t="shared" si="118"/>
        <v>FERRO</v>
      </c>
      <c r="AC1222" s="106">
        <f>IF(AND(AB1222="FERRO",AA1222="PADRAO"),CONTROLE!$T$2,IF(AND(AB1222="FERRO",AA1222="ESPECIAL"),CONTROLE!$T$3,IF(AND(AB1222="ACO",AA1222="PADRAO"),CONTROLE!$T$8,IF(AND(AB1222="ACO",AA1222="ESPECIAL"),CONTROLE!$T$9,IF(AND(AB1222="ALUMINIO",AA1222="PADRAO"),CONTROLE!$T$5,IF(AND(AB1222="ALUMINIO",AA1222="ESPECIAL"),CONTROLE!$T$6))))))</f>
        <v>12737</v>
      </c>
    </row>
    <row r="1223" spans="1:29" ht="15" customHeight="1">
      <c r="A1223" s="98" t="s">
        <v>2927</v>
      </c>
      <c r="B1223" s="96" t="str">
        <f t="shared" si="117"/>
        <v xml:space="preserve"> </v>
      </c>
      <c r="C1223" s="96" t="str">
        <f>IF(AND(ISBLANK('TABELA UNIFICADA 2024'!P1169)=TRUE,(ISBLANK('TABELA UNIFICADA 2024'!A1169)=FALSE)),'TABELA UNIFICADA 2024'!A1169," ")</f>
        <v xml:space="preserve"> </v>
      </c>
      <c r="D1223" s="96" t="s">
        <v>43</v>
      </c>
      <c r="E1223" s="191" t="str">
        <f>IF(ISBLANK('TABELA UNIFICADA 2024'!M1169)=TRUE," ",'TABELA UNIFICADA 2024'!M1169)</f>
        <v xml:space="preserve"> </v>
      </c>
      <c r="F1223" s="96" t="s">
        <v>111</v>
      </c>
      <c r="G1223" s="96" t="str">
        <f>IF(C1223='TABELA UNIFICADA 2024'!A1223,'TABELA UNIFICADA 2024'!D1223," ")</f>
        <v xml:space="preserve"> </v>
      </c>
      <c r="H1223" s="96" t="s">
        <v>43</v>
      </c>
      <c r="I1223" s="96" t="s">
        <v>112</v>
      </c>
      <c r="J1223" s="97" t="str">
        <f>IF(C1223='TABELA UNIFICADA 2024'!A1169,'TABELA UNIFICADA 2024'!G1169," ")</f>
        <v xml:space="preserve"> </v>
      </c>
      <c r="K1223" s="96" t="s">
        <v>113</v>
      </c>
      <c r="L1223" s="100" t="str">
        <f t="shared" si="115"/>
        <v>-</v>
      </c>
      <c r="M1223" s="95" t="str">
        <f>IF(C1223='TABELA UNIFICADA 2024'!A1223,'TABELA UNIFICADA 2024'!C1223," ")</f>
        <v xml:space="preserve"> </v>
      </c>
      <c r="N1223" s="99" t="str">
        <f>IF(C1223='TABELA UNIFICADA 2024'!A1169,'TABELA UNIFICADA 2024'!F1169," ")</f>
        <v xml:space="preserve"> </v>
      </c>
      <c r="O1223" s="99" t="str">
        <f t="shared" si="116"/>
        <v xml:space="preserve"> </v>
      </c>
      <c r="Y1223" s="183" t="s">
        <v>1288</v>
      </c>
      <c r="Z1223" s="104" t="s">
        <v>666</v>
      </c>
      <c r="AA1223" s="104" t="s">
        <v>706</v>
      </c>
      <c r="AB1223" s="104" t="str">
        <f t="shared" si="118"/>
        <v>FERRO</v>
      </c>
      <c r="AC1223" s="106">
        <f>IF(AND(AB1223="FERRO",AA1223="PADRAO"),CONTROLE!$T$2,IF(AND(AB1223="FERRO",AA1223="ESPECIAL"),CONTROLE!$T$3,IF(AND(AB1223="ACO",AA1223="PADRAO"),CONTROLE!$T$8,IF(AND(AB1223="ACO",AA1223="ESPECIAL"),CONTROLE!$T$9,IF(AND(AB1223="ALUMINIO",AA1223="PADRAO"),CONTROLE!$T$5,IF(AND(AB1223="ALUMINIO",AA1223="ESPECIAL"),CONTROLE!$T$6))))))</f>
        <v>12737</v>
      </c>
    </row>
    <row r="1224" spans="1:29" ht="15" customHeight="1">
      <c r="A1224" s="98" t="s">
        <v>2927</v>
      </c>
      <c r="B1224" s="96" t="str">
        <f t="shared" si="117"/>
        <v xml:space="preserve"> </v>
      </c>
      <c r="C1224" s="96" t="str">
        <f>IF(AND(ISBLANK('TABELA UNIFICADA 2024'!P1170)=TRUE,(ISBLANK('TABELA UNIFICADA 2024'!A1170)=FALSE)),'TABELA UNIFICADA 2024'!A1170," ")</f>
        <v xml:space="preserve"> </v>
      </c>
      <c r="D1224" s="96" t="s">
        <v>43</v>
      </c>
      <c r="E1224" s="191" t="str">
        <f>IF(ISBLANK('TABELA UNIFICADA 2024'!M1170)=TRUE," ",'TABELA UNIFICADA 2024'!M1170)</f>
        <v xml:space="preserve"> </v>
      </c>
      <c r="F1224" s="96" t="s">
        <v>111</v>
      </c>
      <c r="G1224" s="96" t="str">
        <f>IF(C1224='TABELA UNIFICADA 2024'!A1224,'TABELA UNIFICADA 2024'!D1224," ")</f>
        <v xml:space="preserve"> </v>
      </c>
      <c r="H1224" s="96" t="s">
        <v>43</v>
      </c>
      <c r="I1224" s="96" t="s">
        <v>112</v>
      </c>
      <c r="J1224" s="97" t="str">
        <f>IF(C1224='TABELA UNIFICADA 2024'!A1170,'TABELA UNIFICADA 2024'!G1170," ")</f>
        <v xml:space="preserve"> </v>
      </c>
      <c r="K1224" s="96" t="s">
        <v>113</v>
      </c>
      <c r="L1224" s="100" t="str">
        <f t="shared" si="115"/>
        <v>-</v>
      </c>
      <c r="M1224" s="95" t="str">
        <f>IF(C1224='TABELA UNIFICADA 2024'!A1224,'TABELA UNIFICADA 2024'!C1224," ")</f>
        <v xml:space="preserve"> </v>
      </c>
      <c r="N1224" s="99" t="str">
        <f>IF(C1224='TABELA UNIFICADA 2024'!A1170,'TABELA UNIFICADA 2024'!F1170," ")</f>
        <v xml:space="preserve"> </v>
      </c>
      <c r="O1224" s="99" t="str">
        <f t="shared" si="116"/>
        <v xml:space="preserve"> </v>
      </c>
      <c r="Y1224" s="183" t="s">
        <v>1289</v>
      </c>
      <c r="Z1224" s="104" t="s">
        <v>666</v>
      </c>
      <c r="AA1224" s="104" t="s">
        <v>706</v>
      </c>
      <c r="AB1224" s="104" t="str">
        <f t="shared" si="118"/>
        <v>FERRO</v>
      </c>
      <c r="AC1224" s="106">
        <f>IF(AND(AB1224="FERRO",AA1224="PADRAO"),CONTROLE!$T$2,IF(AND(AB1224="FERRO",AA1224="ESPECIAL"),CONTROLE!$T$3,IF(AND(AB1224="ACO",AA1224="PADRAO"),CONTROLE!$T$8,IF(AND(AB1224="ACO",AA1224="ESPECIAL"),CONTROLE!$T$9,IF(AND(AB1224="ALUMINIO",AA1224="PADRAO"),CONTROLE!$T$5,IF(AND(AB1224="ALUMINIO",AA1224="ESPECIAL"),CONTROLE!$T$6))))))</f>
        <v>12737</v>
      </c>
    </row>
    <row r="1225" spans="1:29" ht="15" customHeight="1">
      <c r="A1225" s="98" t="s">
        <v>2927</v>
      </c>
      <c r="B1225" s="96" t="str">
        <f t="shared" si="117"/>
        <v xml:space="preserve"> </v>
      </c>
      <c r="C1225" s="96" t="str">
        <f>IF(AND(ISBLANK('TABELA UNIFICADA 2024'!P1171)=TRUE,(ISBLANK('TABELA UNIFICADA 2024'!A1171)=FALSE)),'TABELA UNIFICADA 2024'!A1171," ")</f>
        <v xml:space="preserve"> </v>
      </c>
      <c r="D1225" s="96" t="s">
        <v>43</v>
      </c>
      <c r="E1225" s="191" t="str">
        <f>IF(ISBLANK('TABELA UNIFICADA 2024'!M1171)=TRUE," ",'TABELA UNIFICADA 2024'!M1171)</f>
        <v xml:space="preserve"> </v>
      </c>
      <c r="F1225" s="96" t="s">
        <v>111</v>
      </c>
      <c r="G1225" s="96" t="str">
        <f>IF(C1225='TABELA UNIFICADA 2024'!A1225,'TABELA UNIFICADA 2024'!D1225," ")</f>
        <v xml:space="preserve"> </v>
      </c>
      <c r="H1225" s="96" t="s">
        <v>43</v>
      </c>
      <c r="I1225" s="96" t="s">
        <v>112</v>
      </c>
      <c r="J1225" s="97" t="str">
        <f>IF(C1225='TABELA UNIFICADA 2024'!A1171,'TABELA UNIFICADA 2024'!G1171," ")</f>
        <v xml:space="preserve"> </v>
      </c>
      <c r="K1225" s="96" t="s">
        <v>113</v>
      </c>
      <c r="L1225" s="100" t="str">
        <f t="shared" si="115"/>
        <v>-</v>
      </c>
      <c r="M1225" s="95" t="str">
        <f>IF(C1225='TABELA UNIFICADA 2024'!A1225,'TABELA UNIFICADA 2024'!C1225," ")</f>
        <v xml:space="preserve"> </v>
      </c>
      <c r="N1225" s="99" t="str">
        <f>IF(C1225='TABELA UNIFICADA 2024'!A1171,'TABELA UNIFICADA 2024'!F1171," ")</f>
        <v xml:space="preserve"> </v>
      </c>
      <c r="O1225" s="99" t="str">
        <f t="shared" si="116"/>
        <v xml:space="preserve"> </v>
      </c>
      <c r="Y1225" s="183" t="s">
        <v>2230</v>
      </c>
      <c r="Z1225" s="104" t="s">
        <v>666</v>
      </c>
      <c r="AA1225" s="104" t="s">
        <v>706</v>
      </c>
      <c r="AB1225" s="104" t="str">
        <f t="shared" si="118"/>
        <v>FERRO</v>
      </c>
      <c r="AC1225" s="106">
        <f>IF(AND(AB1225="FERRO",AA1225="PADRAO"),CONTROLE!$T$2,IF(AND(AB1225="FERRO",AA1225="ESPECIAL"),CONTROLE!$T$3,IF(AND(AB1225="ACO",AA1225="PADRAO"),CONTROLE!$T$8,IF(AND(AB1225="ACO",AA1225="ESPECIAL"),CONTROLE!$T$9,IF(AND(AB1225="ALUMINIO",AA1225="PADRAO"),CONTROLE!$T$5,IF(AND(AB1225="ALUMINIO",AA1225="ESPECIAL"),CONTROLE!$T$6))))))</f>
        <v>12737</v>
      </c>
    </row>
    <row r="1226" spans="1:29" ht="15" customHeight="1">
      <c r="A1226" s="98" t="s">
        <v>2927</v>
      </c>
      <c r="B1226" s="96" t="str">
        <f t="shared" si="117"/>
        <v xml:space="preserve"> </v>
      </c>
      <c r="C1226" s="96" t="str">
        <f>IF(AND(ISBLANK('TABELA UNIFICADA 2024'!P1172)=TRUE,(ISBLANK('TABELA UNIFICADA 2024'!A1172)=FALSE)),'TABELA UNIFICADA 2024'!A1172," ")</f>
        <v xml:space="preserve"> </v>
      </c>
      <c r="D1226" s="96" t="s">
        <v>43</v>
      </c>
      <c r="E1226" s="191" t="str">
        <f>IF(ISBLANK('TABELA UNIFICADA 2024'!M1172)=TRUE," ",'TABELA UNIFICADA 2024'!M1172)</f>
        <v xml:space="preserve"> </v>
      </c>
      <c r="F1226" s="96" t="s">
        <v>111</v>
      </c>
      <c r="G1226" s="96" t="str">
        <f>IF(C1226='TABELA UNIFICADA 2024'!A1226,'TABELA UNIFICADA 2024'!D1226," ")</f>
        <v xml:space="preserve"> </v>
      </c>
      <c r="H1226" s="96" t="s">
        <v>43</v>
      </c>
      <c r="I1226" s="96" t="s">
        <v>112</v>
      </c>
      <c r="J1226" s="97" t="str">
        <f>IF(C1226='TABELA UNIFICADA 2024'!A1172,'TABELA UNIFICADA 2024'!G1172," ")</f>
        <v xml:space="preserve"> </v>
      </c>
      <c r="K1226" s="96" t="s">
        <v>113</v>
      </c>
      <c r="L1226" s="100" t="str">
        <f t="shared" si="115"/>
        <v>-</v>
      </c>
      <c r="M1226" s="95" t="str">
        <f>IF(C1226='TABELA UNIFICADA 2024'!A1226,'TABELA UNIFICADA 2024'!C1226," ")</f>
        <v xml:space="preserve"> </v>
      </c>
      <c r="N1226" s="99" t="str">
        <f>IF(C1226='TABELA UNIFICADA 2024'!A1172,'TABELA UNIFICADA 2024'!F1172," ")</f>
        <v xml:space="preserve"> </v>
      </c>
      <c r="O1226" s="99" t="str">
        <f t="shared" si="116"/>
        <v xml:space="preserve"> </v>
      </c>
      <c r="Y1226" s="183" t="s">
        <v>2231</v>
      </c>
      <c r="Z1226" s="104" t="s">
        <v>666</v>
      </c>
      <c r="AA1226" s="104" t="s">
        <v>618</v>
      </c>
      <c r="AB1226" s="104" t="str">
        <f t="shared" si="118"/>
        <v>FERRO</v>
      </c>
      <c r="AC1226" s="106">
        <f>IF(AND(AB1226="FERRO",AA1226="PADRAO"),CONTROLE!$T$2,IF(AND(AB1226="FERRO",AA1226="ESPECIAL"),CONTROLE!$T$3,IF(AND(AB1226="ACO",AA1226="PADRAO"),CONTROLE!$T$8,IF(AND(AB1226="ACO",AA1226="ESPECIAL"),CONTROLE!$T$9,IF(AND(AB1226="ALUMINIO",AA1226="PADRAO"),CONTROLE!$T$5,IF(AND(AB1226="ALUMINIO",AA1226="ESPECIAL"),CONTROLE!$T$6))))))</f>
        <v>12738</v>
      </c>
    </row>
    <row r="1227" spans="1:29" ht="15" customHeight="1">
      <c r="A1227" s="98" t="s">
        <v>2927</v>
      </c>
      <c r="B1227" s="96" t="str">
        <f t="shared" si="117"/>
        <v xml:space="preserve"> </v>
      </c>
      <c r="C1227" s="96" t="str">
        <f>IF(AND(ISBLANK('TABELA UNIFICADA 2024'!P1173)=TRUE,(ISBLANK('TABELA UNIFICADA 2024'!A1173)=FALSE)),'TABELA UNIFICADA 2024'!A1173," ")</f>
        <v xml:space="preserve"> </v>
      </c>
      <c r="D1227" s="96" t="s">
        <v>43</v>
      </c>
      <c r="E1227" s="191" t="str">
        <f>IF(ISBLANK('TABELA UNIFICADA 2024'!M1173)=TRUE," ",'TABELA UNIFICADA 2024'!M1173)</f>
        <v xml:space="preserve"> </v>
      </c>
      <c r="F1227" s="96" t="s">
        <v>111</v>
      </c>
      <c r="G1227" s="96" t="str">
        <f>IF(C1227='TABELA UNIFICADA 2024'!A1227,'TABELA UNIFICADA 2024'!D1227," ")</f>
        <v xml:space="preserve"> </v>
      </c>
      <c r="H1227" s="96" t="s">
        <v>43</v>
      </c>
      <c r="I1227" s="96" t="s">
        <v>112</v>
      </c>
      <c r="J1227" s="97" t="str">
        <f>IF(C1227='TABELA UNIFICADA 2024'!A1173,'TABELA UNIFICADA 2024'!G1173," ")</f>
        <v xml:space="preserve"> </v>
      </c>
      <c r="K1227" s="96" t="s">
        <v>113</v>
      </c>
      <c r="L1227" s="100" t="str">
        <f t="shared" si="115"/>
        <v>-</v>
      </c>
      <c r="M1227" s="95" t="str">
        <f>IF(C1227='TABELA UNIFICADA 2024'!A1227,'TABELA UNIFICADA 2024'!C1227," ")</f>
        <v xml:space="preserve"> </v>
      </c>
      <c r="N1227" s="99" t="str">
        <f>IF(C1227='TABELA UNIFICADA 2024'!A1173,'TABELA UNIFICADA 2024'!F1173," ")</f>
        <v xml:space="preserve"> </v>
      </c>
      <c r="O1227" s="99" t="str">
        <f t="shared" si="116"/>
        <v xml:space="preserve"> </v>
      </c>
      <c r="Y1227" s="183" t="s">
        <v>2232</v>
      </c>
      <c r="Z1227" s="104" t="s">
        <v>666</v>
      </c>
      <c r="AA1227" s="104" t="s">
        <v>706</v>
      </c>
      <c r="AB1227" s="104" t="str">
        <f t="shared" si="118"/>
        <v>FERRO</v>
      </c>
      <c r="AC1227" s="106">
        <f>IF(AND(AB1227="FERRO",AA1227="PADRAO"),CONTROLE!$T$2,IF(AND(AB1227="FERRO",AA1227="ESPECIAL"),CONTROLE!$T$3,IF(AND(AB1227="ACO",AA1227="PADRAO"),CONTROLE!$T$8,IF(AND(AB1227="ACO",AA1227="ESPECIAL"),CONTROLE!$T$9,IF(AND(AB1227="ALUMINIO",AA1227="PADRAO"),CONTROLE!$T$5,IF(AND(AB1227="ALUMINIO",AA1227="ESPECIAL"),CONTROLE!$T$6))))))</f>
        <v>12737</v>
      </c>
    </row>
    <row r="1228" spans="1:29" ht="15" customHeight="1">
      <c r="A1228" s="98" t="s">
        <v>2927</v>
      </c>
      <c r="B1228" s="96" t="str">
        <f t="shared" si="117"/>
        <v xml:space="preserve"> </v>
      </c>
      <c r="C1228" s="96" t="str">
        <f>IF(AND(ISBLANK('TABELA UNIFICADA 2024'!P1174)=TRUE,(ISBLANK('TABELA UNIFICADA 2024'!A1174)=FALSE)),'TABELA UNIFICADA 2024'!A1174," ")</f>
        <v xml:space="preserve"> </v>
      </c>
      <c r="D1228" s="96" t="s">
        <v>43</v>
      </c>
      <c r="E1228" s="191" t="str">
        <f>IF(ISBLANK('TABELA UNIFICADA 2024'!M1174)=TRUE," ",'TABELA UNIFICADA 2024'!M1174)</f>
        <v xml:space="preserve"> </v>
      </c>
      <c r="F1228" s="96" t="s">
        <v>111</v>
      </c>
      <c r="G1228" s="96" t="str">
        <f>IF(C1228='TABELA UNIFICADA 2024'!A1228,'TABELA UNIFICADA 2024'!D1228," ")</f>
        <v xml:space="preserve"> </v>
      </c>
      <c r="H1228" s="96" t="s">
        <v>43</v>
      </c>
      <c r="I1228" s="96" t="s">
        <v>112</v>
      </c>
      <c r="J1228" s="97" t="str">
        <f>IF(C1228='TABELA UNIFICADA 2024'!A1174,'TABELA UNIFICADA 2024'!G1174," ")</f>
        <v xml:space="preserve"> </v>
      </c>
      <c r="K1228" s="96" t="s">
        <v>113</v>
      </c>
      <c r="L1228" s="100" t="str">
        <f t="shared" si="115"/>
        <v>-</v>
      </c>
      <c r="M1228" s="95" t="str">
        <f>IF(C1228='TABELA UNIFICADA 2024'!A1228,'TABELA UNIFICADA 2024'!C1228," ")</f>
        <v xml:space="preserve"> </v>
      </c>
      <c r="N1228" s="99" t="str">
        <f>IF(C1228='TABELA UNIFICADA 2024'!A1174,'TABELA UNIFICADA 2024'!F1174," ")</f>
        <v xml:space="preserve"> </v>
      </c>
      <c r="O1228" s="99" t="str">
        <f t="shared" si="116"/>
        <v xml:space="preserve"> </v>
      </c>
      <c r="Y1228" s="183" t="s">
        <v>2233</v>
      </c>
      <c r="Z1228" s="104" t="s">
        <v>666</v>
      </c>
      <c r="AA1228" s="104" t="s">
        <v>706</v>
      </c>
      <c r="AB1228" s="104" t="str">
        <f t="shared" si="118"/>
        <v>FERRO</v>
      </c>
      <c r="AC1228" s="106">
        <f>IF(AND(AB1228="FERRO",AA1228="PADRAO"),CONTROLE!$T$2,IF(AND(AB1228="FERRO",AA1228="ESPECIAL"),CONTROLE!$T$3,IF(AND(AB1228="ACO",AA1228="PADRAO"),CONTROLE!$T$8,IF(AND(AB1228="ACO",AA1228="ESPECIAL"),CONTROLE!$T$9,IF(AND(AB1228="ALUMINIO",AA1228="PADRAO"),CONTROLE!$T$5,IF(AND(AB1228="ALUMINIO",AA1228="ESPECIAL"),CONTROLE!$T$6))))))</f>
        <v>12737</v>
      </c>
    </row>
    <row r="1229" spans="1:29" ht="15" customHeight="1">
      <c r="A1229" s="98" t="s">
        <v>2927</v>
      </c>
      <c r="B1229" s="96" t="str">
        <f t="shared" si="117"/>
        <v xml:space="preserve"> </v>
      </c>
      <c r="C1229" s="96" t="str">
        <f>IF(AND(ISBLANK('TABELA UNIFICADA 2024'!P1175)=TRUE,(ISBLANK('TABELA UNIFICADA 2024'!A1175)=FALSE)),'TABELA UNIFICADA 2024'!A1175," ")</f>
        <v xml:space="preserve"> </v>
      </c>
      <c r="D1229" s="96" t="s">
        <v>43</v>
      </c>
      <c r="E1229" s="191" t="str">
        <f>IF(ISBLANK('TABELA UNIFICADA 2024'!M1175)=TRUE," ",'TABELA UNIFICADA 2024'!M1175)</f>
        <v xml:space="preserve"> </v>
      </c>
      <c r="F1229" s="96" t="s">
        <v>111</v>
      </c>
      <c r="G1229" s="96" t="str">
        <f>IF(C1229='TABELA UNIFICADA 2024'!A1229,'TABELA UNIFICADA 2024'!D1229," ")</f>
        <v xml:space="preserve"> </v>
      </c>
      <c r="H1229" s="96" t="s">
        <v>43</v>
      </c>
      <c r="I1229" s="96" t="s">
        <v>112</v>
      </c>
      <c r="J1229" s="97" t="str">
        <f>IF(C1229='TABELA UNIFICADA 2024'!A1175,'TABELA UNIFICADA 2024'!G1175," ")</f>
        <v xml:space="preserve"> </v>
      </c>
      <c r="K1229" s="96" t="s">
        <v>113</v>
      </c>
      <c r="L1229" s="100" t="str">
        <f t="shared" si="115"/>
        <v>-</v>
      </c>
      <c r="M1229" s="95" t="str">
        <f>IF(C1229='TABELA UNIFICADA 2024'!A1229,'TABELA UNIFICADA 2024'!C1229," ")</f>
        <v xml:space="preserve"> </v>
      </c>
      <c r="N1229" s="99" t="str">
        <f>IF(C1229='TABELA UNIFICADA 2024'!A1175,'TABELA UNIFICADA 2024'!F1175," ")</f>
        <v xml:space="preserve"> </v>
      </c>
      <c r="O1229" s="99" t="str">
        <f t="shared" si="116"/>
        <v xml:space="preserve"> </v>
      </c>
      <c r="Y1229" s="183" t="s">
        <v>2234</v>
      </c>
      <c r="Z1229" s="104" t="s">
        <v>666</v>
      </c>
      <c r="AA1229" s="104" t="s">
        <v>706</v>
      </c>
      <c r="AB1229" s="104" t="str">
        <f t="shared" si="118"/>
        <v>FERRO</v>
      </c>
      <c r="AC1229" s="106">
        <f>IF(AND(AB1229="FERRO",AA1229="PADRAO"),CONTROLE!$T$2,IF(AND(AB1229="FERRO",AA1229="ESPECIAL"),CONTROLE!$T$3,IF(AND(AB1229="ACO",AA1229="PADRAO"),CONTROLE!$T$8,IF(AND(AB1229="ACO",AA1229="ESPECIAL"),CONTROLE!$T$9,IF(AND(AB1229="ALUMINIO",AA1229="PADRAO"),CONTROLE!$T$5,IF(AND(AB1229="ALUMINIO",AA1229="ESPECIAL"),CONTROLE!$T$6))))))</f>
        <v>12737</v>
      </c>
    </row>
    <row r="1230" spans="1:29" ht="15" customHeight="1">
      <c r="A1230" s="98" t="s">
        <v>2927</v>
      </c>
      <c r="B1230" s="96" t="str">
        <f t="shared" si="117"/>
        <v xml:space="preserve"> </v>
      </c>
      <c r="C1230" s="96" t="str">
        <f>IF(AND(ISBLANK('TABELA UNIFICADA 2024'!P1176)=TRUE,(ISBLANK('TABELA UNIFICADA 2024'!A1176)=FALSE)),'TABELA UNIFICADA 2024'!A1176," ")</f>
        <v xml:space="preserve"> </v>
      </c>
      <c r="D1230" s="96" t="s">
        <v>43</v>
      </c>
      <c r="E1230" s="191" t="str">
        <f>IF(ISBLANK('TABELA UNIFICADA 2024'!M1176)=TRUE," ",'TABELA UNIFICADA 2024'!M1176)</f>
        <v xml:space="preserve"> </v>
      </c>
      <c r="F1230" s="96" t="s">
        <v>111</v>
      </c>
      <c r="G1230" s="96" t="str">
        <f>IF(C1230='TABELA UNIFICADA 2024'!A1230,'TABELA UNIFICADA 2024'!D1230," ")</f>
        <v xml:space="preserve"> </v>
      </c>
      <c r="H1230" s="96" t="s">
        <v>43</v>
      </c>
      <c r="I1230" s="96" t="s">
        <v>112</v>
      </c>
      <c r="J1230" s="97" t="str">
        <f>IF(C1230='TABELA UNIFICADA 2024'!A1176,'TABELA UNIFICADA 2024'!G1176," ")</f>
        <v xml:space="preserve"> </v>
      </c>
      <c r="K1230" s="96" t="s">
        <v>113</v>
      </c>
      <c r="L1230" s="100" t="str">
        <f t="shared" ref="L1230:L1293" si="119">IFERROR(VLOOKUP(M1230,$Y$3:$AC$3003,5,0),"-")</f>
        <v>-</v>
      </c>
      <c r="M1230" s="95" t="str">
        <f>IF(C1230='TABELA UNIFICADA 2024'!A1230,'TABELA UNIFICADA 2024'!C1230," ")</f>
        <v xml:space="preserve"> </v>
      </c>
      <c r="N1230" s="99" t="str">
        <f>IF(C1230='TABELA UNIFICADA 2024'!A1176,'TABELA UNIFICADA 2024'!F1176," ")</f>
        <v xml:space="preserve"> </v>
      </c>
      <c r="O1230" s="99" t="str">
        <f t="shared" ref="O1230:O1293" si="120">IF(C1230=" "," ",CONCATENATE(A1230," ",B1230,," ",C1230," ",D1230," ",TEXT(E1230,"dd/mm/aaaa")," ",F1230," ",IF(LEFT(M1230, 2) = "PF", SUBSTITUTE(M1230, ".","") &amp; ".055",M1230 &amp; ".055")," ",H1230," ",I1230," ",TEXT(J1230,"#,00")," ",K1230))</f>
        <v xml:space="preserve"> </v>
      </c>
      <c r="Y1230" s="183" t="s">
        <v>2235</v>
      </c>
      <c r="Z1230" s="104" t="s">
        <v>666</v>
      </c>
      <c r="AA1230" s="104" t="s">
        <v>706</v>
      </c>
      <c r="AB1230" s="104" t="str">
        <f t="shared" si="118"/>
        <v>FERRO</v>
      </c>
      <c r="AC1230" s="106">
        <f>IF(AND(AB1230="FERRO",AA1230="PADRAO"),CONTROLE!$T$2,IF(AND(AB1230="FERRO",AA1230="ESPECIAL"),CONTROLE!$T$3,IF(AND(AB1230="ACO",AA1230="PADRAO"),CONTROLE!$T$8,IF(AND(AB1230="ACO",AA1230="ESPECIAL"),CONTROLE!$T$9,IF(AND(AB1230="ALUMINIO",AA1230="PADRAO"),CONTROLE!$T$5,IF(AND(AB1230="ALUMINIO",AA1230="ESPECIAL"),CONTROLE!$T$6))))))</f>
        <v>12737</v>
      </c>
    </row>
    <row r="1231" spans="1:29" ht="15" customHeight="1">
      <c r="A1231" s="98" t="s">
        <v>2927</v>
      </c>
      <c r="B1231" s="96" t="str">
        <f t="shared" si="117"/>
        <v xml:space="preserve"> </v>
      </c>
      <c r="C1231" s="96" t="str">
        <f>IF(AND(ISBLANK('TABELA UNIFICADA 2024'!P1177)=TRUE,(ISBLANK('TABELA UNIFICADA 2024'!A1177)=FALSE)),'TABELA UNIFICADA 2024'!A1177," ")</f>
        <v xml:space="preserve"> </v>
      </c>
      <c r="D1231" s="96" t="s">
        <v>43</v>
      </c>
      <c r="E1231" s="191" t="str">
        <f>IF(ISBLANK('TABELA UNIFICADA 2024'!M1177)=TRUE," ",'TABELA UNIFICADA 2024'!M1177)</f>
        <v xml:space="preserve"> </v>
      </c>
      <c r="F1231" s="96" t="s">
        <v>111</v>
      </c>
      <c r="G1231" s="96" t="str">
        <f>IF(C1231='TABELA UNIFICADA 2024'!A1231,'TABELA UNIFICADA 2024'!D1231," ")</f>
        <v xml:space="preserve"> </v>
      </c>
      <c r="H1231" s="96" t="s">
        <v>43</v>
      </c>
      <c r="I1231" s="96" t="s">
        <v>112</v>
      </c>
      <c r="J1231" s="97" t="str">
        <f>IF(C1231='TABELA UNIFICADA 2024'!A1177,'TABELA UNIFICADA 2024'!G1177," ")</f>
        <v xml:space="preserve"> </v>
      </c>
      <c r="K1231" s="96" t="s">
        <v>113</v>
      </c>
      <c r="L1231" s="100" t="str">
        <f t="shared" si="119"/>
        <v>-</v>
      </c>
      <c r="M1231" s="95" t="str">
        <f>IF(C1231='TABELA UNIFICADA 2024'!A1231,'TABELA UNIFICADA 2024'!C1231," ")</f>
        <v xml:space="preserve"> </v>
      </c>
      <c r="N1231" s="99" t="str">
        <f>IF(C1231='TABELA UNIFICADA 2024'!A1177,'TABELA UNIFICADA 2024'!F1177," ")</f>
        <v xml:space="preserve"> </v>
      </c>
      <c r="O1231" s="99" t="str">
        <f t="shared" si="120"/>
        <v xml:space="preserve"> </v>
      </c>
      <c r="Y1231" s="183" t="s">
        <v>2236</v>
      </c>
      <c r="Z1231" s="104" t="s">
        <v>666</v>
      </c>
      <c r="AA1231" s="104" t="s">
        <v>706</v>
      </c>
      <c r="AB1231" s="104" t="str">
        <f t="shared" si="118"/>
        <v>FERRO</v>
      </c>
      <c r="AC1231" s="106">
        <f>IF(AND(AB1231="FERRO",AA1231="PADRAO"),CONTROLE!$T$2,IF(AND(AB1231="FERRO",AA1231="ESPECIAL"),CONTROLE!$T$3,IF(AND(AB1231="ACO",AA1231="PADRAO"),CONTROLE!$T$8,IF(AND(AB1231="ACO",AA1231="ESPECIAL"),CONTROLE!$T$9,IF(AND(AB1231="ALUMINIO",AA1231="PADRAO"),CONTROLE!$T$5,IF(AND(AB1231="ALUMINIO",AA1231="ESPECIAL"),CONTROLE!$T$6))))))</f>
        <v>12737</v>
      </c>
    </row>
    <row r="1232" spans="1:29" ht="15" customHeight="1">
      <c r="A1232" s="98" t="s">
        <v>2927</v>
      </c>
      <c r="B1232" s="96" t="str">
        <f t="shared" si="117"/>
        <v xml:space="preserve"> </v>
      </c>
      <c r="C1232" s="96" t="str">
        <f>IF(AND(ISBLANK('TABELA UNIFICADA 2024'!P1178)=TRUE,(ISBLANK('TABELA UNIFICADA 2024'!A1178)=FALSE)),'TABELA UNIFICADA 2024'!A1178," ")</f>
        <v xml:space="preserve"> </v>
      </c>
      <c r="D1232" s="96" t="s">
        <v>43</v>
      </c>
      <c r="E1232" s="191" t="str">
        <f>IF(ISBLANK('TABELA UNIFICADA 2024'!M1178)=TRUE," ",'TABELA UNIFICADA 2024'!M1178)</f>
        <v xml:space="preserve"> </v>
      </c>
      <c r="F1232" s="96" t="s">
        <v>111</v>
      </c>
      <c r="G1232" s="96" t="str">
        <f>IF(C1232='TABELA UNIFICADA 2024'!A1232,'TABELA UNIFICADA 2024'!D1232," ")</f>
        <v xml:space="preserve"> </v>
      </c>
      <c r="H1232" s="96" t="s">
        <v>43</v>
      </c>
      <c r="I1232" s="96" t="s">
        <v>112</v>
      </c>
      <c r="J1232" s="97" t="str">
        <f>IF(C1232='TABELA UNIFICADA 2024'!A1178,'TABELA UNIFICADA 2024'!G1178," ")</f>
        <v xml:space="preserve"> </v>
      </c>
      <c r="K1232" s="96" t="s">
        <v>113</v>
      </c>
      <c r="L1232" s="100" t="str">
        <f t="shared" si="119"/>
        <v>-</v>
      </c>
      <c r="M1232" s="95" t="str">
        <f>IF(C1232='TABELA UNIFICADA 2024'!A1232,'TABELA UNIFICADA 2024'!C1232," ")</f>
        <v xml:space="preserve"> </v>
      </c>
      <c r="N1232" s="99" t="str">
        <f>IF(C1232='TABELA UNIFICADA 2024'!A1178,'TABELA UNIFICADA 2024'!F1178," ")</f>
        <v xml:space="preserve"> </v>
      </c>
      <c r="O1232" s="99" t="str">
        <f t="shared" si="120"/>
        <v xml:space="preserve"> </v>
      </c>
      <c r="Y1232" s="183" t="s">
        <v>2237</v>
      </c>
      <c r="Z1232" s="104" t="s">
        <v>666</v>
      </c>
      <c r="AA1232" s="104" t="s">
        <v>706</v>
      </c>
      <c r="AB1232" s="104" t="str">
        <f t="shared" si="118"/>
        <v>FERRO</v>
      </c>
      <c r="AC1232" s="106">
        <f>IF(AND(AB1232="FERRO",AA1232="PADRAO"),CONTROLE!$T$2,IF(AND(AB1232="FERRO",AA1232="ESPECIAL"),CONTROLE!$T$3,IF(AND(AB1232="ACO",AA1232="PADRAO"),CONTROLE!$T$8,IF(AND(AB1232="ACO",AA1232="ESPECIAL"),CONTROLE!$T$9,IF(AND(AB1232="ALUMINIO",AA1232="PADRAO"),CONTROLE!$T$5,IF(AND(AB1232="ALUMINIO",AA1232="ESPECIAL"),CONTROLE!$T$6))))))</f>
        <v>12737</v>
      </c>
    </row>
    <row r="1233" spans="1:29" ht="15" customHeight="1">
      <c r="A1233" s="98" t="s">
        <v>2927</v>
      </c>
      <c r="B1233" s="96" t="str">
        <f t="shared" si="117"/>
        <v xml:space="preserve"> </v>
      </c>
      <c r="C1233" s="96" t="str">
        <f>IF(AND(ISBLANK('TABELA UNIFICADA 2024'!P1179)=TRUE,(ISBLANK('TABELA UNIFICADA 2024'!A1179)=FALSE)),'TABELA UNIFICADA 2024'!A1179," ")</f>
        <v xml:space="preserve"> </v>
      </c>
      <c r="D1233" s="96" t="s">
        <v>43</v>
      </c>
      <c r="E1233" s="191" t="str">
        <f>IF(ISBLANK('TABELA UNIFICADA 2024'!M1179)=TRUE," ",'TABELA UNIFICADA 2024'!M1179)</f>
        <v xml:space="preserve"> </v>
      </c>
      <c r="F1233" s="96" t="s">
        <v>111</v>
      </c>
      <c r="G1233" s="96" t="str">
        <f>IF(C1233='TABELA UNIFICADA 2024'!A1233,'TABELA UNIFICADA 2024'!D1233," ")</f>
        <v xml:space="preserve"> </v>
      </c>
      <c r="H1233" s="96" t="s">
        <v>43</v>
      </c>
      <c r="I1233" s="96" t="s">
        <v>112</v>
      </c>
      <c r="J1233" s="97" t="str">
        <f>IF(C1233='TABELA UNIFICADA 2024'!A1179,'TABELA UNIFICADA 2024'!G1179," ")</f>
        <v xml:space="preserve"> </v>
      </c>
      <c r="K1233" s="96" t="s">
        <v>113</v>
      </c>
      <c r="L1233" s="100" t="str">
        <f t="shared" si="119"/>
        <v>-</v>
      </c>
      <c r="M1233" s="95" t="str">
        <f>IF(C1233='TABELA UNIFICADA 2024'!A1233,'TABELA UNIFICADA 2024'!C1233," ")</f>
        <v xml:space="preserve"> </v>
      </c>
      <c r="N1233" s="99" t="str">
        <f>IF(C1233='TABELA UNIFICADA 2024'!A1179,'TABELA UNIFICADA 2024'!F1179," ")</f>
        <v xml:space="preserve"> </v>
      </c>
      <c r="O1233" s="99" t="str">
        <f t="shared" si="120"/>
        <v xml:space="preserve"> </v>
      </c>
      <c r="Y1233" s="183" t="s">
        <v>2238</v>
      </c>
      <c r="Z1233" s="104" t="s">
        <v>666</v>
      </c>
      <c r="AA1233" s="104" t="s">
        <v>706</v>
      </c>
      <c r="AB1233" s="104" t="str">
        <f t="shared" si="118"/>
        <v>FERRO</v>
      </c>
      <c r="AC1233" s="106">
        <f>IF(AND(AB1233="FERRO",AA1233="PADRAO"),CONTROLE!$T$2,IF(AND(AB1233="FERRO",AA1233="ESPECIAL"),CONTROLE!$T$3,IF(AND(AB1233="ACO",AA1233="PADRAO"),CONTROLE!$T$8,IF(AND(AB1233="ACO",AA1233="ESPECIAL"),CONTROLE!$T$9,IF(AND(AB1233="ALUMINIO",AA1233="PADRAO"),CONTROLE!$T$5,IF(AND(AB1233="ALUMINIO",AA1233="ESPECIAL"),CONTROLE!$T$6))))))</f>
        <v>12737</v>
      </c>
    </row>
    <row r="1234" spans="1:29" ht="15" customHeight="1">
      <c r="A1234" s="98" t="s">
        <v>2927</v>
      </c>
      <c r="B1234" s="96" t="str">
        <f t="shared" si="117"/>
        <v xml:space="preserve"> </v>
      </c>
      <c r="C1234" s="96" t="str">
        <f>IF(AND(ISBLANK('TABELA UNIFICADA 2024'!P1180)=TRUE,(ISBLANK('TABELA UNIFICADA 2024'!A1180)=FALSE)),'TABELA UNIFICADA 2024'!A1180," ")</f>
        <v xml:space="preserve"> </v>
      </c>
      <c r="D1234" s="96" t="s">
        <v>43</v>
      </c>
      <c r="E1234" s="191" t="str">
        <f>IF(ISBLANK('TABELA UNIFICADA 2024'!M1180)=TRUE," ",'TABELA UNIFICADA 2024'!M1180)</f>
        <v xml:space="preserve"> </v>
      </c>
      <c r="F1234" s="96" t="s">
        <v>111</v>
      </c>
      <c r="G1234" s="96" t="str">
        <f>IF(C1234='TABELA UNIFICADA 2024'!A1234,'TABELA UNIFICADA 2024'!D1234," ")</f>
        <v xml:space="preserve"> </v>
      </c>
      <c r="H1234" s="96" t="s">
        <v>43</v>
      </c>
      <c r="I1234" s="96" t="s">
        <v>112</v>
      </c>
      <c r="J1234" s="97" t="str">
        <f>IF(C1234='TABELA UNIFICADA 2024'!A1180,'TABELA UNIFICADA 2024'!G1180," ")</f>
        <v xml:space="preserve"> </v>
      </c>
      <c r="K1234" s="96" t="s">
        <v>113</v>
      </c>
      <c r="L1234" s="100" t="str">
        <f t="shared" si="119"/>
        <v>-</v>
      </c>
      <c r="M1234" s="95" t="str">
        <f>IF(C1234='TABELA UNIFICADA 2024'!A1234,'TABELA UNIFICADA 2024'!C1234," ")</f>
        <v xml:space="preserve"> </v>
      </c>
      <c r="N1234" s="99" t="str">
        <f>IF(C1234='TABELA UNIFICADA 2024'!A1180,'TABELA UNIFICADA 2024'!F1180," ")</f>
        <v xml:space="preserve"> </v>
      </c>
      <c r="O1234" s="99" t="str">
        <f t="shared" si="120"/>
        <v xml:space="preserve"> </v>
      </c>
      <c r="Y1234" s="183" t="s">
        <v>2239</v>
      </c>
      <c r="Z1234" s="104" t="s">
        <v>666</v>
      </c>
      <c r="AA1234" s="104" t="s">
        <v>706</v>
      </c>
      <c r="AB1234" s="104" t="str">
        <f t="shared" si="118"/>
        <v>FERRO</v>
      </c>
      <c r="AC1234" s="106">
        <f>IF(AND(AB1234="FERRO",AA1234="PADRAO"),CONTROLE!$T$2,IF(AND(AB1234="FERRO",AA1234="ESPECIAL"),CONTROLE!$T$3,IF(AND(AB1234="ACO",AA1234="PADRAO"),CONTROLE!$T$8,IF(AND(AB1234="ACO",AA1234="ESPECIAL"),CONTROLE!$T$9,IF(AND(AB1234="ALUMINIO",AA1234="PADRAO"),CONTROLE!$T$5,IF(AND(AB1234="ALUMINIO",AA1234="ESPECIAL"),CONTROLE!$T$6))))))</f>
        <v>12737</v>
      </c>
    </row>
    <row r="1235" spans="1:29" ht="15" customHeight="1">
      <c r="A1235" s="98" t="s">
        <v>2927</v>
      </c>
      <c r="B1235" s="96" t="str">
        <f t="shared" si="117"/>
        <v xml:space="preserve"> </v>
      </c>
      <c r="C1235" s="96" t="str">
        <f>IF(AND(ISBLANK('TABELA UNIFICADA 2024'!P1181)=TRUE,(ISBLANK('TABELA UNIFICADA 2024'!A1181)=FALSE)),'TABELA UNIFICADA 2024'!A1181," ")</f>
        <v xml:space="preserve"> </v>
      </c>
      <c r="D1235" s="96" t="s">
        <v>43</v>
      </c>
      <c r="E1235" s="191" t="str">
        <f>IF(ISBLANK('TABELA UNIFICADA 2024'!M1181)=TRUE," ",'TABELA UNIFICADA 2024'!M1181)</f>
        <v xml:space="preserve"> </v>
      </c>
      <c r="F1235" s="96" t="s">
        <v>111</v>
      </c>
      <c r="G1235" s="96" t="str">
        <f>IF(C1235='TABELA UNIFICADA 2024'!A1235,'TABELA UNIFICADA 2024'!D1235," ")</f>
        <v xml:space="preserve"> </v>
      </c>
      <c r="H1235" s="96" t="s">
        <v>43</v>
      </c>
      <c r="I1235" s="96" t="s">
        <v>112</v>
      </c>
      <c r="J1235" s="97" t="str">
        <f>IF(C1235='TABELA UNIFICADA 2024'!A1181,'TABELA UNIFICADA 2024'!G1181," ")</f>
        <v xml:space="preserve"> </v>
      </c>
      <c r="K1235" s="96" t="s">
        <v>113</v>
      </c>
      <c r="L1235" s="100" t="str">
        <f t="shared" si="119"/>
        <v>-</v>
      </c>
      <c r="M1235" s="95" t="str">
        <f>IF(C1235='TABELA UNIFICADA 2024'!A1235,'TABELA UNIFICADA 2024'!C1235," ")</f>
        <v xml:space="preserve"> </v>
      </c>
      <c r="N1235" s="99" t="str">
        <f>IF(C1235='TABELA UNIFICADA 2024'!A1181,'TABELA UNIFICADA 2024'!F1181," ")</f>
        <v xml:space="preserve"> </v>
      </c>
      <c r="O1235" s="99" t="str">
        <f t="shared" si="120"/>
        <v xml:space="preserve"> </v>
      </c>
      <c r="Y1235" s="183" t="s">
        <v>1290</v>
      </c>
      <c r="Z1235" s="104" t="s">
        <v>666</v>
      </c>
      <c r="AA1235" s="104" t="s">
        <v>706</v>
      </c>
      <c r="AB1235" s="104" t="str">
        <f t="shared" si="118"/>
        <v>FERRO</v>
      </c>
      <c r="AC1235" s="106">
        <f>IF(AND(AB1235="FERRO",AA1235="PADRAO"),CONTROLE!$T$2,IF(AND(AB1235="FERRO",AA1235="ESPECIAL"),CONTROLE!$T$3,IF(AND(AB1235="ACO",AA1235="PADRAO"),CONTROLE!$T$8,IF(AND(AB1235="ACO",AA1235="ESPECIAL"),CONTROLE!$T$9,IF(AND(AB1235="ALUMINIO",AA1235="PADRAO"),CONTROLE!$T$5,IF(AND(AB1235="ALUMINIO",AA1235="ESPECIAL"),CONTROLE!$T$6))))))</f>
        <v>12737</v>
      </c>
    </row>
    <row r="1236" spans="1:29" ht="15" customHeight="1">
      <c r="A1236" s="98" t="s">
        <v>2927</v>
      </c>
      <c r="B1236" s="96" t="str">
        <f t="shared" si="117"/>
        <v xml:space="preserve"> </v>
      </c>
      <c r="C1236" s="96" t="str">
        <f>IF(AND(ISBLANK('TABELA UNIFICADA 2024'!P1182)=TRUE,(ISBLANK('TABELA UNIFICADA 2024'!A1182)=FALSE)),'TABELA UNIFICADA 2024'!A1182," ")</f>
        <v xml:space="preserve"> </v>
      </c>
      <c r="D1236" s="96" t="s">
        <v>43</v>
      </c>
      <c r="E1236" s="191" t="str">
        <f>IF(ISBLANK('TABELA UNIFICADA 2024'!M1182)=TRUE," ",'TABELA UNIFICADA 2024'!M1182)</f>
        <v xml:space="preserve"> </v>
      </c>
      <c r="F1236" s="96" t="s">
        <v>111</v>
      </c>
      <c r="G1236" s="96" t="str">
        <f>IF(C1236='TABELA UNIFICADA 2024'!A1236,'TABELA UNIFICADA 2024'!D1236," ")</f>
        <v xml:space="preserve"> </v>
      </c>
      <c r="H1236" s="96" t="s">
        <v>43</v>
      </c>
      <c r="I1236" s="96" t="s">
        <v>112</v>
      </c>
      <c r="J1236" s="97" t="str">
        <f>IF(C1236='TABELA UNIFICADA 2024'!A1182,'TABELA UNIFICADA 2024'!G1182," ")</f>
        <v xml:space="preserve"> </v>
      </c>
      <c r="K1236" s="96" t="s">
        <v>113</v>
      </c>
      <c r="L1236" s="100" t="str">
        <f t="shared" si="119"/>
        <v>-</v>
      </c>
      <c r="M1236" s="95" t="str">
        <f>IF(C1236='TABELA UNIFICADA 2024'!A1236,'TABELA UNIFICADA 2024'!C1236," ")</f>
        <v xml:space="preserve"> </v>
      </c>
      <c r="N1236" s="99" t="str">
        <f>IF(C1236='TABELA UNIFICADA 2024'!A1182,'TABELA UNIFICADA 2024'!F1182," ")</f>
        <v xml:space="preserve"> </v>
      </c>
      <c r="O1236" s="99" t="str">
        <f t="shared" si="120"/>
        <v xml:space="preserve"> </v>
      </c>
      <c r="Y1236" s="183" t="s">
        <v>2240</v>
      </c>
      <c r="Z1236" s="104" t="s">
        <v>666</v>
      </c>
      <c r="AA1236" s="104" t="s">
        <v>706</v>
      </c>
      <c r="AB1236" s="104" t="str">
        <f t="shared" si="118"/>
        <v>FERRO</v>
      </c>
      <c r="AC1236" s="106">
        <f>IF(AND(AB1236="FERRO",AA1236="PADRAO"),CONTROLE!$T$2,IF(AND(AB1236="FERRO",AA1236="ESPECIAL"),CONTROLE!$T$3,IF(AND(AB1236="ACO",AA1236="PADRAO"),CONTROLE!$T$8,IF(AND(AB1236="ACO",AA1236="ESPECIAL"),CONTROLE!$T$9,IF(AND(AB1236="ALUMINIO",AA1236="PADRAO"),CONTROLE!$T$5,IF(AND(AB1236="ALUMINIO",AA1236="ESPECIAL"),CONTROLE!$T$6))))))</f>
        <v>12737</v>
      </c>
    </row>
    <row r="1237" spans="1:29" ht="15" customHeight="1">
      <c r="A1237" s="98" t="s">
        <v>2927</v>
      </c>
      <c r="B1237" s="96" t="str">
        <f t="shared" si="117"/>
        <v xml:space="preserve"> </v>
      </c>
      <c r="C1237" s="96" t="str">
        <f>IF(AND(ISBLANK('TABELA UNIFICADA 2024'!P1183)=TRUE,(ISBLANK('TABELA UNIFICADA 2024'!A1183)=FALSE)),'TABELA UNIFICADA 2024'!A1183," ")</f>
        <v xml:space="preserve"> </v>
      </c>
      <c r="D1237" s="96" t="s">
        <v>43</v>
      </c>
      <c r="E1237" s="191" t="str">
        <f>IF(ISBLANK('TABELA UNIFICADA 2024'!M1183)=TRUE," ",'TABELA UNIFICADA 2024'!M1183)</f>
        <v xml:space="preserve"> </v>
      </c>
      <c r="F1237" s="96" t="s">
        <v>111</v>
      </c>
      <c r="G1237" s="96" t="str">
        <f>IF(C1237='TABELA UNIFICADA 2024'!A1237,'TABELA UNIFICADA 2024'!D1237," ")</f>
        <v xml:space="preserve"> </v>
      </c>
      <c r="H1237" s="96" t="s">
        <v>43</v>
      </c>
      <c r="I1237" s="96" t="s">
        <v>112</v>
      </c>
      <c r="J1237" s="97" t="str">
        <f>IF(C1237='TABELA UNIFICADA 2024'!A1183,'TABELA UNIFICADA 2024'!G1183," ")</f>
        <v xml:space="preserve"> </v>
      </c>
      <c r="K1237" s="96" t="s">
        <v>113</v>
      </c>
      <c r="L1237" s="100" t="str">
        <f t="shared" si="119"/>
        <v>-</v>
      </c>
      <c r="M1237" s="95" t="str">
        <f>IF(C1237='TABELA UNIFICADA 2024'!A1237,'TABELA UNIFICADA 2024'!C1237," ")</f>
        <v xml:space="preserve"> </v>
      </c>
      <c r="N1237" s="99" t="str">
        <f>IF(C1237='TABELA UNIFICADA 2024'!A1183,'TABELA UNIFICADA 2024'!F1183," ")</f>
        <v xml:space="preserve"> </v>
      </c>
      <c r="O1237" s="99" t="str">
        <f t="shared" si="120"/>
        <v xml:space="preserve"> </v>
      </c>
      <c r="Y1237" s="183" t="s">
        <v>2241</v>
      </c>
      <c r="Z1237" s="104" t="s">
        <v>666</v>
      </c>
      <c r="AA1237" s="104" t="s">
        <v>706</v>
      </c>
      <c r="AB1237" s="104" t="str">
        <f t="shared" si="118"/>
        <v>FERRO</v>
      </c>
      <c r="AC1237" s="106">
        <f>IF(AND(AB1237="FERRO",AA1237="PADRAO"),CONTROLE!$T$2,IF(AND(AB1237="FERRO",AA1237="ESPECIAL"),CONTROLE!$T$3,IF(AND(AB1237="ACO",AA1237="PADRAO"),CONTROLE!$T$8,IF(AND(AB1237="ACO",AA1237="ESPECIAL"),CONTROLE!$T$9,IF(AND(AB1237="ALUMINIO",AA1237="PADRAO"),CONTROLE!$T$5,IF(AND(AB1237="ALUMINIO",AA1237="ESPECIAL"),CONTROLE!$T$6))))))</f>
        <v>12737</v>
      </c>
    </row>
    <row r="1238" spans="1:29" ht="15" customHeight="1">
      <c r="A1238" s="98" t="s">
        <v>2927</v>
      </c>
      <c r="B1238" s="96" t="str">
        <f t="shared" si="117"/>
        <v xml:space="preserve"> </v>
      </c>
      <c r="C1238" s="96" t="str">
        <f>IF(AND(ISBLANK('TABELA UNIFICADA 2024'!P1184)=TRUE,(ISBLANK('TABELA UNIFICADA 2024'!A1184)=FALSE)),'TABELA UNIFICADA 2024'!A1184," ")</f>
        <v xml:space="preserve"> </v>
      </c>
      <c r="D1238" s="96" t="s">
        <v>43</v>
      </c>
      <c r="E1238" s="191" t="str">
        <f>IF(ISBLANK('TABELA UNIFICADA 2024'!M1184)=TRUE," ",'TABELA UNIFICADA 2024'!M1184)</f>
        <v xml:space="preserve"> </v>
      </c>
      <c r="F1238" s="96" t="s">
        <v>111</v>
      </c>
      <c r="G1238" s="96" t="str">
        <f>IF(C1238='TABELA UNIFICADA 2024'!A1238,'TABELA UNIFICADA 2024'!D1238," ")</f>
        <v xml:space="preserve"> </v>
      </c>
      <c r="H1238" s="96" t="s">
        <v>43</v>
      </c>
      <c r="I1238" s="96" t="s">
        <v>112</v>
      </c>
      <c r="J1238" s="97" t="str">
        <f>IF(C1238='TABELA UNIFICADA 2024'!A1184,'TABELA UNIFICADA 2024'!G1184," ")</f>
        <v xml:space="preserve"> </v>
      </c>
      <c r="K1238" s="96" t="s">
        <v>113</v>
      </c>
      <c r="L1238" s="100" t="str">
        <f t="shared" si="119"/>
        <v>-</v>
      </c>
      <c r="M1238" s="95" t="str">
        <f>IF(C1238='TABELA UNIFICADA 2024'!A1238,'TABELA UNIFICADA 2024'!C1238," ")</f>
        <v xml:space="preserve"> </v>
      </c>
      <c r="N1238" s="99" t="str">
        <f>IF(C1238='TABELA UNIFICADA 2024'!A1184,'TABELA UNIFICADA 2024'!F1184," ")</f>
        <v xml:space="preserve"> </v>
      </c>
      <c r="O1238" s="99" t="str">
        <f t="shared" si="120"/>
        <v xml:space="preserve"> </v>
      </c>
      <c r="Y1238" s="183" t="s">
        <v>2242</v>
      </c>
      <c r="Z1238" s="104" t="s">
        <v>666</v>
      </c>
      <c r="AA1238" s="104" t="s">
        <v>706</v>
      </c>
      <c r="AB1238" s="104" t="str">
        <f t="shared" si="118"/>
        <v>FERRO</v>
      </c>
      <c r="AC1238" s="106">
        <f>IF(AND(AB1238="FERRO",AA1238="PADRAO"),CONTROLE!$T$2,IF(AND(AB1238="FERRO",AA1238="ESPECIAL"),CONTROLE!$T$3,IF(AND(AB1238="ACO",AA1238="PADRAO"),CONTROLE!$T$8,IF(AND(AB1238="ACO",AA1238="ESPECIAL"),CONTROLE!$T$9,IF(AND(AB1238="ALUMINIO",AA1238="PADRAO"),CONTROLE!$T$5,IF(AND(AB1238="ALUMINIO",AA1238="ESPECIAL"),CONTROLE!$T$6))))))</f>
        <v>12737</v>
      </c>
    </row>
    <row r="1239" spans="1:29" ht="15" customHeight="1">
      <c r="A1239" s="98" t="s">
        <v>2927</v>
      </c>
      <c r="B1239" s="96" t="str">
        <f t="shared" si="117"/>
        <v xml:space="preserve"> </v>
      </c>
      <c r="C1239" s="96" t="str">
        <f>IF(AND(ISBLANK('TABELA UNIFICADA 2024'!P1185)=TRUE,(ISBLANK('TABELA UNIFICADA 2024'!A1185)=FALSE)),'TABELA UNIFICADA 2024'!A1185," ")</f>
        <v xml:space="preserve"> </v>
      </c>
      <c r="D1239" s="96" t="s">
        <v>43</v>
      </c>
      <c r="E1239" s="191" t="str">
        <f>IF(ISBLANK('TABELA UNIFICADA 2024'!M1185)=TRUE," ",'TABELA UNIFICADA 2024'!M1185)</f>
        <v xml:space="preserve"> </v>
      </c>
      <c r="F1239" s="96" t="s">
        <v>111</v>
      </c>
      <c r="G1239" s="96" t="str">
        <f>IF(C1239='TABELA UNIFICADA 2024'!A1239,'TABELA UNIFICADA 2024'!D1239," ")</f>
        <v xml:space="preserve"> </v>
      </c>
      <c r="H1239" s="96" t="s">
        <v>43</v>
      </c>
      <c r="I1239" s="96" t="s">
        <v>112</v>
      </c>
      <c r="J1239" s="97" t="str">
        <f>IF(C1239='TABELA UNIFICADA 2024'!A1185,'TABELA UNIFICADA 2024'!G1185," ")</f>
        <v xml:space="preserve"> </v>
      </c>
      <c r="K1239" s="96" t="s">
        <v>113</v>
      </c>
      <c r="L1239" s="100" t="str">
        <f t="shared" si="119"/>
        <v>-</v>
      </c>
      <c r="M1239" s="95" t="str">
        <f>IF(C1239='TABELA UNIFICADA 2024'!A1239,'TABELA UNIFICADA 2024'!C1239," ")</f>
        <v xml:space="preserve"> </v>
      </c>
      <c r="N1239" s="99" t="str">
        <f>IF(C1239='TABELA UNIFICADA 2024'!A1185,'TABELA UNIFICADA 2024'!F1185," ")</f>
        <v xml:space="preserve"> </v>
      </c>
      <c r="O1239" s="99" t="str">
        <f t="shared" si="120"/>
        <v xml:space="preserve"> </v>
      </c>
      <c r="Y1239" s="183" t="s">
        <v>2243</v>
      </c>
      <c r="Z1239" s="104" t="s">
        <v>666</v>
      </c>
      <c r="AA1239" s="104" t="s">
        <v>706</v>
      </c>
      <c r="AB1239" s="104" t="str">
        <f t="shared" si="118"/>
        <v>FERRO</v>
      </c>
      <c r="AC1239" s="106">
        <f>IF(AND(AB1239="FERRO",AA1239="PADRAO"),CONTROLE!$T$2,IF(AND(AB1239="FERRO",AA1239="ESPECIAL"),CONTROLE!$T$3,IF(AND(AB1239="ACO",AA1239="PADRAO"),CONTROLE!$T$8,IF(AND(AB1239="ACO",AA1239="ESPECIAL"),CONTROLE!$T$9,IF(AND(AB1239="ALUMINIO",AA1239="PADRAO"),CONTROLE!$T$5,IF(AND(AB1239="ALUMINIO",AA1239="ESPECIAL"),CONTROLE!$T$6))))))</f>
        <v>12737</v>
      </c>
    </row>
    <row r="1240" spans="1:29" ht="15" customHeight="1">
      <c r="A1240" s="98" t="s">
        <v>2927</v>
      </c>
      <c r="B1240" s="96" t="str">
        <f t="shared" si="117"/>
        <v xml:space="preserve"> </v>
      </c>
      <c r="C1240" s="96" t="str">
        <f>IF(AND(ISBLANK('TABELA UNIFICADA 2024'!P1186)=TRUE,(ISBLANK('TABELA UNIFICADA 2024'!A1186)=FALSE)),'TABELA UNIFICADA 2024'!A1186," ")</f>
        <v xml:space="preserve"> </v>
      </c>
      <c r="D1240" s="96" t="s">
        <v>43</v>
      </c>
      <c r="E1240" s="191" t="str">
        <f>IF(ISBLANK('TABELA UNIFICADA 2024'!M1186)=TRUE," ",'TABELA UNIFICADA 2024'!M1186)</f>
        <v xml:space="preserve"> </v>
      </c>
      <c r="F1240" s="96" t="s">
        <v>111</v>
      </c>
      <c r="G1240" s="96" t="str">
        <f>IF(C1240='TABELA UNIFICADA 2024'!A1240,'TABELA UNIFICADA 2024'!D1240," ")</f>
        <v xml:space="preserve"> </v>
      </c>
      <c r="H1240" s="96" t="s">
        <v>43</v>
      </c>
      <c r="I1240" s="96" t="s">
        <v>112</v>
      </c>
      <c r="J1240" s="97" t="str">
        <f>IF(C1240='TABELA UNIFICADA 2024'!A1186,'TABELA UNIFICADA 2024'!G1186," ")</f>
        <v xml:space="preserve"> </v>
      </c>
      <c r="K1240" s="96" t="s">
        <v>113</v>
      </c>
      <c r="L1240" s="100" t="str">
        <f t="shared" si="119"/>
        <v>-</v>
      </c>
      <c r="M1240" s="95" t="str">
        <f>IF(C1240='TABELA UNIFICADA 2024'!A1240,'TABELA UNIFICADA 2024'!C1240," ")</f>
        <v xml:space="preserve"> </v>
      </c>
      <c r="N1240" s="99" t="str">
        <f>IF(C1240='TABELA UNIFICADA 2024'!A1186,'TABELA UNIFICADA 2024'!F1186," ")</f>
        <v xml:space="preserve"> </v>
      </c>
      <c r="O1240" s="99" t="str">
        <f t="shared" si="120"/>
        <v xml:space="preserve"> </v>
      </c>
      <c r="Y1240" s="183" t="s">
        <v>2244</v>
      </c>
      <c r="Z1240" s="104" t="s">
        <v>666</v>
      </c>
      <c r="AA1240" s="104" t="s">
        <v>706</v>
      </c>
      <c r="AB1240" s="104" t="str">
        <f t="shared" si="118"/>
        <v>FERRO</v>
      </c>
      <c r="AC1240" s="106">
        <f>IF(AND(AB1240="FERRO",AA1240="PADRAO"),CONTROLE!$T$2,IF(AND(AB1240="FERRO",AA1240="ESPECIAL"),CONTROLE!$T$3,IF(AND(AB1240="ACO",AA1240="PADRAO"),CONTROLE!$T$8,IF(AND(AB1240="ACO",AA1240="ESPECIAL"),CONTROLE!$T$9,IF(AND(AB1240="ALUMINIO",AA1240="PADRAO"),CONTROLE!$T$5,IF(AND(AB1240="ALUMINIO",AA1240="ESPECIAL"),CONTROLE!$T$6))))))</f>
        <v>12737</v>
      </c>
    </row>
    <row r="1241" spans="1:29" ht="15" customHeight="1">
      <c r="A1241" s="98" t="s">
        <v>2927</v>
      </c>
      <c r="B1241" s="96" t="str">
        <f t="shared" si="117"/>
        <v xml:space="preserve"> </v>
      </c>
      <c r="C1241" s="96" t="str">
        <f>IF(AND(ISBLANK('TABELA UNIFICADA 2024'!P1187)=TRUE,(ISBLANK('TABELA UNIFICADA 2024'!A1187)=FALSE)),'TABELA UNIFICADA 2024'!A1187," ")</f>
        <v xml:space="preserve"> </v>
      </c>
      <c r="D1241" s="96" t="s">
        <v>43</v>
      </c>
      <c r="E1241" s="191" t="str">
        <f>IF(ISBLANK('TABELA UNIFICADA 2024'!M1187)=TRUE," ",'TABELA UNIFICADA 2024'!M1187)</f>
        <v xml:space="preserve"> </v>
      </c>
      <c r="F1241" s="96" t="s">
        <v>111</v>
      </c>
      <c r="G1241" s="96" t="str">
        <f>IF(C1241='TABELA UNIFICADA 2024'!A1241,'TABELA UNIFICADA 2024'!D1241," ")</f>
        <v xml:space="preserve"> </v>
      </c>
      <c r="H1241" s="96" t="s">
        <v>43</v>
      </c>
      <c r="I1241" s="96" t="s">
        <v>112</v>
      </c>
      <c r="J1241" s="97" t="str">
        <f>IF(C1241='TABELA UNIFICADA 2024'!A1187,'TABELA UNIFICADA 2024'!G1187," ")</f>
        <v xml:space="preserve"> </v>
      </c>
      <c r="K1241" s="96" t="s">
        <v>113</v>
      </c>
      <c r="L1241" s="100" t="str">
        <f t="shared" si="119"/>
        <v>-</v>
      </c>
      <c r="M1241" s="95" t="str">
        <f>IF(C1241='TABELA UNIFICADA 2024'!A1241,'TABELA UNIFICADA 2024'!C1241," ")</f>
        <v xml:space="preserve"> </v>
      </c>
      <c r="N1241" s="99" t="str">
        <f>IF(C1241='TABELA UNIFICADA 2024'!A1187,'TABELA UNIFICADA 2024'!F1187," ")</f>
        <v xml:space="preserve"> </v>
      </c>
      <c r="O1241" s="99" t="str">
        <f t="shared" si="120"/>
        <v xml:space="preserve"> </v>
      </c>
      <c r="Y1241" s="183" t="s">
        <v>2245</v>
      </c>
      <c r="Z1241" s="104" t="s">
        <v>666</v>
      </c>
      <c r="AA1241" s="104" t="s">
        <v>706</v>
      </c>
      <c r="AB1241" s="104" t="str">
        <f t="shared" si="118"/>
        <v>FERRO</v>
      </c>
      <c r="AC1241" s="106">
        <f>IF(AND(AB1241="FERRO",AA1241="PADRAO"),CONTROLE!$T$2,IF(AND(AB1241="FERRO",AA1241="ESPECIAL"),CONTROLE!$T$3,IF(AND(AB1241="ACO",AA1241="PADRAO"),CONTROLE!$T$8,IF(AND(AB1241="ACO",AA1241="ESPECIAL"),CONTROLE!$T$9,IF(AND(AB1241="ALUMINIO",AA1241="PADRAO"),CONTROLE!$T$5,IF(AND(AB1241="ALUMINIO",AA1241="ESPECIAL"),CONTROLE!$T$6))))))</f>
        <v>12737</v>
      </c>
    </row>
    <row r="1242" spans="1:29" ht="15" customHeight="1">
      <c r="A1242" s="98" t="s">
        <v>2927</v>
      </c>
      <c r="B1242" s="96" t="str">
        <f t="shared" si="117"/>
        <v xml:space="preserve"> </v>
      </c>
      <c r="C1242" s="96" t="str">
        <f>IF(AND(ISBLANK('TABELA UNIFICADA 2024'!P1188)=TRUE,(ISBLANK('TABELA UNIFICADA 2024'!A1188)=FALSE)),'TABELA UNIFICADA 2024'!A1188," ")</f>
        <v xml:space="preserve"> </v>
      </c>
      <c r="D1242" s="96" t="s">
        <v>43</v>
      </c>
      <c r="E1242" s="191" t="str">
        <f>IF(ISBLANK('TABELA UNIFICADA 2024'!M1188)=TRUE," ",'TABELA UNIFICADA 2024'!M1188)</f>
        <v xml:space="preserve"> </v>
      </c>
      <c r="F1242" s="96" t="s">
        <v>111</v>
      </c>
      <c r="G1242" s="96" t="str">
        <f>IF(C1242='TABELA UNIFICADA 2024'!A1242,'TABELA UNIFICADA 2024'!D1242," ")</f>
        <v xml:space="preserve"> </v>
      </c>
      <c r="H1242" s="96" t="s">
        <v>43</v>
      </c>
      <c r="I1242" s="96" t="s">
        <v>112</v>
      </c>
      <c r="J1242" s="97" t="str">
        <f>IF(C1242='TABELA UNIFICADA 2024'!A1188,'TABELA UNIFICADA 2024'!G1188," ")</f>
        <v xml:space="preserve"> </v>
      </c>
      <c r="K1242" s="96" t="s">
        <v>113</v>
      </c>
      <c r="L1242" s="100" t="str">
        <f t="shared" si="119"/>
        <v>-</v>
      </c>
      <c r="M1242" s="95" t="str">
        <f>IF(C1242='TABELA UNIFICADA 2024'!A1242,'TABELA UNIFICADA 2024'!C1242," ")</f>
        <v xml:space="preserve"> </v>
      </c>
      <c r="N1242" s="99" t="str">
        <f>IF(C1242='TABELA UNIFICADA 2024'!A1188,'TABELA UNIFICADA 2024'!F1188," ")</f>
        <v xml:space="preserve"> </v>
      </c>
      <c r="O1242" s="99" t="str">
        <f t="shared" si="120"/>
        <v xml:space="preserve"> </v>
      </c>
      <c r="Y1242" s="183" t="s">
        <v>2246</v>
      </c>
      <c r="Z1242" s="104" t="s">
        <v>666</v>
      </c>
      <c r="AA1242" s="104" t="s">
        <v>706</v>
      </c>
      <c r="AB1242" s="104" t="str">
        <f t="shared" si="118"/>
        <v>FERRO</v>
      </c>
      <c r="AC1242" s="106">
        <f>IF(AND(AB1242="FERRO",AA1242="PADRAO"),CONTROLE!$T$2,IF(AND(AB1242="FERRO",AA1242="ESPECIAL"),CONTROLE!$T$3,IF(AND(AB1242="ACO",AA1242="PADRAO"),CONTROLE!$T$8,IF(AND(AB1242="ACO",AA1242="ESPECIAL"),CONTROLE!$T$9,IF(AND(AB1242="ALUMINIO",AA1242="PADRAO"),CONTROLE!$T$5,IF(AND(AB1242="ALUMINIO",AA1242="ESPECIAL"),CONTROLE!$T$6))))))</f>
        <v>12737</v>
      </c>
    </row>
    <row r="1243" spans="1:29" ht="15" customHeight="1">
      <c r="A1243" s="98" t="s">
        <v>2927</v>
      </c>
      <c r="B1243" s="96" t="str">
        <f t="shared" si="117"/>
        <v xml:space="preserve"> </v>
      </c>
      <c r="C1243" s="96" t="str">
        <f>IF(AND(ISBLANK('TABELA UNIFICADA 2024'!P1189)=TRUE,(ISBLANK('TABELA UNIFICADA 2024'!A1189)=FALSE)),'TABELA UNIFICADA 2024'!A1189," ")</f>
        <v xml:space="preserve"> </v>
      </c>
      <c r="D1243" s="96" t="s">
        <v>43</v>
      </c>
      <c r="E1243" s="191" t="str">
        <f>IF(ISBLANK('TABELA UNIFICADA 2024'!M1189)=TRUE," ",'TABELA UNIFICADA 2024'!M1189)</f>
        <v xml:space="preserve"> </v>
      </c>
      <c r="F1243" s="96" t="s">
        <v>111</v>
      </c>
      <c r="G1243" s="96" t="str">
        <f>IF(C1243='TABELA UNIFICADA 2024'!A1243,'TABELA UNIFICADA 2024'!D1243," ")</f>
        <v xml:space="preserve"> </v>
      </c>
      <c r="H1243" s="96" t="s">
        <v>43</v>
      </c>
      <c r="I1243" s="96" t="s">
        <v>112</v>
      </c>
      <c r="J1243" s="97" t="str">
        <f>IF(C1243='TABELA UNIFICADA 2024'!A1189,'TABELA UNIFICADA 2024'!G1189," ")</f>
        <v xml:space="preserve"> </v>
      </c>
      <c r="K1243" s="96" t="s">
        <v>113</v>
      </c>
      <c r="L1243" s="100" t="str">
        <f t="shared" si="119"/>
        <v>-</v>
      </c>
      <c r="M1243" s="95" t="str">
        <f>IF(C1243='TABELA UNIFICADA 2024'!A1243,'TABELA UNIFICADA 2024'!C1243," ")</f>
        <v xml:space="preserve"> </v>
      </c>
      <c r="N1243" s="99" t="str">
        <f>IF(C1243='TABELA UNIFICADA 2024'!A1189,'TABELA UNIFICADA 2024'!F1189," ")</f>
        <v xml:space="preserve"> </v>
      </c>
      <c r="O1243" s="99" t="str">
        <f t="shared" si="120"/>
        <v xml:space="preserve"> </v>
      </c>
      <c r="Y1243" s="183" t="s">
        <v>2247</v>
      </c>
      <c r="Z1243" s="104" t="s">
        <v>666</v>
      </c>
      <c r="AA1243" s="104" t="s">
        <v>706</v>
      </c>
      <c r="AB1243" s="104" t="str">
        <f t="shared" si="118"/>
        <v>FERRO</v>
      </c>
      <c r="AC1243" s="106">
        <f>IF(AND(AB1243="FERRO",AA1243="PADRAO"),CONTROLE!$T$2,IF(AND(AB1243="FERRO",AA1243="ESPECIAL"),CONTROLE!$T$3,IF(AND(AB1243="ACO",AA1243="PADRAO"),CONTROLE!$T$8,IF(AND(AB1243="ACO",AA1243="ESPECIAL"),CONTROLE!$T$9,IF(AND(AB1243="ALUMINIO",AA1243="PADRAO"),CONTROLE!$T$5,IF(AND(AB1243="ALUMINIO",AA1243="ESPECIAL"),CONTROLE!$T$6))))))</f>
        <v>12737</v>
      </c>
    </row>
    <row r="1244" spans="1:29" ht="15" customHeight="1">
      <c r="A1244" s="98" t="s">
        <v>2927</v>
      </c>
      <c r="B1244" s="96" t="str">
        <f t="shared" si="117"/>
        <v xml:space="preserve"> </v>
      </c>
      <c r="C1244" s="96" t="str">
        <f>IF(AND(ISBLANK('TABELA UNIFICADA 2024'!P1190)=TRUE,(ISBLANK('TABELA UNIFICADA 2024'!A1190)=FALSE)),'TABELA UNIFICADA 2024'!A1190," ")</f>
        <v xml:space="preserve"> </v>
      </c>
      <c r="D1244" s="96" t="s">
        <v>43</v>
      </c>
      <c r="E1244" s="191" t="str">
        <f>IF(ISBLANK('TABELA UNIFICADA 2024'!M1190)=TRUE," ",'TABELA UNIFICADA 2024'!M1190)</f>
        <v xml:space="preserve"> </v>
      </c>
      <c r="F1244" s="96" t="s">
        <v>111</v>
      </c>
      <c r="G1244" s="96" t="str">
        <f>IF(C1244='TABELA UNIFICADA 2024'!A1244,'TABELA UNIFICADA 2024'!D1244," ")</f>
        <v xml:space="preserve"> </v>
      </c>
      <c r="H1244" s="96" t="s">
        <v>43</v>
      </c>
      <c r="I1244" s="96" t="s">
        <v>112</v>
      </c>
      <c r="J1244" s="97" t="str">
        <f>IF(C1244='TABELA UNIFICADA 2024'!A1190,'TABELA UNIFICADA 2024'!G1190," ")</f>
        <v xml:space="preserve"> </v>
      </c>
      <c r="K1244" s="96" t="s">
        <v>113</v>
      </c>
      <c r="L1244" s="100" t="str">
        <f t="shared" si="119"/>
        <v>-</v>
      </c>
      <c r="M1244" s="95" t="str">
        <f>IF(C1244='TABELA UNIFICADA 2024'!A1244,'TABELA UNIFICADA 2024'!C1244," ")</f>
        <v xml:space="preserve"> </v>
      </c>
      <c r="N1244" s="99" t="str">
        <f>IF(C1244='TABELA UNIFICADA 2024'!A1190,'TABELA UNIFICADA 2024'!F1190," ")</f>
        <v xml:space="preserve"> </v>
      </c>
      <c r="O1244" s="99" t="str">
        <f t="shared" si="120"/>
        <v xml:space="preserve"> </v>
      </c>
      <c r="Y1244" s="183" t="s">
        <v>2248</v>
      </c>
      <c r="Z1244" s="104" t="s">
        <v>666</v>
      </c>
      <c r="AA1244" s="104" t="s">
        <v>706</v>
      </c>
      <c r="AB1244" s="104" t="str">
        <f t="shared" si="118"/>
        <v>FERRO</v>
      </c>
      <c r="AC1244" s="106">
        <f>IF(AND(AB1244="FERRO",AA1244="PADRAO"),CONTROLE!$T$2,IF(AND(AB1244="FERRO",AA1244="ESPECIAL"),CONTROLE!$T$3,IF(AND(AB1244="ACO",AA1244="PADRAO"),CONTROLE!$T$8,IF(AND(AB1244="ACO",AA1244="ESPECIAL"),CONTROLE!$T$9,IF(AND(AB1244="ALUMINIO",AA1244="PADRAO"),CONTROLE!$T$5,IF(AND(AB1244="ALUMINIO",AA1244="ESPECIAL"),CONTROLE!$T$6))))))</f>
        <v>12737</v>
      </c>
    </row>
    <row r="1245" spans="1:29" ht="15" customHeight="1">
      <c r="A1245" s="98" t="s">
        <v>2927</v>
      </c>
      <c r="B1245" s="96" t="str">
        <f t="shared" si="117"/>
        <v xml:space="preserve"> </v>
      </c>
      <c r="C1245" s="96" t="str">
        <f>IF(AND(ISBLANK('TABELA UNIFICADA 2024'!P1191)=TRUE,(ISBLANK('TABELA UNIFICADA 2024'!A1191)=FALSE)),'TABELA UNIFICADA 2024'!A1191," ")</f>
        <v xml:space="preserve"> </v>
      </c>
      <c r="D1245" s="96" t="s">
        <v>43</v>
      </c>
      <c r="E1245" s="191" t="str">
        <f>IF(ISBLANK('TABELA UNIFICADA 2024'!M1191)=TRUE," ",'TABELA UNIFICADA 2024'!M1191)</f>
        <v xml:space="preserve"> </v>
      </c>
      <c r="F1245" s="96" t="s">
        <v>111</v>
      </c>
      <c r="G1245" s="96" t="str">
        <f>IF(C1245='TABELA UNIFICADA 2024'!A1245,'TABELA UNIFICADA 2024'!D1245," ")</f>
        <v xml:space="preserve"> </v>
      </c>
      <c r="H1245" s="96" t="s">
        <v>43</v>
      </c>
      <c r="I1245" s="96" t="s">
        <v>112</v>
      </c>
      <c r="J1245" s="97" t="str">
        <f>IF(C1245='TABELA UNIFICADA 2024'!A1191,'TABELA UNIFICADA 2024'!G1191," ")</f>
        <v xml:space="preserve"> </v>
      </c>
      <c r="K1245" s="96" t="s">
        <v>113</v>
      </c>
      <c r="L1245" s="100" t="str">
        <f t="shared" si="119"/>
        <v>-</v>
      </c>
      <c r="M1245" s="95" t="str">
        <f>IF(C1245='TABELA UNIFICADA 2024'!A1245,'TABELA UNIFICADA 2024'!C1245," ")</f>
        <v xml:space="preserve"> </v>
      </c>
      <c r="N1245" s="99" t="str">
        <f>IF(C1245='TABELA UNIFICADA 2024'!A1191,'TABELA UNIFICADA 2024'!F1191," ")</f>
        <v xml:space="preserve"> </v>
      </c>
      <c r="O1245" s="99" t="str">
        <f t="shared" si="120"/>
        <v xml:space="preserve"> </v>
      </c>
      <c r="Y1245" s="183" t="s">
        <v>2249</v>
      </c>
      <c r="Z1245" s="104" t="s">
        <v>666</v>
      </c>
      <c r="AA1245" s="104" t="s">
        <v>706</v>
      </c>
      <c r="AB1245" s="104" t="str">
        <f t="shared" si="118"/>
        <v>FERRO</v>
      </c>
      <c r="AC1245" s="106">
        <f>IF(AND(AB1245="FERRO",AA1245="PADRAO"),CONTROLE!$T$2,IF(AND(AB1245="FERRO",AA1245="ESPECIAL"),CONTROLE!$T$3,IF(AND(AB1245="ACO",AA1245="PADRAO"),CONTROLE!$T$8,IF(AND(AB1245="ACO",AA1245="ESPECIAL"),CONTROLE!$T$9,IF(AND(AB1245="ALUMINIO",AA1245="PADRAO"),CONTROLE!$T$5,IF(AND(AB1245="ALUMINIO",AA1245="ESPECIAL"),CONTROLE!$T$6))))))</f>
        <v>12737</v>
      </c>
    </row>
    <row r="1246" spans="1:29" ht="15" customHeight="1">
      <c r="A1246" s="98" t="s">
        <v>2927</v>
      </c>
      <c r="B1246" s="96" t="str">
        <f t="shared" si="117"/>
        <v xml:space="preserve"> </v>
      </c>
      <c r="C1246" s="96" t="str">
        <f>IF(AND(ISBLANK('TABELA UNIFICADA 2024'!P1192)=TRUE,(ISBLANK('TABELA UNIFICADA 2024'!A1192)=FALSE)),'TABELA UNIFICADA 2024'!A1192," ")</f>
        <v xml:space="preserve"> </v>
      </c>
      <c r="D1246" s="96" t="s">
        <v>43</v>
      </c>
      <c r="E1246" s="191" t="str">
        <f>IF(ISBLANK('TABELA UNIFICADA 2024'!M1192)=TRUE," ",'TABELA UNIFICADA 2024'!M1192)</f>
        <v xml:space="preserve"> </v>
      </c>
      <c r="F1246" s="96" t="s">
        <v>111</v>
      </c>
      <c r="G1246" s="96" t="str">
        <f>IF(C1246='TABELA UNIFICADA 2024'!A1246,'TABELA UNIFICADA 2024'!D1246," ")</f>
        <v xml:space="preserve"> </v>
      </c>
      <c r="H1246" s="96" t="s">
        <v>43</v>
      </c>
      <c r="I1246" s="96" t="s">
        <v>112</v>
      </c>
      <c r="J1246" s="97" t="str">
        <f>IF(C1246='TABELA UNIFICADA 2024'!A1192,'TABELA UNIFICADA 2024'!G1192," ")</f>
        <v xml:space="preserve"> </v>
      </c>
      <c r="K1246" s="96" t="s">
        <v>113</v>
      </c>
      <c r="L1246" s="100" t="str">
        <f t="shared" si="119"/>
        <v>-</v>
      </c>
      <c r="M1246" s="95" t="str">
        <f>IF(C1246='TABELA UNIFICADA 2024'!A1246,'TABELA UNIFICADA 2024'!C1246," ")</f>
        <v xml:space="preserve"> </v>
      </c>
      <c r="N1246" s="99" t="str">
        <f>IF(C1246='TABELA UNIFICADA 2024'!A1192,'TABELA UNIFICADA 2024'!F1192," ")</f>
        <v xml:space="preserve"> </v>
      </c>
      <c r="O1246" s="99" t="str">
        <f t="shared" si="120"/>
        <v xml:space="preserve"> </v>
      </c>
      <c r="Y1246" s="183" t="s">
        <v>1291</v>
      </c>
      <c r="Z1246" s="104" t="s">
        <v>666</v>
      </c>
      <c r="AA1246" s="104" t="s">
        <v>706</v>
      </c>
      <c r="AB1246" s="104" t="str">
        <f t="shared" si="118"/>
        <v>FERRO</v>
      </c>
      <c r="AC1246" s="106">
        <f>IF(AND(AB1246="FERRO",AA1246="PADRAO"),CONTROLE!$T$2,IF(AND(AB1246="FERRO",AA1246="ESPECIAL"),CONTROLE!$T$3,IF(AND(AB1246="ACO",AA1246="PADRAO"),CONTROLE!$T$8,IF(AND(AB1246="ACO",AA1246="ESPECIAL"),CONTROLE!$T$9,IF(AND(AB1246="ALUMINIO",AA1246="PADRAO"),CONTROLE!$T$5,IF(AND(AB1246="ALUMINIO",AA1246="ESPECIAL"),CONTROLE!$T$6))))))</f>
        <v>12737</v>
      </c>
    </row>
    <row r="1247" spans="1:29" ht="15" customHeight="1">
      <c r="A1247" s="98" t="s">
        <v>2927</v>
      </c>
      <c r="B1247" s="96" t="str">
        <f t="shared" si="117"/>
        <v xml:space="preserve"> </v>
      </c>
      <c r="C1247" s="96" t="str">
        <f>IF(AND(ISBLANK('TABELA UNIFICADA 2024'!P1193)=TRUE,(ISBLANK('TABELA UNIFICADA 2024'!A1193)=FALSE)),'TABELA UNIFICADA 2024'!A1193," ")</f>
        <v xml:space="preserve"> </v>
      </c>
      <c r="D1247" s="96" t="s">
        <v>43</v>
      </c>
      <c r="E1247" s="191" t="str">
        <f>IF(ISBLANK('TABELA UNIFICADA 2024'!M1193)=TRUE," ",'TABELA UNIFICADA 2024'!M1193)</f>
        <v xml:space="preserve"> </v>
      </c>
      <c r="F1247" s="96" t="s">
        <v>111</v>
      </c>
      <c r="G1247" s="96" t="str">
        <f>IF(C1247='TABELA UNIFICADA 2024'!A1247,'TABELA UNIFICADA 2024'!D1247," ")</f>
        <v xml:space="preserve"> </v>
      </c>
      <c r="H1247" s="96" t="s">
        <v>43</v>
      </c>
      <c r="I1247" s="96" t="s">
        <v>112</v>
      </c>
      <c r="J1247" s="97" t="str">
        <f>IF(C1247='TABELA UNIFICADA 2024'!A1193,'TABELA UNIFICADA 2024'!G1193," ")</f>
        <v xml:space="preserve"> </v>
      </c>
      <c r="K1247" s="96" t="s">
        <v>113</v>
      </c>
      <c r="L1247" s="100" t="str">
        <f t="shared" si="119"/>
        <v>-</v>
      </c>
      <c r="M1247" s="95" t="str">
        <f>IF(C1247='TABELA UNIFICADA 2024'!A1247,'TABELA UNIFICADA 2024'!C1247," ")</f>
        <v xml:space="preserve"> </v>
      </c>
      <c r="N1247" s="99" t="str">
        <f>IF(C1247='TABELA UNIFICADA 2024'!A1193,'TABELA UNIFICADA 2024'!F1193," ")</f>
        <v xml:space="preserve"> </v>
      </c>
      <c r="O1247" s="99" t="str">
        <f t="shared" si="120"/>
        <v xml:space="preserve"> </v>
      </c>
      <c r="Y1247" s="183" t="s">
        <v>2250</v>
      </c>
      <c r="Z1247" s="104" t="s">
        <v>666</v>
      </c>
      <c r="AA1247" s="104" t="s">
        <v>706</v>
      </c>
      <c r="AB1247" s="104" t="str">
        <f t="shared" si="118"/>
        <v>FERRO</v>
      </c>
      <c r="AC1247" s="106">
        <f>IF(AND(AB1247="FERRO",AA1247="PADRAO"),CONTROLE!$T$2,IF(AND(AB1247="FERRO",AA1247="ESPECIAL"),CONTROLE!$T$3,IF(AND(AB1247="ACO",AA1247="PADRAO"),CONTROLE!$T$8,IF(AND(AB1247="ACO",AA1247="ESPECIAL"),CONTROLE!$T$9,IF(AND(AB1247="ALUMINIO",AA1247="PADRAO"),CONTROLE!$T$5,IF(AND(AB1247="ALUMINIO",AA1247="ESPECIAL"),CONTROLE!$T$6))))))</f>
        <v>12737</v>
      </c>
    </row>
    <row r="1248" spans="1:29" ht="15" customHeight="1">
      <c r="A1248" s="98" t="s">
        <v>2927</v>
      </c>
      <c r="B1248" s="96" t="str">
        <f t="shared" si="117"/>
        <v xml:space="preserve"> </v>
      </c>
      <c r="C1248" s="96" t="str">
        <f>IF(AND(ISBLANK('TABELA UNIFICADA 2024'!P1194)=TRUE,(ISBLANK('TABELA UNIFICADA 2024'!A1194)=FALSE)),'TABELA UNIFICADA 2024'!A1194," ")</f>
        <v xml:space="preserve"> </v>
      </c>
      <c r="D1248" s="96" t="s">
        <v>43</v>
      </c>
      <c r="E1248" s="191" t="str">
        <f>IF(ISBLANK('TABELA UNIFICADA 2024'!M1194)=TRUE," ",'TABELA UNIFICADA 2024'!M1194)</f>
        <v xml:space="preserve"> </v>
      </c>
      <c r="F1248" s="96" t="s">
        <v>111</v>
      </c>
      <c r="G1248" s="96" t="str">
        <f>IF(C1248='TABELA UNIFICADA 2024'!A1248,'TABELA UNIFICADA 2024'!D1248," ")</f>
        <v xml:space="preserve"> </v>
      </c>
      <c r="H1248" s="96" t="s">
        <v>43</v>
      </c>
      <c r="I1248" s="96" t="s">
        <v>112</v>
      </c>
      <c r="J1248" s="97" t="str">
        <f>IF(C1248='TABELA UNIFICADA 2024'!A1194,'TABELA UNIFICADA 2024'!G1194," ")</f>
        <v xml:space="preserve"> </v>
      </c>
      <c r="K1248" s="96" t="s">
        <v>113</v>
      </c>
      <c r="L1248" s="100" t="str">
        <f t="shared" si="119"/>
        <v>-</v>
      </c>
      <c r="M1248" s="95" t="str">
        <f>IF(C1248='TABELA UNIFICADA 2024'!A1248,'TABELA UNIFICADA 2024'!C1248," ")</f>
        <v xml:space="preserve"> </v>
      </c>
      <c r="N1248" s="99" t="str">
        <f>IF(C1248='TABELA UNIFICADA 2024'!A1194,'TABELA UNIFICADA 2024'!F1194," ")</f>
        <v xml:space="preserve"> </v>
      </c>
      <c r="O1248" s="99" t="str">
        <f t="shared" si="120"/>
        <v xml:space="preserve"> </v>
      </c>
      <c r="Y1248" s="183" t="s">
        <v>2251</v>
      </c>
      <c r="Z1248" s="104" t="s">
        <v>666</v>
      </c>
      <c r="AA1248" s="104" t="s">
        <v>706</v>
      </c>
      <c r="AB1248" s="104" t="str">
        <f t="shared" si="118"/>
        <v>FERRO</v>
      </c>
      <c r="AC1248" s="106">
        <f>IF(AND(AB1248="FERRO",AA1248="PADRAO"),CONTROLE!$T$2,IF(AND(AB1248="FERRO",AA1248="ESPECIAL"),CONTROLE!$T$3,IF(AND(AB1248="ACO",AA1248="PADRAO"),CONTROLE!$T$8,IF(AND(AB1248="ACO",AA1248="ESPECIAL"),CONTROLE!$T$9,IF(AND(AB1248="ALUMINIO",AA1248="PADRAO"),CONTROLE!$T$5,IF(AND(AB1248="ALUMINIO",AA1248="ESPECIAL"),CONTROLE!$T$6))))))</f>
        <v>12737</v>
      </c>
    </row>
    <row r="1249" spans="1:29" ht="15" customHeight="1">
      <c r="A1249" s="98" t="s">
        <v>2927</v>
      </c>
      <c r="B1249" s="96" t="str">
        <f t="shared" ref="B1249:B1312" si="121">IFERROR(IF(C1249&lt;&gt;" ",VLOOKUP(C1249,$V$2:$W$16,2,0)," ")," ")</f>
        <v xml:space="preserve"> </v>
      </c>
      <c r="C1249" s="96" t="str">
        <f>IF(AND(ISBLANK('TABELA UNIFICADA 2024'!P1195)=TRUE,(ISBLANK('TABELA UNIFICADA 2024'!A1195)=FALSE)),'TABELA UNIFICADA 2024'!A1195," ")</f>
        <v xml:space="preserve"> </v>
      </c>
      <c r="D1249" s="96" t="s">
        <v>43</v>
      </c>
      <c r="E1249" s="191" t="str">
        <f>IF(ISBLANK('TABELA UNIFICADA 2024'!M1195)=TRUE," ",'TABELA UNIFICADA 2024'!M1195)</f>
        <v xml:space="preserve"> </v>
      </c>
      <c r="F1249" s="96" t="s">
        <v>111</v>
      </c>
      <c r="G1249" s="96" t="str">
        <f>IF(C1249='TABELA UNIFICADA 2024'!A1249,'TABELA UNIFICADA 2024'!D1249," ")</f>
        <v xml:space="preserve"> </v>
      </c>
      <c r="H1249" s="96" t="s">
        <v>43</v>
      </c>
      <c r="I1249" s="96" t="s">
        <v>112</v>
      </c>
      <c r="J1249" s="97" t="str">
        <f>IF(C1249='TABELA UNIFICADA 2024'!A1195,'TABELA UNIFICADA 2024'!G1195," ")</f>
        <v xml:space="preserve"> </v>
      </c>
      <c r="K1249" s="96" t="s">
        <v>113</v>
      </c>
      <c r="L1249" s="100" t="str">
        <f t="shared" si="119"/>
        <v>-</v>
      </c>
      <c r="M1249" s="95" t="str">
        <f>IF(C1249='TABELA UNIFICADA 2024'!A1249,'TABELA UNIFICADA 2024'!C1249," ")</f>
        <v xml:space="preserve"> </v>
      </c>
      <c r="N1249" s="99" t="str">
        <f>IF(C1249='TABELA UNIFICADA 2024'!A1195,'TABELA UNIFICADA 2024'!F1195," ")</f>
        <v xml:space="preserve"> </v>
      </c>
      <c r="O1249" s="99" t="str">
        <f t="shared" si="120"/>
        <v xml:space="preserve"> </v>
      </c>
      <c r="Y1249" s="183" t="s">
        <v>2252</v>
      </c>
      <c r="Z1249" s="104" t="s">
        <v>666</v>
      </c>
      <c r="AA1249" s="104" t="s">
        <v>706</v>
      </c>
      <c r="AB1249" s="104" t="str">
        <f t="shared" si="118"/>
        <v>FERRO</v>
      </c>
      <c r="AC1249" s="106">
        <f>IF(AND(AB1249="FERRO",AA1249="PADRAO"),CONTROLE!$T$2,IF(AND(AB1249="FERRO",AA1249="ESPECIAL"),CONTROLE!$T$3,IF(AND(AB1249="ACO",AA1249="PADRAO"),CONTROLE!$T$8,IF(AND(AB1249="ACO",AA1249="ESPECIAL"),CONTROLE!$T$9,IF(AND(AB1249="ALUMINIO",AA1249="PADRAO"),CONTROLE!$T$5,IF(AND(AB1249="ALUMINIO",AA1249="ESPECIAL"),CONTROLE!$T$6))))))</f>
        <v>12737</v>
      </c>
    </row>
    <row r="1250" spans="1:29" ht="15" customHeight="1">
      <c r="A1250" s="98" t="s">
        <v>2927</v>
      </c>
      <c r="B1250" s="96" t="str">
        <f t="shared" si="121"/>
        <v xml:space="preserve"> </v>
      </c>
      <c r="C1250" s="96" t="str">
        <f>IF(AND(ISBLANK('TABELA UNIFICADA 2024'!P1196)=TRUE,(ISBLANK('TABELA UNIFICADA 2024'!A1196)=FALSE)),'TABELA UNIFICADA 2024'!A1196," ")</f>
        <v xml:space="preserve"> </v>
      </c>
      <c r="D1250" s="96" t="s">
        <v>43</v>
      </c>
      <c r="E1250" s="191" t="str">
        <f>IF(ISBLANK('TABELA UNIFICADA 2024'!M1196)=TRUE," ",'TABELA UNIFICADA 2024'!M1196)</f>
        <v xml:space="preserve"> </v>
      </c>
      <c r="F1250" s="96" t="s">
        <v>111</v>
      </c>
      <c r="G1250" s="96" t="str">
        <f>IF(C1250='TABELA UNIFICADA 2024'!A1250,'TABELA UNIFICADA 2024'!D1250," ")</f>
        <v xml:space="preserve"> </v>
      </c>
      <c r="H1250" s="96" t="s">
        <v>43</v>
      </c>
      <c r="I1250" s="96" t="s">
        <v>112</v>
      </c>
      <c r="J1250" s="97" t="str">
        <f>IF(C1250='TABELA UNIFICADA 2024'!A1196,'TABELA UNIFICADA 2024'!G1196," ")</f>
        <v xml:space="preserve"> </v>
      </c>
      <c r="K1250" s="96" t="s">
        <v>113</v>
      </c>
      <c r="L1250" s="100" t="str">
        <f t="shared" si="119"/>
        <v>-</v>
      </c>
      <c r="M1250" s="95" t="str">
        <f>IF(C1250='TABELA UNIFICADA 2024'!A1250,'TABELA UNIFICADA 2024'!C1250," ")</f>
        <v xml:space="preserve"> </v>
      </c>
      <c r="N1250" s="99" t="str">
        <f>IF(C1250='TABELA UNIFICADA 2024'!A1196,'TABELA UNIFICADA 2024'!F1196," ")</f>
        <v xml:space="preserve"> </v>
      </c>
      <c r="O1250" s="99" t="str">
        <f t="shared" si="120"/>
        <v xml:space="preserve"> </v>
      </c>
      <c r="Y1250" s="183" t="s">
        <v>2253</v>
      </c>
      <c r="Z1250" s="104" t="s">
        <v>666</v>
      </c>
      <c r="AA1250" s="104" t="s">
        <v>706</v>
      </c>
      <c r="AB1250" s="104" t="str">
        <f t="shared" si="118"/>
        <v>FERRO</v>
      </c>
      <c r="AC1250" s="106">
        <f>IF(AND(AB1250="FERRO",AA1250="PADRAO"),CONTROLE!$T$2,IF(AND(AB1250="FERRO",AA1250="ESPECIAL"),CONTROLE!$T$3,IF(AND(AB1250="ACO",AA1250="PADRAO"),CONTROLE!$T$8,IF(AND(AB1250="ACO",AA1250="ESPECIAL"),CONTROLE!$T$9,IF(AND(AB1250="ALUMINIO",AA1250="PADRAO"),CONTROLE!$T$5,IF(AND(AB1250="ALUMINIO",AA1250="ESPECIAL"),CONTROLE!$T$6))))))</f>
        <v>12737</v>
      </c>
    </row>
    <row r="1251" spans="1:29" ht="15" customHeight="1">
      <c r="A1251" s="98" t="s">
        <v>2927</v>
      </c>
      <c r="B1251" s="96" t="str">
        <f t="shared" si="121"/>
        <v xml:space="preserve"> </v>
      </c>
      <c r="C1251" s="96" t="str">
        <f>IF(AND(ISBLANK('TABELA UNIFICADA 2024'!P1197)=TRUE,(ISBLANK('TABELA UNIFICADA 2024'!A1197)=FALSE)),'TABELA UNIFICADA 2024'!A1197," ")</f>
        <v xml:space="preserve"> </v>
      </c>
      <c r="D1251" s="96" t="s">
        <v>43</v>
      </c>
      <c r="E1251" s="191" t="str">
        <f>IF(ISBLANK('TABELA UNIFICADA 2024'!M1197)=TRUE," ",'TABELA UNIFICADA 2024'!M1197)</f>
        <v xml:space="preserve"> </v>
      </c>
      <c r="F1251" s="96" t="s">
        <v>111</v>
      </c>
      <c r="G1251" s="96" t="str">
        <f>IF(C1251='TABELA UNIFICADA 2024'!A1251,'TABELA UNIFICADA 2024'!D1251," ")</f>
        <v xml:space="preserve"> </v>
      </c>
      <c r="H1251" s="96" t="s">
        <v>43</v>
      </c>
      <c r="I1251" s="96" t="s">
        <v>112</v>
      </c>
      <c r="J1251" s="97" t="str">
        <f>IF(C1251='TABELA UNIFICADA 2024'!A1197,'TABELA UNIFICADA 2024'!G1197," ")</f>
        <v xml:space="preserve"> </v>
      </c>
      <c r="K1251" s="96" t="s">
        <v>113</v>
      </c>
      <c r="L1251" s="100" t="str">
        <f t="shared" si="119"/>
        <v>-</v>
      </c>
      <c r="M1251" s="95" t="str">
        <f>IF(C1251='TABELA UNIFICADA 2024'!A1251,'TABELA UNIFICADA 2024'!C1251," ")</f>
        <v xml:space="preserve"> </v>
      </c>
      <c r="N1251" s="99" t="str">
        <f>IF(C1251='TABELA UNIFICADA 2024'!A1197,'TABELA UNIFICADA 2024'!F1197," ")</f>
        <v xml:space="preserve"> </v>
      </c>
      <c r="O1251" s="99" t="str">
        <f t="shared" si="120"/>
        <v xml:space="preserve"> </v>
      </c>
      <c r="Y1251" s="183" t="s">
        <v>2254</v>
      </c>
      <c r="Z1251" s="104" t="s">
        <v>666</v>
      </c>
      <c r="AA1251" s="104" t="s">
        <v>706</v>
      </c>
      <c r="AB1251" s="104" t="str">
        <f t="shared" si="118"/>
        <v>FERRO</v>
      </c>
      <c r="AC1251" s="106">
        <f>IF(AND(AB1251="FERRO",AA1251="PADRAO"),CONTROLE!$T$2,IF(AND(AB1251="FERRO",AA1251="ESPECIAL"),CONTROLE!$T$3,IF(AND(AB1251="ACO",AA1251="PADRAO"),CONTROLE!$T$8,IF(AND(AB1251="ACO",AA1251="ESPECIAL"),CONTROLE!$T$9,IF(AND(AB1251="ALUMINIO",AA1251="PADRAO"),CONTROLE!$T$5,IF(AND(AB1251="ALUMINIO",AA1251="ESPECIAL"),CONTROLE!$T$6))))))</f>
        <v>12737</v>
      </c>
    </row>
    <row r="1252" spans="1:29" ht="15" customHeight="1">
      <c r="A1252" s="98" t="s">
        <v>2927</v>
      </c>
      <c r="B1252" s="96" t="str">
        <f t="shared" si="121"/>
        <v xml:space="preserve"> </v>
      </c>
      <c r="C1252" s="96" t="str">
        <f>IF(AND(ISBLANK('TABELA UNIFICADA 2024'!P1198)=TRUE,(ISBLANK('TABELA UNIFICADA 2024'!A1198)=FALSE)),'TABELA UNIFICADA 2024'!A1198," ")</f>
        <v xml:space="preserve"> </v>
      </c>
      <c r="D1252" s="96" t="s">
        <v>43</v>
      </c>
      <c r="E1252" s="191" t="str">
        <f>IF(ISBLANK('TABELA UNIFICADA 2024'!M1198)=TRUE," ",'TABELA UNIFICADA 2024'!M1198)</f>
        <v xml:space="preserve"> </v>
      </c>
      <c r="F1252" s="96" t="s">
        <v>111</v>
      </c>
      <c r="G1252" s="96" t="str">
        <f>IF(C1252='TABELA UNIFICADA 2024'!A1252,'TABELA UNIFICADA 2024'!D1252," ")</f>
        <v xml:space="preserve"> </v>
      </c>
      <c r="H1252" s="96" t="s">
        <v>43</v>
      </c>
      <c r="I1252" s="96" t="s">
        <v>112</v>
      </c>
      <c r="J1252" s="97" t="str">
        <f>IF(C1252='TABELA UNIFICADA 2024'!A1198,'TABELA UNIFICADA 2024'!G1198," ")</f>
        <v xml:space="preserve"> </v>
      </c>
      <c r="K1252" s="96" t="s">
        <v>113</v>
      </c>
      <c r="L1252" s="100" t="str">
        <f t="shared" si="119"/>
        <v>-</v>
      </c>
      <c r="M1252" s="95" t="str">
        <f>IF(C1252='TABELA UNIFICADA 2024'!A1252,'TABELA UNIFICADA 2024'!C1252," ")</f>
        <v xml:space="preserve"> </v>
      </c>
      <c r="N1252" s="99" t="str">
        <f>IF(C1252='TABELA UNIFICADA 2024'!A1198,'TABELA UNIFICADA 2024'!F1198," ")</f>
        <v xml:space="preserve"> </v>
      </c>
      <c r="O1252" s="99" t="str">
        <f t="shared" si="120"/>
        <v xml:space="preserve"> </v>
      </c>
      <c r="Y1252" s="183" t="s">
        <v>2255</v>
      </c>
      <c r="Z1252" s="104" t="s">
        <v>666</v>
      </c>
      <c r="AA1252" s="104" t="s">
        <v>706</v>
      </c>
      <c r="AB1252" s="104" t="str">
        <f t="shared" si="118"/>
        <v>FERRO</v>
      </c>
      <c r="AC1252" s="106">
        <f>IF(AND(AB1252="FERRO",AA1252="PADRAO"),CONTROLE!$T$2,IF(AND(AB1252="FERRO",AA1252="ESPECIAL"),CONTROLE!$T$3,IF(AND(AB1252="ACO",AA1252="PADRAO"),CONTROLE!$T$8,IF(AND(AB1252="ACO",AA1252="ESPECIAL"),CONTROLE!$T$9,IF(AND(AB1252="ALUMINIO",AA1252="PADRAO"),CONTROLE!$T$5,IF(AND(AB1252="ALUMINIO",AA1252="ESPECIAL"),CONTROLE!$T$6))))))</f>
        <v>12737</v>
      </c>
    </row>
    <row r="1253" spans="1:29" ht="15" customHeight="1">
      <c r="A1253" s="98" t="s">
        <v>2927</v>
      </c>
      <c r="B1253" s="96" t="str">
        <f t="shared" si="121"/>
        <v xml:space="preserve"> </v>
      </c>
      <c r="C1253" s="96" t="str">
        <f>IF(AND(ISBLANK('TABELA UNIFICADA 2024'!P1199)=TRUE,(ISBLANK('TABELA UNIFICADA 2024'!A1199)=FALSE)),'TABELA UNIFICADA 2024'!A1199," ")</f>
        <v xml:space="preserve"> </v>
      </c>
      <c r="D1253" s="96" t="s">
        <v>43</v>
      </c>
      <c r="E1253" s="191" t="str">
        <f>IF(ISBLANK('TABELA UNIFICADA 2024'!M1199)=TRUE," ",'TABELA UNIFICADA 2024'!M1199)</f>
        <v xml:space="preserve"> </v>
      </c>
      <c r="F1253" s="96" t="s">
        <v>111</v>
      </c>
      <c r="G1253" s="96" t="str">
        <f>IF(C1253='TABELA UNIFICADA 2024'!A1253,'TABELA UNIFICADA 2024'!D1253," ")</f>
        <v xml:space="preserve"> </v>
      </c>
      <c r="H1253" s="96" t="s">
        <v>43</v>
      </c>
      <c r="I1253" s="96" t="s">
        <v>112</v>
      </c>
      <c r="J1253" s="97" t="str">
        <f>IF(C1253='TABELA UNIFICADA 2024'!A1199,'TABELA UNIFICADA 2024'!G1199," ")</f>
        <v xml:space="preserve"> </v>
      </c>
      <c r="K1253" s="96" t="s">
        <v>113</v>
      </c>
      <c r="L1253" s="100" t="str">
        <f t="shared" si="119"/>
        <v>-</v>
      </c>
      <c r="M1253" s="95" t="str">
        <f>IF(C1253='TABELA UNIFICADA 2024'!A1253,'TABELA UNIFICADA 2024'!C1253," ")</f>
        <v xml:space="preserve"> </v>
      </c>
      <c r="N1253" s="99" t="str">
        <f>IF(C1253='TABELA UNIFICADA 2024'!A1199,'TABELA UNIFICADA 2024'!F1199," ")</f>
        <v xml:space="preserve"> </v>
      </c>
      <c r="O1253" s="99" t="str">
        <f t="shared" si="120"/>
        <v xml:space="preserve"> </v>
      </c>
      <c r="Y1253" s="183" t="s">
        <v>2256</v>
      </c>
      <c r="Z1253" s="104" t="s">
        <v>666</v>
      </c>
      <c r="AA1253" s="104" t="s">
        <v>706</v>
      </c>
      <c r="AB1253" s="104" t="str">
        <f t="shared" si="118"/>
        <v>FERRO</v>
      </c>
      <c r="AC1253" s="106">
        <f>IF(AND(AB1253="FERRO",AA1253="PADRAO"),CONTROLE!$T$2,IF(AND(AB1253="FERRO",AA1253="ESPECIAL"),CONTROLE!$T$3,IF(AND(AB1253="ACO",AA1253="PADRAO"),CONTROLE!$T$8,IF(AND(AB1253="ACO",AA1253="ESPECIAL"),CONTROLE!$T$9,IF(AND(AB1253="ALUMINIO",AA1253="PADRAO"),CONTROLE!$T$5,IF(AND(AB1253="ALUMINIO",AA1253="ESPECIAL"),CONTROLE!$T$6))))))</f>
        <v>12737</v>
      </c>
    </row>
    <row r="1254" spans="1:29" ht="15" customHeight="1">
      <c r="A1254" s="98" t="s">
        <v>2927</v>
      </c>
      <c r="B1254" s="96" t="str">
        <f t="shared" si="121"/>
        <v xml:space="preserve"> </v>
      </c>
      <c r="C1254" s="96" t="str">
        <f>IF(AND(ISBLANK('TABELA UNIFICADA 2024'!P1200)=TRUE,(ISBLANK('TABELA UNIFICADA 2024'!A1200)=FALSE)),'TABELA UNIFICADA 2024'!A1200," ")</f>
        <v xml:space="preserve"> </v>
      </c>
      <c r="D1254" s="96" t="s">
        <v>43</v>
      </c>
      <c r="E1254" s="191" t="str">
        <f>IF(ISBLANK('TABELA UNIFICADA 2024'!M1200)=TRUE," ",'TABELA UNIFICADA 2024'!M1200)</f>
        <v xml:space="preserve"> </v>
      </c>
      <c r="F1254" s="96" t="s">
        <v>111</v>
      </c>
      <c r="G1254" s="96" t="str">
        <f>IF(C1254='TABELA UNIFICADA 2024'!A1254,'TABELA UNIFICADA 2024'!D1254," ")</f>
        <v xml:space="preserve"> </v>
      </c>
      <c r="H1254" s="96" t="s">
        <v>43</v>
      </c>
      <c r="I1254" s="96" t="s">
        <v>112</v>
      </c>
      <c r="J1254" s="97" t="str">
        <f>IF(C1254='TABELA UNIFICADA 2024'!A1200,'TABELA UNIFICADA 2024'!G1200," ")</f>
        <v xml:space="preserve"> </v>
      </c>
      <c r="K1254" s="96" t="s">
        <v>113</v>
      </c>
      <c r="L1254" s="100" t="str">
        <f t="shared" si="119"/>
        <v>-</v>
      </c>
      <c r="M1254" s="95" t="str">
        <f>IF(C1254='TABELA UNIFICADA 2024'!A1254,'TABELA UNIFICADA 2024'!C1254," ")</f>
        <v xml:space="preserve"> </v>
      </c>
      <c r="N1254" s="99" t="str">
        <f>IF(C1254='TABELA UNIFICADA 2024'!A1200,'TABELA UNIFICADA 2024'!F1200," ")</f>
        <v xml:space="preserve"> </v>
      </c>
      <c r="O1254" s="99" t="str">
        <f t="shared" si="120"/>
        <v xml:space="preserve"> </v>
      </c>
      <c r="Y1254" s="183" t="s">
        <v>2257</v>
      </c>
      <c r="Z1254" s="104" t="s">
        <v>666</v>
      </c>
      <c r="AA1254" s="104" t="s">
        <v>706</v>
      </c>
      <c r="AB1254" s="104" t="str">
        <f t="shared" si="118"/>
        <v>FERRO</v>
      </c>
      <c r="AC1254" s="106">
        <f>IF(AND(AB1254="FERRO",AA1254="PADRAO"),CONTROLE!$T$2,IF(AND(AB1254="FERRO",AA1254="ESPECIAL"),CONTROLE!$T$3,IF(AND(AB1254="ACO",AA1254="PADRAO"),CONTROLE!$T$8,IF(AND(AB1254="ACO",AA1254="ESPECIAL"),CONTROLE!$T$9,IF(AND(AB1254="ALUMINIO",AA1254="PADRAO"),CONTROLE!$T$5,IF(AND(AB1254="ALUMINIO",AA1254="ESPECIAL"),CONTROLE!$T$6))))))</f>
        <v>12737</v>
      </c>
    </row>
    <row r="1255" spans="1:29" ht="15" customHeight="1">
      <c r="A1255" s="98" t="s">
        <v>2927</v>
      </c>
      <c r="B1255" s="96" t="str">
        <f t="shared" si="121"/>
        <v xml:space="preserve"> </v>
      </c>
      <c r="C1255" s="96" t="str">
        <f>IF(AND(ISBLANK('TABELA UNIFICADA 2024'!P1201)=TRUE,(ISBLANK('TABELA UNIFICADA 2024'!A1201)=FALSE)),'TABELA UNIFICADA 2024'!A1201," ")</f>
        <v xml:space="preserve"> </v>
      </c>
      <c r="D1255" s="96" t="s">
        <v>43</v>
      </c>
      <c r="E1255" s="191" t="str">
        <f>IF(ISBLANK('TABELA UNIFICADA 2024'!M1201)=TRUE," ",'TABELA UNIFICADA 2024'!M1201)</f>
        <v xml:space="preserve"> </v>
      </c>
      <c r="F1255" s="96" t="s">
        <v>111</v>
      </c>
      <c r="G1255" s="96" t="str">
        <f>IF(C1255='TABELA UNIFICADA 2024'!A1255,'TABELA UNIFICADA 2024'!D1255," ")</f>
        <v xml:space="preserve"> </v>
      </c>
      <c r="H1255" s="96" t="s">
        <v>43</v>
      </c>
      <c r="I1255" s="96" t="s">
        <v>112</v>
      </c>
      <c r="J1255" s="97" t="str">
        <f>IF(C1255='TABELA UNIFICADA 2024'!A1201,'TABELA UNIFICADA 2024'!G1201," ")</f>
        <v xml:space="preserve"> </v>
      </c>
      <c r="K1255" s="96" t="s">
        <v>113</v>
      </c>
      <c r="L1255" s="100" t="str">
        <f t="shared" si="119"/>
        <v>-</v>
      </c>
      <c r="M1255" s="95" t="str">
        <f>IF(C1255='TABELA UNIFICADA 2024'!A1255,'TABELA UNIFICADA 2024'!C1255," ")</f>
        <v xml:space="preserve"> </v>
      </c>
      <c r="N1255" s="99" t="str">
        <f>IF(C1255='TABELA UNIFICADA 2024'!A1201,'TABELA UNIFICADA 2024'!F1201," ")</f>
        <v xml:space="preserve"> </v>
      </c>
      <c r="O1255" s="99" t="str">
        <f t="shared" si="120"/>
        <v xml:space="preserve"> </v>
      </c>
      <c r="Y1255" s="183" t="s">
        <v>2258</v>
      </c>
      <c r="Z1255" s="104" t="s">
        <v>666</v>
      </c>
      <c r="AA1255" s="104" t="s">
        <v>706</v>
      </c>
      <c r="AB1255" s="104" t="str">
        <f t="shared" si="118"/>
        <v>FERRO</v>
      </c>
      <c r="AC1255" s="106">
        <f>IF(AND(AB1255="FERRO",AA1255="PADRAO"),CONTROLE!$T$2,IF(AND(AB1255="FERRO",AA1255="ESPECIAL"),CONTROLE!$T$3,IF(AND(AB1255="ACO",AA1255="PADRAO"),CONTROLE!$T$8,IF(AND(AB1255="ACO",AA1255="ESPECIAL"),CONTROLE!$T$9,IF(AND(AB1255="ALUMINIO",AA1255="PADRAO"),CONTROLE!$T$5,IF(AND(AB1255="ALUMINIO",AA1255="ESPECIAL"),CONTROLE!$T$6))))))</f>
        <v>12737</v>
      </c>
    </row>
    <row r="1256" spans="1:29" ht="15" customHeight="1">
      <c r="A1256" s="98" t="s">
        <v>2927</v>
      </c>
      <c r="B1256" s="96" t="str">
        <f t="shared" si="121"/>
        <v xml:space="preserve"> </v>
      </c>
      <c r="C1256" s="96" t="str">
        <f>IF(AND(ISBLANK('TABELA UNIFICADA 2024'!P1202)=TRUE,(ISBLANK('TABELA UNIFICADA 2024'!A1202)=FALSE)),'TABELA UNIFICADA 2024'!A1202," ")</f>
        <v xml:space="preserve"> </v>
      </c>
      <c r="D1256" s="96" t="s">
        <v>43</v>
      </c>
      <c r="E1256" s="191" t="str">
        <f>IF(ISBLANK('TABELA UNIFICADA 2024'!M1202)=TRUE," ",'TABELA UNIFICADA 2024'!M1202)</f>
        <v xml:space="preserve"> </v>
      </c>
      <c r="F1256" s="96" t="s">
        <v>111</v>
      </c>
      <c r="G1256" s="96" t="str">
        <f>IF(C1256='TABELA UNIFICADA 2024'!A1256,'TABELA UNIFICADA 2024'!D1256," ")</f>
        <v xml:space="preserve"> </v>
      </c>
      <c r="H1256" s="96" t="s">
        <v>43</v>
      </c>
      <c r="I1256" s="96" t="s">
        <v>112</v>
      </c>
      <c r="J1256" s="97" t="str">
        <f>IF(C1256='TABELA UNIFICADA 2024'!A1202,'TABELA UNIFICADA 2024'!G1202," ")</f>
        <v xml:space="preserve"> </v>
      </c>
      <c r="K1256" s="96" t="s">
        <v>113</v>
      </c>
      <c r="L1256" s="100" t="str">
        <f t="shared" si="119"/>
        <v>-</v>
      </c>
      <c r="M1256" s="95" t="str">
        <f>IF(C1256='TABELA UNIFICADA 2024'!A1256,'TABELA UNIFICADA 2024'!C1256," ")</f>
        <v xml:space="preserve"> </v>
      </c>
      <c r="N1256" s="99" t="str">
        <f>IF(C1256='TABELA UNIFICADA 2024'!A1202,'TABELA UNIFICADA 2024'!F1202," ")</f>
        <v xml:space="preserve"> </v>
      </c>
      <c r="O1256" s="99" t="str">
        <f t="shared" si="120"/>
        <v xml:space="preserve"> </v>
      </c>
      <c r="Y1256" s="183" t="s">
        <v>2259</v>
      </c>
      <c r="Z1256" s="104" t="s">
        <v>666</v>
      </c>
      <c r="AA1256" s="104" t="s">
        <v>706</v>
      </c>
      <c r="AB1256" s="104" t="str">
        <f t="shared" si="118"/>
        <v>FERRO</v>
      </c>
      <c r="AC1256" s="106">
        <f>IF(AND(AB1256="FERRO",AA1256="PADRAO"),CONTROLE!$T$2,IF(AND(AB1256="FERRO",AA1256="ESPECIAL"),CONTROLE!$T$3,IF(AND(AB1256="ACO",AA1256="PADRAO"),CONTROLE!$T$8,IF(AND(AB1256="ACO",AA1256="ESPECIAL"),CONTROLE!$T$9,IF(AND(AB1256="ALUMINIO",AA1256="PADRAO"),CONTROLE!$T$5,IF(AND(AB1256="ALUMINIO",AA1256="ESPECIAL"),CONTROLE!$T$6))))))</f>
        <v>12737</v>
      </c>
    </row>
    <row r="1257" spans="1:29" ht="15" customHeight="1">
      <c r="A1257" s="98" t="s">
        <v>2927</v>
      </c>
      <c r="B1257" s="96" t="str">
        <f t="shared" si="121"/>
        <v xml:space="preserve"> </v>
      </c>
      <c r="C1257" s="96" t="str">
        <f>IF(AND(ISBLANK('TABELA UNIFICADA 2024'!P1203)=TRUE,(ISBLANK('TABELA UNIFICADA 2024'!A1203)=FALSE)),'TABELA UNIFICADA 2024'!A1203," ")</f>
        <v xml:space="preserve"> </v>
      </c>
      <c r="D1257" s="96" t="s">
        <v>43</v>
      </c>
      <c r="E1257" s="191" t="str">
        <f>IF(ISBLANK('TABELA UNIFICADA 2024'!M1203)=TRUE," ",'TABELA UNIFICADA 2024'!M1203)</f>
        <v xml:space="preserve"> </v>
      </c>
      <c r="F1257" s="96" t="s">
        <v>111</v>
      </c>
      <c r="G1257" s="96" t="str">
        <f>IF(C1257='TABELA UNIFICADA 2024'!A1257,'TABELA UNIFICADA 2024'!D1257," ")</f>
        <v xml:space="preserve"> </v>
      </c>
      <c r="H1257" s="96" t="s">
        <v>43</v>
      </c>
      <c r="I1257" s="96" t="s">
        <v>112</v>
      </c>
      <c r="J1257" s="97" t="str">
        <f>IF(C1257='TABELA UNIFICADA 2024'!A1203,'TABELA UNIFICADA 2024'!G1203," ")</f>
        <v xml:space="preserve"> </v>
      </c>
      <c r="K1257" s="96" t="s">
        <v>113</v>
      </c>
      <c r="L1257" s="100" t="str">
        <f t="shared" si="119"/>
        <v>-</v>
      </c>
      <c r="M1257" s="95" t="str">
        <f>IF(C1257='TABELA UNIFICADA 2024'!A1257,'TABELA UNIFICADA 2024'!C1257," ")</f>
        <v xml:space="preserve"> </v>
      </c>
      <c r="N1257" s="99" t="str">
        <f>IF(C1257='TABELA UNIFICADA 2024'!A1203,'TABELA UNIFICADA 2024'!F1203," ")</f>
        <v xml:space="preserve"> </v>
      </c>
      <c r="O1257" s="99" t="str">
        <f t="shared" si="120"/>
        <v xml:space="preserve"> </v>
      </c>
      <c r="Y1257" s="183" t="s">
        <v>1292</v>
      </c>
      <c r="Z1257" s="104" t="s">
        <v>664</v>
      </c>
      <c r="AA1257" s="104" t="s">
        <v>706</v>
      </c>
      <c r="AB1257" s="104" t="str">
        <f t="shared" si="118"/>
        <v>FERRO</v>
      </c>
      <c r="AC1257" s="106">
        <f>IF(AND(AB1257="FERRO",AA1257="PADRAO"),CONTROLE!$T$2,IF(AND(AB1257="FERRO",AA1257="ESPECIAL"),CONTROLE!$T$3,IF(AND(AB1257="ACO",AA1257="PADRAO"),CONTROLE!$T$8,IF(AND(AB1257="ACO",AA1257="ESPECIAL"),CONTROLE!$T$9,IF(AND(AB1257="ALUMINIO",AA1257="PADRAO"),CONTROLE!$T$5,IF(AND(AB1257="ALUMINIO",AA1257="ESPECIAL"),CONTROLE!$T$6))))))</f>
        <v>12737</v>
      </c>
    </row>
    <row r="1258" spans="1:29" ht="15" customHeight="1">
      <c r="A1258" s="98" t="s">
        <v>2927</v>
      </c>
      <c r="B1258" s="96" t="str">
        <f t="shared" si="121"/>
        <v xml:space="preserve"> </v>
      </c>
      <c r="C1258" s="96" t="str">
        <f>IF(AND(ISBLANK('TABELA UNIFICADA 2024'!P1204)=TRUE,(ISBLANK('TABELA UNIFICADA 2024'!A1204)=FALSE)),'TABELA UNIFICADA 2024'!A1204," ")</f>
        <v xml:space="preserve"> </v>
      </c>
      <c r="D1258" s="96" t="s">
        <v>43</v>
      </c>
      <c r="E1258" s="191" t="str">
        <f>IF(ISBLANK('TABELA UNIFICADA 2024'!M1204)=TRUE," ",'TABELA UNIFICADA 2024'!M1204)</f>
        <v xml:space="preserve"> </v>
      </c>
      <c r="F1258" s="96" t="s">
        <v>111</v>
      </c>
      <c r="G1258" s="96" t="str">
        <f>IF(C1258='TABELA UNIFICADA 2024'!A1258,'TABELA UNIFICADA 2024'!D1258," ")</f>
        <v xml:space="preserve"> </v>
      </c>
      <c r="H1258" s="96" t="s">
        <v>43</v>
      </c>
      <c r="I1258" s="96" t="s">
        <v>112</v>
      </c>
      <c r="J1258" s="97" t="str">
        <f>IF(C1258='TABELA UNIFICADA 2024'!A1204,'TABELA UNIFICADA 2024'!G1204," ")</f>
        <v xml:space="preserve"> </v>
      </c>
      <c r="K1258" s="96" t="s">
        <v>113</v>
      </c>
      <c r="L1258" s="100" t="str">
        <f t="shared" si="119"/>
        <v>-</v>
      </c>
      <c r="M1258" s="95" t="str">
        <f>IF(C1258='TABELA UNIFICADA 2024'!A1258,'TABELA UNIFICADA 2024'!C1258," ")</f>
        <v xml:space="preserve"> </v>
      </c>
      <c r="N1258" s="99" t="str">
        <f>IF(C1258='TABELA UNIFICADA 2024'!A1204,'TABELA UNIFICADA 2024'!F1204," ")</f>
        <v xml:space="preserve"> </v>
      </c>
      <c r="O1258" s="99" t="str">
        <f t="shared" si="120"/>
        <v xml:space="preserve"> </v>
      </c>
      <c r="Y1258" s="183" t="s">
        <v>2260</v>
      </c>
      <c r="Z1258" s="104" t="s">
        <v>666</v>
      </c>
      <c r="AA1258" s="104" t="s">
        <v>706</v>
      </c>
      <c r="AB1258" s="104" t="str">
        <f t="shared" si="118"/>
        <v>FERRO</v>
      </c>
      <c r="AC1258" s="106">
        <f>IF(AND(AB1258="FERRO",AA1258="PADRAO"),CONTROLE!$T$2,IF(AND(AB1258="FERRO",AA1258="ESPECIAL"),CONTROLE!$T$3,IF(AND(AB1258="ACO",AA1258="PADRAO"),CONTROLE!$T$8,IF(AND(AB1258="ACO",AA1258="ESPECIAL"),CONTROLE!$T$9,IF(AND(AB1258="ALUMINIO",AA1258="PADRAO"),CONTROLE!$T$5,IF(AND(AB1258="ALUMINIO",AA1258="ESPECIAL"),CONTROLE!$T$6))))))</f>
        <v>12737</v>
      </c>
    </row>
    <row r="1259" spans="1:29" ht="15" customHeight="1">
      <c r="A1259" s="98" t="s">
        <v>2927</v>
      </c>
      <c r="B1259" s="96" t="str">
        <f t="shared" si="121"/>
        <v xml:space="preserve"> </v>
      </c>
      <c r="C1259" s="96" t="str">
        <f>IF(AND(ISBLANK('TABELA UNIFICADA 2024'!P1205)=TRUE,(ISBLANK('TABELA UNIFICADA 2024'!A1205)=FALSE)),'TABELA UNIFICADA 2024'!A1205," ")</f>
        <v xml:space="preserve"> </v>
      </c>
      <c r="D1259" s="96" t="s">
        <v>43</v>
      </c>
      <c r="E1259" s="191" t="str">
        <f>IF(ISBLANK('TABELA UNIFICADA 2024'!M1205)=TRUE," ",'TABELA UNIFICADA 2024'!M1205)</f>
        <v xml:space="preserve"> </v>
      </c>
      <c r="F1259" s="96" t="s">
        <v>111</v>
      </c>
      <c r="G1259" s="96" t="str">
        <f>IF(C1259='TABELA UNIFICADA 2024'!A1259,'TABELA UNIFICADA 2024'!D1259," ")</f>
        <v xml:space="preserve"> </v>
      </c>
      <c r="H1259" s="96" t="s">
        <v>43</v>
      </c>
      <c r="I1259" s="96" t="s">
        <v>112</v>
      </c>
      <c r="J1259" s="97" t="str">
        <f>IF(C1259='TABELA UNIFICADA 2024'!A1205,'TABELA UNIFICADA 2024'!G1205," ")</f>
        <v xml:space="preserve"> </v>
      </c>
      <c r="K1259" s="96" t="s">
        <v>113</v>
      </c>
      <c r="L1259" s="100" t="str">
        <f t="shared" si="119"/>
        <v>-</v>
      </c>
      <c r="M1259" s="95" t="str">
        <f>IF(C1259='TABELA UNIFICADA 2024'!A1259,'TABELA UNIFICADA 2024'!C1259," ")</f>
        <v xml:space="preserve"> </v>
      </c>
      <c r="N1259" s="99" t="str">
        <f>IF(C1259='TABELA UNIFICADA 2024'!A1205,'TABELA UNIFICADA 2024'!F1205," ")</f>
        <v xml:space="preserve"> </v>
      </c>
      <c r="O1259" s="99" t="str">
        <f t="shared" si="120"/>
        <v xml:space="preserve"> </v>
      </c>
      <c r="Y1259" s="183" t="s">
        <v>2261</v>
      </c>
      <c r="Z1259" s="104" t="s">
        <v>666</v>
      </c>
      <c r="AA1259" s="104" t="s">
        <v>706</v>
      </c>
      <c r="AB1259" s="104" t="str">
        <f t="shared" si="118"/>
        <v>FERRO</v>
      </c>
      <c r="AC1259" s="106">
        <f>IF(AND(AB1259="FERRO",AA1259="PADRAO"),CONTROLE!$T$2,IF(AND(AB1259="FERRO",AA1259="ESPECIAL"),CONTROLE!$T$3,IF(AND(AB1259="ACO",AA1259="PADRAO"),CONTROLE!$T$8,IF(AND(AB1259="ACO",AA1259="ESPECIAL"),CONTROLE!$T$9,IF(AND(AB1259="ALUMINIO",AA1259="PADRAO"),CONTROLE!$T$5,IF(AND(AB1259="ALUMINIO",AA1259="ESPECIAL"),CONTROLE!$T$6))))))</f>
        <v>12737</v>
      </c>
    </row>
    <row r="1260" spans="1:29" ht="15" customHeight="1">
      <c r="A1260" s="98" t="s">
        <v>2927</v>
      </c>
      <c r="B1260" s="96" t="str">
        <f t="shared" si="121"/>
        <v xml:space="preserve"> </v>
      </c>
      <c r="C1260" s="96" t="str">
        <f>IF(AND(ISBLANK('TABELA UNIFICADA 2024'!P1206)=TRUE,(ISBLANK('TABELA UNIFICADA 2024'!A1206)=FALSE)),'TABELA UNIFICADA 2024'!A1206," ")</f>
        <v xml:space="preserve"> </v>
      </c>
      <c r="D1260" s="96" t="s">
        <v>43</v>
      </c>
      <c r="E1260" s="191" t="str">
        <f>IF(ISBLANK('TABELA UNIFICADA 2024'!M1206)=TRUE," ",'TABELA UNIFICADA 2024'!M1206)</f>
        <v xml:space="preserve"> </v>
      </c>
      <c r="F1260" s="96" t="s">
        <v>111</v>
      </c>
      <c r="G1260" s="96" t="str">
        <f>IF(C1260='TABELA UNIFICADA 2024'!A1260,'TABELA UNIFICADA 2024'!D1260," ")</f>
        <v xml:space="preserve"> </v>
      </c>
      <c r="H1260" s="96" t="s">
        <v>43</v>
      </c>
      <c r="I1260" s="96" t="s">
        <v>112</v>
      </c>
      <c r="J1260" s="97" t="str">
        <f>IF(C1260='TABELA UNIFICADA 2024'!A1206,'TABELA UNIFICADA 2024'!G1206," ")</f>
        <v xml:space="preserve"> </v>
      </c>
      <c r="K1260" s="96" t="s">
        <v>113</v>
      </c>
      <c r="L1260" s="100" t="str">
        <f t="shared" si="119"/>
        <v>-</v>
      </c>
      <c r="M1260" s="95" t="str">
        <f>IF(C1260='TABELA UNIFICADA 2024'!A1260,'TABELA UNIFICADA 2024'!C1260," ")</f>
        <v xml:space="preserve"> </v>
      </c>
      <c r="N1260" s="99" t="str">
        <f>IF(C1260='TABELA UNIFICADA 2024'!A1206,'TABELA UNIFICADA 2024'!F1206," ")</f>
        <v xml:space="preserve"> </v>
      </c>
      <c r="O1260" s="99" t="str">
        <f t="shared" si="120"/>
        <v xml:space="preserve"> </v>
      </c>
      <c r="Y1260" s="183" t="s">
        <v>2262</v>
      </c>
      <c r="Z1260" s="104" t="s">
        <v>666</v>
      </c>
      <c r="AA1260" s="104" t="s">
        <v>706</v>
      </c>
      <c r="AB1260" s="104" t="str">
        <f t="shared" si="118"/>
        <v>FERRO</v>
      </c>
      <c r="AC1260" s="106">
        <f>IF(AND(AB1260="FERRO",AA1260="PADRAO"),CONTROLE!$T$2,IF(AND(AB1260="FERRO",AA1260="ESPECIAL"),CONTROLE!$T$3,IF(AND(AB1260="ACO",AA1260="PADRAO"),CONTROLE!$T$8,IF(AND(AB1260="ACO",AA1260="ESPECIAL"),CONTROLE!$T$9,IF(AND(AB1260="ALUMINIO",AA1260="PADRAO"),CONTROLE!$T$5,IF(AND(AB1260="ALUMINIO",AA1260="ESPECIAL"),CONTROLE!$T$6))))))</f>
        <v>12737</v>
      </c>
    </row>
    <row r="1261" spans="1:29" ht="15" customHeight="1">
      <c r="A1261" s="98" t="s">
        <v>2927</v>
      </c>
      <c r="B1261" s="96" t="str">
        <f t="shared" si="121"/>
        <v xml:space="preserve"> </v>
      </c>
      <c r="C1261" s="96" t="str">
        <f>IF(AND(ISBLANK('TABELA UNIFICADA 2024'!P1207)=TRUE,(ISBLANK('TABELA UNIFICADA 2024'!A1207)=FALSE)),'TABELA UNIFICADA 2024'!A1207," ")</f>
        <v xml:space="preserve"> </v>
      </c>
      <c r="D1261" s="96" t="s">
        <v>43</v>
      </c>
      <c r="E1261" s="191" t="str">
        <f>IF(ISBLANK('TABELA UNIFICADA 2024'!M1207)=TRUE," ",'TABELA UNIFICADA 2024'!M1207)</f>
        <v xml:space="preserve"> </v>
      </c>
      <c r="F1261" s="96" t="s">
        <v>111</v>
      </c>
      <c r="G1261" s="96" t="str">
        <f>IF(C1261='TABELA UNIFICADA 2024'!A1261,'TABELA UNIFICADA 2024'!D1261," ")</f>
        <v xml:space="preserve"> </v>
      </c>
      <c r="H1261" s="96" t="s">
        <v>43</v>
      </c>
      <c r="I1261" s="96" t="s">
        <v>112</v>
      </c>
      <c r="J1261" s="97" t="str">
        <f>IF(C1261='TABELA UNIFICADA 2024'!A1207,'TABELA UNIFICADA 2024'!G1207," ")</f>
        <v xml:space="preserve"> </v>
      </c>
      <c r="K1261" s="96" t="s">
        <v>113</v>
      </c>
      <c r="L1261" s="100" t="str">
        <f t="shared" si="119"/>
        <v>-</v>
      </c>
      <c r="M1261" s="95" t="str">
        <f>IF(C1261='TABELA UNIFICADA 2024'!A1261,'TABELA UNIFICADA 2024'!C1261," ")</f>
        <v xml:space="preserve"> </v>
      </c>
      <c r="N1261" s="99" t="str">
        <f>IF(C1261='TABELA UNIFICADA 2024'!A1207,'TABELA UNIFICADA 2024'!F1207," ")</f>
        <v xml:space="preserve"> </v>
      </c>
      <c r="O1261" s="99" t="str">
        <f t="shared" si="120"/>
        <v xml:space="preserve"> </v>
      </c>
      <c r="Y1261" s="183" t="s">
        <v>2263</v>
      </c>
      <c r="Z1261" s="104" t="s">
        <v>666</v>
      </c>
      <c r="AA1261" s="104" t="s">
        <v>706</v>
      </c>
      <c r="AB1261" s="104" t="str">
        <f t="shared" si="118"/>
        <v>FERRO</v>
      </c>
      <c r="AC1261" s="106">
        <f>IF(AND(AB1261="FERRO",AA1261="PADRAO"),CONTROLE!$T$2,IF(AND(AB1261="FERRO",AA1261="ESPECIAL"),CONTROLE!$T$3,IF(AND(AB1261="ACO",AA1261="PADRAO"),CONTROLE!$T$8,IF(AND(AB1261="ACO",AA1261="ESPECIAL"),CONTROLE!$T$9,IF(AND(AB1261="ALUMINIO",AA1261="PADRAO"),CONTROLE!$T$5,IF(AND(AB1261="ALUMINIO",AA1261="ESPECIAL"),CONTROLE!$T$6))))))</f>
        <v>12737</v>
      </c>
    </row>
    <row r="1262" spans="1:29" ht="15" customHeight="1">
      <c r="A1262" s="98" t="s">
        <v>2927</v>
      </c>
      <c r="B1262" s="96" t="str">
        <f t="shared" si="121"/>
        <v xml:space="preserve"> </v>
      </c>
      <c r="C1262" s="96" t="str">
        <f>IF(AND(ISBLANK('TABELA UNIFICADA 2024'!P1208)=TRUE,(ISBLANK('TABELA UNIFICADA 2024'!A1208)=FALSE)),'TABELA UNIFICADA 2024'!A1208," ")</f>
        <v xml:space="preserve"> </v>
      </c>
      <c r="D1262" s="96" t="s">
        <v>43</v>
      </c>
      <c r="E1262" s="191" t="str">
        <f>IF(ISBLANK('TABELA UNIFICADA 2024'!M1208)=TRUE," ",'TABELA UNIFICADA 2024'!M1208)</f>
        <v xml:space="preserve"> </v>
      </c>
      <c r="F1262" s="96" t="s">
        <v>111</v>
      </c>
      <c r="G1262" s="96" t="str">
        <f>IF(C1262='TABELA UNIFICADA 2024'!A1262,'TABELA UNIFICADA 2024'!D1262," ")</f>
        <v xml:space="preserve"> </v>
      </c>
      <c r="H1262" s="96" t="s">
        <v>43</v>
      </c>
      <c r="I1262" s="96" t="s">
        <v>112</v>
      </c>
      <c r="J1262" s="97" t="str">
        <f>IF(C1262='TABELA UNIFICADA 2024'!A1208,'TABELA UNIFICADA 2024'!G1208," ")</f>
        <v xml:space="preserve"> </v>
      </c>
      <c r="K1262" s="96" t="s">
        <v>113</v>
      </c>
      <c r="L1262" s="100" t="str">
        <f t="shared" si="119"/>
        <v>-</v>
      </c>
      <c r="M1262" s="95" t="str">
        <f>IF(C1262='TABELA UNIFICADA 2024'!A1262,'TABELA UNIFICADA 2024'!C1262," ")</f>
        <v xml:space="preserve"> </v>
      </c>
      <c r="N1262" s="99" t="str">
        <f>IF(C1262='TABELA UNIFICADA 2024'!A1208,'TABELA UNIFICADA 2024'!F1208," ")</f>
        <v xml:space="preserve"> </v>
      </c>
      <c r="O1262" s="99" t="str">
        <f t="shared" si="120"/>
        <v xml:space="preserve"> </v>
      </c>
      <c r="Y1262" s="183" t="s">
        <v>2264</v>
      </c>
      <c r="Z1262" s="104" t="s">
        <v>666</v>
      </c>
      <c r="AA1262" s="104" t="s">
        <v>706</v>
      </c>
      <c r="AB1262" s="104" t="str">
        <f t="shared" si="118"/>
        <v>FERRO</v>
      </c>
      <c r="AC1262" s="106">
        <f>IF(AND(AB1262="FERRO",AA1262="PADRAO"),CONTROLE!$T$2,IF(AND(AB1262="FERRO",AA1262="ESPECIAL"),CONTROLE!$T$3,IF(AND(AB1262="ACO",AA1262="PADRAO"),CONTROLE!$T$8,IF(AND(AB1262="ACO",AA1262="ESPECIAL"),CONTROLE!$T$9,IF(AND(AB1262="ALUMINIO",AA1262="PADRAO"),CONTROLE!$T$5,IF(AND(AB1262="ALUMINIO",AA1262="ESPECIAL"),CONTROLE!$T$6))))))</f>
        <v>12737</v>
      </c>
    </row>
    <row r="1263" spans="1:29" ht="15" customHeight="1">
      <c r="A1263" s="98" t="s">
        <v>2927</v>
      </c>
      <c r="B1263" s="96" t="str">
        <f t="shared" si="121"/>
        <v xml:space="preserve"> </v>
      </c>
      <c r="C1263" s="96" t="str">
        <f>IF(AND(ISBLANK('TABELA UNIFICADA 2024'!P1209)=TRUE,(ISBLANK('TABELA UNIFICADA 2024'!A1209)=FALSE)),'TABELA UNIFICADA 2024'!A1209," ")</f>
        <v xml:space="preserve"> </v>
      </c>
      <c r="D1263" s="96" t="s">
        <v>43</v>
      </c>
      <c r="E1263" s="191" t="str">
        <f>IF(ISBLANK('TABELA UNIFICADA 2024'!M1209)=TRUE," ",'TABELA UNIFICADA 2024'!M1209)</f>
        <v xml:space="preserve"> </v>
      </c>
      <c r="F1263" s="96" t="s">
        <v>111</v>
      </c>
      <c r="G1263" s="96" t="str">
        <f>IF(C1263='TABELA UNIFICADA 2024'!A1263,'TABELA UNIFICADA 2024'!D1263," ")</f>
        <v xml:space="preserve"> </v>
      </c>
      <c r="H1263" s="96" t="s">
        <v>43</v>
      </c>
      <c r="I1263" s="96" t="s">
        <v>112</v>
      </c>
      <c r="J1263" s="97" t="str">
        <f>IF(C1263='TABELA UNIFICADA 2024'!A1209,'TABELA UNIFICADA 2024'!G1209," ")</f>
        <v xml:space="preserve"> </v>
      </c>
      <c r="K1263" s="96" t="s">
        <v>113</v>
      </c>
      <c r="L1263" s="100" t="str">
        <f t="shared" si="119"/>
        <v>-</v>
      </c>
      <c r="M1263" s="95" t="str">
        <f>IF(C1263='TABELA UNIFICADA 2024'!A1263,'TABELA UNIFICADA 2024'!C1263," ")</f>
        <v xml:space="preserve"> </v>
      </c>
      <c r="N1263" s="99" t="str">
        <f>IF(C1263='TABELA UNIFICADA 2024'!A1209,'TABELA UNIFICADA 2024'!F1209," ")</f>
        <v xml:space="preserve"> </v>
      </c>
      <c r="O1263" s="99" t="str">
        <f t="shared" si="120"/>
        <v xml:space="preserve"> </v>
      </c>
      <c r="Y1263" s="183" t="s">
        <v>2265</v>
      </c>
      <c r="Z1263" s="104" t="s">
        <v>666</v>
      </c>
      <c r="AA1263" s="104" t="s">
        <v>706</v>
      </c>
      <c r="AB1263" s="104" t="str">
        <f t="shared" si="118"/>
        <v>FERRO</v>
      </c>
      <c r="AC1263" s="106">
        <f>IF(AND(AB1263="FERRO",AA1263="PADRAO"),CONTROLE!$T$2,IF(AND(AB1263="FERRO",AA1263="ESPECIAL"),CONTROLE!$T$3,IF(AND(AB1263="ACO",AA1263="PADRAO"),CONTROLE!$T$8,IF(AND(AB1263="ACO",AA1263="ESPECIAL"),CONTROLE!$T$9,IF(AND(AB1263="ALUMINIO",AA1263="PADRAO"),CONTROLE!$T$5,IF(AND(AB1263="ALUMINIO",AA1263="ESPECIAL"),CONTROLE!$T$6))))))</f>
        <v>12737</v>
      </c>
    </row>
    <row r="1264" spans="1:29" ht="15" customHeight="1">
      <c r="A1264" s="98" t="s">
        <v>2927</v>
      </c>
      <c r="B1264" s="96" t="str">
        <f t="shared" si="121"/>
        <v xml:space="preserve"> </v>
      </c>
      <c r="C1264" s="96" t="str">
        <f>IF(AND(ISBLANK('TABELA UNIFICADA 2024'!P1210)=TRUE,(ISBLANK('TABELA UNIFICADA 2024'!A1210)=FALSE)),'TABELA UNIFICADA 2024'!A1210," ")</f>
        <v xml:space="preserve"> </v>
      </c>
      <c r="D1264" s="96" t="s">
        <v>43</v>
      </c>
      <c r="E1264" s="191" t="str">
        <f>IF(ISBLANK('TABELA UNIFICADA 2024'!M1210)=TRUE," ",'TABELA UNIFICADA 2024'!M1210)</f>
        <v xml:space="preserve"> </v>
      </c>
      <c r="F1264" s="96" t="s">
        <v>111</v>
      </c>
      <c r="G1264" s="96" t="str">
        <f>IF(C1264='TABELA UNIFICADA 2024'!A1264,'TABELA UNIFICADA 2024'!D1264," ")</f>
        <v xml:space="preserve"> </v>
      </c>
      <c r="H1264" s="96" t="s">
        <v>43</v>
      </c>
      <c r="I1264" s="96" t="s">
        <v>112</v>
      </c>
      <c r="J1264" s="97" t="str">
        <f>IF(C1264='TABELA UNIFICADA 2024'!A1210,'TABELA UNIFICADA 2024'!G1210," ")</f>
        <v xml:space="preserve"> </v>
      </c>
      <c r="K1264" s="96" t="s">
        <v>113</v>
      </c>
      <c r="L1264" s="100" t="str">
        <f t="shared" si="119"/>
        <v>-</v>
      </c>
      <c r="M1264" s="95" t="str">
        <f>IF(C1264='TABELA UNIFICADA 2024'!A1264,'TABELA UNIFICADA 2024'!C1264," ")</f>
        <v xml:space="preserve"> </v>
      </c>
      <c r="N1264" s="99" t="str">
        <f>IF(C1264='TABELA UNIFICADA 2024'!A1210,'TABELA UNIFICADA 2024'!F1210," ")</f>
        <v xml:space="preserve"> </v>
      </c>
      <c r="O1264" s="99" t="str">
        <f t="shared" si="120"/>
        <v xml:space="preserve"> </v>
      </c>
      <c r="Y1264" s="183" t="s">
        <v>2266</v>
      </c>
      <c r="Z1264" s="104" t="s">
        <v>666</v>
      </c>
      <c r="AA1264" s="104" t="s">
        <v>706</v>
      </c>
      <c r="AB1264" s="104" t="str">
        <f t="shared" si="118"/>
        <v>FERRO</v>
      </c>
      <c r="AC1264" s="106">
        <f>IF(AND(AB1264="FERRO",AA1264="PADRAO"),CONTROLE!$T$2,IF(AND(AB1264="FERRO",AA1264="ESPECIAL"),CONTROLE!$T$3,IF(AND(AB1264="ACO",AA1264="PADRAO"),CONTROLE!$T$8,IF(AND(AB1264="ACO",AA1264="ESPECIAL"),CONTROLE!$T$9,IF(AND(AB1264="ALUMINIO",AA1264="PADRAO"),CONTROLE!$T$5,IF(AND(AB1264="ALUMINIO",AA1264="ESPECIAL"),CONTROLE!$T$6))))))</f>
        <v>12737</v>
      </c>
    </row>
    <row r="1265" spans="1:29" ht="15" customHeight="1">
      <c r="A1265" s="98" t="s">
        <v>2927</v>
      </c>
      <c r="B1265" s="96" t="str">
        <f t="shared" si="121"/>
        <v xml:space="preserve"> </v>
      </c>
      <c r="C1265" s="96" t="str">
        <f>IF(AND(ISBLANK('TABELA UNIFICADA 2024'!P1211)=TRUE,(ISBLANK('TABELA UNIFICADA 2024'!A1211)=FALSE)),'TABELA UNIFICADA 2024'!A1211," ")</f>
        <v xml:space="preserve"> </v>
      </c>
      <c r="D1265" s="96" t="s">
        <v>43</v>
      </c>
      <c r="E1265" s="191" t="str">
        <f>IF(ISBLANK('TABELA UNIFICADA 2024'!M1211)=TRUE," ",'TABELA UNIFICADA 2024'!M1211)</f>
        <v xml:space="preserve"> </v>
      </c>
      <c r="F1265" s="96" t="s">
        <v>111</v>
      </c>
      <c r="G1265" s="96" t="str">
        <f>IF(C1265='TABELA UNIFICADA 2024'!A1265,'TABELA UNIFICADA 2024'!D1265," ")</f>
        <v xml:space="preserve"> </v>
      </c>
      <c r="H1265" s="96" t="s">
        <v>43</v>
      </c>
      <c r="I1265" s="96" t="s">
        <v>112</v>
      </c>
      <c r="J1265" s="97" t="str">
        <f>IF(C1265='TABELA UNIFICADA 2024'!A1211,'TABELA UNIFICADA 2024'!G1211," ")</f>
        <v xml:space="preserve"> </v>
      </c>
      <c r="K1265" s="96" t="s">
        <v>113</v>
      </c>
      <c r="L1265" s="100" t="str">
        <f t="shared" si="119"/>
        <v>-</v>
      </c>
      <c r="M1265" s="95" t="str">
        <f>IF(C1265='TABELA UNIFICADA 2024'!A1265,'TABELA UNIFICADA 2024'!C1265," ")</f>
        <v xml:space="preserve"> </v>
      </c>
      <c r="N1265" s="99" t="str">
        <f>IF(C1265='TABELA UNIFICADA 2024'!A1211,'TABELA UNIFICADA 2024'!F1211," ")</f>
        <v xml:space="preserve"> </v>
      </c>
      <c r="O1265" s="99" t="str">
        <f t="shared" si="120"/>
        <v xml:space="preserve"> </v>
      </c>
      <c r="Y1265" s="183" t="s">
        <v>2267</v>
      </c>
      <c r="Z1265" s="104" t="s">
        <v>666</v>
      </c>
      <c r="AA1265" s="104" t="s">
        <v>706</v>
      </c>
      <c r="AB1265" s="104" t="str">
        <f t="shared" si="118"/>
        <v>FERRO</v>
      </c>
      <c r="AC1265" s="106">
        <f>IF(AND(AB1265="FERRO",AA1265="PADRAO"),CONTROLE!$T$2,IF(AND(AB1265="FERRO",AA1265="ESPECIAL"),CONTROLE!$T$3,IF(AND(AB1265="ACO",AA1265="PADRAO"),CONTROLE!$T$8,IF(AND(AB1265="ACO",AA1265="ESPECIAL"),CONTROLE!$T$9,IF(AND(AB1265="ALUMINIO",AA1265="PADRAO"),CONTROLE!$T$5,IF(AND(AB1265="ALUMINIO",AA1265="ESPECIAL"),CONTROLE!$T$6))))))</f>
        <v>12737</v>
      </c>
    </row>
    <row r="1266" spans="1:29" ht="15" customHeight="1">
      <c r="A1266" s="98" t="s">
        <v>2927</v>
      </c>
      <c r="B1266" s="96" t="str">
        <f t="shared" si="121"/>
        <v xml:space="preserve"> </v>
      </c>
      <c r="C1266" s="96" t="str">
        <f>IF(AND(ISBLANK('TABELA UNIFICADA 2024'!P1212)=TRUE,(ISBLANK('TABELA UNIFICADA 2024'!A1212)=FALSE)),'TABELA UNIFICADA 2024'!A1212," ")</f>
        <v xml:space="preserve"> </v>
      </c>
      <c r="D1266" s="96" t="s">
        <v>43</v>
      </c>
      <c r="E1266" s="191" t="str">
        <f>IF(ISBLANK('TABELA UNIFICADA 2024'!M1212)=TRUE," ",'TABELA UNIFICADA 2024'!M1212)</f>
        <v xml:space="preserve"> </v>
      </c>
      <c r="F1266" s="96" t="s">
        <v>111</v>
      </c>
      <c r="G1266" s="96" t="str">
        <f>IF(C1266='TABELA UNIFICADA 2024'!A1266,'TABELA UNIFICADA 2024'!D1266," ")</f>
        <v xml:space="preserve"> </v>
      </c>
      <c r="H1266" s="96" t="s">
        <v>43</v>
      </c>
      <c r="I1266" s="96" t="s">
        <v>112</v>
      </c>
      <c r="J1266" s="97" t="str">
        <f>IF(C1266='TABELA UNIFICADA 2024'!A1212,'TABELA UNIFICADA 2024'!G1212," ")</f>
        <v xml:space="preserve"> </v>
      </c>
      <c r="K1266" s="96" t="s">
        <v>113</v>
      </c>
      <c r="L1266" s="100" t="str">
        <f t="shared" si="119"/>
        <v>-</v>
      </c>
      <c r="M1266" s="95" t="str">
        <f>IF(C1266='TABELA UNIFICADA 2024'!A1266,'TABELA UNIFICADA 2024'!C1266," ")</f>
        <v xml:space="preserve"> </v>
      </c>
      <c r="N1266" s="99" t="str">
        <f>IF(C1266='TABELA UNIFICADA 2024'!A1212,'TABELA UNIFICADA 2024'!F1212," ")</f>
        <v xml:space="preserve"> </v>
      </c>
      <c r="O1266" s="99" t="str">
        <f t="shared" si="120"/>
        <v xml:space="preserve"> </v>
      </c>
      <c r="Y1266" s="183" t="s">
        <v>2268</v>
      </c>
      <c r="Z1266" s="104" t="s">
        <v>666</v>
      </c>
      <c r="AA1266" s="104" t="s">
        <v>706</v>
      </c>
      <c r="AB1266" s="104" t="str">
        <f t="shared" si="118"/>
        <v>FERRO</v>
      </c>
      <c r="AC1266" s="106">
        <f>IF(AND(AB1266="FERRO",AA1266="PADRAO"),CONTROLE!$T$2,IF(AND(AB1266="FERRO",AA1266="ESPECIAL"),CONTROLE!$T$3,IF(AND(AB1266="ACO",AA1266="PADRAO"),CONTROLE!$T$8,IF(AND(AB1266="ACO",AA1266="ESPECIAL"),CONTROLE!$T$9,IF(AND(AB1266="ALUMINIO",AA1266="PADRAO"),CONTROLE!$T$5,IF(AND(AB1266="ALUMINIO",AA1266="ESPECIAL"),CONTROLE!$T$6))))))</f>
        <v>12737</v>
      </c>
    </row>
    <row r="1267" spans="1:29" ht="15" customHeight="1">
      <c r="A1267" s="98" t="s">
        <v>2927</v>
      </c>
      <c r="B1267" s="96" t="str">
        <f t="shared" si="121"/>
        <v xml:space="preserve"> </v>
      </c>
      <c r="C1267" s="96" t="str">
        <f>IF(AND(ISBLANK('TABELA UNIFICADA 2024'!P1213)=TRUE,(ISBLANK('TABELA UNIFICADA 2024'!A1213)=FALSE)),'TABELA UNIFICADA 2024'!A1213," ")</f>
        <v xml:space="preserve"> </v>
      </c>
      <c r="D1267" s="96" t="s">
        <v>43</v>
      </c>
      <c r="E1267" s="191" t="str">
        <f>IF(ISBLANK('TABELA UNIFICADA 2024'!M1213)=TRUE," ",'TABELA UNIFICADA 2024'!M1213)</f>
        <v xml:space="preserve"> </v>
      </c>
      <c r="F1267" s="96" t="s">
        <v>111</v>
      </c>
      <c r="G1267" s="96" t="str">
        <f>IF(C1267='TABELA UNIFICADA 2024'!A1267,'TABELA UNIFICADA 2024'!D1267," ")</f>
        <v xml:space="preserve"> </v>
      </c>
      <c r="H1267" s="96" t="s">
        <v>43</v>
      </c>
      <c r="I1267" s="96" t="s">
        <v>112</v>
      </c>
      <c r="J1267" s="97" t="str">
        <f>IF(C1267='TABELA UNIFICADA 2024'!A1213,'TABELA UNIFICADA 2024'!G1213," ")</f>
        <v xml:space="preserve"> </v>
      </c>
      <c r="K1267" s="96" t="s">
        <v>113</v>
      </c>
      <c r="L1267" s="100" t="str">
        <f t="shared" si="119"/>
        <v>-</v>
      </c>
      <c r="M1267" s="95" t="str">
        <f>IF(C1267='TABELA UNIFICADA 2024'!A1267,'TABELA UNIFICADA 2024'!C1267," ")</f>
        <v xml:space="preserve"> </v>
      </c>
      <c r="N1267" s="99" t="str">
        <f>IF(C1267='TABELA UNIFICADA 2024'!A1213,'TABELA UNIFICADA 2024'!F1213," ")</f>
        <v xml:space="preserve"> </v>
      </c>
      <c r="O1267" s="99" t="str">
        <f t="shared" si="120"/>
        <v xml:space="preserve"> </v>
      </c>
      <c r="Y1267" s="183" t="s">
        <v>2269</v>
      </c>
      <c r="Z1267" s="104" t="s">
        <v>666</v>
      </c>
      <c r="AA1267" s="104" t="s">
        <v>706</v>
      </c>
      <c r="AB1267" s="104" t="str">
        <f t="shared" si="118"/>
        <v>FERRO</v>
      </c>
      <c r="AC1267" s="106">
        <f>IF(AND(AB1267="FERRO",AA1267="PADRAO"),CONTROLE!$T$2,IF(AND(AB1267="FERRO",AA1267="ESPECIAL"),CONTROLE!$T$3,IF(AND(AB1267="ACO",AA1267="PADRAO"),CONTROLE!$T$8,IF(AND(AB1267="ACO",AA1267="ESPECIAL"),CONTROLE!$T$9,IF(AND(AB1267="ALUMINIO",AA1267="PADRAO"),CONTROLE!$T$5,IF(AND(AB1267="ALUMINIO",AA1267="ESPECIAL"),CONTROLE!$T$6))))))</f>
        <v>12737</v>
      </c>
    </row>
    <row r="1268" spans="1:29" ht="15" customHeight="1">
      <c r="A1268" s="98" t="s">
        <v>2927</v>
      </c>
      <c r="B1268" s="96" t="str">
        <f t="shared" si="121"/>
        <v xml:space="preserve"> </v>
      </c>
      <c r="C1268" s="96" t="str">
        <f>IF(AND(ISBLANK('TABELA UNIFICADA 2024'!P1214)=TRUE,(ISBLANK('TABELA UNIFICADA 2024'!A1214)=FALSE)),'TABELA UNIFICADA 2024'!A1214," ")</f>
        <v xml:space="preserve"> </v>
      </c>
      <c r="D1268" s="96" t="s">
        <v>43</v>
      </c>
      <c r="E1268" s="191" t="str">
        <f>IF(ISBLANK('TABELA UNIFICADA 2024'!M1214)=TRUE," ",'TABELA UNIFICADA 2024'!M1214)</f>
        <v xml:space="preserve"> </v>
      </c>
      <c r="F1268" s="96" t="s">
        <v>111</v>
      </c>
      <c r="G1268" s="96" t="str">
        <f>IF(C1268='TABELA UNIFICADA 2024'!A1268,'TABELA UNIFICADA 2024'!D1268," ")</f>
        <v xml:space="preserve"> </v>
      </c>
      <c r="H1268" s="96" t="s">
        <v>43</v>
      </c>
      <c r="I1268" s="96" t="s">
        <v>112</v>
      </c>
      <c r="J1268" s="97" t="str">
        <f>IF(C1268='TABELA UNIFICADA 2024'!A1214,'TABELA UNIFICADA 2024'!G1214," ")</f>
        <v xml:space="preserve"> </v>
      </c>
      <c r="K1268" s="96" t="s">
        <v>113</v>
      </c>
      <c r="L1268" s="100" t="str">
        <f t="shared" si="119"/>
        <v>-</v>
      </c>
      <c r="M1268" s="95" t="str">
        <f>IF(C1268='TABELA UNIFICADA 2024'!A1268,'TABELA UNIFICADA 2024'!C1268," ")</f>
        <v xml:space="preserve"> </v>
      </c>
      <c r="N1268" s="99" t="str">
        <f>IF(C1268='TABELA UNIFICADA 2024'!A1214,'TABELA UNIFICADA 2024'!F1214," ")</f>
        <v xml:space="preserve"> </v>
      </c>
      <c r="O1268" s="99" t="str">
        <f t="shared" si="120"/>
        <v xml:space="preserve"> </v>
      </c>
      <c r="Y1268" s="183" t="s">
        <v>1293</v>
      </c>
      <c r="Z1268" s="104" t="s">
        <v>666</v>
      </c>
      <c r="AA1268" s="104" t="s">
        <v>706</v>
      </c>
      <c r="AB1268" s="104" t="str">
        <f t="shared" si="118"/>
        <v>FERRO</v>
      </c>
      <c r="AC1268" s="106">
        <f>IF(AND(AB1268="FERRO",AA1268="PADRAO"),CONTROLE!$T$2,IF(AND(AB1268="FERRO",AA1268="ESPECIAL"),CONTROLE!$T$3,IF(AND(AB1268="ACO",AA1268="PADRAO"),CONTROLE!$T$8,IF(AND(AB1268="ACO",AA1268="ESPECIAL"),CONTROLE!$T$9,IF(AND(AB1268="ALUMINIO",AA1268="PADRAO"),CONTROLE!$T$5,IF(AND(AB1268="ALUMINIO",AA1268="ESPECIAL"),CONTROLE!$T$6))))))</f>
        <v>12737</v>
      </c>
    </row>
    <row r="1269" spans="1:29" ht="15" customHeight="1">
      <c r="A1269" s="98" t="s">
        <v>2927</v>
      </c>
      <c r="B1269" s="96" t="str">
        <f t="shared" si="121"/>
        <v xml:space="preserve"> </v>
      </c>
      <c r="C1269" s="96" t="str">
        <f>IF(AND(ISBLANK('TABELA UNIFICADA 2024'!P1215)=TRUE,(ISBLANK('TABELA UNIFICADA 2024'!A1215)=FALSE)),'TABELA UNIFICADA 2024'!A1215," ")</f>
        <v xml:space="preserve"> </v>
      </c>
      <c r="D1269" s="96" t="s">
        <v>43</v>
      </c>
      <c r="E1269" s="191" t="str">
        <f>IF(ISBLANK('TABELA UNIFICADA 2024'!M1215)=TRUE," ",'TABELA UNIFICADA 2024'!M1215)</f>
        <v xml:space="preserve"> </v>
      </c>
      <c r="F1269" s="96" t="s">
        <v>111</v>
      </c>
      <c r="G1269" s="96" t="str">
        <f>IF(C1269='TABELA UNIFICADA 2024'!A1269,'TABELA UNIFICADA 2024'!D1269," ")</f>
        <v xml:space="preserve"> </v>
      </c>
      <c r="H1269" s="96" t="s">
        <v>43</v>
      </c>
      <c r="I1269" s="96" t="s">
        <v>112</v>
      </c>
      <c r="J1269" s="97" t="str">
        <f>IF(C1269='TABELA UNIFICADA 2024'!A1215,'TABELA UNIFICADA 2024'!G1215," ")</f>
        <v xml:space="preserve"> </v>
      </c>
      <c r="K1269" s="96" t="s">
        <v>113</v>
      </c>
      <c r="L1269" s="100" t="str">
        <f t="shared" si="119"/>
        <v>-</v>
      </c>
      <c r="M1269" s="95" t="str">
        <f>IF(C1269='TABELA UNIFICADA 2024'!A1269,'TABELA UNIFICADA 2024'!C1269," ")</f>
        <v xml:space="preserve"> </v>
      </c>
      <c r="N1269" s="99" t="str">
        <f>IF(C1269='TABELA UNIFICADA 2024'!A1215,'TABELA UNIFICADA 2024'!F1215," ")</f>
        <v xml:space="preserve"> </v>
      </c>
      <c r="O1269" s="99" t="str">
        <f t="shared" si="120"/>
        <v xml:space="preserve"> </v>
      </c>
      <c r="Y1269" s="183" t="s">
        <v>2270</v>
      </c>
      <c r="Z1269" s="104" t="s">
        <v>666</v>
      </c>
      <c r="AA1269" s="104" t="s">
        <v>618</v>
      </c>
      <c r="AB1269" s="104" t="str">
        <f t="shared" si="118"/>
        <v>FERRO</v>
      </c>
      <c r="AC1269" s="106">
        <f>IF(AND(AB1269="FERRO",AA1269="PADRAO"),CONTROLE!$T$2,IF(AND(AB1269="FERRO",AA1269="ESPECIAL"),CONTROLE!$T$3,IF(AND(AB1269="ACO",AA1269="PADRAO"),CONTROLE!$T$8,IF(AND(AB1269="ACO",AA1269="ESPECIAL"),CONTROLE!$T$9,IF(AND(AB1269="ALUMINIO",AA1269="PADRAO"),CONTROLE!$T$5,IF(AND(AB1269="ALUMINIO",AA1269="ESPECIAL"),CONTROLE!$T$6))))))</f>
        <v>12738</v>
      </c>
    </row>
    <row r="1270" spans="1:29" ht="15" customHeight="1">
      <c r="A1270" s="98" t="s">
        <v>2927</v>
      </c>
      <c r="B1270" s="96" t="str">
        <f t="shared" si="121"/>
        <v xml:space="preserve"> </v>
      </c>
      <c r="C1270" s="96" t="str">
        <f>IF(AND(ISBLANK('TABELA UNIFICADA 2024'!P1216)=TRUE,(ISBLANK('TABELA UNIFICADA 2024'!A1216)=FALSE)),'TABELA UNIFICADA 2024'!A1216," ")</f>
        <v xml:space="preserve"> </v>
      </c>
      <c r="D1270" s="96" t="s">
        <v>43</v>
      </c>
      <c r="E1270" s="191" t="str">
        <f>IF(ISBLANK('TABELA UNIFICADA 2024'!M1216)=TRUE," ",'TABELA UNIFICADA 2024'!M1216)</f>
        <v xml:space="preserve"> </v>
      </c>
      <c r="F1270" s="96" t="s">
        <v>111</v>
      </c>
      <c r="G1270" s="96" t="str">
        <f>IF(C1270='TABELA UNIFICADA 2024'!A1270,'TABELA UNIFICADA 2024'!D1270," ")</f>
        <v xml:space="preserve"> </v>
      </c>
      <c r="H1270" s="96" t="s">
        <v>43</v>
      </c>
      <c r="I1270" s="96" t="s">
        <v>112</v>
      </c>
      <c r="J1270" s="97" t="str">
        <f>IF(C1270='TABELA UNIFICADA 2024'!A1216,'TABELA UNIFICADA 2024'!G1216," ")</f>
        <v xml:space="preserve"> </v>
      </c>
      <c r="K1270" s="96" t="s">
        <v>113</v>
      </c>
      <c r="L1270" s="100" t="str">
        <f t="shared" si="119"/>
        <v>-</v>
      </c>
      <c r="M1270" s="95" t="str">
        <f>IF(C1270='TABELA UNIFICADA 2024'!A1270,'TABELA UNIFICADA 2024'!C1270," ")</f>
        <v xml:space="preserve"> </v>
      </c>
      <c r="N1270" s="99" t="str">
        <f>IF(C1270='TABELA UNIFICADA 2024'!A1216,'TABELA UNIFICADA 2024'!F1216," ")</f>
        <v xml:space="preserve"> </v>
      </c>
      <c r="O1270" s="99" t="str">
        <f t="shared" si="120"/>
        <v xml:space="preserve"> </v>
      </c>
      <c r="Y1270" s="183" t="s">
        <v>2271</v>
      </c>
      <c r="Z1270" s="104" t="s">
        <v>666</v>
      </c>
      <c r="AA1270" s="104" t="s">
        <v>706</v>
      </c>
      <c r="AB1270" s="104" t="str">
        <f t="shared" si="118"/>
        <v>FERRO</v>
      </c>
      <c r="AC1270" s="106">
        <f>IF(AND(AB1270="FERRO",AA1270="PADRAO"),CONTROLE!$T$2,IF(AND(AB1270="FERRO",AA1270="ESPECIAL"),CONTROLE!$T$3,IF(AND(AB1270="ACO",AA1270="PADRAO"),CONTROLE!$T$8,IF(AND(AB1270="ACO",AA1270="ESPECIAL"),CONTROLE!$T$9,IF(AND(AB1270="ALUMINIO",AA1270="PADRAO"),CONTROLE!$T$5,IF(AND(AB1270="ALUMINIO",AA1270="ESPECIAL"),CONTROLE!$T$6))))))</f>
        <v>12737</v>
      </c>
    </row>
    <row r="1271" spans="1:29" ht="15" customHeight="1">
      <c r="A1271" s="98" t="s">
        <v>2927</v>
      </c>
      <c r="B1271" s="96" t="str">
        <f t="shared" si="121"/>
        <v xml:space="preserve"> </v>
      </c>
      <c r="C1271" s="96" t="str">
        <f>IF(AND(ISBLANK('TABELA UNIFICADA 2024'!P1217)=TRUE,(ISBLANK('TABELA UNIFICADA 2024'!A1217)=FALSE)),'TABELA UNIFICADA 2024'!A1217," ")</f>
        <v xml:space="preserve"> </v>
      </c>
      <c r="D1271" s="96" t="s">
        <v>43</v>
      </c>
      <c r="E1271" s="191" t="str">
        <f>IF(ISBLANK('TABELA UNIFICADA 2024'!M1217)=TRUE," ",'TABELA UNIFICADA 2024'!M1217)</f>
        <v xml:space="preserve"> </v>
      </c>
      <c r="F1271" s="96" t="s">
        <v>111</v>
      </c>
      <c r="G1271" s="96" t="str">
        <f>IF(C1271='TABELA UNIFICADA 2024'!A1271,'TABELA UNIFICADA 2024'!D1271," ")</f>
        <v xml:space="preserve"> </v>
      </c>
      <c r="H1271" s="96" t="s">
        <v>43</v>
      </c>
      <c r="I1271" s="96" t="s">
        <v>112</v>
      </c>
      <c r="J1271" s="97" t="str">
        <f>IF(C1271='TABELA UNIFICADA 2024'!A1217,'TABELA UNIFICADA 2024'!G1217," ")</f>
        <v xml:space="preserve"> </v>
      </c>
      <c r="K1271" s="96" t="s">
        <v>113</v>
      </c>
      <c r="L1271" s="100" t="str">
        <f t="shared" si="119"/>
        <v>-</v>
      </c>
      <c r="M1271" s="95" t="str">
        <f>IF(C1271='TABELA UNIFICADA 2024'!A1271,'TABELA UNIFICADA 2024'!C1271," ")</f>
        <v xml:space="preserve"> </v>
      </c>
      <c r="N1271" s="99" t="str">
        <f>IF(C1271='TABELA UNIFICADA 2024'!A1217,'TABELA UNIFICADA 2024'!F1217," ")</f>
        <v xml:space="preserve"> </v>
      </c>
      <c r="O1271" s="99" t="str">
        <f t="shared" si="120"/>
        <v xml:space="preserve"> </v>
      </c>
      <c r="Y1271" s="183" t="s">
        <v>2272</v>
      </c>
      <c r="Z1271" s="104" t="s">
        <v>666</v>
      </c>
      <c r="AA1271" s="104" t="s">
        <v>706</v>
      </c>
      <c r="AB1271" s="104" t="str">
        <f t="shared" si="118"/>
        <v>FERRO</v>
      </c>
      <c r="AC1271" s="106">
        <f>IF(AND(AB1271="FERRO",AA1271="PADRAO"),CONTROLE!$T$2,IF(AND(AB1271="FERRO",AA1271="ESPECIAL"),CONTROLE!$T$3,IF(AND(AB1271="ACO",AA1271="PADRAO"),CONTROLE!$T$8,IF(AND(AB1271="ACO",AA1271="ESPECIAL"),CONTROLE!$T$9,IF(AND(AB1271="ALUMINIO",AA1271="PADRAO"),CONTROLE!$T$5,IF(AND(AB1271="ALUMINIO",AA1271="ESPECIAL"),CONTROLE!$T$6))))))</f>
        <v>12737</v>
      </c>
    </row>
    <row r="1272" spans="1:29" ht="15" customHeight="1">
      <c r="A1272" s="98" t="s">
        <v>2927</v>
      </c>
      <c r="B1272" s="96" t="str">
        <f t="shared" si="121"/>
        <v xml:space="preserve"> </v>
      </c>
      <c r="C1272" s="96" t="str">
        <f>IF(AND(ISBLANK('TABELA UNIFICADA 2024'!P1218)=TRUE,(ISBLANK('TABELA UNIFICADA 2024'!A1218)=FALSE)),'TABELA UNIFICADA 2024'!A1218," ")</f>
        <v xml:space="preserve"> </v>
      </c>
      <c r="D1272" s="96" t="s">
        <v>43</v>
      </c>
      <c r="E1272" s="191" t="str">
        <f>IF(ISBLANK('TABELA UNIFICADA 2024'!M1218)=TRUE," ",'TABELA UNIFICADA 2024'!M1218)</f>
        <v xml:space="preserve"> </v>
      </c>
      <c r="F1272" s="96" t="s">
        <v>111</v>
      </c>
      <c r="G1272" s="96" t="str">
        <f>IF(C1272='TABELA UNIFICADA 2024'!A1272,'TABELA UNIFICADA 2024'!D1272," ")</f>
        <v xml:space="preserve"> </v>
      </c>
      <c r="H1272" s="96" t="s">
        <v>43</v>
      </c>
      <c r="I1272" s="96" t="s">
        <v>112</v>
      </c>
      <c r="J1272" s="97" t="str">
        <f>IF(C1272='TABELA UNIFICADA 2024'!A1218,'TABELA UNIFICADA 2024'!G1218," ")</f>
        <v xml:space="preserve"> </v>
      </c>
      <c r="K1272" s="96" t="s">
        <v>113</v>
      </c>
      <c r="L1272" s="100" t="str">
        <f t="shared" si="119"/>
        <v>-</v>
      </c>
      <c r="M1272" s="95" t="str">
        <f>IF(C1272='TABELA UNIFICADA 2024'!A1272,'TABELA UNIFICADA 2024'!C1272," ")</f>
        <v xml:space="preserve"> </v>
      </c>
      <c r="N1272" s="99" t="str">
        <f>IF(C1272='TABELA UNIFICADA 2024'!A1218,'TABELA UNIFICADA 2024'!F1218," ")</f>
        <v xml:space="preserve"> </v>
      </c>
      <c r="O1272" s="99" t="str">
        <f t="shared" si="120"/>
        <v xml:space="preserve"> </v>
      </c>
      <c r="Y1272" s="183" t="s">
        <v>2273</v>
      </c>
      <c r="Z1272" s="104" t="s">
        <v>666</v>
      </c>
      <c r="AA1272" s="104" t="s">
        <v>706</v>
      </c>
      <c r="AB1272" s="104" t="str">
        <f t="shared" si="118"/>
        <v>FERRO</v>
      </c>
      <c r="AC1272" s="106">
        <f>IF(AND(AB1272="FERRO",AA1272="PADRAO"),CONTROLE!$T$2,IF(AND(AB1272="FERRO",AA1272="ESPECIAL"),CONTROLE!$T$3,IF(AND(AB1272="ACO",AA1272="PADRAO"),CONTROLE!$T$8,IF(AND(AB1272="ACO",AA1272="ESPECIAL"),CONTROLE!$T$9,IF(AND(AB1272="ALUMINIO",AA1272="PADRAO"),CONTROLE!$T$5,IF(AND(AB1272="ALUMINIO",AA1272="ESPECIAL"),CONTROLE!$T$6))))))</f>
        <v>12737</v>
      </c>
    </row>
    <row r="1273" spans="1:29" ht="15" customHeight="1">
      <c r="A1273" s="98" t="s">
        <v>2927</v>
      </c>
      <c r="B1273" s="96" t="str">
        <f t="shared" si="121"/>
        <v xml:space="preserve"> </v>
      </c>
      <c r="C1273" s="96" t="str">
        <f>IF(AND(ISBLANK('TABELA UNIFICADA 2024'!P1219)=TRUE,(ISBLANK('TABELA UNIFICADA 2024'!A1219)=FALSE)),'TABELA UNIFICADA 2024'!A1219," ")</f>
        <v xml:space="preserve"> </v>
      </c>
      <c r="D1273" s="96" t="s">
        <v>43</v>
      </c>
      <c r="E1273" s="191" t="str">
        <f>IF(ISBLANK('TABELA UNIFICADA 2024'!M1219)=TRUE," ",'TABELA UNIFICADA 2024'!M1219)</f>
        <v xml:space="preserve"> </v>
      </c>
      <c r="F1273" s="96" t="s">
        <v>111</v>
      </c>
      <c r="G1273" s="96" t="str">
        <f>IF(C1273='TABELA UNIFICADA 2024'!A1273,'TABELA UNIFICADA 2024'!D1273," ")</f>
        <v xml:space="preserve"> </v>
      </c>
      <c r="H1273" s="96" t="s">
        <v>43</v>
      </c>
      <c r="I1273" s="96" t="s">
        <v>112</v>
      </c>
      <c r="J1273" s="97" t="str">
        <f>IF(C1273='TABELA UNIFICADA 2024'!A1219,'TABELA UNIFICADA 2024'!G1219," ")</f>
        <v xml:space="preserve"> </v>
      </c>
      <c r="K1273" s="96" t="s">
        <v>113</v>
      </c>
      <c r="L1273" s="100" t="str">
        <f t="shared" si="119"/>
        <v>-</v>
      </c>
      <c r="M1273" s="95" t="str">
        <f>IF(C1273='TABELA UNIFICADA 2024'!A1273,'TABELA UNIFICADA 2024'!C1273," ")</f>
        <v xml:space="preserve"> </v>
      </c>
      <c r="N1273" s="99" t="str">
        <f>IF(C1273='TABELA UNIFICADA 2024'!A1219,'TABELA UNIFICADA 2024'!F1219," ")</f>
        <v xml:space="preserve"> </v>
      </c>
      <c r="O1273" s="99" t="str">
        <f t="shared" si="120"/>
        <v xml:space="preserve"> </v>
      </c>
      <c r="Y1273" s="183" t="s">
        <v>2274</v>
      </c>
      <c r="Z1273" s="104" t="s">
        <v>666</v>
      </c>
      <c r="AA1273" s="104" t="s">
        <v>706</v>
      </c>
      <c r="AB1273" s="104" t="str">
        <f t="shared" si="118"/>
        <v>FERRO</v>
      </c>
      <c r="AC1273" s="106">
        <f>IF(AND(AB1273="FERRO",AA1273="PADRAO"),CONTROLE!$T$2,IF(AND(AB1273="FERRO",AA1273="ESPECIAL"),CONTROLE!$T$3,IF(AND(AB1273="ACO",AA1273="PADRAO"),CONTROLE!$T$8,IF(AND(AB1273="ACO",AA1273="ESPECIAL"),CONTROLE!$T$9,IF(AND(AB1273="ALUMINIO",AA1273="PADRAO"),CONTROLE!$T$5,IF(AND(AB1273="ALUMINIO",AA1273="ESPECIAL"),CONTROLE!$T$6))))))</f>
        <v>12737</v>
      </c>
    </row>
    <row r="1274" spans="1:29" ht="15" customHeight="1">
      <c r="A1274" s="98" t="s">
        <v>2927</v>
      </c>
      <c r="B1274" s="96" t="str">
        <f t="shared" si="121"/>
        <v xml:space="preserve"> </v>
      </c>
      <c r="C1274" s="96" t="str">
        <f>IF(AND(ISBLANK('TABELA UNIFICADA 2024'!P1220)=TRUE,(ISBLANK('TABELA UNIFICADA 2024'!A1220)=FALSE)),'TABELA UNIFICADA 2024'!A1220," ")</f>
        <v xml:space="preserve"> </v>
      </c>
      <c r="D1274" s="96" t="s">
        <v>43</v>
      </c>
      <c r="E1274" s="191" t="str">
        <f>IF(ISBLANK('TABELA UNIFICADA 2024'!M1220)=TRUE," ",'TABELA UNIFICADA 2024'!M1220)</f>
        <v xml:space="preserve"> </v>
      </c>
      <c r="F1274" s="96" t="s">
        <v>111</v>
      </c>
      <c r="G1274" s="96" t="str">
        <f>IF(C1274='TABELA UNIFICADA 2024'!A1274,'TABELA UNIFICADA 2024'!D1274," ")</f>
        <v xml:space="preserve"> </v>
      </c>
      <c r="H1274" s="96" t="s">
        <v>43</v>
      </c>
      <c r="I1274" s="96" t="s">
        <v>112</v>
      </c>
      <c r="J1274" s="97" t="str">
        <f>IF(C1274='TABELA UNIFICADA 2024'!A1220,'TABELA UNIFICADA 2024'!G1220," ")</f>
        <v xml:space="preserve"> </v>
      </c>
      <c r="K1274" s="96" t="s">
        <v>113</v>
      </c>
      <c r="L1274" s="100" t="str">
        <f t="shared" si="119"/>
        <v>-</v>
      </c>
      <c r="M1274" s="95" t="str">
        <f>IF(C1274='TABELA UNIFICADA 2024'!A1274,'TABELA UNIFICADA 2024'!C1274," ")</f>
        <v xml:space="preserve"> </v>
      </c>
      <c r="N1274" s="99" t="str">
        <f>IF(C1274='TABELA UNIFICADA 2024'!A1220,'TABELA UNIFICADA 2024'!F1220," ")</f>
        <v xml:space="preserve"> </v>
      </c>
      <c r="O1274" s="99" t="str">
        <f t="shared" si="120"/>
        <v xml:space="preserve"> </v>
      </c>
      <c r="Y1274" s="183" t="s">
        <v>2275</v>
      </c>
      <c r="Z1274" s="104" t="s">
        <v>666</v>
      </c>
      <c r="AA1274" s="104" t="s">
        <v>706</v>
      </c>
      <c r="AB1274" s="104" t="str">
        <f t="shared" si="118"/>
        <v>FERRO</v>
      </c>
      <c r="AC1274" s="106">
        <f>IF(AND(AB1274="FERRO",AA1274="PADRAO"),CONTROLE!$T$2,IF(AND(AB1274="FERRO",AA1274="ESPECIAL"),CONTROLE!$T$3,IF(AND(AB1274="ACO",AA1274="PADRAO"),CONTROLE!$T$8,IF(AND(AB1274="ACO",AA1274="ESPECIAL"),CONTROLE!$T$9,IF(AND(AB1274="ALUMINIO",AA1274="PADRAO"),CONTROLE!$T$5,IF(AND(AB1274="ALUMINIO",AA1274="ESPECIAL"),CONTROLE!$T$6))))))</f>
        <v>12737</v>
      </c>
    </row>
    <row r="1275" spans="1:29" ht="15" customHeight="1">
      <c r="A1275" s="98" t="s">
        <v>2927</v>
      </c>
      <c r="B1275" s="96" t="str">
        <f t="shared" si="121"/>
        <v xml:space="preserve"> </v>
      </c>
      <c r="C1275" s="96" t="str">
        <f>IF(AND(ISBLANK('TABELA UNIFICADA 2024'!P1221)=TRUE,(ISBLANK('TABELA UNIFICADA 2024'!A1221)=FALSE)),'TABELA UNIFICADA 2024'!A1221," ")</f>
        <v xml:space="preserve"> </v>
      </c>
      <c r="D1275" s="96" t="s">
        <v>43</v>
      </c>
      <c r="E1275" s="191" t="str">
        <f>IF(ISBLANK('TABELA UNIFICADA 2024'!M1221)=TRUE," ",'TABELA UNIFICADA 2024'!M1221)</f>
        <v xml:space="preserve"> </v>
      </c>
      <c r="F1275" s="96" t="s">
        <v>111</v>
      </c>
      <c r="G1275" s="96" t="str">
        <f>IF(C1275='TABELA UNIFICADA 2024'!A1275,'TABELA UNIFICADA 2024'!D1275," ")</f>
        <v xml:space="preserve"> </v>
      </c>
      <c r="H1275" s="96" t="s">
        <v>43</v>
      </c>
      <c r="I1275" s="96" t="s">
        <v>112</v>
      </c>
      <c r="J1275" s="97" t="str">
        <f>IF(C1275='TABELA UNIFICADA 2024'!A1221,'TABELA UNIFICADA 2024'!G1221," ")</f>
        <v xml:space="preserve"> </v>
      </c>
      <c r="K1275" s="96" t="s">
        <v>113</v>
      </c>
      <c r="L1275" s="100" t="str">
        <f t="shared" si="119"/>
        <v>-</v>
      </c>
      <c r="M1275" s="95" t="str">
        <f>IF(C1275='TABELA UNIFICADA 2024'!A1275,'TABELA UNIFICADA 2024'!C1275," ")</f>
        <v xml:space="preserve"> </v>
      </c>
      <c r="N1275" s="99" t="str">
        <f>IF(C1275='TABELA UNIFICADA 2024'!A1221,'TABELA UNIFICADA 2024'!F1221," ")</f>
        <v xml:space="preserve"> </v>
      </c>
      <c r="O1275" s="99" t="str">
        <f t="shared" si="120"/>
        <v xml:space="preserve"> </v>
      </c>
      <c r="Y1275" s="183" t="s">
        <v>2276</v>
      </c>
      <c r="Z1275" s="104" t="s">
        <v>666</v>
      </c>
      <c r="AA1275" s="104" t="s">
        <v>706</v>
      </c>
      <c r="AB1275" s="104" t="str">
        <f t="shared" si="118"/>
        <v>FERRO</v>
      </c>
      <c r="AC1275" s="106">
        <f>IF(AND(AB1275="FERRO",AA1275="PADRAO"),CONTROLE!$T$2,IF(AND(AB1275="FERRO",AA1275="ESPECIAL"),CONTROLE!$T$3,IF(AND(AB1275="ACO",AA1275="PADRAO"),CONTROLE!$T$8,IF(AND(AB1275="ACO",AA1275="ESPECIAL"),CONTROLE!$T$9,IF(AND(AB1275="ALUMINIO",AA1275="PADRAO"),CONTROLE!$T$5,IF(AND(AB1275="ALUMINIO",AA1275="ESPECIAL"),CONTROLE!$T$6))))))</f>
        <v>12737</v>
      </c>
    </row>
    <row r="1276" spans="1:29" ht="15" customHeight="1">
      <c r="A1276" s="98" t="s">
        <v>2927</v>
      </c>
      <c r="B1276" s="96" t="str">
        <f t="shared" si="121"/>
        <v xml:space="preserve"> </v>
      </c>
      <c r="C1276" s="96" t="str">
        <f>IF(AND(ISBLANK('TABELA UNIFICADA 2024'!P1222)=TRUE,(ISBLANK('TABELA UNIFICADA 2024'!A1222)=FALSE)),'TABELA UNIFICADA 2024'!A1222," ")</f>
        <v xml:space="preserve"> </v>
      </c>
      <c r="D1276" s="96" t="s">
        <v>43</v>
      </c>
      <c r="E1276" s="191" t="str">
        <f>IF(ISBLANK('TABELA UNIFICADA 2024'!M1222)=TRUE," ",'TABELA UNIFICADA 2024'!M1222)</f>
        <v xml:space="preserve"> </v>
      </c>
      <c r="F1276" s="96" t="s">
        <v>111</v>
      </c>
      <c r="G1276" s="96" t="str">
        <f>IF(C1276='TABELA UNIFICADA 2024'!A1276,'TABELA UNIFICADA 2024'!D1276," ")</f>
        <v xml:space="preserve"> </v>
      </c>
      <c r="H1276" s="96" t="s">
        <v>43</v>
      </c>
      <c r="I1276" s="96" t="s">
        <v>112</v>
      </c>
      <c r="J1276" s="97" t="str">
        <f>IF(C1276='TABELA UNIFICADA 2024'!A1222,'TABELA UNIFICADA 2024'!G1222," ")</f>
        <v xml:space="preserve"> </v>
      </c>
      <c r="K1276" s="96" t="s">
        <v>113</v>
      </c>
      <c r="L1276" s="100" t="str">
        <f t="shared" si="119"/>
        <v>-</v>
      </c>
      <c r="M1276" s="95" t="str">
        <f>IF(C1276='TABELA UNIFICADA 2024'!A1276,'TABELA UNIFICADA 2024'!C1276," ")</f>
        <v xml:space="preserve"> </v>
      </c>
      <c r="N1276" s="99" t="str">
        <f>IF(C1276='TABELA UNIFICADA 2024'!A1222,'TABELA UNIFICADA 2024'!F1222," ")</f>
        <v xml:space="preserve"> </v>
      </c>
      <c r="O1276" s="99" t="str">
        <f t="shared" si="120"/>
        <v xml:space="preserve"> </v>
      </c>
      <c r="Y1276" s="183" t="s">
        <v>2277</v>
      </c>
      <c r="Z1276" s="104" t="s">
        <v>666</v>
      </c>
      <c r="AA1276" s="104" t="s">
        <v>706</v>
      </c>
      <c r="AB1276" s="104" t="str">
        <f t="shared" si="118"/>
        <v>FERRO</v>
      </c>
      <c r="AC1276" s="106">
        <f>IF(AND(AB1276="FERRO",AA1276="PADRAO"),CONTROLE!$T$2,IF(AND(AB1276="FERRO",AA1276="ESPECIAL"),CONTROLE!$T$3,IF(AND(AB1276="ACO",AA1276="PADRAO"),CONTROLE!$T$8,IF(AND(AB1276="ACO",AA1276="ESPECIAL"),CONTROLE!$T$9,IF(AND(AB1276="ALUMINIO",AA1276="PADRAO"),CONTROLE!$T$5,IF(AND(AB1276="ALUMINIO",AA1276="ESPECIAL"),CONTROLE!$T$6))))))</f>
        <v>12737</v>
      </c>
    </row>
    <row r="1277" spans="1:29" ht="15" customHeight="1">
      <c r="A1277" s="98" t="s">
        <v>2927</v>
      </c>
      <c r="B1277" s="96" t="str">
        <f t="shared" si="121"/>
        <v xml:space="preserve"> </v>
      </c>
      <c r="C1277" s="96" t="str">
        <f>IF(AND(ISBLANK('TABELA UNIFICADA 2024'!P1223)=TRUE,(ISBLANK('TABELA UNIFICADA 2024'!A1223)=FALSE)),'TABELA UNIFICADA 2024'!A1223," ")</f>
        <v xml:space="preserve"> </v>
      </c>
      <c r="D1277" s="96" t="s">
        <v>43</v>
      </c>
      <c r="E1277" s="191" t="str">
        <f>IF(ISBLANK('TABELA UNIFICADA 2024'!M1223)=TRUE," ",'TABELA UNIFICADA 2024'!M1223)</f>
        <v xml:space="preserve"> </v>
      </c>
      <c r="F1277" s="96" t="s">
        <v>111</v>
      </c>
      <c r="G1277" s="96" t="str">
        <f>IF(C1277='TABELA UNIFICADA 2024'!A1277,'TABELA UNIFICADA 2024'!D1277," ")</f>
        <v xml:space="preserve"> </v>
      </c>
      <c r="H1277" s="96" t="s">
        <v>43</v>
      </c>
      <c r="I1277" s="96" t="s">
        <v>112</v>
      </c>
      <c r="J1277" s="97" t="str">
        <f>IF(C1277='TABELA UNIFICADA 2024'!A1223,'TABELA UNIFICADA 2024'!G1223," ")</f>
        <v xml:space="preserve"> </v>
      </c>
      <c r="K1277" s="96" t="s">
        <v>113</v>
      </c>
      <c r="L1277" s="100" t="str">
        <f t="shared" si="119"/>
        <v>-</v>
      </c>
      <c r="M1277" s="95" t="str">
        <f>IF(C1277='TABELA UNIFICADA 2024'!A1277,'TABELA UNIFICADA 2024'!C1277," ")</f>
        <v xml:space="preserve"> </v>
      </c>
      <c r="N1277" s="99" t="str">
        <f>IF(C1277='TABELA UNIFICADA 2024'!A1223,'TABELA UNIFICADA 2024'!F1223," ")</f>
        <v xml:space="preserve"> </v>
      </c>
      <c r="O1277" s="99" t="str">
        <f t="shared" si="120"/>
        <v xml:space="preserve"> </v>
      </c>
      <c r="Y1277" s="183" t="s">
        <v>2278</v>
      </c>
      <c r="Z1277" s="104" t="s">
        <v>666</v>
      </c>
      <c r="AA1277" s="104" t="s">
        <v>706</v>
      </c>
      <c r="AB1277" s="104" t="str">
        <f t="shared" si="118"/>
        <v>FERRO</v>
      </c>
      <c r="AC1277" s="106">
        <f>IF(AND(AB1277="FERRO",AA1277="PADRAO"),CONTROLE!$T$2,IF(AND(AB1277="FERRO",AA1277="ESPECIAL"),CONTROLE!$T$3,IF(AND(AB1277="ACO",AA1277="PADRAO"),CONTROLE!$T$8,IF(AND(AB1277="ACO",AA1277="ESPECIAL"),CONTROLE!$T$9,IF(AND(AB1277="ALUMINIO",AA1277="PADRAO"),CONTROLE!$T$5,IF(AND(AB1277="ALUMINIO",AA1277="ESPECIAL"),CONTROLE!$T$6))))))</f>
        <v>12737</v>
      </c>
    </row>
    <row r="1278" spans="1:29" ht="15" customHeight="1">
      <c r="A1278" s="98" t="s">
        <v>2927</v>
      </c>
      <c r="B1278" s="96" t="str">
        <f t="shared" si="121"/>
        <v xml:space="preserve"> </v>
      </c>
      <c r="C1278" s="96" t="str">
        <f>IF(AND(ISBLANK('TABELA UNIFICADA 2024'!P1224)=TRUE,(ISBLANK('TABELA UNIFICADA 2024'!A1224)=FALSE)),'TABELA UNIFICADA 2024'!A1224," ")</f>
        <v xml:space="preserve"> </v>
      </c>
      <c r="D1278" s="96" t="s">
        <v>43</v>
      </c>
      <c r="E1278" s="191" t="str">
        <f>IF(ISBLANK('TABELA UNIFICADA 2024'!M1224)=TRUE," ",'TABELA UNIFICADA 2024'!M1224)</f>
        <v xml:space="preserve"> </v>
      </c>
      <c r="F1278" s="96" t="s">
        <v>111</v>
      </c>
      <c r="G1278" s="96" t="str">
        <f>IF(C1278='TABELA UNIFICADA 2024'!A1278,'TABELA UNIFICADA 2024'!D1278," ")</f>
        <v xml:space="preserve"> </v>
      </c>
      <c r="H1278" s="96" t="s">
        <v>43</v>
      </c>
      <c r="I1278" s="96" t="s">
        <v>112</v>
      </c>
      <c r="J1278" s="97" t="str">
        <f>IF(C1278='TABELA UNIFICADA 2024'!A1224,'TABELA UNIFICADA 2024'!G1224," ")</f>
        <v xml:space="preserve"> </v>
      </c>
      <c r="K1278" s="96" t="s">
        <v>113</v>
      </c>
      <c r="L1278" s="100" t="str">
        <f t="shared" si="119"/>
        <v>-</v>
      </c>
      <c r="M1278" s="95" t="str">
        <f>IF(C1278='TABELA UNIFICADA 2024'!A1278,'TABELA UNIFICADA 2024'!C1278," ")</f>
        <v xml:space="preserve"> </v>
      </c>
      <c r="N1278" s="99" t="str">
        <f>IF(C1278='TABELA UNIFICADA 2024'!A1224,'TABELA UNIFICADA 2024'!F1224," ")</f>
        <v xml:space="preserve"> </v>
      </c>
      <c r="O1278" s="99" t="str">
        <f t="shared" si="120"/>
        <v xml:space="preserve"> </v>
      </c>
      <c r="Y1278" s="183" t="s">
        <v>2279</v>
      </c>
      <c r="Z1278" s="104" t="s">
        <v>666</v>
      </c>
      <c r="AA1278" s="104" t="s">
        <v>706</v>
      </c>
      <c r="AB1278" s="104" t="str">
        <f t="shared" si="118"/>
        <v>FERRO</v>
      </c>
      <c r="AC1278" s="106">
        <f>IF(AND(AB1278="FERRO",AA1278="PADRAO"),CONTROLE!$T$2,IF(AND(AB1278="FERRO",AA1278="ESPECIAL"),CONTROLE!$T$3,IF(AND(AB1278="ACO",AA1278="PADRAO"),CONTROLE!$T$8,IF(AND(AB1278="ACO",AA1278="ESPECIAL"),CONTROLE!$T$9,IF(AND(AB1278="ALUMINIO",AA1278="PADRAO"),CONTROLE!$T$5,IF(AND(AB1278="ALUMINIO",AA1278="ESPECIAL"),CONTROLE!$T$6))))))</f>
        <v>12737</v>
      </c>
    </row>
    <row r="1279" spans="1:29" ht="15" customHeight="1">
      <c r="A1279" s="98" t="s">
        <v>2927</v>
      </c>
      <c r="B1279" s="96" t="str">
        <f t="shared" si="121"/>
        <v xml:space="preserve"> </v>
      </c>
      <c r="C1279" s="96" t="str">
        <f>IF(AND(ISBLANK('TABELA UNIFICADA 2024'!P1225)=TRUE,(ISBLANK('TABELA UNIFICADA 2024'!A1225)=FALSE)),'TABELA UNIFICADA 2024'!A1225," ")</f>
        <v xml:space="preserve"> </v>
      </c>
      <c r="D1279" s="96" t="s">
        <v>43</v>
      </c>
      <c r="E1279" s="191" t="str">
        <f>IF(ISBLANK('TABELA UNIFICADA 2024'!M1225)=TRUE," ",'TABELA UNIFICADA 2024'!M1225)</f>
        <v xml:space="preserve"> </v>
      </c>
      <c r="F1279" s="96" t="s">
        <v>111</v>
      </c>
      <c r="G1279" s="96" t="str">
        <f>IF(C1279='TABELA UNIFICADA 2024'!A1279,'TABELA UNIFICADA 2024'!D1279," ")</f>
        <v xml:space="preserve"> </v>
      </c>
      <c r="H1279" s="96" t="s">
        <v>43</v>
      </c>
      <c r="I1279" s="96" t="s">
        <v>112</v>
      </c>
      <c r="J1279" s="97" t="str">
        <f>IF(C1279='TABELA UNIFICADA 2024'!A1225,'TABELA UNIFICADA 2024'!G1225," ")</f>
        <v xml:space="preserve"> </v>
      </c>
      <c r="K1279" s="96" t="s">
        <v>113</v>
      </c>
      <c r="L1279" s="100" t="str">
        <f t="shared" si="119"/>
        <v>-</v>
      </c>
      <c r="M1279" s="95" t="str">
        <f>IF(C1279='TABELA UNIFICADA 2024'!A1279,'TABELA UNIFICADA 2024'!C1279," ")</f>
        <v xml:space="preserve"> </v>
      </c>
      <c r="N1279" s="99" t="str">
        <f>IF(C1279='TABELA UNIFICADA 2024'!A1225,'TABELA UNIFICADA 2024'!F1225," ")</f>
        <v xml:space="preserve"> </v>
      </c>
      <c r="O1279" s="99" t="str">
        <f t="shared" si="120"/>
        <v xml:space="preserve"> </v>
      </c>
      <c r="Y1279" s="183" t="s">
        <v>1294</v>
      </c>
      <c r="Z1279" s="104" t="s">
        <v>666</v>
      </c>
      <c r="AA1279" s="104" t="s">
        <v>706</v>
      </c>
      <c r="AB1279" s="104" t="str">
        <f t="shared" si="118"/>
        <v>FERRO</v>
      </c>
      <c r="AC1279" s="106">
        <f>IF(AND(AB1279="FERRO",AA1279="PADRAO"),CONTROLE!$T$2,IF(AND(AB1279="FERRO",AA1279="ESPECIAL"),CONTROLE!$T$3,IF(AND(AB1279="ACO",AA1279="PADRAO"),CONTROLE!$T$8,IF(AND(AB1279="ACO",AA1279="ESPECIAL"),CONTROLE!$T$9,IF(AND(AB1279="ALUMINIO",AA1279="PADRAO"),CONTROLE!$T$5,IF(AND(AB1279="ALUMINIO",AA1279="ESPECIAL"),CONTROLE!$T$6))))))</f>
        <v>12737</v>
      </c>
    </row>
    <row r="1280" spans="1:29" ht="15" customHeight="1">
      <c r="A1280" s="98" t="s">
        <v>2927</v>
      </c>
      <c r="B1280" s="96" t="str">
        <f t="shared" si="121"/>
        <v xml:space="preserve"> </v>
      </c>
      <c r="C1280" s="96" t="str">
        <f>IF(AND(ISBLANK('TABELA UNIFICADA 2024'!P1226)=TRUE,(ISBLANK('TABELA UNIFICADA 2024'!A1226)=FALSE)),'TABELA UNIFICADA 2024'!A1226," ")</f>
        <v xml:space="preserve"> </v>
      </c>
      <c r="D1280" s="96" t="s">
        <v>43</v>
      </c>
      <c r="E1280" s="191" t="str">
        <f>IF(ISBLANK('TABELA UNIFICADA 2024'!M1226)=TRUE," ",'TABELA UNIFICADA 2024'!M1226)</f>
        <v xml:space="preserve"> </v>
      </c>
      <c r="F1280" s="96" t="s">
        <v>111</v>
      </c>
      <c r="G1280" s="96" t="str">
        <f>IF(C1280='TABELA UNIFICADA 2024'!A1280,'TABELA UNIFICADA 2024'!D1280," ")</f>
        <v xml:space="preserve"> </v>
      </c>
      <c r="H1280" s="96" t="s">
        <v>43</v>
      </c>
      <c r="I1280" s="96" t="s">
        <v>112</v>
      </c>
      <c r="J1280" s="97" t="str">
        <f>IF(C1280='TABELA UNIFICADA 2024'!A1226,'TABELA UNIFICADA 2024'!G1226," ")</f>
        <v xml:space="preserve"> </v>
      </c>
      <c r="K1280" s="96" t="s">
        <v>113</v>
      </c>
      <c r="L1280" s="100" t="str">
        <f t="shared" si="119"/>
        <v>-</v>
      </c>
      <c r="M1280" s="95" t="str">
        <f>IF(C1280='TABELA UNIFICADA 2024'!A1280,'TABELA UNIFICADA 2024'!C1280," ")</f>
        <v xml:space="preserve"> </v>
      </c>
      <c r="N1280" s="99" t="str">
        <f>IF(C1280='TABELA UNIFICADA 2024'!A1226,'TABELA UNIFICADA 2024'!F1226," ")</f>
        <v xml:space="preserve"> </v>
      </c>
      <c r="O1280" s="99" t="str">
        <f t="shared" si="120"/>
        <v xml:space="preserve"> </v>
      </c>
      <c r="Y1280" s="183" t="s">
        <v>2280</v>
      </c>
      <c r="Z1280" s="104" t="s">
        <v>666</v>
      </c>
      <c r="AA1280" s="104" t="s">
        <v>706</v>
      </c>
      <c r="AB1280" s="104" t="str">
        <f t="shared" si="118"/>
        <v>FERRO</v>
      </c>
      <c r="AC1280" s="106">
        <f>IF(AND(AB1280="FERRO",AA1280="PADRAO"),CONTROLE!$T$2,IF(AND(AB1280="FERRO",AA1280="ESPECIAL"),CONTROLE!$T$3,IF(AND(AB1280="ACO",AA1280="PADRAO"),CONTROLE!$T$8,IF(AND(AB1280="ACO",AA1280="ESPECIAL"),CONTROLE!$T$9,IF(AND(AB1280="ALUMINIO",AA1280="PADRAO"),CONTROLE!$T$5,IF(AND(AB1280="ALUMINIO",AA1280="ESPECIAL"),CONTROLE!$T$6))))))</f>
        <v>12737</v>
      </c>
    </row>
    <row r="1281" spans="1:29" ht="15" customHeight="1">
      <c r="A1281" s="98" t="s">
        <v>2927</v>
      </c>
      <c r="B1281" s="96" t="str">
        <f t="shared" si="121"/>
        <v xml:space="preserve"> </v>
      </c>
      <c r="C1281" s="96" t="str">
        <f>IF(AND(ISBLANK('TABELA UNIFICADA 2024'!P1227)=TRUE,(ISBLANK('TABELA UNIFICADA 2024'!A1227)=FALSE)),'TABELA UNIFICADA 2024'!A1227," ")</f>
        <v xml:space="preserve"> </v>
      </c>
      <c r="D1281" s="96" t="s">
        <v>43</v>
      </c>
      <c r="E1281" s="191" t="str">
        <f>IF(ISBLANK('TABELA UNIFICADA 2024'!M1227)=TRUE," ",'TABELA UNIFICADA 2024'!M1227)</f>
        <v xml:space="preserve"> </v>
      </c>
      <c r="F1281" s="96" t="s">
        <v>111</v>
      </c>
      <c r="G1281" s="96" t="str">
        <f>IF(C1281='TABELA UNIFICADA 2024'!A1281,'TABELA UNIFICADA 2024'!D1281," ")</f>
        <v xml:space="preserve"> </v>
      </c>
      <c r="H1281" s="96" t="s">
        <v>43</v>
      </c>
      <c r="I1281" s="96" t="s">
        <v>112</v>
      </c>
      <c r="J1281" s="97" t="str">
        <f>IF(C1281='TABELA UNIFICADA 2024'!A1227,'TABELA UNIFICADA 2024'!G1227," ")</f>
        <v xml:space="preserve"> </v>
      </c>
      <c r="K1281" s="96" t="s">
        <v>113</v>
      </c>
      <c r="L1281" s="100" t="str">
        <f t="shared" si="119"/>
        <v>-</v>
      </c>
      <c r="M1281" s="95" t="str">
        <f>IF(C1281='TABELA UNIFICADA 2024'!A1281,'TABELA UNIFICADA 2024'!C1281," ")</f>
        <v xml:space="preserve"> </v>
      </c>
      <c r="N1281" s="99" t="str">
        <f>IF(C1281='TABELA UNIFICADA 2024'!A1227,'TABELA UNIFICADA 2024'!F1227," ")</f>
        <v xml:space="preserve"> </v>
      </c>
      <c r="O1281" s="99" t="str">
        <f t="shared" si="120"/>
        <v xml:space="preserve"> </v>
      </c>
      <c r="Y1281" s="183" t="s">
        <v>2281</v>
      </c>
      <c r="Z1281" s="104" t="s">
        <v>666</v>
      </c>
      <c r="AA1281" s="104" t="s">
        <v>706</v>
      </c>
      <c r="AB1281" s="104" t="str">
        <f t="shared" si="118"/>
        <v>FERRO</v>
      </c>
      <c r="AC1281" s="106">
        <f>IF(AND(AB1281="FERRO",AA1281="PADRAO"),CONTROLE!$T$2,IF(AND(AB1281="FERRO",AA1281="ESPECIAL"),CONTROLE!$T$3,IF(AND(AB1281="ACO",AA1281="PADRAO"),CONTROLE!$T$8,IF(AND(AB1281="ACO",AA1281="ESPECIAL"),CONTROLE!$T$9,IF(AND(AB1281="ALUMINIO",AA1281="PADRAO"),CONTROLE!$T$5,IF(AND(AB1281="ALUMINIO",AA1281="ESPECIAL"),CONTROLE!$T$6))))))</f>
        <v>12737</v>
      </c>
    </row>
    <row r="1282" spans="1:29" ht="15" customHeight="1">
      <c r="A1282" s="98" t="s">
        <v>2927</v>
      </c>
      <c r="B1282" s="96" t="str">
        <f t="shared" si="121"/>
        <v xml:space="preserve"> </v>
      </c>
      <c r="C1282" s="96" t="str">
        <f>IF(AND(ISBLANK('TABELA UNIFICADA 2024'!P1228)=TRUE,(ISBLANK('TABELA UNIFICADA 2024'!A1228)=FALSE)),'TABELA UNIFICADA 2024'!A1228," ")</f>
        <v xml:space="preserve"> </v>
      </c>
      <c r="D1282" s="96" t="s">
        <v>43</v>
      </c>
      <c r="E1282" s="191" t="str">
        <f>IF(ISBLANK('TABELA UNIFICADA 2024'!M1228)=TRUE," ",'TABELA UNIFICADA 2024'!M1228)</f>
        <v xml:space="preserve"> </v>
      </c>
      <c r="F1282" s="96" t="s">
        <v>111</v>
      </c>
      <c r="G1282" s="96" t="str">
        <f>IF(C1282='TABELA UNIFICADA 2024'!A1282,'TABELA UNIFICADA 2024'!D1282," ")</f>
        <v xml:space="preserve"> </v>
      </c>
      <c r="H1282" s="96" t="s">
        <v>43</v>
      </c>
      <c r="I1282" s="96" t="s">
        <v>112</v>
      </c>
      <c r="J1282" s="97" t="str">
        <f>IF(C1282='TABELA UNIFICADA 2024'!A1228,'TABELA UNIFICADA 2024'!G1228," ")</f>
        <v xml:space="preserve"> </v>
      </c>
      <c r="K1282" s="96" t="s">
        <v>113</v>
      </c>
      <c r="L1282" s="100" t="str">
        <f t="shared" si="119"/>
        <v>-</v>
      </c>
      <c r="M1282" s="95" t="str">
        <f>IF(C1282='TABELA UNIFICADA 2024'!A1282,'TABELA UNIFICADA 2024'!C1282," ")</f>
        <v xml:space="preserve"> </v>
      </c>
      <c r="N1282" s="99" t="str">
        <f>IF(C1282='TABELA UNIFICADA 2024'!A1228,'TABELA UNIFICADA 2024'!F1228," ")</f>
        <v xml:space="preserve"> </v>
      </c>
      <c r="O1282" s="99" t="str">
        <f t="shared" si="120"/>
        <v xml:space="preserve"> </v>
      </c>
      <c r="Y1282" s="183" t="s">
        <v>2282</v>
      </c>
      <c r="Z1282" s="104" t="s">
        <v>666</v>
      </c>
      <c r="AA1282" s="104" t="s">
        <v>706</v>
      </c>
      <c r="AB1282" s="104" t="str">
        <f t="shared" si="118"/>
        <v>FERRO</v>
      </c>
      <c r="AC1282" s="106">
        <f>IF(AND(AB1282="FERRO",AA1282="PADRAO"),CONTROLE!$T$2,IF(AND(AB1282="FERRO",AA1282="ESPECIAL"),CONTROLE!$T$3,IF(AND(AB1282="ACO",AA1282="PADRAO"),CONTROLE!$T$8,IF(AND(AB1282="ACO",AA1282="ESPECIAL"),CONTROLE!$T$9,IF(AND(AB1282="ALUMINIO",AA1282="PADRAO"),CONTROLE!$T$5,IF(AND(AB1282="ALUMINIO",AA1282="ESPECIAL"),CONTROLE!$T$6))))))</f>
        <v>12737</v>
      </c>
    </row>
    <row r="1283" spans="1:29" ht="15" customHeight="1">
      <c r="A1283" s="98" t="s">
        <v>2927</v>
      </c>
      <c r="B1283" s="96" t="str">
        <f t="shared" si="121"/>
        <v xml:space="preserve"> </v>
      </c>
      <c r="C1283" s="96" t="str">
        <f>IF(AND(ISBLANK('TABELA UNIFICADA 2024'!P1229)=TRUE,(ISBLANK('TABELA UNIFICADA 2024'!A1229)=FALSE)),'TABELA UNIFICADA 2024'!A1229," ")</f>
        <v xml:space="preserve"> </v>
      </c>
      <c r="D1283" s="96" t="s">
        <v>43</v>
      </c>
      <c r="E1283" s="191" t="str">
        <f>IF(ISBLANK('TABELA UNIFICADA 2024'!M1229)=TRUE," ",'TABELA UNIFICADA 2024'!M1229)</f>
        <v xml:space="preserve"> </v>
      </c>
      <c r="F1283" s="96" t="s">
        <v>111</v>
      </c>
      <c r="G1283" s="96" t="str">
        <f>IF(C1283='TABELA UNIFICADA 2024'!A1283,'TABELA UNIFICADA 2024'!D1283," ")</f>
        <v xml:space="preserve"> </v>
      </c>
      <c r="H1283" s="96" t="s">
        <v>43</v>
      </c>
      <c r="I1283" s="96" t="s">
        <v>112</v>
      </c>
      <c r="J1283" s="97" t="str">
        <f>IF(C1283='TABELA UNIFICADA 2024'!A1229,'TABELA UNIFICADA 2024'!G1229," ")</f>
        <v xml:space="preserve"> </v>
      </c>
      <c r="K1283" s="96" t="s">
        <v>113</v>
      </c>
      <c r="L1283" s="100" t="str">
        <f t="shared" si="119"/>
        <v>-</v>
      </c>
      <c r="M1283" s="95" t="str">
        <f>IF(C1283='TABELA UNIFICADA 2024'!A1283,'TABELA UNIFICADA 2024'!C1283," ")</f>
        <v xml:space="preserve"> </v>
      </c>
      <c r="N1283" s="99" t="str">
        <f>IF(C1283='TABELA UNIFICADA 2024'!A1229,'TABELA UNIFICADA 2024'!F1229," ")</f>
        <v xml:space="preserve"> </v>
      </c>
      <c r="O1283" s="99" t="str">
        <f t="shared" si="120"/>
        <v xml:space="preserve"> </v>
      </c>
      <c r="Y1283" s="183" t="s">
        <v>2283</v>
      </c>
      <c r="Z1283" s="104" t="s">
        <v>666</v>
      </c>
      <c r="AA1283" s="104" t="s">
        <v>706</v>
      </c>
      <c r="AB1283" s="104" t="str">
        <f t="shared" si="118"/>
        <v>FERRO</v>
      </c>
      <c r="AC1283" s="106">
        <f>IF(AND(AB1283="FERRO",AA1283="PADRAO"),CONTROLE!$T$2,IF(AND(AB1283="FERRO",AA1283="ESPECIAL"),CONTROLE!$T$3,IF(AND(AB1283="ACO",AA1283="PADRAO"),CONTROLE!$T$8,IF(AND(AB1283="ACO",AA1283="ESPECIAL"),CONTROLE!$T$9,IF(AND(AB1283="ALUMINIO",AA1283="PADRAO"),CONTROLE!$T$5,IF(AND(AB1283="ALUMINIO",AA1283="ESPECIAL"),CONTROLE!$T$6))))))</f>
        <v>12737</v>
      </c>
    </row>
    <row r="1284" spans="1:29" ht="15" customHeight="1">
      <c r="A1284" s="98" t="s">
        <v>2927</v>
      </c>
      <c r="B1284" s="96" t="str">
        <f t="shared" si="121"/>
        <v xml:space="preserve"> </v>
      </c>
      <c r="C1284" s="96" t="str">
        <f>IF(AND(ISBLANK('TABELA UNIFICADA 2024'!P1230)=TRUE,(ISBLANK('TABELA UNIFICADA 2024'!A1230)=FALSE)),'TABELA UNIFICADA 2024'!A1230," ")</f>
        <v xml:space="preserve"> </v>
      </c>
      <c r="D1284" s="96" t="s">
        <v>43</v>
      </c>
      <c r="E1284" s="191" t="str">
        <f>IF(ISBLANK('TABELA UNIFICADA 2024'!M1230)=TRUE," ",'TABELA UNIFICADA 2024'!M1230)</f>
        <v xml:space="preserve"> </v>
      </c>
      <c r="F1284" s="96" t="s">
        <v>111</v>
      </c>
      <c r="G1284" s="96" t="str">
        <f>IF(C1284='TABELA UNIFICADA 2024'!A1284,'TABELA UNIFICADA 2024'!D1284," ")</f>
        <v xml:space="preserve"> </v>
      </c>
      <c r="H1284" s="96" t="s">
        <v>43</v>
      </c>
      <c r="I1284" s="96" t="s">
        <v>112</v>
      </c>
      <c r="J1284" s="97" t="str">
        <f>IF(C1284='TABELA UNIFICADA 2024'!A1230,'TABELA UNIFICADA 2024'!G1230," ")</f>
        <v xml:space="preserve"> </v>
      </c>
      <c r="K1284" s="96" t="s">
        <v>113</v>
      </c>
      <c r="L1284" s="100" t="str">
        <f t="shared" si="119"/>
        <v>-</v>
      </c>
      <c r="M1284" s="95" t="str">
        <f>IF(C1284='TABELA UNIFICADA 2024'!A1284,'TABELA UNIFICADA 2024'!C1284," ")</f>
        <v xml:space="preserve"> </v>
      </c>
      <c r="N1284" s="99" t="str">
        <f>IF(C1284='TABELA UNIFICADA 2024'!A1230,'TABELA UNIFICADA 2024'!F1230," ")</f>
        <v xml:space="preserve"> </v>
      </c>
      <c r="O1284" s="99" t="str">
        <f t="shared" si="120"/>
        <v xml:space="preserve"> </v>
      </c>
      <c r="Y1284" s="183" t="s">
        <v>2284</v>
      </c>
      <c r="Z1284" s="104" t="s">
        <v>666</v>
      </c>
      <c r="AA1284" s="104" t="s">
        <v>706</v>
      </c>
      <c r="AB1284" s="104" t="str">
        <f t="shared" ref="AB1284:AB1347" si="122">IF(LEFT(Z1284,1)="G","FERRO",0)</f>
        <v>FERRO</v>
      </c>
      <c r="AC1284" s="106">
        <f>IF(AND(AB1284="FERRO",AA1284="PADRAO"),CONTROLE!$T$2,IF(AND(AB1284="FERRO",AA1284="ESPECIAL"),CONTROLE!$T$3,IF(AND(AB1284="ACO",AA1284="PADRAO"),CONTROLE!$T$8,IF(AND(AB1284="ACO",AA1284="ESPECIAL"),CONTROLE!$T$9,IF(AND(AB1284="ALUMINIO",AA1284="PADRAO"),CONTROLE!$T$5,IF(AND(AB1284="ALUMINIO",AA1284="ESPECIAL"),CONTROLE!$T$6))))))</f>
        <v>12737</v>
      </c>
    </row>
    <row r="1285" spans="1:29" ht="15" customHeight="1">
      <c r="A1285" s="98" t="s">
        <v>2927</v>
      </c>
      <c r="B1285" s="96" t="str">
        <f t="shared" si="121"/>
        <v xml:space="preserve"> </v>
      </c>
      <c r="C1285" s="96" t="str">
        <f>IF(AND(ISBLANK('TABELA UNIFICADA 2024'!P1231)=TRUE,(ISBLANK('TABELA UNIFICADA 2024'!A1231)=FALSE)),'TABELA UNIFICADA 2024'!A1231," ")</f>
        <v xml:space="preserve"> </v>
      </c>
      <c r="D1285" s="96" t="s">
        <v>43</v>
      </c>
      <c r="E1285" s="191" t="str">
        <f>IF(ISBLANK('TABELA UNIFICADA 2024'!M1231)=TRUE," ",'TABELA UNIFICADA 2024'!M1231)</f>
        <v xml:space="preserve"> </v>
      </c>
      <c r="F1285" s="96" t="s">
        <v>111</v>
      </c>
      <c r="G1285" s="96" t="str">
        <f>IF(C1285='TABELA UNIFICADA 2024'!A1285,'TABELA UNIFICADA 2024'!D1285," ")</f>
        <v xml:space="preserve"> </v>
      </c>
      <c r="H1285" s="96" t="s">
        <v>43</v>
      </c>
      <c r="I1285" s="96" t="s">
        <v>112</v>
      </c>
      <c r="J1285" s="97" t="str">
        <f>IF(C1285='TABELA UNIFICADA 2024'!A1231,'TABELA UNIFICADA 2024'!G1231," ")</f>
        <v xml:space="preserve"> </v>
      </c>
      <c r="K1285" s="96" t="s">
        <v>113</v>
      </c>
      <c r="L1285" s="100" t="str">
        <f t="shared" si="119"/>
        <v>-</v>
      </c>
      <c r="M1285" s="95" t="str">
        <f>IF(C1285='TABELA UNIFICADA 2024'!A1285,'TABELA UNIFICADA 2024'!C1285," ")</f>
        <v xml:space="preserve"> </v>
      </c>
      <c r="N1285" s="99" t="str">
        <f>IF(C1285='TABELA UNIFICADA 2024'!A1231,'TABELA UNIFICADA 2024'!F1231," ")</f>
        <v xml:space="preserve"> </v>
      </c>
      <c r="O1285" s="99" t="str">
        <f t="shared" si="120"/>
        <v xml:space="preserve"> </v>
      </c>
      <c r="Y1285" s="183" t="s">
        <v>2285</v>
      </c>
      <c r="Z1285" s="104" t="s">
        <v>666</v>
      </c>
      <c r="AA1285" s="104" t="s">
        <v>706</v>
      </c>
      <c r="AB1285" s="104" t="str">
        <f t="shared" si="122"/>
        <v>FERRO</v>
      </c>
      <c r="AC1285" s="106">
        <f>IF(AND(AB1285="FERRO",AA1285="PADRAO"),CONTROLE!$T$2,IF(AND(AB1285="FERRO",AA1285="ESPECIAL"),CONTROLE!$T$3,IF(AND(AB1285="ACO",AA1285="PADRAO"),CONTROLE!$T$8,IF(AND(AB1285="ACO",AA1285="ESPECIAL"),CONTROLE!$T$9,IF(AND(AB1285="ALUMINIO",AA1285="PADRAO"),CONTROLE!$T$5,IF(AND(AB1285="ALUMINIO",AA1285="ESPECIAL"),CONTROLE!$T$6))))))</f>
        <v>12737</v>
      </c>
    </row>
    <row r="1286" spans="1:29" ht="15" customHeight="1">
      <c r="A1286" s="98" t="s">
        <v>2927</v>
      </c>
      <c r="B1286" s="96" t="str">
        <f t="shared" si="121"/>
        <v xml:space="preserve"> </v>
      </c>
      <c r="C1286" s="96" t="str">
        <f>IF(AND(ISBLANK('TABELA UNIFICADA 2024'!P1232)=TRUE,(ISBLANK('TABELA UNIFICADA 2024'!A1232)=FALSE)),'TABELA UNIFICADA 2024'!A1232," ")</f>
        <v xml:space="preserve"> </v>
      </c>
      <c r="D1286" s="96" t="s">
        <v>43</v>
      </c>
      <c r="E1286" s="191" t="str">
        <f>IF(ISBLANK('TABELA UNIFICADA 2024'!M1232)=TRUE," ",'TABELA UNIFICADA 2024'!M1232)</f>
        <v xml:space="preserve"> </v>
      </c>
      <c r="F1286" s="96" t="s">
        <v>111</v>
      </c>
      <c r="G1286" s="96" t="str">
        <f>IF(C1286='TABELA UNIFICADA 2024'!A1286,'TABELA UNIFICADA 2024'!D1286," ")</f>
        <v xml:space="preserve"> </v>
      </c>
      <c r="H1286" s="96" t="s">
        <v>43</v>
      </c>
      <c r="I1286" s="96" t="s">
        <v>112</v>
      </c>
      <c r="J1286" s="97" t="str">
        <f>IF(C1286='TABELA UNIFICADA 2024'!A1232,'TABELA UNIFICADA 2024'!G1232," ")</f>
        <v xml:space="preserve"> </v>
      </c>
      <c r="K1286" s="96" t="s">
        <v>113</v>
      </c>
      <c r="L1286" s="100" t="str">
        <f t="shared" si="119"/>
        <v>-</v>
      </c>
      <c r="M1286" s="95" t="str">
        <f>IF(C1286='TABELA UNIFICADA 2024'!A1286,'TABELA UNIFICADA 2024'!C1286," ")</f>
        <v xml:space="preserve"> </v>
      </c>
      <c r="N1286" s="99" t="str">
        <f>IF(C1286='TABELA UNIFICADA 2024'!A1232,'TABELA UNIFICADA 2024'!F1232," ")</f>
        <v xml:space="preserve"> </v>
      </c>
      <c r="O1286" s="99" t="str">
        <f t="shared" si="120"/>
        <v xml:space="preserve"> </v>
      </c>
      <c r="Y1286" s="183" t="s">
        <v>2286</v>
      </c>
      <c r="Z1286" s="104" t="s">
        <v>666</v>
      </c>
      <c r="AA1286" s="104" t="s">
        <v>706</v>
      </c>
      <c r="AB1286" s="104" t="str">
        <f t="shared" si="122"/>
        <v>FERRO</v>
      </c>
      <c r="AC1286" s="106">
        <f>IF(AND(AB1286="FERRO",AA1286="PADRAO"),CONTROLE!$T$2,IF(AND(AB1286="FERRO",AA1286="ESPECIAL"),CONTROLE!$T$3,IF(AND(AB1286="ACO",AA1286="PADRAO"),CONTROLE!$T$8,IF(AND(AB1286="ACO",AA1286="ESPECIAL"),CONTROLE!$T$9,IF(AND(AB1286="ALUMINIO",AA1286="PADRAO"),CONTROLE!$T$5,IF(AND(AB1286="ALUMINIO",AA1286="ESPECIAL"),CONTROLE!$T$6))))))</f>
        <v>12737</v>
      </c>
    </row>
    <row r="1287" spans="1:29" ht="15" customHeight="1">
      <c r="A1287" s="98" t="s">
        <v>2927</v>
      </c>
      <c r="B1287" s="96" t="str">
        <f t="shared" si="121"/>
        <v xml:space="preserve"> </v>
      </c>
      <c r="C1287" s="96" t="str">
        <f>IF(AND(ISBLANK('TABELA UNIFICADA 2024'!P1233)=TRUE,(ISBLANK('TABELA UNIFICADA 2024'!A1233)=FALSE)),'TABELA UNIFICADA 2024'!A1233," ")</f>
        <v xml:space="preserve"> </v>
      </c>
      <c r="D1287" s="96" t="s">
        <v>43</v>
      </c>
      <c r="E1287" s="191" t="str">
        <f>IF(ISBLANK('TABELA UNIFICADA 2024'!M1233)=TRUE," ",'TABELA UNIFICADA 2024'!M1233)</f>
        <v xml:space="preserve"> </v>
      </c>
      <c r="F1287" s="96" t="s">
        <v>111</v>
      </c>
      <c r="G1287" s="96" t="str">
        <f>IF(C1287='TABELA UNIFICADA 2024'!A1287,'TABELA UNIFICADA 2024'!D1287," ")</f>
        <v xml:space="preserve"> </v>
      </c>
      <c r="H1287" s="96" t="s">
        <v>43</v>
      </c>
      <c r="I1287" s="96" t="s">
        <v>112</v>
      </c>
      <c r="J1287" s="97" t="str">
        <f>IF(C1287='TABELA UNIFICADA 2024'!A1233,'TABELA UNIFICADA 2024'!G1233," ")</f>
        <v xml:space="preserve"> </v>
      </c>
      <c r="K1287" s="96" t="s">
        <v>113</v>
      </c>
      <c r="L1287" s="100" t="str">
        <f t="shared" si="119"/>
        <v>-</v>
      </c>
      <c r="M1287" s="95" t="str">
        <f>IF(C1287='TABELA UNIFICADA 2024'!A1287,'TABELA UNIFICADA 2024'!C1287," ")</f>
        <v xml:space="preserve"> </v>
      </c>
      <c r="N1287" s="99" t="str">
        <f>IF(C1287='TABELA UNIFICADA 2024'!A1233,'TABELA UNIFICADA 2024'!F1233," ")</f>
        <v xml:space="preserve"> </v>
      </c>
      <c r="O1287" s="99" t="str">
        <f t="shared" si="120"/>
        <v xml:space="preserve"> </v>
      </c>
      <c r="Y1287" s="183" t="s">
        <v>2287</v>
      </c>
      <c r="Z1287" s="104" t="s">
        <v>666</v>
      </c>
      <c r="AA1287" s="104" t="s">
        <v>706</v>
      </c>
      <c r="AB1287" s="104" t="str">
        <f t="shared" si="122"/>
        <v>FERRO</v>
      </c>
      <c r="AC1287" s="106">
        <f>IF(AND(AB1287="FERRO",AA1287="PADRAO"),CONTROLE!$T$2,IF(AND(AB1287="FERRO",AA1287="ESPECIAL"),CONTROLE!$T$3,IF(AND(AB1287="ACO",AA1287="PADRAO"),CONTROLE!$T$8,IF(AND(AB1287="ACO",AA1287="ESPECIAL"),CONTROLE!$T$9,IF(AND(AB1287="ALUMINIO",AA1287="PADRAO"),CONTROLE!$T$5,IF(AND(AB1287="ALUMINIO",AA1287="ESPECIAL"),CONTROLE!$T$6))))))</f>
        <v>12737</v>
      </c>
    </row>
    <row r="1288" spans="1:29" ht="15" customHeight="1">
      <c r="A1288" s="98" t="s">
        <v>2927</v>
      </c>
      <c r="B1288" s="96" t="str">
        <f t="shared" si="121"/>
        <v xml:space="preserve"> </v>
      </c>
      <c r="C1288" s="96" t="str">
        <f>IF(AND(ISBLANK('TABELA UNIFICADA 2024'!P1234)=TRUE,(ISBLANK('TABELA UNIFICADA 2024'!A1234)=FALSE)),'TABELA UNIFICADA 2024'!A1234," ")</f>
        <v xml:space="preserve"> </v>
      </c>
      <c r="D1288" s="96" t="s">
        <v>43</v>
      </c>
      <c r="E1288" s="191" t="str">
        <f>IF(ISBLANK('TABELA UNIFICADA 2024'!M1234)=TRUE," ",'TABELA UNIFICADA 2024'!M1234)</f>
        <v xml:space="preserve"> </v>
      </c>
      <c r="F1288" s="96" t="s">
        <v>111</v>
      </c>
      <c r="G1288" s="96" t="str">
        <f>IF(C1288='TABELA UNIFICADA 2024'!A1288,'TABELA UNIFICADA 2024'!D1288," ")</f>
        <v xml:space="preserve"> </v>
      </c>
      <c r="H1288" s="96" t="s">
        <v>43</v>
      </c>
      <c r="I1288" s="96" t="s">
        <v>112</v>
      </c>
      <c r="J1288" s="97" t="str">
        <f>IF(C1288='TABELA UNIFICADA 2024'!A1234,'TABELA UNIFICADA 2024'!G1234," ")</f>
        <v xml:space="preserve"> </v>
      </c>
      <c r="K1288" s="96" t="s">
        <v>113</v>
      </c>
      <c r="L1288" s="100" t="str">
        <f t="shared" si="119"/>
        <v>-</v>
      </c>
      <c r="M1288" s="95" t="str">
        <f>IF(C1288='TABELA UNIFICADA 2024'!A1288,'TABELA UNIFICADA 2024'!C1288," ")</f>
        <v xml:space="preserve"> </v>
      </c>
      <c r="N1288" s="99" t="str">
        <f>IF(C1288='TABELA UNIFICADA 2024'!A1234,'TABELA UNIFICADA 2024'!F1234," ")</f>
        <v xml:space="preserve"> </v>
      </c>
      <c r="O1288" s="99" t="str">
        <f t="shared" si="120"/>
        <v xml:space="preserve"> </v>
      </c>
      <c r="Y1288" s="183" t="s">
        <v>2288</v>
      </c>
      <c r="Z1288" s="104" t="s">
        <v>666</v>
      </c>
      <c r="AA1288" s="104" t="s">
        <v>706</v>
      </c>
      <c r="AB1288" s="104" t="str">
        <f t="shared" si="122"/>
        <v>FERRO</v>
      </c>
      <c r="AC1288" s="106">
        <f>IF(AND(AB1288="FERRO",AA1288="PADRAO"),CONTROLE!$T$2,IF(AND(AB1288="FERRO",AA1288="ESPECIAL"),CONTROLE!$T$3,IF(AND(AB1288="ACO",AA1288="PADRAO"),CONTROLE!$T$8,IF(AND(AB1288="ACO",AA1288="ESPECIAL"),CONTROLE!$T$9,IF(AND(AB1288="ALUMINIO",AA1288="PADRAO"),CONTROLE!$T$5,IF(AND(AB1288="ALUMINIO",AA1288="ESPECIAL"),CONTROLE!$T$6))))))</f>
        <v>12737</v>
      </c>
    </row>
    <row r="1289" spans="1:29" ht="15" customHeight="1">
      <c r="A1289" s="98" t="s">
        <v>2927</v>
      </c>
      <c r="B1289" s="96" t="str">
        <f t="shared" si="121"/>
        <v xml:space="preserve"> </v>
      </c>
      <c r="C1289" s="96" t="str">
        <f>IF(AND(ISBLANK('TABELA UNIFICADA 2024'!P1235)=TRUE,(ISBLANK('TABELA UNIFICADA 2024'!A1235)=FALSE)),'TABELA UNIFICADA 2024'!A1235," ")</f>
        <v xml:space="preserve"> </v>
      </c>
      <c r="D1289" s="96" t="s">
        <v>43</v>
      </c>
      <c r="E1289" s="191" t="str">
        <f>IF(ISBLANK('TABELA UNIFICADA 2024'!M1235)=TRUE," ",'TABELA UNIFICADA 2024'!M1235)</f>
        <v xml:space="preserve"> </v>
      </c>
      <c r="F1289" s="96" t="s">
        <v>111</v>
      </c>
      <c r="G1289" s="96" t="str">
        <f>IF(C1289='TABELA UNIFICADA 2024'!A1289,'TABELA UNIFICADA 2024'!D1289," ")</f>
        <v xml:space="preserve"> </v>
      </c>
      <c r="H1289" s="96" t="s">
        <v>43</v>
      </c>
      <c r="I1289" s="96" t="s">
        <v>112</v>
      </c>
      <c r="J1289" s="97" t="str">
        <f>IF(C1289='TABELA UNIFICADA 2024'!A1235,'TABELA UNIFICADA 2024'!G1235," ")</f>
        <v xml:space="preserve"> </v>
      </c>
      <c r="K1289" s="96" t="s">
        <v>113</v>
      </c>
      <c r="L1289" s="100" t="str">
        <f t="shared" si="119"/>
        <v>-</v>
      </c>
      <c r="M1289" s="95" t="str">
        <f>IF(C1289='TABELA UNIFICADA 2024'!A1289,'TABELA UNIFICADA 2024'!C1289," ")</f>
        <v xml:space="preserve"> </v>
      </c>
      <c r="N1289" s="99" t="str">
        <f>IF(C1289='TABELA UNIFICADA 2024'!A1235,'TABELA UNIFICADA 2024'!F1235," ")</f>
        <v xml:space="preserve"> </v>
      </c>
      <c r="O1289" s="99" t="str">
        <f t="shared" si="120"/>
        <v xml:space="preserve"> </v>
      </c>
      <c r="Y1289" s="183" t="s">
        <v>2289</v>
      </c>
      <c r="Z1289" s="104" t="s">
        <v>666</v>
      </c>
      <c r="AA1289" s="104" t="s">
        <v>706</v>
      </c>
      <c r="AB1289" s="104" t="str">
        <f t="shared" si="122"/>
        <v>FERRO</v>
      </c>
      <c r="AC1289" s="106">
        <f>IF(AND(AB1289="FERRO",AA1289="PADRAO"),CONTROLE!$T$2,IF(AND(AB1289="FERRO",AA1289="ESPECIAL"),CONTROLE!$T$3,IF(AND(AB1289="ACO",AA1289="PADRAO"),CONTROLE!$T$8,IF(AND(AB1289="ACO",AA1289="ESPECIAL"),CONTROLE!$T$9,IF(AND(AB1289="ALUMINIO",AA1289="PADRAO"),CONTROLE!$T$5,IF(AND(AB1289="ALUMINIO",AA1289="ESPECIAL"),CONTROLE!$T$6))))))</f>
        <v>12737</v>
      </c>
    </row>
    <row r="1290" spans="1:29" ht="15" customHeight="1">
      <c r="A1290" s="98" t="s">
        <v>2927</v>
      </c>
      <c r="B1290" s="96" t="str">
        <f t="shared" si="121"/>
        <v xml:space="preserve"> </v>
      </c>
      <c r="C1290" s="96" t="str">
        <f>IF(AND(ISBLANK('TABELA UNIFICADA 2024'!P1236)=TRUE,(ISBLANK('TABELA UNIFICADA 2024'!A1236)=FALSE)),'TABELA UNIFICADA 2024'!A1236," ")</f>
        <v xml:space="preserve"> </v>
      </c>
      <c r="D1290" s="96" t="s">
        <v>43</v>
      </c>
      <c r="E1290" s="191" t="str">
        <f>IF(ISBLANK('TABELA UNIFICADA 2024'!M1236)=TRUE," ",'TABELA UNIFICADA 2024'!M1236)</f>
        <v xml:space="preserve"> </v>
      </c>
      <c r="F1290" s="96" t="s">
        <v>111</v>
      </c>
      <c r="G1290" s="96" t="str">
        <f>IF(C1290='TABELA UNIFICADA 2024'!A1290,'TABELA UNIFICADA 2024'!D1290," ")</f>
        <v xml:space="preserve"> </v>
      </c>
      <c r="H1290" s="96" t="s">
        <v>43</v>
      </c>
      <c r="I1290" s="96" t="s">
        <v>112</v>
      </c>
      <c r="J1290" s="97" t="str">
        <f>IF(C1290='TABELA UNIFICADA 2024'!A1236,'TABELA UNIFICADA 2024'!G1236," ")</f>
        <v xml:space="preserve"> </v>
      </c>
      <c r="K1290" s="96" t="s">
        <v>113</v>
      </c>
      <c r="L1290" s="100" t="str">
        <f t="shared" si="119"/>
        <v>-</v>
      </c>
      <c r="M1290" s="95" t="str">
        <f>IF(C1290='TABELA UNIFICADA 2024'!A1290,'TABELA UNIFICADA 2024'!C1290," ")</f>
        <v xml:space="preserve"> </v>
      </c>
      <c r="N1290" s="99" t="str">
        <f>IF(C1290='TABELA UNIFICADA 2024'!A1236,'TABELA UNIFICADA 2024'!F1236," ")</f>
        <v xml:space="preserve"> </v>
      </c>
      <c r="O1290" s="99" t="str">
        <f t="shared" si="120"/>
        <v xml:space="preserve"> </v>
      </c>
      <c r="Y1290" s="183" t="s">
        <v>1295</v>
      </c>
      <c r="Z1290" s="104" t="s">
        <v>664</v>
      </c>
      <c r="AA1290" s="104" t="s">
        <v>706</v>
      </c>
      <c r="AB1290" s="104" t="str">
        <f t="shared" si="122"/>
        <v>FERRO</v>
      </c>
      <c r="AC1290" s="106">
        <f>IF(AND(AB1290="FERRO",AA1290="PADRAO"),CONTROLE!$T$2,IF(AND(AB1290="FERRO",AA1290="ESPECIAL"),CONTROLE!$T$3,IF(AND(AB1290="ACO",AA1290="PADRAO"),CONTROLE!$T$8,IF(AND(AB1290="ACO",AA1290="ESPECIAL"),CONTROLE!$T$9,IF(AND(AB1290="ALUMINIO",AA1290="PADRAO"),CONTROLE!$T$5,IF(AND(AB1290="ALUMINIO",AA1290="ESPECIAL"),CONTROLE!$T$6))))))</f>
        <v>12737</v>
      </c>
    </row>
    <row r="1291" spans="1:29" ht="15" customHeight="1">
      <c r="A1291" s="98" t="s">
        <v>2927</v>
      </c>
      <c r="B1291" s="96" t="str">
        <f t="shared" si="121"/>
        <v xml:space="preserve"> </v>
      </c>
      <c r="C1291" s="96" t="str">
        <f>IF(AND(ISBLANK('TABELA UNIFICADA 2024'!P1237)=TRUE,(ISBLANK('TABELA UNIFICADA 2024'!A1237)=FALSE)),'TABELA UNIFICADA 2024'!A1237," ")</f>
        <v xml:space="preserve"> </v>
      </c>
      <c r="D1291" s="96" t="s">
        <v>43</v>
      </c>
      <c r="E1291" s="191" t="str">
        <f>IF(ISBLANK('TABELA UNIFICADA 2024'!M1237)=TRUE," ",'TABELA UNIFICADA 2024'!M1237)</f>
        <v xml:space="preserve"> </v>
      </c>
      <c r="F1291" s="96" t="s">
        <v>111</v>
      </c>
      <c r="G1291" s="96" t="str">
        <f>IF(C1291='TABELA UNIFICADA 2024'!A1291,'TABELA UNIFICADA 2024'!D1291," ")</f>
        <v xml:space="preserve"> </v>
      </c>
      <c r="H1291" s="96" t="s">
        <v>43</v>
      </c>
      <c r="I1291" s="96" t="s">
        <v>112</v>
      </c>
      <c r="J1291" s="97" t="str">
        <f>IF(C1291='TABELA UNIFICADA 2024'!A1237,'TABELA UNIFICADA 2024'!G1237," ")</f>
        <v xml:space="preserve"> </v>
      </c>
      <c r="K1291" s="96" t="s">
        <v>113</v>
      </c>
      <c r="L1291" s="100" t="str">
        <f t="shared" si="119"/>
        <v>-</v>
      </c>
      <c r="M1291" s="95" t="str">
        <f>IF(C1291='TABELA UNIFICADA 2024'!A1291,'TABELA UNIFICADA 2024'!C1291," ")</f>
        <v xml:space="preserve"> </v>
      </c>
      <c r="N1291" s="99" t="str">
        <f>IF(C1291='TABELA UNIFICADA 2024'!A1237,'TABELA UNIFICADA 2024'!F1237," ")</f>
        <v xml:space="preserve"> </v>
      </c>
      <c r="O1291" s="99" t="str">
        <f t="shared" si="120"/>
        <v xml:space="preserve"> </v>
      </c>
      <c r="Y1291" s="183" t="s">
        <v>2290</v>
      </c>
      <c r="Z1291" s="104" t="s">
        <v>666</v>
      </c>
      <c r="AA1291" s="104" t="s">
        <v>706</v>
      </c>
      <c r="AB1291" s="104" t="str">
        <f t="shared" si="122"/>
        <v>FERRO</v>
      </c>
      <c r="AC1291" s="106">
        <f>IF(AND(AB1291="FERRO",AA1291="PADRAO"),CONTROLE!$T$2,IF(AND(AB1291="FERRO",AA1291="ESPECIAL"),CONTROLE!$T$3,IF(AND(AB1291="ACO",AA1291="PADRAO"),CONTROLE!$T$8,IF(AND(AB1291="ACO",AA1291="ESPECIAL"),CONTROLE!$T$9,IF(AND(AB1291="ALUMINIO",AA1291="PADRAO"),CONTROLE!$T$5,IF(AND(AB1291="ALUMINIO",AA1291="ESPECIAL"),CONTROLE!$T$6))))))</f>
        <v>12737</v>
      </c>
    </row>
    <row r="1292" spans="1:29" ht="15" customHeight="1">
      <c r="A1292" s="98" t="s">
        <v>2927</v>
      </c>
      <c r="B1292" s="96" t="str">
        <f t="shared" si="121"/>
        <v xml:space="preserve"> </v>
      </c>
      <c r="C1292" s="96" t="str">
        <f>IF(AND(ISBLANK('TABELA UNIFICADA 2024'!P1238)=TRUE,(ISBLANK('TABELA UNIFICADA 2024'!A1238)=FALSE)),'TABELA UNIFICADA 2024'!A1238," ")</f>
        <v xml:space="preserve"> </v>
      </c>
      <c r="D1292" s="96" t="s">
        <v>43</v>
      </c>
      <c r="E1292" s="191" t="str">
        <f>IF(ISBLANK('TABELA UNIFICADA 2024'!M1238)=TRUE," ",'TABELA UNIFICADA 2024'!M1238)</f>
        <v xml:space="preserve"> </v>
      </c>
      <c r="F1292" s="96" t="s">
        <v>111</v>
      </c>
      <c r="G1292" s="96" t="str">
        <f>IF(C1292='TABELA UNIFICADA 2024'!A1292,'TABELA UNIFICADA 2024'!D1292," ")</f>
        <v xml:space="preserve"> </v>
      </c>
      <c r="H1292" s="96" t="s">
        <v>43</v>
      </c>
      <c r="I1292" s="96" t="s">
        <v>112</v>
      </c>
      <c r="J1292" s="97" t="str">
        <f>IF(C1292='TABELA UNIFICADA 2024'!A1238,'TABELA UNIFICADA 2024'!G1238," ")</f>
        <v xml:space="preserve"> </v>
      </c>
      <c r="K1292" s="96" t="s">
        <v>113</v>
      </c>
      <c r="L1292" s="100" t="str">
        <f t="shared" si="119"/>
        <v>-</v>
      </c>
      <c r="M1292" s="95" t="str">
        <f>IF(C1292='TABELA UNIFICADA 2024'!A1292,'TABELA UNIFICADA 2024'!C1292," ")</f>
        <v xml:space="preserve"> </v>
      </c>
      <c r="N1292" s="99" t="str">
        <f>IF(C1292='TABELA UNIFICADA 2024'!A1238,'TABELA UNIFICADA 2024'!F1238," ")</f>
        <v xml:space="preserve"> </v>
      </c>
      <c r="O1292" s="99" t="str">
        <f t="shared" si="120"/>
        <v xml:space="preserve"> </v>
      </c>
      <c r="Y1292" s="183" t="s">
        <v>2291</v>
      </c>
      <c r="Z1292" s="104" t="s">
        <v>666</v>
      </c>
      <c r="AA1292" s="104" t="s">
        <v>706</v>
      </c>
      <c r="AB1292" s="104" t="str">
        <f t="shared" si="122"/>
        <v>FERRO</v>
      </c>
      <c r="AC1292" s="106">
        <f>IF(AND(AB1292="FERRO",AA1292="PADRAO"),CONTROLE!$T$2,IF(AND(AB1292="FERRO",AA1292="ESPECIAL"),CONTROLE!$T$3,IF(AND(AB1292="ACO",AA1292="PADRAO"),CONTROLE!$T$8,IF(AND(AB1292="ACO",AA1292="ESPECIAL"),CONTROLE!$T$9,IF(AND(AB1292="ALUMINIO",AA1292="PADRAO"),CONTROLE!$T$5,IF(AND(AB1292="ALUMINIO",AA1292="ESPECIAL"),CONTROLE!$T$6))))))</f>
        <v>12737</v>
      </c>
    </row>
    <row r="1293" spans="1:29" ht="15" customHeight="1">
      <c r="A1293" s="98" t="s">
        <v>2927</v>
      </c>
      <c r="B1293" s="96" t="str">
        <f t="shared" si="121"/>
        <v xml:space="preserve"> </v>
      </c>
      <c r="C1293" s="96" t="str">
        <f>IF(AND(ISBLANK('TABELA UNIFICADA 2024'!P1239)=TRUE,(ISBLANK('TABELA UNIFICADA 2024'!A1239)=FALSE)),'TABELA UNIFICADA 2024'!A1239," ")</f>
        <v xml:space="preserve"> </v>
      </c>
      <c r="D1293" s="96" t="s">
        <v>43</v>
      </c>
      <c r="E1293" s="191" t="str">
        <f>IF(ISBLANK('TABELA UNIFICADA 2024'!M1239)=TRUE," ",'TABELA UNIFICADA 2024'!M1239)</f>
        <v xml:space="preserve"> </v>
      </c>
      <c r="F1293" s="96" t="s">
        <v>111</v>
      </c>
      <c r="G1293" s="96" t="str">
        <f>IF(C1293='TABELA UNIFICADA 2024'!A1293,'TABELA UNIFICADA 2024'!D1293," ")</f>
        <v xml:space="preserve"> </v>
      </c>
      <c r="H1293" s="96" t="s">
        <v>43</v>
      </c>
      <c r="I1293" s="96" t="s">
        <v>112</v>
      </c>
      <c r="J1293" s="97" t="str">
        <f>IF(C1293='TABELA UNIFICADA 2024'!A1239,'TABELA UNIFICADA 2024'!G1239," ")</f>
        <v xml:space="preserve"> </v>
      </c>
      <c r="K1293" s="96" t="s">
        <v>113</v>
      </c>
      <c r="L1293" s="100" t="str">
        <f t="shared" si="119"/>
        <v>-</v>
      </c>
      <c r="M1293" s="95" t="str">
        <f>IF(C1293='TABELA UNIFICADA 2024'!A1293,'TABELA UNIFICADA 2024'!C1293," ")</f>
        <v xml:space="preserve"> </v>
      </c>
      <c r="N1293" s="99" t="str">
        <f>IF(C1293='TABELA UNIFICADA 2024'!A1239,'TABELA UNIFICADA 2024'!F1239," ")</f>
        <v xml:space="preserve"> </v>
      </c>
      <c r="O1293" s="99" t="str">
        <f t="shared" si="120"/>
        <v xml:space="preserve"> </v>
      </c>
      <c r="Y1293" s="183" t="s">
        <v>2292</v>
      </c>
      <c r="Z1293" s="104" t="s">
        <v>666</v>
      </c>
      <c r="AA1293" s="104" t="s">
        <v>706</v>
      </c>
      <c r="AB1293" s="104" t="str">
        <f t="shared" si="122"/>
        <v>FERRO</v>
      </c>
      <c r="AC1293" s="106">
        <f>IF(AND(AB1293="FERRO",AA1293="PADRAO"),CONTROLE!$T$2,IF(AND(AB1293="FERRO",AA1293="ESPECIAL"),CONTROLE!$T$3,IF(AND(AB1293="ACO",AA1293="PADRAO"),CONTROLE!$T$8,IF(AND(AB1293="ACO",AA1293="ESPECIAL"),CONTROLE!$T$9,IF(AND(AB1293="ALUMINIO",AA1293="PADRAO"),CONTROLE!$T$5,IF(AND(AB1293="ALUMINIO",AA1293="ESPECIAL"),CONTROLE!$T$6))))))</f>
        <v>12737</v>
      </c>
    </row>
    <row r="1294" spans="1:29" ht="15" customHeight="1">
      <c r="A1294" s="98" t="s">
        <v>2927</v>
      </c>
      <c r="B1294" s="96" t="str">
        <f t="shared" si="121"/>
        <v xml:space="preserve"> </v>
      </c>
      <c r="C1294" s="96" t="str">
        <f>IF(AND(ISBLANK('TABELA UNIFICADA 2024'!P1240)=TRUE,(ISBLANK('TABELA UNIFICADA 2024'!A1240)=FALSE)),'TABELA UNIFICADA 2024'!A1240," ")</f>
        <v xml:space="preserve"> </v>
      </c>
      <c r="D1294" s="96" t="s">
        <v>43</v>
      </c>
      <c r="E1294" s="191" t="str">
        <f>IF(ISBLANK('TABELA UNIFICADA 2024'!M1240)=TRUE," ",'TABELA UNIFICADA 2024'!M1240)</f>
        <v xml:space="preserve"> </v>
      </c>
      <c r="F1294" s="96" t="s">
        <v>111</v>
      </c>
      <c r="G1294" s="96" t="str">
        <f>IF(C1294='TABELA UNIFICADA 2024'!A1294,'TABELA UNIFICADA 2024'!D1294," ")</f>
        <v xml:space="preserve"> </v>
      </c>
      <c r="H1294" s="96" t="s">
        <v>43</v>
      </c>
      <c r="I1294" s="96" t="s">
        <v>112</v>
      </c>
      <c r="J1294" s="97" t="str">
        <f>IF(C1294='TABELA UNIFICADA 2024'!A1240,'TABELA UNIFICADA 2024'!G1240," ")</f>
        <v xml:space="preserve"> </v>
      </c>
      <c r="K1294" s="96" t="s">
        <v>113</v>
      </c>
      <c r="L1294" s="100" t="str">
        <f t="shared" ref="L1294:L1357" si="123">IFERROR(VLOOKUP(M1294,$Y$3:$AC$3003,5,0),"-")</f>
        <v>-</v>
      </c>
      <c r="M1294" s="95" t="str">
        <f>IF(C1294='TABELA UNIFICADA 2024'!A1294,'TABELA UNIFICADA 2024'!C1294," ")</f>
        <v xml:space="preserve"> </v>
      </c>
      <c r="N1294" s="99" t="str">
        <f>IF(C1294='TABELA UNIFICADA 2024'!A1240,'TABELA UNIFICADA 2024'!F1240," ")</f>
        <v xml:space="preserve"> </v>
      </c>
      <c r="O1294" s="99" t="str">
        <f t="shared" ref="O1294:O1357" si="124">IF(C1294=" "," ",CONCATENATE(A1294," ",B1294,," ",C1294," ",D1294," ",TEXT(E1294,"dd/mm/aaaa")," ",F1294," ",IF(LEFT(M1294, 2) = "PF", SUBSTITUTE(M1294, ".","") &amp; ".055",M1294 &amp; ".055")," ",H1294," ",I1294," ",TEXT(J1294,"#,00")," ",K1294))</f>
        <v xml:space="preserve"> </v>
      </c>
      <c r="Y1294" s="183" t="s">
        <v>2293</v>
      </c>
      <c r="Z1294" s="104" t="s">
        <v>666</v>
      </c>
      <c r="AA1294" s="104" t="s">
        <v>706</v>
      </c>
      <c r="AB1294" s="104" t="str">
        <f t="shared" si="122"/>
        <v>FERRO</v>
      </c>
      <c r="AC1294" s="106">
        <f>IF(AND(AB1294="FERRO",AA1294="PADRAO"),CONTROLE!$T$2,IF(AND(AB1294="FERRO",AA1294="ESPECIAL"),CONTROLE!$T$3,IF(AND(AB1294="ACO",AA1294="PADRAO"),CONTROLE!$T$8,IF(AND(AB1294="ACO",AA1294="ESPECIAL"),CONTROLE!$T$9,IF(AND(AB1294="ALUMINIO",AA1294="PADRAO"),CONTROLE!$T$5,IF(AND(AB1294="ALUMINIO",AA1294="ESPECIAL"),CONTROLE!$T$6))))))</f>
        <v>12737</v>
      </c>
    </row>
    <row r="1295" spans="1:29" ht="15" customHeight="1">
      <c r="A1295" s="98" t="s">
        <v>2927</v>
      </c>
      <c r="B1295" s="96" t="str">
        <f t="shared" si="121"/>
        <v xml:space="preserve"> </v>
      </c>
      <c r="C1295" s="96" t="str">
        <f>IF(AND(ISBLANK('TABELA UNIFICADA 2024'!P1241)=TRUE,(ISBLANK('TABELA UNIFICADA 2024'!A1241)=FALSE)),'TABELA UNIFICADA 2024'!A1241," ")</f>
        <v xml:space="preserve"> </v>
      </c>
      <c r="D1295" s="96" t="s">
        <v>43</v>
      </c>
      <c r="E1295" s="191" t="str">
        <f>IF(ISBLANK('TABELA UNIFICADA 2024'!M1241)=TRUE," ",'TABELA UNIFICADA 2024'!M1241)</f>
        <v xml:space="preserve"> </v>
      </c>
      <c r="F1295" s="96" t="s">
        <v>111</v>
      </c>
      <c r="G1295" s="96" t="str">
        <f>IF(C1295='TABELA UNIFICADA 2024'!A1295,'TABELA UNIFICADA 2024'!D1295," ")</f>
        <v xml:space="preserve"> </v>
      </c>
      <c r="H1295" s="96" t="s">
        <v>43</v>
      </c>
      <c r="I1295" s="96" t="s">
        <v>112</v>
      </c>
      <c r="J1295" s="97" t="str">
        <f>IF(C1295='TABELA UNIFICADA 2024'!A1241,'TABELA UNIFICADA 2024'!G1241," ")</f>
        <v xml:space="preserve"> </v>
      </c>
      <c r="K1295" s="96" t="s">
        <v>113</v>
      </c>
      <c r="L1295" s="100" t="str">
        <f t="shared" si="123"/>
        <v>-</v>
      </c>
      <c r="M1295" s="95" t="str">
        <f>IF(C1295='TABELA UNIFICADA 2024'!A1295,'TABELA UNIFICADA 2024'!C1295," ")</f>
        <v xml:space="preserve"> </v>
      </c>
      <c r="N1295" s="99" t="str">
        <f>IF(C1295='TABELA UNIFICADA 2024'!A1241,'TABELA UNIFICADA 2024'!F1241," ")</f>
        <v xml:space="preserve"> </v>
      </c>
      <c r="O1295" s="99" t="str">
        <f t="shared" si="124"/>
        <v xml:space="preserve"> </v>
      </c>
      <c r="Y1295" s="183" t="s">
        <v>2294</v>
      </c>
      <c r="Z1295" s="104" t="s">
        <v>666</v>
      </c>
      <c r="AA1295" s="104" t="s">
        <v>706</v>
      </c>
      <c r="AB1295" s="104" t="str">
        <f t="shared" si="122"/>
        <v>FERRO</v>
      </c>
      <c r="AC1295" s="106">
        <f>IF(AND(AB1295="FERRO",AA1295="PADRAO"),CONTROLE!$T$2,IF(AND(AB1295="FERRO",AA1295="ESPECIAL"),CONTROLE!$T$3,IF(AND(AB1295="ACO",AA1295="PADRAO"),CONTROLE!$T$8,IF(AND(AB1295="ACO",AA1295="ESPECIAL"),CONTROLE!$T$9,IF(AND(AB1295="ALUMINIO",AA1295="PADRAO"),CONTROLE!$T$5,IF(AND(AB1295="ALUMINIO",AA1295="ESPECIAL"),CONTROLE!$T$6))))))</f>
        <v>12737</v>
      </c>
    </row>
    <row r="1296" spans="1:29" ht="15" customHeight="1">
      <c r="A1296" s="98" t="s">
        <v>2927</v>
      </c>
      <c r="B1296" s="96" t="str">
        <f t="shared" si="121"/>
        <v xml:space="preserve"> </v>
      </c>
      <c r="C1296" s="96" t="str">
        <f>IF(AND(ISBLANK('TABELA UNIFICADA 2024'!P1242)=TRUE,(ISBLANK('TABELA UNIFICADA 2024'!A1242)=FALSE)),'TABELA UNIFICADA 2024'!A1242," ")</f>
        <v xml:space="preserve"> </v>
      </c>
      <c r="D1296" s="96" t="s">
        <v>43</v>
      </c>
      <c r="E1296" s="191" t="str">
        <f>IF(ISBLANK('TABELA UNIFICADA 2024'!M1242)=TRUE," ",'TABELA UNIFICADA 2024'!M1242)</f>
        <v xml:space="preserve"> </v>
      </c>
      <c r="F1296" s="96" t="s">
        <v>111</v>
      </c>
      <c r="G1296" s="96" t="str">
        <f>IF(C1296='TABELA UNIFICADA 2024'!A1296,'TABELA UNIFICADA 2024'!D1296," ")</f>
        <v xml:space="preserve"> </v>
      </c>
      <c r="H1296" s="96" t="s">
        <v>43</v>
      </c>
      <c r="I1296" s="96" t="s">
        <v>112</v>
      </c>
      <c r="J1296" s="97" t="str">
        <f>IF(C1296='TABELA UNIFICADA 2024'!A1242,'TABELA UNIFICADA 2024'!G1242," ")</f>
        <v xml:space="preserve"> </v>
      </c>
      <c r="K1296" s="96" t="s">
        <v>113</v>
      </c>
      <c r="L1296" s="100" t="str">
        <f t="shared" si="123"/>
        <v>-</v>
      </c>
      <c r="M1296" s="95" t="str">
        <f>IF(C1296='TABELA UNIFICADA 2024'!A1296,'TABELA UNIFICADA 2024'!C1296," ")</f>
        <v xml:space="preserve"> </v>
      </c>
      <c r="N1296" s="99" t="str">
        <f>IF(C1296='TABELA UNIFICADA 2024'!A1242,'TABELA UNIFICADA 2024'!F1242," ")</f>
        <v xml:space="preserve"> </v>
      </c>
      <c r="O1296" s="99" t="str">
        <f t="shared" si="124"/>
        <v xml:space="preserve"> </v>
      </c>
      <c r="Y1296" s="183" t="s">
        <v>2295</v>
      </c>
      <c r="Z1296" s="104" t="s">
        <v>666</v>
      </c>
      <c r="AA1296" s="104" t="s">
        <v>706</v>
      </c>
      <c r="AB1296" s="104" t="str">
        <f t="shared" si="122"/>
        <v>FERRO</v>
      </c>
      <c r="AC1296" s="106">
        <f>IF(AND(AB1296="FERRO",AA1296="PADRAO"),CONTROLE!$T$2,IF(AND(AB1296="FERRO",AA1296="ESPECIAL"),CONTROLE!$T$3,IF(AND(AB1296="ACO",AA1296="PADRAO"),CONTROLE!$T$8,IF(AND(AB1296="ACO",AA1296="ESPECIAL"),CONTROLE!$T$9,IF(AND(AB1296="ALUMINIO",AA1296="PADRAO"),CONTROLE!$T$5,IF(AND(AB1296="ALUMINIO",AA1296="ESPECIAL"),CONTROLE!$T$6))))))</f>
        <v>12737</v>
      </c>
    </row>
    <row r="1297" spans="1:29" ht="15" customHeight="1">
      <c r="A1297" s="98" t="s">
        <v>2927</v>
      </c>
      <c r="B1297" s="96" t="str">
        <f t="shared" si="121"/>
        <v xml:space="preserve"> </v>
      </c>
      <c r="C1297" s="96" t="str">
        <f>IF(AND(ISBLANK('TABELA UNIFICADA 2024'!P1243)=TRUE,(ISBLANK('TABELA UNIFICADA 2024'!A1243)=FALSE)),'TABELA UNIFICADA 2024'!A1243," ")</f>
        <v xml:space="preserve"> </v>
      </c>
      <c r="D1297" s="96" t="s">
        <v>43</v>
      </c>
      <c r="E1297" s="191" t="str">
        <f>IF(ISBLANK('TABELA UNIFICADA 2024'!M1243)=TRUE," ",'TABELA UNIFICADA 2024'!M1243)</f>
        <v xml:space="preserve"> </v>
      </c>
      <c r="F1297" s="96" t="s">
        <v>111</v>
      </c>
      <c r="G1297" s="96" t="str">
        <f>IF(C1297='TABELA UNIFICADA 2024'!A1297,'TABELA UNIFICADA 2024'!D1297," ")</f>
        <v xml:space="preserve"> </v>
      </c>
      <c r="H1297" s="96" t="s">
        <v>43</v>
      </c>
      <c r="I1297" s="96" t="s">
        <v>112</v>
      </c>
      <c r="J1297" s="97" t="str">
        <f>IF(C1297='TABELA UNIFICADA 2024'!A1243,'TABELA UNIFICADA 2024'!G1243," ")</f>
        <v xml:space="preserve"> </v>
      </c>
      <c r="K1297" s="96" t="s">
        <v>113</v>
      </c>
      <c r="L1297" s="100" t="str">
        <f t="shared" si="123"/>
        <v>-</v>
      </c>
      <c r="M1297" s="95" t="str">
        <f>IF(C1297='TABELA UNIFICADA 2024'!A1297,'TABELA UNIFICADA 2024'!C1297," ")</f>
        <v xml:space="preserve"> </v>
      </c>
      <c r="N1297" s="99" t="str">
        <f>IF(C1297='TABELA UNIFICADA 2024'!A1243,'TABELA UNIFICADA 2024'!F1243," ")</f>
        <v xml:space="preserve"> </v>
      </c>
      <c r="O1297" s="99" t="str">
        <f t="shared" si="124"/>
        <v xml:space="preserve"> </v>
      </c>
      <c r="Y1297" s="183" t="s">
        <v>2296</v>
      </c>
      <c r="Z1297" s="104" t="s">
        <v>666</v>
      </c>
      <c r="AA1297" s="104" t="s">
        <v>706</v>
      </c>
      <c r="AB1297" s="104" t="str">
        <f t="shared" si="122"/>
        <v>FERRO</v>
      </c>
      <c r="AC1297" s="106">
        <f>IF(AND(AB1297="FERRO",AA1297="PADRAO"),CONTROLE!$T$2,IF(AND(AB1297="FERRO",AA1297="ESPECIAL"),CONTROLE!$T$3,IF(AND(AB1297="ACO",AA1297="PADRAO"),CONTROLE!$T$8,IF(AND(AB1297="ACO",AA1297="ESPECIAL"),CONTROLE!$T$9,IF(AND(AB1297="ALUMINIO",AA1297="PADRAO"),CONTROLE!$T$5,IF(AND(AB1297="ALUMINIO",AA1297="ESPECIAL"),CONTROLE!$T$6))))))</f>
        <v>12737</v>
      </c>
    </row>
    <row r="1298" spans="1:29" ht="15" customHeight="1">
      <c r="A1298" s="98" t="s">
        <v>2927</v>
      </c>
      <c r="B1298" s="96" t="str">
        <f t="shared" si="121"/>
        <v xml:space="preserve"> </v>
      </c>
      <c r="C1298" s="96" t="str">
        <f>IF(AND(ISBLANK('TABELA UNIFICADA 2024'!P1244)=TRUE,(ISBLANK('TABELA UNIFICADA 2024'!A1244)=FALSE)),'TABELA UNIFICADA 2024'!A1244," ")</f>
        <v xml:space="preserve"> </v>
      </c>
      <c r="D1298" s="96" t="s">
        <v>43</v>
      </c>
      <c r="E1298" s="191" t="str">
        <f>IF(ISBLANK('TABELA UNIFICADA 2024'!M1244)=TRUE," ",'TABELA UNIFICADA 2024'!M1244)</f>
        <v xml:space="preserve"> </v>
      </c>
      <c r="F1298" s="96" t="s">
        <v>111</v>
      </c>
      <c r="G1298" s="96" t="str">
        <f>IF(C1298='TABELA UNIFICADA 2024'!A1298,'TABELA UNIFICADA 2024'!D1298," ")</f>
        <v xml:space="preserve"> </v>
      </c>
      <c r="H1298" s="96" t="s">
        <v>43</v>
      </c>
      <c r="I1298" s="96" t="s">
        <v>112</v>
      </c>
      <c r="J1298" s="97" t="str">
        <f>IF(C1298='TABELA UNIFICADA 2024'!A1244,'TABELA UNIFICADA 2024'!G1244," ")</f>
        <v xml:space="preserve"> </v>
      </c>
      <c r="K1298" s="96" t="s">
        <v>113</v>
      </c>
      <c r="L1298" s="100" t="str">
        <f t="shared" si="123"/>
        <v>-</v>
      </c>
      <c r="M1298" s="95" t="str">
        <f>IF(C1298='TABELA UNIFICADA 2024'!A1298,'TABELA UNIFICADA 2024'!C1298," ")</f>
        <v xml:space="preserve"> </v>
      </c>
      <c r="N1298" s="99" t="str">
        <f>IF(C1298='TABELA UNIFICADA 2024'!A1244,'TABELA UNIFICADA 2024'!F1244," ")</f>
        <v xml:space="preserve"> </v>
      </c>
      <c r="O1298" s="99" t="str">
        <f t="shared" si="124"/>
        <v xml:space="preserve"> </v>
      </c>
      <c r="Y1298" s="183" t="s">
        <v>2297</v>
      </c>
      <c r="Z1298" s="104" t="s">
        <v>666</v>
      </c>
      <c r="AA1298" s="104" t="s">
        <v>706</v>
      </c>
      <c r="AB1298" s="104" t="str">
        <f t="shared" si="122"/>
        <v>FERRO</v>
      </c>
      <c r="AC1298" s="106">
        <f>IF(AND(AB1298="FERRO",AA1298="PADRAO"),CONTROLE!$T$2,IF(AND(AB1298="FERRO",AA1298="ESPECIAL"),CONTROLE!$T$3,IF(AND(AB1298="ACO",AA1298="PADRAO"),CONTROLE!$T$8,IF(AND(AB1298="ACO",AA1298="ESPECIAL"),CONTROLE!$T$9,IF(AND(AB1298="ALUMINIO",AA1298="PADRAO"),CONTROLE!$T$5,IF(AND(AB1298="ALUMINIO",AA1298="ESPECIAL"),CONTROLE!$T$6))))))</f>
        <v>12737</v>
      </c>
    </row>
    <row r="1299" spans="1:29" ht="15" customHeight="1">
      <c r="A1299" s="98" t="s">
        <v>2927</v>
      </c>
      <c r="B1299" s="96" t="str">
        <f t="shared" si="121"/>
        <v xml:space="preserve"> </v>
      </c>
      <c r="C1299" s="96" t="str">
        <f>IF(AND(ISBLANK('TABELA UNIFICADA 2024'!P1245)=TRUE,(ISBLANK('TABELA UNIFICADA 2024'!A1245)=FALSE)),'TABELA UNIFICADA 2024'!A1245," ")</f>
        <v xml:space="preserve"> </v>
      </c>
      <c r="D1299" s="96" t="s">
        <v>43</v>
      </c>
      <c r="E1299" s="191" t="str">
        <f>IF(ISBLANK('TABELA UNIFICADA 2024'!M1245)=TRUE," ",'TABELA UNIFICADA 2024'!M1245)</f>
        <v xml:space="preserve"> </v>
      </c>
      <c r="F1299" s="96" t="s">
        <v>111</v>
      </c>
      <c r="G1299" s="96" t="str">
        <f>IF(C1299='TABELA UNIFICADA 2024'!A1299,'TABELA UNIFICADA 2024'!D1299," ")</f>
        <v xml:space="preserve"> </v>
      </c>
      <c r="H1299" s="96" t="s">
        <v>43</v>
      </c>
      <c r="I1299" s="96" t="s">
        <v>112</v>
      </c>
      <c r="J1299" s="97" t="str">
        <f>IF(C1299='TABELA UNIFICADA 2024'!A1245,'TABELA UNIFICADA 2024'!G1245," ")</f>
        <v xml:space="preserve"> </v>
      </c>
      <c r="K1299" s="96" t="s">
        <v>113</v>
      </c>
      <c r="L1299" s="100" t="str">
        <f t="shared" si="123"/>
        <v>-</v>
      </c>
      <c r="M1299" s="95" t="str">
        <f>IF(C1299='TABELA UNIFICADA 2024'!A1299,'TABELA UNIFICADA 2024'!C1299," ")</f>
        <v xml:space="preserve"> </v>
      </c>
      <c r="N1299" s="99" t="str">
        <f>IF(C1299='TABELA UNIFICADA 2024'!A1245,'TABELA UNIFICADA 2024'!F1245," ")</f>
        <v xml:space="preserve"> </v>
      </c>
      <c r="O1299" s="99" t="str">
        <f t="shared" si="124"/>
        <v xml:space="preserve"> </v>
      </c>
      <c r="Y1299" s="183" t="s">
        <v>2298</v>
      </c>
      <c r="Z1299" s="104" t="s">
        <v>666</v>
      </c>
      <c r="AA1299" s="104" t="s">
        <v>706</v>
      </c>
      <c r="AB1299" s="104" t="str">
        <f t="shared" si="122"/>
        <v>FERRO</v>
      </c>
      <c r="AC1299" s="106">
        <f>IF(AND(AB1299="FERRO",AA1299="PADRAO"),CONTROLE!$T$2,IF(AND(AB1299="FERRO",AA1299="ESPECIAL"),CONTROLE!$T$3,IF(AND(AB1299="ACO",AA1299="PADRAO"),CONTROLE!$T$8,IF(AND(AB1299="ACO",AA1299="ESPECIAL"),CONTROLE!$T$9,IF(AND(AB1299="ALUMINIO",AA1299="PADRAO"),CONTROLE!$T$5,IF(AND(AB1299="ALUMINIO",AA1299="ESPECIAL"),CONTROLE!$T$6))))))</f>
        <v>12737</v>
      </c>
    </row>
    <row r="1300" spans="1:29" ht="15" customHeight="1">
      <c r="A1300" s="98" t="s">
        <v>2927</v>
      </c>
      <c r="B1300" s="96" t="str">
        <f t="shared" si="121"/>
        <v xml:space="preserve"> </v>
      </c>
      <c r="C1300" s="96" t="str">
        <f>IF(AND(ISBLANK('TABELA UNIFICADA 2024'!P1246)=TRUE,(ISBLANK('TABELA UNIFICADA 2024'!A1246)=FALSE)),'TABELA UNIFICADA 2024'!A1246," ")</f>
        <v xml:space="preserve"> </v>
      </c>
      <c r="D1300" s="96" t="s">
        <v>43</v>
      </c>
      <c r="E1300" s="191" t="str">
        <f>IF(ISBLANK('TABELA UNIFICADA 2024'!M1246)=TRUE," ",'TABELA UNIFICADA 2024'!M1246)</f>
        <v xml:space="preserve"> </v>
      </c>
      <c r="F1300" s="96" t="s">
        <v>111</v>
      </c>
      <c r="G1300" s="96" t="str">
        <f>IF(C1300='TABELA UNIFICADA 2024'!A1300,'TABELA UNIFICADA 2024'!D1300," ")</f>
        <v xml:space="preserve"> </v>
      </c>
      <c r="H1300" s="96" t="s">
        <v>43</v>
      </c>
      <c r="I1300" s="96" t="s">
        <v>112</v>
      </c>
      <c r="J1300" s="97" t="str">
        <f>IF(C1300='TABELA UNIFICADA 2024'!A1246,'TABELA UNIFICADA 2024'!G1246," ")</f>
        <v xml:space="preserve"> </v>
      </c>
      <c r="K1300" s="96" t="s">
        <v>113</v>
      </c>
      <c r="L1300" s="100" t="str">
        <f t="shared" si="123"/>
        <v>-</v>
      </c>
      <c r="M1300" s="95" t="str">
        <f>IF(C1300='TABELA UNIFICADA 2024'!A1300,'TABELA UNIFICADA 2024'!C1300," ")</f>
        <v xml:space="preserve"> </v>
      </c>
      <c r="N1300" s="99" t="str">
        <f>IF(C1300='TABELA UNIFICADA 2024'!A1246,'TABELA UNIFICADA 2024'!F1246," ")</f>
        <v xml:space="preserve"> </v>
      </c>
      <c r="O1300" s="99" t="str">
        <f t="shared" si="124"/>
        <v xml:space="preserve"> </v>
      </c>
      <c r="Y1300" s="183" t="s">
        <v>2299</v>
      </c>
      <c r="Z1300" s="104" t="s">
        <v>666</v>
      </c>
      <c r="AA1300" s="104" t="s">
        <v>706</v>
      </c>
      <c r="AB1300" s="104" t="str">
        <f t="shared" si="122"/>
        <v>FERRO</v>
      </c>
      <c r="AC1300" s="106">
        <f>IF(AND(AB1300="FERRO",AA1300="PADRAO"),CONTROLE!$T$2,IF(AND(AB1300="FERRO",AA1300="ESPECIAL"),CONTROLE!$T$3,IF(AND(AB1300="ACO",AA1300="PADRAO"),CONTROLE!$T$8,IF(AND(AB1300="ACO",AA1300="ESPECIAL"),CONTROLE!$T$9,IF(AND(AB1300="ALUMINIO",AA1300="PADRAO"),CONTROLE!$T$5,IF(AND(AB1300="ALUMINIO",AA1300="ESPECIAL"),CONTROLE!$T$6))))))</f>
        <v>12737</v>
      </c>
    </row>
    <row r="1301" spans="1:29" ht="15" customHeight="1">
      <c r="A1301" s="98" t="s">
        <v>2927</v>
      </c>
      <c r="B1301" s="96" t="str">
        <f t="shared" si="121"/>
        <v xml:space="preserve"> </v>
      </c>
      <c r="C1301" s="96" t="str">
        <f>IF(AND(ISBLANK('TABELA UNIFICADA 2024'!P1247)=TRUE,(ISBLANK('TABELA UNIFICADA 2024'!A1247)=FALSE)),'TABELA UNIFICADA 2024'!A1247," ")</f>
        <v xml:space="preserve"> </v>
      </c>
      <c r="D1301" s="96" t="s">
        <v>43</v>
      </c>
      <c r="E1301" s="191" t="str">
        <f>IF(ISBLANK('TABELA UNIFICADA 2024'!M1247)=TRUE," ",'TABELA UNIFICADA 2024'!M1247)</f>
        <v xml:space="preserve"> </v>
      </c>
      <c r="F1301" s="96" t="s">
        <v>111</v>
      </c>
      <c r="G1301" s="96" t="str">
        <f>IF(C1301='TABELA UNIFICADA 2024'!A1301,'TABELA UNIFICADA 2024'!D1301," ")</f>
        <v xml:space="preserve"> </v>
      </c>
      <c r="H1301" s="96" t="s">
        <v>43</v>
      </c>
      <c r="I1301" s="96" t="s">
        <v>112</v>
      </c>
      <c r="J1301" s="97" t="str">
        <f>IF(C1301='TABELA UNIFICADA 2024'!A1247,'TABELA UNIFICADA 2024'!G1247," ")</f>
        <v xml:space="preserve"> </v>
      </c>
      <c r="K1301" s="96" t="s">
        <v>113</v>
      </c>
      <c r="L1301" s="100" t="str">
        <f t="shared" si="123"/>
        <v>-</v>
      </c>
      <c r="M1301" s="95" t="str">
        <f>IF(C1301='TABELA UNIFICADA 2024'!A1301,'TABELA UNIFICADA 2024'!C1301," ")</f>
        <v xml:space="preserve"> </v>
      </c>
      <c r="N1301" s="99" t="str">
        <f>IF(C1301='TABELA UNIFICADA 2024'!A1247,'TABELA UNIFICADA 2024'!F1247," ")</f>
        <v xml:space="preserve"> </v>
      </c>
      <c r="O1301" s="99" t="str">
        <f t="shared" si="124"/>
        <v xml:space="preserve"> </v>
      </c>
      <c r="Y1301" s="183" t="s">
        <v>1296</v>
      </c>
      <c r="Z1301" s="104" t="s">
        <v>664</v>
      </c>
      <c r="AA1301" s="104" t="s">
        <v>706</v>
      </c>
      <c r="AB1301" s="104" t="str">
        <f t="shared" si="122"/>
        <v>FERRO</v>
      </c>
      <c r="AC1301" s="106">
        <f>IF(AND(AB1301="FERRO",AA1301="PADRAO"),CONTROLE!$T$2,IF(AND(AB1301="FERRO",AA1301="ESPECIAL"),CONTROLE!$T$3,IF(AND(AB1301="ACO",AA1301="PADRAO"),CONTROLE!$T$8,IF(AND(AB1301="ACO",AA1301="ESPECIAL"),CONTROLE!$T$9,IF(AND(AB1301="ALUMINIO",AA1301="PADRAO"),CONTROLE!$T$5,IF(AND(AB1301="ALUMINIO",AA1301="ESPECIAL"),CONTROLE!$T$6))))))</f>
        <v>12737</v>
      </c>
    </row>
    <row r="1302" spans="1:29" ht="15" customHeight="1">
      <c r="A1302" s="98" t="s">
        <v>2927</v>
      </c>
      <c r="B1302" s="96" t="str">
        <f t="shared" si="121"/>
        <v xml:space="preserve"> </v>
      </c>
      <c r="C1302" s="96" t="str">
        <f>IF(AND(ISBLANK('TABELA UNIFICADA 2024'!P1248)=TRUE,(ISBLANK('TABELA UNIFICADA 2024'!A1248)=FALSE)),'TABELA UNIFICADA 2024'!A1248," ")</f>
        <v xml:space="preserve"> </v>
      </c>
      <c r="D1302" s="96" t="s">
        <v>43</v>
      </c>
      <c r="E1302" s="191" t="str">
        <f>IF(ISBLANK('TABELA UNIFICADA 2024'!M1248)=TRUE," ",'TABELA UNIFICADA 2024'!M1248)</f>
        <v xml:space="preserve"> </v>
      </c>
      <c r="F1302" s="96" t="s">
        <v>111</v>
      </c>
      <c r="G1302" s="96" t="str">
        <f>IF(C1302='TABELA UNIFICADA 2024'!A1302,'TABELA UNIFICADA 2024'!D1302," ")</f>
        <v xml:space="preserve"> </v>
      </c>
      <c r="H1302" s="96" t="s">
        <v>43</v>
      </c>
      <c r="I1302" s="96" t="s">
        <v>112</v>
      </c>
      <c r="J1302" s="97" t="str">
        <f>IF(C1302='TABELA UNIFICADA 2024'!A1248,'TABELA UNIFICADA 2024'!G1248," ")</f>
        <v xml:space="preserve"> </v>
      </c>
      <c r="K1302" s="96" t="s">
        <v>113</v>
      </c>
      <c r="L1302" s="100" t="str">
        <f t="shared" si="123"/>
        <v>-</v>
      </c>
      <c r="M1302" s="95" t="str">
        <f>IF(C1302='TABELA UNIFICADA 2024'!A1302,'TABELA UNIFICADA 2024'!C1302," ")</f>
        <v xml:space="preserve"> </v>
      </c>
      <c r="N1302" s="99" t="str">
        <f>IF(C1302='TABELA UNIFICADA 2024'!A1248,'TABELA UNIFICADA 2024'!F1248," ")</f>
        <v xml:space="preserve"> </v>
      </c>
      <c r="O1302" s="99" t="str">
        <f t="shared" si="124"/>
        <v xml:space="preserve"> </v>
      </c>
      <c r="Y1302" s="183" t="s">
        <v>2300</v>
      </c>
      <c r="Z1302" s="104" t="s">
        <v>666</v>
      </c>
      <c r="AA1302" s="104" t="s">
        <v>706</v>
      </c>
      <c r="AB1302" s="104" t="str">
        <f t="shared" si="122"/>
        <v>FERRO</v>
      </c>
      <c r="AC1302" s="106">
        <f>IF(AND(AB1302="FERRO",AA1302="PADRAO"),CONTROLE!$T$2,IF(AND(AB1302="FERRO",AA1302="ESPECIAL"),CONTROLE!$T$3,IF(AND(AB1302="ACO",AA1302="PADRAO"),CONTROLE!$T$8,IF(AND(AB1302="ACO",AA1302="ESPECIAL"),CONTROLE!$T$9,IF(AND(AB1302="ALUMINIO",AA1302="PADRAO"),CONTROLE!$T$5,IF(AND(AB1302="ALUMINIO",AA1302="ESPECIAL"),CONTROLE!$T$6))))))</f>
        <v>12737</v>
      </c>
    </row>
    <row r="1303" spans="1:29" ht="15" customHeight="1">
      <c r="A1303" s="98" t="s">
        <v>2927</v>
      </c>
      <c r="B1303" s="96" t="str">
        <f t="shared" si="121"/>
        <v xml:space="preserve"> </v>
      </c>
      <c r="C1303" s="96" t="str">
        <f>IF(AND(ISBLANK('TABELA UNIFICADA 2024'!P1249)=TRUE,(ISBLANK('TABELA UNIFICADA 2024'!A1249)=FALSE)),'TABELA UNIFICADA 2024'!A1249," ")</f>
        <v xml:space="preserve"> </v>
      </c>
      <c r="D1303" s="96" t="s">
        <v>43</v>
      </c>
      <c r="E1303" s="191" t="str">
        <f>IF(ISBLANK('TABELA UNIFICADA 2024'!M1249)=TRUE," ",'TABELA UNIFICADA 2024'!M1249)</f>
        <v xml:space="preserve"> </v>
      </c>
      <c r="F1303" s="96" t="s">
        <v>111</v>
      </c>
      <c r="G1303" s="96" t="str">
        <f>IF(C1303='TABELA UNIFICADA 2024'!A1303,'TABELA UNIFICADA 2024'!D1303," ")</f>
        <v xml:space="preserve"> </v>
      </c>
      <c r="H1303" s="96" t="s">
        <v>43</v>
      </c>
      <c r="I1303" s="96" t="s">
        <v>112</v>
      </c>
      <c r="J1303" s="97" t="str">
        <f>IF(C1303='TABELA UNIFICADA 2024'!A1249,'TABELA UNIFICADA 2024'!G1249," ")</f>
        <v xml:space="preserve"> </v>
      </c>
      <c r="K1303" s="96" t="s">
        <v>113</v>
      </c>
      <c r="L1303" s="100" t="str">
        <f t="shared" si="123"/>
        <v>-</v>
      </c>
      <c r="M1303" s="95" t="str">
        <f>IF(C1303='TABELA UNIFICADA 2024'!A1303,'TABELA UNIFICADA 2024'!C1303," ")</f>
        <v xml:space="preserve"> </v>
      </c>
      <c r="N1303" s="99" t="str">
        <f>IF(C1303='TABELA UNIFICADA 2024'!A1249,'TABELA UNIFICADA 2024'!F1249," ")</f>
        <v xml:space="preserve"> </v>
      </c>
      <c r="O1303" s="99" t="str">
        <f t="shared" si="124"/>
        <v xml:space="preserve"> </v>
      </c>
      <c r="Y1303" s="183" t="s">
        <v>2301</v>
      </c>
      <c r="Z1303" s="104" t="s">
        <v>666</v>
      </c>
      <c r="AA1303" s="104" t="s">
        <v>706</v>
      </c>
      <c r="AB1303" s="104" t="str">
        <f t="shared" si="122"/>
        <v>FERRO</v>
      </c>
      <c r="AC1303" s="106">
        <f>IF(AND(AB1303="FERRO",AA1303="PADRAO"),CONTROLE!$T$2,IF(AND(AB1303="FERRO",AA1303="ESPECIAL"),CONTROLE!$T$3,IF(AND(AB1303="ACO",AA1303="PADRAO"),CONTROLE!$T$8,IF(AND(AB1303="ACO",AA1303="ESPECIAL"),CONTROLE!$T$9,IF(AND(AB1303="ALUMINIO",AA1303="PADRAO"),CONTROLE!$T$5,IF(AND(AB1303="ALUMINIO",AA1303="ESPECIAL"),CONTROLE!$T$6))))))</f>
        <v>12737</v>
      </c>
    </row>
    <row r="1304" spans="1:29" ht="15" customHeight="1">
      <c r="A1304" s="98" t="s">
        <v>2927</v>
      </c>
      <c r="B1304" s="96" t="str">
        <f t="shared" si="121"/>
        <v xml:space="preserve"> </v>
      </c>
      <c r="C1304" s="96" t="str">
        <f>IF(AND(ISBLANK('TABELA UNIFICADA 2024'!P1250)=TRUE,(ISBLANK('TABELA UNIFICADA 2024'!A1250)=FALSE)),'TABELA UNIFICADA 2024'!A1250," ")</f>
        <v xml:space="preserve"> </v>
      </c>
      <c r="D1304" s="96" t="s">
        <v>43</v>
      </c>
      <c r="E1304" s="191" t="str">
        <f>IF(ISBLANK('TABELA UNIFICADA 2024'!M1250)=TRUE," ",'TABELA UNIFICADA 2024'!M1250)</f>
        <v xml:space="preserve"> </v>
      </c>
      <c r="F1304" s="96" t="s">
        <v>111</v>
      </c>
      <c r="G1304" s="96" t="str">
        <f>IF(C1304='TABELA UNIFICADA 2024'!A1304,'TABELA UNIFICADA 2024'!D1304," ")</f>
        <v xml:space="preserve"> </v>
      </c>
      <c r="H1304" s="96" t="s">
        <v>43</v>
      </c>
      <c r="I1304" s="96" t="s">
        <v>112</v>
      </c>
      <c r="J1304" s="97" t="str">
        <f>IF(C1304='TABELA UNIFICADA 2024'!A1250,'TABELA UNIFICADA 2024'!G1250," ")</f>
        <v xml:space="preserve"> </v>
      </c>
      <c r="K1304" s="96" t="s">
        <v>113</v>
      </c>
      <c r="L1304" s="100" t="str">
        <f t="shared" si="123"/>
        <v>-</v>
      </c>
      <c r="M1304" s="95" t="str">
        <f>IF(C1304='TABELA UNIFICADA 2024'!A1304,'TABELA UNIFICADA 2024'!C1304," ")</f>
        <v xml:space="preserve"> </v>
      </c>
      <c r="N1304" s="99" t="str">
        <f>IF(C1304='TABELA UNIFICADA 2024'!A1250,'TABELA UNIFICADA 2024'!F1250," ")</f>
        <v xml:space="preserve"> </v>
      </c>
      <c r="O1304" s="99" t="str">
        <f t="shared" si="124"/>
        <v xml:space="preserve"> </v>
      </c>
      <c r="Y1304" s="183" t="s">
        <v>2302</v>
      </c>
      <c r="Z1304" s="104" t="s">
        <v>666</v>
      </c>
      <c r="AA1304" s="104" t="s">
        <v>706</v>
      </c>
      <c r="AB1304" s="104" t="str">
        <f t="shared" si="122"/>
        <v>FERRO</v>
      </c>
      <c r="AC1304" s="106">
        <f>IF(AND(AB1304="FERRO",AA1304="PADRAO"),CONTROLE!$T$2,IF(AND(AB1304="FERRO",AA1304="ESPECIAL"),CONTROLE!$T$3,IF(AND(AB1304="ACO",AA1304="PADRAO"),CONTROLE!$T$8,IF(AND(AB1304="ACO",AA1304="ESPECIAL"),CONTROLE!$T$9,IF(AND(AB1304="ALUMINIO",AA1304="PADRAO"),CONTROLE!$T$5,IF(AND(AB1304="ALUMINIO",AA1304="ESPECIAL"),CONTROLE!$T$6))))))</f>
        <v>12737</v>
      </c>
    </row>
    <row r="1305" spans="1:29" ht="15" customHeight="1">
      <c r="A1305" s="98" t="s">
        <v>2927</v>
      </c>
      <c r="B1305" s="96" t="str">
        <f t="shared" si="121"/>
        <v xml:space="preserve"> </v>
      </c>
      <c r="C1305" s="96" t="str">
        <f>IF(AND(ISBLANK('TABELA UNIFICADA 2024'!P1251)=TRUE,(ISBLANK('TABELA UNIFICADA 2024'!A1251)=FALSE)),'TABELA UNIFICADA 2024'!A1251," ")</f>
        <v xml:space="preserve"> </v>
      </c>
      <c r="D1305" s="96" t="s">
        <v>43</v>
      </c>
      <c r="E1305" s="191" t="str">
        <f>IF(ISBLANK('TABELA UNIFICADA 2024'!M1251)=TRUE," ",'TABELA UNIFICADA 2024'!M1251)</f>
        <v xml:space="preserve"> </v>
      </c>
      <c r="F1305" s="96" t="s">
        <v>111</v>
      </c>
      <c r="G1305" s="96" t="str">
        <f>IF(C1305='TABELA UNIFICADA 2024'!A1305,'TABELA UNIFICADA 2024'!D1305," ")</f>
        <v xml:space="preserve"> </v>
      </c>
      <c r="H1305" s="96" t="s">
        <v>43</v>
      </c>
      <c r="I1305" s="96" t="s">
        <v>112</v>
      </c>
      <c r="J1305" s="97" t="str">
        <f>IF(C1305='TABELA UNIFICADA 2024'!A1251,'TABELA UNIFICADA 2024'!G1251," ")</f>
        <v xml:space="preserve"> </v>
      </c>
      <c r="K1305" s="96" t="s">
        <v>113</v>
      </c>
      <c r="L1305" s="100" t="str">
        <f t="shared" si="123"/>
        <v>-</v>
      </c>
      <c r="M1305" s="95" t="str">
        <f>IF(C1305='TABELA UNIFICADA 2024'!A1305,'TABELA UNIFICADA 2024'!C1305," ")</f>
        <v xml:space="preserve"> </v>
      </c>
      <c r="N1305" s="99" t="str">
        <f>IF(C1305='TABELA UNIFICADA 2024'!A1251,'TABELA UNIFICADA 2024'!F1251," ")</f>
        <v xml:space="preserve"> </v>
      </c>
      <c r="O1305" s="99" t="str">
        <f t="shared" si="124"/>
        <v xml:space="preserve"> </v>
      </c>
      <c r="Y1305" s="183" t="s">
        <v>2303</v>
      </c>
      <c r="Z1305" s="104" t="s">
        <v>666</v>
      </c>
      <c r="AA1305" s="104" t="s">
        <v>706</v>
      </c>
      <c r="AB1305" s="104" t="str">
        <f t="shared" si="122"/>
        <v>FERRO</v>
      </c>
      <c r="AC1305" s="106">
        <f>IF(AND(AB1305="FERRO",AA1305="PADRAO"),CONTROLE!$T$2,IF(AND(AB1305="FERRO",AA1305="ESPECIAL"),CONTROLE!$T$3,IF(AND(AB1305="ACO",AA1305="PADRAO"),CONTROLE!$T$8,IF(AND(AB1305="ACO",AA1305="ESPECIAL"),CONTROLE!$T$9,IF(AND(AB1305="ALUMINIO",AA1305="PADRAO"),CONTROLE!$T$5,IF(AND(AB1305="ALUMINIO",AA1305="ESPECIAL"),CONTROLE!$T$6))))))</f>
        <v>12737</v>
      </c>
    </row>
    <row r="1306" spans="1:29" ht="15" customHeight="1">
      <c r="A1306" s="98" t="s">
        <v>2927</v>
      </c>
      <c r="B1306" s="96" t="str">
        <f t="shared" si="121"/>
        <v xml:space="preserve"> </v>
      </c>
      <c r="C1306" s="96" t="str">
        <f>IF(AND(ISBLANK('TABELA UNIFICADA 2024'!P1252)=TRUE,(ISBLANK('TABELA UNIFICADA 2024'!A1252)=FALSE)),'TABELA UNIFICADA 2024'!A1252," ")</f>
        <v xml:space="preserve"> </v>
      </c>
      <c r="D1306" s="96" t="s">
        <v>43</v>
      </c>
      <c r="E1306" s="191" t="str">
        <f>IF(ISBLANK('TABELA UNIFICADA 2024'!M1252)=TRUE," ",'TABELA UNIFICADA 2024'!M1252)</f>
        <v xml:space="preserve"> </v>
      </c>
      <c r="F1306" s="96" t="s">
        <v>111</v>
      </c>
      <c r="G1306" s="96" t="str">
        <f>IF(C1306='TABELA UNIFICADA 2024'!A1306,'TABELA UNIFICADA 2024'!D1306," ")</f>
        <v xml:space="preserve"> </v>
      </c>
      <c r="H1306" s="96" t="s">
        <v>43</v>
      </c>
      <c r="I1306" s="96" t="s">
        <v>112</v>
      </c>
      <c r="J1306" s="97" t="str">
        <f>IF(C1306='TABELA UNIFICADA 2024'!A1252,'TABELA UNIFICADA 2024'!G1252," ")</f>
        <v xml:space="preserve"> </v>
      </c>
      <c r="K1306" s="96" t="s">
        <v>113</v>
      </c>
      <c r="L1306" s="100" t="str">
        <f t="shared" si="123"/>
        <v>-</v>
      </c>
      <c r="M1306" s="95" t="str">
        <f>IF(C1306='TABELA UNIFICADA 2024'!A1306,'TABELA UNIFICADA 2024'!C1306," ")</f>
        <v xml:space="preserve"> </v>
      </c>
      <c r="N1306" s="99" t="str">
        <f>IF(C1306='TABELA UNIFICADA 2024'!A1252,'TABELA UNIFICADA 2024'!F1252," ")</f>
        <v xml:space="preserve"> </v>
      </c>
      <c r="O1306" s="99" t="str">
        <f t="shared" si="124"/>
        <v xml:space="preserve"> </v>
      </c>
      <c r="Y1306" s="183" t="s">
        <v>2304</v>
      </c>
      <c r="Z1306" s="104" t="s">
        <v>666</v>
      </c>
      <c r="AA1306" s="104" t="s">
        <v>706</v>
      </c>
      <c r="AB1306" s="104" t="str">
        <f t="shared" si="122"/>
        <v>FERRO</v>
      </c>
      <c r="AC1306" s="106">
        <f>IF(AND(AB1306="FERRO",AA1306="PADRAO"),CONTROLE!$T$2,IF(AND(AB1306="FERRO",AA1306="ESPECIAL"),CONTROLE!$T$3,IF(AND(AB1306="ACO",AA1306="PADRAO"),CONTROLE!$T$8,IF(AND(AB1306="ACO",AA1306="ESPECIAL"),CONTROLE!$T$9,IF(AND(AB1306="ALUMINIO",AA1306="PADRAO"),CONTROLE!$T$5,IF(AND(AB1306="ALUMINIO",AA1306="ESPECIAL"),CONTROLE!$T$6))))))</f>
        <v>12737</v>
      </c>
    </row>
    <row r="1307" spans="1:29" ht="15" customHeight="1">
      <c r="A1307" s="98" t="s">
        <v>2927</v>
      </c>
      <c r="B1307" s="96" t="str">
        <f t="shared" si="121"/>
        <v xml:space="preserve"> </v>
      </c>
      <c r="C1307" s="96" t="str">
        <f>IF(AND(ISBLANK('TABELA UNIFICADA 2024'!P1253)=TRUE,(ISBLANK('TABELA UNIFICADA 2024'!A1253)=FALSE)),'TABELA UNIFICADA 2024'!A1253," ")</f>
        <v xml:space="preserve"> </v>
      </c>
      <c r="D1307" s="96" t="s">
        <v>43</v>
      </c>
      <c r="E1307" s="191" t="str">
        <f>IF(ISBLANK('TABELA UNIFICADA 2024'!M1253)=TRUE," ",'TABELA UNIFICADA 2024'!M1253)</f>
        <v xml:space="preserve"> </v>
      </c>
      <c r="F1307" s="96" t="s">
        <v>111</v>
      </c>
      <c r="G1307" s="96" t="str">
        <f>IF(C1307='TABELA UNIFICADA 2024'!A1307,'TABELA UNIFICADA 2024'!D1307," ")</f>
        <v xml:space="preserve"> </v>
      </c>
      <c r="H1307" s="96" t="s">
        <v>43</v>
      </c>
      <c r="I1307" s="96" t="s">
        <v>112</v>
      </c>
      <c r="J1307" s="97" t="str">
        <f>IF(C1307='TABELA UNIFICADA 2024'!A1253,'TABELA UNIFICADA 2024'!G1253," ")</f>
        <v xml:space="preserve"> </v>
      </c>
      <c r="K1307" s="96" t="s">
        <v>113</v>
      </c>
      <c r="L1307" s="100" t="str">
        <f t="shared" si="123"/>
        <v>-</v>
      </c>
      <c r="M1307" s="95" t="str">
        <f>IF(C1307='TABELA UNIFICADA 2024'!A1307,'TABELA UNIFICADA 2024'!C1307," ")</f>
        <v xml:space="preserve"> </v>
      </c>
      <c r="N1307" s="99" t="str">
        <f>IF(C1307='TABELA UNIFICADA 2024'!A1253,'TABELA UNIFICADA 2024'!F1253," ")</f>
        <v xml:space="preserve"> </v>
      </c>
      <c r="O1307" s="99" t="str">
        <f t="shared" si="124"/>
        <v xml:space="preserve"> </v>
      </c>
      <c r="Y1307" s="183" t="s">
        <v>2305</v>
      </c>
      <c r="Z1307" s="104" t="s">
        <v>666</v>
      </c>
      <c r="AA1307" s="104" t="s">
        <v>706</v>
      </c>
      <c r="AB1307" s="104" t="str">
        <f t="shared" si="122"/>
        <v>FERRO</v>
      </c>
      <c r="AC1307" s="106">
        <f>IF(AND(AB1307="FERRO",AA1307="PADRAO"),CONTROLE!$T$2,IF(AND(AB1307="FERRO",AA1307="ESPECIAL"),CONTROLE!$T$3,IF(AND(AB1307="ACO",AA1307="PADRAO"),CONTROLE!$T$8,IF(AND(AB1307="ACO",AA1307="ESPECIAL"),CONTROLE!$T$9,IF(AND(AB1307="ALUMINIO",AA1307="PADRAO"),CONTROLE!$T$5,IF(AND(AB1307="ALUMINIO",AA1307="ESPECIAL"),CONTROLE!$T$6))))))</f>
        <v>12737</v>
      </c>
    </row>
    <row r="1308" spans="1:29" ht="15" customHeight="1">
      <c r="A1308" s="98" t="s">
        <v>2927</v>
      </c>
      <c r="B1308" s="96" t="str">
        <f t="shared" si="121"/>
        <v xml:space="preserve"> </v>
      </c>
      <c r="C1308" s="96" t="str">
        <f>IF(AND(ISBLANK('TABELA UNIFICADA 2024'!P1254)=TRUE,(ISBLANK('TABELA UNIFICADA 2024'!A1254)=FALSE)),'TABELA UNIFICADA 2024'!A1254," ")</f>
        <v xml:space="preserve"> </v>
      </c>
      <c r="D1308" s="96" t="s">
        <v>43</v>
      </c>
      <c r="E1308" s="191" t="str">
        <f>IF(ISBLANK('TABELA UNIFICADA 2024'!M1254)=TRUE," ",'TABELA UNIFICADA 2024'!M1254)</f>
        <v xml:space="preserve"> </v>
      </c>
      <c r="F1308" s="96" t="s">
        <v>111</v>
      </c>
      <c r="G1308" s="96" t="str">
        <f>IF(C1308='TABELA UNIFICADA 2024'!A1308,'TABELA UNIFICADA 2024'!D1308," ")</f>
        <v xml:space="preserve"> </v>
      </c>
      <c r="H1308" s="96" t="s">
        <v>43</v>
      </c>
      <c r="I1308" s="96" t="s">
        <v>112</v>
      </c>
      <c r="J1308" s="97" t="str">
        <f>IF(C1308='TABELA UNIFICADA 2024'!A1254,'TABELA UNIFICADA 2024'!G1254," ")</f>
        <v xml:space="preserve"> </v>
      </c>
      <c r="K1308" s="96" t="s">
        <v>113</v>
      </c>
      <c r="L1308" s="100" t="str">
        <f t="shared" si="123"/>
        <v>-</v>
      </c>
      <c r="M1308" s="95" t="str">
        <f>IF(C1308='TABELA UNIFICADA 2024'!A1308,'TABELA UNIFICADA 2024'!C1308," ")</f>
        <v xml:space="preserve"> </v>
      </c>
      <c r="N1308" s="99" t="str">
        <f>IF(C1308='TABELA UNIFICADA 2024'!A1254,'TABELA UNIFICADA 2024'!F1254," ")</f>
        <v xml:space="preserve"> </v>
      </c>
      <c r="O1308" s="99" t="str">
        <f t="shared" si="124"/>
        <v xml:space="preserve"> </v>
      </c>
      <c r="Y1308" s="183" t="s">
        <v>2306</v>
      </c>
      <c r="Z1308" s="104" t="s">
        <v>666</v>
      </c>
      <c r="AA1308" s="104" t="s">
        <v>706</v>
      </c>
      <c r="AB1308" s="104" t="str">
        <f t="shared" si="122"/>
        <v>FERRO</v>
      </c>
      <c r="AC1308" s="106">
        <f>IF(AND(AB1308="FERRO",AA1308="PADRAO"),CONTROLE!$T$2,IF(AND(AB1308="FERRO",AA1308="ESPECIAL"),CONTROLE!$T$3,IF(AND(AB1308="ACO",AA1308="PADRAO"),CONTROLE!$T$8,IF(AND(AB1308="ACO",AA1308="ESPECIAL"),CONTROLE!$T$9,IF(AND(AB1308="ALUMINIO",AA1308="PADRAO"),CONTROLE!$T$5,IF(AND(AB1308="ALUMINIO",AA1308="ESPECIAL"),CONTROLE!$T$6))))))</f>
        <v>12737</v>
      </c>
    </row>
    <row r="1309" spans="1:29" ht="15" customHeight="1">
      <c r="A1309" s="98" t="s">
        <v>2927</v>
      </c>
      <c r="B1309" s="96" t="str">
        <f t="shared" si="121"/>
        <v xml:space="preserve"> </v>
      </c>
      <c r="C1309" s="96" t="str">
        <f>IF(AND(ISBLANK('TABELA UNIFICADA 2024'!P1255)=TRUE,(ISBLANK('TABELA UNIFICADA 2024'!A1255)=FALSE)),'TABELA UNIFICADA 2024'!A1255," ")</f>
        <v xml:space="preserve"> </v>
      </c>
      <c r="D1309" s="96" t="s">
        <v>43</v>
      </c>
      <c r="E1309" s="191" t="str">
        <f>IF(ISBLANK('TABELA UNIFICADA 2024'!M1255)=TRUE," ",'TABELA UNIFICADA 2024'!M1255)</f>
        <v xml:space="preserve"> </v>
      </c>
      <c r="F1309" s="96" t="s">
        <v>111</v>
      </c>
      <c r="G1309" s="96" t="str">
        <f>IF(C1309='TABELA UNIFICADA 2024'!A1309,'TABELA UNIFICADA 2024'!D1309," ")</f>
        <v xml:space="preserve"> </v>
      </c>
      <c r="H1309" s="96" t="s">
        <v>43</v>
      </c>
      <c r="I1309" s="96" t="s">
        <v>112</v>
      </c>
      <c r="J1309" s="97" t="str">
        <f>IF(C1309='TABELA UNIFICADA 2024'!A1255,'TABELA UNIFICADA 2024'!G1255," ")</f>
        <v xml:space="preserve"> </v>
      </c>
      <c r="K1309" s="96" t="s">
        <v>113</v>
      </c>
      <c r="L1309" s="100" t="str">
        <f t="shared" si="123"/>
        <v>-</v>
      </c>
      <c r="M1309" s="95" t="str">
        <f>IF(C1309='TABELA UNIFICADA 2024'!A1309,'TABELA UNIFICADA 2024'!C1309," ")</f>
        <v xml:space="preserve"> </v>
      </c>
      <c r="N1309" s="99" t="str">
        <f>IF(C1309='TABELA UNIFICADA 2024'!A1255,'TABELA UNIFICADA 2024'!F1255," ")</f>
        <v xml:space="preserve"> </v>
      </c>
      <c r="O1309" s="99" t="str">
        <f t="shared" si="124"/>
        <v xml:space="preserve"> </v>
      </c>
      <c r="Y1309" s="183" t="s">
        <v>2307</v>
      </c>
      <c r="Z1309" s="104" t="s">
        <v>666</v>
      </c>
      <c r="AA1309" s="104" t="s">
        <v>706</v>
      </c>
      <c r="AB1309" s="104" t="str">
        <f t="shared" si="122"/>
        <v>FERRO</v>
      </c>
      <c r="AC1309" s="106">
        <f>IF(AND(AB1309="FERRO",AA1309="PADRAO"),CONTROLE!$T$2,IF(AND(AB1309="FERRO",AA1309="ESPECIAL"),CONTROLE!$T$3,IF(AND(AB1309="ACO",AA1309="PADRAO"),CONTROLE!$T$8,IF(AND(AB1309="ACO",AA1309="ESPECIAL"),CONTROLE!$T$9,IF(AND(AB1309="ALUMINIO",AA1309="PADRAO"),CONTROLE!$T$5,IF(AND(AB1309="ALUMINIO",AA1309="ESPECIAL"),CONTROLE!$T$6))))))</f>
        <v>12737</v>
      </c>
    </row>
    <row r="1310" spans="1:29" ht="15" customHeight="1">
      <c r="A1310" s="98" t="s">
        <v>2927</v>
      </c>
      <c r="B1310" s="96" t="str">
        <f t="shared" si="121"/>
        <v xml:space="preserve"> </v>
      </c>
      <c r="C1310" s="96" t="str">
        <f>IF(AND(ISBLANK('TABELA UNIFICADA 2024'!P1256)=TRUE,(ISBLANK('TABELA UNIFICADA 2024'!A1256)=FALSE)),'TABELA UNIFICADA 2024'!A1256," ")</f>
        <v xml:space="preserve"> </v>
      </c>
      <c r="D1310" s="96" t="s">
        <v>43</v>
      </c>
      <c r="E1310" s="191" t="str">
        <f>IF(ISBLANK('TABELA UNIFICADA 2024'!M1256)=TRUE," ",'TABELA UNIFICADA 2024'!M1256)</f>
        <v xml:space="preserve"> </v>
      </c>
      <c r="F1310" s="96" t="s">
        <v>111</v>
      </c>
      <c r="G1310" s="96" t="str">
        <f>IF(C1310='TABELA UNIFICADA 2024'!A1310,'TABELA UNIFICADA 2024'!D1310," ")</f>
        <v xml:space="preserve"> </v>
      </c>
      <c r="H1310" s="96" t="s">
        <v>43</v>
      </c>
      <c r="I1310" s="96" t="s">
        <v>112</v>
      </c>
      <c r="J1310" s="97" t="str">
        <f>IF(C1310='TABELA UNIFICADA 2024'!A1256,'TABELA UNIFICADA 2024'!G1256," ")</f>
        <v xml:space="preserve"> </v>
      </c>
      <c r="K1310" s="96" t="s">
        <v>113</v>
      </c>
      <c r="L1310" s="100" t="str">
        <f t="shared" si="123"/>
        <v>-</v>
      </c>
      <c r="M1310" s="95" t="str">
        <f>IF(C1310='TABELA UNIFICADA 2024'!A1310,'TABELA UNIFICADA 2024'!C1310," ")</f>
        <v xml:space="preserve"> </v>
      </c>
      <c r="N1310" s="99" t="str">
        <f>IF(C1310='TABELA UNIFICADA 2024'!A1256,'TABELA UNIFICADA 2024'!F1256," ")</f>
        <v xml:space="preserve"> </v>
      </c>
      <c r="O1310" s="99" t="str">
        <f t="shared" si="124"/>
        <v xml:space="preserve"> </v>
      </c>
      <c r="Y1310" s="183" t="s">
        <v>2308</v>
      </c>
      <c r="Z1310" s="104" t="s">
        <v>666</v>
      </c>
      <c r="AA1310" s="104" t="s">
        <v>706</v>
      </c>
      <c r="AB1310" s="104" t="str">
        <f t="shared" si="122"/>
        <v>FERRO</v>
      </c>
      <c r="AC1310" s="106">
        <f>IF(AND(AB1310="FERRO",AA1310="PADRAO"),CONTROLE!$T$2,IF(AND(AB1310="FERRO",AA1310="ESPECIAL"),CONTROLE!$T$3,IF(AND(AB1310="ACO",AA1310="PADRAO"),CONTROLE!$T$8,IF(AND(AB1310="ACO",AA1310="ESPECIAL"),CONTROLE!$T$9,IF(AND(AB1310="ALUMINIO",AA1310="PADRAO"),CONTROLE!$T$5,IF(AND(AB1310="ALUMINIO",AA1310="ESPECIAL"),CONTROLE!$T$6))))))</f>
        <v>12737</v>
      </c>
    </row>
    <row r="1311" spans="1:29" ht="15" customHeight="1">
      <c r="A1311" s="98" t="s">
        <v>2927</v>
      </c>
      <c r="B1311" s="96" t="str">
        <f t="shared" si="121"/>
        <v xml:space="preserve"> </v>
      </c>
      <c r="C1311" s="96" t="str">
        <f>IF(AND(ISBLANK('TABELA UNIFICADA 2024'!P1257)=TRUE,(ISBLANK('TABELA UNIFICADA 2024'!A1257)=FALSE)),'TABELA UNIFICADA 2024'!A1257," ")</f>
        <v xml:space="preserve"> </v>
      </c>
      <c r="D1311" s="96" t="s">
        <v>43</v>
      </c>
      <c r="E1311" s="191" t="str">
        <f>IF(ISBLANK('TABELA UNIFICADA 2024'!M1257)=TRUE," ",'TABELA UNIFICADA 2024'!M1257)</f>
        <v xml:space="preserve"> </v>
      </c>
      <c r="F1311" s="96" t="s">
        <v>111</v>
      </c>
      <c r="G1311" s="96" t="str">
        <f>IF(C1311='TABELA UNIFICADA 2024'!A1311,'TABELA UNIFICADA 2024'!D1311," ")</f>
        <v xml:space="preserve"> </v>
      </c>
      <c r="H1311" s="96" t="s">
        <v>43</v>
      </c>
      <c r="I1311" s="96" t="s">
        <v>112</v>
      </c>
      <c r="J1311" s="97" t="str">
        <f>IF(C1311='TABELA UNIFICADA 2024'!A1257,'TABELA UNIFICADA 2024'!G1257," ")</f>
        <v xml:space="preserve"> </v>
      </c>
      <c r="K1311" s="96" t="s">
        <v>113</v>
      </c>
      <c r="L1311" s="100" t="str">
        <f t="shared" si="123"/>
        <v>-</v>
      </c>
      <c r="M1311" s="95" t="str">
        <f>IF(C1311='TABELA UNIFICADA 2024'!A1311,'TABELA UNIFICADA 2024'!C1311," ")</f>
        <v xml:space="preserve"> </v>
      </c>
      <c r="N1311" s="99" t="str">
        <f>IF(C1311='TABELA UNIFICADA 2024'!A1257,'TABELA UNIFICADA 2024'!F1257," ")</f>
        <v xml:space="preserve"> </v>
      </c>
      <c r="O1311" s="99" t="str">
        <f t="shared" si="124"/>
        <v xml:space="preserve"> </v>
      </c>
      <c r="Y1311" s="183" t="s">
        <v>2309</v>
      </c>
      <c r="Z1311" s="104" t="s">
        <v>666</v>
      </c>
      <c r="AA1311" s="104" t="s">
        <v>706</v>
      </c>
      <c r="AB1311" s="104" t="str">
        <f t="shared" si="122"/>
        <v>FERRO</v>
      </c>
      <c r="AC1311" s="106">
        <f>IF(AND(AB1311="FERRO",AA1311="PADRAO"),CONTROLE!$T$2,IF(AND(AB1311="FERRO",AA1311="ESPECIAL"),CONTROLE!$T$3,IF(AND(AB1311="ACO",AA1311="PADRAO"),CONTROLE!$T$8,IF(AND(AB1311="ACO",AA1311="ESPECIAL"),CONTROLE!$T$9,IF(AND(AB1311="ALUMINIO",AA1311="PADRAO"),CONTROLE!$T$5,IF(AND(AB1311="ALUMINIO",AA1311="ESPECIAL"),CONTROLE!$T$6))))))</f>
        <v>12737</v>
      </c>
    </row>
    <row r="1312" spans="1:29" ht="15" customHeight="1">
      <c r="A1312" s="98" t="s">
        <v>2927</v>
      </c>
      <c r="B1312" s="96" t="str">
        <f t="shared" si="121"/>
        <v xml:space="preserve"> </v>
      </c>
      <c r="C1312" s="96" t="str">
        <f>IF(AND(ISBLANK('TABELA UNIFICADA 2024'!P1258)=TRUE,(ISBLANK('TABELA UNIFICADA 2024'!A1258)=FALSE)),'TABELA UNIFICADA 2024'!A1258," ")</f>
        <v xml:space="preserve"> </v>
      </c>
      <c r="D1312" s="96" t="s">
        <v>43</v>
      </c>
      <c r="E1312" s="191" t="str">
        <f>IF(ISBLANK('TABELA UNIFICADA 2024'!M1258)=TRUE," ",'TABELA UNIFICADA 2024'!M1258)</f>
        <v xml:space="preserve"> </v>
      </c>
      <c r="F1312" s="96" t="s">
        <v>111</v>
      </c>
      <c r="G1312" s="96" t="str">
        <f>IF(C1312='TABELA UNIFICADA 2024'!A1312,'TABELA UNIFICADA 2024'!D1312," ")</f>
        <v xml:space="preserve"> </v>
      </c>
      <c r="H1312" s="96" t="s">
        <v>43</v>
      </c>
      <c r="I1312" s="96" t="s">
        <v>112</v>
      </c>
      <c r="J1312" s="97" t="str">
        <f>IF(C1312='TABELA UNIFICADA 2024'!A1258,'TABELA UNIFICADA 2024'!G1258," ")</f>
        <v xml:space="preserve"> </v>
      </c>
      <c r="K1312" s="96" t="s">
        <v>113</v>
      </c>
      <c r="L1312" s="100" t="str">
        <f t="shared" si="123"/>
        <v>-</v>
      </c>
      <c r="M1312" s="95" t="str">
        <f>IF(C1312='TABELA UNIFICADA 2024'!A1312,'TABELA UNIFICADA 2024'!C1312," ")</f>
        <v xml:space="preserve"> </v>
      </c>
      <c r="N1312" s="99" t="str">
        <f>IF(C1312='TABELA UNIFICADA 2024'!A1258,'TABELA UNIFICADA 2024'!F1258," ")</f>
        <v xml:space="preserve"> </v>
      </c>
      <c r="O1312" s="99" t="str">
        <f t="shared" si="124"/>
        <v xml:space="preserve"> </v>
      </c>
      <c r="Y1312" s="183" t="s">
        <v>1297</v>
      </c>
      <c r="Z1312" s="104" t="s">
        <v>666</v>
      </c>
      <c r="AA1312" s="104" t="s">
        <v>706</v>
      </c>
      <c r="AB1312" s="104" t="str">
        <f t="shared" si="122"/>
        <v>FERRO</v>
      </c>
      <c r="AC1312" s="106">
        <f>IF(AND(AB1312="FERRO",AA1312="PADRAO"),CONTROLE!$T$2,IF(AND(AB1312="FERRO",AA1312="ESPECIAL"),CONTROLE!$T$3,IF(AND(AB1312="ACO",AA1312="PADRAO"),CONTROLE!$T$8,IF(AND(AB1312="ACO",AA1312="ESPECIAL"),CONTROLE!$T$9,IF(AND(AB1312="ALUMINIO",AA1312="PADRAO"),CONTROLE!$T$5,IF(AND(AB1312="ALUMINIO",AA1312="ESPECIAL"),CONTROLE!$T$6))))))</f>
        <v>12737</v>
      </c>
    </row>
    <row r="1313" spans="1:29" ht="15" customHeight="1">
      <c r="A1313" s="98" t="s">
        <v>2927</v>
      </c>
      <c r="B1313" s="96" t="str">
        <f t="shared" ref="B1313:B1376" si="125">IFERROR(IF(C1313&lt;&gt;" ",VLOOKUP(C1313,$V$2:$W$16,2,0)," ")," ")</f>
        <v xml:space="preserve"> </v>
      </c>
      <c r="C1313" s="96" t="str">
        <f>IF(AND(ISBLANK('TABELA UNIFICADA 2024'!P1259)=TRUE,(ISBLANK('TABELA UNIFICADA 2024'!A1259)=FALSE)),'TABELA UNIFICADA 2024'!A1259," ")</f>
        <v xml:space="preserve"> </v>
      </c>
      <c r="D1313" s="96" t="s">
        <v>43</v>
      </c>
      <c r="E1313" s="191" t="str">
        <f>IF(ISBLANK('TABELA UNIFICADA 2024'!M1259)=TRUE," ",'TABELA UNIFICADA 2024'!M1259)</f>
        <v xml:space="preserve"> </v>
      </c>
      <c r="F1313" s="96" t="s">
        <v>111</v>
      </c>
      <c r="G1313" s="96" t="str">
        <f>IF(C1313='TABELA UNIFICADA 2024'!A1313,'TABELA UNIFICADA 2024'!D1313," ")</f>
        <v xml:space="preserve"> </v>
      </c>
      <c r="H1313" s="96" t="s">
        <v>43</v>
      </c>
      <c r="I1313" s="96" t="s">
        <v>112</v>
      </c>
      <c r="J1313" s="97" t="str">
        <f>IF(C1313='TABELA UNIFICADA 2024'!A1259,'TABELA UNIFICADA 2024'!G1259," ")</f>
        <v xml:space="preserve"> </v>
      </c>
      <c r="K1313" s="96" t="s">
        <v>113</v>
      </c>
      <c r="L1313" s="100" t="str">
        <f t="shared" si="123"/>
        <v>-</v>
      </c>
      <c r="M1313" s="95" t="str">
        <f>IF(C1313='TABELA UNIFICADA 2024'!A1313,'TABELA UNIFICADA 2024'!C1313," ")</f>
        <v xml:space="preserve"> </v>
      </c>
      <c r="N1313" s="99" t="str">
        <f>IF(C1313='TABELA UNIFICADA 2024'!A1259,'TABELA UNIFICADA 2024'!F1259," ")</f>
        <v xml:space="preserve"> </v>
      </c>
      <c r="O1313" s="99" t="str">
        <f t="shared" si="124"/>
        <v xml:space="preserve"> </v>
      </c>
      <c r="Y1313" s="183" t="s">
        <v>2310</v>
      </c>
      <c r="Z1313" s="104" t="s">
        <v>666</v>
      </c>
      <c r="AA1313" s="104" t="s">
        <v>706</v>
      </c>
      <c r="AB1313" s="104" t="str">
        <f t="shared" si="122"/>
        <v>FERRO</v>
      </c>
      <c r="AC1313" s="106">
        <f>IF(AND(AB1313="FERRO",AA1313="PADRAO"),CONTROLE!$T$2,IF(AND(AB1313="FERRO",AA1313="ESPECIAL"),CONTROLE!$T$3,IF(AND(AB1313="ACO",AA1313="PADRAO"),CONTROLE!$T$8,IF(AND(AB1313="ACO",AA1313="ESPECIAL"),CONTROLE!$T$9,IF(AND(AB1313="ALUMINIO",AA1313="PADRAO"),CONTROLE!$T$5,IF(AND(AB1313="ALUMINIO",AA1313="ESPECIAL"),CONTROLE!$T$6))))))</f>
        <v>12737</v>
      </c>
    </row>
    <row r="1314" spans="1:29" ht="15" customHeight="1">
      <c r="A1314" s="98" t="s">
        <v>2927</v>
      </c>
      <c r="B1314" s="96" t="str">
        <f t="shared" si="125"/>
        <v xml:space="preserve"> </v>
      </c>
      <c r="C1314" s="96" t="str">
        <f>IF(AND(ISBLANK('TABELA UNIFICADA 2024'!P1260)=TRUE,(ISBLANK('TABELA UNIFICADA 2024'!A1260)=FALSE)),'TABELA UNIFICADA 2024'!A1260," ")</f>
        <v xml:space="preserve"> </v>
      </c>
      <c r="D1314" s="96" t="s">
        <v>43</v>
      </c>
      <c r="E1314" s="191" t="str">
        <f>IF(ISBLANK('TABELA UNIFICADA 2024'!M1260)=TRUE," ",'TABELA UNIFICADA 2024'!M1260)</f>
        <v xml:space="preserve"> </v>
      </c>
      <c r="F1314" s="96" t="s">
        <v>111</v>
      </c>
      <c r="G1314" s="96" t="str">
        <f>IF(C1314='TABELA UNIFICADA 2024'!A1314,'TABELA UNIFICADA 2024'!D1314," ")</f>
        <v xml:space="preserve"> </v>
      </c>
      <c r="H1314" s="96" t="s">
        <v>43</v>
      </c>
      <c r="I1314" s="96" t="s">
        <v>112</v>
      </c>
      <c r="J1314" s="97" t="str">
        <f>IF(C1314='TABELA UNIFICADA 2024'!A1260,'TABELA UNIFICADA 2024'!G1260," ")</f>
        <v xml:space="preserve"> </v>
      </c>
      <c r="K1314" s="96" t="s">
        <v>113</v>
      </c>
      <c r="L1314" s="100" t="str">
        <f t="shared" si="123"/>
        <v>-</v>
      </c>
      <c r="M1314" s="95" t="str">
        <f>IF(C1314='TABELA UNIFICADA 2024'!A1314,'TABELA UNIFICADA 2024'!C1314," ")</f>
        <v xml:space="preserve"> </v>
      </c>
      <c r="N1314" s="99" t="str">
        <f>IF(C1314='TABELA UNIFICADA 2024'!A1260,'TABELA UNIFICADA 2024'!F1260," ")</f>
        <v xml:space="preserve"> </v>
      </c>
      <c r="O1314" s="99" t="str">
        <f t="shared" si="124"/>
        <v xml:space="preserve"> </v>
      </c>
      <c r="Y1314" s="183" t="s">
        <v>2311</v>
      </c>
      <c r="Z1314" s="104" t="s">
        <v>666</v>
      </c>
      <c r="AA1314" s="104" t="s">
        <v>706</v>
      </c>
      <c r="AB1314" s="104" t="str">
        <f t="shared" si="122"/>
        <v>FERRO</v>
      </c>
      <c r="AC1314" s="106">
        <f>IF(AND(AB1314="FERRO",AA1314="PADRAO"),CONTROLE!$T$2,IF(AND(AB1314="FERRO",AA1314="ESPECIAL"),CONTROLE!$T$3,IF(AND(AB1314="ACO",AA1314="PADRAO"),CONTROLE!$T$8,IF(AND(AB1314="ACO",AA1314="ESPECIAL"),CONTROLE!$T$9,IF(AND(AB1314="ALUMINIO",AA1314="PADRAO"),CONTROLE!$T$5,IF(AND(AB1314="ALUMINIO",AA1314="ESPECIAL"),CONTROLE!$T$6))))))</f>
        <v>12737</v>
      </c>
    </row>
    <row r="1315" spans="1:29" ht="15" customHeight="1">
      <c r="A1315" s="98" t="s">
        <v>2927</v>
      </c>
      <c r="B1315" s="96" t="str">
        <f t="shared" si="125"/>
        <v xml:space="preserve"> </v>
      </c>
      <c r="C1315" s="96" t="str">
        <f>IF(AND(ISBLANK('TABELA UNIFICADA 2024'!P1261)=TRUE,(ISBLANK('TABELA UNIFICADA 2024'!A1261)=FALSE)),'TABELA UNIFICADA 2024'!A1261," ")</f>
        <v xml:space="preserve"> </v>
      </c>
      <c r="D1315" s="96" t="s">
        <v>43</v>
      </c>
      <c r="E1315" s="191" t="str">
        <f>IF(ISBLANK('TABELA UNIFICADA 2024'!M1261)=TRUE," ",'TABELA UNIFICADA 2024'!M1261)</f>
        <v xml:space="preserve"> </v>
      </c>
      <c r="F1315" s="96" t="s">
        <v>111</v>
      </c>
      <c r="G1315" s="96" t="str">
        <f>IF(C1315='TABELA UNIFICADA 2024'!A1315,'TABELA UNIFICADA 2024'!D1315," ")</f>
        <v xml:space="preserve"> </v>
      </c>
      <c r="H1315" s="96" t="s">
        <v>43</v>
      </c>
      <c r="I1315" s="96" t="s">
        <v>112</v>
      </c>
      <c r="J1315" s="97" t="str">
        <f>IF(C1315='TABELA UNIFICADA 2024'!A1261,'TABELA UNIFICADA 2024'!G1261," ")</f>
        <v xml:space="preserve"> </v>
      </c>
      <c r="K1315" s="96" t="s">
        <v>113</v>
      </c>
      <c r="L1315" s="100" t="str">
        <f t="shared" si="123"/>
        <v>-</v>
      </c>
      <c r="M1315" s="95" t="str">
        <f>IF(C1315='TABELA UNIFICADA 2024'!A1315,'TABELA UNIFICADA 2024'!C1315," ")</f>
        <v xml:space="preserve"> </v>
      </c>
      <c r="N1315" s="99" t="str">
        <f>IF(C1315='TABELA UNIFICADA 2024'!A1261,'TABELA UNIFICADA 2024'!F1261," ")</f>
        <v xml:space="preserve"> </v>
      </c>
      <c r="O1315" s="99" t="str">
        <f t="shared" si="124"/>
        <v xml:space="preserve"> </v>
      </c>
      <c r="Y1315" s="183" t="s">
        <v>2312</v>
      </c>
      <c r="Z1315" s="104" t="s">
        <v>666</v>
      </c>
      <c r="AA1315" s="104" t="s">
        <v>706</v>
      </c>
      <c r="AB1315" s="104" t="str">
        <f t="shared" si="122"/>
        <v>FERRO</v>
      </c>
      <c r="AC1315" s="106">
        <f>IF(AND(AB1315="FERRO",AA1315="PADRAO"),CONTROLE!$T$2,IF(AND(AB1315="FERRO",AA1315="ESPECIAL"),CONTROLE!$T$3,IF(AND(AB1315="ACO",AA1315="PADRAO"),CONTROLE!$T$8,IF(AND(AB1315="ACO",AA1315="ESPECIAL"),CONTROLE!$T$9,IF(AND(AB1315="ALUMINIO",AA1315="PADRAO"),CONTROLE!$T$5,IF(AND(AB1315="ALUMINIO",AA1315="ESPECIAL"),CONTROLE!$T$6))))))</f>
        <v>12737</v>
      </c>
    </row>
    <row r="1316" spans="1:29" ht="15" customHeight="1">
      <c r="A1316" s="98" t="s">
        <v>2927</v>
      </c>
      <c r="B1316" s="96" t="str">
        <f t="shared" si="125"/>
        <v xml:space="preserve"> </v>
      </c>
      <c r="C1316" s="96" t="str">
        <f>IF(AND(ISBLANK('TABELA UNIFICADA 2024'!P1262)=TRUE,(ISBLANK('TABELA UNIFICADA 2024'!A1262)=FALSE)),'TABELA UNIFICADA 2024'!A1262," ")</f>
        <v xml:space="preserve"> </v>
      </c>
      <c r="D1316" s="96" t="s">
        <v>43</v>
      </c>
      <c r="E1316" s="191" t="str">
        <f>IF(ISBLANK('TABELA UNIFICADA 2024'!M1262)=TRUE," ",'TABELA UNIFICADA 2024'!M1262)</f>
        <v xml:space="preserve"> </v>
      </c>
      <c r="F1316" s="96" t="s">
        <v>111</v>
      </c>
      <c r="G1316" s="96" t="str">
        <f>IF(C1316='TABELA UNIFICADA 2024'!A1316,'TABELA UNIFICADA 2024'!D1316," ")</f>
        <v xml:space="preserve"> </v>
      </c>
      <c r="H1316" s="96" t="s">
        <v>43</v>
      </c>
      <c r="I1316" s="96" t="s">
        <v>112</v>
      </c>
      <c r="J1316" s="97" t="str">
        <f>IF(C1316='TABELA UNIFICADA 2024'!A1262,'TABELA UNIFICADA 2024'!G1262," ")</f>
        <v xml:space="preserve"> </v>
      </c>
      <c r="K1316" s="96" t="s">
        <v>113</v>
      </c>
      <c r="L1316" s="100" t="str">
        <f t="shared" si="123"/>
        <v>-</v>
      </c>
      <c r="M1316" s="95" t="str">
        <f>IF(C1316='TABELA UNIFICADA 2024'!A1316,'TABELA UNIFICADA 2024'!C1316," ")</f>
        <v xml:space="preserve"> </v>
      </c>
      <c r="N1316" s="99" t="str">
        <f>IF(C1316='TABELA UNIFICADA 2024'!A1262,'TABELA UNIFICADA 2024'!F1262," ")</f>
        <v xml:space="preserve"> </v>
      </c>
      <c r="O1316" s="99" t="str">
        <f t="shared" si="124"/>
        <v xml:space="preserve"> </v>
      </c>
      <c r="Y1316" s="183" t="s">
        <v>2313</v>
      </c>
      <c r="Z1316" s="104" t="s">
        <v>666</v>
      </c>
      <c r="AA1316" s="104" t="s">
        <v>706</v>
      </c>
      <c r="AB1316" s="104" t="str">
        <f t="shared" si="122"/>
        <v>FERRO</v>
      </c>
      <c r="AC1316" s="106">
        <f>IF(AND(AB1316="FERRO",AA1316="PADRAO"),CONTROLE!$T$2,IF(AND(AB1316="FERRO",AA1316="ESPECIAL"),CONTROLE!$T$3,IF(AND(AB1316="ACO",AA1316="PADRAO"),CONTROLE!$T$8,IF(AND(AB1316="ACO",AA1316="ESPECIAL"),CONTROLE!$T$9,IF(AND(AB1316="ALUMINIO",AA1316="PADRAO"),CONTROLE!$T$5,IF(AND(AB1316="ALUMINIO",AA1316="ESPECIAL"),CONTROLE!$T$6))))))</f>
        <v>12737</v>
      </c>
    </row>
    <row r="1317" spans="1:29" ht="15" customHeight="1">
      <c r="A1317" s="98" t="s">
        <v>2927</v>
      </c>
      <c r="B1317" s="96" t="str">
        <f t="shared" si="125"/>
        <v xml:space="preserve"> </v>
      </c>
      <c r="C1317" s="96" t="str">
        <f>IF(AND(ISBLANK('TABELA UNIFICADA 2024'!P1263)=TRUE,(ISBLANK('TABELA UNIFICADA 2024'!A1263)=FALSE)),'TABELA UNIFICADA 2024'!A1263," ")</f>
        <v xml:space="preserve"> </v>
      </c>
      <c r="D1317" s="96" t="s">
        <v>43</v>
      </c>
      <c r="E1317" s="191" t="str">
        <f>IF(ISBLANK('TABELA UNIFICADA 2024'!M1263)=TRUE," ",'TABELA UNIFICADA 2024'!M1263)</f>
        <v xml:space="preserve"> </v>
      </c>
      <c r="F1317" s="96" t="s">
        <v>111</v>
      </c>
      <c r="G1317" s="96" t="str">
        <f>IF(C1317='TABELA UNIFICADA 2024'!A1317,'TABELA UNIFICADA 2024'!D1317," ")</f>
        <v xml:space="preserve"> </v>
      </c>
      <c r="H1317" s="96" t="s">
        <v>43</v>
      </c>
      <c r="I1317" s="96" t="s">
        <v>112</v>
      </c>
      <c r="J1317" s="97" t="str">
        <f>IF(C1317='TABELA UNIFICADA 2024'!A1263,'TABELA UNIFICADA 2024'!G1263," ")</f>
        <v xml:space="preserve"> </v>
      </c>
      <c r="K1317" s="96" t="s">
        <v>113</v>
      </c>
      <c r="L1317" s="100" t="str">
        <f t="shared" si="123"/>
        <v>-</v>
      </c>
      <c r="M1317" s="95" t="str">
        <f>IF(C1317='TABELA UNIFICADA 2024'!A1317,'TABELA UNIFICADA 2024'!C1317," ")</f>
        <v xml:space="preserve"> </v>
      </c>
      <c r="N1317" s="99" t="str">
        <f>IF(C1317='TABELA UNIFICADA 2024'!A1263,'TABELA UNIFICADA 2024'!F1263," ")</f>
        <v xml:space="preserve"> </v>
      </c>
      <c r="O1317" s="99" t="str">
        <f t="shared" si="124"/>
        <v xml:space="preserve"> </v>
      </c>
      <c r="Y1317" s="183" t="s">
        <v>2314</v>
      </c>
      <c r="Z1317" s="104" t="s">
        <v>666</v>
      </c>
      <c r="AA1317" s="104" t="s">
        <v>706</v>
      </c>
      <c r="AB1317" s="104" t="str">
        <f t="shared" si="122"/>
        <v>FERRO</v>
      </c>
      <c r="AC1317" s="106">
        <f>IF(AND(AB1317="FERRO",AA1317="PADRAO"),CONTROLE!$T$2,IF(AND(AB1317="FERRO",AA1317="ESPECIAL"),CONTROLE!$T$3,IF(AND(AB1317="ACO",AA1317="PADRAO"),CONTROLE!$T$8,IF(AND(AB1317="ACO",AA1317="ESPECIAL"),CONTROLE!$T$9,IF(AND(AB1317="ALUMINIO",AA1317="PADRAO"),CONTROLE!$T$5,IF(AND(AB1317="ALUMINIO",AA1317="ESPECIAL"),CONTROLE!$T$6))))))</f>
        <v>12737</v>
      </c>
    </row>
    <row r="1318" spans="1:29" ht="15" customHeight="1">
      <c r="A1318" s="98" t="s">
        <v>2927</v>
      </c>
      <c r="B1318" s="96" t="str">
        <f t="shared" si="125"/>
        <v xml:space="preserve"> </v>
      </c>
      <c r="C1318" s="96" t="str">
        <f>IF(AND(ISBLANK('TABELA UNIFICADA 2024'!P1264)=TRUE,(ISBLANK('TABELA UNIFICADA 2024'!A1264)=FALSE)),'TABELA UNIFICADA 2024'!A1264," ")</f>
        <v xml:space="preserve"> </v>
      </c>
      <c r="D1318" s="96" t="s">
        <v>43</v>
      </c>
      <c r="E1318" s="191" t="str">
        <f>IF(ISBLANK('TABELA UNIFICADA 2024'!M1264)=TRUE," ",'TABELA UNIFICADA 2024'!M1264)</f>
        <v xml:space="preserve"> </v>
      </c>
      <c r="F1318" s="96" t="s">
        <v>111</v>
      </c>
      <c r="G1318" s="96" t="str">
        <f>IF(C1318='TABELA UNIFICADA 2024'!A1318,'TABELA UNIFICADA 2024'!D1318," ")</f>
        <v xml:space="preserve"> </v>
      </c>
      <c r="H1318" s="96" t="s">
        <v>43</v>
      </c>
      <c r="I1318" s="96" t="s">
        <v>112</v>
      </c>
      <c r="J1318" s="97" t="str">
        <f>IF(C1318='TABELA UNIFICADA 2024'!A1264,'TABELA UNIFICADA 2024'!G1264," ")</f>
        <v xml:space="preserve"> </v>
      </c>
      <c r="K1318" s="96" t="s">
        <v>113</v>
      </c>
      <c r="L1318" s="100" t="str">
        <f t="shared" si="123"/>
        <v>-</v>
      </c>
      <c r="M1318" s="95" t="str">
        <f>IF(C1318='TABELA UNIFICADA 2024'!A1318,'TABELA UNIFICADA 2024'!C1318," ")</f>
        <v xml:space="preserve"> </v>
      </c>
      <c r="N1318" s="99" t="str">
        <f>IF(C1318='TABELA UNIFICADA 2024'!A1264,'TABELA UNIFICADA 2024'!F1264," ")</f>
        <v xml:space="preserve"> </v>
      </c>
      <c r="O1318" s="99" t="str">
        <f t="shared" si="124"/>
        <v xml:space="preserve"> </v>
      </c>
      <c r="Y1318" s="183" t="s">
        <v>2315</v>
      </c>
      <c r="Z1318" s="104" t="s">
        <v>666</v>
      </c>
      <c r="AA1318" s="104" t="s">
        <v>706</v>
      </c>
      <c r="AB1318" s="104" t="str">
        <f t="shared" si="122"/>
        <v>FERRO</v>
      </c>
      <c r="AC1318" s="106">
        <f>IF(AND(AB1318="FERRO",AA1318="PADRAO"),CONTROLE!$T$2,IF(AND(AB1318="FERRO",AA1318="ESPECIAL"),CONTROLE!$T$3,IF(AND(AB1318="ACO",AA1318="PADRAO"),CONTROLE!$T$8,IF(AND(AB1318="ACO",AA1318="ESPECIAL"),CONTROLE!$T$9,IF(AND(AB1318="ALUMINIO",AA1318="PADRAO"),CONTROLE!$T$5,IF(AND(AB1318="ALUMINIO",AA1318="ESPECIAL"),CONTROLE!$T$6))))))</f>
        <v>12737</v>
      </c>
    </row>
    <row r="1319" spans="1:29" ht="15" customHeight="1">
      <c r="A1319" s="98" t="s">
        <v>2927</v>
      </c>
      <c r="B1319" s="96" t="str">
        <f t="shared" si="125"/>
        <v xml:space="preserve"> </v>
      </c>
      <c r="C1319" s="96" t="str">
        <f>IF(AND(ISBLANK('TABELA UNIFICADA 2024'!P1265)=TRUE,(ISBLANK('TABELA UNIFICADA 2024'!A1265)=FALSE)),'TABELA UNIFICADA 2024'!A1265," ")</f>
        <v xml:space="preserve"> </v>
      </c>
      <c r="D1319" s="96" t="s">
        <v>43</v>
      </c>
      <c r="E1319" s="191" t="str">
        <f>IF(ISBLANK('TABELA UNIFICADA 2024'!M1265)=TRUE," ",'TABELA UNIFICADA 2024'!M1265)</f>
        <v xml:space="preserve"> </v>
      </c>
      <c r="F1319" s="96" t="s">
        <v>111</v>
      </c>
      <c r="G1319" s="96" t="str">
        <f>IF(C1319='TABELA UNIFICADA 2024'!A1319,'TABELA UNIFICADA 2024'!D1319," ")</f>
        <v xml:space="preserve"> </v>
      </c>
      <c r="H1319" s="96" t="s">
        <v>43</v>
      </c>
      <c r="I1319" s="96" t="s">
        <v>112</v>
      </c>
      <c r="J1319" s="97" t="str">
        <f>IF(C1319='TABELA UNIFICADA 2024'!A1265,'TABELA UNIFICADA 2024'!G1265," ")</f>
        <v xml:space="preserve"> </v>
      </c>
      <c r="K1319" s="96" t="s">
        <v>113</v>
      </c>
      <c r="L1319" s="100" t="str">
        <f t="shared" si="123"/>
        <v>-</v>
      </c>
      <c r="M1319" s="95" t="str">
        <f>IF(C1319='TABELA UNIFICADA 2024'!A1319,'TABELA UNIFICADA 2024'!C1319," ")</f>
        <v xml:space="preserve"> </v>
      </c>
      <c r="N1319" s="99" t="str">
        <f>IF(C1319='TABELA UNIFICADA 2024'!A1265,'TABELA UNIFICADA 2024'!F1265," ")</f>
        <v xml:space="preserve"> </v>
      </c>
      <c r="O1319" s="99" t="str">
        <f t="shared" si="124"/>
        <v xml:space="preserve"> </v>
      </c>
      <c r="Y1319" s="183" t="s">
        <v>2316</v>
      </c>
      <c r="Z1319" s="104" t="s">
        <v>666</v>
      </c>
      <c r="AA1319" s="104" t="s">
        <v>706</v>
      </c>
      <c r="AB1319" s="104" t="str">
        <f t="shared" si="122"/>
        <v>FERRO</v>
      </c>
      <c r="AC1319" s="106">
        <f>IF(AND(AB1319="FERRO",AA1319="PADRAO"),CONTROLE!$T$2,IF(AND(AB1319="FERRO",AA1319="ESPECIAL"),CONTROLE!$T$3,IF(AND(AB1319="ACO",AA1319="PADRAO"),CONTROLE!$T$8,IF(AND(AB1319="ACO",AA1319="ESPECIAL"),CONTROLE!$T$9,IF(AND(AB1319="ALUMINIO",AA1319="PADRAO"),CONTROLE!$T$5,IF(AND(AB1319="ALUMINIO",AA1319="ESPECIAL"),CONTROLE!$T$6))))))</f>
        <v>12737</v>
      </c>
    </row>
    <row r="1320" spans="1:29" ht="15" customHeight="1">
      <c r="A1320" s="98" t="s">
        <v>2927</v>
      </c>
      <c r="B1320" s="96" t="str">
        <f t="shared" si="125"/>
        <v xml:space="preserve"> </v>
      </c>
      <c r="C1320" s="96" t="str">
        <f>IF(AND(ISBLANK('TABELA UNIFICADA 2024'!P1266)=TRUE,(ISBLANK('TABELA UNIFICADA 2024'!A1266)=FALSE)),'TABELA UNIFICADA 2024'!A1266," ")</f>
        <v xml:space="preserve"> </v>
      </c>
      <c r="D1320" s="96" t="s">
        <v>43</v>
      </c>
      <c r="E1320" s="191" t="str">
        <f>IF(ISBLANK('TABELA UNIFICADA 2024'!M1266)=TRUE," ",'TABELA UNIFICADA 2024'!M1266)</f>
        <v xml:space="preserve"> </v>
      </c>
      <c r="F1320" s="96" t="s">
        <v>111</v>
      </c>
      <c r="G1320" s="96" t="str">
        <f>IF(C1320='TABELA UNIFICADA 2024'!A1320,'TABELA UNIFICADA 2024'!D1320," ")</f>
        <v xml:space="preserve"> </v>
      </c>
      <c r="H1320" s="96" t="s">
        <v>43</v>
      </c>
      <c r="I1320" s="96" t="s">
        <v>112</v>
      </c>
      <c r="J1320" s="97" t="str">
        <f>IF(C1320='TABELA UNIFICADA 2024'!A1266,'TABELA UNIFICADA 2024'!G1266," ")</f>
        <v xml:space="preserve"> </v>
      </c>
      <c r="K1320" s="96" t="s">
        <v>113</v>
      </c>
      <c r="L1320" s="100" t="str">
        <f t="shared" si="123"/>
        <v>-</v>
      </c>
      <c r="M1320" s="95" t="str">
        <f>IF(C1320='TABELA UNIFICADA 2024'!A1320,'TABELA UNIFICADA 2024'!C1320," ")</f>
        <v xml:space="preserve"> </v>
      </c>
      <c r="N1320" s="99" t="str">
        <f>IF(C1320='TABELA UNIFICADA 2024'!A1266,'TABELA UNIFICADA 2024'!F1266," ")</f>
        <v xml:space="preserve"> </v>
      </c>
      <c r="O1320" s="99" t="str">
        <f t="shared" si="124"/>
        <v xml:space="preserve"> </v>
      </c>
      <c r="Y1320" s="183" t="s">
        <v>2317</v>
      </c>
      <c r="Z1320" s="104" t="s">
        <v>666</v>
      </c>
      <c r="AA1320" s="104" t="s">
        <v>706</v>
      </c>
      <c r="AB1320" s="104" t="str">
        <f t="shared" si="122"/>
        <v>FERRO</v>
      </c>
      <c r="AC1320" s="106">
        <f>IF(AND(AB1320="FERRO",AA1320="PADRAO"),CONTROLE!$T$2,IF(AND(AB1320="FERRO",AA1320="ESPECIAL"),CONTROLE!$T$3,IF(AND(AB1320="ACO",AA1320="PADRAO"),CONTROLE!$T$8,IF(AND(AB1320="ACO",AA1320="ESPECIAL"),CONTROLE!$T$9,IF(AND(AB1320="ALUMINIO",AA1320="PADRAO"),CONTROLE!$T$5,IF(AND(AB1320="ALUMINIO",AA1320="ESPECIAL"),CONTROLE!$T$6))))))</f>
        <v>12737</v>
      </c>
    </row>
    <row r="1321" spans="1:29" ht="15" customHeight="1">
      <c r="A1321" s="98" t="s">
        <v>2927</v>
      </c>
      <c r="B1321" s="96" t="str">
        <f t="shared" si="125"/>
        <v xml:space="preserve"> </v>
      </c>
      <c r="C1321" s="96" t="str">
        <f>IF(AND(ISBLANK('TABELA UNIFICADA 2024'!P1267)=TRUE,(ISBLANK('TABELA UNIFICADA 2024'!A1267)=FALSE)),'TABELA UNIFICADA 2024'!A1267," ")</f>
        <v xml:space="preserve"> </v>
      </c>
      <c r="D1321" s="96" t="s">
        <v>43</v>
      </c>
      <c r="E1321" s="191" t="str">
        <f>IF(ISBLANK('TABELA UNIFICADA 2024'!M1267)=TRUE," ",'TABELA UNIFICADA 2024'!M1267)</f>
        <v xml:space="preserve"> </v>
      </c>
      <c r="F1321" s="96" t="s">
        <v>111</v>
      </c>
      <c r="G1321" s="96" t="str">
        <f>IF(C1321='TABELA UNIFICADA 2024'!A1321,'TABELA UNIFICADA 2024'!D1321," ")</f>
        <v xml:space="preserve"> </v>
      </c>
      <c r="H1321" s="96" t="s">
        <v>43</v>
      </c>
      <c r="I1321" s="96" t="s">
        <v>112</v>
      </c>
      <c r="J1321" s="97" t="str">
        <f>IF(C1321='TABELA UNIFICADA 2024'!A1267,'TABELA UNIFICADA 2024'!G1267," ")</f>
        <v xml:space="preserve"> </v>
      </c>
      <c r="K1321" s="96" t="s">
        <v>113</v>
      </c>
      <c r="L1321" s="100" t="str">
        <f t="shared" si="123"/>
        <v>-</v>
      </c>
      <c r="M1321" s="95" t="str">
        <f>IF(C1321='TABELA UNIFICADA 2024'!A1321,'TABELA UNIFICADA 2024'!C1321," ")</f>
        <v xml:space="preserve"> </v>
      </c>
      <c r="N1321" s="99" t="str">
        <f>IF(C1321='TABELA UNIFICADA 2024'!A1267,'TABELA UNIFICADA 2024'!F1267," ")</f>
        <v xml:space="preserve"> </v>
      </c>
      <c r="O1321" s="99" t="str">
        <f t="shared" si="124"/>
        <v xml:space="preserve"> </v>
      </c>
      <c r="Y1321" s="183" t="s">
        <v>2318</v>
      </c>
      <c r="Z1321" s="104" t="s">
        <v>666</v>
      </c>
      <c r="AA1321" s="104" t="s">
        <v>706</v>
      </c>
      <c r="AB1321" s="104" t="str">
        <f t="shared" si="122"/>
        <v>FERRO</v>
      </c>
      <c r="AC1321" s="106">
        <f>IF(AND(AB1321="FERRO",AA1321="PADRAO"),CONTROLE!$T$2,IF(AND(AB1321="FERRO",AA1321="ESPECIAL"),CONTROLE!$T$3,IF(AND(AB1321="ACO",AA1321="PADRAO"),CONTROLE!$T$8,IF(AND(AB1321="ACO",AA1321="ESPECIAL"),CONTROLE!$T$9,IF(AND(AB1321="ALUMINIO",AA1321="PADRAO"),CONTROLE!$T$5,IF(AND(AB1321="ALUMINIO",AA1321="ESPECIAL"),CONTROLE!$T$6))))))</f>
        <v>12737</v>
      </c>
    </row>
    <row r="1322" spans="1:29" ht="15" customHeight="1">
      <c r="A1322" s="98" t="s">
        <v>2927</v>
      </c>
      <c r="B1322" s="96" t="str">
        <f t="shared" si="125"/>
        <v xml:space="preserve"> </v>
      </c>
      <c r="C1322" s="96" t="str">
        <f>IF(AND(ISBLANK('TABELA UNIFICADA 2024'!P1268)=TRUE,(ISBLANK('TABELA UNIFICADA 2024'!A1268)=FALSE)),'TABELA UNIFICADA 2024'!A1268," ")</f>
        <v xml:space="preserve"> </v>
      </c>
      <c r="D1322" s="96" t="s">
        <v>43</v>
      </c>
      <c r="E1322" s="191" t="str">
        <f>IF(ISBLANK('TABELA UNIFICADA 2024'!M1268)=TRUE," ",'TABELA UNIFICADA 2024'!M1268)</f>
        <v xml:space="preserve"> </v>
      </c>
      <c r="F1322" s="96" t="s">
        <v>111</v>
      </c>
      <c r="G1322" s="96" t="str">
        <f>IF(C1322='TABELA UNIFICADA 2024'!A1322,'TABELA UNIFICADA 2024'!D1322," ")</f>
        <v xml:space="preserve"> </v>
      </c>
      <c r="H1322" s="96" t="s">
        <v>43</v>
      </c>
      <c r="I1322" s="96" t="s">
        <v>112</v>
      </c>
      <c r="J1322" s="97" t="str">
        <f>IF(C1322='TABELA UNIFICADA 2024'!A1268,'TABELA UNIFICADA 2024'!G1268," ")</f>
        <v xml:space="preserve"> </v>
      </c>
      <c r="K1322" s="96" t="s">
        <v>113</v>
      </c>
      <c r="L1322" s="100" t="str">
        <f t="shared" si="123"/>
        <v>-</v>
      </c>
      <c r="M1322" s="95" t="str">
        <f>IF(C1322='TABELA UNIFICADA 2024'!A1322,'TABELA UNIFICADA 2024'!C1322," ")</f>
        <v xml:space="preserve"> </v>
      </c>
      <c r="N1322" s="99" t="str">
        <f>IF(C1322='TABELA UNIFICADA 2024'!A1268,'TABELA UNIFICADA 2024'!F1268," ")</f>
        <v xml:space="preserve"> </v>
      </c>
      <c r="O1322" s="99" t="str">
        <f t="shared" si="124"/>
        <v xml:space="preserve"> </v>
      </c>
      <c r="Y1322" s="183" t="s">
        <v>2319</v>
      </c>
      <c r="Z1322" s="104" t="s">
        <v>666</v>
      </c>
      <c r="AA1322" s="104" t="s">
        <v>706</v>
      </c>
      <c r="AB1322" s="104" t="str">
        <f t="shared" si="122"/>
        <v>FERRO</v>
      </c>
      <c r="AC1322" s="106">
        <f>IF(AND(AB1322="FERRO",AA1322="PADRAO"),CONTROLE!$T$2,IF(AND(AB1322="FERRO",AA1322="ESPECIAL"),CONTROLE!$T$3,IF(AND(AB1322="ACO",AA1322="PADRAO"),CONTROLE!$T$8,IF(AND(AB1322="ACO",AA1322="ESPECIAL"),CONTROLE!$T$9,IF(AND(AB1322="ALUMINIO",AA1322="PADRAO"),CONTROLE!$T$5,IF(AND(AB1322="ALUMINIO",AA1322="ESPECIAL"),CONTROLE!$T$6))))))</f>
        <v>12737</v>
      </c>
    </row>
    <row r="1323" spans="1:29" ht="15" customHeight="1">
      <c r="A1323" s="98" t="s">
        <v>2927</v>
      </c>
      <c r="B1323" s="96" t="str">
        <f t="shared" si="125"/>
        <v xml:space="preserve"> </v>
      </c>
      <c r="C1323" s="96" t="str">
        <f>IF(AND(ISBLANK('TABELA UNIFICADA 2024'!P1269)=TRUE,(ISBLANK('TABELA UNIFICADA 2024'!A1269)=FALSE)),'TABELA UNIFICADA 2024'!A1269," ")</f>
        <v xml:space="preserve"> </v>
      </c>
      <c r="D1323" s="96" t="s">
        <v>43</v>
      </c>
      <c r="E1323" s="191" t="str">
        <f>IF(ISBLANK('TABELA UNIFICADA 2024'!M1269)=TRUE," ",'TABELA UNIFICADA 2024'!M1269)</f>
        <v xml:space="preserve"> </v>
      </c>
      <c r="F1323" s="96" t="s">
        <v>111</v>
      </c>
      <c r="G1323" s="96" t="str">
        <f>IF(C1323='TABELA UNIFICADA 2024'!A1323,'TABELA UNIFICADA 2024'!D1323," ")</f>
        <v xml:space="preserve"> </v>
      </c>
      <c r="H1323" s="96" t="s">
        <v>43</v>
      </c>
      <c r="I1323" s="96" t="s">
        <v>112</v>
      </c>
      <c r="J1323" s="97" t="str">
        <f>IF(C1323='TABELA UNIFICADA 2024'!A1269,'TABELA UNIFICADA 2024'!G1269," ")</f>
        <v xml:space="preserve"> </v>
      </c>
      <c r="K1323" s="96" t="s">
        <v>113</v>
      </c>
      <c r="L1323" s="100" t="str">
        <f t="shared" si="123"/>
        <v>-</v>
      </c>
      <c r="M1323" s="95" t="str">
        <f>IF(C1323='TABELA UNIFICADA 2024'!A1323,'TABELA UNIFICADA 2024'!C1323," ")</f>
        <v xml:space="preserve"> </v>
      </c>
      <c r="N1323" s="99" t="str">
        <f>IF(C1323='TABELA UNIFICADA 2024'!A1269,'TABELA UNIFICADA 2024'!F1269," ")</f>
        <v xml:space="preserve"> </v>
      </c>
      <c r="O1323" s="99" t="str">
        <f t="shared" si="124"/>
        <v xml:space="preserve"> </v>
      </c>
      <c r="Y1323" s="183" t="s">
        <v>1298</v>
      </c>
      <c r="Z1323" s="104" t="s">
        <v>666</v>
      </c>
      <c r="AA1323" s="104" t="s">
        <v>706</v>
      </c>
      <c r="AB1323" s="104" t="str">
        <f t="shared" si="122"/>
        <v>FERRO</v>
      </c>
      <c r="AC1323" s="106">
        <f>IF(AND(AB1323="FERRO",AA1323="PADRAO"),CONTROLE!$T$2,IF(AND(AB1323="FERRO",AA1323="ESPECIAL"),CONTROLE!$T$3,IF(AND(AB1323="ACO",AA1323="PADRAO"),CONTROLE!$T$8,IF(AND(AB1323="ACO",AA1323="ESPECIAL"),CONTROLE!$T$9,IF(AND(AB1323="ALUMINIO",AA1323="PADRAO"),CONTROLE!$T$5,IF(AND(AB1323="ALUMINIO",AA1323="ESPECIAL"),CONTROLE!$T$6))))))</f>
        <v>12737</v>
      </c>
    </row>
    <row r="1324" spans="1:29" ht="15" customHeight="1">
      <c r="A1324" s="98" t="s">
        <v>2927</v>
      </c>
      <c r="B1324" s="96" t="str">
        <f t="shared" si="125"/>
        <v xml:space="preserve"> </v>
      </c>
      <c r="C1324" s="96" t="str">
        <f>IF(AND(ISBLANK('TABELA UNIFICADA 2024'!P1270)=TRUE,(ISBLANK('TABELA UNIFICADA 2024'!A1270)=FALSE)),'TABELA UNIFICADA 2024'!A1270," ")</f>
        <v xml:space="preserve"> </v>
      </c>
      <c r="D1324" s="96" t="s">
        <v>43</v>
      </c>
      <c r="E1324" s="191" t="str">
        <f>IF(ISBLANK('TABELA UNIFICADA 2024'!M1270)=TRUE," ",'TABELA UNIFICADA 2024'!M1270)</f>
        <v xml:space="preserve"> </v>
      </c>
      <c r="F1324" s="96" t="s">
        <v>111</v>
      </c>
      <c r="G1324" s="96" t="str">
        <f>IF(C1324='TABELA UNIFICADA 2024'!A1324,'TABELA UNIFICADA 2024'!D1324," ")</f>
        <v xml:space="preserve"> </v>
      </c>
      <c r="H1324" s="96" t="s">
        <v>43</v>
      </c>
      <c r="I1324" s="96" t="s">
        <v>112</v>
      </c>
      <c r="J1324" s="97" t="str">
        <f>IF(C1324='TABELA UNIFICADA 2024'!A1270,'TABELA UNIFICADA 2024'!G1270," ")</f>
        <v xml:space="preserve"> </v>
      </c>
      <c r="K1324" s="96" t="s">
        <v>113</v>
      </c>
      <c r="L1324" s="100" t="str">
        <f t="shared" si="123"/>
        <v>-</v>
      </c>
      <c r="M1324" s="95" t="str">
        <f>IF(C1324='TABELA UNIFICADA 2024'!A1324,'TABELA UNIFICADA 2024'!C1324," ")</f>
        <v xml:space="preserve"> </v>
      </c>
      <c r="N1324" s="99" t="str">
        <f>IF(C1324='TABELA UNIFICADA 2024'!A1270,'TABELA UNIFICADA 2024'!F1270," ")</f>
        <v xml:space="preserve"> </v>
      </c>
      <c r="O1324" s="99" t="str">
        <f t="shared" si="124"/>
        <v xml:space="preserve"> </v>
      </c>
      <c r="Y1324" s="183" t="s">
        <v>2320</v>
      </c>
      <c r="Z1324" s="104" t="s">
        <v>666</v>
      </c>
      <c r="AA1324" s="104" t="s">
        <v>706</v>
      </c>
      <c r="AB1324" s="104" t="str">
        <f t="shared" si="122"/>
        <v>FERRO</v>
      </c>
      <c r="AC1324" s="106">
        <f>IF(AND(AB1324="FERRO",AA1324="PADRAO"),CONTROLE!$T$2,IF(AND(AB1324="FERRO",AA1324="ESPECIAL"),CONTROLE!$T$3,IF(AND(AB1324="ACO",AA1324="PADRAO"),CONTROLE!$T$8,IF(AND(AB1324="ACO",AA1324="ESPECIAL"),CONTROLE!$T$9,IF(AND(AB1324="ALUMINIO",AA1324="PADRAO"),CONTROLE!$T$5,IF(AND(AB1324="ALUMINIO",AA1324="ESPECIAL"),CONTROLE!$T$6))))))</f>
        <v>12737</v>
      </c>
    </row>
    <row r="1325" spans="1:29" ht="15" customHeight="1">
      <c r="A1325" s="98" t="s">
        <v>2927</v>
      </c>
      <c r="B1325" s="96" t="str">
        <f t="shared" si="125"/>
        <v xml:space="preserve"> </v>
      </c>
      <c r="C1325" s="96" t="str">
        <f>IF(AND(ISBLANK('TABELA UNIFICADA 2024'!P1271)=TRUE,(ISBLANK('TABELA UNIFICADA 2024'!A1271)=FALSE)),'TABELA UNIFICADA 2024'!A1271," ")</f>
        <v xml:space="preserve"> </v>
      </c>
      <c r="D1325" s="96" t="s">
        <v>43</v>
      </c>
      <c r="E1325" s="191" t="str">
        <f>IF(ISBLANK('TABELA UNIFICADA 2024'!M1271)=TRUE," ",'TABELA UNIFICADA 2024'!M1271)</f>
        <v xml:space="preserve"> </v>
      </c>
      <c r="F1325" s="96" t="s">
        <v>111</v>
      </c>
      <c r="G1325" s="96" t="str">
        <f>IF(C1325='TABELA UNIFICADA 2024'!A1325,'TABELA UNIFICADA 2024'!D1325," ")</f>
        <v xml:space="preserve"> </v>
      </c>
      <c r="H1325" s="96" t="s">
        <v>43</v>
      </c>
      <c r="I1325" s="96" t="s">
        <v>112</v>
      </c>
      <c r="J1325" s="97" t="str">
        <f>IF(C1325='TABELA UNIFICADA 2024'!A1271,'TABELA UNIFICADA 2024'!G1271," ")</f>
        <v xml:space="preserve"> </v>
      </c>
      <c r="K1325" s="96" t="s">
        <v>113</v>
      </c>
      <c r="L1325" s="100" t="str">
        <f t="shared" si="123"/>
        <v>-</v>
      </c>
      <c r="M1325" s="95" t="str">
        <f>IF(C1325='TABELA UNIFICADA 2024'!A1325,'TABELA UNIFICADA 2024'!C1325," ")</f>
        <v xml:space="preserve"> </v>
      </c>
      <c r="N1325" s="99" t="str">
        <f>IF(C1325='TABELA UNIFICADA 2024'!A1271,'TABELA UNIFICADA 2024'!F1271," ")</f>
        <v xml:space="preserve"> </v>
      </c>
      <c r="O1325" s="99" t="str">
        <f t="shared" si="124"/>
        <v xml:space="preserve"> </v>
      </c>
      <c r="Y1325" s="183" t="s">
        <v>2321</v>
      </c>
      <c r="Z1325" s="104" t="s">
        <v>666</v>
      </c>
      <c r="AA1325" s="104" t="s">
        <v>706</v>
      </c>
      <c r="AB1325" s="104" t="str">
        <f t="shared" si="122"/>
        <v>FERRO</v>
      </c>
      <c r="AC1325" s="106">
        <f>IF(AND(AB1325="FERRO",AA1325="PADRAO"),CONTROLE!$T$2,IF(AND(AB1325="FERRO",AA1325="ESPECIAL"),CONTROLE!$T$3,IF(AND(AB1325="ACO",AA1325="PADRAO"),CONTROLE!$T$8,IF(AND(AB1325="ACO",AA1325="ESPECIAL"),CONTROLE!$T$9,IF(AND(AB1325="ALUMINIO",AA1325="PADRAO"),CONTROLE!$T$5,IF(AND(AB1325="ALUMINIO",AA1325="ESPECIAL"),CONTROLE!$T$6))))))</f>
        <v>12737</v>
      </c>
    </row>
    <row r="1326" spans="1:29" ht="15" customHeight="1">
      <c r="A1326" s="98" t="s">
        <v>2927</v>
      </c>
      <c r="B1326" s="96" t="str">
        <f t="shared" si="125"/>
        <v xml:space="preserve"> </v>
      </c>
      <c r="C1326" s="96" t="str">
        <f>IF(AND(ISBLANK('TABELA UNIFICADA 2024'!P1272)=TRUE,(ISBLANK('TABELA UNIFICADA 2024'!A1272)=FALSE)),'TABELA UNIFICADA 2024'!A1272," ")</f>
        <v xml:space="preserve"> </v>
      </c>
      <c r="D1326" s="96" t="s">
        <v>43</v>
      </c>
      <c r="E1326" s="191" t="str">
        <f>IF(ISBLANK('TABELA UNIFICADA 2024'!M1272)=TRUE," ",'TABELA UNIFICADA 2024'!M1272)</f>
        <v xml:space="preserve"> </v>
      </c>
      <c r="F1326" s="96" t="s">
        <v>111</v>
      </c>
      <c r="G1326" s="96" t="str">
        <f>IF(C1326='TABELA UNIFICADA 2024'!A1326,'TABELA UNIFICADA 2024'!D1326," ")</f>
        <v xml:space="preserve"> </v>
      </c>
      <c r="H1326" s="96" t="s">
        <v>43</v>
      </c>
      <c r="I1326" s="96" t="s">
        <v>112</v>
      </c>
      <c r="J1326" s="97" t="str">
        <f>IF(C1326='TABELA UNIFICADA 2024'!A1272,'TABELA UNIFICADA 2024'!G1272," ")</f>
        <v xml:space="preserve"> </v>
      </c>
      <c r="K1326" s="96" t="s">
        <v>113</v>
      </c>
      <c r="L1326" s="100" t="str">
        <f t="shared" si="123"/>
        <v>-</v>
      </c>
      <c r="M1326" s="95" t="str">
        <f>IF(C1326='TABELA UNIFICADA 2024'!A1326,'TABELA UNIFICADA 2024'!C1326," ")</f>
        <v xml:space="preserve"> </v>
      </c>
      <c r="N1326" s="99" t="str">
        <f>IF(C1326='TABELA UNIFICADA 2024'!A1272,'TABELA UNIFICADA 2024'!F1272," ")</f>
        <v xml:space="preserve"> </v>
      </c>
      <c r="O1326" s="99" t="str">
        <f t="shared" si="124"/>
        <v xml:space="preserve"> </v>
      </c>
      <c r="Y1326" s="183" t="s">
        <v>2322</v>
      </c>
      <c r="Z1326" s="104" t="s">
        <v>666</v>
      </c>
      <c r="AA1326" s="104" t="s">
        <v>706</v>
      </c>
      <c r="AB1326" s="104" t="str">
        <f t="shared" si="122"/>
        <v>FERRO</v>
      </c>
      <c r="AC1326" s="106">
        <f>IF(AND(AB1326="FERRO",AA1326="PADRAO"),CONTROLE!$T$2,IF(AND(AB1326="FERRO",AA1326="ESPECIAL"),CONTROLE!$T$3,IF(AND(AB1326="ACO",AA1326="PADRAO"),CONTROLE!$T$8,IF(AND(AB1326="ACO",AA1326="ESPECIAL"),CONTROLE!$T$9,IF(AND(AB1326="ALUMINIO",AA1326="PADRAO"),CONTROLE!$T$5,IF(AND(AB1326="ALUMINIO",AA1326="ESPECIAL"),CONTROLE!$T$6))))))</f>
        <v>12737</v>
      </c>
    </row>
    <row r="1327" spans="1:29" ht="15" customHeight="1">
      <c r="A1327" s="98" t="s">
        <v>2927</v>
      </c>
      <c r="B1327" s="96" t="str">
        <f t="shared" si="125"/>
        <v xml:space="preserve"> </v>
      </c>
      <c r="C1327" s="96" t="str">
        <f>IF(AND(ISBLANK('TABELA UNIFICADA 2024'!P1273)=TRUE,(ISBLANK('TABELA UNIFICADA 2024'!A1273)=FALSE)),'TABELA UNIFICADA 2024'!A1273," ")</f>
        <v xml:space="preserve"> </v>
      </c>
      <c r="D1327" s="96" t="s">
        <v>43</v>
      </c>
      <c r="E1327" s="191" t="str">
        <f>IF(ISBLANK('TABELA UNIFICADA 2024'!M1273)=TRUE," ",'TABELA UNIFICADA 2024'!M1273)</f>
        <v xml:space="preserve"> </v>
      </c>
      <c r="F1327" s="96" t="s">
        <v>111</v>
      </c>
      <c r="G1327" s="96" t="str">
        <f>IF(C1327='TABELA UNIFICADA 2024'!A1327,'TABELA UNIFICADA 2024'!D1327," ")</f>
        <v xml:space="preserve"> </v>
      </c>
      <c r="H1327" s="96" t="s">
        <v>43</v>
      </c>
      <c r="I1327" s="96" t="s">
        <v>112</v>
      </c>
      <c r="J1327" s="97" t="str">
        <f>IF(C1327='TABELA UNIFICADA 2024'!A1273,'TABELA UNIFICADA 2024'!G1273," ")</f>
        <v xml:space="preserve"> </v>
      </c>
      <c r="K1327" s="96" t="s">
        <v>113</v>
      </c>
      <c r="L1327" s="100" t="str">
        <f t="shared" si="123"/>
        <v>-</v>
      </c>
      <c r="M1327" s="95" t="str">
        <f>IF(C1327='TABELA UNIFICADA 2024'!A1327,'TABELA UNIFICADA 2024'!C1327," ")</f>
        <v xml:space="preserve"> </v>
      </c>
      <c r="N1327" s="99" t="str">
        <f>IF(C1327='TABELA UNIFICADA 2024'!A1273,'TABELA UNIFICADA 2024'!F1273," ")</f>
        <v xml:space="preserve"> </v>
      </c>
      <c r="O1327" s="99" t="str">
        <f t="shared" si="124"/>
        <v xml:space="preserve"> </v>
      </c>
      <c r="Y1327" s="183" t="s">
        <v>2323</v>
      </c>
      <c r="Z1327" s="104" t="s">
        <v>666</v>
      </c>
      <c r="AA1327" s="104" t="s">
        <v>706</v>
      </c>
      <c r="AB1327" s="104" t="str">
        <f t="shared" si="122"/>
        <v>FERRO</v>
      </c>
      <c r="AC1327" s="106">
        <f>IF(AND(AB1327="FERRO",AA1327="PADRAO"),CONTROLE!$T$2,IF(AND(AB1327="FERRO",AA1327="ESPECIAL"),CONTROLE!$T$3,IF(AND(AB1327="ACO",AA1327="PADRAO"),CONTROLE!$T$8,IF(AND(AB1327="ACO",AA1327="ESPECIAL"),CONTROLE!$T$9,IF(AND(AB1327="ALUMINIO",AA1327="PADRAO"),CONTROLE!$T$5,IF(AND(AB1327="ALUMINIO",AA1327="ESPECIAL"),CONTROLE!$T$6))))))</f>
        <v>12737</v>
      </c>
    </row>
    <row r="1328" spans="1:29" ht="15" customHeight="1">
      <c r="A1328" s="98" t="s">
        <v>2927</v>
      </c>
      <c r="B1328" s="96" t="str">
        <f t="shared" si="125"/>
        <v xml:space="preserve"> </v>
      </c>
      <c r="C1328" s="96" t="str">
        <f>IF(AND(ISBLANK('TABELA UNIFICADA 2024'!P1274)=TRUE,(ISBLANK('TABELA UNIFICADA 2024'!A1274)=FALSE)),'TABELA UNIFICADA 2024'!A1274," ")</f>
        <v xml:space="preserve"> </v>
      </c>
      <c r="D1328" s="96" t="s">
        <v>43</v>
      </c>
      <c r="E1328" s="191" t="str">
        <f>IF(ISBLANK('TABELA UNIFICADA 2024'!M1274)=TRUE," ",'TABELA UNIFICADA 2024'!M1274)</f>
        <v xml:space="preserve"> </v>
      </c>
      <c r="F1328" s="96" t="s">
        <v>111</v>
      </c>
      <c r="G1328" s="96" t="str">
        <f>IF(C1328='TABELA UNIFICADA 2024'!A1328,'TABELA UNIFICADA 2024'!D1328," ")</f>
        <v xml:space="preserve"> </v>
      </c>
      <c r="H1328" s="96" t="s">
        <v>43</v>
      </c>
      <c r="I1328" s="96" t="s">
        <v>112</v>
      </c>
      <c r="J1328" s="97" t="str">
        <f>IF(C1328='TABELA UNIFICADA 2024'!A1274,'TABELA UNIFICADA 2024'!G1274," ")</f>
        <v xml:space="preserve"> </v>
      </c>
      <c r="K1328" s="96" t="s">
        <v>113</v>
      </c>
      <c r="L1328" s="100" t="str">
        <f t="shared" si="123"/>
        <v>-</v>
      </c>
      <c r="M1328" s="95" t="str">
        <f>IF(C1328='TABELA UNIFICADA 2024'!A1328,'TABELA UNIFICADA 2024'!C1328," ")</f>
        <v xml:space="preserve"> </v>
      </c>
      <c r="N1328" s="99" t="str">
        <f>IF(C1328='TABELA UNIFICADA 2024'!A1274,'TABELA UNIFICADA 2024'!F1274," ")</f>
        <v xml:space="preserve"> </v>
      </c>
      <c r="O1328" s="99" t="str">
        <f t="shared" si="124"/>
        <v xml:space="preserve"> </v>
      </c>
      <c r="Y1328" s="183" t="s">
        <v>2324</v>
      </c>
      <c r="Z1328" s="104" t="s">
        <v>666</v>
      </c>
      <c r="AA1328" s="104" t="s">
        <v>706</v>
      </c>
      <c r="AB1328" s="104" t="str">
        <f t="shared" si="122"/>
        <v>FERRO</v>
      </c>
      <c r="AC1328" s="106">
        <f>IF(AND(AB1328="FERRO",AA1328="PADRAO"),CONTROLE!$T$2,IF(AND(AB1328="FERRO",AA1328="ESPECIAL"),CONTROLE!$T$3,IF(AND(AB1328="ACO",AA1328="PADRAO"),CONTROLE!$T$8,IF(AND(AB1328="ACO",AA1328="ESPECIAL"),CONTROLE!$T$9,IF(AND(AB1328="ALUMINIO",AA1328="PADRAO"),CONTROLE!$T$5,IF(AND(AB1328="ALUMINIO",AA1328="ESPECIAL"),CONTROLE!$T$6))))))</f>
        <v>12737</v>
      </c>
    </row>
    <row r="1329" spans="1:29" ht="15" customHeight="1">
      <c r="A1329" s="98" t="s">
        <v>2927</v>
      </c>
      <c r="B1329" s="96" t="str">
        <f t="shared" si="125"/>
        <v xml:space="preserve"> </v>
      </c>
      <c r="C1329" s="96" t="str">
        <f>IF(AND(ISBLANK('TABELA UNIFICADA 2024'!P1275)=TRUE,(ISBLANK('TABELA UNIFICADA 2024'!A1275)=FALSE)),'TABELA UNIFICADA 2024'!A1275," ")</f>
        <v xml:space="preserve"> </v>
      </c>
      <c r="D1329" s="96" t="s">
        <v>43</v>
      </c>
      <c r="E1329" s="191" t="str">
        <f>IF(ISBLANK('TABELA UNIFICADA 2024'!M1275)=TRUE," ",'TABELA UNIFICADA 2024'!M1275)</f>
        <v xml:space="preserve"> </v>
      </c>
      <c r="F1329" s="96" t="s">
        <v>111</v>
      </c>
      <c r="G1329" s="96" t="str">
        <f>IF(C1329='TABELA UNIFICADA 2024'!A1329,'TABELA UNIFICADA 2024'!D1329," ")</f>
        <v xml:space="preserve"> </v>
      </c>
      <c r="H1329" s="96" t="s">
        <v>43</v>
      </c>
      <c r="I1329" s="96" t="s">
        <v>112</v>
      </c>
      <c r="J1329" s="97" t="str">
        <f>IF(C1329='TABELA UNIFICADA 2024'!A1275,'TABELA UNIFICADA 2024'!G1275," ")</f>
        <v xml:space="preserve"> </v>
      </c>
      <c r="K1329" s="96" t="s">
        <v>113</v>
      </c>
      <c r="L1329" s="100" t="str">
        <f t="shared" si="123"/>
        <v>-</v>
      </c>
      <c r="M1329" s="95" t="str">
        <f>IF(C1329='TABELA UNIFICADA 2024'!A1329,'TABELA UNIFICADA 2024'!C1329," ")</f>
        <v xml:space="preserve"> </v>
      </c>
      <c r="N1329" s="99" t="str">
        <f>IF(C1329='TABELA UNIFICADA 2024'!A1275,'TABELA UNIFICADA 2024'!F1275," ")</f>
        <v xml:space="preserve"> </v>
      </c>
      <c r="O1329" s="99" t="str">
        <f t="shared" si="124"/>
        <v xml:space="preserve"> </v>
      </c>
      <c r="Y1329" s="183" t="s">
        <v>2325</v>
      </c>
      <c r="Z1329" s="104" t="s">
        <v>666</v>
      </c>
      <c r="AA1329" s="104" t="s">
        <v>706</v>
      </c>
      <c r="AB1329" s="104" t="str">
        <f t="shared" si="122"/>
        <v>FERRO</v>
      </c>
      <c r="AC1329" s="106">
        <f>IF(AND(AB1329="FERRO",AA1329="PADRAO"),CONTROLE!$T$2,IF(AND(AB1329="FERRO",AA1329="ESPECIAL"),CONTROLE!$T$3,IF(AND(AB1329="ACO",AA1329="PADRAO"),CONTROLE!$T$8,IF(AND(AB1329="ACO",AA1329="ESPECIAL"),CONTROLE!$T$9,IF(AND(AB1329="ALUMINIO",AA1329="PADRAO"),CONTROLE!$T$5,IF(AND(AB1329="ALUMINIO",AA1329="ESPECIAL"),CONTROLE!$T$6))))))</f>
        <v>12737</v>
      </c>
    </row>
    <row r="1330" spans="1:29" ht="15" customHeight="1">
      <c r="A1330" s="98" t="s">
        <v>2927</v>
      </c>
      <c r="B1330" s="96" t="str">
        <f t="shared" si="125"/>
        <v xml:space="preserve"> </v>
      </c>
      <c r="C1330" s="96" t="str">
        <f>IF(AND(ISBLANK('TABELA UNIFICADA 2024'!P1276)=TRUE,(ISBLANK('TABELA UNIFICADA 2024'!A1276)=FALSE)),'TABELA UNIFICADA 2024'!A1276," ")</f>
        <v xml:space="preserve"> </v>
      </c>
      <c r="D1330" s="96" t="s">
        <v>43</v>
      </c>
      <c r="E1330" s="191" t="str">
        <f>IF(ISBLANK('TABELA UNIFICADA 2024'!M1276)=TRUE," ",'TABELA UNIFICADA 2024'!M1276)</f>
        <v xml:space="preserve"> </v>
      </c>
      <c r="F1330" s="96" t="s">
        <v>111</v>
      </c>
      <c r="G1330" s="96" t="str">
        <f>IF(C1330='TABELA UNIFICADA 2024'!A1330,'TABELA UNIFICADA 2024'!D1330," ")</f>
        <v xml:space="preserve"> </v>
      </c>
      <c r="H1330" s="96" t="s">
        <v>43</v>
      </c>
      <c r="I1330" s="96" t="s">
        <v>112</v>
      </c>
      <c r="J1330" s="97" t="str">
        <f>IF(C1330='TABELA UNIFICADA 2024'!A1276,'TABELA UNIFICADA 2024'!G1276," ")</f>
        <v xml:space="preserve"> </v>
      </c>
      <c r="K1330" s="96" t="s">
        <v>113</v>
      </c>
      <c r="L1330" s="100" t="str">
        <f t="shared" si="123"/>
        <v>-</v>
      </c>
      <c r="M1330" s="95" t="str">
        <f>IF(C1330='TABELA UNIFICADA 2024'!A1330,'TABELA UNIFICADA 2024'!C1330," ")</f>
        <v xml:space="preserve"> </v>
      </c>
      <c r="N1330" s="99" t="str">
        <f>IF(C1330='TABELA UNIFICADA 2024'!A1276,'TABELA UNIFICADA 2024'!F1276," ")</f>
        <v xml:space="preserve"> </v>
      </c>
      <c r="O1330" s="99" t="str">
        <f t="shared" si="124"/>
        <v xml:space="preserve"> </v>
      </c>
      <c r="Y1330" s="183" t="s">
        <v>2326</v>
      </c>
      <c r="Z1330" s="104" t="s">
        <v>666</v>
      </c>
      <c r="AA1330" s="104" t="s">
        <v>706</v>
      </c>
      <c r="AB1330" s="104" t="str">
        <f t="shared" si="122"/>
        <v>FERRO</v>
      </c>
      <c r="AC1330" s="106">
        <f>IF(AND(AB1330="FERRO",AA1330="PADRAO"),CONTROLE!$T$2,IF(AND(AB1330="FERRO",AA1330="ESPECIAL"),CONTROLE!$T$3,IF(AND(AB1330="ACO",AA1330="PADRAO"),CONTROLE!$T$8,IF(AND(AB1330="ACO",AA1330="ESPECIAL"),CONTROLE!$T$9,IF(AND(AB1330="ALUMINIO",AA1330="PADRAO"),CONTROLE!$T$5,IF(AND(AB1330="ALUMINIO",AA1330="ESPECIAL"),CONTROLE!$T$6))))))</f>
        <v>12737</v>
      </c>
    </row>
    <row r="1331" spans="1:29" ht="15" customHeight="1">
      <c r="A1331" s="98" t="s">
        <v>2927</v>
      </c>
      <c r="B1331" s="96" t="str">
        <f t="shared" si="125"/>
        <v xml:space="preserve"> </v>
      </c>
      <c r="C1331" s="96" t="str">
        <f>IF(AND(ISBLANK('TABELA UNIFICADA 2024'!P1277)=TRUE,(ISBLANK('TABELA UNIFICADA 2024'!A1277)=FALSE)),'TABELA UNIFICADA 2024'!A1277," ")</f>
        <v xml:space="preserve"> </v>
      </c>
      <c r="D1331" s="96" t="s">
        <v>43</v>
      </c>
      <c r="E1331" s="191" t="str">
        <f>IF(ISBLANK('TABELA UNIFICADA 2024'!M1277)=TRUE," ",'TABELA UNIFICADA 2024'!M1277)</f>
        <v xml:space="preserve"> </v>
      </c>
      <c r="F1331" s="96" t="s">
        <v>111</v>
      </c>
      <c r="G1331" s="96" t="str">
        <f>IF(C1331='TABELA UNIFICADA 2024'!A1331,'TABELA UNIFICADA 2024'!D1331," ")</f>
        <v xml:space="preserve"> </v>
      </c>
      <c r="H1331" s="96" t="s">
        <v>43</v>
      </c>
      <c r="I1331" s="96" t="s">
        <v>112</v>
      </c>
      <c r="J1331" s="97" t="str">
        <f>IF(C1331='TABELA UNIFICADA 2024'!A1277,'TABELA UNIFICADA 2024'!G1277," ")</f>
        <v xml:space="preserve"> </v>
      </c>
      <c r="K1331" s="96" t="s">
        <v>113</v>
      </c>
      <c r="L1331" s="100" t="str">
        <f t="shared" si="123"/>
        <v>-</v>
      </c>
      <c r="M1331" s="95" t="str">
        <f>IF(C1331='TABELA UNIFICADA 2024'!A1331,'TABELA UNIFICADA 2024'!C1331," ")</f>
        <v xml:space="preserve"> </v>
      </c>
      <c r="N1331" s="99" t="str">
        <f>IF(C1331='TABELA UNIFICADA 2024'!A1277,'TABELA UNIFICADA 2024'!F1277," ")</f>
        <v xml:space="preserve"> </v>
      </c>
      <c r="O1331" s="99" t="str">
        <f t="shared" si="124"/>
        <v xml:space="preserve"> </v>
      </c>
      <c r="Y1331" s="183" t="s">
        <v>2327</v>
      </c>
      <c r="Z1331" s="104" t="s">
        <v>666</v>
      </c>
      <c r="AA1331" s="104" t="s">
        <v>706</v>
      </c>
      <c r="AB1331" s="104" t="str">
        <f t="shared" si="122"/>
        <v>FERRO</v>
      </c>
      <c r="AC1331" s="106">
        <f>IF(AND(AB1331="FERRO",AA1331="PADRAO"),CONTROLE!$T$2,IF(AND(AB1331="FERRO",AA1331="ESPECIAL"),CONTROLE!$T$3,IF(AND(AB1331="ACO",AA1331="PADRAO"),CONTROLE!$T$8,IF(AND(AB1331="ACO",AA1331="ESPECIAL"),CONTROLE!$T$9,IF(AND(AB1331="ALUMINIO",AA1331="PADRAO"),CONTROLE!$T$5,IF(AND(AB1331="ALUMINIO",AA1331="ESPECIAL"),CONTROLE!$T$6))))))</f>
        <v>12737</v>
      </c>
    </row>
    <row r="1332" spans="1:29" ht="15" customHeight="1">
      <c r="A1332" s="98" t="s">
        <v>2927</v>
      </c>
      <c r="B1332" s="96" t="str">
        <f t="shared" si="125"/>
        <v xml:space="preserve"> </v>
      </c>
      <c r="C1332" s="96" t="str">
        <f>IF(AND(ISBLANK('TABELA UNIFICADA 2024'!P1278)=TRUE,(ISBLANK('TABELA UNIFICADA 2024'!A1278)=FALSE)),'TABELA UNIFICADA 2024'!A1278," ")</f>
        <v xml:space="preserve"> </v>
      </c>
      <c r="D1332" s="96" t="s">
        <v>43</v>
      </c>
      <c r="E1332" s="191" t="str">
        <f>IF(ISBLANK('TABELA UNIFICADA 2024'!M1278)=TRUE," ",'TABELA UNIFICADA 2024'!M1278)</f>
        <v xml:space="preserve"> </v>
      </c>
      <c r="F1332" s="96" t="s">
        <v>111</v>
      </c>
      <c r="G1332" s="96" t="str">
        <f>IF(C1332='TABELA UNIFICADA 2024'!A1332,'TABELA UNIFICADA 2024'!D1332," ")</f>
        <v xml:space="preserve"> </v>
      </c>
      <c r="H1332" s="96" t="s">
        <v>43</v>
      </c>
      <c r="I1332" s="96" t="s">
        <v>112</v>
      </c>
      <c r="J1332" s="97" t="str">
        <f>IF(C1332='TABELA UNIFICADA 2024'!A1278,'TABELA UNIFICADA 2024'!G1278," ")</f>
        <v xml:space="preserve"> </v>
      </c>
      <c r="K1332" s="96" t="s">
        <v>113</v>
      </c>
      <c r="L1332" s="100" t="str">
        <f t="shared" si="123"/>
        <v>-</v>
      </c>
      <c r="M1332" s="95" t="str">
        <f>IF(C1332='TABELA UNIFICADA 2024'!A1332,'TABELA UNIFICADA 2024'!C1332," ")</f>
        <v xml:space="preserve"> </v>
      </c>
      <c r="N1332" s="99" t="str">
        <f>IF(C1332='TABELA UNIFICADA 2024'!A1278,'TABELA UNIFICADA 2024'!F1278," ")</f>
        <v xml:space="preserve"> </v>
      </c>
      <c r="O1332" s="99" t="str">
        <f t="shared" si="124"/>
        <v xml:space="preserve"> </v>
      </c>
      <c r="Y1332" s="183" t="s">
        <v>2328</v>
      </c>
      <c r="Z1332" s="104" t="s">
        <v>666</v>
      </c>
      <c r="AA1332" s="104" t="s">
        <v>706</v>
      </c>
      <c r="AB1332" s="104" t="str">
        <f t="shared" si="122"/>
        <v>FERRO</v>
      </c>
      <c r="AC1332" s="106">
        <f>IF(AND(AB1332="FERRO",AA1332="PADRAO"),CONTROLE!$T$2,IF(AND(AB1332="FERRO",AA1332="ESPECIAL"),CONTROLE!$T$3,IF(AND(AB1332="ACO",AA1332="PADRAO"),CONTROLE!$T$8,IF(AND(AB1332="ACO",AA1332="ESPECIAL"),CONTROLE!$T$9,IF(AND(AB1332="ALUMINIO",AA1332="PADRAO"),CONTROLE!$T$5,IF(AND(AB1332="ALUMINIO",AA1332="ESPECIAL"),CONTROLE!$T$6))))))</f>
        <v>12737</v>
      </c>
    </row>
    <row r="1333" spans="1:29" ht="15" customHeight="1">
      <c r="A1333" s="98" t="s">
        <v>2927</v>
      </c>
      <c r="B1333" s="96" t="str">
        <f t="shared" si="125"/>
        <v xml:space="preserve"> </v>
      </c>
      <c r="C1333" s="96" t="str">
        <f>IF(AND(ISBLANK('TABELA UNIFICADA 2024'!P1279)=TRUE,(ISBLANK('TABELA UNIFICADA 2024'!A1279)=FALSE)),'TABELA UNIFICADA 2024'!A1279," ")</f>
        <v xml:space="preserve"> </v>
      </c>
      <c r="D1333" s="96" t="s">
        <v>43</v>
      </c>
      <c r="E1333" s="191" t="str">
        <f>IF(ISBLANK('TABELA UNIFICADA 2024'!M1279)=TRUE," ",'TABELA UNIFICADA 2024'!M1279)</f>
        <v xml:space="preserve"> </v>
      </c>
      <c r="F1333" s="96" t="s">
        <v>111</v>
      </c>
      <c r="G1333" s="96" t="str">
        <f>IF(C1333='TABELA UNIFICADA 2024'!A1333,'TABELA UNIFICADA 2024'!D1333," ")</f>
        <v xml:space="preserve"> </v>
      </c>
      <c r="H1333" s="96" t="s">
        <v>43</v>
      </c>
      <c r="I1333" s="96" t="s">
        <v>112</v>
      </c>
      <c r="J1333" s="97" t="str">
        <f>IF(C1333='TABELA UNIFICADA 2024'!A1279,'TABELA UNIFICADA 2024'!G1279," ")</f>
        <v xml:space="preserve"> </v>
      </c>
      <c r="K1333" s="96" t="s">
        <v>113</v>
      </c>
      <c r="L1333" s="100" t="str">
        <f t="shared" si="123"/>
        <v>-</v>
      </c>
      <c r="M1333" s="95" t="str">
        <f>IF(C1333='TABELA UNIFICADA 2024'!A1333,'TABELA UNIFICADA 2024'!C1333," ")</f>
        <v xml:space="preserve"> </v>
      </c>
      <c r="N1333" s="99" t="str">
        <f>IF(C1333='TABELA UNIFICADA 2024'!A1279,'TABELA UNIFICADA 2024'!F1279," ")</f>
        <v xml:space="preserve"> </v>
      </c>
      <c r="O1333" s="99" t="str">
        <f t="shared" si="124"/>
        <v xml:space="preserve"> </v>
      </c>
      <c r="Y1333" s="183" t="s">
        <v>2329</v>
      </c>
      <c r="Z1333" s="104" t="s">
        <v>666</v>
      </c>
      <c r="AA1333" s="104" t="s">
        <v>706</v>
      </c>
      <c r="AB1333" s="104" t="str">
        <f t="shared" si="122"/>
        <v>FERRO</v>
      </c>
      <c r="AC1333" s="106">
        <f>IF(AND(AB1333="FERRO",AA1333="PADRAO"),CONTROLE!$T$2,IF(AND(AB1333="FERRO",AA1333="ESPECIAL"),CONTROLE!$T$3,IF(AND(AB1333="ACO",AA1333="PADRAO"),CONTROLE!$T$8,IF(AND(AB1333="ACO",AA1333="ESPECIAL"),CONTROLE!$T$9,IF(AND(AB1333="ALUMINIO",AA1333="PADRAO"),CONTROLE!$T$5,IF(AND(AB1333="ALUMINIO",AA1333="ESPECIAL"),CONTROLE!$T$6))))))</f>
        <v>12737</v>
      </c>
    </row>
    <row r="1334" spans="1:29" ht="15" customHeight="1">
      <c r="A1334" s="98" t="s">
        <v>2927</v>
      </c>
      <c r="B1334" s="96" t="str">
        <f t="shared" si="125"/>
        <v xml:space="preserve"> </v>
      </c>
      <c r="C1334" s="96" t="str">
        <f>IF(AND(ISBLANK('TABELA UNIFICADA 2024'!P1280)=TRUE,(ISBLANK('TABELA UNIFICADA 2024'!A1280)=FALSE)),'TABELA UNIFICADA 2024'!A1280," ")</f>
        <v xml:space="preserve"> </v>
      </c>
      <c r="D1334" s="96" t="s">
        <v>43</v>
      </c>
      <c r="E1334" s="191" t="str">
        <f>IF(ISBLANK('TABELA UNIFICADA 2024'!M1280)=TRUE," ",'TABELA UNIFICADA 2024'!M1280)</f>
        <v xml:space="preserve"> </v>
      </c>
      <c r="F1334" s="96" t="s">
        <v>111</v>
      </c>
      <c r="G1334" s="96" t="str">
        <f>IF(C1334='TABELA UNIFICADA 2024'!A1334,'TABELA UNIFICADA 2024'!D1334," ")</f>
        <v xml:space="preserve"> </v>
      </c>
      <c r="H1334" s="96" t="s">
        <v>43</v>
      </c>
      <c r="I1334" s="96" t="s">
        <v>112</v>
      </c>
      <c r="J1334" s="97" t="str">
        <f>IF(C1334='TABELA UNIFICADA 2024'!A1280,'TABELA UNIFICADA 2024'!G1280," ")</f>
        <v xml:space="preserve"> </v>
      </c>
      <c r="K1334" s="96" t="s">
        <v>113</v>
      </c>
      <c r="L1334" s="100" t="str">
        <f t="shared" si="123"/>
        <v>-</v>
      </c>
      <c r="M1334" s="95" t="str">
        <f>IF(C1334='TABELA UNIFICADA 2024'!A1334,'TABELA UNIFICADA 2024'!C1334," ")</f>
        <v xml:space="preserve"> </v>
      </c>
      <c r="N1334" s="99" t="str">
        <f>IF(C1334='TABELA UNIFICADA 2024'!A1280,'TABELA UNIFICADA 2024'!F1280," ")</f>
        <v xml:space="preserve"> </v>
      </c>
      <c r="O1334" s="99" t="str">
        <f t="shared" si="124"/>
        <v xml:space="preserve"> </v>
      </c>
      <c r="Y1334" s="183" t="s">
        <v>1299</v>
      </c>
      <c r="Z1334" s="104" t="s">
        <v>666</v>
      </c>
      <c r="AA1334" s="104" t="s">
        <v>706</v>
      </c>
      <c r="AB1334" s="104" t="str">
        <f t="shared" si="122"/>
        <v>FERRO</v>
      </c>
      <c r="AC1334" s="106">
        <f>IF(AND(AB1334="FERRO",AA1334="PADRAO"),CONTROLE!$T$2,IF(AND(AB1334="FERRO",AA1334="ESPECIAL"),CONTROLE!$T$3,IF(AND(AB1334="ACO",AA1334="PADRAO"),CONTROLE!$T$8,IF(AND(AB1334="ACO",AA1334="ESPECIAL"),CONTROLE!$T$9,IF(AND(AB1334="ALUMINIO",AA1334="PADRAO"),CONTROLE!$T$5,IF(AND(AB1334="ALUMINIO",AA1334="ESPECIAL"),CONTROLE!$T$6))))))</f>
        <v>12737</v>
      </c>
    </row>
    <row r="1335" spans="1:29" ht="15" customHeight="1">
      <c r="A1335" s="98" t="s">
        <v>2927</v>
      </c>
      <c r="B1335" s="96" t="str">
        <f t="shared" si="125"/>
        <v xml:space="preserve"> </v>
      </c>
      <c r="C1335" s="96" t="str">
        <f>IF(AND(ISBLANK('TABELA UNIFICADA 2024'!P1281)=TRUE,(ISBLANK('TABELA UNIFICADA 2024'!A1281)=FALSE)),'TABELA UNIFICADA 2024'!A1281," ")</f>
        <v xml:space="preserve"> </v>
      </c>
      <c r="D1335" s="96" t="s">
        <v>43</v>
      </c>
      <c r="E1335" s="191" t="str">
        <f>IF(ISBLANK('TABELA UNIFICADA 2024'!M1281)=TRUE," ",'TABELA UNIFICADA 2024'!M1281)</f>
        <v xml:space="preserve"> </v>
      </c>
      <c r="F1335" s="96" t="s">
        <v>111</v>
      </c>
      <c r="G1335" s="96" t="str">
        <f>IF(C1335='TABELA UNIFICADA 2024'!A1335,'TABELA UNIFICADA 2024'!D1335," ")</f>
        <v xml:space="preserve"> </v>
      </c>
      <c r="H1335" s="96" t="s">
        <v>43</v>
      </c>
      <c r="I1335" s="96" t="s">
        <v>112</v>
      </c>
      <c r="J1335" s="97" t="str">
        <f>IF(C1335='TABELA UNIFICADA 2024'!A1281,'TABELA UNIFICADA 2024'!G1281," ")</f>
        <v xml:space="preserve"> </v>
      </c>
      <c r="K1335" s="96" t="s">
        <v>113</v>
      </c>
      <c r="L1335" s="100" t="str">
        <f t="shared" si="123"/>
        <v>-</v>
      </c>
      <c r="M1335" s="95" t="str">
        <f>IF(C1335='TABELA UNIFICADA 2024'!A1335,'TABELA UNIFICADA 2024'!C1335," ")</f>
        <v xml:space="preserve"> </v>
      </c>
      <c r="N1335" s="99" t="str">
        <f>IF(C1335='TABELA UNIFICADA 2024'!A1281,'TABELA UNIFICADA 2024'!F1281," ")</f>
        <v xml:space="preserve"> </v>
      </c>
      <c r="O1335" s="99" t="str">
        <f t="shared" si="124"/>
        <v xml:space="preserve"> </v>
      </c>
      <c r="Y1335" s="183" t="s">
        <v>1300</v>
      </c>
      <c r="Z1335" s="104" t="s">
        <v>664</v>
      </c>
      <c r="AA1335" s="104" t="s">
        <v>706</v>
      </c>
      <c r="AB1335" s="104" t="str">
        <f t="shared" si="122"/>
        <v>FERRO</v>
      </c>
      <c r="AC1335" s="106">
        <f>IF(AND(AB1335="FERRO",AA1335="PADRAO"),CONTROLE!$T$2,IF(AND(AB1335="FERRO",AA1335="ESPECIAL"),CONTROLE!$T$3,IF(AND(AB1335="ACO",AA1335="PADRAO"),CONTROLE!$T$8,IF(AND(AB1335="ACO",AA1335="ESPECIAL"),CONTROLE!$T$9,IF(AND(AB1335="ALUMINIO",AA1335="PADRAO"),CONTROLE!$T$5,IF(AND(AB1335="ALUMINIO",AA1335="ESPECIAL"),CONTROLE!$T$6))))))</f>
        <v>12737</v>
      </c>
    </row>
    <row r="1336" spans="1:29" ht="15" customHeight="1">
      <c r="A1336" s="98" t="s">
        <v>2927</v>
      </c>
      <c r="B1336" s="96" t="str">
        <f t="shared" si="125"/>
        <v xml:space="preserve"> </v>
      </c>
      <c r="C1336" s="96" t="str">
        <f>IF(AND(ISBLANK('TABELA UNIFICADA 2024'!P1282)=TRUE,(ISBLANK('TABELA UNIFICADA 2024'!A1282)=FALSE)),'TABELA UNIFICADA 2024'!A1282," ")</f>
        <v xml:space="preserve"> </v>
      </c>
      <c r="D1336" s="96" t="s">
        <v>43</v>
      </c>
      <c r="E1336" s="191" t="str">
        <f>IF(ISBLANK('TABELA UNIFICADA 2024'!M1282)=TRUE," ",'TABELA UNIFICADA 2024'!M1282)</f>
        <v xml:space="preserve"> </v>
      </c>
      <c r="F1336" s="96" t="s">
        <v>111</v>
      </c>
      <c r="G1336" s="96" t="str">
        <f>IF(C1336='TABELA UNIFICADA 2024'!A1336,'TABELA UNIFICADA 2024'!D1336," ")</f>
        <v xml:space="preserve"> </v>
      </c>
      <c r="H1336" s="96" t="s">
        <v>43</v>
      </c>
      <c r="I1336" s="96" t="s">
        <v>112</v>
      </c>
      <c r="J1336" s="97" t="str">
        <f>IF(C1336='TABELA UNIFICADA 2024'!A1282,'TABELA UNIFICADA 2024'!G1282," ")</f>
        <v xml:space="preserve"> </v>
      </c>
      <c r="K1336" s="96" t="s">
        <v>113</v>
      </c>
      <c r="L1336" s="100" t="str">
        <f t="shared" si="123"/>
        <v>-</v>
      </c>
      <c r="M1336" s="95" t="str">
        <f>IF(C1336='TABELA UNIFICADA 2024'!A1336,'TABELA UNIFICADA 2024'!C1336," ")</f>
        <v xml:space="preserve"> </v>
      </c>
      <c r="N1336" s="99" t="str">
        <f>IF(C1336='TABELA UNIFICADA 2024'!A1282,'TABELA UNIFICADA 2024'!F1282," ")</f>
        <v xml:space="preserve"> </v>
      </c>
      <c r="O1336" s="99" t="str">
        <f t="shared" si="124"/>
        <v xml:space="preserve"> </v>
      </c>
      <c r="Y1336" s="183" t="s">
        <v>2330</v>
      </c>
      <c r="Z1336" s="104" t="s">
        <v>666</v>
      </c>
      <c r="AA1336" s="104" t="s">
        <v>706</v>
      </c>
      <c r="AB1336" s="104" t="str">
        <f t="shared" si="122"/>
        <v>FERRO</v>
      </c>
      <c r="AC1336" s="106">
        <f>IF(AND(AB1336="FERRO",AA1336="PADRAO"),CONTROLE!$T$2,IF(AND(AB1336="FERRO",AA1336="ESPECIAL"),CONTROLE!$T$3,IF(AND(AB1336="ACO",AA1336="PADRAO"),CONTROLE!$T$8,IF(AND(AB1336="ACO",AA1336="ESPECIAL"),CONTROLE!$T$9,IF(AND(AB1336="ALUMINIO",AA1336="PADRAO"),CONTROLE!$T$5,IF(AND(AB1336="ALUMINIO",AA1336="ESPECIAL"),CONTROLE!$T$6))))))</f>
        <v>12737</v>
      </c>
    </row>
    <row r="1337" spans="1:29" ht="15" customHeight="1">
      <c r="A1337" s="98" t="s">
        <v>2927</v>
      </c>
      <c r="B1337" s="96" t="str">
        <f t="shared" si="125"/>
        <v xml:space="preserve"> </v>
      </c>
      <c r="C1337" s="96" t="str">
        <f>IF(AND(ISBLANK('TABELA UNIFICADA 2024'!P1283)=TRUE,(ISBLANK('TABELA UNIFICADA 2024'!A1283)=FALSE)),'TABELA UNIFICADA 2024'!A1283," ")</f>
        <v xml:space="preserve"> </v>
      </c>
      <c r="D1337" s="96" t="s">
        <v>43</v>
      </c>
      <c r="E1337" s="191" t="str">
        <f>IF(ISBLANK('TABELA UNIFICADA 2024'!M1283)=TRUE," ",'TABELA UNIFICADA 2024'!M1283)</f>
        <v xml:space="preserve"> </v>
      </c>
      <c r="F1337" s="96" t="s">
        <v>111</v>
      </c>
      <c r="G1337" s="96" t="str">
        <f>IF(C1337='TABELA UNIFICADA 2024'!A1337,'TABELA UNIFICADA 2024'!D1337," ")</f>
        <v xml:space="preserve"> </v>
      </c>
      <c r="H1337" s="96" t="s">
        <v>43</v>
      </c>
      <c r="I1337" s="96" t="s">
        <v>112</v>
      </c>
      <c r="J1337" s="97" t="str">
        <f>IF(C1337='TABELA UNIFICADA 2024'!A1283,'TABELA UNIFICADA 2024'!G1283," ")</f>
        <v xml:space="preserve"> </v>
      </c>
      <c r="K1337" s="96" t="s">
        <v>113</v>
      </c>
      <c r="L1337" s="100" t="str">
        <f t="shared" si="123"/>
        <v>-</v>
      </c>
      <c r="M1337" s="95" t="str">
        <f>IF(C1337='TABELA UNIFICADA 2024'!A1337,'TABELA UNIFICADA 2024'!C1337," ")</f>
        <v xml:space="preserve"> </v>
      </c>
      <c r="N1337" s="99" t="str">
        <f>IF(C1337='TABELA UNIFICADA 2024'!A1283,'TABELA UNIFICADA 2024'!F1283," ")</f>
        <v xml:space="preserve"> </v>
      </c>
      <c r="O1337" s="99" t="str">
        <f t="shared" si="124"/>
        <v xml:space="preserve"> </v>
      </c>
      <c r="Y1337" s="183" t="s">
        <v>2331</v>
      </c>
      <c r="Z1337" s="104" t="s">
        <v>666</v>
      </c>
      <c r="AA1337" s="104" t="s">
        <v>706</v>
      </c>
      <c r="AB1337" s="104" t="str">
        <f t="shared" si="122"/>
        <v>FERRO</v>
      </c>
      <c r="AC1337" s="106">
        <f>IF(AND(AB1337="FERRO",AA1337="PADRAO"),CONTROLE!$T$2,IF(AND(AB1337="FERRO",AA1337="ESPECIAL"),CONTROLE!$T$3,IF(AND(AB1337="ACO",AA1337="PADRAO"),CONTROLE!$T$8,IF(AND(AB1337="ACO",AA1337="ESPECIAL"),CONTROLE!$T$9,IF(AND(AB1337="ALUMINIO",AA1337="PADRAO"),CONTROLE!$T$5,IF(AND(AB1337="ALUMINIO",AA1337="ESPECIAL"),CONTROLE!$T$6))))))</f>
        <v>12737</v>
      </c>
    </row>
    <row r="1338" spans="1:29" ht="15" customHeight="1">
      <c r="A1338" s="98" t="s">
        <v>2927</v>
      </c>
      <c r="B1338" s="96" t="str">
        <f t="shared" si="125"/>
        <v xml:space="preserve"> </v>
      </c>
      <c r="C1338" s="96" t="str">
        <f>IF(AND(ISBLANK('TABELA UNIFICADA 2024'!P1284)=TRUE,(ISBLANK('TABELA UNIFICADA 2024'!A1284)=FALSE)),'TABELA UNIFICADA 2024'!A1284," ")</f>
        <v xml:space="preserve"> </v>
      </c>
      <c r="D1338" s="96" t="s">
        <v>43</v>
      </c>
      <c r="E1338" s="191" t="str">
        <f>IF(ISBLANK('TABELA UNIFICADA 2024'!M1284)=TRUE," ",'TABELA UNIFICADA 2024'!M1284)</f>
        <v xml:space="preserve"> </v>
      </c>
      <c r="F1338" s="96" t="s">
        <v>111</v>
      </c>
      <c r="G1338" s="96" t="str">
        <f>IF(C1338='TABELA UNIFICADA 2024'!A1338,'TABELA UNIFICADA 2024'!D1338," ")</f>
        <v xml:space="preserve"> </v>
      </c>
      <c r="H1338" s="96" t="s">
        <v>43</v>
      </c>
      <c r="I1338" s="96" t="s">
        <v>112</v>
      </c>
      <c r="J1338" s="97" t="str">
        <f>IF(C1338='TABELA UNIFICADA 2024'!A1284,'TABELA UNIFICADA 2024'!G1284," ")</f>
        <v xml:space="preserve"> </v>
      </c>
      <c r="K1338" s="96" t="s">
        <v>113</v>
      </c>
      <c r="L1338" s="100" t="str">
        <f t="shared" si="123"/>
        <v>-</v>
      </c>
      <c r="M1338" s="95" t="str">
        <f>IF(C1338='TABELA UNIFICADA 2024'!A1338,'TABELA UNIFICADA 2024'!C1338," ")</f>
        <v xml:space="preserve"> </v>
      </c>
      <c r="N1338" s="99" t="str">
        <f>IF(C1338='TABELA UNIFICADA 2024'!A1284,'TABELA UNIFICADA 2024'!F1284," ")</f>
        <v xml:space="preserve"> </v>
      </c>
      <c r="O1338" s="99" t="str">
        <f t="shared" si="124"/>
        <v xml:space="preserve"> </v>
      </c>
      <c r="Y1338" s="183" t="s">
        <v>2332</v>
      </c>
      <c r="Z1338" s="104" t="s">
        <v>666</v>
      </c>
      <c r="AA1338" s="104" t="s">
        <v>706</v>
      </c>
      <c r="AB1338" s="104" t="str">
        <f t="shared" si="122"/>
        <v>FERRO</v>
      </c>
      <c r="AC1338" s="106">
        <f>IF(AND(AB1338="FERRO",AA1338="PADRAO"),CONTROLE!$T$2,IF(AND(AB1338="FERRO",AA1338="ESPECIAL"),CONTROLE!$T$3,IF(AND(AB1338="ACO",AA1338="PADRAO"),CONTROLE!$T$8,IF(AND(AB1338="ACO",AA1338="ESPECIAL"),CONTROLE!$T$9,IF(AND(AB1338="ALUMINIO",AA1338="PADRAO"),CONTROLE!$T$5,IF(AND(AB1338="ALUMINIO",AA1338="ESPECIAL"),CONTROLE!$T$6))))))</f>
        <v>12737</v>
      </c>
    </row>
    <row r="1339" spans="1:29" ht="15" customHeight="1">
      <c r="A1339" s="98" t="s">
        <v>2927</v>
      </c>
      <c r="B1339" s="96" t="str">
        <f t="shared" si="125"/>
        <v xml:space="preserve"> </v>
      </c>
      <c r="C1339" s="96" t="str">
        <f>IF(AND(ISBLANK('TABELA UNIFICADA 2024'!P1285)=TRUE,(ISBLANK('TABELA UNIFICADA 2024'!A1285)=FALSE)),'TABELA UNIFICADA 2024'!A1285," ")</f>
        <v xml:space="preserve"> </v>
      </c>
      <c r="D1339" s="96" t="s">
        <v>43</v>
      </c>
      <c r="E1339" s="191" t="str">
        <f>IF(ISBLANK('TABELA UNIFICADA 2024'!M1285)=TRUE," ",'TABELA UNIFICADA 2024'!M1285)</f>
        <v xml:space="preserve"> </v>
      </c>
      <c r="F1339" s="96" t="s">
        <v>111</v>
      </c>
      <c r="G1339" s="96" t="str">
        <f>IF(C1339='TABELA UNIFICADA 2024'!A1339,'TABELA UNIFICADA 2024'!D1339," ")</f>
        <v xml:space="preserve"> </v>
      </c>
      <c r="H1339" s="96" t="s">
        <v>43</v>
      </c>
      <c r="I1339" s="96" t="s">
        <v>112</v>
      </c>
      <c r="J1339" s="97" t="str">
        <f>IF(C1339='TABELA UNIFICADA 2024'!A1285,'TABELA UNIFICADA 2024'!G1285," ")</f>
        <v xml:space="preserve"> </v>
      </c>
      <c r="K1339" s="96" t="s">
        <v>113</v>
      </c>
      <c r="L1339" s="100" t="str">
        <f t="shared" si="123"/>
        <v>-</v>
      </c>
      <c r="M1339" s="95" t="str">
        <f>IF(C1339='TABELA UNIFICADA 2024'!A1339,'TABELA UNIFICADA 2024'!C1339," ")</f>
        <v xml:space="preserve"> </v>
      </c>
      <c r="N1339" s="99" t="str">
        <f>IF(C1339='TABELA UNIFICADA 2024'!A1285,'TABELA UNIFICADA 2024'!F1285," ")</f>
        <v xml:space="preserve"> </v>
      </c>
      <c r="O1339" s="99" t="str">
        <f t="shared" si="124"/>
        <v xml:space="preserve"> </v>
      </c>
      <c r="Y1339" s="183" t="s">
        <v>2333</v>
      </c>
      <c r="Z1339" s="104" t="s">
        <v>666</v>
      </c>
      <c r="AA1339" s="104" t="s">
        <v>706</v>
      </c>
      <c r="AB1339" s="104" t="str">
        <f t="shared" si="122"/>
        <v>FERRO</v>
      </c>
      <c r="AC1339" s="106">
        <f>IF(AND(AB1339="FERRO",AA1339="PADRAO"),CONTROLE!$T$2,IF(AND(AB1339="FERRO",AA1339="ESPECIAL"),CONTROLE!$T$3,IF(AND(AB1339="ACO",AA1339="PADRAO"),CONTROLE!$T$8,IF(AND(AB1339="ACO",AA1339="ESPECIAL"),CONTROLE!$T$9,IF(AND(AB1339="ALUMINIO",AA1339="PADRAO"),CONTROLE!$T$5,IF(AND(AB1339="ALUMINIO",AA1339="ESPECIAL"),CONTROLE!$T$6))))))</f>
        <v>12737</v>
      </c>
    </row>
    <row r="1340" spans="1:29" ht="15" customHeight="1">
      <c r="A1340" s="98" t="s">
        <v>2927</v>
      </c>
      <c r="B1340" s="96" t="str">
        <f t="shared" si="125"/>
        <v xml:space="preserve"> </v>
      </c>
      <c r="C1340" s="96" t="str">
        <f>IF(AND(ISBLANK('TABELA UNIFICADA 2024'!P1286)=TRUE,(ISBLANK('TABELA UNIFICADA 2024'!A1286)=FALSE)),'TABELA UNIFICADA 2024'!A1286," ")</f>
        <v xml:space="preserve"> </v>
      </c>
      <c r="D1340" s="96" t="s">
        <v>43</v>
      </c>
      <c r="E1340" s="191" t="str">
        <f>IF(ISBLANK('TABELA UNIFICADA 2024'!M1286)=TRUE," ",'TABELA UNIFICADA 2024'!M1286)</f>
        <v xml:space="preserve"> </v>
      </c>
      <c r="F1340" s="96" t="s">
        <v>111</v>
      </c>
      <c r="G1340" s="96" t="str">
        <f>IF(C1340='TABELA UNIFICADA 2024'!A1340,'TABELA UNIFICADA 2024'!D1340," ")</f>
        <v xml:space="preserve"> </v>
      </c>
      <c r="H1340" s="96" t="s">
        <v>43</v>
      </c>
      <c r="I1340" s="96" t="s">
        <v>112</v>
      </c>
      <c r="J1340" s="97" t="str">
        <f>IF(C1340='TABELA UNIFICADA 2024'!A1286,'TABELA UNIFICADA 2024'!G1286," ")</f>
        <v xml:space="preserve"> </v>
      </c>
      <c r="K1340" s="96" t="s">
        <v>113</v>
      </c>
      <c r="L1340" s="100" t="str">
        <f t="shared" si="123"/>
        <v>-</v>
      </c>
      <c r="M1340" s="95" t="str">
        <f>IF(C1340='TABELA UNIFICADA 2024'!A1340,'TABELA UNIFICADA 2024'!C1340," ")</f>
        <v xml:space="preserve"> </v>
      </c>
      <c r="N1340" s="99" t="str">
        <f>IF(C1340='TABELA UNIFICADA 2024'!A1286,'TABELA UNIFICADA 2024'!F1286," ")</f>
        <v xml:space="preserve"> </v>
      </c>
      <c r="O1340" s="99" t="str">
        <f t="shared" si="124"/>
        <v xml:space="preserve"> </v>
      </c>
      <c r="Y1340" s="183" t="s">
        <v>2334</v>
      </c>
      <c r="Z1340" s="104" t="s">
        <v>666</v>
      </c>
      <c r="AA1340" s="104" t="s">
        <v>706</v>
      </c>
      <c r="AB1340" s="104" t="str">
        <f t="shared" si="122"/>
        <v>FERRO</v>
      </c>
      <c r="AC1340" s="106">
        <f>IF(AND(AB1340="FERRO",AA1340="PADRAO"),CONTROLE!$T$2,IF(AND(AB1340="FERRO",AA1340="ESPECIAL"),CONTROLE!$T$3,IF(AND(AB1340="ACO",AA1340="PADRAO"),CONTROLE!$T$8,IF(AND(AB1340="ACO",AA1340="ESPECIAL"),CONTROLE!$T$9,IF(AND(AB1340="ALUMINIO",AA1340="PADRAO"),CONTROLE!$T$5,IF(AND(AB1340="ALUMINIO",AA1340="ESPECIAL"),CONTROLE!$T$6))))))</f>
        <v>12737</v>
      </c>
    </row>
    <row r="1341" spans="1:29" ht="15" customHeight="1">
      <c r="A1341" s="98" t="s">
        <v>2927</v>
      </c>
      <c r="B1341" s="96" t="str">
        <f t="shared" si="125"/>
        <v xml:space="preserve"> </v>
      </c>
      <c r="C1341" s="96" t="str">
        <f>IF(AND(ISBLANK('TABELA UNIFICADA 2024'!P1287)=TRUE,(ISBLANK('TABELA UNIFICADA 2024'!A1287)=FALSE)),'TABELA UNIFICADA 2024'!A1287," ")</f>
        <v xml:space="preserve"> </v>
      </c>
      <c r="D1341" s="96" t="s">
        <v>43</v>
      </c>
      <c r="E1341" s="191" t="str">
        <f>IF(ISBLANK('TABELA UNIFICADA 2024'!M1287)=TRUE," ",'TABELA UNIFICADA 2024'!M1287)</f>
        <v xml:space="preserve"> </v>
      </c>
      <c r="F1341" s="96" t="s">
        <v>111</v>
      </c>
      <c r="G1341" s="96" t="str">
        <f>IF(C1341='TABELA UNIFICADA 2024'!A1341,'TABELA UNIFICADA 2024'!D1341," ")</f>
        <v xml:space="preserve"> </v>
      </c>
      <c r="H1341" s="96" t="s">
        <v>43</v>
      </c>
      <c r="I1341" s="96" t="s">
        <v>112</v>
      </c>
      <c r="J1341" s="97" t="str">
        <f>IF(C1341='TABELA UNIFICADA 2024'!A1287,'TABELA UNIFICADA 2024'!G1287," ")</f>
        <v xml:space="preserve"> </v>
      </c>
      <c r="K1341" s="96" t="s">
        <v>113</v>
      </c>
      <c r="L1341" s="100" t="str">
        <f t="shared" si="123"/>
        <v>-</v>
      </c>
      <c r="M1341" s="95" t="str">
        <f>IF(C1341='TABELA UNIFICADA 2024'!A1341,'TABELA UNIFICADA 2024'!C1341," ")</f>
        <v xml:space="preserve"> </v>
      </c>
      <c r="N1341" s="99" t="str">
        <f>IF(C1341='TABELA UNIFICADA 2024'!A1287,'TABELA UNIFICADA 2024'!F1287," ")</f>
        <v xml:space="preserve"> </v>
      </c>
      <c r="O1341" s="99" t="str">
        <f t="shared" si="124"/>
        <v xml:space="preserve"> </v>
      </c>
      <c r="Y1341" s="183" t="s">
        <v>2335</v>
      </c>
      <c r="Z1341" s="104" t="s">
        <v>666</v>
      </c>
      <c r="AA1341" s="104" t="s">
        <v>706</v>
      </c>
      <c r="AB1341" s="104" t="str">
        <f t="shared" si="122"/>
        <v>FERRO</v>
      </c>
      <c r="AC1341" s="106">
        <f>IF(AND(AB1341="FERRO",AA1341="PADRAO"),CONTROLE!$T$2,IF(AND(AB1341="FERRO",AA1341="ESPECIAL"),CONTROLE!$T$3,IF(AND(AB1341="ACO",AA1341="PADRAO"),CONTROLE!$T$8,IF(AND(AB1341="ACO",AA1341="ESPECIAL"),CONTROLE!$T$9,IF(AND(AB1341="ALUMINIO",AA1341="PADRAO"),CONTROLE!$T$5,IF(AND(AB1341="ALUMINIO",AA1341="ESPECIAL"),CONTROLE!$T$6))))))</f>
        <v>12737</v>
      </c>
    </row>
    <row r="1342" spans="1:29" ht="15" customHeight="1">
      <c r="A1342" s="98" t="s">
        <v>2927</v>
      </c>
      <c r="B1342" s="96" t="str">
        <f t="shared" si="125"/>
        <v xml:space="preserve"> </v>
      </c>
      <c r="C1342" s="96" t="str">
        <f>IF(AND(ISBLANK('TABELA UNIFICADA 2024'!P1288)=TRUE,(ISBLANK('TABELA UNIFICADA 2024'!A1288)=FALSE)),'TABELA UNIFICADA 2024'!A1288," ")</f>
        <v xml:space="preserve"> </v>
      </c>
      <c r="D1342" s="96" t="s">
        <v>43</v>
      </c>
      <c r="E1342" s="191" t="str">
        <f>IF(ISBLANK('TABELA UNIFICADA 2024'!M1288)=TRUE," ",'TABELA UNIFICADA 2024'!M1288)</f>
        <v xml:space="preserve"> </v>
      </c>
      <c r="F1342" s="96" t="s">
        <v>111</v>
      </c>
      <c r="G1342" s="96" t="str">
        <f>IF(C1342='TABELA UNIFICADA 2024'!A1342,'TABELA UNIFICADA 2024'!D1342," ")</f>
        <v xml:space="preserve"> </v>
      </c>
      <c r="H1342" s="96" t="s">
        <v>43</v>
      </c>
      <c r="I1342" s="96" t="s">
        <v>112</v>
      </c>
      <c r="J1342" s="97" t="str">
        <f>IF(C1342='TABELA UNIFICADA 2024'!A1288,'TABELA UNIFICADA 2024'!G1288," ")</f>
        <v xml:space="preserve"> </v>
      </c>
      <c r="K1342" s="96" t="s">
        <v>113</v>
      </c>
      <c r="L1342" s="100" t="str">
        <f t="shared" si="123"/>
        <v>-</v>
      </c>
      <c r="M1342" s="95" t="str">
        <f>IF(C1342='TABELA UNIFICADA 2024'!A1342,'TABELA UNIFICADA 2024'!C1342," ")</f>
        <v xml:space="preserve"> </v>
      </c>
      <c r="N1342" s="99" t="str">
        <f>IF(C1342='TABELA UNIFICADA 2024'!A1288,'TABELA UNIFICADA 2024'!F1288," ")</f>
        <v xml:space="preserve"> </v>
      </c>
      <c r="O1342" s="99" t="str">
        <f t="shared" si="124"/>
        <v xml:space="preserve"> </v>
      </c>
      <c r="Y1342" s="183" t="s">
        <v>2336</v>
      </c>
      <c r="Z1342" s="104" t="s">
        <v>666</v>
      </c>
      <c r="AA1342" s="104" t="s">
        <v>706</v>
      </c>
      <c r="AB1342" s="104" t="str">
        <f t="shared" si="122"/>
        <v>FERRO</v>
      </c>
      <c r="AC1342" s="106">
        <f>IF(AND(AB1342="FERRO",AA1342="PADRAO"),CONTROLE!$T$2,IF(AND(AB1342="FERRO",AA1342="ESPECIAL"),CONTROLE!$T$3,IF(AND(AB1342="ACO",AA1342="PADRAO"),CONTROLE!$T$8,IF(AND(AB1342="ACO",AA1342="ESPECIAL"),CONTROLE!$T$9,IF(AND(AB1342="ALUMINIO",AA1342="PADRAO"),CONTROLE!$T$5,IF(AND(AB1342="ALUMINIO",AA1342="ESPECIAL"),CONTROLE!$T$6))))))</f>
        <v>12737</v>
      </c>
    </row>
    <row r="1343" spans="1:29" ht="15" customHeight="1">
      <c r="A1343" s="98" t="s">
        <v>2927</v>
      </c>
      <c r="B1343" s="96" t="str">
        <f t="shared" si="125"/>
        <v xml:space="preserve"> </v>
      </c>
      <c r="C1343" s="96" t="str">
        <f>IF(AND(ISBLANK('TABELA UNIFICADA 2024'!P1289)=TRUE,(ISBLANK('TABELA UNIFICADA 2024'!A1289)=FALSE)),'TABELA UNIFICADA 2024'!A1289," ")</f>
        <v xml:space="preserve"> </v>
      </c>
      <c r="D1343" s="96" t="s">
        <v>43</v>
      </c>
      <c r="E1343" s="191" t="str">
        <f>IF(ISBLANK('TABELA UNIFICADA 2024'!M1289)=TRUE," ",'TABELA UNIFICADA 2024'!M1289)</f>
        <v xml:space="preserve"> </v>
      </c>
      <c r="F1343" s="96" t="s">
        <v>111</v>
      </c>
      <c r="G1343" s="96" t="str">
        <f>IF(C1343='TABELA UNIFICADA 2024'!A1343,'TABELA UNIFICADA 2024'!D1343," ")</f>
        <v xml:space="preserve"> </v>
      </c>
      <c r="H1343" s="96" t="s">
        <v>43</v>
      </c>
      <c r="I1343" s="96" t="s">
        <v>112</v>
      </c>
      <c r="J1343" s="97" t="str">
        <f>IF(C1343='TABELA UNIFICADA 2024'!A1289,'TABELA UNIFICADA 2024'!G1289," ")</f>
        <v xml:space="preserve"> </v>
      </c>
      <c r="K1343" s="96" t="s">
        <v>113</v>
      </c>
      <c r="L1343" s="100" t="str">
        <f t="shared" si="123"/>
        <v>-</v>
      </c>
      <c r="M1343" s="95" t="str">
        <f>IF(C1343='TABELA UNIFICADA 2024'!A1343,'TABELA UNIFICADA 2024'!C1343," ")</f>
        <v xml:space="preserve"> </v>
      </c>
      <c r="N1343" s="99" t="str">
        <f>IF(C1343='TABELA UNIFICADA 2024'!A1289,'TABELA UNIFICADA 2024'!F1289," ")</f>
        <v xml:space="preserve"> </v>
      </c>
      <c r="O1343" s="99" t="str">
        <f t="shared" si="124"/>
        <v xml:space="preserve"> </v>
      </c>
      <c r="Y1343" s="183" t="s">
        <v>2337</v>
      </c>
      <c r="Z1343" s="104" t="s">
        <v>666</v>
      </c>
      <c r="AA1343" s="104" t="s">
        <v>706</v>
      </c>
      <c r="AB1343" s="104" t="str">
        <f t="shared" si="122"/>
        <v>FERRO</v>
      </c>
      <c r="AC1343" s="106">
        <f>IF(AND(AB1343="FERRO",AA1343="PADRAO"),CONTROLE!$T$2,IF(AND(AB1343="FERRO",AA1343="ESPECIAL"),CONTROLE!$T$3,IF(AND(AB1343="ACO",AA1343="PADRAO"),CONTROLE!$T$8,IF(AND(AB1343="ACO",AA1343="ESPECIAL"),CONTROLE!$T$9,IF(AND(AB1343="ALUMINIO",AA1343="PADRAO"),CONTROLE!$T$5,IF(AND(AB1343="ALUMINIO",AA1343="ESPECIAL"),CONTROLE!$T$6))))))</f>
        <v>12737</v>
      </c>
    </row>
    <row r="1344" spans="1:29" ht="15" customHeight="1">
      <c r="A1344" s="98" t="s">
        <v>2927</v>
      </c>
      <c r="B1344" s="96" t="str">
        <f t="shared" si="125"/>
        <v xml:space="preserve"> </v>
      </c>
      <c r="C1344" s="96" t="str">
        <f>IF(AND(ISBLANK('TABELA UNIFICADA 2024'!P1290)=TRUE,(ISBLANK('TABELA UNIFICADA 2024'!A1290)=FALSE)),'TABELA UNIFICADA 2024'!A1290," ")</f>
        <v xml:space="preserve"> </v>
      </c>
      <c r="D1344" s="96" t="s">
        <v>43</v>
      </c>
      <c r="E1344" s="191" t="str">
        <f>IF(ISBLANK('TABELA UNIFICADA 2024'!M1290)=TRUE," ",'TABELA UNIFICADA 2024'!M1290)</f>
        <v xml:space="preserve"> </v>
      </c>
      <c r="F1344" s="96" t="s">
        <v>111</v>
      </c>
      <c r="G1344" s="96" t="str">
        <f>IF(C1344='TABELA UNIFICADA 2024'!A1344,'TABELA UNIFICADA 2024'!D1344," ")</f>
        <v xml:space="preserve"> </v>
      </c>
      <c r="H1344" s="96" t="s">
        <v>43</v>
      </c>
      <c r="I1344" s="96" t="s">
        <v>112</v>
      </c>
      <c r="J1344" s="97" t="str">
        <f>IF(C1344='TABELA UNIFICADA 2024'!A1290,'TABELA UNIFICADA 2024'!G1290," ")</f>
        <v xml:space="preserve"> </v>
      </c>
      <c r="K1344" s="96" t="s">
        <v>113</v>
      </c>
      <c r="L1344" s="100" t="str">
        <f t="shared" si="123"/>
        <v>-</v>
      </c>
      <c r="M1344" s="95" t="str">
        <f>IF(C1344='TABELA UNIFICADA 2024'!A1344,'TABELA UNIFICADA 2024'!C1344," ")</f>
        <v xml:space="preserve"> </v>
      </c>
      <c r="N1344" s="99" t="str">
        <f>IF(C1344='TABELA UNIFICADA 2024'!A1290,'TABELA UNIFICADA 2024'!F1290," ")</f>
        <v xml:space="preserve"> </v>
      </c>
      <c r="O1344" s="99" t="str">
        <f t="shared" si="124"/>
        <v xml:space="preserve"> </v>
      </c>
      <c r="Y1344" s="183" t="s">
        <v>2338</v>
      </c>
      <c r="Z1344" s="104" t="s">
        <v>666</v>
      </c>
      <c r="AA1344" s="104" t="s">
        <v>706</v>
      </c>
      <c r="AB1344" s="104" t="str">
        <f t="shared" si="122"/>
        <v>FERRO</v>
      </c>
      <c r="AC1344" s="106">
        <f>IF(AND(AB1344="FERRO",AA1344="PADRAO"),CONTROLE!$T$2,IF(AND(AB1344="FERRO",AA1344="ESPECIAL"),CONTROLE!$T$3,IF(AND(AB1344="ACO",AA1344="PADRAO"),CONTROLE!$T$8,IF(AND(AB1344="ACO",AA1344="ESPECIAL"),CONTROLE!$T$9,IF(AND(AB1344="ALUMINIO",AA1344="PADRAO"),CONTROLE!$T$5,IF(AND(AB1344="ALUMINIO",AA1344="ESPECIAL"),CONTROLE!$T$6))))))</f>
        <v>12737</v>
      </c>
    </row>
    <row r="1345" spans="1:29" ht="15" customHeight="1">
      <c r="A1345" s="98" t="s">
        <v>2927</v>
      </c>
      <c r="B1345" s="96" t="str">
        <f t="shared" si="125"/>
        <v xml:space="preserve"> </v>
      </c>
      <c r="C1345" s="96" t="str">
        <f>IF(AND(ISBLANK('TABELA UNIFICADA 2024'!P1291)=TRUE,(ISBLANK('TABELA UNIFICADA 2024'!A1291)=FALSE)),'TABELA UNIFICADA 2024'!A1291," ")</f>
        <v xml:space="preserve"> </v>
      </c>
      <c r="D1345" s="96" t="s">
        <v>43</v>
      </c>
      <c r="E1345" s="191" t="str">
        <f>IF(ISBLANK('TABELA UNIFICADA 2024'!M1291)=TRUE," ",'TABELA UNIFICADA 2024'!M1291)</f>
        <v xml:space="preserve"> </v>
      </c>
      <c r="F1345" s="96" t="s">
        <v>111</v>
      </c>
      <c r="G1345" s="96" t="str">
        <f>IF(C1345='TABELA UNIFICADA 2024'!A1345,'TABELA UNIFICADA 2024'!D1345," ")</f>
        <v xml:space="preserve"> </v>
      </c>
      <c r="H1345" s="96" t="s">
        <v>43</v>
      </c>
      <c r="I1345" s="96" t="s">
        <v>112</v>
      </c>
      <c r="J1345" s="97" t="str">
        <f>IF(C1345='TABELA UNIFICADA 2024'!A1291,'TABELA UNIFICADA 2024'!G1291," ")</f>
        <v xml:space="preserve"> </v>
      </c>
      <c r="K1345" s="96" t="s">
        <v>113</v>
      </c>
      <c r="L1345" s="100" t="str">
        <f t="shared" si="123"/>
        <v>-</v>
      </c>
      <c r="M1345" s="95" t="str">
        <f>IF(C1345='TABELA UNIFICADA 2024'!A1345,'TABELA UNIFICADA 2024'!C1345," ")</f>
        <v xml:space="preserve"> </v>
      </c>
      <c r="N1345" s="99" t="str">
        <f>IF(C1345='TABELA UNIFICADA 2024'!A1291,'TABELA UNIFICADA 2024'!F1291," ")</f>
        <v xml:space="preserve"> </v>
      </c>
      <c r="O1345" s="99" t="str">
        <f t="shared" si="124"/>
        <v xml:space="preserve"> </v>
      </c>
      <c r="Y1345" s="183" t="s">
        <v>2339</v>
      </c>
      <c r="Z1345" s="104" t="s">
        <v>666</v>
      </c>
      <c r="AA1345" s="104" t="s">
        <v>706</v>
      </c>
      <c r="AB1345" s="104" t="str">
        <f t="shared" si="122"/>
        <v>FERRO</v>
      </c>
      <c r="AC1345" s="106">
        <f>IF(AND(AB1345="FERRO",AA1345="PADRAO"),CONTROLE!$T$2,IF(AND(AB1345="FERRO",AA1345="ESPECIAL"),CONTROLE!$T$3,IF(AND(AB1345="ACO",AA1345="PADRAO"),CONTROLE!$T$8,IF(AND(AB1345="ACO",AA1345="ESPECIAL"),CONTROLE!$T$9,IF(AND(AB1345="ALUMINIO",AA1345="PADRAO"),CONTROLE!$T$5,IF(AND(AB1345="ALUMINIO",AA1345="ESPECIAL"),CONTROLE!$T$6))))))</f>
        <v>12737</v>
      </c>
    </row>
    <row r="1346" spans="1:29" ht="15" customHeight="1">
      <c r="A1346" s="98" t="s">
        <v>2927</v>
      </c>
      <c r="B1346" s="96" t="str">
        <f t="shared" si="125"/>
        <v xml:space="preserve"> </v>
      </c>
      <c r="C1346" s="96" t="str">
        <f>IF(AND(ISBLANK('TABELA UNIFICADA 2024'!P1292)=TRUE,(ISBLANK('TABELA UNIFICADA 2024'!A1292)=FALSE)),'TABELA UNIFICADA 2024'!A1292," ")</f>
        <v xml:space="preserve"> </v>
      </c>
      <c r="D1346" s="96" t="s">
        <v>43</v>
      </c>
      <c r="E1346" s="191" t="str">
        <f>IF(ISBLANK('TABELA UNIFICADA 2024'!M1292)=TRUE," ",'TABELA UNIFICADA 2024'!M1292)</f>
        <v xml:space="preserve"> </v>
      </c>
      <c r="F1346" s="96" t="s">
        <v>111</v>
      </c>
      <c r="G1346" s="96" t="str">
        <f>IF(C1346='TABELA UNIFICADA 2024'!A1346,'TABELA UNIFICADA 2024'!D1346," ")</f>
        <v xml:space="preserve"> </v>
      </c>
      <c r="H1346" s="96" t="s">
        <v>43</v>
      </c>
      <c r="I1346" s="96" t="s">
        <v>112</v>
      </c>
      <c r="J1346" s="97" t="str">
        <f>IF(C1346='TABELA UNIFICADA 2024'!A1292,'TABELA UNIFICADA 2024'!G1292," ")</f>
        <v xml:space="preserve"> </v>
      </c>
      <c r="K1346" s="96" t="s">
        <v>113</v>
      </c>
      <c r="L1346" s="100" t="str">
        <f t="shared" si="123"/>
        <v>-</v>
      </c>
      <c r="M1346" s="95" t="str">
        <f>IF(C1346='TABELA UNIFICADA 2024'!A1346,'TABELA UNIFICADA 2024'!C1346," ")</f>
        <v xml:space="preserve"> </v>
      </c>
      <c r="N1346" s="99" t="str">
        <f>IF(C1346='TABELA UNIFICADA 2024'!A1292,'TABELA UNIFICADA 2024'!F1292," ")</f>
        <v xml:space="preserve"> </v>
      </c>
      <c r="O1346" s="99" t="str">
        <f t="shared" si="124"/>
        <v xml:space="preserve"> </v>
      </c>
      <c r="Y1346" s="183" t="s">
        <v>1301</v>
      </c>
      <c r="Z1346" s="104" t="s">
        <v>666</v>
      </c>
      <c r="AA1346" s="104" t="s">
        <v>706</v>
      </c>
      <c r="AB1346" s="104" t="str">
        <f t="shared" si="122"/>
        <v>FERRO</v>
      </c>
      <c r="AC1346" s="106">
        <f>IF(AND(AB1346="FERRO",AA1346="PADRAO"),CONTROLE!$T$2,IF(AND(AB1346="FERRO",AA1346="ESPECIAL"),CONTROLE!$T$3,IF(AND(AB1346="ACO",AA1346="PADRAO"),CONTROLE!$T$8,IF(AND(AB1346="ACO",AA1346="ESPECIAL"),CONTROLE!$T$9,IF(AND(AB1346="ALUMINIO",AA1346="PADRAO"),CONTROLE!$T$5,IF(AND(AB1346="ALUMINIO",AA1346="ESPECIAL"),CONTROLE!$T$6))))))</f>
        <v>12737</v>
      </c>
    </row>
    <row r="1347" spans="1:29" ht="15" customHeight="1">
      <c r="A1347" s="98" t="s">
        <v>2927</v>
      </c>
      <c r="B1347" s="96" t="str">
        <f t="shared" si="125"/>
        <v xml:space="preserve"> </v>
      </c>
      <c r="C1347" s="96" t="str">
        <f>IF(AND(ISBLANK('TABELA UNIFICADA 2024'!P1293)=TRUE,(ISBLANK('TABELA UNIFICADA 2024'!A1293)=FALSE)),'TABELA UNIFICADA 2024'!A1293," ")</f>
        <v xml:space="preserve"> </v>
      </c>
      <c r="D1347" s="96" t="s">
        <v>43</v>
      </c>
      <c r="E1347" s="191" t="str">
        <f>IF(ISBLANK('TABELA UNIFICADA 2024'!M1293)=TRUE," ",'TABELA UNIFICADA 2024'!M1293)</f>
        <v xml:space="preserve"> </v>
      </c>
      <c r="F1347" s="96" t="s">
        <v>111</v>
      </c>
      <c r="G1347" s="96" t="str">
        <f>IF(C1347='TABELA UNIFICADA 2024'!A1347,'TABELA UNIFICADA 2024'!D1347," ")</f>
        <v xml:space="preserve"> </v>
      </c>
      <c r="H1347" s="96" t="s">
        <v>43</v>
      </c>
      <c r="I1347" s="96" t="s">
        <v>112</v>
      </c>
      <c r="J1347" s="97" t="str">
        <f>IF(C1347='TABELA UNIFICADA 2024'!A1293,'TABELA UNIFICADA 2024'!G1293," ")</f>
        <v xml:space="preserve"> </v>
      </c>
      <c r="K1347" s="96" t="s">
        <v>113</v>
      </c>
      <c r="L1347" s="100" t="str">
        <f t="shared" si="123"/>
        <v>-</v>
      </c>
      <c r="M1347" s="95" t="str">
        <f>IF(C1347='TABELA UNIFICADA 2024'!A1347,'TABELA UNIFICADA 2024'!C1347," ")</f>
        <v xml:space="preserve"> </v>
      </c>
      <c r="N1347" s="99" t="str">
        <f>IF(C1347='TABELA UNIFICADA 2024'!A1293,'TABELA UNIFICADA 2024'!F1293," ")</f>
        <v xml:space="preserve"> </v>
      </c>
      <c r="O1347" s="99" t="str">
        <f t="shared" si="124"/>
        <v xml:space="preserve"> </v>
      </c>
      <c r="Y1347" s="183" t="s">
        <v>2340</v>
      </c>
      <c r="Z1347" s="104" t="s">
        <v>666</v>
      </c>
      <c r="AA1347" s="104" t="s">
        <v>706</v>
      </c>
      <c r="AB1347" s="104" t="str">
        <f t="shared" si="122"/>
        <v>FERRO</v>
      </c>
      <c r="AC1347" s="106">
        <f>IF(AND(AB1347="FERRO",AA1347="PADRAO"),CONTROLE!$T$2,IF(AND(AB1347="FERRO",AA1347="ESPECIAL"),CONTROLE!$T$3,IF(AND(AB1347="ACO",AA1347="PADRAO"),CONTROLE!$T$8,IF(AND(AB1347="ACO",AA1347="ESPECIAL"),CONTROLE!$T$9,IF(AND(AB1347="ALUMINIO",AA1347="PADRAO"),CONTROLE!$T$5,IF(AND(AB1347="ALUMINIO",AA1347="ESPECIAL"),CONTROLE!$T$6))))))</f>
        <v>12737</v>
      </c>
    </row>
    <row r="1348" spans="1:29" ht="15" customHeight="1">
      <c r="A1348" s="98" t="s">
        <v>2927</v>
      </c>
      <c r="B1348" s="96" t="str">
        <f t="shared" si="125"/>
        <v xml:space="preserve"> </v>
      </c>
      <c r="C1348" s="96" t="str">
        <f>IF(AND(ISBLANK('TABELA UNIFICADA 2024'!P1294)=TRUE,(ISBLANK('TABELA UNIFICADA 2024'!A1294)=FALSE)),'TABELA UNIFICADA 2024'!A1294," ")</f>
        <v xml:space="preserve"> </v>
      </c>
      <c r="D1348" s="96" t="s">
        <v>43</v>
      </c>
      <c r="E1348" s="191" t="str">
        <f>IF(ISBLANK('TABELA UNIFICADA 2024'!M1294)=TRUE," ",'TABELA UNIFICADA 2024'!M1294)</f>
        <v xml:space="preserve"> </v>
      </c>
      <c r="F1348" s="96" t="s">
        <v>111</v>
      </c>
      <c r="G1348" s="96" t="str">
        <f>IF(C1348='TABELA UNIFICADA 2024'!A1348,'TABELA UNIFICADA 2024'!D1348," ")</f>
        <v xml:space="preserve"> </v>
      </c>
      <c r="H1348" s="96" t="s">
        <v>43</v>
      </c>
      <c r="I1348" s="96" t="s">
        <v>112</v>
      </c>
      <c r="J1348" s="97" t="str">
        <f>IF(C1348='TABELA UNIFICADA 2024'!A1294,'TABELA UNIFICADA 2024'!G1294," ")</f>
        <v xml:space="preserve"> </v>
      </c>
      <c r="K1348" s="96" t="s">
        <v>113</v>
      </c>
      <c r="L1348" s="100" t="str">
        <f t="shared" si="123"/>
        <v>-</v>
      </c>
      <c r="M1348" s="95" t="str">
        <f>IF(C1348='TABELA UNIFICADA 2024'!A1348,'TABELA UNIFICADA 2024'!C1348," ")</f>
        <v xml:space="preserve"> </v>
      </c>
      <c r="N1348" s="99" t="str">
        <f>IF(C1348='TABELA UNIFICADA 2024'!A1294,'TABELA UNIFICADA 2024'!F1294," ")</f>
        <v xml:space="preserve"> </v>
      </c>
      <c r="O1348" s="99" t="str">
        <f t="shared" si="124"/>
        <v xml:space="preserve"> </v>
      </c>
      <c r="Y1348" s="183" t="s">
        <v>2341</v>
      </c>
      <c r="Z1348" s="104" t="s">
        <v>666</v>
      </c>
      <c r="AA1348" s="104" t="s">
        <v>706</v>
      </c>
      <c r="AB1348" s="104" t="str">
        <f t="shared" ref="AB1348:AB1411" si="126">IF(LEFT(Z1348,1)="G","FERRO",0)</f>
        <v>FERRO</v>
      </c>
      <c r="AC1348" s="106">
        <f>IF(AND(AB1348="FERRO",AA1348="PADRAO"),CONTROLE!$T$2,IF(AND(AB1348="FERRO",AA1348="ESPECIAL"),CONTROLE!$T$3,IF(AND(AB1348="ACO",AA1348="PADRAO"),CONTROLE!$T$8,IF(AND(AB1348="ACO",AA1348="ESPECIAL"),CONTROLE!$T$9,IF(AND(AB1348="ALUMINIO",AA1348="PADRAO"),CONTROLE!$T$5,IF(AND(AB1348="ALUMINIO",AA1348="ESPECIAL"),CONTROLE!$T$6))))))</f>
        <v>12737</v>
      </c>
    </row>
    <row r="1349" spans="1:29" ht="15" customHeight="1">
      <c r="A1349" s="98" t="s">
        <v>2927</v>
      </c>
      <c r="B1349" s="96" t="str">
        <f t="shared" si="125"/>
        <v xml:space="preserve"> </v>
      </c>
      <c r="C1349" s="96" t="str">
        <f>IF(AND(ISBLANK('TABELA UNIFICADA 2024'!P1295)=TRUE,(ISBLANK('TABELA UNIFICADA 2024'!A1295)=FALSE)),'TABELA UNIFICADA 2024'!A1295," ")</f>
        <v xml:space="preserve"> </v>
      </c>
      <c r="D1349" s="96" t="s">
        <v>43</v>
      </c>
      <c r="E1349" s="191" t="str">
        <f>IF(ISBLANK('TABELA UNIFICADA 2024'!M1295)=TRUE," ",'TABELA UNIFICADA 2024'!M1295)</f>
        <v xml:space="preserve"> </v>
      </c>
      <c r="F1349" s="96" t="s">
        <v>111</v>
      </c>
      <c r="G1349" s="96" t="str">
        <f>IF(C1349='TABELA UNIFICADA 2024'!A1349,'TABELA UNIFICADA 2024'!D1349," ")</f>
        <v xml:space="preserve"> </v>
      </c>
      <c r="H1349" s="96" t="s">
        <v>43</v>
      </c>
      <c r="I1349" s="96" t="s">
        <v>112</v>
      </c>
      <c r="J1349" s="97" t="str">
        <f>IF(C1349='TABELA UNIFICADA 2024'!A1295,'TABELA UNIFICADA 2024'!G1295," ")</f>
        <v xml:space="preserve"> </v>
      </c>
      <c r="K1349" s="96" t="s">
        <v>113</v>
      </c>
      <c r="L1349" s="100" t="str">
        <f t="shared" si="123"/>
        <v>-</v>
      </c>
      <c r="M1349" s="95" t="str">
        <f>IF(C1349='TABELA UNIFICADA 2024'!A1349,'TABELA UNIFICADA 2024'!C1349," ")</f>
        <v xml:space="preserve"> </v>
      </c>
      <c r="N1349" s="99" t="str">
        <f>IF(C1349='TABELA UNIFICADA 2024'!A1295,'TABELA UNIFICADA 2024'!F1295," ")</f>
        <v xml:space="preserve"> </v>
      </c>
      <c r="O1349" s="99" t="str">
        <f t="shared" si="124"/>
        <v xml:space="preserve"> </v>
      </c>
      <c r="Y1349" s="183" t="s">
        <v>2342</v>
      </c>
      <c r="Z1349" s="104" t="s">
        <v>666</v>
      </c>
      <c r="AA1349" s="104" t="s">
        <v>706</v>
      </c>
      <c r="AB1349" s="104" t="str">
        <f t="shared" si="126"/>
        <v>FERRO</v>
      </c>
      <c r="AC1349" s="106">
        <f>IF(AND(AB1349="FERRO",AA1349="PADRAO"),CONTROLE!$T$2,IF(AND(AB1349="FERRO",AA1349="ESPECIAL"),CONTROLE!$T$3,IF(AND(AB1349="ACO",AA1349="PADRAO"),CONTROLE!$T$8,IF(AND(AB1349="ACO",AA1349="ESPECIAL"),CONTROLE!$T$9,IF(AND(AB1349="ALUMINIO",AA1349="PADRAO"),CONTROLE!$T$5,IF(AND(AB1349="ALUMINIO",AA1349="ESPECIAL"),CONTROLE!$T$6))))))</f>
        <v>12737</v>
      </c>
    </row>
    <row r="1350" spans="1:29" ht="15" customHeight="1">
      <c r="A1350" s="98" t="s">
        <v>2927</v>
      </c>
      <c r="B1350" s="96" t="str">
        <f t="shared" si="125"/>
        <v xml:space="preserve"> </v>
      </c>
      <c r="C1350" s="96" t="str">
        <f>IF(AND(ISBLANK('TABELA UNIFICADA 2024'!P1296)=TRUE,(ISBLANK('TABELA UNIFICADA 2024'!A1296)=FALSE)),'TABELA UNIFICADA 2024'!A1296," ")</f>
        <v xml:space="preserve"> </v>
      </c>
      <c r="D1350" s="96" t="s">
        <v>43</v>
      </c>
      <c r="E1350" s="191" t="str">
        <f>IF(ISBLANK('TABELA UNIFICADA 2024'!M1296)=TRUE," ",'TABELA UNIFICADA 2024'!M1296)</f>
        <v xml:space="preserve"> </v>
      </c>
      <c r="F1350" s="96" t="s">
        <v>111</v>
      </c>
      <c r="G1350" s="96" t="str">
        <f>IF(C1350='TABELA UNIFICADA 2024'!A1350,'TABELA UNIFICADA 2024'!D1350," ")</f>
        <v xml:space="preserve"> </v>
      </c>
      <c r="H1350" s="96" t="s">
        <v>43</v>
      </c>
      <c r="I1350" s="96" t="s">
        <v>112</v>
      </c>
      <c r="J1350" s="97" t="str">
        <f>IF(C1350='TABELA UNIFICADA 2024'!A1296,'TABELA UNIFICADA 2024'!G1296," ")</f>
        <v xml:space="preserve"> </v>
      </c>
      <c r="K1350" s="96" t="s">
        <v>113</v>
      </c>
      <c r="L1350" s="100" t="str">
        <f t="shared" si="123"/>
        <v>-</v>
      </c>
      <c r="M1350" s="95" t="str">
        <f>IF(C1350='TABELA UNIFICADA 2024'!A1350,'TABELA UNIFICADA 2024'!C1350," ")</f>
        <v xml:space="preserve"> </v>
      </c>
      <c r="N1350" s="99" t="str">
        <f>IF(C1350='TABELA UNIFICADA 2024'!A1296,'TABELA UNIFICADA 2024'!F1296," ")</f>
        <v xml:space="preserve"> </v>
      </c>
      <c r="O1350" s="99" t="str">
        <f t="shared" si="124"/>
        <v xml:space="preserve"> </v>
      </c>
      <c r="Y1350" s="183" t="s">
        <v>2343</v>
      </c>
      <c r="Z1350" s="104" t="s">
        <v>666</v>
      </c>
      <c r="AA1350" s="104" t="s">
        <v>706</v>
      </c>
      <c r="AB1350" s="104" t="str">
        <f t="shared" si="126"/>
        <v>FERRO</v>
      </c>
      <c r="AC1350" s="106">
        <f>IF(AND(AB1350="FERRO",AA1350="PADRAO"),CONTROLE!$T$2,IF(AND(AB1350="FERRO",AA1350="ESPECIAL"),CONTROLE!$T$3,IF(AND(AB1350="ACO",AA1350="PADRAO"),CONTROLE!$T$8,IF(AND(AB1350="ACO",AA1350="ESPECIAL"),CONTROLE!$T$9,IF(AND(AB1350="ALUMINIO",AA1350="PADRAO"),CONTROLE!$T$5,IF(AND(AB1350="ALUMINIO",AA1350="ESPECIAL"),CONTROLE!$T$6))))))</f>
        <v>12737</v>
      </c>
    </row>
    <row r="1351" spans="1:29" ht="15" customHeight="1">
      <c r="A1351" s="98" t="s">
        <v>2927</v>
      </c>
      <c r="B1351" s="96" t="str">
        <f t="shared" si="125"/>
        <v xml:space="preserve"> </v>
      </c>
      <c r="C1351" s="96" t="str">
        <f>IF(AND(ISBLANK('TABELA UNIFICADA 2024'!P1297)=TRUE,(ISBLANK('TABELA UNIFICADA 2024'!A1297)=FALSE)),'TABELA UNIFICADA 2024'!A1297," ")</f>
        <v xml:space="preserve"> </v>
      </c>
      <c r="D1351" s="96" t="s">
        <v>43</v>
      </c>
      <c r="E1351" s="191" t="str">
        <f>IF(ISBLANK('TABELA UNIFICADA 2024'!M1297)=TRUE," ",'TABELA UNIFICADA 2024'!M1297)</f>
        <v xml:space="preserve"> </v>
      </c>
      <c r="F1351" s="96" t="s">
        <v>111</v>
      </c>
      <c r="G1351" s="96" t="str">
        <f>IF(C1351='TABELA UNIFICADA 2024'!A1351,'TABELA UNIFICADA 2024'!D1351," ")</f>
        <v xml:space="preserve"> </v>
      </c>
      <c r="H1351" s="96" t="s">
        <v>43</v>
      </c>
      <c r="I1351" s="96" t="s">
        <v>112</v>
      </c>
      <c r="J1351" s="97" t="str">
        <f>IF(C1351='TABELA UNIFICADA 2024'!A1297,'TABELA UNIFICADA 2024'!G1297," ")</f>
        <v xml:space="preserve"> </v>
      </c>
      <c r="K1351" s="96" t="s">
        <v>113</v>
      </c>
      <c r="L1351" s="100" t="str">
        <f t="shared" si="123"/>
        <v>-</v>
      </c>
      <c r="M1351" s="95" t="str">
        <f>IF(C1351='TABELA UNIFICADA 2024'!A1351,'TABELA UNIFICADA 2024'!C1351," ")</f>
        <v xml:space="preserve"> </v>
      </c>
      <c r="N1351" s="99" t="str">
        <f>IF(C1351='TABELA UNIFICADA 2024'!A1297,'TABELA UNIFICADA 2024'!F1297," ")</f>
        <v xml:space="preserve"> </v>
      </c>
      <c r="O1351" s="99" t="str">
        <f t="shared" si="124"/>
        <v xml:space="preserve"> </v>
      </c>
      <c r="Y1351" s="183" t="s">
        <v>2344</v>
      </c>
      <c r="Z1351" s="104" t="s">
        <v>666</v>
      </c>
      <c r="AA1351" s="104" t="s">
        <v>706</v>
      </c>
      <c r="AB1351" s="104" t="str">
        <f t="shared" si="126"/>
        <v>FERRO</v>
      </c>
      <c r="AC1351" s="106">
        <f>IF(AND(AB1351="FERRO",AA1351="PADRAO"),CONTROLE!$T$2,IF(AND(AB1351="FERRO",AA1351="ESPECIAL"),CONTROLE!$T$3,IF(AND(AB1351="ACO",AA1351="PADRAO"),CONTROLE!$T$8,IF(AND(AB1351="ACO",AA1351="ESPECIAL"),CONTROLE!$T$9,IF(AND(AB1351="ALUMINIO",AA1351="PADRAO"),CONTROLE!$T$5,IF(AND(AB1351="ALUMINIO",AA1351="ESPECIAL"),CONTROLE!$T$6))))))</f>
        <v>12737</v>
      </c>
    </row>
    <row r="1352" spans="1:29" ht="15" customHeight="1">
      <c r="A1352" s="98" t="s">
        <v>2927</v>
      </c>
      <c r="B1352" s="96" t="str">
        <f t="shared" si="125"/>
        <v xml:space="preserve"> </v>
      </c>
      <c r="C1352" s="96" t="str">
        <f>IF(AND(ISBLANK('TABELA UNIFICADA 2024'!P1298)=TRUE,(ISBLANK('TABELA UNIFICADA 2024'!A1298)=FALSE)),'TABELA UNIFICADA 2024'!A1298," ")</f>
        <v xml:space="preserve"> </v>
      </c>
      <c r="D1352" s="96" t="s">
        <v>43</v>
      </c>
      <c r="E1352" s="191" t="str">
        <f>IF(ISBLANK('TABELA UNIFICADA 2024'!M1298)=TRUE," ",'TABELA UNIFICADA 2024'!M1298)</f>
        <v xml:space="preserve"> </v>
      </c>
      <c r="F1352" s="96" t="s">
        <v>111</v>
      </c>
      <c r="G1352" s="96" t="str">
        <f>IF(C1352='TABELA UNIFICADA 2024'!A1352,'TABELA UNIFICADA 2024'!D1352," ")</f>
        <v xml:space="preserve"> </v>
      </c>
      <c r="H1352" s="96" t="s">
        <v>43</v>
      </c>
      <c r="I1352" s="96" t="s">
        <v>112</v>
      </c>
      <c r="J1352" s="97" t="str">
        <f>IF(C1352='TABELA UNIFICADA 2024'!A1298,'TABELA UNIFICADA 2024'!G1298," ")</f>
        <v xml:space="preserve"> </v>
      </c>
      <c r="K1352" s="96" t="s">
        <v>113</v>
      </c>
      <c r="L1352" s="100" t="str">
        <f t="shared" si="123"/>
        <v>-</v>
      </c>
      <c r="M1352" s="95" t="str">
        <f>IF(C1352='TABELA UNIFICADA 2024'!A1352,'TABELA UNIFICADA 2024'!C1352," ")</f>
        <v xml:space="preserve"> </v>
      </c>
      <c r="N1352" s="99" t="str">
        <f>IF(C1352='TABELA UNIFICADA 2024'!A1298,'TABELA UNIFICADA 2024'!F1298," ")</f>
        <v xml:space="preserve"> </v>
      </c>
      <c r="O1352" s="99" t="str">
        <f t="shared" si="124"/>
        <v xml:space="preserve"> </v>
      </c>
      <c r="Y1352" s="183" t="s">
        <v>2345</v>
      </c>
      <c r="Z1352" s="104" t="s">
        <v>666</v>
      </c>
      <c r="AA1352" s="104" t="s">
        <v>706</v>
      </c>
      <c r="AB1352" s="104" t="str">
        <f t="shared" si="126"/>
        <v>FERRO</v>
      </c>
      <c r="AC1352" s="106">
        <f>IF(AND(AB1352="FERRO",AA1352="PADRAO"),CONTROLE!$T$2,IF(AND(AB1352="FERRO",AA1352="ESPECIAL"),CONTROLE!$T$3,IF(AND(AB1352="ACO",AA1352="PADRAO"),CONTROLE!$T$8,IF(AND(AB1352="ACO",AA1352="ESPECIAL"),CONTROLE!$T$9,IF(AND(AB1352="ALUMINIO",AA1352="PADRAO"),CONTROLE!$T$5,IF(AND(AB1352="ALUMINIO",AA1352="ESPECIAL"),CONTROLE!$T$6))))))</f>
        <v>12737</v>
      </c>
    </row>
    <row r="1353" spans="1:29" ht="15" customHeight="1">
      <c r="A1353" s="98" t="s">
        <v>2927</v>
      </c>
      <c r="B1353" s="96" t="str">
        <f t="shared" si="125"/>
        <v xml:space="preserve"> </v>
      </c>
      <c r="C1353" s="96" t="str">
        <f>IF(AND(ISBLANK('TABELA UNIFICADA 2024'!P1299)=TRUE,(ISBLANK('TABELA UNIFICADA 2024'!A1299)=FALSE)),'TABELA UNIFICADA 2024'!A1299," ")</f>
        <v xml:space="preserve"> </v>
      </c>
      <c r="D1353" s="96" t="s">
        <v>43</v>
      </c>
      <c r="E1353" s="191" t="str">
        <f>IF(ISBLANK('TABELA UNIFICADA 2024'!M1299)=TRUE," ",'TABELA UNIFICADA 2024'!M1299)</f>
        <v xml:space="preserve"> </v>
      </c>
      <c r="F1353" s="96" t="s">
        <v>111</v>
      </c>
      <c r="G1353" s="96" t="str">
        <f>IF(C1353='TABELA UNIFICADA 2024'!A1353,'TABELA UNIFICADA 2024'!D1353," ")</f>
        <v xml:space="preserve"> </v>
      </c>
      <c r="H1353" s="96" t="s">
        <v>43</v>
      </c>
      <c r="I1353" s="96" t="s">
        <v>112</v>
      </c>
      <c r="J1353" s="97" t="str">
        <f>IF(C1353='TABELA UNIFICADA 2024'!A1299,'TABELA UNIFICADA 2024'!G1299," ")</f>
        <v xml:space="preserve"> </v>
      </c>
      <c r="K1353" s="96" t="s">
        <v>113</v>
      </c>
      <c r="L1353" s="100" t="str">
        <f t="shared" si="123"/>
        <v>-</v>
      </c>
      <c r="M1353" s="95" t="str">
        <f>IF(C1353='TABELA UNIFICADA 2024'!A1353,'TABELA UNIFICADA 2024'!C1353," ")</f>
        <v xml:space="preserve"> </v>
      </c>
      <c r="N1353" s="99" t="str">
        <f>IF(C1353='TABELA UNIFICADA 2024'!A1299,'TABELA UNIFICADA 2024'!F1299," ")</f>
        <v xml:space="preserve"> </v>
      </c>
      <c r="O1353" s="99" t="str">
        <f t="shared" si="124"/>
        <v xml:space="preserve"> </v>
      </c>
      <c r="Y1353" s="183" t="s">
        <v>2346</v>
      </c>
      <c r="Z1353" s="104" t="s">
        <v>666</v>
      </c>
      <c r="AA1353" s="104" t="s">
        <v>706</v>
      </c>
      <c r="AB1353" s="104" t="str">
        <f t="shared" si="126"/>
        <v>FERRO</v>
      </c>
      <c r="AC1353" s="106">
        <f>IF(AND(AB1353="FERRO",AA1353="PADRAO"),CONTROLE!$T$2,IF(AND(AB1353="FERRO",AA1353="ESPECIAL"),CONTROLE!$T$3,IF(AND(AB1353="ACO",AA1353="PADRAO"),CONTROLE!$T$8,IF(AND(AB1353="ACO",AA1353="ESPECIAL"),CONTROLE!$T$9,IF(AND(AB1353="ALUMINIO",AA1353="PADRAO"),CONTROLE!$T$5,IF(AND(AB1353="ALUMINIO",AA1353="ESPECIAL"),CONTROLE!$T$6))))))</f>
        <v>12737</v>
      </c>
    </row>
    <row r="1354" spans="1:29" ht="15" customHeight="1">
      <c r="A1354" s="98" t="s">
        <v>2927</v>
      </c>
      <c r="B1354" s="96" t="str">
        <f t="shared" si="125"/>
        <v xml:space="preserve"> </v>
      </c>
      <c r="C1354" s="96" t="str">
        <f>IF(AND(ISBLANK('TABELA UNIFICADA 2024'!P1300)=TRUE,(ISBLANK('TABELA UNIFICADA 2024'!A1300)=FALSE)),'TABELA UNIFICADA 2024'!A1300," ")</f>
        <v xml:space="preserve"> </v>
      </c>
      <c r="D1354" s="96" t="s">
        <v>43</v>
      </c>
      <c r="E1354" s="191" t="str">
        <f>IF(ISBLANK('TABELA UNIFICADA 2024'!M1300)=TRUE," ",'TABELA UNIFICADA 2024'!M1300)</f>
        <v xml:space="preserve"> </v>
      </c>
      <c r="F1354" s="96" t="s">
        <v>111</v>
      </c>
      <c r="G1354" s="96" t="str">
        <f>IF(C1354='TABELA UNIFICADA 2024'!A1354,'TABELA UNIFICADA 2024'!D1354," ")</f>
        <v xml:space="preserve"> </v>
      </c>
      <c r="H1354" s="96" t="s">
        <v>43</v>
      </c>
      <c r="I1354" s="96" t="s">
        <v>112</v>
      </c>
      <c r="J1354" s="97" t="str">
        <f>IF(C1354='TABELA UNIFICADA 2024'!A1300,'TABELA UNIFICADA 2024'!G1300," ")</f>
        <v xml:space="preserve"> </v>
      </c>
      <c r="K1354" s="96" t="s">
        <v>113</v>
      </c>
      <c r="L1354" s="100" t="str">
        <f t="shared" si="123"/>
        <v>-</v>
      </c>
      <c r="M1354" s="95" t="str">
        <f>IF(C1354='TABELA UNIFICADA 2024'!A1354,'TABELA UNIFICADA 2024'!C1354," ")</f>
        <v xml:space="preserve"> </v>
      </c>
      <c r="N1354" s="99" t="str">
        <f>IF(C1354='TABELA UNIFICADA 2024'!A1300,'TABELA UNIFICADA 2024'!F1300," ")</f>
        <v xml:space="preserve"> </v>
      </c>
      <c r="O1354" s="99" t="str">
        <f t="shared" si="124"/>
        <v xml:space="preserve"> </v>
      </c>
      <c r="Y1354" s="183" t="s">
        <v>2347</v>
      </c>
      <c r="Z1354" s="104" t="s">
        <v>666</v>
      </c>
      <c r="AA1354" s="104" t="s">
        <v>706</v>
      </c>
      <c r="AB1354" s="104" t="str">
        <f t="shared" si="126"/>
        <v>FERRO</v>
      </c>
      <c r="AC1354" s="106">
        <f>IF(AND(AB1354="FERRO",AA1354="PADRAO"),CONTROLE!$T$2,IF(AND(AB1354="FERRO",AA1354="ESPECIAL"),CONTROLE!$T$3,IF(AND(AB1354="ACO",AA1354="PADRAO"),CONTROLE!$T$8,IF(AND(AB1354="ACO",AA1354="ESPECIAL"),CONTROLE!$T$9,IF(AND(AB1354="ALUMINIO",AA1354="PADRAO"),CONTROLE!$T$5,IF(AND(AB1354="ALUMINIO",AA1354="ESPECIAL"),CONTROLE!$T$6))))))</f>
        <v>12737</v>
      </c>
    </row>
    <row r="1355" spans="1:29" ht="15" customHeight="1">
      <c r="A1355" s="98" t="s">
        <v>2927</v>
      </c>
      <c r="B1355" s="96" t="str">
        <f t="shared" si="125"/>
        <v xml:space="preserve"> </v>
      </c>
      <c r="C1355" s="96" t="str">
        <f>IF(AND(ISBLANK('TABELA UNIFICADA 2024'!P1301)=TRUE,(ISBLANK('TABELA UNIFICADA 2024'!A1301)=FALSE)),'TABELA UNIFICADA 2024'!A1301," ")</f>
        <v xml:space="preserve"> </v>
      </c>
      <c r="D1355" s="96" t="s">
        <v>43</v>
      </c>
      <c r="E1355" s="191" t="str">
        <f>IF(ISBLANK('TABELA UNIFICADA 2024'!M1301)=TRUE," ",'TABELA UNIFICADA 2024'!M1301)</f>
        <v xml:space="preserve"> </v>
      </c>
      <c r="F1355" s="96" t="s">
        <v>111</v>
      </c>
      <c r="G1355" s="96" t="str">
        <f>IF(C1355='TABELA UNIFICADA 2024'!A1355,'TABELA UNIFICADA 2024'!D1355," ")</f>
        <v xml:space="preserve"> </v>
      </c>
      <c r="H1355" s="96" t="s">
        <v>43</v>
      </c>
      <c r="I1355" s="96" t="s">
        <v>112</v>
      </c>
      <c r="J1355" s="97" t="str">
        <f>IF(C1355='TABELA UNIFICADA 2024'!A1301,'TABELA UNIFICADA 2024'!G1301," ")</f>
        <v xml:space="preserve"> </v>
      </c>
      <c r="K1355" s="96" t="s">
        <v>113</v>
      </c>
      <c r="L1355" s="100" t="str">
        <f t="shared" si="123"/>
        <v>-</v>
      </c>
      <c r="M1355" s="95" t="str">
        <f>IF(C1355='TABELA UNIFICADA 2024'!A1355,'TABELA UNIFICADA 2024'!C1355," ")</f>
        <v xml:space="preserve"> </v>
      </c>
      <c r="N1355" s="99" t="str">
        <f>IF(C1355='TABELA UNIFICADA 2024'!A1301,'TABELA UNIFICADA 2024'!F1301," ")</f>
        <v xml:space="preserve"> </v>
      </c>
      <c r="O1355" s="99" t="str">
        <f t="shared" si="124"/>
        <v xml:space="preserve"> </v>
      </c>
      <c r="Y1355" s="183" t="s">
        <v>2348</v>
      </c>
      <c r="Z1355" s="104" t="s">
        <v>666</v>
      </c>
      <c r="AA1355" s="104" t="s">
        <v>706</v>
      </c>
      <c r="AB1355" s="104" t="str">
        <f t="shared" si="126"/>
        <v>FERRO</v>
      </c>
      <c r="AC1355" s="106">
        <f>IF(AND(AB1355="FERRO",AA1355="PADRAO"),CONTROLE!$T$2,IF(AND(AB1355="FERRO",AA1355="ESPECIAL"),CONTROLE!$T$3,IF(AND(AB1355="ACO",AA1355="PADRAO"),CONTROLE!$T$8,IF(AND(AB1355="ACO",AA1355="ESPECIAL"),CONTROLE!$T$9,IF(AND(AB1355="ALUMINIO",AA1355="PADRAO"),CONTROLE!$T$5,IF(AND(AB1355="ALUMINIO",AA1355="ESPECIAL"),CONTROLE!$T$6))))))</f>
        <v>12737</v>
      </c>
    </row>
    <row r="1356" spans="1:29" ht="15" customHeight="1">
      <c r="A1356" s="98" t="s">
        <v>2927</v>
      </c>
      <c r="B1356" s="96" t="str">
        <f t="shared" si="125"/>
        <v xml:space="preserve"> </v>
      </c>
      <c r="C1356" s="96" t="str">
        <f>IF(AND(ISBLANK('TABELA UNIFICADA 2024'!P1302)=TRUE,(ISBLANK('TABELA UNIFICADA 2024'!A1302)=FALSE)),'TABELA UNIFICADA 2024'!A1302," ")</f>
        <v xml:space="preserve"> </v>
      </c>
      <c r="D1356" s="96" t="s">
        <v>43</v>
      </c>
      <c r="E1356" s="191" t="str">
        <f>IF(ISBLANK('TABELA UNIFICADA 2024'!M1302)=TRUE," ",'TABELA UNIFICADA 2024'!M1302)</f>
        <v xml:space="preserve"> </v>
      </c>
      <c r="F1356" s="96" t="s">
        <v>111</v>
      </c>
      <c r="G1356" s="96" t="str">
        <f>IF(C1356='TABELA UNIFICADA 2024'!A1356,'TABELA UNIFICADA 2024'!D1356," ")</f>
        <v xml:space="preserve"> </v>
      </c>
      <c r="H1356" s="96" t="s">
        <v>43</v>
      </c>
      <c r="I1356" s="96" t="s">
        <v>112</v>
      </c>
      <c r="J1356" s="97" t="str">
        <f>IF(C1356='TABELA UNIFICADA 2024'!A1302,'TABELA UNIFICADA 2024'!G1302," ")</f>
        <v xml:space="preserve"> </v>
      </c>
      <c r="K1356" s="96" t="s">
        <v>113</v>
      </c>
      <c r="L1356" s="100" t="str">
        <f t="shared" si="123"/>
        <v>-</v>
      </c>
      <c r="M1356" s="95" t="str">
        <f>IF(C1356='TABELA UNIFICADA 2024'!A1356,'TABELA UNIFICADA 2024'!C1356," ")</f>
        <v xml:space="preserve"> </v>
      </c>
      <c r="N1356" s="99" t="str">
        <f>IF(C1356='TABELA UNIFICADA 2024'!A1302,'TABELA UNIFICADA 2024'!F1302," ")</f>
        <v xml:space="preserve"> </v>
      </c>
      <c r="O1356" s="99" t="str">
        <f t="shared" si="124"/>
        <v xml:space="preserve"> </v>
      </c>
      <c r="Y1356" s="183" t="s">
        <v>2349</v>
      </c>
      <c r="Z1356" s="104" t="s">
        <v>666</v>
      </c>
      <c r="AA1356" s="104" t="s">
        <v>706</v>
      </c>
      <c r="AB1356" s="104" t="str">
        <f t="shared" si="126"/>
        <v>FERRO</v>
      </c>
      <c r="AC1356" s="106">
        <f>IF(AND(AB1356="FERRO",AA1356="PADRAO"),CONTROLE!$T$2,IF(AND(AB1356="FERRO",AA1356="ESPECIAL"),CONTROLE!$T$3,IF(AND(AB1356="ACO",AA1356="PADRAO"),CONTROLE!$T$8,IF(AND(AB1356="ACO",AA1356="ESPECIAL"),CONTROLE!$T$9,IF(AND(AB1356="ALUMINIO",AA1356="PADRAO"),CONTROLE!$T$5,IF(AND(AB1356="ALUMINIO",AA1356="ESPECIAL"),CONTROLE!$T$6))))))</f>
        <v>12737</v>
      </c>
    </row>
    <row r="1357" spans="1:29" ht="15" customHeight="1">
      <c r="A1357" s="98" t="s">
        <v>2927</v>
      </c>
      <c r="B1357" s="96" t="str">
        <f t="shared" si="125"/>
        <v xml:space="preserve"> </v>
      </c>
      <c r="C1357" s="96" t="str">
        <f>IF(AND(ISBLANK('TABELA UNIFICADA 2024'!P1303)=TRUE,(ISBLANK('TABELA UNIFICADA 2024'!A1303)=FALSE)),'TABELA UNIFICADA 2024'!A1303," ")</f>
        <v xml:space="preserve"> </v>
      </c>
      <c r="D1357" s="96" t="s">
        <v>43</v>
      </c>
      <c r="E1357" s="191" t="str">
        <f>IF(ISBLANK('TABELA UNIFICADA 2024'!M1303)=TRUE," ",'TABELA UNIFICADA 2024'!M1303)</f>
        <v xml:space="preserve"> </v>
      </c>
      <c r="F1357" s="96" t="s">
        <v>111</v>
      </c>
      <c r="G1357" s="96" t="str">
        <f>IF(C1357='TABELA UNIFICADA 2024'!A1357,'TABELA UNIFICADA 2024'!D1357," ")</f>
        <v xml:space="preserve"> </v>
      </c>
      <c r="H1357" s="96" t="s">
        <v>43</v>
      </c>
      <c r="I1357" s="96" t="s">
        <v>112</v>
      </c>
      <c r="J1357" s="97" t="str">
        <f>IF(C1357='TABELA UNIFICADA 2024'!A1303,'TABELA UNIFICADA 2024'!G1303," ")</f>
        <v xml:space="preserve"> </v>
      </c>
      <c r="K1357" s="96" t="s">
        <v>113</v>
      </c>
      <c r="L1357" s="100" t="str">
        <f t="shared" si="123"/>
        <v>-</v>
      </c>
      <c r="M1357" s="95" t="str">
        <f>IF(C1357='TABELA UNIFICADA 2024'!A1357,'TABELA UNIFICADA 2024'!C1357," ")</f>
        <v xml:space="preserve"> </v>
      </c>
      <c r="N1357" s="99" t="str">
        <f>IF(C1357='TABELA UNIFICADA 2024'!A1303,'TABELA UNIFICADA 2024'!F1303," ")</f>
        <v xml:space="preserve"> </v>
      </c>
      <c r="O1357" s="99" t="str">
        <f t="shared" si="124"/>
        <v xml:space="preserve"> </v>
      </c>
      <c r="Y1357" s="183" t="s">
        <v>1302</v>
      </c>
      <c r="Z1357" s="104" t="s">
        <v>666</v>
      </c>
      <c r="AA1357" s="104" t="s">
        <v>706</v>
      </c>
      <c r="AB1357" s="104" t="str">
        <f t="shared" si="126"/>
        <v>FERRO</v>
      </c>
      <c r="AC1357" s="106">
        <f>IF(AND(AB1357="FERRO",AA1357="PADRAO"),CONTROLE!$T$2,IF(AND(AB1357="FERRO",AA1357="ESPECIAL"),CONTROLE!$T$3,IF(AND(AB1357="ACO",AA1357="PADRAO"),CONTROLE!$T$8,IF(AND(AB1357="ACO",AA1357="ESPECIAL"),CONTROLE!$T$9,IF(AND(AB1357="ALUMINIO",AA1357="PADRAO"),CONTROLE!$T$5,IF(AND(AB1357="ALUMINIO",AA1357="ESPECIAL"),CONTROLE!$T$6))))))</f>
        <v>12737</v>
      </c>
    </row>
    <row r="1358" spans="1:29" ht="15" customHeight="1">
      <c r="A1358" s="98" t="s">
        <v>2927</v>
      </c>
      <c r="B1358" s="96" t="str">
        <f t="shared" si="125"/>
        <v xml:space="preserve"> </v>
      </c>
      <c r="C1358" s="96" t="str">
        <f>IF(AND(ISBLANK('TABELA UNIFICADA 2024'!P1304)=TRUE,(ISBLANK('TABELA UNIFICADA 2024'!A1304)=FALSE)),'TABELA UNIFICADA 2024'!A1304," ")</f>
        <v xml:space="preserve"> </v>
      </c>
      <c r="D1358" s="96" t="s">
        <v>43</v>
      </c>
      <c r="E1358" s="191" t="str">
        <f>IF(ISBLANK('TABELA UNIFICADA 2024'!M1304)=TRUE," ",'TABELA UNIFICADA 2024'!M1304)</f>
        <v xml:space="preserve"> </v>
      </c>
      <c r="F1358" s="96" t="s">
        <v>111</v>
      </c>
      <c r="G1358" s="96" t="str">
        <f>IF(C1358='TABELA UNIFICADA 2024'!A1358,'TABELA UNIFICADA 2024'!D1358," ")</f>
        <v xml:space="preserve"> </v>
      </c>
      <c r="H1358" s="96" t="s">
        <v>43</v>
      </c>
      <c r="I1358" s="96" t="s">
        <v>112</v>
      </c>
      <c r="J1358" s="97" t="str">
        <f>IF(C1358='TABELA UNIFICADA 2024'!A1304,'TABELA UNIFICADA 2024'!G1304," ")</f>
        <v xml:space="preserve"> </v>
      </c>
      <c r="K1358" s="96" t="s">
        <v>113</v>
      </c>
      <c r="L1358" s="100" t="str">
        <f t="shared" ref="L1358:L1421" si="127">IFERROR(VLOOKUP(M1358,$Y$3:$AC$3003,5,0),"-")</f>
        <v>-</v>
      </c>
      <c r="M1358" s="95" t="str">
        <f>IF(C1358='TABELA UNIFICADA 2024'!A1358,'TABELA UNIFICADA 2024'!C1358," ")</f>
        <v xml:space="preserve"> </v>
      </c>
      <c r="N1358" s="99" t="str">
        <f>IF(C1358='TABELA UNIFICADA 2024'!A1304,'TABELA UNIFICADA 2024'!F1304," ")</f>
        <v xml:space="preserve"> </v>
      </c>
      <c r="O1358" s="99" t="str">
        <f t="shared" ref="O1358:O1421" si="128">IF(C1358=" "," ",CONCATENATE(A1358," ",B1358,," ",C1358," ",D1358," ",TEXT(E1358,"dd/mm/aaaa")," ",F1358," ",IF(LEFT(M1358, 2) = "PF", SUBSTITUTE(M1358, ".","") &amp; ".055",M1358 &amp; ".055")," ",H1358," ",I1358," ",TEXT(J1358,"#,00")," ",K1358))</f>
        <v xml:space="preserve"> </v>
      </c>
      <c r="Y1358" s="183" t="s">
        <v>2350</v>
      </c>
      <c r="Z1358" s="104" t="s">
        <v>666</v>
      </c>
      <c r="AA1358" s="104" t="s">
        <v>706</v>
      </c>
      <c r="AB1358" s="104" t="str">
        <f t="shared" si="126"/>
        <v>FERRO</v>
      </c>
      <c r="AC1358" s="106">
        <f>IF(AND(AB1358="FERRO",AA1358="PADRAO"),CONTROLE!$T$2,IF(AND(AB1358="FERRO",AA1358="ESPECIAL"),CONTROLE!$T$3,IF(AND(AB1358="ACO",AA1358="PADRAO"),CONTROLE!$T$8,IF(AND(AB1358="ACO",AA1358="ESPECIAL"),CONTROLE!$T$9,IF(AND(AB1358="ALUMINIO",AA1358="PADRAO"),CONTROLE!$T$5,IF(AND(AB1358="ALUMINIO",AA1358="ESPECIAL"),CONTROLE!$T$6))))))</f>
        <v>12737</v>
      </c>
    </row>
    <row r="1359" spans="1:29" ht="15" customHeight="1">
      <c r="A1359" s="98" t="s">
        <v>2927</v>
      </c>
      <c r="B1359" s="96" t="str">
        <f t="shared" si="125"/>
        <v xml:space="preserve"> </v>
      </c>
      <c r="C1359" s="96" t="str">
        <f>IF(AND(ISBLANK('TABELA UNIFICADA 2024'!P1305)=TRUE,(ISBLANK('TABELA UNIFICADA 2024'!A1305)=FALSE)),'TABELA UNIFICADA 2024'!A1305," ")</f>
        <v xml:space="preserve"> </v>
      </c>
      <c r="D1359" s="96" t="s">
        <v>43</v>
      </c>
      <c r="E1359" s="191" t="str">
        <f>IF(ISBLANK('TABELA UNIFICADA 2024'!M1305)=TRUE," ",'TABELA UNIFICADA 2024'!M1305)</f>
        <v xml:space="preserve"> </v>
      </c>
      <c r="F1359" s="96" t="s">
        <v>111</v>
      </c>
      <c r="G1359" s="96" t="str">
        <f>IF(C1359='TABELA UNIFICADA 2024'!A1359,'TABELA UNIFICADA 2024'!D1359," ")</f>
        <v xml:space="preserve"> </v>
      </c>
      <c r="H1359" s="96" t="s">
        <v>43</v>
      </c>
      <c r="I1359" s="96" t="s">
        <v>112</v>
      </c>
      <c r="J1359" s="97" t="str">
        <f>IF(C1359='TABELA UNIFICADA 2024'!A1305,'TABELA UNIFICADA 2024'!G1305," ")</f>
        <v xml:space="preserve"> </v>
      </c>
      <c r="K1359" s="96" t="s">
        <v>113</v>
      </c>
      <c r="L1359" s="100" t="str">
        <f t="shared" si="127"/>
        <v>-</v>
      </c>
      <c r="M1359" s="95" t="str">
        <f>IF(C1359='TABELA UNIFICADA 2024'!A1359,'TABELA UNIFICADA 2024'!C1359," ")</f>
        <v xml:space="preserve"> </v>
      </c>
      <c r="N1359" s="99" t="str">
        <f>IF(C1359='TABELA UNIFICADA 2024'!A1305,'TABELA UNIFICADA 2024'!F1305," ")</f>
        <v xml:space="preserve"> </v>
      </c>
      <c r="O1359" s="99" t="str">
        <f t="shared" si="128"/>
        <v xml:space="preserve"> </v>
      </c>
      <c r="Y1359" s="183" t="s">
        <v>2351</v>
      </c>
      <c r="Z1359" s="104" t="s">
        <v>666</v>
      </c>
      <c r="AA1359" s="104" t="s">
        <v>706</v>
      </c>
      <c r="AB1359" s="104" t="str">
        <f t="shared" si="126"/>
        <v>FERRO</v>
      </c>
      <c r="AC1359" s="106">
        <f>IF(AND(AB1359="FERRO",AA1359="PADRAO"),CONTROLE!$T$2,IF(AND(AB1359="FERRO",AA1359="ESPECIAL"),CONTROLE!$T$3,IF(AND(AB1359="ACO",AA1359="PADRAO"),CONTROLE!$T$8,IF(AND(AB1359="ACO",AA1359="ESPECIAL"),CONTROLE!$T$9,IF(AND(AB1359="ALUMINIO",AA1359="PADRAO"),CONTROLE!$T$5,IF(AND(AB1359="ALUMINIO",AA1359="ESPECIAL"),CONTROLE!$T$6))))))</f>
        <v>12737</v>
      </c>
    </row>
    <row r="1360" spans="1:29" ht="15" customHeight="1">
      <c r="A1360" s="98" t="s">
        <v>2927</v>
      </c>
      <c r="B1360" s="96" t="str">
        <f t="shared" si="125"/>
        <v xml:space="preserve"> </v>
      </c>
      <c r="C1360" s="96" t="str">
        <f>IF(AND(ISBLANK('TABELA UNIFICADA 2024'!P1306)=TRUE,(ISBLANK('TABELA UNIFICADA 2024'!A1306)=FALSE)),'TABELA UNIFICADA 2024'!A1306," ")</f>
        <v xml:space="preserve"> </v>
      </c>
      <c r="D1360" s="96" t="s">
        <v>43</v>
      </c>
      <c r="E1360" s="191" t="str">
        <f>IF(ISBLANK('TABELA UNIFICADA 2024'!M1306)=TRUE," ",'TABELA UNIFICADA 2024'!M1306)</f>
        <v xml:space="preserve"> </v>
      </c>
      <c r="F1360" s="96" t="s">
        <v>111</v>
      </c>
      <c r="G1360" s="96" t="str">
        <f>IF(C1360='TABELA UNIFICADA 2024'!A1360,'TABELA UNIFICADA 2024'!D1360," ")</f>
        <v xml:space="preserve"> </v>
      </c>
      <c r="H1360" s="96" t="s">
        <v>43</v>
      </c>
      <c r="I1360" s="96" t="s">
        <v>112</v>
      </c>
      <c r="J1360" s="97" t="str">
        <f>IF(C1360='TABELA UNIFICADA 2024'!A1306,'TABELA UNIFICADA 2024'!G1306," ")</f>
        <v xml:space="preserve"> </v>
      </c>
      <c r="K1360" s="96" t="s">
        <v>113</v>
      </c>
      <c r="L1360" s="100" t="str">
        <f t="shared" si="127"/>
        <v>-</v>
      </c>
      <c r="M1360" s="95" t="str">
        <f>IF(C1360='TABELA UNIFICADA 2024'!A1360,'TABELA UNIFICADA 2024'!C1360," ")</f>
        <v xml:space="preserve"> </v>
      </c>
      <c r="N1360" s="99" t="str">
        <f>IF(C1360='TABELA UNIFICADA 2024'!A1306,'TABELA UNIFICADA 2024'!F1306," ")</f>
        <v xml:space="preserve"> </v>
      </c>
      <c r="O1360" s="99" t="str">
        <f t="shared" si="128"/>
        <v xml:space="preserve"> </v>
      </c>
      <c r="Y1360" s="183" t="s">
        <v>2352</v>
      </c>
      <c r="Z1360" s="104" t="s">
        <v>666</v>
      </c>
      <c r="AA1360" s="104" t="s">
        <v>706</v>
      </c>
      <c r="AB1360" s="104" t="str">
        <f t="shared" si="126"/>
        <v>FERRO</v>
      </c>
      <c r="AC1360" s="106">
        <f>IF(AND(AB1360="FERRO",AA1360="PADRAO"),CONTROLE!$T$2,IF(AND(AB1360="FERRO",AA1360="ESPECIAL"),CONTROLE!$T$3,IF(AND(AB1360="ACO",AA1360="PADRAO"),CONTROLE!$T$8,IF(AND(AB1360="ACO",AA1360="ESPECIAL"),CONTROLE!$T$9,IF(AND(AB1360="ALUMINIO",AA1360="PADRAO"),CONTROLE!$T$5,IF(AND(AB1360="ALUMINIO",AA1360="ESPECIAL"),CONTROLE!$T$6))))))</f>
        <v>12737</v>
      </c>
    </row>
    <row r="1361" spans="1:29" ht="15" customHeight="1">
      <c r="A1361" s="98" t="s">
        <v>2927</v>
      </c>
      <c r="B1361" s="96" t="str">
        <f t="shared" si="125"/>
        <v xml:space="preserve"> </v>
      </c>
      <c r="C1361" s="96" t="str">
        <f>IF(AND(ISBLANK('TABELA UNIFICADA 2024'!P1307)=TRUE,(ISBLANK('TABELA UNIFICADA 2024'!A1307)=FALSE)),'TABELA UNIFICADA 2024'!A1307," ")</f>
        <v xml:space="preserve"> </v>
      </c>
      <c r="D1361" s="96" t="s">
        <v>43</v>
      </c>
      <c r="E1361" s="191" t="str">
        <f>IF(ISBLANK('TABELA UNIFICADA 2024'!M1307)=TRUE," ",'TABELA UNIFICADA 2024'!M1307)</f>
        <v xml:space="preserve"> </v>
      </c>
      <c r="F1361" s="96" t="s">
        <v>111</v>
      </c>
      <c r="G1361" s="96" t="str">
        <f>IF(C1361='TABELA UNIFICADA 2024'!A1361,'TABELA UNIFICADA 2024'!D1361," ")</f>
        <v xml:space="preserve"> </v>
      </c>
      <c r="H1361" s="96" t="s">
        <v>43</v>
      </c>
      <c r="I1361" s="96" t="s">
        <v>112</v>
      </c>
      <c r="J1361" s="97" t="str">
        <f>IF(C1361='TABELA UNIFICADA 2024'!A1307,'TABELA UNIFICADA 2024'!G1307," ")</f>
        <v xml:space="preserve"> </v>
      </c>
      <c r="K1361" s="96" t="s">
        <v>113</v>
      </c>
      <c r="L1361" s="100" t="str">
        <f t="shared" si="127"/>
        <v>-</v>
      </c>
      <c r="M1361" s="95" t="str">
        <f>IF(C1361='TABELA UNIFICADA 2024'!A1361,'TABELA UNIFICADA 2024'!C1361," ")</f>
        <v xml:space="preserve"> </v>
      </c>
      <c r="N1361" s="99" t="str">
        <f>IF(C1361='TABELA UNIFICADA 2024'!A1307,'TABELA UNIFICADA 2024'!F1307," ")</f>
        <v xml:space="preserve"> </v>
      </c>
      <c r="O1361" s="99" t="str">
        <f t="shared" si="128"/>
        <v xml:space="preserve"> </v>
      </c>
      <c r="Y1361" s="183" t="s">
        <v>2353</v>
      </c>
      <c r="Z1361" s="104" t="s">
        <v>666</v>
      </c>
      <c r="AA1361" s="104" t="s">
        <v>706</v>
      </c>
      <c r="AB1361" s="104" t="str">
        <f t="shared" si="126"/>
        <v>FERRO</v>
      </c>
      <c r="AC1361" s="106">
        <f>IF(AND(AB1361="FERRO",AA1361="PADRAO"),CONTROLE!$T$2,IF(AND(AB1361="FERRO",AA1361="ESPECIAL"),CONTROLE!$T$3,IF(AND(AB1361="ACO",AA1361="PADRAO"),CONTROLE!$T$8,IF(AND(AB1361="ACO",AA1361="ESPECIAL"),CONTROLE!$T$9,IF(AND(AB1361="ALUMINIO",AA1361="PADRAO"),CONTROLE!$T$5,IF(AND(AB1361="ALUMINIO",AA1361="ESPECIAL"),CONTROLE!$T$6))))))</f>
        <v>12737</v>
      </c>
    </row>
    <row r="1362" spans="1:29" ht="15" customHeight="1">
      <c r="A1362" s="98" t="s">
        <v>2927</v>
      </c>
      <c r="B1362" s="96" t="str">
        <f t="shared" si="125"/>
        <v xml:space="preserve"> </v>
      </c>
      <c r="C1362" s="96" t="str">
        <f>IF(AND(ISBLANK('TABELA UNIFICADA 2024'!P1308)=TRUE,(ISBLANK('TABELA UNIFICADA 2024'!A1308)=FALSE)),'TABELA UNIFICADA 2024'!A1308," ")</f>
        <v xml:space="preserve"> </v>
      </c>
      <c r="D1362" s="96" t="s">
        <v>43</v>
      </c>
      <c r="E1362" s="191" t="str">
        <f>IF(ISBLANK('TABELA UNIFICADA 2024'!M1308)=TRUE," ",'TABELA UNIFICADA 2024'!M1308)</f>
        <v xml:space="preserve"> </v>
      </c>
      <c r="F1362" s="96" t="s">
        <v>111</v>
      </c>
      <c r="G1362" s="96" t="str">
        <f>IF(C1362='TABELA UNIFICADA 2024'!A1362,'TABELA UNIFICADA 2024'!D1362," ")</f>
        <v xml:space="preserve"> </v>
      </c>
      <c r="H1362" s="96" t="s">
        <v>43</v>
      </c>
      <c r="I1362" s="96" t="s">
        <v>112</v>
      </c>
      <c r="J1362" s="97" t="str">
        <f>IF(C1362='TABELA UNIFICADA 2024'!A1308,'TABELA UNIFICADA 2024'!G1308," ")</f>
        <v xml:space="preserve"> </v>
      </c>
      <c r="K1362" s="96" t="s">
        <v>113</v>
      </c>
      <c r="L1362" s="100" t="str">
        <f t="shared" si="127"/>
        <v>-</v>
      </c>
      <c r="M1362" s="95" t="str">
        <f>IF(C1362='TABELA UNIFICADA 2024'!A1362,'TABELA UNIFICADA 2024'!C1362," ")</f>
        <v xml:space="preserve"> </v>
      </c>
      <c r="N1362" s="99" t="str">
        <f>IF(C1362='TABELA UNIFICADA 2024'!A1308,'TABELA UNIFICADA 2024'!F1308," ")</f>
        <v xml:space="preserve"> </v>
      </c>
      <c r="O1362" s="99" t="str">
        <f t="shared" si="128"/>
        <v xml:space="preserve"> </v>
      </c>
      <c r="Y1362" s="183" t="s">
        <v>2354</v>
      </c>
      <c r="Z1362" s="104" t="s">
        <v>666</v>
      </c>
      <c r="AA1362" s="104" t="s">
        <v>706</v>
      </c>
      <c r="AB1362" s="104" t="str">
        <f t="shared" si="126"/>
        <v>FERRO</v>
      </c>
      <c r="AC1362" s="106">
        <f>IF(AND(AB1362="FERRO",AA1362="PADRAO"),CONTROLE!$T$2,IF(AND(AB1362="FERRO",AA1362="ESPECIAL"),CONTROLE!$T$3,IF(AND(AB1362="ACO",AA1362="PADRAO"),CONTROLE!$T$8,IF(AND(AB1362="ACO",AA1362="ESPECIAL"),CONTROLE!$T$9,IF(AND(AB1362="ALUMINIO",AA1362="PADRAO"),CONTROLE!$T$5,IF(AND(AB1362="ALUMINIO",AA1362="ESPECIAL"),CONTROLE!$T$6))))))</f>
        <v>12737</v>
      </c>
    </row>
    <row r="1363" spans="1:29" ht="15" customHeight="1">
      <c r="A1363" s="98" t="s">
        <v>2927</v>
      </c>
      <c r="B1363" s="96" t="str">
        <f t="shared" si="125"/>
        <v xml:space="preserve"> </v>
      </c>
      <c r="C1363" s="96" t="str">
        <f>IF(AND(ISBLANK('TABELA UNIFICADA 2024'!P1309)=TRUE,(ISBLANK('TABELA UNIFICADA 2024'!A1309)=FALSE)),'TABELA UNIFICADA 2024'!A1309," ")</f>
        <v xml:space="preserve"> </v>
      </c>
      <c r="D1363" s="96" t="s">
        <v>43</v>
      </c>
      <c r="E1363" s="191" t="str">
        <f>IF(ISBLANK('TABELA UNIFICADA 2024'!M1309)=TRUE," ",'TABELA UNIFICADA 2024'!M1309)</f>
        <v xml:space="preserve"> </v>
      </c>
      <c r="F1363" s="96" t="s">
        <v>111</v>
      </c>
      <c r="G1363" s="96" t="str">
        <f>IF(C1363='TABELA UNIFICADA 2024'!A1363,'TABELA UNIFICADA 2024'!D1363," ")</f>
        <v xml:space="preserve"> </v>
      </c>
      <c r="H1363" s="96" t="s">
        <v>43</v>
      </c>
      <c r="I1363" s="96" t="s">
        <v>112</v>
      </c>
      <c r="J1363" s="97" t="str">
        <f>IF(C1363='TABELA UNIFICADA 2024'!A1309,'TABELA UNIFICADA 2024'!G1309," ")</f>
        <v xml:space="preserve"> </v>
      </c>
      <c r="K1363" s="96" t="s">
        <v>113</v>
      </c>
      <c r="L1363" s="100" t="str">
        <f t="shared" si="127"/>
        <v>-</v>
      </c>
      <c r="M1363" s="95" t="str">
        <f>IF(C1363='TABELA UNIFICADA 2024'!A1363,'TABELA UNIFICADA 2024'!C1363," ")</f>
        <v xml:space="preserve"> </v>
      </c>
      <c r="N1363" s="99" t="str">
        <f>IF(C1363='TABELA UNIFICADA 2024'!A1309,'TABELA UNIFICADA 2024'!F1309," ")</f>
        <v xml:space="preserve"> </v>
      </c>
      <c r="O1363" s="99" t="str">
        <f t="shared" si="128"/>
        <v xml:space="preserve"> </v>
      </c>
      <c r="Y1363" s="183" t="s">
        <v>2355</v>
      </c>
      <c r="Z1363" s="104" t="s">
        <v>666</v>
      </c>
      <c r="AA1363" s="104" t="s">
        <v>706</v>
      </c>
      <c r="AB1363" s="104" t="str">
        <f t="shared" si="126"/>
        <v>FERRO</v>
      </c>
      <c r="AC1363" s="106">
        <f>IF(AND(AB1363="FERRO",AA1363="PADRAO"),CONTROLE!$T$2,IF(AND(AB1363="FERRO",AA1363="ESPECIAL"),CONTROLE!$T$3,IF(AND(AB1363="ACO",AA1363="PADRAO"),CONTROLE!$T$8,IF(AND(AB1363="ACO",AA1363="ESPECIAL"),CONTROLE!$T$9,IF(AND(AB1363="ALUMINIO",AA1363="PADRAO"),CONTROLE!$T$5,IF(AND(AB1363="ALUMINIO",AA1363="ESPECIAL"),CONTROLE!$T$6))))))</f>
        <v>12737</v>
      </c>
    </row>
    <row r="1364" spans="1:29" ht="15" customHeight="1">
      <c r="A1364" s="98" t="s">
        <v>2927</v>
      </c>
      <c r="B1364" s="96" t="str">
        <f t="shared" si="125"/>
        <v xml:space="preserve"> </v>
      </c>
      <c r="C1364" s="96" t="str">
        <f>IF(AND(ISBLANK('TABELA UNIFICADA 2024'!P1310)=TRUE,(ISBLANK('TABELA UNIFICADA 2024'!A1310)=FALSE)),'TABELA UNIFICADA 2024'!A1310," ")</f>
        <v xml:space="preserve"> </v>
      </c>
      <c r="D1364" s="96" t="s">
        <v>43</v>
      </c>
      <c r="E1364" s="191" t="str">
        <f>IF(ISBLANK('TABELA UNIFICADA 2024'!M1310)=TRUE," ",'TABELA UNIFICADA 2024'!M1310)</f>
        <v xml:space="preserve"> </v>
      </c>
      <c r="F1364" s="96" t="s">
        <v>111</v>
      </c>
      <c r="G1364" s="96" t="str">
        <f>IF(C1364='TABELA UNIFICADA 2024'!A1364,'TABELA UNIFICADA 2024'!D1364," ")</f>
        <v xml:space="preserve"> </v>
      </c>
      <c r="H1364" s="96" t="s">
        <v>43</v>
      </c>
      <c r="I1364" s="96" t="s">
        <v>112</v>
      </c>
      <c r="J1364" s="97" t="str">
        <f>IF(C1364='TABELA UNIFICADA 2024'!A1310,'TABELA UNIFICADA 2024'!G1310," ")</f>
        <v xml:space="preserve"> </v>
      </c>
      <c r="K1364" s="96" t="s">
        <v>113</v>
      </c>
      <c r="L1364" s="100" t="str">
        <f t="shared" si="127"/>
        <v>-</v>
      </c>
      <c r="M1364" s="95" t="str">
        <f>IF(C1364='TABELA UNIFICADA 2024'!A1364,'TABELA UNIFICADA 2024'!C1364," ")</f>
        <v xml:space="preserve"> </v>
      </c>
      <c r="N1364" s="99" t="str">
        <f>IF(C1364='TABELA UNIFICADA 2024'!A1310,'TABELA UNIFICADA 2024'!F1310," ")</f>
        <v xml:space="preserve"> </v>
      </c>
      <c r="O1364" s="99" t="str">
        <f t="shared" si="128"/>
        <v xml:space="preserve"> </v>
      </c>
      <c r="Y1364" s="183" t="s">
        <v>2356</v>
      </c>
      <c r="Z1364" s="104" t="s">
        <v>666</v>
      </c>
      <c r="AA1364" s="104" t="s">
        <v>706</v>
      </c>
      <c r="AB1364" s="104" t="str">
        <f t="shared" si="126"/>
        <v>FERRO</v>
      </c>
      <c r="AC1364" s="106">
        <f>IF(AND(AB1364="FERRO",AA1364="PADRAO"),CONTROLE!$T$2,IF(AND(AB1364="FERRO",AA1364="ESPECIAL"),CONTROLE!$T$3,IF(AND(AB1364="ACO",AA1364="PADRAO"),CONTROLE!$T$8,IF(AND(AB1364="ACO",AA1364="ESPECIAL"),CONTROLE!$T$9,IF(AND(AB1364="ALUMINIO",AA1364="PADRAO"),CONTROLE!$T$5,IF(AND(AB1364="ALUMINIO",AA1364="ESPECIAL"),CONTROLE!$T$6))))))</f>
        <v>12737</v>
      </c>
    </row>
    <row r="1365" spans="1:29" ht="15" customHeight="1">
      <c r="A1365" s="98" t="s">
        <v>2927</v>
      </c>
      <c r="B1365" s="96" t="str">
        <f t="shared" si="125"/>
        <v xml:space="preserve"> </v>
      </c>
      <c r="C1365" s="96" t="str">
        <f>IF(AND(ISBLANK('TABELA UNIFICADA 2024'!P1311)=TRUE,(ISBLANK('TABELA UNIFICADA 2024'!A1311)=FALSE)),'TABELA UNIFICADA 2024'!A1311," ")</f>
        <v xml:space="preserve"> </v>
      </c>
      <c r="D1365" s="96" t="s">
        <v>43</v>
      </c>
      <c r="E1365" s="191" t="str">
        <f>IF(ISBLANK('TABELA UNIFICADA 2024'!M1311)=TRUE," ",'TABELA UNIFICADA 2024'!M1311)</f>
        <v xml:space="preserve"> </v>
      </c>
      <c r="F1365" s="96" t="s">
        <v>111</v>
      </c>
      <c r="G1365" s="96" t="str">
        <f>IF(C1365='TABELA UNIFICADA 2024'!A1365,'TABELA UNIFICADA 2024'!D1365," ")</f>
        <v xml:space="preserve"> </v>
      </c>
      <c r="H1365" s="96" t="s">
        <v>43</v>
      </c>
      <c r="I1365" s="96" t="s">
        <v>112</v>
      </c>
      <c r="J1365" s="97" t="str">
        <f>IF(C1365='TABELA UNIFICADA 2024'!A1311,'TABELA UNIFICADA 2024'!G1311," ")</f>
        <v xml:space="preserve"> </v>
      </c>
      <c r="K1365" s="96" t="s">
        <v>113</v>
      </c>
      <c r="L1365" s="100" t="str">
        <f t="shared" si="127"/>
        <v>-</v>
      </c>
      <c r="M1365" s="95" t="str">
        <f>IF(C1365='TABELA UNIFICADA 2024'!A1365,'TABELA UNIFICADA 2024'!C1365," ")</f>
        <v xml:space="preserve"> </v>
      </c>
      <c r="N1365" s="99" t="str">
        <f>IF(C1365='TABELA UNIFICADA 2024'!A1311,'TABELA UNIFICADA 2024'!F1311," ")</f>
        <v xml:space="preserve"> </v>
      </c>
      <c r="O1365" s="99" t="str">
        <f t="shared" si="128"/>
        <v xml:space="preserve"> </v>
      </c>
      <c r="Y1365" s="183" t="s">
        <v>2357</v>
      </c>
      <c r="Z1365" s="104" t="s">
        <v>666</v>
      </c>
      <c r="AA1365" s="104" t="s">
        <v>706</v>
      </c>
      <c r="AB1365" s="104" t="str">
        <f t="shared" si="126"/>
        <v>FERRO</v>
      </c>
      <c r="AC1365" s="106">
        <f>IF(AND(AB1365="FERRO",AA1365="PADRAO"),CONTROLE!$T$2,IF(AND(AB1365="FERRO",AA1365="ESPECIAL"),CONTROLE!$T$3,IF(AND(AB1365="ACO",AA1365="PADRAO"),CONTROLE!$T$8,IF(AND(AB1365="ACO",AA1365="ESPECIAL"),CONTROLE!$T$9,IF(AND(AB1365="ALUMINIO",AA1365="PADRAO"),CONTROLE!$T$5,IF(AND(AB1365="ALUMINIO",AA1365="ESPECIAL"),CONTROLE!$T$6))))))</f>
        <v>12737</v>
      </c>
    </row>
    <row r="1366" spans="1:29" ht="15" customHeight="1">
      <c r="A1366" s="98" t="s">
        <v>2927</v>
      </c>
      <c r="B1366" s="96" t="str">
        <f t="shared" si="125"/>
        <v xml:space="preserve"> </v>
      </c>
      <c r="C1366" s="96" t="str">
        <f>IF(AND(ISBLANK('TABELA UNIFICADA 2024'!P1312)=TRUE,(ISBLANK('TABELA UNIFICADA 2024'!A1312)=FALSE)),'TABELA UNIFICADA 2024'!A1312," ")</f>
        <v xml:space="preserve"> </v>
      </c>
      <c r="D1366" s="96" t="s">
        <v>43</v>
      </c>
      <c r="E1366" s="191" t="str">
        <f>IF(ISBLANK('TABELA UNIFICADA 2024'!M1312)=TRUE," ",'TABELA UNIFICADA 2024'!M1312)</f>
        <v xml:space="preserve"> </v>
      </c>
      <c r="F1366" s="96" t="s">
        <v>111</v>
      </c>
      <c r="G1366" s="96" t="str">
        <f>IF(C1366='TABELA UNIFICADA 2024'!A1366,'TABELA UNIFICADA 2024'!D1366," ")</f>
        <v xml:space="preserve"> </v>
      </c>
      <c r="H1366" s="96" t="s">
        <v>43</v>
      </c>
      <c r="I1366" s="96" t="s">
        <v>112</v>
      </c>
      <c r="J1366" s="97" t="str">
        <f>IF(C1366='TABELA UNIFICADA 2024'!A1312,'TABELA UNIFICADA 2024'!G1312," ")</f>
        <v xml:space="preserve"> </v>
      </c>
      <c r="K1366" s="96" t="s">
        <v>113</v>
      </c>
      <c r="L1366" s="100" t="str">
        <f t="shared" si="127"/>
        <v>-</v>
      </c>
      <c r="M1366" s="95" t="str">
        <f>IF(C1366='TABELA UNIFICADA 2024'!A1366,'TABELA UNIFICADA 2024'!C1366," ")</f>
        <v xml:space="preserve"> </v>
      </c>
      <c r="N1366" s="99" t="str">
        <f>IF(C1366='TABELA UNIFICADA 2024'!A1312,'TABELA UNIFICADA 2024'!F1312," ")</f>
        <v xml:space="preserve"> </v>
      </c>
      <c r="O1366" s="99" t="str">
        <f t="shared" si="128"/>
        <v xml:space="preserve"> </v>
      </c>
      <c r="Y1366" s="183" t="s">
        <v>2358</v>
      </c>
      <c r="Z1366" s="104" t="s">
        <v>666</v>
      </c>
      <c r="AA1366" s="104" t="s">
        <v>706</v>
      </c>
      <c r="AB1366" s="104" t="str">
        <f t="shared" si="126"/>
        <v>FERRO</v>
      </c>
      <c r="AC1366" s="106">
        <f>IF(AND(AB1366="FERRO",AA1366="PADRAO"),CONTROLE!$T$2,IF(AND(AB1366="FERRO",AA1366="ESPECIAL"),CONTROLE!$T$3,IF(AND(AB1366="ACO",AA1366="PADRAO"),CONTROLE!$T$8,IF(AND(AB1366="ACO",AA1366="ESPECIAL"),CONTROLE!$T$9,IF(AND(AB1366="ALUMINIO",AA1366="PADRAO"),CONTROLE!$T$5,IF(AND(AB1366="ALUMINIO",AA1366="ESPECIAL"),CONTROLE!$T$6))))))</f>
        <v>12737</v>
      </c>
    </row>
    <row r="1367" spans="1:29" ht="15" customHeight="1">
      <c r="A1367" s="98" t="s">
        <v>2927</v>
      </c>
      <c r="B1367" s="96" t="str">
        <f t="shared" si="125"/>
        <v xml:space="preserve"> </v>
      </c>
      <c r="C1367" s="96" t="str">
        <f>IF(AND(ISBLANK('TABELA UNIFICADA 2024'!P1313)=TRUE,(ISBLANK('TABELA UNIFICADA 2024'!A1313)=FALSE)),'TABELA UNIFICADA 2024'!A1313," ")</f>
        <v xml:space="preserve"> </v>
      </c>
      <c r="D1367" s="96" t="s">
        <v>43</v>
      </c>
      <c r="E1367" s="191" t="str">
        <f>IF(ISBLANK('TABELA UNIFICADA 2024'!M1313)=TRUE," ",'TABELA UNIFICADA 2024'!M1313)</f>
        <v xml:space="preserve"> </v>
      </c>
      <c r="F1367" s="96" t="s">
        <v>111</v>
      </c>
      <c r="G1367" s="96" t="str">
        <f>IF(C1367='TABELA UNIFICADA 2024'!A1367,'TABELA UNIFICADA 2024'!D1367," ")</f>
        <v xml:space="preserve"> </v>
      </c>
      <c r="H1367" s="96" t="s">
        <v>43</v>
      </c>
      <c r="I1367" s="96" t="s">
        <v>112</v>
      </c>
      <c r="J1367" s="97" t="str">
        <f>IF(C1367='TABELA UNIFICADA 2024'!A1313,'TABELA UNIFICADA 2024'!G1313," ")</f>
        <v xml:space="preserve"> </v>
      </c>
      <c r="K1367" s="96" t="s">
        <v>113</v>
      </c>
      <c r="L1367" s="100" t="str">
        <f t="shared" si="127"/>
        <v>-</v>
      </c>
      <c r="M1367" s="95" t="str">
        <f>IF(C1367='TABELA UNIFICADA 2024'!A1367,'TABELA UNIFICADA 2024'!C1367," ")</f>
        <v xml:space="preserve"> </v>
      </c>
      <c r="N1367" s="99" t="str">
        <f>IF(C1367='TABELA UNIFICADA 2024'!A1313,'TABELA UNIFICADA 2024'!F1313," ")</f>
        <v xml:space="preserve"> </v>
      </c>
      <c r="O1367" s="99" t="str">
        <f t="shared" si="128"/>
        <v xml:space="preserve"> </v>
      </c>
      <c r="Y1367" s="183" t="s">
        <v>2359</v>
      </c>
      <c r="Z1367" s="104" t="s">
        <v>666</v>
      </c>
      <c r="AA1367" s="104" t="s">
        <v>706</v>
      </c>
      <c r="AB1367" s="104" t="str">
        <f t="shared" si="126"/>
        <v>FERRO</v>
      </c>
      <c r="AC1367" s="106">
        <f>IF(AND(AB1367="FERRO",AA1367="PADRAO"),CONTROLE!$T$2,IF(AND(AB1367="FERRO",AA1367="ESPECIAL"),CONTROLE!$T$3,IF(AND(AB1367="ACO",AA1367="PADRAO"),CONTROLE!$T$8,IF(AND(AB1367="ACO",AA1367="ESPECIAL"),CONTROLE!$T$9,IF(AND(AB1367="ALUMINIO",AA1367="PADRAO"),CONTROLE!$T$5,IF(AND(AB1367="ALUMINIO",AA1367="ESPECIAL"),CONTROLE!$T$6))))))</f>
        <v>12737</v>
      </c>
    </row>
    <row r="1368" spans="1:29" ht="15" customHeight="1">
      <c r="A1368" s="98" t="s">
        <v>2927</v>
      </c>
      <c r="B1368" s="96" t="str">
        <f t="shared" si="125"/>
        <v xml:space="preserve"> </v>
      </c>
      <c r="C1368" s="96" t="str">
        <f>IF(AND(ISBLANK('TABELA UNIFICADA 2024'!P1314)=TRUE,(ISBLANK('TABELA UNIFICADA 2024'!A1314)=FALSE)),'TABELA UNIFICADA 2024'!A1314," ")</f>
        <v xml:space="preserve"> </v>
      </c>
      <c r="D1368" s="96" t="s">
        <v>43</v>
      </c>
      <c r="E1368" s="191" t="str">
        <f>IF(ISBLANK('TABELA UNIFICADA 2024'!M1314)=TRUE," ",'TABELA UNIFICADA 2024'!M1314)</f>
        <v xml:space="preserve"> </v>
      </c>
      <c r="F1368" s="96" t="s">
        <v>111</v>
      </c>
      <c r="G1368" s="96" t="str">
        <f>IF(C1368='TABELA UNIFICADA 2024'!A1368,'TABELA UNIFICADA 2024'!D1368," ")</f>
        <v xml:space="preserve"> </v>
      </c>
      <c r="H1368" s="96" t="s">
        <v>43</v>
      </c>
      <c r="I1368" s="96" t="s">
        <v>112</v>
      </c>
      <c r="J1368" s="97" t="str">
        <f>IF(C1368='TABELA UNIFICADA 2024'!A1314,'TABELA UNIFICADA 2024'!G1314," ")</f>
        <v xml:space="preserve"> </v>
      </c>
      <c r="K1368" s="96" t="s">
        <v>113</v>
      </c>
      <c r="L1368" s="100" t="str">
        <f t="shared" si="127"/>
        <v>-</v>
      </c>
      <c r="M1368" s="95" t="str">
        <f>IF(C1368='TABELA UNIFICADA 2024'!A1368,'TABELA UNIFICADA 2024'!C1368," ")</f>
        <v xml:space="preserve"> </v>
      </c>
      <c r="N1368" s="99" t="str">
        <f>IF(C1368='TABELA UNIFICADA 2024'!A1314,'TABELA UNIFICADA 2024'!F1314," ")</f>
        <v xml:space="preserve"> </v>
      </c>
      <c r="O1368" s="99" t="str">
        <f t="shared" si="128"/>
        <v xml:space="preserve"> </v>
      </c>
      <c r="Y1368" s="183" t="s">
        <v>1303</v>
      </c>
      <c r="Z1368" s="104" t="s">
        <v>666</v>
      </c>
      <c r="AA1368" s="104" t="s">
        <v>706</v>
      </c>
      <c r="AB1368" s="104" t="str">
        <f t="shared" si="126"/>
        <v>FERRO</v>
      </c>
      <c r="AC1368" s="106">
        <f>IF(AND(AB1368="FERRO",AA1368="PADRAO"),CONTROLE!$T$2,IF(AND(AB1368="FERRO",AA1368="ESPECIAL"),CONTROLE!$T$3,IF(AND(AB1368="ACO",AA1368="PADRAO"),CONTROLE!$T$8,IF(AND(AB1368="ACO",AA1368="ESPECIAL"),CONTROLE!$T$9,IF(AND(AB1368="ALUMINIO",AA1368="PADRAO"),CONTROLE!$T$5,IF(AND(AB1368="ALUMINIO",AA1368="ESPECIAL"),CONTROLE!$T$6))))))</f>
        <v>12737</v>
      </c>
    </row>
    <row r="1369" spans="1:29" ht="15" customHeight="1">
      <c r="A1369" s="98" t="s">
        <v>2927</v>
      </c>
      <c r="B1369" s="96" t="str">
        <f t="shared" si="125"/>
        <v xml:space="preserve"> </v>
      </c>
      <c r="C1369" s="96" t="str">
        <f>IF(AND(ISBLANK('TABELA UNIFICADA 2024'!P1315)=TRUE,(ISBLANK('TABELA UNIFICADA 2024'!A1315)=FALSE)),'TABELA UNIFICADA 2024'!A1315," ")</f>
        <v xml:space="preserve"> </v>
      </c>
      <c r="D1369" s="96" t="s">
        <v>43</v>
      </c>
      <c r="E1369" s="191" t="str">
        <f>IF(ISBLANK('TABELA UNIFICADA 2024'!M1315)=TRUE," ",'TABELA UNIFICADA 2024'!M1315)</f>
        <v xml:space="preserve"> </v>
      </c>
      <c r="F1369" s="96" t="s">
        <v>111</v>
      </c>
      <c r="G1369" s="96" t="str">
        <f>IF(C1369='TABELA UNIFICADA 2024'!A1369,'TABELA UNIFICADA 2024'!D1369," ")</f>
        <v xml:space="preserve"> </v>
      </c>
      <c r="H1369" s="96" t="s">
        <v>43</v>
      </c>
      <c r="I1369" s="96" t="s">
        <v>112</v>
      </c>
      <c r="J1369" s="97" t="str">
        <f>IF(C1369='TABELA UNIFICADA 2024'!A1315,'TABELA UNIFICADA 2024'!G1315," ")</f>
        <v xml:space="preserve"> </v>
      </c>
      <c r="K1369" s="96" t="s">
        <v>113</v>
      </c>
      <c r="L1369" s="100" t="str">
        <f t="shared" si="127"/>
        <v>-</v>
      </c>
      <c r="M1369" s="95" t="str">
        <f>IF(C1369='TABELA UNIFICADA 2024'!A1369,'TABELA UNIFICADA 2024'!C1369," ")</f>
        <v xml:space="preserve"> </v>
      </c>
      <c r="N1369" s="99" t="str">
        <f>IF(C1369='TABELA UNIFICADA 2024'!A1315,'TABELA UNIFICADA 2024'!F1315," ")</f>
        <v xml:space="preserve"> </v>
      </c>
      <c r="O1369" s="99" t="str">
        <f t="shared" si="128"/>
        <v xml:space="preserve"> </v>
      </c>
      <c r="Y1369" s="183" t="s">
        <v>2360</v>
      </c>
      <c r="Z1369" s="104" t="s">
        <v>666</v>
      </c>
      <c r="AA1369" s="104" t="s">
        <v>706</v>
      </c>
      <c r="AB1369" s="104" t="str">
        <f t="shared" si="126"/>
        <v>FERRO</v>
      </c>
      <c r="AC1369" s="106">
        <f>IF(AND(AB1369="FERRO",AA1369="PADRAO"),CONTROLE!$T$2,IF(AND(AB1369="FERRO",AA1369="ESPECIAL"),CONTROLE!$T$3,IF(AND(AB1369="ACO",AA1369="PADRAO"),CONTROLE!$T$8,IF(AND(AB1369="ACO",AA1369="ESPECIAL"),CONTROLE!$T$9,IF(AND(AB1369="ALUMINIO",AA1369="PADRAO"),CONTROLE!$T$5,IF(AND(AB1369="ALUMINIO",AA1369="ESPECIAL"),CONTROLE!$T$6))))))</f>
        <v>12737</v>
      </c>
    </row>
    <row r="1370" spans="1:29" ht="15" customHeight="1">
      <c r="A1370" s="98" t="s">
        <v>2927</v>
      </c>
      <c r="B1370" s="96" t="str">
        <f t="shared" si="125"/>
        <v xml:space="preserve"> </v>
      </c>
      <c r="C1370" s="96" t="str">
        <f>IF(AND(ISBLANK('TABELA UNIFICADA 2024'!P1316)=TRUE,(ISBLANK('TABELA UNIFICADA 2024'!A1316)=FALSE)),'TABELA UNIFICADA 2024'!A1316," ")</f>
        <v xml:space="preserve"> </v>
      </c>
      <c r="D1370" s="96" t="s">
        <v>43</v>
      </c>
      <c r="E1370" s="191" t="str">
        <f>IF(ISBLANK('TABELA UNIFICADA 2024'!M1316)=TRUE," ",'TABELA UNIFICADA 2024'!M1316)</f>
        <v xml:space="preserve"> </v>
      </c>
      <c r="F1370" s="96" t="s">
        <v>111</v>
      </c>
      <c r="G1370" s="96" t="str">
        <f>IF(C1370='TABELA UNIFICADA 2024'!A1370,'TABELA UNIFICADA 2024'!D1370," ")</f>
        <v xml:space="preserve"> </v>
      </c>
      <c r="H1370" s="96" t="s">
        <v>43</v>
      </c>
      <c r="I1370" s="96" t="s">
        <v>112</v>
      </c>
      <c r="J1370" s="97" t="str">
        <f>IF(C1370='TABELA UNIFICADA 2024'!A1316,'TABELA UNIFICADA 2024'!G1316," ")</f>
        <v xml:space="preserve"> </v>
      </c>
      <c r="K1370" s="96" t="s">
        <v>113</v>
      </c>
      <c r="L1370" s="100" t="str">
        <f t="shared" si="127"/>
        <v>-</v>
      </c>
      <c r="M1370" s="95" t="str">
        <f>IF(C1370='TABELA UNIFICADA 2024'!A1370,'TABELA UNIFICADA 2024'!C1370," ")</f>
        <v xml:space="preserve"> </v>
      </c>
      <c r="N1370" s="99" t="str">
        <f>IF(C1370='TABELA UNIFICADA 2024'!A1316,'TABELA UNIFICADA 2024'!F1316," ")</f>
        <v xml:space="preserve"> </v>
      </c>
      <c r="O1370" s="99" t="str">
        <f t="shared" si="128"/>
        <v xml:space="preserve"> </v>
      </c>
      <c r="Y1370" s="183" t="s">
        <v>2361</v>
      </c>
      <c r="Z1370" s="104" t="s">
        <v>666</v>
      </c>
      <c r="AA1370" s="104" t="s">
        <v>706</v>
      </c>
      <c r="AB1370" s="104" t="str">
        <f t="shared" si="126"/>
        <v>FERRO</v>
      </c>
      <c r="AC1370" s="106">
        <f>IF(AND(AB1370="FERRO",AA1370="PADRAO"),CONTROLE!$T$2,IF(AND(AB1370="FERRO",AA1370="ESPECIAL"),CONTROLE!$T$3,IF(AND(AB1370="ACO",AA1370="PADRAO"),CONTROLE!$T$8,IF(AND(AB1370="ACO",AA1370="ESPECIAL"),CONTROLE!$T$9,IF(AND(AB1370="ALUMINIO",AA1370="PADRAO"),CONTROLE!$T$5,IF(AND(AB1370="ALUMINIO",AA1370="ESPECIAL"),CONTROLE!$T$6))))))</f>
        <v>12737</v>
      </c>
    </row>
    <row r="1371" spans="1:29" ht="15" customHeight="1">
      <c r="A1371" s="98" t="s">
        <v>2927</v>
      </c>
      <c r="B1371" s="96" t="str">
        <f t="shared" si="125"/>
        <v xml:space="preserve"> </v>
      </c>
      <c r="C1371" s="96" t="str">
        <f>IF(AND(ISBLANK('TABELA UNIFICADA 2024'!P1317)=TRUE,(ISBLANK('TABELA UNIFICADA 2024'!A1317)=FALSE)),'TABELA UNIFICADA 2024'!A1317," ")</f>
        <v xml:space="preserve"> </v>
      </c>
      <c r="D1371" s="96" t="s">
        <v>43</v>
      </c>
      <c r="E1371" s="191" t="str">
        <f>IF(ISBLANK('TABELA UNIFICADA 2024'!M1317)=TRUE," ",'TABELA UNIFICADA 2024'!M1317)</f>
        <v xml:space="preserve"> </v>
      </c>
      <c r="F1371" s="96" t="s">
        <v>111</v>
      </c>
      <c r="G1371" s="96" t="str">
        <f>IF(C1371='TABELA UNIFICADA 2024'!A1371,'TABELA UNIFICADA 2024'!D1371," ")</f>
        <v xml:space="preserve"> </v>
      </c>
      <c r="H1371" s="96" t="s">
        <v>43</v>
      </c>
      <c r="I1371" s="96" t="s">
        <v>112</v>
      </c>
      <c r="J1371" s="97" t="str">
        <f>IF(C1371='TABELA UNIFICADA 2024'!A1317,'TABELA UNIFICADA 2024'!G1317," ")</f>
        <v xml:space="preserve"> </v>
      </c>
      <c r="K1371" s="96" t="s">
        <v>113</v>
      </c>
      <c r="L1371" s="100" t="str">
        <f t="shared" si="127"/>
        <v>-</v>
      </c>
      <c r="M1371" s="95" t="str">
        <f>IF(C1371='TABELA UNIFICADA 2024'!A1371,'TABELA UNIFICADA 2024'!C1371," ")</f>
        <v xml:space="preserve"> </v>
      </c>
      <c r="N1371" s="99" t="str">
        <f>IF(C1371='TABELA UNIFICADA 2024'!A1317,'TABELA UNIFICADA 2024'!F1317," ")</f>
        <v xml:space="preserve"> </v>
      </c>
      <c r="O1371" s="99" t="str">
        <f t="shared" si="128"/>
        <v xml:space="preserve"> </v>
      </c>
      <c r="Y1371" s="183" t="s">
        <v>2362</v>
      </c>
      <c r="Z1371" s="104" t="s">
        <v>666</v>
      </c>
      <c r="AA1371" s="104" t="s">
        <v>706</v>
      </c>
      <c r="AB1371" s="104" t="str">
        <f t="shared" si="126"/>
        <v>FERRO</v>
      </c>
      <c r="AC1371" s="106">
        <f>IF(AND(AB1371="FERRO",AA1371="PADRAO"),CONTROLE!$T$2,IF(AND(AB1371="FERRO",AA1371="ESPECIAL"),CONTROLE!$T$3,IF(AND(AB1371="ACO",AA1371="PADRAO"),CONTROLE!$T$8,IF(AND(AB1371="ACO",AA1371="ESPECIAL"),CONTROLE!$T$9,IF(AND(AB1371="ALUMINIO",AA1371="PADRAO"),CONTROLE!$T$5,IF(AND(AB1371="ALUMINIO",AA1371="ESPECIAL"),CONTROLE!$T$6))))))</f>
        <v>12737</v>
      </c>
    </row>
    <row r="1372" spans="1:29" ht="15" customHeight="1">
      <c r="A1372" s="98" t="s">
        <v>2927</v>
      </c>
      <c r="B1372" s="96" t="str">
        <f t="shared" si="125"/>
        <v xml:space="preserve"> </v>
      </c>
      <c r="C1372" s="96" t="str">
        <f>IF(AND(ISBLANK('TABELA UNIFICADA 2024'!P1318)=TRUE,(ISBLANK('TABELA UNIFICADA 2024'!A1318)=FALSE)),'TABELA UNIFICADA 2024'!A1318," ")</f>
        <v xml:space="preserve"> </v>
      </c>
      <c r="D1372" s="96" t="s">
        <v>43</v>
      </c>
      <c r="E1372" s="191" t="str">
        <f>IF(ISBLANK('TABELA UNIFICADA 2024'!M1318)=TRUE," ",'TABELA UNIFICADA 2024'!M1318)</f>
        <v xml:space="preserve"> </v>
      </c>
      <c r="F1372" s="96" t="s">
        <v>111</v>
      </c>
      <c r="G1372" s="96" t="str">
        <f>IF(C1372='TABELA UNIFICADA 2024'!A1372,'TABELA UNIFICADA 2024'!D1372," ")</f>
        <v xml:space="preserve"> </v>
      </c>
      <c r="H1372" s="96" t="s">
        <v>43</v>
      </c>
      <c r="I1372" s="96" t="s">
        <v>112</v>
      </c>
      <c r="J1372" s="97" t="str">
        <f>IF(C1372='TABELA UNIFICADA 2024'!A1318,'TABELA UNIFICADA 2024'!G1318," ")</f>
        <v xml:space="preserve"> </v>
      </c>
      <c r="K1372" s="96" t="s">
        <v>113</v>
      </c>
      <c r="L1372" s="100" t="str">
        <f t="shared" si="127"/>
        <v>-</v>
      </c>
      <c r="M1372" s="95" t="str">
        <f>IF(C1372='TABELA UNIFICADA 2024'!A1372,'TABELA UNIFICADA 2024'!C1372," ")</f>
        <v xml:space="preserve"> </v>
      </c>
      <c r="N1372" s="99" t="str">
        <f>IF(C1372='TABELA UNIFICADA 2024'!A1318,'TABELA UNIFICADA 2024'!F1318," ")</f>
        <v xml:space="preserve"> </v>
      </c>
      <c r="O1372" s="99" t="str">
        <f t="shared" si="128"/>
        <v xml:space="preserve"> </v>
      </c>
      <c r="Y1372" s="183" t="s">
        <v>2363</v>
      </c>
      <c r="Z1372" s="104" t="s">
        <v>666</v>
      </c>
      <c r="AA1372" s="104" t="s">
        <v>706</v>
      </c>
      <c r="AB1372" s="104" t="str">
        <f t="shared" si="126"/>
        <v>FERRO</v>
      </c>
      <c r="AC1372" s="106">
        <f>IF(AND(AB1372="FERRO",AA1372="PADRAO"),CONTROLE!$T$2,IF(AND(AB1372="FERRO",AA1372="ESPECIAL"),CONTROLE!$T$3,IF(AND(AB1372="ACO",AA1372="PADRAO"),CONTROLE!$T$8,IF(AND(AB1372="ACO",AA1372="ESPECIAL"),CONTROLE!$T$9,IF(AND(AB1372="ALUMINIO",AA1372="PADRAO"),CONTROLE!$T$5,IF(AND(AB1372="ALUMINIO",AA1372="ESPECIAL"),CONTROLE!$T$6))))))</f>
        <v>12737</v>
      </c>
    </row>
    <row r="1373" spans="1:29" ht="15" customHeight="1">
      <c r="A1373" s="98" t="s">
        <v>2927</v>
      </c>
      <c r="B1373" s="96" t="str">
        <f t="shared" si="125"/>
        <v xml:space="preserve"> </v>
      </c>
      <c r="C1373" s="96" t="str">
        <f>IF(AND(ISBLANK('TABELA UNIFICADA 2024'!P1319)=TRUE,(ISBLANK('TABELA UNIFICADA 2024'!A1319)=FALSE)),'TABELA UNIFICADA 2024'!A1319," ")</f>
        <v xml:space="preserve"> </v>
      </c>
      <c r="D1373" s="96" t="s">
        <v>43</v>
      </c>
      <c r="E1373" s="191" t="str">
        <f>IF(ISBLANK('TABELA UNIFICADA 2024'!M1319)=TRUE," ",'TABELA UNIFICADA 2024'!M1319)</f>
        <v xml:space="preserve"> </v>
      </c>
      <c r="F1373" s="96" t="s">
        <v>111</v>
      </c>
      <c r="G1373" s="96" t="str">
        <f>IF(C1373='TABELA UNIFICADA 2024'!A1373,'TABELA UNIFICADA 2024'!D1373," ")</f>
        <v xml:space="preserve"> </v>
      </c>
      <c r="H1373" s="96" t="s">
        <v>43</v>
      </c>
      <c r="I1373" s="96" t="s">
        <v>112</v>
      </c>
      <c r="J1373" s="97" t="str">
        <f>IF(C1373='TABELA UNIFICADA 2024'!A1319,'TABELA UNIFICADA 2024'!G1319," ")</f>
        <v xml:space="preserve"> </v>
      </c>
      <c r="K1373" s="96" t="s">
        <v>113</v>
      </c>
      <c r="L1373" s="100" t="str">
        <f t="shared" si="127"/>
        <v>-</v>
      </c>
      <c r="M1373" s="95" t="str">
        <f>IF(C1373='TABELA UNIFICADA 2024'!A1373,'TABELA UNIFICADA 2024'!C1373," ")</f>
        <v xml:space="preserve"> </v>
      </c>
      <c r="N1373" s="99" t="str">
        <f>IF(C1373='TABELA UNIFICADA 2024'!A1319,'TABELA UNIFICADA 2024'!F1319," ")</f>
        <v xml:space="preserve"> </v>
      </c>
      <c r="O1373" s="99" t="str">
        <f t="shared" si="128"/>
        <v xml:space="preserve"> </v>
      </c>
      <c r="Y1373" s="183" t="s">
        <v>2364</v>
      </c>
      <c r="Z1373" s="104" t="s">
        <v>666</v>
      </c>
      <c r="AA1373" s="104" t="s">
        <v>706</v>
      </c>
      <c r="AB1373" s="104" t="str">
        <f t="shared" si="126"/>
        <v>FERRO</v>
      </c>
      <c r="AC1373" s="106">
        <f>IF(AND(AB1373="FERRO",AA1373="PADRAO"),CONTROLE!$T$2,IF(AND(AB1373="FERRO",AA1373="ESPECIAL"),CONTROLE!$T$3,IF(AND(AB1373="ACO",AA1373="PADRAO"),CONTROLE!$T$8,IF(AND(AB1373="ACO",AA1373="ESPECIAL"),CONTROLE!$T$9,IF(AND(AB1373="ALUMINIO",AA1373="PADRAO"),CONTROLE!$T$5,IF(AND(AB1373="ALUMINIO",AA1373="ESPECIAL"),CONTROLE!$T$6))))))</f>
        <v>12737</v>
      </c>
    </row>
    <row r="1374" spans="1:29" ht="15" customHeight="1">
      <c r="A1374" s="98" t="s">
        <v>2927</v>
      </c>
      <c r="B1374" s="96" t="str">
        <f t="shared" si="125"/>
        <v xml:space="preserve"> </v>
      </c>
      <c r="C1374" s="96" t="str">
        <f>IF(AND(ISBLANK('TABELA UNIFICADA 2024'!P1320)=TRUE,(ISBLANK('TABELA UNIFICADA 2024'!A1320)=FALSE)),'TABELA UNIFICADA 2024'!A1320," ")</f>
        <v xml:space="preserve"> </v>
      </c>
      <c r="D1374" s="96" t="s">
        <v>43</v>
      </c>
      <c r="E1374" s="191" t="str">
        <f>IF(ISBLANK('TABELA UNIFICADA 2024'!M1320)=TRUE," ",'TABELA UNIFICADA 2024'!M1320)</f>
        <v xml:space="preserve"> </v>
      </c>
      <c r="F1374" s="96" t="s">
        <v>111</v>
      </c>
      <c r="G1374" s="96" t="str">
        <f>IF(C1374='TABELA UNIFICADA 2024'!A1374,'TABELA UNIFICADA 2024'!D1374," ")</f>
        <v xml:space="preserve"> </v>
      </c>
      <c r="H1374" s="96" t="s">
        <v>43</v>
      </c>
      <c r="I1374" s="96" t="s">
        <v>112</v>
      </c>
      <c r="J1374" s="97" t="str">
        <f>IF(C1374='TABELA UNIFICADA 2024'!A1320,'TABELA UNIFICADA 2024'!G1320," ")</f>
        <v xml:space="preserve"> </v>
      </c>
      <c r="K1374" s="96" t="s">
        <v>113</v>
      </c>
      <c r="L1374" s="100" t="str">
        <f t="shared" si="127"/>
        <v>-</v>
      </c>
      <c r="M1374" s="95" t="str">
        <f>IF(C1374='TABELA UNIFICADA 2024'!A1374,'TABELA UNIFICADA 2024'!C1374," ")</f>
        <v xml:space="preserve"> </v>
      </c>
      <c r="N1374" s="99" t="str">
        <f>IF(C1374='TABELA UNIFICADA 2024'!A1320,'TABELA UNIFICADA 2024'!F1320," ")</f>
        <v xml:space="preserve"> </v>
      </c>
      <c r="O1374" s="99" t="str">
        <f t="shared" si="128"/>
        <v xml:space="preserve"> </v>
      </c>
      <c r="Y1374" s="183" t="s">
        <v>2365</v>
      </c>
      <c r="Z1374" s="104" t="s">
        <v>666</v>
      </c>
      <c r="AA1374" s="104" t="s">
        <v>706</v>
      </c>
      <c r="AB1374" s="104" t="str">
        <f t="shared" si="126"/>
        <v>FERRO</v>
      </c>
      <c r="AC1374" s="106">
        <f>IF(AND(AB1374="FERRO",AA1374="PADRAO"),CONTROLE!$T$2,IF(AND(AB1374="FERRO",AA1374="ESPECIAL"),CONTROLE!$T$3,IF(AND(AB1374="ACO",AA1374="PADRAO"),CONTROLE!$T$8,IF(AND(AB1374="ACO",AA1374="ESPECIAL"),CONTROLE!$T$9,IF(AND(AB1374="ALUMINIO",AA1374="PADRAO"),CONTROLE!$T$5,IF(AND(AB1374="ALUMINIO",AA1374="ESPECIAL"),CONTROLE!$T$6))))))</f>
        <v>12737</v>
      </c>
    </row>
    <row r="1375" spans="1:29" ht="15" customHeight="1">
      <c r="A1375" s="98" t="s">
        <v>2927</v>
      </c>
      <c r="B1375" s="96" t="str">
        <f t="shared" si="125"/>
        <v xml:space="preserve"> </v>
      </c>
      <c r="C1375" s="96" t="str">
        <f>IF(AND(ISBLANK('TABELA UNIFICADA 2024'!P1321)=TRUE,(ISBLANK('TABELA UNIFICADA 2024'!A1321)=FALSE)),'TABELA UNIFICADA 2024'!A1321," ")</f>
        <v xml:space="preserve"> </v>
      </c>
      <c r="D1375" s="96" t="s">
        <v>43</v>
      </c>
      <c r="E1375" s="191" t="str">
        <f>IF(ISBLANK('TABELA UNIFICADA 2024'!M1321)=TRUE," ",'TABELA UNIFICADA 2024'!M1321)</f>
        <v xml:space="preserve"> </v>
      </c>
      <c r="F1375" s="96" t="s">
        <v>111</v>
      </c>
      <c r="G1375" s="96" t="str">
        <f>IF(C1375='TABELA UNIFICADA 2024'!A1375,'TABELA UNIFICADA 2024'!D1375," ")</f>
        <v xml:space="preserve"> </v>
      </c>
      <c r="H1375" s="96" t="s">
        <v>43</v>
      </c>
      <c r="I1375" s="96" t="s">
        <v>112</v>
      </c>
      <c r="J1375" s="97" t="str">
        <f>IF(C1375='TABELA UNIFICADA 2024'!A1321,'TABELA UNIFICADA 2024'!G1321," ")</f>
        <v xml:space="preserve"> </v>
      </c>
      <c r="K1375" s="96" t="s">
        <v>113</v>
      </c>
      <c r="L1375" s="100" t="str">
        <f t="shared" si="127"/>
        <v>-</v>
      </c>
      <c r="M1375" s="95" t="str">
        <f>IF(C1375='TABELA UNIFICADA 2024'!A1375,'TABELA UNIFICADA 2024'!C1375," ")</f>
        <v xml:space="preserve"> </v>
      </c>
      <c r="N1375" s="99" t="str">
        <f>IF(C1375='TABELA UNIFICADA 2024'!A1321,'TABELA UNIFICADA 2024'!F1321," ")</f>
        <v xml:space="preserve"> </v>
      </c>
      <c r="O1375" s="99" t="str">
        <f t="shared" si="128"/>
        <v xml:space="preserve"> </v>
      </c>
      <c r="Y1375" s="183" t="s">
        <v>2366</v>
      </c>
      <c r="Z1375" s="104" t="s">
        <v>666</v>
      </c>
      <c r="AA1375" s="104" t="s">
        <v>706</v>
      </c>
      <c r="AB1375" s="104" t="str">
        <f t="shared" si="126"/>
        <v>FERRO</v>
      </c>
      <c r="AC1375" s="106">
        <f>IF(AND(AB1375="FERRO",AA1375="PADRAO"),CONTROLE!$T$2,IF(AND(AB1375="FERRO",AA1375="ESPECIAL"),CONTROLE!$T$3,IF(AND(AB1375="ACO",AA1375="PADRAO"),CONTROLE!$T$8,IF(AND(AB1375="ACO",AA1375="ESPECIAL"),CONTROLE!$T$9,IF(AND(AB1375="ALUMINIO",AA1375="PADRAO"),CONTROLE!$T$5,IF(AND(AB1375="ALUMINIO",AA1375="ESPECIAL"),CONTROLE!$T$6))))))</f>
        <v>12737</v>
      </c>
    </row>
    <row r="1376" spans="1:29" ht="15" customHeight="1">
      <c r="A1376" s="98" t="s">
        <v>2927</v>
      </c>
      <c r="B1376" s="96" t="str">
        <f t="shared" si="125"/>
        <v xml:space="preserve"> </v>
      </c>
      <c r="C1376" s="96" t="str">
        <f>IF(AND(ISBLANK('TABELA UNIFICADA 2024'!P1322)=TRUE,(ISBLANK('TABELA UNIFICADA 2024'!A1322)=FALSE)),'TABELA UNIFICADA 2024'!A1322," ")</f>
        <v xml:space="preserve"> </v>
      </c>
      <c r="D1376" s="96" t="s">
        <v>43</v>
      </c>
      <c r="E1376" s="191" t="str">
        <f>IF(ISBLANK('TABELA UNIFICADA 2024'!M1322)=TRUE," ",'TABELA UNIFICADA 2024'!M1322)</f>
        <v xml:space="preserve"> </v>
      </c>
      <c r="F1376" s="96" t="s">
        <v>111</v>
      </c>
      <c r="G1376" s="96" t="str">
        <f>IF(C1376='TABELA UNIFICADA 2024'!A1376,'TABELA UNIFICADA 2024'!D1376," ")</f>
        <v xml:space="preserve"> </v>
      </c>
      <c r="H1376" s="96" t="s">
        <v>43</v>
      </c>
      <c r="I1376" s="96" t="s">
        <v>112</v>
      </c>
      <c r="J1376" s="97" t="str">
        <f>IF(C1376='TABELA UNIFICADA 2024'!A1322,'TABELA UNIFICADA 2024'!G1322," ")</f>
        <v xml:space="preserve"> </v>
      </c>
      <c r="K1376" s="96" t="s">
        <v>113</v>
      </c>
      <c r="L1376" s="100" t="str">
        <f t="shared" si="127"/>
        <v>-</v>
      </c>
      <c r="M1376" s="95" t="str">
        <f>IF(C1376='TABELA UNIFICADA 2024'!A1376,'TABELA UNIFICADA 2024'!C1376," ")</f>
        <v xml:space="preserve"> </v>
      </c>
      <c r="N1376" s="99" t="str">
        <f>IF(C1376='TABELA UNIFICADA 2024'!A1322,'TABELA UNIFICADA 2024'!F1322," ")</f>
        <v xml:space="preserve"> </v>
      </c>
      <c r="O1376" s="99" t="str">
        <f t="shared" si="128"/>
        <v xml:space="preserve"> </v>
      </c>
      <c r="Y1376" s="183" t="s">
        <v>2367</v>
      </c>
      <c r="Z1376" s="104" t="s">
        <v>666</v>
      </c>
      <c r="AA1376" s="104" t="s">
        <v>706</v>
      </c>
      <c r="AB1376" s="104" t="str">
        <f t="shared" si="126"/>
        <v>FERRO</v>
      </c>
      <c r="AC1376" s="106">
        <f>IF(AND(AB1376="FERRO",AA1376="PADRAO"),CONTROLE!$T$2,IF(AND(AB1376="FERRO",AA1376="ESPECIAL"),CONTROLE!$T$3,IF(AND(AB1376="ACO",AA1376="PADRAO"),CONTROLE!$T$8,IF(AND(AB1376="ACO",AA1376="ESPECIAL"),CONTROLE!$T$9,IF(AND(AB1376="ALUMINIO",AA1376="PADRAO"),CONTROLE!$T$5,IF(AND(AB1376="ALUMINIO",AA1376="ESPECIAL"),CONTROLE!$T$6))))))</f>
        <v>12737</v>
      </c>
    </row>
    <row r="1377" spans="1:29" ht="15" customHeight="1">
      <c r="A1377" s="98" t="s">
        <v>2927</v>
      </c>
      <c r="B1377" s="96" t="str">
        <f t="shared" ref="B1377:B1440" si="129">IFERROR(IF(C1377&lt;&gt;" ",VLOOKUP(C1377,$V$2:$W$16,2,0)," ")," ")</f>
        <v xml:space="preserve"> </v>
      </c>
      <c r="C1377" s="96" t="str">
        <f>IF(AND(ISBLANK('TABELA UNIFICADA 2024'!P1323)=TRUE,(ISBLANK('TABELA UNIFICADA 2024'!A1323)=FALSE)),'TABELA UNIFICADA 2024'!A1323," ")</f>
        <v xml:space="preserve"> </v>
      </c>
      <c r="D1377" s="96" t="s">
        <v>43</v>
      </c>
      <c r="E1377" s="191" t="str">
        <f>IF(ISBLANK('TABELA UNIFICADA 2024'!M1323)=TRUE," ",'TABELA UNIFICADA 2024'!M1323)</f>
        <v xml:space="preserve"> </v>
      </c>
      <c r="F1377" s="96" t="s">
        <v>111</v>
      </c>
      <c r="G1377" s="96" t="str">
        <f>IF(C1377='TABELA UNIFICADA 2024'!A1377,'TABELA UNIFICADA 2024'!D1377," ")</f>
        <v xml:space="preserve"> </v>
      </c>
      <c r="H1377" s="96" t="s">
        <v>43</v>
      </c>
      <c r="I1377" s="96" t="s">
        <v>112</v>
      </c>
      <c r="J1377" s="97" t="str">
        <f>IF(C1377='TABELA UNIFICADA 2024'!A1323,'TABELA UNIFICADA 2024'!G1323," ")</f>
        <v xml:space="preserve"> </v>
      </c>
      <c r="K1377" s="96" t="s">
        <v>113</v>
      </c>
      <c r="L1377" s="100" t="str">
        <f t="shared" si="127"/>
        <v>-</v>
      </c>
      <c r="M1377" s="95" t="str">
        <f>IF(C1377='TABELA UNIFICADA 2024'!A1377,'TABELA UNIFICADA 2024'!C1377," ")</f>
        <v xml:space="preserve"> </v>
      </c>
      <c r="N1377" s="99" t="str">
        <f>IF(C1377='TABELA UNIFICADA 2024'!A1323,'TABELA UNIFICADA 2024'!F1323," ")</f>
        <v xml:space="preserve"> </v>
      </c>
      <c r="O1377" s="99" t="str">
        <f t="shared" si="128"/>
        <v xml:space="preserve"> </v>
      </c>
      <c r="Y1377" s="183" t="s">
        <v>2368</v>
      </c>
      <c r="Z1377" s="104" t="s">
        <v>666</v>
      </c>
      <c r="AA1377" s="104" t="s">
        <v>706</v>
      </c>
      <c r="AB1377" s="104" t="str">
        <f t="shared" si="126"/>
        <v>FERRO</v>
      </c>
      <c r="AC1377" s="106">
        <f>IF(AND(AB1377="FERRO",AA1377="PADRAO"),CONTROLE!$T$2,IF(AND(AB1377="FERRO",AA1377="ESPECIAL"),CONTROLE!$T$3,IF(AND(AB1377="ACO",AA1377="PADRAO"),CONTROLE!$T$8,IF(AND(AB1377="ACO",AA1377="ESPECIAL"),CONTROLE!$T$9,IF(AND(AB1377="ALUMINIO",AA1377="PADRAO"),CONTROLE!$T$5,IF(AND(AB1377="ALUMINIO",AA1377="ESPECIAL"),CONTROLE!$T$6))))))</f>
        <v>12737</v>
      </c>
    </row>
    <row r="1378" spans="1:29" ht="15" customHeight="1">
      <c r="A1378" s="98" t="s">
        <v>2927</v>
      </c>
      <c r="B1378" s="96" t="str">
        <f t="shared" si="129"/>
        <v xml:space="preserve"> </v>
      </c>
      <c r="C1378" s="96" t="str">
        <f>IF(AND(ISBLANK('TABELA UNIFICADA 2024'!P1324)=TRUE,(ISBLANK('TABELA UNIFICADA 2024'!A1324)=FALSE)),'TABELA UNIFICADA 2024'!A1324," ")</f>
        <v xml:space="preserve"> </v>
      </c>
      <c r="D1378" s="96" t="s">
        <v>43</v>
      </c>
      <c r="E1378" s="191" t="str">
        <f>IF(ISBLANK('TABELA UNIFICADA 2024'!M1324)=TRUE," ",'TABELA UNIFICADA 2024'!M1324)</f>
        <v xml:space="preserve"> </v>
      </c>
      <c r="F1378" s="96" t="s">
        <v>111</v>
      </c>
      <c r="G1378" s="96" t="str">
        <f>IF(C1378='TABELA UNIFICADA 2024'!A1378,'TABELA UNIFICADA 2024'!D1378," ")</f>
        <v xml:space="preserve"> </v>
      </c>
      <c r="H1378" s="96" t="s">
        <v>43</v>
      </c>
      <c r="I1378" s="96" t="s">
        <v>112</v>
      </c>
      <c r="J1378" s="97" t="str">
        <f>IF(C1378='TABELA UNIFICADA 2024'!A1324,'TABELA UNIFICADA 2024'!G1324," ")</f>
        <v xml:space="preserve"> </v>
      </c>
      <c r="K1378" s="96" t="s">
        <v>113</v>
      </c>
      <c r="L1378" s="100" t="str">
        <f t="shared" si="127"/>
        <v>-</v>
      </c>
      <c r="M1378" s="95" t="str">
        <f>IF(C1378='TABELA UNIFICADA 2024'!A1378,'TABELA UNIFICADA 2024'!C1378," ")</f>
        <v xml:space="preserve"> </v>
      </c>
      <c r="N1378" s="99" t="str">
        <f>IF(C1378='TABELA UNIFICADA 2024'!A1324,'TABELA UNIFICADA 2024'!F1324," ")</f>
        <v xml:space="preserve"> </v>
      </c>
      <c r="O1378" s="99" t="str">
        <f t="shared" si="128"/>
        <v xml:space="preserve"> </v>
      </c>
      <c r="Y1378" s="183" t="s">
        <v>2369</v>
      </c>
      <c r="Z1378" s="104" t="s">
        <v>666</v>
      </c>
      <c r="AA1378" s="104" t="s">
        <v>706</v>
      </c>
      <c r="AB1378" s="104" t="str">
        <f t="shared" si="126"/>
        <v>FERRO</v>
      </c>
      <c r="AC1378" s="106">
        <f>IF(AND(AB1378="FERRO",AA1378="PADRAO"),CONTROLE!$T$2,IF(AND(AB1378="FERRO",AA1378="ESPECIAL"),CONTROLE!$T$3,IF(AND(AB1378="ACO",AA1378="PADRAO"),CONTROLE!$T$8,IF(AND(AB1378="ACO",AA1378="ESPECIAL"),CONTROLE!$T$9,IF(AND(AB1378="ALUMINIO",AA1378="PADRAO"),CONTROLE!$T$5,IF(AND(AB1378="ALUMINIO",AA1378="ESPECIAL"),CONTROLE!$T$6))))))</f>
        <v>12737</v>
      </c>
    </row>
    <row r="1379" spans="1:29" ht="15" customHeight="1">
      <c r="A1379" s="98" t="s">
        <v>2927</v>
      </c>
      <c r="B1379" s="96" t="str">
        <f t="shared" si="129"/>
        <v xml:space="preserve"> </v>
      </c>
      <c r="C1379" s="96" t="str">
        <f>IF(AND(ISBLANK('TABELA UNIFICADA 2024'!P1325)=TRUE,(ISBLANK('TABELA UNIFICADA 2024'!A1325)=FALSE)),'TABELA UNIFICADA 2024'!A1325," ")</f>
        <v xml:space="preserve"> </v>
      </c>
      <c r="D1379" s="96" t="s">
        <v>43</v>
      </c>
      <c r="E1379" s="191" t="str">
        <f>IF(ISBLANK('TABELA UNIFICADA 2024'!M1325)=TRUE," ",'TABELA UNIFICADA 2024'!M1325)</f>
        <v xml:space="preserve"> </v>
      </c>
      <c r="F1379" s="96" t="s">
        <v>111</v>
      </c>
      <c r="G1379" s="96" t="str">
        <f>IF(C1379='TABELA UNIFICADA 2024'!A1379,'TABELA UNIFICADA 2024'!D1379," ")</f>
        <v xml:space="preserve"> </v>
      </c>
      <c r="H1379" s="96" t="s">
        <v>43</v>
      </c>
      <c r="I1379" s="96" t="s">
        <v>112</v>
      </c>
      <c r="J1379" s="97" t="str">
        <f>IF(C1379='TABELA UNIFICADA 2024'!A1325,'TABELA UNIFICADA 2024'!G1325," ")</f>
        <v xml:space="preserve"> </v>
      </c>
      <c r="K1379" s="96" t="s">
        <v>113</v>
      </c>
      <c r="L1379" s="100" t="str">
        <f t="shared" si="127"/>
        <v>-</v>
      </c>
      <c r="M1379" s="95" t="str">
        <f>IF(C1379='TABELA UNIFICADA 2024'!A1379,'TABELA UNIFICADA 2024'!C1379," ")</f>
        <v xml:space="preserve"> </v>
      </c>
      <c r="N1379" s="99" t="str">
        <f>IF(C1379='TABELA UNIFICADA 2024'!A1325,'TABELA UNIFICADA 2024'!F1325," ")</f>
        <v xml:space="preserve"> </v>
      </c>
      <c r="O1379" s="99" t="str">
        <f t="shared" si="128"/>
        <v xml:space="preserve"> </v>
      </c>
      <c r="Y1379" s="183" t="s">
        <v>1304</v>
      </c>
      <c r="Z1379" s="104" t="s">
        <v>666</v>
      </c>
      <c r="AA1379" s="104" t="s">
        <v>706</v>
      </c>
      <c r="AB1379" s="104" t="str">
        <f t="shared" si="126"/>
        <v>FERRO</v>
      </c>
      <c r="AC1379" s="106">
        <f>IF(AND(AB1379="FERRO",AA1379="PADRAO"),CONTROLE!$T$2,IF(AND(AB1379="FERRO",AA1379="ESPECIAL"),CONTROLE!$T$3,IF(AND(AB1379="ACO",AA1379="PADRAO"),CONTROLE!$T$8,IF(AND(AB1379="ACO",AA1379="ESPECIAL"),CONTROLE!$T$9,IF(AND(AB1379="ALUMINIO",AA1379="PADRAO"),CONTROLE!$T$5,IF(AND(AB1379="ALUMINIO",AA1379="ESPECIAL"),CONTROLE!$T$6))))))</f>
        <v>12737</v>
      </c>
    </row>
    <row r="1380" spans="1:29" ht="15" customHeight="1">
      <c r="A1380" s="98" t="s">
        <v>2927</v>
      </c>
      <c r="B1380" s="96" t="str">
        <f t="shared" si="129"/>
        <v xml:space="preserve"> </v>
      </c>
      <c r="C1380" s="96" t="str">
        <f>IF(AND(ISBLANK('TABELA UNIFICADA 2024'!P1326)=TRUE,(ISBLANK('TABELA UNIFICADA 2024'!A1326)=FALSE)),'TABELA UNIFICADA 2024'!A1326," ")</f>
        <v xml:space="preserve"> </v>
      </c>
      <c r="D1380" s="96" t="s">
        <v>43</v>
      </c>
      <c r="E1380" s="191" t="str">
        <f>IF(ISBLANK('TABELA UNIFICADA 2024'!M1326)=TRUE," ",'TABELA UNIFICADA 2024'!M1326)</f>
        <v xml:space="preserve"> </v>
      </c>
      <c r="F1380" s="96" t="s">
        <v>111</v>
      </c>
      <c r="G1380" s="96" t="str">
        <f>IF(C1380='TABELA UNIFICADA 2024'!A1380,'TABELA UNIFICADA 2024'!D1380," ")</f>
        <v xml:space="preserve"> </v>
      </c>
      <c r="H1380" s="96" t="s">
        <v>43</v>
      </c>
      <c r="I1380" s="96" t="s">
        <v>112</v>
      </c>
      <c r="J1380" s="97" t="str">
        <f>IF(C1380='TABELA UNIFICADA 2024'!A1326,'TABELA UNIFICADA 2024'!G1326," ")</f>
        <v xml:space="preserve"> </v>
      </c>
      <c r="K1380" s="96" t="s">
        <v>113</v>
      </c>
      <c r="L1380" s="100" t="str">
        <f t="shared" si="127"/>
        <v>-</v>
      </c>
      <c r="M1380" s="95" t="str">
        <f>IF(C1380='TABELA UNIFICADA 2024'!A1380,'TABELA UNIFICADA 2024'!C1380," ")</f>
        <v xml:space="preserve"> </v>
      </c>
      <c r="N1380" s="99" t="str">
        <f>IF(C1380='TABELA UNIFICADA 2024'!A1326,'TABELA UNIFICADA 2024'!F1326," ")</f>
        <v xml:space="preserve"> </v>
      </c>
      <c r="O1380" s="99" t="str">
        <f t="shared" si="128"/>
        <v xml:space="preserve"> </v>
      </c>
      <c r="Y1380" s="183" t="s">
        <v>2370</v>
      </c>
      <c r="Z1380" s="104" t="s">
        <v>666</v>
      </c>
      <c r="AA1380" s="104" t="s">
        <v>706</v>
      </c>
      <c r="AB1380" s="104" t="str">
        <f t="shared" si="126"/>
        <v>FERRO</v>
      </c>
      <c r="AC1380" s="106">
        <f>IF(AND(AB1380="FERRO",AA1380="PADRAO"),CONTROLE!$T$2,IF(AND(AB1380="FERRO",AA1380="ESPECIAL"),CONTROLE!$T$3,IF(AND(AB1380="ACO",AA1380="PADRAO"),CONTROLE!$T$8,IF(AND(AB1380="ACO",AA1380="ESPECIAL"),CONTROLE!$T$9,IF(AND(AB1380="ALUMINIO",AA1380="PADRAO"),CONTROLE!$T$5,IF(AND(AB1380="ALUMINIO",AA1380="ESPECIAL"),CONTROLE!$T$6))))))</f>
        <v>12737</v>
      </c>
    </row>
    <row r="1381" spans="1:29" ht="15" customHeight="1">
      <c r="A1381" s="98" t="s">
        <v>2927</v>
      </c>
      <c r="B1381" s="96" t="str">
        <f t="shared" si="129"/>
        <v xml:space="preserve"> </v>
      </c>
      <c r="C1381" s="96" t="str">
        <f>IF(AND(ISBLANK('TABELA UNIFICADA 2024'!P1327)=TRUE,(ISBLANK('TABELA UNIFICADA 2024'!A1327)=FALSE)),'TABELA UNIFICADA 2024'!A1327," ")</f>
        <v xml:space="preserve"> </v>
      </c>
      <c r="D1381" s="96" t="s">
        <v>43</v>
      </c>
      <c r="E1381" s="191" t="str">
        <f>IF(ISBLANK('TABELA UNIFICADA 2024'!M1327)=TRUE," ",'TABELA UNIFICADA 2024'!M1327)</f>
        <v xml:space="preserve"> </v>
      </c>
      <c r="F1381" s="96" t="s">
        <v>111</v>
      </c>
      <c r="G1381" s="96" t="str">
        <f>IF(C1381='TABELA UNIFICADA 2024'!A1381,'TABELA UNIFICADA 2024'!D1381," ")</f>
        <v xml:space="preserve"> </v>
      </c>
      <c r="H1381" s="96" t="s">
        <v>43</v>
      </c>
      <c r="I1381" s="96" t="s">
        <v>112</v>
      </c>
      <c r="J1381" s="97" t="str">
        <f>IF(C1381='TABELA UNIFICADA 2024'!A1327,'TABELA UNIFICADA 2024'!G1327," ")</f>
        <v xml:space="preserve"> </v>
      </c>
      <c r="K1381" s="96" t="s">
        <v>113</v>
      </c>
      <c r="L1381" s="100" t="str">
        <f t="shared" si="127"/>
        <v>-</v>
      </c>
      <c r="M1381" s="95" t="str">
        <f>IF(C1381='TABELA UNIFICADA 2024'!A1381,'TABELA UNIFICADA 2024'!C1381," ")</f>
        <v xml:space="preserve"> </v>
      </c>
      <c r="N1381" s="99" t="str">
        <f>IF(C1381='TABELA UNIFICADA 2024'!A1327,'TABELA UNIFICADA 2024'!F1327," ")</f>
        <v xml:space="preserve"> </v>
      </c>
      <c r="O1381" s="99" t="str">
        <f t="shared" si="128"/>
        <v xml:space="preserve"> </v>
      </c>
      <c r="Y1381" s="183" t="s">
        <v>2371</v>
      </c>
      <c r="Z1381" s="104" t="s">
        <v>666</v>
      </c>
      <c r="AA1381" s="104" t="s">
        <v>706</v>
      </c>
      <c r="AB1381" s="104" t="str">
        <f t="shared" si="126"/>
        <v>FERRO</v>
      </c>
      <c r="AC1381" s="106">
        <f>IF(AND(AB1381="FERRO",AA1381="PADRAO"),CONTROLE!$T$2,IF(AND(AB1381="FERRO",AA1381="ESPECIAL"),CONTROLE!$T$3,IF(AND(AB1381="ACO",AA1381="PADRAO"),CONTROLE!$T$8,IF(AND(AB1381="ACO",AA1381="ESPECIAL"),CONTROLE!$T$9,IF(AND(AB1381="ALUMINIO",AA1381="PADRAO"),CONTROLE!$T$5,IF(AND(AB1381="ALUMINIO",AA1381="ESPECIAL"),CONTROLE!$T$6))))))</f>
        <v>12737</v>
      </c>
    </row>
    <row r="1382" spans="1:29" ht="15" customHeight="1">
      <c r="A1382" s="98" t="s">
        <v>2927</v>
      </c>
      <c r="B1382" s="96" t="str">
        <f t="shared" si="129"/>
        <v xml:space="preserve"> </v>
      </c>
      <c r="C1382" s="96" t="str">
        <f>IF(AND(ISBLANK('TABELA UNIFICADA 2024'!P1328)=TRUE,(ISBLANK('TABELA UNIFICADA 2024'!A1328)=FALSE)),'TABELA UNIFICADA 2024'!A1328," ")</f>
        <v xml:space="preserve"> </v>
      </c>
      <c r="D1382" s="96" t="s">
        <v>43</v>
      </c>
      <c r="E1382" s="191" t="str">
        <f>IF(ISBLANK('TABELA UNIFICADA 2024'!M1328)=TRUE," ",'TABELA UNIFICADA 2024'!M1328)</f>
        <v xml:space="preserve"> </v>
      </c>
      <c r="F1382" s="96" t="s">
        <v>111</v>
      </c>
      <c r="G1382" s="96" t="str">
        <f>IF(C1382='TABELA UNIFICADA 2024'!A1382,'TABELA UNIFICADA 2024'!D1382," ")</f>
        <v xml:space="preserve"> </v>
      </c>
      <c r="H1382" s="96" t="s">
        <v>43</v>
      </c>
      <c r="I1382" s="96" t="s">
        <v>112</v>
      </c>
      <c r="J1382" s="97" t="str">
        <f>IF(C1382='TABELA UNIFICADA 2024'!A1328,'TABELA UNIFICADA 2024'!G1328," ")</f>
        <v xml:space="preserve"> </v>
      </c>
      <c r="K1382" s="96" t="s">
        <v>113</v>
      </c>
      <c r="L1382" s="100" t="str">
        <f t="shared" si="127"/>
        <v>-</v>
      </c>
      <c r="M1382" s="95" t="str">
        <f>IF(C1382='TABELA UNIFICADA 2024'!A1382,'TABELA UNIFICADA 2024'!C1382," ")</f>
        <v xml:space="preserve"> </v>
      </c>
      <c r="N1382" s="99" t="str">
        <f>IF(C1382='TABELA UNIFICADA 2024'!A1328,'TABELA UNIFICADA 2024'!F1328," ")</f>
        <v xml:space="preserve"> </v>
      </c>
      <c r="O1382" s="99" t="str">
        <f t="shared" si="128"/>
        <v xml:space="preserve"> </v>
      </c>
      <c r="Y1382" s="183" t="s">
        <v>2372</v>
      </c>
      <c r="Z1382" s="104" t="s">
        <v>666</v>
      </c>
      <c r="AA1382" s="104" t="s">
        <v>706</v>
      </c>
      <c r="AB1382" s="104" t="str">
        <f t="shared" si="126"/>
        <v>FERRO</v>
      </c>
      <c r="AC1382" s="106">
        <f>IF(AND(AB1382="FERRO",AA1382="PADRAO"),CONTROLE!$T$2,IF(AND(AB1382="FERRO",AA1382="ESPECIAL"),CONTROLE!$T$3,IF(AND(AB1382="ACO",AA1382="PADRAO"),CONTROLE!$T$8,IF(AND(AB1382="ACO",AA1382="ESPECIAL"),CONTROLE!$T$9,IF(AND(AB1382="ALUMINIO",AA1382="PADRAO"),CONTROLE!$T$5,IF(AND(AB1382="ALUMINIO",AA1382="ESPECIAL"),CONTROLE!$T$6))))))</f>
        <v>12737</v>
      </c>
    </row>
    <row r="1383" spans="1:29" ht="15" customHeight="1">
      <c r="A1383" s="98" t="s">
        <v>2927</v>
      </c>
      <c r="B1383" s="96" t="str">
        <f t="shared" si="129"/>
        <v xml:space="preserve"> </v>
      </c>
      <c r="C1383" s="96" t="str">
        <f>IF(AND(ISBLANK('TABELA UNIFICADA 2024'!P1329)=TRUE,(ISBLANK('TABELA UNIFICADA 2024'!A1329)=FALSE)),'TABELA UNIFICADA 2024'!A1329," ")</f>
        <v xml:space="preserve"> </v>
      </c>
      <c r="D1383" s="96" t="s">
        <v>43</v>
      </c>
      <c r="E1383" s="191" t="str">
        <f>IF(ISBLANK('TABELA UNIFICADA 2024'!M1329)=TRUE," ",'TABELA UNIFICADA 2024'!M1329)</f>
        <v xml:space="preserve"> </v>
      </c>
      <c r="F1383" s="96" t="s">
        <v>111</v>
      </c>
      <c r="G1383" s="96" t="str">
        <f>IF(C1383='TABELA UNIFICADA 2024'!A1383,'TABELA UNIFICADA 2024'!D1383," ")</f>
        <v xml:space="preserve"> </v>
      </c>
      <c r="H1383" s="96" t="s">
        <v>43</v>
      </c>
      <c r="I1383" s="96" t="s">
        <v>112</v>
      </c>
      <c r="J1383" s="97" t="str">
        <f>IF(C1383='TABELA UNIFICADA 2024'!A1329,'TABELA UNIFICADA 2024'!G1329," ")</f>
        <v xml:space="preserve"> </v>
      </c>
      <c r="K1383" s="96" t="s">
        <v>113</v>
      </c>
      <c r="L1383" s="100" t="str">
        <f t="shared" si="127"/>
        <v>-</v>
      </c>
      <c r="M1383" s="95" t="str">
        <f>IF(C1383='TABELA UNIFICADA 2024'!A1383,'TABELA UNIFICADA 2024'!C1383," ")</f>
        <v xml:space="preserve"> </v>
      </c>
      <c r="N1383" s="99" t="str">
        <f>IF(C1383='TABELA UNIFICADA 2024'!A1329,'TABELA UNIFICADA 2024'!F1329," ")</f>
        <v xml:space="preserve"> </v>
      </c>
      <c r="O1383" s="99" t="str">
        <f t="shared" si="128"/>
        <v xml:space="preserve"> </v>
      </c>
      <c r="Y1383" s="183" t="s">
        <v>2373</v>
      </c>
      <c r="Z1383" s="104" t="s">
        <v>666</v>
      </c>
      <c r="AA1383" s="104" t="s">
        <v>706</v>
      </c>
      <c r="AB1383" s="104" t="str">
        <f t="shared" si="126"/>
        <v>FERRO</v>
      </c>
      <c r="AC1383" s="106">
        <f>IF(AND(AB1383="FERRO",AA1383="PADRAO"),CONTROLE!$T$2,IF(AND(AB1383="FERRO",AA1383="ESPECIAL"),CONTROLE!$T$3,IF(AND(AB1383="ACO",AA1383="PADRAO"),CONTROLE!$T$8,IF(AND(AB1383="ACO",AA1383="ESPECIAL"),CONTROLE!$T$9,IF(AND(AB1383="ALUMINIO",AA1383="PADRAO"),CONTROLE!$T$5,IF(AND(AB1383="ALUMINIO",AA1383="ESPECIAL"),CONTROLE!$T$6))))))</f>
        <v>12737</v>
      </c>
    </row>
    <row r="1384" spans="1:29" ht="15" customHeight="1">
      <c r="A1384" s="98" t="s">
        <v>2927</v>
      </c>
      <c r="B1384" s="96" t="str">
        <f t="shared" si="129"/>
        <v xml:space="preserve"> </v>
      </c>
      <c r="C1384" s="96" t="str">
        <f>IF(AND(ISBLANK('TABELA UNIFICADA 2024'!P1330)=TRUE,(ISBLANK('TABELA UNIFICADA 2024'!A1330)=FALSE)),'TABELA UNIFICADA 2024'!A1330," ")</f>
        <v xml:space="preserve"> </v>
      </c>
      <c r="D1384" s="96" t="s">
        <v>43</v>
      </c>
      <c r="E1384" s="191" t="str">
        <f>IF(ISBLANK('TABELA UNIFICADA 2024'!M1330)=TRUE," ",'TABELA UNIFICADA 2024'!M1330)</f>
        <v xml:space="preserve"> </v>
      </c>
      <c r="F1384" s="96" t="s">
        <v>111</v>
      </c>
      <c r="G1384" s="96" t="str">
        <f>IF(C1384='TABELA UNIFICADA 2024'!A1384,'TABELA UNIFICADA 2024'!D1384," ")</f>
        <v xml:space="preserve"> </v>
      </c>
      <c r="H1384" s="96" t="s">
        <v>43</v>
      </c>
      <c r="I1384" s="96" t="s">
        <v>112</v>
      </c>
      <c r="J1384" s="97" t="str">
        <f>IF(C1384='TABELA UNIFICADA 2024'!A1330,'TABELA UNIFICADA 2024'!G1330," ")</f>
        <v xml:space="preserve"> </v>
      </c>
      <c r="K1384" s="96" t="s">
        <v>113</v>
      </c>
      <c r="L1384" s="100" t="str">
        <f t="shared" si="127"/>
        <v>-</v>
      </c>
      <c r="M1384" s="95" t="str">
        <f>IF(C1384='TABELA UNIFICADA 2024'!A1384,'TABELA UNIFICADA 2024'!C1384," ")</f>
        <v xml:space="preserve"> </v>
      </c>
      <c r="N1384" s="99" t="str">
        <f>IF(C1384='TABELA UNIFICADA 2024'!A1330,'TABELA UNIFICADA 2024'!F1330," ")</f>
        <v xml:space="preserve"> </v>
      </c>
      <c r="O1384" s="99" t="str">
        <f t="shared" si="128"/>
        <v xml:space="preserve"> </v>
      </c>
      <c r="Y1384" s="183" t="s">
        <v>2374</v>
      </c>
      <c r="Z1384" s="104" t="s">
        <v>666</v>
      </c>
      <c r="AA1384" s="104" t="s">
        <v>706</v>
      </c>
      <c r="AB1384" s="104" t="str">
        <f t="shared" si="126"/>
        <v>FERRO</v>
      </c>
      <c r="AC1384" s="106">
        <f>IF(AND(AB1384="FERRO",AA1384="PADRAO"),CONTROLE!$T$2,IF(AND(AB1384="FERRO",AA1384="ESPECIAL"),CONTROLE!$T$3,IF(AND(AB1384="ACO",AA1384="PADRAO"),CONTROLE!$T$8,IF(AND(AB1384="ACO",AA1384="ESPECIAL"),CONTROLE!$T$9,IF(AND(AB1384="ALUMINIO",AA1384="PADRAO"),CONTROLE!$T$5,IF(AND(AB1384="ALUMINIO",AA1384="ESPECIAL"),CONTROLE!$T$6))))))</f>
        <v>12737</v>
      </c>
    </row>
    <row r="1385" spans="1:29" ht="15" customHeight="1">
      <c r="A1385" s="98" t="s">
        <v>2927</v>
      </c>
      <c r="B1385" s="96" t="str">
        <f t="shared" si="129"/>
        <v xml:space="preserve"> </v>
      </c>
      <c r="C1385" s="96" t="str">
        <f>IF(AND(ISBLANK('TABELA UNIFICADA 2024'!P1331)=TRUE,(ISBLANK('TABELA UNIFICADA 2024'!A1331)=FALSE)),'TABELA UNIFICADA 2024'!A1331," ")</f>
        <v xml:space="preserve"> </v>
      </c>
      <c r="D1385" s="96" t="s">
        <v>43</v>
      </c>
      <c r="E1385" s="191" t="str">
        <f>IF(ISBLANK('TABELA UNIFICADA 2024'!M1331)=TRUE," ",'TABELA UNIFICADA 2024'!M1331)</f>
        <v xml:space="preserve"> </v>
      </c>
      <c r="F1385" s="96" t="s">
        <v>111</v>
      </c>
      <c r="G1385" s="96" t="str">
        <f>IF(C1385='TABELA UNIFICADA 2024'!A1385,'TABELA UNIFICADA 2024'!D1385," ")</f>
        <v xml:space="preserve"> </v>
      </c>
      <c r="H1385" s="96" t="s">
        <v>43</v>
      </c>
      <c r="I1385" s="96" t="s">
        <v>112</v>
      </c>
      <c r="J1385" s="97" t="str">
        <f>IF(C1385='TABELA UNIFICADA 2024'!A1331,'TABELA UNIFICADA 2024'!G1331," ")</f>
        <v xml:space="preserve"> </v>
      </c>
      <c r="K1385" s="96" t="s">
        <v>113</v>
      </c>
      <c r="L1385" s="100" t="str">
        <f t="shared" si="127"/>
        <v>-</v>
      </c>
      <c r="M1385" s="95" t="str">
        <f>IF(C1385='TABELA UNIFICADA 2024'!A1385,'TABELA UNIFICADA 2024'!C1385," ")</f>
        <v xml:space="preserve"> </v>
      </c>
      <c r="N1385" s="99" t="str">
        <f>IF(C1385='TABELA UNIFICADA 2024'!A1331,'TABELA UNIFICADA 2024'!F1331," ")</f>
        <v xml:space="preserve"> </v>
      </c>
      <c r="O1385" s="99" t="str">
        <f t="shared" si="128"/>
        <v xml:space="preserve"> </v>
      </c>
      <c r="Y1385" s="183" t="s">
        <v>2375</v>
      </c>
      <c r="Z1385" s="104" t="s">
        <v>666</v>
      </c>
      <c r="AA1385" s="104" t="s">
        <v>706</v>
      </c>
      <c r="AB1385" s="104" t="str">
        <f t="shared" si="126"/>
        <v>FERRO</v>
      </c>
      <c r="AC1385" s="106">
        <f>IF(AND(AB1385="FERRO",AA1385="PADRAO"),CONTROLE!$T$2,IF(AND(AB1385="FERRO",AA1385="ESPECIAL"),CONTROLE!$T$3,IF(AND(AB1385="ACO",AA1385="PADRAO"),CONTROLE!$T$8,IF(AND(AB1385="ACO",AA1385="ESPECIAL"),CONTROLE!$T$9,IF(AND(AB1385="ALUMINIO",AA1385="PADRAO"),CONTROLE!$T$5,IF(AND(AB1385="ALUMINIO",AA1385="ESPECIAL"),CONTROLE!$T$6))))))</f>
        <v>12737</v>
      </c>
    </row>
    <row r="1386" spans="1:29" ht="15" customHeight="1">
      <c r="A1386" s="98" t="s">
        <v>2927</v>
      </c>
      <c r="B1386" s="96" t="str">
        <f t="shared" si="129"/>
        <v xml:space="preserve"> </v>
      </c>
      <c r="C1386" s="96" t="str">
        <f>IF(AND(ISBLANK('TABELA UNIFICADA 2024'!P1332)=TRUE,(ISBLANK('TABELA UNIFICADA 2024'!A1332)=FALSE)),'TABELA UNIFICADA 2024'!A1332," ")</f>
        <v xml:space="preserve"> </v>
      </c>
      <c r="D1386" s="96" t="s">
        <v>43</v>
      </c>
      <c r="E1386" s="191" t="str">
        <f>IF(ISBLANK('TABELA UNIFICADA 2024'!M1332)=TRUE," ",'TABELA UNIFICADA 2024'!M1332)</f>
        <v xml:space="preserve"> </v>
      </c>
      <c r="F1386" s="96" t="s">
        <v>111</v>
      </c>
      <c r="G1386" s="96" t="str">
        <f>IF(C1386='TABELA UNIFICADA 2024'!A1386,'TABELA UNIFICADA 2024'!D1386," ")</f>
        <v xml:space="preserve"> </v>
      </c>
      <c r="H1386" s="96" t="s">
        <v>43</v>
      </c>
      <c r="I1386" s="96" t="s">
        <v>112</v>
      </c>
      <c r="J1386" s="97" t="str">
        <f>IF(C1386='TABELA UNIFICADA 2024'!A1332,'TABELA UNIFICADA 2024'!G1332," ")</f>
        <v xml:space="preserve"> </v>
      </c>
      <c r="K1386" s="96" t="s">
        <v>113</v>
      </c>
      <c r="L1386" s="100" t="str">
        <f t="shared" si="127"/>
        <v>-</v>
      </c>
      <c r="M1386" s="95" t="str">
        <f>IF(C1386='TABELA UNIFICADA 2024'!A1386,'TABELA UNIFICADA 2024'!C1386," ")</f>
        <v xml:space="preserve"> </v>
      </c>
      <c r="N1386" s="99" t="str">
        <f>IF(C1386='TABELA UNIFICADA 2024'!A1332,'TABELA UNIFICADA 2024'!F1332," ")</f>
        <v xml:space="preserve"> </v>
      </c>
      <c r="O1386" s="99" t="str">
        <f t="shared" si="128"/>
        <v xml:space="preserve"> </v>
      </c>
      <c r="Y1386" s="183" t="s">
        <v>2376</v>
      </c>
      <c r="Z1386" s="104" t="s">
        <v>666</v>
      </c>
      <c r="AA1386" s="104" t="s">
        <v>706</v>
      </c>
      <c r="AB1386" s="104" t="str">
        <f t="shared" si="126"/>
        <v>FERRO</v>
      </c>
      <c r="AC1386" s="106">
        <f>IF(AND(AB1386="FERRO",AA1386="PADRAO"),CONTROLE!$T$2,IF(AND(AB1386="FERRO",AA1386="ESPECIAL"),CONTROLE!$T$3,IF(AND(AB1386="ACO",AA1386="PADRAO"),CONTROLE!$T$8,IF(AND(AB1386="ACO",AA1386="ESPECIAL"),CONTROLE!$T$9,IF(AND(AB1386="ALUMINIO",AA1386="PADRAO"),CONTROLE!$T$5,IF(AND(AB1386="ALUMINIO",AA1386="ESPECIAL"),CONTROLE!$T$6))))))</f>
        <v>12737</v>
      </c>
    </row>
    <row r="1387" spans="1:29" ht="15" customHeight="1">
      <c r="A1387" s="98" t="s">
        <v>2927</v>
      </c>
      <c r="B1387" s="96" t="str">
        <f t="shared" si="129"/>
        <v xml:space="preserve"> </v>
      </c>
      <c r="C1387" s="96" t="str">
        <f>IF(AND(ISBLANK('TABELA UNIFICADA 2024'!P1333)=TRUE,(ISBLANK('TABELA UNIFICADA 2024'!A1333)=FALSE)),'TABELA UNIFICADA 2024'!A1333," ")</f>
        <v xml:space="preserve"> </v>
      </c>
      <c r="D1387" s="96" t="s">
        <v>43</v>
      </c>
      <c r="E1387" s="191" t="str">
        <f>IF(ISBLANK('TABELA UNIFICADA 2024'!M1333)=TRUE," ",'TABELA UNIFICADA 2024'!M1333)</f>
        <v xml:space="preserve"> </v>
      </c>
      <c r="F1387" s="96" t="s">
        <v>111</v>
      </c>
      <c r="G1387" s="96" t="str">
        <f>IF(C1387='TABELA UNIFICADA 2024'!A1387,'TABELA UNIFICADA 2024'!D1387," ")</f>
        <v xml:space="preserve"> </v>
      </c>
      <c r="H1387" s="96" t="s">
        <v>43</v>
      </c>
      <c r="I1387" s="96" t="s">
        <v>112</v>
      </c>
      <c r="J1387" s="97" t="str">
        <f>IF(C1387='TABELA UNIFICADA 2024'!A1333,'TABELA UNIFICADA 2024'!G1333," ")</f>
        <v xml:space="preserve"> </v>
      </c>
      <c r="K1387" s="96" t="s">
        <v>113</v>
      </c>
      <c r="L1387" s="100" t="str">
        <f t="shared" si="127"/>
        <v>-</v>
      </c>
      <c r="M1387" s="95" t="str">
        <f>IF(C1387='TABELA UNIFICADA 2024'!A1387,'TABELA UNIFICADA 2024'!C1387," ")</f>
        <v xml:space="preserve"> </v>
      </c>
      <c r="N1387" s="99" t="str">
        <f>IF(C1387='TABELA UNIFICADA 2024'!A1333,'TABELA UNIFICADA 2024'!F1333," ")</f>
        <v xml:space="preserve"> </v>
      </c>
      <c r="O1387" s="99" t="str">
        <f t="shared" si="128"/>
        <v xml:space="preserve"> </v>
      </c>
      <c r="Y1387" s="183" t="s">
        <v>2377</v>
      </c>
      <c r="Z1387" s="104" t="s">
        <v>666</v>
      </c>
      <c r="AA1387" s="104" t="s">
        <v>706</v>
      </c>
      <c r="AB1387" s="104" t="str">
        <f t="shared" si="126"/>
        <v>FERRO</v>
      </c>
      <c r="AC1387" s="106">
        <f>IF(AND(AB1387="FERRO",AA1387="PADRAO"),CONTROLE!$T$2,IF(AND(AB1387="FERRO",AA1387="ESPECIAL"),CONTROLE!$T$3,IF(AND(AB1387="ACO",AA1387="PADRAO"),CONTROLE!$T$8,IF(AND(AB1387="ACO",AA1387="ESPECIAL"),CONTROLE!$T$9,IF(AND(AB1387="ALUMINIO",AA1387="PADRAO"),CONTROLE!$T$5,IF(AND(AB1387="ALUMINIO",AA1387="ESPECIAL"),CONTROLE!$T$6))))))</f>
        <v>12737</v>
      </c>
    </row>
    <row r="1388" spans="1:29" ht="15" customHeight="1">
      <c r="A1388" s="98" t="s">
        <v>2927</v>
      </c>
      <c r="B1388" s="96" t="str">
        <f t="shared" si="129"/>
        <v xml:space="preserve"> </v>
      </c>
      <c r="C1388" s="96" t="str">
        <f>IF(AND(ISBLANK('TABELA UNIFICADA 2024'!P1334)=TRUE,(ISBLANK('TABELA UNIFICADA 2024'!A1334)=FALSE)),'TABELA UNIFICADA 2024'!A1334," ")</f>
        <v xml:space="preserve"> </v>
      </c>
      <c r="D1388" s="96" t="s">
        <v>43</v>
      </c>
      <c r="E1388" s="191" t="str">
        <f>IF(ISBLANK('TABELA UNIFICADA 2024'!M1334)=TRUE," ",'TABELA UNIFICADA 2024'!M1334)</f>
        <v xml:space="preserve"> </v>
      </c>
      <c r="F1388" s="96" t="s">
        <v>111</v>
      </c>
      <c r="G1388" s="96" t="str">
        <f>IF(C1388='TABELA UNIFICADA 2024'!A1388,'TABELA UNIFICADA 2024'!D1388," ")</f>
        <v xml:space="preserve"> </v>
      </c>
      <c r="H1388" s="96" t="s">
        <v>43</v>
      </c>
      <c r="I1388" s="96" t="s">
        <v>112</v>
      </c>
      <c r="J1388" s="97" t="str">
        <f>IF(C1388='TABELA UNIFICADA 2024'!A1334,'TABELA UNIFICADA 2024'!G1334," ")</f>
        <v xml:space="preserve"> </v>
      </c>
      <c r="K1388" s="96" t="s">
        <v>113</v>
      </c>
      <c r="L1388" s="100" t="str">
        <f t="shared" si="127"/>
        <v>-</v>
      </c>
      <c r="M1388" s="95" t="str">
        <f>IF(C1388='TABELA UNIFICADA 2024'!A1388,'TABELA UNIFICADA 2024'!C1388," ")</f>
        <v xml:space="preserve"> </v>
      </c>
      <c r="N1388" s="99" t="str">
        <f>IF(C1388='TABELA UNIFICADA 2024'!A1334,'TABELA UNIFICADA 2024'!F1334," ")</f>
        <v xml:space="preserve"> </v>
      </c>
      <c r="O1388" s="99" t="str">
        <f t="shared" si="128"/>
        <v xml:space="preserve"> </v>
      </c>
      <c r="Y1388" s="183" t="s">
        <v>2378</v>
      </c>
      <c r="Z1388" s="104" t="s">
        <v>666</v>
      </c>
      <c r="AA1388" s="104" t="s">
        <v>706</v>
      </c>
      <c r="AB1388" s="104" t="str">
        <f t="shared" si="126"/>
        <v>FERRO</v>
      </c>
      <c r="AC1388" s="106">
        <f>IF(AND(AB1388="FERRO",AA1388="PADRAO"),CONTROLE!$T$2,IF(AND(AB1388="FERRO",AA1388="ESPECIAL"),CONTROLE!$T$3,IF(AND(AB1388="ACO",AA1388="PADRAO"),CONTROLE!$T$8,IF(AND(AB1388="ACO",AA1388="ESPECIAL"),CONTROLE!$T$9,IF(AND(AB1388="ALUMINIO",AA1388="PADRAO"),CONTROLE!$T$5,IF(AND(AB1388="ALUMINIO",AA1388="ESPECIAL"),CONTROLE!$T$6))))))</f>
        <v>12737</v>
      </c>
    </row>
    <row r="1389" spans="1:29" ht="15" customHeight="1">
      <c r="A1389" s="98" t="s">
        <v>2927</v>
      </c>
      <c r="B1389" s="96" t="str">
        <f t="shared" si="129"/>
        <v xml:space="preserve"> </v>
      </c>
      <c r="C1389" s="96" t="str">
        <f>IF(AND(ISBLANK('TABELA UNIFICADA 2024'!P1335)=TRUE,(ISBLANK('TABELA UNIFICADA 2024'!A1335)=FALSE)),'TABELA UNIFICADA 2024'!A1335," ")</f>
        <v xml:space="preserve"> </v>
      </c>
      <c r="D1389" s="96" t="s">
        <v>43</v>
      </c>
      <c r="E1389" s="191" t="str">
        <f>IF(ISBLANK('TABELA UNIFICADA 2024'!M1335)=TRUE," ",'TABELA UNIFICADA 2024'!M1335)</f>
        <v xml:space="preserve"> </v>
      </c>
      <c r="F1389" s="96" t="s">
        <v>111</v>
      </c>
      <c r="G1389" s="96" t="str">
        <f>IF(C1389='TABELA UNIFICADA 2024'!A1389,'TABELA UNIFICADA 2024'!D1389," ")</f>
        <v xml:space="preserve"> </v>
      </c>
      <c r="H1389" s="96" t="s">
        <v>43</v>
      </c>
      <c r="I1389" s="96" t="s">
        <v>112</v>
      </c>
      <c r="J1389" s="97" t="str">
        <f>IF(C1389='TABELA UNIFICADA 2024'!A1335,'TABELA UNIFICADA 2024'!G1335," ")</f>
        <v xml:space="preserve"> </v>
      </c>
      <c r="K1389" s="96" t="s">
        <v>113</v>
      </c>
      <c r="L1389" s="100" t="str">
        <f t="shared" si="127"/>
        <v>-</v>
      </c>
      <c r="M1389" s="95" t="str">
        <f>IF(C1389='TABELA UNIFICADA 2024'!A1389,'TABELA UNIFICADA 2024'!C1389," ")</f>
        <v xml:space="preserve"> </v>
      </c>
      <c r="N1389" s="99" t="str">
        <f>IF(C1389='TABELA UNIFICADA 2024'!A1335,'TABELA UNIFICADA 2024'!F1335," ")</f>
        <v xml:space="preserve"> </v>
      </c>
      <c r="O1389" s="99" t="str">
        <f t="shared" si="128"/>
        <v xml:space="preserve"> </v>
      </c>
      <c r="Y1389" s="183" t="s">
        <v>2379</v>
      </c>
      <c r="Z1389" s="104" t="s">
        <v>666</v>
      </c>
      <c r="AA1389" s="104" t="s">
        <v>706</v>
      </c>
      <c r="AB1389" s="104" t="str">
        <f t="shared" si="126"/>
        <v>FERRO</v>
      </c>
      <c r="AC1389" s="106">
        <f>IF(AND(AB1389="FERRO",AA1389="PADRAO"),CONTROLE!$T$2,IF(AND(AB1389="FERRO",AA1389="ESPECIAL"),CONTROLE!$T$3,IF(AND(AB1389="ACO",AA1389="PADRAO"),CONTROLE!$T$8,IF(AND(AB1389="ACO",AA1389="ESPECIAL"),CONTROLE!$T$9,IF(AND(AB1389="ALUMINIO",AA1389="PADRAO"),CONTROLE!$T$5,IF(AND(AB1389="ALUMINIO",AA1389="ESPECIAL"),CONTROLE!$T$6))))))</f>
        <v>12737</v>
      </c>
    </row>
    <row r="1390" spans="1:29" ht="15" customHeight="1">
      <c r="A1390" s="98" t="s">
        <v>2927</v>
      </c>
      <c r="B1390" s="96" t="str">
        <f t="shared" si="129"/>
        <v xml:space="preserve"> </v>
      </c>
      <c r="C1390" s="96" t="str">
        <f>IF(AND(ISBLANK('TABELA UNIFICADA 2024'!P1336)=TRUE,(ISBLANK('TABELA UNIFICADA 2024'!A1336)=FALSE)),'TABELA UNIFICADA 2024'!A1336," ")</f>
        <v xml:space="preserve"> </v>
      </c>
      <c r="D1390" s="96" t="s">
        <v>43</v>
      </c>
      <c r="E1390" s="191" t="str">
        <f>IF(ISBLANK('TABELA UNIFICADA 2024'!M1336)=TRUE," ",'TABELA UNIFICADA 2024'!M1336)</f>
        <v xml:space="preserve"> </v>
      </c>
      <c r="F1390" s="96" t="s">
        <v>111</v>
      </c>
      <c r="G1390" s="96" t="str">
        <f>IF(C1390='TABELA UNIFICADA 2024'!A1390,'TABELA UNIFICADA 2024'!D1390," ")</f>
        <v xml:space="preserve"> </v>
      </c>
      <c r="H1390" s="96" t="s">
        <v>43</v>
      </c>
      <c r="I1390" s="96" t="s">
        <v>112</v>
      </c>
      <c r="J1390" s="97" t="str">
        <f>IF(C1390='TABELA UNIFICADA 2024'!A1336,'TABELA UNIFICADA 2024'!G1336," ")</f>
        <v xml:space="preserve"> </v>
      </c>
      <c r="K1390" s="96" t="s">
        <v>113</v>
      </c>
      <c r="L1390" s="100" t="str">
        <f t="shared" si="127"/>
        <v>-</v>
      </c>
      <c r="M1390" s="95" t="str">
        <f>IF(C1390='TABELA UNIFICADA 2024'!A1390,'TABELA UNIFICADA 2024'!C1390," ")</f>
        <v xml:space="preserve"> </v>
      </c>
      <c r="N1390" s="99" t="str">
        <f>IF(C1390='TABELA UNIFICADA 2024'!A1336,'TABELA UNIFICADA 2024'!F1336," ")</f>
        <v xml:space="preserve"> </v>
      </c>
      <c r="O1390" s="99" t="str">
        <f t="shared" si="128"/>
        <v xml:space="preserve"> </v>
      </c>
      <c r="Y1390" s="183" t="s">
        <v>1305</v>
      </c>
      <c r="Z1390" s="104" t="s">
        <v>666</v>
      </c>
      <c r="AA1390" s="104" t="s">
        <v>706</v>
      </c>
      <c r="AB1390" s="104" t="str">
        <f t="shared" si="126"/>
        <v>FERRO</v>
      </c>
      <c r="AC1390" s="106">
        <f>IF(AND(AB1390="FERRO",AA1390="PADRAO"),CONTROLE!$T$2,IF(AND(AB1390="FERRO",AA1390="ESPECIAL"),CONTROLE!$T$3,IF(AND(AB1390="ACO",AA1390="PADRAO"),CONTROLE!$T$8,IF(AND(AB1390="ACO",AA1390="ESPECIAL"),CONTROLE!$T$9,IF(AND(AB1390="ALUMINIO",AA1390="PADRAO"),CONTROLE!$T$5,IF(AND(AB1390="ALUMINIO",AA1390="ESPECIAL"),CONTROLE!$T$6))))))</f>
        <v>12737</v>
      </c>
    </row>
    <row r="1391" spans="1:29" ht="15" customHeight="1">
      <c r="A1391" s="98" t="s">
        <v>2927</v>
      </c>
      <c r="B1391" s="96" t="str">
        <f t="shared" si="129"/>
        <v xml:space="preserve"> </v>
      </c>
      <c r="C1391" s="96" t="str">
        <f>IF(AND(ISBLANK('TABELA UNIFICADA 2024'!P1337)=TRUE,(ISBLANK('TABELA UNIFICADA 2024'!A1337)=FALSE)),'TABELA UNIFICADA 2024'!A1337," ")</f>
        <v xml:space="preserve"> </v>
      </c>
      <c r="D1391" s="96" t="s">
        <v>43</v>
      </c>
      <c r="E1391" s="191" t="str">
        <f>IF(ISBLANK('TABELA UNIFICADA 2024'!M1337)=TRUE," ",'TABELA UNIFICADA 2024'!M1337)</f>
        <v xml:space="preserve"> </v>
      </c>
      <c r="F1391" s="96" t="s">
        <v>111</v>
      </c>
      <c r="G1391" s="96" t="str">
        <f>IF(C1391='TABELA UNIFICADA 2024'!A1391,'TABELA UNIFICADA 2024'!D1391," ")</f>
        <v xml:space="preserve"> </v>
      </c>
      <c r="H1391" s="96" t="s">
        <v>43</v>
      </c>
      <c r="I1391" s="96" t="s">
        <v>112</v>
      </c>
      <c r="J1391" s="97" t="str">
        <f>IF(C1391='TABELA UNIFICADA 2024'!A1337,'TABELA UNIFICADA 2024'!G1337," ")</f>
        <v xml:space="preserve"> </v>
      </c>
      <c r="K1391" s="96" t="s">
        <v>113</v>
      </c>
      <c r="L1391" s="100" t="str">
        <f t="shared" si="127"/>
        <v>-</v>
      </c>
      <c r="M1391" s="95" t="str">
        <f>IF(C1391='TABELA UNIFICADA 2024'!A1391,'TABELA UNIFICADA 2024'!C1391," ")</f>
        <v xml:space="preserve"> </v>
      </c>
      <c r="N1391" s="99" t="str">
        <f>IF(C1391='TABELA UNIFICADA 2024'!A1337,'TABELA UNIFICADA 2024'!F1337," ")</f>
        <v xml:space="preserve"> </v>
      </c>
      <c r="O1391" s="99" t="str">
        <f t="shared" si="128"/>
        <v xml:space="preserve"> </v>
      </c>
      <c r="Y1391" s="183" t="s">
        <v>2380</v>
      </c>
      <c r="Z1391" s="104" t="s">
        <v>666</v>
      </c>
      <c r="AA1391" s="104" t="s">
        <v>706</v>
      </c>
      <c r="AB1391" s="104" t="str">
        <f t="shared" si="126"/>
        <v>FERRO</v>
      </c>
      <c r="AC1391" s="106">
        <f>IF(AND(AB1391="FERRO",AA1391="PADRAO"),CONTROLE!$T$2,IF(AND(AB1391="FERRO",AA1391="ESPECIAL"),CONTROLE!$T$3,IF(AND(AB1391="ACO",AA1391="PADRAO"),CONTROLE!$T$8,IF(AND(AB1391="ACO",AA1391="ESPECIAL"),CONTROLE!$T$9,IF(AND(AB1391="ALUMINIO",AA1391="PADRAO"),CONTROLE!$T$5,IF(AND(AB1391="ALUMINIO",AA1391="ESPECIAL"),CONTROLE!$T$6))))))</f>
        <v>12737</v>
      </c>
    </row>
    <row r="1392" spans="1:29" ht="15" customHeight="1">
      <c r="A1392" s="98" t="s">
        <v>2927</v>
      </c>
      <c r="B1392" s="96" t="str">
        <f t="shared" si="129"/>
        <v xml:space="preserve"> </v>
      </c>
      <c r="C1392" s="96" t="str">
        <f>IF(AND(ISBLANK('TABELA UNIFICADA 2024'!P1338)=TRUE,(ISBLANK('TABELA UNIFICADA 2024'!A1338)=FALSE)),'TABELA UNIFICADA 2024'!A1338," ")</f>
        <v xml:space="preserve"> </v>
      </c>
      <c r="D1392" s="96" t="s">
        <v>43</v>
      </c>
      <c r="E1392" s="191" t="str">
        <f>IF(ISBLANK('TABELA UNIFICADA 2024'!M1338)=TRUE," ",'TABELA UNIFICADA 2024'!M1338)</f>
        <v xml:space="preserve"> </v>
      </c>
      <c r="F1392" s="96" t="s">
        <v>111</v>
      </c>
      <c r="G1392" s="96" t="str">
        <f>IF(C1392='TABELA UNIFICADA 2024'!A1392,'TABELA UNIFICADA 2024'!D1392," ")</f>
        <v xml:space="preserve"> </v>
      </c>
      <c r="H1392" s="96" t="s">
        <v>43</v>
      </c>
      <c r="I1392" s="96" t="s">
        <v>112</v>
      </c>
      <c r="J1392" s="97" t="str">
        <f>IF(C1392='TABELA UNIFICADA 2024'!A1338,'TABELA UNIFICADA 2024'!G1338," ")</f>
        <v xml:space="preserve"> </v>
      </c>
      <c r="K1392" s="96" t="s">
        <v>113</v>
      </c>
      <c r="L1392" s="100" t="str">
        <f t="shared" si="127"/>
        <v>-</v>
      </c>
      <c r="M1392" s="95" t="str">
        <f>IF(C1392='TABELA UNIFICADA 2024'!A1392,'TABELA UNIFICADA 2024'!C1392," ")</f>
        <v xml:space="preserve"> </v>
      </c>
      <c r="N1392" s="99" t="str">
        <f>IF(C1392='TABELA UNIFICADA 2024'!A1338,'TABELA UNIFICADA 2024'!F1338," ")</f>
        <v xml:space="preserve"> </v>
      </c>
      <c r="O1392" s="99" t="str">
        <f t="shared" si="128"/>
        <v xml:space="preserve"> </v>
      </c>
      <c r="Y1392" s="183" t="s">
        <v>2381</v>
      </c>
      <c r="Z1392" s="104" t="s">
        <v>666</v>
      </c>
      <c r="AA1392" s="104" t="s">
        <v>706</v>
      </c>
      <c r="AB1392" s="104" t="str">
        <f t="shared" si="126"/>
        <v>FERRO</v>
      </c>
      <c r="AC1392" s="106">
        <f>IF(AND(AB1392="FERRO",AA1392="PADRAO"),CONTROLE!$T$2,IF(AND(AB1392="FERRO",AA1392="ESPECIAL"),CONTROLE!$T$3,IF(AND(AB1392="ACO",AA1392="PADRAO"),CONTROLE!$T$8,IF(AND(AB1392="ACO",AA1392="ESPECIAL"),CONTROLE!$T$9,IF(AND(AB1392="ALUMINIO",AA1392="PADRAO"),CONTROLE!$T$5,IF(AND(AB1392="ALUMINIO",AA1392="ESPECIAL"),CONTROLE!$T$6))))))</f>
        <v>12737</v>
      </c>
    </row>
    <row r="1393" spans="1:29" ht="15" customHeight="1">
      <c r="A1393" s="98" t="s">
        <v>2927</v>
      </c>
      <c r="B1393" s="96" t="str">
        <f t="shared" si="129"/>
        <v xml:space="preserve"> </v>
      </c>
      <c r="C1393" s="96" t="str">
        <f>IF(AND(ISBLANK('TABELA UNIFICADA 2024'!P1339)=TRUE,(ISBLANK('TABELA UNIFICADA 2024'!A1339)=FALSE)),'TABELA UNIFICADA 2024'!A1339," ")</f>
        <v xml:space="preserve"> </v>
      </c>
      <c r="D1393" s="96" t="s">
        <v>43</v>
      </c>
      <c r="E1393" s="191" t="str">
        <f>IF(ISBLANK('TABELA UNIFICADA 2024'!M1339)=TRUE," ",'TABELA UNIFICADA 2024'!M1339)</f>
        <v xml:space="preserve"> </v>
      </c>
      <c r="F1393" s="96" t="s">
        <v>111</v>
      </c>
      <c r="G1393" s="96" t="str">
        <f>IF(C1393='TABELA UNIFICADA 2024'!A1393,'TABELA UNIFICADA 2024'!D1393," ")</f>
        <v xml:space="preserve"> </v>
      </c>
      <c r="H1393" s="96" t="s">
        <v>43</v>
      </c>
      <c r="I1393" s="96" t="s">
        <v>112</v>
      </c>
      <c r="J1393" s="97" t="str">
        <f>IF(C1393='TABELA UNIFICADA 2024'!A1339,'TABELA UNIFICADA 2024'!G1339," ")</f>
        <v xml:space="preserve"> </v>
      </c>
      <c r="K1393" s="96" t="s">
        <v>113</v>
      </c>
      <c r="L1393" s="100" t="str">
        <f t="shared" si="127"/>
        <v>-</v>
      </c>
      <c r="M1393" s="95" t="str">
        <f>IF(C1393='TABELA UNIFICADA 2024'!A1393,'TABELA UNIFICADA 2024'!C1393," ")</f>
        <v xml:space="preserve"> </v>
      </c>
      <c r="N1393" s="99" t="str">
        <f>IF(C1393='TABELA UNIFICADA 2024'!A1339,'TABELA UNIFICADA 2024'!F1339," ")</f>
        <v xml:space="preserve"> </v>
      </c>
      <c r="O1393" s="99" t="str">
        <f t="shared" si="128"/>
        <v xml:space="preserve"> </v>
      </c>
      <c r="Y1393" s="183" t="s">
        <v>2382</v>
      </c>
      <c r="Z1393" s="104" t="s">
        <v>666</v>
      </c>
      <c r="AA1393" s="104" t="s">
        <v>706</v>
      </c>
      <c r="AB1393" s="104" t="str">
        <f t="shared" si="126"/>
        <v>FERRO</v>
      </c>
      <c r="AC1393" s="106">
        <f>IF(AND(AB1393="FERRO",AA1393="PADRAO"),CONTROLE!$T$2,IF(AND(AB1393="FERRO",AA1393="ESPECIAL"),CONTROLE!$T$3,IF(AND(AB1393="ACO",AA1393="PADRAO"),CONTROLE!$T$8,IF(AND(AB1393="ACO",AA1393="ESPECIAL"),CONTROLE!$T$9,IF(AND(AB1393="ALUMINIO",AA1393="PADRAO"),CONTROLE!$T$5,IF(AND(AB1393="ALUMINIO",AA1393="ESPECIAL"),CONTROLE!$T$6))))))</f>
        <v>12737</v>
      </c>
    </row>
    <row r="1394" spans="1:29" ht="15" customHeight="1">
      <c r="A1394" s="98" t="s">
        <v>2927</v>
      </c>
      <c r="B1394" s="96" t="str">
        <f t="shared" si="129"/>
        <v xml:space="preserve"> </v>
      </c>
      <c r="C1394" s="96" t="str">
        <f>IF(AND(ISBLANK('TABELA UNIFICADA 2024'!P1340)=TRUE,(ISBLANK('TABELA UNIFICADA 2024'!A1340)=FALSE)),'TABELA UNIFICADA 2024'!A1340," ")</f>
        <v xml:space="preserve"> </v>
      </c>
      <c r="D1394" s="96" t="s">
        <v>43</v>
      </c>
      <c r="E1394" s="191" t="str">
        <f>IF(ISBLANK('TABELA UNIFICADA 2024'!M1340)=TRUE," ",'TABELA UNIFICADA 2024'!M1340)</f>
        <v xml:space="preserve"> </v>
      </c>
      <c r="F1394" s="96" t="s">
        <v>111</v>
      </c>
      <c r="G1394" s="96" t="str">
        <f>IF(C1394='TABELA UNIFICADA 2024'!A1394,'TABELA UNIFICADA 2024'!D1394," ")</f>
        <v xml:space="preserve"> </v>
      </c>
      <c r="H1394" s="96" t="s">
        <v>43</v>
      </c>
      <c r="I1394" s="96" t="s">
        <v>112</v>
      </c>
      <c r="J1394" s="97" t="str">
        <f>IF(C1394='TABELA UNIFICADA 2024'!A1340,'TABELA UNIFICADA 2024'!G1340," ")</f>
        <v xml:space="preserve"> </v>
      </c>
      <c r="K1394" s="96" t="s">
        <v>113</v>
      </c>
      <c r="L1394" s="100" t="str">
        <f t="shared" si="127"/>
        <v>-</v>
      </c>
      <c r="M1394" s="95" t="str">
        <f>IF(C1394='TABELA UNIFICADA 2024'!A1394,'TABELA UNIFICADA 2024'!C1394," ")</f>
        <v xml:space="preserve"> </v>
      </c>
      <c r="N1394" s="99" t="str">
        <f>IF(C1394='TABELA UNIFICADA 2024'!A1340,'TABELA UNIFICADA 2024'!F1340," ")</f>
        <v xml:space="preserve"> </v>
      </c>
      <c r="O1394" s="99" t="str">
        <f t="shared" si="128"/>
        <v xml:space="preserve"> </v>
      </c>
      <c r="Y1394" s="183" t="s">
        <v>2383</v>
      </c>
      <c r="Z1394" s="104" t="s">
        <v>666</v>
      </c>
      <c r="AA1394" s="104" t="s">
        <v>706</v>
      </c>
      <c r="AB1394" s="104" t="str">
        <f t="shared" si="126"/>
        <v>FERRO</v>
      </c>
      <c r="AC1394" s="106">
        <f>IF(AND(AB1394="FERRO",AA1394="PADRAO"),CONTROLE!$T$2,IF(AND(AB1394="FERRO",AA1394="ESPECIAL"),CONTROLE!$T$3,IF(AND(AB1394="ACO",AA1394="PADRAO"),CONTROLE!$T$8,IF(AND(AB1394="ACO",AA1394="ESPECIAL"),CONTROLE!$T$9,IF(AND(AB1394="ALUMINIO",AA1394="PADRAO"),CONTROLE!$T$5,IF(AND(AB1394="ALUMINIO",AA1394="ESPECIAL"),CONTROLE!$T$6))))))</f>
        <v>12737</v>
      </c>
    </row>
    <row r="1395" spans="1:29" ht="15" customHeight="1">
      <c r="A1395" s="98" t="s">
        <v>2927</v>
      </c>
      <c r="B1395" s="96" t="str">
        <f t="shared" si="129"/>
        <v xml:space="preserve"> </v>
      </c>
      <c r="C1395" s="96" t="str">
        <f>IF(AND(ISBLANK('TABELA UNIFICADA 2024'!P1341)=TRUE,(ISBLANK('TABELA UNIFICADA 2024'!A1341)=FALSE)),'TABELA UNIFICADA 2024'!A1341," ")</f>
        <v xml:space="preserve"> </v>
      </c>
      <c r="D1395" s="96" t="s">
        <v>43</v>
      </c>
      <c r="E1395" s="191" t="str">
        <f>IF(ISBLANK('TABELA UNIFICADA 2024'!M1341)=TRUE," ",'TABELA UNIFICADA 2024'!M1341)</f>
        <v xml:space="preserve"> </v>
      </c>
      <c r="F1395" s="96" t="s">
        <v>111</v>
      </c>
      <c r="G1395" s="96" t="str">
        <f>IF(C1395='TABELA UNIFICADA 2024'!A1395,'TABELA UNIFICADA 2024'!D1395," ")</f>
        <v xml:space="preserve"> </v>
      </c>
      <c r="H1395" s="96" t="s">
        <v>43</v>
      </c>
      <c r="I1395" s="96" t="s">
        <v>112</v>
      </c>
      <c r="J1395" s="97" t="str">
        <f>IF(C1395='TABELA UNIFICADA 2024'!A1341,'TABELA UNIFICADA 2024'!G1341," ")</f>
        <v xml:space="preserve"> </v>
      </c>
      <c r="K1395" s="96" t="s">
        <v>113</v>
      </c>
      <c r="L1395" s="100" t="str">
        <f t="shared" si="127"/>
        <v>-</v>
      </c>
      <c r="M1395" s="95" t="str">
        <f>IF(C1395='TABELA UNIFICADA 2024'!A1395,'TABELA UNIFICADA 2024'!C1395," ")</f>
        <v xml:space="preserve"> </v>
      </c>
      <c r="N1395" s="99" t="str">
        <f>IF(C1395='TABELA UNIFICADA 2024'!A1341,'TABELA UNIFICADA 2024'!F1341," ")</f>
        <v xml:space="preserve"> </v>
      </c>
      <c r="O1395" s="99" t="str">
        <f t="shared" si="128"/>
        <v xml:space="preserve"> </v>
      </c>
      <c r="Y1395" s="183" t="s">
        <v>2384</v>
      </c>
      <c r="Z1395" s="104" t="s">
        <v>666</v>
      </c>
      <c r="AA1395" s="104" t="s">
        <v>706</v>
      </c>
      <c r="AB1395" s="104" t="str">
        <f t="shared" si="126"/>
        <v>FERRO</v>
      </c>
      <c r="AC1395" s="106">
        <f>IF(AND(AB1395="FERRO",AA1395="PADRAO"),CONTROLE!$T$2,IF(AND(AB1395="FERRO",AA1395="ESPECIAL"),CONTROLE!$T$3,IF(AND(AB1395="ACO",AA1395="PADRAO"),CONTROLE!$T$8,IF(AND(AB1395="ACO",AA1395="ESPECIAL"),CONTROLE!$T$9,IF(AND(AB1395="ALUMINIO",AA1395="PADRAO"),CONTROLE!$T$5,IF(AND(AB1395="ALUMINIO",AA1395="ESPECIAL"),CONTROLE!$T$6))))))</f>
        <v>12737</v>
      </c>
    </row>
    <row r="1396" spans="1:29" ht="15" customHeight="1">
      <c r="A1396" s="98" t="s">
        <v>2927</v>
      </c>
      <c r="B1396" s="96" t="str">
        <f t="shared" si="129"/>
        <v xml:space="preserve"> </v>
      </c>
      <c r="C1396" s="96" t="str">
        <f>IF(AND(ISBLANK('TABELA UNIFICADA 2024'!P1342)=TRUE,(ISBLANK('TABELA UNIFICADA 2024'!A1342)=FALSE)),'TABELA UNIFICADA 2024'!A1342," ")</f>
        <v xml:space="preserve"> </v>
      </c>
      <c r="D1396" s="96" t="s">
        <v>43</v>
      </c>
      <c r="E1396" s="191" t="str">
        <f>IF(ISBLANK('TABELA UNIFICADA 2024'!M1342)=TRUE," ",'TABELA UNIFICADA 2024'!M1342)</f>
        <v xml:space="preserve"> </v>
      </c>
      <c r="F1396" s="96" t="s">
        <v>111</v>
      </c>
      <c r="G1396" s="96" t="str">
        <f>IF(C1396='TABELA UNIFICADA 2024'!A1396,'TABELA UNIFICADA 2024'!D1396," ")</f>
        <v xml:space="preserve"> </v>
      </c>
      <c r="H1396" s="96" t="s">
        <v>43</v>
      </c>
      <c r="I1396" s="96" t="s">
        <v>112</v>
      </c>
      <c r="J1396" s="97" t="str">
        <f>IF(C1396='TABELA UNIFICADA 2024'!A1342,'TABELA UNIFICADA 2024'!G1342," ")</f>
        <v xml:space="preserve"> </v>
      </c>
      <c r="K1396" s="96" t="s">
        <v>113</v>
      </c>
      <c r="L1396" s="100" t="str">
        <f t="shared" si="127"/>
        <v>-</v>
      </c>
      <c r="M1396" s="95" t="str">
        <f>IF(C1396='TABELA UNIFICADA 2024'!A1396,'TABELA UNIFICADA 2024'!C1396," ")</f>
        <v xml:space="preserve"> </v>
      </c>
      <c r="N1396" s="99" t="str">
        <f>IF(C1396='TABELA UNIFICADA 2024'!A1342,'TABELA UNIFICADA 2024'!F1342," ")</f>
        <v xml:space="preserve"> </v>
      </c>
      <c r="O1396" s="99" t="str">
        <f t="shared" si="128"/>
        <v xml:space="preserve"> </v>
      </c>
      <c r="Y1396" s="183" t="s">
        <v>2385</v>
      </c>
      <c r="Z1396" s="104" t="s">
        <v>666</v>
      </c>
      <c r="AA1396" s="104" t="s">
        <v>706</v>
      </c>
      <c r="AB1396" s="104" t="str">
        <f t="shared" si="126"/>
        <v>FERRO</v>
      </c>
      <c r="AC1396" s="106">
        <f>IF(AND(AB1396="FERRO",AA1396="PADRAO"),CONTROLE!$T$2,IF(AND(AB1396="FERRO",AA1396="ESPECIAL"),CONTROLE!$T$3,IF(AND(AB1396="ACO",AA1396="PADRAO"),CONTROLE!$T$8,IF(AND(AB1396="ACO",AA1396="ESPECIAL"),CONTROLE!$T$9,IF(AND(AB1396="ALUMINIO",AA1396="PADRAO"),CONTROLE!$T$5,IF(AND(AB1396="ALUMINIO",AA1396="ESPECIAL"),CONTROLE!$T$6))))))</f>
        <v>12737</v>
      </c>
    </row>
    <row r="1397" spans="1:29" ht="15" customHeight="1">
      <c r="A1397" s="98" t="s">
        <v>2927</v>
      </c>
      <c r="B1397" s="96" t="str">
        <f t="shared" si="129"/>
        <v xml:space="preserve"> </v>
      </c>
      <c r="C1397" s="96" t="str">
        <f>IF(AND(ISBLANK('TABELA UNIFICADA 2024'!P1343)=TRUE,(ISBLANK('TABELA UNIFICADA 2024'!A1343)=FALSE)),'TABELA UNIFICADA 2024'!A1343," ")</f>
        <v xml:space="preserve"> </v>
      </c>
      <c r="D1397" s="96" t="s">
        <v>43</v>
      </c>
      <c r="E1397" s="191" t="str">
        <f>IF(ISBLANK('TABELA UNIFICADA 2024'!M1343)=TRUE," ",'TABELA UNIFICADA 2024'!M1343)</f>
        <v xml:space="preserve"> </v>
      </c>
      <c r="F1397" s="96" t="s">
        <v>111</v>
      </c>
      <c r="G1397" s="96" t="str">
        <f>IF(C1397='TABELA UNIFICADA 2024'!A1397,'TABELA UNIFICADA 2024'!D1397," ")</f>
        <v xml:space="preserve"> </v>
      </c>
      <c r="H1397" s="96" t="s">
        <v>43</v>
      </c>
      <c r="I1397" s="96" t="s">
        <v>112</v>
      </c>
      <c r="J1397" s="97" t="str">
        <f>IF(C1397='TABELA UNIFICADA 2024'!A1343,'TABELA UNIFICADA 2024'!G1343," ")</f>
        <v xml:space="preserve"> </v>
      </c>
      <c r="K1397" s="96" t="s">
        <v>113</v>
      </c>
      <c r="L1397" s="100" t="str">
        <f t="shared" si="127"/>
        <v>-</v>
      </c>
      <c r="M1397" s="95" t="str">
        <f>IF(C1397='TABELA UNIFICADA 2024'!A1397,'TABELA UNIFICADA 2024'!C1397," ")</f>
        <v xml:space="preserve"> </v>
      </c>
      <c r="N1397" s="99" t="str">
        <f>IF(C1397='TABELA UNIFICADA 2024'!A1343,'TABELA UNIFICADA 2024'!F1343," ")</f>
        <v xml:space="preserve"> </v>
      </c>
      <c r="O1397" s="99" t="str">
        <f t="shared" si="128"/>
        <v xml:space="preserve"> </v>
      </c>
      <c r="Y1397" s="183" t="s">
        <v>2386</v>
      </c>
      <c r="Z1397" s="104" t="s">
        <v>666</v>
      </c>
      <c r="AA1397" s="104" t="s">
        <v>706</v>
      </c>
      <c r="AB1397" s="104" t="str">
        <f t="shared" si="126"/>
        <v>FERRO</v>
      </c>
      <c r="AC1397" s="106">
        <f>IF(AND(AB1397="FERRO",AA1397="PADRAO"),CONTROLE!$T$2,IF(AND(AB1397="FERRO",AA1397="ESPECIAL"),CONTROLE!$T$3,IF(AND(AB1397="ACO",AA1397="PADRAO"),CONTROLE!$T$8,IF(AND(AB1397="ACO",AA1397="ESPECIAL"),CONTROLE!$T$9,IF(AND(AB1397="ALUMINIO",AA1397="PADRAO"),CONTROLE!$T$5,IF(AND(AB1397="ALUMINIO",AA1397="ESPECIAL"),CONTROLE!$T$6))))))</f>
        <v>12737</v>
      </c>
    </row>
    <row r="1398" spans="1:29" ht="15" customHeight="1">
      <c r="A1398" s="98" t="s">
        <v>2927</v>
      </c>
      <c r="B1398" s="96" t="str">
        <f t="shared" si="129"/>
        <v xml:space="preserve"> </v>
      </c>
      <c r="C1398" s="96" t="str">
        <f>IF(AND(ISBLANK('TABELA UNIFICADA 2024'!P1344)=TRUE,(ISBLANK('TABELA UNIFICADA 2024'!A1344)=FALSE)),'TABELA UNIFICADA 2024'!A1344," ")</f>
        <v xml:space="preserve"> </v>
      </c>
      <c r="D1398" s="96" t="s">
        <v>43</v>
      </c>
      <c r="E1398" s="191" t="str">
        <f>IF(ISBLANK('TABELA UNIFICADA 2024'!M1344)=TRUE," ",'TABELA UNIFICADA 2024'!M1344)</f>
        <v xml:space="preserve"> </v>
      </c>
      <c r="F1398" s="96" t="s">
        <v>111</v>
      </c>
      <c r="G1398" s="96" t="str">
        <f>IF(C1398='TABELA UNIFICADA 2024'!A1398,'TABELA UNIFICADA 2024'!D1398," ")</f>
        <v xml:space="preserve"> </v>
      </c>
      <c r="H1398" s="96" t="s">
        <v>43</v>
      </c>
      <c r="I1398" s="96" t="s">
        <v>112</v>
      </c>
      <c r="J1398" s="97" t="str">
        <f>IF(C1398='TABELA UNIFICADA 2024'!A1344,'TABELA UNIFICADA 2024'!G1344," ")</f>
        <v xml:space="preserve"> </v>
      </c>
      <c r="K1398" s="96" t="s">
        <v>113</v>
      </c>
      <c r="L1398" s="100" t="str">
        <f t="shared" si="127"/>
        <v>-</v>
      </c>
      <c r="M1398" s="95" t="str">
        <f>IF(C1398='TABELA UNIFICADA 2024'!A1398,'TABELA UNIFICADA 2024'!C1398," ")</f>
        <v xml:space="preserve"> </v>
      </c>
      <c r="N1398" s="99" t="str">
        <f>IF(C1398='TABELA UNIFICADA 2024'!A1344,'TABELA UNIFICADA 2024'!F1344," ")</f>
        <v xml:space="preserve"> </v>
      </c>
      <c r="O1398" s="99" t="str">
        <f t="shared" si="128"/>
        <v xml:space="preserve"> </v>
      </c>
      <c r="Y1398" s="183" t="s">
        <v>2387</v>
      </c>
      <c r="Z1398" s="104" t="s">
        <v>666</v>
      </c>
      <c r="AA1398" s="104" t="s">
        <v>706</v>
      </c>
      <c r="AB1398" s="104" t="str">
        <f t="shared" si="126"/>
        <v>FERRO</v>
      </c>
      <c r="AC1398" s="106">
        <f>IF(AND(AB1398="FERRO",AA1398="PADRAO"),CONTROLE!$T$2,IF(AND(AB1398="FERRO",AA1398="ESPECIAL"),CONTROLE!$T$3,IF(AND(AB1398="ACO",AA1398="PADRAO"),CONTROLE!$T$8,IF(AND(AB1398="ACO",AA1398="ESPECIAL"),CONTROLE!$T$9,IF(AND(AB1398="ALUMINIO",AA1398="PADRAO"),CONTROLE!$T$5,IF(AND(AB1398="ALUMINIO",AA1398="ESPECIAL"),CONTROLE!$T$6))))))</f>
        <v>12737</v>
      </c>
    </row>
    <row r="1399" spans="1:29" ht="15" customHeight="1">
      <c r="A1399" s="98" t="s">
        <v>2927</v>
      </c>
      <c r="B1399" s="96" t="str">
        <f t="shared" si="129"/>
        <v xml:space="preserve"> </v>
      </c>
      <c r="C1399" s="96" t="str">
        <f>IF(AND(ISBLANK('TABELA UNIFICADA 2024'!P1345)=TRUE,(ISBLANK('TABELA UNIFICADA 2024'!A1345)=FALSE)),'TABELA UNIFICADA 2024'!A1345," ")</f>
        <v xml:space="preserve"> </v>
      </c>
      <c r="D1399" s="96" t="s">
        <v>43</v>
      </c>
      <c r="E1399" s="191" t="str">
        <f>IF(ISBLANK('TABELA UNIFICADA 2024'!M1345)=TRUE," ",'TABELA UNIFICADA 2024'!M1345)</f>
        <v xml:space="preserve"> </v>
      </c>
      <c r="F1399" s="96" t="s">
        <v>111</v>
      </c>
      <c r="G1399" s="96" t="str">
        <f>IF(C1399='TABELA UNIFICADA 2024'!A1399,'TABELA UNIFICADA 2024'!D1399," ")</f>
        <v xml:space="preserve"> </v>
      </c>
      <c r="H1399" s="96" t="s">
        <v>43</v>
      </c>
      <c r="I1399" s="96" t="s">
        <v>112</v>
      </c>
      <c r="J1399" s="97" t="str">
        <f>IF(C1399='TABELA UNIFICADA 2024'!A1345,'TABELA UNIFICADA 2024'!G1345," ")</f>
        <v xml:space="preserve"> </v>
      </c>
      <c r="K1399" s="96" t="s">
        <v>113</v>
      </c>
      <c r="L1399" s="100" t="str">
        <f t="shared" si="127"/>
        <v>-</v>
      </c>
      <c r="M1399" s="95" t="str">
        <f>IF(C1399='TABELA UNIFICADA 2024'!A1399,'TABELA UNIFICADA 2024'!C1399," ")</f>
        <v xml:space="preserve"> </v>
      </c>
      <c r="N1399" s="99" t="str">
        <f>IF(C1399='TABELA UNIFICADA 2024'!A1345,'TABELA UNIFICADA 2024'!F1345," ")</f>
        <v xml:space="preserve"> </v>
      </c>
      <c r="O1399" s="99" t="str">
        <f t="shared" si="128"/>
        <v xml:space="preserve"> </v>
      </c>
      <c r="Y1399" s="183" t="s">
        <v>2388</v>
      </c>
      <c r="Z1399" s="104" t="s">
        <v>666</v>
      </c>
      <c r="AA1399" s="104" t="s">
        <v>706</v>
      </c>
      <c r="AB1399" s="104" t="str">
        <f t="shared" si="126"/>
        <v>FERRO</v>
      </c>
      <c r="AC1399" s="106">
        <f>IF(AND(AB1399="FERRO",AA1399="PADRAO"),CONTROLE!$T$2,IF(AND(AB1399="FERRO",AA1399="ESPECIAL"),CONTROLE!$T$3,IF(AND(AB1399="ACO",AA1399="PADRAO"),CONTROLE!$T$8,IF(AND(AB1399="ACO",AA1399="ESPECIAL"),CONTROLE!$T$9,IF(AND(AB1399="ALUMINIO",AA1399="PADRAO"),CONTROLE!$T$5,IF(AND(AB1399="ALUMINIO",AA1399="ESPECIAL"),CONTROLE!$T$6))))))</f>
        <v>12737</v>
      </c>
    </row>
    <row r="1400" spans="1:29" ht="15" customHeight="1">
      <c r="A1400" s="98" t="s">
        <v>2927</v>
      </c>
      <c r="B1400" s="96" t="str">
        <f t="shared" si="129"/>
        <v xml:space="preserve"> </v>
      </c>
      <c r="C1400" s="96" t="str">
        <f>IF(AND(ISBLANK('TABELA UNIFICADA 2024'!P1346)=TRUE,(ISBLANK('TABELA UNIFICADA 2024'!A1346)=FALSE)),'TABELA UNIFICADA 2024'!A1346," ")</f>
        <v xml:space="preserve"> </v>
      </c>
      <c r="D1400" s="96" t="s">
        <v>43</v>
      </c>
      <c r="E1400" s="191" t="str">
        <f>IF(ISBLANK('TABELA UNIFICADA 2024'!M1346)=TRUE," ",'TABELA UNIFICADA 2024'!M1346)</f>
        <v xml:space="preserve"> </v>
      </c>
      <c r="F1400" s="96" t="s">
        <v>111</v>
      </c>
      <c r="G1400" s="96" t="str">
        <f>IF(C1400='TABELA UNIFICADA 2024'!A1400,'TABELA UNIFICADA 2024'!D1400," ")</f>
        <v xml:space="preserve"> </v>
      </c>
      <c r="H1400" s="96" t="s">
        <v>43</v>
      </c>
      <c r="I1400" s="96" t="s">
        <v>112</v>
      </c>
      <c r="J1400" s="97" t="str">
        <f>IF(C1400='TABELA UNIFICADA 2024'!A1346,'TABELA UNIFICADA 2024'!G1346," ")</f>
        <v xml:space="preserve"> </v>
      </c>
      <c r="K1400" s="96" t="s">
        <v>113</v>
      </c>
      <c r="L1400" s="100" t="str">
        <f t="shared" si="127"/>
        <v>-</v>
      </c>
      <c r="M1400" s="95" t="str">
        <f>IF(C1400='TABELA UNIFICADA 2024'!A1400,'TABELA UNIFICADA 2024'!C1400," ")</f>
        <v xml:space="preserve"> </v>
      </c>
      <c r="N1400" s="99" t="str">
        <f>IF(C1400='TABELA UNIFICADA 2024'!A1346,'TABELA UNIFICADA 2024'!F1346," ")</f>
        <v xml:space="preserve"> </v>
      </c>
      <c r="O1400" s="99" t="str">
        <f t="shared" si="128"/>
        <v xml:space="preserve"> </v>
      </c>
      <c r="Y1400" s="183" t="s">
        <v>2389</v>
      </c>
      <c r="Z1400" s="104" t="s">
        <v>666</v>
      </c>
      <c r="AA1400" s="104" t="s">
        <v>706</v>
      </c>
      <c r="AB1400" s="104" t="str">
        <f t="shared" si="126"/>
        <v>FERRO</v>
      </c>
      <c r="AC1400" s="106">
        <f>IF(AND(AB1400="FERRO",AA1400="PADRAO"),CONTROLE!$T$2,IF(AND(AB1400="FERRO",AA1400="ESPECIAL"),CONTROLE!$T$3,IF(AND(AB1400="ACO",AA1400="PADRAO"),CONTROLE!$T$8,IF(AND(AB1400="ACO",AA1400="ESPECIAL"),CONTROLE!$T$9,IF(AND(AB1400="ALUMINIO",AA1400="PADRAO"),CONTROLE!$T$5,IF(AND(AB1400="ALUMINIO",AA1400="ESPECIAL"),CONTROLE!$T$6))))))</f>
        <v>12737</v>
      </c>
    </row>
    <row r="1401" spans="1:29" ht="15" customHeight="1">
      <c r="A1401" s="98" t="s">
        <v>2927</v>
      </c>
      <c r="B1401" s="96" t="str">
        <f t="shared" si="129"/>
        <v xml:space="preserve"> </v>
      </c>
      <c r="C1401" s="96" t="str">
        <f>IF(AND(ISBLANK('TABELA UNIFICADA 2024'!P1347)=TRUE,(ISBLANK('TABELA UNIFICADA 2024'!A1347)=FALSE)),'TABELA UNIFICADA 2024'!A1347," ")</f>
        <v xml:space="preserve"> </v>
      </c>
      <c r="D1401" s="96" t="s">
        <v>43</v>
      </c>
      <c r="E1401" s="191" t="str">
        <f>IF(ISBLANK('TABELA UNIFICADA 2024'!M1347)=TRUE," ",'TABELA UNIFICADA 2024'!M1347)</f>
        <v xml:space="preserve"> </v>
      </c>
      <c r="F1401" s="96" t="s">
        <v>111</v>
      </c>
      <c r="G1401" s="96" t="str">
        <f>IF(C1401='TABELA UNIFICADA 2024'!A1401,'TABELA UNIFICADA 2024'!D1401," ")</f>
        <v xml:space="preserve"> </v>
      </c>
      <c r="H1401" s="96" t="s">
        <v>43</v>
      </c>
      <c r="I1401" s="96" t="s">
        <v>112</v>
      </c>
      <c r="J1401" s="97" t="str">
        <f>IF(C1401='TABELA UNIFICADA 2024'!A1347,'TABELA UNIFICADA 2024'!G1347," ")</f>
        <v xml:space="preserve"> </v>
      </c>
      <c r="K1401" s="96" t="s">
        <v>113</v>
      </c>
      <c r="L1401" s="100" t="str">
        <f t="shared" si="127"/>
        <v>-</v>
      </c>
      <c r="M1401" s="95" t="str">
        <f>IF(C1401='TABELA UNIFICADA 2024'!A1401,'TABELA UNIFICADA 2024'!C1401," ")</f>
        <v xml:space="preserve"> </v>
      </c>
      <c r="N1401" s="99" t="str">
        <f>IF(C1401='TABELA UNIFICADA 2024'!A1347,'TABELA UNIFICADA 2024'!F1347," ")</f>
        <v xml:space="preserve"> </v>
      </c>
      <c r="O1401" s="99" t="str">
        <f t="shared" si="128"/>
        <v xml:space="preserve"> </v>
      </c>
      <c r="Y1401" s="183" t="s">
        <v>1306</v>
      </c>
      <c r="Z1401" s="104" t="s">
        <v>666</v>
      </c>
      <c r="AA1401" s="104" t="s">
        <v>706</v>
      </c>
      <c r="AB1401" s="104" t="str">
        <f t="shared" si="126"/>
        <v>FERRO</v>
      </c>
      <c r="AC1401" s="106">
        <f>IF(AND(AB1401="FERRO",AA1401="PADRAO"),CONTROLE!$T$2,IF(AND(AB1401="FERRO",AA1401="ESPECIAL"),CONTROLE!$T$3,IF(AND(AB1401="ACO",AA1401="PADRAO"),CONTROLE!$T$8,IF(AND(AB1401="ACO",AA1401="ESPECIAL"),CONTROLE!$T$9,IF(AND(AB1401="ALUMINIO",AA1401="PADRAO"),CONTROLE!$T$5,IF(AND(AB1401="ALUMINIO",AA1401="ESPECIAL"),CONTROLE!$T$6))))))</f>
        <v>12737</v>
      </c>
    </row>
    <row r="1402" spans="1:29" ht="15" customHeight="1">
      <c r="A1402" s="98" t="s">
        <v>2927</v>
      </c>
      <c r="B1402" s="96" t="str">
        <f t="shared" si="129"/>
        <v xml:space="preserve"> </v>
      </c>
      <c r="C1402" s="96" t="str">
        <f>IF(AND(ISBLANK('TABELA UNIFICADA 2024'!P1348)=TRUE,(ISBLANK('TABELA UNIFICADA 2024'!A1348)=FALSE)),'TABELA UNIFICADA 2024'!A1348," ")</f>
        <v xml:space="preserve"> </v>
      </c>
      <c r="D1402" s="96" t="s">
        <v>43</v>
      </c>
      <c r="E1402" s="191" t="str">
        <f>IF(ISBLANK('TABELA UNIFICADA 2024'!M1348)=TRUE," ",'TABELA UNIFICADA 2024'!M1348)</f>
        <v xml:space="preserve"> </v>
      </c>
      <c r="F1402" s="96" t="s">
        <v>111</v>
      </c>
      <c r="G1402" s="96" t="str">
        <f>IF(C1402='TABELA UNIFICADA 2024'!A1402,'TABELA UNIFICADA 2024'!D1402," ")</f>
        <v xml:space="preserve"> </v>
      </c>
      <c r="H1402" s="96" t="s">
        <v>43</v>
      </c>
      <c r="I1402" s="96" t="s">
        <v>112</v>
      </c>
      <c r="J1402" s="97" t="str">
        <f>IF(C1402='TABELA UNIFICADA 2024'!A1348,'TABELA UNIFICADA 2024'!G1348," ")</f>
        <v xml:space="preserve"> </v>
      </c>
      <c r="K1402" s="96" t="s">
        <v>113</v>
      </c>
      <c r="L1402" s="100" t="str">
        <f t="shared" si="127"/>
        <v>-</v>
      </c>
      <c r="M1402" s="95" t="str">
        <f>IF(C1402='TABELA UNIFICADA 2024'!A1402,'TABELA UNIFICADA 2024'!C1402," ")</f>
        <v xml:space="preserve"> </v>
      </c>
      <c r="N1402" s="99" t="str">
        <f>IF(C1402='TABELA UNIFICADA 2024'!A1348,'TABELA UNIFICADA 2024'!F1348," ")</f>
        <v xml:space="preserve"> </v>
      </c>
      <c r="O1402" s="99" t="str">
        <f t="shared" si="128"/>
        <v xml:space="preserve"> </v>
      </c>
      <c r="Y1402" s="183" t="s">
        <v>2390</v>
      </c>
      <c r="Z1402" s="104" t="s">
        <v>666</v>
      </c>
      <c r="AA1402" s="104" t="s">
        <v>706</v>
      </c>
      <c r="AB1402" s="104" t="str">
        <f t="shared" si="126"/>
        <v>FERRO</v>
      </c>
      <c r="AC1402" s="106">
        <f>IF(AND(AB1402="FERRO",AA1402="PADRAO"),CONTROLE!$T$2,IF(AND(AB1402="FERRO",AA1402="ESPECIAL"),CONTROLE!$T$3,IF(AND(AB1402="ACO",AA1402="PADRAO"),CONTROLE!$T$8,IF(AND(AB1402="ACO",AA1402="ESPECIAL"),CONTROLE!$T$9,IF(AND(AB1402="ALUMINIO",AA1402="PADRAO"),CONTROLE!$T$5,IF(AND(AB1402="ALUMINIO",AA1402="ESPECIAL"),CONTROLE!$T$6))))))</f>
        <v>12737</v>
      </c>
    </row>
    <row r="1403" spans="1:29" ht="15" customHeight="1">
      <c r="A1403" s="98" t="s">
        <v>2927</v>
      </c>
      <c r="B1403" s="96" t="str">
        <f t="shared" si="129"/>
        <v xml:space="preserve"> </v>
      </c>
      <c r="C1403" s="96" t="str">
        <f>IF(AND(ISBLANK('TABELA UNIFICADA 2024'!P1349)=TRUE,(ISBLANK('TABELA UNIFICADA 2024'!A1349)=FALSE)),'TABELA UNIFICADA 2024'!A1349," ")</f>
        <v xml:space="preserve"> </v>
      </c>
      <c r="D1403" s="96" t="s">
        <v>43</v>
      </c>
      <c r="E1403" s="191" t="str">
        <f>IF(ISBLANK('TABELA UNIFICADA 2024'!M1349)=TRUE," ",'TABELA UNIFICADA 2024'!M1349)</f>
        <v xml:space="preserve"> </v>
      </c>
      <c r="F1403" s="96" t="s">
        <v>111</v>
      </c>
      <c r="G1403" s="96" t="str">
        <f>IF(C1403='TABELA UNIFICADA 2024'!A1403,'TABELA UNIFICADA 2024'!D1403," ")</f>
        <v xml:space="preserve"> </v>
      </c>
      <c r="H1403" s="96" t="s">
        <v>43</v>
      </c>
      <c r="I1403" s="96" t="s">
        <v>112</v>
      </c>
      <c r="J1403" s="97" t="str">
        <f>IF(C1403='TABELA UNIFICADA 2024'!A1349,'TABELA UNIFICADA 2024'!G1349," ")</f>
        <v xml:space="preserve"> </v>
      </c>
      <c r="K1403" s="96" t="s">
        <v>113</v>
      </c>
      <c r="L1403" s="100" t="str">
        <f t="shared" si="127"/>
        <v>-</v>
      </c>
      <c r="M1403" s="95" t="str">
        <f>IF(C1403='TABELA UNIFICADA 2024'!A1403,'TABELA UNIFICADA 2024'!C1403," ")</f>
        <v xml:space="preserve"> </v>
      </c>
      <c r="N1403" s="99" t="str">
        <f>IF(C1403='TABELA UNIFICADA 2024'!A1349,'TABELA UNIFICADA 2024'!F1349," ")</f>
        <v xml:space="preserve"> </v>
      </c>
      <c r="O1403" s="99" t="str">
        <f t="shared" si="128"/>
        <v xml:space="preserve"> </v>
      </c>
      <c r="Y1403" s="183" t="s">
        <v>2391</v>
      </c>
      <c r="Z1403" s="104" t="s">
        <v>666</v>
      </c>
      <c r="AA1403" s="104" t="s">
        <v>706</v>
      </c>
      <c r="AB1403" s="104" t="str">
        <f t="shared" si="126"/>
        <v>FERRO</v>
      </c>
      <c r="AC1403" s="106">
        <f>IF(AND(AB1403="FERRO",AA1403="PADRAO"),CONTROLE!$T$2,IF(AND(AB1403="FERRO",AA1403="ESPECIAL"),CONTROLE!$T$3,IF(AND(AB1403="ACO",AA1403="PADRAO"),CONTROLE!$T$8,IF(AND(AB1403="ACO",AA1403="ESPECIAL"),CONTROLE!$T$9,IF(AND(AB1403="ALUMINIO",AA1403="PADRAO"),CONTROLE!$T$5,IF(AND(AB1403="ALUMINIO",AA1403="ESPECIAL"),CONTROLE!$T$6))))))</f>
        <v>12737</v>
      </c>
    </row>
    <row r="1404" spans="1:29" ht="15" customHeight="1">
      <c r="A1404" s="98" t="s">
        <v>2927</v>
      </c>
      <c r="B1404" s="96" t="str">
        <f t="shared" si="129"/>
        <v xml:space="preserve"> </v>
      </c>
      <c r="C1404" s="96" t="str">
        <f>IF(AND(ISBLANK('TABELA UNIFICADA 2024'!P1350)=TRUE,(ISBLANK('TABELA UNIFICADA 2024'!A1350)=FALSE)),'TABELA UNIFICADA 2024'!A1350," ")</f>
        <v xml:space="preserve"> </v>
      </c>
      <c r="D1404" s="96" t="s">
        <v>43</v>
      </c>
      <c r="E1404" s="191" t="str">
        <f>IF(ISBLANK('TABELA UNIFICADA 2024'!M1350)=TRUE," ",'TABELA UNIFICADA 2024'!M1350)</f>
        <v xml:space="preserve"> </v>
      </c>
      <c r="F1404" s="96" t="s">
        <v>111</v>
      </c>
      <c r="G1404" s="96" t="str">
        <f>IF(C1404='TABELA UNIFICADA 2024'!A1404,'TABELA UNIFICADA 2024'!D1404," ")</f>
        <v xml:space="preserve"> </v>
      </c>
      <c r="H1404" s="96" t="s">
        <v>43</v>
      </c>
      <c r="I1404" s="96" t="s">
        <v>112</v>
      </c>
      <c r="J1404" s="97" t="str">
        <f>IF(C1404='TABELA UNIFICADA 2024'!A1350,'TABELA UNIFICADA 2024'!G1350," ")</f>
        <v xml:space="preserve"> </v>
      </c>
      <c r="K1404" s="96" t="s">
        <v>113</v>
      </c>
      <c r="L1404" s="100" t="str">
        <f t="shared" si="127"/>
        <v>-</v>
      </c>
      <c r="M1404" s="95" t="str">
        <f>IF(C1404='TABELA UNIFICADA 2024'!A1404,'TABELA UNIFICADA 2024'!C1404," ")</f>
        <v xml:space="preserve"> </v>
      </c>
      <c r="N1404" s="99" t="str">
        <f>IF(C1404='TABELA UNIFICADA 2024'!A1350,'TABELA UNIFICADA 2024'!F1350," ")</f>
        <v xml:space="preserve"> </v>
      </c>
      <c r="O1404" s="99" t="str">
        <f t="shared" si="128"/>
        <v xml:space="preserve"> </v>
      </c>
      <c r="Y1404" s="183" t="s">
        <v>2392</v>
      </c>
      <c r="Z1404" s="104" t="s">
        <v>666</v>
      </c>
      <c r="AA1404" s="104" t="s">
        <v>706</v>
      </c>
      <c r="AB1404" s="104" t="str">
        <f t="shared" si="126"/>
        <v>FERRO</v>
      </c>
      <c r="AC1404" s="106">
        <f>IF(AND(AB1404="FERRO",AA1404="PADRAO"),CONTROLE!$T$2,IF(AND(AB1404="FERRO",AA1404="ESPECIAL"),CONTROLE!$T$3,IF(AND(AB1404="ACO",AA1404="PADRAO"),CONTROLE!$T$8,IF(AND(AB1404="ACO",AA1404="ESPECIAL"),CONTROLE!$T$9,IF(AND(AB1404="ALUMINIO",AA1404="PADRAO"),CONTROLE!$T$5,IF(AND(AB1404="ALUMINIO",AA1404="ESPECIAL"),CONTROLE!$T$6))))))</f>
        <v>12737</v>
      </c>
    </row>
    <row r="1405" spans="1:29" ht="15" customHeight="1">
      <c r="A1405" s="98" t="s">
        <v>2927</v>
      </c>
      <c r="B1405" s="96" t="str">
        <f t="shared" si="129"/>
        <v xml:space="preserve"> </v>
      </c>
      <c r="C1405" s="96" t="str">
        <f>IF(AND(ISBLANK('TABELA UNIFICADA 2024'!P1351)=TRUE,(ISBLANK('TABELA UNIFICADA 2024'!A1351)=FALSE)),'TABELA UNIFICADA 2024'!A1351," ")</f>
        <v xml:space="preserve"> </v>
      </c>
      <c r="D1405" s="96" t="s">
        <v>43</v>
      </c>
      <c r="E1405" s="191" t="str">
        <f>IF(ISBLANK('TABELA UNIFICADA 2024'!M1351)=TRUE," ",'TABELA UNIFICADA 2024'!M1351)</f>
        <v xml:space="preserve"> </v>
      </c>
      <c r="F1405" s="96" t="s">
        <v>111</v>
      </c>
      <c r="G1405" s="96" t="str">
        <f>IF(C1405='TABELA UNIFICADA 2024'!A1405,'TABELA UNIFICADA 2024'!D1405," ")</f>
        <v xml:space="preserve"> </v>
      </c>
      <c r="H1405" s="96" t="s">
        <v>43</v>
      </c>
      <c r="I1405" s="96" t="s">
        <v>112</v>
      </c>
      <c r="J1405" s="97" t="str">
        <f>IF(C1405='TABELA UNIFICADA 2024'!A1351,'TABELA UNIFICADA 2024'!G1351," ")</f>
        <v xml:space="preserve"> </v>
      </c>
      <c r="K1405" s="96" t="s">
        <v>113</v>
      </c>
      <c r="L1405" s="100" t="str">
        <f t="shared" si="127"/>
        <v>-</v>
      </c>
      <c r="M1405" s="95" t="str">
        <f>IF(C1405='TABELA UNIFICADA 2024'!A1405,'TABELA UNIFICADA 2024'!C1405," ")</f>
        <v xml:space="preserve"> </v>
      </c>
      <c r="N1405" s="99" t="str">
        <f>IF(C1405='TABELA UNIFICADA 2024'!A1351,'TABELA UNIFICADA 2024'!F1351," ")</f>
        <v xml:space="preserve"> </v>
      </c>
      <c r="O1405" s="99" t="str">
        <f t="shared" si="128"/>
        <v xml:space="preserve"> </v>
      </c>
      <c r="Y1405" s="183" t="s">
        <v>2393</v>
      </c>
      <c r="Z1405" s="104" t="s">
        <v>666</v>
      </c>
      <c r="AA1405" s="104" t="s">
        <v>706</v>
      </c>
      <c r="AB1405" s="104" t="str">
        <f t="shared" si="126"/>
        <v>FERRO</v>
      </c>
      <c r="AC1405" s="106">
        <f>IF(AND(AB1405="FERRO",AA1405="PADRAO"),CONTROLE!$T$2,IF(AND(AB1405="FERRO",AA1405="ESPECIAL"),CONTROLE!$T$3,IF(AND(AB1405="ACO",AA1405="PADRAO"),CONTROLE!$T$8,IF(AND(AB1405="ACO",AA1405="ESPECIAL"),CONTROLE!$T$9,IF(AND(AB1405="ALUMINIO",AA1405="PADRAO"),CONTROLE!$T$5,IF(AND(AB1405="ALUMINIO",AA1405="ESPECIAL"),CONTROLE!$T$6))))))</f>
        <v>12737</v>
      </c>
    </row>
    <row r="1406" spans="1:29" ht="15" customHeight="1">
      <c r="A1406" s="98" t="s">
        <v>2927</v>
      </c>
      <c r="B1406" s="96" t="str">
        <f t="shared" si="129"/>
        <v xml:space="preserve"> </v>
      </c>
      <c r="C1406" s="96" t="str">
        <f>IF(AND(ISBLANK('TABELA UNIFICADA 2024'!P1352)=TRUE,(ISBLANK('TABELA UNIFICADA 2024'!A1352)=FALSE)),'TABELA UNIFICADA 2024'!A1352," ")</f>
        <v xml:space="preserve"> </v>
      </c>
      <c r="D1406" s="96" t="s">
        <v>43</v>
      </c>
      <c r="E1406" s="191" t="str">
        <f>IF(ISBLANK('TABELA UNIFICADA 2024'!M1352)=TRUE," ",'TABELA UNIFICADA 2024'!M1352)</f>
        <v xml:space="preserve"> </v>
      </c>
      <c r="F1406" s="96" t="s">
        <v>111</v>
      </c>
      <c r="G1406" s="96" t="str">
        <f>IF(C1406='TABELA UNIFICADA 2024'!A1406,'TABELA UNIFICADA 2024'!D1406," ")</f>
        <v xml:space="preserve"> </v>
      </c>
      <c r="H1406" s="96" t="s">
        <v>43</v>
      </c>
      <c r="I1406" s="96" t="s">
        <v>112</v>
      </c>
      <c r="J1406" s="97" t="str">
        <f>IF(C1406='TABELA UNIFICADA 2024'!A1352,'TABELA UNIFICADA 2024'!G1352," ")</f>
        <v xml:space="preserve"> </v>
      </c>
      <c r="K1406" s="96" t="s">
        <v>113</v>
      </c>
      <c r="L1406" s="100" t="str">
        <f t="shared" si="127"/>
        <v>-</v>
      </c>
      <c r="M1406" s="95" t="str">
        <f>IF(C1406='TABELA UNIFICADA 2024'!A1406,'TABELA UNIFICADA 2024'!C1406," ")</f>
        <v xml:space="preserve"> </v>
      </c>
      <c r="N1406" s="99" t="str">
        <f>IF(C1406='TABELA UNIFICADA 2024'!A1352,'TABELA UNIFICADA 2024'!F1352," ")</f>
        <v xml:space="preserve"> </v>
      </c>
      <c r="O1406" s="99" t="str">
        <f t="shared" si="128"/>
        <v xml:space="preserve"> </v>
      </c>
      <c r="Y1406" s="183" t="s">
        <v>2394</v>
      </c>
      <c r="Z1406" s="104" t="s">
        <v>666</v>
      </c>
      <c r="AA1406" s="104" t="s">
        <v>706</v>
      </c>
      <c r="AB1406" s="104" t="str">
        <f t="shared" si="126"/>
        <v>FERRO</v>
      </c>
      <c r="AC1406" s="106">
        <f>IF(AND(AB1406="FERRO",AA1406="PADRAO"),CONTROLE!$T$2,IF(AND(AB1406="FERRO",AA1406="ESPECIAL"),CONTROLE!$T$3,IF(AND(AB1406="ACO",AA1406="PADRAO"),CONTROLE!$T$8,IF(AND(AB1406="ACO",AA1406="ESPECIAL"),CONTROLE!$T$9,IF(AND(AB1406="ALUMINIO",AA1406="PADRAO"),CONTROLE!$T$5,IF(AND(AB1406="ALUMINIO",AA1406="ESPECIAL"),CONTROLE!$T$6))))))</f>
        <v>12737</v>
      </c>
    </row>
    <row r="1407" spans="1:29" ht="15" customHeight="1">
      <c r="A1407" s="98" t="s">
        <v>2927</v>
      </c>
      <c r="B1407" s="96" t="str">
        <f t="shared" si="129"/>
        <v xml:space="preserve"> </v>
      </c>
      <c r="C1407" s="96" t="str">
        <f>IF(AND(ISBLANK('TABELA UNIFICADA 2024'!P1353)=TRUE,(ISBLANK('TABELA UNIFICADA 2024'!A1353)=FALSE)),'TABELA UNIFICADA 2024'!A1353," ")</f>
        <v xml:space="preserve"> </v>
      </c>
      <c r="D1407" s="96" t="s">
        <v>43</v>
      </c>
      <c r="E1407" s="191" t="str">
        <f>IF(ISBLANK('TABELA UNIFICADA 2024'!M1353)=TRUE," ",'TABELA UNIFICADA 2024'!M1353)</f>
        <v xml:space="preserve"> </v>
      </c>
      <c r="F1407" s="96" t="s">
        <v>111</v>
      </c>
      <c r="G1407" s="96" t="str">
        <f>IF(C1407='TABELA UNIFICADA 2024'!A1407,'TABELA UNIFICADA 2024'!D1407," ")</f>
        <v xml:space="preserve"> </v>
      </c>
      <c r="H1407" s="96" t="s">
        <v>43</v>
      </c>
      <c r="I1407" s="96" t="s">
        <v>112</v>
      </c>
      <c r="J1407" s="97" t="str">
        <f>IF(C1407='TABELA UNIFICADA 2024'!A1353,'TABELA UNIFICADA 2024'!G1353," ")</f>
        <v xml:space="preserve"> </v>
      </c>
      <c r="K1407" s="96" t="s">
        <v>113</v>
      </c>
      <c r="L1407" s="100" t="str">
        <f t="shared" si="127"/>
        <v>-</v>
      </c>
      <c r="M1407" s="95" t="str">
        <f>IF(C1407='TABELA UNIFICADA 2024'!A1407,'TABELA UNIFICADA 2024'!C1407," ")</f>
        <v xml:space="preserve"> </v>
      </c>
      <c r="N1407" s="99" t="str">
        <f>IF(C1407='TABELA UNIFICADA 2024'!A1353,'TABELA UNIFICADA 2024'!F1353," ")</f>
        <v xml:space="preserve"> </v>
      </c>
      <c r="O1407" s="99" t="str">
        <f t="shared" si="128"/>
        <v xml:space="preserve"> </v>
      </c>
      <c r="Y1407" s="183" t="s">
        <v>2395</v>
      </c>
      <c r="Z1407" s="104" t="s">
        <v>666</v>
      </c>
      <c r="AA1407" s="104" t="s">
        <v>706</v>
      </c>
      <c r="AB1407" s="104" t="str">
        <f t="shared" si="126"/>
        <v>FERRO</v>
      </c>
      <c r="AC1407" s="106">
        <f>IF(AND(AB1407="FERRO",AA1407="PADRAO"),CONTROLE!$T$2,IF(AND(AB1407="FERRO",AA1407="ESPECIAL"),CONTROLE!$T$3,IF(AND(AB1407="ACO",AA1407="PADRAO"),CONTROLE!$T$8,IF(AND(AB1407="ACO",AA1407="ESPECIAL"),CONTROLE!$T$9,IF(AND(AB1407="ALUMINIO",AA1407="PADRAO"),CONTROLE!$T$5,IF(AND(AB1407="ALUMINIO",AA1407="ESPECIAL"),CONTROLE!$T$6))))))</f>
        <v>12737</v>
      </c>
    </row>
    <row r="1408" spans="1:29" ht="15" customHeight="1">
      <c r="A1408" s="98" t="s">
        <v>2927</v>
      </c>
      <c r="B1408" s="96" t="str">
        <f t="shared" si="129"/>
        <v xml:space="preserve"> </v>
      </c>
      <c r="C1408" s="96" t="str">
        <f>IF(AND(ISBLANK('TABELA UNIFICADA 2024'!P1354)=TRUE,(ISBLANK('TABELA UNIFICADA 2024'!A1354)=FALSE)),'TABELA UNIFICADA 2024'!A1354," ")</f>
        <v xml:space="preserve"> </v>
      </c>
      <c r="D1408" s="96" t="s">
        <v>43</v>
      </c>
      <c r="E1408" s="191" t="str">
        <f>IF(ISBLANK('TABELA UNIFICADA 2024'!M1354)=TRUE," ",'TABELA UNIFICADA 2024'!M1354)</f>
        <v xml:space="preserve"> </v>
      </c>
      <c r="F1408" s="96" t="s">
        <v>111</v>
      </c>
      <c r="G1408" s="96" t="str">
        <f>IF(C1408='TABELA UNIFICADA 2024'!A1408,'TABELA UNIFICADA 2024'!D1408," ")</f>
        <v xml:space="preserve"> </v>
      </c>
      <c r="H1408" s="96" t="s">
        <v>43</v>
      </c>
      <c r="I1408" s="96" t="s">
        <v>112</v>
      </c>
      <c r="J1408" s="97" t="str">
        <f>IF(C1408='TABELA UNIFICADA 2024'!A1354,'TABELA UNIFICADA 2024'!G1354," ")</f>
        <v xml:space="preserve"> </v>
      </c>
      <c r="K1408" s="96" t="s">
        <v>113</v>
      </c>
      <c r="L1408" s="100" t="str">
        <f t="shared" si="127"/>
        <v>-</v>
      </c>
      <c r="M1408" s="95" t="str">
        <f>IF(C1408='TABELA UNIFICADA 2024'!A1408,'TABELA UNIFICADA 2024'!C1408," ")</f>
        <v xml:space="preserve"> </v>
      </c>
      <c r="N1408" s="99" t="str">
        <f>IF(C1408='TABELA UNIFICADA 2024'!A1354,'TABELA UNIFICADA 2024'!F1354," ")</f>
        <v xml:space="preserve"> </v>
      </c>
      <c r="O1408" s="99" t="str">
        <f t="shared" si="128"/>
        <v xml:space="preserve"> </v>
      </c>
      <c r="Y1408" s="183" t="s">
        <v>2396</v>
      </c>
      <c r="Z1408" s="104" t="s">
        <v>666</v>
      </c>
      <c r="AA1408" s="104" t="s">
        <v>706</v>
      </c>
      <c r="AB1408" s="104" t="str">
        <f t="shared" si="126"/>
        <v>FERRO</v>
      </c>
      <c r="AC1408" s="106">
        <f>IF(AND(AB1408="FERRO",AA1408="PADRAO"),CONTROLE!$T$2,IF(AND(AB1408="FERRO",AA1408="ESPECIAL"),CONTROLE!$T$3,IF(AND(AB1408="ACO",AA1408="PADRAO"),CONTROLE!$T$8,IF(AND(AB1408="ACO",AA1408="ESPECIAL"),CONTROLE!$T$9,IF(AND(AB1408="ALUMINIO",AA1408="PADRAO"),CONTROLE!$T$5,IF(AND(AB1408="ALUMINIO",AA1408="ESPECIAL"),CONTROLE!$T$6))))))</f>
        <v>12737</v>
      </c>
    </row>
    <row r="1409" spans="1:29" ht="15" customHeight="1">
      <c r="A1409" s="98" t="s">
        <v>2927</v>
      </c>
      <c r="B1409" s="96" t="str">
        <f t="shared" si="129"/>
        <v xml:space="preserve"> </v>
      </c>
      <c r="C1409" s="96" t="str">
        <f>IF(AND(ISBLANK('TABELA UNIFICADA 2024'!P1355)=TRUE,(ISBLANK('TABELA UNIFICADA 2024'!A1355)=FALSE)),'TABELA UNIFICADA 2024'!A1355," ")</f>
        <v xml:space="preserve"> </v>
      </c>
      <c r="D1409" s="96" t="s">
        <v>43</v>
      </c>
      <c r="E1409" s="191" t="str">
        <f>IF(ISBLANK('TABELA UNIFICADA 2024'!M1355)=TRUE," ",'TABELA UNIFICADA 2024'!M1355)</f>
        <v xml:space="preserve"> </v>
      </c>
      <c r="F1409" s="96" t="s">
        <v>111</v>
      </c>
      <c r="G1409" s="96" t="str">
        <f>IF(C1409='TABELA UNIFICADA 2024'!A1409,'TABELA UNIFICADA 2024'!D1409," ")</f>
        <v xml:space="preserve"> </v>
      </c>
      <c r="H1409" s="96" t="s">
        <v>43</v>
      </c>
      <c r="I1409" s="96" t="s">
        <v>112</v>
      </c>
      <c r="J1409" s="97" t="str">
        <f>IF(C1409='TABELA UNIFICADA 2024'!A1355,'TABELA UNIFICADA 2024'!G1355," ")</f>
        <v xml:space="preserve"> </v>
      </c>
      <c r="K1409" s="96" t="s">
        <v>113</v>
      </c>
      <c r="L1409" s="100" t="str">
        <f t="shared" si="127"/>
        <v>-</v>
      </c>
      <c r="M1409" s="95" t="str">
        <f>IF(C1409='TABELA UNIFICADA 2024'!A1409,'TABELA UNIFICADA 2024'!C1409," ")</f>
        <v xml:space="preserve"> </v>
      </c>
      <c r="N1409" s="99" t="str">
        <f>IF(C1409='TABELA UNIFICADA 2024'!A1355,'TABELA UNIFICADA 2024'!F1355," ")</f>
        <v xml:space="preserve"> </v>
      </c>
      <c r="O1409" s="99" t="str">
        <f t="shared" si="128"/>
        <v xml:space="preserve"> </v>
      </c>
      <c r="Y1409" s="183" t="s">
        <v>2397</v>
      </c>
      <c r="Z1409" s="104" t="s">
        <v>666</v>
      </c>
      <c r="AA1409" s="104" t="s">
        <v>706</v>
      </c>
      <c r="AB1409" s="104" t="str">
        <f t="shared" si="126"/>
        <v>FERRO</v>
      </c>
      <c r="AC1409" s="106">
        <f>IF(AND(AB1409="FERRO",AA1409="PADRAO"),CONTROLE!$T$2,IF(AND(AB1409="FERRO",AA1409="ESPECIAL"),CONTROLE!$T$3,IF(AND(AB1409="ACO",AA1409="PADRAO"),CONTROLE!$T$8,IF(AND(AB1409="ACO",AA1409="ESPECIAL"),CONTROLE!$T$9,IF(AND(AB1409="ALUMINIO",AA1409="PADRAO"),CONTROLE!$T$5,IF(AND(AB1409="ALUMINIO",AA1409="ESPECIAL"),CONTROLE!$T$6))))))</f>
        <v>12737</v>
      </c>
    </row>
    <row r="1410" spans="1:29" ht="15" customHeight="1">
      <c r="A1410" s="98" t="s">
        <v>2927</v>
      </c>
      <c r="B1410" s="96" t="str">
        <f t="shared" si="129"/>
        <v xml:space="preserve"> </v>
      </c>
      <c r="C1410" s="96" t="str">
        <f>IF(AND(ISBLANK('TABELA UNIFICADA 2024'!P1356)=TRUE,(ISBLANK('TABELA UNIFICADA 2024'!A1356)=FALSE)),'TABELA UNIFICADA 2024'!A1356," ")</f>
        <v xml:space="preserve"> </v>
      </c>
      <c r="D1410" s="96" t="s">
        <v>43</v>
      </c>
      <c r="E1410" s="191" t="str">
        <f>IF(ISBLANK('TABELA UNIFICADA 2024'!M1356)=TRUE," ",'TABELA UNIFICADA 2024'!M1356)</f>
        <v xml:space="preserve"> </v>
      </c>
      <c r="F1410" s="96" t="s">
        <v>111</v>
      </c>
      <c r="G1410" s="96" t="str">
        <f>IF(C1410='TABELA UNIFICADA 2024'!A1410,'TABELA UNIFICADA 2024'!D1410," ")</f>
        <v xml:space="preserve"> </v>
      </c>
      <c r="H1410" s="96" t="s">
        <v>43</v>
      </c>
      <c r="I1410" s="96" t="s">
        <v>112</v>
      </c>
      <c r="J1410" s="97" t="str">
        <f>IF(C1410='TABELA UNIFICADA 2024'!A1356,'TABELA UNIFICADA 2024'!G1356," ")</f>
        <v xml:space="preserve"> </v>
      </c>
      <c r="K1410" s="96" t="s">
        <v>113</v>
      </c>
      <c r="L1410" s="100" t="str">
        <f t="shared" si="127"/>
        <v>-</v>
      </c>
      <c r="M1410" s="95" t="str">
        <f>IF(C1410='TABELA UNIFICADA 2024'!A1410,'TABELA UNIFICADA 2024'!C1410," ")</f>
        <v xml:space="preserve"> </v>
      </c>
      <c r="N1410" s="99" t="str">
        <f>IF(C1410='TABELA UNIFICADA 2024'!A1356,'TABELA UNIFICADA 2024'!F1356," ")</f>
        <v xml:space="preserve"> </v>
      </c>
      <c r="O1410" s="99" t="str">
        <f t="shared" si="128"/>
        <v xml:space="preserve"> </v>
      </c>
      <c r="Y1410" s="183" t="s">
        <v>2398</v>
      </c>
      <c r="Z1410" s="104" t="s">
        <v>666</v>
      </c>
      <c r="AA1410" s="104" t="s">
        <v>706</v>
      </c>
      <c r="AB1410" s="104" t="str">
        <f t="shared" si="126"/>
        <v>FERRO</v>
      </c>
      <c r="AC1410" s="106">
        <f>IF(AND(AB1410="FERRO",AA1410="PADRAO"),CONTROLE!$T$2,IF(AND(AB1410="FERRO",AA1410="ESPECIAL"),CONTROLE!$T$3,IF(AND(AB1410="ACO",AA1410="PADRAO"),CONTROLE!$T$8,IF(AND(AB1410="ACO",AA1410="ESPECIAL"),CONTROLE!$T$9,IF(AND(AB1410="ALUMINIO",AA1410="PADRAO"),CONTROLE!$T$5,IF(AND(AB1410="ALUMINIO",AA1410="ESPECIAL"),CONTROLE!$T$6))))))</f>
        <v>12737</v>
      </c>
    </row>
    <row r="1411" spans="1:29" ht="15" customHeight="1">
      <c r="A1411" s="98" t="s">
        <v>2927</v>
      </c>
      <c r="B1411" s="96" t="str">
        <f t="shared" si="129"/>
        <v xml:space="preserve"> </v>
      </c>
      <c r="C1411" s="96" t="str">
        <f>IF(AND(ISBLANK('TABELA UNIFICADA 2024'!P1357)=TRUE,(ISBLANK('TABELA UNIFICADA 2024'!A1357)=FALSE)),'TABELA UNIFICADA 2024'!A1357," ")</f>
        <v xml:space="preserve"> </v>
      </c>
      <c r="D1411" s="96" t="s">
        <v>43</v>
      </c>
      <c r="E1411" s="191" t="str">
        <f>IF(ISBLANK('TABELA UNIFICADA 2024'!M1357)=TRUE," ",'TABELA UNIFICADA 2024'!M1357)</f>
        <v xml:space="preserve"> </v>
      </c>
      <c r="F1411" s="96" t="s">
        <v>111</v>
      </c>
      <c r="G1411" s="96" t="str">
        <f>IF(C1411='TABELA UNIFICADA 2024'!A1411,'TABELA UNIFICADA 2024'!D1411," ")</f>
        <v xml:space="preserve"> </v>
      </c>
      <c r="H1411" s="96" t="s">
        <v>43</v>
      </c>
      <c r="I1411" s="96" t="s">
        <v>112</v>
      </c>
      <c r="J1411" s="97" t="str">
        <f>IF(C1411='TABELA UNIFICADA 2024'!A1357,'TABELA UNIFICADA 2024'!G1357," ")</f>
        <v xml:space="preserve"> </v>
      </c>
      <c r="K1411" s="96" t="s">
        <v>113</v>
      </c>
      <c r="L1411" s="100" t="str">
        <f t="shared" si="127"/>
        <v>-</v>
      </c>
      <c r="M1411" s="95" t="str">
        <f>IF(C1411='TABELA UNIFICADA 2024'!A1411,'TABELA UNIFICADA 2024'!C1411," ")</f>
        <v xml:space="preserve"> </v>
      </c>
      <c r="N1411" s="99" t="str">
        <f>IF(C1411='TABELA UNIFICADA 2024'!A1357,'TABELA UNIFICADA 2024'!F1357," ")</f>
        <v xml:space="preserve"> </v>
      </c>
      <c r="O1411" s="99" t="str">
        <f t="shared" si="128"/>
        <v xml:space="preserve"> </v>
      </c>
      <c r="Y1411" s="183" t="s">
        <v>2399</v>
      </c>
      <c r="Z1411" s="104" t="s">
        <v>666</v>
      </c>
      <c r="AA1411" s="104" t="s">
        <v>706</v>
      </c>
      <c r="AB1411" s="104" t="str">
        <f t="shared" si="126"/>
        <v>FERRO</v>
      </c>
      <c r="AC1411" s="106">
        <f>IF(AND(AB1411="FERRO",AA1411="PADRAO"),CONTROLE!$T$2,IF(AND(AB1411="FERRO",AA1411="ESPECIAL"),CONTROLE!$T$3,IF(AND(AB1411="ACO",AA1411="PADRAO"),CONTROLE!$T$8,IF(AND(AB1411="ACO",AA1411="ESPECIAL"),CONTROLE!$T$9,IF(AND(AB1411="ALUMINIO",AA1411="PADRAO"),CONTROLE!$T$5,IF(AND(AB1411="ALUMINIO",AA1411="ESPECIAL"),CONTROLE!$T$6))))))</f>
        <v>12737</v>
      </c>
    </row>
    <row r="1412" spans="1:29" ht="15" customHeight="1">
      <c r="A1412" s="98" t="s">
        <v>2927</v>
      </c>
      <c r="B1412" s="96" t="str">
        <f t="shared" si="129"/>
        <v xml:space="preserve"> </v>
      </c>
      <c r="C1412" s="96" t="str">
        <f>IF(AND(ISBLANK('TABELA UNIFICADA 2024'!P1358)=TRUE,(ISBLANK('TABELA UNIFICADA 2024'!A1358)=FALSE)),'TABELA UNIFICADA 2024'!A1358," ")</f>
        <v xml:space="preserve"> </v>
      </c>
      <c r="D1412" s="96" t="s">
        <v>43</v>
      </c>
      <c r="E1412" s="191" t="str">
        <f>IF(ISBLANK('TABELA UNIFICADA 2024'!M1358)=TRUE," ",'TABELA UNIFICADA 2024'!M1358)</f>
        <v xml:space="preserve"> </v>
      </c>
      <c r="F1412" s="96" t="s">
        <v>111</v>
      </c>
      <c r="G1412" s="96" t="str">
        <f>IF(C1412='TABELA UNIFICADA 2024'!A1412,'TABELA UNIFICADA 2024'!D1412," ")</f>
        <v xml:space="preserve"> </v>
      </c>
      <c r="H1412" s="96" t="s">
        <v>43</v>
      </c>
      <c r="I1412" s="96" t="s">
        <v>112</v>
      </c>
      <c r="J1412" s="97" t="str">
        <f>IF(C1412='TABELA UNIFICADA 2024'!A1358,'TABELA UNIFICADA 2024'!G1358," ")</f>
        <v xml:space="preserve"> </v>
      </c>
      <c r="K1412" s="96" t="s">
        <v>113</v>
      </c>
      <c r="L1412" s="100" t="str">
        <f t="shared" si="127"/>
        <v>-</v>
      </c>
      <c r="M1412" s="95" t="str">
        <f>IF(C1412='TABELA UNIFICADA 2024'!A1412,'TABELA UNIFICADA 2024'!C1412," ")</f>
        <v xml:space="preserve"> </v>
      </c>
      <c r="N1412" s="99" t="str">
        <f>IF(C1412='TABELA UNIFICADA 2024'!A1358,'TABELA UNIFICADA 2024'!F1358," ")</f>
        <v xml:space="preserve"> </v>
      </c>
      <c r="O1412" s="99" t="str">
        <f t="shared" si="128"/>
        <v xml:space="preserve"> </v>
      </c>
      <c r="Y1412" s="183" t="s">
        <v>1307</v>
      </c>
      <c r="Z1412" s="104" t="s">
        <v>666</v>
      </c>
      <c r="AA1412" s="104" t="s">
        <v>706</v>
      </c>
      <c r="AB1412" s="104" t="str">
        <f t="shared" ref="AB1412:AB1475" si="130">IF(LEFT(Z1412,1)="G","FERRO",0)</f>
        <v>FERRO</v>
      </c>
      <c r="AC1412" s="106">
        <f>IF(AND(AB1412="FERRO",AA1412="PADRAO"),CONTROLE!$T$2,IF(AND(AB1412="FERRO",AA1412="ESPECIAL"),CONTROLE!$T$3,IF(AND(AB1412="ACO",AA1412="PADRAO"),CONTROLE!$T$8,IF(AND(AB1412="ACO",AA1412="ESPECIAL"),CONTROLE!$T$9,IF(AND(AB1412="ALUMINIO",AA1412="PADRAO"),CONTROLE!$T$5,IF(AND(AB1412="ALUMINIO",AA1412="ESPECIAL"),CONTROLE!$T$6))))))</f>
        <v>12737</v>
      </c>
    </row>
    <row r="1413" spans="1:29" ht="15" customHeight="1">
      <c r="A1413" s="98" t="s">
        <v>2927</v>
      </c>
      <c r="B1413" s="96" t="str">
        <f t="shared" si="129"/>
        <v xml:space="preserve"> </v>
      </c>
      <c r="C1413" s="96" t="str">
        <f>IF(AND(ISBLANK('TABELA UNIFICADA 2024'!P1359)=TRUE,(ISBLANK('TABELA UNIFICADA 2024'!A1359)=FALSE)),'TABELA UNIFICADA 2024'!A1359," ")</f>
        <v xml:space="preserve"> </v>
      </c>
      <c r="D1413" s="96" t="s">
        <v>43</v>
      </c>
      <c r="E1413" s="191" t="str">
        <f>IF(ISBLANK('TABELA UNIFICADA 2024'!M1359)=TRUE," ",'TABELA UNIFICADA 2024'!M1359)</f>
        <v xml:space="preserve"> </v>
      </c>
      <c r="F1413" s="96" t="s">
        <v>111</v>
      </c>
      <c r="G1413" s="96" t="str">
        <f>IF(C1413='TABELA UNIFICADA 2024'!A1413,'TABELA UNIFICADA 2024'!D1413," ")</f>
        <v xml:space="preserve"> </v>
      </c>
      <c r="H1413" s="96" t="s">
        <v>43</v>
      </c>
      <c r="I1413" s="96" t="s">
        <v>112</v>
      </c>
      <c r="J1413" s="97" t="str">
        <f>IF(C1413='TABELA UNIFICADA 2024'!A1359,'TABELA UNIFICADA 2024'!G1359," ")</f>
        <v xml:space="preserve"> </v>
      </c>
      <c r="K1413" s="96" t="s">
        <v>113</v>
      </c>
      <c r="L1413" s="100" t="str">
        <f t="shared" si="127"/>
        <v>-</v>
      </c>
      <c r="M1413" s="95" t="str">
        <f>IF(C1413='TABELA UNIFICADA 2024'!A1413,'TABELA UNIFICADA 2024'!C1413," ")</f>
        <v xml:space="preserve"> </v>
      </c>
      <c r="N1413" s="99" t="str">
        <f>IF(C1413='TABELA UNIFICADA 2024'!A1359,'TABELA UNIFICADA 2024'!F1359," ")</f>
        <v xml:space="preserve"> </v>
      </c>
      <c r="O1413" s="99" t="str">
        <f t="shared" si="128"/>
        <v xml:space="preserve"> </v>
      </c>
      <c r="Y1413" s="183" t="s">
        <v>2400</v>
      </c>
      <c r="Z1413" s="104" t="s">
        <v>666</v>
      </c>
      <c r="AA1413" s="104" t="s">
        <v>706</v>
      </c>
      <c r="AB1413" s="104" t="str">
        <f t="shared" si="130"/>
        <v>FERRO</v>
      </c>
      <c r="AC1413" s="106">
        <f>IF(AND(AB1413="FERRO",AA1413="PADRAO"),CONTROLE!$T$2,IF(AND(AB1413="FERRO",AA1413="ESPECIAL"),CONTROLE!$T$3,IF(AND(AB1413="ACO",AA1413="PADRAO"),CONTROLE!$T$8,IF(AND(AB1413="ACO",AA1413="ESPECIAL"),CONTROLE!$T$9,IF(AND(AB1413="ALUMINIO",AA1413="PADRAO"),CONTROLE!$T$5,IF(AND(AB1413="ALUMINIO",AA1413="ESPECIAL"),CONTROLE!$T$6))))))</f>
        <v>12737</v>
      </c>
    </row>
    <row r="1414" spans="1:29" ht="15" customHeight="1">
      <c r="A1414" s="98" t="s">
        <v>2927</v>
      </c>
      <c r="B1414" s="96" t="str">
        <f t="shared" si="129"/>
        <v xml:space="preserve"> </v>
      </c>
      <c r="C1414" s="96" t="str">
        <f>IF(AND(ISBLANK('TABELA UNIFICADA 2024'!P1360)=TRUE,(ISBLANK('TABELA UNIFICADA 2024'!A1360)=FALSE)),'TABELA UNIFICADA 2024'!A1360," ")</f>
        <v xml:space="preserve"> </v>
      </c>
      <c r="D1414" s="96" t="s">
        <v>43</v>
      </c>
      <c r="E1414" s="191" t="str">
        <f>IF(ISBLANK('TABELA UNIFICADA 2024'!M1360)=TRUE," ",'TABELA UNIFICADA 2024'!M1360)</f>
        <v xml:space="preserve"> </v>
      </c>
      <c r="F1414" s="96" t="s">
        <v>111</v>
      </c>
      <c r="G1414" s="96" t="str">
        <f>IF(C1414='TABELA UNIFICADA 2024'!A1414,'TABELA UNIFICADA 2024'!D1414," ")</f>
        <v xml:space="preserve"> </v>
      </c>
      <c r="H1414" s="96" t="s">
        <v>43</v>
      </c>
      <c r="I1414" s="96" t="s">
        <v>112</v>
      </c>
      <c r="J1414" s="97" t="str">
        <f>IF(C1414='TABELA UNIFICADA 2024'!A1360,'TABELA UNIFICADA 2024'!G1360," ")</f>
        <v xml:space="preserve"> </v>
      </c>
      <c r="K1414" s="96" t="s">
        <v>113</v>
      </c>
      <c r="L1414" s="100" t="str">
        <f t="shared" si="127"/>
        <v>-</v>
      </c>
      <c r="M1414" s="95" t="str">
        <f>IF(C1414='TABELA UNIFICADA 2024'!A1414,'TABELA UNIFICADA 2024'!C1414," ")</f>
        <v xml:space="preserve"> </v>
      </c>
      <c r="N1414" s="99" t="str">
        <f>IF(C1414='TABELA UNIFICADA 2024'!A1360,'TABELA UNIFICADA 2024'!F1360," ")</f>
        <v xml:space="preserve"> </v>
      </c>
      <c r="O1414" s="99" t="str">
        <f t="shared" si="128"/>
        <v xml:space="preserve"> </v>
      </c>
      <c r="Y1414" s="183" t="s">
        <v>2401</v>
      </c>
      <c r="Z1414" s="104" t="s">
        <v>666</v>
      </c>
      <c r="AA1414" s="104" t="s">
        <v>706</v>
      </c>
      <c r="AB1414" s="104" t="str">
        <f t="shared" si="130"/>
        <v>FERRO</v>
      </c>
      <c r="AC1414" s="106">
        <f>IF(AND(AB1414="FERRO",AA1414="PADRAO"),CONTROLE!$T$2,IF(AND(AB1414="FERRO",AA1414="ESPECIAL"),CONTROLE!$T$3,IF(AND(AB1414="ACO",AA1414="PADRAO"),CONTROLE!$T$8,IF(AND(AB1414="ACO",AA1414="ESPECIAL"),CONTROLE!$T$9,IF(AND(AB1414="ALUMINIO",AA1414="PADRAO"),CONTROLE!$T$5,IF(AND(AB1414="ALUMINIO",AA1414="ESPECIAL"),CONTROLE!$T$6))))))</f>
        <v>12737</v>
      </c>
    </row>
    <row r="1415" spans="1:29" ht="15" customHeight="1">
      <c r="A1415" s="98" t="s">
        <v>2927</v>
      </c>
      <c r="B1415" s="96" t="str">
        <f t="shared" si="129"/>
        <v xml:space="preserve"> </v>
      </c>
      <c r="C1415" s="96" t="str">
        <f>IF(AND(ISBLANK('TABELA UNIFICADA 2024'!P1361)=TRUE,(ISBLANK('TABELA UNIFICADA 2024'!A1361)=FALSE)),'TABELA UNIFICADA 2024'!A1361," ")</f>
        <v xml:space="preserve"> </v>
      </c>
      <c r="D1415" s="96" t="s">
        <v>43</v>
      </c>
      <c r="E1415" s="191" t="str">
        <f>IF(ISBLANK('TABELA UNIFICADA 2024'!M1361)=TRUE," ",'TABELA UNIFICADA 2024'!M1361)</f>
        <v xml:space="preserve"> </v>
      </c>
      <c r="F1415" s="96" t="s">
        <v>111</v>
      </c>
      <c r="G1415" s="96" t="str">
        <f>IF(C1415='TABELA UNIFICADA 2024'!A1415,'TABELA UNIFICADA 2024'!D1415," ")</f>
        <v xml:space="preserve"> </v>
      </c>
      <c r="H1415" s="96" t="s">
        <v>43</v>
      </c>
      <c r="I1415" s="96" t="s">
        <v>112</v>
      </c>
      <c r="J1415" s="97" t="str">
        <f>IF(C1415='TABELA UNIFICADA 2024'!A1361,'TABELA UNIFICADA 2024'!G1361," ")</f>
        <v xml:space="preserve"> </v>
      </c>
      <c r="K1415" s="96" t="s">
        <v>113</v>
      </c>
      <c r="L1415" s="100" t="str">
        <f t="shared" si="127"/>
        <v>-</v>
      </c>
      <c r="M1415" s="95" t="str">
        <f>IF(C1415='TABELA UNIFICADA 2024'!A1415,'TABELA UNIFICADA 2024'!C1415," ")</f>
        <v xml:space="preserve"> </v>
      </c>
      <c r="N1415" s="99" t="str">
        <f>IF(C1415='TABELA UNIFICADA 2024'!A1361,'TABELA UNIFICADA 2024'!F1361," ")</f>
        <v xml:space="preserve"> </v>
      </c>
      <c r="O1415" s="99" t="str">
        <f t="shared" si="128"/>
        <v xml:space="preserve"> </v>
      </c>
      <c r="Y1415" s="183" t="s">
        <v>2402</v>
      </c>
      <c r="Z1415" s="104" t="s">
        <v>666</v>
      </c>
      <c r="AA1415" s="104" t="s">
        <v>706</v>
      </c>
      <c r="AB1415" s="104" t="str">
        <f t="shared" si="130"/>
        <v>FERRO</v>
      </c>
      <c r="AC1415" s="106">
        <f>IF(AND(AB1415="FERRO",AA1415="PADRAO"),CONTROLE!$T$2,IF(AND(AB1415="FERRO",AA1415="ESPECIAL"),CONTROLE!$T$3,IF(AND(AB1415="ACO",AA1415="PADRAO"),CONTROLE!$T$8,IF(AND(AB1415="ACO",AA1415="ESPECIAL"),CONTROLE!$T$9,IF(AND(AB1415="ALUMINIO",AA1415="PADRAO"),CONTROLE!$T$5,IF(AND(AB1415="ALUMINIO",AA1415="ESPECIAL"),CONTROLE!$T$6))))))</f>
        <v>12737</v>
      </c>
    </row>
    <row r="1416" spans="1:29" ht="15" customHeight="1">
      <c r="A1416" s="98" t="s">
        <v>2927</v>
      </c>
      <c r="B1416" s="96" t="str">
        <f t="shared" si="129"/>
        <v xml:space="preserve"> </v>
      </c>
      <c r="C1416" s="96" t="str">
        <f>IF(AND(ISBLANK('TABELA UNIFICADA 2024'!P1362)=TRUE,(ISBLANK('TABELA UNIFICADA 2024'!A1362)=FALSE)),'TABELA UNIFICADA 2024'!A1362," ")</f>
        <v xml:space="preserve"> </v>
      </c>
      <c r="D1416" s="96" t="s">
        <v>43</v>
      </c>
      <c r="E1416" s="191" t="str">
        <f>IF(ISBLANK('TABELA UNIFICADA 2024'!M1362)=TRUE," ",'TABELA UNIFICADA 2024'!M1362)</f>
        <v xml:space="preserve"> </v>
      </c>
      <c r="F1416" s="96" t="s">
        <v>111</v>
      </c>
      <c r="G1416" s="96" t="str">
        <f>IF(C1416='TABELA UNIFICADA 2024'!A1416,'TABELA UNIFICADA 2024'!D1416," ")</f>
        <v xml:space="preserve"> </v>
      </c>
      <c r="H1416" s="96" t="s">
        <v>43</v>
      </c>
      <c r="I1416" s="96" t="s">
        <v>112</v>
      </c>
      <c r="J1416" s="97" t="str">
        <f>IF(C1416='TABELA UNIFICADA 2024'!A1362,'TABELA UNIFICADA 2024'!G1362," ")</f>
        <v xml:space="preserve"> </v>
      </c>
      <c r="K1416" s="96" t="s">
        <v>113</v>
      </c>
      <c r="L1416" s="100" t="str">
        <f t="shared" si="127"/>
        <v>-</v>
      </c>
      <c r="M1416" s="95" t="str">
        <f>IF(C1416='TABELA UNIFICADA 2024'!A1416,'TABELA UNIFICADA 2024'!C1416," ")</f>
        <v xml:space="preserve"> </v>
      </c>
      <c r="N1416" s="99" t="str">
        <f>IF(C1416='TABELA UNIFICADA 2024'!A1362,'TABELA UNIFICADA 2024'!F1362," ")</f>
        <v xml:space="preserve"> </v>
      </c>
      <c r="O1416" s="99" t="str">
        <f t="shared" si="128"/>
        <v xml:space="preserve"> </v>
      </c>
      <c r="Y1416" s="183" t="s">
        <v>2403</v>
      </c>
      <c r="Z1416" s="104" t="s">
        <v>666</v>
      </c>
      <c r="AA1416" s="104" t="s">
        <v>706</v>
      </c>
      <c r="AB1416" s="104" t="str">
        <f t="shared" si="130"/>
        <v>FERRO</v>
      </c>
      <c r="AC1416" s="106">
        <f>IF(AND(AB1416="FERRO",AA1416="PADRAO"),CONTROLE!$T$2,IF(AND(AB1416="FERRO",AA1416="ESPECIAL"),CONTROLE!$T$3,IF(AND(AB1416="ACO",AA1416="PADRAO"),CONTROLE!$T$8,IF(AND(AB1416="ACO",AA1416="ESPECIAL"),CONTROLE!$T$9,IF(AND(AB1416="ALUMINIO",AA1416="PADRAO"),CONTROLE!$T$5,IF(AND(AB1416="ALUMINIO",AA1416="ESPECIAL"),CONTROLE!$T$6))))))</f>
        <v>12737</v>
      </c>
    </row>
    <row r="1417" spans="1:29" ht="15" customHeight="1">
      <c r="A1417" s="98" t="s">
        <v>2927</v>
      </c>
      <c r="B1417" s="96" t="str">
        <f t="shared" si="129"/>
        <v xml:space="preserve"> </v>
      </c>
      <c r="C1417" s="96" t="str">
        <f>IF(AND(ISBLANK('TABELA UNIFICADA 2024'!P1363)=TRUE,(ISBLANK('TABELA UNIFICADA 2024'!A1363)=FALSE)),'TABELA UNIFICADA 2024'!A1363," ")</f>
        <v xml:space="preserve"> </v>
      </c>
      <c r="D1417" s="96" t="s">
        <v>43</v>
      </c>
      <c r="E1417" s="191" t="str">
        <f>IF(ISBLANK('TABELA UNIFICADA 2024'!M1363)=TRUE," ",'TABELA UNIFICADA 2024'!M1363)</f>
        <v xml:space="preserve"> </v>
      </c>
      <c r="F1417" s="96" t="s">
        <v>111</v>
      </c>
      <c r="G1417" s="96" t="str">
        <f>IF(C1417='TABELA UNIFICADA 2024'!A1417,'TABELA UNIFICADA 2024'!D1417," ")</f>
        <v xml:space="preserve"> </v>
      </c>
      <c r="H1417" s="96" t="s">
        <v>43</v>
      </c>
      <c r="I1417" s="96" t="s">
        <v>112</v>
      </c>
      <c r="J1417" s="97" t="str">
        <f>IF(C1417='TABELA UNIFICADA 2024'!A1363,'TABELA UNIFICADA 2024'!G1363," ")</f>
        <v xml:space="preserve"> </v>
      </c>
      <c r="K1417" s="96" t="s">
        <v>113</v>
      </c>
      <c r="L1417" s="100" t="str">
        <f t="shared" si="127"/>
        <v>-</v>
      </c>
      <c r="M1417" s="95" t="str">
        <f>IF(C1417='TABELA UNIFICADA 2024'!A1417,'TABELA UNIFICADA 2024'!C1417," ")</f>
        <v xml:space="preserve"> </v>
      </c>
      <c r="N1417" s="99" t="str">
        <f>IF(C1417='TABELA UNIFICADA 2024'!A1363,'TABELA UNIFICADA 2024'!F1363," ")</f>
        <v xml:space="preserve"> </v>
      </c>
      <c r="O1417" s="99" t="str">
        <f t="shared" si="128"/>
        <v xml:space="preserve"> </v>
      </c>
      <c r="Y1417" s="183" t="s">
        <v>2404</v>
      </c>
      <c r="Z1417" s="104" t="s">
        <v>666</v>
      </c>
      <c r="AA1417" s="104" t="s">
        <v>706</v>
      </c>
      <c r="AB1417" s="104" t="str">
        <f t="shared" si="130"/>
        <v>FERRO</v>
      </c>
      <c r="AC1417" s="106">
        <f>IF(AND(AB1417="FERRO",AA1417="PADRAO"),CONTROLE!$T$2,IF(AND(AB1417="FERRO",AA1417="ESPECIAL"),CONTROLE!$T$3,IF(AND(AB1417="ACO",AA1417="PADRAO"),CONTROLE!$T$8,IF(AND(AB1417="ACO",AA1417="ESPECIAL"),CONTROLE!$T$9,IF(AND(AB1417="ALUMINIO",AA1417="PADRAO"),CONTROLE!$T$5,IF(AND(AB1417="ALUMINIO",AA1417="ESPECIAL"),CONTROLE!$T$6))))))</f>
        <v>12737</v>
      </c>
    </row>
    <row r="1418" spans="1:29" ht="15" customHeight="1">
      <c r="A1418" s="98" t="s">
        <v>2927</v>
      </c>
      <c r="B1418" s="96" t="str">
        <f t="shared" si="129"/>
        <v xml:space="preserve"> </v>
      </c>
      <c r="C1418" s="96" t="str">
        <f>IF(AND(ISBLANK('TABELA UNIFICADA 2024'!P1364)=TRUE,(ISBLANK('TABELA UNIFICADA 2024'!A1364)=FALSE)),'TABELA UNIFICADA 2024'!A1364," ")</f>
        <v xml:space="preserve"> </v>
      </c>
      <c r="D1418" s="96" t="s">
        <v>43</v>
      </c>
      <c r="E1418" s="191" t="str">
        <f>IF(ISBLANK('TABELA UNIFICADA 2024'!M1364)=TRUE," ",'TABELA UNIFICADA 2024'!M1364)</f>
        <v xml:space="preserve"> </v>
      </c>
      <c r="F1418" s="96" t="s">
        <v>111</v>
      </c>
      <c r="G1418" s="96" t="str">
        <f>IF(C1418='TABELA UNIFICADA 2024'!A1418,'TABELA UNIFICADA 2024'!D1418," ")</f>
        <v xml:space="preserve"> </v>
      </c>
      <c r="H1418" s="96" t="s">
        <v>43</v>
      </c>
      <c r="I1418" s="96" t="s">
        <v>112</v>
      </c>
      <c r="J1418" s="97" t="str">
        <f>IF(C1418='TABELA UNIFICADA 2024'!A1364,'TABELA UNIFICADA 2024'!G1364," ")</f>
        <v xml:space="preserve"> </v>
      </c>
      <c r="K1418" s="96" t="s">
        <v>113</v>
      </c>
      <c r="L1418" s="100" t="str">
        <f t="shared" si="127"/>
        <v>-</v>
      </c>
      <c r="M1418" s="95" t="str">
        <f>IF(C1418='TABELA UNIFICADA 2024'!A1418,'TABELA UNIFICADA 2024'!C1418," ")</f>
        <v xml:space="preserve"> </v>
      </c>
      <c r="N1418" s="99" t="str">
        <f>IF(C1418='TABELA UNIFICADA 2024'!A1364,'TABELA UNIFICADA 2024'!F1364," ")</f>
        <v xml:space="preserve"> </v>
      </c>
      <c r="O1418" s="99" t="str">
        <f t="shared" si="128"/>
        <v xml:space="preserve"> </v>
      </c>
      <c r="Y1418" s="183" t="s">
        <v>2405</v>
      </c>
      <c r="Z1418" s="104" t="s">
        <v>666</v>
      </c>
      <c r="AA1418" s="104" t="s">
        <v>706</v>
      </c>
      <c r="AB1418" s="104" t="str">
        <f t="shared" si="130"/>
        <v>FERRO</v>
      </c>
      <c r="AC1418" s="106">
        <f>IF(AND(AB1418="FERRO",AA1418="PADRAO"),CONTROLE!$T$2,IF(AND(AB1418="FERRO",AA1418="ESPECIAL"),CONTROLE!$T$3,IF(AND(AB1418="ACO",AA1418="PADRAO"),CONTROLE!$T$8,IF(AND(AB1418="ACO",AA1418="ESPECIAL"),CONTROLE!$T$9,IF(AND(AB1418="ALUMINIO",AA1418="PADRAO"),CONTROLE!$T$5,IF(AND(AB1418="ALUMINIO",AA1418="ESPECIAL"),CONTROLE!$T$6))))))</f>
        <v>12737</v>
      </c>
    </row>
    <row r="1419" spans="1:29" ht="15" customHeight="1">
      <c r="A1419" s="98" t="s">
        <v>2927</v>
      </c>
      <c r="B1419" s="96" t="str">
        <f t="shared" si="129"/>
        <v xml:space="preserve"> </v>
      </c>
      <c r="C1419" s="96" t="str">
        <f>IF(AND(ISBLANK('TABELA UNIFICADA 2024'!P1365)=TRUE,(ISBLANK('TABELA UNIFICADA 2024'!A1365)=FALSE)),'TABELA UNIFICADA 2024'!A1365," ")</f>
        <v xml:space="preserve"> </v>
      </c>
      <c r="D1419" s="96" t="s">
        <v>43</v>
      </c>
      <c r="E1419" s="191" t="str">
        <f>IF(ISBLANK('TABELA UNIFICADA 2024'!M1365)=TRUE," ",'TABELA UNIFICADA 2024'!M1365)</f>
        <v xml:space="preserve"> </v>
      </c>
      <c r="F1419" s="96" t="s">
        <v>111</v>
      </c>
      <c r="G1419" s="96" t="str">
        <f>IF(C1419='TABELA UNIFICADA 2024'!A1419,'TABELA UNIFICADA 2024'!D1419," ")</f>
        <v xml:space="preserve"> </v>
      </c>
      <c r="H1419" s="96" t="s">
        <v>43</v>
      </c>
      <c r="I1419" s="96" t="s">
        <v>112</v>
      </c>
      <c r="J1419" s="97" t="str">
        <f>IF(C1419='TABELA UNIFICADA 2024'!A1365,'TABELA UNIFICADA 2024'!G1365," ")</f>
        <v xml:space="preserve"> </v>
      </c>
      <c r="K1419" s="96" t="s">
        <v>113</v>
      </c>
      <c r="L1419" s="100" t="str">
        <f t="shared" si="127"/>
        <v>-</v>
      </c>
      <c r="M1419" s="95" t="str">
        <f>IF(C1419='TABELA UNIFICADA 2024'!A1419,'TABELA UNIFICADA 2024'!C1419," ")</f>
        <v xml:space="preserve"> </v>
      </c>
      <c r="N1419" s="99" t="str">
        <f>IF(C1419='TABELA UNIFICADA 2024'!A1365,'TABELA UNIFICADA 2024'!F1365," ")</f>
        <v xml:space="preserve"> </v>
      </c>
      <c r="O1419" s="99" t="str">
        <f t="shared" si="128"/>
        <v xml:space="preserve"> </v>
      </c>
      <c r="Y1419" s="183" t="s">
        <v>2406</v>
      </c>
      <c r="Z1419" s="104" t="s">
        <v>666</v>
      </c>
      <c r="AA1419" s="104" t="s">
        <v>706</v>
      </c>
      <c r="AB1419" s="104" t="str">
        <f t="shared" si="130"/>
        <v>FERRO</v>
      </c>
      <c r="AC1419" s="106">
        <f>IF(AND(AB1419="FERRO",AA1419="PADRAO"),CONTROLE!$T$2,IF(AND(AB1419="FERRO",AA1419="ESPECIAL"),CONTROLE!$T$3,IF(AND(AB1419="ACO",AA1419="PADRAO"),CONTROLE!$T$8,IF(AND(AB1419="ACO",AA1419="ESPECIAL"),CONTROLE!$T$9,IF(AND(AB1419="ALUMINIO",AA1419="PADRAO"),CONTROLE!$T$5,IF(AND(AB1419="ALUMINIO",AA1419="ESPECIAL"),CONTROLE!$T$6))))))</f>
        <v>12737</v>
      </c>
    </row>
    <row r="1420" spans="1:29" ht="15" customHeight="1">
      <c r="A1420" s="98" t="s">
        <v>2927</v>
      </c>
      <c r="B1420" s="96" t="str">
        <f t="shared" si="129"/>
        <v xml:space="preserve"> </v>
      </c>
      <c r="C1420" s="96" t="str">
        <f>IF(AND(ISBLANK('TABELA UNIFICADA 2024'!P1366)=TRUE,(ISBLANK('TABELA UNIFICADA 2024'!A1366)=FALSE)),'TABELA UNIFICADA 2024'!A1366," ")</f>
        <v xml:space="preserve"> </v>
      </c>
      <c r="D1420" s="96" t="s">
        <v>43</v>
      </c>
      <c r="E1420" s="191" t="str">
        <f>IF(ISBLANK('TABELA UNIFICADA 2024'!M1366)=TRUE," ",'TABELA UNIFICADA 2024'!M1366)</f>
        <v xml:space="preserve"> </v>
      </c>
      <c r="F1420" s="96" t="s">
        <v>111</v>
      </c>
      <c r="G1420" s="96" t="str">
        <f>IF(C1420='TABELA UNIFICADA 2024'!A1420,'TABELA UNIFICADA 2024'!D1420," ")</f>
        <v xml:space="preserve"> </v>
      </c>
      <c r="H1420" s="96" t="s">
        <v>43</v>
      </c>
      <c r="I1420" s="96" t="s">
        <v>112</v>
      </c>
      <c r="J1420" s="97" t="str">
        <f>IF(C1420='TABELA UNIFICADA 2024'!A1366,'TABELA UNIFICADA 2024'!G1366," ")</f>
        <v xml:space="preserve"> </v>
      </c>
      <c r="K1420" s="96" t="s">
        <v>113</v>
      </c>
      <c r="L1420" s="100" t="str">
        <f t="shared" si="127"/>
        <v>-</v>
      </c>
      <c r="M1420" s="95" t="str">
        <f>IF(C1420='TABELA UNIFICADA 2024'!A1420,'TABELA UNIFICADA 2024'!C1420," ")</f>
        <v xml:space="preserve"> </v>
      </c>
      <c r="N1420" s="99" t="str">
        <f>IF(C1420='TABELA UNIFICADA 2024'!A1366,'TABELA UNIFICADA 2024'!F1366," ")</f>
        <v xml:space="preserve"> </v>
      </c>
      <c r="O1420" s="99" t="str">
        <f t="shared" si="128"/>
        <v xml:space="preserve"> </v>
      </c>
      <c r="Y1420" s="183" t="s">
        <v>2407</v>
      </c>
      <c r="Z1420" s="104" t="s">
        <v>666</v>
      </c>
      <c r="AA1420" s="104" t="s">
        <v>706</v>
      </c>
      <c r="AB1420" s="104" t="str">
        <f t="shared" si="130"/>
        <v>FERRO</v>
      </c>
      <c r="AC1420" s="106">
        <f>IF(AND(AB1420="FERRO",AA1420="PADRAO"),CONTROLE!$T$2,IF(AND(AB1420="FERRO",AA1420="ESPECIAL"),CONTROLE!$T$3,IF(AND(AB1420="ACO",AA1420="PADRAO"),CONTROLE!$T$8,IF(AND(AB1420="ACO",AA1420="ESPECIAL"),CONTROLE!$T$9,IF(AND(AB1420="ALUMINIO",AA1420="PADRAO"),CONTROLE!$T$5,IF(AND(AB1420="ALUMINIO",AA1420="ESPECIAL"),CONTROLE!$T$6))))))</f>
        <v>12737</v>
      </c>
    </row>
    <row r="1421" spans="1:29" ht="15" customHeight="1">
      <c r="A1421" s="98" t="s">
        <v>2927</v>
      </c>
      <c r="B1421" s="96" t="str">
        <f t="shared" si="129"/>
        <v xml:space="preserve"> </v>
      </c>
      <c r="C1421" s="96" t="str">
        <f>IF(AND(ISBLANK('TABELA UNIFICADA 2024'!P1367)=TRUE,(ISBLANK('TABELA UNIFICADA 2024'!A1367)=FALSE)),'TABELA UNIFICADA 2024'!A1367," ")</f>
        <v xml:space="preserve"> </v>
      </c>
      <c r="D1421" s="96" t="s">
        <v>43</v>
      </c>
      <c r="E1421" s="191" t="str">
        <f>IF(ISBLANK('TABELA UNIFICADA 2024'!M1367)=TRUE," ",'TABELA UNIFICADA 2024'!M1367)</f>
        <v xml:space="preserve"> </v>
      </c>
      <c r="F1421" s="96" t="s">
        <v>111</v>
      </c>
      <c r="G1421" s="96" t="str">
        <f>IF(C1421='TABELA UNIFICADA 2024'!A1421,'TABELA UNIFICADA 2024'!D1421," ")</f>
        <v xml:space="preserve"> </v>
      </c>
      <c r="H1421" s="96" t="s">
        <v>43</v>
      </c>
      <c r="I1421" s="96" t="s">
        <v>112</v>
      </c>
      <c r="J1421" s="97" t="str">
        <f>IF(C1421='TABELA UNIFICADA 2024'!A1367,'TABELA UNIFICADA 2024'!G1367," ")</f>
        <v xml:space="preserve"> </v>
      </c>
      <c r="K1421" s="96" t="s">
        <v>113</v>
      </c>
      <c r="L1421" s="100" t="str">
        <f t="shared" si="127"/>
        <v>-</v>
      </c>
      <c r="M1421" s="95" t="str">
        <f>IF(C1421='TABELA UNIFICADA 2024'!A1421,'TABELA UNIFICADA 2024'!C1421," ")</f>
        <v xml:space="preserve"> </v>
      </c>
      <c r="N1421" s="99" t="str">
        <f>IF(C1421='TABELA UNIFICADA 2024'!A1367,'TABELA UNIFICADA 2024'!F1367," ")</f>
        <v xml:space="preserve"> </v>
      </c>
      <c r="O1421" s="99" t="str">
        <f t="shared" si="128"/>
        <v xml:space="preserve"> </v>
      </c>
      <c r="Y1421" s="183" t="s">
        <v>2408</v>
      </c>
      <c r="Z1421" s="104" t="s">
        <v>666</v>
      </c>
      <c r="AA1421" s="104" t="s">
        <v>706</v>
      </c>
      <c r="AB1421" s="104" t="str">
        <f t="shared" si="130"/>
        <v>FERRO</v>
      </c>
      <c r="AC1421" s="106">
        <f>IF(AND(AB1421="FERRO",AA1421="PADRAO"),CONTROLE!$T$2,IF(AND(AB1421="FERRO",AA1421="ESPECIAL"),CONTROLE!$T$3,IF(AND(AB1421="ACO",AA1421="PADRAO"),CONTROLE!$T$8,IF(AND(AB1421="ACO",AA1421="ESPECIAL"),CONTROLE!$T$9,IF(AND(AB1421="ALUMINIO",AA1421="PADRAO"),CONTROLE!$T$5,IF(AND(AB1421="ALUMINIO",AA1421="ESPECIAL"),CONTROLE!$T$6))))))</f>
        <v>12737</v>
      </c>
    </row>
    <row r="1422" spans="1:29" ht="15" customHeight="1">
      <c r="A1422" s="98" t="s">
        <v>2927</v>
      </c>
      <c r="B1422" s="96" t="str">
        <f t="shared" si="129"/>
        <v xml:space="preserve"> </v>
      </c>
      <c r="C1422" s="96" t="str">
        <f>IF(AND(ISBLANK('TABELA UNIFICADA 2024'!P1368)=TRUE,(ISBLANK('TABELA UNIFICADA 2024'!A1368)=FALSE)),'TABELA UNIFICADA 2024'!A1368," ")</f>
        <v xml:space="preserve"> </v>
      </c>
      <c r="D1422" s="96" t="s">
        <v>43</v>
      </c>
      <c r="E1422" s="191" t="str">
        <f>IF(ISBLANK('TABELA UNIFICADA 2024'!M1368)=TRUE," ",'TABELA UNIFICADA 2024'!M1368)</f>
        <v xml:space="preserve"> </v>
      </c>
      <c r="F1422" s="96" t="s">
        <v>111</v>
      </c>
      <c r="G1422" s="96" t="str">
        <f>IF(C1422='TABELA UNIFICADA 2024'!A1422,'TABELA UNIFICADA 2024'!D1422," ")</f>
        <v xml:space="preserve"> </v>
      </c>
      <c r="H1422" s="96" t="s">
        <v>43</v>
      </c>
      <c r="I1422" s="96" t="s">
        <v>112</v>
      </c>
      <c r="J1422" s="97" t="str">
        <f>IF(C1422='TABELA UNIFICADA 2024'!A1368,'TABELA UNIFICADA 2024'!G1368," ")</f>
        <v xml:space="preserve"> </v>
      </c>
      <c r="K1422" s="96" t="s">
        <v>113</v>
      </c>
      <c r="L1422" s="100" t="str">
        <f t="shared" ref="L1422:L1485" si="131">IFERROR(VLOOKUP(M1422,$Y$3:$AC$3003,5,0),"-")</f>
        <v>-</v>
      </c>
      <c r="M1422" s="95" t="str">
        <f>IF(C1422='TABELA UNIFICADA 2024'!A1422,'TABELA UNIFICADA 2024'!C1422," ")</f>
        <v xml:space="preserve"> </v>
      </c>
      <c r="N1422" s="99" t="str">
        <f>IF(C1422='TABELA UNIFICADA 2024'!A1368,'TABELA UNIFICADA 2024'!F1368," ")</f>
        <v xml:space="preserve"> </v>
      </c>
      <c r="O1422" s="99" t="str">
        <f t="shared" ref="O1422:O1485" si="132">IF(C1422=" "," ",CONCATENATE(A1422," ",B1422,," ",C1422," ",D1422," ",TEXT(E1422,"dd/mm/aaaa")," ",F1422," ",IF(LEFT(M1422, 2) = "PF", SUBSTITUTE(M1422, ".","") &amp; ".055",M1422 &amp; ".055")," ",H1422," ",I1422," ",TEXT(J1422,"#,00")," ",K1422))</f>
        <v xml:space="preserve"> </v>
      </c>
      <c r="Y1422" s="183" t="s">
        <v>2409</v>
      </c>
      <c r="Z1422" s="104" t="s">
        <v>666</v>
      </c>
      <c r="AA1422" s="104" t="s">
        <v>706</v>
      </c>
      <c r="AB1422" s="104" t="str">
        <f t="shared" si="130"/>
        <v>FERRO</v>
      </c>
      <c r="AC1422" s="106">
        <f>IF(AND(AB1422="FERRO",AA1422="PADRAO"),CONTROLE!$T$2,IF(AND(AB1422="FERRO",AA1422="ESPECIAL"),CONTROLE!$T$3,IF(AND(AB1422="ACO",AA1422="PADRAO"),CONTROLE!$T$8,IF(AND(AB1422="ACO",AA1422="ESPECIAL"),CONTROLE!$T$9,IF(AND(AB1422="ALUMINIO",AA1422="PADRAO"),CONTROLE!$T$5,IF(AND(AB1422="ALUMINIO",AA1422="ESPECIAL"),CONTROLE!$T$6))))))</f>
        <v>12737</v>
      </c>
    </row>
    <row r="1423" spans="1:29" ht="15" customHeight="1">
      <c r="A1423" s="98" t="s">
        <v>2927</v>
      </c>
      <c r="B1423" s="96" t="str">
        <f t="shared" si="129"/>
        <v xml:space="preserve"> </v>
      </c>
      <c r="C1423" s="96" t="str">
        <f>IF(AND(ISBLANK('TABELA UNIFICADA 2024'!P1369)=TRUE,(ISBLANK('TABELA UNIFICADA 2024'!A1369)=FALSE)),'TABELA UNIFICADA 2024'!A1369," ")</f>
        <v xml:space="preserve"> </v>
      </c>
      <c r="D1423" s="96" t="s">
        <v>43</v>
      </c>
      <c r="E1423" s="191" t="str">
        <f>IF(ISBLANK('TABELA UNIFICADA 2024'!M1369)=TRUE," ",'TABELA UNIFICADA 2024'!M1369)</f>
        <v xml:space="preserve"> </v>
      </c>
      <c r="F1423" s="96" t="s">
        <v>111</v>
      </c>
      <c r="G1423" s="96" t="str">
        <f>IF(C1423='TABELA UNIFICADA 2024'!A1423,'TABELA UNIFICADA 2024'!D1423," ")</f>
        <v xml:space="preserve"> </v>
      </c>
      <c r="H1423" s="96" t="s">
        <v>43</v>
      </c>
      <c r="I1423" s="96" t="s">
        <v>112</v>
      </c>
      <c r="J1423" s="97" t="str">
        <f>IF(C1423='TABELA UNIFICADA 2024'!A1369,'TABELA UNIFICADA 2024'!G1369," ")</f>
        <v xml:space="preserve"> </v>
      </c>
      <c r="K1423" s="96" t="s">
        <v>113</v>
      </c>
      <c r="L1423" s="100" t="str">
        <f t="shared" si="131"/>
        <v>-</v>
      </c>
      <c r="M1423" s="95" t="str">
        <f>IF(C1423='TABELA UNIFICADA 2024'!A1423,'TABELA UNIFICADA 2024'!C1423," ")</f>
        <v xml:space="preserve"> </v>
      </c>
      <c r="N1423" s="99" t="str">
        <f>IF(C1423='TABELA UNIFICADA 2024'!A1369,'TABELA UNIFICADA 2024'!F1369," ")</f>
        <v xml:space="preserve"> </v>
      </c>
      <c r="O1423" s="99" t="str">
        <f t="shared" si="132"/>
        <v xml:space="preserve"> </v>
      </c>
      <c r="Y1423" s="183" t="s">
        <v>1308</v>
      </c>
      <c r="Z1423" s="104" t="s">
        <v>664</v>
      </c>
      <c r="AA1423" s="104" t="s">
        <v>706</v>
      </c>
      <c r="AB1423" s="104" t="str">
        <f t="shared" si="130"/>
        <v>FERRO</v>
      </c>
      <c r="AC1423" s="106">
        <f>IF(AND(AB1423="FERRO",AA1423="PADRAO"),CONTROLE!$T$2,IF(AND(AB1423="FERRO",AA1423="ESPECIAL"),CONTROLE!$T$3,IF(AND(AB1423="ACO",AA1423="PADRAO"),CONTROLE!$T$8,IF(AND(AB1423="ACO",AA1423="ESPECIAL"),CONTROLE!$T$9,IF(AND(AB1423="ALUMINIO",AA1423="PADRAO"),CONTROLE!$T$5,IF(AND(AB1423="ALUMINIO",AA1423="ESPECIAL"),CONTROLE!$T$6))))))</f>
        <v>12737</v>
      </c>
    </row>
    <row r="1424" spans="1:29" ht="15" customHeight="1">
      <c r="A1424" s="98" t="s">
        <v>2927</v>
      </c>
      <c r="B1424" s="96" t="str">
        <f t="shared" si="129"/>
        <v xml:space="preserve"> </v>
      </c>
      <c r="C1424" s="96" t="str">
        <f>IF(AND(ISBLANK('TABELA UNIFICADA 2024'!P1370)=TRUE,(ISBLANK('TABELA UNIFICADA 2024'!A1370)=FALSE)),'TABELA UNIFICADA 2024'!A1370," ")</f>
        <v xml:space="preserve"> </v>
      </c>
      <c r="D1424" s="96" t="s">
        <v>43</v>
      </c>
      <c r="E1424" s="191" t="str">
        <f>IF(ISBLANK('TABELA UNIFICADA 2024'!M1370)=TRUE," ",'TABELA UNIFICADA 2024'!M1370)</f>
        <v xml:space="preserve"> </v>
      </c>
      <c r="F1424" s="96" t="s">
        <v>111</v>
      </c>
      <c r="G1424" s="96" t="str">
        <f>IF(C1424='TABELA UNIFICADA 2024'!A1424,'TABELA UNIFICADA 2024'!D1424," ")</f>
        <v xml:space="preserve"> </v>
      </c>
      <c r="H1424" s="96" t="s">
        <v>43</v>
      </c>
      <c r="I1424" s="96" t="s">
        <v>112</v>
      </c>
      <c r="J1424" s="97" t="str">
        <f>IF(C1424='TABELA UNIFICADA 2024'!A1370,'TABELA UNIFICADA 2024'!G1370," ")</f>
        <v xml:space="preserve"> </v>
      </c>
      <c r="K1424" s="96" t="s">
        <v>113</v>
      </c>
      <c r="L1424" s="100" t="str">
        <f t="shared" si="131"/>
        <v>-</v>
      </c>
      <c r="M1424" s="95" t="str">
        <f>IF(C1424='TABELA UNIFICADA 2024'!A1424,'TABELA UNIFICADA 2024'!C1424," ")</f>
        <v xml:space="preserve"> </v>
      </c>
      <c r="N1424" s="99" t="str">
        <f>IF(C1424='TABELA UNIFICADA 2024'!A1370,'TABELA UNIFICADA 2024'!F1370," ")</f>
        <v xml:space="preserve"> </v>
      </c>
      <c r="O1424" s="99" t="str">
        <f t="shared" si="132"/>
        <v xml:space="preserve"> </v>
      </c>
      <c r="Y1424" s="183" t="s">
        <v>2410</v>
      </c>
      <c r="Z1424" s="104" t="s">
        <v>666</v>
      </c>
      <c r="AA1424" s="104" t="s">
        <v>706</v>
      </c>
      <c r="AB1424" s="104" t="str">
        <f t="shared" si="130"/>
        <v>FERRO</v>
      </c>
      <c r="AC1424" s="106">
        <f>IF(AND(AB1424="FERRO",AA1424="PADRAO"),CONTROLE!$T$2,IF(AND(AB1424="FERRO",AA1424="ESPECIAL"),CONTROLE!$T$3,IF(AND(AB1424="ACO",AA1424="PADRAO"),CONTROLE!$T$8,IF(AND(AB1424="ACO",AA1424="ESPECIAL"),CONTROLE!$T$9,IF(AND(AB1424="ALUMINIO",AA1424="PADRAO"),CONTROLE!$T$5,IF(AND(AB1424="ALUMINIO",AA1424="ESPECIAL"),CONTROLE!$T$6))))))</f>
        <v>12737</v>
      </c>
    </row>
    <row r="1425" spans="1:29" ht="15" customHeight="1">
      <c r="A1425" s="98" t="s">
        <v>2927</v>
      </c>
      <c r="B1425" s="96" t="str">
        <f t="shared" si="129"/>
        <v xml:space="preserve"> </v>
      </c>
      <c r="C1425" s="96" t="str">
        <f>IF(AND(ISBLANK('TABELA UNIFICADA 2024'!P1371)=TRUE,(ISBLANK('TABELA UNIFICADA 2024'!A1371)=FALSE)),'TABELA UNIFICADA 2024'!A1371," ")</f>
        <v xml:space="preserve"> </v>
      </c>
      <c r="D1425" s="96" t="s">
        <v>43</v>
      </c>
      <c r="E1425" s="191" t="str">
        <f>IF(ISBLANK('TABELA UNIFICADA 2024'!M1371)=TRUE," ",'TABELA UNIFICADA 2024'!M1371)</f>
        <v xml:space="preserve"> </v>
      </c>
      <c r="F1425" s="96" t="s">
        <v>111</v>
      </c>
      <c r="G1425" s="96" t="str">
        <f>IF(C1425='TABELA UNIFICADA 2024'!A1425,'TABELA UNIFICADA 2024'!D1425," ")</f>
        <v xml:space="preserve"> </v>
      </c>
      <c r="H1425" s="96" t="s">
        <v>43</v>
      </c>
      <c r="I1425" s="96" t="s">
        <v>112</v>
      </c>
      <c r="J1425" s="97" t="str">
        <f>IF(C1425='TABELA UNIFICADA 2024'!A1371,'TABELA UNIFICADA 2024'!G1371," ")</f>
        <v xml:space="preserve"> </v>
      </c>
      <c r="K1425" s="96" t="s">
        <v>113</v>
      </c>
      <c r="L1425" s="100" t="str">
        <f t="shared" si="131"/>
        <v>-</v>
      </c>
      <c r="M1425" s="95" t="str">
        <f>IF(C1425='TABELA UNIFICADA 2024'!A1425,'TABELA UNIFICADA 2024'!C1425," ")</f>
        <v xml:space="preserve"> </v>
      </c>
      <c r="N1425" s="99" t="str">
        <f>IF(C1425='TABELA UNIFICADA 2024'!A1371,'TABELA UNIFICADA 2024'!F1371," ")</f>
        <v xml:space="preserve"> </v>
      </c>
      <c r="O1425" s="99" t="str">
        <f t="shared" si="132"/>
        <v xml:space="preserve"> </v>
      </c>
      <c r="Y1425" s="183" t="s">
        <v>2411</v>
      </c>
      <c r="Z1425" s="104" t="s">
        <v>666</v>
      </c>
      <c r="AA1425" s="104" t="s">
        <v>706</v>
      </c>
      <c r="AB1425" s="104" t="str">
        <f t="shared" si="130"/>
        <v>FERRO</v>
      </c>
      <c r="AC1425" s="106">
        <f>IF(AND(AB1425="FERRO",AA1425="PADRAO"),CONTROLE!$T$2,IF(AND(AB1425="FERRO",AA1425="ESPECIAL"),CONTROLE!$T$3,IF(AND(AB1425="ACO",AA1425="PADRAO"),CONTROLE!$T$8,IF(AND(AB1425="ACO",AA1425="ESPECIAL"),CONTROLE!$T$9,IF(AND(AB1425="ALUMINIO",AA1425="PADRAO"),CONTROLE!$T$5,IF(AND(AB1425="ALUMINIO",AA1425="ESPECIAL"),CONTROLE!$T$6))))))</f>
        <v>12737</v>
      </c>
    </row>
    <row r="1426" spans="1:29" ht="15" customHeight="1">
      <c r="A1426" s="98" t="s">
        <v>2927</v>
      </c>
      <c r="B1426" s="96" t="str">
        <f t="shared" si="129"/>
        <v xml:space="preserve"> </v>
      </c>
      <c r="C1426" s="96" t="str">
        <f>IF(AND(ISBLANK('TABELA UNIFICADA 2024'!P1372)=TRUE,(ISBLANK('TABELA UNIFICADA 2024'!A1372)=FALSE)),'TABELA UNIFICADA 2024'!A1372," ")</f>
        <v xml:space="preserve"> </v>
      </c>
      <c r="D1426" s="96" t="s">
        <v>43</v>
      </c>
      <c r="E1426" s="191" t="str">
        <f>IF(ISBLANK('TABELA UNIFICADA 2024'!M1372)=TRUE," ",'TABELA UNIFICADA 2024'!M1372)</f>
        <v xml:space="preserve"> </v>
      </c>
      <c r="F1426" s="96" t="s">
        <v>111</v>
      </c>
      <c r="G1426" s="96" t="str">
        <f>IF(C1426='TABELA UNIFICADA 2024'!A1426,'TABELA UNIFICADA 2024'!D1426," ")</f>
        <v xml:space="preserve"> </v>
      </c>
      <c r="H1426" s="96" t="s">
        <v>43</v>
      </c>
      <c r="I1426" s="96" t="s">
        <v>112</v>
      </c>
      <c r="J1426" s="97" t="str">
        <f>IF(C1426='TABELA UNIFICADA 2024'!A1372,'TABELA UNIFICADA 2024'!G1372," ")</f>
        <v xml:space="preserve"> </v>
      </c>
      <c r="K1426" s="96" t="s">
        <v>113</v>
      </c>
      <c r="L1426" s="100" t="str">
        <f t="shared" si="131"/>
        <v>-</v>
      </c>
      <c r="M1426" s="95" t="str">
        <f>IF(C1426='TABELA UNIFICADA 2024'!A1426,'TABELA UNIFICADA 2024'!C1426," ")</f>
        <v xml:space="preserve"> </v>
      </c>
      <c r="N1426" s="99" t="str">
        <f>IF(C1426='TABELA UNIFICADA 2024'!A1372,'TABELA UNIFICADA 2024'!F1372," ")</f>
        <v xml:space="preserve"> </v>
      </c>
      <c r="O1426" s="99" t="str">
        <f t="shared" si="132"/>
        <v xml:space="preserve"> </v>
      </c>
      <c r="Y1426" s="183" t="s">
        <v>2412</v>
      </c>
      <c r="Z1426" s="104" t="s">
        <v>666</v>
      </c>
      <c r="AA1426" s="104" t="s">
        <v>706</v>
      </c>
      <c r="AB1426" s="104" t="str">
        <f t="shared" si="130"/>
        <v>FERRO</v>
      </c>
      <c r="AC1426" s="106">
        <f>IF(AND(AB1426="FERRO",AA1426="PADRAO"),CONTROLE!$T$2,IF(AND(AB1426="FERRO",AA1426="ESPECIAL"),CONTROLE!$T$3,IF(AND(AB1426="ACO",AA1426="PADRAO"),CONTROLE!$T$8,IF(AND(AB1426="ACO",AA1426="ESPECIAL"),CONTROLE!$T$9,IF(AND(AB1426="ALUMINIO",AA1426="PADRAO"),CONTROLE!$T$5,IF(AND(AB1426="ALUMINIO",AA1426="ESPECIAL"),CONTROLE!$T$6))))))</f>
        <v>12737</v>
      </c>
    </row>
    <row r="1427" spans="1:29" ht="15" customHeight="1">
      <c r="A1427" s="98" t="s">
        <v>2927</v>
      </c>
      <c r="B1427" s="96" t="str">
        <f t="shared" si="129"/>
        <v xml:space="preserve"> </v>
      </c>
      <c r="C1427" s="96" t="str">
        <f>IF(AND(ISBLANK('TABELA UNIFICADA 2024'!P1373)=TRUE,(ISBLANK('TABELA UNIFICADA 2024'!A1373)=FALSE)),'TABELA UNIFICADA 2024'!A1373," ")</f>
        <v xml:space="preserve"> </v>
      </c>
      <c r="D1427" s="96" t="s">
        <v>43</v>
      </c>
      <c r="E1427" s="191" t="str">
        <f>IF(ISBLANK('TABELA UNIFICADA 2024'!M1373)=TRUE," ",'TABELA UNIFICADA 2024'!M1373)</f>
        <v xml:space="preserve"> </v>
      </c>
      <c r="F1427" s="96" t="s">
        <v>111</v>
      </c>
      <c r="G1427" s="96" t="str">
        <f>IF(C1427='TABELA UNIFICADA 2024'!A1427,'TABELA UNIFICADA 2024'!D1427," ")</f>
        <v xml:space="preserve"> </v>
      </c>
      <c r="H1427" s="96" t="s">
        <v>43</v>
      </c>
      <c r="I1427" s="96" t="s">
        <v>112</v>
      </c>
      <c r="J1427" s="97" t="str">
        <f>IF(C1427='TABELA UNIFICADA 2024'!A1373,'TABELA UNIFICADA 2024'!G1373," ")</f>
        <v xml:space="preserve"> </v>
      </c>
      <c r="K1427" s="96" t="s">
        <v>113</v>
      </c>
      <c r="L1427" s="100" t="str">
        <f t="shared" si="131"/>
        <v>-</v>
      </c>
      <c r="M1427" s="95" t="str">
        <f>IF(C1427='TABELA UNIFICADA 2024'!A1427,'TABELA UNIFICADA 2024'!C1427," ")</f>
        <v xml:space="preserve"> </v>
      </c>
      <c r="N1427" s="99" t="str">
        <f>IF(C1427='TABELA UNIFICADA 2024'!A1373,'TABELA UNIFICADA 2024'!F1373," ")</f>
        <v xml:space="preserve"> </v>
      </c>
      <c r="O1427" s="99" t="str">
        <f t="shared" si="132"/>
        <v xml:space="preserve"> </v>
      </c>
      <c r="Y1427" s="183" t="s">
        <v>2413</v>
      </c>
      <c r="Z1427" s="104" t="s">
        <v>666</v>
      </c>
      <c r="AA1427" s="104" t="s">
        <v>706</v>
      </c>
      <c r="AB1427" s="104" t="str">
        <f t="shared" si="130"/>
        <v>FERRO</v>
      </c>
      <c r="AC1427" s="106">
        <f>IF(AND(AB1427="FERRO",AA1427="PADRAO"),CONTROLE!$T$2,IF(AND(AB1427="FERRO",AA1427="ESPECIAL"),CONTROLE!$T$3,IF(AND(AB1427="ACO",AA1427="PADRAO"),CONTROLE!$T$8,IF(AND(AB1427="ACO",AA1427="ESPECIAL"),CONTROLE!$T$9,IF(AND(AB1427="ALUMINIO",AA1427="PADRAO"),CONTROLE!$T$5,IF(AND(AB1427="ALUMINIO",AA1427="ESPECIAL"),CONTROLE!$T$6))))))</f>
        <v>12737</v>
      </c>
    </row>
    <row r="1428" spans="1:29" ht="15" customHeight="1">
      <c r="A1428" s="98" t="s">
        <v>2927</v>
      </c>
      <c r="B1428" s="96" t="str">
        <f t="shared" si="129"/>
        <v xml:space="preserve"> </v>
      </c>
      <c r="C1428" s="96" t="str">
        <f>IF(AND(ISBLANK('TABELA UNIFICADA 2024'!P1374)=TRUE,(ISBLANK('TABELA UNIFICADA 2024'!A1374)=FALSE)),'TABELA UNIFICADA 2024'!A1374," ")</f>
        <v xml:space="preserve"> </v>
      </c>
      <c r="D1428" s="96" t="s">
        <v>43</v>
      </c>
      <c r="E1428" s="191" t="str">
        <f>IF(ISBLANK('TABELA UNIFICADA 2024'!M1374)=TRUE," ",'TABELA UNIFICADA 2024'!M1374)</f>
        <v xml:space="preserve"> </v>
      </c>
      <c r="F1428" s="96" t="s">
        <v>111</v>
      </c>
      <c r="G1428" s="96" t="str">
        <f>IF(C1428='TABELA UNIFICADA 2024'!A1428,'TABELA UNIFICADA 2024'!D1428," ")</f>
        <v xml:space="preserve"> </v>
      </c>
      <c r="H1428" s="96" t="s">
        <v>43</v>
      </c>
      <c r="I1428" s="96" t="s">
        <v>112</v>
      </c>
      <c r="J1428" s="97" t="str">
        <f>IF(C1428='TABELA UNIFICADA 2024'!A1374,'TABELA UNIFICADA 2024'!G1374," ")</f>
        <v xml:space="preserve"> </v>
      </c>
      <c r="K1428" s="96" t="s">
        <v>113</v>
      </c>
      <c r="L1428" s="100" t="str">
        <f t="shared" si="131"/>
        <v>-</v>
      </c>
      <c r="M1428" s="95" t="str">
        <f>IF(C1428='TABELA UNIFICADA 2024'!A1428,'TABELA UNIFICADA 2024'!C1428," ")</f>
        <v xml:space="preserve"> </v>
      </c>
      <c r="N1428" s="99" t="str">
        <f>IF(C1428='TABELA UNIFICADA 2024'!A1374,'TABELA UNIFICADA 2024'!F1374," ")</f>
        <v xml:space="preserve"> </v>
      </c>
      <c r="O1428" s="99" t="str">
        <f t="shared" si="132"/>
        <v xml:space="preserve"> </v>
      </c>
      <c r="Y1428" s="183" t="s">
        <v>2414</v>
      </c>
      <c r="Z1428" s="104" t="s">
        <v>666</v>
      </c>
      <c r="AA1428" s="104" t="s">
        <v>706</v>
      </c>
      <c r="AB1428" s="104" t="str">
        <f t="shared" si="130"/>
        <v>FERRO</v>
      </c>
      <c r="AC1428" s="106">
        <f>IF(AND(AB1428="FERRO",AA1428="PADRAO"),CONTROLE!$T$2,IF(AND(AB1428="FERRO",AA1428="ESPECIAL"),CONTROLE!$T$3,IF(AND(AB1428="ACO",AA1428="PADRAO"),CONTROLE!$T$8,IF(AND(AB1428="ACO",AA1428="ESPECIAL"),CONTROLE!$T$9,IF(AND(AB1428="ALUMINIO",AA1428="PADRAO"),CONTROLE!$T$5,IF(AND(AB1428="ALUMINIO",AA1428="ESPECIAL"),CONTROLE!$T$6))))))</f>
        <v>12737</v>
      </c>
    </row>
    <row r="1429" spans="1:29" ht="15" customHeight="1">
      <c r="A1429" s="98" t="s">
        <v>2927</v>
      </c>
      <c r="B1429" s="96" t="str">
        <f t="shared" si="129"/>
        <v xml:space="preserve"> </v>
      </c>
      <c r="C1429" s="96" t="str">
        <f>IF(AND(ISBLANK('TABELA UNIFICADA 2024'!P1375)=TRUE,(ISBLANK('TABELA UNIFICADA 2024'!A1375)=FALSE)),'TABELA UNIFICADA 2024'!A1375," ")</f>
        <v xml:space="preserve"> </v>
      </c>
      <c r="D1429" s="96" t="s">
        <v>43</v>
      </c>
      <c r="E1429" s="191" t="str">
        <f>IF(ISBLANK('TABELA UNIFICADA 2024'!M1375)=TRUE," ",'TABELA UNIFICADA 2024'!M1375)</f>
        <v xml:space="preserve"> </v>
      </c>
      <c r="F1429" s="96" t="s">
        <v>111</v>
      </c>
      <c r="G1429" s="96" t="str">
        <f>IF(C1429='TABELA UNIFICADA 2024'!A1429,'TABELA UNIFICADA 2024'!D1429," ")</f>
        <v xml:space="preserve"> </v>
      </c>
      <c r="H1429" s="96" t="s">
        <v>43</v>
      </c>
      <c r="I1429" s="96" t="s">
        <v>112</v>
      </c>
      <c r="J1429" s="97" t="str">
        <f>IF(C1429='TABELA UNIFICADA 2024'!A1375,'TABELA UNIFICADA 2024'!G1375," ")</f>
        <v xml:space="preserve"> </v>
      </c>
      <c r="K1429" s="96" t="s">
        <v>113</v>
      </c>
      <c r="L1429" s="100" t="str">
        <f t="shared" si="131"/>
        <v>-</v>
      </c>
      <c r="M1429" s="95" t="str">
        <f>IF(C1429='TABELA UNIFICADA 2024'!A1429,'TABELA UNIFICADA 2024'!C1429," ")</f>
        <v xml:space="preserve"> </v>
      </c>
      <c r="N1429" s="99" t="str">
        <f>IF(C1429='TABELA UNIFICADA 2024'!A1375,'TABELA UNIFICADA 2024'!F1375," ")</f>
        <v xml:space="preserve"> </v>
      </c>
      <c r="O1429" s="99" t="str">
        <f t="shared" si="132"/>
        <v xml:space="preserve"> </v>
      </c>
      <c r="Y1429" s="183" t="s">
        <v>2415</v>
      </c>
      <c r="Z1429" s="104" t="s">
        <v>666</v>
      </c>
      <c r="AA1429" s="104" t="s">
        <v>706</v>
      </c>
      <c r="AB1429" s="104" t="str">
        <f t="shared" si="130"/>
        <v>FERRO</v>
      </c>
      <c r="AC1429" s="106">
        <f>IF(AND(AB1429="FERRO",AA1429="PADRAO"),CONTROLE!$T$2,IF(AND(AB1429="FERRO",AA1429="ESPECIAL"),CONTROLE!$T$3,IF(AND(AB1429="ACO",AA1429="PADRAO"),CONTROLE!$T$8,IF(AND(AB1429="ACO",AA1429="ESPECIAL"),CONTROLE!$T$9,IF(AND(AB1429="ALUMINIO",AA1429="PADRAO"),CONTROLE!$T$5,IF(AND(AB1429="ALUMINIO",AA1429="ESPECIAL"),CONTROLE!$T$6))))))</f>
        <v>12737</v>
      </c>
    </row>
    <row r="1430" spans="1:29" ht="15" customHeight="1">
      <c r="A1430" s="98" t="s">
        <v>2927</v>
      </c>
      <c r="B1430" s="96" t="str">
        <f t="shared" si="129"/>
        <v xml:space="preserve"> </v>
      </c>
      <c r="C1430" s="96" t="str">
        <f>IF(AND(ISBLANK('TABELA UNIFICADA 2024'!P1376)=TRUE,(ISBLANK('TABELA UNIFICADA 2024'!A1376)=FALSE)),'TABELA UNIFICADA 2024'!A1376," ")</f>
        <v xml:space="preserve"> </v>
      </c>
      <c r="D1430" s="96" t="s">
        <v>43</v>
      </c>
      <c r="E1430" s="191" t="str">
        <f>IF(ISBLANK('TABELA UNIFICADA 2024'!M1376)=TRUE," ",'TABELA UNIFICADA 2024'!M1376)</f>
        <v xml:space="preserve"> </v>
      </c>
      <c r="F1430" s="96" t="s">
        <v>111</v>
      </c>
      <c r="G1430" s="96" t="str">
        <f>IF(C1430='TABELA UNIFICADA 2024'!A1430,'TABELA UNIFICADA 2024'!D1430," ")</f>
        <v xml:space="preserve"> </v>
      </c>
      <c r="H1430" s="96" t="s">
        <v>43</v>
      </c>
      <c r="I1430" s="96" t="s">
        <v>112</v>
      </c>
      <c r="J1430" s="97" t="str">
        <f>IF(C1430='TABELA UNIFICADA 2024'!A1376,'TABELA UNIFICADA 2024'!G1376," ")</f>
        <v xml:space="preserve"> </v>
      </c>
      <c r="K1430" s="96" t="s">
        <v>113</v>
      </c>
      <c r="L1430" s="100" t="str">
        <f t="shared" si="131"/>
        <v>-</v>
      </c>
      <c r="M1430" s="95" t="str">
        <f>IF(C1430='TABELA UNIFICADA 2024'!A1430,'TABELA UNIFICADA 2024'!C1430," ")</f>
        <v xml:space="preserve"> </v>
      </c>
      <c r="N1430" s="99" t="str">
        <f>IF(C1430='TABELA UNIFICADA 2024'!A1376,'TABELA UNIFICADA 2024'!F1376," ")</f>
        <v xml:space="preserve"> </v>
      </c>
      <c r="O1430" s="99" t="str">
        <f t="shared" si="132"/>
        <v xml:space="preserve"> </v>
      </c>
      <c r="Y1430" s="183" t="s">
        <v>2416</v>
      </c>
      <c r="Z1430" s="104" t="s">
        <v>666</v>
      </c>
      <c r="AA1430" s="104" t="s">
        <v>706</v>
      </c>
      <c r="AB1430" s="104" t="str">
        <f t="shared" si="130"/>
        <v>FERRO</v>
      </c>
      <c r="AC1430" s="106">
        <f>IF(AND(AB1430="FERRO",AA1430="PADRAO"),CONTROLE!$T$2,IF(AND(AB1430="FERRO",AA1430="ESPECIAL"),CONTROLE!$T$3,IF(AND(AB1430="ACO",AA1430="PADRAO"),CONTROLE!$T$8,IF(AND(AB1430="ACO",AA1430="ESPECIAL"),CONTROLE!$T$9,IF(AND(AB1430="ALUMINIO",AA1430="PADRAO"),CONTROLE!$T$5,IF(AND(AB1430="ALUMINIO",AA1430="ESPECIAL"),CONTROLE!$T$6))))))</f>
        <v>12737</v>
      </c>
    </row>
    <row r="1431" spans="1:29" ht="15" customHeight="1">
      <c r="A1431" s="98" t="s">
        <v>2927</v>
      </c>
      <c r="B1431" s="96" t="str">
        <f t="shared" si="129"/>
        <v xml:space="preserve"> </v>
      </c>
      <c r="C1431" s="96" t="str">
        <f>IF(AND(ISBLANK('TABELA UNIFICADA 2024'!P1377)=TRUE,(ISBLANK('TABELA UNIFICADA 2024'!A1377)=FALSE)),'TABELA UNIFICADA 2024'!A1377," ")</f>
        <v xml:space="preserve"> </v>
      </c>
      <c r="D1431" s="96" t="s">
        <v>43</v>
      </c>
      <c r="E1431" s="191" t="str">
        <f>IF(ISBLANK('TABELA UNIFICADA 2024'!M1377)=TRUE," ",'TABELA UNIFICADA 2024'!M1377)</f>
        <v xml:space="preserve"> </v>
      </c>
      <c r="F1431" s="96" t="s">
        <v>111</v>
      </c>
      <c r="G1431" s="96" t="str">
        <f>IF(C1431='TABELA UNIFICADA 2024'!A1431,'TABELA UNIFICADA 2024'!D1431," ")</f>
        <v xml:space="preserve"> </v>
      </c>
      <c r="H1431" s="96" t="s">
        <v>43</v>
      </c>
      <c r="I1431" s="96" t="s">
        <v>112</v>
      </c>
      <c r="J1431" s="97" t="str">
        <f>IF(C1431='TABELA UNIFICADA 2024'!A1377,'TABELA UNIFICADA 2024'!G1377," ")</f>
        <v xml:space="preserve"> </v>
      </c>
      <c r="K1431" s="96" t="s">
        <v>113</v>
      </c>
      <c r="L1431" s="100" t="str">
        <f t="shared" si="131"/>
        <v>-</v>
      </c>
      <c r="M1431" s="95" t="str">
        <f>IF(C1431='TABELA UNIFICADA 2024'!A1431,'TABELA UNIFICADA 2024'!C1431," ")</f>
        <v xml:space="preserve"> </v>
      </c>
      <c r="N1431" s="99" t="str">
        <f>IF(C1431='TABELA UNIFICADA 2024'!A1377,'TABELA UNIFICADA 2024'!F1377," ")</f>
        <v xml:space="preserve"> </v>
      </c>
      <c r="O1431" s="99" t="str">
        <f t="shared" si="132"/>
        <v xml:space="preserve"> </v>
      </c>
      <c r="Y1431" s="183" t="s">
        <v>2417</v>
      </c>
      <c r="Z1431" s="104" t="s">
        <v>666</v>
      </c>
      <c r="AA1431" s="104" t="s">
        <v>706</v>
      </c>
      <c r="AB1431" s="104" t="str">
        <f t="shared" si="130"/>
        <v>FERRO</v>
      </c>
      <c r="AC1431" s="106">
        <f>IF(AND(AB1431="FERRO",AA1431="PADRAO"),CONTROLE!$T$2,IF(AND(AB1431="FERRO",AA1431="ESPECIAL"),CONTROLE!$T$3,IF(AND(AB1431="ACO",AA1431="PADRAO"),CONTROLE!$T$8,IF(AND(AB1431="ACO",AA1431="ESPECIAL"),CONTROLE!$T$9,IF(AND(AB1431="ALUMINIO",AA1431="PADRAO"),CONTROLE!$T$5,IF(AND(AB1431="ALUMINIO",AA1431="ESPECIAL"),CONTROLE!$T$6))))))</f>
        <v>12737</v>
      </c>
    </row>
    <row r="1432" spans="1:29" ht="15" customHeight="1">
      <c r="A1432" s="98" t="s">
        <v>2927</v>
      </c>
      <c r="B1432" s="96" t="str">
        <f t="shared" si="129"/>
        <v xml:space="preserve"> </v>
      </c>
      <c r="C1432" s="96" t="str">
        <f>IF(AND(ISBLANK('TABELA UNIFICADA 2024'!P1378)=TRUE,(ISBLANK('TABELA UNIFICADA 2024'!A1378)=FALSE)),'TABELA UNIFICADA 2024'!A1378," ")</f>
        <v xml:space="preserve"> </v>
      </c>
      <c r="D1432" s="96" t="s">
        <v>43</v>
      </c>
      <c r="E1432" s="191" t="str">
        <f>IF(ISBLANK('TABELA UNIFICADA 2024'!M1378)=TRUE," ",'TABELA UNIFICADA 2024'!M1378)</f>
        <v xml:space="preserve"> </v>
      </c>
      <c r="F1432" s="96" t="s">
        <v>111</v>
      </c>
      <c r="G1432" s="96" t="str">
        <f>IF(C1432='TABELA UNIFICADA 2024'!A1432,'TABELA UNIFICADA 2024'!D1432," ")</f>
        <v xml:space="preserve"> </v>
      </c>
      <c r="H1432" s="96" t="s">
        <v>43</v>
      </c>
      <c r="I1432" s="96" t="s">
        <v>112</v>
      </c>
      <c r="J1432" s="97" t="str">
        <f>IF(C1432='TABELA UNIFICADA 2024'!A1378,'TABELA UNIFICADA 2024'!G1378," ")</f>
        <v xml:space="preserve"> </v>
      </c>
      <c r="K1432" s="96" t="s">
        <v>113</v>
      </c>
      <c r="L1432" s="100" t="str">
        <f t="shared" si="131"/>
        <v>-</v>
      </c>
      <c r="M1432" s="95" t="str">
        <f>IF(C1432='TABELA UNIFICADA 2024'!A1432,'TABELA UNIFICADA 2024'!C1432," ")</f>
        <v xml:space="preserve"> </v>
      </c>
      <c r="N1432" s="99" t="str">
        <f>IF(C1432='TABELA UNIFICADA 2024'!A1378,'TABELA UNIFICADA 2024'!F1378," ")</f>
        <v xml:space="preserve"> </v>
      </c>
      <c r="O1432" s="99" t="str">
        <f t="shared" si="132"/>
        <v xml:space="preserve"> </v>
      </c>
      <c r="Y1432" s="183" t="s">
        <v>2418</v>
      </c>
      <c r="Z1432" s="104" t="s">
        <v>666</v>
      </c>
      <c r="AA1432" s="104" t="s">
        <v>706</v>
      </c>
      <c r="AB1432" s="104" t="str">
        <f t="shared" si="130"/>
        <v>FERRO</v>
      </c>
      <c r="AC1432" s="106">
        <f>IF(AND(AB1432="FERRO",AA1432="PADRAO"),CONTROLE!$T$2,IF(AND(AB1432="FERRO",AA1432="ESPECIAL"),CONTROLE!$T$3,IF(AND(AB1432="ACO",AA1432="PADRAO"),CONTROLE!$T$8,IF(AND(AB1432="ACO",AA1432="ESPECIAL"),CONTROLE!$T$9,IF(AND(AB1432="ALUMINIO",AA1432="PADRAO"),CONTROLE!$T$5,IF(AND(AB1432="ALUMINIO",AA1432="ESPECIAL"),CONTROLE!$T$6))))))</f>
        <v>12737</v>
      </c>
    </row>
    <row r="1433" spans="1:29" ht="15" customHeight="1">
      <c r="A1433" s="98" t="s">
        <v>2927</v>
      </c>
      <c r="B1433" s="96" t="str">
        <f t="shared" si="129"/>
        <v xml:space="preserve"> </v>
      </c>
      <c r="C1433" s="96" t="str">
        <f>IF(AND(ISBLANK('TABELA UNIFICADA 2024'!P1379)=TRUE,(ISBLANK('TABELA UNIFICADA 2024'!A1379)=FALSE)),'TABELA UNIFICADA 2024'!A1379," ")</f>
        <v xml:space="preserve"> </v>
      </c>
      <c r="D1433" s="96" t="s">
        <v>43</v>
      </c>
      <c r="E1433" s="191" t="str">
        <f>IF(ISBLANK('TABELA UNIFICADA 2024'!M1379)=TRUE," ",'TABELA UNIFICADA 2024'!M1379)</f>
        <v xml:space="preserve"> </v>
      </c>
      <c r="F1433" s="96" t="s">
        <v>111</v>
      </c>
      <c r="G1433" s="96" t="str">
        <f>IF(C1433='TABELA UNIFICADA 2024'!A1433,'TABELA UNIFICADA 2024'!D1433," ")</f>
        <v xml:space="preserve"> </v>
      </c>
      <c r="H1433" s="96" t="s">
        <v>43</v>
      </c>
      <c r="I1433" s="96" t="s">
        <v>112</v>
      </c>
      <c r="J1433" s="97" t="str">
        <f>IF(C1433='TABELA UNIFICADA 2024'!A1379,'TABELA UNIFICADA 2024'!G1379," ")</f>
        <v xml:space="preserve"> </v>
      </c>
      <c r="K1433" s="96" t="s">
        <v>113</v>
      </c>
      <c r="L1433" s="100" t="str">
        <f t="shared" si="131"/>
        <v>-</v>
      </c>
      <c r="M1433" s="95" t="str">
        <f>IF(C1433='TABELA UNIFICADA 2024'!A1433,'TABELA UNIFICADA 2024'!C1433," ")</f>
        <v xml:space="preserve"> </v>
      </c>
      <c r="N1433" s="99" t="str">
        <f>IF(C1433='TABELA UNIFICADA 2024'!A1379,'TABELA UNIFICADA 2024'!F1379," ")</f>
        <v xml:space="preserve"> </v>
      </c>
      <c r="O1433" s="99" t="str">
        <f t="shared" si="132"/>
        <v xml:space="preserve"> </v>
      </c>
      <c r="Y1433" s="183" t="s">
        <v>2419</v>
      </c>
      <c r="Z1433" s="104" t="s">
        <v>666</v>
      </c>
      <c r="AA1433" s="104" t="s">
        <v>706</v>
      </c>
      <c r="AB1433" s="104" t="str">
        <f t="shared" si="130"/>
        <v>FERRO</v>
      </c>
      <c r="AC1433" s="106">
        <f>IF(AND(AB1433="FERRO",AA1433="PADRAO"),CONTROLE!$T$2,IF(AND(AB1433="FERRO",AA1433="ESPECIAL"),CONTROLE!$T$3,IF(AND(AB1433="ACO",AA1433="PADRAO"),CONTROLE!$T$8,IF(AND(AB1433="ACO",AA1433="ESPECIAL"),CONTROLE!$T$9,IF(AND(AB1433="ALUMINIO",AA1433="PADRAO"),CONTROLE!$T$5,IF(AND(AB1433="ALUMINIO",AA1433="ESPECIAL"),CONTROLE!$T$6))))))</f>
        <v>12737</v>
      </c>
    </row>
    <row r="1434" spans="1:29" ht="15" customHeight="1">
      <c r="A1434" s="98" t="s">
        <v>2927</v>
      </c>
      <c r="B1434" s="96" t="str">
        <f t="shared" si="129"/>
        <v xml:space="preserve"> </v>
      </c>
      <c r="C1434" s="96" t="str">
        <f>IF(AND(ISBLANK('TABELA UNIFICADA 2024'!P1380)=TRUE,(ISBLANK('TABELA UNIFICADA 2024'!A1380)=FALSE)),'TABELA UNIFICADA 2024'!A1380," ")</f>
        <v xml:space="preserve"> </v>
      </c>
      <c r="D1434" s="96" t="s">
        <v>43</v>
      </c>
      <c r="E1434" s="191" t="str">
        <f>IF(ISBLANK('TABELA UNIFICADA 2024'!M1380)=TRUE," ",'TABELA UNIFICADA 2024'!M1380)</f>
        <v xml:space="preserve"> </v>
      </c>
      <c r="F1434" s="96" t="s">
        <v>111</v>
      </c>
      <c r="G1434" s="96" t="str">
        <f>IF(C1434='TABELA UNIFICADA 2024'!A1434,'TABELA UNIFICADA 2024'!D1434," ")</f>
        <v xml:space="preserve"> </v>
      </c>
      <c r="H1434" s="96" t="s">
        <v>43</v>
      </c>
      <c r="I1434" s="96" t="s">
        <v>112</v>
      </c>
      <c r="J1434" s="97" t="str">
        <f>IF(C1434='TABELA UNIFICADA 2024'!A1380,'TABELA UNIFICADA 2024'!G1380," ")</f>
        <v xml:space="preserve"> </v>
      </c>
      <c r="K1434" s="96" t="s">
        <v>113</v>
      </c>
      <c r="L1434" s="100" t="str">
        <f t="shared" si="131"/>
        <v>-</v>
      </c>
      <c r="M1434" s="95" t="str">
        <f>IF(C1434='TABELA UNIFICADA 2024'!A1434,'TABELA UNIFICADA 2024'!C1434," ")</f>
        <v xml:space="preserve"> </v>
      </c>
      <c r="N1434" s="99" t="str">
        <f>IF(C1434='TABELA UNIFICADA 2024'!A1380,'TABELA UNIFICADA 2024'!F1380," ")</f>
        <v xml:space="preserve"> </v>
      </c>
      <c r="O1434" s="99" t="str">
        <f t="shared" si="132"/>
        <v xml:space="preserve"> </v>
      </c>
      <c r="Y1434" s="183" t="s">
        <v>1309</v>
      </c>
      <c r="Z1434" s="104" t="s">
        <v>666</v>
      </c>
      <c r="AA1434" s="104" t="s">
        <v>706</v>
      </c>
      <c r="AB1434" s="104" t="str">
        <f t="shared" si="130"/>
        <v>FERRO</v>
      </c>
      <c r="AC1434" s="106">
        <f>IF(AND(AB1434="FERRO",AA1434="PADRAO"),CONTROLE!$T$2,IF(AND(AB1434="FERRO",AA1434="ESPECIAL"),CONTROLE!$T$3,IF(AND(AB1434="ACO",AA1434="PADRAO"),CONTROLE!$T$8,IF(AND(AB1434="ACO",AA1434="ESPECIAL"),CONTROLE!$T$9,IF(AND(AB1434="ALUMINIO",AA1434="PADRAO"),CONTROLE!$T$5,IF(AND(AB1434="ALUMINIO",AA1434="ESPECIAL"),CONTROLE!$T$6))))))</f>
        <v>12737</v>
      </c>
    </row>
    <row r="1435" spans="1:29" ht="15" customHeight="1">
      <c r="A1435" s="98" t="s">
        <v>2927</v>
      </c>
      <c r="B1435" s="96" t="str">
        <f t="shared" si="129"/>
        <v xml:space="preserve"> </v>
      </c>
      <c r="C1435" s="96" t="str">
        <f>IF(AND(ISBLANK('TABELA UNIFICADA 2024'!P1381)=TRUE,(ISBLANK('TABELA UNIFICADA 2024'!A1381)=FALSE)),'TABELA UNIFICADA 2024'!A1381," ")</f>
        <v xml:space="preserve"> </v>
      </c>
      <c r="D1435" s="96" t="s">
        <v>43</v>
      </c>
      <c r="E1435" s="191" t="str">
        <f>IF(ISBLANK('TABELA UNIFICADA 2024'!M1381)=TRUE," ",'TABELA UNIFICADA 2024'!M1381)</f>
        <v xml:space="preserve"> </v>
      </c>
      <c r="F1435" s="96" t="s">
        <v>111</v>
      </c>
      <c r="G1435" s="96" t="str">
        <f>IF(C1435='TABELA UNIFICADA 2024'!A1435,'TABELA UNIFICADA 2024'!D1435," ")</f>
        <v xml:space="preserve"> </v>
      </c>
      <c r="H1435" s="96" t="s">
        <v>43</v>
      </c>
      <c r="I1435" s="96" t="s">
        <v>112</v>
      </c>
      <c r="J1435" s="97" t="str">
        <f>IF(C1435='TABELA UNIFICADA 2024'!A1381,'TABELA UNIFICADA 2024'!G1381," ")</f>
        <v xml:space="preserve"> </v>
      </c>
      <c r="K1435" s="96" t="s">
        <v>113</v>
      </c>
      <c r="L1435" s="100" t="str">
        <f t="shared" si="131"/>
        <v>-</v>
      </c>
      <c r="M1435" s="95" t="str">
        <f>IF(C1435='TABELA UNIFICADA 2024'!A1435,'TABELA UNIFICADA 2024'!C1435," ")</f>
        <v xml:space="preserve"> </v>
      </c>
      <c r="N1435" s="99" t="str">
        <f>IF(C1435='TABELA UNIFICADA 2024'!A1381,'TABELA UNIFICADA 2024'!F1381," ")</f>
        <v xml:space="preserve"> </v>
      </c>
      <c r="O1435" s="99" t="str">
        <f t="shared" si="132"/>
        <v xml:space="preserve"> </v>
      </c>
      <c r="Y1435" s="183" t="s">
        <v>2420</v>
      </c>
      <c r="Z1435" s="104" t="s">
        <v>666</v>
      </c>
      <c r="AA1435" s="104" t="s">
        <v>706</v>
      </c>
      <c r="AB1435" s="104" t="str">
        <f t="shared" si="130"/>
        <v>FERRO</v>
      </c>
      <c r="AC1435" s="106">
        <f>IF(AND(AB1435="FERRO",AA1435="PADRAO"),CONTROLE!$T$2,IF(AND(AB1435="FERRO",AA1435="ESPECIAL"),CONTROLE!$T$3,IF(AND(AB1435="ACO",AA1435="PADRAO"),CONTROLE!$T$8,IF(AND(AB1435="ACO",AA1435="ESPECIAL"),CONTROLE!$T$9,IF(AND(AB1435="ALUMINIO",AA1435="PADRAO"),CONTROLE!$T$5,IF(AND(AB1435="ALUMINIO",AA1435="ESPECIAL"),CONTROLE!$T$6))))))</f>
        <v>12737</v>
      </c>
    </row>
    <row r="1436" spans="1:29" ht="15" customHeight="1">
      <c r="A1436" s="98" t="s">
        <v>2927</v>
      </c>
      <c r="B1436" s="96" t="str">
        <f t="shared" si="129"/>
        <v xml:space="preserve"> </v>
      </c>
      <c r="C1436" s="96" t="str">
        <f>IF(AND(ISBLANK('TABELA UNIFICADA 2024'!P1382)=TRUE,(ISBLANK('TABELA UNIFICADA 2024'!A1382)=FALSE)),'TABELA UNIFICADA 2024'!A1382," ")</f>
        <v xml:space="preserve"> </v>
      </c>
      <c r="D1436" s="96" t="s">
        <v>43</v>
      </c>
      <c r="E1436" s="191" t="str">
        <f>IF(ISBLANK('TABELA UNIFICADA 2024'!M1382)=TRUE," ",'TABELA UNIFICADA 2024'!M1382)</f>
        <v xml:space="preserve"> </v>
      </c>
      <c r="F1436" s="96" t="s">
        <v>111</v>
      </c>
      <c r="G1436" s="96" t="str">
        <f>IF(C1436='TABELA UNIFICADA 2024'!A1436,'TABELA UNIFICADA 2024'!D1436," ")</f>
        <v xml:space="preserve"> </v>
      </c>
      <c r="H1436" s="96" t="s">
        <v>43</v>
      </c>
      <c r="I1436" s="96" t="s">
        <v>112</v>
      </c>
      <c r="J1436" s="97" t="str">
        <f>IF(C1436='TABELA UNIFICADA 2024'!A1382,'TABELA UNIFICADA 2024'!G1382," ")</f>
        <v xml:space="preserve"> </v>
      </c>
      <c r="K1436" s="96" t="s">
        <v>113</v>
      </c>
      <c r="L1436" s="100" t="str">
        <f t="shared" si="131"/>
        <v>-</v>
      </c>
      <c r="M1436" s="95" t="str">
        <f>IF(C1436='TABELA UNIFICADA 2024'!A1436,'TABELA UNIFICADA 2024'!C1436," ")</f>
        <v xml:space="preserve"> </v>
      </c>
      <c r="N1436" s="99" t="str">
        <f>IF(C1436='TABELA UNIFICADA 2024'!A1382,'TABELA UNIFICADA 2024'!F1382," ")</f>
        <v xml:space="preserve"> </v>
      </c>
      <c r="O1436" s="99" t="str">
        <f t="shared" si="132"/>
        <v xml:space="preserve"> </v>
      </c>
      <c r="Y1436" s="183" t="s">
        <v>2421</v>
      </c>
      <c r="Z1436" s="104" t="s">
        <v>666</v>
      </c>
      <c r="AA1436" s="104" t="s">
        <v>706</v>
      </c>
      <c r="AB1436" s="104" t="str">
        <f t="shared" si="130"/>
        <v>FERRO</v>
      </c>
      <c r="AC1436" s="106">
        <f>IF(AND(AB1436="FERRO",AA1436="PADRAO"),CONTROLE!$T$2,IF(AND(AB1436="FERRO",AA1436="ESPECIAL"),CONTROLE!$T$3,IF(AND(AB1436="ACO",AA1436="PADRAO"),CONTROLE!$T$8,IF(AND(AB1436="ACO",AA1436="ESPECIAL"),CONTROLE!$T$9,IF(AND(AB1436="ALUMINIO",AA1436="PADRAO"),CONTROLE!$T$5,IF(AND(AB1436="ALUMINIO",AA1436="ESPECIAL"),CONTROLE!$T$6))))))</f>
        <v>12737</v>
      </c>
    </row>
    <row r="1437" spans="1:29" ht="15" customHeight="1">
      <c r="A1437" s="98" t="s">
        <v>2927</v>
      </c>
      <c r="B1437" s="96" t="str">
        <f t="shared" si="129"/>
        <v xml:space="preserve"> </v>
      </c>
      <c r="C1437" s="96" t="str">
        <f>IF(AND(ISBLANK('TABELA UNIFICADA 2024'!P1383)=TRUE,(ISBLANK('TABELA UNIFICADA 2024'!A1383)=FALSE)),'TABELA UNIFICADA 2024'!A1383," ")</f>
        <v xml:space="preserve"> </v>
      </c>
      <c r="D1437" s="96" t="s">
        <v>43</v>
      </c>
      <c r="E1437" s="191" t="str">
        <f>IF(ISBLANK('TABELA UNIFICADA 2024'!M1383)=TRUE," ",'TABELA UNIFICADA 2024'!M1383)</f>
        <v xml:space="preserve"> </v>
      </c>
      <c r="F1437" s="96" t="s">
        <v>111</v>
      </c>
      <c r="G1437" s="96" t="str">
        <f>IF(C1437='TABELA UNIFICADA 2024'!A1437,'TABELA UNIFICADA 2024'!D1437," ")</f>
        <v xml:space="preserve"> </v>
      </c>
      <c r="H1437" s="96" t="s">
        <v>43</v>
      </c>
      <c r="I1437" s="96" t="s">
        <v>112</v>
      </c>
      <c r="J1437" s="97" t="str">
        <f>IF(C1437='TABELA UNIFICADA 2024'!A1383,'TABELA UNIFICADA 2024'!G1383," ")</f>
        <v xml:space="preserve"> </v>
      </c>
      <c r="K1437" s="96" t="s">
        <v>113</v>
      </c>
      <c r="L1437" s="100" t="str">
        <f t="shared" si="131"/>
        <v>-</v>
      </c>
      <c r="M1437" s="95" t="str">
        <f>IF(C1437='TABELA UNIFICADA 2024'!A1437,'TABELA UNIFICADA 2024'!C1437," ")</f>
        <v xml:space="preserve"> </v>
      </c>
      <c r="N1437" s="99" t="str">
        <f>IF(C1437='TABELA UNIFICADA 2024'!A1383,'TABELA UNIFICADA 2024'!F1383," ")</f>
        <v xml:space="preserve"> </v>
      </c>
      <c r="O1437" s="99" t="str">
        <f t="shared" si="132"/>
        <v xml:space="preserve"> </v>
      </c>
      <c r="Y1437" s="183" t="s">
        <v>2422</v>
      </c>
      <c r="Z1437" s="104" t="s">
        <v>666</v>
      </c>
      <c r="AA1437" s="104" t="s">
        <v>706</v>
      </c>
      <c r="AB1437" s="104" t="str">
        <f t="shared" si="130"/>
        <v>FERRO</v>
      </c>
      <c r="AC1437" s="106">
        <f>IF(AND(AB1437="FERRO",AA1437="PADRAO"),CONTROLE!$T$2,IF(AND(AB1437="FERRO",AA1437="ESPECIAL"),CONTROLE!$T$3,IF(AND(AB1437="ACO",AA1437="PADRAO"),CONTROLE!$T$8,IF(AND(AB1437="ACO",AA1437="ESPECIAL"),CONTROLE!$T$9,IF(AND(AB1437="ALUMINIO",AA1437="PADRAO"),CONTROLE!$T$5,IF(AND(AB1437="ALUMINIO",AA1437="ESPECIAL"),CONTROLE!$T$6))))))</f>
        <v>12737</v>
      </c>
    </row>
    <row r="1438" spans="1:29" ht="15" customHeight="1">
      <c r="A1438" s="98" t="s">
        <v>2927</v>
      </c>
      <c r="B1438" s="96" t="str">
        <f t="shared" si="129"/>
        <v xml:space="preserve"> </v>
      </c>
      <c r="C1438" s="96" t="str">
        <f>IF(AND(ISBLANK('TABELA UNIFICADA 2024'!P1384)=TRUE,(ISBLANK('TABELA UNIFICADA 2024'!A1384)=FALSE)),'TABELA UNIFICADA 2024'!A1384," ")</f>
        <v xml:space="preserve"> </v>
      </c>
      <c r="D1438" s="96" t="s">
        <v>43</v>
      </c>
      <c r="E1438" s="191" t="str">
        <f>IF(ISBLANK('TABELA UNIFICADA 2024'!M1384)=TRUE," ",'TABELA UNIFICADA 2024'!M1384)</f>
        <v xml:space="preserve"> </v>
      </c>
      <c r="F1438" s="96" t="s">
        <v>111</v>
      </c>
      <c r="G1438" s="96" t="str">
        <f>IF(C1438='TABELA UNIFICADA 2024'!A1438,'TABELA UNIFICADA 2024'!D1438," ")</f>
        <v xml:space="preserve"> </v>
      </c>
      <c r="H1438" s="96" t="s">
        <v>43</v>
      </c>
      <c r="I1438" s="96" t="s">
        <v>112</v>
      </c>
      <c r="J1438" s="97" t="str">
        <f>IF(C1438='TABELA UNIFICADA 2024'!A1384,'TABELA UNIFICADA 2024'!G1384," ")</f>
        <v xml:space="preserve"> </v>
      </c>
      <c r="K1438" s="96" t="s">
        <v>113</v>
      </c>
      <c r="L1438" s="100" t="str">
        <f t="shared" si="131"/>
        <v>-</v>
      </c>
      <c r="M1438" s="95" t="str">
        <f>IF(C1438='TABELA UNIFICADA 2024'!A1438,'TABELA UNIFICADA 2024'!C1438," ")</f>
        <v xml:space="preserve"> </v>
      </c>
      <c r="N1438" s="99" t="str">
        <f>IF(C1438='TABELA UNIFICADA 2024'!A1384,'TABELA UNIFICADA 2024'!F1384," ")</f>
        <v xml:space="preserve"> </v>
      </c>
      <c r="O1438" s="99" t="str">
        <f t="shared" si="132"/>
        <v xml:space="preserve"> </v>
      </c>
      <c r="Y1438" s="183" t="s">
        <v>2423</v>
      </c>
      <c r="Z1438" s="104" t="s">
        <v>666</v>
      </c>
      <c r="AA1438" s="104" t="s">
        <v>706</v>
      </c>
      <c r="AB1438" s="104" t="str">
        <f t="shared" si="130"/>
        <v>FERRO</v>
      </c>
      <c r="AC1438" s="106">
        <f>IF(AND(AB1438="FERRO",AA1438="PADRAO"),CONTROLE!$T$2,IF(AND(AB1438="FERRO",AA1438="ESPECIAL"),CONTROLE!$T$3,IF(AND(AB1438="ACO",AA1438="PADRAO"),CONTROLE!$T$8,IF(AND(AB1438="ACO",AA1438="ESPECIAL"),CONTROLE!$T$9,IF(AND(AB1438="ALUMINIO",AA1438="PADRAO"),CONTROLE!$T$5,IF(AND(AB1438="ALUMINIO",AA1438="ESPECIAL"),CONTROLE!$T$6))))))</f>
        <v>12737</v>
      </c>
    </row>
    <row r="1439" spans="1:29" ht="15" customHeight="1">
      <c r="A1439" s="98" t="s">
        <v>2927</v>
      </c>
      <c r="B1439" s="96" t="str">
        <f t="shared" si="129"/>
        <v xml:space="preserve"> </v>
      </c>
      <c r="C1439" s="96" t="str">
        <f>IF(AND(ISBLANK('TABELA UNIFICADA 2024'!P1385)=TRUE,(ISBLANK('TABELA UNIFICADA 2024'!A1385)=FALSE)),'TABELA UNIFICADA 2024'!A1385," ")</f>
        <v xml:space="preserve"> </v>
      </c>
      <c r="D1439" s="96" t="s">
        <v>43</v>
      </c>
      <c r="E1439" s="191" t="str">
        <f>IF(ISBLANK('TABELA UNIFICADA 2024'!M1385)=TRUE," ",'TABELA UNIFICADA 2024'!M1385)</f>
        <v xml:space="preserve"> </v>
      </c>
      <c r="F1439" s="96" t="s">
        <v>111</v>
      </c>
      <c r="G1439" s="96" t="str">
        <f>IF(C1439='TABELA UNIFICADA 2024'!A1439,'TABELA UNIFICADA 2024'!D1439," ")</f>
        <v xml:space="preserve"> </v>
      </c>
      <c r="H1439" s="96" t="s">
        <v>43</v>
      </c>
      <c r="I1439" s="96" t="s">
        <v>112</v>
      </c>
      <c r="J1439" s="97" t="str">
        <f>IF(C1439='TABELA UNIFICADA 2024'!A1385,'TABELA UNIFICADA 2024'!G1385," ")</f>
        <v xml:space="preserve"> </v>
      </c>
      <c r="K1439" s="96" t="s">
        <v>113</v>
      </c>
      <c r="L1439" s="100" t="str">
        <f t="shared" si="131"/>
        <v>-</v>
      </c>
      <c r="M1439" s="95" t="str">
        <f>IF(C1439='TABELA UNIFICADA 2024'!A1439,'TABELA UNIFICADA 2024'!C1439," ")</f>
        <v xml:space="preserve"> </v>
      </c>
      <c r="N1439" s="99" t="str">
        <f>IF(C1439='TABELA UNIFICADA 2024'!A1385,'TABELA UNIFICADA 2024'!F1385," ")</f>
        <v xml:space="preserve"> </v>
      </c>
      <c r="O1439" s="99" t="str">
        <f t="shared" si="132"/>
        <v xml:space="preserve"> </v>
      </c>
      <c r="Y1439" s="183" t="s">
        <v>2424</v>
      </c>
      <c r="Z1439" s="104" t="s">
        <v>666</v>
      </c>
      <c r="AA1439" s="104" t="s">
        <v>706</v>
      </c>
      <c r="AB1439" s="104" t="str">
        <f t="shared" si="130"/>
        <v>FERRO</v>
      </c>
      <c r="AC1439" s="106">
        <f>IF(AND(AB1439="FERRO",AA1439="PADRAO"),CONTROLE!$T$2,IF(AND(AB1439="FERRO",AA1439="ESPECIAL"),CONTROLE!$T$3,IF(AND(AB1439="ACO",AA1439="PADRAO"),CONTROLE!$T$8,IF(AND(AB1439="ACO",AA1439="ESPECIAL"),CONTROLE!$T$9,IF(AND(AB1439="ALUMINIO",AA1439="PADRAO"),CONTROLE!$T$5,IF(AND(AB1439="ALUMINIO",AA1439="ESPECIAL"),CONTROLE!$T$6))))))</f>
        <v>12737</v>
      </c>
    </row>
    <row r="1440" spans="1:29" ht="15" customHeight="1">
      <c r="A1440" s="98" t="s">
        <v>2927</v>
      </c>
      <c r="B1440" s="96" t="str">
        <f t="shared" si="129"/>
        <v xml:space="preserve"> </v>
      </c>
      <c r="C1440" s="96" t="str">
        <f>IF(AND(ISBLANK('TABELA UNIFICADA 2024'!P1386)=TRUE,(ISBLANK('TABELA UNIFICADA 2024'!A1386)=FALSE)),'TABELA UNIFICADA 2024'!A1386," ")</f>
        <v xml:space="preserve"> </v>
      </c>
      <c r="D1440" s="96" t="s">
        <v>43</v>
      </c>
      <c r="E1440" s="191" t="str">
        <f>IF(ISBLANK('TABELA UNIFICADA 2024'!M1386)=TRUE," ",'TABELA UNIFICADA 2024'!M1386)</f>
        <v xml:space="preserve"> </v>
      </c>
      <c r="F1440" s="96" t="s">
        <v>111</v>
      </c>
      <c r="G1440" s="96" t="str">
        <f>IF(C1440='TABELA UNIFICADA 2024'!A1440,'TABELA UNIFICADA 2024'!D1440," ")</f>
        <v xml:space="preserve"> </v>
      </c>
      <c r="H1440" s="96" t="s">
        <v>43</v>
      </c>
      <c r="I1440" s="96" t="s">
        <v>112</v>
      </c>
      <c r="J1440" s="97" t="str">
        <f>IF(C1440='TABELA UNIFICADA 2024'!A1386,'TABELA UNIFICADA 2024'!G1386," ")</f>
        <v xml:space="preserve"> </v>
      </c>
      <c r="K1440" s="96" t="s">
        <v>113</v>
      </c>
      <c r="L1440" s="100" t="str">
        <f t="shared" si="131"/>
        <v>-</v>
      </c>
      <c r="M1440" s="95" t="str">
        <f>IF(C1440='TABELA UNIFICADA 2024'!A1440,'TABELA UNIFICADA 2024'!C1440," ")</f>
        <v xml:space="preserve"> </v>
      </c>
      <c r="N1440" s="99" t="str">
        <f>IF(C1440='TABELA UNIFICADA 2024'!A1386,'TABELA UNIFICADA 2024'!F1386," ")</f>
        <v xml:space="preserve"> </v>
      </c>
      <c r="O1440" s="99" t="str">
        <f t="shared" si="132"/>
        <v xml:space="preserve"> </v>
      </c>
      <c r="Y1440" s="183" t="s">
        <v>2425</v>
      </c>
      <c r="Z1440" s="104" t="s">
        <v>666</v>
      </c>
      <c r="AA1440" s="104" t="s">
        <v>706</v>
      </c>
      <c r="AB1440" s="104" t="str">
        <f t="shared" si="130"/>
        <v>FERRO</v>
      </c>
      <c r="AC1440" s="106">
        <f>IF(AND(AB1440="FERRO",AA1440="PADRAO"),CONTROLE!$T$2,IF(AND(AB1440="FERRO",AA1440="ESPECIAL"),CONTROLE!$T$3,IF(AND(AB1440="ACO",AA1440="PADRAO"),CONTROLE!$T$8,IF(AND(AB1440="ACO",AA1440="ESPECIAL"),CONTROLE!$T$9,IF(AND(AB1440="ALUMINIO",AA1440="PADRAO"),CONTROLE!$T$5,IF(AND(AB1440="ALUMINIO",AA1440="ESPECIAL"),CONTROLE!$T$6))))))</f>
        <v>12737</v>
      </c>
    </row>
    <row r="1441" spans="1:29" ht="15" customHeight="1">
      <c r="A1441" s="98" t="s">
        <v>2927</v>
      </c>
      <c r="B1441" s="96" t="str">
        <f t="shared" ref="B1441:B1504" si="133">IFERROR(IF(C1441&lt;&gt;" ",VLOOKUP(C1441,$V$2:$W$16,2,0)," ")," ")</f>
        <v xml:space="preserve"> </v>
      </c>
      <c r="C1441" s="96" t="str">
        <f>IF(AND(ISBLANK('TABELA UNIFICADA 2024'!P1387)=TRUE,(ISBLANK('TABELA UNIFICADA 2024'!A1387)=FALSE)),'TABELA UNIFICADA 2024'!A1387," ")</f>
        <v xml:space="preserve"> </v>
      </c>
      <c r="D1441" s="96" t="s">
        <v>43</v>
      </c>
      <c r="E1441" s="191" t="str">
        <f>IF(ISBLANK('TABELA UNIFICADA 2024'!M1387)=TRUE," ",'TABELA UNIFICADA 2024'!M1387)</f>
        <v xml:space="preserve"> </v>
      </c>
      <c r="F1441" s="96" t="s">
        <v>111</v>
      </c>
      <c r="G1441" s="96" t="str">
        <f>IF(C1441='TABELA UNIFICADA 2024'!A1441,'TABELA UNIFICADA 2024'!D1441," ")</f>
        <v xml:space="preserve"> </v>
      </c>
      <c r="H1441" s="96" t="s">
        <v>43</v>
      </c>
      <c r="I1441" s="96" t="s">
        <v>112</v>
      </c>
      <c r="J1441" s="97" t="str">
        <f>IF(C1441='TABELA UNIFICADA 2024'!A1387,'TABELA UNIFICADA 2024'!G1387," ")</f>
        <v xml:space="preserve"> </v>
      </c>
      <c r="K1441" s="96" t="s">
        <v>113</v>
      </c>
      <c r="L1441" s="100" t="str">
        <f t="shared" si="131"/>
        <v>-</v>
      </c>
      <c r="M1441" s="95" t="str">
        <f>IF(C1441='TABELA UNIFICADA 2024'!A1441,'TABELA UNIFICADA 2024'!C1441," ")</f>
        <v xml:space="preserve"> </v>
      </c>
      <c r="N1441" s="99" t="str">
        <f>IF(C1441='TABELA UNIFICADA 2024'!A1387,'TABELA UNIFICADA 2024'!F1387," ")</f>
        <v xml:space="preserve"> </v>
      </c>
      <c r="O1441" s="99" t="str">
        <f t="shared" si="132"/>
        <v xml:space="preserve"> </v>
      </c>
      <c r="Y1441" s="183" t="s">
        <v>2426</v>
      </c>
      <c r="Z1441" s="104" t="s">
        <v>666</v>
      </c>
      <c r="AA1441" s="104" t="s">
        <v>706</v>
      </c>
      <c r="AB1441" s="104" t="str">
        <f t="shared" si="130"/>
        <v>FERRO</v>
      </c>
      <c r="AC1441" s="106">
        <f>IF(AND(AB1441="FERRO",AA1441="PADRAO"),CONTROLE!$T$2,IF(AND(AB1441="FERRO",AA1441="ESPECIAL"),CONTROLE!$T$3,IF(AND(AB1441="ACO",AA1441="PADRAO"),CONTROLE!$T$8,IF(AND(AB1441="ACO",AA1441="ESPECIAL"),CONTROLE!$T$9,IF(AND(AB1441="ALUMINIO",AA1441="PADRAO"),CONTROLE!$T$5,IF(AND(AB1441="ALUMINIO",AA1441="ESPECIAL"),CONTROLE!$T$6))))))</f>
        <v>12737</v>
      </c>
    </row>
    <row r="1442" spans="1:29" ht="15" customHeight="1">
      <c r="A1442" s="98" t="s">
        <v>2927</v>
      </c>
      <c r="B1442" s="96" t="str">
        <f t="shared" si="133"/>
        <v xml:space="preserve"> </v>
      </c>
      <c r="C1442" s="96" t="str">
        <f>IF(AND(ISBLANK('TABELA UNIFICADA 2024'!P1388)=TRUE,(ISBLANK('TABELA UNIFICADA 2024'!A1388)=FALSE)),'TABELA UNIFICADA 2024'!A1388," ")</f>
        <v xml:space="preserve"> </v>
      </c>
      <c r="D1442" s="96" t="s">
        <v>43</v>
      </c>
      <c r="E1442" s="191" t="str">
        <f>IF(ISBLANK('TABELA UNIFICADA 2024'!M1388)=TRUE," ",'TABELA UNIFICADA 2024'!M1388)</f>
        <v xml:space="preserve"> </v>
      </c>
      <c r="F1442" s="96" t="s">
        <v>111</v>
      </c>
      <c r="G1442" s="96" t="str">
        <f>IF(C1442='TABELA UNIFICADA 2024'!A1442,'TABELA UNIFICADA 2024'!D1442," ")</f>
        <v xml:space="preserve"> </v>
      </c>
      <c r="H1442" s="96" t="s">
        <v>43</v>
      </c>
      <c r="I1442" s="96" t="s">
        <v>112</v>
      </c>
      <c r="J1442" s="97" t="str">
        <f>IF(C1442='TABELA UNIFICADA 2024'!A1388,'TABELA UNIFICADA 2024'!G1388," ")</f>
        <v xml:space="preserve"> </v>
      </c>
      <c r="K1442" s="96" t="s">
        <v>113</v>
      </c>
      <c r="L1442" s="100" t="str">
        <f t="shared" si="131"/>
        <v>-</v>
      </c>
      <c r="M1442" s="95" t="str">
        <f>IF(C1442='TABELA UNIFICADA 2024'!A1442,'TABELA UNIFICADA 2024'!C1442," ")</f>
        <v xml:space="preserve"> </v>
      </c>
      <c r="N1442" s="99" t="str">
        <f>IF(C1442='TABELA UNIFICADA 2024'!A1388,'TABELA UNIFICADA 2024'!F1388," ")</f>
        <v xml:space="preserve"> </v>
      </c>
      <c r="O1442" s="99" t="str">
        <f t="shared" si="132"/>
        <v xml:space="preserve"> </v>
      </c>
      <c r="Y1442" s="183" t="s">
        <v>2427</v>
      </c>
      <c r="Z1442" s="104" t="s">
        <v>666</v>
      </c>
      <c r="AA1442" s="104" t="s">
        <v>706</v>
      </c>
      <c r="AB1442" s="104" t="str">
        <f t="shared" si="130"/>
        <v>FERRO</v>
      </c>
      <c r="AC1442" s="106">
        <f>IF(AND(AB1442="FERRO",AA1442="PADRAO"),CONTROLE!$T$2,IF(AND(AB1442="FERRO",AA1442="ESPECIAL"),CONTROLE!$T$3,IF(AND(AB1442="ACO",AA1442="PADRAO"),CONTROLE!$T$8,IF(AND(AB1442="ACO",AA1442="ESPECIAL"),CONTROLE!$T$9,IF(AND(AB1442="ALUMINIO",AA1442="PADRAO"),CONTROLE!$T$5,IF(AND(AB1442="ALUMINIO",AA1442="ESPECIAL"),CONTROLE!$T$6))))))</f>
        <v>12737</v>
      </c>
    </row>
    <row r="1443" spans="1:29" ht="15" customHeight="1">
      <c r="A1443" s="98" t="s">
        <v>2927</v>
      </c>
      <c r="B1443" s="96" t="str">
        <f t="shared" si="133"/>
        <v xml:space="preserve"> </v>
      </c>
      <c r="C1443" s="96" t="str">
        <f>IF(AND(ISBLANK('TABELA UNIFICADA 2024'!P1389)=TRUE,(ISBLANK('TABELA UNIFICADA 2024'!A1389)=FALSE)),'TABELA UNIFICADA 2024'!A1389," ")</f>
        <v xml:space="preserve"> </v>
      </c>
      <c r="D1443" s="96" t="s">
        <v>43</v>
      </c>
      <c r="E1443" s="191" t="str">
        <f>IF(ISBLANK('TABELA UNIFICADA 2024'!M1389)=TRUE," ",'TABELA UNIFICADA 2024'!M1389)</f>
        <v xml:space="preserve"> </v>
      </c>
      <c r="F1443" s="96" t="s">
        <v>111</v>
      </c>
      <c r="G1443" s="96" t="str">
        <f>IF(C1443='TABELA UNIFICADA 2024'!A1443,'TABELA UNIFICADA 2024'!D1443," ")</f>
        <v xml:space="preserve"> </v>
      </c>
      <c r="H1443" s="96" t="s">
        <v>43</v>
      </c>
      <c r="I1443" s="96" t="s">
        <v>112</v>
      </c>
      <c r="J1443" s="97" t="str">
        <f>IF(C1443='TABELA UNIFICADA 2024'!A1389,'TABELA UNIFICADA 2024'!G1389," ")</f>
        <v xml:space="preserve"> </v>
      </c>
      <c r="K1443" s="96" t="s">
        <v>113</v>
      </c>
      <c r="L1443" s="100" t="str">
        <f t="shared" si="131"/>
        <v>-</v>
      </c>
      <c r="M1443" s="95" t="str">
        <f>IF(C1443='TABELA UNIFICADA 2024'!A1443,'TABELA UNIFICADA 2024'!C1443," ")</f>
        <v xml:space="preserve"> </v>
      </c>
      <c r="N1443" s="99" t="str">
        <f>IF(C1443='TABELA UNIFICADA 2024'!A1389,'TABELA UNIFICADA 2024'!F1389," ")</f>
        <v xml:space="preserve"> </v>
      </c>
      <c r="O1443" s="99" t="str">
        <f t="shared" si="132"/>
        <v xml:space="preserve"> </v>
      </c>
      <c r="Y1443" s="183" t="s">
        <v>2428</v>
      </c>
      <c r="Z1443" s="104" t="s">
        <v>666</v>
      </c>
      <c r="AA1443" s="104" t="s">
        <v>706</v>
      </c>
      <c r="AB1443" s="104" t="str">
        <f t="shared" si="130"/>
        <v>FERRO</v>
      </c>
      <c r="AC1443" s="106">
        <f>IF(AND(AB1443="FERRO",AA1443="PADRAO"),CONTROLE!$T$2,IF(AND(AB1443="FERRO",AA1443="ESPECIAL"),CONTROLE!$T$3,IF(AND(AB1443="ACO",AA1443="PADRAO"),CONTROLE!$T$8,IF(AND(AB1443="ACO",AA1443="ESPECIAL"),CONTROLE!$T$9,IF(AND(AB1443="ALUMINIO",AA1443="PADRAO"),CONTROLE!$T$5,IF(AND(AB1443="ALUMINIO",AA1443="ESPECIAL"),CONTROLE!$T$6))))))</f>
        <v>12737</v>
      </c>
    </row>
    <row r="1444" spans="1:29" ht="15" customHeight="1">
      <c r="A1444" s="98" t="s">
        <v>2927</v>
      </c>
      <c r="B1444" s="96" t="str">
        <f t="shared" si="133"/>
        <v xml:space="preserve"> </v>
      </c>
      <c r="C1444" s="96" t="str">
        <f>IF(AND(ISBLANK('TABELA UNIFICADA 2024'!P1390)=TRUE,(ISBLANK('TABELA UNIFICADA 2024'!A1390)=FALSE)),'TABELA UNIFICADA 2024'!A1390," ")</f>
        <v xml:space="preserve"> </v>
      </c>
      <c r="D1444" s="96" t="s">
        <v>43</v>
      </c>
      <c r="E1444" s="191" t="str">
        <f>IF(ISBLANK('TABELA UNIFICADA 2024'!M1390)=TRUE," ",'TABELA UNIFICADA 2024'!M1390)</f>
        <v xml:space="preserve"> </v>
      </c>
      <c r="F1444" s="96" t="s">
        <v>111</v>
      </c>
      <c r="G1444" s="96" t="str">
        <f>IF(C1444='TABELA UNIFICADA 2024'!A1444,'TABELA UNIFICADA 2024'!D1444," ")</f>
        <v xml:space="preserve"> </v>
      </c>
      <c r="H1444" s="96" t="s">
        <v>43</v>
      </c>
      <c r="I1444" s="96" t="s">
        <v>112</v>
      </c>
      <c r="J1444" s="97" t="str">
        <f>IF(C1444='TABELA UNIFICADA 2024'!A1390,'TABELA UNIFICADA 2024'!G1390," ")</f>
        <v xml:space="preserve"> </v>
      </c>
      <c r="K1444" s="96" t="s">
        <v>113</v>
      </c>
      <c r="L1444" s="100" t="str">
        <f t="shared" si="131"/>
        <v>-</v>
      </c>
      <c r="M1444" s="95" t="str">
        <f>IF(C1444='TABELA UNIFICADA 2024'!A1444,'TABELA UNIFICADA 2024'!C1444," ")</f>
        <v xml:space="preserve"> </v>
      </c>
      <c r="N1444" s="99" t="str">
        <f>IF(C1444='TABELA UNIFICADA 2024'!A1390,'TABELA UNIFICADA 2024'!F1390," ")</f>
        <v xml:space="preserve"> </v>
      </c>
      <c r="O1444" s="99" t="str">
        <f t="shared" si="132"/>
        <v xml:space="preserve"> </v>
      </c>
      <c r="Y1444" s="183" t="s">
        <v>2429</v>
      </c>
      <c r="Z1444" s="104" t="s">
        <v>666</v>
      </c>
      <c r="AA1444" s="104" t="s">
        <v>706</v>
      </c>
      <c r="AB1444" s="104" t="str">
        <f t="shared" si="130"/>
        <v>FERRO</v>
      </c>
      <c r="AC1444" s="106">
        <f>IF(AND(AB1444="FERRO",AA1444="PADRAO"),CONTROLE!$T$2,IF(AND(AB1444="FERRO",AA1444="ESPECIAL"),CONTROLE!$T$3,IF(AND(AB1444="ACO",AA1444="PADRAO"),CONTROLE!$T$8,IF(AND(AB1444="ACO",AA1444="ESPECIAL"),CONTROLE!$T$9,IF(AND(AB1444="ALUMINIO",AA1444="PADRAO"),CONTROLE!$T$5,IF(AND(AB1444="ALUMINIO",AA1444="ESPECIAL"),CONTROLE!$T$6))))))</f>
        <v>12737</v>
      </c>
    </row>
    <row r="1445" spans="1:29" ht="15" customHeight="1">
      <c r="A1445" s="98" t="s">
        <v>2927</v>
      </c>
      <c r="B1445" s="96" t="str">
        <f t="shared" si="133"/>
        <v xml:space="preserve"> </v>
      </c>
      <c r="C1445" s="96" t="str">
        <f>IF(AND(ISBLANK('TABELA UNIFICADA 2024'!P1391)=TRUE,(ISBLANK('TABELA UNIFICADA 2024'!A1391)=FALSE)),'TABELA UNIFICADA 2024'!A1391," ")</f>
        <v xml:space="preserve"> </v>
      </c>
      <c r="D1445" s="96" t="s">
        <v>43</v>
      </c>
      <c r="E1445" s="191" t="str">
        <f>IF(ISBLANK('TABELA UNIFICADA 2024'!M1391)=TRUE," ",'TABELA UNIFICADA 2024'!M1391)</f>
        <v xml:space="preserve"> </v>
      </c>
      <c r="F1445" s="96" t="s">
        <v>111</v>
      </c>
      <c r="G1445" s="96" t="str">
        <f>IF(C1445='TABELA UNIFICADA 2024'!A1445,'TABELA UNIFICADA 2024'!D1445," ")</f>
        <v xml:space="preserve"> </v>
      </c>
      <c r="H1445" s="96" t="s">
        <v>43</v>
      </c>
      <c r="I1445" s="96" t="s">
        <v>112</v>
      </c>
      <c r="J1445" s="97" t="str">
        <f>IF(C1445='TABELA UNIFICADA 2024'!A1391,'TABELA UNIFICADA 2024'!G1391," ")</f>
        <v xml:space="preserve"> </v>
      </c>
      <c r="K1445" s="96" t="s">
        <v>113</v>
      </c>
      <c r="L1445" s="100" t="str">
        <f t="shared" si="131"/>
        <v>-</v>
      </c>
      <c r="M1445" s="95" t="str">
        <f>IF(C1445='TABELA UNIFICADA 2024'!A1445,'TABELA UNIFICADA 2024'!C1445," ")</f>
        <v xml:space="preserve"> </v>
      </c>
      <c r="N1445" s="99" t="str">
        <f>IF(C1445='TABELA UNIFICADA 2024'!A1391,'TABELA UNIFICADA 2024'!F1391," ")</f>
        <v xml:space="preserve"> </v>
      </c>
      <c r="O1445" s="99" t="str">
        <f t="shared" si="132"/>
        <v xml:space="preserve"> </v>
      </c>
      <c r="Y1445" s="183" t="s">
        <v>1310</v>
      </c>
      <c r="Z1445" s="104" t="s">
        <v>666</v>
      </c>
      <c r="AA1445" s="104" t="s">
        <v>706</v>
      </c>
      <c r="AB1445" s="104" t="str">
        <f t="shared" si="130"/>
        <v>FERRO</v>
      </c>
      <c r="AC1445" s="106">
        <f>IF(AND(AB1445="FERRO",AA1445="PADRAO"),CONTROLE!$T$2,IF(AND(AB1445="FERRO",AA1445="ESPECIAL"),CONTROLE!$T$3,IF(AND(AB1445="ACO",AA1445="PADRAO"),CONTROLE!$T$8,IF(AND(AB1445="ACO",AA1445="ESPECIAL"),CONTROLE!$T$9,IF(AND(AB1445="ALUMINIO",AA1445="PADRAO"),CONTROLE!$T$5,IF(AND(AB1445="ALUMINIO",AA1445="ESPECIAL"),CONTROLE!$T$6))))))</f>
        <v>12737</v>
      </c>
    </row>
    <row r="1446" spans="1:29" ht="15" customHeight="1">
      <c r="A1446" s="98" t="s">
        <v>2927</v>
      </c>
      <c r="B1446" s="96" t="str">
        <f t="shared" si="133"/>
        <v xml:space="preserve"> </v>
      </c>
      <c r="C1446" s="96" t="str">
        <f>IF(AND(ISBLANK('TABELA UNIFICADA 2024'!P1392)=TRUE,(ISBLANK('TABELA UNIFICADA 2024'!A1392)=FALSE)),'TABELA UNIFICADA 2024'!A1392," ")</f>
        <v xml:space="preserve"> </v>
      </c>
      <c r="D1446" s="96" t="s">
        <v>43</v>
      </c>
      <c r="E1446" s="191" t="str">
        <f>IF(ISBLANK('TABELA UNIFICADA 2024'!M1392)=TRUE," ",'TABELA UNIFICADA 2024'!M1392)</f>
        <v xml:space="preserve"> </v>
      </c>
      <c r="F1446" s="96" t="s">
        <v>111</v>
      </c>
      <c r="G1446" s="96" t="str">
        <f>IF(C1446='TABELA UNIFICADA 2024'!A1446,'TABELA UNIFICADA 2024'!D1446," ")</f>
        <v xml:space="preserve"> </v>
      </c>
      <c r="H1446" s="96" t="s">
        <v>43</v>
      </c>
      <c r="I1446" s="96" t="s">
        <v>112</v>
      </c>
      <c r="J1446" s="97" t="str">
        <f>IF(C1446='TABELA UNIFICADA 2024'!A1392,'TABELA UNIFICADA 2024'!G1392," ")</f>
        <v xml:space="preserve"> </v>
      </c>
      <c r="K1446" s="96" t="s">
        <v>113</v>
      </c>
      <c r="L1446" s="100" t="str">
        <f t="shared" si="131"/>
        <v>-</v>
      </c>
      <c r="M1446" s="95" t="str">
        <f>IF(C1446='TABELA UNIFICADA 2024'!A1446,'TABELA UNIFICADA 2024'!C1446," ")</f>
        <v xml:space="preserve"> </v>
      </c>
      <c r="N1446" s="99" t="str">
        <f>IF(C1446='TABELA UNIFICADA 2024'!A1392,'TABELA UNIFICADA 2024'!F1392," ")</f>
        <v xml:space="preserve"> </v>
      </c>
      <c r="O1446" s="99" t="str">
        <f t="shared" si="132"/>
        <v xml:space="preserve"> </v>
      </c>
      <c r="Y1446" s="183" t="s">
        <v>1311</v>
      </c>
      <c r="Z1446" s="104" t="s">
        <v>666</v>
      </c>
      <c r="AA1446" s="104" t="s">
        <v>706</v>
      </c>
      <c r="AB1446" s="104" t="str">
        <f t="shared" si="130"/>
        <v>FERRO</v>
      </c>
      <c r="AC1446" s="106">
        <f>IF(AND(AB1446="FERRO",AA1446="PADRAO"),CONTROLE!$T$2,IF(AND(AB1446="FERRO",AA1446="ESPECIAL"),CONTROLE!$T$3,IF(AND(AB1446="ACO",AA1446="PADRAO"),CONTROLE!$T$8,IF(AND(AB1446="ACO",AA1446="ESPECIAL"),CONTROLE!$T$9,IF(AND(AB1446="ALUMINIO",AA1446="PADRAO"),CONTROLE!$T$5,IF(AND(AB1446="ALUMINIO",AA1446="ESPECIAL"),CONTROLE!$T$6))))))</f>
        <v>12737</v>
      </c>
    </row>
    <row r="1447" spans="1:29" ht="15" customHeight="1">
      <c r="A1447" s="98" t="s">
        <v>2927</v>
      </c>
      <c r="B1447" s="96" t="str">
        <f t="shared" si="133"/>
        <v xml:space="preserve"> </v>
      </c>
      <c r="C1447" s="96" t="str">
        <f>IF(AND(ISBLANK('TABELA UNIFICADA 2024'!P1393)=TRUE,(ISBLANK('TABELA UNIFICADA 2024'!A1393)=FALSE)),'TABELA UNIFICADA 2024'!A1393," ")</f>
        <v xml:space="preserve"> </v>
      </c>
      <c r="D1447" s="96" t="s">
        <v>43</v>
      </c>
      <c r="E1447" s="191" t="str">
        <f>IF(ISBLANK('TABELA UNIFICADA 2024'!M1393)=TRUE," ",'TABELA UNIFICADA 2024'!M1393)</f>
        <v xml:space="preserve"> </v>
      </c>
      <c r="F1447" s="96" t="s">
        <v>111</v>
      </c>
      <c r="G1447" s="96" t="str">
        <f>IF(C1447='TABELA UNIFICADA 2024'!A1447,'TABELA UNIFICADA 2024'!D1447," ")</f>
        <v xml:space="preserve"> </v>
      </c>
      <c r="H1447" s="96" t="s">
        <v>43</v>
      </c>
      <c r="I1447" s="96" t="s">
        <v>112</v>
      </c>
      <c r="J1447" s="97" t="str">
        <f>IF(C1447='TABELA UNIFICADA 2024'!A1393,'TABELA UNIFICADA 2024'!G1393," ")</f>
        <v xml:space="preserve"> </v>
      </c>
      <c r="K1447" s="96" t="s">
        <v>113</v>
      </c>
      <c r="L1447" s="100" t="str">
        <f t="shared" si="131"/>
        <v>-</v>
      </c>
      <c r="M1447" s="95" t="str">
        <f>IF(C1447='TABELA UNIFICADA 2024'!A1447,'TABELA UNIFICADA 2024'!C1447," ")</f>
        <v xml:space="preserve"> </v>
      </c>
      <c r="N1447" s="99" t="str">
        <f>IF(C1447='TABELA UNIFICADA 2024'!A1393,'TABELA UNIFICADA 2024'!F1393," ")</f>
        <v xml:space="preserve"> </v>
      </c>
      <c r="O1447" s="99" t="str">
        <f t="shared" si="132"/>
        <v xml:space="preserve"> </v>
      </c>
      <c r="Y1447" s="183" t="s">
        <v>2430</v>
      </c>
      <c r="Z1447" s="104" t="s">
        <v>666</v>
      </c>
      <c r="AA1447" s="104" t="s">
        <v>706</v>
      </c>
      <c r="AB1447" s="104" t="str">
        <f t="shared" si="130"/>
        <v>FERRO</v>
      </c>
      <c r="AC1447" s="106">
        <f>IF(AND(AB1447="FERRO",AA1447="PADRAO"),CONTROLE!$T$2,IF(AND(AB1447="FERRO",AA1447="ESPECIAL"),CONTROLE!$T$3,IF(AND(AB1447="ACO",AA1447="PADRAO"),CONTROLE!$T$8,IF(AND(AB1447="ACO",AA1447="ESPECIAL"),CONTROLE!$T$9,IF(AND(AB1447="ALUMINIO",AA1447="PADRAO"),CONTROLE!$T$5,IF(AND(AB1447="ALUMINIO",AA1447="ESPECIAL"),CONTROLE!$T$6))))))</f>
        <v>12737</v>
      </c>
    </row>
    <row r="1448" spans="1:29" ht="15" customHeight="1">
      <c r="A1448" s="98" t="s">
        <v>2927</v>
      </c>
      <c r="B1448" s="96" t="str">
        <f t="shared" si="133"/>
        <v xml:space="preserve"> </v>
      </c>
      <c r="C1448" s="96" t="str">
        <f>IF(AND(ISBLANK('TABELA UNIFICADA 2024'!P1394)=TRUE,(ISBLANK('TABELA UNIFICADA 2024'!A1394)=FALSE)),'TABELA UNIFICADA 2024'!A1394," ")</f>
        <v xml:space="preserve"> </v>
      </c>
      <c r="D1448" s="96" t="s">
        <v>43</v>
      </c>
      <c r="E1448" s="191" t="str">
        <f>IF(ISBLANK('TABELA UNIFICADA 2024'!M1394)=TRUE," ",'TABELA UNIFICADA 2024'!M1394)</f>
        <v xml:space="preserve"> </v>
      </c>
      <c r="F1448" s="96" t="s">
        <v>111</v>
      </c>
      <c r="G1448" s="96" t="str">
        <f>IF(C1448='TABELA UNIFICADA 2024'!A1448,'TABELA UNIFICADA 2024'!D1448," ")</f>
        <v xml:space="preserve"> </v>
      </c>
      <c r="H1448" s="96" t="s">
        <v>43</v>
      </c>
      <c r="I1448" s="96" t="s">
        <v>112</v>
      </c>
      <c r="J1448" s="97" t="str">
        <f>IF(C1448='TABELA UNIFICADA 2024'!A1394,'TABELA UNIFICADA 2024'!G1394," ")</f>
        <v xml:space="preserve"> </v>
      </c>
      <c r="K1448" s="96" t="s">
        <v>113</v>
      </c>
      <c r="L1448" s="100" t="str">
        <f t="shared" si="131"/>
        <v>-</v>
      </c>
      <c r="M1448" s="95" t="str">
        <f>IF(C1448='TABELA UNIFICADA 2024'!A1448,'TABELA UNIFICADA 2024'!C1448," ")</f>
        <v xml:space="preserve"> </v>
      </c>
      <c r="N1448" s="99" t="str">
        <f>IF(C1448='TABELA UNIFICADA 2024'!A1394,'TABELA UNIFICADA 2024'!F1394," ")</f>
        <v xml:space="preserve"> </v>
      </c>
      <c r="O1448" s="99" t="str">
        <f t="shared" si="132"/>
        <v xml:space="preserve"> </v>
      </c>
      <c r="Y1448" s="183" t="s">
        <v>2431</v>
      </c>
      <c r="Z1448" s="104" t="s">
        <v>666</v>
      </c>
      <c r="AA1448" s="104" t="s">
        <v>706</v>
      </c>
      <c r="AB1448" s="104" t="str">
        <f t="shared" si="130"/>
        <v>FERRO</v>
      </c>
      <c r="AC1448" s="106">
        <f>IF(AND(AB1448="FERRO",AA1448="PADRAO"),CONTROLE!$T$2,IF(AND(AB1448="FERRO",AA1448="ESPECIAL"),CONTROLE!$T$3,IF(AND(AB1448="ACO",AA1448="PADRAO"),CONTROLE!$T$8,IF(AND(AB1448="ACO",AA1448="ESPECIAL"),CONTROLE!$T$9,IF(AND(AB1448="ALUMINIO",AA1448="PADRAO"),CONTROLE!$T$5,IF(AND(AB1448="ALUMINIO",AA1448="ESPECIAL"),CONTROLE!$T$6))))))</f>
        <v>12737</v>
      </c>
    </row>
    <row r="1449" spans="1:29" ht="15" customHeight="1">
      <c r="A1449" s="98" t="s">
        <v>2927</v>
      </c>
      <c r="B1449" s="96" t="str">
        <f t="shared" si="133"/>
        <v xml:space="preserve"> </v>
      </c>
      <c r="C1449" s="96" t="str">
        <f>IF(AND(ISBLANK('TABELA UNIFICADA 2024'!P1395)=TRUE,(ISBLANK('TABELA UNIFICADA 2024'!A1395)=FALSE)),'TABELA UNIFICADA 2024'!A1395," ")</f>
        <v xml:space="preserve"> </v>
      </c>
      <c r="D1449" s="96" t="s">
        <v>43</v>
      </c>
      <c r="E1449" s="191" t="str">
        <f>IF(ISBLANK('TABELA UNIFICADA 2024'!M1395)=TRUE," ",'TABELA UNIFICADA 2024'!M1395)</f>
        <v xml:space="preserve"> </v>
      </c>
      <c r="F1449" s="96" t="s">
        <v>111</v>
      </c>
      <c r="G1449" s="96" t="str">
        <f>IF(C1449='TABELA UNIFICADA 2024'!A1449,'TABELA UNIFICADA 2024'!D1449," ")</f>
        <v xml:space="preserve"> </v>
      </c>
      <c r="H1449" s="96" t="s">
        <v>43</v>
      </c>
      <c r="I1449" s="96" t="s">
        <v>112</v>
      </c>
      <c r="J1449" s="97" t="str">
        <f>IF(C1449='TABELA UNIFICADA 2024'!A1395,'TABELA UNIFICADA 2024'!G1395," ")</f>
        <v xml:space="preserve"> </v>
      </c>
      <c r="K1449" s="96" t="s">
        <v>113</v>
      </c>
      <c r="L1449" s="100" t="str">
        <f t="shared" si="131"/>
        <v>-</v>
      </c>
      <c r="M1449" s="95" t="str">
        <f>IF(C1449='TABELA UNIFICADA 2024'!A1449,'TABELA UNIFICADA 2024'!C1449," ")</f>
        <v xml:space="preserve"> </v>
      </c>
      <c r="N1449" s="99" t="str">
        <f>IF(C1449='TABELA UNIFICADA 2024'!A1395,'TABELA UNIFICADA 2024'!F1395," ")</f>
        <v xml:space="preserve"> </v>
      </c>
      <c r="O1449" s="99" t="str">
        <f t="shared" si="132"/>
        <v xml:space="preserve"> </v>
      </c>
      <c r="Y1449" s="183" t="s">
        <v>2432</v>
      </c>
      <c r="Z1449" s="104" t="s">
        <v>666</v>
      </c>
      <c r="AA1449" s="104" t="s">
        <v>706</v>
      </c>
      <c r="AB1449" s="104" t="str">
        <f t="shared" si="130"/>
        <v>FERRO</v>
      </c>
      <c r="AC1449" s="106">
        <f>IF(AND(AB1449="FERRO",AA1449="PADRAO"),CONTROLE!$T$2,IF(AND(AB1449="FERRO",AA1449="ESPECIAL"),CONTROLE!$T$3,IF(AND(AB1449="ACO",AA1449="PADRAO"),CONTROLE!$T$8,IF(AND(AB1449="ACO",AA1449="ESPECIAL"),CONTROLE!$T$9,IF(AND(AB1449="ALUMINIO",AA1449="PADRAO"),CONTROLE!$T$5,IF(AND(AB1449="ALUMINIO",AA1449="ESPECIAL"),CONTROLE!$T$6))))))</f>
        <v>12737</v>
      </c>
    </row>
    <row r="1450" spans="1:29" ht="15" customHeight="1">
      <c r="A1450" s="98" t="s">
        <v>2927</v>
      </c>
      <c r="B1450" s="96" t="str">
        <f t="shared" si="133"/>
        <v xml:space="preserve"> </v>
      </c>
      <c r="C1450" s="96" t="str">
        <f>IF(AND(ISBLANK('TABELA UNIFICADA 2024'!P1396)=TRUE,(ISBLANK('TABELA UNIFICADA 2024'!A1396)=FALSE)),'TABELA UNIFICADA 2024'!A1396," ")</f>
        <v xml:space="preserve"> </v>
      </c>
      <c r="D1450" s="96" t="s">
        <v>43</v>
      </c>
      <c r="E1450" s="191" t="str">
        <f>IF(ISBLANK('TABELA UNIFICADA 2024'!M1396)=TRUE," ",'TABELA UNIFICADA 2024'!M1396)</f>
        <v xml:space="preserve"> </v>
      </c>
      <c r="F1450" s="96" t="s">
        <v>111</v>
      </c>
      <c r="G1450" s="96" t="str">
        <f>IF(C1450='TABELA UNIFICADA 2024'!A1450,'TABELA UNIFICADA 2024'!D1450," ")</f>
        <v xml:space="preserve"> </v>
      </c>
      <c r="H1450" s="96" t="s">
        <v>43</v>
      </c>
      <c r="I1450" s="96" t="s">
        <v>112</v>
      </c>
      <c r="J1450" s="97" t="str">
        <f>IF(C1450='TABELA UNIFICADA 2024'!A1396,'TABELA UNIFICADA 2024'!G1396," ")</f>
        <v xml:space="preserve"> </v>
      </c>
      <c r="K1450" s="96" t="s">
        <v>113</v>
      </c>
      <c r="L1450" s="100" t="str">
        <f t="shared" si="131"/>
        <v>-</v>
      </c>
      <c r="M1450" s="95" t="str">
        <f>IF(C1450='TABELA UNIFICADA 2024'!A1450,'TABELA UNIFICADA 2024'!C1450," ")</f>
        <v xml:space="preserve"> </v>
      </c>
      <c r="N1450" s="99" t="str">
        <f>IF(C1450='TABELA UNIFICADA 2024'!A1396,'TABELA UNIFICADA 2024'!F1396," ")</f>
        <v xml:space="preserve"> </v>
      </c>
      <c r="O1450" s="99" t="str">
        <f t="shared" si="132"/>
        <v xml:space="preserve"> </v>
      </c>
      <c r="Y1450" s="183" t="s">
        <v>2433</v>
      </c>
      <c r="Z1450" s="104" t="s">
        <v>666</v>
      </c>
      <c r="AA1450" s="104" t="s">
        <v>706</v>
      </c>
      <c r="AB1450" s="104" t="str">
        <f t="shared" si="130"/>
        <v>FERRO</v>
      </c>
      <c r="AC1450" s="106">
        <f>IF(AND(AB1450="FERRO",AA1450="PADRAO"),CONTROLE!$T$2,IF(AND(AB1450="FERRO",AA1450="ESPECIAL"),CONTROLE!$T$3,IF(AND(AB1450="ACO",AA1450="PADRAO"),CONTROLE!$T$8,IF(AND(AB1450="ACO",AA1450="ESPECIAL"),CONTROLE!$T$9,IF(AND(AB1450="ALUMINIO",AA1450="PADRAO"),CONTROLE!$T$5,IF(AND(AB1450="ALUMINIO",AA1450="ESPECIAL"),CONTROLE!$T$6))))))</f>
        <v>12737</v>
      </c>
    </row>
    <row r="1451" spans="1:29" ht="15" customHeight="1">
      <c r="A1451" s="98" t="s">
        <v>2927</v>
      </c>
      <c r="B1451" s="96" t="str">
        <f t="shared" si="133"/>
        <v xml:space="preserve"> </v>
      </c>
      <c r="C1451" s="96" t="str">
        <f>IF(AND(ISBLANK('TABELA UNIFICADA 2024'!P1397)=TRUE,(ISBLANK('TABELA UNIFICADA 2024'!A1397)=FALSE)),'TABELA UNIFICADA 2024'!A1397," ")</f>
        <v xml:space="preserve"> </v>
      </c>
      <c r="D1451" s="96" t="s">
        <v>43</v>
      </c>
      <c r="E1451" s="191" t="str">
        <f>IF(ISBLANK('TABELA UNIFICADA 2024'!M1397)=TRUE," ",'TABELA UNIFICADA 2024'!M1397)</f>
        <v xml:space="preserve"> </v>
      </c>
      <c r="F1451" s="96" t="s">
        <v>111</v>
      </c>
      <c r="G1451" s="96" t="str">
        <f>IF(C1451='TABELA UNIFICADA 2024'!A1451,'TABELA UNIFICADA 2024'!D1451," ")</f>
        <v xml:space="preserve"> </v>
      </c>
      <c r="H1451" s="96" t="s">
        <v>43</v>
      </c>
      <c r="I1451" s="96" t="s">
        <v>112</v>
      </c>
      <c r="J1451" s="97" t="str">
        <f>IF(C1451='TABELA UNIFICADA 2024'!A1397,'TABELA UNIFICADA 2024'!G1397," ")</f>
        <v xml:space="preserve"> </v>
      </c>
      <c r="K1451" s="96" t="s">
        <v>113</v>
      </c>
      <c r="L1451" s="100" t="str">
        <f t="shared" si="131"/>
        <v>-</v>
      </c>
      <c r="M1451" s="95" t="str">
        <f>IF(C1451='TABELA UNIFICADA 2024'!A1451,'TABELA UNIFICADA 2024'!C1451," ")</f>
        <v xml:space="preserve"> </v>
      </c>
      <c r="N1451" s="99" t="str">
        <f>IF(C1451='TABELA UNIFICADA 2024'!A1397,'TABELA UNIFICADA 2024'!F1397," ")</f>
        <v xml:space="preserve"> </v>
      </c>
      <c r="O1451" s="99" t="str">
        <f t="shared" si="132"/>
        <v xml:space="preserve"> </v>
      </c>
      <c r="Y1451" s="183" t="s">
        <v>2434</v>
      </c>
      <c r="Z1451" s="104" t="s">
        <v>666</v>
      </c>
      <c r="AA1451" s="104" t="s">
        <v>706</v>
      </c>
      <c r="AB1451" s="104" t="str">
        <f t="shared" si="130"/>
        <v>FERRO</v>
      </c>
      <c r="AC1451" s="106">
        <f>IF(AND(AB1451="FERRO",AA1451="PADRAO"),CONTROLE!$T$2,IF(AND(AB1451="FERRO",AA1451="ESPECIAL"),CONTROLE!$T$3,IF(AND(AB1451="ACO",AA1451="PADRAO"),CONTROLE!$T$8,IF(AND(AB1451="ACO",AA1451="ESPECIAL"),CONTROLE!$T$9,IF(AND(AB1451="ALUMINIO",AA1451="PADRAO"),CONTROLE!$T$5,IF(AND(AB1451="ALUMINIO",AA1451="ESPECIAL"),CONTROLE!$T$6))))))</f>
        <v>12737</v>
      </c>
    </row>
    <row r="1452" spans="1:29" ht="15" customHeight="1">
      <c r="A1452" s="98" t="s">
        <v>2927</v>
      </c>
      <c r="B1452" s="96" t="str">
        <f t="shared" si="133"/>
        <v xml:space="preserve"> </v>
      </c>
      <c r="C1452" s="96" t="str">
        <f>IF(AND(ISBLANK('TABELA UNIFICADA 2024'!P1398)=TRUE,(ISBLANK('TABELA UNIFICADA 2024'!A1398)=FALSE)),'TABELA UNIFICADA 2024'!A1398," ")</f>
        <v xml:space="preserve"> </v>
      </c>
      <c r="D1452" s="96" t="s">
        <v>43</v>
      </c>
      <c r="E1452" s="191" t="str">
        <f>IF(ISBLANK('TABELA UNIFICADA 2024'!M1398)=TRUE," ",'TABELA UNIFICADA 2024'!M1398)</f>
        <v xml:space="preserve"> </v>
      </c>
      <c r="F1452" s="96" t="s">
        <v>111</v>
      </c>
      <c r="G1452" s="96" t="str">
        <f>IF(C1452='TABELA UNIFICADA 2024'!A1452,'TABELA UNIFICADA 2024'!D1452," ")</f>
        <v xml:space="preserve"> </v>
      </c>
      <c r="H1452" s="96" t="s">
        <v>43</v>
      </c>
      <c r="I1452" s="96" t="s">
        <v>112</v>
      </c>
      <c r="J1452" s="97" t="str">
        <f>IF(C1452='TABELA UNIFICADA 2024'!A1398,'TABELA UNIFICADA 2024'!G1398," ")</f>
        <v xml:space="preserve"> </v>
      </c>
      <c r="K1452" s="96" t="s">
        <v>113</v>
      </c>
      <c r="L1452" s="100" t="str">
        <f t="shared" si="131"/>
        <v>-</v>
      </c>
      <c r="M1452" s="95" t="str">
        <f>IF(C1452='TABELA UNIFICADA 2024'!A1452,'TABELA UNIFICADA 2024'!C1452," ")</f>
        <v xml:space="preserve"> </v>
      </c>
      <c r="N1452" s="99" t="str">
        <f>IF(C1452='TABELA UNIFICADA 2024'!A1398,'TABELA UNIFICADA 2024'!F1398," ")</f>
        <v xml:space="preserve"> </v>
      </c>
      <c r="O1452" s="99" t="str">
        <f t="shared" si="132"/>
        <v xml:space="preserve"> </v>
      </c>
      <c r="Y1452" s="183" t="s">
        <v>2435</v>
      </c>
      <c r="Z1452" s="104" t="s">
        <v>666</v>
      </c>
      <c r="AA1452" s="104" t="s">
        <v>706</v>
      </c>
      <c r="AB1452" s="104" t="str">
        <f t="shared" si="130"/>
        <v>FERRO</v>
      </c>
      <c r="AC1452" s="106">
        <f>IF(AND(AB1452="FERRO",AA1452="PADRAO"),CONTROLE!$T$2,IF(AND(AB1452="FERRO",AA1452="ESPECIAL"),CONTROLE!$T$3,IF(AND(AB1452="ACO",AA1452="PADRAO"),CONTROLE!$T$8,IF(AND(AB1452="ACO",AA1452="ESPECIAL"),CONTROLE!$T$9,IF(AND(AB1452="ALUMINIO",AA1452="PADRAO"),CONTROLE!$T$5,IF(AND(AB1452="ALUMINIO",AA1452="ESPECIAL"),CONTROLE!$T$6))))))</f>
        <v>12737</v>
      </c>
    </row>
    <row r="1453" spans="1:29" ht="15" customHeight="1">
      <c r="A1453" s="98" t="s">
        <v>2927</v>
      </c>
      <c r="B1453" s="96" t="str">
        <f t="shared" si="133"/>
        <v xml:space="preserve"> </v>
      </c>
      <c r="C1453" s="96" t="str">
        <f>IF(AND(ISBLANK('TABELA UNIFICADA 2024'!P1399)=TRUE,(ISBLANK('TABELA UNIFICADA 2024'!A1399)=FALSE)),'TABELA UNIFICADA 2024'!A1399," ")</f>
        <v xml:space="preserve"> </v>
      </c>
      <c r="D1453" s="96" t="s">
        <v>43</v>
      </c>
      <c r="E1453" s="191" t="str">
        <f>IF(ISBLANK('TABELA UNIFICADA 2024'!M1399)=TRUE," ",'TABELA UNIFICADA 2024'!M1399)</f>
        <v xml:space="preserve"> </v>
      </c>
      <c r="F1453" s="96" t="s">
        <v>111</v>
      </c>
      <c r="G1453" s="96" t="str">
        <f>IF(C1453='TABELA UNIFICADA 2024'!A1453,'TABELA UNIFICADA 2024'!D1453," ")</f>
        <v xml:space="preserve"> </v>
      </c>
      <c r="H1453" s="96" t="s">
        <v>43</v>
      </c>
      <c r="I1453" s="96" t="s">
        <v>112</v>
      </c>
      <c r="J1453" s="97" t="str">
        <f>IF(C1453='TABELA UNIFICADA 2024'!A1399,'TABELA UNIFICADA 2024'!G1399," ")</f>
        <v xml:space="preserve"> </v>
      </c>
      <c r="K1453" s="96" t="s">
        <v>113</v>
      </c>
      <c r="L1453" s="100" t="str">
        <f t="shared" si="131"/>
        <v>-</v>
      </c>
      <c r="M1453" s="95" t="str">
        <f>IF(C1453='TABELA UNIFICADA 2024'!A1453,'TABELA UNIFICADA 2024'!C1453," ")</f>
        <v xml:space="preserve"> </v>
      </c>
      <c r="N1453" s="99" t="str">
        <f>IF(C1453='TABELA UNIFICADA 2024'!A1399,'TABELA UNIFICADA 2024'!F1399," ")</f>
        <v xml:space="preserve"> </v>
      </c>
      <c r="O1453" s="99" t="str">
        <f t="shared" si="132"/>
        <v xml:space="preserve"> </v>
      </c>
      <c r="Y1453" s="183" t="s">
        <v>2436</v>
      </c>
      <c r="Z1453" s="104" t="s">
        <v>666</v>
      </c>
      <c r="AA1453" s="104" t="s">
        <v>706</v>
      </c>
      <c r="AB1453" s="104" t="str">
        <f t="shared" si="130"/>
        <v>FERRO</v>
      </c>
      <c r="AC1453" s="106">
        <f>IF(AND(AB1453="FERRO",AA1453="PADRAO"),CONTROLE!$T$2,IF(AND(AB1453="FERRO",AA1453="ESPECIAL"),CONTROLE!$T$3,IF(AND(AB1453="ACO",AA1453="PADRAO"),CONTROLE!$T$8,IF(AND(AB1453="ACO",AA1453="ESPECIAL"),CONTROLE!$T$9,IF(AND(AB1453="ALUMINIO",AA1453="PADRAO"),CONTROLE!$T$5,IF(AND(AB1453="ALUMINIO",AA1453="ESPECIAL"),CONTROLE!$T$6))))))</f>
        <v>12737</v>
      </c>
    </row>
    <row r="1454" spans="1:29" ht="15" customHeight="1">
      <c r="A1454" s="98" t="s">
        <v>2927</v>
      </c>
      <c r="B1454" s="96" t="str">
        <f t="shared" si="133"/>
        <v xml:space="preserve"> </v>
      </c>
      <c r="C1454" s="96" t="str">
        <f>IF(AND(ISBLANK('TABELA UNIFICADA 2024'!P1400)=TRUE,(ISBLANK('TABELA UNIFICADA 2024'!A1400)=FALSE)),'TABELA UNIFICADA 2024'!A1400," ")</f>
        <v xml:space="preserve"> </v>
      </c>
      <c r="D1454" s="96" t="s">
        <v>43</v>
      </c>
      <c r="E1454" s="191" t="str">
        <f>IF(ISBLANK('TABELA UNIFICADA 2024'!M1400)=TRUE," ",'TABELA UNIFICADA 2024'!M1400)</f>
        <v xml:space="preserve"> </v>
      </c>
      <c r="F1454" s="96" t="s">
        <v>111</v>
      </c>
      <c r="G1454" s="96" t="str">
        <f>IF(C1454='TABELA UNIFICADA 2024'!A1454,'TABELA UNIFICADA 2024'!D1454," ")</f>
        <v xml:space="preserve"> </v>
      </c>
      <c r="H1454" s="96" t="s">
        <v>43</v>
      </c>
      <c r="I1454" s="96" t="s">
        <v>112</v>
      </c>
      <c r="J1454" s="97" t="str">
        <f>IF(C1454='TABELA UNIFICADA 2024'!A1400,'TABELA UNIFICADA 2024'!G1400," ")</f>
        <v xml:space="preserve"> </v>
      </c>
      <c r="K1454" s="96" t="s">
        <v>113</v>
      </c>
      <c r="L1454" s="100" t="str">
        <f t="shared" si="131"/>
        <v>-</v>
      </c>
      <c r="M1454" s="95" t="str">
        <f>IF(C1454='TABELA UNIFICADA 2024'!A1454,'TABELA UNIFICADA 2024'!C1454," ")</f>
        <v xml:space="preserve"> </v>
      </c>
      <c r="N1454" s="99" t="str">
        <f>IF(C1454='TABELA UNIFICADA 2024'!A1400,'TABELA UNIFICADA 2024'!F1400," ")</f>
        <v xml:space="preserve"> </v>
      </c>
      <c r="O1454" s="99" t="str">
        <f t="shared" si="132"/>
        <v xml:space="preserve"> </v>
      </c>
      <c r="Y1454" s="183" t="s">
        <v>2437</v>
      </c>
      <c r="Z1454" s="104" t="s">
        <v>666</v>
      </c>
      <c r="AA1454" s="104" t="s">
        <v>706</v>
      </c>
      <c r="AB1454" s="104" t="str">
        <f t="shared" si="130"/>
        <v>FERRO</v>
      </c>
      <c r="AC1454" s="106">
        <f>IF(AND(AB1454="FERRO",AA1454="PADRAO"),CONTROLE!$T$2,IF(AND(AB1454="FERRO",AA1454="ESPECIAL"),CONTROLE!$T$3,IF(AND(AB1454="ACO",AA1454="PADRAO"),CONTROLE!$T$8,IF(AND(AB1454="ACO",AA1454="ESPECIAL"),CONTROLE!$T$9,IF(AND(AB1454="ALUMINIO",AA1454="PADRAO"),CONTROLE!$T$5,IF(AND(AB1454="ALUMINIO",AA1454="ESPECIAL"),CONTROLE!$T$6))))))</f>
        <v>12737</v>
      </c>
    </row>
    <row r="1455" spans="1:29" ht="15" customHeight="1">
      <c r="A1455" s="98" t="s">
        <v>2927</v>
      </c>
      <c r="B1455" s="96" t="str">
        <f t="shared" si="133"/>
        <v xml:space="preserve"> </v>
      </c>
      <c r="C1455" s="96" t="str">
        <f>IF(AND(ISBLANK('TABELA UNIFICADA 2024'!P1401)=TRUE,(ISBLANK('TABELA UNIFICADA 2024'!A1401)=FALSE)),'TABELA UNIFICADA 2024'!A1401," ")</f>
        <v xml:space="preserve"> </v>
      </c>
      <c r="D1455" s="96" t="s">
        <v>43</v>
      </c>
      <c r="E1455" s="191" t="str">
        <f>IF(ISBLANK('TABELA UNIFICADA 2024'!M1401)=TRUE," ",'TABELA UNIFICADA 2024'!M1401)</f>
        <v xml:space="preserve"> </v>
      </c>
      <c r="F1455" s="96" t="s">
        <v>111</v>
      </c>
      <c r="G1455" s="96" t="str">
        <f>IF(C1455='TABELA UNIFICADA 2024'!A1455,'TABELA UNIFICADA 2024'!D1455," ")</f>
        <v xml:space="preserve"> </v>
      </c>
      <c r="H1455" s="96" t="s">
        <v>43</v>
      </c>
      <c r="I1455" s="96" t="s">
        <v>112</v>
      </c>
      <c r="J1455" s="97" t="str">
        <f>IF(C1455='TABELA UNIFICADA 2024'!A1401,'TABELA UNIFICADA 2024'!G1401," ")</f>
        <v xml:space="preserve"> </v>
      </c>
      <c r="K1455" s="96" t="s">
        <v>113</v>
      </c>
      <c r="L1455" s="100" t="str">
        <f t="shared" si="131"/>
        <v>-</v>
      </c>
      <c r="M1455" s="95" t="str">
        <f>IF(C1455='TABELA UNIFICADA 2024'!A1455,'TABELA UNIFICADA 2024'!C1455," ")</f>
        <v xml:space="preserve"> </v>
      </c>
      <c r="N1455" s="99" t="str">
        <f>IF(C1455='TABELA UNIFICADA 2024'!A1401,'TABELA UNIFICADA 2024'!F1401," ")</f>
        <v xml:space="preserve"> </v>
      </c>
      <c r="O1455" s="99" t="str">
        <f t="shared" si="132"/>
        <v xml:space="preserve"> </v>
      </c>
      <c r="Y1455" s="183" t="s">
        <v>2438</v>
      </c>
      <c r="Z1455" s="104" t="s">
        <v>666</v>
      </c>
      <c r="AA1455" s="104" t="s">
        <v>706</v>
      </c>
      <c r="AB1455" s="104" t="str">
        <f t="shared" si="130"/>
        <v>FERRO</v>
      </c>
      <c r="AC1455" s="106">
        <f>IF(AND(AB1455="FERRO",AA1455="PADRAO"),CONTROLE!$T$2,IF(AND(AB1455="FERRO",AA1455="ESPECIAL"),CONTROLE!$T$3,IF(AND(AB1455="ACO",AA1455="PADRAO"),CONTROLE!$T$8,IF(AND(AB1455="ACO",AA1455="ESPECIAL"),CONTROLE!$T$9,IF(AND(AB1455="ALUMINIO",AA1455="PADRAO"),CONTROLE!$T$5,IF(AND(AB1455="ALUMINIO",AA1455="ESPECIAL"),CONTROLE!$T$6))))))</f>
        <v>12737</v>
      </c>
    </row>
    <row r="1456" spans="1:29" ht="15" customHeight="1">
      <c r="A1456" s="98" t="s">
        <v>2927</v>
      </c>
      <c r="B1456" s="96" t="str">
        <f t="shared" si="133"/>
        <v xml:space="preserve"> </v>
      </c>
      <c r="C1456" s="96" t="str">
        <f>IF(AND(ISBLANK('TABELA UNIFICADA 2024'!P1402)=TRUE,(ISBLANK('TABELA UNIFICADA 2024'!A1402)=FALSE)),'TABELA UNIFICADA 2024'!A1402," ")</f>
        <v xml:space="preserve"> </v>
      </c>
      <c r="D1456" s="96" t="s">
        <v>43</v>
      </c>
      <c r="E1456" s="191" t="str">
        <f>IF(ISBLANK('TABELA UNIFICADA 2024'!M1402)=TRUE," ",'TABELA UNIFICADA 2024'!M1402)</f>
        <v xml:space="preserve"> </v>
      </c>
      <c r="F1456" s="96" t="s">
        <v>111</v>
      </c>
      <c r="G1456" s="96" t="str">
        <f>IF(C1456='TABELA UNIFICADA 2024'!A1456,'TABELA UNIFICADA 2024'!D1456," ")</f>
        <v xml:space="preserve"> </v>
      </c>
      <c r="H1456" s="96" t="s">
        <v>43</v>
      </c>
      <c r="I1456" s="96" t="s">
        <v>112</v>
      </c>
      <c r="J1456" s="97" t="str">
        <f>IF(C1456='TABELA UNIFICADA 2024'!A1402,'TABELA UNIFICADA 2024'!G1402," ")</f>
        <v xml:space="preserve"> </v>
      </c>
      <c r="K1456" s="96" t="s">
        <v>113</v>
      </c>
      <c r="L1456" s="100" t="str">
        <f t="shared" si="131"/>
        <v>-</v>
      </c>
      <c r="M1456" s="95" t="str">
        <f>IF(C1456='TABELA UNIFICADA 2024'!A1456,'TABELA UNIFICADA 2024'!C1456," ")</f>
        <v xml:space="preserve"> </v>
      </c>
      <c r="N1456" s="99" t="str">
        <f>IF(C1456='TABELA UNIFICADA 2024'!A1402,'TABELA UNIFICADA 2024'!F1402," ")</f>
        <v xml:space="preserve"> </v>
      </c>
      <c r="O1456" s="99" t="str">
        <f t="shared" si="132"/>
        <v xml:space="preserve"> </v>
      </c>
      <c r="Y1456" s="183" t="s">
        <v>2439</v>
      </c>
      <c r="Z1456" s="104" t="s">
        <v>666</v>
      </c>
      <c r="AA1456" s="104" t="s">
        <v>706</v>
      </c>
      <c r="AB1456" s="104" t="str">
        <f t="shared" si="130"/>
        <v>FERRO</v>
      </c>
      <c r="AC1456" s="106">
        <f>IF(AND(AB1456="FERRO",AA1456="PADRAO"),CONTROLE!$T$2,IF(AND(AB1456="FERRO",AA1456="ESPECIAL"),CONTROLE!$T$3,IF(AND(AB1456="ACO",AA1456="PADRAO"),CONTROLE!$T$8,IF(AND(AB1456="ACO",AA1456="ESPECIAL"),CONTROLE!$T$9,IF(AND(AB1456="ALUMINIO",AA1456="PADRAO"),CONTROLE!$T$5,IF(AND(AB1456="ALUMINIO",AA1456="ESPECIAL"),CONTROLE!$T$6))))))</f>
        <v>12737</v>
      </c>
    </row>
    <row r="1457" spans="1:29" ht="15" customHeight="1">
      <c r="A1457" s="98" t="s">
        <v>2927</v>
      </c>
      <c r="B1457" s="96" t="str">
        <f t="shared" si="133"/>
        <v xml:space="preserve"> </v>
      </c>
      <c r="C1457" s="96" t="str">
        <f>IF(AND(ISBLANK('TABELA UNIFICADA 2024'!P1403)=TRUE,(ISBLANK('TABELA UNIFICADA 2024'!A1403)=FALSE)),'TABELA UNIFICADA 2024'!A1403," ")</f>
        <v xml:space="preserve"> </v>
      </c>
      <c r="D1457" s="96" t="s">
        <v>43</v>
      </c>
      <c r="E1457" s="191" t="str">
        <f>IF(ISBLANK('TABELA UNIFICADA 2024'!M1403)=TRUE," ",'TABELA UNIFICADA 2024'!M1403)</f>
        <v xml:space="preserve"> </v>
      </c>
      <c r="F1457" s="96" t="s">
        <v>111</v>
      </c>
      <c r="G1457" s="96" t="str">
        <f>IF(C1457='TABELA UNIFICADA 2024'!A1457,'TABELA UNIFICADA 2024'!D1457," ")</f>
        <v xml:space="preserve"> </v>
      </c>
      <c r="H1457" s="96" t="s">
        <v>43</v>
      </c>
      <c r="I1457" s="96" t="s">
        <v>112</v>
      </c>
      <c r="J1457" s="97" t="str">
        <f>IF(C1457='TABELA UNIFICADA 2024'!A1403,'TABELA UNIFICADA 2024'!G1403," ")</f>
        <v xml:space="preserve"> </v>
      </c>
      <c r="K1457" s="96" t="s">
        <v>113</v>
      </c>
      <c r="L1457" s="100" t="str">
        <f t="shared" si="131"/>
        <v>-</v>
      </c>
      <c r="M1457" s="95" t="str">
        <f>IF(C1457='TABELA UNIFICADA 2024'!A1457,'TABELA UNIFICADA 2024'!C1457," ")</f>
        <v xml:space="preserve"> </v>
      </c>
      <c r="N1457" s="99" t="str">
        <f>IF(C1457='TABELA UNIFICADA 2024'!A1403,'TABELA UNIFICADA 2024'!F1403," ")</f>
        <v xml:space="preserve"> </v>
      </c>
      <c r="O1457" s="99" t="str">
        <f t="shared" si="132"/>
        <v xml:space="preserve"> </v>
      </c>
      <c r="Y1457" s="183" t="s">
        <v>1312</v>
      </c>
      <c r="Z1457" s="104" t="s">
        <v>666</v>
      </c>
      <c r="AA1457" s="104" t="s">
        <v>706</v>
      </c>
      <c r="AB1457" s="104" t="str">
        <f t="shared" si="130"/>
        <v>FERRO</v>
      </c>
      <c r="AC1457" s="106">
        <f>IF(AND(AB1457="FERRO",AA1457="PADRAO"),CONTROLE!$T$2,IF(AND(AB1457="FERRO",AA1457="ESPECIAL"),CONTROLE!$T$3,IF(AND(AB1457="ACO",AA1457="PADRAO"),CONTROLE!$T$8,IF(AND(AB1457="ACO",AA1457="ESPECIAL"),CONTROLE!$T$9,IF(AND(AB1457="ALUMINIO",AA1457="PADRAO"),CONTROLE!$T$5,IF(AND(AB1457="ALUMINIO",AA1457="ESPECIAL"),CONTROLE!$T$6))))))</f>
        <v>12737</v>
      </c>
    </row>
    <row r="1458" spans="1:29" ht="15" customHeight="1">
      <c r="A1458" s="98" t="s">
        <v>2927</v>
      </c>
      <c r="B1458" s="96" t="str">
        <f t="shared" si="133"/>
        <v xml:space="preserve"> </v>
      </c>
      <c r="C1458" s="96" t="str">
        <f>IF(AND(ISBLANK('TABELA UNIFICADA 2024'!P1404)=TRUE,(ISBLANK('TABELA UNIFICADA 2024'!A1404)=FALSE)),'TABELA UNIFICADA 2024'!A1404," ")</f>
        <v xml:space="preserve"> </v>
      </c>
      <c r="D1458" s="96" t="s">
        <v>43</v>
      </c>
      <c r="E1458" s="191" t="str">
        <f>IF(ISBLANK('TABELA UNIFICADA 2024'!M1404)=TRUE," ",'TABELA UNIFICADA 2024'!M1404)</f>
        <v xml:space="preserve"> </v>
      </c>
      <c r="F1458" s="96" t="s">
        <v>111</v>
      </c>
      <c r="G1458" s="96" t="str">
        <f>IF(C1458='TABELA UNIFICADA 2024'!A1458,'TABELA UNIFICADA 2024'!D1458," ")</f>
        <v xml:space="preserve"> </v>
      </c>
      <c r="H1458" s="96" t="s">
        <v>43</v>
      </c>
      <c r="I1458" s="96" t="s">
        <v>112</v>
      </c>
      <c r="J1458" s="97" t="str">
        <f>IF(C1458='TABELA UNIFICADA 2024'!A1404,'TABELA UNIFICADA 2024'!G1404," ")</f>
        <v xml:space="preserve"> </v>
      </c>
      <c r="K1458" s="96" t="s">
        <v>113</v>
      </c>
      <c r="L1458" s="100" t="str">
        <f t="shared" si="131"/>
        <v>-</v>
      </c>
      <c r="M1458" s="95" t="str">
        <f>IF(C1458='TABELA UNIFICADA 2024'!A1458,'TABELA UNIFICADA 2024'!C1458," ")</f>
        <v xml:space="preserve"> </v>
      </c>
      <c r="N1458" s="99" t="str">
        <f>IF(C1458='TABELA UNIFICADA 2024'!A1404,'TABELA UNIFICADA 2024'!F1404," ")</f>
        <v xml:space="preserve"> </v>
      </c>
      <c r="O1458" s="99" t="str">
        <f t="shared" si="132"/>
        <v xml:space="preserve"> </v>
      </c>
      <c r="Y1458" s="183" t="s">
        <v>2440</v>
      </c>
      <c r="Z1458" s="104" t="s">
        <v>666</v>
      </c>
      <c r="AA1458" s="104" t="s">
        <v>706</v>
      </c>
      <c r="AB1458" s="104" t="str">
        <f t="shared" si="130"/>
        <v>FERRO</v>
      </c>
      <c r="AC1458" s="106">
        <f>IF(AND(AB1458="FERRO",AA1458="PADRAO"),CONTROLE!$T$2,IF(AND(AB1458="FERRO",AA1458="ESPECIAL"),CONTROLE!$T$3,IF(AND(AB1458="ACO",AA1458="PADRAO"),CONTROLE!$T$8,IF(AND(AB1458="ACO",AA1458="ESPECIAL"),CONTROLE!$T$9,IF(AND(AB1458="ALUMINIO",AA1458="PADRAO"),CONTROLE!$T$5,IF(AND(AB1458="ALUMINIO",AA1458="ESPECIAL"),CONTROLE!$T$6))))))</f>
        <v>12737</v>
      </c>
    </row>
    <row r="1459" spans="1:29" ht="15" customHeight="1">
      <c r="A1459" s="98" t="s">
        <v>2927</v>
      </c>
      <c r="B1459" s="96" t="str">
        <f t="shared" si="133"/>
        <v xml:space="preserve"> </v>
      </c>
      <c r="C1459" s="96" t="str">
        <f>IF(AND(ISBLANK('TABELA UNIFICADA 2024'!P1405)=TRUE,(ISBLANK('TABELA UNIFICADA 2024'!A1405)=FALSE)),'TABELA UNIFICADA 2024'!A1405," ")</f>
        <v xml:space="preserve"> </v>
      </c>
      <c r="D1459" s="96" t="s">
        <v>43</v>
      </c>
      <c r="E1459" s="191" t="str">
        <f>IF(ISBLANK('TABELA UNIFICADA 2024'!M1405)=TRUE," ",'TABELA UNIFICADA 2024'!M1405)</f>
        <v xml:space="preserve"> </v>
      </c>
      <c r="F1459" s="96" t="s">
        <v>111</v>
      </c>
      <c r="G1459" s="96" t="str">
        <f>IF(C1459='TABELA UNIFICADA 2024'!A1459,'TABELA UNIFICADA 2024'!D1459," ")</f>
        <v xml:space="preserve"> </v>
      </c>
      <c r="H1459" s="96" t="s">
        <v>43</v>
      </c>
      <c r="I1459" s="96" t="s">
        <v>112</v>
      </c>
      <c r="J1459" s="97" t="str">
        <f>IF(C1459='TABELA UNIFICADA 2024'!A1405,'TABELA UNIFICADA 2024'!G1405," ")</f>
        <v xml:space="preserve"> </v>
      </c>
      <c r="K1459" s="96" t="s">
        <v>113</v>
      </c>
      <c r="L1459" s="100" t="str">
        <f t="shared" si="131"/>
        <v>-</v>
      </c>
      <c r="M1459" s="95" t="str">
        <f>IF(C1459='TABELA UNIFICADA 2024'!A1459,'TABELA UNIFICADA 2024'!C1459," ")</f>
        <v xml:space="preserve"> </v>
      </c>
      <c r="N1459" s="99" t="str">
        <f>IF(C1459='TABELA UNIFICADA 2024'!A1405,'TABELA UNIFICADA 2024'!F1405," ")</f>
        <v xml:space="preserve"> </v>
      </c>
      <c r="O1459" s="99" t="str">
        <f t="shared" si="132"/>
        <v xml:space="preserve"> </v>
      </c>
      <c r="Y1459" s="183" t="s">
        <v>2441</v>
      </c>
      <c r="Z1459" s="104" t="s">
        <v>666</v>
      </c>
      <c r="AA1459" s="104" t="s">
        <v>706</v>
      </c>
      <c r="AB1459" s="104" t="str">
        <f t="shared" si="130"/>
        <v>FERRO</v>
      </c>
      <c r="AC1459" s="106">
        <f>IF(AND(AB1459="FERRO",AA1459="PADRAO"),CONTROLE!$T$2,IF(AND(AB1459="FERRO",AA1459="ESPECIAL"),CONTROLE!$T$3,IF(AND(AB1459="ACO",AA1459="PADRAO"),CONTROLE!$T$8,IF(AND(AB1459="ACO",AA1459="ESPECIAL"),CONTROLE!$T$9,IF(AND(AB1459="ALUMINIO",AA1459="PADRAO"),CONTROLE!$T$5,IF(AND(AB1459="ALUMINIO",AA1459="ESPECIAL"),CONTROLE!$T$6))))))</f>
        <v>12737</v>
      </c>
    </row>
    <row r="1460" spans="1:29" ht="15" customHeight="1">
      <c r="A1460" s="98" t="s">
        <v>2927</v>
      </c>
      <c r="B1460" s="96" t="str">
        <f t="shared" si="133"/>
        <v xml:space="preserve"> </v>
      </c>
      <c r="C1460" s="96" t="str">
        <f>IF(AND(ISBLANK('TABELA UNIFICADA 2024'!P1406)=TRUE,(ISBLANK('TABELA UNIFICADA 2024'!A1406)=FALSE)),'TABELA UNIFICADA 2024'!A1406," ")</f>
        <v xml:space="preserve"> </v>
      </c>
      <c r="D1460" s="96" t="s">
        <v>43</v>
      </c>
      <c r="E1460" s="191" t="str">
        <f>IF(ISBLANK('TABELA UNIFICADA 2024'!M1406)=TRUE," ",'TABELA UNIFICADA 2024'!M1406)</f>
        <v xml:space="preserve"> </v>
      </c>
      <c r="F1460" s="96" t="s">
        <v>111</v>
      </c>
      <c r="G1460" s="96" t="str">
        <f>IF(C1460='TABELA UNIFICADA 2024'!A1460,'TABELA UNIFICADA 2024'!D1460," ")</f>
        <v xml:space="preserve"> </v>
      </c>
      <c r="H1460" s="96" t="s">
        <v>43</v>
      </c>
      <c r="I1460" s="96" t="s">
        <v>112</v>
      </c>
      <c r="J1460" s="97" t="str">
        <f>IF(C1460='TABELA UNIFICADA 2024'!A1406,'TABELA UNIFICADA 2024'!G1406," ")</f>
        <v xml:space="preserve"> </v>
      </c>
      <c r="K1460" s="96" t="s">
        <v>113</v>
      </c>
      <c r="L1460" s="100" t="str">
        <f t="shared" si="131"/>
        <v>-</v>
      </c>
      <c r="M1460" s="95" t="str">
        <f>IF(C1460='TABELA UNIFICADA 2024'!A1460,'TABELA UNIFICADA 2024'!C1460," ")</f>
        <v xml:space="preserve"> </v>
      </c>
      <c r="N1460" s="99" t="str">
        <f>IF(C1460='TABELA UNIFICADA 2024'!A1406,'TABELA UNIFICADA 2024'!F1406," ")</f>
        <v xml:space="preserve"> </v>
      </c>
      <c r="O1460" s="99" t="str">
        <f t="shared" si="132"/>
        <v xml:space="preserve"> </v>
      </c>
      <c r="Y1460" s="183" t="s">
        <v>2442</v>
      </c>
      <c r="Z1460" s="104" t="s">
        <v>666</v>
      </c>
      <c r="AA1460" s="104" t="s">
        <v>706</v>
      </c>
      <c r="AB1460" s="104" t="str">
        <f t="shared" si="130"/>
        <v>FERRO</v>
      </c>
      <c r="AC1460" s="106">
        <f>IF(AND(AB1460="FERRO",AA1460="PADRAO"),CONTROLE!$T$2,IF(AND(AB1460="FERRO",AA1460="ESPECIAL"),CONTROLE!$T$3,IF(AND(AB1460="ACO",AA1460="PADRAO"),CONTROLE!$T$8,IF(AND(AB1460="ACO",AA1460="ESPECIAL"),CONTROLE!$T$9,IF(AND(AB1460="ALUMINIO",AA1460="PADRAO"),CONTROLE!$T$5,IF(AND(AB1460="ALUMINIO",AA1460="ESPECIAL"),CONTROLE!$T$6))))))</f>
        <v>12737</v>
      </c>
    </row>
    <row r="1461" spans="1:29" ht="15" customHeight="1">
      <c r="A1461" s="98" t="s">
        <v>2927</v>
      </c>
      <c r="B1461" s="96" t="str">
        <f t="shared" si="133"/>
        <v xml:space="preserve"> </v>
      </c>
      <c r="C1461" s="96" t="str">
        <f>IF(AND(ISBLANK('TABELA UNIFICADA 2024'!P1407)=TRUE,(ISBLANK('TABELA UNIFICADA 2024'!A1407)=FALSE)),'TABELA UNIFICADA 2024'!A1407," ")</f>
        <v xml:space="preserve"> </v>
      </c>
      <c r="D1461" s="96" t="s">
        <v>43</v>
      </c>
      <c r="E1461" s="191" t="str">
        <f>IF(ISBLANK('TABELA UNIFICADA 2024'!M1407)=TRUE," ",'TABELA UNIFICADA 2024'!M1407)</f>
        <v xml:space="preserve"> </v>
      </c>
      <c r="F1461" s="96" t="s">
        <v>111</v>
      </c>
      <c r="G1461" s="96" t="str">
        <f>IF(C1461='TABELA UNIFICADA 2024'!A1461,'TABELA UNIFICADA 2024'!D1461," ")</f>
        <v xml:space="preserve"> </v>
      </c>
      <c r="H1461" s="96" t="s">
        <v>43</v>
      </c>
      <c r="I1461" s="96" t="s">
        <v>112</v>
      </c>
      <c r="J1461" s="97" t="str">
        <f>IF(C1461='TABELA UNIFICADA 2024'!A1407,'TABELA UNIFICADA 2024'!G1407," ")</f>
        <v xml:space="preserve"> </v>
      </c>
      <c r="K1461" s="96" t="s">
        <v>113</v>
      </c>
      <c r="L1461" s="100" t="str">
        <f t="shared" si="131"/>
        <v>-</v>
      </c>
      <c r="M1461" s="95" t="str">
        <f>IF(C1461='TABELA UNIFICADA 2024'!A1461,'TABELA UNIFICADA 2024'!C1461," ")</f>
        <v xml:space="preserve"> </v>
      </c>
      <c r="N1461" s="99" t="str">
        <f>IF(C1461='TABELA UNIFICADA 2024'!A1407,'TABELA UNIFICADA 2024'!F1407," ")</f>
        <v xml:space="preserve"> </v>
      </c>
      <c r="O1461" s="99" t="str">
        <f t="shared" si="132"/>
        <v xml:space="preserve"> </v>
      </c>
      <c r="Y1461" s="183" t="s">
        <v>2443</v>
      </c>
      <c r="Z1461" s="104" t="s">
        <v>666</v>
      </c>
      <c r="AA1461" s="104" t="s">
        <v>706</v>
      </c>
      <c r="AB1461" s="104" t="str">
        <f t="shared" si="130"/>
        <v>FERRO</v>
      </c>
      <c r="AC1461" s="106">
        <f>IF(AND(AB1461="FERRO",AA1461="PADRAO"),CONTROLE!$T$2,IF(AND(AB1461="FERRO",AA1461="ESPECIAL"),CONTROLE!$T$3,IF(AND(AB1461="ACO",AA1461="PADRAO"),CONTROLE!$T$8,IF(AND(AB1461="ACO",AA1461="ESPECIAL"),CONTROLE!$T$9,IF(AND(AB1461="ALUMINIO",AA1461="PADRAO"),CONTROLE!$T$5,IF(AND(AB1461="ALUMINIO",AA1461="ESPECIAL"),CONTROLE!$T$6))))))</f>
        <v>12737</v>
      </c>
    </row>
    <row r="1462" spans="1:29" ht="15" customHeight="1">
      <c r="A1462" s="98" t="s">
        <v>2927</v>
      </c>
      <c r="B1462" s="96" t="str">
        <f t="shared" si="133"/>
        <v xml:space="preserve"> </v>
      </c>
      <c r="C1462" s="96" t="str">
        <f>IF(AND(ISBLANK('TABELA UNIFICADA 2024'!P1408)=TRUE,(ISBLANK('TABELA UNIFICADA 2024'!A1408)=FALSE)),'TABELA UNIFICADA 2024'!A1408," ")</f>
        <v xml:space="preserve"> </v>
      </c>
      <c r="D1462" s="96" t="s">
        <v>43</v>
      </c>
      <c r="E1462" s="191" t="str">
        <f>IF(ISBLANK('TABELA UNIFICADA 2024'!M1408)=TRUE," ",'TABELA UNIFICADA 2024'!M1408)</f>
        <v xml:space="preserve"> </v>
      </c>
      <c r="F1462" s="96" t="s">
        <v>111</v>
      </c>
      <c r="G1462" s="96" t="str">
        <f>IF(C1462='TABELA UNIFICADA 2024'!A1462,'TABELA UNIFICADA 2024'!D1462," ")</f>
        <v xml:space="preserve"> </v>
      </c>
      <c r="H1462" s="96" t="s">
        <v>43</v>
      </c>
      <c r="I1462" s="96" t="s">
        <v>112</v>
      </c>
      <c r="J1462" s="97" t="str">
        <f>IF(C1462='TABELA UNIFICADA 2024'!A1408,'TABELA UNIFICADA 2024'!G1408," ")</f>
        <v xml:space="preserve"> </v>
      </c>
      <c r="K1462" s="96" t="s">
        <v>113</v>
      </c>
      <c r="L1462" s="100" t="str">
        <f t="shared" si="131"/>
        <v>-</v>
      </c>
      <c r="M1462" s="95" t="str">
        <f>IF(C1462='TABELA UNIFICADA 2024'!A1462,'TABELA UNIFICADA 2024'!C1462," ")</f>
        <v xml:space="preserve"> </v>
      </c>
      <c r="N1462" s="99" t="str">
        <f>IF(C1462='TABELA UNIFICADA 2024'!A1408,'TABELA UNIFICADA 2024'!F1408," ")</f>
        <v xml:space="preserve"> </v>
      </c>
      <c r="O1462" s="99" t="str">
        <f t="shared" si="132"/>
        <v xml:space="preserve"> </v>
      </c>
      <c r="Y1462" s="183" t="s">
        <v>2444</v>
      </c>
      <c r="Z1462" s="104" t="s">
        <v>666</v>
      </c>
      <c r="AA1462" s="104" t="s">
        <v>706</v>
      </c>
      <c r="AB1462" s="104" t="str">
        <f t="shared" si="130"/>
        <v>FERRO</v>
      </c>
      <c r="AC1462" s="106">
        <f>IF(AND(AB1462="FERRO",AA1462="PADRAO"),CONTROLE!$T$2,IF(AND(AB1462="FERRO",AA1462="ESPECIAL"),CONTROLE!$T$3,IF(AND(AB1462="ACO",AA1462="PADRAO"),CONTROLE!$T$8,IF(AND(AB1462="ACO",AA1462="ESPECIAL"),CONTROLE!$T$9,IF(AND(AB1462="ALUMINIO",AA1462="PADRAO"),CONTROLE!$T$5,IF(AND(AB1462="ALUMINIO",AA1462="ESPECIAL"),CONTROLE!$T$6))))))</f>
        <v>12737</v>
      </c>
    </row>
    <row r="1463" spans="1:29" ht="15" customHeight="1">
      <c r="A1463" s="98" t="s">
        <v>2927</v>
      </c>
      <c r="B1463" s="96" t="str">
        <f t="shared" si="133"/>
        <v xml:space="preserve"> </v>
      </c>
      <c r="C1463" s="96" t="str">
        <f>IF(AND(ISBLANK('TABELA UNIFICADA 2024'!P1409)=TRUE,(ISBLANK('TABELA UNIFICADA 2024'!A1409)=FALSE)),'TABELA UNIFICADA 2024'!A1409," ")</f>
        <v xml:space="preserve"> </v>
      </c>
      <c r="D1463" s="96" t="s">
        <v>43</v>
      </c>
      <c r="E1463" s="191" t="str">
        <f>IF(ISBLANK('TABELA UNIFICADA 2024'!M1409)=TRUE," ",'TABELA UNIFICADA 2024'!M1409)</f>
        <v xml:space="preserve"> </v>
      </c>
      <c r="F1463" s="96" t="s">
        <v>111</v>
      </c>
      <c r="G1463" s="96" t="str">
        <f>IF(C1463='TABELA UNIFICADA 2024'!A1463,'TABELA UNIFICADA 2024'!D1463," ")</f>
        <v xml:space="preserve"> </v>
      </c>
      <c r="H1463" s="96" t="s">
        <v>43</v>
      </c>
      <c r="I1463" s="96" t="s">
        <v>112</v>
      </c>
      <c r="J1463" s="97" t="str">
        <f>IF(C1463='TABELA UNIFICADA 2024'!A1409,'TABELA UNIFICADA 2024'!G1409," ")</f>
        <v xml:space="preserve"> </v>
      </c>
      <c r="K1463" s="96" t="s">
        <v>113</v>
      </c>
      <c r="L1463" s="100" t="str">
        <f t="shared" si="131"/>
        <v>-</v>
      </c>
      <c r="M1463" s="95" t="str">
        <f>IF(C1463='TABELA UNIFICADA 2024'!A1463,'TABELA UNIFICADA 2024'!C1463," ")</f>
        <v xml:space="preserve"> </v>
      </c>
      <c r="N1463" s="99" t="str">
        <f>IF(C1463='TABELA UNIFICADA 2024'!A1409,'TABELA UNIFICADA 2024'!F1409," ")</f>
        <v xml:space="preserve"> </v>
      </c>
      <c r="O1463" s="99" t="str">
        <f t="shared" si="132"/>
        <v xml:space="preserve"> </v>
      </c>
      <c r="Y1463" s="183" t="s">
        <v>2445</v>
      </c>
      <c r="Z1463" s="104" t="s">
        <v>666</v>
      </c>
      <c r="AA1463" s="104" t="s">
        <v>706</v>
      </c>
      <c r="AB1463" s="104" t="str">
        <f t="shared" si="130"/>
        <v>FERRO</v>
      </c>
      <c r="AC1463" s="106">
        <f>IF(AND(AB1463="FERRO",AA1463="PADRAO"),CONTROLE!$T$2,IF(AND(AB1463="FERRO",AA1463="ESPECIAL"),CONTROLE!$T$3,IF(AND(AB1463="ACO",AA1463="PADRAO"),CONTROLE!$T$8,IF(AND(AB1463="ACO",AA1463="ESPECIAL"),CONTROLE!$T$9,IF(AND(AB1463="ALUMINIO",AA1463="PADRAO"),CONTROLE!$T$5,IF(AND(AB1463="ALUMINIO",AA1463="ESPECIAL"),CONTROLE!$T$6))))))</f>
        <v>12737</v>
      </c>
    </row>
    <row r="1464" spans="1:29" ht="15" customHeight="1">
      <c r="A1464" s="98" t="s">
        <v>2927</v>
      </c>
      <c r="B1464" s="96" t="str">
        <f t="shared" si="133"/>
        <v xml:space="preserve"> </v>
      </c>
      <c r="C1464" s="96" t="str">
        <f>IF(AND(ISBLANK('TABELA UNIFICADA 2024'!P1410)=TRUE,(ISBLANK('TABELA UNIFICADA 2024'!A1410)=FALSE)),'TABELA UNIFICADA 2024'!A1410," ")</f>
        <v xml:space="preserve"> </v>
      </c>
      <c r="D1464" s="96" t="s">
        <v>43</v>
      </c>
      <c r="E1464" s="191" t="str">
        <f>IF(ISBLANK('TABELA UNIFICADA 2024'!M1410)=TRUE," ",'TABELA UNIFICADA 2024'!M1410)</f>
        <v xml:space="preserve"> </v>
      </c>
      <c r="F1464" s="96" t="s">
        <v>111</v>
      </c>
      <c r="G1464" s="96" t="str">
        <f>IF(C1464='TABELA UNIFICADA 2024'!A1464,'TABELA UNIFICADA 2024'!D1464," ")</f>
        <v xml:space="preserve"> </v>
      </c>
      <c r="H1464" s="96" t="s">
        <v>43</v>
      </c>
      <c r="I1464" s="96" t="s">
        <v>112</v>
      </c>
      <c r="J1464" s="97" t="str">
        <f>IF(C1464='TABELA UNIFICADA 2024'!A1410,'TABELA UNIFICADA 2024'!G1410," ")</f>
        <v xml:space="preserve"> </v>
      </c>
      <c r="K1464" s="96" t="s">
        <v>113</v>
      </c>
      <c r="L1464" s="100" t="str">
        <f t="shared" si="131"/>
        <v>-</v>
      </c>
      <c r="M1464" s="95" t="str">
        <f>IF(C1464='TABELA UNIFICADA 2024'!A1464,'TABELA UNIFICADA 2024'!C1464," ")</f>
        <v xml:space="preserve"> </v>
      </c>
      <c r="N1464" s="99" t="str">
        <f>IF(C1464='TABELA UNIFICADA 2024'!A1410,'TABELA UNIFICADA 2024'!F1410," ")</f>
        <v xml:space="preserve"> </v>
      </c>
      <c r="O1464" s="99" t="str">
        <f t="shared" si="132"/>
        <v xml:space="preserve"> </v>
      </c>
      <c r="Y1464" s="183" t="s">
        <v>2446</v>
      </c>
      <c r="Z1464" s="104" t="s">
        <v>666</v>
      </c>
      <c r="AA1464" s="104" t="s">
        <v>706</v>
      </c>
      <c r="AB1464" s="104" t="str">
        <f t="shared" si="130"/>
        <v>FERRO</v>
      </c>
      <c r="AC1464" s="106">
        <f>IF(AND(AB1464="FERRO",AA1464="PADRAO"),CONTROLE!$T$2,IF(AND(AB1464="FERRO",AA1464="ESPECIAL"),CONTROLE!$T$3,IF(AND(AB1464="ACO",AA1464="PADRAO"),CONTROLE!$T$8,IF(AND(AB1464="ACO",AA1464="ESPECIAL"),CONTROLE!$T$9,IF(AND(AB1464="ALUMINIO",AA1464="PADRAO"),CONTROLE!$T$5,IF(AND(AB1464="ALUMINIO",AA1464="ESPECIAL"),CONTROLE!$T$6))))))</f>
        <v>12737</v>
      </c>
    </row>
    <row r="1465" spans="1:29" ht="15" customHeight="1">
      <c r="A1465" s="98" t="s">
        <v>2927</v>
      </c>
      <c r="B1465" s="96" t="str">
        <f t="shared" si="133"/>
        <v xml:space="preserve"> </v>
      </c>
      <c r="C1465" s="96" t="str">
        <f>IF(AND(ISBLANK('TABELA UNIFICADA 2024'!P1411)=TRUE,(ISBLANK('TABELA UNIFICADA 2024'!A1411)=FALSE)),'TABELA UNIFICADA 2024'!A1411," ")</f>
        <v xml:space="preserve"> </v>
      </c>
      <c r="D1465" s="96" t="s">
        <v>43</v>
      </c>
      <c r="E1465" s="191" t="str">
        <f>IF(ISBLANK('TABELA UNIFICADA 2024'!M1411)=TRUE," ",'TABELA UNIFICADA 2024'!M1411)</f>
        <v xml:space="preserve"> </v>
      </c>
      <c r="F1465" s="96" t="s">
        <v>111</v>
      </c>
      <c r="G1465" s="96" t="str">
        <f>IF(C1465='TABELA UNIFICADA 2024'!A1465,'TABELA UNIFICADA 2024'!D1465," ")</f>
        <v xml:space="preserve"> </v>
      </c>
      <c r="H1465" s="96" t="s">
        <v>43</v>
      </c>
      <c r="I1465" s="96" t="s">
        <v>112</v>
      </c>
      <c r="J1465" s="97" t="str">
        <f>IF(C1465='TABELA UNIFICADA 2024'!A1411,'TABELA UNIFICADA 2024'!G1411," ")</f>
        <v xml:space="preserve"> </v>
      </c>
      <c r="K1465" s="96" t="s">
        <v>113</v>
      </c>
      <c r="L1465" s="100" t="str">
        <f t="shared" si="131"/>
        <v>-</v>
      </c>
      <c r="M1465" s="95" t="str">
        <f>IF(C1465='TABELA UNIFICADA 2024'!A1465,'TABELA UNIFICADA 2024'!C1465," ")</f>
        <v xml:space="preserve"> </v>
      </c>
      <c r="N1465" s="99" t="str">
        <f>IF(C1465='TABELA UNIFICADA 2024'!A1411,'TABELA UNIFICADA 2024'!F1411," ")</f>
        <v xml:space="preserve"> </v>
      </c>
      <c r="O1465" s="99" t="str">
        <f t="shared" si="132"/>
        <v xml:space="preserve"> </v>
      </c>
      <c r="Y1465" s="183" t="s">
        <v>2447</v>
      </c>
      <c r="Z1465" s="104" t="s">
        <v>666</v>
      </c>
      <c r="AA1465" s="104" t="s">
        <v>706</v>
      </c>
      <c r="AB1465" s="104" t="str">
        <f t="shared" si="130"/>
        <v>FERRO</v>
      </c>
      <c r="AC1465" s="106">
        <f>IF(AND(AB1465="FERRO",AA1465="PADRAO"),CONTROLE!$T$2,IF(AND(AB1465="FERRO",AA1465="ESPECIAL"),CONTROLE!$T$3,IF(AND(AB1465="ACO",AA1465="PADRAO"),CONTROLE!$T$8,IF(AND(AB1465="ACO",AA1465="ESPECIAL"),CONTROLE!$T$9,IF(AND(AB1465="ALUMINIO",AA1465="PADRAO"),CONTROLE!$T$5,IF(AND(AB1465="ALUMINIO",AA1465="ESPECIAL"),CONTROLE!$T$6))))))</f>
        <v>12737</v>
      </c>
    </row>
    <row r="1466" spans="1:29" ht="15" customHeight="1">
      <c r="A1466" s="98" t="s">
        <v>2927</v>
      </c>
      <c r="B1466" s="96" t="str">
        <f t="shared" si="133"/>
        <v xml:space="preserve"> </v>
      </c>
      <c r="C1466" s="96" t="str">
        <f>IF(AND(ISBLANK('TABELA UNIFICADA 2024'!P1412)=TRUE,(ISBLANK('TABELA UNIFICADA 2024'!A1412)=FALSE)),'TABELA UNIFICADA 2024'!A1412," ")</f>
        <v xml:space="preserve"> </v>
      </c>
      <c r="D1466" s="96" t="s">
        <v>43</v>
      </c>
      <c r="E1466" s="191" t="str">
        <f>IF(ISBLANK('TABELA UNIFICADA 2024'!M1412)=TRUE," ",'TABELA UNIFICADA 2024'!M1412)</f>
        <v xml:space="preserve"> </v>
      </c>
      <c r="F1466" s="96" t="s">
        <v>111</v>
      </c>
      <c r="G1466" s="96" t="str">
        <f>IF(C1466='TABELA UNIFICADA 2024'!A1466,'TABELA UNIFICADA 2024'!D1466," ")</f>
        <v xml:space="preserve"> </v>
      </c>
      <c r="H1466" s="96" t="s">
        <v>43</v>
      </c>
      <c r="I1466" s="96" t="s">
        <v>112</v>
      </c>
      <c r="J1466" s="97" t="str">
        <f>IF(C1466='TABELA UNIFICADA 2024'!A1412,'TABELA UNIFICADA 2024'!G1412," ")</f>
        <v xml:space="preserve"> </v>
      </c>
      <c r="K1466" s="96" t="s">
        <v>113</v>
      </c>
      <c r="L1466" s="100" t="str">
        <f t="shared" si="131"/>
        <v>-</v>
      </c>
      <c r="M1466" s="95" t="str">
        <f>IF(C1466='TABELA UNIFICADA 2024'!A1466,'TABELA UNIFICADA 2024'!C1466," ")</f>
        <v xml:space="preserve"> </v>
      </c>
      <c r="N1466" s="99" t="str">
        <f>IF(C1466='TABELA UNIFICADA 2024'!A1412,'TABELA UNIFICADA 2024'!F1412," ")</f>
        <v xml:space="preserve"> </v>
      </c>
      <c r="O1466" s="99" t="str">
        <f t="shared" si="132"/>
        <v xml:space="preserve"> </v>
      </c>
      <c r="Y1466" s="183" t="s">
        <v>2448</v>
      </c>
      <c r="Z1466" s="104" t="s">
        <v>666</v>
      </c>
      <c r="AA1466" s="104" t="s">
        <v>706</v>
      </c>
      <c r="AB1466" s="104" t="str">
        <f t="shared" si="130"/>
        <v>FERRO</v>
      </c>
      <c r="AC1466" s="106">
        <f>IF(AND(AB1466="FERRO",AA1466="PADRAO"),CONTROLE!$T$2,IF(AND(AB1466="FERRO",AA1466="ESPECIAL"),CONTROLE!$T$3,IF(AND(AB1466="ACO",AA1466="PADRAO"),CONTROLE!$T$8,IF(AND(AB1466="ACO",AA1466="ESPECIAL"),CONTROLE!$T$9,IF(AND(AB1466="ALUMINIO",AA1466="PADRAO"),CONTROLE!$T$5,IF(AND(AB1466="ALUMINIO",AA1466="ESPECIAL"),CONTROLE!$T$6))))))</f>
        <v>12737</v>
      </c>
    </row>
    <row r="1467" spans="1:29" ht="15" customHeight="1">
      <c r="A1467" s="98" t="s">
        <v>2927</v>
      </c>
      <c r="B1467" s="96" t="str">
        <f t="shared" si="133"/>
        <v xml:space="preserve"> </v>
      </c>
      <c r="C1467" s="96" t="str">
        <f>IF(AND(ISBLANK('TABELA UNIFICADA 2024'!P1413)=TRUE,(ISBLANK('TABELA UNIFICADA 2024'!A1413)=FALSE)),'TABELA UNIFICADA 2024'!A1413," ")</f>
        <v xml:space="preserve"> </v>
      </c>
      <c r="D1467" s="96" t="s">
        <v>43</v>
      </c>
      <c r="E1467" s="191" t="str">
        <f>IF(ISBLANK('TABELA UNIFICADA 2024'!M1413)=TRUE," ",'TABELA UNIFICADA 2024'!M1413)</f>
        <v xml:space="preserve"> </v>
      </c>
      <c r="F1467" s="96" t="s">
        <v>111</v>
      </c>
      <c r="G1467" s="96" t="str">
        <f>IF(C1467='TABELA UNIFICADA 2024'!A1467,'TABELA UNIFICADA 2024'!D1467," ")</f>
        <v xml:space="preserve"> </v>
      </c>
      <c r="H1467" s="96" t="s">
        <v>43</v>
      </c>
      <c r="I1467" s="96" t="s">
        <v>112</v>
      </c>
      <c r="J1467" s="97" t="str">
        <f>IF(C1467='TABELA UNIFICADA 2024'!A1413,'TABELA UNIFICADA 2024'!G1413," ")</f>
        <v xml:space="preserve"> </v>
      </c>
      <c r="K1467" s="96" t="s">
        <v>113</v>
      </c>
      <c r="L1467" s="100" t="str">
        <f t="shared" si="131"/>
        <v>-</v>
      </c>
      <c r="M1467" s="95" t="str">
        <f>IF(C1467='TABELA UNIFICADA 2024'!A1467,'TABELA UNIFICADA 2024'!C1467," ")</f>
        <v xml:space="preserve"> </v>
      </c>
      <c r="N1467" s="99" t="str">
        <f>IF(C1467='TABELA UNIFICADA 2024'!A1413,'TABELA UNIFICADA 2024'!F1413," ")</f>
        <v xml:space="preserve"> </v>
      </c>
      <c r="O1467" s="99" t="str">
        <f t="shared" si="132"/>
        <v xml:space="preserve"> </v>
      </c>
      <c r="Y1467" s="183" t="s">
        <v>2449</v>
      </c>
      <c r="Z1467" s="104" t="s">
        <v>666</v>
      </c>
      <c r="AA1467" s="104" t="s">
        <v>706</v>
      </c>
      <c r="AB1467" s="104" t="str">
        <f t="shared" si="130"/>
        <v>FERRO</v>
      </c>
      <c r="AC1467" s="106">
        <f>IF(AND(AB1467="FERRO",AA1467="PADRAO"),CONTROLE!$T$2,IF(AND(AB1467="FERRO",AA1467="ESPECIAL"),CONTROLE!$T$3,IF(AND(AB1467="ACO",AA1467="PADRAO"),CONTROLE!$T$8,IF(AND(AB1467="ACO",AA1467="ESPECIAL"),CONTROLE!$T$9,IF(AND(AB1467="ALUMINIO",AA1467="PADRAO"),CONTROLE!$T$5,IF(AND(AB1467="ALUMINIO",AA1467="ESPECIAL"),CONTROLE!$T$6))))))</f>
        <v>12737</v>
      </c>
    </row>
    <row r="1468" spans="1:29" ht="15" customHeight="1">
      <c r="A1468" s="98" t="s">
        <v>2927</v>
      </c>
      <c r="B1468" s="96" t="str">
        <f t="shared" si="133"/>
        <v xml:space="preserve"> </v>
      </c>
      <c r="C1468" s="96" t="str">
        <f>IF(AND(ISBLANK('TABELA UNIFICADA 2024'!P1414)=TRUE,(ISBLANK('TABELA UNIFICADA 2024'!A1414)=FALSE)),'TABELA UNIFICADA 2024'!A1414," ")</f>
        <v xml:space="preserve"> </v>
      </c>
      <c r="D1468" s="96" t="s">
        <v>43</v>
      </c>
      <c r="E1468" s="191" t="str">
        <f>IF(ISBLANK('TABELA UNIFICADA 2024'!M1414)=TRUE," ",'TABELA UNIFICADA 2024'!M1414)</f>
        <v xml:space="preserve"> </v>
      </c>
      <c r="F1468" s="96" t="s">
        <v>111</v>
      </c>
      <c r="G1468" s="96" t="str">
        <f>IF(C1468='TABELA UNIFICADA 2024'!A1468,'TABELA UNIFICADA 2024'!D1468," ")</f>
        <v xml:space="preserve"> </v>
      </c>
      <c r="H1468" s="96" t="s">
        <v>43</v>
      </c>
      <c r="I1468" s="96" t="s">
        <v>112</v>
      </c>
      <c r="J1468" s="97" t="str">
        <f>IF(C1468='TABELA UNIFICADA 2024'!A1414,'TABELA UNIFICADA 2024'!G1414," ")</f>
        <v xml:space="preserve"> </v>
      </c>
      <c r="K1468" s="96" t="s">
        <v>113</v>
      </c>
      <c r="L1468" s="100" t="str">
        <f t="shared" si="131"/>
        <v>-</v>
      </c>
      <c r="M1468" s="95" t="str">
        <f>IF(C1468='TABELA UNIFICADA 2024'!A1468,'TABELA UNIFICADA 2024'!C1468," ")</f>
        <v xml:space="preserve"> </v>
      </c>
      <c r="N1468" s="99" t="str">
        <f>IF(C1468='TABELA UNIFICADA 2024'!A1414,'TABELA UNIFICADA 2024'!F1414," ")</f>
        <v xml:space="preserve"> </v>
      </c>
      <c r="O1468" s="99" t="str">
        <f t="shared" si="132"/>
        <v xml:space="preserve"> </v>
      </c>
      <c r="Y1468" s="183" t="s">
        <v>1313</v>
      </c>
      <c r="Z1468" s="104" t="s">
        <v>666</v>
      </c>
      <c r="AA1468" s="104" t="s">
        <v>706</v>
      </c>
      <c r="AB1468" s="104" t="str">
        <f t="shared" si="130"/>
        <v>FERRO</v>
      </c>
      <c r="AC1468" s="106">
        <f>IF(AND(AB1468="FERRO",AA1468="PADRAO"),CONTROLE!$T$2,IF(AND(AB1468="FERRO",AA1468="ESPECIAL"),CONTROLE!$T$3,IF(AND(AB1468="ACO",AA1468="PADRAO"),CONTROLE!$T$8,IF(AND(AB1468="ACO",AA1468="ESPECIAL"),CONTROLE!$T$9,IF(AND(AB1468="ALUMINIO",AA1468="PADRAO"),CONTROLE!$T$5,IF(AND(AB1468="ALUMINIO",AA1468="ESPECIAL"),CONTROLE!$T$6))))))</f>
        <v>12737</v>
      </c>
    </row>
    <row r="1469" spans="1:29" ht="15" customHeight="1">
      <c r="A1469" s="98" t="s">
        <v>2927</v>
      </c>
      <c r="B1469" s="96" t="str">
        <f t="shared" si="133"/>
        <v xml:space="preserve"> </v>
      </c>
      <c r="C1469" s="96" t="str">
        <f>IF(AND(ISBLANK('TABELA UNIFICADA 2024'!P1415)=TRUE,(ISBLANK('TABELA UNIFICADA 2024'!A1415)=FALSE)),'TABELA UNIFICADA 2024'!A1415," ")</f>
        <v xml:space="preserve"> </v>
      </c>
      <c r="D1469" s="96" t="s">
        <v>43</v>
      </c>
      <c r="E1469" s="191" t="str">
        <f>IF(ISBLANK('TABELA UNIFICADA 2024'!M1415)=TRUE," ",'TABELA UNIFICADA 2024'!M1415)</f>
        <v xml:space="preserve"> </v>
      </c>
      <c r="F1469" s="96" t="s">
        <v>111</v>
      </c>
      <c r="G1469" s="96" t="str">
        <f>IF(C1469='TABELA UNIFICADA 2024'!A1469,'TABELA UNIFICADA 2024'!D1469," ")</f>
        <v xml:space="preserve"> </v>
      </c>
      <c r="H1469" s="96" t="s">
        <v>43</v>
      </c>
      <c r="I1469" s="96" t="s">
        <v>112</v>
      </c>
      <c r="J1469" s="97" t="str">
        <f>IF(C1469='TABELA UNIFICADA 2024'!A1415,'TABELA UNIFICADA 2024'!G1415," ")</f>
        <v xml:space="preserve"> </v>
      </c>
      <c r="K1469" s="96" t="s">
        <v>113</v>
      </c>
      <c r="L1469" s="100" t="str">
        <f t="shared" si="131"/>
        <v>-</v>
      </c>
      <c r="M1469" s="95" t="str">
        <f>IF(C1469='TABELA UNIFICADA 2024'!A1469,'TABELA UNIFICADA 2024'!C1469," ")</f>
        <v xml:space="preserve"> </v>
      </c>
      <c r="N1469" s="99" t="str">
        <f>IF(C1469='TABELA UNIFICADA 2024'!A1415,'TABELA UNIFICADA 2024'!F1415," ")</f>
        <v xml:space="preserve"> </v>
      </c>
      <c r="O1469" s="99" t="str">
        <f t="shared" si="132"/>
        <v xml:space="preserve"> </v>
      </c>
      <c r="Y1469" s="183" t="s">
        <v>2450</v>
      </c>
      <c r="Z1469" s="104" t="s">
        <v>666</v>
      </c>
      <c r="AA1469" s="104" t="s">
        <v>706</v>
      </c>
      <c r="AB1469" s="104" t="str">
        <f t="shared" si="130"/>
        <v>FERRO</v>
      </c>
      <c r="AC1469" s="106">
        <f>IF(AND(AB1469="FERRO",AA1469="PADRAO"),CONTROLE!$T$2,IF(AND(AB1469="FERRO",AA1469="ESPECIAL"),CONTROLE!$T$3,IF(AND(AB1469="ACO",AA1469="PADRAO"),CONTROLE!$T$8,IF(AND(AB1469="ACO",AA1469="ESPECIAL"),CONTROLE!$T$9,IF(AND(AB1469="ALUMINIO",AA1469="PADRAO"),CONTROLE!$T$5,IF(AND(AB1469="ALUMINIO",AA1469="ESPECIAL"),CONTROLE!$T$6))))))</f>
        <v>12737</v>
      </c>
    </row>
    <row r="1470" spans="1:29" ht="15" customHeight="1">
      <c r="A1470" s="98" t="s">
        <v>2927</v>
      </c>
      <c r="B1470" s="96" t="str">
        <f t="shared" si="133"/>
        <v xml:space="preserve"> </v>
      </c>
      <c r="C1470" s="96" t="str">
        <f>IF(AND(ISBLANK('TABELA UNIFICADA 2024'!P1416)=TRUE,(ISBLANK('TABELA UNIFICADA 2024'!A1416)=FALSE)),'TABELA UNIFICADA 2024'!A1416," ")</f>
        <v xml:space="preserve"> </v>
      </c>
      <c r="D1470" s="96" t="s">
        <v>43</v>
      </c>
      <c r="E1470" s="191" t="str">
        <f>IF(ISBLANK('TABELA UNIFICADA 2024'!M1416)=TRUE," ",'TABELA UNIFICADA 2024'!M1416)</f>
        <v xml:space="preserve"> </v>
      </c>
      <c r="F1470" s="96" t="s">
        <v>111</v>
      </c>
      <c r="G1470" s="96" t="str">
        <f>IF(C1470='TABELA UNIFICADA 2024'!A1470,'TABELA UNIFICADA 2024'!D1470," ")</f>
        <v xml:space="preserve"> </v>
      </c>
      <c r="H1470" s="96" t="s">
        <v>43</v>
      </c>
      <c r="I1470" s="96" t="s">
        <v>112</v>
      </c>
      <c r="J1470" s="97" t="str">
        <f>IF(C1470='TABELA UNIFICADA 2024'!A1416,'TABELA UNIFICADA 2024'!G1416," ")</f>
        <v xml:space="preserve"> </v>
      </c>
      <c r="K1470" s="96" t="s">
        <v>113</v>
      </c>
      <c r="L1470" s="100" t="str">
        <f t="shared" si="131"/>
        <v>-</v>
      </c>
      <c r="M1470" s="95" t="str">
        <f>IF(C1470='TABELA UNIFICADA 2024'!A1470,'TABELA UNIFICADA 2024'!C1470," ")</f>
        <v xml:space="preserve"> </v>
      </c>
      <c r="N1470" s="99" t="str">
        <f>IF(C1470='TABELA UNIFICADA 2024'!A1416,'TABELA UNIFICADA 2024'!F1416," ")</f>
        <v xml:space="preserve"> </v>
      </c>
      <c r="O1470" s="99" t="str">
        <f t="shared" si="132"/>
        <v xml:space="preserve"> </v>
      </c>
      <c r="Y1470" s="183" t="s">
        <v>2451</v>
      </c>
      <c r="Z1470" s="104" t="s">
        <v>666</v>
      </c>
      <c r="AA1470" s="104" t="s">
        <v>706</v>
      </c>
      <c r="AB1470" s="104" t="str">
        <f t="shared" si="130"/>
        <v>FERRO</v>
      </c>
      <c r="AC1470" s="106">
        <f>IF(AND(AB1470="FERRO",AA1470="PADRAO"),CONTROLE!$T$2,IF(AND(AB1470="FERRO",AA1470="ESPECIAL"),CONTROLE!$T$3,IF(AND(AB1470="ACO",AA1470="PADRAO"),CONTROLE!$T$8,IF(AND(AB1470="ACO",AA1470="ESPECIAL"),CONTROLE!$T$9,IF(AND(AB1470="ALUMINIO",AA1470="PADRAO"),CONTROLE!$T$5,IF(AND(AB1470="ALUMINIO",AA1470="ESPECIAL"),CONTROLE!$T$6))))))</f>
        <v>12737</v>
      </c>
    </row>
    <row r="1471" spans="1:29" ht="15" customHeight="1">
      <c r="A1471" s="98" t="s">
        <v>2927</v>
      </c>
      <c r="B1471" s="96" t="str">
        <f t="shared" si="133"/>
        <v xml:space="preserve"> </v>
      </c>
      <c r="C1471" s="96" t="str">
        <f>IF(AND(ISBLANK('TABELA UNIFICADA 2024'!P1417)=TRUE,(ISBLANK('TABELA UNIFICADA 2024'!A1417)=FALSE)),'TABELA UNIFICADA 2024'!A1417," ")</f>
        <v xml:space="preserve"> </v>
      </c>
      <c r="D1471" s="96" t="s">
        <v>43</v>
      </c>
      <c r="E1471" s="191" t="str">
        <f>IF(ISBLANK('TABELA UNIFICADA 2024'!M1417)=TRUE," ",'TABELA UNIFICADA 2024'!M1417)</f>
        <v xml:space="preserve"> </v>
      </c>
      <c r="F1471" s="96" t="s">
        <v>111</v>
      </c>
      <c r="G1471" s="96" t="str">
        <f>IF(C1471='TABELA UNIFICADA 2024'!A1471,'TABELA UNIFICADA 2024'!D1471," ")</f>
        <v xml:space="preserve"> </v>
      </c>
      <c r="H1471" s="96" t="s">
        <v>43</v>
      </c>
      <c r="I1471" s="96" t="s">
        <v>112</v>
      </c>
      <c r="J1471" s="97" t="str">
        <f>IF(C1471='TABELA UNIFICADA 2024'!A1417,'TABELA UNIFICADA 2024'!G1417," ")</f>
        <v xml:space="preserve"> </v>
      </c>
      <c r="K1471" s="96" t="s">
        <v>113</v>
      </c>
      <c r="L1471" s="100" t="str">
        <f t="shared" si="131"/>
        <v>-</v>
      </c>
      <c r="M1471" s="95" t="str">
        <f>IF(C1471='TABELA UNIFICADA 2024'!A1471,'TABELA UNIFICADA 2024'!C1471," ")</f>
        <v xml:space="preserve"> </v>
      </c>
      <c r="N1471" s="99" t="str">
        <f>IF(C1471='TABELA UNIFICADA 2024'!A1417,'TABELA UNIFICADA 2024'!F1417," ")</f>
        <v xml:space="preserve"> </v>
      </c>
      <c r="O1471" s="99" t="str">
        <f t="shared" si="132"/>
        <v xml:space="preserve"> </v>
      </c>
      <c r="Y1471" s="183" t="s">
        <v>2452</v>
      </c>
      <c r="Z1471" s="104" t="s">
        <v>666</v>
      </c>
      <c r="AA1471" s="104" t="s">
        <v>706</v>
      </c>
      <c r="AB1471" s="104" t="str">
        <f t="shared" si="130"/>
        <v>FERRO</v>
      </c>
      <c r="AC1471" s="106">
        <f>IF(AND(AB1471="FERRO",AA1471="PADRAO"),CONTROLE!$T$2,IF(AND(AB1471="FERRO",AA1471="ESPECIAL"),CONTROLE!$T$3,IF(AND(AB1471="ACO",AA1471="PADRAO"),CONTROLE!$T$8,IF(AND(AB1471="ACO",AA1471="ESPECIAL"),CONTROLE!$T$9,IF(AND(AB1471="ALUMINIO",AA1471="PADRAO"),CONTROLE!$T$5,IF(AND(AB1471="ALUMINIO",AA1471="ESPECIAL"),CONTROLE!$T$6))))))</f>
        <v>12737</v>
      </c>
    </row>
    <row r="1472" spans="1:29" ht="15" customHeight="1">
      <c r="A1472" s="98" t="s">
        <v>2927</v>
      </c>
      <c r="B1472" s="96" t="str">
        <f t="shared" si="133"/>
        <v xml:space="preserve"> </v>
      </c>
      <c r="C1472" s="96" t="str">
        <f>IF(AND(ISBLANK('TABELA UNIFICADA 2024'!P1418)=TRUE,(ISBLANK('TABELA UNIFICADA 2024'!A1418)=FALSE)),'TABELA UNIFICADA 2024'!A1418," ")</f>
        <v xml:space="preserve"> </v>
      </c>
      <c r="D1472" s="96" t="s">
        <v>43</v>
      </c>
      <c r="E1472" s="191" t="str">
        <f>IF(ISBLANK('TABELA UNIFICADA 2024'!M1418)=TRUE," ",'TABELA UNIFICADA 2024'!M1418)</f>
        <v xml:space="preserve"> </v>
      </c>
      <c r="F1472" s="96" t="s">
        <v>111</v>
      </c>
      <c r="G1472" s="96" t="str">
        <f>IF(C1472='TABELA UNIFICADA 2024'!A1472,'TABELA UNIFICADA 2024'!D1472," ")</f>
        <v xml:space="preserve"> </v>
      </c>
      <c r="H1472" s="96" t="s">
        <v>43</v>
      </c>
      <c r="I1472" s="96" t="s">
        <v>112</v>
      </c>
      <c r="J1472" s="97" t="str">
        <f>IF(C1472='TABELA UNIFICADA 2024'!A1418,'TABELA UNIFICADA 2024'!G1418," ")</f>
        <v xml:space="preserve"> </v>
      </c>
      <c r="K1472" s="96" t="s">
        <v>113</v>
      </c>
      <c r="L1472" s="100" t="str">
        <f t="shared" si="131"/>
        <v>-</v>
      </c>
      <c r="M1472" s="95" t="str">
        <f>IF(C1472='TABELA UNIFICADA 2024'!A1472,'TABELA UNIFICADA 2024'!C1472," ")</f>
        <v xml:space="preserve"> </v>
      </c>
      <c r="N1472" s="99" t="str">
        <f>IF(C1472='TABELA UNIFICADA 2024'!A1418,'TABELA UNIFICADA 2024'!F1418," ")</f>
        <v xml:space="preserve"> </v>
      </c>
      <c r="O1472" s="99" t="str">
        <f t="shared" si="132"/>
        <v xml:space="preserve"> </v>
      </c>
      <c r="Y1472" s="183" t="s">
        <v>2453</v>
      </c>
      <c r="Z1472" s="104" t="s">
        <v>666</v>
      </c>
      <c r="AA1472" s="104" t="s">
        <v>706</v>
      </c>
      <c r="AB1472" s="104" t="str">
        <f t="shared" si="130"/>
        <v>FERRO</v>
      </c>
      <c r="AC1472" s="106">
        <f>IF(AND(AB1472="FERRO",AA1472="PADRAO"),CONTROLE!$T$2,IF(AND(AB1472="FERRO",AA1472="ESPECIAL"),CONTROLE!$T$3,IF(AND(AB1472="ACO",AA1472="PADRAO"),CONTROLE!$T$8,IF(AND(AB1472="ACO",AA1472="ESPECIAL"),CONTROLE!$T$9,IF(AND(AB1472="ALUMINIO",AA1472="PADRAO"),CONTROLE!$T$5,IF(AND(AB1472="ALUMINIO",AA1472="ESPECIAL"),CONTROLE!$T$6))))))</f>
        <v>12737</v>
      </c>
    </row>
    <row r="1473" spans="1:29" ht="15" customHeight="1">
      <c r="A1473" s="98" t="s">
        <v>2927</v>
      </c>
      <c r="B1473" s="96" t="str">
        <f t="shared" si="133"/>
        <v xml:space="preserve"> </v>
      </c>
      <c r="C1473" s="96" t="str">
        <f>IF(AND(ISBLANK('TABELA UNIFICADA 2024'!P1419)=TRUE,(ISBLANK('TABELA UNIFICADA 2024'!A1419)=FALSE)),'TABELA UNIFICADA 2024'!A1419," ")</f>
        <v xml:space="preserve"> </v>
      </c>
      <c r="D1473" s="96" t="s">
        <v>43</v>
      </c>
      <c r="E1473" s="191" t="str">
        <f>IF(ISBLANK('TABELA UNIFICADA 2024'!M1419)=TRUE," ",'TABELA UNIFICADA 2024'!M1419)</f>
        <v xml:space="preserve"> </v>
      </c>
      <c r="F1473" s="96" t="s">
        <v>111</v>
      </c>
      <c r="G1473" s="96" t="str">
        <f>IF(C1473='TABELA UNIFICADA 2024'!A1473,'TABELA UNIFICADA 2024'!D1473," ")</f>
        <v xml:space="preserve"> </v>
      </c>
      <c r="H1473" s="96" t="s">
        <v>43</v>
      </c>
      <c r="I1473" s="96" t="s">
        <v>112</v>
      </c>
      <c r="J1473" s="97" t="str">
        <f>IF(C1473='TABELA UNIFICADA 2024'!A1419,'TABELA UNIFICADA 2024'!G1419," ")</f>
        <v xml:space="preserve"> </v>
      </c>
      <c r="K1473" s="96" t="s">
        <v>113</v>
      </c>
      <c r="L1473" s="100" t="str">
        <f t="shared" si="131"/>
        <v>-</v>
      </c>
      <c r="M1473" s="95" t="str">
        <f>IF(C1473='TABELA UNIFICADA 2024'!A1473,'TABELA UNIFICADA 2024'!C1473," ")</f>
        <v xml:space="preserve"> </v>
      </c>
      <c r="N1473" s="99" t="str">
        <f>IF(C1473='TABELA UNIFICADA 2024'!A1419,'TABELA UNIFICADA 2024'!F1419," ")</f>
        <v xml:space="preserve"> </v>
      </c>
      <c r="O1473" s="99" t="str">
        <f t="shared" si="132"/>
        <v xml:space="preserve"> </v>
      </c>
      <c r="Y1473" s="183" t="s">
        <v>2454</v>
      </c>
      <c r="Z1473" s="104" t="s">
        <v>666</v>
      </c>
      <c r="AA1473" s="104" t="s">
        <v>706</v>
      </c>
      <c r="AB1473" s="104" t="str">
        <f t="shared" si="130"/>
        <v>FERRO</v>
      </c>
      <c r="AC1473" s="106">
        <f>IF(AND(AB1473="FERRO",AA1473="PADRAO"),CONTROLE!$T$2,IF(AND(AB1473="FERRO",AA1473="ESPECIAL"),CONTROLE!$T$3,IF(AND(AB1473="ACO",AA1473="PADRAO"),CONTROLE!$T$8,IF(AND(AB1473="ACO",AA1473="ESPECIAL"),CONTROLE!$T$9,IF(AND(AB1473="ALUMINIO",AA1473="PADRAO"),CONTROLE!$T$5,IF(AND(AB1473="ALUMINIO",AA1473="ESPECIAL"),CONTROLE!$T$6))))))</f>
        <v>12737</v>
      </c>
    </row>
    <row r="1474" spans="1:29" ht="15" customHeight="1">
      <c r="A1474" s="98" t="s">
        <v>2927</v>
      </c>
      <c r="B1474" s="96" t="str">
        <f t="shared" si="133"/>
        <v xml:space="preserve"> </v>
      </c>
      <c r="C1474" s="96" t="str">
        <f>IF(AND(ISBLANK('TABELA UNIFICADA 2024'!P1420)=TRUE,(ISBLANK('TABELA UNIFICADA 2024'!A1420)=FALSE)),'TABELA UNIFICADA 2024'!A1420," ")</f>
        <v xml:space="preserve"> </v>
      </c>
      <c r="D1474" s="96" t="s">
        <v>43</v>
      </c>
      <c r="E1474" s="191" t="str">
        <f>IF(ISBLANK('TABELA UNIFICADA 2024'!M1420)=TRUE," ",'TABELA UNIFICADA 2024'!M1420)</f>
        <v xml:space="preserve"> </v>
      </c>
      <c r="F1474" s="96" t="s">
        <v>111</v>
      </c>
      <c r="G1474" s="96" t="str">
        <f>IF(C1474='TABELA UNIFICADA 2024'!A1474,'TABELA UNIFICADA 2024'!D1474," ")</f>
        <v xml:space="preserve"> </v>
      </c>
      <c r="H1474" s="96" t="s">
        <v>43</v>
      </c>
      <c r="I1474" s="96" t="s">
        <v>112</v>
      </c>
      <c r="J1474" s="97" t="str">
        <f>IF(C1474='TABELA UNIFICADA 2024'!A1420,'TABELA UNIFICADA 2024'!G1420," ")</f>
        <v xml:space="preserve"> </v>
      </c>
      <c r="K1474" s="96" t="s">
        <v>113</v>
      </c>
      <c r="L1474" s="100" t="str">
        <f t="shared" si="131"/>
        <v>-</v>
      </c>
      <c r="M1474" s="95" t="str">
        <f>IF(C1474='TABELA UNIFICADA 2024'!A1474,'TABELA UNIFICADA 2024'!C1474," ")</f>
        <v xml:space="preserve"> </v>
      </c>
      <c r="N1474" s="99" t="str">
        <f>IF(C1474='TABELA UNIFICADA 2024'!A1420,'TABELA UNIFICADA 2024'!F1420," ")</f>
        <v xml:space="preserve"> </v>
      </c>
      <c r="O1474" s="99" t="str">
        <f t="shared" si="132"/>
        <v xml:space="preserve"> </v>
      </c>
      <c r="Y1474" s="183" t="s">
        <v>2455</v>
      </c>
      <c r="Z1474" s="104" t="s">
        <v>666</v>
      </c>
      <c r="AA1474" s="104" t="s">
        <v>706</v>
      </c>
      <c r="AB1474" s="104" t="str">
        <f t="shared" si="130"/>
        <v>FERRO</v>
      </c>
      <c r="AC1474" s="106">
        <f>IF(AND(AB1474="FERRO",AA1474="PADRAO"),CONTROLE!$T$2,IF(AND(AB1474="FERRO",AA1474="ESPECIAL"),CONTROLE!$T$3,IF(AND(AB1474="ACO",AA1474="PADRAO"),CONTROLE!$T$8,IF(AND(AB1474="ACO",AA1474="ESPECIAL"),CONTROLE!$T$9,IF(AND(AB1474="ALUMINIO",AA1474="PADRAO"),CONTROLE!$T$5,IF(AND(AB1474="ALUMINIO",AA1474="ESPECIAL"),CONTROLE!$T$6))))))</f>
        <v>12737</v>
      </c>
    </row>
    <row r="1475" spans="1:29" ht="15" customHeight="1">
      <c r="A1475" s="98" t="s">
        <v>2927</v>
      </c>
      <c r="B1475" s="96" t="str">
        <f t="shared" si="133"/>
        <v xml:space="preserve"> </v>
      </c>
      <c r="C1475" s="96" t="str">
        <f>IF(AND(ISBLANK('TABELA UNIFICADA 2024'!P1421)=TRUE,(ISBLANK('TABELA UNIFICADA 2024'!A1421)=FALSE)),'TABELA UNIFICADA 2024'!A1421," ")</f>
        <v xml:space="preserve"> </v>
      </c>
      <c r="D1475" s="96" t="s">
        <v>43</v>
      </c>
      <c r="E1475" s="191" t="str">
        <f>IF(ISBLANK('TABELA UNIFICADA 2024'!M1421)=TRUE," ",'TABELA UNIFICADA 2024'!M1421)</f>
        <v xml:space="preserve"> </v>
      </c>
      <c r="F1475" s="96" t="s">
        <v>111</v>
      </c>
      <c r="G1475" s="96" t="str">
        <f>IF(C1475='TABELA UNIFICADA 2024'!A1475,'TABELA UNIFICADA 2024'!D1475," ")</f>
        <v xml:space="preserve"> </v>
      </c>
      <c r="H1475" s="96" t="s">
        <v>43</v>
      </c>
      <c r="I1475" s="96" t="s">
        <v>112</v>
      </c>
      <c r="J1475" s="97" t="str">
        <f>IF(C1475='TABELA UNIFICADA 2024'!A1421,'TABELA UNIFICADA 2024'!G1421," ")</f>
        <v xml:space="preserve"> </v>
      </c>
      <c r="K1475" s="96" t="s">
        <v>113</v>
      </c>
      <c r="L1475" s="100" t="str">
        <f t="shared" si="131"/>
        <v>-</v>
      </c>
      <c r="M1475" s="95" t="str">
        <f>IF(C1475='TABELA UNIFICADA 2024'!A1475,'TABELA UNIFICADA 2024'!C1475," ")</f>
        <v xml:space="preserve"> </v>
      </c>
      <c r="N1475" s="99" t="str">
        <f>IF(C1475='TABELA UNIFICADA 2024'!A1421,'TABELA UNIFICADA 2024'!F1421," ")</f>
        <v xml:space="preserve"> </v>
      </c>
      <c r="O1475" s="99" t="str">
        <f t="shared" si="132"/>
        <v xml:space="preserve"> </v>
      </c>
      <c r="Y1475" s="183" t="s">
        <v>2456</v>
      </c>
      <c r="Z1475" s="104" t="s">
        <v>666</v>
      </c>
      <c r="AA1475" s="104" t="s">
        <v>706</v>
      </c>
      <c r="AB1475" s="104" t="str">
        <f t="shared" si="130"/>
        <v>FERRO</v>
      </c>
      <c r="AC1475" s="106">
        <f>IF(AND(AB1475="FERRO",AA1475="PADRAO"),CONTROLE!$T$2,IF(AND(AB1475="FERRO",AA1475="ESPECIAL"),CONTROLE!$T$3,IF(AND(AB1475="ACO",AA1475="PADRAO"),CONTROLE!$T$8,IF(AND(AB1475="ACO",AA1475="ESPECIAL"),CONTROLE!$T$9,IF(AND(AB1475="ALUMINIO",AA1475="PADRAO"),CONTROLE!$T$5,IF(AND(AB1475="ALUMINIO",AA1475="ESPECIAL"),CONTROLE!$T$6))))))</f>
        <v>12737</v>
      </c>
    </row>
    <row r="1476" spans="1:29" ht="15" customHeight="1">
      <c r="A1476" s="98" t="s">
        <v>2927</v>
      </c>
      <c r="B1476" s="96" t="str">
        <f t="shared" si="133"/>
        <v xml:space="preserve"> </v>
      </c>
      <c r="C1476" s="96" t="str">
        <f>IF(AND(ISBLANK('TABELA UNIFICADA 2024'!P1422)=TRUE,(ISBLANK('TABELA UNIFICADA 2024'!A1422)=FALSE)),'TABELA UNIFICADA 2024'!A1422," ")</f>
        <v xml:space="preserve"> </v>
      </c>
      <c r="D1476" s="96" t="s">
        <v>43</v>
      </c>
      <c r="E1476" s="191" t="str">
        <f>IF(ISBLANK('TABELA UNIFICADA 2024'!M1422)=TRUE," ",'TABELA UNIFICADA 2024'!M1422)</f>
        <v xml:space="preserve"> </v>
      </c>
      <c r="F1476" s="96" t="s">
        <v>111</v>
      </c>
      <c r="G1476" s="96" t="str">
        <f>IF(C1476='TABELA UNIFICADA 2024'!A1476,'TABELA UNIFICADA 2024'!D1476," ")</f>
        <v xml:space="preserve"> </v>
      </c>
      <c r="H1476" s="96" t="s">
        <v>43</v>
      </c>
      <c r="I1476" s="96" t="s">
        <v>112</v>
      </c>
      <c r="J1476" s="97" t="str">
        <f>IF(C1476='TABELA UNIFICADA 2024'!A1422,'TABELA UNIFICADA 2024'!G1422," ")</f>
        <v xml:space="preserve"> </v>
      </c>
      <c r="K1476" s="96" t="s">
        <v>113</v>
      </c>
      <c r="L1476" s="100" t="str">
        <f t="shared" si="131"/>
        <v>-</v>
      </c>
      <c r="M1476" s="95" t="str">
        <f>IF(C1476='TABELA UNIFICADA 2024'!A1476,'TABELA UNIFICADA 2024'!C1476," ")</f>
        <v xml:space="preserve"> </v>
      </c>
      <c r="N1476" s="99" t="str">
        <f>IF(C1476='TABELA UNIFICADA 2024'!A1422,'TABELA UNIFICADA 2024'!F1422," ")</f>
        <v xml:space="preserve"> </v>
      </c>
      <c r="O1476" s="99" t="str">
        <f t="shared" si="132"/>
        <v xml:space="preserve"> </v>
      </c>
      <c r="Y1476" s="183" t="s">
        <v>2457</v>
      </c>
      <c r="Z1476" s="104" t="s">
        <v>666</v>
      </c>
      <c r="AA1476" s="104" t="s">
        <v>706</v>
      </c>
      <c r="AB1476" s="104" t="str">
        <f t="shared" ref="AB1476:AB1539" si="134">IF(LEFT(Z1476,1)="G","FERRO",0)</f>
        <v>FERRO</v>
      </c>
      <c r="AC1476" s="106">
        <f>IF(AND(AB1476="FERRO",AA1476="PADRAO"),CONTROLE!$T$2,IF(AND(AB1476="FERRO",AA1476="ESPECIAL"),CONTROLE!$T$3,IF(AND(AB1476="ACO",AA1476="PADRAO"),CONTROLE!$T$8,IF(AND(AB1476="ACO",AA1476="ESPECIAL"),CONTROLE!$T$9,IF(AND(AB1476="ALUMINIO",AA1476="PADRAO"),CONTROLE!$T$5,IF(AND(AB1476="ALUMINIO",AA1476="ESPECIAL"),CONTROLE!$T$6))))))</f>
        <v>12737</v>
      </c>
    </row>
    <row r="1477" spans="1:29" ht="15" customHeight="1">
      <c r="A1477" s="98" t="s">
        <v>2927</v>
      </c>
      <c r="B1477" s="96" t="str">
        <f t="shared" si="133"/>
        <v xml:space="preserve"> </v>
      </c>
      <c r="C1477" s="96" t="str">
        <f>IF(AND(ISBLANK('TABELA UNIFICADA 2024'!P1423)=TRUE,(ISBLANK('TABELA UNIFICADA 2024'!A1423)=FALSE)),'TABELA UNIFICADA 2024'!A1423," ")</f>
        <v xml:space="preserve"> </v>
      </c>
      <c r="D1477" s="96" t="s">
        <v>43</v>
      </c>
      <c r="E1477" s="191" t="str">
        <f>IF(ISBLANK('TABELA UNIFICADA 2024'!M1423)=TRUE," ",'TABELA UNIFICADA 2024'!M1423)</f>
        <v xml:space="preserve"> </v>
      </c>
      <c r="F1477" s="96" t="s">
        <v>111</v>
      </c>
      <c r="G1477" s="96" t="str">
        <f>IF(C1477='TABELA UNIFICADA 2024'!A1477,'TABELA UNIFICADA 2024'!D1477," ")</f>
        <v xml:space="preserve"> </v>
      </c>
      <c r="H1477" s="96" t="s">
        <v>43</v>
      </c>
      <c r="I1477" s="96" t="s">
        <v>112</v>
      </c>
      <c r="J1477" s="97" t="str">
        <f>IF(C1477='TABELA UNIFICADA 2024'!A1423,'TABELA UNIFICADA 2024'!G1423," ")</f>
        <v xml:space="preserve"> </v>
      </c>
      <c r="K1477" s="96" t="s">
        <v>113</v>
      </c>
      <c r="L1477" s="100" t="str">
        <f t="shared" si="131"/>
        <v>-</v>
      </c>
      <c r="M1477" s="95" t="str">
        <f>IF(C1477='TABELA UNIFICADA 2024'!A1477,'TABELA UNIFICADA 2024'!C1477," ")</f>
        <v xml:space="preserve"> </v>
      </c>
      <c r="N1477" s="99" t="str">
        <f>IF(C1477='TABELA UNIFICADA 2024'!A1423,'TABELA UNIFICADA 2024'!F1423," ")</f>
        <v xml:space="preserve"> </v>
      </c>
      <c r="O1477" s="99" t="str">
        <f t="shared" si="132"/>
        <v xml:space="preserve"> </v>
      </c>
      <c r="Y1477" s="183" t="s">
        <v>2458</v>
      </c>
      <c r="Z1477" s="104" t="s">
        <v>666</v>
      </c>
      <c r="AA1477" s="104" t="s">
        <v>706</v>
      </c>
      <c r="AB1477" s="104" t="str">
        <f t="shared" si="134"/>
        <v>FERRO</v>
      </c>
      <c r="AC1477" s="106">
        <f>IF(AND(AB1477="FERRO",AA1477="PADRAO"),CONTROLE!$T$2,IF(AND(AB1477="FERRO",AA1477="ESPECIAL"),CONTROLE!$T$3,IF(AND(AB1477="ACO",AA1477="PADRAO"),CONTROLE!$T$8,IF(AND(AB1477="ACO",AA1477="ESPECIAL"),CONTROLE!$T$9,IF(AND(AB1477="ALUMINIO",AA1477="PADRAO"),CONTROLE!$T$5,IF(AND(AB1477="ALUMINIO",AA1477="ESPECIAL"),CONTROLE!$T$6))))))</f>
        <v>12737</v>
      </c>
    </row>
    <row r="1478" spans="1:29" ht="15" customHeight="1">
      <c r="A1478" s="98" t="s">
        <v>2927</v>
      </c>
      <c r="B1478" s="96" t="str">
        <f t="shared" si="133"/>
        <v xml:space="preserve"> </v>
      </c>
      <c r="C1478" s="96" t="str">
        <f>IF(AND(ISBLANK('TABELA UNIFICADA 2024'!P1424)=TRUE,(ISBLANK('TABELA UNIFICADA 2024'!A1424)=FALSE)),'TABELA UNIFICADA 2024'!A1424," ")</f>
        <v xml:space="preserve"> </v>
      </c>
      <c r="D1478" s="96" t="s">
        <v>43</v>
      </c>
      <c r="E1478" s="191" t="str">
        <f>IF(ISBLANK('TABELA UNIFICADA 2024'!M1424)=TRUE," ",'TABELA UNIFICADA 2024'!M1424)</f>
        <v xml:space="preserve"> </v>
      </c>
      <c r="F1478" s="96" t="s">
        <v>111</v>
      </c>
      <c r="G1478" s="96" t="str">
        <f>IF(C1478='TABELA UNIFICADA 2024'!A1478,'TABELA UNIFICADA 2024'!D1478," ")</f>
        <v xml:space="preserve"> </v>
      </c>
      <c r="H1478" s="96" t="s">
        <v>43</v>
      </c>
      <c r="I1478" s="96" t="s">
        <v>112</v>
      </c>
      <c r="J1478" s="97" t="str">
        <f>IF(C1478='TABELA UNIFICADA 2024'!A1424,'TABELA UNIFICADA 2024'!G1424," ")</f>
        <v xml:space="preserve"> </v>
      </c>
      <c r="K1478" s="96" t="s">
        <v>113</v>
      </c>
      <c r="L1478" s="100" t="str">
        <f t="shared" si="131"/>
        <v>-</v>
      </c>
      <c r="M1478" s="95" t="str">
        <f>IF(C1478='TABELA UNIFICADA 2024'!A1478,'TABELA UNIFICADA 2024'!C1478," ")</f>
        <v xml:space="preserve"> </v>
      </c>
      <c r="N1478" s="99" t="str">
        <f>IF(C1478='TABELA UNIFICADA 2024'!A1424,'TABELA UNIFICADA 2024'!F1424," ")</f>
        <v xml:space="preserve"> </v>
      </c>
      <c r="O1478" s="99" t="str">
        <f t="shared" si="132"/>
        <v xml:space="preserve"> </v>
      </c>
      <c r="Y1478" s="183" t="s">
        <v>2459</v>
      </c>
      <c r="Z1478" s="104" t="s">
        <v>666</v>
      </c>
      <c r="AA1478" s="104" t="s">
        <v>706</v>
      </c>
      <c r="AB1478" s="104" t="str">
        <f t="shared" si="134"/>
        <v>FERRO</v>
      </c>
      <c r="AC1478" s="106">
        <f>IF(AND(AB1478="FERRO",AA1478="PADRAO"),CONTROLE!$T$2,IF(AND(AB1478="FERRO",AA1478="ESPECIAL"),CONTROLE!$T$3,IF(AND(AB1478="ACO",AA1478="PADRAO"),CONTROLE!$T$8,IF(AND(AB1478="ACO",AA1478="ESPECIAL"),CONTROLE!$T$9,IF(AND(AB1478="ALUMINIO",AA1478="PADRAO"),CONTROLE!$T$5,IF(AND(AB1478="ALUMINIO",AA1478="ESPECIAL"),CONTROLE!$T$6))))))</f>
        <v>12737</v>
      </c>
    </row>
    <row r="1479" spans="1:29" ht="15" customHeight="1">
      <c r="A1479" s="98" t="s">
        <v>2927</v>
      </c>
      <c r="B1479" s="96" t="str">
        <f t="shared" si="133"/>
        <v xml:space="preserve"> </v>
      </c>
      <c r="C1479" s="96" t="str">
        <f>IF(AND(ISBLANK('TABELA UNIFICADA 2024'!P1425)=TRUE,(ISBLANK('TABELA UNIFICADA 2024'!A1425)=FALSE)),'TABELA UNIFICADA 2024'!A1425," ")</f>
        <v xml:space="preserve"> </v>
      </c>
      <c r="D1479" s="96" t="s">
        <v>43</v>
      </c>
      <c r="E1479" s="191" t="str">
        <f>IF(ISBLANK('TABELA UNIFICADA 2024'!M1425)=TRUE," ",'TABELA UNIFICADA 2024'!M1425)</f>
        <v xml:space="preserve"> </v>
      </c>
      <c r="F1479" s="96" t="s">
        <v>111</v>
      </c>
      <c r="G1479" s="96" t="str">
        <f>IF(C1479='TABELA UNIFICADA 2024'!A1479,'TABELA UNIFICADA 2024'!D1479," ")</f>
        <v xml:space="preserve"> </v>
      </c>
      <c r="H1479" s="96" t="s">
        <v>43</v>
      </c>
      <c r="I1479" s="96" t="s">
        <v>112</v>
      </c>
      <c r="J1479" s="97" t="str">
        <f>IF(C1479='TABELA UNIFICADA 2024'!A1425,'TABELA UNIFICADA 2024'!G1425," ")</f>
        <v xml:space="preserve"> </v>
      </c>
      <c r="K1479" s="96" t="s">
        <v>113</v>
      </c>
      <c r="L1479" s="100" t="str">
        <f t="shared" si="131"/>
        <v>-</v>
      </c>
      <c r="M1479" s="95" t="str">
        <f>IF(C1479='TABELA UNIFICADA 2024'!A1479,'TABELA UNIFICADA 2024'!C1479," ")</f>
        <v xml:space="preserve"> </v>
      </c>
      <c r="N1479" s="99" t="str">
        <f>IF(C1479='TABELA UNIFICADA 2024'!A1425,'TABELA UNIFICADA 2024'!F1425," ")</f>
        <v xml:space="preserve"> </v>
      </c>
      <c r="O1479" s="99" t="str">
        <f t="shared" si="132"/>
        <v xml:space="preserve"> </v>
      </c>
      <c r="Y1479" s="183" t="s">
        <v>1314</v>
      </c>
      <c r="Z1479" s="104" t="s">
        <v>666</v>
      </c>
      <c r="AA1479" s="104" t="s">
        <v>706</v>
      </c>
      <c r="AB1479" s="104" t="str">
        <f t="shared" si="134"/>
        <v>FERRO</v>
      </c>
      <c r="AC1479" s="106">
        <f>IF(AND(AB1479="FERRO",AA1479="PADRAO"),CONTROLE!$T$2,IF(AND(AB1479="FERRO",AA1479="ESPECIAL"),CONTROLE!$T$3,IF(AND(AB1479="ACO",AA1479="PADRAO"),CONTROLE!$T$8,IF(AND(AB1479="ACO",AA1479="ESPECIAL"),CONTROLE!$T$9,IF(AND(AB1479="ALUMINIO",AA1479="PADRAO"),CONTROLE!$T$5,IF(AND(AB1479="ALUMINIO",AA1479="ESPECIAL"),CONTROLE!$T$6))))))</f>
        <v>12737</v>
      </c>
    </row>
    <row r="1480" spans="1:29" ht="15" customHeight="1">
      <c r="A1480" s="98" t="s">
        <v>2927</v>
      </c>
      <c r="B1480" s="96" t="str">
        <f t="shared" si="133"/>
        <v xml:space="preserve"> </v>
      </c>
      <c r="C1480" s="96" t="str">
        <f>IF(AND(ISBLANK('TABELA UNIFICADA 2024'!P1426)=TRUE,(ISBLANK('TABELA UNIFICADA 2024'!A1426)=FALSE)),'TABELA UNIFICADA 2024'!A1426," ")</f>
        <v xml:space="preserve"> </v>
      </c>
      <c r="D1480" s="96" t="s">
        <v>43</v>
      </c>
      <c r="E1480" s="191" t="str">
        <f>IF(ISBLANK('TABELA UNIFICADA 2024'!M1426)=TRUE," ",'TABELA UNIFICADA 2024'!M1426)</f>
        <v xml:space="preserve"> </v>
      </c>
      <c r="F1480" s="96" t="s">
        <v>111</v>
      </c>
      <c r="G1480" s="96" t="str">
        <f>IF(C1480='TABELA UNIFICADA 2024'!A1480,'TABELA UNIFICADA 2024'!D1480," ")</f>
        <v xml:space="preserve"> </v>
      </c>
      <c r="H1480" s="96" t="s">
        <v>43</v>
      </c>
      <c r="I1480" s="96" t="s">
        <v>112</v>
      </c>
      <c r="J1480" s="97" t="str">
        <f>IF(C1480='TABELA UNIFICADA 2024'!A1426,'TABELA UNIFICADA 2024'!G1426," ")</f>
        <v xml:space="preserve"> </v>
      </c>
      <c r="K1480" s="96" t="s">
        <v>113</v>
      </c>
      <c r="L1480" s="100" t="str">
        <f t="shared" si="131"/>
        <v>-</v>
      </c>
      <c r="M1480" s="95" t="str">
        <f>IF(C1480='TABELA UNIFICADA 2024'!A1480,'TABELA UNIFICADA 2024'!C1480," ")</f>
        <v xml:space="preserve"> </v>
      </c>
      <c r="N1480" s="99" t="str">
        <f>IF(C1480='TABELA UNIFICADA 2024'!A1426,'TABELA UNIFICADA 2024'!F1426," ")</f>
        <v xml:space="preserve"> </v>
      </c>
      <c r="O1480" s="99" t="str">
        <f t="shared" si="132"/>
        <v xml:space="preserve"> </v>
      </c>
      <c r="Y1480" s="183" t="s">
        <v>2460</v>
      </c>
      <c r="Z1480" s="104" t="s">
        <v>666</v>
      </c>
      <c r="AA1480" s="104" t="s">
        <v>706</v>
      </c>
      <c r="AB1480" s="104" t="str">
        <f t="shared" si="134"/>
        <v>FERRO</v>
      </c>
      <c r="AC1480" s="106">
        <f>IF(AND(AB1480="FERRO",AA1480="PADRAO"),CONTROLE!$T$2,IF(AND(AB1480="FERRO",AA1480="ESPECIAL"),CONTROLE!$T$3,IF(AND(AB1480="ACO",AA1480="PADRAO"),CONTROLE!$T$8,IF(AND(AB1480="ACO",AA1480="ESPECIAL"),CONTROLE!$T$9,IF(AND(AB1480="ALUMINIO",AA1480="PADRAO"),CONTROLE!$T$5,IF(AND(AB1480="ALUMINIO",AA1480="ESPECIAL"),CONTROLE!$T$6))))))</f>
        <v>12737</v>
      </c>
    </row>
    <row r="1481" spans="1:29" ht="15" customHeight="1">
      <c r="A1481" s="98" t="s">
        <v>2927</v>
      </c>
      <c r="B1481" s="96" t="str">
        <f t="shared" si="133"/>
        <v xml:space="preserve"> </v>
      </c>
      <c r="C1481" s="96" t="str">
        <f>IF(AND(ISBLANK('TABELA UNIFICADA 2024'!P1427)=TRUE,(ISBLANK('TABELA UNIFICADA 2024'!A1427)=FALSE)),'TABELA UNIFICADA 2024'!A1427," ")</f>
        <v xml:space="preserve"> </v>
      </c>
      <c r="D1481" s="96" t="s">
        <v>43</v>
      </c>
      <c r="E1481" s="191" t="str">
        <f>IF(ISBLANK('TABELA UNIFICADA 2024'!M1427)=TRUE," ",'TABELA UNIFICADA 2024'!M1427)</f>
        <v xml:space="preserve"> </v>
      </c>
      <c r="F1481" s="96" t="s">
        <v>111</v>
      </c>
      <c r="G1481" s="96" t="str">
        <f>IF(C1481='TABELA UNIFICADA 2024'!A1481,'TABELA UNIFICADA 2024'!D1481," ")</f>
        <v xml:space="preserve"> </v>
      </c>
      <c r="H1481" s="96" t="s">
        <v>43</v>
      </c>
      <c r="I1481" s="96" t="s">
        <v>112</v>
      </c>
      <c r="J1481" s="97" t="str">
        <f>IF(C1481='TABELA UNIFICADA 2024'!A1427,'TABELA UNIFICADA 2024'!G1427," ")</f>
        <v xml:space="preserve"> </v>
      </c>
      <c r="K1481" s="96" t="s">
        <v>113</v>
      </c>
      <c r="L1481" s="100" t="str">
        <f t="shared" si="131"/>
        <v>-</v>
      </c>
      <c r="M1481" s="95" t="str">
        <f>IF(C1481='TABELA UNIFICADA 2024'!A1481,'TABELA UNIFICADA 2024'!C1481," ")</f>
        <v xml:space="preserve"> </v>
      </c>
      <c r="N1481" s="99" t="str">
        <f>IF(C1481='TABELA UNIFICADA 2024'!A1427,'TABELA UNIFICADA 2024'!F1427," ")</f>
        <v xml:space="preserve"> </v>
      </c>
      <c r="O1481" s="99" t="str">
        <f t="shared" si="132"/>
        <v xml:space="preserve"> </v>
      </c>
      <c r="Y1481" s="183" t="s">
        <v>2461</v>
      </c>
      <c r="Z1481" s="104" t="s">
        <v>666</v>
      </c>
      <c r="AA1481" s="104" t="s">
        <v>706</v>
      </c>
      <c r="AB1481" s="104" t="str">
        <f t="shared" si="134"/>
        <v>FERRO</v>
      </c>
      <c r="AC1481" s="106">
        <f>IF(AND(AB1481="FERRO",AA1481="PADRAO"),CONTROLE!$T$2,IF(AND(AB1481="FERRO",AA1481="ESPECIAL"),CONTROLE!$T$3,IF(AND(AB1481="ACO",AA1481="PADRAO"),CONTROLE!$T$8,IF(AND(AB1481="ACO",AA1481="ESPECIAL"),CONTROLE!$T$9,IF(AND(AB1481="ALUMINIO",AA1481="PADRAO"),CONTROLE!$T$5,IF(AND(AB1481="ALUMINIO",AA1481="ESPECIAL"),CONTROLE!$T$6))))))</f>
        <v>12737</v>
      </c>
    </row>
    <row r="1482" spans="1:29" ht="15" customHeight="1">
      <c r="A1482" s="98" t="s">
        <v>2927</v>
      </c>
      <c r="B1482" s="96" t="str">
        <f t="shared" si="133"/>
        <v xml:space="preserve"> </v>
      </c>
      <c r="C1482" s="96" t="str">
        <f>IF(AND(ISBLANK('TABELA UNIFICADA 2024'!P1428)=TRUE,(ISBLANK('TABELA UNIFICADA 2024'!A1428)=FALSE)),'TABELA UNIFICADA 2024'!A1428," ")</f>
        <v xml:space="preserve"> </v>
      </c>
      <c r="D1482" s="96" t="s">
        <v>43</v>
      </c>
      <c r="E1482" s="191" t="str">
        <f>IF(ISBLANK('TABELA UNIFICADA 2024'!M1428)=TRUE," ",'TABELA UNIFICADA 2024'!M1428)</f>
        <v xml:space="preserve"> </v>
      </c>
      <c r="F1482" s="96" t="s">
        <v>111</v>
      </c>
      <c r="G1482" s="96" t="str">
        <f>IF(C1482='TABELA UNIFICADA 2024'!A1482,'TABELA UNIFICADA 2024'!D1482," ")</f>
        <v xml:space="preserve"> </v>
      </c>
      <c r="H1482" s="96" t="s">
        <v>43</v>
      </c>
      <c r="I1482" s="96" t="s">
        <v>112</v>
      </c>
      <c r="J1482" s="97" t="str">
        <f>IF(C1482='TABELA UNIFICADA 2024'!A1428,'TABELA UNIFICADA 2024'!G1428," ")</f>
        <v xml:space="preserve"> </v>
      </c>
      <c r="K1482" s="96" t="s">
        <v>113</v>
      </c>
      <c r="L1482" s="100" t="str">
        <f t="shared" si="131"/>
        <v>-</v>
      </c>
      <c r="M1482" s="95" t="str">
        <f>IF(C1482='TABELA UNIFICADA 2024'!A1482,'TABELA UNIFICADA 2024'!C1482," ")</f>
        <v xml:space="preserve"> </v>
      </c>
      <c r="N1482" s="99" t="str">
        <f>IF(C1482='TABELA UNIFICADA 2024'!A1428,'TABELA UNIFICADA 2024'!F1428," ")</f>
        <v xml:space="preserve"> </v>
      </c>
      <c r="O1482" s="99" t="str">
        <f t="shared" si="132"/>
        <v xml:space="preserve"> </v>
      </c>
      <c r="Y1482" s="183" t="s">
        <v>2462</v>
      </c>
      <c r="Z1482" s="104" t="s">
        <v>666</v>
      </c>
      <c r="AA1482" s="104" t="s">
        <v>706</v>
      </c>
      <c r="AB1482" s="104" t="str">
        <f t="shared" si="134"/>
        <v>FERRO</v>
      </c>
      <c r="AC1482" s="106">
        <f>IF(AND(AB1482="FERRO",AA1482="PADRAO"),CONTROLE!$T$2,IF(AND(AB1482="FERRO",AA1482="ESPECIAL"),CONTROLE!$T$3,IF(AND(AB1482="ACO",AA1482="PADRAO"),CONTROLE!$T$8,IF(AND(AB1482="ACO",AA1482="ESPECIAL"),CONTROLE!$T$9,IF(AND(AB1482="ALUMINIO",AA1482="PADRAO"),CONTROLE!$T$5,IF(AND(AB1482="ALUMINIO",AA1482="ESPECIAL"),CONTROLE!$T$6))))))</f>
        <v>12737</v>
      </c>
    </row>
    <row r="1483" spans="1:29" ht="15" customHeight="1">
      <c r="A1483" s="98" t="s">
        <v>2927</v>
      </c>
      <c r="B1483" s="96" t="str">
        <f t="shared" si="133"/>
        <v xml:space="preserve"> </v>
      </c>
      <c r="C1483" s="96" t="str">
        <f>IF(AND(ISBLANK('TABELA UNIFICADA 2024'!P1429)=TRUE,(ISBLANK('TABELA UNIFICADA 2024'!A1429)=FALSE)),'TABELA UNIFICADA 2024'!A1429," ")</f>
        <v xml:space="preserve"> </v>
      </c>
      <c r="D1483" s="96" t="s">
        <v>43</v>
      </c>
      <c r="E1483" s="191" t="str">
        <f>IF(ISBLANK('TABELA UNIFICADA 2024'!M1429)=TRUE," ",'TABELA UNIFICADA 2024'!M1429)</f>
        <v xml:space="preserve"> </v>
      </c>
      <c r="F1483" s="96" t="s">
        <v>111</v>
      </c>
      <c r="G1483" s="96" t="str">
        <f>IF(C1483='TABELA UNIFICADA 2024'!A1483,'TABELA UNIFICADA 2024'!D1483," ")</f>
        <v xml:space="preserve"> </v>
      </c>
      <c r="H1483" s="96" t="s">
        <v>43</v>
      </c>
      <c r="I1483" s="96" t="s">
        <v>112</v>
      </c>
      <c r="J1483" s="97" t="str">
        <f>IF(C1483='TABELA UNIFICADA 2024'!A1429,'TABELA UNIFICADA 2024'!G1429," ")</f>
        <v xml:space="preserve"> </v>
      </c>
      <c r="K1483" s="96" t="s">
        <v>113</v>
      </c>
      <c r="L1483" s="100" t="str">
        <f t="shared" si="131"/>
        <v>-</v>
      </c>
      <c r="M1483" s="95" t="str">
        <f>IF(C1483='TABELA UNIFICADA 2024'!A1483,'TABELA UNIFICADA 2024'!C1483," ")</f>
        <v xml:space="preserve"> </v>
      </c>
      <c r="N1483" s="99" t="str">
        <f>IF(C1483='TABELA UNIFICADA 2024'!A1429,'TABELA UNIFICADA 2024'!F1429," ")</f>
        <v xml:space="preserve"> </v>
      </c>
      <c r="O1483" s="99" t="str">
        <f t="shared" si="132"/>
        <v xml:space="preserve"> </v>
      </c>
      <c r="Y1483" s="183" t="s">
        <v>2463</v>
      </c>
      <c r="Z1483" s="104" t="s">
        <v>666</v>
      </c>
      <c r="AA1483" s="104" t="s">
        <v>706</v>
      </c>
      <c r="AB1483" s="104" t="str">
        <f t="shared" si="134"/>
        <v>FERRO</v>
      </c>
      <c r="AC1483" s="106">
        <f>IF(AND(AB1483="FERRO",AA1483="PADRAO"),CONTROLE!$T$2,IF(AND(AB1483="FERRO",AA1483="ESPECIAL"),CONTROLE!$T$3,IF(AND(AB1483="ACO",AA1483="PADRAO"),CONTROLE!$T$8,IF(AND(AB1483="ACO",AA1483="ESPECIAL"),CONTROLE!$T$9,IF(AND(AB1483="ALUMINIO",AA1483="PADRAO"),CONTROLE!$T$5,IF(AND(AB1483="ALUMINIO",AA1483="ESPECIAL"),CONTROLE!$T$6))))))</f>
        <v>12737</v>
      </c>
    </row>
    <row r="1484" spans="1:29" ht="15" customHeight="1">
      <c r="A1484" s="98" t="s">
        <v>2927</v>
      </c>
      <c r="B1484" s="96" t="str">
        <f t="shared" si="133"/>
        <v xml:space="preserve"> </v>
      </c>
      <c r="C1484" s="96" t="str">
        <f>IF(AND(ISBLANK('TABELA UNIFICADA 2024'!P1430)=TRUE,(ISBLANK('TABELA UNIFICADA 2024'!A1430)=FALSE)),'TABELA UNIFICADA 2024'!A1430," ")</f>
        <v xml:space="preserve"> </v>
      </c>
      <c r="D1484" s="96" t="s">
        <v>43</v>
      </c>
      <c r="E1484" s="191" t="str">
        <f>IF(ISBLANK('TABELA UNIFICADA 2024'!M1430)=TRUE," ",'TABELA UNIFICADA 2024'!M1430)</f>
        <v xml:space="preserve"> </v>
      </c>
      <c r="F1484" s="96" t="s">
        <v>111</v>
      </c>
      <c r="G1484" s="96" t="str">
        <f>IF(C1484='TABELA UNIFICADA 2024'!A1484,'TABELA UNIFICADA 2024'!D1484," ")</f>
        <v xml:space="preserve"> </v>
      </c>
      <c r="H1484" s="96" t="s">
        <v>43</v>
      </c>
      <c r="I1484" s="96" t="s">
        <v>112</v>
      </c>
      <c r="J1484" s="97" t="str">
        <f>IF(C1484='TABELA UNIFICADA 2024'!A1430,'TABELA UNIFICADA 2024'!G1430," ")</f>
        <v xml:space="preserve"> </v>
      </c>
      <c r="K1484" s="96" t="s">
        <v>113</v>
      </c>
      <c r="L1484" s="100" t="str">
        <f t="shared" si="131"/>
        <v>-</v>
      </c>
      <c r="M1484" s="95" t="str">
        <f>IF(C1484='TABELA UNIFICADA 2024'!A1484,'TABELA UNIFICADA 2024'!C1484," ")</f>
        <v xml:space="preserve"> </v>
      </c>
      <c r="N1484" s="99" t="str">
        <f>IF(C1484='TABELA UNIFICADA 2024'!A1430,'TABELA UNIFICADA 2024'!F1430," ")</f>
        <v xml:space="preserve"> </v>
      </c>
      <c r="O1484" s="99" t="str">
        <f t="shared" si="132"/>
        <v xml:space="preserve"> </v>
      </c>
      <c r="Y1484" s="183" t="s">
        <v>2464</v>
      </c>
      <c r="Z1484" s="104" t="s">
        <v>666</v>
      </c>
      <c r="AA1484" s="104" t="s">
        <v>706</v>
      </c>
      <c r="AB1484" s="104" t="str">
        <f t="shared" si="134"/>
        <v>FERRO</v>
      </c>
      <c r="AC1484" s="106">
        <f>IF(AND(AB1484="FERRO",AA1484="PADRAO"),CONTROLE!$T$2,IF(AND(AB1484="FERRO",AA1484="ESPECIAL"),CONTROLE!$T$3,IF(AND(AB1484="ACO",AA1484="PADRAO"),CONTROLE!$T$8,IF(AND(AB1484="ACO",AA1484="ESPECIAL"),CONTROLE!$T$9,IF(AND(AB1484="ALUMINIO",AA1484="PADRAO"),CONTROLE!$T$5,IF(AND(AB1484="ALUMINIO",AA1484="ESPECIAL"),CONTROLE!$T$6))))))</f>
        <v>12737</v>
      </c>
    </row>
    <row r="1485" spans="1:29" ht="15" customHeight="1">
      <c r="A1485" s="98" t="s">
        <v>2927</v>
      </c>
      <c r="B1485" s="96" t="str">
        <f t="shared" si="133"/>
        <v xml:space="preserve"> </v>
      </c>
      <c r="C1485" s="96" t="str">
        <f>IF(AND(ISBLANK('TABELA UNIFICADA 2024'!P1431)=TRUE,(ISBLANK('TABELA UNIFICADA 2024'!A1431)=FALSE)),'TABELA UNIFICADA 2024'!A1431," ")</f>
        <v xml:space="preserve"> </v>
      </c>
      <c r="D1485" s="96" t="s">
        <v>43</v>
      </c>
      <c r="E1485" s="191" t="str">
        <f>IF(ISBLANK('TABELA UNIFICADA 2024'!M1431)=TRUE," ",'TABELA UNIFICADA 2024'!M1431)</f>
        <v xml:space="preserve"> </v>
      </c>
      <c r="F1485" s="96" t="s">
        <v>111</v>
      </c>
      <c r="G1485" s="96" t="str">
        <f>IF(C1485='TABELA UNIFICADA 2024'!A1485,'TABELA UNIFICADA 2024'!D1485," ")</f>
        <v xml:space="preserve"> </v>
      </c>
      <c r="H1485" s="96" t="s">
        <v>43</v>
      </c>
      <c r="I1485" s="96" t="s">
        <v>112</v>
      </c>
      <c r="J1485" s="97" t="str">
        <f>IF(C1485='TABELA UNIFICADA 2024'!A1431,'TABELA UNIFICADA 2024'!G1431," ")</f>
        <v xml:space="preserve"> </v>
      </c>
      <c r="K1485" s="96" t="s">
        <v>113</v>
      </c>
      <c r="L1485" s="100" t="str">
        <f t="shared" si="131"/>
        <v>-</v>
      </c>
      <c r="M1485" s="95" t="str">
        <f>IF(C1485='TABELA UNIFICADA 2024'!A1485,'TABELA UNIFICADA 2024'!C1485," ")</f>
        <v xml:space="preserve"> </v>
      </c>
      <c r="N1485" s="99" t="str">
        <f>IF(C1485='TABELA UNIFICADA 2024'!A1431,'TABELA UNIFICADA 2024'!F1431," ")</f>
        <v xml:space="preserve"> </v>
      </c>
      <c r="O1485" s="99" t="str">
        <f t="shared" si="132"/>
        <v xml:space="preserve"> </v>
      </c>
      <c r="Y1485" s="183" t="s">
        <v>2465</v>
      </c>
      <c r="Z1485" s="104" t="s">
        <v>666</v>
      </c>
      <c r="AA1485" s="104" t="s">
        <v>706</v>
      </c>
      <c r="AB1485" s="104" t="str">
        <f t="shared" si="134"/>
        <v>FERRO</v>
      </c>
      <c r="AC1485" s="106">
        <f>IF(AND(AB1485="FERRO",AA1485="PADRAO"),CONTROLE!$T$2,IF(AND(AB1485="FERRO",AA1485="ESPECIAL"),CONTROLE!$T$3,IF(AND(AB1485="ACO",AA1485="PADRAO"),CONTROLE!$T$8,IF(AND(AB1485="ACO",AA1485="ESPECIAL"),CONTROLE!$T$9,IF(AND(AB1485="ALUMINIO",AA1485="PADRAO"),CONTROLE!$T$5,IF(AND(AB1485="ALUMINIO",AA1485="ESPECIAL"),CONTROLE!$T$6))))))</f>
        <v>12737</v>
      </c>
    </row>
    <row r="1486" spans="1:29" ht="15" customHeight="1">
      <c r="A1486" s="98" t="s">
        <v>2927</v>
      </c>
      <c r="B1486" s="96" t="str">
        <f t="shared" si="133"/>
        <v xml:space="preserve"> </v>
      </c>
      <c r="C1486" s="96" t="str">
        <f>IF(AND(ISBLANK('TABELA UNIFICADA 2024'!P1432)=TRUE,(ISBLANK('TABELA UNIFICADA 2024'!A1432)=FALSE)),'TABELA UNIFICADA 2024'!A1432," ")</f>
        <v xml:space="preserve"> </v>
      </c>
      <c r="D1486" s="96" t="s">
        <v>43</v>
      </c>
      <c r="E1486" s="191" t="str">
        <f>IF(ISBLANK('TABELA UNIFICADA 2024'!M1432)=TRUE," ",'TABELA UNIFICADA 2024'!M1432)</f>
        <v xml:space="preserve"> </v>
      </c>
      <c r="F1486" s="96" t="s">
        <v>111</v>
      </c>
      <c r="G1486" s="96" t="str">
        <f>IF(C1486='TABELA UNIFICADA 2024'!A1486,'TABELA UNIFICADA 2024'!D1486," ")</f>
        <v xml:space="preserve"> </v>
      </c>
      <c r="H1486" s="96" t="s">
        <v>43</v>
      </c>
      <c r="I1486" s="96" t="s">
        <v>112</v>
      </c>
      <c r="J1486" s="97" t="str">
        <f>IF(C1486='TABELA UNIFICADA 2024'!A1432,'TABELA UNIFICADA 2024'!G1432," ")</f>
        <v xml:space="preserve"> </v>
      </c>
      <c r="K1486" s="96" t="s">
        <v>113</v>
      </c>
      <c r="L1486" s="100" t="str">
        <f t="shared" ref="L1486:L1549" si="135">IFERROR(VLOOKUP(M1486,$Y$3:$AC$3003,5,0),"-")</f>
        <v>-</v>
      </c>
      <c r="M1486" s="95" t="str">
        <f>IF(C1486='TABELA UNIFICADA 2024'!A1486,'TABELA UNIFICADA 2024'!C1486," ")</f>
        <v xml:space="preserve"> </v>
      </c>
      <c r="N1486" s="99" t="str">
        <f>IF(C1486='TABELA UNIFICADA 2024'!A1432,'TABELA UNIFICADA 2024'!F1432," ")</f>
        <v xml:space="preserve"> </v>
      </c>
      <c r="O1486" s="99" t="str">
        <f t="shared" ref="O1486:O1549" si="136">IF(C1486=" "," ",CONCATENATE(A1486," ",B1486,," ",C1486," ",D1486," ",TEXT(E1486,"dd/mm/aaaa")," ",F1486," ",IF(LEFT(M1486, 2) = "PF", SUBSTITUTE(M1486, ".","") &amp; ".055",M1486 &amp; ".055")," ",H1486," ",I1486," ",TEXT(J1486,"#,00")," ",K1486))</f>
        <v xml:space="preserve"> </v>
      </c>
      <c r="Y1486" s="183" t="s">
        <v>1315</v>
      </c>
      <c r="Z1486" s="104" t="s">
        <v>664</v>
      </c>
      <c r="AA1486" s="104" t="s">
        <v>706</v>
      </c>
      <c r="AB1486" s="104" t="str">
        <f t="shared" si="134"/>
        <v>FERRO</v>
      </c>
      <c r="AC1486" s="106">
        <f>IF(AND(AB1486="FERRO",AA1486="PADRAO"),CONTROLE!$T$2,IF(AND(AB1486="FERRO",AA1486="ESPECIAL"),CONTROLE!$T$3,IF(AND(AB1486="ACO",AA1486="PADRAO"),CONTROLE!$T$8,IF(AND(AB1486="ACO",AA1486="ESPECIAL"),CONTROLE!$T$9,IF(AND(AB1486="ALUMINIO",AA1486="PADRAO"),CONTROLE!$T$5,IF(AND(AB1486="ALUMINIO",AA1486="ESPECIAL"),CONTROLE!$T$6))))))</f>
        <v>12737</v>
      </c>
    </row>
    <row r="1487" spans="1:29" ht="15" customHeight="1">
      <c r="A1487" s="98" t="s">
        <v>2927</v>
      </c>
      <c r="B1487" s="96" t="str">
        <f t="shared" si="133"/>
        <v xml:space="preserve"> </v>
      </c>
      <c r="C1487" s="96" t="str">
        <f>IF(AND(ISBLANK('TABELA UNIFICADA 2024'!P1433)=TRUE,(ISBLANK('TABELA UNIFICADA 2024'!A1433)=FALSE)),'TABELA UNIFICADA 2024'!A1433," ")</f>
        <v xml:space="preserve"> </v>
      </c>
      <c r="D1487" s="96" t="s">
        <v>43</v>
      </c>
      <c r="E1487" s="191" t="str">
        <f>IF(ISBLANK('TABELA UNIFICADA 2024'!M1433)=TRUE," ",'TABELA UNIFICADA 2024'!M1433)</f>
        <v xml:space="preserve"> </v>
      </c>
      <c r="F1487" s="96" t="s">
        <v>111</v>
      </c>
      <c r="G1487" s="96" t="str">
        <f>IF(C1487='TABELA UNIFICADA 2024'!A1487,'TABELA UNIFICADA 2024'!D1487," ")</f>
        <v xml:space="preserve"> </v>
      </c>
      <c r="H1487" s="96" t="s">
        <v>43</v>
      </c>
      <c r="I1487" s="96" t="s">
        <v>112</v>
      </c>
      <c r="J1487" s="97" t="str">
        <f>IF(C1487='TABELA UNIFICADA 2024'!A1433,'TABELA UNIFICADA 2024'!G1433," ")</f>
        <v xml:space="preserve"> </v>
      </c>
      <c r="K1487" s="96" t="s">
        <v>113</v>
      </c>
      <c r="L1487" s="100" t="str">
        <f t="shared" si="135"/>
        <v>-</v>
      </c>
      <c r="M1487" s="95" t="str">
        <f>IF(C1487='TABELA UNIFICADA 2024'!A1487,'TABELA UNIFICADA 2024'!C1487," ")</f>
        <v xml:space="preserve"> </v>
      </c>
      <c r="N1487" s="99" t="str">
        <f>IF(C1487='TABELA UNIFICADA 2024'!A1433,'TABELA UNIFICADA 2024'!F1433," ")</f>
        <v xml:space="preserve"> </v>
      </c>
      <c r="O1487" s="99" t="str">
        <f t="shared" si="136"/>
        <v xml:space="preserve"> </v>
      </c>
      <c r="Y1487" s="183" t="s">
        <v>1316</v>
      </c>
      <c r="Z1487" s="104" t="s">
        <v>666</v>
      </c>
      <c r="AA1487" s="104" t="s">
        <v>706</v>
      </c>
      <c r="AB1487" s="104" t="str">
        <f t="shared" si="134"/>
        <v>FERRO</v>
      </c>
      <c r="AC1487" s="106">
        <f>IF(AND(AB1487="FERRO",AA1487="PADRAO"),CONTROLE!$T$2,IF(AND(AB1487="FERRO",AA1487="ESPECIAL"),CONTROLE!$T$3,IF(AND(AB1487="ACO",AA1487="PADRAO"),CONTROLE!$T$8,IF(AND(AB1487="ACO",AA1487="ESPECIAL"),CONTROLE!$T$9,IF(AND(AB1487="ALUMINIO",AA1487="PADRAO"),CONTROLE!$T$5,IF(AND(AB1487="ALUMINIO",AA1487="ESPECIAL"),CONTROLE!$T$6))))))</f>
        <v>12737</v>
      </c>
    </row>
    <row r="1488" spans="1:29" ht="15" customHeight="1">
      <c r="A1488" s="98" t="s">
        <v>2927</v>
      </c>
      <c r="B1488" s="96" t="str">
        <f t="shared" si="133"/>
        <v xml:space="preserve"> </v>
      </c>
      <c r="C1488" s="96" t="str">
        <f>IF(AND(ISBLANK('TABELA UNIFICADA 2024'!P1434)=TRUE,(ISBLANK('TABELA UNIFICADA 2024'!A1434)=FALSE)),'TABELA UNIFICADA 2024'!A1434," ")</f>
        <v xml:space="preserve"> </v>
      </c>
      <c r="D1488" s="96" t="s">
        <v>43</v>
      </c>
      <c r="E1488" s="191" t="str">
        <f>IF(ISBLANK('TABELA UNIFICADA 2024'!M1434)=TRUE," ",'TABELA UNIFICADA 2024'!M1434)</f>
        <v xml:space="preserve"> </v>
      </c>
      <c r="F1488" s="96" t="s">
        <v>111</v>
      </c>
      <c r="G1488" s="96" t="str">
        <f>IF(C1488='TABELA UNIFICADA 2024'!A1488,'TABELA UNIFICADA 2024'!D1488," ")</f>
        <v xml:space="preserve"> </v>
      </c>
      <c r="H1488" s="96" t="s">
        <v>43</v>
      </c>
      <c r="I1488" s="96" t="s">
        <v>112</v>
      </c>
      <c r="J1488" s="97" t="str">
        <f>IF(C1488='TABELA UNIFICADA 2024'!A1434,'TABELA UNIFICADA 2024'!G1434," ")</f>
        <v xml:space="preserve"> </v>
      </c>
      <c r="K1488" s="96" t="s">
        <v>113</v>
      </c>
      <c r="L1488" s="100" t="str">
        <f t="shared" si="135"/>
        <v>-</v>
      </c>
      <c r="M1488" s="95" t="str">
        <f>IF(C1488='TABELA UNIFICADA 2024'!A1488,'TABELA UNIFICADA 2024'!C1488," ")</f>
        <v xml:space="preserve"> </v>
      </c>
      <c r="N1488" s="99" t="str">
        <f>IF(C1488='TABELA UNIFICADA 2024'!A1434,'TABELA UNIFICADA 2024'!F1434," ")</f>
        <v xml:space="preserve"> </v>
      </c>
      <c r="O1488" s="99" t="str">
        <f t="shared" si="136"/>
        <v xml:space="preserve"> </v>
      </c>
      <c r="Y1488" s="183" t="s">
        <v>1317</v>
      </c>
      <c r="Z1488" s="104" t="s">
        <v>664</v>
      </c>
      <c r="AA1488" s="104" t="s">
        <v>706</v>
      </c>
      <c r="AB1488" s="104" t="str">
        <f t="shared" si="134"/>
        <v>FERRO</v>
      </c>
      <c r="AC1488" s="106">
        <f>IF(AND(AB1488="FERRO",AA1488="PADRAO"),CONTROLE!$T$2,IF(AND(AB1488="FERRO",AA1488="ESPECIAL"),CONTROLE!$T$3,IF(AND(AB1488="ACO",AA1488="PADRAO"),CONTROLE!$T$8,IF(AND(AB1488="ACO",AA1488="ESPECIAL"),CONTROLE!$T$9,IF(AND(AB1488="ALUMINIO",AA1488="PADRAO"),CONTROLE!$T$5,IF(AND(AB1488="ALUMINIO",AA1488="ESPECIAL"),CONTROLE!$T$6))))))</f>
        <v>12737</v>
      </c>
    </row>
    <row r="1489" spans="1:29" ht="15" customHeight="1">
      <c r="A1489" s="98" t="s">
        <v>2927</v>
      </c>
      <c r="B1489" s="96" t="str">
        <f t="shared" si="133"/>
        <v xml:space="preserve"> </v>
      </c>
      <c r="C1489" s="96" t="str">
        <f>IF(AND(ISBLANK('TABELA UNIFICADA 2024'!P1435)=TRUE,(ISBLANK('TABELA UNIFICADA 2024'!A1435)=FALSE)),'TABELA UNIFICADA 2024'!A1435," ")</f>
        <v xml:space="preserve"> </v>
      </c>
      <c r="D1489" s="96" t="s">
        <v>43</v>
      </c>
      <c r="E1489" s="191" t="str">
        <f>IF(ISBLANK('TABELA UNIFICADA 2024'!M1435)=TRUE," ",'TABELA UNIFICADA 2024'!M1435)</f>
        <v xml:space="preserve"> </v>
      </c>
      <c r="F1489" s="96" t="s">
        <v>111</v>
      </c>
      <c r="G1489" s="96" t="str">
        <f>IF(C1489='TABELA UNIFICADA 2024'!A1489,'TABELA UNIFICADA 2024'!D1489," ")</f>
        <v xml:space="preserve"> </v>
      </c>
      <c r="H1489" s="96" t="s">
        <v>43</v>
      </c>
      <c r="I1489" s="96" t="s">
        <v>112</v>
      </c>
      <c r="J1489" s="97" t="str">
        <f>IF(C1489='TABELA UNIFICADA 2024'!A1435,'TABELA UNIFICADA 2024'!G1435," ")</f>
        <v xml:space="preserve"> </v>
      </c>
      <c r="K1489" s="96" t="s">
        <v>113</v>
      </c>
      <c r="L1489" s="100" t="str">
        <f t="shared" si="135"/>
        <v>-</v>
      </c>
      <c r="M1489" s="95" t="str">
        <f>IF(C1489='TABELA UNIFICADA 2024'!A1489,'TABELA UNIFICADA 2024'!C1489," ")</f>
        <v xml:space="preserve"> </v>
      </c>
      <c r="N1489" s="99" t="str">
        <f>IF(C1489='TABELA UNIFICADA 2024'!A1435,'TABELA UNIFICADA 2024'!F1435," ")</f>
        <v xml:space="preserve"> </v>
      </c>
      <c r="O1489" s="99" t="str">
        <f t="shared" si="136"/>
        <v xml:space="preserve"> </v>
      </c>
      <c r="Y1489" s="183" t="s">
        <v>1318</v>
      </c>
      <c r="Z1489" s="104" t="s">
        <v>664</v>
      </c>
      <c r="AA1489" s="104" t="s">
        <v>706</v>
      </c>
      <c r="AB1489" s="104" t="str">
        <f t="shared" si="134"/>
        <v>FERRO</v>
      </c>
      <c r="AC1489" s="106">
        <f>IF(AND(AB1489="FERRO",AA1489="PADRAO"),CONTROLE!$T$2,IF(AND(AB1489="FERRO",AA1489="ESPECIAL"),CONTROLE!$T$3,IF(AND(AB1489="ACO",AA1489="PADRAO"),CONTROLE!$T$8,IF(AND(AB1489="ACO",AA1489="ESPECIAL"),CONTROLE!$T$9,IF(AND(AB1489="ALUMINIO",AA1489="PADRAO"),CONTROLE!$T$5,IF(AND(AB1489="ALUMINIO",AA1489="ESPECIAL"),CONTROLE!$T$6))))))</f>
        <v>12737</v>
      </c>
    </row>
    <row r="1490" spans="1:29" ht="15" customHeight="1">
      <c r="A1490" s="98" t="s">
        <v>2927</v>
      </c>
      <c r="B1490" s="96" t="str">
        <f t="shared" si="133"/>
        <v xml:space="preserve"> </v>
      </c>
      <c r="C1490" s="96" t="str">
        <f>IF(AND(ISBLANK('TABELA UNIFICADA 2024'!P1436)=TRUE,(ISBLANK('TABELA UNIFICADA 2024'!A1436)=FALSE)),'TABELA UNIFICADA 2024'!A1436," ")</f>
        <v xml:space="preserve"> </v>
      </c>
      <c r="D1490" s="96" t="s">
        <v>43</v>
      </c>
      <c r="E1490" s="191" t="str">
        <f>IF(ISBLANK('TABELA UNIFICADA 2024'!M1436)=TRUE," ",'TABELA UNIFICADA 2024'!M1436)</f>
        <v xml:space="preserve"> </v>
      </c>
      <c r="F1490" s="96" t="s">
        <v>111</v>
      </c>
      <c r="G1490" s="96" t="str">
        <f>IF(C1490='TABELA UNIFICADA 2024'!A1490,'TABELA UNIFICADA 2024'!D1490," ")</f>
        <v xml:space="preserve"> </v>
      </c>
      <c r="H1490" s="96" t="s">
        <v>43</v>
      </c>
      <c r="I1490" s="96" t="s">
        <v>112</v>
      </c>
      <c r="J1490" s="97" t="str">
        <f>IF(C1490='TABELA UNIFICADA 2024'!A1436,'TABELA UNIFICADA 2024'!G1436," ")</f>
        <v xml:space="preserve"> </v>
      </c>
      <c r="K1490" s="96" t="s">
        <v>113</v>
      </c>
      <c r="L1490" s="100" t="str">
        <f t="shared" si="135"/>
        <v>-</v>
      </c>
      <c r="M1490" s="95" t="str">
        <f>IF(C1490='TABELA UNIFICADA 2024'!A1490,'TABELA UNIFICADA 2024'!C1490," ")</f>
        <v xml:space="preserve"> </v>
      </c>
      <c r="N1490" s="99" t="str">
        <f>IF(C1490='TABELA UNIFICADA 2024'!A1436,'TABELA UNIFICADA 2024'!F1436," ")</f>
        <v xml:space="preserve"> </v>
      </c>
      <c r="O1490" s="99" t="str">
        <f t="shared" si="136"/>
        <v xml:space="preserve"> </v>
      </c>
      <c r="Y1490" s="183" t="s">
        <v>1319</v>
      </c>
      <c r="Z1490" s="104" t="s">
        <v>666</v>
      </c>
      <c r="AA1490" s="104" t="s">
        <v>706</v>
      </c>
      <c r="AB1490" s="104" t="str">
        <f t="shared" si="134"/>
        <v>FERRO</v>
      </c>
      <c r="AC1490" s="106">
        <f>IF(AND(AB1490="FERRO",AA1490="PADRAO"),CONTROLE!$T$2,IF(AND(AB1490="FERRO",AA1490="ESPECIAL"),CONTROLE!$T$3,IF(AND(AB1490="ACO",AA1490="PADRAO"),CONTROLE!$T$8,IF(AND(AB1490="ACO",AA1490="ESPECIAL"),CONTROLE!$T$9,IF(AND(AB1490="ALUMINIO",AA1490="PADRAO"),CONTROLE!$T$5,IF(AND(AB1490="ALUMINIO",AA1490="ESPECIAL"),CONTROLE!$T$6))))))</f>
        <v>12737</v>
      </c>
    </row>
    <row r="1491" spans="1:29" ht="15" customHeight="1">
      <c r="A1491" s="98" t="s">
        <v>2927</v>
      </c>
      <c r="B1491" s="96" t="str">
        <f t="shared" si="133"/>
        <v xml:space="preserve"> </v>
      </c>
      <c r="C1491" s="96" t="str">
        <f>IF(AND(ISBLANK('TABELA UNIFICADA 2024'!P1437)=TRUE,(ISBLANK('TABELA UNIFICADA 2024'!A1437)=FALSE)),'TABELA UNIFICADA 2024'!A1437," ")</f>
        <v xml:space="preserve"> </v>
      </c>
      <c r="D1491" s="96" t="s">
        <v>43</v>
      </c>
      <c r="E1491" s="191" t="str">
        <f>IF(ISBLANK('TABELA UNIFICADA 2024'!M1437)=TRUE," ",'TABELA UNIFICADA 2024'!M1437)</f>
        <v xml:space="preserve"> </v>
      </c>
      <c r="F1491" s="96" t="s">
        <v>111</v>
      </c>
      <c r="G1491" s="96" t="str">
        <f>IF(C1491='TABELA UNIFICADA 2024'!A1491,'TABELA UNIFICADA 2024'!D1491," ")</f>
        <v xml:space="preserve"> </v>
      </c>
      <c r="H1491" s="96" t="s">
        <v>43</v>
      </c>
      <c r="I1491" s="96" t="s">
        <v>112</v>
      </c>
      <c r="J1491" s="97" t="str">
        <f>IF(C1491='TABELA UNIFICADA 2024'!A1437,'TABELA UNIFICADA 2024'!G1437," ")</f>
        <v xml:space="preserve"> </v>
      </c>
      <c r="K1491" s="96" t="s">
        <v>113</v>
      </c>
      <c r="L1491" s="100" t="str">
        <f t="shared" si="135"/>
        <v>-</v>
      </c>
      <c r="M1491" s="95" t="str">
        <f>IF(C1491='TABELA UNIFICADA 2024'!A1491,'TABELA UNIFICADA 2024'!C1491," ")</f>
        <v xml:space="preserve"> </v>
      </c>
      <c r="N1491" s="99" t="str">
        <f>IF(C1491='TABELA UNIFICADA 2024'!A1437,'TABELA UNIFICADA 2024'!F1437," ")</f>
        <v xml:space="preserve"> </v>
      </c>
      <c r="O1491" s="99" t="str">
        <f t="shared" si="136"/>
        <v xml:space="preserve"> </v>
      </c>
      <c r="Y1491" s="183" t="s">
        <v>1320</v>
      </c>
      <c r="Z1491" s="104" t="s">
        <v>666</v>
      </c>
      <c r="AA1491" s="104" t="s">
        <v>706</v>
      </c>
      <c r="AB1491" s="104" t="str">
        <f t="shared" si="134"/>
        <v>FERRO</v>
      </c>
      <c r="AC1491" s="106">
        <f>IF(AND(AB1491="FERRO",AA1491="PADRAO"),CONTROLE!$T$2,IF(AND(AB1491="FERRO",AA1491="ESPECIAL"),CONTROLE!$T$3,IF(AND(AB1491="ACO",AA1491="PADRAO"),CONTROLE!$T$8,IF(AND(AB1491="ACO",AA1491="ESPECIAL"),CONTROLE!$T$9,IF(AND(AB1491="ALUMINIO",AA1491="PADRAO"),CONTROLE!$T$5,IF(AND(AB1491="ALUMINIO",AA1491="ESPECIAL"),CONTROLE!$T$6))))))</f>
        <v>12737</v>
      </c>
    </row>
    <row r="1492" spans="1:29" ht="15" customHeight="1">
      <c r="A1492" s="98" t="s">
        <v>2927</v>
      </c>
      <c r="B1492" s="96" t="str">
        <f t="shared" si="133"/>
        <v xml:space="preserve"> </v>
      </c>
      <c r="C1492" s="96" t="str">
        <f>IF(AND(ISBLANK('TABELA UNIFICADA 2024'!P1438)=TRUE,(ISBLANK('TABELA UNIFICADA 2024'!A1438)=FALSE)),'TABELA UNIFICADA 2024'!A1438," ")</f>
        <v xml:space="preserve"> </v>
      </c>
      <c r="D1492" s="96" t="s">
        <v>43</v>
      </c>
      <c r="E1492" s="191" t="str">
        <f>IF(ISBLANK('TABELA UNIFICADA 2024'!M1438)=TRUE," ",'TABELA UNIFICADA 2024'!M1438)</f>
        <v xml:space="preserve"> </v>
      </c>
      <c r="F1492" s="96" t="s">
        <v>111</v>
      </c>
      <c r="G1492" s="96" t="str">
        <f>IF(C1492='TABELA UNIFICADA 2024'!A1492,'TABELA UNIFICADA 2024'!D1492," ")</f>
        <v xml:space="preserve"> </v>
      </c>
      <c r="H1492" s="96" t="s">
        <v>43</v>
      </c>
      <c r="I1492" s="96" t="s">
        <v>112</v>
      </c>
      <c r="J1492" s="97" t="str">
        <f>IF(C1492='TABELA UNIFICADA 2024'!A1438,'TABELA UNIFICADA 2024'!G1438," ")</f>
        <v xml:space="preserve"> </v>
      </c>
      <c r="K1492" s="96" t="s">
        <v>113</v>
      </c>
      <c r="L1492" s="100" t="str">
        <f t="shared" si="135"/>
        <v>-</v>
      </c>
      <c r="M1492" s="95" t="str">
        <f>IF(C1492='TABELA UNIFICADA 2024'!A1492,'TABELA UNIFICADA 2024'!C1492," ")</f>
        <v xml:space="preserve"> </v>
      </c>
      <c r="N1492" s="99" t="str">
        <f>IF(C1492='TABELA UNIFICADA 2024'!A1438,'TABELA UNIFICADA 2024'!F1438," ")</f>
        <v xml:space="preserve"> </v>
      </c>
      <c r="O1492" s="99" t="str">
        <f t="shared" si="136"/>
        <v xml:space="preserve"> </v>
      </c>
      <c r="Y1492" s="183" t="s">
        <v>1321</v>
      </c>
      <c r="Z1492" s="104" t="s">
        <v>666</v>
      </c>
      <c r="AA1492" s="104" t="s">
        <v>706</v>
      </c>
      <c r="AB1492" s="104" t="str">
        <f t="shared" si="134"/>
        <v>FERRO</v>
      </c>
      <c r="AC1492" s="106">
        <f>IF(AND(AB1492="FERRO",AA1492="PADRAO"),CONTROLE!$T$2,IF(AND(AB1492="FERRO",AA1492="ESPECIAL"),CONTROLE!$T$3,IF(AND(AB1492="ACO",AA1492="PADRAO"),CONTROLE!$T$8,IF(AND(AB1492="ACO",AA1492="ESPECIAL"),CONTROLE!$T$9,IF(AND(AB1492="ALUMINIO",AA1492="PADRAO"),CONTROLE!$T$5,IF(AND(AB1492="ALUMINIO",AA1492="ESPECIAL"),CONTROLE!$T$6))))))</f>
        <v>12737</v>
      </c>
    </row>
    <row r="1493" spans="1:29" ht="15" customHeight="1">
      <c r="A1493" s="98" t="s">
        <v>2927</v>
      </c>
      <c r="B1493" s="96" t="str">
        <f t="shared" si="133"/>
        <v xml:space="preserve"> </v>
      </c>
      <c r="C1493" s="96" t="str">
        <f>IF(AND(ISBLANK('TABELA UNIFICADA 2024'!P1439)=TRUE,(ISBLANK('TABELA UNIFICADA 2024'!A1439)=FALSE)),'TABELA UNIFICADA 2024'!A1439," ")</f>
        <v xml:space="preserve"> </v>
      </c>
      <c r="D1493" s="96" t="s">
        <v>43</v>
      </c>
      <c r="E1493" s="191" t="str">
        <f>IF(ISBLANK('TABELA UNIFICADA 2024'!M1439)=TRUE," ",'TABELA UNIFICADA 2024'!M1439)</f>
        <v xml:space="preserve"> </v>
      </c>
      <c r="F1493" s="96" t="s">
        <v>111</v>
      </c>
      <c r="G1493" s="96" t="str">
        <f>IF(C1493='TABELA UNIFICADA 2024'!A1493,'TABELA UNIFICADA 2024'!D1493," ")</f>
        <v xml:space="preserve"> </v>
      </c>
      <c r="H1493" s="96" t="s">
        <v>43</v>
      </c>
      <c r="I1493" s="96" t="s">
        <v>112</v>
      </c>
      <c r="J1493" s="97" t="str">
        <f>IF(C1493='TABELA UNIFICADA 2024'!A1439,'TABELA UNIFICADA 2024'!G1439," ")</f>
        <v xml:space="preserve"> </v>
      </c>
      <c r="K1493" s="96" t="s">
        <v>113</v>
      </c>
      <c r="L1493" s="100" t="str">
        <f t="shared" si="135"/>
        <v>-</v>
      </c>
      <c r="M1493" s="95" t="str">
        <f>IF(C1493='TABELA UNIFICADA 2024'!A1493,'TABELA UNIFICADA 2024'!C1493," ")</f>
        <v xml:space="preserve"> </v>
      </c>
      <c r="N1493" s="99" t="str">
        <f>IF(C1493='TABELA UNIFICADA 2024'!A1439,'TABELA UNIFICADA 2024'!F1439," ")</f>
        <v xml:space="preserve"> </v>
      </c>
      <c r="O1493" s="99" t="str">
        <f t="shared" si="136"/>
        <v xml:space="preserve"> </v>
      </c>
      <c r="Y1493" s="183" t="s">
        <v>1322</v>
      </c>
      <c r="Z1493" s="104" t="s">
        <v>666</v>
      </c>
      <c r="AA1493" s="104" t="s">
        <v>706</v>
      </c>
      <c r="AB1493" s="104" t="str">
        <f t="shared" si="134"/>
        <v>FERRO</v>
      </c>
      <c r="AC1493" s="106">
        <f>IF(AND(AB1493="FERRO",AA1493="PADRAO"),CONTROLE!$T$2,IF(AND(AB1493="FERRO",AA1493="ESPECIAL"),CONTROLE!$T$3,IF(AND(AB1493="ACO",AA1493="PADRAO"),CONTROLE!$T$8,IF(AND(AB1493="ACO",AA1493="ESPECIAL"),CONTROLE!$T$9,IF(AND(AB1493="ALUMINIO",AA1493="PADRAO"),CONTROLE!$T$5,IF(AND(AB1493="ALUMINIO",AA1493="ESPECIAL"),CONTROLE!$T$6))))))</f>
        <v>12737</v>
      </c>
    </row>
    <row r="1494" spans="1:29" ht="15" customHeight="1">
      <c r="A1494" s="98" t="s">
        <v>2927</v>
      </c>
      <c r="B1494" s="96" t="str">
        <f t="shared" si="133"/>
        <v xml:space="preserve"> </v>
      </c>
      <c r="C1494" s="96" t="str">
        <f>IF(AND(ISBLANK('TABELA UNIFICADA 2024'!P1440)=TRUE,(ISBLANK('TABELA UNIFICADA 2024'!A1440)=FALSE)),'TABELA UNIFICADA 2024'!A1440," ")</f>
        <v xml:space="preserve"> </v>
      </c>
      <c r="D1494" s="96" t="s">
        <v>43</v>
      </c>
      <c r="E1494" s="191" t="str">
        <f>IF(ISBLANK('TABELA UNIFICADA 2024'!M1440)=TRUE," ",'TABELA UNIFICADA 2024'!M1440)</f>
        <v xml:space="preserve"> </v>
      </c>
      <c r="F1494" s="96" t="s">
        <v>111</v>
      </c>
      <c r="G1494" s="96" t="str">
        <f>IF(C1494='TABELA UNIFICADA 2024'!A1494,'TABELA UNIFICADA 2024'!D1494," ")</f>
        <v xml:space="preserve"> </v>
      </c>
      <c r="H1494" s="96" t="s">
        <v>43</v>
      </c>
      <c r="I1494" s="96" t="s">
        <v>112</v>
      </c>
      <c r="J1494" s="97" t="str">
        <f>IF(C1494='TABELA UNIFICADA 2024'!A1440,'TABELA UNIFICADA 2024'!G1440," ")</f>
        <v xml:space="preserve"> </v>
      </c>
      <c r="K1494" s="96" t="s">
        <v>113</v>
      </c>
      <c r="L1494" s="100" t="str">
        <f t="shared" si="135"/>
        <v>-</v>
      </c>
      <c r="M1494" s="95" t="str">
        <f>IF(C1494='TABELA UNIFICADA 2024'!A1494,'TABELA UNIFICADA 2024'!C1494," ")</f>
        <v xml:space="preserve"> </v>
      </c>
      <c r="N1494" s="99" t="str">
        <f>IF(C1494='TABELA UNIFICADA 2024'!A1440,'TABELA UNIFICADA 2024'!F1440," ")</f>
        <v xml:space="preserve"> </v>
      </c>
      <c r="O1494" s="99" t="str">
        <f t="shared" si="136"/>
        <v xml:space="preserve"> </v>
      </c>
      <c r="Y1494" s="183" t="s">
        <v>1323</v>
      </c>
      <c r="Z1494" s="104" t="s">
        <v>666</v>
      </c>
      <c r="AA1494" s="104" t="s">
        <v>706</v>
      </c>
      <c r="AB1494" s="104" t="str">
        <f t="shared" si="134"/>
        <v>FERRO</v>
      </c>
      <c r="AC1494" s="106">
        <f>IF(AND(AB1494="FERRO",AA1494="PADRAO"),CONTROLE!$T$2,IF(AND(AB1494="FERRO",AA1494="ESPECIAL"),CONTROLE!$T$3,IF(AND(AB1494="ACO",AA1494="PADRAO"),CONTROLE!$T$8,IF(AND(AB1494="ACO",AA1494="ESPECIAL"),CONTROLE!$T$9,IF(AND(AB1494="ALUMINIO",AA1494="PADRAO"),CONTROLE!$T$5,IF(AND(AB1494="ALUMINIO",AA1494="ESPECIAL"),CONTROLE!$T$6))))))</f>
        <v>12737</v>
      </c>
    </row>
    <row r="1495" spans="1:29" ht="15" customHeight="1">
      <c r="A1495" s="98" t="s">
        <v>2927</v>
      </c>
      <c r="B1495" s="96" t="str">
        <f t="shared" si="133"/>
        <v xml:space="preserve"> </v>
      </c>
      <c r="C1495" s="96" t="str">
        <f>IF(AND(ISBLANK('TABELA UNIFICADA 2024'!P1441)=TRUE,(ISBLANK('TABELA UNIFICADA 2024'!A1441)=FALSE)),'TABELA UNIFICADA 2024'!A1441," ")</f>
        <v xml:space="preserve"> </v>
      </c>
      <c r="D1495" s="96" t="s">
        <v>43</v>
      </c>
      <c r="E1495" s="191" t="str">
        <f>IF(ISBLANK('TABELA UNIFICADA 2024'!M1441)=TRUE," ",'TABELA UNIFICADA 2024'!M1441)</f>
        <v xml:space="preserve"> </v>
      </c>
      <c r="F1495" s="96" t="s">
        <v>111</v>
      </c>
      <c r="G1495" s="96" t="str">
        <f>IF(C1495='TABELA UNIFICADA 2024'!A1495,'TABELA UNIFICADA 2024'!D1495," ")</f>
        <v xml:space="preserve"> </v>
      </c>
      <c r="H1495" s="96" t="s">
        <v>43</v>
      </c>
      <c r="I1495" s="96" t="s">
        <v>112</v>
      </c>
      <c r="J1495" s="97" t="str">
        <f>IF(C1495='TABELA UNIFICADA 2024'!A1441,'TABELA UNIFICADA 2024'!G1441," ")</f>
        <v xml:space="preserve"> </v>
      </c>
      <c r="K1495" s="96" t="s">
        <v>113</v>
      </c>
      <c r="L1495" s="100" t="str">
        <f t="shared" si="135"/>
        <v>-</v>
      </c>
      <c r="M1495" s="95" t="str">
        <f>IF(C1495='TABELA UNIFICADA 2024'!A1495,'TABELA UNIFICADA 2024'!C1495," ")</f>
        <v xml:space="preserve"> </v>
      </c>
      <c r="N1495" s="99" t="str">
        <f>IF(C1495='TABELA UNIFICADA 2024'!A1441,'TABELA UNIFICADA 2024'!F1441," ")</f>
        <v xml:space="preserve"> </v>
      </c>
      <c r="O1495" s="99" t="str">
        <f t="shared" si="136"/>
        <v xml:space="preserve"> </v>
      </c>
      <c r="Y1495" s="183" t="s">
        <v>1324</v>
      </c>
      <c r="Z1495" s="104" t="s">
        <v>664</v>
      </c>
      <c r="AA1495" s="104" t="s">
        <v>706</v>
      </c>
      <c r="AB1495" s="104" t="str">
        <f t="shared" si="134"/>
        <v>FERRO</v>
      </c>
      <c r="AC1495" s="106">
        <f>IF(AND(AB1495="FERRO",AA1495="PADRAO"),CONTROLE!$T$2,IF(AND(AB1495="FERRO",AA1495="ESPECIAL"),CONTROLE!$T$3,IF(AND(AB1495="ACO",AA1495="PADRAO"),CONTROLE!$T$8,IF(AND(AB1495="ACO",AA1495="ESPECIAL"),CONTROLE!$T$9,IF(AND(AB1495="ALUMINIO",AA1495="PADRAO"),CONTROLE!$T$5,IF(AND(AB1495="ALUMINIO",AA1495="ESPECIAL"),CONTROLE!$T$6))))))</f>
        <v>12737</v>
      </c>
    </row>
    <row r="1496" spans="1:29" ht="15" customHeight="1">
      <c r="A1496" s="98" t="s">
        <v>2927</v>
      </c>
      <c r="B1496" s="96" t="str">
        <f t="shared" si="133"/>
        <v xml:space="preserve"> </v>
      </c>
      <c r="C1496" s="96" t="str">
        <f>IF(AND(ISBLANK('TABELA UNIFICADA 2024'!P1442)=TRUE,(ISBLANK('TABELA UNIFICADA 2024'!A1442)=FALSE)),'TABELA UNIFICADA 2024'!A1442," ")</f>
        <v xml:space="preserve"> </v>
      </c>
      <c r="D1496" s="96" t="s">
        <v>43</v>
      </c>
      <c r="E1496" s="191" t="str">
        <f>IF(ISBLANK('TABELA UNIFICADA 2024'!M1442)=TRUE," ",'TABELA UNIFICADA 2024'!M1442)</f>
        <v xml:space="preserve"> </v>
      </c>
      <c r="F1496" s="96" t="s">
        <v>111</v>
      </c>
      <c r="G1496" s="96" t="str">
        <f>IF(C1496='TABELA UNIFICADA 2024'!A1496,'TABELA UNIFICADA 2024'!D1496," ")</f>
        <v xml:space="preserve"> </v>
      </c>
      <c r="H1496" s="96" t="s">
        <v>43</v>
      </c>
      <c r="I1496" s="96" t="s">
        <v>112</v>
      </c>
      <c r="J1496" s="97" t="str">
        <f>IF(C1496='TABELA UNIFICADA 2024'!A1442,'TABELA UNIFICADA 2024'!G1442," ")</f>
        <v xml:space="preserve"> </v>
      </c>
      <c r="K1496" s="96" t="s">
        <v>113</v>
      </c>
      <c r="L1496" s="100" t="str">
        <f t="shared" si="135"/>
        <v>-</v>
      </c>
      <c r="M1496" s="95" t="str">
        <f>IF(C1496='TABELA UNIFICADA 2024'!A1496,'TABELA UNIFICADA 2024'!C1496," ")</f>
        <v xml:space="preserve"> </v>
      </c>
      <c r="N1496" s="99" t="str">
        <f>IF(C1496='TABELA UNIFICADA 2024'!A1442,'TABELA UNIFICADA 2024'!F1442," ")</f>
        <v xml:space="preserve"> </v>
      </c>
      <c r="O1496" s="99" t="str">
        <f t="shared" si="136"/>
        <v xml:space="preserve"> </v>
      </c>
      <c r="Y1496" s="183" t="s">
        <v>1325</v>
      </c>
      <c r="Z1496" s="104" t="s">
        <v>666</v>
      </c>
      <c r="AA1496" s="104" t="s">
        <v>706</v>
      </c>
      <c r="AB1496" s="104" t="str">
        <f t="shared" si="134"/>
        <v>FERRO</v>
      </c>
      <c r="AC1496" s="106">
        <f>IF(AND(AB1496="FERRO",AA1496="PADRAO"),CONTROLE!$T$2,IF(AND(AB1496="FERRO",AA1496="ESPECIAL"),CONTROLE!$T$3,IF(AND(AB1496="ACO",AA1496="PADRAO"),CONTROLE!$T$8,IF(AND(AB1496="ACO",AA1496="ESPECIAL"),CONTROLE!$T$9,IF(AND(AB1496="ALUMINIO",AA1496="PADRAO"),CONTROLE!$T$5,IF(AND(AB1496="ALUMINIO",AA1496="ESPECIAL"),CONTROLE!$T$6))))))</f>
        <v>12737</v>
      </c>
    </row>
    <row r="1497" spans="1:29" ht="15" customHeight="1">
      <c r="A1497" s="98" t="s">
        <v>2927</v>
      </c>
      <c r="B1497" s="96" t="str">
        <f t="shared" si="133"/>
        <v xml:space="preserve"> </v>
      </c>
      <c r="C1497" s="96" t="str">
        <f>IF(AND(ISBLANK('TABELA UNIFICADA 2024'!P1443)=TRUE,(ISBLANK('TABELA UNIFICADA 2024'!A1443)=FALSE)),'TABELA UNIFICADA 2024'!A1443," ")</f>
        <v xml:space="preserve"> </v>
      </c>
      <c r="D1497" s="96" t="s">
        <v>43</v>
      </c>
      <c r="E1497" s="191" t="str">
        <f>IF(ISBLANK('TABELA UNIFICADA 2024'!M1443)=TRUE," ",'TABELA UNIFICADA 2024'!M1443)</f>
        <v xml:space="preserve"> </v>
      </c>
      <c r="F1497" s="96" t="s">
        <v>111</v>
      </c>
      <c r="G1497" s="96" t="str">
        <f>IF(C1497='TABELA UNIFICADA 2024'!A1497,'TABELA UNIFICADA 2024'!D1497," ")</f>
        <v xml:space="preserve"> </v>
      </c>
      <c r="H1497" s="96" t="s">
        <v>43</v>
      </c>
      <c r="I1497" s="96" t="s">
        <v>112</v>
      </c>
      <c r="J1497" s="97" t="str">
        <f>IF(C1497='TABELA UNIFICADA 2024'!A1443,'TABELA UNIFICADA 2024'!G1443," ")</f>
        <v xml:space="preserve"> </v>
      </c>
      <c r="K1497" s="96" t="s">
        <v>113</v>
      </c>
      <c r="L1497" s="100" t="str">
        <f t="shared" si="135"/>
        <v>-</v>
      </c>
      <c r="M1497" s="95" t="str">
        <f>IF(C1497='TABELA UNIFICADA 2024'!A1497,'TABELA UNIFICADA 2024'!C1497," ")</f>
        <v xml:space="preserve"> </v>
      </c>
      <c r="N1497" s="99" t="str">
        <f>IF(C1497='TABELA UNIFICADA 2024'!A1443,'TABELA UNIFICADA 2024'!F1443," ")</f>
        <v xml:space="preserve"> </v>
      </c>
      <c r="O1497" s="99" t="str">
        <f t="shared" si="136"/>
        <v xml:space="preserve"> </v>
      </c>
      <c r="Y1497" s="183" t="s">
        <v>1326</v>
      </c>
      <c r="Z1497" s="104" t="s">
        <v>664</v>
      </c>
      <c r="AA1497" s="104" t="s">
        <v>706</v>
      </c>
      <c r="AB1497" s="104" t="str">
        <f t="shared" si="134"/>
        <v>FERRO</v>
      </c>
      <c r="AC1497" s="106">
        <f>IF(AND(AB1497="FERRO",AA1497="PADRAO"),CONTROLE!$T$2,IF(AND(AB1497="FERRO",AA1497="ESPECIAL"),CONTROLE!$T$3,IF(AND(AB1497="ACO",AA1497="PADRAO"),CONTROLE!$T$8,IF(AND(AB1497="ACO",AA1497="ESPECIAL"),CONTROLE!$T$9,IF(AND(AB1497="ALUMINIO",AA1497="PADRAO"),CONTROLE!$T$5,IF(AND(AB1497="ALUMINIO",AA1497="ESPECIAL"),CONTROLE!$T$6))))))</f>
        <v>12737</v>
      </c>
    </row>
    <row r="1498" spans="1:29" ht="15" customHeight="1">
      <c r="A1498" s="98" t="s">
        <v>2927</v>
      </c>
      <c r="B1498" s="96" t="str">
        <f t="shared" si="133"/>
        <v xml:space="preserve"> </v>
      </c>
      <c r="C1498" s="96" t="str">
        <f>IF(AND(ISBLANK('TABELA UNIFICADA 2024'!P1444)=TRUE,(ISBLANK('TABELA UNIFICADA 2024'!A1444)=FALSE)),'TABELA UNIFICADA 2024'!A1444," ")</f>
        <v xml:space="preserve"> </v>
      </c>
      <c r="D1498" s="96" t="s">
        <v>43</v>
      </c>
      <c r="E1498" s="191" t="str">
        <f>IF(ISBLANK('TABELA UNIFICADA 2024'!M1444)=TRUE," ",'TABELA UNIFICADA 2024'!M1444)</f>
        <v xml:space="preserve"> </v>
      </c>
      <c r="F1498" s="96" t="s">
        <v>111</v>
      </c>
      <c r="G1498" s="96" t="str">
        <f>IF(C1498='TABELA UNIFICADA 2024'!A1498,'TABELA UNIFICADA 2024'!D1498," ")</f>
        <v xml:space="preserve"> </v>
      </c>
      <c r="H1498" s="96" t="s">
        <v>43</v>
      </c>
      <c r="I1498" s="96" t="s">
        <v>112</v>
      </c>
      <c r="J1498" s="97" t="str">
        <f>IF(C1498='TABELA UNIFICADA 2024'!A1444,'TABELA UNIFICADA 2024'!G1444," ")</f>
        <v xml:space="preserve"> </v>
      </c>
      <c r="K1498" s="96" t="s">
        <v>113</v>
      </c>
      <c r="L1498" s="100" t="str">
        <f t="shared" si="135"/>
        <v>-</v>
      </c>
      <c r="M1498" s="95" t="str">
        <f>IF(C1498='TABELA UNIFICADA 2024'!A1498,'TABELA UNIFICADA 2024'!C1498," ")</f>
        <v xml:space="preserve"> </v>
      </c>
      <c r="N1498" s="99" t="str">
        <f>IF(C1498='TABELA UNIFICADA 2024'!A1444,'TABELA UNIFICADA 2024'!F1444," ")</f>
        <v xml:space="preserve"> </v>
      </c>
      <c r="O1498" s="99" t="str">
        <f t="shared" si="136"/>
        <v xml:space="preserve"> </v>
      </c>
      <c r="Y1498" s="183" t="s">
        <v>1327</v>
      </c>
      <c r="Z1498" s="104" t="s">
        <v>666</v>
      </c>
      <c r="AA1498" s="104" t="s">
        <v>706</v>
      </c>
      <c r="AB1498" s="104" t="str">
        <f t="shared" si="134"/>
        <v>FERRO</v>
      </c>
      <c r="AC1498" s="106">
        <f>IF(AND(AB1498="FERRO",AA1498="PADRAO"),CONTROLE!$T$2,IF(AND(AB1498="FERRO",AA1498="ESPECIAL"),CONTROLE!$T$3,IF(AND(AB1498="ACO",AA1498="PADRAO"),CONTROLE!$T$8,IF(AND(AB1498="ACO",AA1498="ESPECIAL"),CONTROLE!$T$9,IF(AND(AB1498="ALUMINIO",AA1498="PADRAO"),CONTROLE!$T$5,IF(AND(AB1498="ALUMINIO",AA1498="ESPECIAL"),CONTROLE!$T$6))))))</f>
        <v>12737</v>
      </c>
    </row>
    <row r="1499" spans="1:29" ht="15" customHeight="1">
      <c r="A1499" s="98" t="s">
        <v>2927</v>
      </c>
      <c r="B1499" s="96" t="str">
        <f t="shared" si="133"/>
        <v xml:space="preserve"> </v>
      </c>
      <c r="C1499" s="96" t="str">
        <f>IF(AND(ISBLANK('TABELA UNIFICADA 2024'!P1445)=TRUE,(ISBLANK('TABELA UNIFICADA 2024'!A1445)=FALSE)),'TABELA UNIFICADA 2024'!A1445," ")</f>
        <v xml:space="preserve"> </v>
      </c>
      <c r="D1499" s="96" t="s">
        <v>43</v>
      </c>
      <c r="E1499" s="191" t="str">
        <f>IF(ISBLANK('TABELA UNIFICADA 2024'!M1445)=TRUE," ",'TABELA UNIFICADA 2024'!M1445)</f>
        <v xml:space="preserve"> </v>
      </c>
      <c r="F1499" s="96" t="s">
        <v>111</v>
      </c>
      <c r="G1499" s="96" t="str">
        <f>IF(C1499='TABELA UNIFICADA 2024'!A1499,'TABELA UNIFICADA 2024'!D1499," ")</f>
        <v xml:space="preserve"> </v>
      </c>
      <c r="H1499" s="96" t="s">
        <v>43</v>
      </c>
      <c r="I1499" s="96" t="s">
        <v>112</v>
      </c>
      <c r="J1499" s="97" t="str">
        <f>IF(C1499='TABELA UNIFICADA 2024'!A1445,'TABELA UNIFICADA 2024'!G1445," ")</f>
        <v xml:space="preserve"> </v>
      </c>
      <c r="K1499" s="96" t="s">
        <v>113</v>
      </c>
      <c r="L1499" s="100" t="str">
        <f t="shared" si="135"/>
        <v>-</v>
      </c>
      <c r="M1499" s="95" t="str">
        <f>IF(C1499='TABELA UNIFICADA 2024'!A1499,'TABELA UNIFICADA 2024'!C1499," ")</f>
        <v xml:space="preserve"> </v>
      </c>
      <c r="N1499" s="99" t="str">
        <f>IF(C1499='TABELA UNIFICADA 2024'!A1445,'TABELA UNIFICADA 2024'!F1445," ")</f>
        <v xml:space="preserve"> </v>
      </c>
      <c r="O1499" s="99" t="str">
        <f t="shared" si="136"/>
        <v xml:space="preserve"> </v>
      </c>
      <c r="Y1499" s="183" t="s">
        <v>1328</v>
      </c>
      <c r="Z1499" s="104" t="s">
        <v>664</v>
      </c>
      <c r="AA1499" s="104" t="s">
        <v>706</v>
      </c>
      <c r="AB1499" s="104" t="str">
        <f t="shared" si="134"/>
        <v>FERRO</v>
      </c>
      <c r="AC1499" s="106">
        <f>IF(AND(AB1499="FERRO",AA1499="PADRAO"),CONTROLE!$T$2,IF(AND(AB1499="FERRO",AA1499="ESPECIAL"),CONTROLE!$T$3,IF(AND(AB1499="ACO",AA1499="PADRAO"),CONTROLE!$T$8,IF(AND(AB1499="ACO",AA1499="ESPECIAL"),CONTROLE!$T$9,IF(AND(AB1499="ALUMINIO",AA1499="PADRAO"),CONTROLE!$T$5,IF(AND(AB1499="ALUMINIO",AA1499="ESPECIAL"),CONTROLE!$T$6))))))</f>
        <v>12737</v>
      </c>
    </row>
    <row r="1500" spans="1:29" ht="15" customHeight="1">
      <c r="A1500" s="98" t="s">
        <v>2927</v>
      </c>
      <c r="B1500" s="96" t="str">
        <f t="shared" si="133"/>
        <v xml:space="preserve"> </v>
      </c>
      <c r="C1500" s="96" t="str">
        <f>IF(AND(ISBLANK('TABELA UNIFICADA 2024'!P1446)=TRUE,(ISBLANK('TABELA UNIFICADA 2024'!A1446)=FALSE)),'TABELA UNIFICADA 2024'!A1446," ")</f>
        <v xml:space="preserve"> </v>
      </c>
      <c r="D1500" s="96" t="s">
        <v>43</v>
      </c>
      <c r="E1500" s="191" t="str">
        <f>IF(ISBLANK('TABELA UNIFICADA 2024'!M1446)=TRUE," ",'TABELA UNIFICADA 2024'!M1446)</f>
        <v xml:space="preserve"> </v>
      </c>
      <c r="F1500" s="96" t="s">
        <v>111</v>
      </c>
      <c r="G1500" s="96" t="str">
        <f>IF(C1500='TABELA UNIFICADA 2024'!A1500,'TABELA UNIFICADA 2024'!D1500," ")</f>
        <v xml:space="preserve"> </v>
      </c>
      <c r="H1500" s="96" t="s">
        <v>43</v>
      </c>
      <c r="I1500" s="96" t="s">
        <v>112</v>
      </c>
      <c r="J1500" s="97" t="str">
        <f>IF(C1500='TABELA UNIFICADA 2024'!A1446,'TABELA UNIFICADA 2024'!G1446," ")</f>
        <v xml:space="preserve"> </v>
      </c>
      <c r="K1500" s="96" t="s">
        <v>113</v>
      </c>
      <c r="L1500" s="100" t="str">
        <f t="shared" si="135"/>
        <v>-</v>
      </c>
      <c r="M1500" s="95" t="str">
        <f>IF(C1500='TABELA UNIFICADA 2024'!A1500,'TABELA UNIFICADA 2024'!C1500," ")</f>
        <v xml:space="preserve"> </v>
      </c>
      <c r="N1500" s="99" t="str">
        <f>IF(C1500='TABELA UNIFICADA 2024'!A1446,'TABELA UNIFICADA 2024'!F1446," ")</f>
        <v xml:space="preserve"> </v>
      </c>
      <c r="O1500" s="99" t="str">
        <f t="shared" si="136"/>
        <v xml:space="preserve"> </v>
      </c>
      <c r="Y1500" s="183" t="s">
        <v>1329</v>
      </c>
      <c r="Z1500" s="104" t="s">
        <v>666</v>
      </c>
      <c r="AA1500" s="104" t="s">
        <v>706</v>
      </c>
      <c r="AB1500" s="104" t="str">
        <f t="shared" si="134"/>
        <v>FERRO</v>
      </c>
      <c r="AC1500" s="106">
        <f>IF(AND(AB1500="FERRO",AA1500="PADRAO"),CONTROLE!$T$2,IF(AND(AB1500="FERRO",AA1500="ESPECIAL"),CONTROLE!$T$3,IF(AND(AB1500="ACO",AA1500="PADRAO"),CONTROLE!$T$8,IF(AND(AB1500="ACO",AA1500="ESPECIAL"),CONTROLE!$T$9,IF(AND(AB1500="ALUMINIO",AA1500="PADRAO"),CONTROLE!$T$5,IF(AND(AB1500="ALUMINIO",AA1500="ESPECIAL"),CONTROLE!$T$6))))))</f>
        <v>12737</v>
      </c>
    </row>
    <row r="1501" spans="1:29" ht="15" customHeight="1">
      <c r="A1501" s="98" t="s">
        <v>2927</v>
      </c>
      <c r="B1501" s="96" t="str">
        <f t="shared" si="133"/>
        <v xml:space="preserve"> </v>
      </c>
      <c r="C1501" s="96" t="str">
        <f>IF(AND(ISBLANK('TABELA UNIFICADA 2024'!P1447)=TRUE,(ISBLANK('TABELA UNIFICADA 2024'!A1447)=FALSE)),'TABELA UNIFICADA 2024'!A1447," ")</f>
        <v xml:space="preserve"> </v>
      </c>
      <c r="D1501" s="96" t="s">
        <v>43</v>
      </c>
      <c r="E1501" s="191" t="str">
        <f>IF(ISBLANK('TABELA UNIFICADA 2024'!M1447)=TRUE," ",'TABELA UNIFICADA 2024'!M1447)</f>
        <v xml:space="preserve"> </v>
      </c>
      <c r="F1501" s="96" t="s">
        <v>111</v>
      </c>
      <c r="G1501" s="96" t="str">
        <f>IF(C1501='TABELA UNIFICADA 2024'!A1501,'TABELA UNIFICADA 2024'!D1501," ")</f>
        <v xml:space="preserve"> </v>
      </c>
      <c r="H1501" s="96" t="s">
        <v>43</v>
      </c>
      <c r="I1501" s="96" t="s">
        <v>112</v>
      </c>
      <c r="J1501" s="97" t="str">
        <f>IF(C1501='TABELA UNIFICADA 2024'!A1447,'TABELA UNIFICADA 2024'!G1447," ")</f>
        <v xml:space="preserve"> </v>
      </c>
      <c r="K1501" s="96" t="s">
        <v>113</v>
      </c>
      <c r="L1501" s="100" t="str">
        <f t="shared" si="135"/>
        <v>-</v>
      </c>
      <c r="M1501" s="95" t="str">
        <f>IF(C1501='TABELA UNIFICADA 2024'!A1501,'TABELA UNIFICADA 2024'!C1501," ")</f>
        <v xml:space="preserve"> </v>
      </c>
      <c r="N1501" s="99" t="str">
        <f>IF(C1501='TABELA UNIFICADA 2024'!A1447,'TABELA UNIFICADA 2024'!F1447," ")</f>
        <v xml:space="preserve"> </v>
      </c>
      <c r="O1501" s="99" t="str">
        <f t="shared" si="136"/>
        <v xml:space="preserve"> </v>
      </c>
      <c r="Y1501" s="183" t="s">
        <v>1330</v>
      </c>
      <c r="Z1501" s="104" t="s">
        <v>666</v>
      </c>
      <c r="AA1501" s="104" t="s">
        <v>706</v>
      </c>
      <c r="AB1501" s="104" t="str">
        <f t="shared" si="134"/>
        <v>FERRO</v>
      </c>
      <c r="AC1501" s="106">
        <f>IF(AND(AB1501="FERRO",AA1501="PADRAO"),CONTROLE!$T$2,IF(AND(AB1501="FERRO",AA1501="ESPECIAL"),CONTROLE!$T$3,IF(AND(AB1501="ACO",AA1501="PADRAO"),CONTROLE!$T$8,IF(AND(AB1501="ACO",AA1501="ESPECIAL"),CONTROLE!$T$9,IF(AND(AB1501="ALUMINIO",AA1501="PADRAO"),CONTROLE!$T$5,IF(AND(AB1501="ALUMINIO",AA1501="ESPECIAL"),CONTROLE!$T$6))))))</f>
        <v>12737</v>
      </c>
    </row>
    <row r="1502" spans="1:29" ht="15" customHeight="1">
      <c r="A1502" s="98" t="s">
        <v>2927</v>
      </c>
      <c r="B1502" s="96" t="str">
        <f t="shared" si="133"/>
        <v xml:space="preserve"> </v>
      </c>
      <c r="C1502" s="96" t="str">
        <f>IF(AND(ISBLANK('TABELA UNIFICADA 2024'!P1448)=TRUE,(ISBLANK('TABELA UNIFICADA 2024'!A1448)=FALSE)),'TABELA UNIFICADA 2024'!A1448," ")</f>
        <v xml:space="preserve"> </v>
      </c>
      <c r="D1502" s="96" t="s">
        <v>43</v>
      </c>
      <c r="E1502" s="191" t="str">
        <f>IF(ISBLANK('TABELA UNIFICADA 2024'!M1448)=TRUE," ",'TABELA UNIFICADA 2024'!M1448)</f>
        <v xml:space="preserve"> </v>
      </c>
      <c r="F1502" s="96" t="s">
        <v>111</v>
      </c>
      <c r="G1502" s="96" t="str">
        <f>IF(C1502='TABELA UNIFICADA 2024'!A1502,'TABELA UNIFICADA 2024'!D1502," ")</f>
        <v xml:space="preserve"> </v>
      </c>
      <c r="H1502" s="96" t="s">
        <v>43</v>
      </c>
      <c r="I1502" s="96" t="s">
        <v>112</v>
      </c>
      <c r="J1502" s="97" t="str">
        <f>IF(C1502='TABELA UNIFICADA 2024'!A1448,'TABELA UNIFICADA 2024'!G1448," ")</f>
        <v xml:space="preserve"> </v>
      </c>
      <c r="K1502" s="96" t="s">
        <v>113</v>
      </c>
      <c r="L1502" s="100" t="str">
        <f t="shared" si="135"/>
        <v>-</v>
      </c>
      <c r="M1502" s="95" t="str">
        <f>IF(C1502='TABELA UNIFICADA 2024'!A1502,'TABELA UNIFICADA 2024'!C1502," ")</f>
        <v xml:space="preserve"> </v>
      </c>
      <c r="N1502" s="99" t="str">
        <f>IF(C1502='TABELA UNIFICADA 2024'!A1448,'TABELA UNIFICADA 2024'!F1448," ")</f>
        <v xml:space="preserve"> </v>
      </c>
      <c r="O1502" s="99" t="str">
        <f t="shared" si="136"/>
        <v xml:space="preserve"> </v>
      </c>
      <c r="Y1502" s="183" t="s">
        <v>1331</v>
      </c>
      <c r="Z1502" s="104" t="s">
        <v>666</v>
      </c>
      <c r="AA1502" s="104" t="s">
        <v>706</v>
      </c>
      <c r="AB1502" s="104" t="str">
        <f t="shared" si="134"/>
        <v>FERRO</v>
      </c>
      <c r="AC1502" s="106">
        <f>IF(AND(AB1502="FERRO",AA1502="PADRAO"),CONTROLE!$T$2,IF(AND(AB1502="FERRO",AA1502="ESPECIAL"),CONTROLE!$T$3,IF(AND(AB1502="ACO",AA1502="PADRAO"),CONTROLE!$T$8,IF(AND(AB1502="ACO",AA1502="ESPECIAL"),CONTROLE!$T$9,IF(AND(AB1502="ALUMINIO",AA1502="PADRAO"),CONTROLE!$T$5,IF(AND(AB1502="ALUMINIO",AA1502="ESPECIAL"),CONTROLE!$T$6))))))</f>
        <v>12737</v>
      </c>
    </row>
    <row r="1503" spans="1:29" ht="15" customHeight="1">
      <c r="A1503" s="98" t="s">
        <v>2927</v>
      </c>
      <c r="B1503" s="96" t="str">
        <f t="shared" si="133"/>
        <v xml:space="preserve"> </v>
      </c>
      <c r="C1503" s="96" t="str">
        <f>IF(AND(ISBLANK('TABELA UNIFICADA 2024'!P1449)=TRUE,(ISBLANK('TABELA UNIFICADA 2024'!A1449)=FALSE)),'TABELA UNIFICADA 2024'!A1449," ")</f>
        <v xml:space="preserve"> </v>
      </c>
      <c r="D1503" s="96" t="s">
        <v>43</v>
      </c>
      <c r="E1503" s="191" t="str">
        <f>IF(ISBLANK('TABELA UNIFICADA 2024'!M1449)=TRUE," ",'TABELA UNIFICADA 2024'!M1449)</f>
        <v xml:space="preserve"> </v>
      </c>
      <c r="F1503" s="96" t="s">
        <v>111</v>
      </c>
      <c r="G1503" s="96" t="str">
        <f>IF(C1503='TABELA UNIFICADA 2024'!A1503,'TABELA UNIFICADA 2024'!D1503," ")</f>
        <v xml:space="preserve"> </v>
      </c>
      <c r="H1503" s="96" t="s">
        <v>43</v>
      </c>
      <c r="I1503" s="96" t="s">
        <v>112</v>
      </c>
      <c r="J1503" s="97" t="str">
        <f>IF(C1503='TABELA UNIFICADA 2024'!A1449,'TABELA UNIFICADA 2024'!G1449," ")</f>
        <v xml:space="preserve"> </v>
      </c>
      <c r="K1503" s="96" t="s">
        <v>113</v>
      </c>
      <c r="L1503" s="100" t="str">
        <f t="shared" si="135"/>
        <v>-</v>
      </c>
      <c r="M1503" s="95" t="str">
        <f>IF(C1503='TABELA UNIFICADA 2024'!A1503,'TABELA UNIFICADA 2024'!C1503," ")</f>
        <v xml:space="preserve"> </v>
      </c>
      <c r="N1503" s="99" t="str">
        <f>IF(C1503='TABELA UNIFICADA 2024'!A1449,'TABELA UNIFICADA 2024'!F1449," ")</f>
        <v xml:space="preserve"> </v>
      </c>
      <c r="O1503" s="99" t="str">
        <f t="shared" si="136"/>
        <v xml:space="preserve"> </v>
      </c>
      <c r="Y1503" s="183" t="s">
        <v>1332</v>
      </c>
      <c r="Z1503" s="104" t="s">
        <v>666</v>
      </c>
      <c r="AA1503" s="104" t="s">
        <v>706</v>
      </c>
      <c r="AB1503" s="104" t="str">
        <f t="shared" si="134"/>
        <v>FERRO</v>
      </c>
      <c r="AC1503" s="106">
        <f>IF(AND(AB1503="FERRO",AA1503="PADRAO"),CONTROLE!$T$2,IF(AND(AB1503="FERRO",AA1503="ESPECIAL"),CONTROLE!$T$3,IF(AND(AB1503="ACO",AA1503="PADRAO"),CONTROLE!$T$8,IF(AND(AB1503="ACO",AA1503="ESPECIAL"),CONTROLE!$T$9,IF(AND(AB1503="ALUMINIO",AA1503="PADRAO"),CONTROLE!$T$5,IF(AND(AB1503="ALUMINIO",AA1503="ESPECIAL"),CONTROLE!$T$6))))))</f>
        <v>12737</v>
      </c>
    </row>
    <row r="1504" spans="1:29" ht="15" customHeight="1">
      <c r="A1504" s="98" t="s">
        <v>2927</v>
      </c>
      <c r="B1504" s="96" t="str">
        <f t="shared" si="133"/>
        <v xml:space="preserve"> </v>
      </c>
      <c r="C1504" s="96" t="str">
        <f>IF(AND(ISBLANK('TABELA UNIFICADA 2024'!P1450)=TRUE,(ISBLANK('TABELA UNIFICADA 2024'!A1450)=FALSE)),'TABELA UNIFICADA 2024'!A1450," ")</f>
        <v xml:space="preserve"> </v>
      </c>
      <c r="D1504" s="96" t="s">
        <v>43</v>
      </c>
      <c r="E1504" s="191" t="str">
        <f>IF(ISBLANK('TABELA UNIFICADA 2024'!M1450)=TRUE," ",'TABELA UNIFICADA 2024'!M1450)</f>
        <v xml:space="preserve"> </v>
      </c>
      <c r="F1504" s="96" t="s">
        <v>111</v>
      </c>
      <c r="G1504" s="96" t="str">
        <f>IF(C1504='TABELA UNIFICADA 2024'!A1504,'TABELA UNIFICADA 2024'!D1504," ")</f>
        <v xml:space="preserve"> </v>
      </c>
      <c r="H1504" s="96" t="s">
        <v>43</v>
      </c>
      <c r="I1504" s="96" t="s">
        <v>112</v>
      </c>
      <c r="J1504" s="97" t="str">
        <f>IF(C1504='TABELA UNIFICADA 2024'!A1450,'TABELA UNIFICADA 2024'!G1450," ")</f>
        <v xml:space="preserve"> </v>
      </c>
      <c r="K1504" s="96" t="s">
        <v>113</v>
      </c>
      <c r="L1504" s="100" t="str">
        <f t="shared" si="135"/>
        <v>-</v>
      </c>
      <c r="M1504" s="95" t="str">
        <f>IF(C1504='TABELA UNIFICADA 2024'!A1504,'TABELA UNIFICADA 2024'!C1504," ")</f>
        <v xml:space="preserve"> </v>
      </c>
      <c r="N1504" s="99" t="str">
        <f>IF(C1504='TABELA UNIFICADA 2024'!A1450,'TABELA UNIFICADA 2024'!F1450," ")</f>
        <v xml:space="preserve"> </v>
      </c>
      <c r="O1504" s="99" t="str">
        <f t="shared" si="136"/>
        <v xml:space="preserve"> </v>
      </c>
      <c r="Y1504" s="183" t="s">
        <v>1333</v>
      </c>
      <c r="Z1504" s="104" t="s">
        <v>664</v>
      </c>
      <c r="AA1504" s="104" t="s">
        <v>706</v>
      </c>
      <c r="AB1504" s="104" t="str">
        <f t="shared" si="134"/>
        <v>FERRO</v>
      </c>
      <c r="AC1504" s="106">
        <f>IF(AND(AB1504="FERRO",AA1504="PADRAO"),CONTROLE!$T$2,IF(AND(AB1504="FERRO",AA1504="ESPECIAL"),CONTROLE!$T$3,IF(AND(AB1504="ACO",AA1504="PADRAO"),CONTROLE!$T$8,IF(AND(AB1504="ACO",AA1504="ESPECIAL"),CONTROLE!$T$9,IF(AND(AB1504="ALUMINIO",AA1504="PADRAO"),CONTROLE!$T$5,IF(AND(AB1504="ALUMINIO",AA1504="ESPECIAL"),CONTROLE!$T$6))))))</f>
        <v>12737</v>
      </c>
    </row>
    <row r="1505" spans="1:29" ht="15" customHeight="1">
      <c r="A1505" s="98" t="s">
        <v>2927</v>
      </c>
      <c r="B1505" s="96" t="str">
        <f t="shared" ref="B1505:B1568" si="137">IFERROR(IF(C1505&lt;&gt;" ",VLOOKUP(C1505,$V$2:$W$16,2,0)," ")," ")</f>
        <v xml:space="preserve"> </v>
      </c>
      <c r="C1505" s="96" t="str">
        <f>IF(AND(ISBLANK('TABELA UNIFICADA 2024'!P1451)=TRUE,(ISBLANK('TABELA UNIFICADA 2024'!A1451)=FALSE)),'TABELA UNIFICADA 2024'!A1451," ")</f>
        <v xml:space="preserve"> </v>
      </c>
      <c r="D1505" s="96" t="s">
        <v>43</v>
      </c>
      <c r="E1505" s="191" t="str">
        <f>IF(ISBLANK('TABELA UNIFICADA 2024'!M1451)=TRUE," ",'TABELA UNIFICADA 2024'!M1451)</f>
        <v xml:space="preserve"> </v>
      </c>
      <c r="F1505" s="96" t="s">
        <v>111</v>
      </c>
      <c r="G1505" s="96" t="str">
        <f>IF(C1505='TABELA UNIFICADA 2024'!A1505,'TABELA UNIFICADA 2024'!D1505," ")</f>
        <v xml:space="preserve"> </v>
      </c>
      <c r="H1505" s="96" t="s">
        <v>43</v>
      </c>
      <c r="I1505" s="96" t="s">
        <v>112</v>
      </c>
      <c r="J1505" s="97" t="str">
        <f>IF(C1505='TABELA UNIFICADA 2024'!A1451,'TABELA UNIFICADA 2024'!G1451," ")</f>
        <v xml:space="preserve"> </v>
      </c>
      <c r="K1505" s="96" t="s">
        <v>113</v>
      </c>
      <c r="L1505" s="100" t="str">
        <f t="shared" si="135"/>
        <v>-</v>
      </c>
      <c r="M1505" s="95" t="str">
        <f>IF(C1505='TABELA UNIFICADA 2024'!A1505,'TABELA UNIFICADA 2024'!C1505," ")</f>
        <v xml:space="preserve"> </v>
      </c>
      <c r="N1505" s="99" t="str">
        <f>IF(C1505='TABELA UNIFICADA 2024'!A1451,'TABELA UNIFICADA 2024'!F1451," ")</f>
        <v xml:space="preserve"> </v>
      </c>
      <c r="O1505" s="99" t="str">
        <f t="shared" si="136"/>
        <v xml:space="preserve"> </v>
      </c>
      <c r="Y1505" s="183" t="s">
        <v>1334</v>
      </c>
      <c r="Z1505" s="104" t="s">
        <v>666</v>
      </c>
      <c r="AA1505" s="104" t="s">
        <v>706</v>
      </c>
      <c r="AB1505" s="104" t="str">
        <f t="shared" si="134"/>
        <v>FERRO</v>
      </c>
      <c r="AC1505" s="106">
        <f>IF(AND(AB1505="FERRO",AA1505="PADRAO"),CONTROLE!$T$2,IF(AND(AB1505="FERRO",AA1505="ESPECIAL"),CONTROLE!$T$3,IF(AND(AB1505="ACO",AA1505="PADRAO"),CONTROLE!$T$8,IF(AND(AB1505="ACO",AA1505="ESPECIAL"),CONTROLE!$T$9,IF(AND(AB1505="ALUMINIO",AA1505="PADRAO"),CONTROLE!$T$5,IF(AND(AB1505="ALUMINIO",AA1505="ESPECIAL"),CONTROLE!$T$6))))))</f>
        <v>12737</v>
      </c>
    </row>
    <row r="1506" spans="1:29" ht="15" customHeight="1">
      <c r="A1506" s="98" t="s">
        <v>2927</v>
      </c>
      <c r="B1506" s="96" t="str">
        <f t="shared" si="137"/>
        <v xml:space="preserve"> </v>
      </c>
      <c r="C1506" s="96" t="str">
        <f>IF(AND(ISBLANK('TABELA UNIFICADA 2024'!P1452)=TRUE,(ISBLANK('TABELA UNIFICADA 2024'!A1452)=FALSE)),'TABELA UNIFICADA 2024'!A1452," ")</f>
        <v xml:space="preserve"> </v>
      </c>
      <c r="D1506" s="96" t="s">
        <v>43</v>
      </c>
      <c r="E1506" s="191" t="str">
        <f>IF(ISBLANK('TABELA UNIFICADA 2024'!M1452)=TRUE," ",'TABELA UNIFICADA 2024'!M1452)</f>
        <v xml:space="preserve"> </v>
      </c>
      <c r="F1506" s="96" t="s">
        <v>111</v>
      </c>
      <c r="G1506" s="96" t="str">
        <f>IF(C1506='TABELA UNIFICADA 2024'!A1506,'TABELA UNIFICADA 2024'!D1506," ")</f>
        <v xml:space="preserve"> </v>
      </c>
      <c r="H1506" s="96" t="s">
        <v>43</v>
      </c>
      <c r="I1506" s="96" t="s">
        <v>112</v>
      </c>
      <c r="J1506" s="97" t="str">
        <f>IF(C1506='TABELA UNIFICADA 2024'!A1452,'TABELA UNIFICADA 2024'!G1452," ")</f>
        <v xml:space="preserve"> </v>
      </c>
      <c r="K1506" s="96" t="s">
        <v>113</v>
      </c>
      <c r="L1506" s="100" t="str">
        <f t="shared" si="135"/>
        <v>-</v>
      </c>
      <c r="M1506" s="95" t="str">
        <f>IF(C1506='TABELA UNIFICADA 2024'!A1506,'TABELA UNIFICADA 2024'!C1506," ")</f>
        <v xml:space="preserve"> </v>
      </c>
      <c r="N1506" s="99" t="str">
        <f>IF(C1506='TABELA UNIFICADA 2024'!A1452,'TABELA UNIFICADA 2024'!F1452," ")</f>
        <v xml:space="preserve"> </v>
      </c>
      <c r="O1506" s="99" t="str">
        <f t="shared" si="136"/>
        <v xml:space="preserve"> </v>
      </c>
      <c r="Y1506" s="183" t="s">
        <v>1335</v>
      </c>
      <c r="Z1506" s="104" t="s">
        <v>664</v>
      </c>
      <c r="AA1506" s="104" t="s">
        <v>706</v>
      </c>
      <c r="AB1506" s="104" t="str">
        <f t="shared" si="134"/>
        <v>FERRO</v>
      </c>
      <c r="AC1506" s="106">
        <f>IF(AND(AB1506="FERRO",AA1506="PADRAO"),CONTROLE!$T$2,IF(AND(AB1506="FERRO",AA1506="ESPECIAL"),CONTROLE!$T$3,IF(AND(AB1506="ACO",AA1506="PADRAO"),CONTROLE!$T$8,IF(AND(AB1506="ACO",AA1506="ESPECIAL"),CONTROLE!$T$9,IF(AND(AB1506="ALUMINIO",AA1506="PADRAO"),CONTROLE!$T$5,IF(AND(AB1506="ALUMINIO",AA1506="ESPECIAL"),CONTROLE!$T$6))))))</f>
        <v>12737</v>
      </c>
    </row>
    <row r="1507" spans="1:29" ht="15" customHeight="1">
      <c r="A1507" s="98" t="s">
        <v>2927</v>
      </c>
      <c r="B1507" s="96" t="str">
        <f t="shared" si="137"/>
        <v xml:space="preserve"> </v>
      </c>
      <c r="C1507" s="96" t="str">
        <f>IF(AND(ISBLANK('TABELA UNIFICADA 2024'!P1453)=TRUE,(ISBLANK('TABELA UNIFICADA 2024'!A1453)=FALSE)),'TABELA UNIFICADA 2024'!A1453," ")</f>
        <v xml:space="preserve"> </v>
      </c>
      <c r="D1507" s="96" t="s">
        <v>43</v>
      </c>
      <c r="E1507" s="191" t="str">
        <f>IF(ISBLANK('TABELA UNIFICADA 2024'!M1453)=TRUE," ",'TABELA UNIFICADA 2024'!M1453)</f>
        <v xml:space="preserve"> </v>
      </c>
      <c r="F1507" s="96" t="s">
        <v>111</v>
      </c>
      <c r="G1507" s="96" t="str">
        <f>IF(C1507='TABELA UNIFICADA 2024'!A1507,'TABELA UNIFICADA 2024'!D1507," ")</f>
        <v xml:space="preserve"> </v>
      </c>
      <c r="H1507" s="96" t="s">
        <v>43</v>
      </c>
      <c r="I1507" s="96" t="s">
        <v>112</v>
      </c>
      <c r="J1507" s="97" t="str">
        <f>IF(C1507='TABELA UNIFICADA 2024'!A1453,'TABELA UNIFICADA 2024'!G1453," ")</f>
        <v xml:space="preserve"> </v>
      </c>
      <c r="K1507" s="96" t="s">
        <v>113</v>
      </c>
      <c r="L1507" s="100" t="str">
        <f t="shared" si="135"/>
        <v>-</v>
      </c>
      <c r="M1507" s="95" t="str">
        <f>IF(C1507='TABELA UNIFICADA 2024'!A1507,'TABELA UNIFICADA 2024'!C1507," ")</f>
        <v xml:space="preserve"> </v>
      </c>
      <c r="N1507" s="99" t="str">
        <f>IF(C1507='TABELA UNIFICADA 2024'!A1453,'TABELA UNIFICADA 2024'!F1453," ")</f>
        <v xml:space="preserve"> </v>
      </c>
      <c r="O1507" s="99" t="str">
        <f t="shared" si="136"/>
        <v xml:space="preserve"> </v>
      </c>
      <c r="Y1507" s="183" t="s">
        <v>1336</v>
      </c>
      <c r="Z1507" s="104" t="s">
        <v>664</v>
      </c>
      <c r="AA1507" s="104" t="s">
        <v>706</v>
      </c>
      <c r="AB1507" s="104" t="str">
        <f t="shared" si="134"/>
        <v>FERRO</v>
      </c>
      <c r="AC1507" s="106">
        <f>IF(AND(AB1507="FERRO",AA1507="PADRAO"),CONTROLE!$T$2,IF(AND(AB1507="FERRO",AA1507="ESPECIAL"),CONTROLE!$T$3,IF(AND(AB1507="ACO",AA1507="PADRAO"),CONTROLE!$T$8,IF(AND(AB1507="ACO",AA1507="ESPECIAL"),CONTROLE!$T$9,IF(AND(AB1507="ALUMINIO",AA1507="PADRAO"),CONTROLE!$T$5,IF(AND(AB1507="ALUMINIO",AA1507="ESPECIAL"),CONTROLE!$T$6))))))</f>
        <v>12737</v>
      </c>
    </row>
    <row r="1508" spans="1:29" ht="15" customHeight="1">
      <c r="A1508" s="98" t="s">
        <v>2927</v>
      </c>
      <c r="B1508" s="96" t="str">
        <f t="shared" si="137"/>
        <v xml:space="preserve"> </v>
      </c>
      <c r="C1508" s="96" t="str">
        <f>IF(AND(ISBLANK('TABELA UNIFICADA 2024'!P1454)=TRUE,(ISBLANK('TABELA UNIFICADA 2024'!A1454)=FALSE)),'TABELA UNIFICADA 2024'!A1454," ")</f>
        <v xml:space="preserve"> </v>
      </c>
      <c r="D1508" s="96" t="s">
        <v>43</v>
      </c>
      <c r="E1508" s="191" t="str">
        <f>IF(ISBLANK('TABELA UNIFICADA 2024'!M1454)=TRUE," ",'TABELA UNIFICADA 2024'!M1454)</f>
        <v xml:space="preserve"> </v>
      </c>
      <c r="F1508" s="96" t="s">
        <v>111</v>
      </c>
      <c r="G1508" s="96" t="str">
        <f>IF(C1508='TABELA UNIFICADA 2024'!A1508,'TABELA UNIFICADA 2024'!D1508," ")</f>
        <v xml:space="preserve"> </v>
      </c>
      <c r="H1508" s="96" t="s">
        <v>43</v>
      </c>
      <c r="I1508" s="96" t="s">
        <v>112</v>
      </c>
      <c r="J1508" s="97" t="str">
        <f>IF(C1508='TABELA UNIFICADA 2024'!A1454,'TABELA UNIFICADA 2024'!G1454," ")</f>
        <v xml:space="preserve"> </v>
      </c>
      <c r="K1508" s="96" t="s">
        <v>113</v>
      </c>
      <c r="L1508" s="100" t="str">
        <f t="shared" si="135"/>
        <v>-</v>
      </c>
      <c r="M1508" s="95" t="str">
        <f>IF(C1508='TABELA UNIFICADA 2024'!A1508,'TABELA UNIFICADA 2024'!C1508," ")</f>
        <v xml:space="preserve"> </v>
      </c>
      <c r="N1508" s="99" t="str">
        <f>IF(C1508='TABELA UNIFICADA 2024'!A1454,'TABELA UNIFICADA 2024'!F1454," ")</f>
        <v xml:space="preserve"> </v>
      </c>
      <c r="O1508" s="99" t="str">
        <f t="shared" si="136"/>
        <v xml:space="preserve"> </v>
      </c>
      <c r="Y1508" s="183" t="s">
        <v>1337</v>
      </c>
      <c r="Z1508" s="104" t="s">
        <v>666</v>
      </c>
      <c r="AA1508" s="104" t="s">
        <v>706</v>
      </c>
      <c r="AB1508" s="104" t="str">
        <f t="shared" si="134"/>
        <v>FERRO</v>
      </c>
      <c r="AC1508" s="106">
        <f>IF(AND(AB1508="FERRO",AA1508="PADRAO"),CONTROLE!$T$2,IF(AND(AB1508="FERRO",AA1508="ESPECIAL"),CONTROLE!$T$3,IF(AND(AB1508="ACO",AA1508="PADRAO"),CONTROLE!$T$8,IF(AND(AB1508="ACO",AA1508="ESPECIAL"),CONTROLE!$T$9,IF(AND(AB1508="ALUMINIO",AA1508="PADRAO"),CONTROLE!$T$5,IF(AND(AB1508="ALUMINIO",AA1508="ESPECIAL"),CONTROLE!$T$6))))))</f>
        <v>12737</v>
      </c>
    </row>
    <row r="1509" spans="1:29" ht="15" customHeight="1">
      <c r="A1509" s="98" t="s">
        <v>2927</v>
      </c>
      <c r="B1509" s="96" t="str">
        <f t="shared" si="137"/>
        <v xml:space="preserve"> </v>
      </c>
      <c r="C1509" s="96" t="str">
        <f>IF(AND(ISBLANK('TABELA UNIFICADA 2024'!P1455)=TRUE,(ISBLANK('TABELA UNIFICADA 2024'!A1455)=FALSE)),'TABELA UNIFICADA 2024'!A1455," ")</f>
        <v xml:space="preserve"> </v>
      </c>
      <c r="D1509" s="96" t="s">
        <v>43</v>
      </c>
      <c r="E1509" s="191" t="str">
        <f>IF(ISBLANK('TABELA UNIFICADA 2024'!M1455)=TRUE," ",'TABELA UNIFICADA 2024'!M1455)</f>
        <v xml:space="preserve"> </v>
      </c>
      <c r="F1509" s="96" t="s">
        <v>111</v>
      </c>
      <c r="G1509" s="96" t="str">
        <f>IF(C1509='TABELA UNIFICADA 2024'!A1509,'TABELA UNIFICADA 2024'!D1509," ")</f>
        <v xml:space="preserve"> </v>
      </c>
      <c r="H1509" s="96" t="s">
        <v>43</v>
      </c>
      <c r="I1509" s="96" t="s">
        <v>112</v>
      </c>
      <c r="J1509" s="97" t="str">
        <f>IF(C1509='TABELA UNIFICADA 2024'!A1455,'TABELA UNIFICADA 2024'!G1455," ")</f>
        <v xml:space="preserve"> </v>
      </c>
      <c r="K1509" s="96" t="s">
        <v>113</v>
      </c>
      <c r="L1509" s="100" t="str">
        <f t="shared" si="135"/>
        <v>-</v>
      </c>
      <c r="M1509" s="95" t="str">
        <f>IF(C1509='TABELA UNIFICADA 2024'!A1509,'TABELA UNIFICADA 2024'!C1509," ")</f>
        <v xml:space="preserve"> </v>
      </c>
      <c r="N1509" s="99" t="str">
        <f>IF(C1509='TABELA UNIFICADA 2024'!A1455,'TABELA UNIFICADA 2024'!F1455," ")</f>
        <v xml:space="preserve"> </v>
      </c>
      <c r="O1509" s="99" t="str">
        <f t="shared" si="136"/>
        <v xml:space="preserve"> </v>
      </c>
      <c r="Y1509" s="183" t="s">
        <v>1338</v>
      </c>
      <c r="Z1509" s="104" t="s">
        <v>666</v>
      </c>
      <c r="AA1509" s="104" t="s">
        <v>706</v>
      </c>
      <c r="AB1509" s="104" t="str">
        <f t="shared" si="134"/>
        <v>FERRO</v>
      </c>
      <c r="AC1509" s="106">
        <f>IF(AND(AB1509="FERRO",AA1509="PADRAO"),CONTROLE!$T$2,IF(AND(AB1509="FERRO",AA1509="ESPECIAL"),CONTROLE!$T$3,IF(AND(AB1509="ACO",AA1509="PADRAO"),CONTROLE!$T$8,IF(AND(AB1509="ACO",AA1509="ESPECIAL"),CONTROLE!$T$9,IF(AND(AB1509="ALUMINIO",AA1509="PADRAO"),CONTROLE!$T$5,IF(AND(AB1509="ALUMINIO",AA1509="ESPECIAL"),CONTROLE!$T$6))))))</f>
        <v>12737</v>
      </c>
    </row>
    <row r="1510" spans="1:29" ht="15" customHeight="1">
      <c r="A1510" s="98" t="s">
        <v>2927</v>
      </c>
      <c r="B1510" s="96" t="str">
        <f t="shared" si="137"/>
        <v xml:space="preserve"> </v>
      </c>
      <c r="C1510" s="96" t="str">
        <f>IF(AND(ISBLANK('TABELA UNIFICADA 2024'!P1456)=TRUE,(ISBLANK('TABELA UNIFICADA 2024'!A1456)=FALSE)),'TABELA UNIFICADA 2024'!A1456," ")</f>
        <v xml:space="preserve"> </v>
      </c>
      <c r="D1510" s="96" t="s">
        <v>43</v>
      </c>
      <c r="E1510" s="191" t="str">
        <f>IF(ISBLANK('TABELA UNIFICADA 2024'!M1456)=TRUE," ",'TABELA UNIFICADA 2024'!M1456)</f>
        <v xml:space="preserve"> </v>
      </c>
      <c r="F1510" s="96" t="s">
        <v>111</v>
      </c>
      <c r="G1510" s="96" t="str">
        <f>IF(C1510='TABELA UNIFICADA 2024'!A1510,'TABELA UNIFICADA 2024'!D1510," ")</f>
        <v xml:space="preserve"> </v>
      </c>
      <c r="H1510" s="96" t="s">
        <v>43</v>
      </c>
      <c r="I1510" s="96" t="s">
        <v>112</v>
      </c>
      <c r="J1510" s="97" t="str">
        <f>IF(C1510='TABELA UNIFICADA 2024'!A1456,'TABELA UNIFICADA 2024'!G1456," ")</f>
        <v xml:space="preserve"> </v>
      </c>
      <c r="K1510" s="96" t="s">
        <v>113</v>
      </c>
      <c r="L1510" s="100" t="str">
        <f t="shared" si="135"/>
        <v>-</v>
      </c>
      <c r="M1510" s="95" t="str">
        <f>IF(C1510='TABELA UNIFICADA 2024'!A1510,'TABELA UNIFICADA 2024'!C1510," ")</f>
        <v xml:space="preserve"> </v>
      </c>
      <c r="N1510" s="99" t="str">
        <f>IF(C1510='TABELA UNIFICADA 2024'!A1456,'TABELA UNIFICADA 2024'!F1456," ")</f>
        <v xml:space="preserve"> </v>
      </c>
      <c r="O1510" s="99" t="str">
        <f t="shared" si="136"/>
        <v xml:space="preserve"> </v>
      </c>
      <c r="Y1510" s="183" t="s">
        <v>1339</v>
      </c>
      <c r="Z1510" s="104" t="s">
        <v>666</v>
      </c>
      <c r="AA1510" s="104" t="s">
        <v>706</v>
      </c>
      <c r="AB1510" s="104" t="str">
        <f t="shared" si="134"/>
        <v>FERRO</v>
      </c>
      <c r="AC1510" s="106">
        <f>IF(AND(AB1510="FERRO",AA1510="PADRAO"),CONTROLE!$T$2,IF(AND(AB1510="FERRO",AA1510="ESPECIAL"),CONTROLE!$T$3,IF(AND(AB1510="ACO",AA1510="PADRAO"),CONTROLE!$T$8,IF(AND(AB1510="ACO",AA1510="ESPECIAL"),CONTROLE!$T$9,IF(AND(AB1510="ALUMINIO",AA1510="PADRAO"),CONTROLE!$T$5,IF(AND(AB1510="ALUMINIO",AA1510="ESPECIAL"),CONTROLE!$T$6))))))</f>
        <v>12737</v>
      </c>
    </row>
    <row r="1511" spans="1:29" ht="15" customHeight="1">
      <c r="A1511" s="98" t="s">
        <v>2927</v>
      </c>
      <c r="B1511" s="96" t="str">
        <f t="shared" si="137"/>
        <v xml:space="preserve"> </v>
      </c>
      <c r="C1511" s="96" t="str">
        <f>IF(AND(ISBLANK('TABELA UNIFICADA 2024'!P1457)=TRUE,(ISBLANK('TABELA UNIFICADA 2024'!A1457)=FALSE)),'TABELA UNIFICADA 2024'!A1457," ")</f>
        <v xml:space="preserve"> </v>
      </c>
      <c r="D1511" s="96" t="s">
        <v>43</v>
      </c>
      <c r="E1511" s="191" t="str">
        <f>IF(ISBLANK('TABELA UNIFICADA 2024'!M1457)=TRUE," ",'TABELA UNIFICADA 2024'!M1457)</f>
        <v xml:space="preserve"> </v>
      </c>
      <c r="F1511" s="96" t="s">
        <v>111</v>
      </c>
      <c r="G1511" s="96" t="str">
        <f>IF(C1511='TABELA UNIFICADA 2024'!A1511,'TABELA UNIFICADA 2024'!D1511," ")</f>
        <v xml:space="preserve"> </v>
      </c>
      <c r="H1511" s="96" t="s">
        <v>43</v>
      </c>
      <c r="I1511" s="96" t="s">
        <v>112</v>
      </c>
      <c r="J1511" s="97" t="str">
        <f>IF(C1511='TABELA UNIFICADA 2024'!A1457,'TABELA UNIFICADA 2024'!G1457," ")</f>
        <v xml:space="preserve"> </v>
      </c>
      <c r="K1511" s="96" t="s">
        <v>113</v>
      </c>
      <c r="L1511" s="100" t="str">
        <f t="shared" si="135"/>
        <v>-</v>
      </c>
      <c r="M1511" s="95" t="str">
        <f>IF(C1511='TABELA UNIFICADA 2024'!A1511,'TABELA UNIFICADA 2024'!C1511," ")</f>
        <v xml:space="preserve"> </v>
      </c>
      <c r="N1511" s="99" t="str">
        <f>IF(C1511='TABELA UNIFICADA 2024'!A1457,'TABELA UNIFICADA 2024'!F1457," ")</f>
        <v xml:space="preserve"> </v>
      </c>
      <c r="O1511" s="99" t="str">
        <f t="shared" si="136"/>
        <v xml:space="preserve"> </v>
      </c>
      <c r="Y1511" s="183" t="s">
        <v>1340</v>
      </c>
      <c r="Z1511" s="104" t="s">
        <v>666</v>
      </c>
      <c r="AA1511" s="104" t="s">
        <v>706</v>
      </c>
      <c r="AB1511" s="104" t="str">
        <f t="shared" si="134"/>
        <v>FERRO</v>
      </c>
      <c r="AC1511" s="106">
        <f>IF(AND(AB1511="FERRO",AA1511="PADRAO"),CONTROLE!$T$2,IF(AND(AB1511="FERRO",AA1511="ESPECIAL"),CONTROLE!$T$3,IF(AND(AB1511="ACO",AA1511="PADRAO"),CONTROLE!$T$8,IF(AND(AB1511="ACO",AA1511="ESPECIAL"),CONTROLE!$T$9,IF(AND(AB1511="ALUMINIO",AA1511="PADRAO"),CONTROLE!$T$5,IF(AND(AB1511="ALUMINIO",AA1511="ESPECIAL"),CONTROLE!$T$6))))))</f>
        <v>12737</v>
      </c>
    </row>
    <row r="1512" spans="1:29" ht="15" customHeight="1">
      <c r="A1512" s="98" t="s">
        <v>2927</v>
      </c>
      <c r="B1512" s="96" t="str">
        <f t="shared" si="137"/>
        <v xml:space="preserve"> </v>
      </c>
      <c r="C1512" s="96" t="str">
        <f>IF(AND(ISBLANK('TABELA UNIFICADA 2024'!P1458)=TRUE,(ISBLANK('TABELA UNIFICADA 2024'!A1458)=FALSE)),'TABELA UNIFICADA 2024'!A1458," ")</f>
        <v xml:space="preserve"> </v>
      </c>
      <c r="D1512" s="96" t="s">
        <v>43</v>
      </c>
      <c r="E1512" s="191" t="str">
        <f>IF(ISBLANK('TABELA UNIFICADA 2024'!M1458)=TRUE," ",'TABELA UNIFICADA 2024'!M1458)</f>
        <v xml:space="preserve"> </v>
      </c>
      <c r="F1512" s="96" t="s">
        <v>111</v>
      </c>
      <c r="G1512" s="96" t="str">
        <f>IF(C1512='TABELA UNIFICADA 2024'!A1512,'TABELA UNIFICADA 2024'!D1512," ")</f>
        <v xml:space="preserve"> </v>
      </c>
      <c r="H1512" s="96" t="s">
        <v>43</v>
      </c>
      <c r="I1512" s="96" t="s">
        <v>112</v>
      </c>
      <c r="J1512" s="97" t="str">
        <f>IF(C1512='TABELA UNIFICADA 2024'!A1458,'TABELA UNIFICADA 2024'!G1458," ")</f>
        <v xml:space="preserve"> </v>
      </c>
      <c r="K1512" s="96" t="s">
        <v>113</v>
      </c>
      <c r="L1512" s="100" t="str">
        <f t="shared" si="135"/>
        <v>-</v>
      </c>
      <c r="M1512" s="95" t="str">
        <f>IF(C1512='TABELA UNIFICADA 2024'!A1512,'TABELA UNIFICADA 2024'!C1512," ")</f>
        <v xml:space="preserve"> </v>
      </c>
      <c r="N1512" s="99" t="str">
        <f>IF(C1512='TABELA UNIFICADA 2024'!A1458,'TABELA UNIFICADA 2024'!F1458," ")</f>
        <v xml:space="preserve"> </v>
      </c>
      <c r="O1512" s="99" t="str">
        <f t="shared" si="136"/>
        <v xml:space="preserve"> </v>
      </c>
      <c r="Y1512" s="183" t="s">
        <v>1341</v>
      </c>
      <c r="Z1512" s="104" t="s">
        <v>666</v>
      </c>
      <c r="AA1512" s="104" t="s">
        <v>706</v>
      </c>
      <c r="AB1512" s="104" t="str">
        <f t="shared" si="134"/>
        <v>FERRO</v>
      </c>
      <c r="AC1512" s="106">
        <f>IF(AND(AB1512="FERRO",AA1512="PADRAO"),CONTROLE!$T$2,IF(AND(AB1512="FERRO",AA1512="ESPECIAL"),CONTROLE!$T$3,IF(AND(AB1512="ACO",AA1512="PADRAO"),CONTROLE!$T$8,IF(AND(AB1512="ACO",AA1512="ESPECIAL"),CONTROLE!$T$9,IF(AND(AB1512="ALUMINIO",AA1512="PADRAO"),CONTROLE!$T$5,IF(AND(AB1512="ALUMINIO",AA1512="ESPECIAL"),CONTROLE!$T$6))))))</f>
        <v>12737</v>
      </c>
    </row>
    <row r="1513" spans="1:29" ht="15" customHeight="1">
      <c r="A1513" s="98" t="s">
        <v>2927</v>
      </c>
      <c r="B1513" s="96" t="str">
        <f t="shared" si="137"/>
        <v xml:space="preserve"> </v>
      </c>
      <c r="C1513" s="96" t="str">
        <f>IF(AND(ISBLANK('TABELA UNIFICADA 2024'!P1459)=TRUE,(ISBLANK('TABELA UNIFICADA 2024'!A1459)=FALSE)),'TABELA UNIFICADA 2024'!A1459," ")</f>
        <v xml:space="preserve"> </v>
      </c>
      <c r="D1513" s="96" t="s">
        <v>43</v>
      </c>
      <c r="E1513" s="191" t="str">
        <f>IF(ISBLANK('TABELA UNIFICADA 2024'!M1459)=TRUE," ",'TABELA UNIFICADA 2024'!M1459)</f>
        <v xml:space="preserve"> </v>
      </c>
      <c r="F1513" s="96" t="s">
        <v>111</v>
      </c>
      <c r="G1513" s="96" t="str">
        <f>IF(C1513='TABELA UNIFICADA 2024'!A1513,'TABELA UNIFICADA 2024'!D1513," ")</f>
        <v xml:space="preserve"> </v>
      </c>
      <c r="H1513" s="96" t="s">
        <v>43</v>
      </c>
      <c r="I1513" s="96" t="s">
        <v>112</v>
      </c>
      <c r="J1513" s="97" t="str">
        <f>IF(C1513='TABELA UNIFICADA 2024'!A1459,'TABELA UNIFICADA 2024'!G1459," ")</f>
        <v xml:space="preserve"> </v>
      </c>
      <c r="K1513" s="96" t="s">
        <v>113</v>
      </c>
      <c r="L1513" s="100" t="str">
        <f t="shared" si="135"/>
        <v>-</v>
      </c>
      <c r="M1513" s="95" t="str">
        <f>IF(C1513='TABELA UNIFICADA 2024'!A1513,'TABELA UNIFICADA 2024'!C1513," ")</f>
        <v xml:space="preserve"> </v>
      </c>
      <c r="N1513" s="99" t="str">
        <f>IF(C1513='TABELA UNIFICADA 2024'!A1459,'TABELA UNIFICADA 2024'!F1459," ")</f>
        <v xml:space="preserve"> </v>
      </c>
      <c r="O1513" s="99" t="str">
        <f t="shared" si="136"/>
        <v xml:space="preserve"> </v>
      </c>
      <c r="Y1513" s="183" t="s">
        <v>1342</v>
      </c>
      <c r="Z1513" s="104" t="s">
        <v>666</v>
      </c>
      <c r="AA1513" s="104" t="s">
        <v>706</v>
      </c>
      <c r="AB1513" s="104" t="str">
        <f t="shared" si="134"/>
        <v>FERRO</v>
      </c>
      <c r="AC1513" s="106">
        <f>IF(AND(AB1513="FERRO",AA1513="PADRAO"),CONTROLE!$T$2,IF(AND(AB1513="FERRO",AA1513="ESPECIAL"),CONTROLE!$T$3,IF(AND(AB1513="ACO",AA1513="PADRAO"),CONTROLE!$T$8,IF(AND(AB1513="ACO",AA1513="ESPECIAL"),CONTROLE!$T$9,IF(AND(AB1513="ALUMINIO",AA1513="PADRAO"),CONTROLE!$T$5,IF(AND(AB1513="ALUMINIO",AA1513="ESPECIAL"),CONTROLE!$T$6))))))</f>
        <v>12737</v>
      </c>
    </row>
    <row r="1514" spans="1:29" ht="15" customHeight="1">
      <c r="A1514" s="98" t="s">
        <v>2927</v>
      </c>
      <c r="B1514" s="96" t="str">
        <f t="shared" si="137"/>
        <v xml:space="preserve"> </v>
      </c>
      <c r="C1514" s="96" t="str">
        <f>IF(AND(ISBLANK('TABELA UNIFICADA 2024'!P1460)=TRUE,(ISBLANK('TABELA UNIFICADA 2024'!A1460)=FALSE)),'TABELA UNIFICADA 2024'!A1460," ")</f>
        <v xml:space="preserve"> </v>
      </c>
      <c r="D1514" s="96" t="s">
        <v>43</v>
      </c>
      <c r="E1514" s="191" t="str">
        <f>IF(ISBLANK('TABELA UNIFICADA 2024'!M1460)=TRUE," ",'TABELA UNIFICADA 2024'!M1460)</f>
        <v xml:space="preserve"> </v>
      </c>
      <c r="F1514" s="96" t="s">
        <v>111</v>
      </c>
      <c r="G1514" s="96" t="str">
        <f>IF(C1514='TABELA UNIFICADA 2024'!A1514,'TABELA UNIFICADA 2024'!D1514," ")</f>
        <v xml:space="preserve"> </v>
      </c>
      <c r="H1514" s="96" t="s">
        <v>43</v>
      </c>
      <c r="I1514" s="96" t="s">
        <v>112</v>
      </c>
      <c r="J1514" s="97" t="str">
        <f>IF(C1514='TABELA UNIFICADA 2024'!A1460,'TABELA UNIFICADA 2024'!G1460," ")</f>
        <v xml:space="preserve"> </v>
      </c>
      <c r="K1514" s="96" t="s">
        <v>113</v>
      </c>
      <c r="L1514" s="100" t="str">
        <f t="shared" si="135"/>
        <v>-</v>
      </c>
      <c r="M1514" s="95" t="str">
        <f>IF(C1514='TABELA UNIFICADA 2024'!A1514,'TABELA UNIFICADA 2024'!C1514," ")</f>
        <v xml:space="preserve"> </v>
      </c>
      <c r="N1514" s="99" t="str">
        <f>IF(C1514='TABELA UNIFICADA 2024'!A1460,'TABELA UNIFICADA 2024'!F1460," ")</f>
        <v xml:space="preserve"> </v>
      </c>
      <c r="O1514" s="99" t="str">
        <f t="shared" si="136"/>
        <v xml:space="preserve"> </v>
      </c>
      <c r="Y1514" s="183" t="s">
        <v>1343</v>
      </c>
      <c r="Z1514" s="104" t="s">
        <v>666</v>
      </c>
      <c r="AA1514" s="104" t="s">
        <v>706</v>
      </c>
      <c r="AB1514" s="104" t="str">
        <f t="shared" si="134"/>
        <v>FERRO</v>
      </c>
      <c r="AC1514" s="106">
        <f>IF(AND(AB1514="FERRO",AA1514="PADRAO"),CONTROLE!$T$2,IF(AND(AB1514="FERRO",AA1514="ESPECIAL"),CONTROLE!$T$3,IF(AND(AB1514="ACO",AA1514="PADRAO"),CONTROLE!$T$8,IF(AND(AB1514="ACO",AA1514="ESPECIAL"),CONTROLE!$T$9,IF(AND(AB1514="ALUMINIO",AA1514="PADRAO"),CONTROLE!$T$5,IF(AND(AB1514="ALUMINIO",AA1514="ESPECIAL"),CONTROLE!$T$6))))))</f>
        <v>12737</v>
      </c>
    </row>
    <row r="1515" spans="1:29" ht="15" customHeight="1">
      <c r="A1515" s="98" t="s">
        <v>2927</v>
      </c>
      <c r="B1515" s="96" t="str">
        <f t="shared" si="137"/>
        <v xml:space="preserve"> </v>
      </c>
      <c r="C1515" s="96" t="str">
        <f>IF(AND(ISBLANK('TABELA UNIFICADA 2024'!P1461)=TRUE,(ISBLANK('TABELA UNIFICADA 2024'!A1461)=FALSE)),'TABELA UNIFICADA 2024'!A1461," ")</f>
        <v xml:space="preserve"> </v>
      </c>
      <c r="D1515" s="96" t="s">
        <v>43</v>
      </c>
      <c r="E1515" s="191" t="str">
        <f>IF(ISBLANK('TABELA UNIFICADA 2024'!M1461)=TRUE," ",'TABELA UNIFICADA 2024'!M1461)</f>
        <v xml:space="preserve"> </v>
      </c>
      <c r="F1515" s="96" t="s">
        <v>111</v>
      </c>
      <c r="G1515" s="96" t="str">
        <f>IF(C1515='TABELA UNIFICADA 2024'!A1515,'TABELA UNIFICADA 2024'!D1515," ")</f>
        <v xml:space="preserve"> </v>
      </c>
      <c r="H1515" s="96" t="s">
        <v>43</v>
      </c>
      <c r="I1515" s="96" t="s">
        <v>112</v>
      </c>
      <c r="J1515" s="97" t="str">
        <f>IF(C1515='TABELA UNIFICADA 2024'!A1461,'TABELA UNIFICADA 2024'!G1461," ")</f>
        <v xml:space="preserve"> </v>
      </c>
      <c r="K1515" s="96" t="s">
        <v>113</v>
      </c>
      <c r="L1515" s="100" t="str">
        <f t="shared" si="135"/>
        <v>-</v>
      </c>
      <c r="M1515" s="95" t="str">
        <f>IF(C1515='TABELA UNIFICADA 2024'!A1515,'TABELA UNIFICADA 2024'!C1515," ")</f>
        <v xml:space="preserve"> </v>
      </c>
      <c r="N1515" s="99" t="str">
        <f>IF(C1515='TABELA UNIFICADA 2024'!A1461,'TABELA UNIFICADA 2024'!F1461," ")</f>
        <v xml:space="preserve"> </v>
      </c>
      <c r="O1515" s="99" t="str">
        <f t="shared" si="136"/>
        <v xml:space="preserve"> </v>
      </c>
      <c r="Y1515" s="183" t="s">
        <v>1344</v>
      </c>
      <c r="Z1515" s="104" t="s">
        <v>666</v>
      </c>
      <c r="AA1515" s="104" t="s">
        <v>706</v>
      </c>
      <c r="AB1515" s="104" t="str">
        <f t="shared" si="134"/>
        <v>FERRO</v>
      </c>
      <c r="AC1515" s="106">
        <f>IF(AND(AB1515="FERRO",AA1515="PADRAO"),CONTROLE!$T$2,IF(AND(AB1515="FERRO",AA1515="ESPECIAL"),CONTROLE!$T$3,IF(AND(AB1515="ACO",AA1515="PADRAO"),CONTROLE!$T$8,IF(AND(AB1515="ACO",AA1515="ESPECIAL"),CONTROLE!$T$9,IF(AND(AB1515="ALUMINIO",AA1515="PADRAO"),CONTROLE!$T$5,IF(AND(AB1515="ALUMINIO",AA1515="ESPECIAL"),CONTROLE!$T$6))))))</f>
        <v>12737</v>
      </c>
    </row>
    <row r="1516" spans="1:29" ht="15" customHeight="1">
      <c r="A1516" s="98" t="s">
        <v>2927</v>
      </c>
      <c r="B1516" s="96" t="str">
        <f t="shared" si="137"/>
        <v xml:space="preserve"> </v>
      </c>
      <c r="C1516" s="96" t="str">
        <f>IF(AND(ISBLANK('TABELA UNIFICADA 2024'!P1462)=TRUE,(ISBLANK('TABELA UNIFICADA 2024'!A1462)=FALSE)),'TABELA UNIFICADA 2024'!A1462," ")</f>
        <v xml:space="preserve"> </v>
      </c>
      <c r="D1516" s="96" t="s">
        <v>43</v>
      </c>
      <c r="E1516" s="191" t="str">
        <f>IF(ISBLANK('TABELA UNIFICADA 2024'!M1462)=TRUE," ",'TABELA UNIFICADA 2024'!M1462)</f>
        <v xml:space="preserve"> </v>
      </c>
      <c r="F1516" s="96" t="s">
        <v>111</v>
      </c>
      <c r="G1516" s="96" t="str">
        <f>IF(C1516='TABELA UNIFICADA 2024'!A1516,'TABELA UNIFICADA 2024'!D1516," ")</f>
        <v xml:space="preserve"> </v>
      </c>
      <c r="H1516" s="96" t="s">
        <v>43</v>
      </c>
      <c r="I1516" s="96" t="s">
        <v>112</v>
      </c>
      <c r="J1516" s="97" t="str">
        <f>IF(C1516='TABELA UNIFICADA 2024'!A1462,'TABELA UNIFICADA 2024'!G1462," ")</f>
        <v xml:space="preserve"> </v>
      </c>
      <c r="K1516" s="96" t="s">
        <v>113</v>
      </c>
      <c r="L1516" s="100" t="str">
        <f t="shared" si="135"/>
        <v>-</v>
      </c>
      <c r="M1516" s="95" t="str">
        <f>IF(C1516='TABELA UNIFICADA 2024'!A1516,'TABELA UNIFICADA 2024'!C1516," ")</f>
        <v xml:space="preserve"> </v>
      </c>
      <c r="N1516" s="99" t="str">
        <f>IF(C1516='TABELA UNIFICADA 2024'!A1462,'TABELA UNIFICADA 2024'!F1462," ")</f>
        <v xml:space="preserve"> </v>
      </c>
      <c r="O1516" s="99" t="str">
        <f t="shared" si="136"/>
        <v xml:space="preserve"> </v>
      </c>
      <c r="Y1516" s="183" t="s">
        <v>1345</v>
      </c>
      <c r="Z1516" s="104" t="s">
        <v>666</v>
      </c>
      <c r="AA1516" s="104" t="s">
        <v>706</v>
      </c>
      <c r="AB1516" s="104" t="str">
        <f t="shared" si="134"/>
        <v>FERRO</v>
      </c>
      <c r="AC1516" s="106">
        <f>IF(AND(AB1516="FERRO",AA1516="PADRAO"),CONTROLE!$T$2,IF(AND(AB1516="FERRO",AA1516="ESPECIAL"),CONTROLE!$T$3,IF(AND(AB1516="ACO",AA1516="PADRAO"),CONTROLE!$T$8,IF(AND(AB1516="ACO",AA1516="ESPECIAL"),CONTROLE!$T$9,IF(AND(AB1516="ALUMINIO",AA1516="PADRAO"),CONTROLE!$T$5,IF(AND(AB1516="ALUMINIO",AA1516="ESPECIAL"),CONTROLE!$T$6))))))</f>
        <v>12737</v>
      </c>
    </row>
    <row r="1517" spans="1:29" ht="15" customHeight="1">
      <c r="A1517" s="98" t="s">
        <v>2927</v>
      </c>
      <c r="B1517" s="96" t="str">
        <f t="shared" si="137"/>
        <v xml:space="preserve"> </v>
      </c>
      <c r="C1517" s="96" t="str">
        <f>IF(AND(ISBLANK('TABELA UNIFICADA 2024'!P1463)=TRUE,(ISBLANK('TABELA UNIFICADA 2024'!A1463)=FALSE)),'TABELA UNIFICADA 2024'!A1463," ")</f>
        <v xml:space="preserve"> </v>
      </c>
      <c r="D1517" s="96" t="s">
        <v>43</v>
      </c>
      <c r="E1517" s="191" t="str">
        <f>IF(ISBLANK('TABELA UNIFICADA 2024'!M1463)=TRUE," ",'TABELA UNIFICADA 2024'!M1463)</f>
        <v xml:space="preserve"> </v>
      </c>
      <c r="F1517" s="96" t="s">
        <v>111</v>
      </c>
      <c r="G1517" s="96" t="str">
        <f>IF(C1517='TABELA UNIFICADA 2024'!A1517,'TABELA UNIFICADA 2024'!D1517," ")</f>
        <v xml:space="preserve"> </v>
      </c>
      <c r="H1517" s="96" t="s">
        <v>43</v>
      </c>
      <c r="I1517" s="96" t="s">
        <v>112</v>
      </c>
      <c r="J1517" s="97" t="str">
        <f>IF(C1517='TABELA UNIFICADA 2024'!A1463,'TABELA UNIFICADA 2024'!G1463," ")</f>
        <v xml:space="preserve"> </v>
      </c>
      <c r="K1517" s="96" t="s">
        <v>113</v>
      </c>
      <c r="L1517" s="100" t="str">
        <f t="shared" si="135"/>
        <v>-</v>
      </c>
      <c r="M1517" s="95" t="str">
        <f>IF(C1517='TABELA UNIFICADA 2024'!A1517,'TABELA UNIFICADA 2024'!C1517," ")</f>
        <v xml:space="preserve"> </v>
      </c>
      <c r="N1517" s="99" t="str">
        <f>IF(C1517='TABELA UNIFICADA 2024'!A1463,'TABELA UNIFICADA 2024'!F1463," ")</f>
        <v xml:space="preserve"> </v>
      </c>
      <c r="O1517" s="99" t="str">
        <f t="shared" si="136"/>
        <v xml:space="preserve"> </v>
      </c>
      <c r="Y1517" s="183" t="s">
        <v>1346</v>
      </c>
      <c r="Z1517" s="104" t="s">
        <v>666</v>
      </c>
      <c r="AA1517" s="104" t="s">
        <v>706</v>
      </c>
      <c r="AB1517" s="104" t="str">
        <f t="shared" si="134"/>
        <v>FERRO</v>
      </c>
      <c r="AC1517" s="106">
        <f>IF(AND(AB1517="FERRO",AA1517="PADRAO"),CONTROLE!$T$2,IF(AND(AB1517="FERRO",AA1517="ESPECIAL"),CONTROLE!$T$3,IF(AND(AB1517="ACO",AA1517="PADRAO"),CONTROLE!$T$8,IF(AND(AB1517="ACO",AA1517="ESPECIAL"),CONTROLE!$T$9,IF(AND(AB1517="ALUMINIO",AA1517="PADRAO"),CONTROLE!$T$5,IF(AND(AB1517="ALUMINIO",AA1517="ESPECIAL"),CONTROLE!$T$6))))))</f>
        <v>12737</v>
      </c>
    </row>
    <row r="1518" spans="1:29" ht="15" customHeight="1">
      <c r="A1518" s="98" t="s">
        <v>2927</v>
      </c>
      <c r="B1518" s="96" t="str">
        <f t="shared" si="137"/>
        <v xml:space="preserve"> </v>
      </c>
      <c r="C1518" s="96" t="str">
        <f>IF(AND(ISBLANK('TABELA UNIFICADA 2024'!P1464)=TRUE,(ISBLANK('TABELA UNIFICADA 2024'!A1464)=FALSE)),'TABELA UNIFICADA 2024'!A1464," ")</f>
        <v xml:space="preserve"> </v>
      </c>
      <c r="D1518" s="96" t="s">
        <v>43</v>
      </c>
      <c r="E1518" s="191" t="str">
        <f>IF(ISBLANK('TABELA UNIFICADA 2024'!M1464)=TRUE," ",'TABELA UNIFICADA 2024'!M1464)</f>
        <v xml:space="preserve"> </v>
      </c>
      <c r="F1518" s="96" t="s">
        <v>111</v>
      </c>
      <c r="G1518" s="96" t="str">
        <f>IF(C1518='TABELA UNIFICADA 2024'!A1518,'TABELA UNIFICADA 2024'!D1518," ")</f>
        <v xml:space="preserve"> </v>
      </c>
      <c r="H1518" s="96" t="s">
        <v>43</v>
      </c>
      <c r="I1518" s="96" t="s">
        <v>112</v>
      </c>
      <c r="J1518" s="97" t="str">
        <f>IF(C1518='TABELA UNIFICADA 2024'!A1464,'TABELA UNIFICADA 2024'!G1464," ")</f>
        <v xml:space="preserve"> </v>
      </c>
      <c r="K1518" s="96" t="s">
        <v>113</v>
      </c>
      <c r="L1518" s="100" t="str">
        <f t="shared" si="135"/>
        <v>-</v>
      </c>
      <c r="M1518" s="95" t="str">
        <f>IF(C1518='TABELA UNIFICADA 2024'!A1518,'TABELA UNIFICADA 2024'!C1518," ")</f>
        <v xml:space="preserve"> </v>
      </c>
      <c r="N1518" s="99" t="str">
        <f>IF(C1518='TABELA UNIFICADA 2024'!A1464,'TABELA UNIFICADA 2024'!F1464," ")</f>
        <v xml:space="preserve"> </v>
      </c>
      <c r="O1518" s="99" t="str">
        <f t="shared" si="136"/>
        <v xml:space="preserve"> </v>
      </c>
      <c r="Y1518" s="183" t="s">
        <v>1347</v>
      </c>
      <c r="Z1518" s="104" t="s">
        <v>666</v>
      </c>
      <c r="AA1518" s="104" t="s">
        <v>706</v>
      </c>
      <c r="AB1518" s="104" t="str">
        <f t="shared" si="134"/>
        <v>FERRO</v>
      </c>
      <c r="AC1518" s="106">
        <f>IF(AND(AB1518="FERRO",AA1518="PADRAO"),CONTROLE!$T$2,IF(AND(AB1518="FERRO",AA1518="ESPECIAL"),CONTROLE!$T$3,IF(AND(AB1518="ACO",AA1518="PADRAO"),CONTROLE!$T$8,IF(AND(AB1518="ACO",AA1518="ESPECIAL"),CONTROLE!$T$9,IF(AND(AB1518="ALUMINIO",AA1518="PADRAO"),CONTROLE!$T$5,IF(AND(AB1518="ALUMINIO",AA1518="ESPECIAL"),CONTROLE!$T$6))))))</f>
        <v>12737</v>
      </c>
    </row>
    <row r="1519" spans="1:29" ht="15" customHeight="1">
      <c r="A1519" s="98" t="s">
        <v>2927</v>
      </c>
      <c r="B1519" s="96" t="str">
        <f t="shared" si="137"/>
        <v xml:space="preserve"> </v>
      </c>
      <c r="C1519" s="96" t="str">
        <f>IF(AND(ISBLANK('TABELA UNIFICADA 2024'!P1465)=TRUE,(ISBLANK('TABELA UNIFICADA 2024'!A1465)=FALSE)),'TABELA UNIFICADA 2024'!A1465," ")</f>
        <v xml:space="preserve"> </v>
      </c>
      <c r="D1519" s="96" t="s">
        <v>43</v>
      </c>
      <c r="E1519" s="191" t="str">
        <f>IF(ISBLANK('TABELA UNIFICADA 2024'!M1465)=TRUE," ",'TABELA UNIFICADA 2024'!M1465)</f>
        <v xml:space="preserve"> </v>
      </c>
      <c r="F1519" s="96" t="s">
        <v>111</v>
      </c>
      <c r="G1519" s="96" t="str">
        <f>IF(C1519='TABELA UNIFICADA 2024'!A1519,'TABELA UNIFICADA 2024'!D1519," ")</f>
        <v xml:space="preserve"> </v>
      </c>
      <c r="H1519" s="96" t="s">
        <v>43</v>
      </c>
      <c r="I1519" s="96" t="s">
        <v>112</v>
      </c>
      <c r="J1519" s="97" t="str">
        <f>IF(C1519='TABELA UNIFICADA 2024'!A1465,'TABELA UNIFICADA 2024'!G1465," ")</f>
        <v xml:space="preserve"> </v>
      </c>
      <c r="K1519" s="96" t="s">
        <v>113</v>
      </c>
      <c r="L1519" s="100" t="str">
        <f t="shared" si="135"/>
        <v>-</v>
      </c>
      <c r="M1519" s="95" t="str">
        <f>IF(C1519='TABELA UNIFICADA 2024'!A1519,'TABELA UNIFICADA 2024'!C1519," ")</f>
        <v xml:space="preserve"> </v>
      </c>
      <c r="N1519" s="99" t="str">
        <f>IF(C1519='TABELA UNIFICADA 2024'!A1465,'TABELA UNIFICADA 2024'!F1465," ")</f>
        <v xml:space="preserve"> </v>
      </c>
      <c r="O1519" s="99" t="str">
        <f t="shared" si="136"/>
        <v xml:space="preserve"> </v>
      </c>
      <c r="Y1519" s="183" t="s">
        <v>1348</v>
      </c>
      <c r="Z1519" s="104" t="s">
        <v>666</v>
      </c>
      <c r="AA1519" s="104" t="s">
        <v>706</v>
      </c>
      <c r="AB1519" s="104" t="str">
        <f t="shared" si="134"/>
        <v>FERRO</v>
      </c>
      <c r="AC1519" s="106">
        <f>IF(AND(AB1519="FERRO",AA1519="PADRAO"),CONTROLE!$T$2,IF(AND(AB1519="FERRO",AA1519="ESPECIAL"),CONTROLE!$T$3,IF(AND(AB1519="ACO",AA1519="PADRAO"),CONTROLE!$T$8,IF(AND(AB1519="ACO",AA1519="ESPECIAL"),CONTROLE!$T$9,IF(AND(AB1519="ALUMINIO",AA1519="PADRAO"),CONTROLE!$T$5,IF(AND(AB1519="ALUMINIO",AA1519="ESPECIAL"),CONTROLE!$T$6))))))</f>
        <v>12737</v>
      </c>
    </row>
    <row r="1520" spans="1:29" ht="15" customHeight="1">
      <c r="A1520" s="98" t="s">
        <v>2927</v>
      </c>
      <c r="B1520" s="96" t="str">
        <f t="shared" si="137"/>
        <v xml:space="preserve"> </v>
      </c>
      <c r="C1520" s="96" t="str">
        <f>IF(AND(ISBLANK('TABELA UNIFICADA 2024'!P1466)=TRUE,(ISBLANK('TABELA UNIFICADA 2024'!A1466)=FALSE)),'TABELA UNIFICADA 2024'!A1466," ")</f>
        <v xml:space="preserve"> </v>
      </c>
      <c r="D1520" s="96" t="s">
        <v>43</v>
      </c>
      <c r="E1520" s="191" t="str">
        <f>IF(ISBLANK('TABELA UNIFICADA 2024'!M1466)=TRUE," ",'TABELA UNIFICADA 2024'!M1466)</f>
        <v xml:space="preserve"> </v>
      </c>
      <c r="F1520" s="96" t="s">
        <v>111</v>
      </c>
      <c r="G1520" s="96" t="str">
        <f>IF(C1520='TABELA UNIFICADA 2024'!A1520,'TABELA UNIFICADA 2024'!D1520," ")</f>
        <v xml:space="preserve"> </v>
      </c>
      <c r="H1520" s="96" t="s">
        <v>43</v>
      </c>
      <c r="I1520" s="96" t="s">
        <v>112</v>
      </c>
      <c r="J1520" s="97" t="str">
        <f>IF(C1520='TABELA UNIFICADA 2024'!A1466,'TABELA UNIFICADA 2024'!G1466," ")</f>
        <v xml:space="preserve"> </v>
      </c>
      <c r="K1520" s="96" t="s">
        <v>113</v>
      </c>
      <c r="L1520" s="100" t="str">
        <f t="shared" si="135"/>
        <v>-</v>
      </c>
      <c r="M1520" s="95" t="str">
        <f>IF(C1520='TABELA UNIFICADA 2024'!A1520,'TABELA UNIFICADA 2024'!C1520," ")</f>
        <v xml:space="preserve"> </v>
      </c>
      <c r="N1520" s="99" t="str">
        <f>IF(C1520='TABELA UNIFICADA 2024'!A1466,'TABELA UNIFICADA 2024'!F1466," ")</f>
        <v xml:space="preserve"> </v>
      </c>
      <c r="O1520" s="99" t="str">
        <f t="shared" si="136"/>
        <v xml:space="preserve"> </v>
      </c>
      <c r="Y1520" s="183" t="s">
        <v>1349</v>
      </c>
      <c r="Z1520" s="104" t="s">
        <v>666</v>
      </c>
      <c r="AA1520" s="104" t="s">
        <v>706</v>
      </c>
      <c r="AB1520" s="104" t="str">
        <f t="shared" si="134"/>
        <v>FERRO</v>
      </c>
      <c r="AC1520" s="106">
        <f>IF(AND(AB1520="FERRO",AA1520="PADRAO"),CONTROLE!$T$2,IF(AND(AB1520="FERRO",AA1520="ESPECIAL"),CONTROLE!$T$3,IF(AND(AB1520="ACO",AA1520="PADRAO"),CONTROLE!$T$8,IF(AND(AB1520="ACO",AA1520="ESPECIAL"),CONTROLE!$T$9,IF(AND(AB1520="ALUMINIO",AA1520="PADRAO"),CONTROLE!$T$5,IF(AND(AB1520="ALUMINIO",AA1520="ESPECIAL"),CONTROLE!$T$6))))))</f>
        <v>12737</v>
      </c>
    </row>
    <row r="1521" spans="1:29" ht="15" customHeight="1">
      <c r="A1521" s="98" t="s">
        <v>2927</v>
      </c>
      <c r="B1521" s="96" t="str">
        <f t="shared" si="137"/>
        <v xml:space="preserve"> </v>
      </c>
      <c r="C1521" s="96" t="str">
        <f>IF(AND(ISBLANK('TABELA UNIFICADA 2024'!P1467)=TRUE,(ISBLANK('TABELA UNIFICADA 2024'!A1467)=FALSE)),'TABELA UNIFICADA 2024'!A1467," ")</f>
        <v xml:space="preserve"> </v>
      </c>
      <c r="D1521" s="96" t="s">
        <v>43</v>
      </c>
      <c r="E1521" s="191" t="str">
        <f>IF(ISBLANK('TABELA UNIFICADA 2024'!M1467)=TRUE," ",'TABELA UNIFICADA 2024'!M1467)</f>
        <v xml:space="preserve"> </v>
      </c>
      <c r="F1521" s="96" t="s">
        <v>111</v>
      </c>
      <c r="G1521" s="96" t="str">
        <f>IF(C1521='TABELA UNIFICADA 2024'!A1521,'TABELA UNIFICADA 2024'!D1521," ")</f>
        <v xml:space="preserve"> </v>
      </c>
      <c r="H1521" s="96" t="s">
        <v>43</v>
      </c>
      <c r="I1521" s="96" t="s">
        <v>112</v>
      </c>
      <c r="J1521" s="97" t="str">
        <f>IF(C1521='TABELA UNIFICADA 2024'!A1467,'TABELA UNIFICADA 2024'!G1467," ")</f>
        <v xml:space="preserve"> </v>
      </c>
      <c r="K1521" s="96" t="s">
        <v>113</v>
      </c>
      <c r="L1521" s="100" t="str">
        <f t="shared" si="135"/>
        <v>-</v>
      </c>
      <c r="M1521" s="95" t="str">
        <f>IF(C1521='TABELA UNIFICADA 2024'!A1521,'TABELA UNIFICADA 2024'!C1521," ")</f>
        <v xml:space="preserve"> </v>
      </c>
      <c r="N1521" s="99" t="str">
        <f>IF(C1521='TABELA UNIFICADA 2024'!A1467,'TABELA UNIFICADA 2024'!F1467," ")</f>
        <v xml:space="preserve"> </v>
      </c>
      <c r="O1521" s="99" t="str">
        <f t="shared" si="136"/>
        <v xml:space="preserve"> </v>
      </c>
      <c r="Y1521" s="183" t="s">
        <v>1350</v>
      </c>
      <c r="Z1521" s="104" t="s">
        <v>666</v>
      </c>
      <c r="AA1521" s="104" t="s">
        <v>706</v>
      </c>
      <c r="AB1521" s="104" t="str">
        <f t="shared" si="134"/>
        <v>FERRO</v>
      </c>
      <c r="AC1521" s="106">
        <f>IF(AND(AB1521="FERRO",AA1521="PADRAO"),CONTROLE!$T$2,IF(AND(AB1521="FERRO",AA1521="ESPECIAL"),CONTROLE!$T$3,IF(AND(AB1521="ACO",AA1521="PADRAO"),CONTROLE!$T$8,IF(AND(AB1521="ACO",AA1521="ESPECIAL"),CONTROLE!$T$9,IF(AND(AB1521="ALUMINIO",AA1521="PADRAO"),CONTROLE!$T$5,IF(AND(AB1521="ALUMINIO",AA1521="ESPECIAL"),CONTROLE!$T$6))))))</f>
        <v>12737</v>
      </c>
    </row>
    <row r="1522" spans="1:29" ht="15" customHeight="1">
      <c r="A1522" s="98" t="s">
        <v>2927</v>
      </c>
      <c r="B1522" s="96" t="str">
        <f t="shared" si="137"/>
        <v xml:space="preserve"> </v>
      </c>
      <c r="C1522" s="96" t="str">
        <f>IF(AND(ISBLANK('TABELA UNIFICADA 2024'!P1468)=TRUE,(ISBLANK('TABELA UNIFICADA 2024'!A1468)=FALSE)),'TABELA UNIFICADA 2024'!A1468," ")</f>
        <v xml:space="preserve"> </v>
      </c>
      <c r="D1522" s="96" t="s">
        <v>43</v>
      </c>
      <c r="E1522" s="191" t="str">
        <f>IF(ISBLANK('TABELA UNIFICADA 2024'!M1468)=TRUE," ",'TABELA UNIFICADA 2024'!M1468)</f>
        <v xml:space="preserve"> </v>
      </c>
      <c r="F1522" s="96" t="s">
        <v>111</v>
      </c>
      <c r="G1522" s="96" t="str">
        <f>IF(C1522='TABELA UNIFICADA 2024'!A1522,'TABELA UNIFICADA 2024'!D1522," ")</f>
        <v xml:space="preserve"> </v>
      </c>
      <c r="H1522" s="96" t="s">
        <v>43</v>
      </c>
      <c r="I1522" s="96" t="s">
        <v>112</v>
      </c>
      <c r="J1522" s="97" t="str">
        <f>IF(C1522='TABELA UNIFICADA 2024'!A1468,'TABELA UNIFICADA 2024'!G1468," ")</f>
        <v xml:space="preserve"> </v>
      </c>
      <c r="K1522" s="96" t="s">
        <v>113</v>
      </c>
      <c r="L1522" s="100" t="str">
        <f t="shared" si="135"/>
        <v>-</v>
      </c>
      <c r="M1522" s="95" t="str">
        <f>IF(C1522='TABELA UNIFICADA 2024'!A1522,'TABELA UNIFICADA 2024'!C1522," ")</f>
        <v xml:space="preserve"> </v>
      </c>
      <c r="N1522" s="99" t="str">
        <f>IF(C1522='TABELA UNIFICADA 2024'!A1468,'TABELA UNIFICADA 2024'!F1468," ")</f>
        <v xml:space="preserve"> </v>
      </c>
      <c r="O1522" s="99" t="str">
        <f t="shared" si="136"/>
        <v xml:space="preserve"> </v>
      </c>
      <c r="Y1522" s="183" t="s">
        <v>1351</v>
      </c>
      <c r="Z1522" s="104" t="s">
        <v>666</v>
      </c>
      <c r="AA1522" s="104" t="s">
        <v>706</v>
      </c>
      <c r="AB1522" s="104" t="str">
        <f t="shared" si="134"/>
        <v>FERRO</v>
      </c>
      <c r="AC1522" s="106">
        <f>IF(AND(AB1522="FERRO",AA1522="PADRAO"),CONTROLE!$T$2,IF(AND(AB1522="FERRO",AA1522="ESPECIAL"),CONTROLE!$T$3,IF(AND(AB1522="ACO",AA1522="PADRAO"),CONTROLE!$T$8,IF(AND(AB1522="ACO",AA1522="ESPECIAL"),CONTROLE!$T$9,IF(AND(AB1522="ALUMINIO",AA1522="PADRAO"),CONTROLE!$T$5,IF(AND(AB1522="ALUMINIO",AA1522="ESPECIAL"),CONTROLE!$T$6))))))</f>
        <v>12737</v>
      </c>
    </row>
    <row r="1523" spans="1:29" ht="15" customHeight="1">
      <c r="A1523" s="98" t="s">
        <v>2927</v>
      </c>
      <c r="B1523" s="96" t="str">
        <f t="shared" si="137"/>
        <v xml:space="preserve"> </v>
      </c>
      <c r="C1523" s="96" t="str">
        <f>IF(AND(ISBLANK('TABELA UNIFICADA 2024'!P1469)=TRUE,(ISBLANK('TABELA UNIFICADA 2024'!A1469)=FALSE)),'TABELA UNIFICADA 2024'!A1469," ")</f>
        <v xml:space="preserve"> </v>
      </c>
      <c r="D1523" s="96" t="s">
        <v>43</v>
      </c>
      <c r="E1523" s="191" t="str">
        <f>IF(ISBLANK('TABELA UNIFICADA 2024'!M1469)=TRUE," ",'TABELA UNIFICADA 2024'!M1469)</f>
        <v xml:space="preserve"> </v>
      </c>
      <c r="F1523" s="96" t="s">
        <v>111</v>
      </c>
      <c r="G1523" s="96" t="str">
        <f>IF(C1523='TABELA UNIFICADA 2024'!A1523,'TABELA UNIFICADA 2024'!D1523," ")</f>
        <v xml:space="preserve"> </v>
      </c>
      <c r="H1523" s="96" t="s">
        <v>43</v>
      </c>
      <c r="I1523" s="96" t="s">
        <v>112</v>
      </c>
      <c r="J1523" s="97" t="str">
        <f>IF(C1523='TABELA UNIFICADA 2024'!A1469,'TABELA UNIFICADA 2024'!G1469," ")</f>
        <v xml:space="preserve"> </v>
      </c>
      <c r="K1523" s="96" t="s">
        <v>113</v>
      </c>
      <c r="L1523" s="100" t="str">
        <f t="shared" si="135"/>
        <v>-</v>
      </c>
      <c r="M1523" s="95" t="str">
        <f>IF(C1523='TABELA UNIFICADA 2024'!A1523,'TABELA UNIFICADA 2024'!C1523," ")</f>
        <v xml:space="preserve"> </v>
      </c>
      <c r="N1523" s="99" t="str">
        <f>IF(C1523='TABELA UNIFICADA 2024'!A1469,'TABELA UNIFICADA 2024'!F1469," ")</f>
        <v xml:space="preserve"> </v>
      </c>
      <c r="O1523" s="99" t="str">
        <f t="shared" si="136"/>
        <v xml:space="preserve"> </v>
      </c>
      <c r="Y1523" s="183" t="s">
        <v>1352</v>
      </c>
      <c r="Z1523" s="104" t="s">
        <v>666</v>
      </c>
      <c r="AA1523" s="104" t="s">
        <v>706</v>
      </c>
      <c r="AB1523" s="104" t="str">
        <f t="shared" si="134"/>
        <v>FERRO</v>
      </c>
      <c r="AC1523" s="106">
        <f>IF(AND(AB1523="FERRO",AA1523="PADRAO"),CONTROLE!$T$2,IF(AND(AB1523="FERRO",AA1523="ESPECIAL"),CONTROLE!$T$3,IF(AND(AB1523="ACO",AA1523="PADRAO"),CONTROLE!$T$8,IF(AND(AB1523="ACO",AA1523="ESPECIAL"),CONTROLE!$T$9,IF(AND(AB1523="ALUMINIO",AA1523="PADRAO"),CONTROLE!$T$5,IF(AND(AB1523="ALUMINIO",AA1523="ESPECIAL"),CONTROLE!$T$6))))))</f>
        <v>12737</v>
      </c>
    </row>
    <row r="1524" spans="1:29" ht="15" customHeight="1">
      <c r="A1524" s="98" t="s">
        <v>2927</v>
      </c>
      <c r="B1524" s="96" t="str">
        <f t="shared" si="137"/>
        <v xml:space="preserve"> </v>
      </c>
      <c r="C1524" s="96" t="str">
        <f>IF(AND(ISBLANK('TABELA UNIFICADA 2024'!P1470)=TRUE,(ISBLANK('TABELA UNIFICADA 2024'!A1470)=FALSE)),'TABELA UNIFICADA 2024'!A1470," ")</f>
        <v xml:space="preserve"> </v>
      </c>
      <c r="D1524" s="96" t="s">
        <v>43</v>
      </c>
      <c r="E1524" s="191" t="str">
        <f>IF(ISBLANK('TABELA UNIFICADA 2024'!M1470)=TRUE," ",'TABELA UNIFICADA 2024'!M1470)</f>
        <v xml:space="preserve"> </v>
      </c>
      <c r="F1524" s="96" t="s">
        <v>111</v>
      </c>
      <c r="G1524" s="96" t="str">
        <f>IF(C1524='TABELA UNIFICADA 2024'!A1524,'TABELA UNIFICADA 2024'!D1524," ")</f>
        <v xml:space="preserve"> </v>
      </c>
      <c r="H1524" s="96" t="s">
        <v>43</v>
      </c>
      <c r="I1524" s="96" t="s">
        <v>112</v>
      </c>
      <c r="J1524" s="97" t="str">
        <f>IF(C1524='TABELA UNIFICADA 2024'!A1470,'TABELA UNIFICADA 2024'!G1470," ")</f>
        <v xml:space="preserve"> </v>
      </c>
      <c r="K1524" s="96" t="s">
        <v>113</v>
      </c>
      <c r="L1524" s="100" t="str">
        <f t="shared" si="135"/>
        <v>-</v>
      </c>
      <c r="M1524" s="95" t="str">
        <f>IF(C1524='TABELA UNIFICADA 2024'!A1524,'TABELA UNIFICADA 2024'!C1524," ")</f>
        <v xml:space="preserve"> </v>
      </c>
      <c r="N1524" s="99" t="str">
        <f>IF(C1524='TABELA UNIFICADA 2024'!A1470,'TABELA UNIFICADA 2024'!F1470," ")</f>
        <v xml:space="preserve"> </v>
      </c>
      <c r="O1524" s="99" t="str">
        <f t="shared" si="136"/>
        <v xml:space="preserve"> </v>
      </c>
      <c r="Y1524" s="183" t="s">
        <v>1353</v>
      </c>
      <c r="Z1524" s="104" t="s">
        <v>666</v>
      </c>
      <c r="AA1524" s="104" t="s">
        <v>706</v>
      </c>
      <c r="AB1524" s="104" t="str">
        <f t="shared" si="134"/>
        <v>FERRO</v>
      </c>
      <c r="AC1524" s="106">
        <f>IF(AND(AB1524="FERRO",AA1524="PADRAO"),CONTROLE!$T$2,IF(AND(AB1524="FERRO",AA1524="ESPECIAL"),CONTROLE!$T$3,IF(AND(AB1524="ACO",AA1524="PADRAO"),CONTROLE!$T$8,IF(AND(AB1524="ACO",AA1524="ESPECIAL"),CONTROLE!$T$9,IF(AND(AB1524="ALUMINIO",AA1524="PADRAO"),CONTROLE!$T$5,IF(AND(AB1524="ALUMINIO",AA1524="ESPECIAL"),CONTROLE!$T$6))))))</f>
        <v>12737</v>
      </c>
    </row>
    <row r="1525" spans="1:29" ht="15" customHeight="1">
      <c r="A1525" s="98" t="s">
        <v>2927</v>
      </c>
      <c r="B1525" s="96" t="str">
        <f t="shared" si="137"/>
        <v xml:space="preserve"> </v>
      </c>
      <c r="C1525" s="96" t="str">
        <f>IF(AND(ISBLANK('TABELA UNIFICADA 2024'!P1471)=TRUE,(ISBLANK('TABELA UNIFICADA 2024'!A1471)=FALSE)),'TABELA UNIFICADA 2024'!A1471," ")</f>
        <v xml:space="preserve"> </v>
      </c>
      <c r="D1525" s="96" t="s">
        <v>43</v>
      </c>
      <c r="E1525" s="191" t="str">
        <f>IF(ISBLANK('TABELA UNIFICADA 2024'!M1471)=TRUE," ",'TABELA UNIFICADA 2024'!M1471)</f>
        <v xml:space="preserve"> </v>
      </c>
      <c r="F1525" s="96" t="s">
        <v>111</v>
      </c>
      <c r="G1525" s="96" t="str">
        <f>IF(C1525='TABELA UNIFICADA 2024'!A1525,'TABELA UNIFICADA 2024'!D1525," ")</f>
        <v xml:space="preserve"> </v>
      </c>
      <c r="H1525" s="96" t="s">
        <v>43</v>
      </c>
      <c r="I1525" s="96" t="s">
        <v>112</v>
      </c>
      <c r="J1525" s="97" t="str">
        <f>IF(C1525='TABELA UNIFICADA 2024'!A1471,'TABELA UNIFICADA 2024'!G1471," ")</f>
        <v xml:space="preserve"> </v>
      </c>
      <c r="K1525" s="96" t="s">
        <v>113</v>
      </c>
      <c r="L1525" s="100" t="str">
        <f t="shared" si="135"/>
        <v>-</v>
      </c>
      <c r="M1525" s="95" t="str">
        <f>IF(C1525='TABELA UNIFICADA 2024'!A1525,'TABELA UNIFICADA 2024'!C1525," ")</f>
        <v xml:space="preserve"> </v>
      </c>
      <c r="N1525" s="99" t="str">
        <f>IF(C1525='TABELA UNIFICADA 2024'!A1471,'TABELA UNIFICADA 2024'!F1471," ")</f>
        <v xml:space="preserve"> </v>
      </c>
      <c r="O1525" s="99" t="str">
        <f t="shared" si="136"/>
        <v xml:space="preserve"> </v>
      </c>
      <c r="Y1525" s="183" t="s">
        <v>1354</v>
      </c>
      <c r="Z1525" s="104" t="s">
        <v>666</v>
      </c>
      <c r="AA1525" s="104" t="s">
        <v>706</v>
      </c>
      <c r="AB1525" s="104" t="str">
        <f t="shared" si="134"/>
        <v>FERRO</v>
      </c>
      <c r="AC1525" s="106">
        <f>IF(AND(AB1525="FERRO",AA1525="PADRAO"),CONTROLE!$T$2,IF(AND(AB1525="FERRO",AA1525="ESPECIAL"),CONTROLE!$T$3,IF(AND(AB1525="ACO",AA1525="PADRAO"),CONTROLE!$T$8,IF(AND(AB1525="ACO",AA1525="ESPECIAL"),CONTROLE!$T$9,IF(AND(AB1525="ALUMINIO",AA1525="PADRAO"),CONTROLE!$T$5,IF(AND(AB1525="ALUMINIO",AA1525="ESPECIAL"),CONTROLE!$T$6))))))</f>
        <v>12737</v>
      </c>
    </row>
    <row r="1526" spans="1:29" ht="15" customHeight="1">
      <c r="A1526" s="98" t="s">
        <v>2927</v>
      </c>
      <c r="B1526" s="96" t="str">
        <f t="shared" si="137"/>
        <v xml:space="preserve"> </v>
      </c>
      <c r="C1526" s="96" t="str">
        <f>IF(AND(ISBLANK('TABELA UNIFICADA 2024'!P1472)=TRUE,(ISBLANK('TABELA UNIFICADA 2024'!A1472)=FALSE)),'TABELA UNIFICADA 2024'!A1472," ")</f>
        <v xml:space="preserve"> </v>
      </c>
      <c r="D1526" s="96" t="s">
        <v>43</v>
      </c>
      <c r="E1526" s="191" t="str">
        <f>IF(ISBLANK('TABELA UNIFICADA 2024'!M1472)=TRUE," ",'TABELA UNIFICADA 2024'!M1472)</f>
        <v xml:space="preserve"> </v>
      </c>
      <c r="F1526" s="96" t="s">
        <v>111</v>
      </c>
      <c r="G1526" s="96" t="str">
        <f>IF(C1526='TABELA UNIFICADA 2024'!A1526,'TABELA UNIFICADA 2024'!D1526," ")</f>
        <v xml:space="preserve"> </v>
      </c>
      <c r="H1526" s="96" t="s">
        <v>43</v>
      </c>
      <c r="I1526" s="96" t="s">
        <v>112</v>
      </c>
      <c r="J1526" s="97" t="str">
        <f>IF(C1526='TABELA UNIFICADA 2024'!A1472,'TABELA UNIFICADA 2024'!G1472," ")</f>
        <v xml:space="preserve"> </v>
      </c>
      <c r="K1526" s="96" t="s">
        <v>113</v>
      </c>
      <c r="L1526" s="100" t="str">
        <f t="shared" si="135"/>
        <v>-</v>
      </c>
      <c r="M1526" s="95" t="str">
        <f>IF(C1526='TABELA UNIFICADA 2024'!A1526,'TABELA UNIFICADA 2024'!C1526," ")</f>
        <v xml:space="preserve"> </v>
      </c>
      <c r="N1526" s="99" t="str">
        <f>IF(C1526='TABELA UNIFICADA 2024'!A1472,'TABELA UNIFICADA 2024'!F1472," ")</f>
        <v xml:space="preserve"> </v>
      </c>
      <c r="O1526" s="99" t="str">
        <f t="shared" si="136"/>
        <v xml:space="preserve"> </v>
      </c>
      <c r="Y1526" s="183" t="s">
        <v>1355</v>
      </c>
      <c r="Z1526" s="104" t="s">
        <v>666</v>
      </c>
      <c r="AA1526" s="104" t="s">
        <v>706</v>
      </c>
      <c r="AB1526" s="104" t="str">
        <f t="shared" si="134"/>
        <v>FERRO</v>
      </c>
      <c r="AC1526" s="106">
        <f>IF(AND(AB1526="FERRO",AA1526="PADRAO"),CONTROLE!$T$2,IF(AND(AB1526="FERRO",AA1526="ESPECIAL"),CONTROLE!$T$3,IF(AND(AB1526="ACO",AA1526="PADRAO"),CONTROLE!$T$8,IF(AND(AB1526="ACO",AA1526="ESPECIAL"),CONTROLE!$T$9,IF(AND(AB1526="ALUMINIO",AA1526="PADRAO"),CONTROLE!$T$5,IF(AND(AB1526="ALUMINIO",AA1526="ESPECIAL"),CONTROLE!$T$6))))))</f>
        <v>12737</v>
      </c>
    </row>
    <row r="1527" spans="1:29" ht="15" customHeight="1">
      <c r="A1527" s="98" t="s">
        <v>2927</v>
      </c>
      <c r="B1527" s="96" t="str">
        <f t="shared" si="137"/>
        <v xml:space="preserve"> </v>
      </c>
      <c r="C1527" s="96" t="str">
        <f>IF(AND(ISBLANK('TABELA UNIFICADA 2024'!P1473)=TRUE,(ISBLANK('TABELA UNIFICADA 2024'!A1473)=FALSE)),'TABELA UNIFICADA 2024'!A1473," ")</f>
        <v xml:space="preserve"> </v>
      </c>
      <c r="D1527" s="96" t="s">
        <v>43</v>
      </c>
      <c r="E1527" s="191" t="str">
        <f>IF(ISBLANK('TABELA UNIFICADA 2024'!M1473)=TRUE," ",'TABELA UNIFICADA 2024'!M1473)</f>
        <v xml:space="preserve"> </v>
      </c>
      <c r="F1527" s="96" t="s">
        <v>111</v>
      </c>
      <c r="G1527" s="96" t="str">
        <f>IF(C1527='TABELA UNIFICADA 2024'!A1527,'TABELA UNIFICADA 2024'!D1527," ")</f>
        <v xml:space="preserve"> </v>
      </c>
      <c r="H1527" s="96" t="s">
        <v>43</v>
      </c>
      <c r="I1527" s="96" t="s">
        <v>112</v>
      </c>
      <c r="J1527" s="97" t="str">
        <f>IF(C1527='TABELA UNIFICADA 2024'!A1473,'TABELA UNIFICADA 2024'!G1473," ")</f>
        <v xml:space="preserve"> </v>
      </c>
      <c r="K1527" s="96" t="s">
        <v>113</v>
      </c>
      <c r="L1527" s="100" t="str">
        <f t="shared" si="135"/>
        <v>-</v>
      </c>
      <c r="M1527" s="95" t="str">
        <f>IF(C1527='TABELA UNIFICADA 2024'!A1527,'TABELA UNIFICADA 2024'!C1527," ")</f>
        <v xml:space="preserve"> </v>
      </c>
      <c r="N1527" s="99" t="str">
        <f>IF(C1527='TABELA UNIFICADA 2024'!A1473,'TABELA UNIFICADA 2024'!F1473," ")</f>
        <v xml:space="preserve"> </v>
      </c>
      <c r="O1527" s="99" t="str">
        <f t="shared" si="136"/>
        <v xml:space="preserve"> </v>
      </c>
      <c r="Y1527" s="183" t="s">
        <v>1356</v>
      </c>
      <c r="Z1527" s="104" t="s">
        <v>666</v>
      </c>
      <c r="AA1527" s="104" t="s">
        <v>706</v>
      </c>
      <c r="AB1527" s="104" t="str">
        <f t="shared" si="134"/>
        <v>FERRO</v>
      </c>
      <c r="AC1527" s="106">
        <f>IF(AND(AB1527="FERRO",AA1527="PADRAO"),CONTROLE!$T$2,IF(AND(AB1527="FERRO",AA1527="ESPECIAL"),CONTROLE!$T$3,IF(AND(AB1527="ACO",AA1527="PADRAO"),CONTROLE!$T$8,IF(AND(AB1527="ACO",AA1527="ESPECIAL"),CONTROLE!$T$9,IF(AND(AB1527="ALUMINIO",AA1527="PADRAO"),CONTROLE!$T$5,IF(AND(AB1527="ALUMINIO",AA1527="ESPECIAL"),CONTROLE!$T$6))))))</f>
        <v>12737</v>
      </c>
    </row>
    <row r="1528" spans="1:29" ht="15" customHeight="1">
      <c r="A1528" s="98" t="s">
        <v>2927</v>
      </c>
      <c r="B1528" s="96" t="str">
        <f t="shared" si="137"/>
        <v xml:space="preserve"> </v>
      </c>
      <c r="C1528" s="96" t="str">
        <f>IF(AND(ISBLANK('TABELA UNIFICADA 2024'!P1474)=TRUE,(ISBLANK('TABELA UNIFICADA 2024'!A1474)=FALSE)),'TABELA UNIFICADA 2024'!A1474," ")</f>
        <v xml:space="preserve"> </v>
      </c>
      <c r="D1528" s="96" t="s">
        <v>43</v>
      </c>
      <c r="E1528" s="191" t="str">
        <f>IF(ISBLANK('TABELA UNIFICADA 2024'!M1474)=TRUE," ",'TABELA UNIFICADA 2024'!M1474)</f>
        <v xml:space="preserve"> </v>
      </c>
      <c r="F1528" s="96" t="s">
        <v>111</v>
      </c>
      <c r="G1528" s="96" t="str">
        <f>IF(C1528='TABELA UNIFICADA 2024'!A1528,'TABELA UNIFICADA 2024'!D1528," ")</f>
        <v xml:space="preserve"> </v>
      </c>
      <c r="H1528" s="96" t="s">
        <v>43</v>
      </c>
      <c r="I1528" s="96" t="s">
        <v>112</v>
      </c>
      <c r="J1528" s="97" t="str">
        <f>IF(C1528='TABELA UNIFICADA 2024'!A1474,'TABELA UNIFICADA 2024'!G1474," ")</f>
        <v xml:space="preserve"> </v>
      </c>
      <c r="K1528" s="96" t="s">
        <v>113</v>
      </c>
      <c r="L1528" s="100" t="str">
        <f t="shared" si="135"/>
        <v>-</v>
      </c>
      <c r="M1528" s="95" t="str">
        <f>IF(C1528='TABELA UNIFICADA 2024'!A1528,'TABELA UNIFICADA 2024'!C1528," ")</f>
        <v xml:space="preserve"> </v>
      </c>
      <c r="N1528" s="99" t="str">
        <f>IF(C1528='TABELA UNIFICADA 2024'!A1474,'TABELA UNIFICADA 2024'!F1474," ")</f>
        <v xml:space="preserve"> </v>
      </c>
      <c r="O1528" s="99" t="str">
        <f t="shared" si="136"/>
        <v xml:space="preserve"> </v>
      </c>
      <c r="Y1528" s="183" t="s">
        <v>1357</v>
      </c>
      <c r="Z1528" s="104" t="s">
        <v>666</v>
      </c>
      <c r="AA1528" s="104" t="s">
        <v>706</v>
      </c>
      <c r="AB1528" s="104" t="str">
        <f t="shared" si="134"/>
        <v>FERRO</v>
      </c>
      <c r="AC1528" s="106">
        <f>IF(AND(AB1528="FERRO",AA1528="PADRAO"),CONTROLE!$T$2,IF(AND(AB1528="FERRO",AA1528="ESPECIAL"),CONTROLE!$T$3,IF(AND(AB1528="ACO",AA1528="PADRAO"),CONTROLE!$T$8,IF(AND(AB1528="ACO",AA1528="ESPECIAL"),CONTROLE!$T$9,IF(AND(AB1528="ALUMINIO",AA1528="PADRAO"),CONTROLE!$T$5,IF(AND(AB1528="ALUMINIO",AA1528="ESPECIAL"),CONTROLE!$T$6))))))</f>
        <v>12737</v>
      </c>
    </row>
    <row r="1529" spans="1:29" ht="15" customHeight="1">
      <c r="A1529" s="98" t="s">
        <v>2927</v>
      </c>
      <c r="B1529" s="96" t="str">
        <f t="shared" si="137"/>
        <v xml:space="preserve"> </v>
      </c>
      <c r="C1529" s="96" t="str">
        <f>IF(AND(ISBLANK('TABELA UNIFICADA 2024'!P1475)=TRUE,(ISBLANK('TABELA UNIFICADA 2024'!A1475)=FALSE)),'TABELA UNIFICADA 2024'!A1475," ")</f>
        <v xml:space="preserve"> </v>
      </c>
      <c r="D1529" s="96" t="s">
        <v>43</v>
      </c>
      <c r="E1529" s="191" t="str">
        <f>IF(ISBLANK('TABELA UNIFICADA 2024'!M1475)=TRUE," ",'TABELA UNIFICADA 2024'!M1475)</f>
        <v xml:space="preserve"> </v>
      </c>
      <c r="F1529" s="96" t="s">
        <v>111</v>
      </c>
      <c r="G1529" s="96" t="str">
        <f>IF(C1529='TABELA UNIFICADA 2024'!A1529,'TABELA UNIFICADA 2024'!D1529," ")</f>
        <v xml:space="preserve"> </v>
      </c>
      <c r="H1529" s="96" t="s">
        <v>43</v>
      </c>
      <c r="I1529" s="96" t="s">
        <v>112</v>
      </c>
      <c r="J1529" s="97" t="str">
        <f>IF(C1529='TABELA UNIFICADA 2024'!A1475,'TABELA UNIFICADA 2024'!G1475," ")</f>
        <v xml:space="preserve"> </v>
      </c>
      <c r="K1529" s="96" t="s">
        <v>113</v>
      </c>
      <c r="L1529" s="100" t="str">
        <f t="shared" si="135"/>
        <v>-</v>
      </c>
      <c r="M1529" s="95" t="str">
        <f>IF(C1529='TABELA UNIFICADA 2024'!A1529,'TABELA UNIFICADA 2024'!C1529," ")</f>
        <v xml:space="preserve"> </v>
      </c>
      <c r="N1529" s="99" t="str">
        <f>IF(C1529='TABELA UNIFICADA 2024'!A1475,'TABELA UNIFICADA 2024'!F1475," ")</f>
        <v xml:space="preserve"> </v>
      </c>
      <c r="O1529" s="99" t="str">
        <f t="shared" si="136"/>
        <v xml:space="preserve"> </v>
      </c>
      <c r="Y1529" s="183" t="s">
        <v>1358</v>
      </c>
      <c r="Z1529" s="104" t="s">
        <v>666</v>
      </c>
      <c r="AA1529" s="104" t="s">
        <v>706</v>
      </c>
      <c r="AB1529" s="104" t="str">
        <f t="shared" si="134"/>
        <v>FERRO</v>
      </c>
      <c r="AC1529" s="106">
        <f>IF(AND(AB1529="FERRO",AA1529="PADRAO"),CONTROLE!$T$2,IF(AND(AB1529="FERRO",AA1529="ESPECIAL"),CONTROLE!$T$3,IF(AND(AB1529="ACO",AA1529="PADRAO"),CONTROLE!$T$8,IF(AND(AB1529="ACO",AA1529="ESPECIAL"),CONTROLE!$T$9,IF(AND(AB1529="ALUMINIO",AA1529="PADRAO"),CONTROLE!$T$5,IF(AND(AB1529="ALUMINIO",AA1529="ESPECIAL"),CONTROLE!$T$6))))))</f>
        <v>12737</v>
      </c>
    </row>
    <row r="1530" spans="1:29" ht="15" customHeight="1">
      <c r="A1530" s="98" t="s">
        <v>2927</v>
      </c>
      <c r="B1530" s="96" t="str">
        <f t="shared" si="137"/>
        <v xml:space="preserve"> </v>
      </c>
      <c r="C1530" s="96" t="str">
        <f>IF(AND(ISBLANK('TABELA UNIFICADA 2024'!P1476)=TRUE,(ISBLANK('TABELA UNIFICADA 2024'!A1476)=FALSE)),'TABELA UNIFICADA 2024'!A1476," ")</f>
        <v xml:space="preserve"> </v>
      </c>
      <c r="D1530" s="96" t="s">
        <v>43</v>
      </c>
      <c r="E1530" s="191" t="str">
        <f>IF(ISBLANK('TABELA UNIFICADA 2024'!M1476)=TRUE," ",'TABELA UNIFICADA 2024'!M1476)</f>
        <v xml:space="preserve"> </v>
      </c>
      <c r="F1530" s="96" t="s">
        <v>111</v>
      </c>
      <c r="G1530" s="96" t="str">
        <f>IF(C1530='TABELA UNIFICADA 2024'!A1530,'TABELA UNIFICADA 2024'!D1530," ")</f>
        <v xml:space="preserve"> </v>
      </c>
      <c r="H1530" s="96" t="s">
        <v>43</v>
      </c>
      <c r="I1530" s="96" t="s">
        <v>112</v>
      </c>
      <c r="J1530" s="97" t="str">
        <f>IF(C1530='TABELA UNIFICADA 2024'!A1476,'TABELA UNIFICADA 2024'!G1476," ")</f>
        <v xml:space="preserve"> </v>
      </c>
      <c r="K1530" s="96" t="s">
        <v>113</v>
      </c>
      <c r="L1530" s="100" t="str">
        <f t="shared" si="135"/>
        <v>-</v>
      </c>
      <c r="M1530" s="95" t="str">
        <f>IF(C1530='TABELA UNIFICADA 2024'!A1530,'TABELA UNIFICADA 2024'!C1530," ")</f>
        <v xml:space="preserve"> </v>
      </c>
      <c r="N1530" s="99" t="str">
        <f>IF(C1530='TABELA UNIFICADA 2024'!A1476,'TABELA UNIFICADA 2024'!F1476," ")</f>
        <v xml:space="preserve"> </v>
      </c>
      <c r="O1530" s="99" t="str">
        <f t="shared" si="136"/>
        <v xml:space="preserve"> </v>
      </c>
      <c r="Y1530" s="183" t="s">
        <v>1359</v>
      </c>
      <c r="Z1530" s="104" t="s">
        <v>666</v>
      </c>
      <c r="AA1530" s="104" t="s">
        <v>706</v>
      </c>
      <c r="AB1530" s="104" t="str">
        <f t="shared" si="134"/>
        <v>FERRO</v>
      </c>
      <c r="AC1530" s="106">
        <f>IF(AND(AB1530="FERRO",AA1530="PADRAO"),CONTROLE!$T$2,IF(AND(AB1530="FERRO",AA1530="ESPECIAL"),CONTROLE!$T$3,IF(AND(AB1530="ACO",AA1530="PADRAO"),CONTROLE!$T$8,IF(AND(AB1530="ACO",AA1530="ESPECIAL"),CONTROLE!$T$9,IF(AND(AB1530="ALUMINIO",AA1530="PADRAO"),CONTROLE!$T$5,IF(AND(AB1530="ALUMINIO",AA1530="ESPECIAL"),CONTROLE!$T$6))))))</f>
        <v>12737</v>
      </c>
    </row>
    <row r="1531" spans="1:29" ht="15" customHeight="1">
      <c r="A1531" s="98" t="s">
        <v>2927</v>
      </c>
      <c r="B1531" s="96" t="str">
        <f t="shared" si="137"/>
        <v xml:space="preserve"> </v>
      </c>
      <c r="C1531" s="96" t="str">
        <f>IF(AND(ISBLANK('TABELA UNIFICADA 2024'!P1477)=TRUE,(ISBLANK('TABELA UNIFICADA 2024'!A1477)=FALSE)),'TABELA UNIFICADA 2024'!A1477," ")</f>
        <v xml:space="preserve"> </v>
      </c>
      <c r="D1531" s="96" t="s">
        <v>43</v>
      </c>
      <c r="E1531" s="191" t="str">
        <f>IF(ISBLANK('TABELA UNIFICADA 2024'!M1477)=TRUE," ",'TABELA UNIFICADA 2024'!M1477)</f>
        <v xml:space="preserve"> </v>
      </c>
      <c r="F1531" s="96" t="s">
        <v>111</v>
      </c>
      <c r="G1531" s="96" t="str">
        <f>IF(C1531='TABELA UNIFICADA 2024'!A1531,'TABELA UNIFICADA 2024'!D1531," ")</f>
        <v xml:space="preserve"> </v>
      </c>
      <c r="H1531" s="96" t="s">
        <v>43</v>
      </c>
      <c r="I1531" s="96" t="s">
        <v>112</v>
      </c>
      <c r="J1531" s="97" t="str">
        <f>IF(C1531='TABELA UNIFICADA 2024'!A1477,'TABELA UNIFICADA 2024'!G1477," ")</f>
        <v xml:space="preserve"> </v>
      </c>
      <c r="K1531" s="96" t="s">
        <v>113</v>
      </c>
      <c r="L1531" s="100" t="str">
        <f t="shared" si="135"/>
        <v>-</v>
      </c>
      <c r="M1531" s="95" t="str">
        <f>IF(C1531='TABELA UNIFICADA 2024'!A1531,'TABELA UNIFICADA 2024'!C1531," ")</f>
        <v xml:space="preserve"> </v>
      </c>
      <c r="N1531" s="99" t="str">
        <f>IF(C1531='TABELA UNIFICADA 2024'!A1477,'TABELA UNIFICADA 2024'!F1477," ")</f>
        <v xml:space="preserve"> </v>
      </c>
      <c r="O1531" s="99" t="str">
        <f t="shared" si="136"/>
        <v xml:space="preserve"> </v>
      </c>
      <c r="Y1531" s="183" t="s">
        <v>1360</v>
      </c>
      <c r="Z1531" s="104" t="s">
        <v>666</v>
      </c>
      <c r="AA1531" s="104" t="s">
        <v>706</v>
      </c>
      <c r="AB1531" s="104" t="str">
        <f t="shared" si="134"/>
        <v>FERRO</v>
      </c>
      <c r="AC1531" s="106">
        <f>IF(AND(AB1531="FERRO",AA1531="PADRAO"),CONTROLE!$T$2,IF(AND(AB1531="FERRO",AA1531="ESPECIAL"),CONTROLE!$T$3,IF(AND(AB1531="ACO",AA1531="PADRAO"),CONTROLE!$T$8,IF(AND(AB1531="ACO",AA1531="ESPECIAL"),CONTROLE!$T$9,IF(AND(AB1531="ALUMINIO",AA1531="PADRAO"),CONTROLE!$T$5,IF(AND(AB1531="ALUMINIO",AA1531="ESPECIAL"),CONTROLE!$T$6))))))</f>
        <v>12737</v>
      </c>
    </row>
    <row r="1532" spans="1:29" ht="15" customHeight="1">
      <c r="A1532" s="98" t="s">
        <v>2927</v>
      </c>
      <c r="B1532" s="96" t="str">
        <f t="shared" si="137"/>
        <v xml:space="preserve"> </v>
      </c>
      <c r="C1532" s="96" t="str">
        <f>IF(AND(ISBLANK('TABELA UNIFICADA 2024'!P1478)=TRUE,(ISBLANK('TABELA UNIFICADA 2024'!A1478)=FALSE)),'TABELA UNIFICADA 2024'!A1478," ")</f>
        <v xml:space="preserve"> </v>
      </c>
      <c r="D1532" s="96" t="s">
        <v>43</v>
      </c>
      <c r="E1532" s="191" t="str">
        <f>IF(ISBLANK('TABELA UNIFICADA 2024'!M1478)=TRUE," ",'TABELA UNIFICADA 2024'!M1478)</f>
        <v xml:space="preserve"> </v>
      </c>
      <c r="F1532" s="96" t="s">
        <v>111</v>
      </c>
      <c r="G1532" s="96" t="str">
        <f>IF(C1532='TABELA UNIFICADA 2024'!A1532,'TABELA UNIFICADA 2024'!D1532," ")</f>
        <v xml:space="preserve"> </v>
      </c>
      <c r="H1532" s="96" t="s">
        <v>43</v>
      </c>
      <c r="I1532" s="96" t="s">
        <v>112</v>
      </c>
      <c r="J1532" s="97" t="str">
        <f>IF(C1532='TABELA UNIFICADA 2024'!A1478,'TABELA UNIFICADA 2024'!G1478," ")</f>
        <v xml:space="preserve"> </v>
      </c>
      <c r="K1532" s="96" t="s">
        <v>113</v>
      </c>
      <c r="L1532" s="100" t="str">
        <f t="shared" si="135"/>
        <v>-</v>
      </c>
      <c r="M1532" s="95" t="str">
        <f>IF(C1532='TABELA UNIFICADA 2024'!A1532,'TABELA UNIFICADA 2024'!C1532," ")</f>
        <v xml:space="preserve"> </v>
      </c>
      <c r="N1532" s="99" t="str">
        <f>IF(C1532='TABELA UNIFICADA 2024'!A1478,'TABELA UNIFICADA 2024'!F1478," ")</f>
        <v xml:space="preserve"> </v>
      </c>
      <c r="O1532" s="99" t="str">
        <f t="shared" si="136"/>
        <v xml:space="preserve"> </v>
      </c>
      <c r="Y1532" s="183" t="s">
        <v>1361</v>
      </c>
      <c r="Z1532" s="104" t="s">
        <v>666</v>
      </c>
      <c r="AA1532" s="104" t="s">
        <v>706</v>
      </c>
      <c r="AB1532" s="104" t="str">
        <f t="shared" si="134"/>
        <v>FERRO</v>
      </c>
      <c r="AC1532" s="106">
        <f>IF(AND(AB1532="FERRO",AA1532="PADRAO"),CONTROLE!$T$2,IF(AND(AB1532="FERRO",AA1532="ESPECIAL"),CONTROLE!$T$3,IF(AND(AB1532="ACO",AA1532="PADRAO"),CONTROLE!$T$8,IF(AND(AB1532="ACO",AA1532="ESPECIAL"),CONTROLE!$T$9,IF(AND(AB1532="ALUMINIO",AA1532="PADRAO"),CONTROLE!$T$5,IF(AND(AB1532="ALUMINIO",AA1532="ESPECIAL"),CONTROLE!$T$6))))))</f>
        <v>12737</v>
      </c>
    </row>
    <row r="1533" spans="1:29" ht="15" customHeight="1">
      <c r="A1533" s="98" t="s">
        <v>2927</v>
      </c>
      <c r="B1533" s="96" t="str">
        <f t="shared" si="137"/>
        <v xml:space="preserve"> </v>
      </c>
      <c r="C1533" s="96" t="str">
        <f>IF(AND(ISBLANK('TABELA UNIFICADA 2024'!P1479)=TRUE,(ISBLANK('TABELA UNIFICADA 2024'!A1479)=FALSE)),'TABELA UNIFICADA 2024'!A1479," ")</f>
        <v xml:space="preserve"> </v>
      </c>
      <c r="D1533" s="96" t="s">
        <v>43</v>
      </c>
      <c r="E1533" s="191" t="str">
        <f>IF(ISBLANK('TABELA UNIFICADA 2024'!M1479)=TRUE," ",'TABELA UNIFICADA 2024'!M1479)</f>
        <v xml:space="preserve"> </v>
      </c>
      <c r="F1533" s="96" t="s">
        <v>111</v>
      </c>
      <c r="G1533" s="96" t="str">
        <f>IF(C1533='TABELA UNIFICADA 2024'!A1533,'TABELA UNIFICADA 2024'!D1533," ")</f>
        <v xml:space="preserve"> </v>
      </c>
      <c r="H1533" s="96" t="s">
        <v>43</v>
      </c>
      <c r="I1533" s="96" t="s">
        <v>112</v>
      </c>
      <c r="J1533" s="97" t="str">
        <f>IF(C1533='TABELA UNIFICADA 2024'!A1479,'TABELA UNIFICADA 2024'!G1479," ")</f>
        <v xml:space="preserve"> </v>
      </c>
      <c r="K1533" s="96" t="s">
        <v>113</v>
      </c>
      <c r="L1533" s="100" t="str">
        <f t="shared" si="135"/>
        <v>-</v>
      </c>
      <c r="M1533" s="95" t="str">
        <f>IF(C1533='TABELA UNIFICADA 2024'!A1533,'TABELA UNIFICADA 2024'!C1533," ")</f>
        <v xml:space="preserve"> </v>
      </c>
      <c r="N1533" s="99" t="str">
        <f>IF(C1533='TABELA UNIFICADA 2024'!A1479,'TABELA UNIFICADA 2024'!F1479," ")</f>
        <v xml:space="preserve"> </v>
      </c>
      <c r="O1533" s="99" t="str">
        <f t="shared" si="136"/>
        <v xml:space="preserve"> </v>
      </c>
      <c r="Y1533" s="183" t="s">
        <v>1362</v>
      </c>
      <c r="Z1533" s="104" t="s">
        <v>666</v>
      </c>
      <c r="AA1533" s="104" t="s">
        <v>706</v>
      </c>
      <c r="AB1533" s="104" t="str">
        <f t="shared" si="134"/>
        <v>FERRO</v>
      </c>
      <c r="AC1533" s="106">
        <f>IF(AND(AB1533="FERRO",AA1533="PADRAO"),CONTROLE!$T$2,IF(AND(AB1533="FERRO",AA1533="ESPECIAL"),CONTROLE!$T$3,IF(AND(AB1533="ACO",AA1533="PADRAO"),CONTROLE!$T$8,IF(AND(AB1533="ACO",AA1533="ESPECIAL"),CONTROLE!$T$9,IF(AND(AB1533="ALUMINIO",AA1533="PADRAO"),CONTROLE!$T$5,IF(AND(AB1533="ALUMINIO",AA1533="ESPECIAL"),CONTROLE!$T$6))))))</f>
        <v>12737</v>
      </c>
    </row>
    <row r="1534" spans="1:29" ht="15" customHeight="1">
      <c r="A1534" s="98" t="s">
        <v>2927</v>
      </c>
      <c r="B1534" s="96" t="str">
        <f t="shared" si="137"/>
        <v xml:space="preserve"> </v>
      </c>
      <c r="C1534" s="96" t="str">
        <f>IF(AND(ISBLANK('TABELA UNIFICADA 2024'!P1480)=TRUE,(ISBLANK('TABELA UNIFICADA 2024'!A1480)=FALSE)),'TABELA UNIFICADA 2024'!A1480," ")</f>
        <v xml:space="preserve"> </v>
      </c>
      <c r="D1534" s="96" t="s">
        <v>43</v>
      </c>
      <c r="E1534" s="191" t="str">
        <f>IF(ISBLANK('TABELA UNIFICADA 2024'!M1480)=TRUE," ",'TABELA UNIFICADA 2024'!M1480)</f>
        <v xml:space="preserve"> </v>
      </c>
      <c r="F1534" s="96" t="s">
        <v>111</v>
      </c>
      <c r="G1534" s="96" t="str">
        <f>IF(C1534='TABELA UNIFICADA 2024'!A1534,'TABELA UNIFICADA 2024'!D1534," ")</f>
        <v xml:space="preserve"> </v>
      </c>
      <c r="H1534" s="96" t="s">
        <v>43</v>
      </c>
      <c r="I1534" s="96" t="s">
        <v>112</v>
      </c>
      <c r="J1534" s="97" t="str">
        <f>IF(C1534='TABELA UNIFICADA 2024'!A1480,'TABELA UNIFICADA 2024'!G1480," ")</f>
        <v xml:space="preserve"> </v>
      </c>
      <c r="K1534" s="96" t="s">
        <v>113</v>
      </c>
      <c r="L1534" s="100" t="str">
        <f t="shared" si="135"/>
        <v>-</v>
      </c>
      <c r="M1534" s="95" t="str">
        <f>IF(C1534='TABELA UNIFICADA 2024'!A1534,'TABELA UNIFICADA 2024'!C1534," ")</f>
        <v xml:space="preserve"> </v>
      </c>
      <c r="N1534" s="99" t="str">
        <f>IF(C1534='TABELA UNIFICADA 2024'!A1480,'TABELA UNIFICADA 2024'!F1480," ")</f>
        <v xml:space="preserve"> </v>
      </c>
      <c r="O1534" s="99" t="str">
        <f t="shared" si="136"/>
        <v xml:space="preserve"> </v>
      </c>
      <c r="Y1534" s="183" t="s">
        <v>1363</v>
      </c>
      <c r="Z1534" s="104" t="s">
        <v>666</v>
      </c>
      <c r="AA1534" s="104" t="s">
        <v>706</v>
      </c>
      <c r="AB1534" s="104" t="str">
        <f t="shared" si="134"/>
        <v>FERRO</v>
      </c>
      <c r="AC1534" s="106">
        <f>IF(AND(AB1534="FERRO",AA1534="PADRAO"),CONTROLE!$T$2,IF(AND(AB1534="FERRO",AA1534="ESPECIAL"),CONTROLE!$T$3,IF(AND(AB1534="ACO",AA1534="PADRAO"),CONTROLE!$T$8,IF(AND(AB1534="ACO",AA1534="ESPECIAL"),CONTROLE!$T$9,IF(AND(AB1534="ALUMINIO",AA1534="PADRAO"),CONTROLE!$T$5,IF(AND(AB1534="ALUMINIO",AA1534="ESPECIAL"),CONTROLE!$T$6))))))</f>
        <v>12737</v>
      </c>
    </row>
    <row r="1535" spans="1:29" ht="15" customHeight="1">
      <c r="A1535" s="98" t="s">
        <v>2927</v>
      </c>
      <c r="B1535" s="96" t="str">
        <f t="shared" si="137"/>
        <v xml:space="preserve"> </v>
      </c>
      <c r="C1535" s="96" t="str">
        <f>IF(AND(ISBLANK('TABELA UNIFICADA 2024'!P1481)=TRUE,(ISBLANK('TABELA UNIFICADA 2024'!A1481)=FALSE)),'TABELA UNIFICADA 2024'!A1481," ")</f>
        <v xml:space="preserve"> </v>
      </c>
      <c r="D1535" s="96" t="s">
        <v>43</v>
      </c>
      <c r="E1535" s="191" t="str">
        <f>IF(ISBLANK('TABELA UNIFICADA 2024'!M1481)=TRUE," ",'TABELA UNIFICADA 2024'!M1481)</f>
        <v xml:space="preserve"> </v>
      </c>
      <c r="F1535" s="96" t="s">
        <v>111</v>
      </c>
      <c r="G1535" s="96" t="str">
        <f>IF(C1535='TABELA UNIFICADA 2024'!A1535,'TABELA UNIFICADA 2024'!D1535," ")</f>
        <v xml:space="preserve"> </v>
      </c>
      <c r="H1535" s="96" t="s">
        <v>43</v>
      </c>
      <c r="I1535" s="96" t="s">
        <v>112</v>
      </c>
      <c r="J1535" s="97" t="str">
        <f>IF(C1535='TABELA UNIFICADA 2024'!A1481,'TABELA UNIFICADA 2024'!G1481," ")</f>
        <v xml:space="preserve"> </v>
      </c>
      <c r="K1535" s="96" t="s">
        <v>113</v>
      </c>
      <c r="L1535" s="100" t="str">
        <f t="shared" si="135"/>
        <v>-</v>
      </c>
      <c r="M1535" s="95" t="str">
        <f>IF(C1535='TABELA UNIFICADA 2024'!A1535,'TABELA UNIFICADA 2024'!C1535," ")</f>
        <v xml:space="preserve"> </v>
      </c>
      <c r="N1535" s="99" t="str">
        <f>IF(C1535='TABELA UNIFICADA 2024'!A1481,'TABELA UNIFICADA 2024'!F1481," ")</f>
        <v xml:space="preserve"> </v>
      </c>
      <c r="O1535" s="99" t="str">
        <f t="shared" si="136"/>
        <v xml:space="preserve"> </v>
      </c>
      <c r="Y1535" s="183" t="s">
        <v>1364</v>
      </c>
      <c r="Z1535" s="104" t="s">
        <v>666</v>
      </c>
      <c r="AA1535" s="104" t="s">
        <v>706</v>
      </c>
      <c r="AB1535" s="104" t="str">
        <f t="shared" si="134"/>
        <v>FERRO</v>
      </c>
      <c r="AC1535" s="106">
        <f>IF(AND(AB1535="FERRO",AA1535="PADRAO"),CONTROLE!$T$2,IF(AND(AB1535="FERRO",AA1535="ESPECIAL"),CONTROLE!$T$3,IF(AND(AB1535="ACO",AA1535="PADRAO"),CONTROLE!$T$8,IF(AND(AB1535="ACO",AA1535="ESPECIAL"),CONTROLE!$T$9,IF(AND(AB1535="ALUMINIO",AA1535="PADRAO"),CONTROLE!$T$5,IF(AND(AB1535="ALUMINIO",AA1535="ESPECIAL"),CONTROLE!$T$6))))))</f>
        <v>12737</v>
      </c>
    </row>
    <row r="1536" spans="1:29" ht="15" customHeight="1">
      <c r="A1536" s="98" t="s">
        <v>2927</v>
      </c>
      <c r="B1536" s="96" t="str">
        <f t="shared" si="137"/>
        <v xml:space="preserve"> </v>
      </c>
      <c r="C1536" s="96" t="str">
        <f>IF(AND(ISBLANK('TABELA UNIFICADA 2024'!P1482)=TRUE,(ISBLANK('TABELA UNIFICADA 2024'!A1482)=FALSE)),'TABELA UNIFICADA 2024'!A1482," ")</f>
        <v xml:space="preserve"> </v>
      </c>
      <c r="D1536" s="96" t="s">
        <v>43</v>
      </c>
      <c r="E1536" s="191" t="str">
        <f>IF(ISBLANK('TABELA UNIFICADA 2024'!M1482)=TRUE," ",'TABELA UNIFICADA 2024'!M1482)</f>
        <v xml:space="preserve"> </v>
      </c>
      <c r="F1536" s="96" t="s">
        <v>111</v>
      </c>
      <c r="G1536" s="96" t="str">
        <f>IF(C1536='TABELA UNIFICADA 2024'!A1536,'TABELA UNIFICADA 2024'!D1536," ")</f>
        <v xml:space="preserve"> </v>
      </c>
      <c r="H1536" s="96" t="s">
        <v>43</v>
      </c>
      <c r="I1536" s="96" t="s">
        <v>112</v>
      </c>
      <c r="J1536" s="97" t="str">
        <f>IF(C1536='TABELA UNIFICADA 2024'!A1482,'TABELA UNIFICADA 2024'!G1482," ")</f>
        <v xml:space="preserve"> </v>
      </c>
      <c r="K1536" s="96" t="s">
        <v>113</v>
      </c>
      <c r="L1536" s="100" t="str">
        <f t="shared" si="135"/>
        <v>-</v>
      </c>
      <c r="M1536" s="95" t="str">
        <f>IF(C1536='TABELA UNIFICADA 2024'!A1536,'TABELA UNIFICADA 2024'!C1536," ")</f>
        <v xml:space="preserve"> </v>
      </c>
      <c r="N1536" s="99" t="str">
        <f>IF(C1536='TABELA UNIFICADA 2024'!A1482,'TABELA UNIFICADA 2024'!F1482," ")</f>
        <v xml:space="preserve"> </v>
      </c>
      <c r="O1536" s="99" t="str">
        <f t="shared" si="136"/>
        <v xml:space="preserve"> </v>
      </c>
      <c r="Y1536" s="183" t="s">
        <v>1365</v>
      </c>
      <c r="Z1536" s="104" t="s">
        <v>666</v>
      </c>
      <c r="AA1536" s="104" t="s">
        <v>706</v>
      </c>
      <c r="AB1536" s="104" t="str">
        <f t="shared" si="134"/>
        <v>FERRO</v>
      </c>
      <c r="AC1536" s="106">
        <f>IF(AND(AB1536="FERRO",AA1536="PADRAO"),CONTROLE!$T$2,IF(AND(AB1536="FERRO",AA1536="ESPECIAL"),CONTROLE!$T$3,IF(AND(AB1536="ACO",AA1536="PADRAO"),CONTROLE!$T$8,IF(AND(AB1536="ACO",AA1536="ESPECIAL"),CONTROLE!$T$9,IF(AND(AB1536="ALUMINIO",AA1536="PADRAO"),CONTROLE!$T$5,IF(AND(AB1536="ALUMINIO",AA1536="ESPECIAL"),CONTROLE!$T$6))))))</f>
        <v>12737</v>
      </c>
    </row>
    <row r="1537" spans="1:29" ht="15" customHeight="1">
      <c r="A1537" s="98" t="s">
        <v>2927</v>
      </c>
      <c r="B1537" s="96" t="str">
        <f t="shared" si="137"/>
        <v xml:space="preserve"> </v>
      </c>
      <c r="C1537" s="96" t="str">
        <f>IF(AND(ISBLANK('TABELA UNIFICADA 2024'!P1483)=TRUE,(ISBLANK('TABELA UNIFICADA 2024'!A1483)=FALSE)),'TABELA UNIFICADA 2024'!A1483," ")</f>
        <v xml:space="preserve"> </v>
      </c>
      <c r="D1537" s="96" t="s">
        <v>43</v>
      </c>
      <c r="E1537" s="191" t="str">
        <f>IF(ISBLANK('TABELA UNIFICADA 2024'!M1483)=TRUE," ",'TABELA UNIFICADA 2024'!M1483)</f>
        <v xml:space="preserve"> </v>
      </c>
      <c r="F1537" s="96" t="s">
        <v>111</v>
      </c>
      <c r="G1537" s="96" t="str">
        <f>IF(C1537='TABELA UNIFICADA 2024'!A1537,'TABELA UNIFICADA 2024'!D1537," ")</f>
        <v xml:space="preserve"> </v>
      </c>
      <c r="H1537" s="96" t="s">
        <v>43</v>
      </c>
      <c r="I1537" s="96" t="s">
        <v>112</v>
      </c>
      <c r="J1537" s="97" t="str">
        <f>IF(C1537='TABELA UNIFICADA 2024'!A1483,'TABELA UNIFICADA 2024'!G1483," ")</f>
        <v xml:space="preserve"> </v>
      </c>
      <c r="K1537" s="96" t="s">
        <v>113</v>
      </c>
      <c r="L1537" s="100" t="str">
        <f t="shared" si="135"/>
        <v>-</v>
      </c>
      <c r="M1537" s="95" t="str">
        <f>IF(C1537='TABELA UNIFICADA 2024'!A1537,'TABELA UNIFICADA 2024'!C1537," ")</f>
        <v xml:space="preserve"> </v>
      </c>
      <c r="N1537" s="99" t="str">
        <f>IF(C1537='TABELA UNIFICADA 2024'!A1483,'TABELA UNIFICADA 2024'!F1483," ")</f>
        <v xml:space="preserve"> </v>
      </c>
      <c r="O1537" s="99" t="str">
        <f t="shared" si="136"/>
        <v xml:space="preserve"> </v>
      </c>
      <c r="Y1537" s="183" t="s">
        <v>1366</v>
      </c>
      <c r="Z1537" s="104" t="s">
        <v>666</v>
      </c>
      <c r="AA1537" s="104" t="s">
        <v>706</v>
      </c>
      <c r="AB1537" s="104" t="str">
        <f t="shared" si="134"/>
        <v>FERRO</v>
      </c>
      <c r="AC1537" s="106">
        <f>IF(AND(AB1537="FERRO",AA1537="PADRAO"),CONTROLE!$T$2,IF(AND(AB1537="FERRO",AA1537="ESPECIAL"),CONTROLE!$T$3,IF(AND(AB1537="ACO",AA1537="PADRAO"),CONTROLE!$T$8,IF(AND(AB1537="ACO",AA1537="ESPECIAL"),CONTROLE!$T$9,IF(AND(AB1537="ALUMINIO",AA1537="PADRAO"),CONTROLE!$T$5,IF(AND(AB1537="ALUMINIO",AA1537="ESPECIAL"),CONTROLE!$T$6))))))</f>
        <v>12737</v>
      </c>
    </row>
    <row r="1538" spans="1:29" ht="15" customHeight="1">
      <c r="A1538" s="98" t="s">
        <v>2927</v>
      </c>
      <c r="B1538" s="96" t="str">
        <f t="shared" si="137"/>
        <v xml:space="preserve"> </v>
      </c>
      <c r="C1538" s="96" t="str">
        <f>IF(AND(ISBLANK('TABELA UNIFICADA 2024'!P1484)=TRUE,(ISBLANK('TABELA UNIFICADA 2024'!A1484)=FALSE)),'TABELA UNIFICADA 2024'!A1484," ")</f>
        <v xml:space="preserve"> </v>
      </c>
      <c r="D1538" s="96" t="s">
        <v>43</v>
      </c>
      <c r="E1538" s="191" t="str">
        <f>IF(ISBLANK('TABELA UNIFICADA 2024'!M1484)=TRUE," ",'TABELA UNIFICADA 2024'!M1484)</f>
        <v xml:space="preserve"> </v>
      </c>
      <c r="F1538" s="96" t="s">
        <v>111</v>
      </c>
      <c r="G1538" s="96" t="str">
        <f>IF(C1538='TABELA UNIFICADA 2024'!A1538,'TABELA UNIFICADA 2024'!D1538," ")</f>
        <v xml:space="preserve"> </v>
      </c>
      <c r="H1538" s="96" t="s">
        <v>43</v>
      </c>
      <c r="I1538" s="96" t="s">
        <v>112</v>
      </c>
      <c r="J1538" s="97" t="str">
        <f>IF(C1538='TABELA UNIFICADA 2024'!A1484,'TABELA UNIFICADA 2024'!G1484," ")</f>
        <v xml:space="preserve"> </v>
      </c>
      <c r="K1538" s="96" t="s">
        <v>113</v>
      </c>
      <c r="L1538" s="100" t="str">
        <f t="shared" si="135"/>
        <v>-</v>
      </c>
      <c r="M1538" s="95" t="str">
        <f>IF(C1538='TABELA UNIFICADA 2024'!A1538,'TABELA UNIFICADA 2024'!C1538," ")</f>
        <v xml:space="preserve"> </v>
      </c>
      <c r="N1538" s="99" t="str">
        <f>IF(C1538='TABELA UNIFICADA 2024'!A1484,'TABELA UNIFICADA 2024'!F1484," ")</f>
        <v xml:space="preserve"> </v>
      </c>
      <c r="O1538" s="99" t="str">
        <f t="shared" si="136"/>
        <v xml:space="preserve"> </v>
      </c>
      <c r="Y1538" s="183" t="s">
        <v>1367</v>
      </c>
      <c r="Z1538" s="104" t="s">
        <v>666</v>
      </c>
      <c r="AA1538" s="104" t="s">
        <v>706</v>
      </c>
      <c r="AB1538" s="104" t="str">
        <f t="shared" si="134"/>
        <v>FERRO</v>
      </c>
      <c r="AC1538" s="106">
        <f>IF(AND(AB1538="FERRO",AA1538="PADRAO"),CONTROLE!$T$2,IF(AND(AB1538="FERRO",AA1538="ESPECIAL"),CONTROLE!$T$3,IF(AND(AB1538="ACO",AA1538="PADRAO"),CONTROLE!$T$8,IF(AND(AB1538="ACO",AA1538="ESPECIAL"),CONTROLE!$T$9,IF(AND(AB1538="ALUMINIO",AA1538="PADRAO"),CONTROLE!$T$5,IF(AND(AB1538="ALUMINIO",AA1538="ESPECIAL"),CONTROLE!$T$6))))))</f>
        <v>12737</v>
      </c>
    </row>
    <row r="1539" spans="1:29" ht="15" customHeight="1">
      <c r="A1539" s="98" t="s">
        <v>2927</v>
      </c>
      <c r="B1539" s="96" t="str">
        <f t="shared" si="137"/>
        <v xml:space="preserve"> </v>
      </c>
      <c r="C1539" s="96" t="str">
        <f>IF(AND(ISBLANK('TABELA UNIFICADA 2024'!P1485)=TRUE,(ISBLANK('TABELA UNIFICADA 2024'!A1485)=FALSE)),'TABELA UNIFICADA 2024'!A1485," ")</f>
        <v xml:space="preserve"> </v>
      </c>
      <c r="D1539" s="96" t="s">
        <v>43</v>
      </c>
      <c r="E1539" s="191" t="str">
        <f>IF(ISBLANK('TABELA UNIFICADA 2024'!M1485)=TRUE," ",'TABELA UNIFICADA 2024'!M1485)</f>
        <v xml:space="preserve"> </v>
      </c>
      <c r="F1539" s="96" t="s">
        <v>111</v>
      </c>
      <c r="G1539" s="96" t="str">
        <f>IF(C1539='TABELA UNIFICADA 2024'!A1539,'TABELA UNIFICADA 2024'!D1539," ")</f>
        <v xml:space="preserve"> </v>
      </c>
      <c r="H1539" s="96" t="s">
        <v>43</v>
      </c>
      <c r="I1539" s="96" t="s">
        <v>112</v>
      </c>
      <c r="J1539" s="97" t="str">
        <f>IF(C1539='TABELA UNIFICADA 2024'!A1485,'TABELA UNIFICADA 2024'!G1485," ")</f>
        <v xml:space="preserve"> </v>
      </c>
      <c r="K1539" s="96" t="s">
        <v>113</v>
      </c>
      <c r="L1539" s="100" t="str">
        <f t="shared" si="135"/>
        <v>-</v>
      </c>
      <c r="M1539" s="95" t="str">
        <f>IF(C1539='TABELA UNIFICADA 2024'!A1539,'TABELA UNIFICADA 2024'!C1539," ")</f>
        <v xml:space="preserve"> </v>
      </c>
      <c r="N1539" s="99" t="str">
        <f>IF(C1539='TABELA UNIFICADA 2024'!A1485,'TABELA UNIFICADA 2024'!F1485," ")</f>
        <v xml:space="preserve"> </v>
      </c>
      <c r="O1539" s="99" t="str">
        <f t="shared" si="136"/>
        <v xml:space="preserve"> </v>
      </c>
      <c r="Y1539" s="183" t="s">
        <v>1368</v>
      </c>
      <c r="Z1539" s="104" t="s">
        <v>666</v>
      </c>
      <c r="AA1539" s="104" t="s">
        <v>706</v>
      </c>
      <c r="AB1539" s="104" t="str">
        <f t="shared" si="134"/>
        <v>FERRO</v>
      </c>
      <c r="AC1539" s="106">
        <f>IF(AND(AB1539="FERRO",AA1539="PADRAO"),CONTROLE!$T$2,IF(AND(AB1539="FERRO",AA1539="ESPECIAL"),CONTROLE!$T$3,IF(AND(AB1539="ACO",AA1539="PADRAO"),CONTROLE!$T$8,IF(AND(AB1539="ACO",AA1539="ESPECIAL"),CONTROLE!$T$9,IF(AND(AB1539="ALUMINIO",AA1539="PADRAO"),CONTROLE!$T$5,IF(AND(AB1539="ALUMINIO",AA1539="ESPECIAL"),CONTROLE!$T$6))))))</f>
        <v>12737</v>
      </c>
    </row>
    <row r="1540" spans="1:29" ht="15" customHeight="1">
      <c r="A1540" s="98" t="s">
        <v>2927</v>
      </c>
      <c r="B1540" s="96" t="str">
        <f t="shared" si="137"/>
        <v xml:space="preserve"> </v>
      </c>
      <c r="C1540" s="96" t="str">
        <f>IF(AND(ISBLANK('TABELA UNIFICADA 2024'!P1486)=TRUE,(ISBLANK('TABELA UNIFICADA 2024'!A1486)=FALSE)),'TABELA UNIFICADA 2024'!A1486," ")</f>
        <v xml:space="preserve"> </v>
      </c>
      <c r="D1540" s="96" t="s">
        <v>43</v>
      </c>
      <c r="E1540" s="191" t="str">
        <f>IF(ISBLANK('TABELA UNIFICADA 2024'!M1486)=TRUE," ",'TABELA UNIFICADA 2024'!M1486)</f>
        <v xml:space="preserve"> </v>
      </c>
      <c r="F1540" s="96" t="s">
        <v>111</v>
      </c>
      <c r="G1540" s="96" t="str">
        <f>IF(C1540='TABELA UNIFICADA 2024'!A1540,'TABELA UNIFICADA 2024'!D1540," ")</f>
        <v xml:space="preserve"> </v>
      </c>
      <c r="H1540" s="96" t="s">
        <v>43</v>
      </c>
      <c r="I1540" s="96" t="s">
        <v>112</v>
      </c>
      <c r="J1540" s="97" t="str">
        <f>IF(C1540='TABELA UNIFICADA 2024'!A1486,'TABELA UNIFICADA 2024'!G1486," ")</f>
        <v xml:space="preserve"> </v>
      </c>
      <c r="K1540" s="96" t="s">
        <v>113</v>
      </c>
      <c r="L1540" s="100" t="str">
        <f t="shared" si="135"/>
        <v>-</v>
      </c>
      <c r="M1540" s="95" t="str">
        <f>IF(C1540='TABELA UNIFICADA 2024'!A1540,'TABELA UNIFICADA 2024'!C1540," ")</f>
        <v xml:space="preserve"> </v>
      </c>
      <c r="N1540" s="99" t="str">
        <f>IF(C1540='TABELA UNIFICADA 2024'!A1486,'TABELA UNIFICADA 2024'!F1486," ")</f>
        <v xml:space="preserve"> </v>
      </c>
      <c r="O1540" s="99" t="str">
        <f t="shared" si="136"/>
        <v xml:space="preserve"> </v>
      </c>
      <c r="Y1540" s="183" t="s">
        <v>1369</v>
      </c>
      <c r="Z1540" s="104" t="s">
        <v>666</v>
      </c>
      <c r="AA1540" s="104" t="s">
        <v>706</v>
      </c>
      <c r="AB1540" s="104" t="str">
        <f t="shared" ref="AB1540:AB1546" si="138">IF(LEFT(Z1540,1)="G","FERRO",0)</f>
        <v>FERRO</v>
      </c>
      <c r="AC1540" s="106">
        <f>IF(AND(AB1540="FERRO",AA1540="PADRAO"),CONTROLE!$T$2,IF(AND(AB1540="FERRO",AA1540="ESPECIAL"),CONTROLE!$T$3,IF(AND(AB1540="ACO",AA1540="PADRAO"),CONTROLE!$T$8,IF(AND(AB1540="ACO",AA1540="ESPECIAL"),CONTROLE!$T$9,IF(AND(AB1540="ALUMINIO",AA1540="PADRAO"),CONTROLE!$T$5,IF(AND(AB1540="ALUMINIO",AA1540="ESPECIAL"),CONTROLE!$T$6))))))</f>
        <v>12737</v>
      </c>
    </row>
    <row r="1541" spans="1:29" ht="15" customHeight="1">
      <c r="A1541" s="98" t="s">
        <v>2927</v>
      </c>
      <c r="B1541" s="96" t="str">
        <f t="shared" si="137"/>
        <v xml:space="preserve"> </v>
      </c>
      <c r="C1541" s="96" t="str">
        <f>IF(AND(ISBLANK('TABELA UNIFICADA 2024'!P1487)=TRUE,(ISBLANK('TABELA UNIFICADA 2024'!A1487)=FALSE)),'TABELA UNIFICADA 2024'!A1487," ")</f>
        <v xml:space="preserve"> </v>
      </c>
      <c r="D1541" s="96" t="s">
        <v>43</v>
      </c>
      <c r="E1541" s="191" t="str">
        <f>IF(ISBLANK('TABELA UNIFICADA 2024'!M1487)=TRUE," ",'TABELA UNIFICADA 2024'!M1487)</f>
        <v xml:space="preserve"> </v>
      </c>
      <c r="F1541" s="96" t="s">
        <v>111</v>
      </c>
      <c r="G1541" s="96" t="str">
        <f>IF(C1541='TABELA UNIFICADA 2024'!A1541,'TABELA UNIFICADA 2024'!D1541," ")</f>
        <v xml:space="preserve"> </v>
      </c>
      <c r="H1541" s="96" t="s">
        <v>43</v>
      </c>
      <c r="I1541" s="96" t="s">
        <v>112</v>
      </c>
      <c r="J1541" s="97" t="str">
        <f>IF(C1541='TABELA UNIFICADA 2024'!A1487,'TABELA UNIFICADA 2024'!G1487," ")</f>
        <v xml:space="preserve"> </v>
      </c>
      <c r="K1541" s="96" t="s">
        <v>113</v>
      </c>
      <c r="L1541" s="100" t="str">
        <f t="shared" si="135"/>
        <v>-</v>
      </c>
      <c r="M1541" s="95" t="str">
        <f>IF(C1541='TABELA UNIFICADA 2024'!A1541,'TABELA UNIFICADA 2024'!C1541," ")</f>
        <v xml:space="preserve"> </v>
      </c>
      <c r="N1541" s="99" t="str">
        <f>IF(C1541='TABELA UNIFICADA 2024'!A1487,'TABELA UNIFICADA 2024'!F1487," ")</f>
        <v xml:space="preserve"> </v>
      </c>
      <c r="O1541" s="99" t="str">
        <f t="shared" si="136"/>
        <v xml:space="preserve"> </v>
      </c>
      <c r="Y1541" s="183" t="s">
        <v>1370</v>
      </c>
      <c r="Z1541" s="104" t="s">
        <v>666</v>
      </c>
      <c r="AA1541" s="104" t="s">
        <v>706</v>
      </c>
      <c r="AB1541" s="104" t="str">
        <f t="shared" si="138"/>
        <v>FERRO</v>
      </c>
      <c r="AC1541" s="106">
        <f>IF(AND(AB1541="FERRO",AA1541="PADRAO"),CONTROLE!$T$2,IF(AND(AB1541="FERRO",AA1541="ESPECIAL"),CONTROLE!$T$3,IF(AND(AB1541="ACO",AA1541="PADRAO"),CONTROLE!$T$8,IF(AND(AB1541="ACO",AA1541="ESPECIAL"),CONTROLE!$T$9,IF(AND(AB1541="ALUMINIO",AA1541="PADRAO"),CONTROLE!$T$5,IF(AND(AB1541="ALUMINIO",AA1541="ESPECIAL"),CONTROLE!$T$6))))))</f>
        <v>12737</v>
      </c>
    </row>
    <row r="1542" spans="1:29" ht="15" customHeight="1">
      <c r="A1542" s="98" t="s">
        <v>2927</v>
      </c>
      <c r="B1542" s="96" t="str">
        <f t="shared" si="137"/>
        <v xml:space="preserve"> </v>
      </c>
      <c r="C1542" s="96" t="str">
        <f>IF(AND(ISBLANK('TABELA UNIFICADA 2024'!P1488)=TRUE,(ISBLANK('TABELA UNIFICADA 2024'!A1488)=FALSE)),'TABELA UNIFICADA 2024'!A1488," ")</f>
        <v xml:space="preserve"> </v>
      </c>
      <c r="D1542" s="96" t="s">
        <v>43</v>
      </c>
      <c r="E1542" s="191" t="str">
        <f>IF(ISBLANK('TABELA UNIFICADA 2024'!M1488)=TRUE," ",'TABELA UNIFICADA 2024'!M1488)</f>
        <v xml:space="preserve"> </v>
      </c>
      <c r="F1542" s="96" t="s">
        <v>111</v>
      </c>
      <c r="G1542" s="96" t="str">
        <f>IF(C1542='TABELA UNIFICADA 2024'!A1542,'TABELA UNIFICADA 2024'!D1542," ")</f>
        <v xml:space="preserve"> </v>
      </c>
      <c r="H1542" s="96" t="s">
        <v>43</v>
      </c>
      <c r="I1542" s="96" t="s">
        <v>112</v>
      </c>
      <c r="J1542" s="97" t="str">
        <f>IF(C1542='TABELA UNIFICADA 2024'!A1488,'TABELA UNIFICADA 2024'!G1488," ")</f>
        <v xml:space="preserve"> </v>
      </c>
      <c r="K1542" s="96" t="s">
        <v>113</v>
      </c>
      <c r="L1542" s="100" t="str">
        <f t="shared" si="135"/>
        <v>-</v>
      </c>
      <c r="M1542" s="95" t="str">
        <f>IF(C1542='TABELA UNIFICADA 2024'!A1542,'TABELA UNIFICADA 2024'!C1542," ")</f>
        <v xml:space="preserve"> </v>
      </c>
      <c r="N1542" s="99" t="str">
        <f>IF(C1542='TABELA UNIFICADA 2024'!A1488,'TABELA UNIFICADA 2024'!F1488," ")</f>
        <v xml:space="preserve"> </v>
      </c>
      <c r="O1542" s="99" t="str">
        <f t="shared" si="136"/>
        <v xml:space="preserve"> </v>
      </c>
      <c r="Y1542" s="183" t="s">
        <v>1371</v>
      </c>
      <c r="Z1542" s="104" t="s">
        <v>666</v>
      </c>
      <c r="AA1542" s="104" t="s">
        <v>706</v>
      </c>
      <c r="AB1542" s="104" t="str">
        <f t="shared" si="138"/>
        <v>FERRO</v>
      </c>
      <c r="AC1542" s="106">
        <f>IF(AND(AB1542="FERRO",AA1542="PADRAO"),CONTROLE!$T$2,IF(AND(AB1542="FERRO",AA1542="ESPECIAL"),CONTROLE!$T$3,IF(AND(AB1542="ACO",AA1542="PADRAO"),CONTROLE!$T$8,IF(AND(AB1542="ACO",AA1542="ESPECIAL"),CONTROLE!$T$9,IF(AND(AB1542="ALUMINIO",AA1542="PADRAO"),CONTROLE!$T$5,IF(AND(AB1542="ALUMINIO",AA1542="ESPECIAL"),CONTROLE!$T$6))))))</f>
        <v>12737</v>
      </c>
    </row>
    <row r="1543" spans="1:29" ht="15" customHeight="1">
      <c r="A1543" s="98" t="s">
        <v>2927</v>
      </c>
      <c r="B1543" s="96" t="str">
        <f t="shared" si="137"/>
        <v xml:space="preserve"> </v>
      </c>
      <c r="C1543" s="96" t="str">
        <f>IF(AND(ISBLANK('TABELA UNIFICADA 2024'!P1489)=TRUE,(ISBLANK('TABELA UNIFICADA 2024'!A1489)=FALSE)),'TABELA UNIFICADA 2024'!A1489," ")</f>
        <v xml:space="preserve"> </v>
      </c>
      <c r="D1543" s="96" t="s">
        <v>43</v>
      </c>
      <c r="E1543" s="191" t="str">
        <f>IF(ISBLANK('TABELA UNIFICADA 2024'!M1489)=TRUE," ",'TABELA UNIFICADA 2024'!M1489)</f>
        <v xml:space="preserve"> </v>
      </c>
      <c r="F1543" s="96" t="s">
        <v>111</v>
      </c>
      <c r="G1543" s="96" t="str">
        <f>IF(C1543='TABELA UNIFICADA 2024'!A1543,'TABELA UNIFICADA 2024'!D1543," ")</f>
        <v xml:space="preserve"> </v>
      </c>
      <c r="H1543" s="96" t="s">
        <v>43</v>
      </c>
      <c r="I1543" s="96" t="s">
        <v>112</v>
      </c>
      <c r="J1543" s="97" t="str">
        <f>IF(C1543='TABELA UNIFICADA 2024'!A1489,'TABELA UNIFICADA 2024'!G1489," ")</f>
        <v xml:space="preserve"> </v>
      </c>
      <c r="K1543" s="96" t="s">
        <v>113</v>
      </c>
      <c r="L1543" s="100" t="str">
        <f t="shared" si="135"/>
        <v>-</v>
      </c>
      <c r="M1543" s="95" t="str">
        <f>IF(C1543='TABELA UNIFICADA 2024'!A1543,'TABELA UNIFICADA 2024'!C1543," ")</f>
        <v xml:space="preserve"> </v>
      </c>
      <c r="N1543" s="99" t="str">
        <f>IF(C1543='TABELA UNIFICADA 2024'!A1489,'TABELA UNIFICADA 2024'!F1489," ")</f>
        <v xml:space="preserve"> </v>
      </c>
      <c r="O1543" s="99" t="str">
        <f t="shared" si="136"/>
        <v xml:space="preserve"> </v>
      </c>
      <c r="Y1543" s="183" t="s">
        <v>1372</v>
      </c>
      <c r="Z1543" s="104" t="s">
        <v>666</v>
      </c>
      <c r="AA1543" s="104" t="s">
        <v>706</v>
      </c>
      <c r="AB1543" s="104" t="str">
        <f t="shared" si="138"/>
        <v>FERRO</v>
      </c>
      <c r="AC1543" s="106">
        <f>IF(AND(AB1543="FERRO",AA1543="PADRAO"),CONTROLE!$T$2,IF(AND(AB1543="FERRO",AA1543="ESPECIAL"),CONTROLE!$T$3,IF(AND(AB1543="ACO",AA1543="PADRAO"),CONTROLE!$T$8,IF(AND(AB1543="ACO",AA1543="ESPECIAL"),CONTROLE!$T$9,IF(AND(AB1543="ALUMINIO",AA1543="PADRAO"),CONTROLE!$T$5,IF(AND(AB1543="ALUMINIO",AA1543="ESPECIAL"),CONTROLE!$T$6))))))</f>
        <v>12737</v>
      </c>
    </row>
    <row r="1544" spans="1:29" ht="15" customHeight="1">
      <c r="A1544" s="98" t="s">
        <v>2927</v>
      </c>
      <c r="B1544" s="96" t="str">
        <f t="shared" si="137"/>
        <v xml:space="preserve"> </v>
      </c>
      <c r="C1544" s="96" t="str">
        <f>IF(AND(ISBLANK('TABELA UNIFICADA 2024'!P1490)=TRUE,(ISBLANK('TABELA UNIFICADA 2024'!A1490)=FALSE)),'TABELA UNIFICADA 2024'!A1490," ")</f>
        <v xml:space="preserve"> </v>
      </c>
      <c r="D1544" s="96" t="s">
        <v>43</v>
      </c>
      <c r="E1544" s="191" t="str">
        <f>IF(ISBLANK('TABELA UNIFICADA 2024'!M1490)=TRUE," ",'TABELA UNIFICADA 2024'!M1490)</f>
        <v xml:space="preserve"> </v>
      </c>
      <c r="F1544" s="96" t="s">
        <v>111</v>
      </c>
      <c r="G1544" s="96" t="str">
        <f>IF(C1544='TABELA UNIFICADA 2024'!A1544,'TABELA UNIFICADA 2024'!D1544," ")</f>
        <v xml:space="preserve"> </v>
      </c>
      <c r="H1544" s="96" t="s">
        <v>43</v>
      </c>
      <c r="I1544" s="96" t="s">
        <v>112</v>
      </c>
      <c r="J1544" s="97" t="str">
        <f>IF(C1544='TABELA UNIFICADA 2024'!A1490,'TABELA UNIFICADA 2024'!G1490," ")</f>
        <v xml:space="preserve"> </v>
      </c>
      <c r="K1544" s="96" t="s">
        <v>113</v>
      </c>
      <c r="L1544" s="100" t="str">
        <f t="shared" si="135"/>
        <v>-</v>
      </c>
      <c r="M1544" s="95" t="str">
        <f>IF(C1544='TABELA UNIFICADA 2024'!A1544,'TABELA UNIFICADA 2024'!C1544," ")</f>
        <v xml:space="preserve"> </v>
      </c>
      <c r="N1544" s="99" t="str">
        <f>IF(C1544='TABELA UNIFICADA 2024'!A1490,'TABELA UNIFICADA 2024'!F1490," ")</f>
        <v xml:space="preserve"> </v>
      </c>
      <c r="O1544" s="99" t="str">
        <f t="shared" si="136"/>
        <v xml:space="preserve"> </v>
      </c>
      <c r="Y1544" s="183" t="s">
        <v>1373</v>
      </c>
      <c r="Z1544" s="104" t="s">
        <v>666</v>
      </c>
      <c r="AA1544" s="104" t="s">
        <v>706</v>
      </c>
      <c r="AB1544" s="104" t="str">
        <f t="shared" si="138"/>
        <v>FERRO</v>
      </c>
      <c r="AC1544" s="106">
        <f>IF(AND(AB1544="FERRO",AA1544="PADRAO"),CONTROLE!$T$2,IF(AND(AB1544="FERRO",AA1544="ESPECIAL"),CONTROLE!$T$3,IF(AND(AB1544="ACO",AA1544="PADRAO"),CONTROLE!$T$8,IF(AND(AB1544="ACO",AA1544="ESPECIAL"),CONTROLE!$T$9,IF(AND(AB1544="ALUMINIO",AA1544="PADRAO"),CONTROLE!$T$5,IF(AND(AB1544="ALUMINIO",AA1544="ESPECIAL"),CONTROLE!$T$6))))))</f>
        <v>12737</v>
      </c>
    </row>
    <row r="1545" spans="1:29" ht="15" customHeight="1">
      <c r="A1545" s="98" t="s">
        <v>2927</v>
      </c>
      <c r="B1545" s="96" t="str">
        <f t="shared" si="137"/>
        <v xml:space="preserve"> </v>
      </c>
      <c r="C1545" s="96" t="str">
        <f>IF(AND(ISBLANK('TABELA UNIFICADA 2024'!P1491)=TRUE,(ISBLANK('TABELA UNIFICADA 2024'!A1491)=FALSE)),'TABELA UNIFICADA 2024'!A1491," ")</f>
        <v xml:space="preserve"> </v>
      </c>
      <c r="D1545" s="96" t="s">
        <v>43</v>
      </c>
      <c r="E1545" s="191" t="str">
        <f>IF(ISBLANK('TABELA UNIFICADA 2024'!M1491)=TRUE," ",'TABELA UNIFICADA 2024'!M1491)</f>
        <v xml:space="preserve"> </v>
      </c>
      <c r="F1545" s="96" t="s">
        <v>111</v>
      </c>
      <c r="G1545" s="96" t="str">
        <f>IF(C1545='TABELA UNIFICADA 2024'!A1545,'TABELA UNIFICADA 2024'!D1545," ")</f>
        <v xml:space="preserve"> </v>
      </c>
      <c r="H1545" s="96" t="s">
        <v>43</v>
      </c>
      <c r="I1545" s="96" t="s">
        <v>112</v>
      </c>
      <c r="J1545" s="97" t="str">
        <f>IF(C1545='TABELA UNIFICADA 2024'!A1491,'TABELA UNIFICADA 2024'!G1491," ")</f>
        <v xml:space="preserve"> </v>
      </c>
      <c r="K1545" s="96" t="s">
        <v>113</v>
      </c>
      <c r="L1545" s="100" t="str">
        <f t="shared" si="135"/>
        <v>-</v>
      </c>
      <c r="M1545" s="95" t="str">
        <f>IF(C1545='TABELA UNIFICADA 2024'!A1545,'TABELA UNIFICADA 2024'!C1545," ")</f>
        <v xml:space="preserve"> </v>
      </c>
      <c r="N1545" s="99" t="str">
        <f>IF(C1545='TABELA UNIFICADA 2024'!A1491,'TABELA UNIFICADA 2024'!F1491," ")</f>
        <v xml:space="preserve"> </v>
      </c>
      <c r="O1545" s="99" t="str">
        <f t="shared" si="136"/>
        <v xml:space="preserve"> </v>
      </c>
      <c r="Y1545" s="183" t="s">
        <v>1374</v>
      </c>
      <c r="Z1545" s="104" t="s">
        <v>666</v>
      </c>
      <c r="AA1545" s="104" t="s">
        <v>706</v>
      </c>
      <c r="AB1545" s="104" t="str">
        <f t="shared" si="138"/>
        <v>FERRO</v>
      </c>
      <c r="AC1545" s="106">
        <f>IF(AND(AB1545="FERRO",AA1545="PADRAO"),CONTROLE!$T$2,IF(AND(AB1545="FERRO",AA1545="ESPECIAL"),CONTROLE!$T$3,IF(AND(AB1545="ACO",AA1545="PADRAO"),CONTROLE!$T$8,IF(AND(AB1545="ACO",AA1545="ESPECIAL"),CONTROLE!$T$9,IF(AND(AB1545="ALUMINIO",AA1545="PADRAO"),CONTROLE!$T$5,IF(AND(AB1545="ALUMINIO",AA1545="ESPECIAL"),CONTROLE!$T$6))))))</f>
        <v>12737</v>
      </c>
    </row>
    <row r="1546" spans="1:29" ht="15" customHeight="1">
      <c r="A1546" s="98" t="s">
        <v>2927</v>
      </c>
      <c r="B1546" s="96" t="str">
        <f t="shared" si="137"/>
        <v xml:space="preserve"> </v>
      </c>
      <c r="C1546" s="96" t="str">
        <f>IF(AND(ISBLANK('TABELA UNIFICADA 2024'!P1492)=TRUE,(ISBLANK('TABELA UNIFICADA 2024'!A1492)=FALSE)),'TABELA UNIFICADA 2024'!A1492," ")</f>
        <v xml:space="preserve"> </v>
      </c>
      <c r="D1546" s="96" t="s">
        <v>43</v>
      </c>
      <c r="E1546" s="191" t="str">
        <f>IF(ISBLANK('TABELA UNIFICADA 2024'!M1492)=TRUE," ",'TABELA UNIFICADA 2024'!M1492)</f>
        <v xml:space="preserve"> </v>
      </c>
      <c r="F1546" s="96" t="s">
        <v>111</v>
      </c>
      <c r="G1546" s="96" t="str">
        <f>IF(C1546='TABELA UNIFICADA 2024'!A1546,'TABELA UNIFICADA 2024'!D1546," ")</f>
        <v xml:space="preserve"> </v>
      </c>
      <c r="H1546" s="96" t="s">
        <v>43</v>
      </c>
      <c r="I1546" s="96" t="s">
        <v>112</v>
      </c>
      <c r="J1546" s="97" t="str">
        <f>IF(C1546='TABELA UNIFICADA 2024'!A1492,'TABELA UNIFICADA 2024'!G1492," ")</f>
        <v xml:space="preserve"> </v>
      </c>
      <c r="K1546" s="96" t="s">
        <v>113</v>
      </c>
      <c r="L1546" s="100" t="str">
        <f t="shared" si="135"/>
        <v>-</v>
      </c>
      <c r="M1546" s="95" t="str">
        <f>IF(C1546='TABELA UNIFICADA 2024'!A1546,'TABELA UNIFICADA 2024'!C1546," ")</f>
        <v xml:space="preserve"> </v>
      </c>
      <c r="N1546" s="99" t="str">
        <f>IF(C1546='TABELA UNIFICADA 2024'!A1492,'TABELA UNIFICADA 2024'!F1492," ")</f>
        <v xml:space="preserve"> </v>
      </c>
      <c r="O1546" s="99" t="str">
        <f t="shared" si="136"/>
        <v xml:space="preserve"> </v>
      </c>
      <c r="Y1546" s="183" t="s">
        <v>1375</v>
      </c>
      <c r="Z1546" s="104" t="s">
        <v>666</v>
      </c>
      <c r="AA1546" s="104" t="s">
        <v>706</v>
      </c>
      <c r="AB1546" s="104" t="str">
        <f t="shared" si="138"/>
        <v>FERRO</v>
      </c>
      <c r="AC1546" s="106">
        <f>IF(AND(AB1546="FERRO",AA1546="PADRAO"),CONTROLE!$T$2,IF(AND(AB1546="FERRO",AA1546="ESPECIAL"),CONTROLE!$T$3,IF(AND(AB1546="ACO",AA1546="PADRAO"),CONTROLE!$T$8,IF(AND(AB1546="ACO",AA1546="ESPECIAL"),CONTROLE!$T$9,IF(AND(AB1546="ALUMINIO",AA1546="PADRAO"),CONTROLE!$T$5,IF(AND(AB1546="ALUMINIO",AA1546="ESPECIAL"),CONTROLE!$T$6))))))</f>
        <v>12737</v>
      </c>
    </row>
    <row r="1547" spans="1:29" ht="15" customHeight="1">
      <c r="A1547" s="98" t="s">
        <v>2927</v>
      </c>
      <c r="B1547" s="96" t="str">
        <f t="shared" si="137"/>
        <v xml:space="preserve"> </v>
      </c>
      <c r="C1547" s="96" t="str">
        <f>IF(AND(ISBLANK('TABELA UNIFICADA 2024'!P1493)=TRUE,(ISBLANK('TABELA UNIFICADA 2024'!A1493)=FALSE)),'TABELA UNIFICADA 2024'!A1493," ")</f>
        <v xml:space="preserve"> </v>
      </c>
      <c r="D1547" s="96" t="s">
        <v>43</v>
      </c>
      <c r="E1547" s="191" t="str">
        <f>IF(ISBLANK('TABELA UNIFICADA 2024'!M1493)=TRUE," ",'TABELA UNIFICADA 2024'!M1493)</f>
        <v xml:space="preserve"> </v>
      </c>
      <c r="F1547" s="96" t="s">
        <v>111</v>
      </c>
      <c r="G1547" s="96" t="str">
        <f>IF(C1547='TABELA UNIFICADA 2024'!A1547,'TABELA UNIFICADA 2024'!D1547," ")</f>
        <v xml:space="preserve"> </v>
      </c>
      <c r="H1547" s="96" t="s">
        <v>43</v>
      </c>
      <c r="I1547" s="96" t="s">
        <v>112</v>
      </c>
      <c r="J1547" s="97" t="str">
        <f>IF(C1547='TABELA UNIFICADA 2024'!A1493,'TABELA UNIFICADA 2024'!G1493," ")</f>
        <v xml:space="preserve"> </v>
      </c>
      <c r="K1547" s="96" t="s">
        <v>113</v>
      </c>
      <c r="L1547" s="100" t="str">
        <f t="shared" si="135"/>
        <v>-</v>
      </c>
      <c r="M1547" s="95" t="str">
        <f>IF(C1547='TABELA UNIFICADA 2024'!A1547,'TABELA UNIFICADA 2024'!C1547," ")</f>
        <v xml:space="preserve"> </v>
      </c>
      <c r="N1547" s="99" t="str">
        <f>IF(C1547='TABELA UNIFICADA 2024'!A1493,'TABELA UNIFICADA 2024'!F1493," ")</f>
        <v xml:space="preserve"> </v>
      </c>
      <c r="O1547" s="99" t="str">
        <f t="shared" si="136"/>
        <v xml:space="preserve"> </v>
      </c>
      <c r="Y1547" s="183" t="s">
        <v>1376</v>
      </c>
      <c r="Z1547" s="104" t="s">
        <v>696</v>
      </c>
      <c r="AA1547" s="104" t="s">
        <v>618</v>
      </c>
      <c r="AB1547" s="104" t="s">
        <v>2550</v>
      </c>
      <c r="AC1547" s="106">
        <f>IF(AND(AB1547="FERRO",AA1547="PADRAO"),CONTROLE!$T$2,IF(AND(AB1547="FERRO",AA1547="ESPECIAL"),CONTROLE!$T$3,IF(AND(AB1547="ACO",AA1547="PADRAO"),CONTROLE!$T$8,IF(AND(AB1547="ACO",AA1547="ESPECIAL"),CONTROLE!$T$9,IF(AND(AB1547="ALUMINIO",AA1547="PADRAO"),CONTROLE!$T$5,IF(AND(AB1547="ALUMINIO",AA1547="ESPECIAL"),CONTROLE!$T$6))))))</f>
        <v>12740</v>
      </c>
    </row>
    <row r="1548" spans="1:29" ht="15" customHeight="1">
      <c r="A1548" s="98" t="s">
        <v>2927</v>
      </c>
      <c r="B1548" s="96" t="str">
        <f t="shared" si="137"/>
        <v xml:space="preserve"> </v>
      </c>
      <c r="C1548" s="96" t="str">
        <f>IF(AND(ISBLANK('TABELA UNIFICADA 2024'!P1494)=TRUE,(ISBLANK('TABELA UNIFICADA 2024'!A1494)=FALSE)),'TABELA UNIFICADA 2024'!A1494," ")</f>
        <v xml:space="preserve"> </v>
      </c>
      <c r="D1548" s="96" t="s">
        <v>43</v>
      </c>
      <c r="E1548" s="191" t="str">
        <f>IF(ISBLANK('TABELA UNIFICADA 2024'!M1494)=TRUE," ",'TABELA UNIFICADA 2024'!M1494)</f>
        <v xml:space="preserve"> </v>
      </c>
      <c r="F1548" s="96" t="s">
        <v>111</v>
      </c>
      <c r="G1548" s="96" t="str">
        <f>IF(C1548='TABELA UNIFICADA 2024'!A1548,'TABELA UNIFICADA 2024'!D1548," ")</f>
        <v xml:space="preserve"> </v>
      </c>
      <c r="H1548" s="96" t="s">
        <v>43</v>
      </c>
      <c r="I1548" s="96" t="s">
        <v>112</v>
      </c>
      <c r="J1548" s="97" t="str">
        <f>IF(C1548='TABELA UNIFICADA 2024'!A1494,'TABELA UNIFICADA 2024'!G1494," ")</f>
        <v xml:space="preserve"> </v>
      </c>
      <c r="K1548" s="96" t="s">
        <v>113</v>
      </c>
      <c r="L1548" s="100" t="str">
        <f t="shared" si="135"/>
        <v>-</v>
      </c>
      <c r="M1548" s="95" t="str">
        <f>IF(C1548='TABELA UNIFICADA 2024'!A1548,'TABELA UNIFICADA 2024'!C1548," ")</f>
        <v xml:space="preserve"> </v>
      </c>
      <c r="N1548" s="99" t="str">
        <f>IF(C1548='TABELA UNIFICADA 2024'!A1494,'TABELA UNIFICADA 2024'!F1494," ")</f>
        <v xml:space="preserve"> </v>
      </c>
      <c r="O1548" s="99" t="str">
        <f t="shared" si="136"/>
        <v xml:space="preserve"> </v>
      </c>
      <c r="Y1548" s="183" t="s">
        <v>1377</v>
      </c>
      <c r="Z1548" s="104" t="s">
        <v>696</v>
      </c>
      <c r="AA1548" s="104" t="s">
        <v>618</v>
      </c>
      <c r="AB1548" s="104" t="s">
        <v>2550</v>
      </c>
      <c r="AC1548" s="106">
        <f>IF(AND(AB1548="FERRO",AA1548="PADRAO"),CONTROLE!$T$2,IF(AND(AB1548="FERRO",AA1548="ESPECIAL"),CONTROLE!$T$3,IF(AND(AB1548="ACO",AA1548="PADRAO"),CONTROLE!$T$8,IF(AND(AB1548="ACO",AA1548="ESPECIAL"),CONTROLE!$T$9,IF(AND(AB1548="ALUMINIO",AA1548="PADRAO"),CONTROLE!$T$5,IF(AND(AB1548="ALUMINIO",AA1548="ESPECIAL"),CONTROLE!$T$6))))))</f>
        <v>12740</v>
      </c>
    </row>
    <row r="1549" spans="1:29" ht="15" customHeight="1">
      <c r="A1549" s="98" t="s">
        <v>2927</v>
      </c>
      <c r="B1549" s="96" t="str">
        <f t="shared" si="137"/>
        <v xml:space="preserve"> </v>
      </c>
      <c r="C1549" s="96" t="str">
        <f>IF(AND(ISBLANK('TABELA UNIFICADA 2024'!P1495)=TRUE,(ISBLANK('TABELA UNIFICADA 2024'!A1495)=FALSE)),'TABELA UNIFICADA 2024'!A1495," ")</f>
        <v xml:space="preserve"> </v>
      </c>
      <c r="D1549" s="96" t="s">
        <v>43</v>
      </c>
      <c r="E1549" s="191" t="str">
        <f>IF(ISBLANK('TABELA UNIFICADA 2024'!M1495)=TRUE," ",'TABELA UNIFICADA 2024'!M1495)</f>
        <v xml:space="preserve"> </v>
      </c>
      <c r="F1549" s="96" t="s">
        <v>111</v>
      </c>
      <c r="G1549" s="96" t="str">
        <f>IF(C1549='TABELA UNIFICADA 2024'!A1549,'TABELA UNIFICADA 2024'!D1549," ")</f>
        <v xml:space="preserve"> </v>
      </c>
      <c r="H1549" s="96" t="s">
        <v>43</v>
      </c>
      <c r="I1549" s="96" t="s">
        <v>112</v>
      </c>
      <c r="J1549" s="97" t="str">
        <f>IF(C1549='TABELA UNIFICADA 2024'!A1495,'TABELA UNIFICADA 2024'!G1495," ")</f>
        <v xml:space="preserve"> </v>
      </c>
      <c r="K1549" s="96" t="s">
        <v>113</v>
      </c>
      <c r="L1549" s="100" t="str">
        <f t="shared" si="135"/>
        <v>-</v>
      </c>
      <c r="M1549" s="95" t="str">
        <f>IF(C1549='TABELA UNIFICADA 2024'!A1549,'TABELA UNIFICADA 2024'!C1549," ")</f>
        <v xml:space="preserve"> </v>
      </c>
      <c r="N1549" s="99" t="str">
        <f>IF(C1549='TABELA UNIFICADA 2024'!A1495,'TABELA UNIFICADA 2024'!F1495," ")</f>
        <v xml:space="preserve"> </v>
      </c>
      <c r="O1549" s="99" t="str">
        <f t="shared" si="136"/>
        <v xml:space="preserve"> </v>
      </c>
      <c r="Y1549" s="183" t="s">
        <v>1378</v>
      </c>
      <c r="Z1549" s="104" t="s">
        <v>696</v>
      </c>
      <c r="AA1549" s="104" t="s">
        <v>618</v>
      </c>
      <c r="AB1549" s="104" t="s">
        <v>2550</v>
      </c>
      <c r="AC1549" s="106">
        <f>IF(AND(AB1549="FERRO",AA1549="PADRAO"),CONTROLE!$T$2,IF(AND(AB1549="FERRO",AA1549="ESPECIAL"),CONTROLE!$T$3,IF(AND(AB1549="ACO",AA1549="PADRAO"),CONTROLE!$T$8,IF(AND(AB1549="ACO",AA1549="ESPECIAL"),CONTROLE!$T$9,IF(AND(AB1549="ALUMINIO",AA1549="PADRAO"),CONTROLE!$T$5,IF(AND(AB1549="ALUMINIO",AA1549="ESPECIAL"),CONTROLE!$T$6))))))</f>
        <v>12740</v>
      </c>
    </row>
    <row r="1550" spans="1:29" ht="15" customHeight="1">
      <c r="A1550" s="98" t="s">
        <v>2927</v>
      </c>
      <c r="B1550" s="96" t="str">
        <f t="shared" si="137"/>
        <v xml:space="preserve"> </v>
      </c>
      <c r="C1550" s="96" t="str">
        <f>IF(AND(ISBLANK('TABELA UNIFICADA 2024'!P1496)=TRUE,(ISBLANK('TABELA UNIFICADA 2024'!A1496)=FALSE)),'TABELA UNIFICADA 2024'!A1496," ")</f>
        <v xml:space="preserve"> </v>
      </c>
      <c r="D1550" s="96" t="s">
        <v>43</v>
      </c>
      <c r="E1550" s="191" t="str">
        <f>IF(ISBLANK('TABELA UNIFICADA 2024'!M1496)=TRUE," ",'TABELA UNIFICADA 2024'!M1496)</f>
        <v xml:space="preserve"> </v>
      </c>
      <c r="F1550" s="96" t="s">
        <v>111</v>
      </c>
      <c r="G1550" s="96" t="str">
        <f>IF(C1550='TABELA UNIFICADA 2024'!A1550,'TABELA UNIFICADA 2024'!D1550," ")</f>
        <v xml:space="preserve"> </v>
      </c>
      <c r="H1550" s="96" t="s">
        <v>43</v>
      </c>
      <c r="I1550" s="96" t="s">
        <v>112</v>
      </c>
      <c r="J1550" s="97" t="str">
        <f>IF(C1550='TABELA UNIFICADA 2024'!A1496,'TABELA UNIFICADA 2024'!G1496," ")</f>
        <v xml:space="preserve"> </v>
      </c>
      <c r="K1550" s="96" t="s">
        <v>113</v>
      </c>
      <c r="L1550" s="100" t="str">
        <f t="shared" ref="L1550:L1613" si="139">IFERROR(VLOOKUP(M1550,$Y$3:$AC$3003,5,0),"-")</f>
        <v>-</v>
      </c>
      <c r="M1550" s="95" t="str">
        <f>IF(C1550='TABELA UNIFICADA 2024'!A1550,'TABELA UNIFICADA 2024'!C1550," ")</f>
        <v xml:space="preserve"> </v>
      </c>
      <c r="N1550" s="99" t="str">
        <f>IF(C1550='TABELA UNIFICADA 2024'!A1496,'TABELA UNIFICADA 2024'!F1496," ")</f>
        <v xml:space="preserve"> </v>
      </c>
      <c r="O1550" s="99" t="str">
        <f t="shared" ref="O1550:O1613" si="140">IF(C1550=" "," ",CONCATENATE(A1550," ",B1550,," ",C1550," ",D1550," ",TEXT(E1550,"dd/mm/aaaa")," ",F1550," ",IF(LEFT(M1550, 2) = "PF", SUBSTITUTE(M1550, ".","") &amp; ".055",M1550 &amp; ".055")," ",H1550," ",I1550," ",TEXT(J1550,"#,00")," ",K1550))</f>
        <v xml:space="preserve"> </v>
      </c>
      <c r="Y1550" s="183" t="s">
        <v>1379</v>
      </c>
      <c r="Z1550" s="104" t="s">
        <v>696</v>
      </c>
      <c r="AA1550" s="104" t="s">
        <v>618</v>
      </c>
      <c r="AB1550" s="104" t="s">
        <v>2550</v>
      </c>
      <c r="AC1550" s="106">
        <f>IF(AND(AB1550="FERRO",AA1550="PADRAO"),CONTROLE!$T$2,IF(AND(AB1550="FERRO",AA1550="ESPECIAL"),CONTROLE!$T$3,IF(AND(AB1550="ACO",AA1550="PADRAO"),CONTROLE!$T$8,IF(AND(AB1550="ACO",AA1550="ESPECIAL"),CONTROLE!$T$9,IF(AND(AB1550="ALUMINIO",AA1550="PADRAO"),CONTROLE!$T$5,IF(AND(AB1550="ALUMINIO",AA1550="ESPECIAL"),CONTROLE!$T$6))))))</f>
        <v>12740</v>
      </c>
    </row>
    <row r="1551" spans="1:29" ht="15" customHeight="1">
      <c r="A1551" s="98" t="s">
        <v>2927</v>
      </c>
      <c r="B1551" s="96" t="str">
        <f t="shared" si="137"/>
        <v xml:space="preserve"> </v>
      </c>
      <c r="C1551" s="96" t="str">
        <f>IF(AND(ISBLANK('TABELA UNIFICADA 2024'!P1497)=TRUE,(ISBLANK('TABELA UNIFICADA 2024'!A1497)=FALSE)),'TABELA UNIFICADA 2024'!A1497," ")</f>
        <v xml:space="preserve"> </v>
      </c>
      <c r="D1551" s="96" t="s">
        <v>43</v>
      </c>
      <c r="E1551" s="191" t="str">
        <f>IF(ISBLANK('TABELA UNIFICADA 2024'!M1497)=TRUE," ",'TABELA UNIFICADA 2024'!M1497)</f>
        <v xml:space="preserve"> </v>
      </c>
      <c r="F1551" s="96" t="s">
        <v>111</v>
      </c>
      <c r="G1551" s="96" t="str">
        <f>IF(C1551='TABELA UNIFICADA 2024'!A1551,'TABELA UNIFICADA 2024'!D1551," ")</f>
        <v xml:space="preserve"> </v>
      </c>
      <c r="H1551" s="96" t="s">
        <v>43</v>
      </c>
      <c r="I1551" s="96" t="s">
        <v>112</v>
      </c>
      <c r="J1551" s="97" t="str">
        <f>IF(C1551='TABELA UNIFICADA 2024'!A1497,'TABELA UNIFICADA 2024'!G1497," ")</f>
        <v xml:space="preserve"> </v>
      </c>
      <c r="K1551" s="96" t="s">
        <v>113</v>
      </c>
      <c r="L1551" s="100" t="str">
        <f t="shared" si="139"/>
        <v>-</v>
      </c>
      <c r="M1551" s="95" t="str">
        <f>IF(C1551='TABELA UNIFICADA 2024'!A1551,'TABELA UNIFICADA 2024'!C1551," ")</f>
        <v xml:space="preserve"> </v>
      </c>
      <c r="N1551" s="99" t="str">
        <f>IF(C1551='TABELA UNIFICADA 2024'!A1497,'TABELA UNIFICADA 2024'!F1497," ")</f>
        <v xml:space="preserve"> </v>
      </c>
      <c r="O1551" s="99" t="str">
        <f t="shared" si="140"/>
        <v xml:space="preserve"> </v>
      </c>
      <c r="Y1551" s="183" t="s">
        <v>1380</v>
      </c>
      <c r="Z1551" s="104" t="s">
        <v>696</v>
      </c>
      <c r="AA1551" s="104" t="s">
        <v>618</v>
      </c>
      <c r="AB1551" s="104" t="s">
        <v>2550</v>
      </c>
      <c r="AC1551" s="106">
        <f>IF(AND(AB1551="FERRO",AA1551="PADRAO"),CONTROLE!$T$2,IF(AND(AB1551="FERRO",AA1551="ESPECIAL"),CONTROLE!$T$3,IF(AND(AB1551="ACO",AA1551="PADRAO"),CONTROLE!$T$8,IF(AND(AB1551="ACO",AA1551="ESPECIAL"),CONTROLE!$T$9,IF(AND(AB1551="ALUMINIO",AA1551="PADRAO"),CONTROLE!$T$5,IF(AND(AB1551="ALUMINIO",AA1551="ESPECIAL"),CONTROLE!$T$6))))))</f>
        <v>12740</v>
      </c>
    </row>
    <row r="1552" spans="1:29" ht="15" customHeight="1">
      <c r="A1552" s="98" t="s">
        <v>2927</v>
      </c>
      <c r="B1552" s="96" t="str">
        <f t="shared" si="137"/>
        <v xml:space="preserve"> </v>
      </c>
      <c r="C1552" s="96" t="str">
        <f>IF(AND(ISBLANK('TABELA UNIFICADA 2024'!P1498)=TRUE,(ISBLANK('TABELA UNIFICADA 2024'!A1498)=FALSE)),'TABELA UNIFICADA 2024'!A1498," ")</f>
        <v xml:space="preserve"> </v>
      </c>
      <c r="D1552" s="96" t="s">
        <v>43</v>
      </c>
      <c r="E1552" s="191" t="str">
        <f>IF(ISBLANK('TABELA UNIFICADA 2024'!M1498)=TRUE," ",'TABELA UNIFICADA 2024'!M1498)</f>
        <v xml:space="preserve"> </v>
      </c>
      <c r="F1552" s="96" t="s">
        <v>111</v>
      </c>
      <c r="G1552" s="96" t="str">
        <f>IF(C1552='TABELA UNIFICADA 2024'!A1552,'TABELA UNIFICADA 2024'!D1552," ")</f>
        <v xml:space="preserve"> </v>
      </c>
      <c r="H1552" s="96" t="s">
        <v>43</v>
      </c>
      <c r="I1552" s="96" t="s">
        <v>112</v>
      </c>
      <c r="J1552" s="97" t="str">
        <f>IF(C1552='TABELA UNIFICADA 2024'!A1498,'TABELA UNIFICADA 2024'!G1498," ")</f>
        <v xml:space="preserve"> </v>
      </c>
      <c r="K1552" s="96" t="s">
        <v>113</v>
      </c>
      <c r="L1552" s="100" t="str">
        <f t="shared" si="139"/>
        <v>-</v>
      </c>
      <c r="M1552" s="95" t="str">
        <f>IF(C1552='TABELA UNIFICADA 2024'!A1552,'TABELA UNIFICADA 2024'!C1552," ")</f>
        <v xml:space="preserve"> </v>
      </c>
      <c r="N1552" s="99" t="str">
        <f>IF(C1552='TABELA UNIFICADA 2024'!A1498,'TABELA UNIFICADA 2024'!F1498," ")</f>
        <v xml:space="preserve"> </v>
      </c>
      <c r="O1552" s="99" t="str">
        <f t="shared" si="140"/>
        <v xml:space="preserve"> </v>
      </c>
      <c r="Y1552" s="183" t="s">
        <v>1381</v>
      </c>
      <c r="Z1552" s="104" t="s">
        <v>696</v>
      </c>
      <c r="AA1552" s="104" t="s">
        <v>618</v>
      </c>
      <c r="AB1552" s="104" t="s">
        <v>2550</v>
      </c>
      <c r="AC1552" s="106">
        <f>IF(AND(AB1552="FERRO",AA1552="PADRAO"),CONTROLE!$T$2,IF(AND(AB1552="FERRO",AA1552="ESPECIAL"),CONTROLE!$T$3,IF(AND(AB1552="ACO",AA1552="PADRAO"),CONTROLE!$T$8,IF(AND(AB1552="ACO",AA1552="ESPECIAL"),CONTROLE!$T$9,IF(AND(AB1552="ALUMINIO",AA1552="PADRAO"),CONTROLE!$T$5,IF(AND(AB1552="ALUMINIO",AA1552="ESPECIAL"),CONTROLE!$T$6))))))</f>
        <v>12740</v>
      </c>
    </row>
    <row r="1553" spans="1:29" ht="15" customHeight="1">
      <c r="A1553" s="98" t="s">
        <v>2927</v>
      </c>
      <c r="B1553" s="96" t="str">
        <f t="shared" si="137"/>
        <v xml:space="preserve"> </v>
      </c>
      <c r="C1553" s="96" t="str">
        <f>IF(AND(ISBLANK('TABELA UNIFICADA 2024'!P1499)=TRUE,(ISBLANK('TABELA UNIFICADA 2024'!A1499)=FALSE)),'TABELA UNIFICADA 2024'!A1499," ")</f>
        <v xml:space="preserve"> </v>
      </c>
      <c r="D1553" s="96" t="s">
        <v>43</v>
      </c>
      <c r="E1553" s="191" t="str">
        <f>IF(ISBLANK('TABELA UNIFICADA 2024'!M1499)=TRUE," ",'TABELA UNIFICADA 2024'!M1499)</f>
        <v xml:space="preserve"> </v>
      </c>
      <c r="F1553" s="96" t="s">
        <v>111</v>
      </c>
      <c r="G1553" s="96" t="str">
        <f>IF(C1553='TABELA UNIFICADA 2024'!A1553,'TABELA UNIFICADA 2024'!D1553," ")</f>
        <v xml:space="preserve"> </v>
      </c>
      <c r="H1553" s="96" t="s">
        <v>43</v>
      </c>
      <c r="I1553" s="96" t="s">
        <v>112</v>
      </c>
      <c r="J1553" s="97" t="str">
        <f>IF(C1553='TABELA UNIFICADA 2024'!A1499,'TABELA UNIFICADA 2024'!G1499," ")</f>
        <v xml:space="preserve"> </v>
      </c>
      <c r="K1553" s="96" t="s">
        <v>113</v>
      </c>
      <c r="L1553" s="100" t="str">
        <f t="shared" si="139"/>
        <v>-</v>
      </c>
      <c r="M1553" s="95" t="str">
        <f>IF(C1553='TABELA UNIFICADA 2024'!A1553,'TABELA UNIFICADA 2024'!C1553," ")</f>
        <v xml:space="preserve"> </v>
      </c>
      <c r="N1553" s="99" t="str">
        <f>IF(C1553='TABELA UNIFICADA 2024'!A1499,'TABELA UNIFICADA 2024'!F1499," ")</f>
        <v xml:space="preserve"> </v>
      </c>
      <c r="O1553" s="99" t="str">
        <f t="shared" si="140"/>
        <v xml:space="preserve"> </v>
      </c>
      <c r="Y1553" s="183" t="s">
        <v>1382</v>
      </c>
      <c r="Z1553" s="104" t="s">
        <v>696</v>
      </c>
      <c r="AA1553" s="104" t="s">
        <v>618</v>
      </c>
      <c r="AB1553" s="104" t="s">
        <v>2550</v>
      </c>
      <c r="AC1553" s="106">
        <f>IF(AND(AB1553="FERRO",AA1553="PADRAO"),CONTROLE!$T$2,IF(AND(AB1553="FERRO",AA1553="ESPECIAL"),CONTROLE!$T$3,IF(AND(AB1553="ACO",AA1553="PADRAO"),CONTROLE!$T$8,IF(AND(AB1553="ACO",AA1553="ESPECIAL"),CONTROLE!$T$9,IF(AND(AB1553="ALUMINIO",AA1553="PADRAO"),CONTROLE!$T$5,IF(AND(AB1553="ALUMINIO",AA1553="ESPECIAL"),CONTROLE!$T$6))))))</f>
        <v>12740</v>
      </c>
    </row>
    <row r="1554" spans="1:29" ht="15" customHeight="1">
      <c r="A1554" s="98" t="s">
        <v>2927</v>
      </c>
      <c r="B1554" s="96" t="str">
        <f t="shared" si="137"/>
        <v xml:space="preserve"> </v>
      </c>
      <c r="C1554" s="96" t="str">
        <f>IF(AND(ISBLANK('TABELA UNIFICADA 2024'!P1500)=TRUE,(ISBLANK('TABELA UNIFICADA 2024'!A1500)=FALSE)),'TABELA UNIFICADA 2024'!A1500," ")</f>
        <v xml:space="preserve"> </v>
      </c>
      <c r="D1554" s="96" t="s">
        <v>43</v>
      </c>
      <c r="E1554" s="191" t="str">
        <f>IF(ISBLANK('TABELA UNIFICADA 2024'!M1500)=TRUE," ",'TABELA UNIFICADA 2024'!M1500)</f>
        <v xml:space="preserve"> </v>
      </c>
      <c r="F1554" s="96" t="s">
        <v>111</v>
      </c>
      <c r="G1554" s="96" t="str">
        <f>IF(C1554='TABELA UNIFICADA 2024'!A1554,'TABELA UNIFICADA 2024'!D1554," ")</f>
        <v xml:space="preserve"> </v>
      </c>
      <c r="H1554" s="96" t="s">
        <v>43</v>
      </c>
      <c r="I1554" s="96" t="s">
        <v>112</v>
      </c>
      <c r="J1554" s="97" t="str">
        <f>IF(C1554='TABELA UNIFICADA 2024'!A1500,'TABELA UNIFICADA 2024'!G1500," ")</f>
        <v xml:space="preserve"> </v>
      </c>
      <c r="K1554" s="96" t="s">
        <v>113</v>
      </c>
      <c r="L1554" s="100" t="str">
        <f t="shared" si="139"/>
        <v>-</v>
      </c>
      <c r="M1554" s="95" t="str">
        <f>IF(C1554='TABELA UNIFICADA 2024'!A1554,'TABELA UNIFICADA 2024'!C1554," ")</f>
        <v xml:space="preserve"> </v>
      </c>
      <c r="N1554" s="99" t="str">
        <f>IF(C1554='TABELA UNIFICADA 2024'!A1500,'TABELA UNIFICADA 2024'!F1500," ")</f>
        <v xml:space="preserve"> </v>
      </c>
      <c r="O1554" s="99" t="str">
        <f t="shared" si="140"/>
        <v xml:space="preserve"> </v>
      </c>
      <c r="Y1554" s="183" t="s">
        <v>1383</v>
      </c>
      <c r="Z1554" s="104" t="s">
        <v>774</v>
      </c>
      <c r="AA1554" s="104" t="s">
        <v>618</v>
      </c>
      <c r="AB1554" s="104" t="s">
        <v>2550</v>
      </c>
      <c r="AC1554" s="106">
        <f>IF(AND(AB1554="FERRO",AA1554="PADRAO"),CONTROLE!$T$2,IF(AND(AB1554="FERRO",AA1554="ESPECIAL"),CONTROLE!$T$3,IF(AND(AB1554="ACO",AA1554="PADRAO"),CONTROLE!$T$8,IF(AND(AB1554="ACO",AA1554="ESPECIAL"),CONTROLE!$T$9,IF(AND(AB1554="ALUMINIO",AA1554="PADRAO"),CONTROLE!$T$5,IF(AND(AB1554="ALUMINIO",AA1554="ESPECIAL"),CONTROLE!$T$6))))))</f>
        <v>12740</v>
      </c>
    </row>
    <row r="1555" spans="1:29" ht="15" customHeight="1">
      <c r="A1555" s="98" t="s">
        <v>2927</v>
      </c>
      <c r="B1555" s="96" t="str">
        <f t="shared" si="137"/>
        <v xml:space="preserve"> </v>
      </c>
      <c r="C1555" s="96" t="str">
        <f>IF(AND(ISBLANK('TABELA UNIFICADA 2024'!P1501)=TRUE,(ISBLANK('TABELA UNIFICADA 2024'!A1501)=FALSE)),'TABELA UNIFICADA 2024'!A1501," ")</f>
        <v xml:space="preserve"> </v>
      </c>
      <c r="D1555" s="96" t="s">
        <v>43</v>
      </c>
      <c r="E1555" s="191" t="str">
        <f>IF(ISBLANK('TABELA UNIFICADA 2024'!M1501)=TRUE," ",'TABELA UNIFICADA 2024'!M1501)</f>
        <v xml:space="preserve"> </v>
      </c>
      <c r="F1555" s="96" t="s">
        <v>111</v>
      </c>
      <c r="G1555" s="96" t="str">
        <f>IF(C1555='TABELA UNIFICADA 2024'!A1555,'TABELA UNIFICADA 2024'!D1555," ")</f>
        <v xml:space="preserve"> </v>
      </c>
      <c r="H1555" s="96" t="s">
        <v>43</v>
      </c>
      <c r="I1555" s="96" t="s">
        <v>112</v>
      </c>
      <c r="J1555" s="97" t="str">
        <f>IF(C1555='TABELA UNIFICADA 2024'!A1501,'TABELA UNIFICADA 2024'!G1501," ")</f>
        <v xml:space="preserve"> </v>
      </c>
      <c r="K1555" s="96" t="s">
        <v>113</v>
      </c>
      <c r="L1555" s="100" t="str">
        <f t="shared" si="139"/>
        <v>-</v>
      </c>
      <c r="M1555" s="95" t="str">
        <f>IF(C1555='TABELA UNIFICADA 2024'!A1555,'TABELA UNIFICADA 2024'!C1555," ")</f>
        <v xml:space="preserve"> </v>
      </c>
      <c r="N1555" s="99" t="str">
        <f>IF(C1555='TABELA UNIFICADA 2024'!A1501,'TABELA UNIFICADA 2024'!F1501," ")</f>
        <v xml:space="preserve"> </v>
      </c>
      <c r="O1555" s="99" t="str">
        <f t="shared" si="140"/>
        <v xml:space="preserve"> </v>
      </c>
      <c r="Y1555" s="183" t="s">
        <v>1384</v>
      </c>
      <c r="Z1555" s="104" t="s">
        <v>774</v>
      </c>
      <c r="AA1555" s="104" t="s">
        <v>618</v>
      </c>
      <c r="AB1555" s="104" t="s">
        <v>2550</v>
      </c>
      <c r="AC1555" s="106">
        <f>IF(AND(AB1555="FERRO",AA1555="PADRAO"),CONTROLE!$T$2,IF(AND(AB1555="FERRO",AA1555="ESPECIAL"),CONTROLE!$T$3,IF(AND(AB1555="ACO",AA1555="PADRAO"),CONTROLE!$T$8,IF(AND(AB1555="ACO",AA1555="ESPECIAL"),CONTROLE!$T$9,IF(AND(AB1555="ALUMINIO",AA1555="PADRAO"),CONTROLE!$T$5,IF(AND(AB1555="ALUMINIO",AA1555="ESPECIAL"),CONTROLE!$T$6))))))</f>
        <v>12740</v>
      </c>
    </row>
    <row r="1556" spans="1:29" ht="15" customHeight="1">
      <c r="A1556" s="98" t="s">
        <v>2927</v>
      </c>
      <c r="B1556" s="96" t="str">
        <f t="shared" si="137"/>
        <v xml:space="preserve"> </v>
      </c>
      <c r="C1556" s="96" t="str">
        <f>IF(AND(ISBLANK('TABELA UNIFICADA 2024'!P1502)=TRUE,(ISBLANK('TABELA UNIFICADA 2024'!A1502)=FALSE)),'TABELA UNIFICADA 2024'!A1502," ")</f>
        <v xml:space="preserve"> </v>
      </c>
      <c r="D1556" s="96" t="s">
        <v>43</v>
      </c>
      <c r="E1556" s="191" t="str">
        <f>IF(ISBLANK('TABELA UNIFICADA 2024'!M1502)=TRUE," ",'TABELA UNIFICADA 2024'!M1502)</f>
        <v xml:space="preserve"> </v>
      </c>
      <c r="F1556" s="96" t="s">
        <v>111</v>
      </c>
      <c r="G1556" s="96" t="str">
        <f>IF(C1556='TABELA UNIFICADA 2024'!A1556,'TABELA UNIFICADA 2024'!D1556," ")</f>
        <v xml:space="preserve"> </v>
      </c>
      <c r="H1556" s="96" t="s">
        <v>43</v>
      </c>
      <c r="I1556" s="96" t="s">
        <v>112</v>
      </c>
      <c r="J1556" s="97" t="str">
        <f>IF(C1556='TABELA UNIFICADA 2024'!A1502,'TABELA UNIFICADA 2024'!G1502," ")</f>
        <v xml:space="preserve"> </v>
      </c>
      <c r="K1556" s="96" t="s">
        <v>113</v>
      </c>
      <c r="L1556" s="100" t="str">
        <f t="shared" si="139"/>
        <v>-</v>
      </c>
      <c r="M1556" s="95" t="str">
        <f>IF(C1556='TABELA UNIFICADA 2024'!A1556,'TABELA UNIFICADA 2024'!C1556," ")</f>
        <v xml:space="preserve"> </v>
      </c>
      <c r="N1556" s="99" t="str">
        <f>IF(C1556='TABELA UNIFICADA 2024'!A1502,'TABELA UNIFICADA 2024'!F1502," ")</f>
        <v xml:space="preserve"> </v>
      </c>
      <c r="O1556" s="99" t="str">
        <f t="shared" si="140"/>
        <v xml:space="preserve"> </v>
      </c>
      <c r="Y1556" s="183" t="s">
        <v>1385</v>
      </c>
      <c r="Z1556" s="104" t="s">
        <v>696</v>
      </c>
      <c r="AA1556" s="104" t="s">
        <v>618</v>
      </c>
      <c r="AB1556" s="104" t="s">
        <v>2550</v>
      </c>
      <c r="AC1556" s="106">
        <f>IF(AND(AB1556="FERRO",AA1556="PADRAO"),CONTROLE!$T$2,IF(AND(AB1556="FERRO",AA1556="ESPECIAL"),CONTROLE!$T$3,IF(AND(AB1556="ACO",AA1556="PADRAO"),CONTROLE!$T$8,IF(AND(AB1556="ACO",AA1556="ESPECIAL"),CONTROLE!$T$9,IF(AND(AB1556="ALUMINIO",AA1556="PADRAO"),CONTROLE!$T$5,IF(AND(AB1556="ALUMINIO",AA1556="ESPECIAL"),CONTROLE!$T$6))))))</f>
        <v>12740</v>
      </c>
    </row>
    <row r="1557" spans="1:29" ht="15" customHeight="1">
      <c r="A1557" s="98" t="s">
        <v>2927</v>
      </c>
      <c r="B1557" s="96" t="str">
        <f t="shared" si="137"/>
        <v xml:space="preserve"> </v>
      </c>
      <c r="C1557" s="96" t="str">
        <f>IF(AND(ISBLANK('TABELA UNIFICADA 2024'!P1503)=TRUE,(ISBLANK('TABELA UNIFICADA 2024'!A1503)=FALSE)),'TABELA UNIFICADA 2024'!A1503," ")</f>
        <v xml:space="preserve"> </v>
      </c>
      <c r="D1557" s="96" t="s">
        <v>43</v>
      </c>
      <c r="E1557" s="191" t="str">
        <f>IF(ISBLANK('TABELA UNIFICADA 2024'!M1503)=TRUE," ",'TABELA UNIFICADA 2024'!M1503)</f>
        <v xml:space="preserve"> </v>
      </c>
      <c r="F1557" s="96" t="s">
        <v>111</v>
      </c>
      <c r="G1557" s="96" t="str">
        <f>IF(C1557='TABELA UNIFICADA 2024'!A1557,'TABELA UNIFICADA 2024'!D1557," ")</f>
        <v xml:space="preserve"> </v>
      </c>
      <c r="H1557" s="96" t="s">
        <v>43</v>
      </c>
      <c r="I1557" s="96" t="s">
        <v>112</v>
      </c>
      <c r="J1557" s="97" t="str">
        <f>IF(C1557='TABELA UNIFICADA 2024'!A1503,'TABELA UNIFICADA 2024'!G1503," ")</f>
        <v xml:space="preserve"> </v>
      </c>
      <c r="K1557" s="96" t="s">
        <v>113</v>
      </c>
      <c r="L1557" s="100" t="str">
        <f t="shared" si="139"/>
        <v>-</v>
      </c>
      <c r="M1557" s="95" t="str">
        <f>IF(C1557='TABELA UNIFICADA 2024'!A1557,'TABELA UNIFICADA 2024'!C1557," ")</f>
        <v xml:space="preserve"> </v>
      </c>
      <c r="N1557" s="99" t="str">
        <f>IF(C1557='TABELA UNIFICADA 2024'!A1503,'TABELA UNIFICADA 2024'!F1503," ")</f>
        <v xml:space="preserve"> </v>
      </c>
      <c r="O1557" s="99" t="str">
        <f t="shared" si="140"/>
        <v xml:space="preserve"> </v>
      </c>
      <c r="Y1557" s="183" t="s">
        <v>1386</v>
      </c>
      <c r="Z1557" s="104" t="s">
        <v>696</v>
      </c>
      <c r="AA1557" s="104" t="s">
        <v>618</v>
      </c>
      <c r="AB1557" s="104" t="s">
        <v>2550</v>
      </c>
      <c r="AC1557" s="106">
        <f>IF(AND(AB1557="FERRO",AA1557="PADRAO"),CONTROLE!$T$2,IF(AND(AB1557="FERRO",AA1557="ESPECIAL"),CONTROLE!$T$3,IF(AND(AB1557="ACO",AA1557="PADRAO"),CONTROLE!$T$8,IF(AND(AB1557="ACO",AA1557="ESPECIAL"),CONTROLE!$T$9,IF(AND(AB1557="ALUMINIO",AA1557="PADRAO"),CONTROLE!$T$5,IF(AND(AB1557="ALUMINIO",AA1557="ESPECIAL"),CONTROLE!$T$6))))))</f>
        <v>12740</v>
      </c>
    </row>
    <row r="1558" spans="1:29" ht="15" customHeight="1">
      <c r="A1558" s="98" t="s">
        <v>2927</v>
      </c>
      <c r="B1558" s="96" t="str">
        <f t="shared" si="137"/>
        <v xml:space="preserve"> </v>
      </c>
      <c r="C1558" s="96" t="str">
        <f>IF(AND(ISBLANK('TABELA UNIFICADA 2024'!P1504)=TRUE,(ISBLANK('TABELA UNIFICADA 2024'!A1504)=FALSE)),'TABELA UNIFICADA 2024'!A1504," ")</f>
        <v xml:space="preserve"> </v>
      </c>
      <c r="D1558" s="96" t="s">
        <v>43</v>
      </c>
      <c r="E1558" s="191" t="str">
        <f>IF(ISBLANK('TABELA UNIFICADA 2024'!M1504)=TRUE," ",'TABELA UNIFICADA 2024'!M1504)</f>
        <v xml:space="preserve"> </v>
      </c>
      <c r="F1558" s="96" t="s">
        <v>111</v>
      </c>
      <c r="G1558" s="96" t="str">
        <f>IF(C1558='TABELA UNIFICADA 2024'!A1558,'TABELA UNIFICADA 2024'!D1558," ")</f>
        <v xml:space="preserve"> </v>
      </c>
      <c r="H1558" s="96" t="s">
        <v>43</v>
      </c>
      <c r="I1558" s="96" t="s">
        <v>112</v>
      </c>
      <c r="J1558" s="97" t="str">
        <f>IF(C1558='TABELA UNIFICADA 2024'!A1504,'TABELA UNIFICADA 2024'!G1504," ")</f>
        <v xml:space="preserve"> </v>
      </c>
      <c r="K1558" s="96" t="s">
        <v>113</v>
      </c>
      <c r="L1558" s="100" t="str">
        <f t="shared" si="139"/>
        <v>-</v>
      </c>
      <c r="M1558" s="95" t="str">
        <f>IF(C1558='TABELA UNIFICADA 2024'!A1558,'TABELA UNIFICADA 2024'!C1558," ")</f>
        <v xml:space="preserve"> </v>
      </c>
      <c r="N1558" s="99" t="str">
        <f>IF(C1558='TABELA UNIFICADA 2024'!A1504,'TABELA UNIFICADA 2024'!F1504," ")</f>
        <v xml:space="preserve"> </v>
      </c>
      <c r="O1558" s="99" t="str">
        <f t="shared" si="140"/>
        <v xml:space="preserve"> </v>
      </c>
      <c r="Y1558" s="183" t="s">
        <v>1387</v>
      </c>
      <c r="Z1558" s="104" t="s">
        <v>658</v>
      </c>
      <c r="AA1558" s="104" t="s">
        <v>706</v>
      </c>
      <c r="AB1558" s="104" t="str">
        <f>IF(LEFT(Z1558,1)="G","FERRO",0)</f>
        <v>FERRO</v>
      </c>
      <c r="AC1558" s="106">
        <f>IF(AND(AB1558="FERRO",AA1558="PADRAO"),CONTROLE!$T$2,IF(AND(AB1558="FERRO",AA1558="ESPECIAL"),CONTROLE!$T$3,IF(AND(AB1558="ACO",AA1558="PADRAO"),CONTROLE!$T$8,IF(AND(AB1558="ACO",AA1558="ESPECIAL"),CONTROLE!$T$9,IF(AND(AB1558="ALUMINIO",AA1558="PADRAO"),CONTROLE!$T$5,IF(AND(AB1558="ALUMINIO",AA1558="ESPECIAL"),CONTROLE!$T$6))))))</f>
        <v>12737</v>
      </c>
    </row>
    <row r="1559" spans="1:29" ht="15" customHeight="1">
      <c r="A1559" s="98" t="s">
        <v>2927</v>
      </c>
      <c r="B1559" s="96" t="str">
        <f t="shared" si="137"/>
        <v xml:space="preserve"> </v>
      </c>
      <c r="C1559" s="96" t="str">
        <f>IF(AND(ISBLANK('TABELA UNIFICADA 2024'!P1505)=TRUE,(ISBLANK('TABELA UNIFICADA 2024'!A1505)=FALSE)),'TABELA UNIFICADA 2024'!A1505," ")</f>
        <v xml:space="preserve"> </v>
      </c>
      <c r="D1559" s="96" t="s">
        <v>43</v>
      </c>
      <c r="E1559" s="191" t="str">
        <f>IF(ISBLANK('TABELA UNIFICADA 2024'!M1505)=TRUE," ",'TABELA UNIFICADA 2024'!M1505)</f>
        <v xml:space="preserve"> </v>
      </c>
      <c r="F1559" s="96" t="s">
        <v>111</v>
      </c>
      <c r="G1559" s="96" t="str">
        <f>IF(C1559='TABELA UNIFICADA 2024'!A1559,'TABELA UNIFICADA 2024'!D1559," ")</f>
        <v xml:space="preserve"> </v>
      </c>
      <c r="H1559" s="96" t="s">
        <v>43</v>
      </c>
      <c r="I1559" s="96" t="s">
        <v>112</v>
      </c>
      <c r="J1559" s="97" t="str">
        <f>IF(C1559='TABELA UNIFICADA 2024'!A1505,'TABELA UNIFICADA 2024'!G1505," ")</f>
        <v xml:space="preserve"> </v>
      </c>
      <c r="K1559" s="96" t="s">
        <v>113</v>
      </c>
      <c r="L1559" s="100" t="str">
        <f t="shared" si="139"/>
        <v>-</v>
      </c>
      <c r="M1559" s="95" t="str">
        <f>IF(C1559='TABELA UNIFICADA 2024'!A1559,'TABELA UNIFICADA 2024'!C1559," ")</f>
        <v xml:space="preserve"> </v>
      </c>
      <c r="N1559" s="99" t="str">
        <f>IF(C1559='TABELA UNIFICADA 2024'!A1505,'TABELA UNIFICADA 2024'!F1505," ")</f>
        <v xml:space="preserve"> </v>
      </c>
      <c r="O1559" s="99" t="str">
        <f t="shared" si="140"/>
        <v xml:space="preserve"> </v>
      </c>
      <c r="Y1559" s="183" t="s">
        <v>1388</v>
      </c>
      <c r="Z1559" s="104" t="s">
        <v>658</v>
      </c>
      <c r="AA1559" s="104" t="s">
        <v>706</v>
      </c>
      <c r="AB1559" s="104" t="str">
        <f>IF(LEFT(Z1559,1)="G","FERRO",0)</f>
        <v>FERRO</v>
      </c>
      <c r="AC1559" s="106">
        <f>IF(AND(AB1559="FERRO",AA1559="PADRAO"),CONTROLE!$T$2,IF(AND(AB1559="FERRO",AA1559="ESPECIAL"),CONTROLE!$T$3,IF(AND(AB1559="ACO",AA1559="PADRAO"),CONTROLE!$T$8,IF(AND(AB1559="ACO",AA1559="ESPECIAL"),CONTROLE!$T$9,IF(AND(AB1559="ALUMINIO",AA1559="PADRAO"),CONTROLE!$T$5,IF(AND(AB1559="ALUMINIO",AA1559="ESPECIAL"),CONTROLE!$T$6))))))</f>
        <v>12737</v>
      </c>
    </row>
    <row r="1560" spans="1:29" ht="15" customHeight="1">
      <c r="A1560" s="98" t="s">
        <v>2927</v>
      </c>
      <c r="B1560" s="96" t="str">
        <f t="shared" si="137"/>
        <v xml:space="preserve"> </v>
      </c>
      <c r="C1560" s="96" t="str">
        <f>IF(AND(ISBLANK('TABELA UNIFICADA 2024'!P1506)=TRUE,(ISBLANK('TABELA UNIFICADA 2024'!A1506)=FALSE)),'TABELA UNIFICADA 2024'!A1506," ")</f>
        <v xml:space="preserve"> </v>
      </c>
      <c r="D1560" s="96" t="s">
        <v>43</v>
      </c>
      <c r="E1560" s="191" t="str">
        <f>IF(ISBLANK('TABELA UNIFICADA 2024'!M1506)=TRUE," ",'TABELA UNIFICADA 2024'!M1506)</f>
        <v xml:space="preserve"> </v>
      </c>
      <c r="F1560" s="96" t="s">
        <v>111</v>
      </c>
      <c r="G1560" s="96" t="str">
        <f>IF(C1560='TABELA UNIFICADA 2024'!A1560,'TABELA UNIFICADA 2024'!D1560," ")</f>
        <v xml:space="preserve"> </v>
      </c>
      <c r="H1560" s="96" t="s">
        <v>43</v>
      </c>
      <c r="I1560" s="96" t="s">
        <v>112</v>
      </c>
      <c r="J1560" s="97" t="str">
        <f>IF(C1560='TABELA UNIFICADA 2024'!A1506,'TABELA UNIFICADA 2024'!G1506," ")</f>
        <v xml:space="preserve"> </v>
      </c>
      <c r="K1560" s="96" t="s">
        <v>113</v>
      </c>
      <c r="L1560" s="100" t="str">
        <f t="shared" si="139"/>
        <v>-</v>
      </c>
      <c r="M1560" s="95" t="str">
        <f>IF(C1560='TABELA UNIFICADA 2024'!A1560,'TABELA UNIFICADA 2024'!C1560," ")</f>
        <v xml:space="preserve"> </v>
      </c>
      <c r="N1560" s="99" t="str">
        <f>IF(C1560='TABELA UNIFICADA 2024'!A1506,'TABELA UNIFICADA 2024'!F1506," ")</f>
        <v xml:space="preserve"> </v>
      </c>
      <c r="O1560" s="99" t="str">
        <f t="shared" si="140"/>
        <v xml:space="preserve"> </v>
      </c>
      <c r="Y1560" s="183" t="s">
        <v>1389</v>
      </c>
      <c r="Z1560" s="104" t="s">
        <v>658</v>
      </c>
      <c r="AA1560" s="104" t="s">
        <v>706</v>
      </c>
      <c r="AB1560" s="104" t="str">
        <f>IF(LEFT(Z1560,1)="G","FERRO",0)</f>
        <v>FERRO</v>
      </c>
      <c r="AC1560" s="106">
        <f>IF(AND(AB1560="FERRO",AA1560="PADRAO"),CONTROLE!$T$2,IF(AND(AB1560="FERRO",AA1560="ESPECIAL"),CONTROLE!$T$3,IF(AND(AB1560="ACO",AA1560="PADRAO"),CONTROLE!$T$8,IF(AND(AB1560="ACO",AA1560="ESPECIAL"),CONTROLE!$T$9,IF(AND(AB1560="ALUMINIO",AA1560="PADRAO"),CONTROLE!$T$5,IF(AND(AB1560="ALUMINIO",AA1560="ESPECIAL"),CONTROLE!$T$6))))))</f>
        <v>12737</v>
      </c>
    </row>
    <row r="1561" spans="1:29" ht="15" customHeight="1">
      <c r="A1561" s="98" t="s">
        <v>2927</v>
      </c>
      <c r="B1561" s="96" t="str">
        <f t="shared" si="137"/>
        <v xml:space="preserve"> </v>
      </c>
      <c r="C1561" s="96" t="str">
        <f>IF(AND(ISBLANK('TABELA UNIFICADA 2024'!P1507)=TRUE,(ISBLANK('TABELA UNIFICADA 2024'!A1507)=FALSE)),'TABELA UNIFICADA 2024'!A1507," ")</f>
        <v xml:space="preserve"> </v>
      </c>
      <c r="D1561" s="96" t="s">
        <v>43</v>
      </c>
      <c r="E1561" s="191" t="str">
        <f>IF(ISBLANK('TABELA UNIFICADA 2024'!M1507)=TRUE," ",'TABELA UNIFICADA 2024'!M1507)</f>
        <v xml:space="preserve"> </v>
      </c>
      <c r="F1561" s="96" t="s">
        <v>111</v>
      </c>
      <c r="G1561" s="96" t="str">
        <f>IF(C1561='TABELA UNIFICADA 2024'!A1561,'TABELA UNIFICADA 2024'!D1561," ")</f>
        <v xml:space="preserve"> </v>
      </c>
      <c r="H1561" s="96" t="s">
        <v>43</v>
      </c>
      <c r="I1561" s="96" t="s">
        <v>112</v>
      </c>
      <c r="J1561" s="97" t="str">
        <f>IF(C1561='TABELA UNIFICADA 2024'!A1507,'TABELA UNIFICADA 2024'!G1507," ")</f>
        <v xml:space="preserve"> </v>
      </c>
      <c r="K1561" s="96" t="s">
        <v>113</v>
      </c>
      <c r="L1561" s="100" t="str">
        <f t="shared" si="139"/>
        <v>-</v>
      </c>
      <c r="M1561" s="95" t="str">
        <f>IF(C1561='TABELA UNIFICADA 2024'!A1561,'TABELA UNIFICADA 2024'!C1561," ")</f>
        <v xml:space="preserve"> </v>
      </c>
      <c r="N1561" s="99" t="str">
        <f>IF(C1561='TABELA UNIFICADA 2024'!A1507,'TABELA UNIFICADA 2024'!F1507," ")</f>
        <v xml:space="preserve"> </v>
      </c>
      <c r="O1561" s="99" t="str">
        <f t="shared" si="140"/>
        <v xml:space="preserve"> </v>
      </c>
      <c r="Y1561" s="183" t="s">
        <v>1390</v>
      </c>
      <c r="Z1561" s="104" t="s">
        <v>658</v>
      </c>
      <c r="AA1561" s="104" t="s">
        <v>706</v>
      </c>
      <c r="AB1561" s="104" t="str">
        <f>IF(LEFT(Z1561,1)="G","FERRO",0)</f>
        <v>FERRO</v>
      </c>
      <c r="AC1561" s="106">
        <f>IF(AND(AB1561="FERRO",AA1561="PADRAO"),CONTROLE!$T$2,IF(AND(AB1561="FERRO",AA1561="ESPECIAL"),CONTROLE!$T$3,IF(AND(AB1561="ACO",AA1561="PADRAO"),CONTROLE!$T$8,IF(AND(AB1561="ACO",AA1561="ESPECIAL"),CONTROLE!$T$9,IF(AND(AB1561="ALUMINIO",AA1561="PADRAO"),CONTROLE!$T$5,IF(AND(AB1561="ALUMINIO",AA1561="ESPECIAL"),CONTROLE!$T$6))))))</f>
        <v>12737</v>
      </c>
    </row>
    <row r="1562" spans="1:29" ht="15" customHeight="1">
      <c r="A1562" s="98" t="s">
        <v>2927</v>
      </c>
      <c r="B1562" s="96" t="str">
        <f t="shared" si="137"/>
        <v xml:space="preserve"> </v>
      </c>
      <c r="C1562" s="96" t="str">
        <f>IF(AND(ISBLANK('TABELA UNIFICADA 2024'!P1508)=TRUE,(ISBLANK('TABELA UNIFICADA 2024'!A1508)=FALSE)),'TABELA UNIFICADA 2024'!A1508," ")</f>
        <v xml:space="preserve"> </v>
      </c>
      <c r="D1562" s="96" t="s">
        <v>43</v>
      </c>
      <c r="E1562" s="191" t="str">
        <f>IF(ISBLANK('TABELA UNIFICADA 2024'!M1508)=TRUE," ",'TABELA UNIFICADA 2024'!M1508)</f>
        <v xml:space="preserve"> </v>
      </c>
      <c r="F1562" s="96" t="s">
        <v>111</v>
      </c>
      <c r="G1562" s="96" t="str">
        <f>IF(C1562='TABELA UNIFICADA 2024'!A1562,'TABELA UNIFICADA 2024'!D1562," ")</f>
        <v xml:space="preserve"> </v>
      </c>
      <c r="H1562" s="96" t="s">
        <v>43</v>
      </c>
      <c r="I1562" s="96" t="s">
        <v>112</v>
      </c>
      <c r="J1562" s="97" t="str">
        <f>IF(C1562='TABELA UNIFICADA 2024'!A1508,'TABELA UNIFICADA 2024'!G1508," ")</f>
        <v xml:space="preserve"> </v>
      </c>
      <c r="K1562" s="96" t="s">
        <v>113</v>
      </c>
      <c r="L1562" s="100" t="str">
        <f t="shared" si="139"/>
        <v>-</v>
      </c>
      <c r="M1562" s="95" t="str">
        <f>IF(C1562='TABELA UNIFICADA 2024'!A1562,'TABELA UNIFICADA 2024'!C1562," ")</f>
        <v xml:space="preserve"> </v>
      </c>
      <c r="N1562" s="99" t="str">
        <f>IF(C1562='TABELA UNIFICADA 2024'!A1508,'TABELA UNIFICADA 2024'!F1508," ")</f>
        <v xml:space="preserve"> </v>
      </c>
      <c r="O1562" s="99" t="str">
        <f t="shared" si="140"/>
        <v xml:space="preserve"> </v>
      </c>
      <c r="Y1562" s="183" t="s">
        <v>1391</v>
      </c>
      <c r="Z1562" s="104" t="s">
        <v>617</v>
      </c>
      <c r="AA1562" s="104" t="s">
        <v>618</v>
      </c>
      <c r="AB1562" s="104" t="str">
        <f>IF(LEFT(Z1562,1)="G","FERRO",0)</f>
        <v>FERRO</v>
      </c>
      <c r="AC1562" s="106">
        <f>IF(AND(AB1562="FERRO",AA1562="PADRAO"),CONTROLE!$T$2,IF(AND(AB1562="FERRO",AA1562="ESPECIAL"),CONTROLE!$T$3,IF(AND(AB1562="ACO",AA1562="PADRAO"),CONTROLE!$T$8,IF(AND(AB1562="ACO",AA1562="ESPECIAL"),CONTROLE!$T$9,IF(AND(AB1562="ALUMINIO",AA1562="PADRAO"),CONTROLE!$T$5,IF(AND(AB1562="ALUMINIO",AA1562="ESPECIAL"),CONTROLE!$T$6))))))</f>
        <v>12738</v>
      </c>
    </row>
    <row r="1563" spans="1:29" ht="15" customHeight="1">
      <c r="A1563" s="98" t="s">
        <v>2927</v>
      </c>
      <c r="B1563" s="96" t="str">
        <f t="shared" si="137"/>
        <v xml:space="preserve"> </v>
      </c>
      <c r="C1563" s="96" t="str">
        <f>IF(AND(ISBLANK('TABELA UNIFICADA 2024'!P1509)=TRUE,(ISBLANK('TABELA UNIFICADA 2024'!A1509)=FALSE)),'TABELA UNIFICADA 2024'!A1509," ")</f>
        <v xml:space="preserve"> </v>
      </c>
      <c r="D1563" s="96" t="s">
        <v>43</v>
      </c>
      <c r="E1563" s="191" t="str">
        <f>IF(ISBLANK('TABELA UNIFICADA 2024'!M1509)=TRUE," ",'TABELA UNIFICADA 2024'!M1509)</f>
        <v xml:space="preserve"> </v>
      </c>
      <c r="F1563" s="96" t="s">
        <v>111</v>
      </c>
      <c r="G1563" s="96" t="str">
        <f>IF(C1563='TABELA UNIFICADA 2024'!A1563,'TABELA UNIFICADA 2024'!D1563," ")</f>
        <v xml:space="preserve"> </v>
      </c>
      <c r="H1563" s="96" t="s">
        <v>43</v>
      </c>
      <c r="I1563" s="96" t="s">
        <v>112</v>
      </c>
      <c r="J1563" s="97" t="str">
        <f>IF(C1563='TABELA UNIFICADA 2024'!A1509,'TABELA UNIFICADA 2024'!G1509," ")</f>
        <v xml:space="preserve"> </v>
      </c>
      <c r="K1563" s="96" t="s">
        <v>113</v>
      </c>
      <c r="L1563" s="100" t="str">
        <f t="shared" si="139"/>
        <v>-</v>
      </c>
      <c r="M1563" s="95" t="str">
        <f>IF(C1563='TABELA UNIFICADA 2024'!A1563,'TABELA UNIFICADA 2024'!C1563," ")</f>
        <v xml:space="preserve"> </v>
      </c>
      <c r="N1563" s="99" t="str">
        <f>IF(C1563='TABELA UNIFICADA 2024'!A1509,'TABELA UNIFICADA 2024'!F1509," ")</f>
        <v xml:space="preserve"> </v>
      </c>
      <c r="O1563" s="99" t="str">
        <f t="shared" si="140"/>
        <v xml:space="preserve"> </v>
      </c>
      <c r="Y1563" s="183" t="s">
        <v>307</v>
      </c>
      <c r="Z1563" s="104" t="s">
        <v>696</v>
      </c>
      <c r="AA1563" s="104" t="s">
        <v>618</v>
      </c>
      <c r="AB1563" s="104" t="s">
        <v>2550</v>
      </c>
      <c r="AC1563" s="106">
        <f>IF(AND(AB1563="FERRO",AA1563="PADRAO"),CONTROLE!$T$2,IF(AND(AB1563="FERRO",AA1563="ESPECIAL"),CONTROLE!$T$3,IF(AND(AB1563="ACO",AA1563="PADRAO"),CONTROLE!$T$8,IF(AND(AB1563="ACO",AA1563="ESPECIAL"),CONTROLE!$T$9,IF(AND(AB1563="ALUMINIO",AA1563="PADRAO"),CONTROLE!$T$5,IF(AND(AB1563="ALUMINIO",AA1563="ESPECIAL"),CONTROLE!$T$6))))))</f>
        <v>12740</v>
      </c>
    </row>
    <row r="1564" spans="1:29" ht="15" customHeight="1">
      <c r="A1564" s="98" t="s">
        <v>2927</v>
      </c>
      <c r="B1564" s="96" t="str">
        <f t="shared" si="137"/>
        <v xml:space="preserve"> </v>
      </c>
      <c r="C1564" s="96" t="str">
        <f>IF(AND(ISBLANK('TABELA UNIFICADA 2024'!P1510)=TRUE,(ISBLANK('TABELA UNIFICADA 2024'!A1510)=FALSE)),'TABELA UNIFICADA 2024'!A1510," ")</f>
        <v xml:space="preserve"> </v>
      </c>
      <c r="D1564" s="96" t="s">
        <v>43</v>
      </c>
      <c r="E1564" s="191" t="str">
        <f>IF(ISBLANK('TABELA UNIFICADA 2024'!M1510)=TRUE," ",'TABELA UNIFICADA 2024'!M1510)</f>
        <v xml:space="preserve"> </v>
      </c>
      <c r="F1564" s="96" t="s">
        <v>111</v>
      </c>
      <c r="G1564" s="96" t="str">
        <f>IF(C1564='TABELA UNIFICADA 2024'!A1564,'TABELA UNIFICADA 2024'!D1564," ")</f>
        <v xml:space="preserve"> </v>
      </c>
      <c r="H1564" s="96" t="s">
        <v>43</v>
      </c>
      <c r="I1564" s="96" t="s">
        <v>112</v>
      </c>
      <c r="J1564" s="97" t="str">
        <f>IF(C1564='TABELA UNIFICADA 2024'!A1510,'TABELA UNIFICADA 2024'!G1510," ")</f>
        <v xml:space="preserve"> </v>
      </c>
      <c r="K1564" s="96" t="s">
        <v>113</v>
      </c>
      <c r="L1564" s="100" t="str">
        <f t="shared" si="139"/>
        <v>-</v>
      </c>
      <c r="M1564" s="95" t="str">
        <f>IF(C1564='TABELA UNIFICADA 2024'!A1564,'TABELA UNIFICADA 2024'!C1564," ")</f>
        <v xml:space="preserve"> </v>
      </c>
      <c r="N1564" s="99" t="str">
        <f>IF(C1564='TABELA UNIFICADA 2024'!A1510,'TABELA UNIFICADA 2024'!F1510," ")</f>
        <v xml:space="preserve"> </v>
      </c>
      <c r="O1564" s="99" t="str">
        <f t="shared" si="140"/>
        <v xml:space="preserve"> </v>
      </c>
      <c r="Y1564" s="183" t="s">
        <v>446</v>
      </c>
      <c r="Z1564" s="104" t="s">
        <v>656</v>
      </c>
      <c r="AA1564" s="104" t="s">
        <v>706</v>
      </c>
      <c r="AB1564" s="104" t="str">
        <f t="shared" ref="AB1564:AB1569" si="141">IF(LEFT(Z1564,1)="G","FERRO",0)</f>
        <v>FERRO</v>
      </c>
      <c r="AC1564" s="106">
        <f>IF(AND(AB1564="FERRO",AA1564="PADRAO"),CONTROLE!$T$2,IF(AND(AB1564="FERRO",AA1564="ESPECIAL"),CONTROLE!$T$3,IF(AND(AB1564="ACO",AA1564="PADRAO"),CONTROLE!$T$8,IF(AND(AB1564="ACO",AA1564="ESPECIAL"),CONTROLE!$T$9,IF(AND(AB1564="ALUMINIO",AA1564="PADRAO"),CONTROLE!$T$5,IF(AND(AB1564="ALUMINIO",AA1564="ESPECIAL"),CONTROLE!$T$6))))))</f>
        <v>12737</v>
      </c>
    </row>
    <row r="1565" spans="1:29" ht="15" customHeight="1">
      <c r="A1565" s="98" t="s">
        <v>2927</v>
      </c>
      <c r="B1565" s="96" t="str">
        <f t="shared" si="137"/>
        <v xml:space="preserve"> </v>
      </c>
      <c r="C1565" s="96" t="str">
        <f>IF(AND(ISBLANK('TABELA UNIFICADA 2024'!P1511)=TRUE,(ISBLANK('TABELA UNIFICADA 2024'!A1511)=FALSE)),'TABELA UNIFICADA 2024'!A1511," ")</f>
        <v xml:space="preserve"> </v>
      </c>
      <c r="D1565" s="96" t="s">
        <v>43</v>
      </c>
      <c r="E1565" s="191" t="str">
        <f>IF(ISBLANK('TABELA UNIFICADA 2024'!M1511)=TRUE," ",'TABELA UNIFICADA 2024'!M1511)</f>
        <v xml:space="preserve"> </v>
      </c>
      <c r="F1565" s="96" t="s">
        <v>111</v>
      </c>
      <c r="G1565" s="96" t="str">
        <f>IF(C1565='TABELA UNIFICADA 2024'!A1565,'TABELA UNIFICADA 2024'!D1565," ")</f>
        <v xml:space="preserve"> </v>
      </c>
      <c r="H1565" s="96" t="s">
        <v>43</v>
      </c>
      <c r="I1565" s="96" t="s">
        <v>112</v>
      </c>
      <c r="J1565" s="97" t="str">
        <f>IF(C1565='TABELA UNIFICADA 2024'!A1511,'TABELA UNIFICADA 2024'!G1511," ")</f>
        <v xml:space="preserve"> </v>
      </c>
      <c r="K1565" s="96" t="s">
        <v>113</v>
      </c>
      <c r="L1565" s="100" t="str">
        <f t="shared" si="139"/>
        <v>-</v>
      </c>
      <c r="M1565" s="95" t="str">
        <f>IF(C1565='TABELA UNIFICADA 2024'!A1565,'TABELA UNIFICADA 2024'!C1565," ")</f>
        <v xml:space="preserve"> </v>
      </c>
      <c r="N1565" s="99" t="str">
        <f>IF(C1565='TABELA UNIFICADA 2024'!A1511,'TABELA UNIFICADA 2024'!F1511," ")</f>
        <v xml:space="preserve"> </v>
      </c>
      <c r="O1565" s="99" t="str">
        <f t="shared" si="140"/>
        <v xml:space="preserve"> </v>
      </c>
      <c r="Y1565" s="183" t="s">
        <v>447</v>
      </c>
      <c r="Z1565" s="104" t="s">
        <v>656</v>
      </c>
      <c r="AA1565" s="104" t="s">
        <v>706</v>
      </c>
      <c r="AB1565" s="104" t="str">
        <f t="shared" si="141"/>
        <v>FERRO</v>
      </c>
      <c r="AC1565" s="106">
        <f>IF(AND(AB1565="FERRO",AA1565="PADRAO"),CONTROLE!$T$2,IF(AND(AB1565="FERRO",AA1565="ESPECIAL"),CONTROLE!$T$3,IF(AND(AB1565="ACO",AA1565="PADRAO"),CONTROLE!$T$8,IF(AND(AB1565="ACO",AA1565="ESPECIAL"),CONTROLE!$T$9,IF(AND(AB1565="ALUMINIO",AA1565="PADRAO"),CONTROLE!$T$5,IF(AND(AB1565="ALUMINIO",AA1565="ESPECIAL"),CONTROLE!$T$6))))))</f>
        <v>12737</v>
      </c>
    </row>
    <row r="1566" spans="1:29" ht="15" customHeight="1">
      <c r="A1566" s="98" t="s">
        <v>2927</v>
      </c>
      <c r="B1566" s="96" t="str">
        <f t="shared" si="137"/>
        <v xml:space="preserve"> </v>
      </c>
      <c r="C1566" s="96" t="str">
        <f>IF(AND(ISBLANK('TABELA UNIFICADA 2024'!P1512)=TRUE,(ISBLANK('TABELA UNIFICADA 2024'!A1512)=FALSE)),'TABELA UNIFICADA 2024'!A1512," ")</f>
        <v xml:space="preserve"> </v>
      </c>
      <c r="D1566" s="96" t="s">
        <v>43</v>
      </c>
      <c r="E1566" s="191" t="str">
        <f>IF(ISBLANK('TABELA UNIFICADA 2024'!M1512)=TRUE," ",'TABELA UNIFICADA 2024'!M1512)</f>
        <v xml:space="preserve"> </v>
      </c>
      <c r="F1566" s="96" t="s">
        <v>111</v>
      </c>
      <c r="G1566" s="96" t="str">
        <f>IF(C1566='TABELA UNIFICADA 2024'!A1566,'TABELA UNIFICADA 2024'!D1566," ")</f>
        <v xml:space="preserve"> </v>
      </c>
      <c r="H1566" s="96" t="s">
        <v>43</v>
      </c>
      <c r="I1566" s="96" t="s">
        <v>112</v>
      </c>
      <c r="J1566" s="97" t="str">
        <f>IF(C1566='TABELA UNIFICADA 2024'!A1512,'TABELA UNIFICADA 2024'!G1512," ")</f>
        <v xml:space="preserve"> </v>
      </c>
      <c r="K1566" s="96" t="s">
        <v>113</v>
      </c>
      <c r="L1566" s="100" t="str">
        <f t="shared" si="139"/>
        <v>-</v>
      </c>
      <c r="M1566" s="95" t="str">
        <f>IF(C1566='TABELA UNIFICADA 2024'!A1566,'TABELA UNIFICADA 2024'!C1566," ")</f>
        <v xml:space="preserve"> </v>
      </c>
      <c r="N1566" s="99" t="str">
        <f>IF(C1566='TABELA UNIFICADA 2024'!A1512,'TABELA UNIFICADA 2024'!F1512," ")</f>
        <v xml:space="preserve"> </v>
      </c>
      <c r="O1566" s="99" t="str">
        <f t="shared" si="140"/>
        <v xml:space="preserve"> </v>
      </c>
      <c r="Y1566" s="183" t="s">
        <v>1392</v>
      </c>
      <c r="Z1566" s="104" t="s">
        <v>666</v>
      </c>
      <c r="AA1566" s="104" t="s">
        <v>706</v>
      </c>
      <c r="AB1566" s="104" t="str">
        <f t="shared" si="141"/>
        <v>FERRO</v>
      </c>
      <c r="AC1566" s="106">
        <f>IF(AND(AB1566="FERRO",AA1566="PADRAO"),CONTROLE!$T$2,IF(AND(AB1566="FERRO",AA1566="ESPECIAL"),CONTROLE!$T$3,IF(AND(AB1566="ACO",AA1566="PADRAO"),CONTROLE!$T$8,IF(AND(AB1566="ACO",AA1566="ESPECIAL"),CONTROLE!$T$9,IF(AND(AB1566="ALUMINIO",AA1566="PADRAO"),CONTROLE!$T$5,IF(AND(AB1566="ALUMINIO",AA1566="ESPECIAL"),CONTROLE!$T$6))))))</f>
        <v>12737</v>
      </c>
    </row>
    <row r="1567" spans="1:29" ht="15" customHeight="1">
      <c r="A1567" s="98" t="s">
        <v>2927</v>
      </c>
      <c r="B1567" s="96" t="str">
        <f t="shared" si="137"/>
        <v xml:space="preserve"> </v>
      </c>
      <c r="C1567" s="96" t="str">
        <f>IF(AND(ISBLANK('TABELA UNIFICADA 2024'!P1513)=TRUE,(ISBLANK('TABELA UNIFICADA 2024'!A1513)=FALSE)),'TABELA UNIFICADA 2024'!A1513," ")</f>
        <v xml:space="preserve"> </v>
      </c>
      <c r="D1567" s="96" t="s">
        <v>43</v>
      </c>
      <c r="E1567" s="191" t="str">
        <f>IF(ISBLANK('TABELA UNIFICADA 2024'!M1513)=TRUE," ",'TABELA UNIFICADA 2024'!M1513)</f>
        <v xml:space="preserve"> </v>
      </c>
      <c r="F1567" s="96" t="s">
        <v>111</v>
      </c>
      <c r="G1567" s="96" t="str">
        <f>IF(C1567='TABELA UNIFICADA 2024'!A1567,'TABELA UNIFICADA 2024'!D1567," ")</f>
        <v xml:space="preserve"> </v>
      </c>
      <c r="H1567" s="96" t="s">
        <v>43</v>
      </c>
      <c r="I1567" s="96" t="s">
        <v>112</v>
      </c>
      <c r="J1567" s="97" t="str">
        <f>IF(C1567='TABELA UNIFICADA 2024'!A1513,'TABELA UNIFICADA 2024'!G1513," ")</f>
        <v xml:space="preserve"> </v>
      </c>
      <c r="K1567" s="96" t="s">
        <v>113</v>
      </c>
      <c r="L1567" s="100" t="str">
        <f t="shared" si="139"/>
        <v>-</v>
      </c>
      <c r="M1567" s="95" t="str">
        <f>IF(C1567='TABELA UNIFICADA 2024'!A1567,'TABELA UNIFICADA 2024'!C1567," ")</f>
        <v xml:space="preserve"> </v>
      </c>
      <c r="N1567" s="99" t="str">
        <f>IF(C1567='TABELA UNIFICADA 2024'!A1513,'TABELA UNIFICADA 2024'!F1513," ")</f>
        <v xml:space="preserve"> </v>
      </c>
      <c r="O1567" s="99" t="str">
        <f t="shared" si="140"/>
        <v xml:space="preserve"> </v>
      </c>
      <c r="Y1567" s="183" t="s">
        <v>1393</v>
      </c>
      <c r="Z1567" s="104" t="s">
        <v>666</v>
      </c>
      <c r="AA1567" s="104" t="s">
        <v>706</v>
      </c>
      <c r="AB1567" s="104" t="str">
        <f t="shared" si="141"/>
        <v>FERRO</v>
      </c>
      <c r="AC1567" s="106">
        <f>IF(AND(AB1567="FERRO",AA1567="PADRAO"),CONTROLE!$T$2,IF(AND(AB1567="FERRO",AA1567="ESPECIAL"),CONTROLE!$T$3,IF(AND(AB1567="ACO",AA1567="PADRAO"),CONTROLE!$T$8,IF(AND(AB1567="ACO",AA1567="ESPECIAL"),CONTROLE!$T$9,IF(AND(AB1567="ALUMINIO",AA1567="PADRAO"),CONTROLE!$T$5,IF(AND(AB1567="ALUMINIO",AA1567="ESPECIAL"),CONTROLE!$T$6))))))</f>
        <v>12737</v>
      </c>
    </row>
    <row r="1568" spans="1:29" ht="15" customHeight="1">
      <c r="A1568" s="98" t="s">
        <v>2927</v>
      </c>
      <c r="B1568" s="96" t="str">
        <f t="shared" si="137"/>
        <v xml:space="preserve"> </v>
      </c>
      <c r="C1568" s="96" t="str">
        <f>IF(AND(ISBLANK('TABELA UNIFICADA 2024'!P1514)=TRUE,(ISBLANK('TABELA UNIFICADA 2024'!A1514)=FALSE)),'TABELA UNIFICADA 2024'!A1514," ")</f>
        <v xml:space="preserve"> </v>
      </c>
      <c r="D1568" s="96" t="s">
        <v>43</v>
      </c>
      <c r="E1568" s="191" t="str">
        <f>IF(ISBLANK('TABELA UNIFICADA 2024'!M1514)=TRUE," ",'TABELA UNIFICADA 2024'!M1514)</f>
        <v xml:space="preserve"> </v>
      </c>
      <c r="F1568" s="96" t="s">
        <v>111</v>
      </c>
      <c r="G1568" s="96" t="str">
        <f>IF(C1568='TABELA UNIFICADA 2024'!A1568,'TABELA UNIFICADA 2024'!D1568," ")</f>
        <v xml:space="preserve"> </v>
      </c>
      <c r="H1568" s="96" t="s">
        <v>43</v>
      </c>
      <c r="I1568" s="96" t="s">
        <v>112</v>
      </c>
      <c r="J1568" s="97" t="str">
        <f>IF(C1568='TABELA UNIFICADA 2024'!A1514,'TABELA UNIFICADA 2024'!G1514," ")</f>
        <v xml:space="preserve"> </v>
      </c>
      <c r="K1568" s="96" t="s">
        <v>113</v>
      </c>
      <c r="L1568" s="100" t="str">
        <f t="shared" si="139"/>
        <v>-</v>
      </c>
      <c r="M1568" s="95" t="str">
        <f>IF(C1568='TABELA UNIFICADA 2024'!A1568,'TABELA UNIFICADA 2024'!C1568," ")</f>
        <v xml:space="preserve"> </v>
      </c>
      <c r="N1568" s="99" t="str">
        <f>IF(C1568='TABELA UNIFICADA 2024'!A1514,'TABELA UNIFICADA 2024'!F1514," ")</f>
        <v xml:space="preserve"> </v>
      </c>
      <c r="O1568" s="99" t="str">
        <f t="shared" si="140"/>
        <v xml:space="preserve"> </v>
      </c>
      <c r="Y1568" s="183" t="s">
        <v>1394</v>
      </c>
      <c r="Z1568" s="104" t="s">
        <v>666</v>
      </c>
      <c r="AA1568" s="104" t="s">
        <v>706</v>
      </c>
      <c r="AB1568" s="104" t="str">
        <f t="shared" si="141"/>
        <v>FERRO</v>
      </c>
      <c r="AC1568" s="106">
        <f>IF(AND(AB1568="FERRO",AA1568="PADRAO"),CONTROLE!$T$2,IF(AND(AB1568="FERRO",AA1568="ESPECIAL"),CONTROLE!$T$3,IF(AND(AB1568="ACO",AA1568="PADRAO"),CONTROLE!$T$8,IF(AND(AB1568="ACO",AA1568="ESPECIAL"),CONTROLE!$T$9,IF(AND(AB1568="ALUMINIO",AA1568="PADRAO"),CONTROLE!$T$5,IF(AND(AB1568="ALUMINIO",AA1568="ESPECIAL"),CONTROLE!$T$6))))))</f>
        <v>12737</v>
      </c>
    </row>
    <row r="1569" spans="1:29" ht="15" customHeight="1">
      <c r="A1569" s="98" t="s">
        <v>2927</v>
      </c>
      <c r="B1569" s="96" t="str">
        <f t="shared" ref="B1569:B1632" si="142">IFERROR(IF(C1569&lt;&gt;" ",VLOOKUP(C1569,$V$2:$W$16,2,0)," ")," ")</f>
        <v xml:space="preserve"> </v>
      </c>
      <c r="C1569" s="96" t="str">
        <f>IF(AND(ISBLANK('TABELA UNIFICADA 2024'!P1515)=TRUE,(ISBLANK('TABELA UNIFICADA 2024'!A1515)=FALSE)),'TABELA UNIFICADA 2024'!A1515," ")</f>
        <v xml:space="preserve"> </v>
      </c>
      <c r="D1569" s="96" t="s">
        <v>43</v>
      </c>
      <c r="E1569" s="191" t="str">
        <f>IF(ISBLANK('TABELA UNIFICADA 2024'!M1515)=TRUE," ",'TABELA UNIFICADA 2024'!M1515)</f>
        <v xml:space="preserve"> </v>
      </c>
      <c r="F1569" s="96" t="s">
        <v>111</v>
      </c>
      <c r="G1569" s="96" t="str">
        <f>IF(C1569='TABELA UNIFICADA 2024'!A1569,'TABELA UNIFICADA 2024'!D1569," ")</f>
        <v xml:space="preserve"> </v>
      </c>
      <c r="H1569" s="96" t="s">
        <v>43</v>
      </c>
      <c r="I1569" s="96" t="s">
        <v>112</v>
      </c>
      <c r="J1569" s="97" t="str">
        <f>IF(C1569='TABELA UNIFICADA 2024'!A1515,'TABELA UNIFICADA 2024'!G1515," ")</f>
        <v xml:space="preserve"> </v>
      </c>
      <c r="K1569" s="96" t="s">
        <v>113</v>
      </c>
      <c r="L1569" s="100" t="str">
        <f t="shared" si="139"/>
        <v>-</v>
      </c>
      <c r="M1569" s="95" t="str">
        <f>IF(C1569='TABELA UNIFICADA 2024'!A1569,'TABELA UNIFICADA 2024'!C1569," ")</f>
        <v xml:space="preserve"> </v>
      </c>
      <c r="N1569" s="99" t="str">
        <f>IF(C1569='TABELA UNIFICADA 2024'!A1515,'TABELA UNIFICADA 2024'!F1515," ")</f>
        <v xml:space="preserve"> </v>
      </c>
      <c r="O1569" s="99" t="str">
        <f t="shared" si="140"/>
        <v xml:space="preserve"> </v>
      </c>
      <c r="Y1569" s="183" t="s">
        <v>1395</v>
      </c>
      <c r="Z1569" s="104" t="s">
        <v>666</v>
      </c>
      <c r="AA1569" s="104" t="s">
        <v>706</v>
      </c>
      <c r="AB1569" s="104" t="str">
        <f t="shared" si="141"/>
        <v>FERRO</v>
      </c>
      <c r="AC1569" s="106">
        <f>IF(AND(AB1569="FERRO",AA1569="PADRAO"),CONTROLE!$T$2,IF(AND(AB1569="FERRO",AA1569="ESPECIAL"),CONTROLE!$T$3,IF(AND(AB1569="ACO",AA1569="PADRAO"),CONTROLE!$T$8,IF(AND(AB1569="ACO",AA1569="ESPECIAL"),CONTROLE!$T$9,IF(AND(AB1569="ALUMINIO",AA1569="PADRAO"),CONTROLE!$T$5,IF(AND(AB1569="ALUMINIO",AA1569="ESPECIAL"),CONTROLE!$T$6))))))</f>
        <v>12737</v>
      </c>
    </row>
    <row r="1570" spans="1:29" ht="15" customHeight="1">
      <c r="A1570" s="98" t="s">
        <v>2927</v>
      </c>
      <c r="B1570" s="96" t="str">
        <f t="shared" si="142"/>
        <v xml:space="preserve"> </v>
      </c>
      <c r="C1570" s="96" t="str">
        <f>IF(AND(ISBLANK('TABELA UNIFICADA 2024'!P1516)=TRUE,(ISBLANK('TABELA UNIFICADA 2024'!A1516)=FALSE)),'TABELA UNIFICADA 2024'!A1516," ")</f>
        <v xml:space="preserve"> </v>
      </c>
      <c r="D1570" s="96" t="s">
        <v>43</v>
      </c>
      <c r="E1570" s="191" t="str">
        <f>IF(ISBLANK('TABELA UNIFICADA 2024'!M1516)=TRUE," ",'TABELA UNIFICADA 2024'!M1516)</f>
        <v xml:space="preserve"> </v>
      </c>
      <c r="F1570" s="96" t="s">
        <v>111</v>
      </c>
      <c r="G1570" s="96" t="str">
        <f>IF(C1570='TABELA UNIFICADA 2024'!A1570,'TABELA UNIFICADA 2024'!D1570," ")</f>
        <v xml:space="preserve"> </v>
      </c>
      <c r="H1570" s="96" t="s">
        <v>43</v>
      </c>
      <c r="I1570" s="96" t="s">
        <v>112</v>
      </c>
      <c r="J1570" s="97" t="str">
        <f>IF(C1570='TABELA UNIFICADA 2024'!A1516,'TABELA UNIFICADA 2024'!G1516," ")</f>
        <v xml:space="preserve"> </v>
      </c>
      <c r="K1570" s="96" t="s">
        <v>113</v>
      </c>
      <c r="L1570" s="100" t="str">
        <f t="shared" si="139"/>
        <v>-</v>
      </c>
      <c r="M1570" s="95" t="str">
        <f>IF(C1570='TABELA UNIFICADA 2024'!A1570,'TABELA UNIFICADA 2024'!C1570," ")</f>
        <v xml:space="preserve"> </v>
      </c>
      <c r="N1570" s="99" t="str">
        <f>IF(C1570='TABELA UNIFICADA 2024'!A1516,'TABELA UNIFICADA 2024'!F1516," ")</f>
        <v xml:space="preserve"> </v>
      </c>
      <c r="O1570" s="99" t="str">
        <f t="shared" si="140"/>
        <v xml:space="preserve"> </v>
      </c>
      <c r="Y1570" s="183" t="s">
        <v>1396</v>
      </c>
      <c r="Z1570" s="104" t="s">
        <v>696</v>
      </c>
      <c r="AA1570" s="104" t="s">
        <v>618</v>
      </c>
      <c r="AB1570" s="104" t="s">
        <v>2550</v>
      </c>
      <c r="AC1570" s="106">
        <f>IF(AND(AB1570="FERRO",AA1570="PADRAO"),CONTROLE!$T$2,IF(AND(AB1570="FERRO",AA1570="ESPECIAL"),CONTROLE!$T$3,IF(AND(AB1570="ACO",AA1570="PADRAO"),CONTROLE!$T$8,IF(AND(AB1570="ACO",AA1570="ESPECIAL"),CONTROLE!$T$9,IF(AND(AB1570="ALUMINIO",AA1570="PADRAO"),CONTROLE!$T$5,IF(AND(AB1570="ALUMINIO",AA1570="ESPECIAL"),CONTROLE!$T$6))))))</f>
        <v>12740</v>
      </c>
    </row>
    <row r="1571" spans="1:29" ht="15" customHeight="1">
      <c r="A1571" s="98" t="s">
        <v>2927</v>
      </c>
      <c r="B1571" s="96" t="str">
        <f t="shared" si="142"/>
        <v xml:space="preserve"> </v>
      </c>
      <c r="C1571" s="96" t="str">
        <f>IF(AND(ISBLANK('TABELA UNIFICADA 2024'!P1517)=TRUE,(ISBLANK('TABELA UNIFICADA 2024'!A1517)=FALSE)),'TABELA UNIFICADA 2024'!A1517," ")</f>
        <v xml:space="preserve"> </v>
      </c>
      <c r="D1571" s="96" t="s">
        <v>43</v>
      </c>
      <c r="E1571" s="191" t="str">
        <f>IF(ISBLANK('TABELA UNIFICADA 2024'!M1517)=TRUE," ",'TABELA UNIFICADA 2024'!M1517)</f>
        <v xml:space="preserve"> </v>
      </c>
      <c r="F1571" s="96" t="s">
        <v>111</v>
      </c>
      <c r="G1571" s="96" t="str">
        <f>IF(C1571='TABELA UNIFICADA 2024'!A1571,'TABELA UNIFICADA 2024'!D1571," ")</f>
        <v xml:space="preserve"> </v>
      </c>
      <c r="H1571" s="96" t="s">
        <v>43</v>
      </c>
      <c r="I1571" s="96" t="s">
        <v>112</v>
      </c>
      <c r="J1571" s="97" t="str">
        <f>IF(C1571='TABELA UNIFICADA 2024'!A1517,'TABELA UNIFICADA 2024'!G1517," ")</f>
        <v xml:space="preserve"> </v>
      </c>
      <c r="K1571" s="96" t="s">
        <v>113</v>
      </c>
      <c r="L1571" s="100" t="str">
        <f t="shared" si="139"/>
        <v>-</v>
      </c>
      <c r="M1571" s="95" t="str">
        <f>IF(C1571='TABELA UNIFICADA 2024'!A1571,'TABELA UNIFICADA 2024'!C1571," ")</f>
        <v xml:space="preserve"> </v>
      </c>
      <c r="N1571" s="99" t="str">
        <f>IF(C1571='TABELA UNIFICADA 2024'!A1517,'TABELA UNIFICADA 2024'!F1517," ")</f>
        <v xml:space="preserve"> </v>
      </c>
      <c r="O1571" s="99" t="str">
        <f t="shared" si="140"/>
        <v xml:space="preserve"> </v>
      </c>
      <c r="Y1571" s="183" t="s">
        <v>1397</v>
      </c>
      <c r="Z1571" s="104" t="s">
        <v>696</v>
      </c>
      <c r="AA1571" s="104" t="s">
        <v>618</v>
      </c>
      <c r="AB1571" s="104" t="s">
        <v>2550</v>
      </c>
      <c r="AC1571" s="106">
        <f>IF(AND(AB1571="FERRO",AA1571="PADRAO"),CONTROLE!$T$2,IF(AND(AB1571="FERRO",AA1571="ESPECIAL"),CONTROLE!$T$3,IF(AND(AB1571="ACO",AA1571="PADRAO"),CONTROLE!$T$8,IF(AND(AB1571="ACO",AA1571="ESPECIAL"),CONTROLE!$T$9,IF(AND(AB1571="ALUMINIO",AA1571="PADRAO"),CONTROLE!$T$5,IF(AND(AB1571="ALUMINIO",AA1571="ESPECIAL"),CONTROLE!$T$6))))))</f>
        <v>12740</v>
      </c>
    </row>
    <row r="1572" spans="1:29" ht="15" customHeight="1">
      <c r="A1572" s="98" t="s">
        <v>2927</v>
      </c>
      <c r="B1572" s="96" t="str">
        <f t="shared" si="142"/>
        <v xml:space="preserve"> </v>
      </c>
      <c r="C1572" s="96" t="str">
        <f>IF(AND(ISBLANK('TABELA UNIFICADA 2024'!P1518)=TRUE,(ISBLANK('TABELA UNIFICADA 2024'!A1518)=FALSE)),'TABELA UNIFICADA 2024'!A1518," ")</f>
        <v xml:space="preserve"> </v>
      </c>
      <c r="D1572" s="96" t="s">
        <v>43</v>
      </c>
      <c r="E1572" s="191" t="str">
        <f>IF(ISBLANK('TABELA UNIFICADA 2024'!M1518)=TRUE," ",'TABELA UNIFICADA 2024'!M1518)</f>
        <v xml:space="preserve"> </v>
      </c>
      <c r="F1572" s="96" t="s">
        <v>111</v>
      </c>
      <c r="G1572" s="96" t="str">
        <f>IF(C1572='TABELA UNIFICADA 2024'!A1572,'TABELA UNIFICADA 2024'!D1572," ")</f>
        <v xml:space="preserve"> </v>
      </c>
      <c r="H1572" s="96" t="s">
        <v>43</v>
      </c>
      <c r="I1572" s="96" t="s">
        <v>112</v>
      </c>
      <c r="J1572" s="97" t="str">
        <f>IF(C1572='TABELA UNIFICADA 2024'!A1518,'TABELA UNIFICADA 2024'!G1518," ")</f>
        <v xml:space="preserve"> </v>
      </c>
      <c r="K1572" s="96" t="s">
        <v>113</v>
      </c>
      <c r="L1572" s="100" t="str">
        <f t="shared" si="139"/>
        <v>-</v>
      </c>
      <c r="M1572" s="95" t="str">
        <f>IF(C1572='TABELA UNIFICADA 2024'!A1572,'TABELA UNIFICADA 2024'!C1572," ")</f>
        <v xml:space="preserve"> </v>
      </c>
      <c r="N1572" s="99" t="str">
        <f>IF(C1572='TABELA UNIFICADA 2024'!A1518,'TABELA UNIFICADA 2024'!F1518," ")</f>
        <v xml:space="preserve"> </v>
      </c>
      <c r="O1572" s="99" t="str">
        <f t="shared" si="140"/>
        <v xml:space="preserve"> </v>
      </c>
      <c r="Y1572" s="183" t="s">
        <v>1398</v>
      </c>
      <c r="Z1572" s="104" t="s">
        <v>617</v>
      </c>
      <c r="AA1572" s="104" t="s">
        <v>618</v>
      </c>
      <c r="AB1572" s="104" t="str">
        <f t="shared" ref="AB1572:AB1596" si="143">IF(LEFT(Z1572,1)="G","FERRO",0)</f>
        <v>FERRO</v>
      </c>
      <c r="AC1572" s="106">
        <f>IF(AND(AB1572="FERRO",AA1572="PADRAO"),CONTROLE!$T$2,IF(AND(AB1572="FERRO",AA1572="ESPECIAL"),CONTROLE!$T$3,IF(AND(AB1572="ACO",AA1572="PADRAO"),CONTROLE!$T$8,IF(AND(AB1572="ACO",AA1572="ESPECIAL"),CONTROLE!$T$9,IF(AND(AB1572="ALUMINIO",AA1572="PADRAO"),CONTROLE!$T$5,IF(AND(AB1572="ALUMINIO",AA1572="ESPECIAL"),CONTROLE!$T$6))))))</f>
        <v>12738</v>
      </c>
    </row>
    <row r="1573" spans="1:29" ht="15" customHeight="1">
      <c r="A1573" s="98" t="s">
        <v>2927</v>
      </c>
      <c r="B1573" s="96" t="str">
        <f t="shared" si="142"/>
        <v xml:space="preserve"> </v>
      </c>
      <c r="C1573" s="96" t="str">
        <f>IF(AND(ISBLANK('TABELA UNIFICADA 2024'!P1519)=TRUE,(ISBLANK('TABELA UNIFICADA 2024'!A1519)=FALSE)),'TABELA UNIFICADA 2024'!A1519," ")</f>
        <v xml:space="preserve"> </v>
      </c>
      <c r="D1573" s="96" t="s">
        <v>43</v>
      </c>
      <c r="E1573" s="191" t="str">
        <f>IF(ISBLANK('TABELA UNIFICADA 2024'!M1519)=TRUE," ",'TABELA UNIFICADA 2024'!M1519)</f>
        <v xml:space="preserve"> </v>
      </c>
      <c r="F1573" s="96" t="s">
        <v>111</v>
      </c>
      <c r="G1573" s="96" t="str">
        <f>IF(C1573='TABELA UNIFICADA 2024'!A1573,'TABELA UNIFICADA 2024'!D1573," ")</f>
        <v xml:space="preserve"> </v>
      </c>
      <c r="H1573" s="96" t="s">
        <v>43</v>
      </c>
      <c r="I1573" s="96" t="s">
        <v>112</v>
      </c>
      <c r="J1573" s="97" t="str">
        <f>IF(C1573='TABELA UNIFICADA 2024'!A1519,'TABELA UNIFICADA 2024'!G1519," ")</f>
        <v xml:space="preserve"> </v>
      </c>
      <c r="K1573" s="96" t="s">
        <v>113</v>
      </c>
      <c r="L1573" s="100" t="str">
        <f t="shared" si="139"/>
        <v>-</v>
      </c>
      <c r="M1573" s="95" t="str">
        <f>IF(C1573='TABELA UNIFICADA 2024'!A1573,'TABELA UNIFICADA 2024'!C1573," ")</f>
        <v xml:space="preserve"> </v>
      </c>
      <c r="N1573" s="99" t="str">
        <f>IF(C1573='TABELA UNIFICADA 2024'!A1519,'TABELA UNIFICADA 2024'!F1519," ")</f>
        <v xml:space="preserve"> </v>
      </c>
      <c r="O1573" s="99" t="str">
        <f t="shared" si="140"/>
        <v xml:space="preserve"> </v>
      </c>
      <c r="Y1573" s="183" t="s">
        <v>1399</v>
      </c>
      <c r="Z1573" s="104" t="s">
        <v>617</v>
      </c>
      <c r="AA1573" s="104" t="s">
        <v>618</v>
      </c>
      <c r="AB1573" s="104" t="str">
        <f t="shared" si="143"/>
        <v>FERRO</v>
      </c>
      <c r="AC1573" s="106">
        <f>IF(AND(AB1573="FERRO",AA1573="PADRAO"),CONTROLE!$T$2,IF(AND(AB1573="FERRO",AA1573="ESPECIAL"),CONTROLE!$T$3,IF(AND(AB1573="ACO",AA1573="PADRAO"),CONTROLE!$T$8,IF(AND(AB1573="ACO",AA1573="ESPECIAL"),CONTROLE!$T$9,IF(AND(AB1573="ALUMINIO",AA1573="PADRAO"),CONTROLE!$T$5,IF(AND(AB1573="ALUMINIO",AA1573="ESPECIAL"),CONTROLE!$T$6))))))</f>
        <v>12738</v>
      </c>
    </row>
    <row r="1574" spans="1:29" ht="15" customHeight="1">
      <c r="A1574" s="98" t="s">
        <v>2927</v>
      </c>
      <c r="B1574" s="96" t="str">
        <f t="shared" si="142"/>
        <v xml:space="preserve"> </v>
      </c>
      <c r="C1574" s="96" t="str">
        <f>IF(AND(ISBLANK('TABELA UNIFICADA 2024'!P1520)=TRUE,(ISBLANK('TABELA UNIFICADA 2024'!A1520)=FALSE)),'TABELA UNIFICADA 2024'!A1520," ")</f>
        <v xml:space="preserve"> </v>
      </c>
      <c r="D1574" s="96" t="s">
        <v>43</v>
      </c>
      <c r="E1574" s="191" t="str">
        <f>IF(ISBLANK('TABELA UNIFICADA 2024'!M1520)=TRUE," ",'TABELA UNIFICADA 2024'!M1520)</f>
        <v xml:space="preserve"> </v>
      </c>
      <c r="F1574" s="96" t="s">
        <v>111</v>
      </c>
      <c r="G1574" s="96" t="str">
        <f>IF(C1574='TABELA UNIFICADA 2024'!A1574,'TABELA UNIFICADA 2024'!D1574," ")</f>
        <v xml:space="preserve"> </v>
      </c>
      <c r="H1574" s="96" t="s">
        <v>43</v>
      </c>
      <c r="I1574" s="96" t="s">
        <v>112</v>
      </c>
      <c r="J1574" s="97" t="str">
        <f>IF(C1574='TABELA UNIFICADA 2024'!A1520,'TABELA UNIFICADA 2024'!G1520," ")</f>
        <v xml:space="preserve"> </v>
      </c>
      <c r="K1574" s="96" t="s">
        <v>113</v>
      </c>
      <c r="L1574" s="100" t="str">
        <f t="shared" si="139"/>
        <v>-</v>
      </c>
      <c r="M1574" s="95" t="str">
        <f>IF(C1574='TABELA UNIFICADA 2024'!A1574,'TABELA UNIFICADA 2024'!C1574," ")</f>
        <v xml:space="preserve"> </v>
      </c>
      <c r="N1574" s="99" t="str">
        <f>IF(C1574='TABELA UNIFICADA 2024'!A1520,'TABELA UNIFICADA 2024'!F1520," ")</f>
        <v xml:space="preserve"> </v>
      </c>
      <c r="O1574" s="99" t="str">
        <f t="shared" si="140"/>
        <v xml:space="preserve"> </v>
      </c>
      <c r="Y1574" s="183" t="s">
        <v>1400</v>
      </c>
      <c r="Z1574" s="104" t="s">
        <v>617</v>
      </c>
      <c r="AA1574" s="104" t="s">
        <v>618</v>
      </c>
      <c r="AB1574" s="104" t="str">
        <f t="shared" si="143"/>
        <v>FERRO</v>
      </c>
      <c r="AC1574" s="106">
        <f>IF(AND(AB1574="FERRO",AA1574="PADRAO"),CONTROLE!$T$2,IF(AND(AB1574="FERRO",AA1574="ESPECIAL"),CONTROLE!$T$3,IF(AND(AB1574="ACO",AA1574="PADRAO"),CONTROLE!$T$8,IF(AND(AB1574="ACO",AA1574="ESPECIAL"),CONTROLE!$T$9,IF(AND(AB1574="ALUMINIO",AA1574="PADRAO"),CONTROLE!$T$5,IF(AND(AB1574="ALUMINIO",AA1574="ESPECIAL"),CONTROLE!$T$6))))))</f>
        <v>12738</v>
      </c>
    </row>
    <row r="1575" spans="1:29" ht="15" customHeight="1">
      <c r="A1575" s="98" t="s">
        <v>2927</v>
      </c>
      <c r="B1575" s="96" t="str">
        <f t="shared" si="142"/>
        <v xml:space="preserve"> </v>
      </c>
      <c r="C1575" s="96" t="str">
        <f>IF(AND(ISBLANK('TABELA UNIFICADA 2024'!P1521)=TRUE,(ISBLANK('TABELA UNIFICADA 2024'!A1521)=FALSE)),'TABELA UNIFICADA 2024'!A1521," ")</f>
        <v xml:space="preserve"> </v>
      </c>
      <c r="D1575" s="96" t="s">
        <v>43</v>
      </c>
      <c r="E1575" s="191" t="str">
        <f>IF(ISBLANK('TABELA UNIFICADA 2024'!M1521)=TRUE," ",'TABELA UNIFICADA 2024'!M1521)</f>
        <v xml:space="preserve"> </v>
      </c>
      <c r="F1575" s="96" t="s">
        <v>111</v>
      </c>
      <c r="G1575" s="96" t="str">
        <f>IF(C1575='TABELA UNIFICADA 2024'!A1575,'TABELA UNIFICADA 2024'!D1575," ")</f>
        <v xml:space="preserve"> </v>
      </c>
      <c r="H1575" s="96" t="s">
        <v>43</v>
      </c>
      <c r="I1575" s="96" t="s">
        <v>112</v>
      </c>
      <c r="J1575" s="97" t="str">
        <f>IF(C1575='TABELA UNIFICADA 2024'!A1521,'TABELA UNIFICADA 2024'!G1521," ")</f>
        <v xml:space="preserve"> </v>
      </c>
      <c r="K1575" s="96" t="s">
        <v>113</v>
      </c>
      <c r="L1575" s="100" t="str">
        <f t="shared" si="139"/>
        <v>-</v>
      </c>
      <c r="M1575" s="95" t="str">
        <f>IF(C1575='TABELA UNIFICADA 2024'!A1575,'TABELA UNIFICADA 2024'!C1575," ")</f>
        <v xml:space="preserve"> </v>
      </c>
      <c r="N1575" s="99" t="str">
        <f>IF(C1575='TABELA UNIFICADA 2024'!A1521,'TABELA UNIFICADA 2024'!F1521," ")</f>
        <v xml:space="preserve"> </v>
      </c>
      <c r="O1575" s="99" t="str">
        <f t="shared" si="140"/>
        <v xml:space="preserve"> </v>
      </c>
      <c r="Y1575" s="183" t="s">
        <v>97</v>
      </c>
      <c r="Z1575" s="104" t="s">
        <v>617</v>
      </c>
      <c r="AA1575" s="104" t="s">
        <v>618</v>
      </c>
      <c r="AB1575" s="104" t="str">
        <f t="shared" si="143"/>
        <v>FERRO</v>
      </c>
      <c r="AC1575" s="106">
        <f>IF(AND(AB1575="FERRO",AA1575="PADRAO"),CONTROLE!$T$2,IF(AND(AB1575="FERRO",AA1575="ESPECIAL"),CONTROLE!$T$3,IF(AND(AB1575="ACO",AA1575="PADRAO"),CONTROLE!$T$8,IF(AND(AB1575="ACO",AA1575="ESPECIAL"),CONTROLE!$T$9,IF(AND(AB1575="ALUMINIO",AA1575="PADRAO"),CONTROLE!$T$5,IF(AND(AB1575="ALUMINIO",AA1575="ESPECIAL"),CONTROLE!$T$6))))))</f>
        <v>12738</v>
      </c>
    </row>
    <row r="1576" spans="1:29" ht="15" customHeight="1">
      <c r="A1576" s="98" t="s">
        <v>2927</v>
      </c>
      <c r="B1576" s="96" t="str">
        <f t="shared" si="142"/>
        <v xml:space="preserve"> </v>
      </c>
      <c r="C1576" s="96" t="str">
        <f>IF(AND(ISBLANK('TABELA UNIFICADA 2024'!P1522)=TRUE,(ISBLANK('TABELA UNIFICADA 2024'!A1522)=FALSE)),'TABELA UNIFICADA 2024'!A1522," ")</f>
        <v xml:space="preserve"> </v>
      </c>
      <c r="D1576" s="96" t="s">
        <v>43</v>
      </c>
      <c r="E1576" s="191" t="str">
        <f>IF(ISBLANK('TABELA UNIFICADA 2024'!M1522)=TRUE," ",'TABELA UNIFICADA 2024'!M1522)</f>
        <v xml:space="preserve"> </v>
      </c>
      <c r="F1576" s="96" t="s">
        <v>111</v>
      </c>
      <c r="G1576" s="96" t="str">
        <f>IF(C1576='TABELA UNIFICADA 2024'!A1576,'TABELA UNIFICADA 2024'!D1576," ")</f>
        <v xml:space="preserve"> </v>
      </c>
      <c r="H1576" s="96" t="s">
        <v>43</v>
      </c>
      <c r="I1576" s="96" t="s">
        <v>112</v>
      </c>
      <c r="J1576" s="97" t="str">
        <f>IF(C1576='TABELA UNIFICADA 2024'!A1522,'TABELA UNIFICADA 2024'!G1522," ")</f>
        <v xml:space="preserve"> </v>
      </c>
      <c r="K1576" s="96" t="s">
        <v>113</v>
      </c>
      <c r="L1576" s="100" t="str">
        <f t="shared" si="139"/>
        <v>-</v>
      </c>
      <c r="M1576" s="95" t="str">
        <f>IF(C1576='TABELA UNIFICADA 2024'!A1576,'TABELA UNIFICADA 2024'!C1576," ")</f>
        <v xml:space="preserve"> </v>
      </c>
      <c r="N1576" s="99" t="str">
        <f>IF(C1576='TABELA UNIFICADA 2024'!A1522,'TABELA UNIFICADA 2024'!F1522," ")</f>
        <v xml:space="preserve"> </v>
      </c>
      <c r="O1576" s="99" t="str">
        <f t="shared" si="140"/>
        <v xml:space="preserve"> </v>
      </c>
      <c r="Y1576" s="183" t="s">
        <v>1401</v>
      </c>
      <c r="Z1576" s="104" t="s">
        <v>662</v>
      </c>
      <c r="AA1576" s="104" t="s">
        <v>618</v>
      </c>
      <c r="AB1576" s="104" t="str">
        <f t="shared" si="143"/>
        <v>FERRO</v>
      </c>
      <c r="AC1576" s="106">
        <f>IF(AND(AB1576="FERRO",AA1576="PADRAO"),CONTROLE!$T$2,IF(AND(AB1576="FERRO",AA1576="ESPECIAL"),CONTROLE!$T$3,IF(AND(AB1576="ACO",AA1576="PADRAO"),CONTROLE!$T$8,IF(AND(AB1576="ACO",AA1576="ESPECIAL"),CONTROLE!$T$9,IF(AND(AB1576="ALUMINIO",AA1576="PADRAO"),CONTROLE!$T$5,IF(AND(AB1576="ALUMINIO",AA1576="ESPECIAL"),CONTROLE!$T$6))))))</f>
        <v>12738</v>
      </c>
    </row>
    <row r="1577" spans="1:29" ht="15" customHeight="1">
      <c r="A1577" s="98" t="s">
        <v>2927</v>
      </c>
      <c r="B1577" s="96" t="str">
        <f t="shared" si="142"/>
        <v xml:space="preserve"> </v>
      </c>
      <c r="C1577" s="96" t="str">
        <f>IF(AND(ISBLANK('TABELA UNIFICADA 2024'!P1523)=TRUE,(ISBLANK('TABELA UNIFICADA 2024'!A1523)=FALSE)),'TABELA UNIFICADA 2024'!A1523," ")</f>
        <v xml:space="preserve"> </v>
      </c>
      <c r="D1577" s="96" t="s">
        <v>43</v>
      </c>
      <c r="E1577" s="191" t="str">
        <f>IF(ISBLANK('TABELA UNIFICADA 2024'!M1523)=TRUE," ",'TABELA UNIFICADA 2024'!M1523)</f>
        <v xml:space="preserve"> </v>
      </c>
      <c r="F1577" s="96" t="s">
        <v>111</v>
      </c>
      <c r="G1577" s="96" t="str">
        <f>IF(C1577='TABELA UNIFICADA 2024'!A1577,'TABELA UNIFICADA 2024'!D1577," ")</f>
        <v xml:space="preserve"> </v>
      </c>
      <c r="H1577" s="96" t="s">
        <v>43</v>
      </c>
      <c r="I1577" s="96" t="s">
        <v>112</v>
      </c>
      <c r="J1577" s="97" t="str">
        <f>IF(C1577='TABELA UNIFICADA 2024'!A1523,'TABELA UNIFICADA 2024'!G1523," ")</f>
        <v xml:space="preserve"> </v>
      </c>
      <c r="K1577" s="96" t="s">
        <v>113</v>
      </c>
      <c r="L1577" s="100" t="str">
        <f t="shared" si="139"/>
        <v>-</v>
      </c>
      <c r="M1577" s="95" t="str">
        <f>IF(C1577='TABELA UNIFICADA 2024'!A1577,'TABELA UNIFICADA 2024'!C1577," ")</f>
        <v xml:space="preserve"> </v>
      </c>
      <c r="N1577" s="99" t="str">
        <f>IF(C1577='TABELA UNIFICADA 2024'!A1523,'TABELA UNIFICADA 2024'!F1523," ")</f>
        <v xml:space="preserve"> </v>
      </c>
      <c r="O1577" s="99" t="str">
        <f t="shared" si="140"/>
        <v xml:space="preserve"> </v>
      </c>
      <c r="Y1577" s="183" t="s">
        <v>1402</v>
      </c>
      <c r="Z1577" s="104" t="s">
        <v>617</v>
      </c>
      <c r="AA1577" s="104" t="s">
        <v>618</v>
      </c>
      <c r="AB1577" s="104" t="str">
        <f t="shared" si="143"/>
        <v>FERRO</v>
      </c>
      <c r="AC1577" s="106">
        <f>IF(AND(AB1577="FERRO",AA1577="PADRAO"),CONTROLE!$T$2,IF(AND(AB1577="FERRO",AA1577="ESPECIAL"),CONTROLE!$T$3,IF(AND(AB1577="ACO",AA1577="PADRAO"),CONTROLE!$T$8,IF(AND(AB1577="ACO",AA1577="ESPECIAL"),CONTROLE!$T$9,IF(AND(AB1577="ALUMINIO",AA1577="PADRAO"),CONTROLE!$T$5,IF(AND(AB1577="ALUMINIO",AA1577="ESPECIAL"),CONTROLE!$T$6))))))</f>
        <v>12738</v>
      </c>
    </row>
    <row r="1578" spans="1:29" ht="15" customHeight="1">
      <c r="A1578" s="98" t="s">
        <v>2927</v>
      </c>
      <c r="B1578" s="96" t="str">
        <f t="shared" si="142"/>
        <v xml:space="preserve"> </v>
      </c>
      <c r="C1578" s="96" t="str">
        <f>IF(AND(ISBLANK('TABELA UNIFICADA 2024'!P1524)=TRUE,(ISBLANK('TABELA UNIFICADA 2024'!A1524)=FALSE)),'TABELA UNIFICADA 2024'!A1524," ")</f>
        <v xml:space="preserve"> </v>
      </c>
      <c r="D1578" s="96" t="s">
        <v>43</v>
      </c>
      <c r="E1578" s="191" t="str">
        <f>IF(ISBLANK('TABELA UNIFICADA 2024'!M1524)=TRUE," ",'TABELA UNIFICADA 2024'!M1524)</f>
        <v xml:space="preserve"> </v>
      </c>
      <c r="F1578" s="96" t="s">
        <v>111</v>
      </c>
      <c r="G1578" s="96" t="str">
        <f>IF(C1578='TABELA UNIFICADA 2024'!A1578,'TABELA UNIFICADA 2024'!D1578," ")</f>
        <v xml:space="preserve"> </v>
      </c>
      <c r="H1578" s="96" t="s">
        <v>43</v>
      </c>
      <c r="I1578" s="96" t="s">
        <v>112</v>
      </c>
      <c r="J1578" s="97" t="str">
        <f>IF(C1578='TABELA UNIFICADA 2024'!A1524,'TABELA UNIFICADA 2024'!G1524," ")</f>
        <v xml:space="preserve"> </v>
      </c>
      <c r="K1578" s="96" t="s">
        <v>113</v>
      </c>
      <c r="L1578" s="100" t="str">
        <f t="shared" si="139"/>
        <v>-</v>
      </c>
      <c r="M1578" s="95" t="str">
        <f>IF(C1578='TABELA UNIFICADA 2024'!A1578,'TABELA UNIFICADA 2024'!C1578," ")</f>
        <v xml:space="preserve"> </v>
      </c>
      <c r="N1578" s="99" t="str">
        <f>IF(C1578='TABELA UNIFICADA 2024'!A1524,'TABELA UNIFICADA 2024'!F1524," ")</f>
        <v xml:space="preserve"> </v>
      </c>
      <c r="O1578" s="99" t="str">
        <f t="shared" si="140"/>
        <v xml:space="preserve"> </v>
      </c>
      <c r="Y1578" s="183" t="s">
        <v>372</v>
      </c>
      <c r="Z1578" s="104" t="s">
        <v>617</v>
      </c>
      <c r="AA1578" s="104" t="s">
        <v>618</v>
      </c>
      <c r="AB1578" s="104" t="str">
        <f t="shared" si="143"/>
        <v>FERRO</v>
      </c>
      <c r="AC1578" s="106">
        <f>IF(AND(AB1578="FERRO",AA1578="PADRAO"),CONTROLE!$T$2,IF(AND(AB1578="FERRO",AA1578="ESPECIAL"),CONTROLE!$T$3,IF(AND(AB1578="ACO",AA1578="PADRAO"),CONTROLE!$T$8,IF(AND(AB1578="ACO",AA1578="ESPECIAL"),CONTROLE!$T$9,IF(AND(AB1578="ALUMINIO",AA1578="PADRAO"),CONTROLE!$T$5,IF(AND(AB1578="ALUMINIO",AA1578="ESPECIAL"),CONTROLE!$T$6))))))</f>
        <v>12738</v>
      </c>
    </row>
    <row r="1579" spans="1:29" ht="15" customHeight="1">
      <c r="A1579" s="98" t="s">
        <v>2927</v>
      </c>
      <c r="B1579" s="96" t="str">
        <f t="shared" si="142"/>
        <v xml:space="preserve"> </v>
      </c>
      <c r="C1579" s="96" t="str">
        <f>IF(AND(ISBLANK('TABELA UNIFICADA 2024'!P1525)=TRUE,(ISBLANK('TABELA UNIFICADA 2024'!A1525)=FALSE)),'TABELA UNIFICADA 2024'!A1525," ")</f>
        <v xml:space="preserve"> </v>
      </c>
      <c r="D1579" s="96" t="s">
        <v>43</v>
      </c>
      <c r="E1579" s="191" t="str">
        <f>IF(ISBLANK('TABELA UNIFICADA 2024'!M1525)=TRUE," ",'TABELA UNIFICADA 2024'!M1525)</f>
        <v xml:space="preserve"> </v>
      </c>
      <c r="F1579" s="96" t="s">
        <v>111</v>
      </c>
      <c r="G1579" s="96" t="str">
        <f>IF(C1579='TABELA UNIFICADA 2024'!A1579,'TABELA UNIFICADA 2024'!D1579," ")</f>
        <v xml:space="preserve"> </v>
      </c>
      <c r="H1579" s="96" t="s">
        <v>43</v>
      </c>
      <c r="I1579" s="96" t="s">
        <v>112</v>
      </c>
      <c r="J1579" s="97" t="str">
        <f>IF(C1579='TABELA UNIFICADA 2024'!A1525,'TABELA UNIFICADA 2024'!G1525," ")</f>
        <v xml:space="preserve"> </v>
      </c>
      <c r="K1579" s="96" t="s">
        <v>113</v>
      </c>
      <c r="L1579" s="100" t="str">
        <f t="shared" si="139"/>
        <v>-</v>
      </c>
      <c r="M1579" s="95" t="str">
        <f>IF(C1579='TABELA UNIFICADA 2024'!A1579,'TABELA UNIFICADA 2024'!C1579," ")</f>
        <v xml:space="preserve"> </v>
      </c>
      <c r="N1579" s="99" t="str">
        <f>IF(C1579='TABELA UNIFICADA 2024'!A1525,'TABELA UNIFICADA 2024'!F1525," ")</f>
        <v xml:space="preserve"> </v>
      </c>
      <c r="O1579" s="99" t="str">
        <f t="shared" si="140"/>
        <v xml:space="preserve"> </v>
      </c>
      <c r="Y1579" s="183" t="s">
        <v>353</v>
      </c>
      <c r="Z1579" s="104" t="s">
        <v>617</v>
      </c>
      <c r="AA1579" s="104" t="s">
        <v>618</v>
      </c>
      <c r="AB1579" s="104" t="str">
        <f t="shared" si="143"/>
        <v>FERRO</v>
      </c>
      <c r="AC1579" s="106">
        <f>IF(AND(AB1579="FERRO",AA1579="PADRAO"),CONTROLE!$T$2,IF(AND(AB1579="FERRO",AA1579="ESPECIAL"),CONTROLE!$T$3,IF(AND(AB1579="ACO",AA1579="PADRAO"),CONTROLE!$T$8,IF(AND(AB1579="ACO",AA1579="ESPECIAL"),CONTROLE!$T$9,IF(AND(AB1579="ALUMINIO",AA1579="PADRAO"),CONTROLE!$T$5,IF(AND(AB1579="ALUMINIO",AA1579="ESPECIAL"),CONTROLE!$T$6))))))</f>
        <v>12738</v>
      </c>
    </row>
    <row r="1580" spans="1:29" ht="15" customHeight="1">
      <c r="A1580" s="98" t="s">
        <v>2927</v>
      </c>
      <c r="B1580" s="96" t="str">
        <f t="shared" si="142"/>
        <v xml:space="preserve"> </v>
      </c>
      <c r="C1580" s="96" t="str">
        <f>IF(AND(ISBLANK('TABELA UNIFICADA 2024'!P1526)=TRUE,(ISBLANK('TABELA UNIFICADA 2024'!A1526)=FALSE)),'TABELA UNIFICADA 2024'!A1526," ")</f>
        <v xml:space="preserve"> </v>
      </c>
      <c r="D1580" s="96" t="s">
        <v>43</v>
      </c>
      <c r="E1580" s="191" t="str">
        <f>IF(ISBLANK('TABELA UNIFICADA 2024'!M1526)=TRUE," ",'TABELA UNIFICADA 2024'!M1526)</f>
        <v xml:space="preserve"> </v>
      </c>
      <c r="F1580" s="96" t="s">
        <v>111</v>
      </c>
      <c r="G1580" s="96" t="str">
        <f>IF(C1580='TABELA UNIFICADA 2024'!A1580,'TABELA UNIFICADA 2024'!D1580," ")</f>
        <v xml:space="preserve"> </v>
      </c>
      <c r="H1580" s="96" t="s">
        <v>43</v>
      </c>
      <c r="I1580" s="96" t="s">
        <v>112</v>
      </c>
      <c r="J1580" s="97" t="str">
        <f>IF(C1580='TABELA UNIFICADA 2024'!A1526,'TABELA UNIFICADA 2024'!G1526," ")</f>
        <v xml:space="preserve"> </v>
      </c>
      <c r="K1580" s="96" t="s">
        <v>113</v>
      </c>
      <c r="L1580" s="100" t="str">
        <f t="shared" si="139"/>
        <v>-</v>
      </c>
      <c r="M1580" s="95" t="str">
        <f>IF(C1580='TABELA UNIFICADA 2024'!A1580,'TABELA UNIFICADA 2024'!C1580," ")</f>
        <v xml:space="preserve"> </v>
      </c>
      <c r="N1580" s="99" t="str">
        <f>IF(C1580='TABELA UNIFICADA 2024'!A1526,'TABELA UNIFICADA 2024'!F1526," ")</f>
        <v xml:space="preserve"> </v>
      </c>
      <c r="O1580" s="99" t="str">
        <f t="shared" si="140"/>
        <v xml:space="preserve"> </v>
      </c>
      <c r="Y1580" s="183" t="s">
        <v>383</v>
      </c>
      <c r="Z1580" s="104" t="s">
        <v>617</v>
      </c>
      <c r="AA1580" s="104" t="s">
        <v>618</v>
      </c>
      <c r="AB1580" s="104" t="str">
        <f t="shared" si="143"/>
        <v>FERRO</v>
      </c>
      <c r="AC1580" s="106">
        <f>IF(AND(AB1580="FERRO",AA1580="PADRAO"),CONTROLE!$T$2,IF(AND(AB1580="FERRO",AA1580="ESPECIAL"),CONTROLE!$T$3,IF(AND(AB1580="ACO",AA1580="PADRAO"),CONTROLE!$T$8,IF(AND(AB1580="ACO",AA1580="ESPECIAL"),CONTROLE!$T$9,IF(AND(AB1580="ALUMINIO",AA1580="PADRAO"),CONTROLE!$T$5,IF(AND(AB1580="ALUMINIO",AA1580="ESPECIAL"),CONTROLE!$T$6))))))</f>
        <v>12738</v>
      </c>
    </row>
    <row r="1581" spans="1:29" ht="15" customHeight="1">
      <c r="A1581" s="98" t="s">
        <v>2927</v>
      </c>
      <c r="B1581" s="96" t="str">
        <f t="shared" si="142"/>
        <v xml:space="preserve"> </v>
      </c>
      <c r="C1581" s="96" t="str">
        <f>IF(AND(ISBLANK('TABELA UNIFICADA 2024'!P1527)=TRUE,(ISBLANK('TABELA UNIFICADA 2024'!A1527)=FALSE)),'TABELA UNIFICADA 2024'!A1527," ")</f>
        <v xml:space="preserve"> </v>
      </c>
      <c r="D1581" s="96" t="s">
        <v>43</v>
      </c>
      <c r="E1581" s="191" t="str">
        <f>IF(ISBLANK('TABELA UNIFICADA 2024'!M1527)=TRUE," ",'TABELA UNIFICADA 2024'!M1527)</f>
        <v xml:space="preserve"> </v>
      </c>
      <c r="F1581" s="96" t="s">
        <v>111</v>
      </c>
      <c r="G1581" s="96" t="str">
        <f>IF(C1581='TABELA UNIFICADA 2024'!A1581,'TABELA UNIFICADA 2024'!D1581," ")</f>
        <v xml:space="preserve"> </v>
      </c>
      <c r="H1581" s="96" t="s">
        <v>43</v>
      </c>
      <c r="I1581" s="96" t="s">
        <v>112</v>
      </c>
      <c r="J1581" s="97" t="str">
        <f>IF(C1581='TABELA UNIFICADA 2024'!A1527,'TABELA UNIFICADA 2024'!G1527," ")</f>
        <v xml:space="preserve"> </v>
      </c>
      <c r="K1581" s="96" t="s">
        <v>113</v>
      </c>
      <c r="L1581" s="100" t="str">
        <f t="shared" si="139"/>
        <v>-</v>
      </c>
      <c r="M1581" s="95" t="str">
        <f>IF(C1581='TABELA UNIFICADA 2024'!A1581,'TABELA UNIFICADA 2024'!C1581," ")</f>
        <v xml:space="preserve"> </v>
      </c>
      <c r="N1581" s="99" t="str">
        <f>IF(C1581='TABELA UNIFICADA 2024'!A1527,'TABELA UNIFICADA 2024'!F1527," ")</f>
        <v xml:space="preserve"> </v>
      </c>
      <c r="O1581" s="99" t="str">
        <f t="shared" si="140"/>
        <v xml:space="preserve"> </v>
      </c>
      <c r="Y1581" s="183" t="s">
        <v>1403</v>
      </c>
      <c r="Z1581" s="104" t="s">
        <v>617</v>
      </c>
      <c r="AA1581" s="104" t="s">
        <v>618</v>
      </c>
      <c r="AB1581" s="104" t="str">
        <f t="shared" si="143"/>
        <v>FERRO</v>
      </c>
      <c r="AC1581" s="106">
        <f>IF(AND(AB1581="FERRO",AA1581="PADRAO"),CONTROLE!$T$2,IF(AND(AB1581="FERRO",AA1581="ESPECIAL"),CONTROLE!$T$3,IF(AND(AB1581="ACO",AA1581="PADRAO"),CONTROLE!$T$8,IF(AND(AB1581="ACO",AA1581="ESPECIAL"),CONTROLE!$T$9,IF(AND(AB1581="ALUMINIO",AA1581="PADRAO"),CONTROLE!$T$5,IF(AND(AB1581="ALUMINIO",AA1581="ESPECIAL"),CONTROLE!$T$6))))))</f>
        <v>12738</v>
      </c>
    </row>
    <row r="1582" spans="1:29" ht="15" customHeight="1">
      <c r="A1582" s="98" t="s">
        <v>2927</v>
      </c>
      <c r="B1582" s="96" t="str">
        <f t="shared" si="142"/>
        <v xml:space="preserve"> </v>
      </c>
      <c r="C1582" s="96" t="str">
        <f>IF(AND(ISBLANK('TABELA UNIFICADA 2024'!P1528)=TRUE,(ISBLANK('TABELA UNIFICADA 2024'!A1528)=FALSE)),'TABELA UNIFICADA 2024'!A1528," ")</f>
        <v xml:space="preserve"> </v>
      </c>
      <c r="D1582" s="96" t="s">
        <v>43</v>
      </c>
      <c r="E1582" s="191" t="str">
        <f>IF(ISBLANK('TABELA UNIFICADA 2024'!M1528)=TRUE," ",'TABELA UNIFICADA 2024'!M1528)</f>
        <v xml:space="preserve"> </v>
      </c>
      <c r="F1582" s="96" t="s">
        <v>111</v>
      </c>
      <c r="G1582" s="96" t="str">
        <f>IF(C1582='TABELA UNIFICADA 2024'!A1582,'TABELA UNIFICADA 2024'!D1582," ")</f>
        <v xml:space="preserve"> </v>
      </c>
      <c r="H1582" s="96" t="s">
        <v>43</v>
      </c>
      <c r="I1582" s="96" t="s">
        <v>112</v>
      </c>
      <c r="J1582" s="97" t="str">
        <f>IF(C1582='TABELA UNIFICADA 2024'!A1528,'TABELA UNIFICADA 2024'!G1528," ")</f>
        <v xml:space="preserve"> </v>
      </c>
      <c r="K1582" s="96" t="s">
        <v>113</v>
      </c>
      <c r="L1582" s="100" t="str">
        <f t="shared" si="139"/>
        <v>-</v>
      </c>
      <c r="M1582" s="95" t="str">
        <f>IF(C1582='TABELA UNIFICADA 2024'!A1582,'TABELA UNIFICADA 2024'!C1582," ")</f>
        <v xml:space="preserve"> </v>
      </c>
      <c r="N1582" s="99" t="str">
        <f>IF(C1582='TABELA UNIFICADA 2024'!A1528,'TABELA UNIFICADA 2024'!F1528," ")</f>
        <v xml:space="preserve"> </v>
      </c>
      <c r="O1582" s="99" t="str">
        <f t="shared" si="140"/>
        <v xml:space="preserve"> </v>
      </c>
      <c r="Y1582" s="183" t="s">
        <v>1404</v>
      </c>
      <c r="Z1582" s="104" t="s">
        <v>617</v>
      </c>
      <c r="AA1582" s="104" t="s">
        <v>618</v>
      </c>
      <c r="AB1582" s="104" t="str">
        <f t="shared" si="143"/>
        <v>FERRO</v>
      </c>
      <c r="AC1582" s="106">
        <f>IF(AND(AB1582="FERRO",AA1582="PADRAO"),CONTROLE!$T$2,IF(AND(AB1582="FERRO",AA1582="ESPECIAL"),CONTROLE!$T$3,IF(AND(AB1582="ACO",AA1582="PADRAO"),CONTROLE!$T$8,IF(AND(AB1582="ACO",AA1582="ESPECIAL"),CONTROLE!$T$9,IF(AND(AB1582="ALUMINIO",AA1582="PADRAO"),CONTROLE!$T$5,IF(AND(AB1582="ALUMINIO",AA1582="ESPECIAL"),CONTROLE!$T$6))))))</f>
        <v>12738</v>
      </c>
    </row>
    <row r="1583" spans="1:29" ht="15" customHeight="1">
      <c r="A1583" s="98" t="s">
        <v>2927</v>
      </c>
      <c r="B1583" s="96" t="str">
        <f t="shared" si="142"/>
        <v xml:space="preserve"> </v>
      </c>
      <c r="C1583" s="96" t="str">
        <f>IF(AND(ISBLANK('TABELA UNIFICADA 2024'!P1529)=TRUE,(ISBLANK('TABELA UNIFICADA 2024'!A1529)=FALSE)),'TABELA UNIFICADA 2024'!A1529," ")</f>
        <v xml:space="preserve"> </v>
      </c>
      <c r="D1583" s="96" t="s">
        <v>43</v>
      </c>
      <c r="E1583" s="191" t="str">
        <f>IF(ISBLANK('TABELA UNIFICADA 2024'!M1529)=TRUE," ",'TABELA UNIFICADA 2024'!M1529)</f>
        <v xml:space="preserve"> </v>
      </c>
      <c r="F1583" s="96" t="s">
        <v>111</v>
      </c>
      <c r="G1583" s="96" t="str">
        <f>IF(C1583='TABELA UNIFICADA 2024'!A1583,'TABELA UNIFICADA 2024'!D1583," ")</f>
        <v xml:space="preserve"> </v>
      </c>
      <c r="H1583" s="96" t="s">
        <v>43</v>
      </c>
      <c r="I1583" s="96" t="s">
        <v>112</v>
      </c>
      <c r="J1583" s="97" t="str">
        <f>IF(C1583='TABELA UNIFICADA 2024'!A1529,'TABELA UNIFICADA 2024'!G1529," ")</f>
        <v xml:space="preserve"> </v>
      </c>
      <c r="K1583" s="96" t="s">
        <v>113</v>
      </c>
      <c r="L1583" s="100" t="str">
        <f t="shared" si="139"/>
        <v>-</v>
      </c>
      <c r="M1583" s="95" t="str">
        <f>IF(C1583='TABELA UNIFICADA 2024'!A1583,'TABELA UNIFICADA 2024'!C1583," ")</f>
        <v xml:space="preserve"> </v>
      </c>
      <c r="N1583" s="99" t="str">
        <f>IF(C1583='TABELA UNIFICADA 2024'!A1529,'TABELA UNIFICADA 2024'!F1529," ")</f>
        <v xml:space="preserve"> </v>
      </c>
      <c r="O1583" s="99" t="str">
        <f t="shared" si="140"/>
        <v xml:space="preserve"> </v>
      </c>
      <c r="Y1583" s="183" t="s">
        <v>386</v>
      </c>
      <c r="Z1583" s="104" t="s">
        <v>617</v>
      </c>
      <c r="AA1583" s="104" t="s">
        <v>618</v>
      </c>
      <c r="AB1583" s="104" t="str">
        <f t="shared" si="143"/>
        <v>FERRO</v>
      </c>
      <c r="AC1583" s="106">
        <f>IF(AND(AB1583="FERRO",AA1583="PADRAO"),CONTROLE!$T$2,IF(AND(AB1583="FERRO",AA1583="ESPECIAL"),CONTROLE!$T$3,IF(AND(AB1583="ACO",AA1583="PADRAO"),CONTROLE!$T$8,IF(AND(AB1583="ACO",AA1583="ESPECIAL"),CONTROLE!$T$9,IF(AND(AB1583="ALUMINIO",AA1583="PADRAO"),CONTROLE!$T$5,IF(AND(AB1583="ALUMINIO",AA1583="ESPECIAL"),CONTROLE!$T$6))))))</f>
        <v>12738</v>
      </c>
    </row>
    <row r="1584" spans="1:29" ht="15" customHeight="1">
      <c r="A1584" s="98" t="s">
        <v>2927</v>
      </c>
      <c r="B1584" s="96" t="str">
        <f t="shared" si="142"/>
        <v xml:space="preserve"> </v>
      </c>
      <c r="C1584" s="96" t="str">
        <f>IF(AND(ISBLANK('TABELA UNIFICADA 2024'!P1530)=TRUE,(ISBLANK('TABELA UNIFICADA 2024'!A1530)=FALSE)),'TABELA UNIFICADA 2024'!A1530," ")</f>
        <v xml:space="preserve"> </v>
      </c>
      <c r="D1584" s="96" t="s">
        <v>43</v>
      </c>
      <c r="E1584" s="191" t="str">
        <f>IF(ISBLANK('TABELA UNIFICADA 2024'!M1530)=TRUE," ",'TABELA UNIFICADA 2024'!M1530)</f>
        <v xml:space="preserve"> </v>
      </c>
      <c r="F1584" s="96" t="s">
        <v>111</v>
      </c>
      <c r="G1584" s="96" t="str">
        <f>IF(C1584='TABELA UNIFICADA 2024'!A1584,'TABELA UNIFICADA 2024'!D1584," ")</f>
        <v xml:space="preserve"> </v>
      </c>
      <c r="H1584" s="96" t="s">
        <v>43</v>
      </c>
      <c r="I1584" s="96" t="s">
        <v>112</v>
      </c>
      <c r="J1584" s="97" t="str">
        <f>IF(C1584='TABELA UNIFICADA 2024'!A1530,'TABELA UNIFICADA 2024'!G1530," ")</f>
        <v xml:space="preserve"> </v>
      </c>
      <c r="K1584" s="96" t="s">
        <v>113</v>
      </c>
      <c r="L1584" s="100" t="str">
        <f t="shared" si="139"/>
        <v>-</v>
      </c>
      <c r="M1584" s="95" t="str">
        <f>IF(C1584='TABELA UNIFICADA 2024'!A1584,'TABELA UNIFICADA 2024'!C1584," ")</f>
        <v xml:space="preserve"> </v>
      </c>
      <c r="N1584" s="99" t="str">
        <f>IF(C1584='TABELA UNIFICADA 2024'!A1530,'TABELA UNIFICADA 2024'!F1530," ")</f>
        <v xml:space="preserve"> </v>
      </c>
      <c r="O1584" s="99" t="str">
        <f t="shared" si="140"/>
        <v xml:space="preserve"> </v>
      </c>
      <c r="Y1584" s="183" t="s">
        <v>388</v>
      </c>
      <c r="Z1584" s="104" t="s">
        <v>617</v>
      </c>
      <c r="AA1584" s="104" t="s">
        <v>618</v>
      </c>
      <c r="AB1584" s="104" t="str">
        <f t="shared" si="143"/>
        <v>FERRO</v>
      </c>
      <c r="AC1584" s="106">
        <f>IF(AND(AB1584="FERRO",AA1584="PADRAO"),CONTROLE!$T$2,IF(AND(AB1584="FERRO",AA1584="ESPECIAL"),CONTROLE!$T$3,IF(AND(AB1584="ACO",AA1584="PADRAO"),CONTROLE!$T$8,IF(AND(AB1584="ACO",AA1584="ESPECIAL"),CONTROLE!$T$9,IF(AND(AB1584="ALUMINIO",AA1584="PADRAO"),CONTROLE!$T$5,IF(AND(AB1584="ALUMINIO",AA1584="ESPECIAL"),CONTROLE!$T$6))))))</f>
        <v>12738</v>
      </c>
    </row>
    <row r="1585" spans="1:29" ht="15" customHeight="1">
      <c r="A1585" s="98" t="s">
        <v>2927</v>
      </c>
      <c r="B1585" s="96" t="str">
        <f t="shared" si="142"/>
        <v xml:space="preserve"> </v>
      </c>
      <c r="C1585" s="96" t="str">
        <f>IF(AND(ISBLANK('TABELA UNIFICADA 2024'!P1531)=TRUE,(ISBLANK('TABELA UNIFICADA 2024'!A1531)=FALSE)),'TABELA UNIFICADA 2024'!A1531," ")</f>
        <v xml:space="preserve"> </v>
      </c>
      <c r="D1585" s="96" t="s">
        <v>43</v>
      </c>
      <c r="E1585" s="191" t="str">
        <f>IF(ISBLANK('TABELA UNIFICADA 2024'!M1531)=TRUE," ",'TABELA UNIFICADA 2024'!M1531)</f>
        <v xml:space="preserve"> </v>
      </c>
      <c r="F1585" s="96" t="s">
        <v>111</v>
      </c>
      <c r="G1585" s="96" t="str">
        <f>IF(C1585='TABELA UNIFICADA 2024'!A1585,'TABELA UNIFICADA 2024'!D1585," ")</f>
        <v xml:space="preserve"> </v>
      </c>
      <c r="H1585" s="96" t="s">
        <v>43</v>
      </c>
      <c r="I1585" s="96" t="s">
        <v>112</v>
      </c>
      <c r="J1585" s="97" t="str">
        <f>IF(C1585='TABELA UNIFICADA 2024'!A1531,'TABELA UNIFICADA 2024'!G1531," ")</f>
        <v xml:space="preserve"> </v>
      </c>
      <c r="K1585" s="96" t="s">
        <v>113</v>
      </c>
      <c r="L1585" s="100" t="str">
        <f t="shared" si="139"/>
        <v>-</v>
      </c>
      <c r="M1585" s="95" t="str">
        <f>IF(C1585='TABELA UNIFICADA 2024'!A1585,'TABELA UNIFICADA 2024'!C1585," ")</f>
        <v xml:space="preserve"> </v>
      </c>
      <c r="N1585" s="99" t="str">
        <f>IF(C1585='TABELA UNIFICADA 2024'!A1531,'TABELA UNIFICADA 2024'!F1531," ")</f>
        <v xml:space="preserve"> </v>
      </c>
      <c r="O1585" s="99" t="str">
        <f t="shared" si="140"/>
        <v xml:space="preserve"> </v>
      </c>
      <c r="Y1585" s="183" t="s">
        <v>354</v>
      </c>
      <c r="Z1585" s="104" t="s">
        <v>617</v>
      </c>
      <c r="AA1585" s="104" t="s">
        <v>618</v>
      </c>
      <c r="AB1585" s="104" t="str">
        <f t="shared" si="143"/>
        <v>FERRO</v>
      </c>
      <c r="AC1585" s="106">
        <f>IF(AND(AB1585="FERRO",AA1585="PADRAO"),CONTROLE!$T$2,IF(AND(AB1585="FERRO",AA1585="ESPECIAL"),CONTROLE!$T$3,IF(AND(AB1585="ACO",AA1585="PADRAO"),CONTROLE!$T$8,IF(AND(AB1585="ACO",AA1585="ESPECIAL"),CONTROLE!$T$9,IF(AND(AB1585="ALUMINIO",AA1585="PADRAO"),CONTROLE!$T$5,IF(AND(AB1585="ALUMINIO",AA1585="ESPECIAL"),CONTROLE!$T$6))))))</f>
        <v>12738</v>
      </c>
    </row>
    <row r="1586" spans="1:29" ht="15" customHeight="1">
      <c r="A1586" s="98" t="s">
        <v>2927</v>
      </c>
      <c r="B1586" s="96" t="str">
        <f t="shared" si="142"/>
        <v xml:space="preserve"> </v>
      </c>
      <c r="C1586" s="96" t="str">
        <f>IF(AND(ISBLANK('TABELA UNIFICADA 2024'!P1532)=TRUE,(ISBLANK('TABELA UNIFICADA 2024'!A1532)=FALSE)),'TABELA UNIFICADA 2024'!A1532," ")</f>
        <v xml:space="preserve"> </v>
      </c>
      <c r="D1586" s="96" t="s">
        <v>43</v>
      </c>
      <c r="E1586" s="191" t="str">
        <f>IF(ISBLANK('TABELA UNIFICADA 2024'!M1532)=TRUE," ",'TABELA UNIFICADA 2024'!M1532)</f>
        <v xml:space="preserve"> </v>
      </c>
      <c r="F1586" s="96" t="s">
        <v>111</v>
      </c>
      <c r="G1586" s="96" t="str">
        <f>IF(C1586='TABELA UNIFICADA 2024'!A1586,'TABELA UNIFICADA 2024'!D1586," ")</f>
        <v xml:space="preserve"> </v>
      </c>
      <c r="H1586" s="96" t="s">
        <v>43</v>
      </c>
      <c r="I1586" s="96" t="s">
        <v>112</v>
      </c>
      <c r="J1586" s="97" t="str">
        <f>IF(C1586='TABELA UNIFICADA 2024'!A1532,'TABELA UNIFICADA 2024'!G1532," ")</f>
        <v xml:space="preserve"> </v>
      </c>
      <c r="K1586" s="96" t="s">
        <v>113</v>
      </c>
      <c r="L1586" s="100" t="str">
        <f t="shared" si="139"/>
        <v>-</v>
      </c>
      <c r="M1586" s="95" t="str">
        <f>IF(C1586='TABELA UNIFICADA 2024'!A1586,'TABELA UNIFICADA 2024'!C1586," ")</f>
        <v xml:space="preserve"> </v>
      </c>
      <c r="N1586" s="99" t="str">
        <f>IF(C1586='TABELA UNIFICADA 2024'!A1532,'TABELA UNIFICADA 2024'!F1532," ")</f>
        <v xml:space="preserve"> </v>
      </c>
      <c r="O1586" s="99" t="str">
        <f t="shared" si="140"/>
        <v xml:space="preserve"> </v>
      </c>
      <c r="Y1586" s="183" t="s">
        <v>336</v>
      </c>
      <c r="Z1586" s="104" t="s">
        <v>617</v>
      </c>
      <c r="AA1586" s="104" t="s">
        <v>618</v>
      </c>
      <c r="AB1586" s="104" t="str">
        <f t="shared" si="143"/>
        <v>FERRO</v>
      </c>
      <c r="AC1586" s="106">
        <f>IF(AND(AB1586="FERRO",AA1586="PADRAO"),CONTROLE!$T$2,IF(AND(AB1586="FERRO",AA1586="ESPECIAL"),CONTROLE!$T$3,IF(AND(AB1586="ACO",AA1586="PADRAO"),CONTROLE!$T$8,IF(AND(AB1586="ACO",AA1586="ESPECIAL"),CONTROLE!$T$9,IF(AND(AB1586="ALUMINIO",AA1586="PADRAO"),CONTROLE!$T$5,IF(AND(AB1586="ALUMINIO",AA1586="ESPECIAL"),CONTROLE!$T$6))))))</f>
        <v>12738</v>
      </c>
    </row>
    <row r="1587" spans="1:29" ht="15" customHeight="1">
      <c r="A1587" s="98" t="s">
        <v>2927</v>
      </c>
      <c r="B1587" s="96" t="str">
        <f t="shared" si="142"/>
        <v xml:space="preserve"> </v>
      </c>
      <c r="C1587" s="96" t="str">
        <f>IF(AND(ISBLANK('TABELA UNIFICADA 2024'!P1533)=TRUE,(ISBLANK('TABELA UNIFICADA 2024'!A1533)=FALSE)),'TABELA UNIFICADA 2024'!A1533," ")</f>
        <v xml:space="preserve"> </v>
      </c>
      <c r="D1587" s="96" t="s">
        <v>43</v>
      </c>
      <c r="E1587" s="191" t="str">
        <f>IF(ISBLANK('TABELA UNIFICADA 2024'!M1533)=TRUE," ",'TABELA UNIFICADA 2024'!M1533)</f>
        <v xml:space="preserve"> </v>
      </c>
      <c r="F1587" s="96" t="s">
        <v>111</v>
      </c>
      <c r="G1587" s="96" t="str">
        <f>IF(C1587='TABELA UNIFICADA 2024'!A1587,'TABELA UNIFICADA 2024'!D1587," ")</f>
        <v xml:space="preserve"> </v>
      </c>
      <c r="H1587" s="96" t="s">
        <v>43</v>
      </c>
      <c r="I1587" s="96" t="s">
        <v>112</v>
      </c>
      <c r="J1587" s="97" t="str">
        <f>IF(C1587='TABELA UNIFICADA 2024'!A1533,'TABELA UNIFICADA 2024'!G1533," ")</f>
        <v xml:space="preserve"> </v>
      </c>
      <c r="K1587" s="96" t="s">
        <v>113</v>
      </c>
      <c r="L1587" s="100" t="str">
        <f t="shared" si="139"/>
        <v>-</v>
      </c>
      <c r="M1587" s="95" t="str">
        <f>IF(C1587='TABELA UNIFICADA 2024'!A1587,'TABELA UNIFICADA 2024'!C1587," ")</f>
        <v xml:space="preserve"> </v>
      </c>
      <c r="N1587" s="99" t="str">
        <f>IF(C1587='TABELA UNIFICADA 2024'!A1533,'TABELA UNIFICADA 2024'!F1533," ")</f>
        <v xml:space="preserve"> </v>
      </c>
      <c r="O1587" s="99" t="str">
        <f t="shared" si="140"/>
        <v xml:space="preserve"> </v>
      </c>
      <c r="Y1587" s="183" t="s">
        <v>350</v>
      </c>
      <c r="Z1587" s="104" t="s">
        <v>617</v>
      </c>
      <c r="AA1587" s="104" t="s">
        <v>618</v>
      </c>
      <c r="AB1587" s="104" t="str">
        <f t="shared" si="143"/>
        <v>FERRO</v>
      </c>
      <c r="AC1587" s="106">
        <f>IF(AND(AB1587="FERRO",AA1587="PADRAO"),CONTROLE!$T$2,IF(AND(AB1587="FERRO",AA1587="ESPECIAL"),CONTROLE!$T$3,IF(AND(AB1587="ACO",AA1587="PADRAO"),CONTROLE!$T$8,IF(AND(AB1587="ACO",AA1587="ESPECIAL"),CONTROLE!$T$9,IF(AND(AB1587="ALUMINIO",AA1587="PADRAO"),CONTROLE!$T$5,IF(AND(AB1587="ALUMINIO",AA1587="ESPECIAL"),CONTROLE!$T$6))))))</f>
        <v>12738</v>
      </c>
    </row>
    <row r="1588" spans="1:29" ht="15" customHeight="1">
      <c r="A1588" s="98" t="s">
        <v>2927</v>
      </c>
      <c r="B1588" s="96" t="str">
        <f t="shared" si="142"/>
        <v xml:space="preserve"> </v>
      </c>
      <c r="C1588" s="96" t="str">
        <f>IF(AND(ISBLANK('TABELA UNIFICADA 2024'!P1534)=TRUE,(ISBLANK('TABELA UNIFICADA 2024'!A1534)=FALSE)),'TABELA UNIFICADA 2024'!A1534," ")</f>
        <v xml:space="preserve"> </v>
      </c>
      <c r="D1588" s="96" t="s">
        <v>43</v>
      </c>
      <c r="E1588" s="191" t="str">
        <f>IF(ISBLANK('TABELA UNIFICADA 2024'!M1534)=TRUE," ",'TABELA UNIFICADA 2024'!M1534)</f>
        <v xml:space="preserve"> </v>
      </c>
      <c r="F1588" s="96" t="s">
        <v>111</v>
      </c>
      <c r="G1588" s="96" t="str">
        <f>IF(C1588='TABELA UNIFICADA 2024'!A1588,'TABELA UNIFICADA 2024'!D1588," ")</f>
        <v xml:space="preserve"> </v>
      </c>
      <c r="H1588" s="96" t="s">
        <v>43</v>
      </c>
      <c r="I1588" s="96" t="s">
        <v>112</v>
      </c>
      <c r="J1588" s="97" t="str">
        <f>IF(C1588='TABELA UNIFICADA 2024'!A1534,'TABELA UNIFICADA 2024'!G1534," ")</f>
        <v xml:space="preserve"> </v>
      </c>
      <c r="K1588" s="96" t="s">
        <v>113</v>
      </c>
      <c r="L1588" s="100" t="str">
        <f t="shared" si="139"/>
        <v>-</v>
      </c>
      <c r="M1588" s="95" t="str">
        <f>IF(C1588='TABELA UNIFICADA 2024'!A1588,'TABELA UNIFICADA 2024'!C1588," ")</f>
        <v xml:space="preserve"> </v>
      </c>
      <c r="N1588" s="99" t="str">
        <f>IF(C1588='TABELA UNIFICADA 2024'!A1534,'TABELA UNIFICADA 2024'!F1534," ")</f>
        <v xml:space="preserve"> </v>
      </c>
      <c r="O1588" s="99" t="str">
        <f t="shared" si="140"/>
        <v xml:space="preserve"> </v>
      </c>
      <c r="Y1588" s="183" t="s">
        <v>1405</v>
      </c>
      <c r="Z1588" s="104" t="s">
        <v>617</v>
      </c>
      <c r="AA1588" s="104" t="s">
        <v>618</v>
      </c>
      <c r="AB1588" s="104" t="str">
        <f t="shared" si="143"/>
        <v>FERRO</v>
      </c>
      <c r="AC1588" s="106">
        <f>IF(AND(AB1588="FERRO",AA1588="PADRAO"),CONTROLE!$T$2,IF(AND(AB1588="FERRO",AA1588="ESPECIAL"),CONTROLE!$T$3,IF(AND(AB1588="ACO",AA1588="PADRAO"),CONTROLE!$T$8,IF(AND(AB1588="ACO",AA1588="ESPECIAL"),CONTROLE!$T$9,IF(AND(AB1588="ALUMINIO",AA1588="PADRAO"),CONTROLE!$T$5,IF(AND(AB1588="ALUMINIO",AA1588="ESPECIAL"),CONTROLE!$T$6))))))</f>
        <v>12738</v>
      </c>
    </row>
    <row r="1589" spans="1:29" ht="15" customHeight="1">
      <c r="A1589" s="98" t="s">
        <v>2927</v>
      </c>
      <c r="B1589" s="96" t="str">
        <f t="shared" si="142"/>
        <v xml:space="preserve"> </v>
      </c>
      <c r="C1589" s="96" t="str">
        <f>IF(AND(ISBLANK('TABELA UNIFICADA 2024'!P1535)=TRUE,(ISBLANK('TABELA UNIFICADA 2024'!A1535)=FALSE)),'TABELA UNIFICADA 2024'!A1535," ")</f>
        <v xml:space="preserve"> </v>
      </c>
      <c r="D1589" s="96" t="s">
        <v>43</v>
      </c>
      <c r="E1589" s="191" t="str">
        <f>IF(ISBLANK('TABELA UNIFICADA 2024'!M1535)=TRUE," ",'TABELA UNIFICADA 2024'!M1535)</f>
        <v xml:space="preserve"> </v>
      </c>
      <c r="F1589" s="96" t="s">
        <v>111</v>
      </c>
      <c r="G1589" s="96" t="str">
        <f>IF(C1589='TABELA UNIFICADA 2024'!A1589,'TABELA UNIFICADA 2024'!D1589," ")</f>
        <v xml:space="preserve"> </v>
      </c>
      <c r="H1589" s="96" t="s">
        <v>43</v>
      </c>
      <c r="I1589" s="96" t="s">
        <v>112</v>
      </c>
      <c r="J1589" s="97" t="str">
        <f>IF(C1589='TABELA UNIFICADA 2024'!A1535,'TABELA UNIFICADA 2024'!G1535," ")</f>
        <v xml:space="preserve"> </v>
      </c>
      <c r="K1589" s="96" t="s">
        <v>113</v>
      </c>
      <c r="L1589" s="100" t="str">
        <f t="shared" si="139"/>
        <v>-</v>
      </c>
      <c r="M1589" s="95" t="str">
        <f>IF(C1589='TABELA UNIFICADA 2024'!A1589,'TABELA UNIFICADA 2024'!C1589," ")</f>
        <v xml:space="preserve"> </v>
      </c>
      <c r="N1589" s="99" t="str">
        <f>IF(C1589='TABELA UNIFICADA 2024'!A1535,'TABELA UNIFICADA 2024'!F1535," ")</f>
        <v xml:space="preserve"> </v>
      </c>
      <c r="O1589" s="99" t="str">
        <f t="shared" si="140"/>
        <v xml:space="preserve"> </v>
      </c>
      <c r="Y1589" s="183" t="s">
        <v>343</v>
      </c>
      <c r="Z1589" s="104" t="s">
        <v>617</v>
      </c>
      <c r="AA1589" s="104" t="s">
        <v>618</v>
      </c>
      <c r="AB1589" s="104" t="str">
        <f t="shared" si="143"/>
        <v>FERRO</v>
      </c>
      <c r="AC1589" s="106">
        <f>IF(AND(AB1589="FERRO",AA1589="PADRAO"),CONTROLE!$T$2,IF(AND(AB1589="FERRO",AA1589="ESPECIAL"),CONTROLE!$T$3,IF(AND(AB1589="ACO",AA1589="PADRAO"),CONTROLE!$T$8,IF(AND(AB1589="ACO",AA1589="ESPECIAL"),CONTROLE!$T$9,IF(AND(AB1589="ALUMINIO",AA1589="PADRAO"),CONTROLE!$T$5,IF(AND(AB1589="ALUMINIO",AA1589="ESPECIAL"),CONTROLE!$T$6))))))</f>
        <v>12738</v>
      </c>
    </row>
    <row r="1590" spans="1:29" ht="15" customHeight="1">
      <c r="A1590" s="98" t="s">
        <v>2927</v>
      </c>
      <c r="B1590" s="96" t="str">
        <f t="shared" si="142"/>
        <v xml:space="preserve"> </v>
      </c>
      <c r="C1590" s="96" t="str">
        <f>IF(AND(ISBLANK('TABELA UNIFICADA 2024'!P1536)=TRUE,(ISBLANK('TABELA UNIFICADA 2024'!A1536)=FALSE)),'TABELA UNIFICADA 2024'!A1536," ")</f>
        <v xml:space="preserve"> </v>
      </c>
      <c r="D1590" s="96" t="s">
        <v>43</v>
      </c>
      <c r="E1590" s="191" t="str">
        <f>IF(ISBLANK('TABELA UNIFICADA 2024'!M1536)=TRUE," ",'TABELA UNIFICADA 2024'!M1536)</f>
        <v xml:space="preserve"> </v>
      </c>
      <c r="F1590" s="96" t="s">
        <v>111</v>
      </c>
      <c r="G1590" s="96" t="str">
        <f>IF(C1590='TABELA UNIFICADA 2024'!A1590,'TABELA UNIFICADA 2024'!D1590," ")</f>
        <v xml:space="preserve"> </v>
      </c>
      <c r="H1590" s="96" t="s">
        <v>43</v>
      </c>
      <c r="I1590" s="96" t="s">
        <v>112</v>
      </c>
      <c r="J1590" s="97" t="str">
        <f>IF(C1590='TABELA UNIFICADA 2024'!A1536,'TABELA UNIFICADA 2024'!G1536," ")</f>
        <v xml:space="preserve"> </v>
      </c>
      <c r="K1590" s="96" t="s">
        <v>113</v>
      </c>
      <c r="L1590" s="100" t="str">
        <f t="shared" si="139"/>
        <v>-</v>
      </c>
      <c r="M1590" s="95" t="str">
        <f>IF(C1590='TABELA UNIFICADA 2024'!A1590,'TABELA UNIFICADA 2024'!C1590," ")</f>
        <v xml:space="preserve"> </v>
      </c>
      <c r="N1590" s="99" t="str">
        <f>IF(C1590='TABELA UNIFICADA 2024'!A1536,'TABELA UNIFICADA 2024'!F1536," ")</f>
        <v xml:space="preserve"> </v>
      </c>
      <c r="O1590" s="99" t="str">
        <f t="shared" si="140"/>
        <v xml:space="preserve"> </v>
      </c>
      <c r="Y1590" s="183" t="s">
        <v>340</v>
      </c>
      <c r="Z1590" s="104" t="s">
        <v>617</v>
      </c>
      <c r="AA1590" s="104" t="s">
        <v>618</v>
      </c>
      <c r="AB1590" s="104" t="str">
        <f t="shared" si="143"/>
        <v>FERRO</v>
      </c>
      <c r="AC1590" s="106">
        <f>IF(AND(AB1590="FERRO",AA1590="PADRAO"),CONTROLE!$T$2,IF(AND(AB1590="FERRO",AA1590="ESPECIAL"),CONTROLE!$T$3,IF(AND(AB1590="ACO",AA1590="PADRAO"),CONTROLE!$T$8,IF(AND(AB1590="ACO",AA1590="ESPECIAL"),CONTROLE!$T$9,IF(AND(AB1590="ALUMINIO",AA1590="PADRAO"),CONTROLE!$T$5,IF(AND(AB1590="ALUMINIO",AA1590="ESPECIAL"),CONTROLE!$T$6))))))</f>
        <v>12738</v>
      </c>
    </row>
    <row r="1591" spans="1:29" ht="15" customHeight="1">
      <c r="A1591" s="98" t="s">
        <v>2927</v>
      </c>
      <c r="B1591" s="96" t="str">
        <f t="shared" si="142"/>
        <v xml:space="preserve"> </v>
      </c>
      <c r="C1591" s="96" t="str">
        <f>IF(AND(ISBLANK('TABELA UNIFICADA 2024'!P1537)=TRUE,(ISBLANK('TABELA UNIFICADA 2024'!A1537)=FALSE)),'TABELA UNIFICADA 2024'!A1537," ")</f>
        <v xml:space="preserve"> </v>
      </c>
      <c r="D1591" s="96" t="s">
        <v>43</v>
      </c>
      <c r="E1591" s="191" t="str">
        <f>IF(ISBLANK('TABELA UNIFICADA 2024'!M1537)=TRUE," ",'TABELA UNIFICADA 2024'!M1537)</f>
        <v xml:space="preserve"> </v>
      </c>
      <c r="F1591" s="96" t="s">
        <v>111</v>
      </c>
      <c r="G1591" s="96" t="str">
        <f>IF(C1591='TABELA UNIFICADA 2024'!A1591,'TABELA UNIFICADA 2024'!D1591," ")</f>
        <v xml:space="preserve"> </v>
      </c>
      <c r="H1591" s="96" t="s">
        <v>43</v>
      </c>
      <c r="I1591" s="96" t="s">
        <v>112</v>
      </c>
      <c r="J1591" s="97" t="str">
        <f>IF(C1591='TABELA UNIFICADA 2024'!A1537,'TABELA UNIFICADA 2024'!G1537," ")</f>
        <v xml:space="preserve"> </v>
      </c>
      <c r="K1591" s="96" t="s">
        <v>113</v>
      </c>
      <c r="L1591" s="100" t="str">
        <f t="shared" si="139"/>
        <v>-</v>
      </c>
      <c r="M1591" s="95" t="str">
        <f>IF(C1591='TABELA UNIFICADA 2024'!A1591,'TABELA UNIFICADA 2024'!C1591," ")</f>
        <v xml:space="preserve"> </v>
      </c>
      <c r="N1591" s="99" t="str">
        <f>IF(C1591='TABELA UNIFICADA 2024'!A1537,'TABELA UNIFICADA 2024'!F1537," ")</f>
        <v xml:space="preserve"> </v>
      </c>
      <c r="O1591" s="99" t="str">
        <f t="shared" si="140"/>
        <v xml:space="preserve"> </v>
      </c>
      <c r="Y1591" s="183" t="s">
        <v>333</v>
      </c>
      <c r="Z1591" s="104" t="s">
        <v>617</v>
      </c>
      <c r="AA1591" s="104" t="s">
        <v>618</v>
      </c>
      <c r="AB1591" s="104" t="str">
        <f t="shared" si="143"/>
        <v>FERRO</v>
      </c>
      <c r="AC1591" s="106">
        <f>IF(AND(AB1591="FERRO",AA1591="PADRAO"),CONTROLE!$T$2,IF(AND(AB1591="FERRO",AA1591="ESPECIAL"),CONTROLE!$T$3,IF(AND(AB1591="ACO",AA1591="PADRAO"),CONTROLE!$T$8,IF(AND(AB1591="ACO",AA1591="ESPECIAL"),CONTROLE!$T$9,IF(AND(AB1591="ALUMINIO",AA1591="PADRAO"),CONTROLE!$T$5,IF(AND(AB1591="ALUMINIO",AA1591="ESPECIAL"),CONTROLE!$T$6))))))</f>
        <v>12738</v>
      </c>
    </row>
    <row r="1592" spans="1:29" ht="15" customHeight="1">
      <c r="A1592" s="98" t="s">
        <v>2927</v>
      </c>
      <c r="B1592" s="96" t="str">
        <f t="shared" si="142"/>
        <v xml:space="preserve"> </v>
      </c>
      <c r="C1592" s="96" t="str">
        <f>IF(AND(ISBLANK('TABELA UNIFICADA 2024'!P1538)=TRUE,(ISBLANK('TABELA UNIFICADA 2024'!A1538)=FALSE)),'TABELA UNIFICADA 2024'!A1538," ")</f>
        <v xml:space="preserve"> </v>
      </c>
      <c r="D1592" s="96" t="s">
        <v>43</v>
      </c>
      <c r="E1592" s="191" t="str">
        <f>IF(ISBLANK('TABELA UNIFICADA 2024'!M1538)=TRUE," ",'TABELA UNIFICADA 2024'!M1538)</f>
        <v xml:space="preserve"> </v>
      </c>
      <c r="F1592" s="96" t="s">
        <v>111</v>
      </c>
      <c r="G1592" s="96" t="str">
        <f>IF(C1592='TABELA UNIFICADA 2024'!A1592,'TABELA UNIFICADA 2024'!D1592," ")</f>
        <v xml:space="preserve"> </v>
      </c>
      <c r="H1592" s="96" t="s">
        <v>43</v>
      </c>
      <c r="I1592" s="96" t="s">
        <v>112</v>
      </c>
      <c r="J1592" s="97" t="str">
        <f>IF(C1592='TABELA UNIFICADA 2024'!A1538,'TABELA UNIFICADA 2024'!G1538," ")</f>
        <v xml:space="preserve"> </v>
      </c>
      <c r="K1592" s="96" t="s">
        <v>113</v>
      </c>
      <c r="L1592" s="100" t="str">
        <f t="shared" si="139"/>
        <v>-</v>
      </c>
      <c r="M1592" s="95" t="str">
        <f>IF(C1592='TABELA UNIFICADA 2024'!A1592,'TABELA UNIFICADA 2024'!C1592," ")</f>
        <v xml:space="preserve"> </v>
      </c>
      <c r="N1592" s="99" t="str">
        <f>IF(C1592='TABELA UNIFICADA 2024'!A1538,'TABELA UNIFICADA 2024'!F1538," ")</f>
        <v xml:space="preserve"> </v>
      </c>
      <c r="O1592" s="99" t="str">
        <f t="shared" si="140"/>
        <v xml:space="preserve"> </v>
      </c>
      <c r="Y1592" s="183" t="s">
        <v>323</v>
      </c>
      <c r="Z1592" s="104" t="s">
        <v>617</v>
      </c>
      <c r="AA1592" s="104" t="s">
        <v>618</v>
      </c>
      <c r="AB1592" s="104" t="str">
        <f t="shared" si="143"/>
        <v>FERRO</v>
      </c>
      <c r="AC1592" s="106">
        <f>IF(AND(AB1592="FERRO",AA1592="PADRAO"),CONTROLE!$T$2,IF(AND(AB1592="FERRO",AA1592="ESPECIAL"),CONTROLE!$T$3,IF(AND(AB1592="ACO",AA1592="PADRAO"),CONTROLE!$T$8,IF(AND(AB1592="ACO",AA1592="ESPECIAL"),CONTROLE!$T$9,IF(AND(AB1592="ALUMINIO",AA1592="PADRAO"),CONTROLE!$T$5,IF(AND(AB1592="ALUMINIO",AA1592="ESPECIAL"),CONTROLE!$T$6))))))</f>
        <v>12738</v>
      </c>
    </row>
    <row r="1593" spans="1:29" ht="15" customHeight="1">
      <c r="A1593" s="98" t="s">
        <v>2927</v>
      </c>
      <c r="B1593" s="96" t="str">
        <f t="shared" si="142"/>
        <v xml:space="preserve"> </v>
      </c>
      <c r="C1593" s="96" t="str">
        <f>IF(AND(ISBLANK('TABELA UNIFICADA 2024'!P1539)=TRUE,(ISBLANK('TABELA UNIFICADA 2024'!A1539)=FALSE)),'TABELA UNIFICADA 2024'!A1539," ")</f>
        <v xml:space="preserve"> </v>
      </c>
      <c r="D1593" s="96" t="s">
        <v>43</v>
      </c>
      <c r="E1593" s="191" t="str">
        <f>IF(ISBLANK('TABELA UNIFICADA 2024'!M1539)=TRUE," ",'TABELA UNIFICADA 2024'!M1539)</f>
        <v xml:space="preserve"> </v>
      </c>
      <c r="F1593" s="96" t="s">
        <v>111</v>
      </c>
      <c r="G1593" s="96" t="str">
        <f>IF(C1593='TABELA UNIFICADA 2024'!A1593,'TABELA UNIFICADA 2024'!D1593," ")</f>
        <v xml:space="preserve"> </v>
      </c>
      <c r="H1593" s="96" t="s">
        <v>43</v>
      </c>
      <c r="I1593" s="96" t="s">
        <v>112</v>
      </c>
      <c r="J1593" s="97" t="str">
        <f>IF(C1593='TABELA UNIFICADA 2024'!A1539,'TABELA UNIFICADA 2024'!G1539," ")</f>
        <v xml:space="preserve"> </v>
      </c>
      <c r="K1593" s="96" t="s">
        <v>113</v>
      </c>
      <c r="L1593" s="100" t="str">
        <f t="shared" si="139"/>
        <v>-</v>
      </c>
      <c r="M1593" s="95" t="str">
        <f>IF(C1593='TABELA UNIFICADA 2024'!A1593,'TABELA UNIFICADA 2024'!C1593," ")</f>
        <v xml:space="preserve"> </v>
      </c>
      <c r="N1593" s="99" t="str">
        <f>IF(C1593='TABELA UNIFICADA 2024'!A1539,'TABELA UNIFICADA 2024'!F1539," ")</f>
        <v xml:space="preserve"> </v>
      </c>
      <c r="O1593" s="99" t="str">
        <f t="shared" si="140"/>
        <v xml:space="preserve"> </v>
      </c>
      <c r="Y1593" s="183" t="s">
        <v>334</v>
      </c>
      <c r="Z1593" s="104" t="s">
        <v>617</v>
      </c>
      <c r="AA1593" s="104" t="s">
        <v>618</v>
      </c>
      <c r="AB1593" s="104" t="str">
        <f t="shared" si="143"/>
        <v>FERRO</v>
      </c>
      <c r="AC1593" s="106">
        <f>IF(AND(AB1593="FERRO",AA1593="PADRAO"),CONTROLE!$T$2,IF(AND(AB1593="FERRO",AA1593="ESPECIAL"),CONTROLE!$T$3,IF(AND(AB1593="ACO",AA1593="PADRAO"),CONTROLE!$T$8,IF(AND(AB1593="ACO",AA1593="ESPECIAL"),CONTROLE!$T$9,IF(AND(AB1593="ALUMINIO",AA1593="PADRAO"),CONTROLE!$T$5,IF(AND(AB1593="ALUMINIO",AA1593="ESPECIAL"),CONTROLE!$T$6))))))</f>
        <v>12738</v>
      </c>
    </row>
    <row r="1594" spans="1:29" ht="15" customHeight="1">
      <c r="A1594" s="98" t="s">
        <v>2927</v>
      </c>
      <c r="B1594" s="96" t="str">
        <f t="shared" si="142"/>
        <v xml:space="preserve"> </v>
      </c>
      <c r="C1594" s="96" t="str">
        <f>IF(AND(ISBLANK('TABELA UNIFICADA 2024'!P1540)=TRUE,(ISBLANK('TABELA UNIFICADA 2024'!A1540)=FALSE)),'TABELA UNIFICADA 2024'!A1540," ")</f>
        <v xml:space="preserve"> </v>
      </c>
      <c r="D1594" s="96" t="s">
        <v>43</v>
      </c>
      <c r="E1594" s="191" t="str">
        <f>IF(ISBLANK('TABELA UNIFICADA 2024'!M1540)=TRUE," ",'TABELA UNIFICADA 2024'!M1540)</f>
        <v xml:space="preserve"> </v>
      </c>
      <c r="F1594" s="96" t="s">
        <v>111</v>
      </c>
      <c r="G1594" s="96" t="str">
        <f>IF(C1594='TABELA UNIFICADA 2024'!A1594,'TABELA UNIFICADA 2024'!D1594," ")</f>
        <v xml:space="preserve"> </v>
      </c>
      <c r="H1594" s="96" t="s">
        <v>43</v>
      </c>
      <c r="I1594" s="96" t="s">
        <v>112</v>
      </c>
      <c r="J1594" s="97" t="str">
        <f>IF(C1594='TABELA UNIFICADA 2024'!A1540,'TABELA UNIFICADA 2024'!G1540," ")</f>
        <v xml:space="preserve"> </v>
      </c>
      <c r="K1594" s="96" t="s">
        <v>113</v>
      </c>
      <c r="L1594" s="100" t="str">
        <f t="shared" si="139"/>
        <v>-</v>
      </c>
      <c r="M1594" s="95" t="str">
        <f>IF(C1594='TABELA UNIFICADA 2024'!A1594,'TABELA UNIFICADA 2024'!C1594," ")</f>
        <v xml:space="preserve"> </v>
      </c>
      <c r="N1594" s="99" t="str">
        <f>IF(C1594='TABELA UNIFICADA 2024'!A1540,'TABELA UNIFICADA 2024'!F1540," ")</f>
        <v xml:space="preserve"> </v>
      </c>
      <c r="O1594" s="99" t="str">
        <f t="shared" si="140"/>
        <v xml:space="preserve"> </v>
      </c>
      <c r="Y1594" s="183" t="s">
        <v>1406</v>
      </c>
      <c r="Z1594" s="104" t="s">
        <v>666</v>
      </c>
      <c r="AA1594" s="104" t="s">
        <v>618</v>
      </c>
      <c r="AB1594" s="104" t="str">
        <f t="shared" si="143"/>
        <v>FERRO</v>
      </c>
      <c r="AC1594" s="106">
        <f>IF(AND(AB1594="FERRO",AA1594="PADRAO"),CONTROLE!$T$2,IF(AND(AB1594="FERRO",AA1594="ESPECIAL"),CONTROLE!$T$3,IF(AND(AB1594="ACO",AA1594="PADRAO"),CONTROLE!$T$8,IF(AND(AB1594="ACO",AA1594="ESPECIAL"),CONTROLE!$T$9,IF(AND(AB1594="ALUMINIO",AA1594="PADRAO"),CONTROLE!$T$5,IF(AND(AB1594="ALUMINIO",AA1594="ESPECIAL"),CONTROLE!$T$6))))))</f>
        <v>12738</v>
      </c>
    </row>
    <row r="1595" spans="1:29" ht="15" customHeight="1">
      <c r="A1595" s="98" t="s">
        <v>2927</v>
      </c>
      <c r="B1595" s="96" t="str">
        <f t="shared" si="142"/>
        <v xml:space="preserve"> </v>
      </c>
      <c r="C1595" s="96" t="str">
        <f>IF(AND(ISBLANK('TABELA UNIFICADA 2024'!P1541)=TRUE,(ISBLANK('TABELA UNIFICADA 2024'!A1541)=FALSE)),'TABELA UNIFICADA 2024'!A1541," ")</f>
        <v xml:space="preserve"> </v>
      </c>
      <c r="D1595" s="96" t="s">
        <v>43</v>
      </c>
      <c r="E1595" s="191" t="str">
        <f>IF(ISBLANK('TABELA UNIFICADA 2024'!M1541)=TRUE," ",'TABELA UNIFICADA 2024'!M1541)</f>
        <v xml:space="preserve"> </v>
      </c>
      <c r="F1595" s="96" t="s">
        <v>111</v>
      </c>
      <c r="G1595" s="96" t="str">
        <f>IF(C1595='TABELA UNIFICADA 2024'!A1595,'TABELA UNIFICADA 2024'!D1595," ")</f>
        <v xml:space="preserve"> </v>
      </c>
      <c r="H1595" s="96" t="s">
        <v>43</v>
      </c>
      <c r="I1595" s="96" t="s">
        <v>112</v>
      </c>
      <c r="J1595" s="97" t="str">
        <f>IF(C1595='TABELA UNIFICADA 2024'!A1541,'TABELA UNIFICADA 2024'!G1541," ")</f>
        <v xml:space="preserve"> </v>
      </c>
      <c r="K1595" s="96" t="s">
        <v>113</v>
      </c>
      <c r="L1595" s="100" t="str">
        <f t="shared" si="139"/>
        <v>-</v>
      </c>
      <c r="M1595" s="95" t="str">
        <f>IF(C1595='TABELA UNIFICADA 2024'!A1595,'TABELA UNIFICADA 2024'!C1595," ")</f>
        <v xml:space="preserve"> </v>
      </c>
      <c r="N1595" s="99" t="str">
        <f>IF(C1595='TABELA UNIFICADA 2024'!A1541,'TABELA UNIFICADA 2024'!F1541," ")</f>
        <v xml:space="preserve"> </v>
      </c>
      <c r="O1595" s="99" t="str">
        <f t="shared" si="140"/>
        <v xml:space="preserve"> </v>
      </c>
      <c r="Y1595" s="183" t="s">
        <v>1407</v>
      </c>
      <c r="Z1595" s="104" t="s">
        <v>617</v>
      </c>
      <c r="AA1595" s="104" t="s">
        <v>618</v>
      </c>
      <c r="AB1595" s="104" t="str">
        <f t="shared" si="143"/>
        <v>FERRO</v>
      </c>
      <c r="AC1595" s="106">
        <f>IF(AND(AB1595="FERRO",AA1595="PADRAO"),CONTROLE!$T$2,IF(AND(AB1595="FERRO",AA1595="ESPECIAL"),CONTROLE!$T$3,IF(AND(AB1595="ACO",AA1595="PADRAO"),CONTROLE!$T$8,IF(AND(AB1595="ACO",AA1595="ESPECIAL"),CONTROLE!$T$9,IF(AND(AB1595="ALUMINIO",AA1595="PADRAO"),CONTROLE!$T$5,IF(AND(AB1595="ALUMINIO",AA1595="ESPECIAL"),CONTROLE!$T$6))))))</f>
        <v>12738</v>
      </c>
    </row>
    <row r="1596" spans="1:29" ht="15" customHeight="1">
      <c r="A1596" s="98" t="s">
        <v>2927</v>
      </c>
      <c r="B1596" s="96" t="str">
        <f t="shared" si="142"/>
        <v xml:space="preserve"> </v>
      </c>
      <c r="C1596" s="96" t="str">
        <f>IF(AND(ISBLANK('TABELA UNIFICADA 2024'!P1542)=TRUE,(ISBLANK('TABELA UNIFICADA 2024'!A1542)=FALSE)),'TABELA UNIFICADA 2024'!A1542," ")</f>
        <v xml:space="preserve"> </v>
      </c>
      <c r="D1596" s="96" t="s">
        <v>43</v>
      </c>
      <c r="E1596" s="191" t="str">
        <f>IF(ISBLANK('TABELA UNIFICADA 2024'!M1542)=TRUE," ",'TABELA UNIFICADA 2024'!M1542)</f>
        <v xml:space="preserve"> </v>
      </c>
      <c r="F1596" s="96" t="s">
        <v>111</v>
      </c>
      <c r="G1596" s="96" t="str">
        <f>IF(C1596='TABELA UNIFICADA 2024'!A1596,'TABELA UNIFICADA 2024'!D1596," ")</f>
        <v xml:space="preserve"> </v>
      </c>
      <c r="H1596" s="96" t="s">
        <v>43</v>
      </c>
      <c r="I1596" s="96" t="s">
        <v>112</v>
      </c>
      <c r="J1596" s="97" t="str">
        <f>IF(C1596='TABELA UNIFICADA 2024'!A1542,'TABELA UNIFICADA 2024'!G1542," ")</f>
        <v xml:space="preserve"> </v>
      </c>
      <c r="K1596" s="96" t="s">
        <v>113</v>
      </c>
      <c r="L1596" s="100" t="str">
        <f t="shared" si="139"/>
        <v>-</v>
      </c>
      <c r="M1596" s="95" t="str">
        <f>IF(C1596='TABELA UNIFICADA 2024'!A1596,'TABELA UNIFICADA 2024'!C1596," ")</f>
        <v xml:space="preserve"> </v>
      </c>
      <c r="N1596" s="99" t="str">
        <f>IF(C1596='TABELA UNIFICADA 2024'!A1542,'TABELA UNIFICADA 2024'!F1542," ")</f>
        <v xml:space="preserve"> </v>
      </c>
      <c r="O1596" s="99" t="str">
        <f t="shared" si="140"/>
        <v xml:space="preserve"> </v>
      </c>
      <c r="Y1596" s="183" t="s">
        <v>1408</v>
      </c>
      <c r="Z1596" s="104" t="s">
        <v>617</v>
      </c>
      <c r="AA1596" s="104" t="s">
        <v>618</v>
      </c>
      <c r="AB1596" s="104" t="str">
        <f t="shared" si="143"/>
        <v>FERRO</v>
      </c>
      <c r="AC1596" s="106">
        <f>IF(AND(AB1596="FERRO",AA1596="PADRAO"),CONTROLE!$T$2,IF(AND(AB1596="FERRO",AA1596="ESPECIAL"),CONTROLE!$T$3,IF(AND(AB1596="ACO",AA1596="PADRAO"),CONTROLE!$T$8,IF(AND(AB1596="ACO",AA1596="ESPECIAL"),CONTROLE!$T$9,IF(AND(AB1596="ALUMINIO",AA1596="PADRAO"),CONTROLE!$T$5,IF(AND(AB1596="ALUMINIO",AA1596="ESPECIAL"),CONTROLE!$T$6))))))</f>
        <v>12738</v>
      </c>
    </row>
    <row r="1597" spans="1:29" ht="15" customHeight="1">
      <c r="A1597" s="98" t="s">
        <v>2927</v>
      </c>
      <c r="B1597" s="96" t="str">
        <f t="shared" si="142"/>
        <v xml:space="preserve"> </v>
      </c>
      <c r="C1597" s="96" t="str">
        <f>IF(AND(ISBLANK('TABELA UNIFICADA 2024'!P1543)=TRUE,(ISBLANK('TABELA UNIFICADA 2024'!A1543)=FALSE)),'TABELA UNIFICADA 2024'!A1543," ")</f>
        <v xml:space="preserve"> </v>
      </c>
      <c r="D1597" s="96" t="s">
        <v>43</v>
      </c>
      <c r="E1597" s="191" t="str">
        <f>IF(ISBLANK('TABELA UNIFICADA 2024'!M1543)=TRUE," ",'TABELA UNIFICADA 2024'!M1543)</f>
        <v xml:space="preserve"> </v>
      </c>
      <c r="F1597" s="96" t="s">
        <v>111</v>
      </c>
      <c r="G1597" s="96" t="str">
        <f>IF(C1597='TABELA UNIFICADA 2024'!A1597,'TABELA UNIFICADA 2024'!D1597," ")</f>
        <v xml:space="preserve"> </v>
      </c>
      <c r="H1597" s="96" t="s">
        <v>43</v>
      </c>
      <c r="I1597" s="96" t="s">
        <v>112</v>
      </c>
      <c r="J1597" s="97" t="str">
        <f>IF(C1597='TABELA UNIFICADA 2024'!A1543,'TABELA UNIFICADA 2024'!G1543," ")</f>
        <v xml:space="preserve"> </v>
      </c>
      <c r="K1597" s="96" t="s">
        <v>113</v>
      </c>
      <c r="L1597" s="100" t="str">
        <f t="shared" si="139"/>
        <v>-</v>
      </c>
      <c r="M1597" s="95" t="str">
        <f>IF(C1597='TABELA UNIFICADA 2024'!A1597,'TABELA UNIFICADA 2024'!C1597," ")</f>
        <v xml:space="preserve"> </v>
      </c>
      <c r="N1597" s="99" t="str">
        <f>IF(C1597='TABELA UNIFICADA 2024'!A1543,'TABELA UNIFICADA 2024'!F1543," ")</f>
        <v xml:space="preserve"> </v>
      </c>
      <c r="O1597" s="99" t="str">
        <f t="shared" si="140"/>
        <v xml:space="preserve"> </v>
      </c>
      <c r="Y1597" s="183" t="s">
        <v>1409</v>
      </c>
      <c r="Z1597" s="104" t="s">
        <v>696</v>
      </c>
      <c r="AA1597" s="104" t="s">
        <v>618</v>
      </c>
      <c r="AB1597" s="104" t="s">
        <v>2550</v>
      </c>
      <c r="AC1597" s="106">
        <f>IF(AND(AB1597="FERRO",AA1597="PADRAO"),CONTROLE!$T$2,IF(AND(AB1597="FERRO",AA1597="ESPECIAL"),CONTROLE!$T$3,IF(AND(AB1597="ACO",AA1597="PADRAO"),CONTROLE!$T$8,IF(AND(AB1597="ACO",AA1597="ESPECIAL"),CONTROLE!$T$9,IF(AND(AB1597="ALUMINIO",AA1597="PADRAO"),CONTROLE!$T$5,IF(AND(AB1597="ALUMINIO",AA1597="ESPECIAL"),CONTROLE!$T$6))))))</f>
        <v>12740</v>
      </c>
    </row>
    <row r="1598" spans="1:29" ht="15" customHeight="1">
      <c r="A1598" s="98" t="s">
        <v>2927</v>
      </c>
      <c r="B1598" s="96" t="str">
        <f t="shared" si="142"/>
        <v xml:space="preserve"> </v>
      </c>
      <c r="C1598" s="96" t="str">
        <f>IF(AND(ISBLANK('TABELA UNIFICADA 2024'!P1544)=TRUE,(ISBLANK('TABELA UNIFICADA 2024'!A1544)=FALSE)),'TABELA UNIFICADA 2024'!A1544," ")</f>
        <v xml:space="preserve"> </v>
      </c>
      <c r="D1598" s="96" t="s">
        <v>43</v>
      </c>
      <c r="E1598" s="191" t="str">
        <f>IF(ISBLANK('TABELA UNIFICADA 2024'!M1544)=TRUE," ",'TABELA UNIFICADA 2024'!M1544)</f>
        <v xml:space="preserve"> </v>
      </c>
      <c r="F1598" s="96" t="s">
        <v>111</v>
      </c>
      <c r="G1598" s="96" t="str">
        <f>IF(C1598='TABELA UNIFICADA 2024'!A1598,'TABELA UNIFICADA 2024'!D1598," ")</f>
        <v xml:space="preserve"> </v>
      </c>
      <c r="H1598" s="96" t="s">
        <v>43</v>
      </c>
      <c r="I1598" s="96" t="s">
        <v>112</v>
      </c>
      <c r="J1598" s="97" t="str">
        <f>IF(C1598='TABELA UNIFICADA 2024'!A1544,'TABELA UNIFICADA 2024'!G1544," ")</f>
        <v xml:space="preserve"> </v>
      </c>
      <c r="K1598" s="96" t="s">
        <v>113</v>
      </c>
      <c r="L1598" s="100" t="str">
        <f t="shared" si="139"/>
        <v>-</v>
      </c>
      <c r="M1598" s="95" t="str">
        <f>IF(C1598='TABELA UNIFICADA 2024'!A1598,'TABELA UNIFICADA 2024'!C1598," ")</f>
        <v xml:space="preserve"> </v>
      </c>
      <c r="N1598" s="99" t="str">
        <f>IF(C1598='TABELA UNIFICADA 2024'!A1544,'TABELA UNIFICADA 2024'!F1544," ")</f>
        <v xml:space="preserve"> </v>
      </c>
      <c r="O1598" s="99" t="str">
        <f t="shared" si="140"/>
        <v xml:space="preserve"> </v>
      </c>
      <c r="Y1598" s="183" t="s">
        <v>1410</v>
      </c>
      <c r="Z1598" s="104" t="s">
        <v>617</v>
      </c>
      <c r="AA1598" s="104" t="s">
        <v>618</v>
      </c>
      <c r="AB1598" s="104" t="str">
        <f>IF(LEFT(Z1598,1)="G","FERRO",0)</f>
        <v>FERRO</v>
      </c>
      <c r="AC1598" s="106">
        <f>IF(AND(AB1598="FERRO",AA1598="PADRAO"),CONTROLE!$T$2,IF(AND(AB1598="FERRO",AA1598="ESPECIAL"),CONTROLE!$T$3,IF(AND(AB1598="ACO",AA1598="PADRAO"),CONTROLE!$T$8,IF(AND(AB1598="ACO",AA1598="ESPECIAL"),CONTROLE!$T$9,IF(AND(AB1598="ALUMINIO",AA1598="PADRAO"),CONTROLE!$T$5,IF(AND(AB1598="ALUMINIO",AA1598="ESPECIAL"),CONTROLE!$T$6))))))</f>
        <v>12738</v>
      </c>
    </row>
    <row r="1599" spans="1:29" ht="15" customHeight="1">
      <c r="A1599" s="98" t="s">
        <v>2927</v>
      </c>
      <c r="B1599" s="96" t="str">
        <f t="shared" si="142"/>
        <v xml:space="preserve"> </v>
      </c>
      <c r="C1599" s="96" t="str">
        <f>IF(AND(ISBLANK('TABELA UNIFICADA 2024'!P1545)=TRUE,(ISBLANK('TABELA UNIFICADA 2024'!A1545)=FALSE)),'TABELA UNIFICADA 2024'!A1545," ")</f>
        <v xml:space="preserve"> </v>
      </c>
      <c r="D1599" s="96" t="s">
        <v>43</v>
      </c>
      <c r="E1599" s="191" t="str">
        <f>IF(ISBLANK('TABELA UNIFICADA 2024'!M1545)=TRUE," ",'TABELA UNIFICADA 2024'!M1545)</f>
        <v xml:space="preserve"> </v>
      </c>
      <c r="F1599" s="96" t="s">
        <v>111</v>
      </c>
      <c r="G1599" s="96" t="str">
        <f>IF(C1599='TABELA UNIFICADA 2024'!A1599,'TABELA UNIFICADA 2024'!D1599," ")</f>
        <v xml:space="preserve"> </v>
      </c>
      <c r="H1599" s="96" t="s">
        <v>43</v>
      </c>
      <c r="I1599" s="96" t="s">
        <v>112</v>
      </c>
      <c r="J1599" s="97" t="str">
        <f>IF(C1599='TABELA UNIFICADA 2024'!A1545,'TABELA UNIFICADA 2024'!G1545," ")</f>
        <v xml:space="preserve"> </v>
      </c>
      <c r="K1599" s="96" t="s">
        <v>113</v>
      </c>
      <c r="L1599" s="100" t="str">
        <f t="shared" si="139"/>
        <v>-</v>
      </c>
      <c r="M1599" s="95" t="str">
        <f>IF(C1599='TABELA UNIFICADA 2024'!A1599,'TABELA UNIFICADA 2024'!C1599," ")</f>
        <v xml:space="preserve"> </v>
      </c>
      <c r="N1599" s="99" t="str">
        <f>IF(C1599='TABELA UNIFICADA 2024'!A1545,'TABELA UNIFICADA 2024'!F1545," ")</f>
        <v xml:space="preserve"> </v>
      </c>
      <c r="O1599" s="99" t="str">
        <f t="shared" si="140"/>
        <v xml:space="preserve"> </v>
      </c>
      <c r="Y1599" s="183" t="s">
        <v>1411</v>
      </c>
      <c r="Z1599" s="104" t="s">
        <v>617</v>
      </c>
      <c r="AA1599" s="104" t="s">
        <v>618</v>
      </c>
      <c r="AB1599" s="104" t="str">
        <f>IF(LEFT(Z1599,1)="G","FERRO",0)</f>
        <v>FERRO</v>
      </c>
      <c r="AC1599" s="106">
        <f>IF(AND(AB1599="FERRO",AA1599="PADRAO"),CONTROLE!$T$2,IF(AND(AB1599="FERRO",AA1599="ESPECIAL"),CONTROLE!$T$3,IF(AND(AB1599="ACO",AA1599="PADRAO"),CONTROLE!$T$8,IF(AND(AB1599="ACO",AA1599="ESPECIAL"),CONTROLE!$T$9,IF(AND(AB1599="ALUMINIO",AA1599="PADRAO"),CONTROLE!$T$5,IF(AND(AB1599="ALUMINIO",AA1599="ESPECIAL"),CONTROLE!$T$6))))))</f>
        <v>12738</v>
      </c>
    </row>
    <row r="1600" spans="1:29" ht="15" customHeight="1">
      <c r="A1600" s="98" t="s">
        <v>2927</v>
      </c>
      <c r="B1600" s="96" t="str">
        <f t="shared" si="142"/>
        <v xml:space="preserve"> </v>
      </c>
      <c r="C1600" s="96" t="str">
        <f>IF(AND(ISBLANK('TABELA UNIFICADA 2024'!P1546)=TRUE,(ISBLANK('TABELA UNIFICADA 2024'!A1546)=FALSE)),'TABELA UNIFICADA 2024'!A1546," ")</f>
        <v xml:space="preserve"> </v>
      </c>
      <c r="D1600" s="96" t="s">
        <v>43</v>
      </c>
      <c r="E1600" s="191" t="str">
        <f>IF(ISBLANK('TABELA UNIFICADA 2024'!M1546)=TRUE," ",'TABELA UNIFICADA 2024'!M1546)</f>
        <v xml:space="preserve"> </v>
      </c>
      <c r="F1600" s="96" t="s">
        <v>111</v>
      </c>
      <c r="G1600" s="96" t="str">
        <f>IF(C1600='TABELA UNIFICADA 2024'!A1600,'TABELA UNIFICADA 2024'!D1600," ")</f>
        <v xml:space="preserve"> </v>
      </c>
      <c r="H1600" s="96" t="s">
        <v>43</v>
      </c>
      <c r="I1600" s="96" t="s">
        <v>112</v>
      </c>
      <c r="J1600" s="97" t="str">
        <f>IF(C1600='TABELA UNIFICADA 2024'!A1546,'TABELA UNIFICADA 2024'!G1546," ")</f>
        <v xml:space="preserve"> </v>
      </c>
      <c r="K1600" s="96" t="s">
        <v>113</v>
      </c>
      <c r="L1600" s="100" t="str">
        <f t="shared" si="139"/>
        <v>-</v>
      </c>
      <c r="M1600" s="95" t="str">
        <f>IF(C1600='TABELA UNIFICADA 2024'!A1600,'TABELA UNIFICADA 2024'!C1600," ")</f>
        <v xml:space="preserve"> </v>
      </c>
      <c r="N1600" s="99" t="str">
        <f>IF(C1600='TABELA UNIFICADA 2024'!A1546,'TABELA UNIFICADA 2024'!F1546," ")</f>
        <v xml:space="preserve"> </v>
      </c>
      <c r="O1600" s="99" t="str">
        <f t="shared" si="140"/>
        <v xml:space="preserve"> </v>
      </c>
      <c r="Y1600" s="183" t="s">
        <v>1412</v>
      </c>
      <c r="Z1600" s="104" t="s">
        <v>696</v>
      </c>
      <c r="AA1600" s="104" t="s">
        <v>618</v>
      </c>
      <c r="AB1600" s="104" t="s">
        <v>2550</v>
      </c>
      <c r="AC1600" s="106">
        <f>IF(AND(AB1600="FERRO",AA1600="PADRAO"),CONTROLE!$T$2,IF(AND(AB1600="FERRO",AA1600="ESPECIAL"),CONTROLE!$T$3,IF(AND(AB1600="ACO",AA1600="PADRAO"),CONTROLE!$T$8,IF(AND(AB1600="ACO",AA1600="ESPECIAL"),CONTROLE!$T$9,IF(AND(AB1600="ALUMINIO",AA1600="PADRAO"),CONTROLE!$T$5,IF(AND(AB1600="ALUMINIO",AA1600="ESPECIAL"),CONTROLE!$T$6))))))</f>
        <v>12740</v>
      </c>
    </row>
    <row r="1601" spans="1:29" ht="15" customHeight="1">
      <c r="A1601" s="98" t="s">
        <v>2927</v>
      </c>
      <c r="B1601" s="96" t="str">
        <f t="shared" si="142"/>
        <v xml:space="preserve"> </v>
      </c>
      <c r="C1601" s="96" t="str">
        <f>IF(AND(ISBLANK('TABELA UNIFICADA 2024'!P1547)=TRUE,(ISBLANK('TABELA UNIFICADA 2024'!A1547)=FALSE)),'TABELA UNIFICADA 2024'!A1547," ")</f>
        <v xml:space="preserve"> </v>
      </c>
      <c r="D1601" s="96" t="s">
        <v>43</v>
      </c>
      <c r="E1601" s="191" t="str">
        <f>IF(ISBLANK('TABELA UNIFICADA 2024'!M1547)=TRUE," ",'TABELA UNIFICADA 2024'!M1547)</f>
        <v xml:space="preserve"> </v>
      </c>
      <c r="F1601" s="96" t="s">
        <v>111</v>
      </c>
      <c r="G1601" s="96" t="str">
        <f>IF(C1601='TABELA UNIFICADA 2024'!A1601,'TABELA UNIFICADA 2024'!D1601," ")</f>
        <v xml:space="preserve"> </v>
      </c>
      <c r="H1601" s="96" t="s">
        <v>43</v>
      </c>
      <c r="I1601" s="96" t="s">
        <v>112</v>
      </c>
      <c r="J1601" s="97" t="str">
        <f>IF(C1601='TABELA UNIFICADA 2024'!A1547,'TABELA UNIFICADA 2024'!G1547," ")</f>
        <v xml:space="preserve"> </v>
      </c>
      <c r="K1601" s="96" t="s">
        <v>113</v>
      </c>
      <c r="L1601" s="100" t="str">
        <f t="shared" si="139"/>
        <v>-</v>
      </c>
      <c r="M1601" s="95" t="str">
        <f>IF(C1601='TABELA UNIFICADA 2024'!A1601,'TABELA UNIFICADA 2024'!C1601," ")</f>
        <v xml:space="preserve"> </v>
      </c>
      <c r="N1601" s="99" t="str">
        <f>IF(C1601='TABELA UNIFICADA 2024'!A1547,'TABELA UNIFICADA 2024'!F1547," ")</f>
        <v xml:space="preserve"> </v>
      </c>
      <c r="O1601" s="99" t="str">
        <f t="shared" si="140"/>
        <v xml:space="preserve"> </v>
      </c>
      <c r="Y1601" s="183" t="s">
        <v>1413</v>
      </c>
      <c r="Z1601" s="104" t="s">
        <v>696</v>
      </c>
      <c r="AA1601" s="104" t="s">
        <v>618</v>
      </c>
      <c r="AB1601" s="104" t="s">
        <v>2550</v>
      </c>
      <c r="AC1601" s="106">
        <f>IF(AND(AB1601="FERRO",AA1601="PADRAO"),CONTROLE!$T$2,IF(AND(AB1601="FERRO",AA1601="ESPECIAL"),CONTROLE!$T$3,IF(AND(AB1601="ACO",AA1601="PADRAO"),CONTROLE!$T$8,IF(AND(AB1601="ACO",AA1601="ESPECIAL"),CONTROLE!$T$9,IF(AND(AB1601="ALUMINIO",AA1601="PADRAO"),CONTROLE!$T$5,IF(AND(AB1601="ALUMINIO",AA1601="ESPECIAL"),CONTROLE!$T$6))))))</f>
        <v>12740</v>
      </c>
    </row>
    <row r="1602" spans="1:29" ht="15" customHeight="1">
      <c r="A1602" s="98" t="s">
        <v>2927</v>
      </c>
      <c r="B1602" s="96" t="str">
        <f t="shared" si="142"/>
        <v xml:space="preserve"> </v>
      </c>
      <c r="C1602" s="96" t="str">
        <f>IF(AND(ISBLANK('TABELA UNIFICADA 2024'!P1548)=TRUE,(ISBLANK('TABELA UNIFICADA 2024'!A1548)=FALSE)),'TABELA UNIFICADA 2024'!A1548," ")</f>
        <v xml:space="preserve"> </v>
      </c>
      <c r="D1602" s="96" t="s">
        <v>43</v>
      </c>
      <c r="E1602" s="191" t="str">
        <f>IF(ISBLANK('TABELA UNIFICADA 2024'!M1548)=TRUE," ",'TABELA UNIFICADA 2024'!M1548)</f>
        <v xml:space="preserve"> </v>
      </c>
      <c r="F1602" s="96" t="s">
        <v>111</v>
      </c>
      <c r="G1602" s="96" t="str">
        <f>IF(C1602='TABELA UNIFICADA 2024'!A1602,'TABELA UNIFICADA 2024'!D1602," ")</f>
        <v xml:space="preserve"> </v>
      </c>
      <c r="H1602" s="96" t="s">
        <v>43</v>
      </c>
      <c r="I1602" s="96" t="s">
        <v>112</v>
      </c>
      <c r="J1602" s="97" t="str">
        <f>IF(C1602='TABELA UNIFICADA 2024'!A1548,'TABELA UNIFICADA 2024'!G1548," ")</f>
        <v xml:space="preserve"> </v>
      </c>
      <c r="K1602" s="96" t="s">
        <v>113</v>
      </c>
      <c r="L1602" s="100" t="str">
        <f t="shared" si="139"/>
        <v>-</v>
      </c>
      <c r="M1602" s="95" t="str">
        <f>IF(C1602='TABELA UNIFICADA 2024'!A1602,'TABELA UNIFICADA 2024'!C1602," ")</f>
        <v xml:space="preserve"> </v>
      </c>
      <c r="N1602" s="99" t="str">
        <f>IF(C1602='TABELA UNIFICADA 2024'!A1548,'TABELA UNIFICADA 2024'!F1548," ")</f>
        <v xml:space="preserve"> </v>
      </c>
      <c r="O1602" s="99" t="str">
        <f t="shared" si="140"/>
        <v xml:space="preserve"> </v>
      </c>
      <c r="Y1602" s="183" t="s">
        <v>1414</v>
      </c>
      <c r="Z1602" s="104" t="s">
        <v>696</v>
      </c>
      <c r="AA1602" s="104" t="s">
        <v>618</v>
      </c>
      <c r="AB1602" s="104" t="s">
        <v>2550</v>
      </c>
      <c r="AC1602" s="106">
        <f>IF(AND(AB1602="FERRO",AA1602="PADRAO"),CONTROLE!$T$2,IF(AND(AB1602="FERRO",AA1602="ESPECIAL"),CONTROLE!$T$3,IF(AND(AB1602="ACO",AA1602="PADRAO"),CONTROLE!$T$8,IF(AND(AB1602="ACO",AA1602="ESPECIAL"),CONTROLE!$T$9,IF(AND(AB1602="ALUMINIO",AA1602="PADRAO"),CONTROLE!$T$5,IF(AND(AB1602="ALUMINIO",AA1602="ESPECIAL"),CONTROLE!$T$6))))))</f>
        <v>12740</v>
      </c>
    </row>
    <row r="1603" spans="1:29" ht="15" customHeight="1">
      <c r="A1603" s="98" t="s">
        <v>2927</v>
      </c>
      <c r="B1603" s="96" t="str">
        <f t="shared" si="142"/>
        <v xml:space="preserve"> </v>
      </c>
      <c r="C1603" s="96" t="str">
        <f>IF(AND(ISBLANK('TABELA UNIFICADA 2024'!P1549)=TRUE,(ISBLANK('TABELA UNIFICADA 2024'!A1549)=FALSE)),'TABELA UNIFICADA 2024'!A1549," ")</f>
        <v xml:space="preserve"> </v>
      </c>
      <c r="D1603" s="96" t="s">
        <v>43</v>
      </c>
      <c r="E1603" s="191" t="str">
        <f>IF(ISBLANK('TABELA UNIFICADA 2024'!M1549)=TRUE," ",'TABELA UNIFICADA 2024'!M1549)</f>
        <v xml:space="preserve"> </v>
      </c>
      <c r="F1603" s="96" t="s">
        <v>111</v>
      </c>
      <c r="G1603" s="96" t="str">
        <f>IF(C1603='TABELA UNIFICADA 2024'!A1603,'TABELA UNIFICADA 2024'!D1603," ")</f>
        <v xml:space="preserve"> </v>
      </c>
      <c r="H1603" s="96" t="s">
        <v>43</v>
      </c>
      <c r="I1603" s="96" t="s">
        <v>112</v>
      </c>
      <c r="J1603" s="97" t="str">
        <f>IF(C1603='TABELA UNIFICADA 2024'!A1549,'TABELA UNIFICADA 2024'!G1549," ")</f>
        <v xml:space="preserve"> </v>
      </c>
      <c r="K1603" s="96" t="s">
        <v>113</v>
      </c>
      <c r="L1603" s="100" t="str">
        <f t="shared" si="139"/>
        <v>-</v>
      </c>
      <c r="M1603" s="95" t="str">
        <f>IF(C1603='TABELA UNIFICADA 2024'!A1603,'TABELA UNIFICADA 2024'!C1603," ")</f>
        <v xml:space="preserve"> </v>
      </c>
      <c r="N1603" s="99" t="str">
        <f>IF(C1603='TABELA UNIFICADA 2024'!A1549,'TABELA UNIFICADA 2024'!F1549," ")</f>
        <v xml:space="preserve"> </v>
      </c>
      <c r="O1603" s="99" t="str">
        <f t="shared" si="140"/>
        <v xml:space="preserve"> </v>
      </c>
      <c r="Y1603" s="183" t="s">
        <v>1415</v>
      </c>
      <c r="Z1603" s="104" t="s">
        <v>696</v>
      </c>
      <c r="AA1603" s="104" t="s">
        <v>618</v>
      </c>
      <c r="AB1603" s="104" t="s">
        <v>2550</v>
      </c>
      <c r="AC1603" s="106">
        <f>IF(AND(AB1603="FERRO",AA1603="PADRAO"),CONTROLE!$T$2,IF(AND(AB1603="FERRO",AA1603="ESPECIAL"),CONTROLE!$T$3,IF(AND(AB1603="ACO",AA1603="PADRAO"),CONTROLE!$T$8,IF(AND(AB1603="ACO",AA1603="ESPECIAL"),CONTROLE!$T$9,IF(AND(AB1603="ALUMINIO",AA1603="PADRAO"),CONTROLE!$T$5,IF(AND(AB1603="ALUMINIO",AA1603="ESPECIAL"),CONTROLE!$T$6))))))</f>
        <v>12740</v>
      </c>
    </row>
    <row r="1604" spans="1:29" ht="15" customHeight="1">
      <c r="A1604" s="98" t="s">
        <v>2927</v>
      </c>
      <c r="B1604" s="96" t="str">
        <f t="shared" si="142"/>
        <v xml:space="preserve"> </v>
      </c>
      <c r="C1604" s="96" t="str">
        <f>IF(AND(ISBLANK('TABELA UNIFICADA 2024'!P1550)=TRUE,(ISBLANK('TABELA UNIFICADA 2024'!A1550)=FALSE)),'TABELA UNIFICADA 2024'!A1550," ")</f>
        <v xml:space="preserve"> </v>
      </c>
      <c r="D1604" s="96" t="s">
        <v>43</v>
      </c>
      <c r="E1604" s="191" t="str">
        <f>IF(ISBLANK('TABELA UNIFICADA 2024'!M1550)=TRUE," ",'TABELA UNIFICADA 2024'!M1550)</f>
        <v xml:space="preserve"> </v>
      </c>
      <c r="F1604" s="96" t="s">
        <v>111</v>
      </c>
      <c r="G1604" s="96" t="str">
        <f>IF(C1604='TABELA UNIFICADA 2024'!A1604,'TABELA UNIFICADA 2024'!D1604," ")</f>
        <v xml:space="preserve"> </v>
      </c>
      <c r="H1604" s="96" t="s">
        <v>43</v>
      </c>
      <c r="I1604" s="96" t="s">
        <v>112</v>
      </c>
      <c r="J1604" s="97" t="str">
        <f>IF(C1604='TABELA UNIFICADA 2024'!A1550,'TABELA UNIFICADA 2024'!G1550," ")</f>
        <v xml:space="preserve"> </v>
      </c>
      <c r="K1604" s="96" t="s">
        <v>113</v>
      </c>
      <c r="L1604" s="100" t="str">
        <f t="shared" si="139"/>
        <v>-</v>
      </c>
      <c r="M1604" s="95" t="str">
        <f>IF(C1604='TABELA UNIFICADA 2024'!A1604,'TABELA UNIFICADA 2024'!C1604," ")</f>
        <v xml:space="preserve"> </v>
      </c>
      <c r="N1604" s="99" t="str">
        <f>IF(C1604='TABELA UNIFICADA 2024'!A1550,'TABELA UNIFICADA 2024'!F1550," ")</f>
        <v xml:space="preserve"> </v>
      </c>
      <c r="O1604" s="99" t="str">
        <f t="shared" si="140"/>
        <v xml:space="preserve"> </v>
      </c>
      <c r="Y1604" s="183" t="s">
        <v>1416</v>
      </c>
      <c r="Z1604" s="104" t="s">
        <v>617</v>
      </c>
      <c r="AA1604" s="104" t="s">
        <v>618</v>
      </c>
      <c r="AB1604" s="104" t="str">
        <f t="shared" ref="AB1604:AB1615" si="144">IF(LEFT(Z1604,1)="G","FERRO",0)</f>
        <v>FERRO</v>
      </c>
      <c r="AC1604" s="106">
        <f>IF(AND(AB1604="FERRO",AA1604="PADRAO"),CONTROLE!$T$2,IF(AND(AB1604="FERRO",AA1604="ESPECIAL"),CONTROLE!$T$3,IF(AND(AB1604="ACO",AA1604="PADRAO"),CONTROLE!$T$8,IF(AND(AB1604="ACO",AA1604="ESPECIAL"),CONTROLE!$T$9,IF(AND(AB1604="ALUMINIO",AA1604="PADRAO"),CONTROLE!$T$5,IF(AND(AB1604="ALUMINIO",AA1604="ESPECIAL"),CONTROLE!$T$6))))))</f>
        <v>12738</v>
      </c>
    </row>
    <row r="1605" spans="1:29" ht="15" customHeight="1">
      <c r="A1605" s="98" t="s">
        <v>2927</v>
      </c>
      <c r="B1605" s="96" t="str">
        <f t="shared" si="142"/>
        <v xml:space="preserve"> </v>
      </c>
      <c r="C1605" s="96" t="str">
        <f>IF(AND(ISBLANK('TABELA UNIFICADA 2024'!P1551)=TRUE,(ISBLANK('TABELA UNIFICADA 2024'!A1551)=FALSE)),'TABELA UNIFICADA 2024'!A1551," ")</f>
        <v xml:space="preserve"> </v>
      </c>
      <c r="D1605" s="96" t="s">
        <v>43</v>
      </c>
      <c r="E1605" s="191" t="str">
        <f>IF(ISBLANK('TABELA UNIFICADA 2024'!M1551)=TRUE," ",'TABELA UNIFICADA 2024'!M1551)</f>
        <v xml:space="preserve"> </v>
      </c>
      <c r="F1605" s="96" t="s">
        <v>111</v>
      </c>
      <c r="G1605" s="96" t="str">
        <f>IF(C1605='TABELA UNIFICADA 2024'!A1605,'TABELA UNIFICADA 2024'!D1605," ")</f>
        <v xml:space="preserve"> </v>
      </c>
      <c r="H1605" s="96" t="s">
        <v>43</v>
      </c>
      <c r="I1605" s="96" t="s">
        <v>112</v>
      </c>
      <c r="J1605" s="97" t="str">
        <f>IF(C1605='TABELA UNIFICADA 2024'!A1551,'TABELA UNIFICADA 2024'!G1551," ")</f>
        <v xml:space="preserve"> </v>
      </c>
      <c r="K1605" s="96" t="s">
        <v>113</v>
      </c>
      <c r="L1605" s="100" t="str">
        <f t="shared" si="139"/>
        <v>-</v>
      </c>
      <c r="M1605" s="95" t="str">
        <f>IF(C1605='TABELA UNIFICADA 2024'!A1605,'TABELA UNIFICADA 2024'!C1605," ")</f>
        <v xml:space="preserve"> </v>
      </c>
      <c r="N1605" s="99" t="str">
        <f>IF(C1605='TABELA UNIFICADA 2024'!A1551,'TABELA UNIFICADA 2024'!F1551," ")</f>
        <v xml:space="preserve"> </v>
      </c>
      <c r="O1605" s="99" t="str">
        <f t="shared" si="140"/>
        <v xml:space="preserve"> </v>
      </c>
      <c r="Y1605" s="183" t="s">
        <v>339</v>
      </c>
      <c r="Z1605" s="104" t="s">
        <v>617</v>
      </c>
      <c r="AA1605" s="104" t="s">
        <v>618</v>
      </c>
      <c r="AB1605" s="104" t="str">
        <f t="shared" si="144"/>
        <v>FERRO</v>
      </c>
      <c r="AC1605" s="106">
        <f>IF(AND(AB1605="FERRO",AA1605="PADRAO"),CONTROLE!$T$2,IF(AND(AB1605="FERRO",AA1605="ESPECIAL"),CONTROLE!$T$3,IF(AND(AB1605="ACO",AA1605="PADRAO"),CONTROLE!$T$8,IF(AND(AB1605="ACO",AA1605="ESPECIAL"),CONTROLE!$T$9,IF(AND(AB1605="ALUMINIO",AA1605="PADRAO"),CONTROLE!$T$5,IF(AND(AB1605="ALUMINIO",AA1605="ESPECIAL"),CONTROLE!$T$6))))))</f>
        <v>12738</v>
      </c>
    </row>
    <row r="1606" spans="1:29" ht="15" customHeight="1">
      <c r="A1606" s="98" t="s">
        <v>2927</v>
      </c>
      <c r="B1606" s="96" t="str">
        <f t="shared" si="142"/>
        <v xml:space="preserve"> </v>
      </c>
      <c r="C1606" s="96" t="str">
        <f>IF(AND(ISBLANK('TABELA UNIFICADA 2024'!P1552)=TRUE,(ISBLANK('TABELA UNIFICADA 2024'!A1552)=FALSE)),'TABELA UNIFICADA 2024'!A1552," ")</f>
        <v xml:space="preserve"> </v>
      </c>
      <c r="D1606" s="96" t="s">
        <v>43</v>
      </c>
      <c r="E1606" s="191" t="str">
        <f>IF(ISBLANK('TABELA UNIFICADA 2024'!M1552)=TRUE," ",'TABELA UNIFICADA 2024'!M1552)</f>
        <v xml:space="preserve"> </v>
      </c>
      <c r="F1606" s="96" t="s">
        <v>111</v>
      </c>
      <c r="G1606" s="96" t="str">
        <f>IF(C1606='TABELA UNIFICADA 2024'!A1606,'TABELA UNIFICADA 2024'!D1606," ")</f>
        <v xml:space="preserve"> </v>
      </c>
      <c r="H1606" s="96" t="s">
        <v>43</v>
      </c>
      <c r="I1606" s="96" t="s">
        <v>112</v>
      </c>
      <c r="J1606" s="97" t="str">
        <f>IF(C1606='TABELA UNIFICADA 2024'!A1552,'TABELA UNIFICADA 2024'!G1552," ")</f>
        <v xml:space="preserve"> </v>
      </c>
      <c r="K1606" s="96" t="s">
        <v>113</v>
      </c>
      <c r="L1606" s="100" t="str">
        <f t="shared" si="139"/>
        <v>-</v>
      </c>
      <c r="M1606" s="95" t="str">
        <f>IF(C1606='TABELA UNIFICADA 2024'!A1606,'TABELA UNIFICADA 2024'!C1606," ")</f>
        <v xml:space="preserve"> </v>
      </c>
      <c r="N1606" s="99" t="str">
        <f>IF(C1606='TABELA UNIFICADA 2024'!A1552,'TABELA UNIFICADA 2024'!F1552," ")</f>
        <v xml:space="preserve"> </v>
      </c>
      <c r="O1606" s="99" t="str">
        <f t="shared" si="140"/>
        <v xml:space="preserve"> </v>
      </c>
      <c r="Y1606" s="183" t="s">
        <v>345</v>
      </c>
      <c r="Z1606" s="104" t="s">
        <v>666</v>
      </c>
      <c r="AA1606" s="104" t="s">
        <v>618</v>
      </c>
      <c r="AB1606" s="104" t="str">
        <f t="shared" si="144"/>
        <v>FERRO</v>
      </c>
      <c r="AC1606" s="106">
        <f>IF(AND(AB1606="FERRO",AA1606="PADRAO"),CONTROLE!$T$2,IF(AND(AB1606="FERRO",AA1606="ESPECIAL"),CONTROLE!$T$3,IF(AND(AB1606="ACO",AA1606="PADRAO"),CONTROLE!$T$8,IF(AND(AB1606="ACO",AA1606="ESPECIAL"),CONTROLE!$T$9,IF(AND(AB1606="ALUMINIO",AA1606="PADRAO"),CONTROLE!$T$5,IF(AND(AB1606="ALUMINIO",AA1606="ESPECIAL"),CONTROLE!$T$6))))))</f>
        <v>12738</v>
      </c>
    </row>
    <row r="1607" spans="1:29" ht="15" customHeight="1">
      <c r="A1607" s="98" t="s">
        <v>2927</v>
      </c>
      <c r="B1607" s="96" t="str">
        <f t="shared" si="142"/>
        <v xml:space="preserve"> </v>
      </c>
      <c r="C1607" s="96" t="str">
        <f>IF(AND(ISBLANK('TABELA UNIFICADA 2024'!P1553)=TRUE,(ISBLANK('TABELA UNIFICADA 2024'!A1553)=FALSE)),'TABELA UNIFICADA 2024'!A1553," ")</f>
        <v xml:space="preserve"> </v>
      </c>
      <c r="D1607" s="96" t="s">
        <v>43</v>
      </c>
      <c r="E1607" s="191" t="str">
        <f>IF(ISBLANK('TABELA UNIFICADA 2024'!M1553)=TRUE," ",'TABELA UNIFICADA 2024'!M1553)</f>
        <v xml:space="preserve"> </v>
      </c>
      <c r="F1607" s="96" t="s">
        <v>111</v>
      </c>
      <c r="G1607" s="96" t="str">
        <f>IF(C1607='TABELA UNIFICADA 2024'!A1607,'TABELA UNIFICADA 2024'!D1607," ")</f>
        <v xml:space="preserve"> </v>
      </c>
      <c r="H1607" s="96" t="s">
        <v>43</v>
      </c>
      <c r="I1607" s="96" t="s">
        <v>112</v>
      </c>
      <c r="J1607" s="97" t="str">
        <f>IF(C1607='TABELA UNIFICADA 2024'!A1553,'TABELA UNIFICADA 2024'!G1553," ")</f>
        <v xml:space="preserve"> </v>
      </c>
      <c r="K1607" s="96" t="s">
        <v>113</v>
      </c>
      <c r="L1607" s="100" t="str">
        <f t="shared" si="139"/>
        <v>-</v>
      </c>
      <c r="M1607" s="95" t="str">
        <f>IF(C1607='TABELA UNIFICADA 2024'!A1607,'TABELA UNIFICADA 2024'!C1607," ")</f>
        <v xml:space="preserve"> </v>
      </c>
      <c r="N1607" s="99" t="str">
        <f>IF(C1607='TABELA UNIFICADA 2024'!A1553,'TABELA UNIFICADA 2024'!F1553," ")</f>
        <v xml:space="preserve"> </v>
      </c>
      <c r="O1607" s="99" t="str">
        <f t="shared" si="140"/>
        <v xml:space="preserve"> </v>
      </c>
      <c r="Y1607" s="183" t="s">
        <v>1417</v>
      </c>
      <c r="Z1607" s="104" t="s">
        <v>664</v>
      </c>
      <c r="AA1607" s="104" t="s">
        <v>618</v>
      </c>
      <c r="AB1607" s="104" t="str">
        <f t="shared" si="144"/>
        <v>FERRO</v>
      </c>
      <c r="AC1607" s="106">
        <f>IF(AND(AB1607="FERRO",AA1607="PADRAO"),CONTROLE!$T$2,IF(AND(AB1607="FERRO",AA1607="ESPECIAL"),CONTROLE!$T$3,IF(AND(AB1607="ACO",AA1607="PADRAO"),CONTROLE!$T$8,IF(AND(AB1607="ACO",AA1607="ESPECIAL"),CONTROLE!$T$9,IF(AND(AB1607="ALUMINIO",AA1607="PADRAO"),CONTROLE!$T$5,IF(AND(AB1607="ALUMINIO",AA1607="ESPECIAL"),CONTROLE!$T$6))))))</f>
        <v>12738</v>
      </c>
    </row>
    <row r="1608" spans="1:29" ht="15" customHeight="1">
      <c r="A1608" s="98" t="s">
        <v>2927</v>
      </c>
      <c r="B1608" s="96" t="str">
        <f t="shared" si="142"/>
        <v xml:space="preserve"> </v>
      </c>
      <c r="C1608" s="96" t="str">
        <f>IF(AND(ISBLANK('TABELA UNIFICADA 2024'!P1554)=TRUE,(ISBLANK('TABELA UNIFICADA 2024'!A1554)=FALSE)),'TABELA UNIFICADA 2024'!A1554," ")</f>
        <v xml:space="preserve"> </v>
      </c>
      <c r="D1608" s="96" t="s">
        <v>43</v>
      </c>
      <c r="E1608" s="191" t="str">
        <f>IF(ISBLANK('TABELA UNIFICADA 2024'!M1554)=TRUE," ",'TABELA UNIFICADA 2024'!M1554)</f>
        <v xml:space="preserve"> </v>
      </c>
      <c r="F1608" s="96" t="s">
        <v>111</v>
      </c>
      <c r="G1608" s="96" t="str">
        <f>IF(C1608='TABELA UNIFICADA 2024'!A1608,'TABELA UNIFICADA 2024'!D1608," ")</f>
        <v xml:space="preserve"> </v>
      </c>
      <c r="H1608" s="96" t="s">
        <v>43</v>
      </c>
      <c r="I1608" s="96" t="s">
        <v>112</v>
      </c>
      <c r="J1608" s="97" t="str">
        <f>IF(C1608='TABELA UNIFICADA 2024'!A1554,'TABELA UNIFICADA 2024'!G1554," ")</f>
        <v xml:space="preserve"> </v>
      </c>
      <c r="K1608" s="96" t="s">
        <v>113</v>
      </c>
      <c r="L1608" s="100" t="str">
        <f t="shared" si="139"/>
        <v>-</v>
      </c>
      <c r="M1608" s="95" t="str">
        <f>IF(C1608='TABELA UNIFICADA 2024'!A1608,'TABELA UNIFICADA 2024'!C1608," ")</f>
        <v xml:space="preserve"> </v>
      </c>
      <c r="N1608" s="99" t="str">
        <f>IF(C1608='TABELA UNIFICADA 2024'!A1554,'TABELA UNIFICADA 2024'!F1554," ")</f>
        <v xml:space="preserve"> </v>
      </c>
      <c r="O1608" s="99" t="str">
        <f t="shared" si="140"/>
        <v xml:space="preserve"> </v>
      </c>
      <c r="Y1608" s="183" t="s">
        <v>1418</v>
      </c>
      <c r="Z1608" s="104" t="s">
        <v>617</v>
      </c>
      <c r="AA1608" s="104" t="s">
        <v>618</v>
      </c>
      <c r="AB1608" s="104" t="str">
        <f t="shared" si="144"/>
        <v>FERRO</v>
      </c>
      <c r="AC1608" s="106">
        <f>IF(AND(AB1608="FERRO",AA1608="PADRAO"),CONTROLE!$T$2,IF(AND(AB1608="FERRO",AA1608="ESPECIAL"),CONTROLE!$T$3,IF(AND(AB1608="ACO",AA1608="PADRAO"),CONTROLE!$T$8,IF(AND(AB1608="ACO",AA1608="ESPECIAL"),CONTROLE!$T$9,IF(AND(AB1608="ALUMINIO",AA1608="PADRAO"),CONTROLE!$T$5,IF(AND(AB1608="ALUMINIO",AA1608="ESPECIAL"),CONTROLE!$T$6))))))</f>
        <v>12738</v>
      </c>
    </row>
    <row r="1609" spans="1:29" ht="15" customHeight="1">
      <c r="A1609" s="98" t="s">
        <v>2927</v>
      </c>
      <c r="B1609" s="96" t="str">
        <f t="shared" si="142"/>
        <v xml:space="preserve"> </v>
      </c>
      <c r="C1609" s="96" t="str">
        <f>IF(AND(ISBLANK('TABELA UNIFICADA 2024'!P1555)=TRUE,(ISBLANK('TABELA UNIFICADA 2024'!A1555)=FALSE)),'TABELA UNIFICADA 2024'!A1555," ")</f>
        <v xml:space="preserve"> </v>
      </c>
      <c r="D1609" s="96" t="s">
        <v>43</v>
      </c>
      <c r="E1609" s="191" t="str">
        <f>IF(ISBLANK('TABELA UNIFICADA 2024'!M1555)=TRUE," ",'TABELA UNIFICADA 2024'!M1555)</f>
        <v xml:space="preserve"> </v>
      </c>
      <c r="F1609" s="96" t="s">
        <v>111</v>
      </c>
      <c r="G1609" s="96" t="str">
        <f>IF(C1609='TABELA UNIFICADA 2024'!A1609,'TABELA UNIFICADA 2024'!D1609," ")</f>
        <v xml:space="preserve"> </v>
      </c>
      <c r="H1609" s="96" t="s">
        <v>43</v>
      </c>
      <c r="I1609" s="96" t="s">
        <v>112</v>
      </c>
      <c r="J1609" s="97" t="str">
        <f>IF(C1609='TABELA UNIFICADA 2024'!A1555,'TABELA UNIFICADA 2024'!G1555," ")</f>
        <v xml:space="preserve"> </v>
      </c>
      <c r="K1609" s="96" t="s">
        <v>113</v>
      </c>
      <c r="L1609" s="100" t="str">
        <f t="shared" si="139"/>
        <v>-</v>
      </c>
      <c r="M1609" s="95" t="str">
        <f>IF(C1609='TABELA UNIFICADA 2024'!A1609,'TABELA UNIFICADA 2024'!C1609," ")</f>
        <v xml:space="preserve"> </v>
      </c>
      <c r="N1609" s="99" t="str">
        <f>IF(C1609='TABELA UNIFICADA 2024'!A1555,'TABELA UNIFICADA 2024'!F1555," ")</f>
        <v xml:space="preserve"> </v>
      </c>
      <c r="O1609" s="99" t="str">
        <f t="shared" si="140"/>
        <v xml:space="preserve"> </v>
      </c>
      <c r="Y1609" s="183" t="s">
        <v>1419</v>
      </c>
      <c r="Z1609" s="104" t="s">
        <v>617</v>
      </c>
      <c r="AA1609" s="104" t="s">
        <v>618</v>
      </c>
      <c r="AB1609" s="104" t="str">
        <f t="shared" si="144"/>
        <v>FERRO</v>
      </c>
      <c r="AC1609" s="106">
        <f>IF(AND(AB1609="FERRO",AA1609="PADRAO"),CONTROLE!$T$2,IF(AND(AB1609="FERRO",AA1609="ESPECIAL"),CONTROLE!$T$3,IF(AND(AB1609="ACO",AA1609="PADRAO"),CONTROLE!$T$8,IF(AND(AB1609="ACO",AA1609="ESPECIAL"),CONTROLE!$T$9,IF(AND(AB1609="ALUMINIO",AA1609="PADRAO"),CONTROLE!$T$5,IF(AND(AB1609="ALUMINIO",AA1609="ESPECIAL"),CONTROLE!$T$6))))))</f>
        <v>12738</v>
      </c>
    </row>
    <row r="1610" spans="1:29" ht="15" customHeight="1">
      <c r="A1610" s="98" t="s">
        <v>2927</v>
      </c>
      <c r="B1610" s="96" t="str">
        <f t="shared" si="142"/>
        <v xml:space="preserve"> </v>
      </c>
      <c r="C1610" s="96" t="str">
        <f>IF(AND(ISBLANK('TABELA UNIFICADA 2024'!P1556)=TRUE,(ISBLANK('TABELA UNIFICADA 2024'!A1556)=FALSE)),'TABELA UNIFICADA 2024'!A1556," ")</f>
        <v xml:space="preserve"> </v>
      </c>
      <c r="D1610" s="96" t="s">
        <v>43</v>
      </c>
      <c r="E1610" s="191" t="str">
        <f>IF(ISBLANK('TABELA UNIFICADA 2024'!M1556)=TRUE," ",'TABELA UNIFICADA 2024'!M1556)</f>
        <v xml:space="preserve"> </v>
      </c>
      <c r="F1610" s="96" t="s">
        <v>111</v>
      </c>
      <c r="G1610" s="96" t="str">
        <f>IF(C1610='TABELA UNIFICADA 2024'!A1610,'TABELA UNIFICADA 2024'!D1610," ")</f>
        <v xml:space="preserve"> </v>
      </c>
      <c r="H1610" s="96" t="s">
        <v>43</v>
      </c>
      <c r="I1610" s="96" t="s">
        <v>112</v>
      </c>
      <c r="J1610" s="97" t="str">
        <f>IF(C1610='TABELA UNIFICADA 2024'!A1556,'TABELA UNIFICADA 2024'!G1556," ")</f>
        <v xml:space="preserve"> </v>
      </c>
      <c r="K1610" s="96" t="s">
        <v>113</v>
      </c>
      <c r="L1610" s="100" t="str">
        <f t="shared" si="139"/>
        <v>-</v>
      </c>
      <c r="M1610" s="95" t="str">
        <f>IF(C1610='TABELA UNIFICADA 2024'!A1610,'TABELA UNIFICADA 2024'!C1610," ")</f>
        <v xml:space="preserve"> </v>
      </c>
      <c r="N1610" s="99" t="str">
        <f>IF(C1610='TABELA UNIFICADA 2024'!A1556,'TABELA UNIFICADA 2024'!F1556," ")</f>
        <v xml:space="preserve"> </v>
      </c>
      <c r="O1610" s="99" t="str">
        <f t="shared" si="140"/>
        <v xml:space="preserve"> </v>
      </c>
      <c r="Y1610" s="183" t="s">
        <v>1420</v>
      </c>
      <c r="Z1610" s="104" t="s">
        <v>617</v>
      </c>
      <c r="AA1610" s="104" t="s">
        <v>618</v>
      </c>
      <c r="AB1610" s="104" t="str">
        <f t="shared" si="144"/>
        <v>FERRO</v>
      </c>
      <c r="AC1610" s="106">
        <f>IF(AND(AB1610="FERRO",AA1610="PADRAO"),CONTROLE!$T$2,IF(AND(AB1610="FERRO",AA1610="ESPECIAL"),CONTROLE!$T$3,IF(AND(AB1610="ACO",AA1610="PADRAO"),CONTROLE!$T$8,IF(AND(AB1610="ACO",AA1610="ESPECIAL"),CONTROLE!$T$9,IF(AND(AB1610="ALUMINIO",AA1610="PADRAO"),CONTROLE!$T$5,IF(AND(AB1610="ALUMINIO",AA1610="ESPECIAL"),CONTROLE!$T$6))))))</f>
        <v>12738</v>
      </c>
    </row>
    <row r="1611" spans="1:29" ht="15" customHeight="1">
      <c r="A1611" s="98" t="s">
        <v>2927</v>
      </c>
      <c r="B1611" s="96" t="str">
        <f t="shared" si="142"/>
        <v xml:space="preserve"> </v>
      </c>
      <c r="C1611" s="96" t="str">
        <f>IF(AND(ISBLANK('TABELA UNIFICADA 2024'!P1557)=TRUE,(ISBLANK('TABELA UNIFICADA 2024'!A1557)=FALSE)),'TABELA UNIFICADA 2024'!A1557," ")</f>
        <v xml:space="preserve"> </v>
      </c>
      <c r="D1611" s="96" t="s">
        <v>43</v>
      </c>
      <c r="E1611" s="191" t="str">
        <f>IF(ISBLANK('TABELA UNIFICADA 2024'!M1557)=TRUE," ",'TABELA UNIFICADA 2024'!M1557)</f>
        <v xml:space="preserve"> </v>
      </c>
      <c r="F1611" s="96" t="s">
        <v>111</v>
      </c>
      <c r="G1611" s="96" t="str">
        <f>IF(C1611='TABELA UNIFICADA 2024'!A1611,'TABELA UNIFICADA 2024'!D1611," ")</f>
        <v xml:space="preserve"> </v>
      </c>
      <c r="H1611" s="96" t="s">
        <v>43</v>
      </c>
      <c r="I1611" s="96" t="s">
        <v>112</v>
      </c>
      <c r="J1611" s="97" t="str">
        <f>IF(C1611='TABELA UNIFICADA 2024'!A1557,'TABELA UNIFICADA 2024'!G1557," ")</f>
        <v xml:space="preserve"> </v>
      </c>
      <c r="K1611" s="96" t="s">
        <v>113</v>
      </c>
      <c r="L1611" s="100" t="str">
        <f t="shared" si="139"/>
        <v>-</v>
      </c>
      <c r="M1611" s="95" t="str">
        <f>IF(C1611='TABELA UNIFICADA 2024'!A1611,'TABELA UNIFICADA 2024'!C1611," ")</f>
        <v xml:space="preserve"> </v>
      </c>
      <c r="N1611" s="99" t="str">
        <f>IF(C1611='TABELA UNIFICADA 2024'!A1557,'TABELA UNIFICADA 2024'!F1557," ")</f>
        <v xml:space="preserve"> </v>
      </c>
      <c r="O1611" s="99" t="str">
        <f t="shared" si="140"/>
        <v xml:space="preserve"> </v>
      </c>
      <c r="Y1611" s="183" t="s">
        <v>1421</v>
      </c>
      <c r="Z1611" s="104" t="s">
        <v>617</v>
      </c>
      <c r="AA1611" s="104" t="s">
        <v>618</v>
      </c>
      <c r="AB1611" s="104" t="str">
        <f t="shared" si="144"/>
        <v>FERRO</v>
      </c>
      <c r="AC1611" s="106">
        <f>IF(AND(AB1611="FERRO",AA1611="PADRAO"),CONTROLE!$T$2,IF(AND(AB1611="FERRO",AA1611="ESPECIAL"),CONTROLE!$T$3,IF(AND(AB1611="ACO",AA1611="PADRAO"),CONTROLE!$T$8,IF(AND(AB1611="ACO",AA1611="ESPECIAL"),CONTROLE!$T$9,IF(AND(AB1611="ALUMINIO",AA1611="PADRAO"),CONTROLE!$T$5,IF(AND(AB1611="ALUMINIO",AA1611="ESPECIAL"),CONTROLE!$T$6))))))</f>
        <v>12738</v>
      </c>
    </row>
    <row r="1612" spans="1:29" ht="15" customHeight="1">
      <c r="A1612" s="98" t="s">
        <v>2927</v>
      </c>
      <c r="B1612" s="96" t="str">
        <f t="shared" si="142"/>
        <v xml:space="preserve"> </v>
      </c>
      <c r="C1612" s="96" t="str">
        <f>IF(AND(ISBLANK('TABELA UNIFICADA 2024'!P1558)=TRUE,(ISBLANK('TABELA UNIFICADA 2024'!A1558)=FALSE)),'TABELA UNIFICADA 2024'!A1558," ")</f>
        <v xml:space="preserve"> </v>
      </c>
      <c r="D1612" s="96" t="s">
        <v>43</v>
      </c>
      <c r="E1612" s="191" t="str">
        <f>IF(ISBLANK('TABELA UNIFICADA 2024'!M1558)=TRUE," ",'TABELA UNIFICADA 2024'!M1558)</f>
        <v xml:space="preserve"> </v>
      </c>
      <c r="F1612" s="96" t="s">
        <v>111</v>
      </c>
      <c r="G1612" s="96" t="str">
        <f>IF(C1612='TABELA UNIFICADA 2024'!A1612,'TABELA UNIFICADA 2024'!D1612," ")</f>
        <v xml:space="preserve"> </v>
      </c>
      <c r="H1612" s="96" t="s">
        <v>43</v>
      </c>
      <c r="I1612" s="96" t="s">
        <v>112</v>
      </c>
      <c r="J1612" s="97" t="str">
        <f>IF(C1612='TABELA UNIFICADA 2024'!A1558,'TABELA UNIFICADA 2024'!G1558," ")</f>
        <v xml:space="preserve"> </v>
      </c>
      <c r="K1612" s="96" t="s">
        <v>113</v>
      </c>
      <c r="L1612" s="100" t="str">
        <f t="shared" si="139"/>
        <v>-</v>
      </c>
      <c r="M1612" s="95" t="str">
        <f>IF(C1612='TABELA UNIFICADA 2024'!A1612,'TABELA UNIFICADA 2024'!C1612," ")</f>
        <v xml:space="preserve"> </v>
      </c>
      <c r="N1612" s="99" t="str">
        <f>IF(C1612='TABELA UNIFICADA 2024'!A1558,'TABELA UNIFICADA 2024'!F1558," ")</f>
        <v xml:space="preserve"> </v>
      </c>
      <c r="O1612" s="99" t="str">
        <f t="shared" si="140"/>
        <v xml:space="preserve"> </v>
      </c>
      <c r="Y1612" s="183" t="s">
        <v>1422</v>
      </c>
      <c r="Z1612" s="104" t="s">
        <v>617</v>
      </c>
      <c r="AA1612" s="104" t="s">
        <v>618</v>
      </c>
      <c r="AB1612" s="104" t="str">
        <f t="shared" si="144"/>
        <v>FERRO</v>
      </c>
      <c r="AC1612" s="106">
        <f>IF(AND(AB1612="FERRO",AA1612="PADRAO"),CONTROLE!$T$2,IF(AND(AB1612="FERRO",AA1612="ESPECIAL"),CONTROLE!$T$3,IF(AND(AB1612="ACO",AA1612="PADRAO"),CONTROLE!$T$8,IF(AND(AB1612="ACO",AA1612="ESPECIAL"),CONTROLE!$T$9,IF(AND(AB1612="ALUMINIO",AA1612="PADRAO"),CONTROLE!$T$5,IF(AND(AB1612="ALUMINIO",AA1612="ESPECIAL"),CONTROLE!$T$6))))))</f>
        <v>12738</v>
      </c>
    </row>
    <row r="1613" spans="1:29" ht="15" customHeight="1">
      <c r="A1613" s="98" t="s">
        <v>2927</v>
      </c>
      <c r="B1613" s="96" t="str">
        <f t="shared" si="142"/>
        <v xml:space="preserve"> </v>
      </c>
      <c r="C1613" s="96" t="str">
        <f>IF(AND(ISBLANK('TABELA UNIFICADA 2024'!P1559)=TRUE,(ISBLANK('TABELA UNIFICADA 2024'!A1559)=FALSE)),'TABELA UNIFICADA 2024'!A1559," ")</f>
        <v xml:space="preserve"> </v>
      </c>
      <c r="D1613" s="96" t="s">
        <v>43</v>
      </c>
      <c r="E1613" s="191" t="str">
        <f>IF(ISBLANK('TABELA UNIFICADA 2024'!M1559)=TRUE," ",'TABELA UNIFICADA 2024'!M1559)</f>
        <v xml:space="preserve"> </v>
      </c>
      <c r="F1613" s="96" t="s">
        <v>111</v>
      </c>
      <c r="G1613" s="96" t="str">
        <f>IF(C1613='TABELA UNIFICADA 2024'!A1613,'TABELA UNIFICADA 2024'!D1613," ")</f>
        <v xml:space="preserve"> </v>
      </c>
      <c r="H1613" s="96" t="s">
        <v>43</v>
      </c>
      <c r="I1613" s="96" t="s">
        <v>112</v>
      </c>
      <c r="J1613" s="97" t="str">
        <f>IF(C1613='TABELA UNIFICADA 2024'!A1559,'TABELA UNIFICADA 2024'!G1559," ")</f>
        <v xml:space="preserve"> </v>
      </c>
      <c r="K1613" s="96" t="s">
        <v>113</v>
      </c>
      <c r="L1613" s="100" t="str">
        <f t="shared" si="139"/>
        <v>-</v>
      </c>
      <c r="M1613" s="95" t="str">
        <f>IF(C1613='TABELA UNIFICADA 2024'!A1613,'TABELA UNIFICADA 2024'!C1613," ")</f>
        <v xml:space="preserve"> </v>
      </c>
      <c r="N1613" s="99" t="str">
        <f>IF(C1613='TABELA UNIFICADA 2024'!A1559,'TABELA UNIFICADA 2024'!F1559," ")</f>
        <v xml:space="preserve"> </v>
      </c>
      <c r="O1613" s="99" t="str">
        <f t="shared" si="140"/>
        <v xml:space="preserve"> </v>
      </c>
      <c r="Y1613" s="183" t="s">
        <v>1423</v>
      </c>
      <c r="Z1613" s="104" t="s">
        <v>658</v>
      </c>
      <c r="AA1613" s="104" t="s">
        <v>618</v>
      </c>
      <c r="AB1613" s="104" t="str">
        <f t="shared" si="144"/>
        <v>FERRO</v>
      </c>
      <c r="AC1613" s="106">
        <f>IF(AND(AB1613="FERRO",AA1613="PADRAO"),CONTROLE!$T$2,IF(AND(AB1613="FERRO",AA1613="ESPECIAL"),CONTROLE!$T$3,IF(AND(AB1613="ACO",AA1613="PADRAO"),CONTROLE!$T$8,IF(AND(AB1613="ACO",AA1613="ESPECIAL"),CONTROLE!$T$9,IF(AND(AB1613="ALUMINIO",AA1613="PADRAO"),CONTROLE!$T$5,IF(AND(AB1613="ALUMINIO",AA1613="ESPECIAL"),CONTROLE!$T$6))))))</f>
        <v>12738</v>
      </c>
    </row>
    <row r="1614" spans="1:29" ht="15" customHeight="1">
      <c r="A1614" s="98" t="s">
        <v>2927</v>
      </c>
      <c r="B1614" s="96" t="str">
        <f t="shared" si="142"/>
        <v xml:space="preserve"> </v>
      </c>
      <c r="C1614" s="96" t="str">
        <f>IF(AND(ISBLANK('TABELA UNIFICADA 2024'!P1560)=TRUE,(ISBLANK('TABELA UNIFICADA 2024'!A1560)=FALSE)),'TABELA UNIFICADA 2024'!A1560," ")</f>
        <v xml:space="preserve"> </v>
      </c>
      <c r="D1614" s="96" t="s">
        <v>43</v>
      </c>
      <c r="E1614" s="191" t="str">
        <f>IF(ISBLANK('TABELA UNIFICADA 2024'!M1560)=TRUE," ",'TABELA UNIFICADA 2024'!M1560)</f>
        <v xml:space="preserve"> </v>
      </c>
      <c r="F1614" s="96" t="s">
        <v>111</v>
      </c>
      <c r="G1614" s="96" t="str">
        <f>IF(C1614='TABELA UNIFICADA 2024'!A1614,'TABELA UNIFICADA 2024'!D1614," ")</f>
        <v xml:space="preserve"> </v>
      </c>
      <c r="H1614" s="96" t="s">
        <v>43</v>
      </c>
      <c r="I1614" s="96" t="s">
        <v>112</v>
      </c>
      <c r="J1614" s="97" t="str">
        <f>IF(C1614='TABELA UNIFICADA 2024'!A1560,'TABELA UNIFICADA 2024'!G1560," ")</f>
        <v xml:space="preserve"> </v>
      </c>
      <c r="K1614" s="96" t="s">
        <v>113</v>
      </c>
      <c r="L1614" s="100" t="str">
        <f t="shared" ref="L1614:L1677" si="145">IFERROR(VLOOKUP(M1614,$Y$3:$AC$3003,5,0),"-")</f>
        <v>-</v>
      </c>
      <c r="M1614" s="95" t="str">
        <f>IF(C1614='TABELA UNIFICADA 2024'!A1614,'TABELA UNIFICADA 2024'!C1614," ")</f>
        <v xml:space="preserve"> </v>
      </c>
      <c r="N1614" s="99" t="str">
        <f>IF(C1614='TABELA UNIFICADA 2024'!A1560,'TABELA UNIFICADA 2024'!F1560," ")</f>
        <v xml:space="preserve"> </v>
      </c>
      <c r="O1614" s="99" t="str">
        <f t="shared" ref="O1614:O1677" si="146">IF(C1614=" "," ",CONCATENATE(A1614," ",B1614,," ",C1614," ",D1614," ",TEXT(E1614,"dd/mm/aaaa")," ",F1614," ",IF(LEFT(M1614, 2) = "PF", SUBSTITUTE(M1614, ".","") &amp; ".055",M1614 &amp; ".055")," ",H1614," ",I1614," ",TEXT(J1614,"#,00")," ",K1614))</f>
        <v xml:space="preserve"> </v>
      </c>
      <c r="Y1614" s="183" t="s">
        <v>1424</v>
      </c>
      <c r="Z1614" s="104" t="s">
        <v>617</v>
      </c>
      <c r="AA1614" s="104" t="s">
        <v>618</v>
      </c>
      <c r="AB1614" s="104" t="str">
        <f t="shared" si="144"/>
        <v>FERRO</v>
      </c>
      <c r="AC1614" s="106">
        <f>IF(AND(AB1614="FERRO",AA1614="PADRAO"),CONTROLE!$T$2,IF(AND(AB1614="FERRO",AA1614="ESPECIAL"),CONTROLE!$T$3,IF(AND(AB1614="ACO",AA1614="PADRAO"),CONTROLE!$T$8,IF(AND(AB1614="ACO",AA1614="ESPECIAL"),CONTROLE!$T$9,IF(AND(AB1614="ALUMINIO",AA1614="PADRAO"),CONTROLE!$T$5,IF(AND(AB1614="ALUMINIO",AA1614="ESPECIAL"),CONTROLE!$T$6))))))</f>
        <v>12738</v>
      </c>
    </row>
    <row r="1615" spans="1:29" ht="15" customHeight="1">
      <c r="A1615" s="98" t="s">
        <v>2927</v>
      </c>
      <c r="B1615" s="96" t="str">
        <f t="shared" si="142"/>
        <v xml:space="preserve"> </v>
      </c>
      <c r="C1615" s="96" t="str">
        <f>IF(AND(ISBLANK('TABELA UNIFICADA 2024'!P1561)=TRUE,(ISBLANK('TABELA UNIFICADA 2024'!A1561)=FALSE)),'TABELA UNIFICADA 2024'!A1561," ")</f>
        <v xml:space="preserve"> </v>
      </c>
      <c r="D1615" s="96" t="s">
        <v>43</v>
      </c>
      <c r="E1615" s="191" t="str">
        <f>IF(ISBLANK('TABELA UNIFICADA 2024'!M1561)=TRUE," ",'TABELA UNIFICADA 2024'!M1561)</f>
        <v xml:space="preserve"> </v>
      </c>
      <c r="F1615" s="96" t="s">
        <v>111</v>
      </c>
      <c r="G1615" s="96" t="str">
        <f>IF(C1615='TABELA UNIFICADA 2024'!A1615,'TABELA UNIFICADA 2024'!D1615," ")</f>
        <v xml:space="preserve"> </v>
      </c>
      <c r="H1615" s="96" t="s">
        <v>43</v>
      </c>
      <c r="I1615" s="96" t="s">
        <v>112</v>
      </c>
      <c r="J1615" s="97" t="str">
        <f>IF(C1615='TABELA UNIFICADA 2024'!A1561,'TABELA UNIFICADA 2024'!G1561," ")</f>
        <v xml:space="preserve"> </v>
      </c>
      <c r="K1615" s="96" t="s">
        <v>113</v>
      </c>
      <c r="L1615" s="100" t="str">
        <f t="shared" si="145"/>
        <v>-</v>
      </c>
      <c r="M1615" s="95" t="str">
        <f>IF(C1615='TABELA UNIFICADA 2024'!A1615,'TABELA UNIFICADA 2024'!C1615," ")</f>
        <v xml:space="preserve"> </v>
      </c>
      <c r="N1615" s="99" t="str">
        <f>IF(C1615='TABELA UNIFICADA 2024'!A1561,'TABELA UNIFICADA 2024'!F1561," ")</f>
        <v xml:space="preserve"> </v>
      </c>
      <c r="O1615" s="99" t="str">
        <f t="shared" si="146"/>
        <v xml:space="preserve"> </v>
      </c>
      <c r="Y1615" s="183" t="s">
        <v>1425</v>
      </c>
      <c r="Z1615" s="104" t="s">
        <v>617</v>
      </c>
      <c r="AA1615" s="104" t="s">
        <v>618</v>
      </c>
      <c r="AB1615" s="104" t="str">
        <f t="shared" si="144"/>
        <v>FERRO</v>
      </c>
      <c r="AC1615" s="106">
        <f>IF(AND(AB1615="FERRO",AA1615="PADRAO"),CONTROLE!$T$2,IF(AND(AB1615="FERRO",AA1615="ESPECIAL"),CONTROLE!$T$3,IF(AND(AB1615="ACO",AA1615="PADRAO"),CONTROLE!$T$8,IF(AND(AB1615="ACO",AA1615="ESPECIAL"),CONTROLE!$T$9,IF(AND(AB1615="ALUMINIO",AA1615="PADRAO"),CONTROLE!$T$5,IF(AND(AB1615="ALUMINIO",AA1615="ESPECIAL"),CONTROLE!$T$6))))))</f>
        <v>12738</v>
      </c>
    </row>
    <row r="1616" spans="1:29" ht="15" customHeight="1">
      <c r="A1616" s="98" t="s">
        <v>2927</v>
      </c>
      <c r="B1616" s="96" t="str">
        <f t="shared" si="142"/>
        <v xml:space="preserve"> </v>
      </c>
      <c r="C1616" s="96" t="str">
        <f>IF(AND(ISBLANK('TABELA UNIFICADA 2024'!P1562)=TRUE,(ISBLANK('TABELA UNIFICADA 2024'!A1562)=FALSE)),'TABELA UNIFICADA 2024'!A1562," ")</f>
        <v xml:space="preserve"> </v>
      </c>
      <c r="D1616" s="96" t="s">
        <v>43</v>
      </c>
      <c r="E1616" s="191" t="str">
        <f>IF(ISBLANK('TABELA UNIFICADA 2024'!M1562)=TRUE," ",'TABELA UNIFICADA 2024'!M1562)</f>
        <v xml:space="preserve"> </v>
      </c>
      <c r="F1616" s="96" t="s">
        <v>111</v>
      </c>
      <c r="G1616" s="96" t="str">
        <f>IF(C1616='TABELA UNIFICADA 2024'!A1616,'TABELA UNIFICADA 2024'!D1616," ")</f>
        <v xml:space="preserve"> </v>
      </c>
      <c r="H1616" s="96" t="s">
        <v>43</v>
      </c>
      <c r="I1616" s="96" t="s">
        <v>112</v>
      </c>
      <c r="J1616" s="97" t="str">
        <f>IF(C1616='TABELA UNIFICADA 2024'!A1562,'TABELA UNIFICADA 2024'!G1562," ")</f>
        <v xml:space="preserve"> </v>
      </c>
      <c r="K1616" s="96" t="s">
        <v>113</v>
      </c>
      <c r="L1616" s="100" t="str">
        <f t="shared" si="145"/>
        <v>-</v>
      </c>
      <c r="M1616" s="95" t="str">
        <f>IF(C1616='TABELA UNIFICADA 2024'!A1616,'TABELA UNIFICADA 2024'!C1616," ")</f>
        <v xml:space="preserve"> </v>
      </c>
      <c r="N1616" s="99" t="str">
        <f>IF(C1616='TABELA UNIFICADA 2024'!A1562,'TABELA UNIFICADA 2024'!F1562," ")</f>
        <v xml:space="preserve"> </v>
      </c>
      <c r="O1616" s="99" t="str">
        <f t="shared" si="146"/>
        <v xml:space="preserve"> </v>
      </c>
      <c r="Y1616" s="183" t="s">
        <v>1426</v>
      </c>
      <c r="Z1616" s="104" t="s">
        <v>696</v>
      </c>
      <c r="AA1616" s="104" t="s">
        <v>618</v>
      </c>
      <c r="AB1616" s="104" t="s">
        <v>2550</v>
      </c>
      <c r="AC1616" s="106">
        <f>IF(AND(AB1616="FERRO",AA1616="PADRAO"),CONTROLE!$T$2,IF(AND(AB1616="FERRO",AA1616="ESPECIAL"),CONTROLE!$T$3,IF(AND(AB1616="ACO",AA1616="PADRAO"),CONTROLE!$T$8,IF(AND(AB1616="ACO",AA1616="ESPECIAL"),CONTROLE!$T$9,IF(AND(AB1616="ALUMINIO",AA1616="PADRAO"),CONTROLE!$T$5,IF(AND(AB1616="ALUMINIO",AA1616="ESPECIAL"),CONTROLE!$T$6))))))</f>
        <v>12740</v>
      </c>
    </row>
    <row r="1617" spans="1:29" ht="15" customHeight="1">
      <c r="A1617" s="98" t="s">
        <v>2927</v>
      </c>
      <c r="B1617" s="96" t="str">
        <f t="shared" si="142"/>
        <v xml:space="preserve"> </v>
      </c>
      <c r="C1617" s="96" t="str">
        <f>IF(AND(ISBLANK('TABELA UNIFICADA 2024'!P1563)=TRUE,(ISBLANK('TABELA UNIFICADA 2024'!A1563)=FALSE)),'TABELA UNIFICADA 2024'!A1563," ")</f>
        <v xml:space="preserve"> </v>
      </c>
      <c r="D1617" s="96" t="s">
        <v>43</v>
      </c>
      <c r="E1617" s="191" t="str">
        <f>IF(ISBLANK('TABELA UNIFICADA 2024'!M1563)=TRUE," ",'TABELA UNIFICADA 2024'!M1563)</f>
        <v xml:space="preserve"> </v>
      </c>
      <c r="F1617" s="96" t="s">
        <v>111</v>
      </c>
      <c r="G1617" s="96" t="str">
        <f>IF(C1617='TABELA UNIFICADA 2024'!A1617,'TABELA UNIFICADA 2024'!D1617," ")</f>
        <v xml:space="preserve"> </v>
      </c>
      <c r="H1617" s="96" t="s">
        <v>43</v>
      </c>
      <c r="I1617" s="96" t="s">
        <v>112</v>
      </c>
      <c r="J1617" s="97" t="str">
        <f>IF(C1617='TABELA UNIFICADA 2024'!A1563,'TABELA UNIFICADA 2024'!G1563," ")</f>
        <v xml:space="preserve"> </v>
      </c>
      <c r="K1617" s="96" t="s">
        <v>113</v>
      </c>
      <c r="L1617" s="100" t="str">
        <f t="shared" si="145"/>
        <v>-</v>
      </c>
      <c r="M1617" s="95" t="str">
        <f>IF(C1617='TABELA UNIFICADA 2024'!A1617,'TABELA UNIFICADA 2024'!C1617," ")</f>
        <v xml:space="preserve"> </v>
      </c>
      <c r="N1617" s="99" t="str">
        <f>IF(C1617='TABELA UNIFICADA 2024'!A1563,'TABELA UNIFICADA 2024'!F1563," ")</f>
        <v xml:space="preserve"> </v>
      </c>
      <c r="O1617" s="99" t="str">
        <f t="shared" si="146"/>
        <v xml:space="preserve"> </v>
      </c>
      <c r="Y1617" s="183" t="s">
        <v>1427</v>
      </c>
      <c r="Z1617" s="104" t="s">
        <v>696</v>
      </c>
      <c r="AA1617" s="104" t="s">
        <v>618</v>
      </c>
      <c r="AB1617" s="104" t="s">
        <v>2550</v>
      </c>
      <c r="AC1617" s="106">
        <f>IF(AND(AB1617="FERRO",AA1617="PADRAO"),CONTROLE!$T$2,IF(AND(AB1617="FERRO",AA1617="ESPECIAL"),CONTROLE!$T$3,IF(AND(AB1617="ACO",AA1617="PADRAO"),CONTROLE!$T$8,IF(AND(AB1617="ACO",AA1617="ESPECIAL"),CONTROLE!$T$9,IF(AND(AB1617="ALUMINIO",AA1617="PADRAO"),CONTROLE!$T$5,IF(AND(AB1617="ALUMINIO",AA1617="ESPECIAL"),CONTROLE!$T$6))))))</f>
        <v>12740</v>
      </c>
    </row>
    <row r="1618" spans="1:29" ht="15" customHeight="1">
      <c r="A1618" s="98" t="s">
        <v>2927</v>
      </c>
      <c r="B1618" s="96" t="str">
        <f t="shared" si="142"/>
        <v xml:space="preserve"> </v>
      </c>
      <c r="C1618" s="96" t="str">
        <f>IF(AND(ISBLANK('TABELA UNIFICADA 2024'!P1564)=TRUE,(ISBLANK('TABELA UNIFICADA 2024'!A1564)=FALSE)),'TABELA UNIFICADA 2024'!A1564," ")</f>
        <v xml:space="preserve"> </v>
      </c>
      <c r="D1618" s="96" t="s">
        <v>43</v>
      </c>
      <c r="E1618" s="191" t="str">
        <f>IF(ISBLANK('TABELA UNIFICADA 2024'!M1564)=TRUE," ",'TABELA UNIFICADA 2024'!M1564)</f>
        <v xml:space="preserve"> </v>
      </c>
      <c r="F1618" s="96" t="s">
        <v>111</v>
      </c>
      <c r="G1618" s="96" t="str">
        <f>IF(C1618='TABELA UNIFICADA 2024'!A1618,'TABELA UNIFICADA 2024'!D1618," ")</f>
        <v xml:space="preserve"> </v>
      </c>
      <c r="H1618" s="96" t="s">
        <v>43</v>
      </c>
      <c r="I1618" s="96" t="s">
        <v>112</v>
      </c>
      <c r="J1618" s="97" t="str">
        <f>IF(C1618='TABELA UNIFICADA 2024'!A1564,'TABELA UNIFICADA 2024'!G1564," ")</f>
        <v xml:space="preserve"> </v>
      </c>
      <c r="K1618" s="96" t="s">
        <v>113</v>
      </c>
      <c r="L1618" s="100" t="str">
        <f t="shared" si="145"/>
        <v>-</v>
      </c>
      <c r="M1618" s="95" t="str">
        <f>IF(C1618='TABELA UNIFICADA 2024'!A1618,'TABELA UNIFICADA 2024'!C1618," ")</f>
        <v xml:space="preserve"> </v>
      </c>
      <c r="N1618" s="99" t="str">
        <f>IF(C1618='TABELA UNIFICADA 2024'!A1564,'TABELA UNIFICADA 2024'!F1564," ")</f>
        <v xml:space="preserve"> </v>
      </c>
      <c r="O1618" s="99" t="str">
        <f t="shared" si="146"/>
        <v xml:space="preserve"> </v>
      </c>
      <c r="Y1618" s="183" t="s">
        <v>1428</v>
      </c>
      <c r="Z1618" s="104" t="s">
        <v>617</v>
      </c>
      <c r="AA1618" s="104" t="s">
        <v>618</v>
      </c>
      <c r="AB1618" s="104" t="str">
        <f>IF(LEFT(Z1618,1)="G","FERRO",0)</f>
        <v>FERRO</v>
      </c>
      <c r="AC1618" s="106">
        <f>IF(AND(AB1618="FERRO",AA1618="PADRAO"),CONTROLE!$T$2,IF(AND(AB1618="FERRO",AA1618="ESPECIAL"),CONTROLE!$T$3,IF(AND(AB1618="ACO",AA1618="PADRAO"),CONTROLE!$T$8,IF(AND(AB1618="ACO",AA1618="ESPECIAL"),CONTROLE!$T$9,IF(AND(AB1618="ALUMINIO",AA1618="PADRAO"),CONTROLE!$T$5,IF(AND(AB1618="ALUMINIO",AA1618="ESPECIAL"),CONTROLE!$T$6))))))</f>
        <v>12738</v>
      </c>
    </row>
    <row r="1619" spans="1:29" ht="15" customHeight="1">
      <c r="A1619" s="98" t="s">
        <v>2927</v>
      </c>
      <c r="B1619" s="96" t="str">
        <f t="shared" si="142"/>
        <v xml:space="preserve"> </v>
      </c>
      <c r="C1619" s="96" t="str">
        <f>IF(AND(ISBLANK('TABELA UNIFICADA 2024'!P1565)=TRUE,(ISBLANK('TABELA UNIFICADA 2024'!A1565)=FALSE)),'TABELA UNIFICADA 2024'!A1565," ")</f>
        <v xml:space="preserve"> </v>
      </c>
      <c r="D1619" s="96" t="s">
        <v>43</v>
      </c>
      <c r="E1619" s="191" t="str">
        <f>IF(ISBLANK('TABELA UNIFICADA 2024'!M1565)=TRUE," ",'TABELA UNIFICADA 2024'!M1565)</f>
        <v xml:space="preserve"> </v>
      </c>
      <c r="F1619" s="96" t="s">
        <v>111</v>
      </c>
      <c r="G1619" s="96" t="str">
        <f>IF(C1619='TABELA UNIFICADA 2024'!A1619,'TABELA UNIFICADA 2024'!D1619," ")</f>
        <v xml:space="preserve"> </v>
      </c>
      <c r="H1619" s="96" t="s">
        <v>43</v>
      </c>
      <c r="I1619" s="96" t="s">
        <v>112</v>
      </c>
      <c r="J1619" s="97" t="str">
        <f>IF(C1619='TABELA UNIFICADA 2024'!A1565,'TABELA UNIFICADA 2024'!G1565," ")</f>
        <v xml:space="preserve"> </v>
      </c>
      <c r="K1619" s="96" t="s">
        <v>113</v>
      </c>
      <c r="L1619" s="100" t="str">
        <f t="shared" si="145"/>
        <v>-</v>
      </c>
      <c r="M1619" s="95" t="str">
        <f>IF(C1619='TABELA UNIFICADA 2024'!A1619,'TABELA UNIFICADA 2024'!C1619," ")</f>
        <v xml:space="preserve"> </v>
      </c>
      <c r="N1619" s="99" t="str">
        <f>IF(C1619='TABELA UNIFICADA 2024'!A1565,'TABELA UNIFICADA 2024'!F1565," ")</f>
        <v xml:space="preserve"> </v>
      </c>
      <c r="O1619" s="99" t="str">
        <f t="shared" si="146"/>
        <v xml:space="preserve"> </v>
      </c>
      <c r="Y1619" s="183" t="s">
        <v>1429</v>
      </c>
      <c r="Z1619" s="104" t="s">
        <v>617</v>
      </c>
      <c r="AA1619" s="104" t="s">
        <v>618</v>
      </c>
      <c r="AB1619" s="104" t="str">
        <f>IF(LEFT(Z1619,1)="G","FERRO",0)</f>
        <v>FERRO</v>
      </c>
      <c r="AC1619" s="106">
        <f>IF(AND(AB1619="FERRO",AA1619="PADRAO"),CONTROLE!$T$2,IF(AND(AB1619="FERRO",AA1619="ESPECIAL"),CONTROLE!$T$3,IF(AND(AB1619="ACO",AA1619="PADRAO"),CONTROLE!$T$8,IF(AND(AB1619="ACO",AA1619="ESPECIAL"),CONTROLE!$T$9,IF(AND(AB1619="ALUMINIO",AA1619="PADRAO"),CONTROLE!$T$5,IF(AND(AB1619="ALUMINIO",AA1619="ESPECIAL"),CONTROLE!$T$6))))))</f>
        <v>12738</v>
      </c>
    </row>
    <row r="1620" spans="1:29" ht="15" customHeight="1">
      <c r="A1620" s="98" t="s">
        <v>2927</v>
      </c>
      <c r="B1620" s="96" t="str">
        <f t="shared" si="142"/>
        <v xml:space="preserve"> </v>
      </c>
      <c r="C1620" s="96" t="str">
        <f>IF(AND(ISBLANK('TABELA UNIFICADA 2024'!P1566)=TRUE,(ISBLANK('TABELA UNIFICADA 2024'!A1566)=FALSE)),'TABELA UNIFICADA 2024'!A1566," ")</f>
        <v xml:space="preserve"> </v>
      </c>
      <c r="D1620" s="96" t="s">
        <v>43</v>
      </c>
      <c r="E1620" s="191" t="str">
        <f>IF(ISBLANK('TABELA UNIFICADA 2024'!M1566)=TRUE," ",'TABELA UNIFICADA 2024'!M1566)</f>
        <v xml:space="preserve"> </v>
      </c>
      <c r="F1620" s="96" t="s">
        <v>111</v>
      </c>
      <c r="G1620" s="96" t="str">
        <f>IF(C1620='TABELA UNIFICADA 2024'!A1620,'TABELA UNIFICADA 2024'!D1620," ")</f>
        <v xml:space="preserve"> </v>
      </c>
      <c r="H1620" s="96" t="s">
        <v>43</v>
      </c>
      <c r="I1620" s="96" t="s">
        <v>112</v>
      </c>
      <c r="J1620" s="97" t="str">
        <f>IF(C1620='TABELA UNIFICADA 2024'!A1566,'TABELA UNIFICADA 2024'!G1566," ")</f>
        <v xml:space="preserve"> </v>
      </c>
      <c r="K1620" s="96" t="s">
        <v>113</v>
      </c>
      <c r="L1620" s="100" t="str">
        <f t="shared" si="145"/>
        <v>-</v>
      </c>
      <c r="M1620" s="95" t="str">
        <f>IF(C1620='TABELA UNIFICADA 2024'!A1620,'TABELA UNIFICADA 2024'!C1620," ")</f>
        <v xml:space="preserve"> </v>
      </c>
      <c r="N1620" s="99" t="str">
        <f>IF(C1620='TABELA UNIFICADA 2024'!A1566,'TABELA UNIFICADA 2024'!F1566," ")</f>
        <v xml:space="preserve"> </v>
      </c>
      <c r="O1620" s="99" t="str">
        <f t="shared" si="146"/>
        <v xml:space="preserve"> </v>
      </c>
      <c r="Y1620" s="183" t="s">
        <v>1430</v>
      </c>
      <c r="Z1620" s="104" t="s">
        <v>617</v>
      </c>
      <c r="AA1620" s="104" t="s">
        <v>618</v>
      </c>
      <c r="AB1620" s="104" t="str">
        <f>IF(LEFT(Z1620,1)="G","FERRO",0)</f>
        <v>FERRO</v>
      </c>
      <c r="AC1620" s="106">
        <f>IF(AND(AB1620="FERRO",AA1620="PADRAO"),CONTROLE!$T$2,IF(AND(AB1620="FERRO",AA1620="ESPECIAL"),CONTROLE!$T$3,IF(AND(AB1620="ACO",AA1620="PADRAO"),CONTROLE!$T$8,IF(AND(AB1620="ACO",AA1620="ESPECIAL"),CONTROLE!$T$9,IF(AND(AB1620="ALUMINIO",AA1620="PADRAO"),CONTROLE!$T$5,IF(AND(AB1620="ALUMINIO",AA1620="ESPECIAL"),CONTROLE!$T$6))))))</f>
        <v>12738</v>
      </c>
    </row>
    <row r="1621" spans="1:29" ht="15" customHeight="1">
      <c r="A1621" s="98" t="s">
        <v>2927</v>
      </c>
      <c r="B1621" s="96" t="str">
        <f t="shared" si="142"/>
        <v xml:space="preserve"> </v>
      </c>
      <c r="C1621" s="96" t="str">
        <f>IF(AND(ISBLANK('TABELA UNIFICADA 2024'!P1567)=TRUE,(ISBLANK('TABELA UNIFICADA 2024'!A1567)=FALSE)),'TABELA UNIFICADA 2024'!A1567," ")</f>
        <v xml:space="preserve"> </v>
      </c>
      <c r="D1621" s="96" t="s">
        <v>43</v>
      </c>
      <c r="E1621" s="191" t="str">
        <f>IF(ISBLANK('TABELA UNIFICADA 2024'!M1567)=TRUE," ",'TABELA UNIFICADA 2024'!M1567)</f>
        <v xml:space="preserve"> </v>
      </c>
      <c r="F1621" s="96" t="s">
        <v>111</v>
      </c>
      <c r="G1621" s="96" t="str">
        <f>IF(C1621='TABELA UNIFICADA 2024'!A1621,'TABELA UNIFICADA 2024'!D1621," ")</f>
        <v xml:space="preserve"> </v>
      </c>
      <c r="H1621" s="96" t="s">
        <v>43</v>
      </c>
      <c r="I1621" s="96" t="s">
        <v>112</v>
      </c>
      <c r="J1621" s="97" t="str">
        <f>IF(C1621='TABELA UNIFICADA 2024'!A1567,'TABELA UNIFICADA 2024'!G1567," ")</f>
        <v xml:space="preserve"> </v>
      </c>
      <c r="K1621" s="96" t="s">
        <v>113</v>
      </c>
      <c r="L1621" s="100" t="str">
        <f t="shared" si="145"/>
        <v>-</v>
      </c>
      <c r="M1621" s="95" t="str">
        <f>IF(C1621='TABELA UNIFICADA 2024'!A1621,'TABELA UNIFICADA 2024'!C1621," ")</f>
        <v xml:space="preserve"> </v>
      </c>
      <c r="N1621" s="99" t="str">
        <f>IF(C1621='TABELA UNIFICADA 2024'!A1567,'TABELA UNIFICADA 2024'!F1567," ")</f>
        <v xml:space="preserve"> </v>
      </c>
      <c r="O1621" s="99" t="str">
        <f t="shared" si="146"/>
        <v xml:space="preserve"> </v>
      </c>
      <c r="Y1621" s="183" t="s">
        <v>1431</v>
      </c>
      <c r="Z1621" s="104" t="s">
        <v>617</v>
      </c>
      <c r="AA1621" s="104" t="s">
        <v>618</v>
      </c>
      <c r="AB1621" s="104" t="str">
        <f>IF(LEFT(Z1621,1)="G","FERRO",0)</f>
        <v>FERRO</v>
      </c>
      <c r="AC1621" s="106">
        <f>IF(AND(AB1621="FERRO",AA1621="PADRAO"),CONTROLE!$T$2,IF(AND(AB1621="FERRO",AA1621="ESPECIAL"),CONTROLE!$T$3,IF(AND(AB1621="ACO",AA1621="PADRAO"),CONTROLE!$T$8,IF(AND(AB1621="ACO",AA1621="ESPECIAL"),CONTROLE!$T$9,IF(AND(AB1621="ALUMINIO",AA1621="PADRAO"),CONTROLE!$T$5,IF(AND(AB1621="ALUMINIO",AA1621="ESPECIAL"),CONTROLE!$T$6))))))</f>
        <v>12738</v>
      </c>
    </row>
    <row r="1622" spans="1:29" ht="15" customHeight="1">
      <c r="A1622" s="98" t="s">
        <v>2927</v>
      </c>
      <c r="B1622" s="96" t="str">
        <f t="shared" si="142"/>
        <v xml:space="preserve"> </v>
      </c>
      <c r="C1622" s="96" t="str">
        <f>IF(AND(ISBLANK('TABELA UNIFICADA 2024'!P1568)=TRUE,(ISBLANK('TABELA UNIFICADA 2024'!A1568)=FALSE)),'TABELA UNIFICADA 2024'!A1568," ")</f>
        <v xml:space="preserve"> </v>
      </c>
      <c r="D1622" s="96" t="s">
        <v>43</v>
      </c>
      <c r="E1622" s="191" t="str">
        <f>IF(ISBLANK('TABELA UNIFICADA 2024'!M1568)=TRUE," ",'TABELA UNIFICADA 2024'!M1568)</f>
        <v xml:space="preserve"> </v>
      </c>
      <c r="F1622" s="96" t="s">
        <v>111</v>
      </c>
      <c r="G1622" s="96" t="str">
        <f>IF(C1622='TABELA UNIFICADA 2024'!A1622,'TABELA UNIFICADA 2024'!D1622," ")</f>
        <v xml:space="preserve"> </v>
      </c>
      <c r="H1622" s="96" t="s">
        <v>43</v>
      </c>
      <c r="I1622" s="96" t="s">
        <v>112</v>
      </c>
      <c r="J1622" s="97" t="str">
        <f>IF(C1622='TABELA UNIFICADA 2024'!A1568,'TABELA UNIFICADA 2024'!G1568," ")</f>
        <v xml:space="preserve"> </v>
      </c>
      <c r="K1622" s="96" t="s">
        <v>113</v>
      </c>
      <c r="L1622" s="100" t="str">
        <f t="shared" si="145"/>
        <v>-</v>
      </c>
      <c r="M1622" s="95" t="str">
        <f>IF(C1622='TABELA UNIFICADA 2024'!A1622,'TABELA UNIFICADA 2024'!C1622," ")</f>
        <v xml:space="preserve"> </v>
      </c>
      <c r="N1622" s="99" t="str">
        <f>IF(C1622='TABELA UNIFICADA 2024'!A1568,'TABELA UNIFICADA 2024'!F1568," ")</f>
        <v xml:space="preserve"> </v>
      </c>
      <c r="O1622" s="99" t="str">
        <f t="shared" si="146"/>
        <v xml:space="preserve"> </v>
      </c>
      <c r="Y1622" s="183" t="s">
        <v>1432</v>
      </c>
      <c r="Z1622" s="104" t="s">
        <v>696</v>
      </c>
      <c r="AA1622" s="104" t="s">
        <v>618</v>
      </c>
      <c r="AB1622" s="104" t="s">
        <v>2550</v>
      </c>
      <c r="AC1622" s="106">
        <f>IF(AND(AB1622="FERRO",AA1622="PADRAO"),CONTROLE!$T$2,IF(AND(AB1622="FERRO",AA1622="ESPECIAL"),CONTROLE!$T$3,IF(AND(AB1622="ACO",AA1622="PADRAO"),CONTROLE!$T$8,IF(AND(AB1622="ACO",AA1622="ESPECIAL"),CONTROLE!$T$9,IF(AND(AB1622="ALUMINIO",AA1622="PADRAO"),CONTROLE!$T$5,IF(AND(AB1622="ALUMINIO",AA1622="ESPECIAL"),CONTROLE!$T$6))))))</f>
        <v>12740</v>
      </c>
    </row>
    <row r="1623" spans="1:29" ht="15" customHeight="1">
      <c r="A1623" s="98" t="s">
        <v>2927</v>
      </c>
      <c r="B1623" s="96" t="str">
        <f t="shared" si="142"/>
        <v xml:space="preserve"> </v>
      </c>
      <c r="C1623" s="96" t="str">
        <f>IF(AND(ISBLANK('TABELA UNIFICADA 2024'!P1569)=TRUE,(ISBLANK('TABELA UNIFICADA 2024'!A1569)=FALSE)),'TABELA UNIFICADA 2024'!A1569," ")</f>
        <v xml:space="preserve"> </v>
      </c>
      <c r="D1623" s="96" t="s">
        <v>43</v>
      </c>
      <c r="E1623" s="191" t="str">
        <f>IF(ISBLANK('TABELA UNIFICADA 2024'!M1569)=TRUE," ",'TABELA UNIFICADA 2024'!M1569)</f>
        <v xml:space="preserve"> </v>
      </c>
      <c r="F1623" s="96" t="s">
        <v>111</v>
      </c>
      <c r="G1623" s="96" t="str">
        <f>IF(C1623='TABELA UNIFICADA 2024'!A1623,'TABELA UNIFICADA 2024'!D1623," ")</f>
        <v xml:space="preserve"> </v>
      </c>
      <c r="H1623" s="96" t="s">
        <v>43</v>
      </c>
      <c r="I1623" s="96" t="s">
        <v>112</v>
      </c>
      <c r="J1623" s="97" t="str">
        <f>IF(C1623='TABELA UNIFICADA 2024'!A1569,'TABELA UNIFICADA 2024'!G1569," ")</f>
        <v xml:space="preserve"> </v>
      </c>
      <c r="K1623" s="96" t="s">
        <v>113</v>
      </c>
      <c r="L1623" s="100" t="str">
        <f t="shared" si="145"/>
        <v>-</v>
      </c>
      <c r="M1623" s="95" t="str">
        <f>IF(C1623='TABELA UNIFICADA 2024'!A1623,'TABELA UNIFICADA 2024'!C1623," ")</f>
        <v xml:space="preserve"> </v>
      </c>
      <c r="N1623" s="99" t="str">
        <f>IF(C1623='TABELA UNIFICADA 2024'!A1569,'TABELA UNIFICADA 2024'!F1569," ")</f>
        <v xml:space="preserve"> </v>
      </c>
      <c r="O1623" s="99" t="str">
        <f t="shared" si="146"/>
        <v xml:space="preserve"> </v>
      </c>
      <c r="Y1623" s="183" t="s">
        <v>1433</v>
      </c>
      <c r="Z1623" s="104" t="s">
        <v>696</v>
      </c>
      <c r="AA1623" s="104" t="s">
        <v>618</v>
      </c>
      <c r="AB1623" s="104" t="s">
        <v>2550</v>
      </c>
      <c r="AC1623" s="106">
        <f>IF(AND(AB1623="FERRO",AA1623="PADRAO"),CONTROLE!$T$2,IF(AND(AB1623="FERRO",AA1623="ESPECIAL"),CONTROLE!$T$3,IF(AND(AB1623="ACO",AA1623="PADRAO"),CONTROLE!$T$8,IF(AND(AB1623="ACO",AA1623="ESPECIAL"),CONTROLE!$T$9,IF(AND(AB1623="ALUMINIO",AA1623="PADRAO"),CONTROLE!$T$5,IF(AND(AB1623="ALUMINIO",AA1623="ESPECIAL"),CONTROLE!$T$6))))))</f>
        <v>12740</v>
      </c>
    </row>
    <row r="1624" spans="1:29" ht="15" customHeight="1">
      <c r="A1624" s="98" t="s">
        <v>2927</v>
      </c>
      <c r="B1624" s="96" t="str">
        <f t="shared" si="142"/>
        <v xml:space="preserve"> </v>
      </c>
      <c r="C1624" s="96" t="str">
        <f>IF(AND(ISBLANK('TABELA UNIFICADA 2024'!P1570)=TRUE,(ISBLANK('TABELA UNIFICADA 2024'!A1570)=FALSE)),'TABELA UNIFICADA 2024'!A1570," ")</f>
        <v xml:space="preserve"> </v>
      </c>
      <c r="D1624" s="96" t="s">
        <v>43</v>
      </c>
      <c r="E1624" s="191" t="str">
        <f>IF(ISBLANK('TABELA UNIFICADA 2024'!M1570)=TRUE," ",'TABELA UNIFICADA 2024'!M1570)</f>
        <v xml:space="preserve"> </v>
      </c>
      <c r="F1624" s="96" t="s">
        <v>111</v>
      </c>
      <c r="G1624" s="96" t="str">
        <f>IF(C1624='TABELA UNIFICADA 2024'!A1624,'TABELA UNIFICADA 2024'!D1624," ")</f>
        <v xml:space="preserve"> </v>
      </c>
      <c r="H1624" s="96" t="s">
        <v>43</v>
      </c>
      <c r="I1624" s="96" t="s">
        <v>112</v>
      </c>
      <c r="J1624" s="97" t="str">
        <f>IF(C1624='TABELA UNIFICADA 2024'!A1570,'TABELA UNIFICADA 2024'!G1570," ")</f>
        <v xml:space="preserve"> </v>
      </c>
      <c r="K1624" s="96" t="s">
        <v>113</v>
      </c>
      <c r="L1624" s="100" t="str">
        <f t="shared" si="145"/>
        <v>-</v>
      </c>
      <c r="M1624" s="95" t="str">
        <f>IF(C1624='TABELA UNIFICADA 2024'!A1624,'TABELA UNIFICADA 2024'!C1624," ")</f>
        <v xml:space="preserve"> </v>
      </c>
      <c r="N1624" s="99" t="str">
        <f>IF(C1624='TABELA UNIFICADA 2024'!A1570,'TABELA UNIFICADA 2024'!F1570," ")</f>
        <v xml:space="preserve"> </v>
      </c>
      <c r="O1624" s="99" t="str">
        <f t="shared" si="146"/>
        <v xml:space="preserve"> </v>
      </c>
      <c r="Y1624" s="183" t="s">
        <v>1434</v>
      </c>
      <c r="Z1624" s="104" t="s">
        <v>696</v>
      </c>
      <c r="AA1624" s="104" t="s">
        <v>618</v>
      </c>
      <c r="AB1624" s="104" t="s">
        <v>2550</v>
      </c>
      <c r="AC1624" s="106">
        <f>IF(AND(AB1624="FERRO",AA1624="PADRAO"),CONTROLE!$T$2,IF(AND(AB1624="FERRO",AA1624="ESPECIAL"),CONTROLE!$T$3,IF(AND(AB1624="ACO",AA1624="PADRAO"),CONTROLE!$T$8,IF(AND(AB1624="ACO",AA1624="ESPECIAL"),CONTROLE!$T$9,IF(AND(AB1624="ALUMINIO",AA1624="PADRAO"),CONTROLE!$T$5,IF(AND(AB1624="ALUMINIO",AA1624="ESPECIAL"),CONTROLE!$T$6))))))</f>
        <v>12740</v>
      </c>
    </row>
    <row r="1625" spans="1:29" ht="15" customHeight="1">
      <c r="A1625" s="98" t="s">
        <v>2927</v>
      </c>
      <c r="B1625" s="96" t="str">
        <f t="shared" si="142"/>
        <v xml:space="preserve"> </v>
      </c>
      <c r="C1625" s="96" t="str">
        <f>IF(AND(ISBLANK('TABELA UNIFICADA 2024'!P1571)=TRUE,(ISBLANK('TABELA UNIFICADA 2024'!A1571)=FALSE)),'TABELA UNIFICADA 2024'!A1571," ")</f>
        <v xml:space="preserve"> </v>
      </c>
      <c r="D1625" s="96" t="s">
        <v>43</v>
      </c>
      <c r="E1625" s="191" t="str">
        <f>IF(ISBLANK('TABELA UNIFICADA 2024'!M1571)=TRUE," ",'TABELA UNIFICADA 2024'!M1571)</f>
        <v xml:space="preserve"> </v>
      </c>
      <c r="F1625" s="96" t="s">
        <v>111</v>
      </c>
      <c r="G1625" s="96" t="str">
        <f>IF(C1625='TABELA UNIFICADA 2024'!A1625,'TABELA UNIFICADA 2024'!D1625," ")</f>
        <v xml:space="preserve"> </v>
      </c>
      <c r="H1625" s="96" t="s">
        <v>43</v>
      </c>
      <c r="I1625" s="96" t="s">
        <v>112</v>
      </c>
      <c r="J1625" s="97" t="str">
        <f>IF(C1625='TABELA UNIFICADA 2024'!A1571,'TABELA UNIFICADA 2024'!G1571," ")</f>
        <v xml:space="preserve"> </v>
      </c>
      <c r="K1625" s="96" t="s">
        <v>113</v>
      </c>
      <c r="L1625" s="100" t="str">
        <f t="shared" si="145"/>
        <v>-</v>
      </c>
      <c r="M1625" s="95" t="str">
        <f>IF(C1625='TABELA UNIFICADA 2024'!A1625,'TABELA UNIFICADA 2024'!C1625," ")</f>
        <v xml:space="preserve"> </v>
      </c>
      <c r="N1625" s="99" t="str">
        <f>IF(C1625='TABELA UNIFICADA 2024'!A1571,'TABELA UNIFICADA 2024'!F1571," ")</f>
        <v xml:space="preserve"> </v>
      </c>
      <c r="O1625" s="99" t="str">
        <f t="shared" si="146"/>
        <v xml:space="preserve"> </v>
      </c>
      <c r="Y1625" s="183" t="s">
        <v>1435</v>
      </c>
      <c r="Z1625" s="104" t="s">
        <v>696</v>
      </c>
      <c r="AA1625" s="104" t="s">
        <v>618</v>
      </c>
      <c r="AB1625" s="104" t="s">
        <v>2550</v>
      </c>
      <c r="AC1625" s="106">
        <f>IF(AND(AB1625="FERRO",AA1625="PADRAO"),CONTROLE!$T$2,IF(AND(AB1625="FERRO",AA1625="ESPECIAL"),CONTROLE!$T$3,IF(AND(AB1625="ACO",AA1625="PADRAO"),CONTROLE!$T$8,IF(AND(AB1625="ACO",AA1625="ESPECIAL"),CONTROLE!$T$9,IF(AND(AB1625="ALUMINIO",AA1625="PADRAO"),CONTROLE!$T$5,IF(AND(AB1625="ALUMINIO",AA1625="ESPECIAL"),CONTROLE!$T$6))))))</f>
        <v>12740</v>
      </c>
    </row>
    <row r="1626" spans="1:29" ht="15" customHeight="1">
      <c r="A1626" s="98" t="s">
        <v>2927</v>
      </c>
      <c r="B1626" s="96" t="str">
        <f t="shared" si="142"/>
        <v xml:space="preserve"> </v>
      </c>
      <c r="C1626" s="96" t="str">
        <f>IF(AND(ISBLANK('TABELA UNIFICADA 2024'!P1572)=TRUE,(ISBLANK('TABELA UNIFICADA 2024'!A1572)=FALSE)),'TABELA UNIFICADA 2024'!A1572," ")</f>
        <v xml:space="preserve"> </v>
      </c>
      <c r="D1626" s="96" t="s">
        <v>43</v>
      </c>
      <c r="E1626" s="191" t="str">
        <f>IF(ISBLANK('TABELA UNIFICADA 2024'!M1572)=TRUE," ",'TABELA UNIFICADA 2024'!M1572)</f>
        <v xml:space="preserve"> </v>
      </c>
      <c r="F1626" s="96" t="s">
        <v>111</v>
      </c>
      <c r="G1626" s="96" t="str">
        <f>IF(C1626='TABELA UNIFICADA 2024'!A1626,'TABELA UNIFICADA 2024'!D1626," ")</f>
        <v xml:space="preserve"> </v>
      </c>
      <c r="H1626" s="96" t="s">
        <v>43</v>
      </c>
      <c r="I1626" s="96" t="s">
        <v>112</v>
      </c>
      <c r="J1626" s="97" t="str">
        <f>IF(C1626='TABELA UNIFICADA 2024'!A1572,'TABELA UNIFICADA 2024'!G1572," ")</f>
        <v xml:space="preserve"> </v>
      </c>
      <c r="K1626" s="96" t="s">
        <v>113</v>
      </c>
      <c r="L1626" s="100" t="str">
        <f t="shared" si="145"/>
        <v>-</v>
      </c>
      <c r="M1626" s="95" t="str">
        <f>IF(C1626='TABELA UNIFICADA 2024'!A1626,'TABELA UNIFICADA 2024'!C1626," ")</f>
        <v xml:space="preserve"> </v>
      </c>
      <c r="N1626" s="99" t="str">
        <f>IF(C1626='TABELA UNIFICADA 2024'!A1572,'TABELA UNIFICADA 2024'!F1572," ")</f>
        <v xml:space="preserve"> </v>
      </c>
      <c r="O1626" s="99" t="str">
        <f t="shared" si="146"/>
        <v xml:space="preserve"> </v>
      </c>
      <c r="Y1626" s="183" t="s">
        <v>1436</v>
      </c>
      <c r="Z1626" s="104" t="s">
        <v>696</v>
      </c>
      <c r="AA1626" s="104" t="s">
        <v>618</v>
      </c>
      <c r="AB1626" s="104" t="s">
        <v>2550</v>
      </c>
      <c r="AC1626" s="106">
        <f>IF(AND(AB1626="FERRO",AA1626="PADRAO"),CONTROLE!$T$2,IF(AND(AB1626="FERRO",AA1626="ESPECIAL"),CONTROLE!$T$3,IF(AND(AB1626="ACO",AA1626="PADRAO"),CONTROLE!$T$8,IF(AND(AB1626="ACO",AA1626="ESPECIAL"),CONTROLE!$T$9,IF(AND(AB1626="ALUMINIO",AA1626="PADRAO"),CONTROLE!$T$5,IF(AND(AB1626="ALUMINIO",AA1626="ESPECIAL"),CONTROLE!$T$6))))))</f>
        <v>12740</v>
      </c>
    </row>
    <row r="1627" spans="1:29" ht="15" customHeight="1">
      <c r="A1627" s="98" t="s">
        <v>2927</v>
      </c>
      <c r="B1627" s="96" t="str">
        <f t="shared" si="142"/>
        <v xml:space="preserve"> </v>
      </c>
      <c r="C1627" s="96" t="str">
        <f>IF(AND(ISBLANK('TABELA UNIFICADA 2024'!P1573)=TRUE,(ISBLANK('TABELA UNIFICADA 2024'!A1573)=FALSE)),'TABELA UNIFICADA 2024'!A1573," ")</f>
        <v xml:space="preserve"> </v>
      </c>
      <c r="D1627" s="96" t="s">
        <v>43</v>
      </c>
      <c r="E1627" s="191" t="str">
        <f>IF(ISBLANK('TABELA UNIFICADA 2024'!M1573)=TRUE," ",'TABELA UNIFICADA 2024'!M1573)</f>
        <v xml:space="preserve"> </v>
      </c>
      <c r="F1627" s="96" t="s">
        <v>111</v>
      </c>
      <c r="G1627" s="96" t="str">
        <f>IF(C1627='TABELA UNIFICADA 2024'!A1627,'TABELA UNIFICADA 2024'!D1627," ")</f>
        <v xml:space="preserve"> </v>
      </c>
      <c r="H1627" s="96" t="s">
        <v>43</v>
      </c>
      <c r="I1627" s="96" t="s">
        <v>112</v>
      </c>
      <c r="J1627" s="97" t="str">
        <f>IF(C1627='TABELA UNIFICADA 2024'!A1573,'TABELA UNIFICADA 2024'!G1573," ")</f>
        <v xml:space="preserve"> </v>
      </c>
      <c r="K1627" s="96" t="s">
        <v>113</v>
      </c>
      <c r="L1627" s="100" t="str">
        <f t="shared" si="145"/>
        <v>-</v>
      </c>
      <c r="M1627" s="95" t="str">
        <f>IF(C1627='TABELA UNIFICADA 2024'!A1627,'TABELA UNIFICADA 2024'!C1627," ")</f>
        <v xml:space="preserve"> </v>
      </c>
      <c r="N1627" s="99" t="str">
        <f>IF(C1627='TABELA UNIFICADA 2024'!A1573,'TABELA UNIFICADA 2024'!F1573," ")</f>
        <v xml:space="preserve"> </v>
      </c>
      <c r="O1627" s="99" t="str">
        <f t="shared" si="146"/>
        <v xml:space="preserve"> </v>
      </c>
      <c r="Y1627" s="183" t="s">
        <v>1437</v>
      </c>
      <c r="Z1627" s="104" t="s">
        <v>696</v>
      </c>
      <c r="AA1627" s="104" t="s">
        <v>618</v>
      </c>
      <c r="AB1627" s="104" t="s">
        <v>2550</v>
      </c>
      <c r="AC1627" s="106">
        <f>IF(AND(AB1627="FERRO",AA1627="PADRAO"),CONTROLE!$T$2,IF(AND(AB1627="FERRO",AA1627="ESPECIAL"),CONTROLE!$T$3,IF(AND(AB1627="ACO",AA1627="PADRAO"),CONTROLE!$T$8,IF(AND(AB1627="ACO",AA1627="ESPECIAL"),CONTROLE!$T$9,IF(AND(AB1627="ALUMINIO",AA1627="PADRAO"),CONTROLE!$T$5,IF(AND(AB1627="ALUMINIO",AA1627="ESPECIAL"),CONTROLE!$T$6))))))</f>
        <v>12740</v>
      </c>
    </row>
    <row r="1628" spans="1:29" ht="15" customHeight="1">
      <c r="A1628" s="98" t="s">
        <v>2927</v>
      </c>
      <c r="B1628" s="96" t="str">
        <f t="shared" si="142"/>
        <v xml:space="preserve"> </v>
      </c>
      <c r="C1628" s="96" t="str">
        <f>IF(AND(ISBLANK('TABELA UNIFICADA 2024'!P1574)=TRUE,(ISBLANK('TABELA UNIFICADA 2024'!A1574)=FALSE)),'TABELA UNIFICADA 2024'!A1574," ")</f>
        <v xml:space="preserve"> </v>
      </c>
      <c r="D1628" s="96" t="s">
        <v>43</v>
      </c>
      <c r="E1628" s="191" t="str">
        <f>IF(ISBLANK('TABELA UNIFICADA 2024'!M1574)=TRUE," ",'TABELA UNIFICADA 2024'!M1574)</f>
        <v xml:space="preserve"> </v>
      </c>
      <c r="F1628" s="96" t="s">
        <v>111</v>
      </c>
      <c r="G1628" s="96" t="str">
        <f>IF(C1628='TABELA UNIFICADA 2024'!A1628,'TABELA UNIFICADA 2024'!D1628," ")</f>
        <v xml:space="preserve"> </v>
      </c>
      <c r="H1628" s="96" t="s">
        <v>43</v>
      </c>
      <c r="I1628" s="96" t="s">
        <v>112</v>
      </c>
      <c r="J1628" s="97" t="str">
        <f>IF(C1628='TABELA UNIFICADA 2024'!A1574,'TABELA UNIFICADA 2024'!G1574," ")</f>
        <v xml:space="preserve"> </v>
      </c>
      <c r="K1628" s="96" t="s">
        <v>113</v>
      </c>
      <c r="L1628" s="100" t="str">
        <f t="shared" si="145"/>
        <v>-</v>
      </c>
      <c r="M1628" s="95" t="str">
        <f>IF(C1628='TABELA UNIFICADA 2024'!A1628,'TABELA UNIFICADA 2024'!C1628," ")</f>
        <v xml:space="preserve"> </v>
      </c>
      <c r="N1628" s="99" t="str">
        <f>IF(C1628='TABELA UNIFICADA 2024'!A1574,'TABELA UNIFICADA 2024'!F1574," ")</f>
        <v xml:space="preserve"> </v>
      </c>
      <c r="O1628" s="99" t="str">
        <f t="shared" si="146"/>
        <v xml:space="preserve"> </v>
      </c>
      <c r="Y1628" s="183" t="s">
        <v>1438</v>
      </c>
      <c r="Z1628" s="104" t="s">
        <v>617</v>
      </c>
      <c r="AA1628" s="104" t="s">
        <v>618</v>
      </c>
      <c r="AB1628" s="104" t="str">
        <f t="shared" ref="AB1628:AB1651" si="147">IF(LEFT(Z1628,1)="G","FERRO",0)</f>
        <v>FERRO</v>
      </c>
      <c r="AC1628" s="106">
        <f>IF(AND(AB1628="FERRO",AA1628="PADRAO"),CONTROLE!$T$2,IF(AND(AB1628="FERRO",AA1628="ESPECIAL"),CONTROLE!$T$3,IF(AND(AB1628="ACO",AA1628="PADRAO"),CONTROLE!$T$8,IF(AND(AB1628="ACO",AA1628="ESPECIAL"),CONTROLE!$T$9,IF(AND(AB1628="ALUMINIO",AA1628="PADRAO"),CONTROLE!$T$5,IF(AND(AB1628="ALUMINIO",AA1628="ESPECIAL"),CONTROLE!$T$6))))))</f>
        <v>12738</v>
      </c>
    </row>
    <row r="1629" spans="1:29" ht="15" customHeight="1">
      <c r="A1629" s="98" t="s">
        <v>2927</v>
      </c>
      <c r="B1629" s="96" t="str">
        <f t="shared" si="142"/>
        <v xml:space="preserve"> </v>
      </c>
      <c r="C1629" s="96" t="str">
        <f>IF(AND(ISBLANK('TABELA UNIFICADA 2024'!P1575)=TRUE,(ISBLANK('TABELA UNIFICADA 2024'!A1575)=FALSE)),'TABELA UNIFICADA 2024'!A1575," ")</f>
        <v xml:space="preserve"> </v>
      </c>
      <c r="D1629" s="96" t="s">
        <v>43</v>
      </c>
      <c r="E1629" s="191" t="str">
        <f>IF(ISBLANK('TABELA UNIFICADA 2024'!M1575)=TRUE," ",'TABELA UNIFICADA 2024'!M1575)</f>
        <v xml:space="preserve"> </v>
      </c>
      <c r="F1629" s="96" t="s">
        <v>111</v>
      </c>
      <c r="G1629" s="96" t="str">
        <f>IF(C1629='TABELA UNIFICADA 2024'!A1629,'TABELA UNIFICADA 2024'!D1629," ")</f>
        <v xml:space="preserve"> </v>
      </c>
      <c r="H1629" s="96" t="s">
        <v>43</v>
      </c>
      <c r="I1629" s="96" t="s">
        <v>112</v>
      </c>
      <c r="J1629" s="97" t="str">
        <f>IF(C1629='TABELA UNIFICADA 2024'!A1575,'TABELA UNIFICADA 2024'!G1575," ")</f>
        <v xml:space="preserve"> </v>
      </c>
      <c r="K1629" s="96" t="s">
        <v>113</v>
      </c>
      <c r="L1629" s="100" t="str">
        <f t="shared" si="145"/>
        <v>-</v>
      </c>
      <c r="M1629" s="95" t="str">
        <f>IF(C1629='TABELA UNIFICADA 2024'!A1629,'TABELA UNIFICADA 2024'!C1629," ")</f>
        <v xml:space="preserve"> </v>
      </c>
      <c r="N1629" s="99" t="str">
        <f>IF(C1629='TABELA UNIFICADA 2024'!A1575,'TABELA UNIFICADA 2024'!F1575," ")</f>
        <v xml:space="preserve"> </v>
      </c>
      <c r="O1629" s="99" t="str">
        <f t="shared" si="146"/>
        <v xml:space="preserve"> </v>
      </c>
      <c r="Y1629" s="183" t="s">
        <v>1439</v>
      </c>
      <c r="Z1629" s="104" t="s">
        <v>617</v>
      </c>
      <c r="AA1629" s="104" t="s">
        <v>618</v>
      </c>
      <c r="AB1629" s="104" t="str">
        <f t="shared" si="147"/>
        <v>FERRO</v>
      </c>
      <c r="AC1629" s="106">
        <f>IF(AND(AB1629="FERRO",AA1629="PADRAO"),CONTROLE!$T$2,IF(AND(AB1629="FERRO",AA1629="ESPECIAL"),CONTROLE!$T$3,IF(AND(AB1629="ACO",AA1629="PADRAO"),CONTROLE!$T$8,IF(AND(AB1629="ACO",AA1629="ESPECIAL"),CONTROLE!$T$9,IF(AND(AB1629="ALUMINIO",AA1629="PADRAO"),CONTROLE!$T$5,IF(AND(AB1629="ALUMINIO",AA1629="ESPECIAL"),CONTROLE!$T$6))))))</f>
        <v>12738</v>
      </c>
    </row>
    <row r="1630" spans="1:29" ht="15" customHeight="1">
      <c r="A1630" s="98" t="s">
        <v>2927</v>
      </c>
      <c r="B1630" s="96" t="str">
        <f t="shared" si="142"/>
        <v xml:space="preserve"> </v>
      </c>
      <c r="C1630" s="96" t="str">
        <f>IF(AND(ISBLANK('TABELA UNIFICADA 2024'!P1576)=TRUE,(ISBLANK('TABELA UNIFICADA 2024'!A1576)=FALSE)),'TABELA UNIFICADA 2024'!A1576," ")</f>
        <v xml:space="preserve"> </v>
      </c>
      <c r="D1630" s="96" t="s">
        <v>43</v>
      </c>
      <c r="E1630" s="191" t="str">
        <f>IF(ISBLANK('TABELA UNIFICADA 2024'!M1576)=TRUE," ",'TABELA UNIFICADA 2024'!M1576)</f>
        <v xml:space="preserve"> </v>
      </c>
      <c r="F1630" s="96" t="s">
        <v>111</v>
      </c>
      <c r="G1630" s="96" t="str">
        <f>IF(C1630='TABELA UNIFICADA 2024'!A1630,'TABELA UNIFICADA 2024'!D1630," ")</f>
        <v xml:space="preserve"> </v>
      </c>
      <c r="H1630" s="96" t="s">
        <v>43</v>
      </c>
      <c r="I1630" s="96" t="s">
        <v>112</v>
      </c>
      <c r="J1630" s="97" t="str">
        <f>IF(C1630='TABELA UNIFICADA 2024'!A1576,'TABELA UNIFICADA 2024'!G1576," ")</f>
        <v xml:space="preserve"> </v>
      </c>
      <c r="K1630" s="96" t="s">
        <v>113</v>
      </c>
      <c r="L1630" s="100" t="str">
        <f t="shared" si="145"/>
        <v>-</v>
      </c>
      <c r="M1630" s="95" t="str">
        <f>IF(C1630='TABELA UNIFICADA 2024'!A1630,'TABELA UNIFICADA 2024'!C1630," ")</f>
        <v xml:space="preserve"> </v>
      </c>
      <c r="N1630" s="99" t="str">
        <f>IF(C1630='TABELA UNIFICADA 2024'!A1576,'TABELA UNIFICADA 2024'!F1576," ")</f>
        <v xml:space="preserve"> </v>
      </c>
      <c r="O1630" s="99" t="str">
        <f t="shared" si="146"/>
        <v xml:space="preserve"> </v>
      </c>
      <c r="Y1630" s="183" t="s">
        <v>1440</v>
      </c>
      <c r="Z1630" s="104" t="s">
        <v>617</v>
      </c>
      <c r="AA1630" s="104" t="s">
        <v>618</v>
      </c>
      <c r="AB1630" s="104" t="str">
        <f t="shared" si="147"/>
        <v>FERRO</v>
      </c>
      <c r="AC1630" s="106">
        <f>IF(AND(AB1630="FERRO",AA1630="PADRAO"),CONTROLE!$T$2,IF(AND(AB1630="FERRO",AA1630="ESPECIAL"),CONTROLE!$T$3,IF(AND(AB1630="ACO",AA1630="PADRAO"),CONTROLE!$T$8,IF(AND(AB1630="ACO",AA1630="ESPECIAL"),CONTROLE!$T$9,IF(AND(AB1630="ALUMINIO",AA1630="PADRAO"),CONTROLE!$T$5,IF(AND(AB1630="ALUMINIO",AA1630="ESPECIAL"),CONTROLE!$T$6))))))</f>
        <v>12738</v>
      </c>
    </row>
    <row r="1631" spans="1:29" ht="15" customHeight="1">
      <c r="A1631" s="98" t="s">
        <v>2927</v>
      </c>
      <c r="B1631" s="96" t="str">
        <f t="shared" si="142"/>
        <v xml:space="preserve"> </v>
      </c>
      <c r="C1631" s="96" t="str">
        <f>IF(AND(ISBLANK('TABELA UNIFICADA 2024'!P1577)=TRUE,(ISBLANK('TABELA UNIFICADA 2024'!A1577)=FALSE)),'TABELA UNIFICADA 2024'!A1577," ")</f>
        <v xml:space="preserve"> </v>
      </c>
      <c r="D1631" s="96" t="s">
        <v>43</v>
      </c>
      <c r="E1631" s="191" t="str">
        <f>IF(ISBLANK('TABELA UNIFICADA 2024'!M1577)=TRUE," ",'TABELA UNIFICADA 2024'!M1577)</f>
        <v xml:space="preserve"> </v>
      </c>
      <c r="F1631" s="96" t="s">
        <v>111</v>
      </c>
      <c r="G1631" s="96" t="str">
        <f>IF(C1631='TABELA UNIFICADA 2024'!A1631,'TABELA UNIFICADA 2024'!D1631," ")</f>
        <v xml:space="preserve"> </v>
      </c>
      <c r="H1631" s="96" t="s">
        <v>43</v>
      </c>
      <c r="I1631" s="96" t="s">
        <v>112</v>
      </c>
      <c r="J1631" s="97" t="str">
        <f>IF(C1631='TABELA UNIFICADA 2024'!A1577,'TABELA UNIFICADA 2024'!G1577," ")</f>
        <v xml:space="preserve"> </v>
      </c>
      <c r="K1631" s="96" t="s">
        <v>113</v>
      </c>
      <c r="L1631" s="100" t="str">
        <f t="shared" si="145"/>
        <v>-</v>
      </c>
      <c r="M1631" s="95" t="str">
        <f>IF(C1631='TABELA UNIFICADA 2024'!A1631,'TABELA UNIFICADA 2024'!C1631," ")</f>
        <v xml:space="preserve"> </v>
      </c>
      <c r="N1631" s="99" t="str">
        <f>IF(C1631='TABELA UNIFICADA 2024'!A1577,'TABELA UNIFICADA 2024'!F1577," ")</f>
        <v xml:space="preserve"> </v>
      </c>
      <c r="O1631" s="99" t="str">
        <f t="shared" si="146"/>
        <v xml:space="preserve"> </v>
      </c>
      <c r="Y1631" s="183" t="s">
        <v>1441</v>
      </c>
      <c r="Z1631" s="104" t="s">
        <v>617</v>
      </c>
      <c r="AA1631" s="104" t="s">
        <v>618</v>
      </c>
      <c r="AB1631" s="104" t="str">
        <f t="shared" si="147"/>
        <v>FERRO</v>
      </c>
      <c r="AC1631" s="106">
        <f>IF(AND(AB1631="FERRO",AA1631="PADRAO"),CONTROLE!$T$2,IF(AND(AB1631="FERRO",AA1631="ESPECIAL"),CONTROLE!$T$3,IF(AND(AB1631="ACO",AA1631="PADRAO"),CONTROLE!$T$8,IF(AND(AB1631="ACO",AA1631="ESPECIAL"),CONTROLE!$T$9,IF(AND(AB1631="ALUMINIO",AA1631="PADRAO"),CONTROLE!$T$5,IF(AND(AB1631="ALUMINIO",AA1631="ESPECIAL"),CONTROLE!$T$6))))))</f>
        <v>12738</v>
      </c>
    </row>
    <row r="1632" spans="1:29" ht="15" customHeight="1">
      <c r="A1632" s="98" t="s">
        <v>2927</v>
      </c>
      <c r="B1632" s="96" t="str">
        <f t="shared" si="142"/>
        <v xml:space="preserve"> </v>
      </c>
      <c r="C1632" s="96" t="str">
        <f>IF(AND(ISBLANK('TABELA UNIFICADA 2024'!P1578)=TRUE,(ISBLANK('TABELA UNIFICADA 2024'!A1578)=FALSE)),'TABELA UNIFICADA 2024'!A1578," ")</f>
        <v xml:space="preserve"> </v>
      </c>
      <c r="D1632" s="96" t="s">
        <v>43</v>
      </c>
      <c r="E1632" s="191" t="str">
        <f>IF(ISBLANK('TABELA UNIFICADA 2024'!M1578)=TRUE," ",'TABELA UNIFICADA 2024'!M1578)</f>
        <v xml:space="preserve"> </v>
      </c>
      <c r="F1632" s="96" t="s">
        <v>111</v>
      </c>
      <c r="G1632" s="96" t="str">
        <f>IF(C1632='TABELA UNIFICADA 2024'!A1632,'TABELA UNIFICADA 2024'!D1632," ")</f>
        <v xml:space="preserve"> </v>
      </c>
      <c r="H1632" s="96" t="s">
        <v>43</v>
      </c>
      <c r="I1632" s="96" t="s">
        <v>112</v>
      </c>
      <c r="J1632" s="97" t="str">
        <f>IF(C1632='TABELA UNIFICADA 2024'!A1578,'TABELA UNIFICADA 2024'!G1578," ")</f>
        <v xml:space="preserve"> </v>
      </c>
      <c r="K1632" s="96" t="s">
        <v>113</v>
      </c>
      <c r="L1632" s="100" t="str">
        <f t="shared" si="145"/>
        <v>-</v>
      </c>
      <c r="M1632" s="95" t="str">
        <f>IF(C1632='TABELA UNIFICADA 2024'!A1632,'TABELA UNIFICADA 2024'!C1632," ")</f>
        <v xml:space="preserve"> </v>
      </c>
      <c r="N1632" s="99" t="str">
        <f>IF(C1632='TABELA UNIFICADA 2024'!A1578,'TABELA UNIFICADA 2024'!F1578," ")</f>
        <v xml:space="preserve"> </v>
      </c>
      <c r="O1632" s="99" t="str">
        <f t="shared" si="146"/>
        <v xml:space="preserve"> </v>
      </c>
      <c r="Y1632" s="183" t="s">
        <v>1442</v>
      </c>
      <c r="Z1632" s="104" t="s">
        <v>617</v>
      </c>
      <c r="AA1632" s="104" t="s">
        <v>618</v>
      </c>
      <c r="AB1632" s="104" t="str">
        <f t="shared" si="147"/>
        <v>FERRO</v>
      </c>
      <c r="AC1632" s="106">
        <f>IF(AND(AB1632="FERRO",AA1632="PADRAO"),CONTROLE!$T$2,IF(AND(AB1632="FERRO",AA1632="ESPECIAL"),CONTROLE!$T$3,IF(AND(AB1632="ACO",AA1632="PADRAO"),CONTROLE!$T$8,IF(AND(AB1632="ACO",AA1632="ESPECIAL"),CONTROLE!$T$9,IF(AND(AB1632="ALUMINIO",AA1632="PADRAO"),CONTROLE!$T$5,IF(AND(AB1632="ALUMINIO",AA1632="ESPECIAL"),CONTROLE!$T$6))))))</f>
        <v>12738</v>
      </c>
    </row>
    <row r="1633" spans="1:29" ht="15" customHeight="1">
      <c r="A1633" s="98" t="s">
        <v>2927</v>
      </c>
      <c r="B1633" s="96" t="str">
        <f t="shared" ref="B1633:B1696" si="148">IFERROR(IF(C1633&lt;&gt;" ",VLOOKUP(C1633,$V$2:$W$16,2,0)," ")," ")</f>
        <v xml:space="preserve"> </v>
      </c>
      <c r="C1633" s="96" t="str">
        <f>IF(AND(ISBLANK('TABELA UNIFICADA 2024'!P1579)=TRUE,(ISBLANK('TABELA UNIFICADA 2024'!A1579)=FALSE)),'TABELA UNIFICADA 2024'!A1579," ")</f>
        <v xml:space="preserve"> </v>
      </c>
      <c r="D1633" s="96" t="s">
        <v>43</v>
      </c>
      <c r="E1633" s="191" t="str">
        <f>IF(ISBLANK('TABELA UNIFICADA 2024'!M1579)=TRUE," ",'TABELA UNIFICADA 2024'!M1579)</f>
        <v xml:space="preserve"> </v>
      </c>
      <c r="F1633" s="96" t="s">
        <v>111</v>
      </c>
      <c r="G1633" s="96" t="str">
        <f>IF(C1633='TABELA UNIFICADA 2024'!A1633,'TABELA UNIFICADA 2024'!D1633," ")</f>
        <v xml:space="preserve"> </v>
      </c>
      <c r="H1633" s="96" t="s">
        <v>43</v>
      </c>
      <c r="I1633" s="96" t="s">
        <v>112</v>
      </c>
      <c r="J1633" s="97" t="str">
        <f>IF(C1633='TABELA UNIFICADA 2024'!A1579,'TABELA UNIFICADA 2024'!G1579," ")</f>
        <v xml:space="preserve"> </v>
      </c>
      <c r="K1633" s="96" t="s">
        <v>113</v>
      </c>
      <c r="L1633" s="100" t="str">
        <f t="shared" si="145"/>
        <v>-</v>
      </c>
      <c r="M1633" s="95" t="str">
        <f>IF(C1633='TABELA UNIFICADA 2024'!A1633,'TABELA UNIFICADA 2024'!C1633," ")</f>
        <v xml:space="preserve"> </v>
      </c>
      <c r="N1633" s="99" t="str">
        <f>IF(C1633='TABELA UNIFICADA 2024'!A1579,'TABELA UNIFICADA 2024'!F1579," ")</f>
        <v xml:space="preserve"> </v>
      </c>
      <c r="O1633" s="99" t="str">
        <f t="shared" si="146"/>
        <v xml:space="preserve"> </v>
      </c>
      <c r="Y1633" s="183" t="s">
        <v>1443</v>
      </c>
      <c r="Z1633" s="104" t="s">
        <v>617</v>
      </c>
      <c r="AA1633" s="104" t="s">
        <v>618</v>
      </c>
      <c r="AB1633" s="104" t="str">
        <f t="shared" si="147"/>
        <v>FERRO</v>
      </c>
      <c r="AC1633" s="106">
        <f>IF(AND(AB1633="FERRO",AA1633="PADRAO"),CONTROLE!$T$2,IF(AND(AB1633="FERRO",AA1633="ESPECIAL"),CONTROLE!$T$3,IF(AND(AB1633="ACO",AA1633="PADRAO"),CONTROLE!$T$8,IF(AND(AB1633="ACO",AA1633="ESPECIAL"),CONTROLE!$T$9,IF(AND(AB1633="ALUMINIO",AA1633="PADRAO"),CONTROLE!$T$5,IF(AND(AB1633="ALUMINIO",AA1633="ESPECIAL"),CONTROLE!$T$6))))))</f>
        <v>12738</v>
      </c>
    </row>
    <row r="1634" spans="1:29" ht="15" customHeight="1">
      <c r="A1634" s="98" t="s">
        <v>2927</v>
      </c>
      <c r="B1634" s="96" t="str">
        <f t="shared" si="148"/>
        <v xml:space="preserve"> </v>
      </c>
      <c r="C1634" s="96" t="str">
        <f>IF(AND(ISBLANK('TABELA UNIFICADA 2024'!P1580)=TRUE,(ISBLANK('TABELA UNIFICADA 2024'!A1580)=FALSE)),'TABELA UNIFICADA 2024'!A1580," ")</f>
        <v xml:space="preserve"> </v>
      </c>
      <c r="D1634" s="96" t="s">
        <v>43</v>
      </c>
      <c r="E1634" s="191" t="str">
        <f>IF(ISBLANK('TABELA UNIFICADA 2024'!M1580)=TRUE," ",'TABELA UNIFICADA 2024'!M1580)</f>
        <v xml:space="preserve"> </v>
      </c>
      <c r="F1634" s="96" t="s">
        <v>111</v>
      </c>
      <c r="G1634" s="96" t="str">
        <f>IF(C1634='TABELA UNIFICADA 2024'!A1634,'TABELA UNIFICADA 2024'!D1634," ")</f>
        <v xml:space="preserve"> </v>
      </c>
      <c r="H1634" s="96" t="s">
        <v>43</v>
      </c>
      <c r="I1634" s="96" t="s">
        <v>112</v>
      </c>
      <c r="J1634" s="97" t="str">
        <f>IF(C1634='TABELA UNIFICADA 2024'!A1580,'TABELA UNIFICADA 2024'!G1580," ")</f>
        <v xml:space="preserve"> </v>
      </c>
      <c r="K1634" s="96" t="s">
        <v>113</v>
      </c>
      <c r="L1634" s="100" t="str">
        <f t="shared" si="145"/>
        <v>-</v>
      </c>
      <c r="M1634" s="95" t="str">
        <f>IF(C1634='TABELA UNIFICADA 2024'!A1634,'TABELA UNIFICADA 2024'!C1634," ")</f>
        <v xml:space="preserve"> </v>
      </c>
      <c r="N1634" s="99" t="str">
        <f>IF(C1634='TABELA UNIFICADA 2024'!A1580,'TABELA UNIFICADA 2024'!F1580," ")</f>
        <v xml:space="preserve"> </v>
      </c>
      <c r="O1634" s="99" t="str">
        <f t="shared" si="146"/>
        <v xml:space="preserve"> </v>
      </c>
      <c r="Y1634" s="183" t="s">
        <v>1444</v>
      </c>
      <c r="Z1634" s="104" t="s">
        <v>617</v>
      </c>
      <c r="AA1634" s="104" t="s">
        <v>618</v>
      </c>
      <c r="AB1634" s="104" t="str">
        <f t="shared" si="147"/>
        <v>FERRO</v>
      </c>
      <c r="AC1634" s="106">
        <f>IF(AND(AB1634="FERRO",AA1634="PADRAO"),CONTROLE!$T$2,IF(AND(AB1634="FERRO",AA1634="ESPECIAL"),CONTROLE!$T$3,IF(AND(AB1634="ACO",AA1634="PADRAO"),CONTROLE!$T$8,IF(AND(AB1634="ACO",AA1634="ESPECIAL"),CONTROLE!$T$9,IF(AND(AB1634="ALUMINIO",AA1634="PADRAO"),CONTROLE!$T$5,IF(AND(AB1634="ALUMINIO",AA1634="ESPECIAL"),CONTROLE!$T$6))))))</f>
        <v>12738</v>
      </c>
    </row>
    <row r="1635" spans="1:29" ht="15" customHeight="1">
      <c r="A1635" s="98" t="s">
        <v>2927</v>
      </c>
      <c r="B1635" s="96" t="str">
        <f t="shared" si="148"/>
        <v xml:space="preserve"> </v>
      </c>
      <c r="C1635" s="96" t="str">
        <f>IF(AND(ISBLANK('TABELA UNIFICADA 2024'!P1581)=TRUE,(ISBLANK('TABELA UNIFICADA 2024'!A1581)=FALSE)),'TABELA UNIFICADA 2024'!A1581," ")</f>
        <v xml:space="preserve"> </v>
      </c>
      <c r="D1635" s="96" t="s">
        <v>43</v>
      </c>
      <c r="E1635" s="191" t="str">
        <f>IF(ISBLANK('TABELA UNIFICADA 2024'!M1581)=TRUE," ",'TABELA UNIFICADA 2024'!M1581)</f>
        <v xml:space="preserve"> </v>
      </c>
      <c r="F1635" s="96" t="s">
        <v>111</v>
      </c>
      <c r="G1635" s="96" t="str">
        <f>IF(C1635='TABELA UNIFICADA 2024'!A1635,'TABELA UNIFICADA 2024'!D1635," ")</f>
        <v xml:space="preserve"> </v>
      </c>
      <c r="H1635" s="96" t="s">
        <v>43</v>
      </c>
      <c r="I1635" s="96" t="s">
        <v>112</v>
      </c>
      <c r="J1635" s="97" t="str">
        <f>IF(C1635='TABELA UNIFICADA 2024'!A1581,'TABELA UNIFICADA 2024'!G1581," ")</f>
        <v xml:space="preserve"> </v>
      </c>
      <c r="K1635" s="96" t="s">
        <v>113</v>
      </c>
      <c r="L1635" s="100" t="str">
        <f t="shared" si="145"/>
        <v>-</v>
      </c>
      <c r="M1635" s="95" t="str">
        <f>IF(C1635='TABELA UNIFICADA 2024'!A1635,'TABELA UNIFICADA 2024'!C1635," ")</f>
        <v xml:space="preserve"> </v>
      </c>
      <c r="N1635" s="99" t="str">
        <f>IF(C1635='TABELA UNIFICADA 2024'!A1581,'TABELA UNIFICADA 2024'!F1581," ")</f>
        <v xml:space="preserve"> </v>
      </c>
      <c r="O1635" s="99" t="str">
        <f t="shared" si="146"/>
        <v xml:space="preserve"> </v>
      </c>
      <c r="Y1635" s="183" t="s">
        <v>1445</v>
      </c>
      <c r="Z1635" s="104" t="s">
        <v>617</v>
      </c>
      <c r="AA1635" s="104" t="s">
        <v>618</v>
      </c>
      <c r="AB1635" s="104" t="str">
        <f t="shared" si="147"/>
        <v>FERRO</v>
      </c>
      <c r="AC1635" s="106">
        <f>IF(AND(AB1635="FERRO",AA1635="PADRAO"),CONTROLE!$T$2,IF(AND(AB1635="FERRO",AA1635="ESPECIAL"),CONTROLE!$T$3,IF(AND(AB1635="ACO",AA1635="PADRAO"),CONTROLE!$T$8,IF(AND(AB1635="ACO",AA1635="ESPECIAL"),CONTROLE!$T$9,IF(AND(AB1635="ALUMINIO",AA1635="PADRAO"),CONTROLE!$T$5,IF(AND(AB1635="ALUMINIO",AA1635="ESPECIAL"),CONTROLE!$T$6))))))</f>
        <v>12738</v>
      </c>
    </row>
    <row r="1636" spans="1:29" ht="15" customHeight="1">
      <c r="A1636" s="98" t="s">
        <v>2927</v>
      </c>
      <c r="B1636" s="96" t="str">
        <f t="shared" si="148"/>
        <v xml:space="preserve"> </v>
      </c>
      <c r="C1636" s="96" t="str">
        <f>IF(AND(ISBLANK('TABELA UNIFICADA 2024'!P1582)=TRUE,(ISBLANK('TABELA UNIFICADA 2024'!A1582)=FALSE)),'TABELA UNIFICADA 2024'!A1582," ")</f>
        <v xml:space="preserve"> </v>
      </c>
      <c r="D1636" s="96" t="s">
        <v>43</v>
      </c>
      <c r="E1636" s="191" t="str">
        <f>IF(ISBLANK('TABELA UNIFICADA 2024'!M1582)=TRUE," ",'TABELA UNIFICADA 2024'!M1582)</f>
        <v xml:space="preserve"> </v>
      </c>
      <c r="F1636" s="96" t="s">
        <v>111</v>
      </c>
      <c r="G1636" s="96" t="str">
        <f>IF(C1636='TABELA UNIFICADA 2024'!A1636,'TABELA UNIFICADA 2024'!D1636," ")</f>
        <v xml:space="preserve"> </v>
      </c>
      <c r="H1636" s="96" t="s">
        <v>43</v>
      </c>
      <c r="I1636" s="96" t="s">
        <v>112</v>
      </c>
      <c r="J1636" s="97" t="str">
        <f>IF(C1636='TABELA UNIFICADA 2024'!A1582,'TABELA UNIFICADA 2024'!G1582," ")</f>
        <v xml:space="preserve"> </v>
      </c>
      <c r="K1636" s="96" t="s">
        <v>113</v>
      </c>
      <c r="L1636" s="100" t="str">
        <f t="shared" si="145"/>
        <v>-</v>
      </c>
      <c r="M1636" s="95" t="str">
        <f>IF(C1636='TABELA UNIFICADA 2024'!A1636,'TABELA UNIFICADA 2024'!C1636," ")</f>
        <v xml:space="preserve"> </v>
      </c>
      <c r="N1636" s="99" t="str">
        <f>IF(C1636='TABELA UNIFICADA 2024'!A1582,'TABELA UNIFICADA 2024'!F1582," ")</f>
        <v xml:space="preserve"> </v>
      </c>
      <c r="O1636" s="99" t="str">
        <f t="shared" si="146"/>
        <v xml:space="preserve"> </v>
      </c>
      <c r="Y1636" s="183" t="s">
        <v>348</v>
      </c>
      <c r="Z1636" s="104" t="s">
        <v>617</v>
      </c>
      <c r="AA1636" s="104" t="s">
        <v>618</v>
      </c>
      <c r="AB1636" s="104" t="str">
        <f t="shared" si="147"/>
        <v>FERRO</v>
      </c>
      <c r="AC1636" s="106">
        <f>IF(AND(AB1636="FERRO",AA1636="PADRAO"),CONTROLE!$T$2,IF(AND(AB1636="FERRO",AA1636="ESPECIAL"),CONTROLE!$T$3,IF(AND(AB1636="ACO",AA1636="PADRAO"),CONTROLE!$T$8,IF(AND(AB1636="ACO",AA1636="ESPECIAL"),CONTROLE!$T$9,IF(AND(AB1636="ALUMINIO",AA1636="PADRAO"),CONTROLE!$T$5,IF(AND(AB1636="ALUMINIO",AA1636="ESPECIAL"),CONTROLE!$T$6))))))</f>
        <v>12738</v>
      </c>
    </row>
    <row r="1637" spans="1:29" ht="15" customHeight="1">
      <c r="A1637" s="98" t="s">
        <v>2927</v>
      </c>
      <c r="B1637" s="96" t="str">
        <f t="shared" si="148"/>
        <v xml:space="preserve"> </v>
      </c>
      <c r="C1637" s="96" t="str">
        <f>IF(AND(ISBLANK('TABELA UNIFICADA 2024'!P1583)=TRUE,(ISBLANK('TABELA UNIFICADA 2024'!A1583)=FALSE)),'TABELA UNIFICADA 2024'!A1583," ")</f>
        <v xml:space="preserve"> </v>
      </c>
      <c r="D1637" s="96" t="s">
        <v>43</v>
      </c>
      <c r="E1637" s="191" t="str">
        <f>IF(ISBLANK('TABELA UNIFICADA 2024'!M1583)=TRUE," ",'TABELA UNIFICADA 2024'!M1583)</f>
        <v xml:space="preserve"> </v>
      </c>
      <c r="F1637" s="96" t="s">
        <v>111</v>
      </c>
      <c r="G1637" s="96" t="str">
        <f>IF(C1637='TABELA UNIFICADA 2024'!A1637,'TABELA UNIFICADA 2024'!D1637," ")</f>
        <v xml:space="preserve"> </v>
      </c>
      <c r="H1637" s="96" t="s">
        <v>43</v>
      </c>
      <c r="I1637" s="96" t="s">
        <v>112</v>
      </c>
      <c r="J1637" s="97" t="str">
        <f>IF(C1637='TABELA UNIFICADA 2024'!A1583,'TABELA UNIFICADA 2024'!G1583," ")</f>
        <v xml:space="preserve"> </v>
      </c>
      <c r="K1637" s="96" t="s">
        <v>113</v>
      </c>
      <c r="L1637" s="100" t="str">
        <f t="shared" si="145"/>
        <v>-</v>
      </c>
      <c r="M1637" s="95" t="str">
        <f>IF(C1637='TABELA UNIFICADA 2024'!A1637,'TABELA UNIFICADA 2024'!C1637," ")</f>
        <v xml:space="preserve"> </v>
      </c>
      <c r="N1637" s="99" t="str">
        <f>IF(C1637='TABELA UNIFICADA 2024'!A1583,'TABELA UNIFICADA 2024'!F1583," ")</f>
        <v xml:space="preserve"> </v>
      </c>
      <c r="O1637" s="99" t="str">
        <f t="shared" si="146"/>
        <v xml:space="preserve"> </v>
      </c>
      <c r="Y1637" s="183" t="s">
        <v>473</v>
      </c>
      <c r="Z1637" s="104" t="s">
        <v>617</v>
      </c>
      <c r="AA1637" s="104" t="s">
        <v>618</v>
      </c>
      <c r="AB1637" s="104" t="str">
        <f t="shared" si="147"/>
        <v>FERRO</v>
      </c>
      <c r="AC1637" s="106">
        <f>IF(AND(AB1637="FERRO",AA1637="PADRAO"),CONTROLE!$T$2,IF(AND(AB1637="FERRO",AA1637="ESPECIAL"),CONTROLE!$T$3,IF(AND(AB1637="ACO",AA1637="PADRAO"),CONTROLE!$T$8,IF(AND(AB1637="ACO",AA1637="ESPECIAL"),CONTROLE!$T$9,IF(AND(AB1637="ALUMINIO",AA1637="PADRAO"),CONTROLE!$T$5,IF(AND(AB1637="ALUMINIO",AA1637="ESPECIAL"),CONTROLE!$T$6))))))</f>
        <v>12738</v>
      </c>
    </row>
    <row r="1638" spans="1:29" ht="15" customHeight="1">
      <c r="A1638" s="98" t="s">
        <v>2927</v>
      </c>
      <c r="B1638" s="96" t="str">
        <f t="shared" si="148"/>
        <v xml:space="preserve"> </v>
      </c>
      <c r="C1638" s="96" t="str">
        <f>IF(AND(ISBLANK('TABELA UNIFICADA 2024'!P1584)=TRUE,(ISBLANK('TABELA UNIFICADA 2024'!A1584)=FALSE)),'TABELA UNIFICADA 2024'!A1584," ")</f>
        <v xml:space="preserve"> </v>
      </c>
      <c r="D1638" s="96" t="s">
        <v>43</v>
      </c>
      <c r="E1638" s="191" t="str">
        <f>IF(ISBLANK('TABELA UNIFICADA 2024'!M1584)=TRUE," ",'TABELA UNIFICADA 2024'!M1584)</f>
        <v xml:space="preserve"> </v>
      </c>
      <c r="F1638" s="96" t="s">
        <v>111</v>
      </c>
      <c r="G1638" s="96" t="str">
        <f>IF(C1638='TABELA UNIFICADA 2024'!A1638,'TABELA UNIFICADA 2024'!D1638," ")</f>
        <v xml:space="preserve"> </v>
      </c>
      <c r="H1638" s="96" t="s">
        <v>43</v>
      </c>
      <c r="I1638" s="96" t="s">
        <v>112</v>
      </c>
      <c r="J1638" s="97" t="str">
        <f>IF(C1638='TABELA UNIFICADA 2024'!A1584,'TABELA UNIFICADA 2024'!G1584," ")</f>
        <v xml:space="preserve"> </v>
      </c>
      <c r="K1638" s="96" t="s">
        <v>113</v>
      </c>
      <c r="L1638" s="100" t="str">
        <f t="shared" si="145"/>
        <v>-</v>
      </c>
      <c r="M1638" s="95" t="str">
        <f>IF(C1638='TABELA UNIFICADA 2024'!A1638,'TABELA UNIFICADA 2024'!C1638," ")</f>
        <v xml:space="preserve"> </v>
      </c>
      <c r="N1638" s="99" t="str">
        <f>IF(C1638='TABELA UNIFICADA 2024'!A1584,'TABELA UNIFICADA 2024'!F1584," ")</f>
        <v xml:space="preserve"> </v>
      </c>
      <c r="O1638" s="99" t="str">
        <f t="shared" si="146"/>
        <v xml:space="preserve"> </v>
      </c>
      <c r="Y1638" s="183" t="s">
        <v>1446</v>
      </c>
      <c r="Z1638" s="104" t="s">
        <v>617</v>
      </c>
      <c r="AA1638" s="104" t="s">
        <v>618</v>
      </c>
      <c r="AB1638" s="104" t="str">
        <f t="shared" si="147"/>
        <v>FERRO</v>
      </c>
      <c r="AC1638" s="106">
        <f>IF(AND(AB1638="FERRO",AA1638="PADRAO"),CONTROLE!$T$2,IF(AND(AB1638="FERRO",AA1638="ESPECIAL"),CONTROLE!$T$3,IF(AND(AB1638="ACO",AA1638="PADRAO"),CONTROLE!$T$8,IF(AND(AB1638="ACO",AA1638="ESPECIAL"),CONTROLE!$T$9,IF(AND(AB1638="ALUMINIO",AA1638="PADRAO"),CONTROLE!$T$5,IF(AND(AB1638="ALUMINIO",AA1638="ESPECIAL"),CONTROLE!$T$6))))))</f>
        <v>12738</v>
      </c>
    </row>
    <row r="1639" spans="1:29" ht="15" customHeight="1">
      <c r="A1639" s="98" t="s">
        <v>2927</v>
      </c>
      <c r="B1639" s="96" t="str">
        <f t="shared" si="148"/>
        <v xml:space="preserve"> </v>
      </c>
      <c r="C1639" s="96" t="str">
        <f>IF(AND(ISBLANK('TABELA UNIFICADA 2024'!P1585)=TRUE,(ISBLANK('TABELA UNIFICADA 2024'!A1585)=FALSE)),'TABELA UNIFICADA 2024'!A1585," ")</f>
        <v xml:space="preserve"> </v>
      </c>
      <c r="D1639" s="96" t="s">
        <v>43</v>
      </c>
      <c r="E1639" s="191" t="str">
        <f>IF(ISBLANK('TABELA UNIFICADA 2024'!M1585)=TRUE," ",'TABELA UNIFICADA 2024'!M1585)</f>
        <v xml:space="preserve"> </v>
      </c>
      <c r="F1639" s="96" t="s">
        <v>111</v>
      </c>
      <c r="G1639" s="96" t="str">
        <f>IF(C1639='TABELA UNIFICADA 2024'!A1639,'TABELA UNIFICADA 2024'!D1639," ")</f>
        <v xml:space="preserve"> </v>
      </c>
      <c r="H1639" s="96" t="s">
        <v>43</v>
      </c>
      <c r="I1639" s="96" t="s">
        <v>112</v>
      </c>
      <c r="J1639" s="97" t="str">
        <f>IF(C1639='TABELA UNIFICADA 2024'!A1585,'TABELA UNIFICADA 2024'!G1585," ")</f>
        <v xml:space="preserve"> </v>
      </c>
      <c r="K1639" s="96" t="s">
        <v>113</v>
      </c>
      <c r="L1639" s="100" t="str">
        <f t="shared" si="145"/>
        <v>-</v>
      </c>
      <c r="M1639" s="95" t="str">
        <f>IF(C1639='TABELA UNIFICADA 2024'!A1639,'TABELA UNIFICADA 2024'!C1639," ")</f>
        <v xml:space="preserve"> </v>
      </c>
      <c r="N1639" s="99" t="str">
        <f>IF(C1639='TABELA UNIFICADA 2024'!A1585,'TABELA UNIFICADA 2024'!F1585," ")</f>
        <v xml:space="preserve"> </v>
      </c>
      <c r="O1639" s="99" t="str">
        <f t="shared" si="146"/>
        <v xml:space="preserve"> </v>
      </c>
      <c r="Y1639" s="183" t="s">
        <v>154</v>
      </c>
      <c r="Z1639" s="104" t="s">
        <v>617</v>
      </c>
      <c r="AA1639" s="104" t="s">
        <v>618</v>
      </c>
      <c r="AB1639" s="104" t="str">
        <f t="shared" si="147"/>
        <v>FERRO</v>
      </c>
      <c r="AC1639" s="106">
        <f>IF(AND(AB1639="FERRO",AA1639="PADRAO"),CONTROLE!$T$2,IF(AND(AB1639="FERRO",AA1639="ESPECIAL"),CONTROLE!$T$3,IF(AND(AB1639="ACO",AA1639="PADRAO"),CONTROLE!$T$8,IF(AND(AB1639="ACO",AA1639="ESPECIAL"),CONTROLE!$T$9,IF(AND(AB1639="ALUMINIO",AA1639="PADRAO"),CONTROLE!$T$5,IF(AND(AB1639="ALUMINIO",AA1639="ESPECIAL"),CONTROLE!$T$6))))))</f>
        <v>12738</v>
      </c>
    </row>
    <row r="1640" spans="1:29" ht="15" customHeight="1">
      <c r="A1640" s="98" t="s">
        <v>2927</v>
      </c>
      <c r="B1640" s="96" t="str">
        <f t="shared" si="148"/>
        <v xml:space="preserve"> </v>
      </c>
      <c r="C1640" s="96" t="str">
        <f>IF(AND(ISBLANK('TABELA UNIFICADA 2024'!P1586)=TRUE,(ISBLANK('TABELA UNIFICADA 2024'!A1586)=FALSE)),'TABELA UNIFICADA 2024'!A1586," ")</f>
        <v xml:space="preserve"> </v>
      </c>
      <c r="D1640" s="96" t="s">
        <v>43</v>
      </c>
      <c r="E1640" s="191" t="str">
        <f>IF(ISBLANK('TABELA UNIFICADA 2024'!M1586)=TRUE," ",'TABELA UNIFICADA 2024'!M1586)</f>
        <v xml:space="preserve"> </v>
      </c>
      <c r="F1640" s="96" t="s">
        <v>111</v>
      </c>
      <c r="G1640" s="96" t="str">
        <f>IF(C1640='TABELA UNIFICADA 2024'!A1640,'TABELA UNIFICADA 2024'!D1640," ")</f>
        <v xml:space="preserve"> </v>
      </c>
      <c r="H1640" s="96" t="s">
        <v>43</v>
      </c>
      <c r="I1640" s="96" t="s">
        <v>112</v>
      </c>
      <c r="J1640" s="97" t="str">
        <f>IF(C1640='TABELA UNIFICADA 2024'!A1586,'TABELA UNIFICADA 2024'!G1586," ")</f>
        <v xml:space="preserve"> </v>
      </c>
      <c r="K1640" s="96" t="s">
        <v>113</v>
      </c>
      <c r="L1640" s="100" t="str">
        <f t="shared" si="145"/>
        <v>-</v>
      </c>
      <c r="M1640" s="95" t="str">
        <f>IF(C1640='TABELA UNIFICADA 2024'!A1640,'TABELA UNIFICADA 2024'!C1640," ")</f>
        <v xml:space="preserve"> </v>
      </c>
      <c r="N1640" s="99" t="str">
        <f>IF(C1640='TABELA UNIFICADA 2024'!A1586,'TABELA UNIFICADA 2024'!F1586," ")</f>
        <v xml:space="preserve"> </v>
      </c>
      <c r="O1640" s="99" t="str">
        <f t="shared" si="146"/>
        <v xml:space="preserve"> </v>
      </c>
      <c r="Y1640" s="183" t="s">
        <v>155</v>
      </c>
      <c r="Z1640" s="104" t="s">
        <v>617</v>
      </c>
      <c r="AA1640" s="104" t="s">
        <v>618</v>
      </c>
      <c r="AB1640" s="104" t="str">
        <f t="shared" si="147"/>
        <v>FERRO</v>
      </c>
      <c r="AC1640" s="106">
        <f>IF(AND(AB1640="FERRO",AA1640="PADRAO"),CONTROLE!$T$2,IF(AND(AB1640="FERRO",AA1640="ESPECIAL"),CONTROLE!$T$3,IF(AND(AB1640="ACO",AA1640="PADRAO"),CONTROLE!$T$8,IF(AND(AB1640="ACO",AA1640="ESPECIAL"),CONTROLE!$T$9,IF(AND(AB1640="ALUMINIO",AA1640="PADRAO"),CONTROLE!$T$5,IF(AND(AB1640="ALUMINIO",AA1640="ESPECIAL"),CONTROLE!$T$6))))))</f>
        <v>12738</v>
      </c>
    </row>
    <row r="1641" spans="1:29" ht="15" customHeight="1">
      <c r="A1641" s="98" t="s">
        <v>2927</v>
      </c>
      <c r="B1641" s="96" t="str">
        <f t="shared" si="148"/>
        <v xml:space="preserve"> </v>
      </c>
      <c r="C1641" s="96" t="str">
        <f>IF(AND(ISBLANK('TABELA UNIFICADA 2024'!P1587)=TRUE,(ISBLANK('TABELA UNIFICADA 2024'!A1587)=FALSE)),'TABELA UNIFICADA 2024'!A1587," ")</f>
        <v xml:space="preserve"> </v>
      </c>
      <c r="D1641" s="96" t="s">
        <v>43</v>
      </c>
      <c r="E1641" s="191" t="str">
        <f>IF(ISBLANK('TABELA UNIFICADA 2024'!M1587)=TRUE," ",'TABELA UNIFICADA 2024'!M1587)</f>
        <v xml:space="preserve"> </v>
      </c>
      <c r="F1641" s="96" t="s">
        <v>111</v>
      </c>
      <c r="G1641" s="96" t="str">
        <f>IF(C1641='TABELA UNIFICADA 2024'!A1641,'TABELA UNIFICADA 2024'!D1641," ")</f>
        <v xml:space="preserve"> </v>
      </c>
      <c r="H1641" s="96" t="s">
        <v>43</v>
      </c>
      <c r="I1641" s="96" t="s">
        <v>112</v>
      </c>
      <c r="J1641" s="97" t="str">
        <f>IF(C1641='TABELA UNIFICADA 2024'!A1587,'TABELA UNIFICADA 2024'!G1587," ")</f>
        <v xml:space="preserve"> </v>
      </c>
      <c r="K1641" s="96" t="s">
        <v>113</v>
      </c>
      <c r="L1641" s="100" t="str">
        <f t="shared" si="145"/>
        <v>-</v>
      </c>
      <c r="M1641" s="95" t="str">
        <f>IF(C1641='TABELA UNIFICADA 2024'!A1641,'TABELA UNIFICADA 2024'!C1641," ")</f>
        <v xml:space="preserve"> </v>
      </c>
      <c r="N1641" s="99" t="str">
        <f>IF(C1641='TABELA UNIFICADA 2024'!A1587,'TABELA UNIFICADA 2024'!F1587," ")</f>
        <v xml:space="preserve"> </v>
      </c>
      <c r="O1641" s="99" t="str">
        <f t="shared" si="146"/>
        <v xml:space="preserve"> </v>
      </c>
      <c r="Y1641" s="183" t="s">
        <v>1447</v>
      </c>
      <c r="Z1641" s="104" t="s">
        <v>617</v>
      </c>
      <c r="AA1641" s="104" t="s">
        <v>618</v>
      </c>
      <c r="AB1641" s="104" t="str">
        <f t="shared" si="147"/>
        <v>FERRO</v>
      </c>
      <c r="AC1641" s="106">
        <f>IF(AND(AB1641="FERRO",AA1641="PADRAO"),CONTROLE!$T$2,IF(AND(AB1641="FERRO",AA1641="ESPECIAL"),CONTROLE!$T$3,IF(AND(AB1641="ACO",AA1641="PADRAO"),CONTROLE!$T$8,IF(AND(AB1641="ACO",AA1641="ESPECIAL"),CONTROLE!$T$9,IF(AND(AB1641="ALUMINIO",AA1641="PADRAO"),CONTROLE!$T$5,IF(AND(AB1641="ALUMINIO",AA1641="ESPECIAL"),CONTROLE!$T$6))))))</f>
        <v>12738</v>
      </c>
    </row>
    <row r="1642" spans="1:29" ht="15" customHeight="1">
      <c r="A1642" s="98" t="s">
        <v>2927</v>
      </c>
      <c r="B1642" s="96" t="str">
        <f t="shared" si="148"/>
        <v xml:space="preserve"> </v>
      </c>
      <c r="C1642" s="96" t="str">
        <f>IF(AND(ISBLANK('TABELA UNIFICADA 2024'!P1588)=TRUE,(ISBLANK('TABELA UNIFICADA 2024'!A1588)=FALSE)),'TABELA UNIFICADA 2024'!A1588," ")</f>
        <v xml:space="preserve"> </v>
      </c>
      <c r="D1642" s="96" t="s">
        <v>43</v>
      </c>
      <c r="E1642" s="191" t="str">
        <f>IF(ISBLANK('TABELA UNIFICADA 2024'!M1588)=TRUE," ",'TABELA UNIFICADA 2024'!M1588)</f>
        <v xml:space="preserve"> </v>
      </c>
      <c r="F1642" s="96" t="s">
        <v>111</v>
      </c>
      <c r="G1642" s="96" t="str">
        <f>IF(C1642='TABELA UNIFICADA 2024'!A1642,'TABELA UNIFICADA 2024'!D1642," ")</f>
        <v xml:space="preserve"> </v>
      </c>
      <c r="H1642" s="96" t="s">
        <v>43</v>
      </c>
      <c r="I1642" s="96" t="s">
        <v>112</v>
      </c>
      <c r="J1642" s="97" t="str">
        <f>IF(C1642='TABELA UNIFICADA 2024'!A1588,'TABELA UNIFICADA 2024'!G1588," ")</f>
        <v xml:space="preserve"> </v>
      </c>
      <c r="K1642" s="96" t="s">
        <v>113</v>
      </c>
      <c r="L1642" s="100" t="str">
        <f t="shared" si="145"/>
        <v>-</v>
      </c>
      <c r="M1642" s="95" t="str">
        <f>IF(C1642='TABELA UNIFICADA 2024'!A1642,'TABELA UNIFICADA 2024'!C1642," ")</f>
        <v xml:space="preserve"> </v>
      </c>
      <c r="N1642" s="99" t="str">
        <f>IF(C1642='TABELA UNIFICADA 2024'!A1588,'TABELA UNIFICADA 2024'!F1588," ")</f>
        <v xml:space="preserve"> </v>
      </c>
      <c r="O1642" s="99" t="str">
        <f t="shared" si="146"/>
        <v xml:space="preserve"> </v>
      </c>
      <c r="Y1642" s="183" t="s">
        <v>470</v>
      </c>
      <c r="Z1642" s="104" t="s">
        <v>617</v>
      </c>
      <c r="AA1642" s="104" t="s">
        <v>618</v>
      </c>
      <c r="AB1642" s="104" t="str">
        <f t="shared" si="147"/>
        <v>FERRO</v>
      </c>
      <c r="AC1642" s="106">
        <f>IF(AND(AB1642="FERRO",AA1642="PADRAO"),CONTROLE!$T$2,IF(AND(AB1642="FERRO",AA1642="ESPECIAL"),CONTROLE!$T$3,IF(AND(AB1642="ACO",AA1642="PADRAO"),CONTROLE!$T$8,IF(AND(AB1642="ACO",AA1642="ESPECIAL"),CONTROLE!$T$9,IF(AND(AB1642="ALUMINIO",AA1642="PADRAO"),CONTROLE!$T$5,IF(AND(AB1642="ALUMINIO",AA1642="ESPECIAL"),CONTROLE!$T$6))))))</f>
        <v>12738</v>
      </c>
    </row>
    <row r="1643" spans="1:29" ht="15" customHeight="1">
      <c r="A1643" s="98" t="s">
        <v>2927</v>
      </c>
      <c r="B1643" s="96" t="str">
        <f t="shared" si="148"/>
        <v xml:space="preserve"> </v>
      </c>
      <c r="C1643" s="96" t="str">
        <f>IF(AND(ISBLANK('TABELA UNIFICADA 2024'!P1589)=TRUE,(ISBLANK('TABELA UNIFICADA 2024'!A1589)=FALSE)),'TABELA UNIFICADA 2024'!A1589," ")</f>
        <v xml:space="preserve"> </v>
      </c>
      <c r="D1643" s="96" t="s">
        <v>43</v>
      </c>
      <c r="E1643" s="191" t="str">
        <f>IF(ISBLANK('TABELA UNIFICADA 2024'!M1589)=TRUE," ",'TABELA UNIFICADA 2024'!M1589)</f>
        <v xml:space="preserve"> </v>
      </c>
      <c r="F1643" s="96" t="s">
        <v>111</v>
      </c>
      <c r="G1643" s="96" t="str">
        <f>IF(C1643='TABELA UNIFICADA 2024'!A1643,'TABELA UNIFICADA 2024'!D1643," ")</f>
        <v xml:space="preserve"> </v>
      </c>
      <c r="H1643" s="96" t="s">
        <v>43</v>
      </c>
      <c r="I1643" s="96" t="s">
        <v>112</v>
      </c>
      <c r="J1643" s="97" t="str">
        <f>IF(C1643='TABELA UNIFICADA 2024'!A1589,'TABELA UNIFICADA 2024'!G1589," ")</f>
        <v xml:space="preserve"> </v>
      </c>
      <c r="K1643" s="96" t="s">
        <v>113</v>
      </c>
      <c r="L1643" s="100" t="str">
        <f t="shared" si="145"/>
        <v>-</v>
      </c>
      <c r="M1643" s="95" t="str">
        <f>IF(C1643='TABELA UNIFICADA 2024'!A1643,'TABELA UNIFICADA 2024'!C1643," ")</f>
        <v xml:space="preserve"> </v>
      </c>
      <c r="N1643" s="99" t="str">
        <f>IF(C1643='TABELA UNIFICADA 2024'!A1589,'TABELA UNIFICADA 2024'!F1589," ")</f>
        <v xml:space="preserve"> </v>
      </c>
      <c r="O1643" s="99" t="str">
        <f t="shared" si="146"/>
        <v xml:space="preserve"> </v>
      </c>
      <c r="Y1643" s="183" t="s">
        <v>1448</v>
      </c>
      <c r="Z1643" s="104" t="s">
        <v>617</v>
      </c>
      <c r="AA1643" s="104" t="s">
        <v>618</v>
      </c>
      <c r="AB1643" s="104" t="str">
        <f t="shared" si="147"/>
        <v>FERRO</v>
      </c>
      <c r="AC1643" s="106">
        <f>IF(AND(AB1643="FERRO",AA1643="PADRAO"),CONTROLE!$T$2,IF(AND(AB1643="FERRO",AA1643="ESPECIAL"),CONTROLE!$T$3,IF(AND(AB1643="ACO",AA1643="PADRAO"),CONTROLE!$T$8,IF(AND(AB1643="ACO",AA1643="ESPECIAL"),CONTROLE!$T$9,IF(AND(AB1643="ALUMINIO",AA1643="PADRAO"),CONTROLE!$T$5,IF(AND(AB1643="ALUMINIO",AA1643="ESPECIAL"),CONTROLE!$T$6))))))</f>
        <v>12738</v>
      </c>
    </row>
    <row r="1644" spans="1:29" ht="15" customHeight="1">
      <c r="A1644" s="98" t="s">
        <v>2927</v>
      </c>
      <c r="B1644" s="96" t="str">
        <f t="shared" si="148"/>
        <v xml:space="preserve"> </v>
      </c>
      <c r="C1644" s="96" t="str">
        <f>IF(AND(ISBLANK('TABELA UNIFICADA 2024'!P1590)=TRUE,(ISBLANK('TABELA UNIFICADA 2024'!A1590)=FALSE)),'TABELA UNIFICADA 2024'!A1590," ")</f>
        <v xml:space="preserve"> </v>
      </c>
      <c r="D1644" s="96" t="s">
        <v>43</v>
      </c>
      <c r="E1644" s="191" t="str">
        <f>IF(ISBLANK('TABELA UNIFICADA 2024'!M1590)=TRUE," ",'TABELA UNIFICADA 2024'!M1590)</f>
        <v xml:space="preserve"> </v>
      </c>
      <c r="F1644" s="96" t="s">
        <v>111</v>
      </c>
      <c r="G1644" s="96" t="str">
        <f>IF(C1644='TABELA UNIFICADA 2024'!A1644,'TABELA UNIFICADA 2024'!D1644," ")</f>
        <v xml:space="preserve"> </v>
      </c>
      <c r="H1644" s="96" t="s">
        <v>43</v>
      </c>
      <c r="I1644" s="96" t="s">
        <v>112</v>
      </c>
      <c r="J1644" s="97" t="str">
        <f>IF(C1644='TABELA UNIFICADA 2024'!A1590,'TABELA UNIFICADA 2024'!G1590," ")</f>
        <v xml:space="preserve"> </v>
      </c>
      <c r="K1644" s="96" t="s">
        <v>113</v>
      </c>
      <c r="L1644" s="100" t="str">
        <f t="shared" si="145"/>
        <v>-</v>
      </c>
      <c r="M1644" s="95" t="str">
        <f>IF(C1644='TABELA UNIFICADA 2024'!A1644,'TABELA UNIFICADA 2024'!C1644," ")</f>
        <v xml:space="preserve"> </v>
      </c>
      <c r="N1644" s="99" t="str">
        <f>IF(C1644='TABELA UNIFICADA 2024'!A1590,'TABELA UNIFICADA 2024'!F1590," ")</f>
        <v xml:space="preserve"> </v>
      </c>
      <c r="O1644" s="99" t="str">
        <f t="shared" si="146"/>
        <v xml:space="preserve"> </v>
      </c>
      <c r="Y1644" s="183" t="s">
        <v>1449</v>
      </c>
      <c r="Z1644" s="104" t="s">
        <v>617</v>
      </c>
      <c r="AA1644" s="104" t="s">
        <v>618</v>
      </c>
      <c r="AB1644" s="104" t="str">
        <f t="shared" si="147"/>
        <v>FERRO</v>
      </c>
      <c r="AC1644" s="106">
        <f>IF(AND(AB1644="FERRO",AA1644="PADRAO"),CONTROLE!$T$2,IF(AND(AB1644="FERRO",AA1644="ESPECIAL"),CONTROLE!$T$3,IF(AND(AB1644="ACO",AA1644="PADRAO"),CONTROLE!$T$8,IF(AND(AB1644="ACO",AA1644="ESPECIAL"),CONTROLE!$T$9,IF(AND(AB1644="ALUMINIO",AA1644="PADRAO"),CONTROLE!$T$5,IF(AND(AB1644="ALUMINIO",AA1644="ESPECIAL"),CONTROLE!$T$6))))))</f>
        <v>12738</v>
      </c>
    </row>
    <row r="1645" spans="1:29" ht="15" customHeight="1">
      <c r="A1645" s="98" t="s">
        <v>2927</v>
      </c>
      <c r="B1645" s="96" t="str">
        <f t="shared" si="148"/>
        <v xml:space="preserve"> </v>
      </c>
      <c r="C1645" s="96" t="str">
        <f>IF(AND(ISBLANK('TABELA UNIFICADA 2024'!P1591)=TRUE,(ISBLANK('TABELA UNIFICADA 2024'!A1591)=FALSE)),'TABELA UNIFICADA 2024'!A1591," ")</f>
        <v xml:space="preserve"> </v>
      </c>
      <c r="D1645" s="96" t="s">
        <v>43</v>
      </c>
      <c r="E1645" s="191" t="str">
        <f>IF(ISBLANK('TABELA UNIFICADA 2024'!M1591)=TRUE," ",'TABELA UNIFICADA 2024'!M1591)</f>
        <v xml:space="preserve"> </v>
      </c>
      <c r="F1645" s="96" t="s">
        <v>111</v>
      </c>
      <c r="G1645" s="96" t="str">
        <f>IF(C1645='TABELA UNIFICADA 2024'!A1645,'TABELA UNIFICADA 2024'!D1645," ")</f>
        <v xml:space="preserve"> </v>
      </c>
      <c r="H1645" s="96" t="s">
        <v>43</v>
      </c>
      <c r="I1645" s="96" t="s">
        <v>112</v>
      </c>
      <c r="J1645" s="97" t="str">
        <f>IF(C1645='TABELA UNIFICADA 2024'!A1591,'TABELA UNIFICADA 2024'!G1591," ")</f>
        <v xml:space="preserve"> </v>
      </c>
      <c r="K1645" s="96" t="s">
        <v>113</v>
      </c>
      <c r="L1645" s="100" t="str">
        <f t="shared" si="145"/>
        <v>-</v>
      </c>
      <c r="M1645" s="95" t="str">
        <f>IF(C1645='TABELA UNIFICADA 2024'!A1645,'TABELA UNIFICADA 2024'!C1645," ")</f>
        <v xml:space="preserve"> </v>
      </c>
      <c r="N1645" s="99" t="str">
        <f>IF(C1645='TABELA UNIFICADA 2024'!A1591,'TABELA UNIFICADA 2024'!F1591," ")</f>
        <v xml:space="preserve"> </v>
      </c>
      <c r="O1645" s="99" t="str">
        <f t="shared" si="146"/>
        <v xml:space="preserve"> </v>
      </c>
      <c r="Y1645" s="183" t="s">
        <v>338</v>
      </c>
      <c r="Z1645" s="104" t="s">
        <v>617</v>
      </c>
      <c r="AA1645" s="104" t="s">
        <v>618</v>
      </c>
      <c r="AB1645" s="104" t="str">
        <f t="shared" si="147"/>
        <v>FERRO</v>
      </c>
      <c r="AC1645" s="106">
        <f>IF(AND(AB1645="FERRO",AA1645="PADRAO"),CONTROLE!$T$2,IF(AND(AB1645="FERRO",AA1645="ESPECIAL"),CONTROLE!$T$3,IF(AND(AB1645="ACO",AA1645="PADRAO"),CONTROLE!$T$8,IF(AND(AB1645="ACO",AA1645="ESPECIAL"),CONTROLE!$T$9,IF(AND(AB1645="ALUMINIO",AA1645="PADRAO"),CONTROLE!$T$5,IF(AND(AB1645="ALUMINIO",AA1645="ESPECIAL"),CONTROLE!$T$6))))))</f>
        <v>12738</v>
      </c>
    </row>
    <row r="1646" spans="1:29" ht="15" customHeight="1">
      <c r="A1646" s="98" t="s">
        <v>2927</v>
      </c>
      <c r="B1646" s="96" t="str">
        <f t="shared" si="148"/>
        <v xml:space="preserve"> </v>
      </c>
      <c r="C1646" s="96" t="str">
        <f>IF(AND(ISBLANK('TABELA UNIFICADA 2024'!P1592)=TRUE,(ISBLANK('TABELA UNIFICADA 2024'!A1592)=FALSE)),'TABELA UNIFICADA 2024'!A1592," ")</f>
        <v xml:space="preserve"> </v>
      </c>
      <c r="D1646" s="96" t="s">
        <v>43</v>
      </c>
      <c r="E1646" s="191" t="str">
        <f>IF(ISBLANK('TABELA UNIFICADA 2024'!M1592)=TRUE," ",'TABELA UNIFICADA 2024'!M1592)</f>
        <v xml:space="preserve"> </v>
      </c>
      <c r="F1646" s="96" t="s">
        <v>111</v>
      </c>
      <c r="G1646" s="96" t="str">
        <f>IF(C1646='TABELA UNIFICADA 2024'!A1646,'TABELA UNIFICADA 2024'!D1646," ")</f>
        <v xml:space="preserve"> </v>
      </c>
      <c r="H1646" s="96" t="s">
        <v>43</v>
      </c>
      <c r="I1646" s="96" t="s">
        <v>112</v>
      </c>
      <c r="J1646" s="97" t="str">
        <f>IF(C1646='TABELA UNIFICADA 2024'!A1592,'TABELA UNIFICADA 2024'!G1592," ")</f>
        <v xml:space="preserve"> </v>
      </c>
      <c r="K1646" s="96" t="s">
        <v>113</v>
      </c>
      <c r="L1646" s="100" t="str">
        <f t="shared" si="145"/>
        <v>-</v>
      </c>
      <c r="M1646" s="95" t="str">
        <f>IF(C1646='TABELA UNIFICADA 2024'!A1646,'TABELA UNIFICADA 2024'!C1646," ")</f>
        <v xml:space="preserve"> </v>
      </c>
      <c r="N1646" s="99" t="str">
        <f>IF(C1646='TABELA UNIFICADA 2024'!A1592,'TABELA UNIFICADA 2024'!F1592," ")</f>
        <v xml:space="preserve"> </v>
      </c>
      <c r="O1646" s="99" t="str">
        <f t="shared" si="146"/>
        <v xml:space="preserve"> </v>
      </c>
      <c r="Y1646" s="183" t="s">
        <v>1450</v>
      </c>
      <c r="Z1646" s="104" t="s">
        <v>617</v>
      </c>
      <c r="AA1646" s="104" t="s">
        <v>618</v>
      </c>
      <c r="AB1646" s="104" t="str">
        <f t="shared" si="147"/>
        <v>FERRO</v>
      </c>
      <c r="AC1646" s="106">
        <f>IF(AND(AB1646="FERRO",AA1646="PADRAO"),CONTROLE!$T$2,IF(AND(AB1646="FERRO",AA1646="ESPECIAL"),CONTROLE!$T$3,IF(AND(AB1646="ACO",AA1646="PADRAO"),CONTROLE!$T$8,IF(AND(AB1646="ACO",AA1646="ESPECIAL"),CONTROLE!$T$9,IF(AND(AB1646="ALUMINIO",AA1646="PADRAO"),CONTROLE!$T$5,IF(AND(AB1646="ALUMINIO",AA1646="ESPECIAL"),CONTROLE!$T$6))))))</f>
        <v>12738</v>
      </c>
    </row>
    <row r="1647" spans="1:29" ht="15" customHeight="1">
      <c r="A1647" s="98" t="s">
        <v>2927</v>
      </c>
      <c r="B1647" s="96" t="str">
        <f t="shared" si="148"/>
        <v xml:space="preserve"> </v>
      </c>
      <c r="C1647" s="96" t="str">
        <f>IF(AND(ISBLANK('TABELA UNIFICADA 2024'!P1593)=TRUE,(ISBLANK('TABELA UNIFICADA 2024'!A1593)=FALSE)),'TABELA UNIFICADA 2024'!A1593," ")</f>
        <v xml:space="preserve"> </v>
      </c>
      <c r="D1647" s="96" t="s">
        <v>43</v>
      </c>
      <c r="E1647" s="191" t="str">
        <f>IF(ISBLANK('TABELA UNIFICADA 2024'!M1593)=TRUE," ",'TABELA UNIFICADA 2024'!M1593)</f>
        <v xml:space="preserve"> </v>
      </c>
      <c r="F1647" s="96" t="s">
        <v>111</v>
      </c>
      <c r="G1647" s="96" t="str">
        <f>IF(C1647='TABELA UNIFICADA 2024'!A1647,'TABELA UNIFICADA 2024'!D1647," ")</f>
        <v xml:space="preserve"> </v>
      </c>
      <c r="H1647" s="96" t="s">
        <v>43</v>
      </c>
      <c r="I1647" s="96" t="s">
        <v>112</v>
      </c>
      <c r="J1647" s="97" t="str">
        <f>IF(C1647='TABELA UNIFICADA 2024'!A1593,'TABELA UNIFICADA 2024'!G1593," ")</f>
        <v xml:space="preserve"> </v>
      </c>
      <c r="K1647" s="96" t="s">
        <v>113</v>
      </c>
      <c r="L1647" s="100" t="str">
        <f t="shared" si="145"/>
        <v>-</v>
      </c>
      <c r="M1647" s="95" t="str">
        <f>IF(C1647='TABELA UNIFICADA 2024'!A1647,'TABELA UNIFICADA 2024'!C1647," ")</f>
        <v xml:space="preserve"> </v>
      </c>
      <c r="N1647" s="99" t="str">
        <f>IF(C1647='TABELA UNIFICADA 2024'!A1593,'TABELA UNIFICADA 2024'!F1593," ")</f>
        <v xml:space="preserve"> </v>
      </c>
      <c r="O1647" s="99" t="str">
        <f t="shared" si="146"/>
        <v xml:space="preserve"> </v>
      </c>
      <c r="Y1647" s="183" t="s">
        <v>1451</v>
      </c>
      <c r="Z1647" s="104" t="s">
        <v>617</v>
      </c>
      <c r="AA1647" s="104" t="s">
        <v>618</v>
      </c>
      <c r="AB1647" s="104" t="str">
        <f t="shared" si="147"/>
        <v>FERRO</v>
      </c>
      <c r="AC1647" s="106">
        <f>IF(AND(AB1647="FERRO",AA1647="PADRAO"),CONTROLE!$T$2,IF(AND(AB1647="FERRO",AA1647="ESPECIAL"),CONTROLE!$T$3,IF(AND(AB1647="ACO",AA1647="PADRAO"),CONTROLE!$T$8,IF(AND(AB1647="ACO",AA1647="ESPECIAL"),CONTROLE!$T$9,IF(AND(AB1647="ALUMINIO",AA1647="PADRAO"),CONTROLE!$T$5,IF(AND(AB1647="ALUMINIO",AA1647="ESPECIAL"),CONTROLE!$T$6))))))</f>
        <v>12738</v>
      </c>
    </row>
    <row r="1648" spans="1:29" ht="15" customHeight="1">
      <c r="A1648" s="98" t="s">
        <v>2927</v>
      </c>
      <c r="B1648" s="96" t="str">
        <f t="shared" si="148"/>
        <v xml:space="preserve"> </v>
      </c>
      <c r="C1648" s="96" t="str">
        <f>IF(AND(ISBLANK('TABELA UNIFICADA 2024'!P1594)=TRUE,(ISBLANK('TABELA UNIFICADA 2024'!A1594)=FALSE)),'TABELA UNIFICADA 2024'!A1594," ")</f>
        <v xml:space="preserve"> </v>
      </c>
      <c r="D1648" s="96" t="s">
        <v>43</v>
      </c>
      <c r="E1648" s="191" t="str">
        <f>IF(ISBLANK('TABELA UNIFICADA 2024'!M1594)=TRUE," ",'TABELA UNIFICADA 2024'!M1594)</f>
        <v xml:space="preserve"> </v>
      </c>
      <c r="F1648" s="96" t="s">
        <v>111</v>
      </c>
      <c r="G1648" s="96" t="str">
        <f>IF(C1648='TABELA UNIFICADA 2024'!A1648,'TABELA UNIFICADA 2024'!D1648," ")</f>
        <v xml:space="preserve"> </v>
      </c>
      <c r="H1648" s="96" t="s">
        <v>43</v>
      </c>
      <c r="I1648" s="96" t="s">
        <v>112</v>
      </c>
      <c r="J1648" s="97" t="str">
        <f>IF(C1648='TABELA UNIFICADA 2024'!A1594,'TABELA UNIFICADA 2024'!G1594," ")</f>
        <v xml:space="preserve"> </v>
      </c>
      <c r="K1648" s="96" t="s">
        <v>113</v>
      </c>
      <c r="L1648" s="100" t="str">
        <f t="shared" si="145"/>
        <v>-</v>
      </c>
      <c r="M1648" s="95" t="str">
        <f>IF(C1648='TABELA UNIFICADA 2024'!A1648,'TABELA UNIFICADA 2024'!C1648," ")</f>
        <v xml:space="preserve"> </v>
      </c>
      <c r="N1648" s="99" t="str">
        <f>IF(C1648='TABELA UNIFICADA 2024'!A1594,'TABELA UNIFICADA 2024'!F1594," ")</f>
        <v xml:space="preserve"> </v>
      </c>
      <c r="O1648" s="99" t="str">
        <f t="shared" si="146"/>
        <v xml:space="preserve"> </v>
      </c>
      <c r="Y1648" s="183" t="s">
        <v>1452</v>
      </c>
      <c r="Z1648" s="104" t="s">
        <v>617</v>
      </c>
      <c r="AA1648" s="104" t="s">
        <v>618</v>
      </c>
      <c r="AB1648" s="104" t="str">
        <f t="shared" si="147"/>
        <v>FERRO</v>
      </c>
      <c r="AC1648" s="106">
        <f>IF(AND(AB1648="FERRO",AA1648="PADRAO"),CONTROLE!$T$2,IF(AND(AB1648="FERRO",AA1648="ESPECIAL"),CONTROLE!$T$3,IF(AND(AB1648="ACO",AA1648="PADRAO"),CONTROLE!$T$8,IF(AND(AB1648="ACO",AA1648="ESPECIAL"),CONTROLE!$T$9,IF(AND(AB1648="ALUMINIO",AA1648="PADRAO"),CONTROLE!$T$5,IF(AND(AB1648="ALUMINIO",AA1648="ESPECIAL"),CONTROLE!$T$6))))))</f>
        <v>12738</v>
      </c>
    </row>
    <row r="1649" spans="1:29" ht="15" customHeight="1">
      <c r="A1649" s="98" t="s">
        <v>2927</v>
      </c>
      <c r="B1649" s="96" t="str">
        <f t="shared" si="148"/>
        <v xml:space="preserve"> </v>
      </c>
      <c r="C1649" s="96" t="str">
        <f>IF(AND(ISBLANK('TABELA UNIFICADA 2024'!P1595)=TRUE,(ISBLANK('TABELA UNIFICADA 2024'!A1595)=FALSE)),'TABELA UNIFICADA 2024'!A1595," ")</f>
        <v xml:space="preserve"> </v>
      </c>
      <c r="D1649" s="96" t="s">
        <v>43</v>
      </c>
      <c r="E1649" s="191" t="str">
        <f>IF(ISBLANK('TABELA UNIFICADA 2024'!M1595)=TRUE," ",'TABELA UNIFICADA 2024'!M1595)</f>
        <v xml:space="preserve"> </v>
      </c>
      <c r="F1649" s="96" t="s">
        <v>111</v>
      </c>
      <c r="G1649" s="96" t="str">
        <f>IF(C1649='TABELA UNIFICADA 2024'!A1649,'TABELA UNIFICADA 2024'!D1649," ")</f>
        <v xml:space="preserve"> </v>
      </c>
      <c r="H1649" s="96" t="s">
        <v>43</v>
      </c>
      <c r="I1649" s="96" t="s">
        <v>112</v>
      </c>
      <c r="J1649" s="97" t="str">
        <f>IF(C1649='TABELA UNIFICADA 2024'!A1595,'TABELA UNIFICADA 2024'!G1595," ")</f>
        <v xml:space="preserve"> </v>
      </c>
      <c r="K1649" s="96" t="s">
        <v>113</v>
      </c>
      <c r="L1649" s="100" t="str">
        <f t="shared" si="145"/>
        <v>-</v>
      </c>
      <c r="M1649" s="95" t="str">
        <f>IF(C1649='TABELA UNIFICADA 2024'!A1649,'TABELA UNIFICADA 2024'!C1649," ")</f>
        <v xml:space="preserve"> </v>
      </c>
      <c r="N1649" s="99" t="str">
        <f>IF(C1649='TABELA UNIFICADA 2024'!A1595,'TABELA UNIFICADA 2024'!F1595," ")</f>
        <v xml:space="preserve"> </v>
      </c>
      <c r="O1649" s="99" t="str">
        <f t="shared" si="146"/>
        <v xml:space="preserve"> </v>
      </c>
      <c r="Y1649" s="183" t="s">
        <v>1453</v>
      </c>
      <c r="Z1649" s="104" t="s">
        <v>617</v>
      </c>
      <c r="AA1649" s="104" t="s">
        <v>618</v>
      </c>
      <c r="AB1649" s="104" t="str">
        <f t="shared" si="147"/>
        <v>FERRO</v>
      </c>
      <c r="AC1649" s="106">
        <f>IF(AND(AB1649="FERRO",AA1649="PADRAO"),CONTROLE!$T$2,IF(AND(AB1649="FERRO",AA1649="ESPECIAL"),CONTROLE!$T$3,IF(AND(AB1649="ACO",AA1649="PADRAO"),CONTROLE!$T$8,IF(AND(AB1649="ACO",AA1649="ESPECIAL"),CONTROLE!$T$9,IF(AND(AB1649="ALUMINIO",AA1649="PADRAO"),CONTROLE!$T$5,IF(AND(AB1649="ALUMINIO",AA1649="ESPECIAL"),CONTROLE!$T$6))))))</f>
        <v>12738</v>
      </c>
    </row>
    <row r="1650" spans="1:29" ht="15" customHeight="1">
      <c r="A1650" s="98" t="s">
        <v>2927</v>
      </c>
      <c r="B1650" s="96" t="str">
        <f t="shared" si="148"/>
        <v xml:space="preserve"> </v>
      </c>
      <c r="C1650" s="96" t="str">
        <f>IF(AND(ISBLANK('TABELA UNIFICADA 2024'!P1596)=TRUE,(ISBLANK('TABELA UNIFICADA 2024'!A1596)=FALSE)),'TABELA UNIFICADA 2024'!A1596," ")</f>
        <v xml:space="preserve"> </v>
      </c>
      <c r="D1650" s="96" t="s">
        <v>43</v>
      </c>
      <c r="E1650" s="191" t="str">
        <f>IF(ISBLANK('TABELA UNIFICADA 2024'!M1596)=TRUE," ",'TABELA UNIFICADA 2024'!M1596)</f>
        <v xml:space="preserve"> </v>
      </c>
      <c r="F1650" s="96" t="s">
        <v>111</v>
      </c>
      <c r="G1650" s="96" t="str">
        <f>IF(C1650='TABELA UNIFICADA 2024'!A1650,'TABELA UNIFICADA 2024'!D1650," ")</f>
        <v xml:space="preserve"> </v>
      </c>
      <c r="H1650" s="96" t="s">
        <v>43</v>
      </c>
      <c r="I1650" s="96" t="s">
        <v>112</v>
      </c>
      <c r="J1650" s="97" t="str">
        <f>IF(C1650='TABELA UNIFICADA 2024'!A1596,'TABELA UNIFICADA 2024'!G1596," ")</f>
        <v xml:space="preserve"> </v>
      </c>
      <c r="K1650" s="96" t="s">
        <v>113</v>
      </c>
      <c r="L1650" s="100" t="str">
        <f t="shared" si="145"/>
        <v>-</v>
      </c>
      <c r="M1650" s="95" t="str">
        <f>IF(C1650='TABELA UNIFICADA 2024'!A1650,'TABELA UNIFICADA 2024'!C1650," ")</f>
        <v xml:space="preserve"> </v>
      </c>
      <c r="N1650" s="99" t="str">
        <f>IF(C1650='TABELA UNIFICADA 2024'!A1596,'TABELA UNIFICADA 2024'!F1596," ")</f>
        <v xml:space="preserve"> </v>
      </c>
      <c r="O1650" s="99" t="str">
        <f t="shared" si="146"/>
        <v xml:space="preserve"> </v>
      </c>
      <c r="Y1650" s="183" t="s">
        <v>1454</v>
      </c>
      <c r="Z1650" s="104" t="s">
        <v>617</v>
      </c>
      <c r="AA1650" s="104" t="s">
        <v>618</v>
      </c>
      <c r="AB1650" s="104" t="str">
        <f t="shared" si="147"/>
        <v>FERRO</v>
      </c>
      <c r="AC1650" s="106">
        <f>IF(AND(AB1650="FERRO",AA1650="PADRAO"),CONTROLE!$T$2,IF(AND(AB1650="FERRO",AA1650="ESPECIAL"),CONTROLE!$T$3,IF(AND(AB1650="ACO",AA1650="PADRAO"),CONTROLE!$T$8,IF(AND(AB1650="ACO",AA1650="ESPECIAL"),CONTROLE!$T$9,IF(AND(AB1650="ALUMINIO",AA1650="PADRAO"),CONTROLE!$T$5,IF(AND(AB1650="ALUMINIO",AA1650="ESPECIAL"),CONTROLE!$T$6))))))</f>
        <v>12738</v>
      </c>
    </row>
    <row r="1651" spans="1:29" ht="15" customHeight="1">
      <c r="A1651" s="98" t="s">
        <v>2927</v>
      </c>
      <c r="B1651" s="96" t="str">
        <f t="shared" si="148"/>
        <v xml:space="preserve"> </v>
      </c>
      <c r="C1651" s="96" t="str">
        <f>IF(AND(ISBLANK('TABELA UNIFICADA 2024'!P1597)=TRUE,(ISBLANK('TABELA UNIFICADA 2024'!A1597)=FALSE)),'TABELA UNIFICADA 2024'!A1597," ")</f>
        <v xml:space="preserve"> </v>
      </c>
      <c r="D1651" s="96" t="s">
        <v>43</v>
      </c>
      <c r="E1651" s="191" t="str">
        <f>IF(ISBLANK('TABELA UNIFICADA 2024'!M1597)=TRUE," ",'TABELA UNIFICADA 2024'!M1597)</f>
        <v xml:space="preserve"> </v>
      </c>
      <c r="F1651" s="96" t="s">
        <v>111</v>
      </c>
      <c r="G1651" s="96" t="str">
        <f>IF(C1651='TABELA UNIFICADA 2024'!A1651,'TABELA UNIFICADA 2024'!D1651," ")</f>
        <v xml:space="preserve"> </v>
      </c>
      <c r="H1651" s="96" t="s">
        <v>43</v>
      </c>
      <c r="I1651" s="96" t="s">
        <v>112</v>
      </c>
      <c r="J1651" s="97" t="str">
        <f>IF(C1651='TABELA UNIFICADA 2024'!A1597,'TABELA UNIFICADA 2024'!G1597," ")</f>
        <v xml:space="preserve"> </v>
      </c>
      <c r="K1651" s="96" t="s">
        <v>113</v>
      </c>
      <c r="L1651" s="100" t="str">
        <f t="shared" si="145"/>
        <v>-</v>
      </c>
      <c r="M1651" s="95" t="str">
        <f>IF(C1651='TABELA UNIFICADA 2024'!A1651,'TABELA UNIFICADA 2024'!C1651," ")</f>
        <v xml:space="preserve"> </v>
      </c>
      <c r="N1651" s="99" t="str">
        <f>IF(C1651='TABELA UNIFICADA 2024'!A1597,'TABELA UNIFICADA 2024'!F1597," ")</f>
        <v xml:space="preserve"> </v>
      </c>
      <c r="O1651" s="99" t="str">
        <f t="shared" si="146"/>
        <v xml:space="preserve"> </v>
      </c>
      <c r="Y1651" s="183" t="s">
        <v>1455</v>
      </c>
      <c r="Z1651" s="104" t="s">
        <v>617</v>
      </c>
      <c r="AA1651" s="104" t="s">
        <v>618</v>
      </c>
      <c r="AB1651" s="104" t="str">
        <f t="shared" si="147"/>
        <v>FERRO</v>
      </c>
      <c r="AC1651" s="106">
        <f>IF(AND(AB1651="FERRO",AA1651="PADRAO"),CONTROLE!$T$2,IF(AND(AB1651="FERRO",AA1651="ESPECIAL"),CONTROLE!$T$3,IF(AND(AB1651="ACO",AA1651="PADRAO"),CONTROLE!$T$8,IF(AND(AB1651="ACO",AA1651="ESPECIAL"),CONTROLE!$T$9,IF(AND(AB1651="ALUMINIO",AA1651="PADRAO"),CONTROLE!$T$5,IF(AND(AB1651="ALUMINIO",AA1651="ESPECIAL"),CONTROLE!$T$6))))))</f>
        <v>12738</v>
      </c>
    </row>
    <row r="1652" spans="1:29" ht="15" customHeight="1">
      <c r="A1652" s="98" t="s">
        <v>2927</v>
      </c>
      <c r="B1652" s="96" t="str">
        <f t="shared" si="148"/>
        <v xml:space="preserve"> </v>
      </c>
      <c r="C1652" s="96" t="str">
        <f>IF(AND(ISBLANK('TABELA UNIFICADA 2024'!P1598)=TRUE,(ISBLANK('TABELA UNIFICADA 2024'!A1598)=FALSE)),'TABELA UNIFICADA 2024'!A1598," ")</f>
        <v xml:space="preserve"> </v>
      </c>
      <c r="D1652" s="96" t="s">
        <v>43</v>
      </c>
      <c r="E1652" s="191" t="str">
        <f>IF(ISBLANK('TABELA UNIFICADA 2024'!M1598)=TRUE," ",'TABELA UNIFICADA 2024'!M1598)</f>
        <v xml:space="preserve"> </v>
      </c>
      <c r="F1652" s="96" t="s">
        <v>111</v>
      </c>
      <c r="G1652" s="96" t="str">
        <f>IF(C1652='TABELA UNIFICADA 2024'!A1652,'TABELA UNIFICADA 2024'!D1652," ")</f>
        <v xml:space="preserve"> </v>
      </c>
      <c r="H1652" s="96" t="s">
        <v>43</v>
      </c>
      <c r="I1652" s="96" t="s">
        <v>112</v>
      </c>
      <c r="J1652" s="97" t="str">
        <f>IF(C1652='TABELA UNIFICADA 2024'!A1598,'TABELA UNIFICADA 2024'!G1598," ")</f>
        <v xml:space="preserve"> </v>
      </c>
      <c r="K1652" s="96" t="s">
        <v>113</v>
      </c>
      <c r="L1652" s="100" t="str">
        <f t="shared" si="145"/>
        <v>-</v>
      </c>
      <c r="M1652" s="95" t="str">
        <f>IF(C1652='TABELA UNIFICADA 2024'!A1652,'TABELA UNIFICADA 2024'!C1652," ")</f>
        <v xml:space="preserve"> </v>
      </c>
      <c r="N1652" s="99" t="str">
        <f>IF(C1652='TABELA UNIFICADA 2024'!A1598,'TABELA UNIFICADA 2024'!F1598," ")</f>
        <v xml:space="preserve"> </v>
      </c>
      <c r="O1652" s="99" t="str">
        <f t="shared" si="146"/>
        <v xml:space="preserve"> </v>
      </c>
      <c r="Y1652" s="183" t="s">
        <v>1456</v>
      </c>
      <c r="Z1652" s="104" t="s">
        <v>696</v>
      </c>
      <c r="AA1652" s="104" t="s">
        <v>618</v>
      </c>
      <c r="AB1652" s="104" t="s">
        <v>2550</v>
      </c>
      <c r="AC1652" s="106">
        <f>IF(AND(AB1652="FERRO",AA1652="PADRAO"),CONTROLE!$T$2,IF(AND(AB1652="FERRO",AA1652="ESPECIAL"),CONTROLE!$T$3,IF(AND(AB1652="ACO",AA1652="PADRAO"),CONTROLE!$T$8,IF(AND(AB1652="ACO",AA1652="ESPECIAL"),CONTROLE!$T$9,IF(AND(AB1652="ALUMINIO",AA1652="PADRAO"),CONTROLE!$T$5,IF(AND(AB1652="ALUMINIO",AA1652="ESPECIAL"),CONTROLE!$T$6))))))</f>
        <v>12740</v>
      </c>
    </row>
    <row r="1653" spans="1:29" ht="15" customHeight="1">
      <c r="A1653" s="98" t="s">
        <v>2927</v>
      </c>
      <c r="B1653" s="96" t="str">
        <f t="shared" si="148"/>
        <v xml:space="preserve"> </v>
      </c>
      <c r="C1653" s="96" t="str">
        <f>IF(AND(ISBLANK('TABELA UNIFICADA 2024'!P1599)=TRUE,(ISBLANK('TABELA UNIFICADA 2024'!A1599)=FALSE)),'TABELA UNIFICADA 2024'!A1599," ")</f>
        <v xml:space="preserve"> </v>
      </c>
      <c r="D1653" s="96" t="s">
        <v>43</v>
      </c>
      <c r="E1653" s="191" t="str">
        <f>IF(ISBLANK('TABELA UNIFICADA 2024'!M1599)=TRUE," ",'TABELA UNIFICADA 2024'!M1599)</f>
        <v xml:space="preserve"> </v>
      </c>
      <c r="F1653" s="96" t="s">
        <v>111</v>
      </c>
      <c r="G1653" s="96" t="str">
        <f>IF(C1653='TABELA UNIFICADA 2024'!A1653,'TABELA UNIFICADA 2024'!D1653," ")</f>
        <v xml:space="preserve"> </v>
      </c>
      <c r="H1653" s="96" t="s">
        <v>43</v>
      </c>
      <c r="I1653" s="96" t="s">
        <v>112</v>
      </c>
      <c r="J1653" s="97" t="str">
        <f>IF(C1653='TABELA UNIFICADA 2024'!A1599,'TABELA UNIFICADA 2024'!G1599," ")</f>
        <v xml:space="preserve"> </v>
      </c>
      <c r="K1653" s="96" t="s">
        <v>113</v>
      </c>
      <c r="L1653" s="100" t="str">
        <f t="shared" si="145"/>
        <v>-</v>
      </c>
      <c r="M1653" s="95" t="str">
        <f>IF(C1653='TABELA UNIFICADA 2024'!A1653,'TABELA UNIFICADA 2024'!C1653," ")</f>
        <v xml:space="preserve"> </v>
      </c>
      <c r="N1653" s="99" t="str">
        <f>IF(C1653='TABELA UNIFICADA 2024'!A1599,'TABELA UNIFICADA 2024'!F1599," ")</f>
        <v xml:space="preserve"> </v>
      </c>
      <c r="O1653" s="99" t="str">
        <f t="shared" si="146"/>
        <v xml:space="preserve"> </v>
      </c>
      <c r="Y1653" s="183" t="s">
        <v>417</v>
      </c>
      <c r="Z1653" s="104" t="s">
        <v>617</v>
      </c>
      <c r="AA1653" s="104" t="s">
        <v>618</v>
      </c>
      <c r="AB1653" s="104" t="str">
        <f t="shared" ref="AB1653:AB1661" si="149">IF(LEFT(Z1653,1)="G","FERRO",0)</f>
        <v>FERRO</v>
      </c>
      <c r="AC1653" s="106">
        <f>IF(AND(AB1653="FERRO",AA1653="PADRAO"),CONTROLE!$T$2,IF(AND(AB1653="FERRO",AA1653="ESPECIAL"),CONTROLE!$T$3,IF(AND(AB1653="ACO",AA1653="PADRAO"),CONTROLE!$T$8,IF(AND(AB1653="ACO",AA1653="ESPECIAL"),CONTROLE!$T$9,IF(AND(AB1653="ALUMINIO",AA1653="PADRAO"),CONTROLE!$T$5,IF(AND(AB1653="ALUMINIO",AA1653="ESPECIAL"),CONTROLE!$T$6))))))</f>
        <v>12738</v>
      </c>
    </row>
    <row r="1654" spans="1:29" ht="15" customHeight="1">
      <c r="A1654" s="98" t="s">
        <v>2927</v>
      </c>
      <c r="B1654" s="96" t="str">
        <f t="shared" si="148"/>
        <v xml:space="preserve"> </v>
      </c>
      <c r="C1654" s="96" t="str">
        <f>IF(AND(ISBLANK('TABELA UNIFICADA 2024'!P1600)=TRUE,(ISBLANK('TABELA UNIFICADA 2024'!A1600)=FALSE)),'TABELA UNIFICADA 2024'!A1600," ")</f>
        <v xml:space="preserve"> </v>
      </c>
      <c r="D1654" s="96" t="s">
        <v>43</v>
      </c>
      <c r="E1654" s="191" t="str">
        <f>IF(ISBLANK('TABELA UNIFICADA 2024'!M1600)=TRUE," ",'TABELA UNIFICADA 2024'!M1600)</f>
        <v xml:space="preserve"> </v>
      </c>
      <c r="F1654" s="96" t="s">
        <v>111</v>
      </c>
      <c r="G1654" s="96" t="str">
        <f>IF(C1654='TABELA UNIFICADA 2024'!A1654,'TABELA UNIFICADA 2024'!D1654," ")</f>
        <v xml:space="preserve"> </v>
      </c>
      <c r="H1654" s="96" t="s">
        <v>43</v>
      </c>
      <c r="I1654" s="96" t="s">
        <v>112</v>
      </c>
      <c r="J1654" s="97" t="str">
        <f>IF(C1654='TABELA UNIFICADA 2024'!A1600,'TABELA UNIFICADA 2024'!G1600," ")</f>
        <v xml:space="preserve"> </v>
      </c>
      <c r="K1654" s="96" t="s">
        <v>113</v>
      </c>
      <c r="L1654" s="100" t="str">
        <f t="shared" si="145"/>
        <v>-</v>
      </c>
      <c r="M1654" s="95" t="str">
        <f>IF(C1654='TABELA UNIFICADA 2024'!A1654,'TABELA UNIFICADA 2024'!C1654," ")</f>
        <v xml:space="preserve"> </v>
      </c>
      <c r="N1654" s="99" t="str">
        <f>IF(C1654='TABELA UNIFICADA 2024'!A1600,'TABELA UNIFICADA 2024'!F1600," ")</f>
        <v xml:space="preserve"> </v>
      </c>
      <c r="O1654" s="99" t="str">
        <f t="shared" si="146"/>
        <v xml:space="preserve"> </v>
      </c>
      <c r="Y1654" s="183" t="s">
        <v>1457</v>
      </c>
      <c r="Z1654" s="104" t="s">
        <v>617</v>
      </c>
      <c r="AA1654" s="104" t="s">
        <v>618</v>
      </c>
      <c r="AB1654" s="104" t="str">
        <f t="shared" si="149"/>
        <v>FERRO</v>
      </c>
      <c r="AC1654" s="106">
        <f>IF(AND(AB1654="FERRO",AA1654="PADRAO"),CONTROLE!$T$2,IF(AND(AB1654="FERRO",AA1654="ESPECIAL"),CONTROLE!$T$3,IF(AND(AB1654="ACO",AA1654="PADRAO"),CONTROLE!$T$8,IF(AND(AB1654="ACO",AA1654="ESPECIAL"),CONTROLE!$T$9,IF(AND(AB1654="ALUMINIO",AA1654="PADRAO"),CONTROLE!$T$5,IF(AND(AB1654="ALUMINIO",AA1654="ESPECIAL"),CONTROLE!$T$6))))))</f>
        <v>12738</v>
      </c>
    </row>
    <row r="1655" spans="1:29" ht="15" customHeight="1">
      <c r="A1655" s="98" t="s">
        <v>2927</v>
      </c>
      <c r="B1655" s="96" t="str">
        <f t="shared" si="148"/>
        <v xml:space="preserve"> </v>
      </c>
      <c r="C1655" s="96" t="str">
        <f>IF(AND(ISBLANK('TABELA UNIFICADA 2024'!P1601)=TRUE,(ISBLANK('TABELA UNIFICADA 2024'!A1601)=FALSE)),'TABELA UNIFICADA 2024'!A1601," ")</f>
        <v xml:space="preserve"> </v>
      </c>
      <c r="D1655" s="96" t="s">
        <v>43</v>
      </c>
      <c r="E1655" s="191" t="str">
        <f>IF(ISBLANK('TABELA UNIFICADA 2024'!M1601)=TRUE," ",'TABELA UNIFICADA 2024'!M1601)</f>
        <v xml:space="preserve"> </v>
      </c>
      <c r="F1655" s="96" t="s">
        <v>111</v>
      </c>
      <c r="G1655" s="96" t="str">
        <f>IF(C1655='TABELA UNIFICADA 2024'!A1655,'TABELA UNIFICADA 2024'!D1655," ")</f>
        <v xml:space="preserve"> </v>
      </c>
      <c r="H1655" s="96" t="s">
        <v>43</v>
      </c>
      <c r="I1655" s="96" t="s">
        <v>112</v>
      </c>
      <c r="J1655" s="97" t="str">
        <f>IF(C1655='TABELA UNIFICADA 2024'!A1601,'TABELA UNIFICADA 2024'!G1601," ")</f>
        <v xml:space="preserve"> </v>
      </c>
      <c r="K1655" s="96" t="s">
        <v>113</v>
      </c>
      <c r="L1655" s="100" t="str">
        <f t="shared" si="145"/>
        <v>-</v>
      </c>
      <c r="M1655" s="95" t="str">
        <f>IF(C1655='TABELA UNIFICADA 2024'!A1655,'TABELA UNIFICADA 2024'!C1655," ")</f>
        <v xml:space="preserve"> </v>
      </c>
      <c r="N1655" s="99" t="str">
        <f>IF(C1655='TABELA UNIFICADA 2024'!A1601,'TABELA UNIFICADA 2024'!F1601," ")</f>
        <v xml:space="preserve"> </v>
      </c>
      <c r="O1655" s="99" t="str">
        <f t="shared" si="146"/>
        <v xml:space="preserve"> </v>
      </c>
      <c r="Y1655" s="183" t="s">
        <v>1458</v>
      </c>
      <c r="Z1655" s="104" t="s">
        <v>617</v>
      </c>
      <c r="AA1655" s="104" t="s">
        <v>618</v>
      </c>
      <c r="AB1655" s="104" t="str">
        <f t="shared" si="149"/>
        <v>FERRO</v>
      </c>
      <c r="AC1655" s="106">
        <f>IF(AND(AB1655="FERRO",AA1655="PADRAO"),CONTROLE!$T$2,IF(AND(AB1655="FERRO",AA1655="ESPECIAL"),CONTROLE!$T$3,IF(AND(AB1655="ACO",AA1655="PADRAO"),CONTROLE!$T$8,IF(AND(AB1655="ACO",AA1655="ESPECIAL"),CONTROLE!$T$9,IF(AND(AB1655="ALUMINIO",AA1655="PADRAO"),CONTROLE!$T$5,IF(AND(AB1655="ALUMINIO",AA1655="ESPECIAL"),CONTROLE!$T$6))))))</f>
        <v>12738</v>
      </c>
    </row>
    <row r="1656" spans="1:29" ht="15" customHeight="1">
      <c r="A1656" s="98" t="s">
        <v>2927</v>
      </c>
      <c r="B1656" s="96" t="str">
        <f t="shared" si="148"/>
        <v xml:space="preserve"> </v>
      </c>
      <c r="C1656" s="96" t="str">
        <f>IF(AND(ISBLANK('TABELA UNIFICADA 2024'!P1602)=TRUE,(ISBLANK('TABELA UNIFICADA 2024'!A1602)=FALSE)),'TABELA UNIFICADA 2024'!A1602," ")</f>
        <v xml:space="preserve"> </v>
      </c>
      <c r="D1656" s="96" t="s">
        <v>43</v>
      </c>
      <c r="E1656" s="191" t="str">
        <f>IF(ISBLANK('TABELA UNIFICADA 2024'!M1602)=TRUE," ",'TABELA UNIFICADA 2024'!M1602)</f>
        <v xml:space="preserve"> </v>
      </c>
      <c r="F1656" s="96" t="s">
        <v>111</v>
      </c>
      <c r="G1656" s="96" t="str">
        <f>IF(C1656='TABELA UNIFICADA 2024'!A1656,'TABELA UNIFICADA 2024'!D1656," ")</f>
        <v xml:space="preserve"> </v>
      </c>
      <c r="H1656" s="96" t="s">
        <v>43</v>
      </c>
      <c r="I1656" s="96" t="s">
        <v>112</v>
      </c>
      <c r="J1656" s="97" t="str">
        <f>IF(C1656='TABELA UNIFICADA 2024'!A1602,'TABELA UNIFICADA 2024'!G1602," ")</f>
        <v xml:space="preserve"> </v>
      </c>
      <c r="K1656" s="96" t="s">
        <v>113</v>
      </c>
      <c r="L1656" s="100" t="str">
        <f t="shared" si="145"/>
        <v>-</v>
      </c>
      <c r="M1656" s="95" t="str">
        <f>IF(C1656='TABELA UNIFICADA 2024'!A1656,'TABELA UNIFICADA 2024'!C1656," ")</f>
        <v xml:space="preserve"> </v>
      </c>
      <c r="N1656" s="99" t="str">
        <f>IF(C1656='TABELA UNIFICADA 2024'!A1602,'TABELA UNIFICADA 2024'!F1602," ")</f>
        <v xml:space="preserve"> </v>
      </c>
      <c r="O1656" s="99" t="str">
        <f t="shared" si="146"/>
        <v xml:space="preserve"> </v>
      </c>
      <c r="Y1656" s="183" t="s">
        <v>1459</v>
      </c>
      <c r="Z1656" s="104" t="s">
        <v>617</v>
      </c>
      <c r="AA1656" s="104" t="s">
        <v>618</v>
      </c>
      <c r="AB1656" s="104" t="str">
        <f t="shared" si="149"/>
        <v>FERRO</v>
      </c>
      <c r="AC1656" s="106">
        <f>IF(AND(AB1656="FERRO",AA1656="PADRAO"),CONTROLE!$T$2,IF(AND(AB1656="FERRO",AA1656="ESPECIAL"),CONTROLE!$T$3,IF(AND(AB1656="ACO",AA1656="PADRAO"),CONTROLE!$T$8,IF(AND(AB1656="ACO",AA1656="ESPECIAL"),CONTROLE!$T$9,IF(AND(AB1656="ALUMINIO",AA1656="PADRAO"),CONTROLE!$T$5,IF(AND(AB1656="ALUMINIO",AA1656="ESPECIAL"),CONTROLE!$T$6))))))</f>
        <v>12738</v>
      </c>
    </row>
    <row r="1657" spans="1:29" ht="15" customHeight="1">
      <c r="A1657" s="98" t="s">
        <v>2927</v>
      </c>
      <c r="B1657" s="96" t="str">
        <f t="shared" si="148"/>
        <v xml:space="preserve"> </v>
      </c>
      <c r="C1657" s="96" t="str">
        <f>IF(AND(ISBLANK('TABELA UNIFICADA 2024'!P1603)=TRUE,(ISBLANK('TABELA UNIFICADA 2024'!A1603)=FALSE)),'TABELA UNIFICADA 2024'!A1603," ")</f>
        <v xml:space="preserve"> </v>
      </c>
      <c r="D1657" s="96" t="s">
        <v>43</v>
      </c>
      <c r="E1657" s="191" t="str">
        <f>IF(ISBLANK('TABELA UNIFICADA 2024'!M1603)=TRUE," ",'TABELA UNIFICADA 2024'!M1603)</f>
        <v xml:space="preserve"> </v>
      </c>
      <c r="F1657" s="96" t="s">
        <v>111</v>
      </c>
      <c r="G1657" s="96" t="str">
        <f>IF(C1657='TABELA UNIFICADA 2024'!A1657,'TABELA UNIFICADA 2024'!D1657," ")</f>
        <v xml:space="preserve"> </v>
      </c>
      <c r="H1657" s="96" t="s">
        <v>43</v>
      </c>
      <c r="I1657" s="96" t="s">
        <v>112</v>
      </c>
      <c r="J1657" s="97" t="str">
        <f>IF(C1657='TABELA UNIFICADA 2024'!A1603,'TABELA UNIFICADA 2024'!G1603," ")</f>
        <v xml:space="preserve"> </v>
      </c>
      <c r="K1657" s="96" t="s">
        <v>113</v>
      </c>
      <c r="L1657" s="100" t="str">
        <f t="shared" si="145"/>
        <v>-</v>
      </c>
      <c r="M1657" s="95" t="str">
        <f>IF(C1657='TABELA UNIFICADA 2024'!A1657,'TABELA UNIFICADA 2024'!C1657," ")</f>
        <v xml:space="preserve"> </v>
      </c>
      <c r="N1657" s="99" t="str">
        <f>IF(C1657='TABELA UNIFICADA 2024'!A1603,'TABELA UNIFICADA 2024'!F1603," ")</f>
        <v xml:space="preserve"> </v>
      </c>
      <c r="O1657" s="99" t="str">
        <f t="shared" si="146"/>
        <v xml:space="preserve"> </v>
      </c>
      <c r="Y1657" s="183" t="s">
        <v>1460</v>
      </c>
      <c r="Z1657" s="104" t="s">
        <v>617</v>
      </c>
      <c r="AA1657" s="104" t="s">
        <v>618</v>
      </c>
      <c r="AB1657" s="104" t="str">
        <f t="shared" si="149"/>
        <v>FERRO</v>
      </c>
      <c r="AC1657" s="106">
        <f>IF(AND(AB1657="FERRO",AA1657="PADRAO"),CONTROLE!$T$2,IF(AND(AB1657="FERRO",AA1657="ESPECIAL"),CONTROLE!$T$3,IF(AND(AB1657="ACO",AA1657="PADRAO"),CONTROLE!$T$8,IF(AND(AB1657="ACO",AA1657="ESPECIAL"),CONTROLE!$T$9,IF(AND(AB1657="ALUMINIO",AA1657="PADRAO"),CONTROLE!$T$5,IF(AND(AB1657="ALUMINIO",AA1657="ESPECIAL"),CONTROLE!$T$6))))))</f>
        <v>12738</v>
      </c>
    </row>
    <row r="1658" spans="1:29" ht="15" customHeight="1">
      <c r="A1658" s="98" t="s">
        <v>2927</v>
      </c>
      <c r="B1658" s="96" t="str">
        <f t="shared" si="148"/>
        <v xml:space="preserve"> </v>
      </c>
      <c r="C1658" s="96" t="str">
        <f>IF(AND(ISBLANK('TABELA UNIFICADA 2024'!P1604)=TRUE,(ISBLANK('TABELA UNIFICADA 2024'!A1604)=FALSE)),'TABELA UNIFICADA 2024'!A1604," ")</f>
        <v xml:space="preserve"> </v>
      </c>
      <c r="D1658" s="96" t="s">
        <v>43</v>
      </c>
      <c r="E1658" s="191" t="str">
        <f>IF(ISBLANK('TABELA UNIFICADA 2024'!M1604)=TRUE," ",'TABELA UNIFICADA 2024'!M1604)</f>
        <v xml:space="preserve"> </v>
      </c>
      <c r="F1658" s="96" t="s">
        <v>111</v>
      </c>
      <c r="G1658" s="96" t="str">
        <f>IF(C1658='TABELA UNIFICADA 2024'!A1658,'TABELA UNIFICADA 2024'!D1658," ")</f>
        <v xml:space="preserve"> </v>
      </c>
      <c r="H1658" s="96" t="s">
        <v>43</v>
      </c>
      <c r="I1658" s="96" t="s">
        <v>112</v>
      </c>
      <c r="J1658" s="97" t="str">
        <f>IF(C1658='TABELA UNIFICADA 2024'!A1604,'TABELA UNIFICADA 2024'!G1604," ")</f>
        <v xml:space="preserve"> </v>
      </c>
      <c r="K1658" s="96" t="s">
        <v>113</v>
      </c>
      <c r="L1658" s="100" t="str">
        <f t="shared" si="145"/>
        <v>-</v>
      </c>
      <c r="M1658" s="95" t="str">
        <f>IF(C1658='TABELA UNIFICADA 2024'!A1658,'TABELA UNIFICADA 2024'!C1658," ")</f>
        <v xml:space="preserve"> </v>
      </c>
      <c r="N1658" s="99" t="str">
        <f>IF(C1658='TABELA UNIFICADA 2024'!A1604,'TABELA UNIFICADA 2024'!F1604," ")</f>
        <v xml:space="preserve"> </v>
      </c>
      <c r="O1658" s="99" t="str">
        <f t="shared" si="146"/>
        <v xml:space="preserve"> </v>
      </c>
      <c r="Y1658" s="183" t="s">
        <v>1461</v>
      </c>
      <c r="Z1658" s="104" t="s">
        <v>617</v>
      </c>
      <c r="AA1658" s="104" t="s">
        <v>618</v>
      </c>
      <c r="AB1658" s="104" t="str">
        <f t="shared" si="149"/>
        <v>FERRO</v>
      </c>
      <c r="AC1658" s="106">
        <f>IF(AND(AB1658="FERRO",AA1658="PADRAO"),CONTROLE!$T$2,IF(AND(AB1658="FERRO",AA1658="ESPECIAL"),CONTROLE!$T$3,IF(AND(AB1658="ACO",AA1658="PADRAO"),CONTROLE!$T$8,IF(AND(AB1658="ACO",AA1658="ESPECIAL"),CONTROLE!$T$9,IF(AND(AB1658="ALUMINIO",AA1658="PADRAO"),CONTROLE!$T$5,IF(AND(AB1658="ALUMINIO",AA1658="ESPECIAL"),CONTROLE!$T$6))))))</f>
        <v>12738</v>
      </c>
    </row>
    <row r="1659" spans="1:29" ht="15" customHeight="1">
      <c r="A1659" s="98" t="s">
        <v>2927</v>
      </c>
      <c r="B1659" s="96" t="str">
        <f t="shared" si="148"/>
        <v xml:space="preserve"> </v>
      </c>
      <c r="C1659" s="96" t="str">
        <f>IF(AND(ISBLANK('TABELA UNIFICADA 2024'!P1605)=TRUE,(ISBLANK('TABELA UNIFICADA 2024'!A1605)=FALSE)),'TABELA UNIFICADA 2024'!A1605," ")</f>
        <v xml:space="preserve"> </v>
      </c>
      <c r="D1659" s="96" t="s">
        <v>43</v>
      </c>
      <c r="E1659" s="191" t="str">
        <f>IF(ISBLANK('TABELA UNIFICADA 2024'!M1605)=TRUE," ",'TABELA UNIFICADA 2024'!M1605)</f>
        <v xml:space="preserve"> </v>
      </c>
      <c r="F1659" s="96" t="s">
        <v>111</v>
      </c>
      <c r="G1659" s="96" t="str">
        <f>IF(C1659='TABELA UNIFICADA 2024'!A1659,'TABELA UNIFICADA 2024'!D1659," ")</f>
        <v xml:space="preserve"> </v>
      </c>
      <c r="H1659" s="96" t="s">
        <v>43</v>
      </c>
      <c r="I1659" s="96" t="s">
        <v>112</v>
      </c>
      <c r="J1659" s="97" t="str">
        <f>IF(C1659='TABELA UNIFICADA 2024'!A1605,'TABELA UNIFICADA 2024'!G1605," ")</f>
        <v xml:space="preserve"> </v>
      </c>
      <c r="K1659" s="96" t="s">
        <v>113</v>
      </c>
      <c r="L1659" s="100" t="str">
        <f t="shared" si="145"/>
        <v>-</v>
      </c>
      <c r="M1659" s="95" t="str">
        <f>IF(C1659='TABELA UNIFICADA 2024'!A1659,'TABELA UNIFICADA 2024'!C1659," ")</f>
        <v xml:space="preserve"> </v>
      </c>
      <c r="N1659" s="99" t="str">
        <f>IF(C1659='TABELA UNIFICADA 2024'!A1605,'TABELA UNIFICADA 2024'!F1605," ")</f>
        <v xml:space="preserve"> </v>
      </c>
      <c r="O1659" s="99" t="str">
        <f t="shared" si="146"/>
        <v xml:space="preserve"> </v>
      </c>
      <c r="Y1659" s="183" t="s">
        <v>1462</v>
      </c>
      <c r="Z1659" s="104" t="s">
        <v>617</v>
      </c>
      <c r="AA1659" s="104" t="s">
        <v>618</v>
      </c>
      <c r="AB1659" s="104" t="str">
        <f t="shared" si="149"/>
        <v>FERRO</v>
      </c>
      <c r="AC1659" s="106">
        <f>IF(AND(AB1659="FERRO",AA1659="PADRAO"),CONTROLE!$T$2,IF(AND(AB1659="FERRO",AA1659="ESPECIAL"),CONTROLE!$T$3,IF(AND(AB1659="ACO",AA1659="PADRAO"),CONTROLE!$T$8,IF(AND(AB1659="ACO",AA1659="ESPECIAL"),CONTROLE!$T$9,IF(AND(AB1659="ALUMINIO",AA1659="PADRAO"),CONTROLE!$T$5,IF(AND(AB1659="ALUMINIO",AA1659="ESPECIAL"),CONTROLE!$T$6))))))</f>
        <v>12738</v>
      </c>
    </row>
    <row r="1660" spans="1:29" ht="15" customHeight="1">
      <c r="A1660" s="98" t="s">
        <v>2927</v>
      </c>
      <c r="B1660" s="96" t="str">
        <f t="shared" si="148"/>
        <v xml:space="preserve"> </v>
      </c>
      <c r="C1660" s="96" t="str">
        <f>IF(AND(ISBLANK('TABELA UNIFICADA 2024'!P1606)=TRUE,(ISBLANK('TABELA UNIFICADA 2024'!A1606)=FALSE)),'TABELA UNIFICADA 2024'!A1606," ")</f>
        <v xml:space="preserve"> </v>
      </c>
      <c r="D1660" s="96" t="s">
        <v>43</v>
      </c>
      <c r="E1660" s="191" t="str">
        <f>IF(ISBLANK('TABELA UNIFICADA 2024'!M1606)=TRUE," ",'TABELA UNIFICADA 2024'!M1606)</f>
        <v xml:space="preserve"> </v>
      </c>
      <c r="F1660" s="96" t="s">
        <v>111</v>
      </c>
      <c r="G1660" s="96" t="str">
        <f>IF(C1660='TABELA UNIFICADA 2024'!A1660,'TABELA UNIFICADA 2024'!D1660," ")</f>
        <v xml:space="preserve"> </v>
      </c>
      <c r="H1660" s="96" t="s">
        <v>43</v>
      </c>
      <c r="I1660" s="96" t="s">
        <v>112</v>
      </c>
      <c r="J1660" s="97" t="str">
        <f>IF(C1660='TABELA UNIFICADA 2024'!A1606,'TABELA UNIFICADA 2024'!G1606," ")</f>
        <v xml:space="preserve"> </v>
      </c>
      <c r="K1660" s="96" t="s">
        <v>113</v>
      </c>
      <c r="L1660" s="100" t="str">
        <f t="shared" si="145"/>
        <v>-</v>
      </c>
      <c r="M1660" s="95" t="str">
        <f>IF(C1660='TABELA UNIFICADA 2024'!A1660,'TABELA UNIFICADA 2024'!C1660," ")</f>
        <v xml:space="preserve"> </v>
      </c>
      <c r="N1660" s="99" t="str">
        <f>IF(C1660='TABELA UNIFICADA 2024'!A1606,'TABELA UNIFICADA 2024'!F1606," ")</f>
        <v xml:space="preserve"> </v>
      </c>
      <c r="O1660" s="99" t="str">
        <f t="shared" si="146"/>
        <v xml:space="preserve"> </v>
      </c>
      <c r="Y1660" s="183" t="s">
        <v>598</v>
      </c>
      <c r="Z1660" s="104" t="s">
        <v>617</v>
      </c>
      <c r="AA1660" s="104" t="s">
        <v>618</v>
      </c>
      <c r="AB1660" s="104" t="str">
        <f t="shared" si="149"/>
        <v>FERRO</v>
      </c>
      <c r="AC1660" s="106">
        <f>IF(AND(AB1660="FERRO",AA1660="PADRAO"),CONTROLE!$T$2,IF(AND(AB1660="FERRO",AA1660="ESPECIAL"),CONTROLE!$T$3,IF(AND(AB1660="ACO",AA1660="PADRAO"),CONTROLE!$T$8,IF(AND(AB1660="ACO",AA1660="ESPECIAL"),CONTROLE!$T$9,IF(AND(AB1660="ALUMINIO",AA1660="PADRAO"),CONTROLE!$T$5,IF(AND(AB1660="ALUMINIO",AA1660="ESPECIAL"),CONTROLE!$T$6))))))</f>
        <v>12738</v>
      </c>
    </row>
    <row r="1661" spans="1:29" ht="15" customHeight="1">
      <c r="A1661" s="98" t="s">
        <v>2927</v>
      </c>
      <c r="B1661" s="96" t="str">
        <f t="shared" si="148"/>
        <v xml:space="preserve"> </v>
      </c>
      <c r="C1661" s="96" t="str">
        <f>IF(AND(ISBLANK('TABELA UNIFICADA 2024'!P1607)=TRUE,(ISBLANK('TABELA UNIFICADA 2024'!A1607)=FALSE)),'TABELA UNIFICADA 2024'!A1607," ")</f>
        <v xml:space="preserve"> </v>
      </c>
      <c r="D1661" s="96" t="s">
        <v>43</v>
      </c>
      <c r="E1661" s="191" t="str">
        <f>IF(ISBLANK('TABELA UNIFICADA 2024'!M1607)=TRUE," ",'TABELA UNIFICADA 2024'!M1607)</f>
        <v xml:space="preserve"> </v>
      </c>
      <c r="F1661" s="96" t="s">
        <v>111</v>
      </c>
      <c r="G1661" s="96" t="str">
        <f>IF(C1661='TABELA UNIFICADA 2024'!A1661,'TABELA UNIFICADA 2024'!D1661," ")</f>
        <v xml:space="preserve"> </v>
      </c>
      <c r="H1661" s="96" t="s">
        <v>43</v>
      </c>
      <c r="I1661" s="96" t="s">
        <v>112</v>
      </c>
      <c r="J1661" s="97" t="str">
        <f>IF(C1661='TABELA UNIFICADA 2024'!A1607,'TABELA UNIFICADA 2024'!G1607," ")</f>
        <v xml:space="preserve"> </v>
      </c>
      <c r="K1661" s="96" t="s">
        <v>113</v>
      </c>
      <c r="L1661" s="100" t="str">
        <f t="shared" si="145"/>
        <v>-</v>
      </c>
      <c r="M1661" s="95" t="str">
        <f>IF(C1661='TABELA UNIFICADA 2024'!A1661,'TABELA UNIFICADA 2024'!C1661," ")</f>
        <v xml:space="preserve"> </v>
      </c>
      <c r="N1661" s="99" t="str">
        <f>IF(C1661='TABELA UNIFICADA 2024'!A1607,'TABELA UNIFICADA 2024'!F1607," ")</f>
        <v xml:space="preserve"> </v>
      </c>
      <c r="O1661" s="99" t="str">
        <f t="shared" si="146"/>
        <v xml:space="preserve"> </v>
      </c>
      <c r="Y1661" s="183" t="s">
        <v>599</v>
      </c>
      <c r="Z1661" s="104" t="s">
        <v>617</v>
      </c>
      <c r="AA1661" s="104" t="s">
        <v>618</v>
      </c>
      <c r="AB1661" s="104" t="str">
        <f t="shared" si="149"/>
        <v>FERRO</v>
      </c>
      <c r="AC1661" s="106">
        <f>IF(AND(AB1661="FERRO",AA1661="PADRAO"),CONTROLE!$T$2,IF(AND(AB1661="FERRO",AA1661="ESPECIAL"),CONTROLE!$T$3,IF(AND(AB1661="ACO",AA1661="PADRAO"),CONTROLE!$T$8,IF(AND(AB1661="ACO",AA1661="ESPECIAL"),CONTROLE!$T$9,IF(AND(AB1661="ALUMINIO",AA1661="PADRAO"),CONTROLE!$T$5,IF(AND(AB1661="ALUMINIO",AA1661="ESPECIAL"),CONTROLE!$T$6))))))</f>
        <v>12738</v>
      </c>
    </row>
    <row r="1662" spans="1:29" ht="15" customHeight="1">
      <c r="A1662" s="98" t="s">
        <v>2927</v>
      </c>
      <c r="B1662" s="96" t="str">
        <f t="shared" si="148"/>
        <v xml:space="preserve"> </v>
      </c>
      <c r="C1662" s="96" t="str">
        <f>IF(AND(ISBLANK('TABELA UNIFICADA 2024'!P1608)=TRUE,(ISBLANK('TABELA UNIFICADA 2024'!A1608)=FALSE)),'TABELA UNIFICADA 2024'!A1608," ")</f>
        <v xml:space="preserve"> </v>
      </c>
      <c r="D1662" s="96" t="s">
        <v>43</v>
      </c>
      <c r="E1662" s="191" t="str">
        <f>IF(ISBLANK('TABELA UNIFICADA 2024'!M1608)=TRUE," ",'TABELA UNIFICADA 2024'!M1608)</f>
        <v xml:space="preserve"> </v>
      </c>
      <c r="F1662" s="96" t="s">
        <v>111</v>
      </c>
      <c r="G1662" s="96" t="str">
        <f>IF(C1662='TABELA UNIFICADA 2024'!A1662,'TABELA UNIFICADA 2024'!D1662," ")</f>
        <v xml:space="preserve"> </v>
      </c>
      <c r="H1662" s="96" t="s">
        <v>43</v>
      </c>
      <c r="I1662" s="96" t="s">
        <v>112</v>
      </c>
      <c r="J1662" s="97" t="str">
        <f>IF(C1662='TABELA UNIFICADA 2024'!A1608,'TABELA UNIFICADA 2024'!G1608," ")</f>
        <v xml:space="preserve"> </v>
      </c>
      <c r="K1662" s="96" t="s">
        <v>113</v>
      </c>
      <c r="L1662" s="100" t="str">
        <f t="shared" si="145"/>
        <v>-</v>
      </c>
      <c r="M1662" s="95" t="str">
        <f>IF(C1662='TABELA UNIFICADA 2024'!A1662,'TABELA UNIFICADA 2024'!C1662," ")</f>
        <v xml:space="preserve"> </v>
      </c>
      <c r="N1662" s="99" t="str">
        <f>IF(C1662='TABELA UNIFICADA 2024'!A1608,'TABELA UNIFICADA 2024'!F1608," ")</f>
        <v xml:space="preserve"> </v>
      </c>
      <c r="O1662" s="99" t="str">
        <f t="shared" si="146"/>
        <v xml:space="preserve"> </v>
      </c>
      <c r="Y1662" s="183" t="s">
        <v>404</v>
      </c>
      <c r="Z1662" s="104" t="s">
        <v>696</v>
      </c>
      <c r="AA1662" s="104" t="s">
        <v>618</v>
      </c>
      <c r="AB1662" s="104" t="s">
        <v>2550</v>
      </c>
      <c r="AC1662" s="106">
        <f>IF(AND(AB1662="FERRO",AA1662="PADRAO"),CONTROLE!$T$2,IF(AND(AB1662="FERRO",AA1662="ESPECIAL"),CONTROLE!$T$3,IF(AND(AB1662="ACO",AA1662="PADRAO"),CONTROLE!$T$8,IF(AND(AB1662="ACO",AA1662="ESPECIAL"),CONTROLE!$T$9,IF(AND(AB1662="ALUMINIO",AA1662="PADRAO"),CONTROLE!$T$5,IF(AND(AB1662="ALUMINIO",AA1662="ESPECIAL"),CONTROLE!$T$6))))))</f>
        <v>12740</v>
      </c>
    </row>
    <row r="1663" spans="1:29" ht="15" customHeight="1">
      <c r="A1663" s="98" t="s">
        <v>2927</v>
      </c>
      <c r="B1663" s="96" t="str">
        <f t="shared" si="148"/>
        <v xml:space="preserve"> </v>
      </c>
      <c r="C1663" s="96" t="str">
        <f>IF(AND(ISBLANK('TABELA UNIFICADA 2024'!P1609)=TRUE,(ISBLANK('TABELA UNIFICADA 2024'!A1609)=FALSE)),'TABELA UNIFICADA 2024'!A1609," ")</f>
        <v xml:space="preserve"> </v>
      </c>
      <c r="D1663" s="96" t="s">
        <v>43</v>
      </c>
      <c r="E1663" s="191" t="str">
        <f>IF(ISBLANK('TABELA UNIFICADA 2024'!M1609)=TRUE," ",'TABELA UNIFICADA 2024'!M1609)</f>
        <v xml:space="preserve"> </v>
      </c>
      <c r="F1663" s="96" t="s">
        <v>111</v>
      </c>
      <c r="G1663" s="96" t="str">
        <f>IF(C1663='TABELA UNIFICADA 2024'!A1663,'TABELA UNIFICADA 2024'!D1663," ")</f>
        <v xml:space="preserve"> </v>
      </c>
      <c r="H1663" s="96" t="s">
        <v>43</v>
      </c>
      <c r="I1663" s="96" t="s">
        <v>112</v>
      </c>
      <c r="J1663" s="97" t="str">
        <f>IF(C1663='TABELA UNIFICADA 2024'!A1609,'TABELA UNIFICADA 2024'!G1609," ")</f>
        <v xml:space="preserve"> </v>
      </c>
      <c r="K1663" s="96" t="s">
        <v>113</v>
      </c>
      <c r="L1663" s="100" t="str">
        <f t="shared" si="145"/>
        <v>-</v>
      </c>
      <c r="M1663" s="95" t="str">
        <f>IF(C1663='TABELA UNIFICADA 2024'!A1663,'TABELA UNIFICADA 2024'!C1663," ")</f>
        <v xml:space="preserve"> </v>
      </c>
      <c r="N1663" s="99" t="str">
        <f>IF(C1663='TABELA UNIFICADA 2024'!A1609,'TABELA UNIFICADA 2024'!F1609," ")</f>
        <v xml:space="preserve"> </v>
      </c>
      <c r="O1663" s="99" t="str">
        <f t="shared" si="146"/>
        <v xml:space="preserve"> </v>
      </c>
      <c r="Y1663" s="183" t="s">
        <v>1463</v>
      </c>
      <c r="Z1663" s="104" t="s">
        <v>696</v>
      </c>
      <c r="AA1663" s="104" t="s">
        <v>618</v>
      </c>
      <c r="AB1663" s="104" t="s">
        <v>2550</v>
      </c>
      <c r="AC1663" s="106">
        <f>IF(AND(AB1663="FERRO",AA1663="PADRAO"),CONTROLE!$T$2,IF(AND(AB1663="FERRO",AA1663="ESPECIAL"),CONTROLE!$T$3,IF(AND(AB1663="ACO",AA1663="PADRAO"),CONTROLE!$T$8,IF(AND(AB1663="ACO",AA1663="ESPECIAL"),CONTROLE!$T$9,IF(AND(AB1663="ALUMINIO",AA1663="PADRAO"),CONTROLE!$T$5,IF(AND(AB1663="ALUMINIO",AA1663="ESPECIAL"),CONTROLE!$T$6))))))</f>
        <v>12740</v>
      </c>
    </row>
    <row r="1664" spans="1:29" ht="15" customHeight="1">
      <c r="A1664" s="98" t="s">
        <v>2927</v>
      </c>
      <c r="B1664" s="96" t="str">
        <f t="shared" si="148"/>
        <v xml:space="preserve"> </v>
      </c>
      <c r="C1664" s="96" t="str">
        <f>IF(AND(ISBLANK('TABELA UNIFICADA 2024'!P1610)=TRUE,(ISBLANK('TABELA UNIFICADA 2024'!A1610)=FALSE)),'TABELA UNIFICADA 2024'!A1610," ")</f>
        <v xml:space="preserve"> </v>
      </c>
      <c r="D1664" s="96" t="s">
        <v>43</v>
      </c>
      <c r="E1664" s="191" t="str">
        <f>IF(ISBLANK('TABELA UNIFICADA 2024'!M1610)=TRUE," ",'TABELA UNIFICADA 2024'!M1610)</f>
        <v xml:space="preserve"> </v>
      </c>
      <c r="F1664" s="96" t="s">
        <v>111</v>
      </c>
      <c r="G1664" s="96" t="str">
        <f>IF(C1664='TABELA UNIFICADA 2024'!A1664,'TABELA UNIFICADA 2024'!D1664," ")</f>
        <v xml:space="preserve"> </v>
      </c>
      <c r="H1664" s="96" t="s">
        <v>43</v>
      </c>
      <c r="I1664" s="96" t="s">
        <v>112</v>
      </c>
      <c r="J1664" s="97" t="str">
        <f>IF(C1664='TABELA UNIFICADA 2024'!A1610,'TABELA UNIFICADA 2024'!G1610," ")</f>
        <v xml:space="preserve"> </v>
      </c>
      <c r="K1664" s="96" t="s">
        <v>113</v>
      </c>
      <c r="L1664" s="100" t="str">
        <f t="shared" si="145"/>
        <v>-</v>
      </c>
      <c r="M1664" s="95" t="str">
        <f>IF(C1664='TABELA UNIFICADA 2024'!A1664,'TABELA UNIFICADA 2024'!C1664," ")</f>
        <v xml:space="preserve"> </v>
      </c>
      <c r="N1664" s="99" t="str">
        <f>IF(C1664='TABELA UNIFICADA 2024'!A1610,'TABELA UNIFICADA 2024'!F1610," ")</f>
        <v xml:space="preserve"> </v>
      </c>
      <c r="O1664" s="99" t="str">
        <f t="shared" si="146"/>
        <v xml:space="preserve"> </v>
      </c>
      <c r="Y1664" s="183" t="s">
        <v>1464</v>
      </c>
      <c r="Z1664" s="104" t="s">
        <v>696</v>
      </c>
      <c r="AA1664" s="104" t="s">
        <v>618</v>
      </c>
      <c r="AB1664" s="104" t="s">
        <v>2550</v>
      </c>
      <c r="AC1664" s="106">
        <f>IF(AND(AB1664="FERRO",AA1664="PADRAO"),CONTROLE!$T$2,IF(AND(AB1664="FERRO",AA1664="ESPECIAL"),CONTROLE!$T$3,IF(AND(AB1664="ACO",AA1664="PADRAO"),CONTROLE!$T$8,IF(AND(AB1664="ACO",AA1664="ESPECIAL"),CONTROLE!$T$9,IF(AND(AB1664="ALUMINIO",AA1664="PADRAO"),CONTROLE!$T$5,IF(AND(AB1664="ALUMINIO",AA1664="ESPECIAL"),CONTROLE!$T$6))))))</f>
        <v>12740</v>
      </c>
    </row>
    <row r="1665" spans="1:29" ht="15" customHeight="1">
      <c r="A1665" s="98" t="s">
        <v>2927</v>
      </c>
      <c r="B1665" s="96" t="str">
        <f t="shared" si="148"/>
        <v xml:space="preserve"> </v>
      </c>
      <c r="C1665" s="96" t="str">
        <f>IF(AND(ISBLANK('TABELA UNIFICADA 2024'!P1611)=TRUE,(ISBLANK('TABELA UNIFICADA 2024'!A1611)=FALSE)),'TABELA UNIFICADA 2024'!A1611," ")</f>
        <v xml:space="preserve"> </v>
      </c>
      <c r="D1665" s="96" t="s">
        <v>43</v>
      </c>
      <c r="E1665" s="191" t="str">
        <f>IF(ISBLANK('TABELA UNIFICADA 2024'!M1611)=TRUE," ",'TABELA UNIFICADA 2024'!M1611)</f>
        <v xml:space="preserve"> </v>
      </c>
      <c r="F1665" s="96" t="s">
        <v>111</v>
      </c>
      <c r="G1665" s="96" t="str">
        <f>IF(C1665='TABELA UNIFICADA 2024'!A1665,'TABELA UNIFICADA 2024'!D1665," ")</f>
        <v xml:space="preserve"> </v>
      </c>
      <c r="H1665" s="96" t="s">
        <v>43</v>
      </c>
      <c r="I1665" s="96" t="s">
        <v>112</v>
      </c>
      <c r="J1665" s="97" t="str">
        <f>IF(C1665='TABELA UNIFICADA 2024'!A1611,'TABELA UNIFICADA 2024'!G1611," ")</f>
        <v xml:space="preserve"> </v>
      </c>
      <c r="K1665" s="96" t="s">
        <v>113</v>
      </c>
      <c r="L1665" s="100" t="str">
        <f t="shared" si="145"/>
        <v>-</v>
      </c>
      <c r="M1665" s="95" t="str">
        <f>IF(C1665='TABELA UNIFICADA 2024'!A1665,'TABELA UNIFICADA 2024'!C1665," ")</f>
        <v xml:space="preserve"> </v>
      </c>
      <c r="N1665" s="99" t="str">
        <f>IF(C1665='TABELA UNIFICADA 2024'!A1611,'TABELA UNIFICADA 2024'!F1611," ")</f>
        <v xml:space="preserve"> </v>
      </c>
      <c r="O1665" s="99" t="str">
        <f t="shared" si="146"/>
        <v xml:space="preserve"> </v>
      </c>
      <c r="Y1665" s="183" t="s">
        <v>1465</v>
      </c>
      <c r="Z1665" s="104" t="s">
        <v>617</v>
      </c>
      <c r="AA1665" s="104" t="s">
        <v>618</v>
      </c>
      <c r="AB1665" s="104" t="str">
        <f t="shared" ref="AB1665:AB1685" si="150">IF(LEFT(Z1665,1)="G","FERRO",0)</f>
        <v>FERRO</v>
      </c>
      <c r="AC1665" s="106">
        <f>IF(AND(AB1665="FERRO",AA1665="PADRAO"),CONTROLE!$T$2,IF(AND(AB1665="FERRO",AA1665="ESPECIAL"),CONTROLE!$T$3,IF(AND(AB1665="ACO",AA1665="PADRAO"),CONTROLE!$T$8,IF(AND(AB1665="ACO",AA1665="ESPECIAL"),CONTROLE!$T$9,IF(AND(AB1665="ALUMINIO",AA1665="PADRAO"),CONTROLE!$T$5,IF(AND(AB1665="ALUMINIO",AA1665="ESPECIAL"),CONTROLE!$T$6))))))</f>
        <v>12738</v>
      </c>
    </row>
    <row r="1666" spans="1:29" ht="15" customHeight="1">
      <c r="A1666" s="98" t="s">
        <v>2927</v>
      </c>
      <c r="B1666" s="96" t="str">
        <f t="shared" si="148"/>
        <v xml:space="preserve"> </v>
      </c>
      <c r="C1666" s="96" t="str">
        <f>IF(AND(ISBLANK('TABELA UNIFICADA 2024'!P1612)=TRUE,(ISBLANK('TABELA UNIFICADA 2024'!A1612)=FALSE)),'TABELA UNIFICADA 2024'!A1612," ")</f>
        <v xml:space="preserve"> </v>
      </c>
      <c r="D1666" s="96" t="s">
        <v>43</v>
      </c>
      <c r="E1666" s="191" t="str">
        <f>IF(ISBLANK('TABELA UNIFICADA 2024'!M1612)=TRUE," ",'TABELA UNIFICADA 2024'!M1612)</f>
        <v xml:space="preserve"> </v>
      </c>
      <c r="F1666" s="96" t="s">
        <v>111</v>
      </c>
      <c r="G1666" s="96" t="str">
        <f>IF(C1666='TABELA UNIFICADA 2024'!A1666,'TABELA UNIFICADA 2024'!D1666," ")</f>
        <v xml:space="preserve"> </v>
      </c>
      <c r="H1666" s="96" t="s">
        <v>43</v>
      </c>
      <c r="I1666" s="96" t="s">
        <v>112</v>
      </c>
      <c r="J1666" s="97" t="str">
        <f>IF(C1666='TABELA UNIFICADA 2024'!A1612,'TABELA UNIFICADA 2024'!G1612," ")</f>
        <v xml:space="preserve"> </v>
      </c>
      <c r="K1666" s="96" t="s">
        <v>113</v>
      </c>
      <c r="L1666" s="100" t="str">
        <f t="shared" si="145"/>
        <v>-</v>
      </c>
      <c r="M1666" s="95" t="str">
        <f>IF(C1666='TABELA UNIFICADA 2024'!A1666,'TABELA UNIFICADA 2024'!C1666," ")</f>
        <v xml:space="preserve"> </v>
      </c>
      <c r="N1666" s="99" t="str">
        <f>IF(C1666='TABELA UNIFICADA 2024'!A1612,'TABELA UNIFICADA 2024'!F1612," ")</f>
        <v xml:space="preserve"> </v>
      </c>
      <c r="O1666" s="99" t="str">
        <f t="shared" si="146"/>
        <v xml:space="preserve"> </v>
      </c>
      <c r="Y1666" s="183" t="s">
        <v>1466</v>
      </c>
      <c r="Z1666" s="104" t="s">
        <v>617</v>
      </c>
      <c r="AA1666" s="104" t="s">
        <v>618</v>
      </c>
      <c r="AB1666" s="104" t="str">
        <f t="shared" si="150"/>
        <v>FERRO</v>
      </c>
      <c r="AC1666" s="106">
        <f>IF(AND(AB1666="FERRO",AA1666="PADRAO"),CONTROLE!$T$2,IF(AND(AB1666="FERRO",AA1666="ESPECIAL"),CONTROLE!$T$3,IF(AND(AB1666="ACO",AA1666="PADRAO"),CONTROLE!$T$8,IF(AND(AB1666="ACO",AA1666="ESPECIAL"),CONTROLE!$T$9,IF(AND(AB1666="ALUMINIO",AA1666="PADRAO"),CONTROLE!$T$5,IF(AND(AB1666="ALUMINIO",AA1666="ESPECIAL"),CONTROLE!$T$6))))))</f>
        <v>12738</v>
      </c>
    </row>
    <row r="1667" spans="1:29" ht="15" customHeight="1">
      <c r="A1667" s="98" t="s">
        <v>2927</v>
      </c>
      <c r="B1667" s="96" t="str">
        <f t="shared" si="148"/>
        <v xml:space="preserve"> </v>
      </c>
      <c r="C1667" s="96" t="str">
        <f>IF(AND(ISBLANK('TABELA UNIFICADA 2024'!P1613)=TRUE,(ISBLANK('TABELA UNIFICADA 2024'!A1613)=FALSE)),'TABELA UNIFICADA 2024'!A1613," ")</f>
        <v xml:space="preserve"> </v>
      </c>
      <c r="D1667" s="96" t="s">
        <v>43</v>
      </c>
      <c r="E1667" s="191" t="str">
        <f>IF(ISBLANK('TABELA UNIFICADA 2024'!M1613)=TRUE," ",'TABELA UNIFICADA 2024'!M1613)</f>
        <v xml:space="preserve"> </v>
      </c>
      <c r="F1667" s="96" t="s">
        <v>111</v>
      </c>
      <c r="G1667" s="96" t="str">
        <f>IF(C1667='TABELA UNIFICADA 2024'!A1667,'TABELA UNIFICADA 2024'!D1667," ")</f>
        <v xml:space="preserve"> </v>
      </c>
      <c r="H1667" s="96" t="s">
        <v>43</v>
      </c>
      <c r="I1667" s="96" t="s">
        <v>112</v>
      </c>
      <c r="J1667" s="97" t="str">
        <f>IF(C1667='TABELA UNIFICADA 2024'!A1613,'TABELA UNIFICADA 2024'!G1613," ")</f>
        <v xml:space="preserve"> </v>
      </c>
      <c r="K1667" s="96" t="s">
        <v>113</v>
      </c>
      <c r="L1667" s="100" t="str">
        <f t="shared" si="145"/>
        <v>-</v>
      </c>
      <c r="M1667" s="95" t="str">
        <f>IF(C1667='TABELA UNIFICADA 2024'!A1667,'TABELA UNIFICADA 2024'!C1667," ")</f>
        <v xml:space="preserve"> </v>
      </c>
      <c r="N1667" s="99" t="str">
        <f>IF(C1667='TABELA UNIFICADA 2024'!A1613,'TABELA UNIFICADA 2024'!F1613," ")</f>
        <v xml:space="preserve"> </v>
      </c>
      <c r="O1667" s="99" t="str">
        <f t="shared" si="146"/>
        <v xml:space="preserve"> </v>
      </c>
      <c r="Y1667" s="183" t="s">
        <v>1467</v>
      </c>
      <c r="Z1667" s="104" t="s">
        <v>617</v>
      </c>
      <c r="AA1667" s="104" t="s">
        <v>618</v>
      </c>
      <c r="AB1667" s="104" t="str">
        <f t="shared" si="150"/>
        <v>FERRO</v>
      </c>
      <c r="AC1667" s="106">
        <f>IF(AND(AB1667="FERRO",AA1667="PADRAO"),CONTROLE!$T$2,IF(AND(AB1667="FERRO",AA1667="ESPECIAL"),CONTROLE!$T$3,IF(AND(AB1667="ACO",AA1667="PADRAO"),CONTROLE!$T$8,IF(AND(AB1667="ACO",AA1667="ESPECIAL"),CONTROLE!$T$9,IF(AND(AB1667="ALUMINIO",AA1667="PADRAO"),CONTROLE!$T$5,IF(AND(AB1667="ALUMINIO",AA1667="ESPECIAL"),CONTROLE!$T$6))))))</f>
        <v>12738</v>
      </c>
    </row>
    <row r="1668" spans="1:29" ht="15" customHeight="1">
      <c r="A1668" s="98" t="s">
        <v>2927</v>
      </c>
      <c r="B1668" s="96" t="str">
        <f t="shared" si="148"/>
        <v xml:space="preserve"> </v>
      </c>
      <c r="C1668" s="96" t="str">
        <f>IF(AND(ISBLANK('TABELA UNIFICADA 2024'!P1614)=TRUE,(ISBLANK('TABELA UNIFICADA 2024'!A1614)=FALSE)),'TABELA UNIFICADA 2024'!A1614," ")</f>
        <v xml:space="preserve"> </v>
      </c>
      <c r="D1668" s="96" t="s">
        <v>43</v>
      </c>
      <c r="E1668" s="191" t="str">
        <f>IF(ISBLANK('TABELA UNIFICADA 2024'!M1614)=TRUE," ",'TABELA UNIFICADA 2024'!M1614)</f>
        <v xml:space="preserve"> </v>
      </c>
      <c r="F1668" s="96" t="s">
        <v>111</v>
      </c>
      <c r="G1668" s="96" t="str">
        <f>IF(C1668='TABELA UNIFICADA 2024'!A1668,'TABELA UNIFICADA 2024'!D1668," ")</f>
        <v xml:space="preserve"> </v>
      </c>
      <c r="H1668" s="96" t="s">
        <v>43</v>
      </c>
      <c r="I1668" s="96" t="s">
        <v>112</v>
      </c>
      <c r="J1668" s="97" t="str">
        <f>IF(C1668='TABELA UNIFICADA 2024'!A1614,'TABELA UNIFICADA 2024'!G1614," ")</f>
        <v xml:space="preserve"> </v>
      </c>
      <c r="K1668" s="96" t="s">
        <v>113</v>
      </c>
      <c r="L1668" s="100" t="str">
        <f t="shared" si="145"/>
        <v>-</v>
      </c>
      <c r="M1668" s="95" t="str">
        <f>IF(C1668='TABELA UNIFICADA 2024'!A1668,'TABELA UNIFICADA 2024'!C1668," ")</f>
        <v xml:space="preserve"> </v>
      </c>
      <c r="N1668" s="99" t="str">
        <f>IF(C1668='TABELA UNIFICADA 2024'!A1614,'TABELA UNIFICADA 2024'!F1614," ")</f>
        <v xml:space="preserve"> </v>
      </c>
      <c r="O1668" s="99" t="str">
        <f t="shared" si="146"/>
        <v xml:space="preserve"> </v>
      </c>
      <c r="Y1668" s="183" t="s">
        <v>512</v>
      </c>
      <c r="Z1668" s="104" t="s">
        <v>617</v>
      </c>
      <c r="AA1668" s="104" t="s">
        <v>618</v>
      </c>
      <c r="AB1668" s="104" t="str">
        <f t="shared" si="150"/>
        <v>FERRO</v>
      </c>
      <c r="AC1668" s="106">
        <f>IF(AND(AB1668="FERRO",AA1668="PADRAO"),CONTROLE!$T$2,IF(AND(AB1668="FERRO",AA1668="ESPECIAL"),CONTROLE!$T$3,IF(AND(AB1668="ACO",AA1668="PADRAO"),CONTROLE!$T$8,IF(AND(AB1668="ACO",AA1668="ESPECIAL"),CONTROLE!$T$9,IF(AND(AB1668="ALUMINIO",AA1668="PADRAO"),CONTROLE!$T$5,IF(AND(AB1668="ALUMINIO",AA1668="ESPECIAL"),CONTROLE!$T$6))))))</f>
        <v>12738</v>
      </c>
    </row>
    <row r="1669" spans="1:29" ht="15" customHeight="1">
      <c r="A1669" s="98" t="s">
        <v>2927</v>
      </c>
      <c r="B1669" s="96" t="str">
        <f t="shared" si="148"/>
        <v xml:space="preserve"> </v>
      </c>
      <c r="C1669" s="96" t="str">
        <f>IF(AND(ISBLANK('TABELA UNIFICADA 2024'!P1615)=TRUE,(ISBLANK('TABELA UNIFICADA 2024'!A1615)=FALSE)),'TABELA UNIFICADA 2024'!A1615," ")</f>
        <v xml:space="preserve"> </v>
      </c>
      <c r="D1669" s="96" t="s">
        <v>43</v>
      </c>
      <c r="E1669" s="191" t="str">
        <f>IF(ISBLANK('TABELA UNIFICADA 2024'!M1615)=TRUE," ",'TABELA UNIFICADA 2024'!M1615)</f>
        <v xml:space="preserve"> </v>
      </c>
      <c r="F1669" s="96" t="s">
        <v>111</v>
      </c>
      <c r="G1669" s="96" t="str">
        <f>IF(C1669='TABELA UNIFICADA 2024'!A1669,'TABELA UNIFICADA 2024'!D1669," ")</f>
        <v xml:space="preserve"> </v>
      </c>
      <c r="H1669" s="96" t="s">
        <v>43</v>
      </c>
      <c r="I1669" s="96" t="s">
        <v>112</v>
      </c>
      <c r="J1669" s="97" t="str">
        <f>IF(C1669='TABELA UNIFICADA 2024'!A1615,'TABELA UNIFICADA 2024'!G1615," ")</f>
        <v xml:space="preserve"> </v>
      </c>
      <c r="K1669" s="96" t="s">
        <v>113</v>
      </c>
      <c r="L1669" s="100" t="str">
        <f t="shared" si="145"/>
        <v>-</v>
      </c>
      <c r="M1669" s="95" t="str">
        <f>IF(C1669='TABELA UNIFICADA 2024'!A1669,'TABELA UNIFICADA 2024'!C1669," ")</f>
        <v xml:space="preserve"> </v>
      </c>
      <c r="N1669" s="99" t="str">
        <f>IF(C1669='TABELA UNIFICADA 2024'!A1615,'TABELA UNIFICADA 2024'!F1615," ")</f>
        <v xml:space="preserve"> </v>
      </c>
      <c r="O1669" s="99" t="str">
        <f t="shared" si="146"/>
        <v xml:space="preserve"> </v>
      </c>
      <c r="Y1669" s="183" t="s">
        <v>1468</v>
      </c>
      <c r="Z1669" s="104" t="s">
        <v>617</v>
      </c>
      <c r="AA1669" s="104" t="s">
        <v>618</v>
      </c>
      <c r="AB1669" s="104" t="str">
        <f t="shared" si="150"/>
        <v>FERRO</v>
      </c>
      <c r="AC1669" s="106">
        <f>IF(AND(AB1669="FERRO",AA1669="PADRAO"),CONTROLE!$T$2,IF(AND(AB1669="FERRO",AA1669="ESPECIAL"),CONTROLE!$T$3,IF(AND(AB1669="ACO",AA1669="PADRAO"),CONTROLE!$T$8,IF(AND(AB1669="ACO",AA1669="ESPECIAL"),CONTROLE!$T$9,IF(AND(AB1669="ALUMINIO",AA1669="PADRAO"),CONTROLE!$T$5,IF(AND(AB1669="ALUMINIO",AA1669="ESPECIAL"),CONTROLE!$T$6))))))</f>
        <v>12738</v>
      </c>
    </row>
    <row r="1670" spans="1:29" ht="15" customHeight="1">
      <c r="A1670" s="98" t="s">
        <v>2927</v>
      </c>
      <c r="B1670" s="96" t="str">
        <f t="shared" si="148"/>
        <v xml:space="preserve"> </v>
      </c>
      <c r="C1670" s="96" t="str">
        <f>IF(AND(ISBLANK('TABELA UNIFICADA 2024'!P1616)=TRUE,(ISBLANK('TABELA UNIFICADA 2024'!A1616)=FALSE)),'TABELA UNIFICADA 2024'!A1616," ")</f>
        <v xml:space="preserve"> </v>
      </c>
      <c r="D1670" s="96" t="s">
        <v>43</v>
      </c>
      <c r="E1670" s="191" t="str">
        <f>IF(ISBLANK('TABELA UNIFICADA 2024'!M1616)=TRUE," ",'TABELA UNIFICADA 2024'!M1616)</f>
        <v xml:space="preserve"> </v>
      </c>
      <c r="F1670" s="96" t="s">
        <v>111</v>
      </c>
      <c r="G1670" s="96" t="str">
        <f>IF(C1670='TABELA UNIFICADA 2024'!A1670,'TABELA UNIFICADA 2024'!D1670," ")</f>
        <v xml:space="preserve"> </v>
      </c>
      <c r="H1670" s="96" t="s">
        <v>43</v>
      </c>
      <c r="I1670" s="96" t="s">
        <v>112</v>
      </c>
      <c r="J1670" s="97" t="str">
        <f>IF(C1670='TABELA UNIFICADA 2024'!A1616,'TABELA UNIFICADA 2024'!G1616," ")</f>
        <v xml:space="preserve"> </v>
      </c>
      <c r="K1670" s="96" t="s">
        <v>113</v>
      </c>
      <c r="L1670" s="100" t="str">
        <f t="shared" si="145"/>
        <v>-</v>
      </c>
      <c r="M1670" s="95" t="str">
        <f>IF(C1670='TABELA UNIFICADA 2024'!A1670,'TABELA UNIFICADA 2024'!C1670," ")</f>
        <v xml:space="preserve"> </v>
      </c>
      <c r="N1670" s="99" t="str">
        <f>IF(C1670='TABELA UNIFICADA 2024'!A1616,'TABELA UNIFICADA 2024'!F1616," ")</f>
        <v xml:space="preserve"> </v>
      </c>
      <c r="O1670" s="99" t="str">
        <f t="shared" si="146"/>
        <v xml:space="preserve"> </v>
      </c>
      <c r="Y1670" s="183" t="s">
        <v>1469</v>
      </c>
      <c r="Z1670" s="104" t="s">
        <v>666</v>
      </c>
      <c r="AA1670" s="104" t="s">
        <v>618</v>
      </c>
      <c r="AB1670" s="104" t="str">
        <f t="shared" si="150"/>
        <v>FERRO</v>
      </c>
      <c r="AC1670" s="106">
        <f>IF(AND(AB1670="FERRO",AA1670="PADRAO"),CONTROLE!$T$2,IF(AND(AB1670="FERRO",AA1670="ESPECIAL"),CONTROLE!$T$3,IF(AND(AB1670="ACO",AA1670="PADRAO"),CONTROLE!$T$8,IF(AND(AB1670="ACO",AA1670="ESPECIAL"),CONTROLE!$T$9,IF(AND(AB1670="ALUMINIO",AA1670="PADRAO"),CONTROLE!$T$5,IF(AND(AB1670="ALUMINIO",AA1670="ESPECIAL"),CONTROLE!$T$6))))))</f>
        <v>12738</v>
      </c>
    </row>
    <row r="1671" spans="1:29" ht="15" customHeight="1">
      <c r="A1671" s="98" t="s">
        <v>2927</v>
      </c>
      <c r="B1671" s="96" t="str">
        <f t="shared" si="148"/>
        <v xml:space="preserve"> </v>
      </c>
      <c r="C1671" s="96" t="str">
        <f>IF(AND(ISBLANK('TABELA UNIFICADA 2024'!P1617)=TRUE,(ISBLANK('TABELA UNIFICADA 2024'!A1617)=FALSE)),'TABELA UNIFICADA 2024'!A1617," ")</f>
        <v xml:space="preserve"> </v>
      </c>
      <c r="D1671" s="96" t="s">
        <v>43</v>
      </c>
      <c r="E1671" s="191" t="str">
        <f>IF(ISBLANK('TABELA UNIFICADA 2024'!M1617)=TRUE," ",'TABELA UNIFICADA 2024'!M1617)</f>
        <v xml:space="preserve"> </v>
      </c>
      <c r="F1671" s="96" t="s">
        <v>111</v>
      </c>
      <c r="G1671" s="96" t="str">
        <f>IF(C1671='TABELA UNIFICADA 2024'!A1671,'TABELA UNIFICADA 2024'!D1671," ")</f>
        <v xml:space="preserve"> </v>
      </c>
      <c r="H1671" s="96" t="s">
        <v>43</v>
      </c>
      <c r="I1671" s="96" t="s">
        <v>112</v>
      </c>
      <c r="J1671" s="97" t="str">
        <f>IF(C1671='TABELA UNIFICADA 2024'!A1617,'TABELA UNIFICADA 2024'!G1617," ")</f>
        <v xml:space="preserve"> </v>
      </c>
      <c r="K1671" s="96" t="s">
        <v>113</v>
      </c>
      <c r="L1671" s="100" t="str">
        <f t="shared" si="145"/>
        <v>-</v>
      </c>
      <c r="M1671" s="95" t="str">
        <f>IF(C1671='TABELA UNIFICADA 2024'!A1671,'TABELA UNIFICADA 2024'!C1671," ")</f>
        <v xml:space="preserve"> </v>
      </c>
      <c r="N1671" s="99" t="str">
        <f>IF(C1671='TABELA UNIFICADA 2024'!A1617,'TABELA UNIFICADA 2024'!F1617," ")</f>
        <v xml:space="preserve"> </v>
      </c>
      <c r="O1671" s="99" t="str">
        <f t="shared" si="146"/>
        <v xml:space="preserve"> </v>
      </c>
      <c r="Y1671" s="183" t="s">
        <v>1470</v>
      </c>
      <c r="Z1671" s="104" t="s">
        <v>666</v>
      </c>
      <c r="AA1671" s="104" t="s">
        <v>618</v>
      </c>
      <c r="AB1671" s="104" t="str">
        <f t="shared" si="150"/>
        <v>FERRO</v>
      </c>
      <c r="AC1671" s="106">
        <f>IF(AND(AB1671="FERRO",AA1671="PADRAO"),CONTROLE!$T$2,IF(AND(AB1671="FERRO",AA1671="ESPECIAL"),CONTROLE!$T$3,IF(AND(AB1671="ACO",AA1671="PADRAO"),CONTROLE!$T$8,IF(AND(AB1671="ACO",AA1671="ESPECIAL"),CONTROLE!$T$9,IF(AND(AB1671="ALUMINIO",AA1671="PADRAO"),CONTROLE!$T$5,IF(AND(AB1671="ALUMINIO",AA1671="ESPECIAL"),CONTROLE!$T$6))))))</f>
        <v>12738</v>
      </c>
    </row>
    <row r="1672" spans="1:29" ht="15" customHeight="1">
      <c r="A1672" s="98" t="s">
        <v>2927</v>
      </c>
      <c r="B1672" s="96" t="str">
        <f t="shared" si="148"/>
        <v xml:space="preserve"> </v>
      </c>
      <c r="C1672" s="96" t="str">
        <f>IF(AND(ISBLANK('TABELA UNIFICADA 2024'!P1618)=TRUE,(ISBLANK('TABELA UNIFICADA 2024'!A1618)=FALSE)),'TABELA UNIFICADA 2024'!A1618," ")</f>
        <v xml:space="preserve"> </v>
      </c>
      <c r="D1672" s="96" t="s">
        <v>43</v>
      </c>
      <c r="E1672" s="191" t="str">
        <f>IF(ISBLANK('TABELA UNIFICADA 2024'!M1618)=TRUE," ",'TABELA UNIFICADA 2024'!M1618)</f>
        <v xml:space="preserve"> </v>
      </c>
      <c r="F1672" s="96" t="s">
        <v>111</v>
      </c>
      <c r="G1672" s="96" t="str">
        <f>IF(C1672='TABELA UNIFICADA 2024'!A1672,'TABELA UNIFICADA 2024'!D1672," ")</f>
        <v xml:space="preserve"> </v>
      </c>
      <c r="H1672" s="96" t="s">
        <v>43</v>
      </c>
      <c r="I1672" s="96" t="s">
        <v>112</v>
      </c>
      <c r="J1672" s="97" t="str">
        <f>IF(C1672='TABELA UNIFICADA 2024'!A1618,'TABELA UNIFICADA 2024'!G1618," ")</f>
        <v xml:space="preserve"> </v>
      </c>
      <c r="K1672" s="96" t="s">
        <v>113</v>
      </c>
      <c r="L1672" s="100" t="str">
        <f t="shared" si="145"/>
        <v>-</v>
      </c>
      <c r="M1672" s="95" t="str">
        <f>IF(C1672='TABELA UNIFICADA 2024'!A1672,'TABELA UNIFICADA 2024'!C1672," ")</f>
        <v xml:space="preserve"> </v>
      </c>
      <c r="N1672" s="99" t="str">
        <f>IF(C1672='TABELA UNIFICADA 2024'!A1618,'TABELA UNIFICADA 2024'!F1618," ")</f>
        <v xml:space="preserve"> </v>
      </c>
      <c r="O1672" s="99" t="str">
        <f t="shared" si="146"/>
        <v xml:space="preserve"> </v>
      </c>
      <c r="Y1672" s="183" t="s">
        <v>1471</v>
      </c>
      <c r="Z1672" s="104" t="s">
        <v>666</v>
      </c>
      <c r="AA1672" s="104" t="s">
        <v>618</v>
      </c>
      <c r="AB1672" s="104" t="str">
        <f t="shared" si="150"/>
        <v>FERRO</v>
      </c>
      <c r="AC1672" s="106">
        <f>IF(AND(AB1672="FERRO",AA1672="PADRAO"),CONTROLE!$T$2,IF(AND(AB1672="FERRO",AA1672="ESPECIAL"),CONTROLE!$T$3,IF(AND(AB1672="ACO",AA1672="PADRAO"),CONTROLE!$T$8,IF(AND(AB1672="ACO",AA1672="ESPECIAL"),CONTROLE!$T$9,IF(AND(AB1672="ALUMINIO",AA1672="PADRAO"),CONTROLE!$T$5,IF(AND(AB1672="ALUMINIO",AA1672="ESPECIAL"),CONTROLE!$T$6))))))</f>
        <v>12738</v>
      </c>
    </row>
    <row r="1673" spans="1:29" ht="15" customHeight="1">
      <c r="A1673" s="98" t="s">
        <v>2927</v>
      </c>
      <c r="B1673" s="96" t="str">
        <f t="shared" si="148"/>
        <v xml:space="preserve"> </v>
      </c>
      <c r="C1673" s="96" t="str">
        <f>IF(AND(ISBLANK('TABELA UNIFICADA 2024'!P1619)=TRUE,(ISBLANK('TABELA UNIFICADA 2024'!A1619)=FALSE)),'TABELA UNIFICADA 2024'!A1619," ")</f>
        <v xml:space="preserve"> </v>
      </c>
      <c r="D1673" s="96" t="s">
        <v>43</v>
      </c>
      <c r="E1673" s="191" t="str">
        <f>IF(ISBLANK('TABELA UNIFICADA 2024'!M1619)=TRUE," ",'TABELA UNIFICADA 2024'!M1619)</f>
        <v xml:space="preserve"> </v>
      </c>
      <c r="F1673" s="96" t="s">
        <v>111</v>
      </c>
      <c r="G1673" s="96" t="str">
        <f>IF(C1673='TABELA UNIFICADA 2024'!A1673,'TABELA UNIFICADA 2024'!D1673," ")</f>
        <v xml:space="preserve"> </v>
      </c>
      <c r="H1673" s="96" t="s">
        <v>43</v>
      </c>
      <c r="I1673" s="96" t="s">
        <v>112</v>
      </c>
      <c r="J1673" s="97" t="str">
        <f>IF(C1673='TABELA UNIFICADA 2024'!A1619,'TABELA UNIFICADA 2024'!G1619," ")</f>
        <v xml:space="preserve"> </v>
      </c>
      <c r="K1673" s="96" t="s">
        <v>113</v>
      </c>
      <c r="L1673" s="100" t="str">
        <f t="shared" si="145"/>
        <v>-</v>
      </c>
      <c r="M1673" s="95" t="str">
        <f>IF(C1673='TABELA UNIFICADA 2024'!A1673,'TABELA UNIFICADA 2024'!C1673," ")</f>
        <v xml:space="preserve"> </v>
      </c>
      <c r="N1673" s="99" t="str">
        <f>IF(C1673='TABELA UNIFICADA 2024'!A1619,'TABELA UNIFICADA 2024'!F1619," ")</f>
        <v xml:space="preserve"> </v>
      </c>
      <c r="O1673" s="99" t="str">
        <f t="shared" si="146"/>
        <v xml:space="preserve"> </v>
      </c>
      <c r="Y1673" s="183" t="s">
        <v>1472</v>
      </c>
      <c r="Z1673" s="104" t="s">
        <v>666</v>
      </c>
      <c r="AA1673" s="104" t="s">
        <v>618</v>
      </c>
      <c r="AB1673" s="104" t="str">
        <f t="shared" si="150"/>
        <v>FERRO</v>
      </c>
      <c r="AC1673" s="106">
        <f>IF(AND(AB1673="FERRO",AA1673="PADRAO"),CONTROLE!$T$2,IF(AND(AB1673="FERRO",AA1673="ESPECIAL"),CONTROLE!$T$3,IF(AND(AB1673="ACO",AA1673="PADRAO"),CONTROLE!$T$8,IF(AND(AB1673="ACO",AA1673="ESPECIAL"),CONTROLE!$T$9,IF(AND(AB1673="ALUMINIO",AA1673="PADRAO"),CONTROLE!$T$5,IF(AND(AB1673="ALUMINIO",AA1673="ESPECIAL"),CONTROLE!$T$6))))))</f>
        <v>12738</v>
      </c>
    </row>
    <row r="1674" spans="1:29" ht="15" customHeight="1">
      <c r="A1674" s="98" t="s">
        <v>2927</v>
      </c>
      <c r="B1674" s="96" t="str">
        <f t="shared" si="148"/>
        <v xml:space="preserve"> </v>
      </c>
      <c r="C1674" s="96" t="str">
        <f>IF(AND(ISBLANK('TABELA UNIFICADA 2024'!P1620)=TRUE,(ISBLANK('TABELA UNIFICADA 2024'!A1620)=FALSE)),'TABELA UNIFICADA 2024'!A1620," ")</f>
        <v xml:space="preserve"> </v>
      </c>
      <c r="D1674" s="96" t="s">
        <v>43</v>
      </c>
      <c r="E1674" s="191" t="str">
        <f>IF(ISBLANK('TABELA UNIFICADA 2024'!M1620)=TRUE," ",'TABELA UNIFICADA 2024'!M1620)</f>
        <v xml:space="preserve"> </v>
      </c>
      <c r="F1674" s="96" t="s">
        <v>111</v>
      </c>
      <c r="G1674" s="96" t="str">
        <f>IF(C1674='TABELA UNIFICADA 2024'!A1674,'TABELA UNIFICADA 2024'!D1674," ")</f>
        <v xml:space="preserve"> </v>
      </c>
      <c r="H1674" s="96" t="s">
        <v>43</v>
      </c>
      <c r="I1674" s="96" t="s">
        <v>112</v>
      </c>
      <c r="J1674" s="97" t="str">
        <f>IF(C1674='TABELA UNIFICADA 2024'!A1620,'TABELA UNIFICADA 2024'!G1620," ")</f>
        <v xml:space="preserve"> </v>
      </c>
      <c r="K1674" s="96" t="s">
        <v>113</v>
      </c>
      <c r="L1674" s="100" t="str">
        <f t="shared" si="145"/>
        <v>-</v>
      </c>
      <c r="M1674" s="95" t="str">
        <f>IF(C1674='TABELA UNIFICADA 2024'!A1674,'TABELA UNIFICADA 2024'!C1674," ")</f>
        <v xml:space="preserve"> </v>
      </c>
      <c r="N1674" s="99" t="str">
        <f>IF(C1674='TABELA UNIFICADA 2024'!A1620,'TABELA UNIFICADA 2024'!F1620," ")</f>
        <v xml:space="preserve"> </v>
      </c>
      <c r="O1674" s="99" t="str">
        <f t="shared" si="146"/>
        <v xml:space="preserve"> </v>
      </c>
      <c r="Y1674" s="183" t="s">
        <v>1473</v>
      </c>
      <c r="Z1674" s="104" t="s">
        <v>666</v>
      </c>
      <c r="AA1674" s="104" t="s">
        <v>618</v>
      </c>
      <c r="AB1674" s="104" t="str">
        <f t="shared" si="150"/>
        <v>FERRO</v>
      </c>
      <c r="AC1674" s="106">
        <f>IF(AND(AB1674="FERRO",AA1674="PADRAO"),CONTROLE!$T$2,IF(AND(AB1674="FERRO",AA1674="ESPECIAL"),CONTROLE!$T$3,IF(AND(AB1674="ACO",AA1674="PADRAO"),CONTROLE!$T$8,IF(AND(AB1674="ACO",AA1674="ESPECIAL"),CONTROLE!$T$9,IF(AND(AB1674="ALUMINIO",AA1674="PADRAO"),CONTROLE!$T$5,IF(AND(AB1674="ALUMINIO",AA1674="ESPECIAL"),CONTROLE!$T$6))))))</f>
        <v>12738</v>
      </c>
    </row>
    <row r="1675" spans="1:29" ht="15" customHeight="1">
      <c r="A1675" s="98" t="s">
        <v>2927</v>
      </c>
      <c r="B1675" s="96" t="str">
        <f t="shared" si="148"/>
        <v xml:space="preserve"> </v>
      </c>
      <c r="C1675" s="96" t="str">
        <f>IF(AND(ISBLANK('TABELA UNIFICADA 2024'!P1621)=TRUE,(ISBLANK('TABELA UNIFICADA 2024'!A1621)=FALSE)),'TABELA UNIFICADA 2024'!A1621," ")</f>
        <v xml:space="preserve"> </v>
      </c>
      <c r="D1675" s="96" t="s">
        <v>43</v>
      </c>
      <c r="E1675" s="191" t="str">
        <f>IF(ISBLANK('TABELA UNIFICADA 2024'!M1621)=TRUE," ",'TABELA UNIFICADA 2024'!M1621)</f>
        <v xml:space="preserve"> </v>
      </c>
      <c r="F1675" s="96" t="s">
        <v>111</v>
      </c>
      <c r="G1675" s="96" t="str">
        <f>IF(C1675='TABELA UNIFICADA 2024'!A1675,'TABELA UNIFICADA 2024'!D1675," ")</f>
        <v xml:space="preserve"> </v>
      </c>
      <c r="H1675" s="96" t="s">
        <v>43</v>
      </c>
      <c r="I1675" s="96" t="s">
        <v>112</v>
      </c>
      <c r="J1675" s="97" t="str">
        <f>IF(C1675='TABELA UNIFICADA 2024'!A1621,'TABELA UNIFICADA 2024'!G1621," ")</f>
        <v xml:space="preserve"> </v>
      </c>
      <c r="K1675" s="96" t="s">
        <v>113</v>
      </c>
      <c r="L1675" s="100" t="str">
        <f t="shared" si="145"/>
        <v>-</v>
      </c>
      <c r="M1675" s="95" t="str">
        <f>IF(C1675='TABELA UNIFICADA 2024'!A1675,'TABELA UNIFICADA 2024'!C1675," ")</f>
        <v xml:space="preserve"> </v>
      </c>
      <c r="N1675" s="99" t="str">
        <f>IF(C1675='TABELA UNIFICADA 2024'!A1621,'TABELA UNIFICADA 2024'!F1621," ")</f>
        <v xml:space="preserve"> </v>
      </c>
      <c r="O1675" s="99" t="str">
        <f t="shared" si="146"/>
        <v xml:space="preserve"> </v>
      </c>
      <c r="Y1675" s="183" t="s">
        <v>56</v>
      </c>
      <c r="Z1675" s="104" t="s">
        <v>617</v>
      </c>
      <c r="AA1675" s="104" t="s">
        <v>618</v>
      </c>
      <c r="AB1675" s="104" t="str">
        <f t="shared" si="150"/>
        <v>FERRO</v>
      </c>
      <c r="AC1675" s="106">
        <f>IF(AND(AB1675="FERRO",AA1675="PADRAO"),CONTROLE!$T$2,IF(AND(AB1675="FERRO",AA1675="ESPECIAL"),CONTROLE!$T$3,IF(AND(AB1675="ACO",AA1675="PADRAO"),CONTROLE!$T$8,IF(AND(AB1675="ACO",AA1675="ESPECIAL"),CONTROLE!$T$9,IF(AND(AB1675="ALUMINIO",AA1675="PADRAO"),CONTROLE!$T$5,IF(AND(AB1675="ALUMINIO",AA1675="ESPECIAL"),CONTROLE!$T$6))))))</f>
        <v>12738</v>
      </c>
    </row>
    <row r="1676" spans="1:29" ht="15" customHeight="1">
      <c r="A1676" s="98" t="s">
        <v>2927</v>
      </c>
      <c r="B1676" s="96" t="str">
        <f t="shared" si="148"/>
        <v xml:space="preserve"> </v>
      </c>
      <c r="C1676" s="96" t="str">
        <f>IF(AND(ISBLANK('TABELA UNIFICADA 2024'!P1622)=TRUE,(ISBLANK('TABELA UNIFICADA 2024'!A1622)=FALSE)),'TABELA UNIFICADA 2024'!A1622," ")</f>
        <v xml:space="preserve"> </v>
      </c>
      <c r="D1676" s="96" t="s">
        <v>43</v>
      </c>
      <c r="E1676" s="191" t="str">
        <f>IF(ISBLANK('TABELA UNIFICADA 2024'!M1622)=TRUE," ",'TABELA UNIFICADA 2024'!M1622)</f>
        <v xml:space="preserve"> </v>
      </c>
      <c r="F1676" s="96" t="s">
        <v>111</v>
      </c>
      <c r="G1676" s="96" t="str">
        <f>IF(C1676='TABELA UNIFICADA 2024'!A1676,'TABELA UNIFICADA 2024'!D1676," ")</f>
        <v xml:space="preserve"> </v>
      </c>
      <c r="H1676" s="96" t="s">
        <v>43</v>
      </c>
      <c r="I1676" s="96" t="s">
        <v>112</v>
      </c>
      <c r="J1676" s="97" t="str">
        <f>IF(C1676='TABELA UNIFICADA 2024'!A1622,'TABELA UNIFICADA 2024'!G1622," ")</f>
        <v xml:space="preserve"> </v>
      </c>
      <c r="K1676" s="96" t="s">
        <v>113</v>
      </c>
      <c r="L1676" s="100" t="str">
        <f t="shared" si="145"/>
        <v>-</v>
      </c>
      <c r="M1676" s="95" t="str">
        <f>IF(C1676='TABELA UNIFICADA 2024'!A1676,'TABELA UNIFICADA 2024'!C1676," ")</f>
        <v xml:space="preserve"> </v>
      </c>
      <c r="N1676" s="99" t="str">
        <f>IF(C1676='TABELA UNIFICADA 2024'!A1622,'TABELA UNIFICADA 2024'!F1622," ")</f>
        <v xml:space="preserve"> </v>
      </c>
      <c r="O1676" s="99" t="str">
        <f t="shared" si="146"/>
        <v xml:space="preserve"> </v>
      </c>
      <c r="Y1676" s="183" t="s">
        <v>2466</v>
      </c>
      <c r="Z1676" s="104" t="s">
        <v>617</v>
      </c>
      <c r="AA1676" s="104" t="s">
        <v>618</v>
      </c>
      <c r="AB1676" s="104" t="str">
        <f t="shared" si="150"/>
        <v>FERRO</v>
      </c>
      <c r="AC1676" s="106">
        <f>IF(AND(AB1676="FERRO",AA1676="PADRAO"),CONTROLE!$T$2,IF(AND(AB1676="FERRO",AA1676="ESPECIAL"),CONTROLE!$T$3,IF(AND(AB1676="ACO",AA1676="PADRAO"),CONTROLE!$T$8,IF(AND(AB1676="ACO",AA1676="ESPECIAL"),CONTROLE!$T$9,IF(AND(AB1676="ALUMINIO",AA1676="PADRAO"),CONTROLE!$T$5,IF(AND(AB1676="ALUMINIO",AA1676="ESPECIAL"),CONTROLE!$T$6))))))</f>
        <v>12738</v>
      </c>
    </row>
    <row r="1677" spans="1:29" ht="15" customHeight="1">
      <c r="A1677" s="98" t="s">
        <v>2927</v>
      </c>
      <c r="B1677" s="96" t="str">
        <f t="shared" si="148"/>
        <v xml:space="preserve"> </v>
      </c>
      <c r="C1677" s="96" t="str">
        <f>IF(AND(ISBLANK('TABELA UNIFICADA 2024'!P1623)=TRUE,(ISBLANK('TABELA UNIFICADA 2024'!A1623)=FALSE)),'TABELA UNIFICADA 2024'!A1623," ")</f>
        <v xml:space="preserve"> </v>
      </c>
      <c r="D1677" s="96" t="s">
        <v>43</v>
      </c>
      <c r="E1677" s="191" t="str">
        <f>IF(ISBLANK('TABELA UNIFICADA 2024'!M1623)=TRUE," ",'TABELA UNIFICADA 2024'!M1623)</f>
        <v xml:space="preserve"> </v>
      </c>
      <c r="F1677" s="96" t="s">
        <v>111</v>
      </c>
      <c r="G1677" s="96" t="str">
        <f>IF(C1677='TABELA UNIFICADA 2024'!A1677,'TABELA UNIFICADA 2024'!D1677," ")</f>
        <v xml:space="preserve"> </v>
      </c>
      <c r="H1677" s="96" t="s">
        <v>43</v>
      </c>
      <c r="I1677" s="96" t="s">
        <v>112</v>
      </c>
      <c r="J1677" s="97" t="str">
        <f>IF(C1677='TABELA UNIFICADA 2024'!A1623,'TABELA UNIFICADA 2024'!G1623," ")</f>
        <v xml:space="preserve"> </v>
      </c>
      <c r="K1677" s="96" t="s">
        <v>113</v>
      </c>
      <c r="L1677" s="100" t="str">
        <f t="shared" si="145"/>
        <v>-</v>
      </c>
      <c r="M1677" s="95" t="str">
        <f>IF(C1677='TABELA UNIFICADA 2024'!A1677,'TABELA UNIFICADA 2024'!C1677," ")</f>
        <v xml:space="preserve"> </v>
      </c>
      <c r="N1677" s="99" t="str">
        <f>IF(C1677='TABELA UNIFICADA 2024'!A1623,'TABELA UNIFICADA 2024'!F1623," ")</f>
        <v xml:space="preserve"> </v>
      </c>
      <c r="O1677" s="99" t="str">
        <f t="shared" si="146"/>
        <v xml:space="preserve"> </v>
      </c>
      <c r="Y1677" s="183" t="s">
        <v>356</v>
      </c>
      <c r="Z1677" s="104" t="s">
        <v>664</v>
      </c>
      <c r="AA1677" s="104" t="s">
        <v>618</v>
      </c>
      <c r="AB1677" s="104" t="str">
        <f t="shared" si="150"/>
        <v>FERRO</v>
      </c>
      <c r="AC1677" s="106">
        <f>IF(AND(AB1677="FERRO",AA1677="PADRAO"),CONTROLE!$T$2,IF(AND(AB1677="FERRO",AA1677="ESPECIAL"),CONTROLE!$T$3,IF(AND(AB1677="ACO",AA1677="PADRAO"),CONTROLE!$T$8,IF(AND(AB1677="ACO",AA1677="ESPECIAL"),CONTROLE!$T$9,IF(AND(AB1677="ALUMINIO",AA1677="PADRAO"),CONTROLE!$T$5,IF(AND(AB1677="ALUMINIO",AA1677="ESPECIAL"),CONTROLE!$T$6))))))</f>
        <v>12738</v>
      </c>
    </row>
    <row r="1678" spans="1:29" ht="15" customHeight="1">
      <c r="A1678" s="98" t="s">
        <v>2927</v>
      </c>
      <c r="B1678" s="96" t="str">
        <f t="shared" si="148"/>
        <v xml:space="preserve"> </v>
      </c>
      <c r="C1678" s="96" t="str">
        <f>IF(AND(ISBLANK('TABELA UNIFICADA 2024'!P1624)=TRUE,(ISBLANK('TABELA UNIFICADA 2024'!A1624)=FALSE)),'TABELA UNIFICADA 2024'!A1624," ")</f>
        <v xml:space="preserve"> </v>
      </c>
      <c r="D1678" s="96" t="s">
        <v>43</v>
      </c>
      <c r="E1678" s="191" t="str">
        <f>IF(ISBLANK('TABELA UNIFICADA 2024'!M1624)=TRUE," ",'TABELA UNIFICADA 2024'!M1624)</f>
        <v xml:space="preserve"> </v>
      </c>
      <c r="F1678" s="96" t="s">
        <v>111</v>
      </c>
      <c r="G1678" s="96" t="str">
        <f>IF(C1678='TABELA UNIFICADA 2024'!A1678,'TABELA UNIFICADA 2024'!D1678," ")</f>
        <v xml:space="preserve"> </v>
      </c>
      <c r="H1678" s="96" t="s">
        <v>43</v>
      </c>
      <c r="I1678" s="96" t="s">
        <v>112</v>
      </c>
      <c r="J1678" s="97" t="str">
        <f>IF(C1678='TABELA UNIFICADA 2024'!A1624,'TABELA UNIFICADA 2024'!G1624," ")</f>
        <v xml:space="preserve"> </v>
      </c>
      <c r="K1678" s="96" t="s">
        <v>113</v>
      </c>
      <c r="L1678" s="100" t="str">
        <f t="shared" ref="L1678:L1741" si="151">IFERROR(VLOOKUP(M1678,$Y$3:$AC$3003,5,0),"-")</f>
        <v>-</v>
      </c>
      <c r="M1678" s="95" t="str">
        <f>IF(C1678='TABELA UNIFICADA 2024'!A1678,'TABELA UNIFICADA 2024'!C1678," ")</f>
        <v xml:space="preserve"> </v>
      </c>
      <c r="N1678" s="99" t="str">
        <f>IF(C1678='TABELA UNIFICADA 2024'!A1624,'TABELA UNIFICADA 2024'!F1624," ")</f>
        <v xml:space="preserve"> </v>
      </c>
      <c r="O1678" s="99" t="str">
        <f t="shared" ref="O1678:O1741" si="152">IF(C1678=" "," ",CONCATENATE(A1678," ",B1678,," ",C1678," ",D1678," ",TEXT(E1678,"dd/mm/aaaa")," ",F1678," ",IF(LEFT(M1678, 2) = "PF", SUBSTITUTE(M1678, ".","") &amp; ".055",M1678 &amp; ".055")," ",H1678," ",I1678," ",TEXT(J1678,"#,00")," ",K1678))</f>
        <v xml:space="preserve"> </v>
      </c>
      <c r="Y1678" s="183" t="s">
        <v>2467</v>
      </c>
      <c r="Z1678" s="104" t="s">
        <v>617</v>
      </c>
      <c r="AA1678" s="104" t="s">
        <v>618</v>
      </c>
      <c r="AB1678" s="104" t="str">
        <f t="shared" si="150"/>
        <v>FERRO</v>
      </c>
      <c r="AC1678" s="106">
        <f>IF(AND(AB1678="FERRO",AA1678="PADRAO"),CONTROLE!$T$2,IF(AND(AB1678="FERRO",AA1678="ESPECIAL"),CONTROLE!$T$3,IF(AND(AB1678="ACO",AA1678="PADRAO"),CONTROLE!$T$8,IF(AND(AB1678="ACO",AA1678="ESPECIAL"),CONTROLE!$T$9,IF(AND(AB1678="ALUMINIO",AA1678="PADRAO"),CONTROLE!$T$5,IF(AND(AB1678="ALUMINIO",AA1678="ESPECIAL"),CONTROLE!$T$6))))))</f>
        <v>12738</v>
      </c>
    </row>
    <row r="1679" spans="1:29" ht="15" customHeight="1">
      <c r="A1679" s="98" t="s">
        <v>2927</v>
      </c>
      <c r="B1679" s="96" t="str">
        <f t="shared" si="148"/>
        <v xml:space="preserve"> </v>
      </c>
      <c r="C1679" s="96" t="str">
        <f>IF(AND(ISBLANK('TABELA UNIFICADA 2024'!P1625)=TRUE,(ISBLANK('TABELA UNIFICADA 2024'!A1625)=FALSE)),'TABELA UNIFICADA 2024'!A1625," ")</f>
        <v xml:space="preserve"> </v>
      </c>
      <c r="D1679" s="96" t="s">
        <v>43</v>
      </c>
      <c r="E1679" s="191" t="str">
        <f>IF(ISBLANK('TABELA UNIFICADA 2024'!M1625)=TRUE," ",'TABELA UNIFICADA 2024'!M1625)</f>
        <v xml:space="preserve"> </v>
      </c>
      <c r="F1679" s="96" t="s">
        <v>111</v>
      </c>
      <c r="G1679" s="96" t="str">
        <f>IF(C1679='TABELA UNIFICADA 2024'!A1679,'TABELA UNIFICADA 2024'!D1679," ")</f>
        <v xml:space="preserve"> </v>
      </c>
      <c r="H1679" s="96" t="s">
        <v>43</v>
      </c>
      <c r="I1679" s="96" t="s">
        <v>112</v>
      </c>
      <c r="J1679" s="97" t="str">
        <f>IF(C1679='TABELA UNIFICADA 2024'!A1625,'TABELA UNIFICADA 2024'!G1625," ")</f>
        <v xml:space="preserve"> </v>
      </c>
      <c r="K1679" s="96" t="s">
        <v>113</v>
      </c>
      <c r="L1679" s="100" t="str">
        <f t="shared" si="151"/>
        <v>-</v>
      </c>
      <c r="M1679" s="95" t="str">
        <f>IF(C1679='TABELA UNIFICADA 2024'!A1679,'TABELA UNIFICADA 2024'!C1679," ")</f>
        <v xml:space="preserve"> </v>
      </c>
      <c r="N1679" s="99" t="str">
        <f>IF(C1679='TABELA UNIFICADA 2024'!A1625,'TABELA UNIFICADA 2024'!F1625," ")</f>
        <v xml:space="preserve"> </v>
      </c>
      <c r="O1679" s="99" t="str">
        <f t="shared" si="152"/>
        <v xml:space="preserve"> </v>
      </c>
      <c r="Y1679" s="183" t="s">
        <v>2468</v>
      </c>
      <c r="Z1679" s="104" t="s">
        <v>617</v>
      </c>
      <c r="AA1679" s="104" t="s">
        <v>618</v>
      </c>
      <c r="AB1679" s="104" t="str">
        <f t="shared" si="150"/>
        <v>FERRO</v>
      </c>
      <c r="AC1679" s="106">
        <f>IF(AND(AB1679="FERRO",AA1679="PADRAO"),CONTROLE!$T$2,IF(AND(AB1679="FERRO",AA1679="ESPECIAL"),CONTROLE!$T$3,IF(AND(AB1679="ACO",AA1679="PADRAO"),CONTROLE!$T$8,IF(AND(AB1679="ACO",AA1679="ESPECIAL"),CONTROLE!$T$9,IF(AND(AB1679="ALUMINIO",AA1679="PADRAO"),CONTROLE!$T$5,IF(AND(AB1679="ALUMINIO",AA1679="ESPECIAL"),CONTROLE!$T$6))))))</f>
        <v>12738</v>
      </c>
    </row>
    <row r="1680" spans="1:29" ht="15" customHeight="1">
      <c r="A1680" s="98" t="s">
        <v>2927</v>
      </c>
      <c r="B1680" s="96" t="str">
        <f t="shared" si="148"/>
        <v xml:space="preserve"> </v>
      </c>
      <c r="C1680" s="96" t="str">
        <f>IF(AND(ISBLANK('TABELA UNIFICADA 2024'!P1626)=TRUE,(ISBLANK('TABELA UNIFICADA 2024'!A1626)=FALSE)),'TABELA UNIFICADA 2024'!A1626," ")</f>
        <v xml:space="preserve"> </v>
      </c>
      <c r="D1680" s="96" t="s">
        <v>43</v>
      </c>
      <c r="E1680" s="191" t="str">
        <f>IF(ISBLANK('TABELA UNIFICADA 2024'!M1626)=TRUE," ",'TABELA UNIFICADA 2024'!M1626)</f>
        <v xml:space="preserve"> </v>
      </c>
      <c r="F1680" s="96" t="s">
        <v>111</v>
      </c>
      <c r="G1680" s="96" t="str">
        <f>IF(C1680='TABELA UNIFICADA 2024'!A1680,'TABELA UNIFICADA 2024'!D1680," ")</f>
        <v xml:space="preserve"> </v>
      </c>
      <c r="H1680" s="96" t="s">
        <v>43</v>
      </c>
      <c r="I1680" s="96" t="s">
        <v>112</v>
      </c>
      <c r="J1680" s="97" t="str">
        <f>IF(C1680='TABELA UNIFICADA 2024'!A1626,'TABELA UNIFICADA 2024'!G1626," ")</f>
        <v xml:space="preserve"> </v>
      </c>
      <c r="K1680" s="96" t="s">
        <v>113</v>
      </c>
      <c r="L1680" s="100" t="str">
        <f t="shared" si="151"/>
        <v>-</v>
      </c>
      <c r="M1680" s="95" t="str">
        <f>IF(C1680='TABELA UNIFICADA 2024'!A1680,'TABELA UNIFICADA 2024'!C1680," ")</f>
        <v xml:space="preserve"> </v>
      </c>
      <c r="N1680" s="99" t="str">
        <f>IF(C1680='TABELA UNIFICADA 2024'!A1626,'TABELA UNIFICADA 2024'!F1626," ")</f>
        <v xml:space="preserve"> </v>
      </c>
      <c r="O1680" s="99" t="str">
        <f t="shared" si="152"/>
        <v xml:space="preserve"> </v>
      </c>
      <c r="Y1680" s="183" t="s">
        <v>2469</v>
      </c>
      <c r="Z1680" s="104" t="s">
        <v>617</v>
      </c>
      <c r="AA1680" s="104" t="s">
        <v>618</v>
      </c>
      <c r="AB1680" s="104" t="str">
        <f t="shared" si="150"/>
        <v>FERRO</v>
      </c>
      <c r="AC1680" s="106">
        <f>IF(AND(AB1680="FERRO",AA1680="PADRAO"),CONTROLE!$T$2,IF(AND(AB1680="FERRO",AA1680="ESPECIAL"),CONTROLE!$T$3,IF(AND(AB1680="ACO",AA1680="PADRAO"),CONTROLE!$T$8,IF(AND(AB1680="ACO",AA1680="ESPECIAL"),CONTROLE!$T$9,IF(AND(AB1680="ALUMINIO",AA1680="PADRAO"),CONTROLE!$T$5,IF(AND(AB1680="ALUMINIO",AA1680="ESPECIAL"),CONTROLE!$T$6))))))</f>
        <v>12738</v>
      </c>
    </row>
    <row r="1681" spans="1:29" ht="15" customHeight="1">
      <c r="A1681" s="98" t="s">
        <v>2927</v>
      </c>
      <c r="B1681" s="96" t="str">
        <f t="shared" si="148"/>
        <v xml:space="preserve"> </v>
      </c>
      <c r="C1681" s="96" t="str">
        <f>IF(AND(ISBLANK('TABELA UNIFICADA 2024'!P1627)=TRUE,(ISBLANK('TABELA UNIFICADA 2024'!A1627)=FALSE)),'TABELA UNIFICADA 2024'!A1627," ")</f>
        <v xml:space="preserve"> </v>
      </c>
      <c r="D1681" s="96" t="s">
        <v>43</v>
      </c>
      <c r="E1681" s="191" t="str">
        <f>IF(ISBLANK('TABELA UNIFICADA 2024'!M1627)=TRUE," ",'TABELA UNIFICADA 2024'!M1627)</f>
        <v xml:space="preserve"> </v>
      </c>
      <c r="F1681" s="96" t="s">
        <v>111</v>
      </c>
      <c r="G1681" s="96" t="str">
        <f>IF(C1681='TABELA UNIFICADA 2024'!A1681,'TABELA UNIFICADA 2024'!D1681," ")</f>
        <v xml:space="preserve"> </v>
      </c>
      <c r="H1681" s="96" t="s">
        <v>43</v>
      </c>
      <c r="I1681" s="96" t="s">
        <v>112</v>
      </c>
      <c r="J1681" s="97" t="str">
        <f>IF(C1681='TABELA UNIFICADA 2024'!A1627,'TABELA UNIFICADA 2024'!G1627," ")</f>
        <v xml:space="preserve"> </v>
      </c>
      <c r="K1681" s="96" t="s">
        <v>113</v>
      </c>
      <c r="L1681" s="100" t="str">
        <f t="shared" si="151"/>
        <v>-</v>
      </c>
      <c r="M1681" s="95" t="str">
        <f>IF(C1681='TABELA UNIFICADA 2024'!A1681,'TABELA UNIFICADA 2024'!C1681," ")</f>
        <v xml:space="preserve"> </v>
      </c>
      <c r="N1681" s="99" t="str">
        <f>IF(C1681='TABELA UNIFICADA 2024'!A1627,'TABELA UNIFICADA 2024'!F1627," ")</f>
        <v xml:space="preserve"> </v>
      </c>
      <c r="O1681" s="99" t="str">
        <f t="shared" si="152"/>
        <v xml:space="preserve"> </v>
      </c>
      <c r="Y1681" s="183" t="s">
        <v>424</v>
      </c>
      <c r="Z1681" s="104" t="s">
        <v>664</v>
      </c>
      <c r="AA1681" s="104" t="s">
        <v>618</v>
      </c>
      <c r="AB1681" s="104" t="str">
        <f t="shared" si="150"/>
        <v>FERRO</v>
      </c>
      <c r="AC1681" s="106">
        <f>IF(AND(AB1681="FERRO",AA1681="PADRAO"),CONTROLE!$T$2,IF(AND(AB1681="FERRO",AA1681="ESPECIAL"),CONTROLE!$T$3,IF(AND(AB1681="ACO",AA1681="PADRAO"),CONTROLE!$T$8,IF(AND(AB1681="ACO",AA1681="ESPECIAL"),CONTROLE!$T$9,IF(AND(AB1681="ALUMINIO",AA1681="PADRAO"),CONTROLE!$T$5,IF(AND(AB1681="ALUMINIO",AA1681="ESPECIAL"),CONTROLE!$T$6))))))</f>
        <v>12738</v>
      </c>
    </row>
    <row r="1682" spans="1:29" ht="15" customHeight="1">
      <c r="A1682" s="98" t="s">
        <v>2927</v>
      </c>
      <c r="B1682" s="96" t="str">
        <f t="shared" si="148"/>
        <v xml:space="preserve"> </v>
      </c>
      <c r="C1682" s="96" t="str">
        <f>IF(AND(ISBLANK('TABELA UNIFICADA 2024'!P1628)=TRUE,(ISBLANK('TABELA UNIFICADA 2024'!A1628)=FALSE)),'TABELA UNIFICADA 2024'!A1628," ")</f>
        <v xml:space="preserve"> </v>
      </c>
      <c r="D1682" s="96" t="s">
        <v>43</v>
      </c>
      <c r="E1682" s="191" t="str">
        <f>IF(ISBLANK('TABELA UNIFICADA 2024'!M1628)=TRUE," ",'TABELA UNIFICADA 2024'!M1628)</f>
        <v xml:space="preserve"> </v>
      </c>
      <c r="F1682" s="96" t="s">
        <v>111</v>
      </c>
      <c r="G1682" s="96" t="str">
        <f>IF(C1682='TABELA UNIFICADA 2024'!A1682,'TABELA UNIFICADA 2024'!D1682," ")</f>
        <v xml:space="preserve"> </v>
      </c>
      <c r="H1682" s="96" t="s">
        <v>43</v>
      </c>
      <c r="I1682" s="96" t="s">
        <v>112</v>
      </c>
      <c r="J1682" s="97" t="str">
        <f>IF(C1682='TABELA UNIFICADA 2024'!A1628,'TABELA UNIFICADA 2024'!G1628," ")</f>
        <v xml:space="preserve"> </v>
      </c>
      <c r="K1682" s="96" t="s">
        <v>113</v>
      </c>
      <c r="L1682" s="100" t="str">
        <f t="shared" si="151"/>
        <v>-</v>
      </c>
      <c r="M1682" s="95" t="str">
        <f>IF(C1682='TABELA UNIFICADA 2024'!A1682,'TABELA UNIFICADA 2024'!C1682," ")</f>
        <v xml:space="preserve"> </v>
      </c>
      <c r="N1682" s="99" t="str">
        <f>IF(C1682='TABELA UNIFICADA 2024'!A1628,'TABELA UNIFICADA 2024'!F1628," ")</f>
        <v xml:space="preserve"> </v>
      </c>
      <c r="O1682" s="99" t="str">
        <f t="shared" si="152"/>
        <v xml:space="preserve"> </v>
      </c>
      <c r="Y1682" s="183" t="s">
        <v>2470</v>
      </c>
      <c r="Z1682" s="104" t="s">
        <v>617</v>
      </c>
      <c r="AA1682" s="104" t="s">
        <v>618</v>
      </c>
      <c r="AB1682" s="104" t="str">
        <f t="shared" si="150"/>
        <v>FERRO</v>
      </c>
      <c r="AC1682" s="106">
        <f>IF(AND(AB1682="FERRO",AA1682="PADRAO"),CONTROLE!$T$2,IF(AND(AB1682="FERRO",AA1682="ESPECIAL"),CONTROLE!$T$3,IF(AND(AB1682="ACO",AA1682="PADRAO"),CONTROLE!$T$8,IF(AND(AB1682="ACO",AA1682="ESPECIAL"),CONTROLE!$T$9,IF(AND(AB1682="ALUMINIO",AA1682="PADRAO"),CONTROLE!$T$5,IF(AND(AB1682="ALUMINIO",AA1682="ESPECIAL"),CONTROLE!$T$6))))))</f>
        <v>12738</v>
      </c>
    </row>
    <row r="1683" spans="1:29" ht="15" customHeight="1">
      <c r="A1683" s="98" t="s">
        <v>2927</v>
      </c>
      <c r="B1683" s="96" t="str">
        <f t="shared" si="148"/>
        <v xml:space="preserve"> </v>
      </c>
      <c r="C1683" s="96" t="str">
        <f>IF(AND(ISBLANK('TABELA UNIFICADA 2024'!P1629)=TRUE,(ISBLANK('TABELA UNIFICADA 2024'!A1629)=FALSE)),'TABELA UNIFICADA 2024'!A1629," ")</f>
        <v xml:space="preserve"> </v>
      </c>
      <c r="D1683" s="96" t="s">
        <v>43</v>
      </c>
      <c r="E1683" s="191" t="str">
        <f>IF(ISBLANK('TABELA UNIFICADA 2024'!M1629)=TRUE," ",'TABELA UNIFICADA 2024'!M1629)</f>
        <v xml:space="preserve"> </v>
      </c>
      <c r="F1683" s="96" t="s">
        <v>111</v>
      </c>
      <c r="G1683" s="96" t="str">
        <f>IF(C1683='TABELA UNIFICADA 2024'!A1683,'TABELA UNIFICADA 2024'!D1683," ")</f>
        <v xml:space="preserve"> </v>
      </c>
      <c r="H1683" s="96" t="s">
        <v>43</v>
      </c>
      <c r="I1683" s="96" t="s">
        <v>112</v>
      </c>
      <c r="J1683" s="97" t="str">
        <f>IF(C1683='TABELA UNIFICADA 2024'!A1629,'TABELA UNIFICADA 2024'!G1629," ")</f>
        <v xml:space="preserve"> </v>
      </c>
      <c r="K1683" s="96" t="s">
        <v>113</v>
      </c>
      <c r="L1683" s="100" t="str">
        <f t="shared" si="151"/>
        <v>-</v>
      </c>
      <c r="M1683" s="95" t="str">
        <f>IF(C1683='TABELA UNIFICADA 2024'!A1683,'TABELA UNIFICADA 2024'!C1683," ")</f>
        <v xml:space="preserve"> </v>
      </c>
      <c r="N1683" s="99" t="str">
        <f>IF(C1683='TABELA UNIFICADA 2024'!A1629,'TABELA UNIFICADA 2024'!F1629," ")</f>
        <v xml:space="preserve"> </v>
      </c>
      <c r="O1683" s="99" t="str">
        <f t="shared" si="152"/>
        <v xml:space="preserve"> </v>
      </c>
      <c r="Y1683" s="183" t="s">
        <v>2471</v>
      </c>
      <c r="Z1683" s="104" t="s">
        <v>617</v>
      </c>
      <c r="AA1683" s="104" t="s">
        <v>618</v>
      </c>
      <c r="AB1683" s="104" t="str">
        <f t="shared" si="150"/>
        <v>FERRO</v>
      </c>
      <c r="AC1683" s="106">
        <f>IF(AND(AB1683="FERRO",AA1683="PADRAO"),CONTROLE!$T$2,IF(AND(AB1683="FERRO",AA1683="ESPECIAL"),CONTROLE!$T$3,IF(AND(AB1683="ACO",AA1683="PADRAO"),CONTROLE!$T$8,IF(AND(AB1683="ACO",AA1683="ESPECIAL"),CONTROLE!$T$9,IF(AND(AB1683="ALUMINIO",AA1683="PADRAO"),CONTROLE!$T$5,IF(AND(AB1683="ALUMINIO",AA1683="ESPECIAL"),CONTROLE!$T$6))))))</f>
        <v>12738</v>
      </c>
    </row>
    <row r="1684" spans="1:29" ht="15" customHeight="1">
      <c r="A1684" s="98" t="s">
        <v>2927</v>
      </c>
      <c r="B1684" s="96" t="str">
        <f t="shared" si="148"/>
        <v xml:space="preserve"> </v>
      </c>
      <c r="C1684" s="96" t="str">
        <f>IF(AND(ISBLANK('TABELA UNIFICADA 2024'!P1630)=TRUE,(ISBLANK('TABELA UNIFICADA 2024'!A1630)=FALSE)),'TABELA UNIFICADA 2024'!A1630," ")</f>
        <v xml:space="preserve"> </v>
      </c>
      <c r="D1684" s="96" t="s">
        <v>43</v>
      </c>
      <c r="E1684" s="191" t="str">
        <f>IF(ISBLANK('TABELA UNIFICADA 2024'!M1630)=TRUE," ",'TABELA UNIFICADA 2024'!M1630)</f>
        <v xml:space="preserve"> </v>
      </c>
      <c r="F1684" s="96" t="s">
        <v>111</v>
      </c>
      <c r="G1684" s="96" t="str">
        <f>IF(C1684='TABELA UNIFICADA 2024'!A1684,'TABELA UNIFICADA 2024'!D1684," ")</f>
        <v xml:space="preserve"> </v>
      </c>
      <c r="H1684" s="96" t="s">
        <v>43</v>
      </c>
      <c r="I1684" s="96" t="s">
        <v>112</v>
      </c>
      <c r="J1684" s="97" t="str">
        <f>IF(C1684='TABELA UNIFICADA 2024'!A1630,'TABELA UNIFICADA 2024'!G1630," ")</f>
        <v xml:space="preserve"> </v>
      </c>
      <c r="K1684" s="96" t="s">
        <v>113</v>
      </c>
      <c r="L1684" s="100" t="str">
        <f t="shared" si="151"/>
        <v>-</v>
      </c>
      <c r="M1684" s="95" t="str">
        <f>IF(C1684='TABELA UNIFICADA 2024'!A1684,'TABELA UNIFICADA 2024'!C1684," ")</f>
        <v xml:space="preserve"> </v>
      </c>
      <c r="N1684" s="99" t="str">
        <f>IF(C1684='TABELA UNIFICADA 2024'!A1630,'TABELA UNIFICADA 2024'!F1630," ")</f>
        <v xml:space="preserve"> </v>
      </c>
      <c r="O1684" s="99" t="str">
        <f t="shared" si="152"/>
        <v xml:space="preserve"> </v>
      </c>
      <c r="Y1684" s="183" t="s">
        <v>2472</v>
      </c>
      <c r="Z1684" s="104" t="s">
        <v>617</v>
      </c>
      <c r="AA1684" s="104" t="s">
        <v>618</v>
      </c>
      <c r="AB1684" s="104" t="str">
        <f t="shared" si="150"/>
        <v>FERRO</v>
      </c>
      <c r="AC1684" s="106">
        <f>IF(AND(AB1684="FERRO",AA1684="PADRAO"),CONTROLE!$T$2,IF(AND(AB1684="FERRO",AA1684="ESPECIAL"),CONTROLE!$T$3,IF(AND(AB1684="ACO",AA1684="PADRAO"),CONTROLE!$T$8,IF(AND(AB1684="ACO",AA1684="ESPECIAL"),CONTROLE!$T$9,IF(AND(AB1684="ALUMINIO",AA1684="PADRAO"),CONTROLE!$T$5,IF(AND(AB1684="ALUMINIO",AA1684="ESPECIAL"),CONTROLE!$T$6))))))</f>
        <v>12738</v>
      </c>
    </row>
    <row r="1685" spans="1:29" ht="15" customHeight="1">
      <c r="A1685" s="98" t="s">
        <v>2927</v>
      </c>
      <c r="B1685" s="96" t="str">
        <f t="shared" si="148"/>
        <v xml:space="preserve"> </v>
      </c>
      <c r="C1685" s="96" t="str">
        <f>IF(AND(ISBLANK('TABELA UNIFICADA 2024'!P1631)=TRUE,(ISBLANK('TABELA UNIFICADA 2024'!A1631)=FALSE)),'TABELA UNIFICADA 2024'!A1631," ")</f>
        <v xml:space="preserve"> </v>
      </c>
      <c r="D1685" s="96" t="s">
        <v>43</v>
      </c>
      <c r="E1685" s="191" t="str">
        <f>IF(ISBLANK('TABELA UNIFICADA 2024'!M1631)=TRUE," ",'TABELA UNIFICADA 2024'!M1631)</f>
        <v xml:space="preserve"> </v>
      </c>
      <c r="F1685" s="96" t="s">
        <v>111</v>
      </c>
      <c r="G1685" s="96" t="str">
        <f>IF(C1685='TABELA UNIFICADA 2024'!A1685,'TABELA UNIFICADA 2024'!D1685," ")</f>
        <v xml:space="preserve"> </v>
      </c>
      <c r="H1685" s="96" t="s">
        <v>43</v>
      </c>
      <c r="I1685" s="96" t="s">
        <v>112</v>
      </c>
      <c r="J1685" s="97" t="str">
        <f>IF(C1685='TABELA UNIFICADA 2024'!A1631,'TABELA UNIFICADA 2024'!G1631," ")</f>
        <v xml:space="preserve"> </v>
      </c>
      <c r="K1685" s="96" t="s">
        <v>113</v>
      </c>
      <c r="L1685" s="100" t="str">
        <f t="shared" si="151"/>
        <v>-</v>
      </c>
      <c r="M1685" s="95" t="str">
        <f>IF(C1685='TABELA UNIFICADA 2024'!A1685,'TABELA UNIFICADA 2024'!C1685," ")</f>
        <v xml:space="preserve"> </v>
      </c>
      <c r="N1685" s="99" t="str">
        <f>IF(C1685='TABELA UNIFICADA 2024'!A1631,'TABELA UNIFICADA 2024'!F1631," ")</f>
        <v xml:space="preserve"> </v>
      </c>
      <c r="O1685" s="99" t="str">
        <f t="shared" si="152"/>
        <v xml:space="preserve"> </v>
      </c>
      <c r="Y1685" s="183" t="s">
        <v>2473</v>
      </c>
      <c r="Z1685" s="104" t="s">
        <v>617</v>
      </c>
      <c r="AA1685" s="104" t="s">
        <v>618</v>
      </c>
      <c r="AB1685" s="104" t="str">
        <f t="shared" si="150"/>
        <v>FERRO</v>
      </c>
      <c r="AC1685" s="106">
        <f>IF(AND(AB1685="FERRO",AA1685="PADRAO"),CONTROLE!$T$2,IF(AND(AB1685="FERRO",AA1685="ESPECIAL"),CONTROLE!$T$3,IF(AND(AB1685="ACO",AA1685="PADRAO"),CONTROLE!$T$8,IF(AND(AB1685="ACO",AA1685="ESPECIAL"),CONTROLE!$T$9,IF(AND(AB1685="ALUMINIO",AA1685="PADRAO"),CONTROLE!$T$5,IF(AND(AB1685="ALUMINIO",AA1685="ESPECIAL"),CONTROLE!$T$6))))))</f>
        <v>12738</v>
      </c>
    </row>
    <row r="1686" spans="1:29" ht="15" customHeight="1">
      <c r="A1686" s="98" t="s">
        <v>2927</v>
      </c>
      <c r="B1686" s="96" t="str">
        <f t="shared" si="148"/>
        <v xml:space="preserve"> </v>
      </c>
      <c r="C1686" s="96" t="str">
        <f>IF(AND(ISBLANK('TABELA UNIFICADA 2024'!P1632)=TRUE,(ISBLANK('TABELA UNIFICADA 2024'!A1632)=FALSE)),'TABELA UNIFICADA 2024'!A1632," ")</f>
        <v xml:space="preserve"> </v>
      </c>
      <c r="D1686" s="96" t="s">
        <v>43</v>
      </c>
      <c r="E1686" s="191" t="str">
        <f>IF(ISBLANK('TABELA UNIFICADA 2024'!M1632)=TRUE," ",'TABELA UNIFICADA 2024'!M1632)</f>
        <v xml:space="preserve"> </v>
      </c>
      <c r="F1686" s="96" t="s">
        <v>111</v>
      </c>
      <c r="G1686" s="96" t="str">
        <f>IF(C1686='TABELA UNIFICADA 2024'!A1686,'TABELA UNIFICADA 2024'!D1686," ")</f>
        <v xml:space="preserve"> </v>
      </c>
      <c r="H1686" s="96" t="s">
        <v>43</v>
      </c>
      <c r="I1686" s="96" t="s">
        <v>112</v>
      </c>
      <c r="J1686" s="97" t="str">
        <f>IF(C1686='TABELA UNIFICADA 2024'!A1632,'TABELA UNIFICADA 2024'!G1632," ")</f>
        <v xml:space="preserve"> </v>
      </c>
      <c r="K1686" s="96" t="s">
        <v>113</v>
      </c>
      <c r="L1686" s="100" t="str">
        <f t="shared" si="151"/>
        <v>-</v>
      </c>
      <c r="M1686" s="95" t="str">
        <f>IF(C1686='TABELA UNIFICADA 2024'!A1686,'TABELA UNIFICADA 2024'!C1686," ")</f>
        <v xml:space="preserve"> </v>
      </c>
      <c r="N1686" s="99" t="str">
        <f>IF(C1686='TABELA UNIFICADA 2024'!A1632,'TABELA UNIFICADA 2024'!F1632," ")</f>
        <v xml:space="preserve"> </v>
      </c>
      <c r="O1686" s="99" t="str">
        <f t="shared" si="152"/>
        <v xml:space="preserve"> </v>
      </c>
      <c r="Y1686" s="183" t="s">
        <v>2474</v>
      </c>
      <c r="Z1686" s="104" t="s">
        <v>696</v>
      </c>
      <c r="AA1686" s="104" t="s">
        <v>618</v>
      </c>
      <c r="AB1686" s="104" t="s">
        <v>2550</v>
      </c>
      <c r="AC1686" s="106">
        <f>IF(AND(AB1686="FERRO",AA1686="PADRAO"),CONTROLE!$T$2,IF(AND(AB1686="FERRO",AA1686="ESPECIAL"),CONTROLE!$T$3,IF(AND(AB1686="ACO",AA1686="PADRAO"),CONTROLE!$T$8,IF(AND(AB1686="ACO",AA1686="ESPECIAL"),CONTROLE!$T$9,IF(AND(AB1686="ALUMINIO",AA1686="PADRAO"),CONTROLE!$T$5,IF(AND(AB1686="ALUMINIO",AA1686="ESPECIAL"),CONTROLE!$T$6))))))</f>
        <v>12740</v>
      </c>
    </row>
    <row r="1687" spans="1:29" ht="15" customHeight="1">
      <c r="A1687" s="98" t="s">
        <v>2927</v>
      </c>
      <c r="B1687" s="96" t="str">
        <f t="shared" si="148"/>
        <v xml:space="preserve"> </v>
      </c>
      <c r="C1687" s="96" t="str">
        <f>IF(AND(ISBLANK('TABELA UNIFICADA 2024'!P1633)=TRUE,(ISBLANK('TABELA UNIFICADA 2024'!A1633)=FALSE)),'TABELA UNIFICADA 2024'!A1633," ")</f>
        <v xml:space="preserve"> </v>
      </c>
      <c r="D1687" s="96" t="s">
        <v>43</v>
      </c>
      <c r="E1687" s="191" t="str">
        <f>IF(ISBLANK('TABELA UNIFICADA 2024'!M1633)=TRUE," ",'TABELA UNIFICADA 2024'!M1633)</f>
        <v xml:space="preserve"> </v>
      </c>
      <c r="F1687" s="96" t="s">
        <v>111</v>
      </c>
      <c r="G1687" s="96" t="str">
        <f>IF(C1687='TABELA UNIFICADA 2024'!A1687,'TABELA UNIFICADA 2024'!D1687," ")</f>
        <v xml:space="preserve"> </v>
      </c>
      <c r="H1687" s="96" t="s">
        <v>43</v>
      </c>
      <c r="I1687" s="96" t="s">
        <v>112</v>
      </c>
      <c r="J1687" s="97" t="str">
        <f>IF(C1687='TABELA UNIFICADA 2024'!A1633,'TABELA UNIFICADA 2024'!G1633," ")</f>
        <v xml:space="preserve"> </v>
      </c>
      <c r="K1687" s="96" t="s">
        <v>113</v>
      </c>
      <c r="L1687" s="100" t="str">
        <f t="shared" si="151"/>
        <v>-</v>
      </c>
      <c r="M1687" s="95" t="str">
        <f>IF(C1687='TABELA UNIFICADA 2024'!A1687,'TABELA UNIFICADA 2024'!C1687," ")</f>
        <v xml:space="preserve"> </v>
      </c>
      <c r="N1687" s="99" t="str">
        <f>IF(C1687='TABELA UNIFICADA 2024'!A1633,'TABELA UNIFICADA 2024'!F1633," ")</f>
        <v xml:space="preserve"> </v>
      </c>
      <c r="O1687" s="99" t="str">
        <f t="shared" si="152"/>
        <v xml:space="preserve"> </v>
      </c>
      <c r="Y1687" s="183" t="s">
        <v>2475</v>
      </c>
      <c r="Z1687" s="104" t="s">
        <v>617</v>
      </c>
      <c r="AA1687" s="104" t="s">
        <v>618</v>
      </c>
      <c r="AB1687" s="104" t="str">
        <f t="shared" ref="AB1687:AB1695" si="153">IF(LEFT(Z1687,1)="G","FERRO",0)</f>
        <v>FERRO</v>
      </c>
      <c r="AC1687" s="106">
        <f>IF(AND(AB1687="FERRO",AA1687="PADRAO"),CONTROLE!$T$2,IF(AND(AB1687="FERRO",AA1687="ESPECIAL"),CONTROLE!$T$3,IF(AND(AB1687="ACO",AA1687="PADRAO"),CONTROLE!$T$8,IF(AND(AB1687="ACO",AA1687="ESPECIAL"),CONTROLE!$T$9,IF(AND(AB1687="ALUMINIO",AA1687="PADRAO"),CONTROLE!$T$5,IF(AND(AB1687="ALUMINIO",AA1687="ESPECIAL"),CONTROLE!$T$6))))))</f>
        <v>12738</v>
      </c>
    </row>
    <row r="1688" spans="1:29" ht="15" customHeight="1">
      <c r="A1688" s="98" t="s">
        <v>2927</v>
      </c>
      <c r="B1688" s="96" t="str">
        <f t="shared" si="148"/>
        <v xml:space="preserve"> </v>
      </c>
      <c r="C1688" s="96" t="str">
        <f>IF(AND(ISBLANK('TABELA UNIFICADA 2024'!P1634)=TRUE,(ISBLANK('TABELA UNIFICADA 2024'!A1634)=FALSE)),'TABELA UNIFICADA 2024'!A1634," ")</f>
        <v xml:space="preserve"> </v>
      </c>
      <c r="D1688" s="96" t="s">
        <v>43</v>
      </c>
      <c r="E1688" s="191" t="str">
        <f>IF(ISBLANK('TABELA UNIFICADA 2024'!M1634)=TRUE," ",'TABELA UNIFICADA 2024'!M1634)</f>
        <v xml:space="preserve"> </v>
      </c>
      <c r="F1688" s="96" t="s">
        <v>111</v>
      </c>
      <c r="G1688" s="96" t="str">
        <f>IF(C1688='TABELA UNIFICADA 2024'!A1688,'TABELA UNIFICADA 2024'!D1688," ")</f>
        <v xml:space="preserve"> </v>
      </c>
      <c r="H1688" s="96" t="s">
        <v>43</v>
      </c>
      <c r="I1688" s="96" t="s">
        <v>112</v>
      </c>
      <c r="J1688" s="97" t="str">
        <f>IF(C1688='TABELA UNIFICADA 2024'!A1634,'TABELA UNIFICADA 2024'!G1634," ")</f>
        <v xml:space="preserve"> </v>
      </c>
      <c r="K1688" s="96" t="s">
        <v>113</v>
      </c>
      <c r="L1688" s="100" t="str">
        <f t="shared" si="151"/>
        <v>-</v>
      </c>
      <c r="M1688" s="95" t="str">
        <f>IF(C1688='TABELA UNIFICADA 2024'!A1688,'TABELA UNIFICADA 2024'!C1688," ")</f>
        <v xml:space="preserve"> </v>
      </c>
      <c r="N1688" s="99" t="str">
        <f>IF(C1688='TABELA UNIFICADA 2024'!A1634,'TABELA UNIFICADA 2024'!F1634," ")</f>
        <v xml:space="preserve"> </v>
      </c>
      <c r="O1688" s="99" t="str">
        <f t="shared" si="152"/>
        <v xml:space="preserve"> </v>
      </c>
      <c r="Y1688" s="183" t="s">
        <v>423</v>
      </c>
      <c r="Z1688" s="104" t="s">
        <v>664</v>
      </c>
      <c r="AA1688" s="104" t="s">
        <v>618</v>
      </c>
      <c r="AB1688" s="104" t="str">
        <f t="shared" si="153"/>
        <v>FERRO</v>
      </c>
      <c r="AC1688" s="106">
        <f>IF(AND(AB1688="FERRO",AA1688="PADRAO"),CONTROLE!$T$2,IF(AND(AB1688="FERRO",AA1688="ESPECIAL"),CONTROLE!$T$3,IF(AND(AB1688="ACO",AA1688="PADRAO"),CONTROLE!$T$8,IF(AND(AB1688="ACO",AA1688="ESPECIAL"),CONTROLE!$T$9,IF(AND(AB1688="ALUMINIO",AA1688="PADRAO"),CONTROLE!$T$5,IF(AND(AB1688="ALUMINIO",AA1688="ESPECIAL"),CONTROLE!$T$6))))))</f>
        <v>12738</v>
      </c>
    </row>
    <row r="1689" spans="1:29" ht="15" customHeight="1">
      <c r="A1689" s="98" t="s">
        <v>2927</v>
      </c>
      <c r="B1689" s="96" t="str">
        <f t="shared" si="148"/>
        <v xml:space="preserve"> </v>
      </c>
      <c r="C1689" s="96" t="str">
        <f>IF(AND(ISBLANK('TABELA UNIFICADA 2024'!P1635)=TRUE,(ISBLANK('TABELA UNIFICADA 2024'!A1635)=FALSE)),'TABELA UNIFICADA 2024'!A1635," ")</f>
        <v xml:space="preserve"> </v>
      </c>
      <c r="D1689" s="96" t="s">
        <v>43</v>
      </c>
      <c r="E1689" s="191" t="str">
        <f>IF(ISBLANK('TABELA UNIFICADA 2024'!M1635)=TRUE," ",'TABELA UNIFICADA 2024'!M1635)</f>
        <v xml:space="preserve"> </v>
      </c>
      <c r="F1689" s="96" t="s">
        <v>111</v>
      </c>
      <c r="G1689" s="96" t="str">
        <f>IF(C1689='TABELA UNIFICADA 2024'!A1689,'TABELA UNIFICADA 2024'!D1689," ")</f>
        <v xml:space="preserve"> </v>
      </c>
      <c r="H1689" s="96" t="s">
        <v>43</v>
      </c>
      <c r="I1689" s="96" t="s">
        <v>112</v>
      </c>
      <c r="J1689" s="97" t="str">
        <f>IF(C1689='TABELA UNIFICADA 2024'!A1635,'TABELA UNIFICADA 2024'!G1635," ")</f>
        <v xml:space="preserve"> </v>
      </c>
      <c r="K1689" s="96" t="s">
        <v>113</v>
      </c>
      <c r="L1689" s="100" t="str">
        <f t="shared" si="151"/>
        <v>-</v>
      </c>
      <c r="M1689" s="95" t="str">
        <f>IF(C1689='TABELA UNIFICADA 2024'!A1689,'TABELA UNIFICADA 2024'!C1689," ")</f>
        <v xml:space="preserve"> </v>
      </c>
      <c r="N1689" s="99" t="str">
        <f>IF(C1689='TABELA UNIFICADA 2024'!A1635,'TABELA UNIFICADA 2024'!F1635," ")</f>
        <v xml:space="preserve"> </v>
      </c>
      <c r="O1689" s="99" t="str">
        <f t="shared" si="152"/>
        <v xml:space="preserve"> </v>
      </c>
      <c r="Y1689" s="183" t="s">
        <v>2476</v>
      </c>
      <c r="Z1689" s="104" t="s">
        <v>617</v>
      </c>
      <c r="AA1689" s="104" t="s">
        <v>618</v>
      </c>
      <c r="AB1689" s="104" t="str">
        <f t="shared" si="153"/>
        <v>FERRO</v>
      </c>
      <c r="AC1689" s="106">
        <f>IF(AND(AB1689="FERRO",AA1689="PADRAO"),CONTROLE!$T$2,IF(AND(AB1689="FERRO",AA1689="ESPECIAL"),CONTROLE!$T$3,IF(AND(AB1689="ACO",AA1689="PADRAO"),CONTROLE!$T$8,IF(AND(AB1689="ACO",AA1689="ESPECIAL"),CONTROLE!$T$9,IF(AND(AB1689="ALUMINIO",AA1689="PADRAO"),CONTROLE!$T$5,IF(AND(AB1689="ALUMINIO",AA1689="ESPECIAL"),CONTROLE!$T$6))))))</f>
        <v>12738</v>
      </c>
    </row>
    <row r="1690" spans="1:29" ht="15" customHeight="1">
      <c r="A1690" s="98" t="s">
        <v>2927</v>
      </c>
      <c r="B1690" s="96" t="str">
        <f t="shared" si="148"/>
        <v xml:space="preserve"> </v>
      </c>
      <c r="C1690" s="96" t="str">
        <f>IF(AND(ISBLANK('TABELA UNIFICADA 2024'!P1636)=TRUE,(ISBLANK('TABELA UNIFICADA 2024'!A1636)=FALSE)),'TABELA UNIFICADA 2024'!A1636," ")</f>
        <v xml:space="preserve"> </v>
      </c>
      <c r="D1690" s="96" t="s">
        <v>43</v>
      </c>
      <c r="E1690" s="191" t="str">
        <f>IF(ISBLANK('TABELA UNIFICADA 2024'!M1636)=TRUE," ",'TABELA UNIFICADA 2024'!M1636)</f>
        <v xml:space="preserve"> </v>
      </c>
      <c r="F1690" s="96" t="s">
        <v>111</v>
      </c>
      <c r="G1690" s="96" t="str">
        <f>IF(C1690='TABELA UNIFICADA 2024'!A1690,'TABELA UNIFICADA 2024'!D1690," ")</f>
        <v xml:space="preserve"> </v>
      </c>
      <c r="H1690" s="96" t="s">
        <v>43</v>
      </c>
      <c r="I1690" s="96" t="s">
        <v>112</v>
      </c>
      <c r="J1690" s="97" t="str">
        <f>IF(C1690='TABELA UNIFICADA 2024'!A1636,'TABELA UNIFICADA 2024'!G1636," ")</f>
        <v xml:space="preserve"> </v>
      </c>
      <c r="K1690" s="96" t="s">
        <v>113</v>
      </c>
      <c r="L1690" s="100" t="str">
        <f t="shared" si="151"/>
        <v>-</v>
      </c>
      <c r="M1690" s="95" t="str">
        <f>IF(C1690='TABELA UNIFICADA 2024'!A1690,'TABELA UNIFICADA 2024'!C1690," ")</f>
        <v xml:space="preserve"> </v>
      </c>
      <c r="N1690" s="99" t="str">
        <f>IF(C1690='TABELA UNIFICADA 2024'!A1636,'TABELA UNIFICADA 2024'!F1636," ")</f>
        <v xml:space="preserve"> </v>
      </c>
      <c r="O1690" s="99" t="str">
        <f t="shared" si="152"/>
        <v xml:space="preserve"> </v>
      </c>
      <c r="Y1690" s="183" t="s">
        <v>565</v>
      </c>
      <c r="Z1690" s="104" t="s">
        <v>617</v>
      </c>
      <c r="AA1690" s="104" t="s">
        <v>618</v>
      </c>
      <c r="AB1690" s="104" t="str">
        <f t="shared" si="153"/>
        <v>FERRO</v>
      </c>
      <c r="AC1690" s="106">
        <f>IF(AND(AB1690="FERRO",AA1690="PADRAO"),CONTROLE!$T$2,IF(AND(AB1690="FERRO",AA1690="ESPECIAL"),CONTROLE!$T$3,IF(AND(AB1690="ACO",AA1690="PADRAO"),CONTROLE!$T$8,IF(AND(AB1690="ACO",AA1690="ESPECIAL"),CONTROLE!$T$9,IF(AND(AB1690="ALUMINIO",AA1690="PADRAO"),CONTROLE!$T$5,IF(AND(AB1690="ALUMINIO",AA1690="ESPECIAL"),CONTROLE!$T$6))))))</f>
        <v>12738</v>
      </c>
    </row>
    <row r="1691" spans="1:29" ht="15" customHeight="1">
      <c r="A1691" s="98" t="s">
        <v>2927</v>
      </c>
      <c r="B1691" s="96" t="str">
        <f t="shared" si="148"/>
        <v xml:space="preserve"> </v>
      </c>
      <c r="C1691" s="96" t="str">
        <f>IF(AND(ISBLANK('TABELA UNIFICADA 2024'!P1637)=TRUE,(ISBLANK('TABELA UNIFICADA 2024'!A1637)=FALSE)),'TABELA UNIFICADA 2024'!A1637," ")</f>
        <v xml:space="preserve"> </v>
      </c>
      <c r="D1691" s="96" t="s">
        <v>43</v>
      </c>
      <c r="E1691" s="191" t="str">
        <f>IF(ISBLANK('TABELA UNIFICADA 2024'!M1637)=TRUE," ",'TABELA UNIFICADA 2024'!M1637)</f>
        <v xml:space="preserve"> </v>
      </c>
      <c r="F1691" s="96" t="s">
        <v>111</v>
      </c>
      <c r="G1691" s="96" t="str">
        <f>IF(C1691='TABELA UNIFICADA 2024'!A1691,'TABELA UNIFICADA 2024'!D1691," ")</f>
        <v xml:space="preserve"> </v>
      </c>
      <c r="H1691" s="96" t="s">
        <v>43</v>
      </c>
      <c r="I1691" s="96" t="s">
        <v>112</v>
      </c>
      <c r="J1691" s="97" t="str">
        <f>IF(C1691='TABELA UNIFICADA 2024'!A1637,'TABELA UNIFICADA 2024'!G1637," ")</f>
        <v xml:space="preserve"> </v>
      </c>
      <c r="K1691" s="96" t="s">
        <v>113</v>
      </c>
      <c r="L1691" s="100" t="str">
        <f t="shared" si="151"/>
        <v>-</v>
      </c>
      <c r="M1691" s="95" t="str">
        <f>IF(C1691='TABELA UNIFICADA 2024'!A1691,'TABELA UNIFICADA 2024'!C1691," ")</f>
        <v xml:space="preserve"> </v>
      </c>
      <c r="N1691" s="99" t="str">
        <f>IF(C1691='TABELA UNIFICADA 2024'!A1637,'TABELA UNIFICADA 2024'!F1637," ")</f>
        <v xml:space="preserve"> </v>
      </c>
      <c r="O1691" s="99" t="str">
        <f t="shared" si="152"/>
        <v xml:space="preserve"> </v>
      </c>
      <c r="Y1691" s="183" t="s">
        <v>2477</v>
      </c>
      <c r="Z1691" s="104" t="s">
        <v>662</v>
      </c>
      <c r="AA1691" s="104" t="s">
        <v>618</v>
      </c>
      <c r="AB1691" s="104" t="str">
        <f t="shared" si="153"/>
        <v>FERRO</v>
      </c>
      <c r="AC1691" s="106">
        <f>IF(AND(AB1691="FERRO",AA1691="PADRAO"),CONTROLE!$T$2,IF(AND(AB1691="FERRO",AA1691="ESPECIAL"),CONTROLE!$T$3,IF(AND(AB1691="ACO",AA1691="PADRAO"),CONTROLE!$T$8,IF(AND(AB1691="ACO",AA1691="ESPECIAL"),CONTROLE!$T$9,IF(AND(AB1691="ALUMINIO",AA1691="PADRAO"),CONTROLE!$T$5,IF(AND(AB1691="ALUMINIO",AA1691="ESPECIAL"),CONTROLE!$T$6))))))</f>
        <v>12738</v>
      </c>
    </row>
    <row r="1692" spans="1:29" ht="15" customHeight="1">
      <c r="A1692" s="98" t="s">
        <v>2927</v>
      </c>
      <c r="B1692" s="96" t="str">
        <f t="shared" si="148"/>
        <v xml:space="preserve"> </v>
      </c>
      <c r="C1692" s="96" t="str">
        <f>IF(AND(ISBLANK('TABELA UNIFICADA 2024'!P1638)=TRUE,(ISBLANK('TABELA UNIFICADA 2024'!A1638)=FALSE)),'TABELA UNIFICADA 2024'!A1638," ")</f>
        <v xml:space="preserve"> </v>
      </c>
      <c r="D1692" s="96" t="s">
        <v>43</v>
      </c>
      <c r="E1692" s="191" t="str">
        <f>IF(ISBLANK('TABELA UNIFICADA 2024'!M1638)=TRUE," ",'TABELA UNIFICADA 2024'!M1638)</f>
        <v xml:space="preserve"> </v>
      </c>
      <c r="F1692" s="96" t="s">
        <v>111</v>
      </c>
      <c r="G1692" s="96" t="str">
        <f>IF(C1692='TABELA UNIFICADA 2024'!A1692,'TABELA UNIFICADA 2024'!D1692," ")</f>
        <v xml:space="preserve"> </v>
      </c>
      <c r="H1692" s="96" t="s">
        <v>43</v>
      </c>
      <c r="I1692" s="96" t="s">
        <v>112</v>
      </c>
      <c r="J1692" s="97" t="str">
        <f>IF(C1692='TABELA UNIFICADA 2024'!A1638,'TABELA UNIFICADA 2024'!G1638," ")</f>
        <v xml:space="preserve"> </v>
      </c>
      <c r="K1692" s="96" t="s">
        <v>113</v>
      </c>
      <c r="L1692" s="100" t="str">
        <f t="shared" si="151"/>
        <v>-</v>
      </c>
      <c r="M1692" s="95" t="str">
        <f>IF(C1692='TABELA UNIFICADA 2024'!A1692,'TABELA UNIFICADA 2024'!C1692," ")</f>
        <v xml:space="preserve"> </v>
      </c>
      <c r="N1692" s="99" t="str">
        <f>IF(C1692='TABELA UNIFICADA 2024'!A1638,'TABELA UNIFICADA 2024'!F1638," ")</f>
        <v xml:space="preserve"> </v>
      </c>
      <c r="O1692" s="99" t="str">
        <f t="shared" si="152"/>
        <v xml:space="preserve"> </v>
      </c>
      <c r="Y1692" s="183" t="s">
        <v>2478</v>
      </c>
      <c r="Z1692" s="104" t="s">
        <v>617</v>
      </c>
      <c r="AA1692" s="104" t="s">
        <v>618</v>
      </c>
      <c r="AB1692" s="104" t="str">
        <f t="shared" si="153"/>
        <v>FERRO</v>
      </c>
      <c r="AC1692" s="106">
        <f>IF(AND(AB1692="FERRO",AA1692="PADRAO"),CONTROLE!$T$2,IF(AND(AB1692="FERRO",AA1692="ESPECIAL"),CONTROLE!$T$3,IF(AND(AB1692="ACO",AA1692="PADRAO"),CONTROLE!$T$8,IF(AND(AB1692="ACO",AA1692="ESPECIAL"),CONTROLE!$T$9,IF(AND(AB1692="ALUMINIO",AA1692="PADRAO"),CONTROLE!$T$5,IF(AND(AB1692="ALUMINIO",AA1692="ESPECIAL"),CONTROLE!$T$6))))))</f>
        <v>12738</v>
      </c>
    </row>
    <row r="1693" spans="1:29" ht="15" customHeight="1">
      <c r="A1693" s="98" t="s">
        <v>2927</v>
      </c>
      <c r="B1693" s="96" t="str">
        <f t="shared" si="148"/>
        <v xml:space="preserve"> </v>
      </c>
      <c r="C1693" s="96" t="str">
        <f>IF(AND(ISBLANK('TABELA UNIFICADA 2024'!P1639)=TRUE,(ISBLANK('TABELA UNIFICADA 2024'!A1639)=FALSE)),'TABELA UNIFICADA 2024'!A1639," ")</f>
        <v xml:space="preserve"> </v>
      </c>
      <c r="D1693" s="96" t="s">
        <v>43</v>
      </c>
      <c r="E1693" s="191" t="str">
        <f>IF(ISBLANK('TABELA UNIFICADA 2024'!M1639)=TRUE," ",'TABELA UNIFICADA 2024'!M1639)</f>
        <v xml:space="preserve"> </v>
      </c>
      <c r="F1693" s="96" t="s">
        <v>111</v>
      </c>
      <c r="G1693" s="96" t="str">
        <f>IF(C1693='TABELA UNIFICADA 2024'!A1693,'TABELA UNIFICADA 2024'!D1693," ")</f>
        <v xml:space="preserve"> </v>
      </c>
      <c r="H1693" s="96" t="s">
        <v>43</v>
      </c>
      <c r="I1693" s="96" t="s">
        <v>112</v>
      </c>
      <c r="J1693" s="97" t="str">
        <f>IF(C1693='TABELA UNIFICADA 2024'!A1639,'TABELA UNIFICADA 2024'!G1639," ")</f>
        <v xml:space="preserve"> </v>
      </c>
      <c r="K1693" s="96" t="s">
        <v>113</v>
      </c>
      <c r="L1693" s="100" t="str">
        <f t="shared" si="151"/>
        <v>-</v>
      </c>
      <c r="M1693" s="95" t="str">
        <f>IF(C1693='TABELA UNIFICADA 2024'!A1693,'TABELA UNIFICADA 2024'!C1693," ")</f>
        <v xml:space="preserve"> </v>
      </c>
      <c r="N1693" s="99" t="str">
        <f>IF(C1693='TABELA UNIFICADA 2024'!A1639,'TABELA UNIFICADA 2024'!F1639," ")</f>
        <v xml:space="preserve"> </v>
      </c>
      <c r="O1693" s="99" t="str">
        <f t="shared" si="152"/>
        <v xml:space="preserve"> </v>
      </c>
      <c r="Y1693" s="183" t="s">
        <v>2479</v>
      </c>
      <c r="Z1693" s="104" t="s">
        <v>617</v>
      </c>
      <c r="AA1693" s="104" t="s">
        <v>618</v>
      </c>
      <c r="AB1693" s="104" t="str">
        <f t="shared" si="153"/>
        <v>FERRO</v>
      </c>
      <c r="AC1693" s="106">
        <f>IF(AND(AB1693="FERRO",AA1693="PADRAO"),CONTROLE!$T$2,IF(AND(AB1693="FERRO",AA1693="ESPECIAL"),CONTROLE!$T$3,IF(AND(AB1693="ACO",AA1693="PADRAO"),CONTROLE!$T$8,IF(AND(AB1693="ACO",AA1693="ESPECIAL"),CONTROLE!$T$9,IF(AND(AB1693="ALUMINIO",AA1693="PADRAO"),CONTROLE!$T$5,IF(AND(AB1693="ALUMINIO",AA1693="ESPECIAL"),CONTROLE!$T$6))))))</f>
        <v>12738</v>
      </c>
    </row>
    <row r="1694" spans="1:29" ht="15" customHeight="1">
      <c r="A1694" s="98" t="s">
        <v>2927</v>
      </c>
      <c r="B1694" s="96" t="str">
        <f t="shared" si="148"/>
        <v xml:space="preserve"> </v>
      </c>
      <c r="C1694" s="96" t="str">
        <f>IF(AND(ISBLANK('TABELA UNIFICADA 2024'!P1640)=TRUE,(ISBLANK('TABELA UNIFICADA 2024'!A1640)=FALSE)),'TABELA UNIFICADA 2024'!A1640," ")</f>
        <v xml:space="preserve"> </v>
      </c>
      <c r="D1694" s="96" t="s">
        <v>43</v>
      </c>
      <c r="E1694" s="191" t="str">
        <f>IF(ISBLANK('TABELA UNIFICADA 2024'!M1640)=TRUE," ",'TABELA UNIFICADA 2024'!M1640)</f>
        <v xml:space="preserve"> </v>
      </c>
      <c r="F1694" s="96" t="s">
        <v>111</v>
      </c>
      <c r="G1694" s="96" t="str">
        <f>IF(C1694='TABELA UNIFICADA 2024'!A1694,'TABELA UNIFICADA 2024'!D1694," ")</f>
        <v xml:space="preserve"> </v>
      </c>
      <c r="H1694" s="96" t="s">
        <v>43</v>
      </c>
      <c r="I1694" s="96" t="s">
        <v>112</v>
      </c>
      <c r="J1694" s="97" t="str">
        <f>IF(C1694='TABELA UNIFICADA 2024'!A1640,'TABELA UNIFICADA 2024'!G1640," ")</f>
        <v xml:space="preserve"> </v>
      </c>
      <c r="K1694" s="96" t="s">
        <v>113</v>
      </c>
      <c r="L1694" s="100" t="str">
        <f t="shared" si="151"/>
        <v>-</v>
      </c>
      <c r="M1694" s="95" t="str">
        <f>IF(C1694='TABELA UNIFICADA 2024'!A1694,'TABELA UNIFICADA 2024'!C1694," ")</f>
        <v xml:space="preserve"> </v>
      </c>
      <c r="N1694" s="99" t="str">
        <f>IF(C1694='TABELA UNIFICADA 2024'!A1640,'TABELA UNIFICADA 2024'!F1640," ")</f>
        <v xml:space="preserve"> </v>
      </c>
      <c r="O1694" s="99" t="str">
        <f t="shared" si="152"/>
        <v xml:space="preserve"> </v>
      </c>
      <c r="Y1694" s="183" t="s">
        <v>2480</v>
      </c>
      <c r="Z1694" s="104" t="s">
        <v>617</v>
      </c>
      <c r="AA1694" s="104" t="s">
        <v>618</v>
      </c>
      <c r="AB1694" s="104" t="str">
        <f t="shared" si="153"/>
        <v>FERRO</v>
      </c>
      <c r="AC1694" s="106">
        <f>IF(AND(AB1694="FERRO",AA1694="PADRAO"),CONTROLE!$T$2,IF(AND(AB1694="FERRO",AA1694="ESPECIAL"),CONTROLE!$T$3,IF(AND(AB1694="ACO",AA1694="PADRAO"),CONTROLE!$T$8,IF(AND(AB1694="ACO",AA1694="ESPECIAL"),CONTROLE!$T$9,IF(AND(AB1694="ALUMINIO",AA1694="PADRAO"),CONTROLE!$T$5,IF(AND(AB1694="ALUMINIO",AA1694="ESPECIAL"),CONTROLE!$T$6))))))</f>
        <v>12738</v>
      </c>
    </row>
    <row r="1695" spans="1:29" ht="15" customHeight="1">
      <c r="A1695" s="98" t="s">
        <v>2927</v>
      </c>
      <c r="B1695" s="96" t="str">
        <f t="shared" si="148"/>
        <v xml:space="preserve"> </v>
      </c>
      <c r="C1695" s="96" t="str">
        <f>IF(AND(ISBLANK('TABELA UNIFICADA 2024'!P1641)=TRUE,(ISBLANK('TABELA UNIFICADA 2024'!A1641)=FALSE)),'TABELA UNIFICADA 2024'!A1641," ")</f>
        <v xml:space="preserve"> </v>
      </c>
      <c r="D1695" s="96" t="s">
        <v>43</v>
      </c>
      <c r="E1695" s="191" t="str">
        <f>IF(ISBLANK('TABELA UNIFICADA 2024'!M1641)=TRUE," ",'TABELA UNIFICADA 2024'!M1641)</f>
        <v xml:space="preserve"> </v>
      </c>
      <c r="F1695" s="96" t="s">
        <v>111</v>
      </c>
      <c r="G1695" s="96" t="str">
        <f>IF(C1695='TABELA UNIFICADA 2024'!A1695,'TABELA UNIFICADA 2024'!D1695," ")</f>
        <v xml:space="preserve"> </v>
      </c>
      <c r="H1695" s="96" t="s">
        <v>43</v>
      </c>
      <c r="I1695" s="96" t="s">
        <v>112</v>
      </c>
      <c r="J1695" s="97" t="str">
        <f>IF(C1695='TABELA UNIFICADA 2024'!A1641,'TABELA UNIFICADA 2024'!G1641," ")</f>
        <v xml:space="preserve"> </v>
      </c>
      <c r="K1695" s="96" t="s">
        <v>113</v>
      </c>
      <c r="L1695" s="100" t="str">
        <f t="shared" si="151"/>
        <v>-</v>
      </c>
      <c r="M1695" s="95" t="str">
        <f>IF(C1695='TABELA UNIFICADA 2024'!A1695,'TABELA UNIFICADA 2024'!C1695," ")</f>
        <v xml:space="preserve"> </v>
      </c>
      <c r="N1695" s="99" t="str">
        <f>IF(C1695='TABELA UNIFICADA 2024'!A1641,'TABELA UNIFICADA 2024'!F1641," ")</f>
        <v xml:space="preserve"> </v>
      </c>
      <c r="O1695" s="99" t="str">
        <f t="shared" si="152"/>
        <v xml:space="preserve"> </v>
      </c>
      <c r="Y1695" s="183" t="s">
        <v>525</v>
      </c>
      <c r="Z1695" s="104" t="s">
        <v>617</v>
      </c>
      <c r="AA1695" s="104" t="s">
        <v>618</v>
      </c>
      <c r="AB1695" s="104" t="str">
        <f t="shared" si="153"/>
        <v>FERRO</v>
      </c>
      <c r="AC1695" s="106">
        <f>IF(AND(AB1695="FERRO",AA1695="PADRAO"),CONTROLE!$T$2,IF(AND(AB1695="FERRO",AA1695="ESPECIAL"),CONTROLE!$T$3,IF(AND(AB1695="ACO",AA1695="PADRAO"),CONTROLE!$T$8,IF(AND(AB1695="ACO",AA1695="ESPECIAL"),CONTROLE!$T$9,IF(AND(AB1695="ALUMINIO",AA1695="PADRAO"),CONTROLE!$T$5,IF(AND(AB1695="ALUMINIO",AA1695="ESPECIAL"),CONTROLE!$T$6))))))</f>
        <v>12738</v>
      </c>
    </row>
    <row r="1696" spans="1:29" ht="15" customHeight="1">
      <c r="A1696" s="98" t="s">
        <v>2927</v>
      </c>
      <c r="B1696" s="96" t="str">
        <f t="shared" si="148"/>
        <v xml:space="preserve"> </v>
      </c>
      <c r="C1696" s="96" t="str">
        <f>IF(AND(ISBLANK('TABELA UNIFICADA 2024'!P1642)=TRUE,(ISBLANK('TABELA UNIFICADA 2024'!A1642)=FALSE)),'TABELA UNIFICADA 2024'!A1642," ")</f>
        <v xml:space="preserve"> </v>
      </c>
      <c r="D1696" s="96" t="s">
        <v>43</v>
      </c>
      <c r="E1696" s="191" t="str">
        <f>IF(ISBLANK('TABELA UNIFICADA 2024'!M1642)=TRUE," ",'TABELA UNIFICADA 2024'!M1642)</f>
        <v xml:space="preserve"> </v>
      </c>
      <c r="F1696" s="96" t="s">
        <v>111</v>
      </c>
      <c r="G1696" s="96" t="str">
        <f>IF(C1696='TABELA UNIFICADA 2024'!A1696,'TABELA UNIFICADA 2024'!D1696," ")</f>
        <v xml:space="preserve"> </v>
      </c>
      <c r="H1696" s="96" t="s">
        <v>43</v>
      </c>
      <c r="I1696" s="96" t="s">
        <v>112</v>
      </c>
      <c r="J1696" s="97" t="str">
        <f>IF(C1696='TABELA UNIFICADA 2024'!A1642,'TABELA UNIFICADA 2024'!G1642," ")</f>
        <v xml:space="preserve"> </v>
      </c>
      <c r="K1696" s="96" t="s">
        <v>113</v>
      </c>
      <c r="L1696" s="100" t="str">
        <f t="shared" si="151"/>
        <v>-</v>
      </c>
      <c r="M1696" s="95" t="str">
        <f>IF(C1696='TABELA UNIFICADA 2024'!A1696,'TABELA UNIFICADA 2024'!C1696," ")</f>
        <v xml:space="preserve"> </v>
      </c>
      <c r="N1696" s="99" t="str">
        <f>IF(C1696='TABELA UNIFICADA 2024'!A1642,'TABELA UNIFICADA 2024'!F1642," ")</f>
        <v xml:space="preserve"> </v>
      </c>
      <c r="O1696" s="99" t="str">
        <f t="shared" si="152"/>
        <v xml:space="preserve"> </v>
      </c>
      <c r="Y1696" s="183" t="s">
        <v>475</v>
      </c>
      <c r="Z1696" s="104" t="s">
        <v>696</v>
      </c>
      <c r="AA1696" s="104" t="s">
        <v>618</v>
      </c>
      <c r="AB1696" s="104" t="s">
        <v>2550</v>
      </c>
      <c r="AC1696" s="106">
        <f>IF(AND(AB1696="FERRO",AA1696="PADRAO"),CONTROLE!$T$2,IF(AND(AB1696="FERRO",AA1696="ESPECIAL"),CONTROLE!$T$3,IF(AND(AB1696="ACO",AA1696="PADRAO"),CONTROLE!$T$8,IF(AND(AB1696="ACO",AA1696="ESPECIAL"),CONTROLE!$T$9,IF(AND(AB1696="ALUMINIO",AA1696="PADRAO"),CONTROLE!$T$5,IF(AND(AB1696="ALUMINIO",AA1696="ESPECIAL"),CONTROLE!$T$6))))))</f>
        <v>12740</v>
      </c>
    </row>
    <row r="1697" spans="1:29" ht="15" customHeight="1">
      <c r="A1697" s="98" t="s">
        <v>2927</v>
      </c>
      <c r="B1697" s="96" t="str">
        <f t="shared" ref="B1697:B1760" si="154">IFERROR(IF(C1697&lt;&gt;" ",VLOOKUP(C1697,$V$2:$W$16,2,0)," ")," ")</f>
        <v xml:space="preserve"> </v>
      </c>
      <c r="C1697" s="96" t="str">
        <f>IF(AND(ISBLANK('TABELA UNIFICADA 2024'!P1643)=TRUE,(ISBLANK('TABELA UNIFICADA 2024'!A1643)=FALSE)),'TABELA UNIFICADA 2024'!A1643," ")</f>
        <v xml:space="preserve"> </v>
      </c>
      <c r="D1697" s="96" t="s">
        <v>43</v>
      </c>
      <c r="E1697" s="191" t="str">
        <f>IF(ISBLANK('TABELA UNIFICADA 2024'!M1643)=TRUE," ",'TABELA UNIFICADA 2024'!M1643)</f>
        <v xml:space="preserve"> </v>
      </c>
      <c r="F1697" s="96" t="s">
        <v>111</v>
      </c>
      <c r="G1697" s="96" t="str">
        <f>IF(C1697='TABELA UNIFICADA 2024'!A1697,'TABELA UNIFICADA 2024'!D1697," ")</f>
        <v xml:space="preserve"> </v>
      </c>
      <c r="H1697" s="96" t="s">
        <v>43</v>
      </c>
      <c r="I1697" s="96" t="s">
        <v>112</v>
      </c>
      <c r="J1697" s="97" t="str">
        <f>IF(C1697='TABELA UNIFICADA 2024'!A1643,'TABELA UNIFICADA 2024'!G1643," ")</f>
        <v xml:space="preserve"> </v>
      </c>
      <c r="K1697" s="96" t="s">
        <v>113</v>
      </c>
      <c r="L1697" s="100" t="str">
        <f t="shared" si="151"/>
        <v>-</v>
      </c>
      <c r="M1697" s="95" t="str">
        <f>IF(C1697='TABELA UNIFICADA 2024'!A1697,'TABELA UNIFICADA 2024'!C1697," ")</f>
        <v xml:space="preserve"> </v>
      </c>
      <c r="N1697" s="99" t="str">
        <f>IF(C1697='TABELA UNIFICADA 2024'!A1643,'TABELA UNIFICADA 2024'!F1643," ")</f>
        <v xml:space="preserve"> </v>
      </c>
      <c r="O1697" s="99" t="str">
        <f t="shared" si="152"/>
        <v xml:space="preserve"> </v>
      </c>
      <c r="Y1697" s="183" t="s">
        <v>476</v>
      </c>
      <c r="Z1697" s="104" t="s">
        <v>696</v>
      </c>
      <c r="AA1697" s="104" t="s">
        <v>618</v>
      </c>
      <c r="AB1697" s="104" t="s">
        <v>2550</v>
      </c>
      <c r="AC1697" s="106">
        <f>IF(AND(AB1697="FERRO",AA1697="PADRAO"),CONTROLE!$T$2,IF(AND(AB1697="FERRO",AA1697="ESPECIAL"),CONTROLE!$T$3,IF(AND(AB1697="ACO",AA1697="PADRAO"),CONTROLE!$T$8,IF(AND(AB1697="ACO",AA1697="ESPECIAL"),CONTROLE!$T$9,IF(AND(AB1697="ALUMINIO",AA1697="PADRAO"),CONTROLE!$T$5,IF(AND(AB1697="ALUMINIO",AA1697="ESPECIAL"),CONTROLE!$T$6))))))</f>
        <v>12740</v>
      </c>
    </row>
    <row r="1698" spans="1:29" ht="15" customHeight="1">
      <c r="A1698" s="98" t="s">
        <v>2927</v>
      </c>
      <c r="B1698" s="96" t="str">
        <f t="shared" si="154"/>
        <v xml:space="preserve"> </v>
      </c>
      <c r="C1698" s="96" t="str">
        <f>IF(AND(ISBLANK('TABELA UNIFICADA 2024'!P1644)=TRUE,(ISBLANK('TABELA UNIFICADA 2024'!A1644)=FALSE)),'TABELA UNIFICADA 2024'!A1644," ")</f>
        <v xml:space="preserve"> </v>
      </c>
      <c r="D1698" s="96" t="s">
        <v>43</v>
      </c>
      <c r="E1698" s="191" t="str">
        <f>IF(ISBLANK('TABELA UNIFICADA 2024'!M1644)=TRUE," ",'TABELA UNIFICADA 2024'!M1644)</f>
        <v xml:space="preserve"> </v>
      </c>
      <c r="F1698" s="96" t="s">
        <v>111</v>
      </c>
      <c r="G1698" s="96" t="str">
        <f>IF(C1698='TABELA UNIFICADA 2024'!A1698,'TABELA UNIFICADA 2024'!D1698," ")</f>
        <v xml:space="preserve"> </v>
      </c>
      <c r="H1698" s="96" t="s">
        <v>43</v>
      </c>
      <c r="I1698" s="96" t="s">
        <v>112</v>
      </c>
      <c r="J1698" s="97" t="str">
        <f>IF(C1698='TABELA UNIFICADA 2024'!A1644,'TABELA UNIFICADA 2024'!G1644," ")</f>
        <v xml:space="preserve"> </v>
      </c>
      <c r="K1698" s="96" t="s">
        <v>113</v>
      </c>
      <c r="L1698" s="100" t="str">
        <f t="shared" si="151"/>
        <v>-</v>
      </c>
      <c r="M1698" s="95" t="str">
        <f>IF(C1698='TABELA UNIFICADA 2024'!A1698,'TABELA UNIFICADA 2024'!C1698," ")</f>
        <v xml:space="preserve"> </v>
      </c>
      <c r="N1698" s="99" t="str">
        <f>IF(C1698='TABELA UNIFICADA 2024'!A1644,'TABELA UNIFICADA 2024'!F1644," ")</f>
        <v xml:space="preserve"> </v>
      </c>
      <c r="O1698" s="99" t="str">
        <f t="shared" si="152"/>
        <v xml:space="preserve"> </v>
      </c>
      <c r="Y1698" s="183" t="s">
        <v>1474</v>
      </c>
      <c r="Z1698" s="104" t="s">
        <v>617</v>
      </c>
      <c r="AA1698" s="104" t="s">
        <v>618</v>
      </c>
      <c r="AB1698" s="104" t="str">
        <f>IF(LEFT(Z1698,1)="G","FERRO",0)</f>
        <v>FERRO</v>
      </c>
      <c r="AC1698" s="106">
        <f>IF(AND(AB1698="FERRO",AA1698="PADRAO"),CONTROLE!$T$2,IF(AND(AB1698="FERRO",AA1698="ESPECIAL"),CONTROLE!$T$3,IF(AND(AB1698="ACO",AA1698="PADRAO"),CONTROLE!$T$8,IF(AND(AB1698="ACO",AA1698="ESPECIAL"),CONTROLE!$T$9,IF(AND(AB1698="ALUMINIO",AA1698="PADRAO"),CONTROLE!$T$5,IF(AND(AB1698="ALUMINIO",AA1698="ESPECIAL"),CONTROLE!$T$6))))))</f>
        <v>12738</v>
      </c>
    </row>
    <row r="1699" spans="1:29" ht="15" customHeight="1">
      <c r="A1699" s="98" t="s">
        <v>2927</v>
      </c>
      <c r="B1699" s="96" t="str">
        <f t="shared" si="154"/>
        <v xml:space="preserve"> </v>
      </c>
      <c r="C1699" s="96" t="str">
        <f>IF(AND(ISBLANK('TABELA UNIFICADA 2024'!P1645)=TRUE,(ISBLANK('TABELA UNIFICADA 2024'!A1645)=FALSE)),'TABELA UNIFICADA 2024'!A1645," ")</f>
        <v xml:space="preserve"> </v>
      </c>
      <c r="D1699" s="96" t="s">
        <v>43</v>
      </c>
      <c r="E1699" s="191" t="str">
        <f>IF(ISBLANK('TABELA UNIFICADA 2024'!M1645)=TRUE," ",'TABELA UNIFICADA 2024'!M1645)</f>
        <v xml:space="preserve"> </v>
      </c>
      <c r="F1699" s="96" t="s">
        <v>111</v>
      </c>
      <c r="G1699" s="96" t="str">
        <f>IF(C1699='TABELA UNIFICADA 2024'!A1699,'TABELA UNIFICADA 2024'!D1699," ")</f>
        <v xml:space="preserve"> </v>
      </c>
      <c r="H1699" s="96" t="s">
        <v>43</v>
      </c>
      <c r="I1699" s="96" t="s">
        <v>112</v>
      </c>
      <c r="J1699" s="97" t="str">
        <f>IF(C1699='TABELA UNIFICADA 2024'!A1645,'TABELA UNIFICADA 2024'!G1645," ")</f>
        <v xml:space="preserve"> </v>
      </c>
      <c r="K1699" s="96" t="s">
        <v>113</v>
      </c>
      <c r="L1699" s="100" t="str">
        <f t="shared" si="151"/>
        <v>-</v>
      </c>
      <c r="M1699" s="95" t="str">
        <f>IF(C1699='TABELA UNIFICADA 2024'!A1699,'TABELA UNIFICADA 2024'!C1699," ")</f>
        <v xml:space="preserve"> </v>
      </c>
      <c r="N1699" s="99" t="str">
        <f>IF(C1699='TABELA UNIFICADA 2024'!A1645,'TABELA UNIFICADA 2024'!F1645," ")</f>
        <v xml:space="preserve"> </v>
      </c>
      <c r="O1699" s="99" t="str">
        <f t="shared" si="152"/>
        <v xml:space="preserve"> </v>
      </c>
      <c r="Y1699" s="183" t="s">
        <v>1475</v>
      </c>
      <c r="Z1699" s="104" t="s">
        <v>617</v>
      </c>
      <c r="AA1699" s="104" t="s">
        <v>618</v>
      </c>
      <c r="AB1699" s="104" t="str">
        <f>IF(LEFT(Z1699,1)="G","FERRO",0)</f>
        <v>FERRO</v>
      </c>
      <c r="AC1699" s="106">
        <f>IF(AND(AB1699="FERRO",AA1699="PADRAO"),CONTROLE!$T$2,IF(AND(AB1699="FERRO",AA1699="ESPECIAL"),CONTROLE!$T$3,IF(AND(AB1699="ACO",AA1699="PADRAO"),CONTROLE!$T$8,IF(AND(AB1699="ACO",AA1699="ESPECIAL"),CONTROLE!$T$9,IF(AND(AB1699="ALUMINIO",AA1699="PADRAO"),CONTROLE!$T$5,IF(AND(AB1699="ALUMINIO",AA1699="ESPECIAL"),CONTROLE!$T$6))))))</f>
        <v>12738</v>
      </c>
    </row>
    <row r="1700" spans="1:29" ht="15" customHeight="1">
      <c r="A1700" s="98" t="s">
        <v>2927</v>
      </c>
      <c r="B1700" s="96" t="str">
        <f t="shared" si="154"/>
        <v xml:space="preserve"> </v>
      </c>
      <c r="C1700" s="96" t="str">
        <f>IF(AND(ISBLANK('TABELA UNIFICADA 2024'!P1646)=TRUE,(ISBLANK('TABELA UNIFICADA 2024'!A1646)=FALSE)),'TABELA UNIFICADA 2024'!A1646," ")</f>
        <v xml:space="preserve"> </v>
      </c>
      <c r="D1700" s="96" t="s">
        <v>43</v>
      </c>
      <c r="E1700" s="191" t="str">
        <f>IF(ISBLANK('TABELA UNIFICADA 2024'!M1646)=TRUE," ",'TABELA UNIFICADA 2024'!M1646)</f>
        <v xml:space="preserve"> </v>
      </c>
      <c r="F1700" s="96" t="s">
        <v>111</v>
      </c>
      <c r="G1700" s="96" t="str">
        <f>IF(C1700='TABELA UNIFICADA 2024'!A1700,'TABELA UNIFICADA 2024'!D1700," ")</f>
        <v xml:space="preserve"> </v>
      </c>
      <c r="H1700" s="96" t="s">
        <v>43</v>
      </c>
      <c r="I1700" s="96" t="s">
        <v>112</v>
      </c>
      <c r="J1700" s="97" t="str">
        <f>IF(C1700='TABELA UNIFICADA 2024'!A1646,'TABELA UNIFICADA 2024'!G1646," ")</f>
        <v xml:space="preserve"> </v>
      </c>
      <c r="K1700" s="96" t="s">
        <v>113</v>
      </c>
      <c r="L1700" s="100" t="str">
        <f t="shared" si="151"/>
        <v>-</v>
      </c>
      <c r="M1700" s="95" t="str">
        <f>IF(C1700='TABELA UNIFICADA 2024'!A1700,'TABELA UNIFICADA 2024'!C1700," ")</f>
        <v xml:space="preserve"> </v>
      </c>
      <c r="N1700" s="99" t="str">
        <f>IF(C1700='TABELA UNIFICADA 2024'!A1646,'TABELA UNIFICADA 2024'!F1646," ")</f>
        <v xml:space="preserve"> </v>
      </c>
      <c r="O1700" s="99" t="str">
        <f t="shared" si="152"/>
        <v xml:space="preserve"> </v>
      </c>
      <c r="Y1700" s="183" t="s">
        <v>93</v>
      </c>
      <c r="Z1700" s="104" t="s">
        <v>617</v>
      </c>
      <c r="AA1700" s="104" t="s">
        <v>618</v>
      </c>
      <c r="AB1700" s="104" t="str">
        <f>IF(LEFT(Z1700,1)="G","FERRO",0)</f>
        <v>FERRO</v>
      </c>
      <c r="AC1700" s="106">
        <f>IF(AND(AB1700="FERRO",AA1700="PADRAO"),CONTROLE!$T$2,IF(AND(AB1700="FERRO",AA1700="ESPECIAL"),CONTROLE!$T$3,IF(AND(AB1700="ACO",AA1700="PADRAO"),CONTROLE!$T$8,IF(AND(AB1700="ACO",AA1700="ESPECIAL"),CONTROLE!$T$9,IF(AND(AB1700="ALUMINIO",AA1700="PADRAO"),CONTROLE!$T$5,IF(AND(AB1700="ALUMINIO",AA1700="ESPECIAL"),CONTROLE!$T$6))))))</f>
        <v>12738</v>
      </c>
    </row>
    <row r="1701" spans="1:29" ht="15" customHeight="1">
      <c r="A1701" s="98" t="s">
        <v>2927</v>
      </c>
      <c r="B1701" s="96" t="str">
        <f t="shared" si="154"/>
        <v xml:space="preserve"> </v>
      </c>
      <c r="C1701" s="96" t="str">
        <f>IF(AND(ISBLANK('TABELA UNIFICADA 2024'!P1647)=TRUE,(ISBLANK('TABELA UNIFICADA 2024'!A1647)=FALSE)),'TABELA UNIFICADA 2024'!A1647," ")</f>
        <v xml:space="preserve"> </v>
      </c>
      <c r="D1701" s="96" t="s">
        <v>43</v>
      </c>
      <c r="E1701" s="191" t="str">
        <f>IF(ISBLANK('TABELA UNIFICADA 2024'!M1647)=TRUE," ",'TABELA UNIFICADA 2024'!M1647)</f>
        <v xml:space="preserve"> </v>
      </c>
      <c r="F1701" s="96" t="s">
        <v>111</v>
      </c>
      <c r="G1701" s="96" t="str">
        <f>IF(C1701='TABELA UNIFICADA 2024'!A1701,'TABELA UNIFICADA 2024'!D1701," ")</f>
        <v xml:space="preserve"> </v>
      </c>
      <c r="H1701" s="96" t="s">
        <v>43</v>
      </c>
      <c r="I1701" s="96" t="s">
        <v>112</v>
      </c>
      <c r="J1701" s="97" t="str">
        <f>IF(C1701='TABELA UNIFICADA 2024'!A1647,'TABELA UNIFICADA 2024'!G1647," ")</f>
        <v xml:space="preserve"> </v>
      </c>
      <c r="K1701" s="96" t="s">
        <v>113</v>
      </c>
      <c r="L1701" s="100" t="str">
        <f t="shared" si="151"/>
        <v>-</v>
      </c>
      <c r="M1701" s="95" t="str">
        <f>IF(C1701='TABELA UNIFICADA 2024'!A1701,'TABELA UNIFICADA 2024'!C1701," ")</f>
        <v xml:space="preserve"> </v>
      </c>
      <c r="N1701" s="99" t="str">
        <f>IF(C1701='TABELA UNIFICADA 2024'!A1647,'TABELA UNIFICADA 2024'!F1647," ")</f>
        <v xml:space="preserve"> </v>
      </c>
      <c r="O1701" s="99" t="str">
        <f t="shared" si="152"/>
        <v xml:space="preserve"> </v>
      </c>
      <c r="Y1701" s="183" t="s">
        <v>1476</v>
      </c>
      <c r="Z1701" s="104" t="s">
        <v>696</v>
      </c>
      <c r="AA1701" s="104" t="s">
        <v>618</v>
      </c>
      <c r="AB1701" s="104" t="s">
        <v>2550</v>
      </c>
      <c r="AC1701" s="106">
        <f>IF(AND(AB1701="FERRO",AA1701="PADRAO"),CONTROLE!$T$2,IF(AND(AB1701="FERRO",AA1701="ESPECIAL"),CONTROLE!$T$3,IF(AND(AB1701="ACO",AA1701="PADRAO"),CONTROLE!$T$8,IF(AND(AB1701="ACO",AA1701="ESPECIAL"),CONTROLE!$T$9,IF(AND(AB1701="ALUMINIO",AA1701="PADRAO"),CONTROLE!$T$5,IF(AND(AB1701="ALUMINIO",AA1701="ESPECIAL"),CONTROLE!$T$6))))))</f>
        <v>12740</v>
      </c>
    </row>
    <row r="1702" spans="1:29" ht="15" customHeight="1">
      <c r="A1702" s="98" t="s">
        <v>2927</v>
      </c>
      <c r="B1702" s="96" t="str">
        <f t="shared" si="154"/>
        <v xml:space="preserve"> </v>
      </c>
      <c r="C1702" s="96" t="str">
        <f>IF(AND(ISBLANK('TABELA UNIFICADA 2024'!P1648)=TRUE,(ISBLANK('TABELA UNIFICADA 2024'!A1648)=FALSE)),'TABELA UNIFICADA 2024'!A1648," ")</f>
        <v xml:space="preserve"> </v>
      </c>
      <c r="D1702" s="96" t="s">
        <v>43</v>
      </c>
      <c r="E1702" s="191" t="str">
        <f>IF(ISBLANK('TABELA UNIFICADA 2024'!M1648)=TRUE," ",'TABELA UNIFICADA 2024'!M1648)</f>
        <v xml:space="preserve"> </v>
      </c>
      <c r="F1702" s="96" t="s">
        <v>111</v>
      </c>
      <c r="G1702" s="96" t="str">
        <f>IF(C1702='TABELA UNIFICADA 2024'!A1702,'TABELA UNIFICADA 2024'!D1702," ")</f>
        <v xml:space="preserve"> </v>
      </c>
      <c r="H1702" s="96" t="s">
        <v>43</v>
      </c>
      <c r="I1702" s="96" t="s">
        <v>112</v>
      </c>
      <c r="J1702" s="97" t="str">
        <f>IF(C1702='TABELA UNIFICADA 2024'!A1648,'TABELA UNIFICADA 2024'!G1648," ")</f>
        <v xml:space="preserve"> </v>
      </c>
      <c r="K1702" s="96" t="s">
        <v>113</v>
      </c>
      <c r="L1702" s="100" t="str">
        <f t="shared" si="151"/>
        <v>-</v>
      </c>
      <c r="M1702" s="95" t="str">
        <f>IF(C1702='TABELA UNIFICADA 2024'!A1702,'TABELA UNIFICADA 2024'!C1702," ")</f>
        <v xml:space="preserve"> </v>
      </c>
      <c r="N1702" s="99" t="str">
        <f>IF(C1702='TABELA UNIFICADA 2024'!A1648,'TABELA UNIFICADA 2024'!F1648," ")</f>
        <v xml:space="preserve"> </v>
      </c>
      <c r="O1702" s="99" t="str">
        <f t="shared" si="152"/>
        <v xml:space="preserve"> </v>
      </c>
      <c r="Y1702" s="183" t="s">
        <v>1477</v>
      </c>
      <c r="Z1702" s="104" t="s">
        <v>696</v>
      </c>
      <c r="AA1702" s="104" t="s">
        <v>618</v>
      </c>
      <c r="AB1702" s="104" t="s">
        <v>2550</v>
      </c>
      <c r="AC1702" s="106">
        <f>IF(AND(AB1702="FERRO",AA1702="PADRAO"),CONTROLE!$T$2,IF(AND(AB1702="FERRO",AA1702="ESPECIAL"),CONTROLE!$T$3,IF(AND(AB1702="ACO",AA1702="PADRAO"),CONTROLE!$T$8,IF(AND(AB1702="ACO",AA1702="ESPECIAL"),CONTROLE!$T$9,IF(AND(AB1702="ALUMINIO",AA1702="PADRAO"),CONTROLE!$T$5,IF(AND(AB1702="ALUMINIO",AA1702="ESPECIAL"),CONTROLE!$T$6))))))</f>
        <v>12740</v>
      </c>
    </row>
    <row r="1703" spans="1:29" ht="15" customHeight="1">
      <c r="A1703" s="98" t="s">
        <v>2927</v>
      </c>
      <c r="B1703" s="96" t="str">
        <f t="shared" si="154"/>
        <v xml:space="preserve"> </v>
      </c>
      <c r="C1703" s="96" t="str">
        <f>IF(AND(ISBLANK('TABELA UNIFICADA 2024'!P1649)=TRUE,(ISBLANK('TABELA UNIFICADA 2024'!A1649)=FALSE)),'TABELA UNIFICADA 2024'!A1649," ")</f>
        <v xml:space="preserve"> </v>
      </c>
      <c r="D1703" s="96" t="s">
        <v>43</v>
      </c>
      <c r="E1703" s="191" t="str">
        <f>IF(ISBLANK('TABELA UNIFICADA 2024'!M1649)=TRUE," ",'TABELA UNIFICADA 2024'!M1649)</f>
        <v xml:space="preserve"> </v>
      </c>
      <c r="F1703" s="96" t="s">
        <v>111</v>
      </c>
      <c r="G1703" s="96" t="str">
        <f>IF(C1703='TABELA UNIFICADA 2024'!A1703,'TABELA UNIFICADA 2024'!D1703," ")</f>
        <v xml:space="preserve"> </v>
      </c>
      <c r="H1703" s="96" t="s">
        <v>43</v>
      </c>
      <c r="I1703" s="96" t="s">
        <v>112</v>
      </c>
      <c r="J1703" s="97" t="str">
        <f>IF(C1703='TABELA UNIFICADA 2024'!A1649,'TABELA UNIFICADA 2024'!G1649," ")</f>
        <v xml:space="preserve"> </v>
      </c>
      <c r="K1703" s="96" t="s">
        <v>113</v>
      </c>
      <c r="L1703" s="100" t="str">
        <f t="shared" si="151"/>
        <v>-</v>
      </c>
      <c r="M1703" s="95" t="str">
        <f>IF(C1703='TABELA UNIFICADA 2024'!A1703,'TABELA UNIFICADA 2024'!C1703," ")</f>
        <v xml:space="preserve"> </v>
      </c>
      <c r="N1703" s="99" t="str">
        <f>IF(C1703='TABELA UNIFICADA 2024'!A1649,'TABELA UNIFICADA 2024'!F1649," ")</f>
        <v xml:space="preserve"> </v>
      </c>
      <c r="O1703" s="99" t="str">
        <f t="shared" si="152"/>
        <v xml:space="preserve"> </v>
      </c>
      <c r="Y1703" s="183" t="s">
        <v>1478</v>
      </c>
      <c r="Z1703" s="104" t="s">
        <v>662</v>
      </c>
      <c r="AA1703" s="104" t="s">
        <v>618</v>
      </c>
      <c r="AB1703" s="104" t="str">
        <f t="shared" ref="AB1703:AB1719" si="155">IF(LEFT(Z1703,1)="G","FERRO",0)</f>
        <v>FERRO</v>
      </c>
      <c r="AC1703" s="106">
        <f>IF(AND(AB1703="FERRO",AA1703="PADRAO"),CONTROLE!$T$2,IF(AND(AB1703="FERRO",AA1703="ESPECIAL"),CONTROLE!$T$3,IF(AND(AB1703="ACO",AA1703="PADRAO"),CONTROLE!$T$8,IF(AND(AB1703="ACO",AA1703="ESPECIAL"),CONTROLE!$T$9,IF(AND(AB1703="ALUMINIO",AA1703="PADRAO"),CONTROLE!$T$5,IF(AND(AB1703="ALUMINIO",AA1703="ESPECIAL"),CONTROLE!$T$6))))))</f>
        <v>12738</v>
      </c>
    </row>
    <row r="1704" spans="1:29" ht="15" customHeight="1">
      <c r="A1704" s="98" t="s">
        <v>2927</v>
      </c>
      <c r="B1704" s="96" t="str">
        <f t="shared" si="154"/>
        <v xml:space="preserve"> </v>
      </c>
      <c r="C1704" s="96" t="str">
        <f>IF(AND(ISBLANK('TABELA UNIFICADA 2024'!P1650)=TRUE,(ISBLANK('TABELA UNIFICADA 2024'!A1650)=FALSE)),'TABELA UNIFICADA 2024'!A1650," ")</f>
        <v xml:space="preserve"> </v>
      </c>
      <c r="D1704" s="96" t="s">
        <v>43</v>
      </c>
      <c r="E1704" s="191" t="str">
        <f>IF(ISBLANK('TABELA UNIFICADA 2024'!M1650)=TRUE," ",'TABELA UNIFICADA 2024'!M1650)</f>
        <v xml:space="preserve"> </v>
      </c>
      <c r="F1704" s="96" t="s">
        <v>111</v>
      </c>
      <c r="G1704" s="96" t="str">
        <f>IF(C1704='TABELA UNIFICADA 2024'!A1704,'TABELA UNIFICADA 2024'!D1704," ")</f>
        <v xml:space="preserve"> </v>
      </c>
      <c r="H1704" s="96" t="s">
        <v>43</v>
      </c>
      <c r="I1704" s="96" t="s">
        <v>112</v>
      </c>
      <c r="J1704" s="97" t="str">
        <f>IF(C1704='TABELA UNIFICADA 2024'!A1650,'TABELA UNIFICADA 2024'!G1650," ")</f>
        <v xml:space="preserve"> </v>
      </c>
      <c r="K1704" s="96" t="s">
        <v>113</v>
      </c>
      <c r="L1704" s="100" t="str">
        <f t="shared" si="151"/>
        <v>-</v>
      </c>
      <c r="M1704" s="95" t="str">
        <f>IF(C1704='TABELA UNIFICADA 2024'!A1704,'TABELA UNIFICADA 2024'!C1704," ")</f>
        <v xml:space="preserve"> </v>
      </c>
      <c r="N1704" s="99" t="str">
        <f>IF(C1704='TABELA UNIFICADA 2024'!A1650,'TABELA UNIFICADA 2024'!F1650," ")</f>
        <v xml:space="preserve"> </v>
      </c>
      <c r="O1704" s="99" t="str">
        <f t="shared" si="152"/>
        <v xml:space="preserve"> </v>
      </c>
      <c r="Y1704" s="183" t="s">
        <v>1479</v>
      </c>
      <c r="Z1704" s="104" t="s">
        <v>617</v>
      </c>
      <c r="AA1704" s="104" t="s">
        <v>706</v>
      </c>
      <c r="AB1704" s="104" t="str">
        <f t="shared" si="155"/>
        <v>FERRO</v>
      </c>
      <c r="AC1704" s="106">
        <f>IF(AND(AB1704="FERRO",AA1704="PADRAO"),CONTROLE!$T$2,IF(AND(AB1704="FERRO",AA1704="ESPECIAL"),CONTROLE!$T$3,IF(AND(AB1704="ACO",AA1704="PADRAO"),CONTROLE!$T$8,IF(AND(AB1704="ACO",AA1704="ESPECIAL"),CONTROLE!$T$9,IF(AND(AB1704="ALUMINIO",AA1704="PADRAO"),CONTROLE!$T$5,IF(AND(AB1704="ALUMINIO",AA1704="ESPECIAL"),CONTROLE!$T$6))))))</f>
        <v>12737</v>
      </c>
    </row>
    <row r="1705" spans="1:29" ht="15" customHeight="1">
      <c r="A1705" s="98" t="s">
        <v>2927</v>
      </c>
      <c r="B1705" s="96" t="str">
        <f t="shared" si="154"/>
        <v xml:space="preserve"> </v>
      </c>
      <c r="C1705" s="96" t="str">
        <f>IF(AND(ISBLANK('TABELA UNIFICADA 2024'!P1651)=TRUE,(ISBLANK('TABELA UNIFICADA 2024'!A1651)=FALSE)),'TABELA UNIFICADA 2024'!A1651," ")</f>
        <v xml:space="preserve"> </v>
      </c>
      <c r="D1705" s="96" t="s">
        <v>43</v>
      </c>
      <c r="E1705" s="191" t="str">
        <f>IF(ISBLANK('TABELA UNIFICADA 2024'!M1651)=TRUE," ",'TABELA UNIFICADA 2024'!M1651)</f>
        <v xml:space="preserve"> </v>
      </c>
      <c r="F1705" s="96" t="s">
        <v>111</v>
      </c>
      <c r="G1705" s="96" t="str">
        <f>IF(C1705='TABELA UNIFICADA 2024'!A1705,'TABELA UNIFICADA 2024'!D1705," ")</f>
        <v xml:space="preserve"> </v>
      </c>
      <c r="H1705" s="96" t="s">
        <v>43</v>
      </c>
      <c r="I1705" s="96" t="s">
        <v>112</v>
      </c>
      <c r="J1705" s="97" t="str">
        <f>IF(C1705='TABELA UNIFICADA 2024'!A1651,'TABELA UNIFICADA 2024'!G1651," ")</f>
        <v xml:space="preserve"> </v>
      </c>
      <c r="K1705" s="96" t="s">
        <v>113</v>
      </c>
      <c r="L1705" s="100" t="str">
        <f t="shared" si="151"/>
        <v>-</v>
      </c>
      <c r="M1705" s="95" t="str">
        <f>IF(C1705='TABELA UNIFICADA 2024'!A1705,'TABELA UNIFICADA 2024'!C1705," ")</f>
        <v xml:space="preserve"> </v>
      </c>
      <c r="N1705" s="99" t="str">
        <f>IF(C1705='TABELA UNIFICADA 2024'!A1651,'TABELA UNIFICADA 2024'!F1651," ")</f>
        <v xml:space="preserve"> </v>
      </c>
      <c r="O1705" s="99" t="str">
        <f t="shared" si="152"/>
        <v xml:space="preserve"> </v>
      </c>
      <c r="Y1705" s="183" t="s">
        <v>1480</v>
      </c>
      <c r="Z1705" s="104" t="s">
        <v>617</v>
      </c>
      <c r="AA1705" s="104" t="s">
        <v>706</v>
      </c>
      <c r="AB1705" s="104" t="str">
        <f t="shared" si="155"/>
        <v>FERRO</v>
      </c>
      <c r="AC1705" s="106">
        <f>IF(AND(AB1705="FERRO",AA1705="PADRAO"),CONTROLE!$T$2,IF(AND(AB1705="FERRO",AA1705="ESPECIAL"),CONTROLE!$T$3,IF(AND(AB1705="ACO",AA1705="PADRAO"),CONTROLE!$T$8,IF(AND(AB1705="ACO",AA1705="ESPECIAL"),CONTROLE!$T$9,IF(AND(AB1705="ALUMINIO",AA1705="PADRAO"),CONTROLE!$T$5,IF(AND(AB1705="ALUMINIO",AA1705="ESPECIAL"),CONTROLE!$T$6))))))</f>
        <v>12737</v>
      </c>
    </row>
    <row r="1706" spans="1:29" ht="15" customHeight="1">
      <c r="A1706" s="98" t="s">
        <v>2927</v>
      </c>
      <c r="B1706" s="96" t="str">
        <f t="shared" si="154"/>
        <v xml:space="preserve"> </v>
      </c>
      <c r="C1706" s="96" t="str">
        <f>IF(AND(ISBLANK('TABELA UNIFICADA 2024'!P1652)=TRUE,(ISBLANK('TABELA UNIFICADA 2024'!A1652)=FALSE)),'TABELA UNIFICADA 2024'!A1652," ")</f>
        <v xml:space="preserve"> </v>
      </c>
      <c r="D1706" s="96" t="s">
        <v>43</v>
      </c>
      <c r="E1706" s="191" t="str">
        <f>IF(ISBLANK('TABELA UNIFICADA 2024'!M1652)=TRUE," ",'TABELA UNIFICADA 2024'!M1652)</f>
        <v xml:space="preserve"> </v>
      </c>
      <c r="F1706" s="96" t="s">
        <v>111</v>
      </c>
      <c r="G1706" s="96" t="str">
        <f>IF(C1706='TABELA UNIFICADA 2024'!A1706,'TABELA UNIFICADA 2024'!D1706," ")</f>
        <v xml:space="preserve"> </v>
      </c>
      <c r="H1706" s="96" t="s">
        <v>43</v>
      </c>
      <c r="I1706" s="96" t="s">
        <v>112</v>
      </c>
      <c r="J1706" s="97" t="str">
        <f>IF(C1706='TABELA UNIFICADA 2024'!A1652,'TABELA UNIFICADA 2024'!G1652," ")</f>
        <v xml:space="preserve"> </v>
      </c>
      <c r="K1706" s="96" t="s">
        <v>113</v>
      </c>
      <c r="L1706" s="100" t="str">
        <f t="shared" si="151"/>
        <v>-</v>
      </c>
      <c r="M1706" s="95" t="str">
        <f>IF(C1706='TABELA UNIFICADA 2024'!A1706,'TABELA UNIFICADA 2024'!C1706," ")</f>
        <v xml:space="preserve"> </v>
      </c>
      <c r="N1706" s="99" t="str">
        <f>IF(C1706='TABELA UNIFICADA 2024'!A1652,'TABELA UNIFICADA 2024'!F1652," ")</f>
        <v xml:space="preserve"> </v>
      </c>
      <c r="O1706" s="99" t="str">
        <f t="shared" si="152"/>
        <v xml:space="preserve"> </v>
      </c>
      <c r="Y1706" s="183" t="s">
        <v>1481</v>
      </c>
      <c r="Z1706" s="104" t="s">
        <v>617</v>
      </c>
      <c r="AA1706" s="104" t="s">
        <v>706</v>
      </c>
      <c r="AB1706" s="104" t="str">
        <f t="shared" si="155"/>
        <v>FERRO</v>
      </c>
      <c r="AC1706" s="106">
        <f>IF(AND(AB1706="FERRO",AA1706="PADRAO"),CONTROLE!$T$2,IF(AND(AB1706="FERRO",AA1706="ESPECIAL"),CONTROLE!$T$3,IF(AND(AB1706="ACO",AA1706="PADRAO"),CONTROLE!$T$8,IF(AND(AB1706="ACO",AA1706="ESPECIAL"),CONTROLE!$T$9,IF(AND(AB1706="ALUMINIO",AA1706="PADRAO"),CONTROLE!$T$5,IF(AND(AB1706="ALUMINIO",AA1706="ESPECIAL"),CONTROLE!$T$6))))))</f>
        <v>12737</v>
      </c>
    </row>
    <row r="1707" spans="1:29" ht="15" customHeight="1">
      <c r="A1707" s="98" t="s">
        <v>2927</v>
      </c>
      <c r="B1707" s="96" t="str">
        <f t="shared" si="154"/>
        <v xml:space="preserve"> </v>
      </c>
      <c r="C1707" s="96" t="str">
        <f>IF(AND(ISBLANK('TABELA UNIFICADA 2024'!P1653)=TRUE,(ISBLANK('TABELA UNIFICADA 2024'!A1653)=FALSE)),'TABELA UNIFICADA 2024'!A1653," ")</f>
        <v xml:space="preserve"> </v>
      </c>
      <c r="D1707" s="96" t="s">
        <v>43</v>
      </c>
      <c r="E1707" s="191" t="str">
        <f>IF(ISBLANK('TABELA UNIFICADA 2024'!M1653)=TRUE," ",'TABELA UNIFICADA 2024'!M1653)</f>
        <v xml:space="preserve"> </v>
      </c>
      <c r="F1707" s="96" t="s">
        <v>111</v>
      </c>
      <c r="G1707" s="96" t="str">
        <f>IF(C1707='TABELA UNIFICADA 2024'!A1707,'TABELA UNIFICADA 2024'!D1707," ")</f>
        <v xml:space="preserve"> </v>
      </c>
      <c r="H1707" s="96" t="s">
        <v>43</v>
      </c>
      <c r="I1707" s="96" t="s">
        <v>112</v>
      </c>
      <c r="J1707" s="97" t="str">
        <f>IF(C1707='TABELA UNIFICADA 2024'!A1653,'TABELA UNIFICADA 2024'!G1653," ")</f>
        <v xml:space="preserve"> </v>
      </c>
      <c r="K1707" s="96" t="s">
        <v>113</v>
      </c>
      <c r="L1707" s="100" t="str">
        <f t="shared" si="151"/>
        <v>-</v>
      </c>
      <c r="M1707" s="95" t="str">
        <f>IF(C1707='TABELA UNIFICADA 2024'!A1707,'TABELA UNIFICADA 2024'!C1707," ")</f>
        <v xml:space="preserve"> </v>
      </c>
      <c r="N1707" s="99" t="str">
        <f>IF(C1707='TABELA UNIFICADA 2024'!A1653,'TABELA UNIFICADA 2024'!F1653," ")</f>
        <v xml:space="preserve"> </v>
      </c>
      <c r="O1707" s="99" t="str">
        <f t="shared" si="152"/>
        <v xml:space="preserve"> </v>
      </c>
      <c r="Y1707" s="183" t="s">
        <v>1482</v>
      </c>
      <c r="Z1707" s="104" t="s">
        <v>662</v>
      </c>
      <c r="AA1707" s="104" t="s">
        <v>706</v>
      </c>
      <c r="AB1707" s="104" t="str">
        <f t="shared" si="155"/>
        <v>FERRO</v>
      </c>
      <c r="AC1707" s="106">
        <f>IF(AND(AB1707="FERRO",AA1707="PADRAO"),CONTROLE!$T$2,IF(AND(AB1707="FERRO",AA1707="ESPECIAL"),CONTROLE!$T$3,IF(AND(AB1707="ACO",AA1707="PADRAO"),CONTROLE!$T$8,IF(AND(AB1707="ACO",AA1707="ESPECIAL"),CONTROLE!$T$9,IF(AND(AB1707="ALUMINIO",AA1707="PADRAO"),CONTROLE!$T$5,IF(AND(AB1707="ALUMINIO",AA1707="ESPECIAL"),CONTROLE!$T$6))))))</f>
        <v>12737</v>
      </c>
    </row>
    <row r="1708" spans="1:29" ht="15" customHeight="1">
      <c r="A1708" s="98" t="s">
        <v>2927</v>
      </c>
      <c r="B1708" s="96" t="str">
        <f t="shared" si="154"/>
        <v xml:space="preserve"> </v>
      </c>
      <c r="C1708" s="96" t="str">
        <f>IF(AND(ISBLANK('TABELA UNIFICADA 2024'!P1654)=TRUE,(ISBLANK('TABELA UNIFICADA 2024'!A1654)=FALSE)),'TABELA UNIFICADA 2024'!A1654," ")</f>
        <v xml:space="preserve"> </v>
      </c>
      <c r="D1708" s="96" t="s">
        <v>43</v>
      </c>
      <c r="E1708" s="191" t="str">
        <f>IF(ISBLANK('TABELA UNIFICADA 2024'!M1654)=TRUE," ",'TABELA UNIFICADA 2024'!M1654)</f>
        <v xml:space="preserve"> </v>
      </c>
      <c r="F1708" s="96" t="s">
        <v>111</v>
      </c>
      <c r="G1708" s="96" t="str">
        <f>IF(C1708='TABELA UNIFICADA 2024'!A1708,'TABELA UNIFICADA 2024'!D1708," ")</f>
        <v xml:space="preserve"> </v>
      </c>
      <c r="H1708" s="96" t="s">
        <v>43</v>
      </c>
      <c r="I1708" s="96" t="s">
        <v>112</v>
      </c>
      <c r="J1708" s="97" t="str">
        <f>IF(C1708='TABELA UNIFICADA 2024'!A1654,'TABELA UNIFICADA 2024'!G1654," ")</f>
        <v xml:space="preserve"> </v>
      </c>
      <c r="K1708" s="96" t="s">
        <v>113</v>
      </c>
      <c r="L1708" s="100" t="str">
        <f t="shared" si="151"/>
        <v>-</v>
      </c>
      <c r="M1708" s="95" t="str">
        <f>IF(C1708='TABELA UNIFICADA 2024'!A1708,'TABELA UNIFICADA 2024'!C1708," ")</f>
        <v xml:space="preserve"> </v>
      </c>
      <c r="N1708" s="99" t="str">
        <f>IF(C1708='TABELA UNIFICADA 2024'!A1654,'TABELA UNIFICADA 2024'!F1654," ")</f>
        <v xml:space="preserve"> </v>
      </c>
      <c r="O1708" s="99" t="str">
        <f t="shared" si="152"/>
        <v xml:space="preserve"> </v>
      </c>
      <c r="Y1708" s="183" t="s">
        <v>1483</v>
      </c>
      <c r="Z1708" s="104" t="s">
        <v>662</v>
      </c>
      <c r="AA1708" s="104" t="s">
        <v>706</v>
      </c>
      <c r="AB1708" s="104" t="str">
        <f t="shared" si="155"/>
        <v>FERRO</v>
      </c>
      <c r="AC1708" s="106">
        <f>IF(AND(AB1708="FERRO",AA1708="PADRAO"),CONTROLE!$T$2,IF(AND(AB1708="FERRO",AA1708="ESPECIAL"),CONTROLE!$T$3,IF(AND(AB1708="ACO",AA1708="PADRAO"),CONTROLE!$T$8,IF(AND(AB1708="ACO",AA1708="ESPECIAL"),CONTROLE!$T$9,IF(AND(AB1708="ALUMINIO",AA1708="PADRAO"),CONTROLE!$T$5,IF(AND(AB1708="ALUMINIO",AA1708="ESPECIAL"),CONTROLE!$T$6))))))</f>
        <v>12737</v>
      </c>
    </row>
    <row r="1709" spans="1:29" ht="15" customHeight="1">
      <c r="A1709" s="98" t="s">
        <v>2927</v>
      </c>
      <c r="B1709" s="96" t="str">
        <f t="shared" si="154"/>
        <v xml:space="preserve"> </v>
      </c>
      <c r="C1709" s="96" t="str">
        <f>IF(AND(ISBLANK('TABELA UNIFICADA 2024'!P1655)=TRUE,(ISBLANK('TABELA UNIFICADA 2024'!A1655)=FALSE)),'TABELA UNIFICADA 2024'!A1655," ")</f>
        <v xml:space="preserve"> </v>
      </c>
      <c r="D1709" s="96" t="s">
        <v>43</v>
      </c>
      <c r="E1709" s="191" t="str">
        <f>IF(ISBLANK('TABELA UNIFICADA 2024'!M1655)=TRUE," ",'TABELA UNIFICADA 2024'!M1655)</f>
        <v xml:space="preserve"> </v>
      </c>
      <c r="F1709" s="96" t="s">
        <v>111</v>
      </c>
      <c r="G1709" s="96" t="str">
        <f>IF(C1709='TABELA UNIFICADA 2024'!A1709,'TABELA UNIFICADA 2024'!D1709," ")</f>
        <v xml:space="preserve"> </v>
      </c>
      <c r="H1709" s="96" t="s">
        <v>43</v>
      </c>
      <c r="I1709" s="96" t="s">
        <v>112</v>
      </c>
      <c r="J1709" s="97" t="str">
        <f>IF(C1709='TABELA UNIFICADA 2024'!A1655,'TABELA UNIFICADA 2024'!G1655," ")</f>
        <v xml:space="preserve"> </v>
      </c>
      <c r="K1709" s="96" t="s">
        <v>113</v>
      </c>
      <c r="L1709" s="100" t="str">
        <f t="shared" si="151"/>
        <v>-</v>
      </c>
      <c r="M1709" s="95" t="str">
        <f>IF(C1709='TABELA UNIFICADA 2024'!A1709,'TABELA UNIFICADA 2024'!C1709," ")</f>
        <v xml:space="preserve"> </v>
      </c>
      <c r="N1709" s="99" t="str">
        <f>IF(C1709='TABELA UNIFICADA 2024'!A1655,'TABELA UNIFICADA 2024'!F1655," ")</f>
        <v xml:space="preserve"> </v>
      </c>
      <c r="O1709" s="99" t="str">
        <f t="shared" si="152"/>
        <v xml:space="preserve"> </v>
      </c>
      <c r="Y1709" s="183" t="s">
        <v>1484</v>
      </c>
      <c r="Z1709" s="104" t="s">
        <v>662</v>
      </c>
      <c r="AA1709" s="104" t="s">
        <v>706</v>
      </c>
      <c r="AB1709" s="104" t="str">
        <f t="shared" si="155"/>
        <v>FERRO</v>
      </c>
      <c r="AC1709" s="106">
        <f>IF(AND(AB1709="FERRO",AA1709="PADRAO"),CONTROLE!$T$2,IF(AND(AB1709="FERRO",AA1709="ESPECIAL"),CONTROLE!$T$3,IF(AND(AB1709="ACO",AA1709="PADRAO"),CONTROLE!$T$8,IF(AND(AB1709="ACO",AA1709="ESPECIAL"),CONTROLE!$T$9,IF(AND(AB1709="ALUMINIO",AA1709="PADRAO"),CONTROLE!$T$5,IF(AND(AB1709="ALUMINIO",AA1709="ESPECIAL"),CONTROLE!$T$6))))))</f>
        <v>12737</v>
      </c>
    </row>
    <row r="1710" spans="1:29" ht="15" customHeight="1">
      <c r="A1710" s="98" t="s">
        <v>2927</v>
      </c>
      <c r="B1710" s="96" t="str">
        <f t="shared" si="154"/>
        <v xml:space="preserve"> </v>
      </c>
      <c r="C1710" s="96" t="str">
        <f>IF(AND(ISBLANK('TABELA UNIFICADA 2024'!P1656)=TRUE,(ISBLANK('TABELA UNIFICADA 2024'!A1656)=FALSE)),'TABELA UNIFICADA 2024'!A1656," ")</f>
        <v xml:space="preserve"> </v>
      </c>
      <c r="D1710" s="96" t="s">
        <v>43</v>
      </c>
      <c r="E1710" s="191" t="str">
        <f>IF(ISBLANK('TABELA UNIFICADA 2024'!M1656)=TRUE," ",'TABELA UNIFICADA 2024'!M1656)</f>
        <v xml:space="preserve"> </v>
      </c>
      <c r="F1710" s="96" t="s">
        <v>111</v>
      </c>
      <c r="G1710" s="96" t="str">
        <f>IF(C1710='TABELA UNIFICADA 2024'!A1710,'TABELA UNIFICADA 2024'!D1710," ")</f>
        <v xml:space="preserve"> </v>
      </c>
      <c r="H1710" s="96" t="s">
        <v>43</v>
      </c>
      <c r="I1710" s="96" t="s">
        <v>112</v>
      </c>
      <c r="J1710" s="97" t="str">
        <f>IF(C1710='TABELA UNIFICADA 2024'!A1656,'TABELA UNIFICADA 2024'!G1656," ")</f>
        <v xml:space="preserve"> </v>
      </c>
      <c r="K1710" s="96" t="s">
        <v>113</v>
      </c>
      <c r="L1710" s="100" t="str">
        <f t="shared" si="151"/>
        <v>-</v>
      </c>
      <c r="M1710" s="95" t="str">
        <f>IF(C1710='TABELA UNIFICADA 2024'!A1710,'TABELA UNIFICADA 2024'!C1710," ")</f>
        <v xml:space="preserve"> </v>
      </c>
      <c r="N1710" s="99" t="str">
        <f>IF(C1710='TABELA UNIFICADA 2024'!A1656,'TABELA UNIFICADA 2024'!F1656," ")</f>
        <v xml:space="preserve"> </v>
      </c>
      <c r="O1710" s="99" t="str">
        <f t="shared" si="152"/>
        <v xml:space="preserve"> </v>
      </c>
      <c r="Y1710" s="183" t="s">
        <v>1485</v>
      </c>
      <c r="Z1710" s="104" t="s">
        <v>617</v>
      </c>
      <c r="AA1710" s="104" t="s">
        <v>706</v>
      </c>
      <c r="AB1710" s="104" t="str">
        <f t="shared" si="155"/>
        <v>FERRO</v>
      </c>
      <c r="AC1710" s="106">
        <f>IF(AND(AB1710="FERRO",AA1710="PADRAO"),CONTROLE!$T$2,IF(AND(AB1710="FERRO",AA1710="ESPECIAL"),CONTROLE!$T$3,IF(AND(AB1710="ACO",AA1710="PADRAO"),CONTROLE!$T$8,IF(AND(AB1710="ACO",AA1710="ESPECIAL"),CONTROLE!$T$9,IF(AND(AB1710="ALUMINIO",AA1710="PADRAO"),CONTROLE!$T$5,IF(AND(AB1710="ALUMINIO",AA1710="ESPECIAL"),CONTROLE!$T$6))))))</f>
        <v>12737</v>
      </c>
    </row>
    <row r="1711" spans="1:29" ht="15" customHeight="1">
      <c r="A1711" s="98" t="s">
        <v>2927</v>
      </c>
      <c r="B1711" s="96" t="str">
        <f t="shared" si="154"/>
        <v xml:space="preserve"> </v>
      </c>
      <c r="C1711" s="96" t="str">
        <f>IF(AND(ISBLANK('TABELA UNIFICADA 2024'!P1657)=TRUE,(ISBLANK('TABELA UNIFICADA 2024'!A1657)=FALSE)),'TABELA UNIFICADA 2024'!A1657," ")</f>
        <v xml:space="preserve"> </v>
      </c>
      <c r="D1711" s="96" t="s">
        <v>43</v>
      </c>
      <c r="E1711" s="191" t="str">
        <f>IF(ISBLANK('TABELA UNIFICADA 2024'!M1657)=TRUE," ",'TABELA UNIFICADA 2024'!M1657)</f>
        <v xml:space="preserve"> </v>
      </c>
      <c r="F1711" s="96" t="s">
        <v>111</v>
      </c>
      <c r="G1711" s="96" t="str">
        <f>IF(C1711='TABELA UNIFICADA 2024'!A1711,'TABELA UNIFICADA 2024'!D1711," ")</f>
        <v xml:space="preserve"> </v>
      </c>
      <c r="H1711" s="96" t="s">
        <v>43</v>
      </c>
      <c r="I1711" s="96" t="s">
        <v>112</v>
      </c>
      <c r="J1711" s="97" t="str">
        <f>IF(C1711='TABELA UNIFICADA 2024'!A1657,'TABELA UNIFICADA 2024'!G1657," ")</f>
        <v xml:space="preserve"> </v>
      </c>
      <c r="K1711" s="96" t="s">
        <v>113</v>
      </c>
      <c r="L1711" s="100" t="str">
        <f t="shared" si="151"/>
        <v>-</v>
      </c>
      <c r="M1711" s="95" t="str">
        <f>IF(C1711='TABELA UNIFICADA 2024'!A1711,'TABELA UNIFICADA 2024'!C1711," ")</f>
        <v xml:space="preserve"> </v>
      </c>
      <c r="N1711" s="99" t="str">
        <f>IF(C1711='TABELA UNIFICADA 2024'!A1657,'TABELA UNIFICADA 2024'!F1657," ")</f>
        <v xml:space="preserve"> </v>
      </c>
      <c r="O1711" s="99" t="str">
        <f t="shared" si="152"/>
        <v xml:space="preserve"> </v>
      </c>
      <c r="Y1711" s="183" t="s">
        <v>1486</v>
      </c>
      <c r="Z1711" s="104" t="s">
        <v>617</v>
      </c>
      <c r="AA1711" s="104" t="s">
        <v>706</v>
      </c>
      <c r="AB1711" s="104" t="str">
        <f t="shared" si="155"/>
        <v>FERRO</v>
      </c>
      <c r="AC1711" s="106">
        <f>IF(AND(AB1711="FERRO",AA1711="PADRAO"),CONTROLE!$T$2,IF(AND(AB1711="FERRO",AA1711="ESPECIAL"),CONTROLE!$T$3,IF(AND(AB1711="ACO",AA1711="PADRAO"),CONTROLE!$T$8,IF(AND(AB1711="ACO",AA1711="ESPECIAL"),CONTROLE!$T$9,IF(AND(AB1711="ALUMINIO",AA1711="PADRAO"),CONTROLE!$T$5,IF(AND(AB1711="ALUMINIO",AA1711="ESPECIAL"),CONTROLE!$T$6))))))</f>
        <v>12737</v>
      </c>
    </row>
    <row r="1712" spans="1:29" ht="15" customHeight="1">
      <c r="A1712" s="98" t="s">
        <v>2927</v>
      </c>
      <c r="B1712" s="96" t="str">
        <f t="shared" si="154"/>
        <v xml:space="preserve"> </v>
      </c>
      <c r="C1712" s="96" t="str">
        <f>IF(AND(ISBLANK('TABELA UNIFICADA 2024'!P1658)=TRUE,(ISBLANK('TABELA UNIFICADA 2024'!A1658)=FALSE)),'TABELA UNIFICADA 2024'!A1658," ")</f>
        <v xml:space="preserve"> </v>
      </c>
      <c r="D1712" s="96" t="s">
        <v>43</v>
      </c>
      <c r="E1712" s="191" t="str">
        <f>IF(ISBLANK('TABELA UNIFICADA 2024'!M1658)=TRUE," ",'TABELA UNIFICADA 2024'!M1658)</f>
        <v xml:space="preserve"> </v>
      </c>
      <c r="F1712" s="96" t="s">
        <v>111</v>
      </c>
      <c r="G1712" s="96" t="str">
        <f>IF(C1712='TABELA UNIFICADA 2024'!A1712,'TABELA UNIFICADA 2024'!D1712," ")</f>
        <v xml:space="preserve"> </v>
      </c>
      <c r="H1712" s="96" t="s">
        <v>43</v>
      </c>
      <c r="I1712" s="96" t="s">
        <v>112</v>
      </c>
      <c r="J1712" s="97" t="str">
        <f>IF(C1712='TABELA UNIFICADA 2024'!A1658,'TABELA UNIFICADA 2024'!G1658," ")</f>
        <v xml:space="preserve"> </v>
      </c>
      <c r="K1712" s="96" t="s">
        <v>113</v>
      </c>
      <c r="L1712" s="100" t="str">
        <f t="shared" si="151"/>
        <v>-</v>
      </c>
      <c r="M1712" s="95" t="str">
        <f>IF(C1712='TABELA UNIFICADA 2024'!A1712,'TABELA UNIFICADA 2024'!C1712," ")</f>
        <v xml:space="preserve"> </v>
      </c>
      <c r="N1712" s="99" t="str">
        <f>IF(C1712='TABELA UNIFICADA 2024'!A1658,'TABELA UNIFICADA 2024'!F1658," ")</f>
        <v xml:space="preserve"> </v>
      </c>
      <c r="O1712" s="99" t="str">
        <f t="shared" si="152"/>
        <v xml:space="preserve"> </v>
      </c>
      <c r="Y1712" s="183" t="s">
        <v>1487</v>
      </c>
      <c r="Z1712" s="104" t="s">
        <v>617</v>
      </c>
      <c r="AA1712" s="104" t="s">
        <v>706</v>
      </c>
      <c r="AB1712" s="104" t="str">
        <f t="shared" si="155"/>
        <v>FERRO</v>
      </c>
      <c r="AC1712" s="106">
        <f>IF(AND(AB1712="FERRO",AA1712="PADRAO"),CONTROLE!$T$2,IF(AND(AB1712="FERRO",AA1712="ESPECIAL"),CONTROLE!$T$3,IF(AND(AB1712="ACO",AA1712="PADRAO"),CONTROLE!$T$8,IF(AND(AB1712="ACO",AA1712="ESPECIAL"),CONTROLE!$T$9,IF(AND(AB1712="ALUMINIO",AA1712="PADRAO"),CONTROLE!$T$5,IF(AND(AB1712="ALUMINIO",AA1712="ESPECIAL"),CONTROLE!$T$6))))))</f>
        <v>12737</v>
      </c>
    </row>
    <row r="1713" spans="1:29" ht="15" customHeight="1">
      <c r="A1713" s="98" t="s">
        <v>2927</v>
      </c>
      <c r="B1713" s="96" t="str">
        <f t="shared" si="154"/>
        <v xml:space="preserve"> </v>
      </c>
      <c r="C1713" s="96" t="str">
        <f>IF(AND(ISBLANK('TABELA UNIFICADA 2024'!P1659)=TRUE,(ISBLANK('TABELA UNIFICADA 2024'!A1659)=FALSE)),'TABELA UNIFICADA 2024'!A1659," ")</f>
        <v xml:space="preserve"> </v>
      </c>
      <c r="D1713" s="96" t="s">
        <v>43</v>
      </c>
      <c r="E1713" s="191" t="str">
        <f>IF(ISBLANK('TABELA UNIFICADA 2024'!M1659)=TRUE," ",'TABELA UNIFICADA 2024'!M1659)</f>
        <v xml:space="preserve"> </v>
      </c>
      <c r="F1713" s="96" t="s">
        <v>111</v>
      </c>
      <c r="G1713" s="96" t="str">
        <f>IF(C1713='TABELA UNIFICADA 2024'!A1713,'TABELA UNIFICADA 2024'!D1713," ")</f>
        <v xml:space="preserve"> </v>
      </c>
      <c r="H1713" s="96" t="s">
        <v>43</v>
      </c>
      <c r="I1713" s="96" t="s">
        <v>112</v>
      </c>
      <c r="J1713" s="97" t="str">
        <f>IF(C1713='TABELA UNIFICADA 2024'!A1659,'TABELA UNIFICADA 2024'!G1659," ")</f>
        <v xml:space="preserve"> </v>
      </c>
      <c r="K1713" s="96" t="s">
        <v>113</v>
      </c>
      <c r="L1713" s="100" t="str">
        <f t="shared" si="151"/>
        <v>-</v>
      </c>
      <c r="M1713" s="95" t="str">
        <f>IF(C1713='TABELA UNIFICADA 2024'!A1713,'TABELA UNIFICADA 2024'!C1713," ")</f>
        <v xml:space="preserve"> </v>
      </c>
      <c r="N1713" s="99" t="str">
        <f>IF(C1713='TABELA UNIFICADA 2024'!A1659,'TABELA UNIFICADA 2024'!F1659," ")</f>
        <v xml:space="preserve"> </v>
      </c>
      <c r="O1713" s="99" t="str">
        <f t="shared" si="152"/>
        <v xml:space="preserve"> </v>
      </c>
      <c r="Y1713" s="183" t="s">
        <v>1488</v>
      </c>
      <c r="Z1713" s="104" t="s">
        <v>658</v>
      </c>
      <c r="AA1713" s="104" t="s">
        <v>706</v>
      </c>
      <c r="AB1713" s="104" t="str">
        <f t="shared" si="155"/>
        <v>FERRO</v>
      </c>
      <c r="AC1713" s="106">
        <f>IF(AND(AB1713="FERRO",AA1713="PADRAO"),CONTROLE!$T$2,IF(AND(AB1713="FERRO",AA1713="ESPECIAL"),CONTROLE!$T$3,IF(AND(AB1713="ACO",AA1713="PADRAO"),CONTROLE!$T$8,IF(AND(AB1713="ACO",AA1713="ESPECIAL"),CONTROLE!$T$9,IF(AND(AB1713="ALUMINIO",AA1713="PADRAO"),CONTROLE!$T$5,IF(AND(AB1713="ALUMINIO",AA1713="ESPECIAL"),CONTROLE!$T$6))))))</f>
        <v>12737</v>
      </c>
    </row>
    <row r="1714" spans="1:29" ht="15" customHeight="1">
      <c r="A1714" s="98" t="s">
        <v>2927</v>
      </c>
      <c r="B1714" s="96" t="str">
        <f t="shared" si="154"/>
        <v xml:space="preserve"> </v>
      </c>
      <c r="C1714" s="96" t="str">
        <f>IF(AND(ISBLANK('TABELA UNIFICADA 2024'!P1660)=TRUE,(ISBLANK('TABELA UNIFICADA 2024'!A1660)=FALSE)),'TABELA UNIFICADA 2024'!A1660," ")</f>
        <v xml:space="preserve"> </v>
      </c>
      <c r="D1714" s="96" t="s">
        <v>43</v>
      </c>
      <c r="E1714" s="191" t="str">
        <f>IF(ISBLANK('TABELA UNIFICADA 2024'!M1660)=TRUE," ",'TABELA UNIFICADA 2024'!M1660)</f>
        <v xml:space="preserve"> </v>
      </c>
      <c r="F1714" s="96" t="s">
        <v>111</v>
      </c>
      <c r="G1714" s="96" t="str">
        <f>IF(C1714='TABELA UNIFICADA 2024'!A1714,'TABELA UNIFICADA 2024'!D1714," ")</f>
        <v xml:space="preserve"> </v>
      </c>
      <c r="H1714" s="96" t="s">
        <v>43</v>
      </c>
      <c r="I1714" s="96" t="s">
        <v>112</v>
      </c>
      <c r="J1714" s="97" t="str">
        <f>IF(C1714='TABELA UNIFICADA 2024'!A1660,'TABELA UNIFICADA 2024'!G1660," ")</f>
        <v xml:space="preserve"> </v>
      </c>
      <c r="K1714" s="96" t="s">
        <v>113</v>
      </c>
      <c r="L1714" s="100" t="str">
        <f t="shared" si="151"/>
        <v>-</v>
      </c>
      <c r="M1714" s="95" t="str">
        <f>IF(C1714='TABELA UNIFICADA 2024'!A1714,'TABELA UNIFICADA 2024'!C1714," ")</f>
        <v xml:space="preserve"> </v>
      </c>
      <c r="N1714" s="99" t="str">
        <f>IF(C1714='TABELA UNIFICADA 2024'!A1660,'TABELA UNIFICADA 2024'!F1660," ")</f>
        <v xml:space="preserve"> </v>
      </c>
      <c r="O1714" s="99" t="str">
        <f t="shared" si="152"/>
        <v xml:space="preserve"> </v>
      </c>
      <c r="Y1714" s="183" t="s">
        <v>1489</v>
      </c>
      <c r="Z1714" s="104" t="s">
        <v>658</v>
      </c>
      <c r="AA1714" s="104" t="s">
        <v>706</v>
      </c>
      <c r="AB1714" s="104" t="str">
        <f t="shared" si="155"/>
        <v>FERRO</v>
      </c>
      <c r="AC1714" s="106">
        <f>IF(AND(AB1714="FERRO",AA1714="PADRAO"),CONTROLE!$T$2,IF(AND(AB1714="FERRO",AA1714="ESPECIAL"),CONTROLE!$T$3,IF(AND(AB1714="ACO",AA1714="PADRAO"),CONTROLE!$T$8,IF(AND(AB1714="ACO",AA1714="ESPECIAL"),CONTROLE!$T$9,IF(AND(AB1714="ALUMINIO",AA1714="PADRAO"),CONTROLE!$T$5,IF(AND(AB1714="ALUMINIO",AA1714="ESPECIAL"),CONTROLE!$T$6))))))</f>
        <v>12737</v>
      </c>
    </row>
    <row r="1715" spans="1:29" ht="15" customHeight="1">
      <c r="A1715" s="98" t="s">
        <v>2927</v>
      </c>
      <c r="B1715" s="96" t="str">
        <f t="shared" si="154"/>
        <v xml:space="preserve"> </v>
      </c>
      <c r="C1715" s="96" t="str">
        <f>IF(AND(ISBLANK('TABELA UNIFICADA 2024'!P1661)=TRUE,(ISBLANK('TABELA UNIFICADA 2024'!A1661)=FALSE)),'TABELA UNIFICADA 2024'!A1661," ")</f>
        <v xml:space="preserve"> </v>
      </c>
      <c r="D1715" s="96" t="s">
        <v>43</v>
      </c>
      <c r="E1715" s="191" t="str">
        <f>IF(ISBLANK('TABELA UNIFICADA 2024'!M1661)=TRUE," ",'TABELA UNIFICADA 2024'!M1661)</f>
        <v xml:space="preserve"> </v>
      </c>
      <c r="F1715" s="96" t="s">
        <v>111</v>
      </c>
      <c r="G1715" s="96" t="str">
        <f>IF(C1715='TABELA UNIFICADA 2024'!A1715,'TABELA UNIFICADA 2024'!D1715," ")</f>
        <v xml:space="preserve"> </v>
      </c>
      <c r="H1715" s="96" t="s">
        <v>43</v>
      </c>
      <c r="I1715" s="96" t="s">
        <v>112</v>
      </c>
      <c r="J1715" s="97" t="str">
        <f>IF(C1715='TABELA UNIFICADA 2024'!A1661,'TABELA UNIFICADA 2024'!G1661," ")</f>
        <v xml:space="preserve"> </v>
      </c>
      <c r="K1715" s="96" t="s">
        <v>113</v>
      </c>
      <c r="L1715" s="100" t="str">
        <f t="shared" si="151"/>
        <v>-</v>
      </c>
      <c r="M1715" s="95" t="str">
        <f>IF(C1715='TABELA UNIFICADA 2024'!A1715,'TABELA UNIFICADA 2024'!C1715," ")</f>
        <v xml:space="preserve"> </v>
      </c>
      <c r="N1715" s="99" t="str">
        <f>IF(C1715='TABELA UNIFICADA 2024'!A1661,'TABELA UNIFICADA 2024'!F1661," ")</f>
        <v xml:space="preserve"> </v>
      </c>
      <c r="O1715" s="99" t="str">
        <f t="shared" si="152"/>
        <v xml:space="preserve"> </v>
      </c>
      <c r="Y1715" s="183" t="s">
        <v>1490</v>
      </c>
      <c r="Z1715" s="104" t="s">
        <v>617</v>
      </c>
      <c r="AA1715" s="104" t="s">
        <v>706</v>
      </c>
      <c r="AB1715" s="104" t="str">
        <f t="shared" si="155"/>
        <v>FERRO</v>
      </c>
      <c r="AC1715" s="106">
        <f>IF(AND(AB1715="FERRO",AA1715="PADRAO"),CONTROLE!$T$2,IF(AND(AB1715="FERRO",AA1715="ESPECIAL"),CONTROLE!$T$3,IF(AND(AB1715="ACO",AA1715="PADRAO"),CONTROLE!$T$8,IF(AND(AB1715="ACO",AA1715="ESPECIAL"),CONTROLE!$T$9,IF(AND(AB1715="ALUMINIO",AA1715="PADRAO"),CONTROLE!$T$5,IF(AND(AB1715="ALUMINIO",AA1715="ESPECIAL"),CONTROLE!$T$6))))))</f>
        <v>12737</v>
      </c>
    </row>
    <row r="1716" spans="1:29" ht="15" customHeight="1">
      <c r="A1716" s="98" t="s">
        <v>2927</v>
      </c>
      <c r="B1716" s="96" t="str">
        <f t="shared" si="154"/>
        <v xml:space="preserve"> </v>
      </c>
      <c r="C1716" s="96" t="str">
        <f>IF(AND(ISBLANK('TABELA UNIFICADA 2024'!P1662)=TRUE,(ISBLANK('TABELA UNIFICADA 2024'!A1662)=FALSE)),'TABELA UNIFICADA 2024'!A1662," ")</f>
        <v xml:space="preserve"> </v>
      </c>
      <c r="D1716" s="96" t="s">
        <v>43</v>
      </c>
      <c r="E1716" s="191" t="str">
        <f>IF(ISBLANK('TABELA UNIFICADA 2024'!M1662)=TRUE," ",'TABELA UNIFICADA 2024'!M1662)</f>
        <v xml:space="preserve"> </v>
      </c>
      <c r="F1716" s="96" t="s">
        <v>111</v>
      </c>
      <c r="G1716" s="96" t="str">
        <f>IF(C1716='TABELA UNIFICADA 2024'!A1716,'TABELA UNIFICADA 2024'!D1716," ")</f>
        <v xml:space="preserve"> </v>
      </c>
      <c r="H1716" s="96" t="s">
        <v>43</v>
      </c>
      <c r="I1716" s="96" t="s">
        <v>112</v>
      </c>
      <c r="J1716" s="97" t="str">
        <f>IF(C1716='TABELA UNIFICADA 2024'!A1662,'TABELA UNIFICADA 2024'!G1662," ")</f>
        <v xml:space="preserve"> </v>
      </c>
      <c r="K1716" s="96" t="s">
        <v>113</v>
      </c>
      <c r="L1716" s="100" t="str">
        <f t="shared" si="151"/>
        <v>-</v>
      </c>
      <c r="M1716" s="95" t="str">
        <f>IF(C1716='TABELA UNIFICADA 2024'!A1716,'TABELA UNIFICADA 2024'!C1716," ")</f>
        <v xml:space="preserve"> </v>
      </c>
      <c r="N1716" s="99" t="str">
        <f>IF(C1716='TABELA UNIFICADA 2024'!A1662,'TABELA UNIFICADA 2024'!F1662," ")</f>
        <v xml:space="preserve"> </v>
      </c>
      <c r="O1716" s="99" t="str">
        <f t="shared" si="152"/>
        <v xml:space="preserve"> </v>
      </c>
      <c r="Y1716" s="183" t="s">
        <v>1491</v>
      </c>
      <c r="Z1716" s="104" t="s">
        <v>658</v>
      </c>
      <c r="AA1716" s="104" t="s">
        <v>706</v>
      </c>
      <c r="AB1716" s="104" t="str">
        <f t="shared" si="155"/>
        <v>FERRO</v>
      </c>
      <c r="AC1716" s="106">
        <f>IF(AND(AB1716="FERRO",AA1716="PADRAO"),CONTROLE!$T$2,IF(AND(AB1716="FERRO",AA1716="ESPECIAL"),CONTROLE!$T$3,IF(AND(AB1716="ACO",AA1716="PADRAO"),CONTROLE!$T$8,IF(AND(AB1716="ACO",AA1716="ESPECIAL"),CONTROLE!$T$9,IF(AND(AB1716="ALUMINIO",AA1716="PADRAO"),CONTROLE!$T$5,IF(AND(AB1716="ALUMINIO",AA1716="ESPECIAL"),CONTROLE!$T$6))))))</f>
        <v>12737</v>
      </c>
    </row>
    <row r="1717" spans="1:29" ht="15" customHeight="1">
      <c r="A1717" s="98" t="s">
        <v>2927</v>
      </c>
      <c r="B1717" s="96" t="str">
        <f t="shared" si="154"/>
        <v xml:space="preserve"> </v>
      </c>
      <c r="C1717" s="96" t="str">
        <f>IF(AND(ISBLANK('TABELA UNIFICADA 2024'!P1663)=TRUE,(ISBLANK('TABELA UNIFICADA 2024'!A1663)=FALSE)),'TABELA UNIFICADA 2024'!A1663," ")</f>
        <v xml:space="preserve"> </v>
      </c>
      <c r="D1717" s="96" t="s">
        <v>43</v>
      </c>
      <c r="E1717" s="191" t="str">
        <f>IF(ISBLANK('TABELA UNIFICADA 2024'!M1663)=TRUE," ",'TABELA UNIFICADA 2024'!M1663)</f>
        <v xml:space="preserve"> </v>
      </c>
      <c r="F1717" s="96" t="s">
        <v>111</v>
      </c>
      <c r="G1717" s="96" t="str">
        <f>IF(C1717='TABELA UNIFICADA 2024'!A1717,'TABELA UNIFICADA 2024'!D1717," ")</f>
        <v xml:space="preserve"> </v>
      </c>
      <c r="H1717" s="96" t="s">
        <v>43</v>
      </c>
      <c r="I1717" s="96" t="s">
        <v>112</v>
      </c>
      <c r="J1717" s="97" t="str">
        <f>IF(C1717='TABELA UNIFICADA 2024'!A1663,'TABELA UNIFICADA 2024'!G1663," ")</f>
        <v xml:space="preserve"> </v>
      </c>
      <c r="K1717" s="96" t="s">
        <v>113</v>
      </c>
      <c r="L1717" s="100" t="str">
        <f t="shared" si="151"/>
        <v>-</v>
      </c>
      <c r="M1717" s="95" t="str">
        <f>IF(C1717='TABELA UNIFICADA 2024'!A1717,'TABELA UNIFICADA 2024'!C1717," ")</f>
        <v xml:space="preserve"> </v>
      </c>
      <c r="N1717" s="99" t="str">
        <f>IF(C1717='TABELA UNIFICADA 2024'!A1663,'TABELA UNIFICADA 2024'!F1663," ")</f>
        <v xml:space="preserve"> </v>
      </c>
      <c r="O1717" s="99" t="str">
        <f t="shared" si="152"/>
        <v xml:space="preserve"> </v>
      </c>
      <c r="Y1717" s="183" t="s">
        <v>1492</v>
      </c>
      <c r="Z1717" s="104" t="s">
        <v>617</v>
      </c>
      <c r="AA1717" s="104" t="s">
        <v>706</v>
      </c>
      <c r="AB1717" s="104" t="str">
        <f t="shared" si="155"/>
        <v>FERRO</v>
      </c>
      <c r="AC1717" s="106">
        <f>IF(AND(AB1717="FERRO",AA1717="PADRAO"),CONTROLE!$T$2,IF(AND(AB1717="FERRO",AA1717="ESPECIAL"),CONTROLE!$T$3,IF(AND(AB1717="ACO",AA1717="PADRAO"),CONTROLE!$T$8,IF(AND(AB1717="ACO",AA1717="ESPECIAL"),CONTROLE!$T$9,IF(AND(AB1717="ALUMINIO",AA1717="PADRAO"),CONTROLE!$T$5,IF(AND(AB1717="ALUMINIO",AA1717="ESPECIAL"),CONTROLE!$T$6))))))</f>
        <v>12737</v>
      </c>
    </row>
    <row r="1718" spans="1:29" ht="15" customHeight="1">
      <c r="A1718" s="98" t="s">
        <v>2927</v>
      </c>
      <c r="B1718" s="96" t="str">
        <f t="shared" si="154"/>
        <v xml:space="preserve"> </v>
      </c>
      <c r="C1718" s="96" t="str">
        <f>IF(AND(ISBLANK('TABELA UNIFICADA 2024'!P1664)=TRUE,(ISBLANK('TABELA UNIFICADA 2024'!A1664)=FALSE)),'TABELA UNIFICADA 2024'!A1664," ")</f>
        <v xml:space="preserve"> </v>
      </c>
      <c r="D1718" s="96" t="s">
        <v>43</v>
      </c>
      <c r="E1718" s="191" t="str">
        <f>IF(ISBLANK('TABELA UNIFICADA 2024'!M1664)=TRUE," ",'TABELA UNIFICADA 2024'!M1664)</f>
        <v xml:space="preserve"> </v>
      </c>
      <c r="F1718" s="96" t="s">
        <v>111</v>
      </c>
      <c r="G1718" s="96" t="str">
        <f>IF(C1718='TABELA UNIFICADA 2024'!A1718,'TABELA UNIFICADA 2024'!D1718," ")</f>
        <v xml:space="preserve"> </v>
      </c>
      <c r="H1718" s="96" t="s">
        <v>43</v>
      </c>
      <c r="I1718" s="96" t="s">
        <v>112</v>
      </c>
      <c r="J1718" s="97" t="str">
        <f>IF(C1718='TABELA UNIFICADA 2024'!A1664,'TABELA UNIFICADA 2024'!G1664," ")</f>
        <v xml:space="preserve"> </v>
      </c>
      <c r="K1718" s="96" t="s">
        <v>113</v>
      </c>
      <c r="L1718" s="100" t="str">
        <f t="shared" si="151"/>
        <v>-</v>
      </c>
      <c r="M1718" s="95" t="str">
        <f>IF(C1718='TABELA UNIFICADA 2024'!A1718,'TABELA UNIFICADA 2024'!C1718," ")</f>
        <v xml:space="preserve"> </v>
      </c>
      <c r="N1718" s="99" t="str">
        <f>IF(C1718='TABELA UNIFICADA 2024'!A1664,'TABELA UNIFICADA 2024'!F1664," ")</f>
        <v xml:space="preserve"> </v>
      </c>
      <c r="O1718" s="99" t="str">
        <f t="shared" si="152"/>
        <v xml:space="preserve"> </v>
      </c>
      <c r="Y1718" s="183" t="s">
        <v>1493</v>
      </c>
      <c r="Z1718" s="104" t="s">
        <v>617</v>
      </c>
      <c r="AA1718" s="104" t="s">
        <v>706</v>
      </c>
      <c r="AB1718" s="104" t="str">
        <f t="shared" si="155"/>
        <v>FERRO</v>
      </c>
      <c r="AC1718" s="106">
        <f>IF(AND(AB1718="FERRO",AA1718="PADRAO"),CONTROLE!$T$2,IF(AND(AB1718="FERRO",AA1718="ESPECIAL"),CONTROLE!$T$3,IF(AND(AB1718="ACO",AA1718="PADRAO"),CONTROLE!$T$8,IF(AND(AB1718="ACO",AA1718="ESPECIAL"),CONTROLE!$T$9,IF(AND(AB1718="ALUMINIO",AA1718="PADRAO"),CONTROLE!$T$5,IF(AND(AB1718="ALUMINIO",AA1718="ESPECIAL"),CONTROLE!$T$6))))))</f>
        <v>12737</v>
      </c>
    </row>
    <row r="1719" spans="1:29" ht="15" customHeight="1">
      <c r="A1719" s="98" t="s">
        <v>2927</v>
      </c>
      <c r="B1719" s="96" t="str">
        <f t="shared" si="154"/>
        <v xml:space="preserve"> </v>
      </c>
      <c r="C1719" s="96" t="str">
        <f>IF(AND(ISBLANK('TABELA UNIFICADA 2024'!P1665)=TRUE,(ISBLANK('TABELA UNIFICADA 2024'!A1665)=FALSE)),'TABELA UNIFICADA 2024'!A1665," ")</f>
        <v xml:space="preserve"> </v>
      </c>
      <c r="D1719" s="96" t="s">
        <v>43</v>
      </c>
      <c r="E1719" s="191" t="str">
        <f>IF(ISBLANK('TABELA UNIFICADA 2024'!M1665)=TRUE," ",'TABELA UNIFICADA 2024'!M1665)</f>
        <v xml:space="preserve"> </v>
      </c>
      <c r="F1719" s="96" t="s">
        <v>111</v>
      </c>
      <c r="G1719" s="96" t="str">
        <f>IF(C1719='TABELA UNIFICADA 2024'!A1719,'TABELA UNIFICADA 2024'!D1719," ")</f>
        <v xml:space="preserve"> </v>
      </c>
      <c r="H1719" s="96" t="s">
        <v>43</v>
      </c>
      <c r="I1719" s="96" t="s">
        <v>112</v>
      </c>
      <c r="J1719" s="97" t="str">
        <f>IF(C1719='TABELA UNIFICADA 2024'!A1665,'TABELA UNIFICADA 2024'!G1665," ")</f>
        <v xml:space="preserve"> </v>
      </c>
      <c r="K1719" s="96" t="s">
        <v>113</v>
      </c>
      <c r="L1719" s="100" t="str">
        <f t="shared" si="151"/>
        <v>-</v>
      </c>
      <c r="M1719" s="95" t="str">
        <f>IF(C1719='TABELA UNIFICADA 2024'!A1719,'TABELA UNIFICADA 2024'!C1719," ")</f>
        <v xml:space="preserve"> </v>
      </c>
      <c r="N1719" s="99" t="str">
        <f>IF(C1719='TABELA UNIFICADA 2024'!A1665,'TABELA UNIFICADA 2024'!F1665," ")</f>
        <v xml:space="preserve"> </v>
      </c>
      <c r="O1719" s="99" t="str">
        <f t="shared" si="152"/>
        <v xml:space="preserve"> </v>
      </c>
      <c r="Y1719" s="183" t="s">
        <v>1494</v>
      </c>
      <c r="Z1719" s="104" t="s">
        <v>658</v>
      </c>
      <c r="AA1719" s="104" t="s">
        <v>706</v>
      </c>
      <c r="AB1719" s="104" t="str">
        <f t="shared" si="155"/>
        <v>FERRO</v>
      </c>
      <c r="AC1719" s="106">
        <f>IF(AND(AB1719="FERRO",AA1719="PADRAO"),CONTROLE!$T$2,IF(AND(AB1719="FERRO",AA1719="ESPECIAL"),CONTROLE!$T$3,IF(AND(AB1719="ACO",AA1719="PADRAO"),CONTROLE!$T$8,IF(AND(AB1719="ACO",AA1719="ESPECIAL"),CONTROLE!$T$9,IF(AND(AB1719="ALUMINIO",AA1719="PADRAO"),CONTROLE!$T$5,IF(AND(AB1719="ALUMINIO",AA1719="ESPECIAL"),CONTROLE!$T$6))))))</f>
        <v>12737</v>
      </c>
    </row>
    <row r="1720" spans="1:29" ht="15" customHeight="1">
      <c r="A1720" s="98" t="s">
        <v>2927</v>
      </c>
      <c r="B1720" s="96" t="str">
        <f t="shared" si="154"/>
        <v xml:space="preserve"> </v>
      </c>
      <c r="C1720" s="96" t="str">
        <f>IF(AND(ISBLANK('TABELA UNIFICADA 2024'!P1666)=TRUE,(ISBLANK('TABELA UNIFICADA 2024'!A1666)=FALSE)),'TABELA UNIFICADA 2024'!A1666," ")</f>
        <v xml:space="preserve"> </v>
      </c>
      <c r="D1720" s="96" t="s">
        <v>43</v>
      </c>
      <c r="E1720" s="191" t="str">
        <f>IF(ISBLANK('TABELA UNIFICADA 2024'!M1666)=TRUE," ",'TABELA UNIFICADA 2024'!M1666)</f>
        <v xml:space="preserve"> </v>
      </c>
      <c r="F1720" s="96" t="s">
        <v>111</v>
      </c>
      <c r="G1720" s="96" t="str">
        <f>IF(C1720='TABELA UNIFICADA 2024'!A1720,'TABELA UNIFICADA 2024'!D1720," ")</f>
        <v xml:space="preserve"> </v>
      </c>
      <c r="H1720" s="96" t="s">
        <v>43</v>
      </c>
      <c r="I1720" s="96" t="s">
        <v>112</v>
      </c>
      <c r="J1720" s="97" t="str">
        <f>IF(C1720='TABELA UNIFICADA 2024'!A1666,'TABELA UNIFICADA 2024'!G1666," ")</f>
        <v xml:space="preserve"> </v>
      </c>
      <c r="K1720" s="96" t="s">
        <v>113</v>
      </c>
      <c r="L1720" s="100" t="str">
        <f t="shared" si="151"/>
        <v>-</v>
      </c>
      <c r="M1720" s="95" t="str">
        <f>IF(C1720='TABELA UNIFICADA 2024'!A1720,'TABELA UNIFICADA 2024'!C1720," ")</f>
        <v xml:space="preserve"> </v>
      </c>
      <c r="N1720" s="99" t="str">
        <f>IF(C1720='TABELA UNIFICADA 2024'!A1666,'TABELA UNIFICADA 2024'!F1666," ")</f>
        <v xml:space="preserve"> </v>
      </c>
      <c r="O1720" s="99" t="str">
        <f t="shared" si="152"/>
        <v xml:space="preserve"> </v>
      </c>
      <c r="Y1720" s="183" t="s">
        <v>1495</v>
      </c>
      <c r="Z1720" s="104" t="s">
        <v>669</v>
      </c>
      <c r="AA1720" s="104" t="s">
        <v>706</v>
      </c>
      <c r="AB1720" s="104" t="s">
        <v>2548</v>
      </c>
      <c r="AC1720" s="106">
        <f>IF(AND(AB1720="FERRO",AA1720="PADRAO"),CONTROLE!$T$2,IF(AND(AB1720="FERRO",AA1720="ESPECIAL"),CONTROLE!$T$3,IF(AND(AB1720="ACO",AA1720="PADRAO"),CONTROLE!$T$8,IF(AND(AB1720="ACO",AA1720="ESPECIAL"),CONTROLE!$T$9,IF(AND(AB1720="ALUMINIO",AA1720="PADRAO"),CONTROLE!$T$5,IF(AND(AB1720="ALUMINIO",AA1720="ESPECIAL"),CONTROLE!$T$6))))))</f>
        <v>12741</v>
      </c>
    </row>
    <row r="1721" spans="1:29" ht="15" customHeight="1">
      <c r="A1721" s="98" t="s">
        <v>2927</v>
      </c>
      <c r="B1721" s="96" t="str">
        <f t="shared" si="154"/>
        <v xml:space="preserve"> </v>
      </c>
      <c r="C1721" s="96" t="str">
        <f>IF(AND(ISBLANK('TABELA UNIFICADA 2024'!P1667)=TRUE,(ISBLANK('TABELA UNIFICADA 2024'!A1667)=FALSE)),'TABELA UNIFICADA 2024'!A1667," ")</f>
        <v xml:space="preserve"> </v>
      </c>
      <c r="D1721" s="96" t="s">
        <v>43</v>
      </c>
      <c r="E1721" s="191" t="str">
        <f>IF(ISBLANK('TABELA UNIFICADA 2024'!M1667)=TRUE," ",'TABELA UNIFICADA 2024'!M1667)</f>
        <v xml:space="preserve"> </v>
      </c>
      <c r="F1721" s="96" t="s">
        <v>111</v>
      </c>
      <c r="G1721" s="96" t="str">
        <f>IF(C1721='TABELA UNIFICADA 2024'!A1721,'TABELA UNIFICADA 2024'!D1721," ")</f>
        <v xml:space="preserve"> </v>
      </c>
      <c r="H1721" s="96" t="s">
        <v>43</v>
      </c>
      <c r="I1721" s="96" t="s">
        <v>112</v>
      </c>
      <c r="J1721" s="97" t="str">
        <f>IF(C1721='TABELA UNIFICADA 2024'!A1667,'TABELA UNIFICADA 2024'!G1667," ")</f>
        <v xml:space="preserve"> </v>
      </c>
      <c r="K1721" s="96" t="s">
        <v>113</v>
      </c>
      <c r="L1721" s="100" t="str">
        <f t="shared" si="151"/>
        <v>-</v>
      </c>
      <c r="M1721" s="95" t="str">
        <f>IF(C1721='TABELA UNIFICADA 2024'!A1721,'TABELA UNIFICADA 2024'!C1721," ")</f>
        <v xml:space="preserve"> </v>
      </c>
      <c r="N1721" s="99" t="str">
        <f>IF(C1721='TABELA UNIFICADA 2024'!A1667,'TABELA UNIFICADA 2024'!F1667," ")</f>
        <v xml:space="preserve"> </v>
      </c>
      <c r="O1721" s="99" t="str">
        <f t="shared" si="152"/>
        <v xml:space="preserve"> </v>
      </c>
      <c r="Y1721" s="183" t="s">
        <v>1496</v>
      </c>
      <c r="Z1721" s="104" t="s">
        <v>658</v>
      </c>
      <c r="AA1721" s="104" t="s">
        <v>706</v>
      </c>
      <c r="AB1721" s="104" t="str">
        <f>IF(LEFT(Z1721,1)="G","FERRO",0)</f>
        <v>FERRO</v>
      </c>
      <c r="AC1721" s="106">
        <f>IF(AND(AB1721="FERRO",AA1721="PADRAO"),CONTROLE!$T$2,IF(AND(AB1721="FERRO",AA1721="ESPECIAL"),CONTROLE!$T$3,IF(AND(AB1721="ACO",AA1721="PADRAO"),CONTROLE!$T$8,IF(AND(AB1721="ACO",AA1721="ESPECIAL"),CONTROLE!$T$9,IF(AND(AB1721="ALUMINIO",AA1721="PADRAO"),CONTROLE!$T$5,IF(AND(AB1721="ALUMINIO",AA1721="ESPECIAL"),CONTROLE!$T$6))))))</f>
        <v>12737</v>
      </c>
    </row>
    <row r="1722" spans="1:29" ht="15" customHeight="1">
      <c r="A1722" s="98" t="s">
        <v>2927</v>
      </c>
      <c r="B1722" s="96" t="str">
        <f t="shared" si="154"/>
        <v xml:space="preserve"> </v>
      </c>
      <c r="C1722" s="96" t="str">
        <f>IF(AND(ISBLANK('TABELA UNIFICADA 2024'!P1668)=TRUE,(ISBLANK('TABELA UNIFICADA 2024'!A1668)=FALSE)),'TABELA UNIFICADA 2024'!A1668," ")</f>
        <v xml:space="preserve"> </v>
      </c>
      <c r="D1722" s="96" t="s">
        <v>43</v>
      </c>
      <c r="E1722" s="191" t="str">
        <f>IF(ISBLANK('TABELA UNIFICADA 2024'!M1668)=TRUE," ",'TABELA UNIFICADA 2024'!M1668)</f>
        <v xml:space="preserve"> </v>
      </c>
      <c r="F1722" s="96" t="s">
        <v>111</v>
      </c>
      <c r="G1722" s="96" t="str">
        <f>IF(C1722='TABELA UNIFICADA 2024'!A1722,'TABELA UNIFICADA 2024'!D1722," ")</f>
        <v xml:space="preserve"> </v>
      </c>
      <c r="H1722" s="96" t="s">
        <v>43</v>
      </c>
      <c r="I1722" s="96" t="s">
        <v>112</v>
      </c>
      <c r="J1722" s="97" t="str">
        <f>IF(C1722='TABELA UNIFICADA 2024'!A1668,'TABELA UNIFICADA 2024'!G1668," ")</f>
        <v xml:space="preserve"> </v>
      </c>
      <c r="K1722" s="96" t="s">
        <v>113</v>
      </c>
      <c r="L1722" s="100" t="str">
        <f t="shared" si="151"/>
        <v>-</v>
      </c>
      <c r="M1722" s="95" t="str">
        <f>IF(C1722='TABELA UNIFICADA 2024'!A1722,'TABELA UNIFICADA 2024'!C1722," ")</f>
        <v xml:space="preserve"> </v>
      </c>
      <c r="N1722" s="99" t="str">
        <f>IF(C1722='TABELA UNIFICADA 2024'!A1668,'TABELA UNIFICADA 2024'!F1668," ")</f>
        <v xml:space="preserve"> </v>
      </c>
      <c r="O1722" s="99" t="str">
        <f t="shared" si="152"/>
        <v xml:space="preserve"> </v>
      </c>
      <c r="Y1722" s="183" t="s">
        <v>1497</v>
      </c>
      <c r="Z1722" s="104" t="s">
        <v>658</v>
      </c>
      <c r="AA1722" s="104" t="s">
        <v>706</v>
      </c>
      <c r="AB1722" s="104" t="str">
        <f>IF(LEFT(Z1722,1)="G","FERRO",0)</f>
        <v>FERRO</v>
      </c>
      <c r="AC1722" s="106">
        <f>IF(AND(AB1722="FERRO",AA1722="PADRAO"),CONTROLE!$T$2,IF(AND(AB1722="FERRO",AA1722="ESPECIAL"),CONTROLE!$T$3,IF(AND(AB1722="ACO",AA1722="PADRAO"),CONTROLE!$T$8,IF(AND(AB1722="ACO",AA1722="ESPECIAL"),CONTROLE!$T$9,IF(AND(AB1722="ALUMINIO",AA1722="PADRAO"),CONTROLE!$T$5,IF(AND(AB1722="ALUMINIO",AA1722="ESPECIAL"),CONTROLE!$T$6))))))</f>
        <v>12737</v>
      </c>
    </row>
    <row r="1723" spans="1:29" ht="15" customHeight="1">
      <c r="A1723" s="98" t="s">
        <v>2927</v>
      </c>
      <c r="B1723" s="96" t="str">
        <f t="shared" si="154"/>
        <v xml:space="preserve"> </v>
      </c>
      <c r="C1723" s="96" t="str">
        <f>IF(AND(ISBLANK('TABELA UNIFICADA 2024'!P1669)=TRUE,(ISBLANK('TABELA UNIFICADA 2024'!A1669)=FALSE)),'TABELA UNIFICADA 2024'!A1669," ")</f>
        <v xml:space="preserve"> </v>
      </c>
      <c r="D1723" s="96" t="s">
        <v>43</v>
      </c>
      <c r="E1723" s="191" t="str">
        <f>IF(ISBLANK('TABELA UNIFICADA 2024'!M1669)=TRUE," ",'TABELA UNIFICADA 2024'!M1669)</f>
        <v xml:space="preserve"> </v>
      </c>
      <c r="F1723" s="96" t="s">
        <v>111</v>
      </c>
      <c r="G1723" s="96" t="str">
        <f>IF(C1723='TABELA UNIFICADA 2024'!A1723,'TABELA UNIFICADA 2024'!D1723," ")</f>
        <v xml:space="preserve"> </v>
      </c>
      <c r="H1723" s="96" t="s">
        <v>43</v>
      </c>
      <c r="I1723" s="96" t="s">
        <v>112</v>
      </c>
      <c r="J1723" s="97" t="str">
        <f>IF(C1723='TABELA UNIFICADA 2024'!A1669,'TABELA UNIFICADA 2024'!G1669," ")</f>
        <v xml:space="preserve"> </v>
      </c>
      <c r="K1723" s="96" t="s">
        <v>113</v>
      </c>
      <c r="L1723" s="100" t="str">
        <f t="shared" si="151"/>
        <v>-</v>
      </c>
      <c r="M1723" s="95" t="str">
        <f>IF(C1723='TABELA UNIFICADA 2024'!A1723,'TABELA UNIFICADA 2024'!C1723," ")</f>
        <v xml:space="preserve"> </v>
      </c>
      <c r="N1723" s="99" t="str">
        <f>IF(C1723='TABELA UNIFICADA 2024'!A1669,'TABELA UNIFICADA 2024'!F1669," ")</f>
        <v xml:space="preserve"> </v>
      </c>
      <c r="O1723" s="99" t="str">
        <f t="shared" si="152"/>
        <v xml:space="preserve"> </v>
      </c>
      <c r="Y1723" s="183" t="s">
        <v>1498</v>
      </c>
      <c r="Z1723" s="104" t="s">
        <v>658</v>
      </c>
      <c r="AA1723" s="104" t="s">
        <v>706</v>
      </c>
      <c r="AB1723" s="104" t="str">
        <f>IF(LEFT(Z1723,1)="G","FERRO",0)</f>
        <v>FERRO</v>
      </c>
      <c r="AC1723" s="106">
        <f>IF(AND(AB1723="FERRO",AA1723="PADRAO"),CONTROLE!$T$2,IF(AND(AB1723="FERRO",AA1723="ESPECIAL"),CONTROLE!$T$3,IF(AND(AB1723="ACO",AA1723="PADRAO"),CONTROLE!$T$8,IF(AND(AB1723="ACO",AA1723="ESPECIAL"),CONTROLE!$T$9,IF(AND(AB1723="ALUMINIO",AA1723="PADRAO"),CONTROLE!$T$5,IF(AND(AB1723="ALUMINIO",AA1723="ESPECIAL"),CONTROLE!$T$6))))))</f>
        <v>12737</v>
      </c>
    </row>
    <row r="1724" spans="1:29" ht="15" customHeight="1">
      <c r="A1724" s="98" t="s">
        <v>2927</v>
      </c>
      <c r="B1724" s="96" t="str">
        <f t="shared" si="154"/>
        <v xml:space="preserve"> </v>
      </c>
      <c r="C1724" s="96" t="str">
        <f>IF(AND(ISBLANK('TABELA UNIFICADA 2024'!P1670)=TRUE,(ISBLANK('TABELA UNIFICADA 2024'!A1670)=FALSE)),'TABELA UNIFICADA 2024'!A1670," ")</f>
        <v xml:space="preserve"> </v>
      </c>
      <c r="D1724" s="96" t="s">
        <v>43</v>
      </c>
      <c r="E1724" s="191" t="str">
        <f>IF(ISBLANK('TABELA UNIFICADA 2024'!M1670)=TRUE," ",'TABELA UNIFICADA 2024'!M1670)</f>
        <v xml:space="preserve"> </v>
      </c>
      <c r="F1724" s="96" t="s">
        <v>111</v>
      </c>
      <c r="G1724" s="96" t="str">
        <f>IF(C1724='TABELA UNIFICADA 2024'!A1724,'TABELA UNIFICADA 2024'!D1724," ")</f>
        <v xml:space="preserve"> </v>
      </c>
      <c r="H1724" s="96" t="s">
        <v>43</v>
      </c>
      <c r="I1724" s="96" t="s">
        <v>112</v>
      </c>
      <c r="J1724" s="97" t="str">
        <f>IF(C1724='TABELA UNIFICADA 2024'!A1670,'TABELA UNIFICADA 2024'!G1670," ")</f>
        <v xml:space="preserve"> </v>
      </c>
      <c r="K1724" s="96" t="s">
        <v>113</v>
      </c>
      <c r="L1724" s="100" t="str">
        <f t="shared" si="151"/>
        <v>-</v>
      </c>
      <c r="M1724" s="95" t="str">
        <f>IF(C1724='TABELA UNIFICADA 2024'!A1724,'TABELA UNIFICADA 2024'!C1724," ")</f>
        <v xml:space="preserve"> </v>
      </c>
      <c r="N1724" s="99" t="str">
        <f>IF(C1724='TABELA UNIFICADA 2024'!A1670,'TABELA UNIFICADA 2024'!F1670," ")</f>
        <v xml:space="preserve"> </v>
      </c>
      <c r="O1724" s="99" t="str">
        <f t="shared" si="152"/>
        <v xml:space="preserve"> </v>
      </c>
      <c r="Y1724" s="183" t="s">
        <v>1499</v>
      </c>
      <c r="Z1724" s="104" t="s">
        <v>666</v>
      </c>
      <c r="AA1724" s="104" t="s">
        <v>706</v>
      </c>
      <c r="AB1724" s="104" t="str">
        <f>IF(LEFT(Z1724,1)="G","FERRO",0)</f>
        <v>FERRO</v>
      </c>
      <c r="AC1724" s="106">
        <f>IF(AND(AB1724="FERRO",AA1724="PADRAO"),CONTROLE!$T$2,IF(AND(AB1724="FERRO",AA1724="ESPECIAL"),CONTROLE!$T$3,IF(AND(AB1724="ACO",AA1724="PADRAO"),CONTROLE!$T$8,IF(AND(AB1724="ACO",AA1724="ESPECIAL"),CONTROLE!$T$9,IF(AND(AB1724="ALUMINIO",AA1724="PADRAO"),CONTROLE!$T$5,IF(AND(AB1724="ALUMINIO",AA1724="ESPECIAL"),CONTROLE!$T$6))))))</f>
        <v>12737</v>
      </c>
    </row>
    <row r="1725" spans="1:29" ht="15" customHeight="1">
      <c r="A1725" s="98" t="s">
        <v>2927</v>
      </c>
      <c r="B1725" s="96" t="str">
        <f t="shared" si="154"/>
        <v xml:space="preserve"> </v>
      </c>
      <c r="C1725" s="96" t="str">
        <f>IF(AND(ISBLANK('TABELA UNIFICADA 2024'!P1671)=TRUE,(ISBLANK('TABELA UNIFICADA 2024'!A1671)=FALSE)),'TABELA UNIFICADA 2024'!A1671," ")</f>
        <v xml:space="preserve"> </v>
      </c>
      <c r="D1725" s="96" t="s">
        <v>43</v>
      </c>
      <c r="E1725" s="191" t="str">
        <f>IF(ISBLANK('TABELA UNIFICADA 2024'!M1671)=TRUE," ",'TABELA UNIFICADA 2024'!M1671)</f>
        <v xml:space="preserve"> </v>
      </c>
      <c r="F1725" s="96" t="s">
        <v>111</v>
      </c>
      <c r="G1725" s="96" t="str">
        <f>IF(C1725='TABELA UNIFICADA 2024'!A1725,'TABELA UNIFICADA 2024'!D1725," ")</f>
        <v xml:space="preserve"> </v>
      </c>
      <c r="H1725" s="96" t="s">
        <v>43</v>
      </c>
      <c r="I1725" s="96" t="s">
        <v>112</v>
      </c>
      <c r="J1725" s="97" t="str">
        <f>IF(C1725='TABELA UNIFICADA 2024'!A1671,'TABELA UNIFICADA 2024'!G1671," ")</f>
        <v xml:space="preserve"> </v>
      </c>
      <c r="K1725" s="96" t="s">
        <v>113</v>
      </c>
      <c r="L1725" s="100" t="str">
        <f t="shared" si="151"/>
        <v>-</v>
      </c>
      <c r="M1725" s="95" t="str">
        <f>IF(C1725='TABELA UNIFICADA 2024'!A1725,'TABELA UNIFICADA 2024'!C1725," ")</f>
        <v xml:space="preserve"> </v>
      </c>
      <c r="N1725" s="99" t="str">
        <f>IF(C1725='TABELA UNIFICADA 2024'!A1671,'TABELA UNIFICADA 2024'!F1671," ")</f>
        <v xml:space="preserve"> </v>
      </c>
      <c r="O1725" s="99" t="str">
        <f t="shared" si="152"/>
        <v xml:space="preserve"> </v>
      </c>
      <c r="Y1725" s="183" t="s">
        <v>1500</v>
      </c>
      <c r="Z1725" s="104" t="s">
        <v>666</v>
      </c>
      <c r="AA1725" s="104" t="s">
        <v>706</v>
      </c>
      <c r="AB1725" s="104" t="str">
        <f>IF(LEFT(Z1725,1)="G","FERRO",0)</f>
        <v>FERRO</v>
      </c>
      <c r="AC1725" s="106">
        <f>IF(AND(AB1725="FERRO",AA1725="PADRAO"),CONTROLE!$T$2,IF(AND(AB1725="FERRO",AA1725="ESPECIAL"),CONTROLE!$T$3,IF(AND(AB1725="ACO",AA1725="PADRAO"),CONTROLE!$T$8,IF(AND(AB1725="ACO",AA1725="ESPECIAL"),CONTROLE!$T$9,IF(AND(AB1725="ALUMINIO",AA1725="PADRAO"),CONTROLE!$T$5,IF(AND(AB1725="ALUMINIO",AA1725="ESPECIAL"),CONTROLE!$T$6))))))</f>
        <v>12737</v>
      </c>
    </row>
    <row r="1726" spans="1:29" ht="15" customHeight="1">
      <c r="A1726" s="98" t="s">
        <v>2927</v>
      </c>
      <c r="B1726" s="96" t="str">
        <f t="shared" si="154"/>
        <v xml:space="preserve"> </v>
      </c>
      <c r="C1726" s="96" t="str">
        <f>IF(AND(ISBLANK('TABELA UNIFICADA 2024'!P1672)=TRUE,(ISBLANK('TABELA UNIFICADA 2024'!A1672)=FALSE)),'TABELA UNIFICADA 2024'!A1672," ")</f>
        <v xml:space="preserve"> </v>
      </c>
      <c r="D1726" s="96" t="s">
        <v>43</v>
      </c>
      <c r="E1726" s="191" t="str">
        <f>IF(ISBLANK('TABELA UNIFICADA 2024'!M1672)=TRUE," ",'TABELA UNIFICADA 2024'!M1672)</f>
        <v xml:space="preserve"> </v>
      </c>
      <c r="F1726" s="96" t="s">
        <v>111</v>
      </c>
      <c r="G1726" s="96" t="str">
        <f>IF(C1726='TABELA UNIFICADA 2024'!A1726,'TABELA UNIFICADA 2024'!D1726," ")</f>
        <v xml:space="preserve"> </v>
      </c>
      <c r="H1726" s="96" t="s">
        <v>43</v>
      </c>
      <c r="I1726" s="96" t="s">
        <v>112</v>
      </c>
      <c r="J1726" s="97" t="str">
        <f>IF(C1726='TABELA UNIFICADA 2024'!A1672,'TABELA UNIFICADA 2024'!G1672," ")</f>
        <v xml:space="preserve"> </v>
      </c>
      <c r="K1726" s="96" t="s">
        <v>113</v>
      </c>
      <c r="L1726" s="100" t="str">
        <f t="shared" si="151"/>
        <v>-</v>
      </c>
      <c r="M1726" s="95" t="str">
        <f>IF(C1726='TABELA UNIFICADA 2024'!A1726,'TABELA UNIFICADA 2024'!C1726," ")</f>
        <v xml:space="preserve"> </v>
      </c>
      <c r="N1726" s="99" t="str">
        <f>IF(C1726='TABELA UNIFICADA 2024'!A1672,'TABELA UNIFICADA 2024'!F1672," ")</f>
        <v xml:space="preserve"> </v>
      </c>
      <c r="O1726" s="99" t="str">
        <f t="shared" si="152"/>
        <v xml:space="preserve"> </v>
      </c>
      <c r="Y1726" s="183" t="s">
        <v>1501</v>
      </c>
      <c r="Z1726" s="104" t="s">
        <v>696</v>
      </c>
      <c r="AA1726" s="104" t="s">
        <v>706</v>
      </c>
      <c r="AB1726" s="104" t="s">
        <v>2550</v>
      </c>
      <c r="AC1726" s="106">
        <f>IF(AND(AB1726="FERRO",AA1726="PADRAO"),CONTROLE!$T$2,IF(AND(AB1726="FERRO",AA1726="ESPECIAL"),CONTROLE!$T$3,IF(AND(AB1726="ACO",AA1726="PADRAO"),CONTROLE!$T$8,IF(AND(AB1726="ACO",AA1726="ESPECIAL"),CONTROLE!$T$9,IF(AND(AB1726="ALUMINIO",AA1726="PADRAO"),CONTROLE!$T$5,IF(AND(AB1726="ALUMINIO",AA1726="ESPECIAL"),CONTROLE!$T$6))))))</f>
        <v>12739</v>
      </c>
    </row>
    <row r="1727" spans="1:29" ht="15" customHeight="1">
      <c r="A1727" s="98" t="s">
        <v>2927</v>
      </c>
      <c r="B1727" s="96" t="str">
        <f t="shared" si="154"/>
        <v xml:space="preserve"> </v>
      </c>
      <c r="C1727" s="96" t="str">
        <f>IF(AND(ISBLANK('TABELA UNIFICADA 2024'!P1673)=TRUE,(ISBLANK('TABELA UNIFICADA 2024'!A1673)=FALSE)),'TABELA UNIFICADA 2024'!A1673," ")</f>
        <v xml:space="preserve"> </v>
      </c>
      <c r="D1727" s="96" t="s">
        <v>43</v>
      </c>
      <c r="E1727" s="191" t="str">
        <f>IF(ISBLANK('TABELA UNIFICADA 2024'!M1673)=TRUE," ",'TABELA UNIFICADA 2024'!M1673)</f>
        <v xml:space="preserve"> </v>
      </c>
      <c r="F1727" s="96" t="s">
        <v>111</v>
      </c>
      <c r="G1727" s="96" t="str">
        <f>IF(C1727='TABELA UNIFICADA 2024'!A1727,'TABELA UNIFICADA 2024'!D1727," ")</f>
        <v xml:space="preserve"> </v>
      </c>
      <c r="H1727" s="96" t="s">
        <v>43</v>
      </c>
      <c r="I1727" s="96" t="s">
        <v>112</v>
      </c>
      <c r="J1727" s="97" t="str">
        <f>IF(C1727='TABELA UNIFICADA 2024'!A1673,'TABELA UNIFICADA 2024'!G1673," ")</f>
        <v xml:space="preserve"> </v>
      </c>
      <c r="K1727" s="96" t="s">
        <v>113</v>
      </c>
      <c r="L1727" s="100" t="str">
        <f t="shared" si="151"/>
        <v>-</v>
      </c>
      <c r="M1727" s="95" t="str">
        <f>IF(C1727='TABELA UNIFICADA 2024'!A1727,'TABELA UNIFICADA 2024'!C1727," ")</f>
        <v xml:space="preserve"> </v>
      </c>
      <c r="N1727" s="99" t="str">
        <f>IF(C1727='TABELA UNIFICADA 2024'!A1673,'TABELA UNIFICADA 2024'!F1673," ")</f>
        <v xml:space="preserve"> </v>
      </c>
      <c r="O1727" s="99" t="str">
        <f t="shared" si="152"/>
        <v xml:space="preserve"> </v>
      </c>
      <c r="Y1727" s="183" t="s">
        <v>1502</v>
      </c>
      <c r="Z1727" s="104" t="s">
        <v>617</v>
      </c>
      <c r="AA1727" s="104" t="s">
        <v>706</v>
      </c>
      <c r="AB1727" s="104" t="str">
        <f t="shared" ref="AB1727:AB1755" si="156">IF(LEFT(Z1727,1)="G","FERRO",0)</f>
        <v>FERRO</v>
      </c>
      <c r="AC1727" s="106">
        <f>IF(AND(AB1727="FERRO",AA1727="PADRAO"),CONTROLE!$T$2,IF(AND(AB1727="FERRO",AA1727="ESPECIAL"),CONTROLE!$T$3,IF(AND(AB1727="ACO",AA1727="PADRAO"),CONTROLE!$T$8,IF(AND(AB1727="ACO",AA1727="ESPECIAL"),CONTROLE!$T$9,IF(AND(AB1727="ALUMINIO",AA1727="PADRAO"),CONTROLE!$T$5,IF(AND(AB1727="ALUMINIO",AA1727="ESPECIAL"),CONTROLE!$T$6))))))</f>
        <v>12737</v>
      </c>
    </row>
    <row r="1728" spans="1:29" ht="15" customHeight="1">
      <c r="A1728" s="98" t="s">
        <v>2927</v>
      </c>
      <c r="B1728" s="96" t="str">
        <f t="shared" si="154"/>
        <v xml:space="preserve"> </v>
      </c>
      <c r="C1728" s="96" t="str">
        <f>IF(AND(ISBLANK('TABELA UNIFICADA 2024'!P1674)=TRUE,(ISBLANK('TABELA UNIFICADA 2024'!A1674)=FALSE)),'TABELA UNIFICADA 2024'!A1674," ")</f>
        <v xml:space="preserve"> </v>
      </c>
      <c r="D1728" s="96" t="s">
        <v>43</v>
      </c>
      <c r="E1728" s="191" t="str">
        <f>IF(ISBLANK('TABELA UNIFICADA 2024'!M1674)=TRUE," ",'TABELA UNIFICADA 2024'!M1674)</f>
        <v xml:space="preserve"> </v>
      </c>
      <c r="F1728" s="96" t="s">
        <v>111</v>
      </c>
      <c r="G1728" s="96" t="str">
        <f>IF(C1728='TABELA UNIFICADA 2024'!A1728,'TABELA UNIFICADA 2024'!D1728," ")</f>
        <v xml:space="preserve"> </v>
      </c>
      <c r="H1728" s="96" t="s">
        <v>43</v>
      </c>
      <c r="I1728" s="96" t="s">
        <v>112</v>
      </c>
      <c r="J1728" s="97" t="str">
        <f>IF(C1728='TABELA UNIFICADA 2024'!A1674,'TABELA UNIFICADA 2024'!G1674," ")</f>
        <v xml:space="preserve"> </v>
      </c>
      <c r="K1728" s="96" t="s">
        <v>113</v>
      </c>
      <c r="L1728" s="100" t="str">
        <f t="shared" si="151"/>
        <v>-</v>
      </c>
      <c r="M1728" s="95" t="str">
        <f>IF(C1728='TABELA UNIFICADA 2024'!A1728,'TABELA UNIFICADA 2024'!C1728," ")</f>
        <v xml:space="preserve"> </v>
      </c>
      <c r="N1728" s="99" t="str">
        <f>IF(C1728='TABELA UNIFICADA 2024'!A1674,'TABELA UNIFICADA 2024'!F1674," ")</f>
        <v xml:space="preserve"> </v>
      </c>
      <c r="O1728" s="99" t="str">
        <f t="shared" si="152"/>
        <v xml:space="preserve"> </v>
      </c>
      <c r="Y1728" s="183" t="s">
        <v>1503</v>
      </c>
      <c r="Z1728" s="104" t="s">
        <v>617</v>
      </c>
      <c r="AA1728" s="104" t="s">
        <v>706</v>
      </c>
      <c r="AB1728" s="104" t="str">
        <f t="shared" si="156"/>
        <v>FERRO</v>
      </c>
      <c r="AC1728" s="106">
        <f>IF(AND(AB1728="FERRO",AA1728="PADRAO"),CONTROLE!$T$2,IF(AND(AB1728="FERRO",AA1728="ESPECIAL"),CONTROLE!$T$3,IF(AND(AB1728="ACO",AA1728="PADRAO"),CONTROLE!$T$8,IF(AND(AB1728="ACO",AA1728="ESPECIAL"),CONTROLE!$T$9,IF(AND(AB1728="ALUMINIO",AA1728="PADRAO"),CONTROLE!$T$5,IF(AND(AB1728="ALUMINIO",AA1728="ESPECIAL"),CONTROLE!$T$6))))))</f>
        <v>12737</v>
      </c>
    </row>
    <row r="1729" spans="1:29" ht="15" customHeight="1">
      <c r="A1729" s="98" t="s">
        <v>2927</v>
      </c>
      <c r="B1729" s="96" t="str">
        <f t="shared" si="154"/>
        <v xml:space="preserve"> </v>
      </c>
      <c r="C1729" s="96" t="str">
        <f>IF(AND(ISBLANK('TABELA UNIFICADA 2024'!P1675)=TRUE,(ISBLANK('TABELA UNIFICADA 2024'!A1675)=FALSE)),'TABELA UNIFICADA 2024'!A1675," ")</f>
        <v xml:space="preserve"> </v>
      </c>
      <c r="D1729" s="96" t="s">
        <v>43</v>
      </c>
      <c r="E1729" s="191" t="str">
        <f>IF(ISBLANK('TABELA UNIFICADA 2024'!M1675)=TRUE," ",'TABELA UNIFICADA 2024'!M1675)</f>
        <v xml:space="preserve"> </v>
      </c>
      <c r="F1729" s="96" t="s">
        <v>111</v>
      </c>
      <c r="G1729" s="96" t="str">
        <f>IF(C1729='TABELA UNIFICADA 2024'!A1729,'TABELA UNIFICADA 2024'!D1729," ")</f>
        <v xml:space="preserve"> </v>
      </c>
      <c r="H1729" s="96" t="s">
        <v>43</v>
      </c>
      <c r="I1729" s="96" t="s">
        <v>112</v>
      </c>
      <c r="J1729" s="97" t="str">
        <f>IF(C1729='TABELA UNIFICADA 2024'!A1675,'TABELA UNIFICADA 2024'!G1675," ")</f>
        <v xml:space="preserve"> </v>
      </c>
      <c r="K1729" s="96" t="s">
        <v>113</v>
      </c>
      <c r="L1729" s="100" t="str">
        <f t="shared" si="151"/>
        <v>-</v>
      </c>
      <c r="M1729" s="95" t="str">
        <f>IF(C1729='TABELA UNIFICADA 2024'!A1729,'TABELA UNIFICADA 2024'!C1729," ")</f>
        <v xml:space="preserve"> </v>
      </c>
      <c r="N1729" s="99" t="str">
        <f>IF(C1729='TABELA UNIFICADA 2024'!A1675,'TABELA UNIFICADA 2024'!F1675," ")</f>
        <v xml:space="preserve"> </v>
      </c>
      <c r="O1729" s="99" t="str">
        <f t="shared" si="152"/>
        <v xml:space="preserve"> </v>
      </c>
      <c r="Y1729" s="183" t="s">
        <v>1504</v>
      </c>
      <c r="Z1729" s="104" t="s">
        <v>658</v>
      </c>
      <c r="AA1729" s="104" t="s">
        <v>706</v>
      </c>
      <c r="AB1729" s="104" t="str">
        <f t="shared" si="156"/>
        <v>FERRO</v>
      </c>
      <c r="AC1729" s="106">
        <f>IF(AND(AB1729="FERRO",AA1729="PADRAO"),CONTROLE!$T$2,IF(AND(AB1729="FERRO",AA1729="ESPECIAL"),CONTROLE!$T$3,IF(AND(AB1729="ACO",AA1729="PADRAO"),CONTROLE!$T$8,IF(AND(AB1729="ACO",AA1729="ESPECIAL"),CONTROLE!$T$9,IF(AND(AB1729="ALUMINIO",AA1729="PADRAO"),CONTROLE!$T$5,IF(AND(AB1729="ALUMINIO",AA1729="ESPECIAL"),CONTROLE!$T$6))))))</f>
        <v>12737</v>
      </c>
    </row>
    <row r="1730" spans="1:29" ht="15" customHeight="1">
      <c r="A1730" s="98" t="s">
        <v>2927</v>
      </c>
      <c r="B1730" s="96" t="str">
        <f t="shared" si="154"/>
        <v xml:space="preserve"> </v>
      </c>
      <c r="C1730" s="96" t="str">
        <f>IF(AND(ISBLANK('TABELA UNIFICADA 2024'!P1676)=TRUE,(ISBLANK('TABELA UNIFICADA 2024'!A1676)=FALSE)),'TABELA UNIFICADA 2024'!A1676," ")</f>
        <v xml:space="preserve"> </v>
      </c>
      <c r="D1730" s="96" t="s">
        <v>43</v>
      </c>
      <c r="E1730" s="191" t="str">
        <f>IF(ISBLANK('TABELA UNIFICADA 2024'!M1676)=TRUE," ",'TABELA UNIFICADA 2024'!M1676)</f>
        <v xml:space="preserve"> </v>
      </c>
      <c r="F1730" s="96" t="s">
        <v>111</v>
      </c>
      <c r="G1730" s="96" t="str">
        <f>IF(C1730='TABELA UNIFICADA 2024'!A1730,'TABELA UNIFICADA 2024'!D1730," ")</f>
        <v xml:space="preserve"> </v>
      </c>
      <c r="H1730" s="96" t="s">
        <v>43</v>
      </c>
      <c r="I1730" s="96" t="s">
        <v>112</v>
      </c>
      <c r="J1730" s="97" t="str">
        <f>IF(C1730='TABELA UNIFICADA 2024'!A1676,'TABELA UNIFICADA 2024'!G1676," ")</f>
        <v xml:space="preserve"> </v>
      </c>
      <c r="K1730" s="96" t="s">
        <v>113</v>
      </c>
      <c r="L1730" s="100" t="str">
        <f t="shared" si="151"/>
        <v>-</v>
      </c>
      <c r="M1730" s="95" t="str">
        <f>IF(C1730='TABELA UNIFICADA 2024'!A1730,'TABELA UNIFICADA 2024'!C1730," ")</f>
        <v xml:space="preserve"> </v>
      </c>
      <c r="N1730" s="99" t="str">
        <f>IF(C1730='TABELA UNIFICADA 2024'!A1676,'TABELA UNIFICADA 2024'!F1676," ")</f>
        <v xml:space="preserve"> </v>
      </c>
      <c r="O1730" s="99" t="str">
        <f t="shared" si="152"/>
        <v xml:space="preserve"> </v>
      </c>
      <c r="Y1730" s="183" t="s">
        <v>1505</v>
      </c>
      <c r="Z1730" s="104" t="s">
        <v>666</v>
      </c>
      <c r="AA1730" s="104" t="s">
        <v>706</v>
      </c>
      <c r="AB1730" s="104" t="str">
        <f t="shared" si="156"/>
        <v>FERRO</v>
      </c>
      <c r="AC1730" s="106">
        <f>IF(AND(AB1730="FERRO",AA1730="PADRAO"),CONTROLE!$T$2,IF(AND(AB1730="FERRO",AA1730="ESPECIAL"),CONTROLE!$T$3,IF(AND(AB1730="ACO",AA1730="PADRAO"),CONTROLE!$T$8,IF(AND(AB1730="ACO",AA1730="ESPECIAL"),CONTROLE!$T$9,IF(AND(AB1730="ALUMINIO",AA1730="PADRAO"),CONTROLE!$T$5,IF(AND(AB1730="ALUMINIO",AA1730="ESPECIAL"),CONTROLE!$T$6))))))</f>
        <v>12737</v>
      </c>
    </row>
    <row r="1731" spans="1:29" ht="15" customHeight="1">
      <c r="A1731" s="98" t="s">
        <v>2927</v>
      </c>
      <c r="B1731" s="96" t="str">
        <f t="shared" si="154"/>
        <v xml:space="preserve"> </v>
      </c>
      <c r="C1731" s="96" t="str">
        <f>IF(AND(ISBLANK('TABELA UNIFICADA 2024'!P1677)=TRUE,(ISBLANK('TABELA UNIFICADA 2024'!A1677)=FALSE)),'TABELA UNIFICADA 2024'!A1677," ")</f>
        <v xml:space="preserve"> </v>
      </c>
      <c r="D1731" s="96" t="s">
        <v>43</v>
      </c>
      <c r="E1731" s="191" t="str">
        <f>IF(ISBLANK('TABELA UNIFICADA 2024'!M1677)=TRUE," ",'TABELA UNIFICADA 2024'!M1677)</f>
        <v xml:space="preserve"> </v>
      </c>
      <c r="F1731" s="96" t="s">
        <v>111</v>
      </c>
      <c r="G1731" s="96" t="str">
        <f>IF(C1731='TABELA UNIFICADA 2024'!A1731,'TABELA UNIFICADA 2024'!D1731," ")</f>
        <v xml:space="preserve"> </v>
      </c>
      <c r="H1731" s="96" t="s">
        <v>43</v>
      </c>
      <c r="I1731" s="96" t="s">
        <v>112</v>
      </c>
      <c r="J1731" s="97" t="str">
        <f>IF(C1731='TABELA UNIFICADA 2024'!A1677,'TABELA UNIFICADA 2024'!G1677," ")</f>
        <v xml:space="preserve"> </v>
      </c>
      <c r="K1731" s="96" t="s">
        <v>113</v>
      </c>
      <c r="L1731" s="100" t="str">
        <f t="shared" si="151"/>
        <v>-</v>
      </c>
      <c r="M1731" s="95" t="str">
        <f>IF(C1731='TABELA UNIFICADA 2024'!A1731,'TABELA UNIFICADA 2024'!C1731," ")</f>
        <v xml:space="preserve"> </v>
      </c>
      <c r="N1731" s="99" t="str">
        <f>IF(C1731='TABELA UNIFICADA 2024'!A1677,'TABELA UNIFICADA 2024'!F1677," ")</f>
        <v xml:space="preserve"> </v>
      </c>
      <c r="O1731" s="99" t="str">
        <f t="shared" si="152"/>
        <v xml:space="preserve"> </v>
      </c>
      <c r="Y1731" s="183" t="s">
        <v>1506</v>
      </c>
      <c r="Z1731" s="104" t="s">
        <v>658</v>
      </c>
      <c r="AA1731" s="104" t="s">
        <v>706</v>
      </c>
      <c r="AB1731" s="104" t="str">
        <f t="shared" si="156"/>
        <v>FERRO</v>
      </c>
      <c r="AC1731" s="106">
        <f>IF(AND(AB1731="FERRO",AA1731="PADRAO"),CONTROLE!$T$2,IF(AND(AB1731="FERRO",AA1731="ESPECIAL"),CONTROLE!$T$3,IF(AND(AB1731="ACO",AA1731="PADRAO"),CONTROLE!$T$8,IF(AND(AB1731="ACO",AA1731="ESPECIAL"),CONTROLE!$T$9,IF(AND(AB1731="ALUMINIO",AA1731="PADRAO"),CONTROLE!$T$5,IF(AND(AB1731="ALUMINIO",AA1731="ESPECIAL"),CONTROLE!$T$6))))))</f>
        <v>12737</v>
      </c>
    </row>
    <row r="1732" spans="1:29" ht="15" customHeight="1">
      <c r="A1732" s="98" t="s">
        <v>2927</v>
      </c>
      <c r="B1732" s="96" t="str">
        <f t="shared" si="154"/>
        <v xml:space="preserve"> </v>
      </c>
      <c r="C1732" s="96" t="str">
        <f>IF(AND(ISBLANK('TABELA UNIFICADA 2024'!P1678)=TRUE,(ISBLANK('TABELA UNIFICADA 2024'!A1678)=FALSE)),'TABELA UNIFICADA 2024'!A1678," ")</f>
        <v xml:space="preserve"> </v>
      </c>
      <c r="D1732" s="96" t="s">
        <v>43</v>
      </c>
      <c r="E1732" s="191" t="str">
        <f>IF(ISBLANK('TABELA UNIFICADA 2024'!M1678)=TRUE," ",'TABELA UNIFICADA 2024'!M1678)</f>
        <v xml:space="preserve"> </v>
      </c>
      <c r="F1732" s="96" t="s">
        <v>111</v>
      </c>
      <c r="G1732" s="96" t="str">
        <f>IF(C1732='TABELA UNIFICADA 2024'!A1732,'TABELA UNIFICADA 2024'!D1732," ")</f>
        <v xml:space="preserve"> </v>
      </c>
      <c r="H1732" s="96" t="s">
        <v>43</v>
      </c>
      <c r="I1732" s="96" t="s">
        <v>112</v>
      </c>
      <c r="J1732" s="97" t="str">
        <f>IF(C1732='TABELA UNIFICADA 2024'!A1678,'TABELA UNIFICADA 2024'!G1678," ")</f>
        <v xml:space="preserve"> </v>
      </c>
      <c r="K1732" s="96" t="s">
        <v>113</v>
      </c>
      <c r="L1732" s="100" t="str">
        <f t="shared" si="151"/>
        <v>-</v>
      </c>
      <c r="M1732" s="95" t="str">
        <f>IF(C1732='TABELA UNIFICADA 2024'!A1732,'TABELA UNIFICADA 2024'!C1732," ")</f>
        <v xml:space="preserve"> </v>
      </c>
      <c r="N1732" s="99" t="str">
        <f>IF(C1732='TABELA UNIFICADA 2024'!A1678,'TABELA UNIFICADA 2024'!F1678," ")</f>
        <v xml:space="preserve"> </v>
      </c>
      <c r="O1732" s="99" t="str">
        <f t="shared" si="152"/>
        <v xml:space="preserve"> </v>
      </c>
      <c r="Y1732" s="183" t="s">
        <v>1507</v>
      </c>
      <c r="Z1732" s="104" t="s">
        <v>658</v>
      </c>
      <c r="AA1732" s="104" t="s">
        <v>706</v>
      </c>
      <c r="AB1732" s="104" t="str">
        <f t="shared" si="156"/>
        <v>FERRO</v>
      </c>
      <c r="AC1732" s="106">
        <f>IF(AND(AB1732="FERRO",AA1732="PADRAO"),CONTROLE!$T$2,IF(AND(AB1732="FERRO",AA1732="ESPECIAL"),CONTROLE!$T$3,IF(AND(AB1732="ACO",AA1732="PADRAO"),CONTROLE!$T$8,IF(AND(AB1732="ACO",AA1732="ESPECIAL"),CONTROLE!$T$9,IF(AND(AB1732="ALUMINIO",AA1732="PADRAO"),CONTROLE!$T$5,IF(AND(AB1732="ALUMINIO",AA1732="ESPECIAL"),CONTROLE!$T$6))))))</f>
        <v>12737</v>
      </c>
    </row>
    <row r="1733" spans="1:29" ht="15" customHeight="1">
      <c r="A1733" s="98" t="s">
        <v>2927</v>
      </c>
      <c r="B1733" s="96" t="str">
        <f t="shared" si="154"/>
        <v xml:space="preserve"> </v>
      </c>
      <c r="C1733" s="96" t="str">
        <f>IF(AND(ISBLANK('TABELA UNIFICADA 2024'!P1679)=TRUE,(ISBLANK('TABELA UNIFICADA 2024'!A1679)=FALSE)),'TABELA UNIFICADA 2024'!A1679," ")</f>
        <v xml:space="preserve"> </v>
      </c>
      <c r="D1733" s="96" t="s">
        <v>43</v>
      </c>
      <c r="E1733" s="191" t="str">
        <f>IF(ISBLANK('TABELA UNIFICADA 2024'!M1679)=TRUE," ",'TABELA UNIFICADA 2024'!M1679)</f>
        <v xml:space="preserve"> </v>
      </c>
      <c r="F1733" s="96" t="s">
        <v>111</v>
      </c>
      <c r="G1733" s="96" t="str">
        <f>IF(C1733='TABELA UNIFICADA 2024'!A1733,'TABELA UNIFICADA 2024'!D1733," ")</f>
        <v xml:space="preserve"> </v>
      </c>
      <c r="H1733" s="96" t="s">
        <v>43</v>
      </c>
      <c r="I1733" s="96" t="s">
        <v>112</v>
      </c>
      <c r="J1733" s="97" t="str">
        <f>IF(C1733='TABELA UNIFICADA 2024'!A1679,'TABELA UNIFICADA 2024'!G1679," ")</f>
        <v xml:space="preserve"> </v>
      </c>
      <c r="K1733" s="96" t="s">
        <v>113</v>
      </c>
      <c r="L1733" s="100" t="str">
        <f t="shared" si="151"/>
        <v>-</v>
      </c>
      <c r="M1733" s="95" t="str">
        <f>IF(C1733='TABELA UNIFICADA 2024'!A1733,'TABELA UNIFICADA 2024'!C1733," ")</f>
        <v xml:space="preserve"> </v>
      </c>
      <c r="N1733" s="99" t="str">
        <f>IF(C1733='TABELA UNIFICADA 2024'!A1679,'TABELA UNIFICADA 2024'!F1679," ")</f>
        <v xml:space="preserve"> </v>
      </c>
      <c r="O1733" s="99" t="str">
        <f t="shared" si="152"/>
        <v xml:space="preserve"> </v>
      </c>
      <c r="Y1733" s="183" t="s">
        <v>1508</v>
      </c>
      <c r="Z1733" s="104" t="s">
        <v>617</v>
      </c>
      <c r="AA1733" s="104" t="s">
        <v>706</v>
      </c>
      <c r="AB1733" s="104" t="str">
        <f t="shared" si="156"/>
        <v>FERRO</v>
      </c>
      <c r="AC1733" s="106">
        <f>IF(AND(AB1733="FERRO",AA1733="PADRAO"),CONTROLE!$T$2,IF(AND(AB1733="FERRO",AA1733="ESPECIAL"),CONTROLE!$T$3,IF(AND(AB1733="ACO",AA1733="PADRAO"),CONTROLE!$T$8,IF(AND(AB1733="ACO",AA1733="ESPECIAL"),CONTROLE!$T$9,IF(AND(AB1733="ALUMINIO",AA1733="PADRAO"),CONTROLE!$T$5,IF(AND(AB1733="ALUMINIO",AA1733="ESPECIAL"),CONTROLE!$T$6))))))</f>
        <v>12737</v>
      </c>
    </row>
    <row r="1734" spans="1:29" ht="15" customHeight="1">
      <c r="A1734" s="98" t="s">
        <v>2927</v>
      </c>
      <c r="B1734" s="96" t="str">
        <f t="shared" si="154"/>
        <v xml:space="preserve"> </v>
      </c>
      <c r="C1734" s="96" t="str">
        <f>IF(AND(ISBLANK('TABELA UNIFICADA 2024'!P1680)=TRUE,(ISBLANK('TABELA UNIFICADA 2024'!A1680)=FALSE)),'TABELA UNIFICADA 2024'!A1680," ")</f>
        <v xml:space="preserve"> </v>
      </c>
      <c r="D1734" s="96" t="s">
        <v>43</v>
      </c>
      <c r="E1734" s="191" t="str">
        <f>IF(ISBLANK('TABELA UNIFICADA 2024'!M1680)=TRUE," ",'TABELA UNIFICADA 2024'!M1680)</f>
        <v xml:space="preserve"> </v>
      </c>
      <c r="F1734" s="96" t="s">
        <v>111</v>
      </c>
      <c r="G1734" s="96" t="str">
        <f>IF(C1734='TABELA UNIFICADA 2024'!A1734,'TABELA UNIFICADA 2024'!D1734," ")</f>
        <v xml:space="preserve"> </v>
      </c>
      <c r="H1734" s="96" t="s">
        <v>43</v>
      </c>
      <c r="I1734" s="96" t="s">
        <v>112</v>
      </c>
      <c r="J1734" s="97" t="str">
        <f>IF(C1734='TABELA UNIFICADA 2024'!A1680,'TABELA UNIFICADA 2024'!G1680," ")</f>
        <v xml:space="preserve"> </v>
      </c>
      <c r="K1734" s="96" t="s">
        <v>113</v>
      </c>
      <c r="L1734" s="100" t="str">
        <f t="shared" si="151"/>
        <v>-</v>
      </c>
      <c r="M1734" s="95" t="str">
        <f>IF(C1734='TABELA UNIFICADA 2024'!A1734,'TABELA UNIFICADA 2024'!C1734," ")</f>
        <v xml:space="preserve"> </v>
      </c>
      <c r="N1734" s="99" t="str">
        <f>IF(C1734='TABELA UNIFICADA 2024'!A1680,'TABELA UNIFICADA 2024'!F1680," ")</f>
        <v xml:space="preserve"> </v>
      </c>
      <c r="O1734" s="99" t="str">
        <f t="shared" si="152"/>
        <v xml:space="preserve"> </v>
      </c>
      <c r="Y1734" s="183" t="s">
        <v>1509</v>
      </c>
      <c r="Z1734" s="104" t="s">
        <v>658</v>
      </c>
      <c r="AA1734" s="104" t="s">
        <v>706</v>
      </c>
      <c r="AB1734" s="104" t="str">
        <f t="shared" si="156"/>
        <v>FERRO</v>
      </c>
      <c r="AC1734" s="106">
        <f>IF(AND(AB1734="FERRO",AA1734="PADRAO"),CONTROLE!$T$2,IF(AND(AB1734="FERRO",AA1734="ESPECIAL"),CONTROLE!$T$3,IF(AND(AB1734="ACO",AA1734="PADRAO"),CONTROLE!$T$8,IF(AND(AB1734="ACO",AA1734="ESPECIAL"),CONTROLE!$T$9,IF(AND(AB1734="ALUMINIO",AA1734="PADRAO"),CONTROLE!$T$5,IF(AND(AB1734="ALUMINIO",AA1734="ESPECIAL"),CONTROLE!$T$6))))))</f>
        <v>12737</v>
      </c>
    </row>
    <row r="1735" spans="1:29" ht="15" customHeight="1">
      <c r="A1735" s="98" t="s">
        <v>2927</v>
      </c>
      <c r="B1735" s="96" t="str">
        <f t="shared" si="154"/>
        <v xml:space="preserve"> </v>
      </c>
      <c r="C1735" s="96" t="str">
        <f>IF(AND(ISBLANK('TABELA UNIFICADA 2024'!P1681)=TRUE,(ISBLANK('TABELA UNIFICADA 2024'!A1681)=FALSE)),'TABELA UNIFICADA 2024'!A1681," ")</f>
        <v xml:space="preserve"> </v>
      </c>
      <c r="D1735" s="96" t="s">
        <v>43</v>
      </c>
      <c r="E1735" s="191" t="str">
        <f>IF(ISBLANK('TABELA UNIFICADA 2024'!M1681)=TRUE," ",'TABELA UNIFICADA 2024'!M1681)</f>
        <v xml:space="preserve"> </v>
      </c>
      <c r="F1735" s="96" t="s">
        <v>111</v>
      </c>
      <c r="G1735" s="96" t="str">
        <f>IF(C1735='TABELA UNIFICADA 2024'!A1735,'TABELA UNIFICADA 2024'!D1735," ")</f>
        <v xml:space="preserve"> </v>
      </c>
      <c r="H1735" s="96" t="s">
        <v>43</v>
      </c>
      <c r="I1735" s="96" t="s">
        <v>112</v>
      </c>
      <c r="J1735" s="97" t="str">
        <f>IF(C1735='TABELA UNIFICADA 2024'!A1681,'TABELA UNIFICADA 2024'!G1681," ")</f>
        <v xml:space="preserve"> </v>
      </c>
      <c r="K1735" s="96" t="s">
        <v>113</v>
      </c>
      <c r="L1735" s="100" t="str">
        <f t="shared" si="151"/>
        <v>-</v>
      </c>
      <c r="M1735" s="95" t="str">
        <f>IF(C1735='TABELA UNIFICADA 2024'!A1735,'TABELA UNIFICADA 2024'!C1735," ")</f>
        <v xml:space="preserve"> </v>
      </c>
      <c r="N1735" s="99" t="str">
        <f>IF(C1735='TABELA UNIFICADA 2024'!A1681,'TABELA UNIFICADA 2024'!F1681," ")</f>
        <v xml:space="preserve"> </v>
      </c>
      <c r="O1735" s="99" t="str">
        <f t="shared" si="152"/>
        <v xml:space="preserve"> </v>
      </c>
      <c r="Y1735" s="183" t="s">
        <v>1510</v>
      </c>
      <c r="Z1735" s="104" t="s">
        <v>658</v>
      </c>
      <c r="AA1735" s="104" t="s">
        <v>706</v>
      </c>
      <c r="AB1735" s="104" t="str">
        <f t="shared" si="156"/>
        <v>FERRO</v>
      </c>
      <c r="AC1735" s="106">
        <f>IF(AND(AB1735="FERRO",AA1735="PADRAO"),CONTROLE!$T$2,IF(AND(AB1735="FERRO",AA1735="ESPECIAL"),CONTROLE!$T$3,IF(AND(AB1735="ACO",AA1735="PADRAO"),CONTROLE!$T$8,IF(AND(AB1735="ACO",AA1735="ESPECIAL"),CONTROLE!$T$9,IF(AND(AB1735="ALUMINIO",AA1735="PADRAO"),CONTROLE!$T$5,IF(AND(AB1735="ALUMINIO",AA1735="ESPECIAL"),CONTROLE!$T$6))))))</f>
        <v>12737</v>
      </c>
    </row>
    <row r="1736" spans="1:29" ht="15" customHeight="1">
      <c r="A1736" s="98" t="s">
        <v>2927</v>
      </c>
      <c r="B1736" s="96" t="str">
        <f t="shared" si="154"/>
        <v xml:space="preserve"> </v>
      </c>
      <c r="C1736" s="96" t="str">
        <f>IF(AND(ISBLANK('TABELA UNIFICADA 2024'!P1682)=TRUE,(ISBLANK('TABELA UNIFICADA 2024'!A1682)=FALSE)),'TABELA UNIFICADA 2024'!A1682," ")</f>
        <v xml:space="preserve"> </v>
      </c>
      <c r="D1736" s="96" t="s">
        <v>43</v>
      </c>
      <c r="E1736" s="191" t="str">
        <f>IF(ISBLANK('TABELA UNIFICADA 2024'!M1682)=TRUE," ",'TABELA UNIFICADA 2024'!M1682)</f>
        <v xml:space="preserve"> </v>
      </c>
      <c r="F1736" s="96" t="s">
        <v>111</v>
      </c>
      <c r="G1736" s="96" t="str">
        <f>IF(C1736='TABELA UNIFICADA 2024'!A1736,'TABELA UNIFICADA 2024'!D1736," ")</f>
        <v xml:space="preserve"> </v>
      </c>
      <c r="H1736" s="96" t="s">
        <v>43</v>
      </c>
      <c r="I1736" s="96" t="s">
        <v>112</v>
      </c>
      <c r="J1736" s="97" t="str">
        <f>IF(C1736='TABELA UNIFICADA 2024'!A1682,'TABELA UNIFICADA 2024'!G1682," ")</f>
        <v xml:space="preserve"> </v>
      </c>
      <c r="K1736" s="96" t="s">
        <v>113</v>
      </c>
      <c r="L1736" s="100" t="str">
        <f t="shared" si="151"/>
        <v>-</v>
      </c>
      <c r="M1736" s="95" t="str">
        <f>IF(C1736='TABELA UNIFICADA 2024'!A1736,'TABELA UNIFICADA 2024'!C1736," ")</f>
        <v xml:space="preserve"> </v>
      </c>
      <c r="N1736" s="99" t="str">
        <f>IF(C1736='TABELA UNIFICADA 2024'!A1682,'TABELA UNIFICADA 2024'!F1682," ")</f>
        <v xml:space="preserve"> </v>
      </c>
      <c r="O1736" s="99" t="str">
        <f t="shared" si="152"/>
        <v xml:space="preserve"> </v>
      </c>
      <c r="Y1736" s="183" t="s">
        <v>1511</v>
      </c>
      <c r="Z1736" s="104" t="s">
        <v>658</v>
      </c>
      <c r="AA1736" s="104" t="s">
        <v>706</v>
      </c>
      <c r="AB1736" s="104" t="str">
        <f t="shared" si="156"/>
        <v>FERRO</v>
      </c>
      <c r="AC1736" s="106">
        <f>IF(AND(AB1736="FERRO",AA1736="PADRAO"),CONTROLE!$T$2,IF(AND(AB1736="FERRO",AA1736="ESPECIAL"),CONTROLE!$T$3,IF(AND(AB1736="ACO",AA1736="PADRAO"),CONTROLE!$T$8,IF(AND(AB1736="ACO",AA1736="ESPECIAL"),CONTROLE!$T$9,IF(AND(AB1736="ALUMINIO",AA1736="PADRAO"),CONTROLE!$T$5,IF(AND(AB1736="ALUMINIO",AA1736="ESPECIAL"),CONTROLE!$T$6))))))</f>
        <v>12737</v>
      </c>
    </row>
    <row r="1737" spans="1:29" ht="15" customHeight="1">
      <c r="A1737" s="98" t="s">
        <v>2927</v>
      </c>
      <c r="B1737" s="96" t="str">
        <f t="shared" si="154"/>
        <v xml:space="preserve"> </v>
      </c>
      <c r="C1737" s="96" t="str">
        <f>IF(AND(ISBLANK('TABELA UNIFICADA 2024'!P1683)=TRUE,(ISBLANK('TABELA UNIFICADA 2024'!A1683)=FALSE)),'TABELA UNIFICADA 2024'!A1683," ")</f>
        <v xml:space="preserve"> </v>
      </c>
      <c r="D1737" s="96" t="s">
        <v>43</v>
      </c>
      <c r="E1737" s="191" t="str">
        <f>IF(ISBLANK('TABELA UNIFICADA 2024'!M1683)=TRUE," ",'TABELA UNIFICADA 2024'!M1683)</f>
        <v xml:space="preserve"> </v>
      </c>
      <c r="F1737" s="96" t="s">
        <v>111</v>
      </c>
      <c r="G1737" s="96" t="str">
        <f>IF(C1737='TABELA UNIFICADA 2024'!A1737,'TABELA UNIFICADA 2024'!D1737," ")</f>
        <v xml:space="preserve"> </v>
      </c>
      <c r="H1737" s="96" t="s">
        <v>43</v>
      </c>
      <c r="I1737" s="96" t="s">
        <v>112</v>
      </c>
      <c r="J1737" s="97" t="str">
        <f>IF(C1737='TABELA UNIFICADA 2024'!A1683,'TABELA UNIFICADA 2024'!G1683," ")</f>
        <v xml:space="preserve"> </v>
      </c>
      <c r="K1737" s="96" t="s">
        <v>113</v>
      </c>
      <c r="L1737" s="100" t="str">
        <f t="shared" si="151"/>
        <v>-</v>
      </c>
      <c r="M1737" s="95" t="str">
        <f>IF(C1737='TABELA UNIFICADA 2024'!A1737,'TABELA UNIFICADA 2024'!C1737," ")</f>
        <v xml:space="preserve"> </v>
      </c>
      <c r="N1737" s="99" t="str">
        <f>IF(C1737='TABELA UNIFICADA 2024'!A1683,'TABELA UNIFICADA 2024'!F1683," ")</f>
        <v xml:space="preserve"> </v>
      </c>
      <c r="O1737" s="99" t="str">
        <f t="shared" si="152"/>
        <v xml:space="preserve"> </v>
      </c>
      <c r="Y1737" s="183" t="s">
        <v>1512</v>
      </c>
      <c r="Z1737" s="104" t="s">
        <v>666</v>
      </c>
      <c r="AA1737" s="104" t="s">
        <v>618</v>
      </c>
      <c r="AB1737" s="104" t="str">
        <f t="shared" si="156"/>
        <v>FERRO</v>
      </c>
      <c r="AC1737" s="106">
        <f>IF(AND(AB1737="FERRO",AA1737="PADRAO"),CONTROLE!$T$2,IF(AND(AB1737="FERRO",AA1737="ESPECIAL"),CONTROLE!$T$3,IF(AND(AB1737="ACO",AA1737="PADRAO"),CONTROLE!$T$8,IF(AND(AB1737="ACO",AA1737="ESPECIAL"),CONTROLE!$T$9,IF(AND(AB1737="ALUMINIO",AA1737="PADRAO"),CONTROLE!$T$5,IF(AND(AB1737="ALUMINIO",AA1737="ESPECIAL"),CONTROLE!$T$6))))))</f>
        <v>12738</v>
      </c>
    </row>
    <row r="1738" spans="1:29" ht="15" customHeight="1">
      <c r="A1738" s="98" t="s">
        <v>2927</v>
      </c>
      <c r="B1738" s="96" t="str">
        <f t="shared" si="154"/>
        <v xml:space="preserve"> </v>
      </c>
      <c r="C1738" s="96" t="str">
        <f>IF(AND(ISBLANK('TABELA UNIFICADA 2024'!P1684)=TRUE,(ISBLANK('TABELA UNIFICADA 2024'!A1684)=FALSE)),'TABELA UNIFICADA 2024'!A1684," ")</f>
        <v xml:space="preserve"> </v>
      </c>
      <c r="D1738" s="96" t="s">
        <v>43</v>
      </c>
      <c r="E1738" s="191" t="str">
        <f>IF(ISBLANK('TABELA UNIFICADA 2024'!M1684)=TRUE," ",'TABELA UNIFICADA 2024'!M1684)</f>
        <v xml:space="preserve"> </v>
      </c>
      <c r="F1738" s="96" t="s">
        <v>111</v>
      </c>
      <c r="G1738" s="96" t="str">
        <f>IF(C1738='TABELA UNIFICADA 2024'!A1738,'TABELA UNIFICADA 2024'!D1738," ")</f>
        <v xml:space="preserve"> </v>
      </c>
      <c r="H1738" s="96" t="s">
        <v>43</v>
      </c>
      <c r="I1738" s="96" t="s">
        <v>112</v>
      </c>
      <c r="J1738" s="97" t="str">
        <f>IF(C1738='TABELA UNIFICADA 2024'!A1684,'TABELA UNIFICADA 2024'!G1684," ")</f>
        <v xml:space="preserve"> </v>
      </c>
      <c r="K1738" s="96" t="s">
        <v>113</v>
      </c>
      <c r="L1738" s="100" t="str">
        <f t="shared" si="151"/>
        <v>-</v>
      </c>
      <c r="M1738" s="95" t="str">
        <f>IF(C1738='TABELA UNIFICADA 2024'!A1738,'TABELA UNIFICADA 2024'!C1738," ")</f>
        <v xml:space="preserve"> </v>
      </c>
      <c r="N1738" s="99" t="str">
        <f>IF(C1738='TABELA UNIFICADA 2024'!A1684,'TABELA UNIFICADA 2024'!F1684," ")</f>
        <v xml:space="preserve"> </v>
      </c>
      <c r="O1738" s="99" t="str">
        <f t="shared" si="152"/>
        <v xml:space="preserve"> </v>
      </c>
      <c r="Y1738" s="183" t="s">
        <v>1513</v>
      </c>
      <c r="Z1738" s="104" t="s">
        <v>666</v>
      </c>
      <c r="AA1738" s="104" t="s">
        <v>618</v>
      </c>
      <c r="AB1738" s="104" t="str">
        <f t="shared" si="156"/>
        <v>FERRO</v>
      </c>
      <c r="AC1738" s="106">
        <f>IF(AND(AB1738="FERRO",AA1738="PADRAO"),CONTROLE!$T$2,IF(AND(AB1738="FERRO",AA1738="ESPECIAL"),CONTROLE!$T$3,IF(AND(AB1738="ACO",AA1738="PADRAO"),CONTROLE!$T$8,IF(AND(AB1738="ACO",AA1738="ESPECIAL"),CONTROLE!$T$9,IF(AND(AB1738="ALUMINIO",AA1738="PADRAO"),CONTROLE!$T$5,IF(AND(AB1738="ALUMINIO",AA1738="ESPECIAL"),CONTROLE!$T$6))))))</f>
        <v>12738</v>
      </c>
    </row>
    <row r="1739" spans="1:29" ht="15" customHeight="1">
      <c r="A1739" s="98" t="s">
        <v>2927</v>
      </c>
      <c r="B1739" s="96" t="str">
        <f t="shared" si="154"/>
        <v xml:space="preserve"> </v>
      </c>
      <c r="C1739" s="96" t="str">
        <f>IF(AND(ISBLANK('TABELA UNIFICADA 2024'!P1685)=TRUE,(ISBLANK('TABELA UNIFICADA 2024'!A1685)=FALSE)),'TABELA UNIFICADA 2024'!A1685," ")</f>
        <v xml:space="preserve"> </v>
      </c>
      <c r="D1739" s="96" t="s">
        <v>43</v>
      </c>
      <c r="E1739" s="191" t="str">
        <f>IF(ISBLANK('TABELA UNIFICADA 2024'!M1685)=TRUE," ",'TABELA UNIFICADA 2024'!M1685)</f>
        <v xml:space="preserve"> </v>
      </c>
      <c r="F1739" s="96" t="s">
        <v>111</v>
      </c>
      <c r="G1739" s="96" t="str">
        <f>IF(C1739='TABELA UNIFICADA 2024'!A1739,'TABELA UNIFICADA 2024'!D1739," ")</f>
        <v xml:space="preserve"> </v>
      </c>
      <c r="H1739" s="96" t="s">
        <v>43</v>
      </c>
      <c r="I1739" s="96" t="s">
        <v>112</v>
      </c>
      <c r="J1739" s="97" t="str">
        <f>IF(C1739='TABELA UNIFICADA 2024'!A1685,'TABELA UNIFICADA 2024'!G1685," ")</f>
        <v xml:space="preserve"> </v>
      </c>
      <c r="K1739" s="96" t="s">
        <v>113</v>
      </c>
      <c r="L1739" s="100" t="str">
        <f t="shared" si="151"/>
        <v>-</v>
      </c>
      <c r="M1739" s="95" t="str">
        <f>IF(C1739='TABELA UNIFICADA 2024'!A1739,'TABELA UNIFICADA 2024'!C1739," ")</f>
        <v xml:space="preserve"> </v>
      </c>
      <c r="N1739" s="99" t="str">
        <f>IF(C1739='TABELA UNIFICADA 2024'!A1685,'TABELA UNIFICADA 2024'!F1685," ")</f>
        <v xml:space="preserve"> </v>
      </c>
      <c r="O1739" s="99" t="str">
        <f t="shared" si="152"/>
        <v xml:space="preserve"> </v>
      </c>
      <c r="Y1739" s="183" t="s">
        <v>1514</v>
      </c>
      <c r="Z1739" s="104" t="s">
        <v>617</v>
      </c>
      <c r="AA1739" s="104" t="s">
        <v>618</v>
      </c>
      <c r="AB1739" s="104" t="str">
        <f t="shared" si="156"/>
        <v>FERRO</v>
      </c>
      <c r="AC1739" s="106">
        <f>IF(AND(AB1739="FERRO",AA1739="PADRAO"),CONTROLE!$T$2,IF(AND(AB1739="FERRO",AA1739="ESPECIAL"),CONTROLE!$T$3,IF(AND(AB1739="ACO",AA1739="PADRAO"),CONTROLE!$T$8,IF(AND(AB1739="ACO",AA1739="ESPECIAL"),CONTROLE!$T$9,IF(AND(AB1739="ALUMINIO",AA1739="PADRAO"),CONTROLE!$T$5,IF(AND(AB1739="ALUMINIO",AA1739="ESPECIAL"),CONTROLE!$T$6))))))</f>
        <v>12738</v>
      </c>
    </row>
    <row r="1740" spans="1:29" ht="15" customHeight="1">
      <c r="A1740" s="98" t="s">
        <v>2927</v>
      </c>
      <c r="B1740" s="96" t="str">
        <f t="shared" si="154"/>
        <v xml:space="preserve"> </v>
      </c>
      <c r="C1740" s="96" t="str">
        <f>IF(AND(ISBLANK('TABELA UNIFICADA 2024'!P1686)=TRUE,(ISBLANK('TABELA UNIFICADA 2024'!A1686)=FALSE)),'TABELA UNIFICADA 2024'!A1686," ")</f>
        <v xml:space="preserve"> </v>
      </c>
      <c r="D1740" s="96" t="s">
        <v>43</v>
      </c>
      <c r="E1740" s="191" t="str">
        <f>IF(ISBLANK('TABELA UNIFICADA 2024'!M1686)=TRUE," ",'TABELA UNIFICADA 2024'!M1686)</f>
        <v xml:space="preserve"> </v>
      </c>
      <c r="F1740" s="96" t="s">
        <v>111</v>
      </c>
      <c r="G1740" s="96" t="str">
        <f>IF(C1740='TABELA UNIFICADA 2024'!A1740,'TABELA UNIFICADA 2024'!D1740," ")</f>
        <v xml:space="preserve"> </v>
      </c>
      <c r="H1740" s="96" t="s">
        <v>43</v>
      </c>
      <c r="I1740" s="96" t="s">
        <v>112</v>
      </c>
      <c r="J1740" s="97" t="str">
        <f>IF(C1740='TABELA UNIFICADA 2024'!A1686,'TABELA UNIFICADA 2024'!G1686," ")</f>
        <v xml:space="preserve"> </v>
      </c>
      <c r="K1740" s="96" t="s">
        <v>113</v>
      </c>
      <c r="L1740" s="100" t="str">
        <f t="shared" si="151"/>
        <v>-</v>
      </c>
      <c r="M1740" s="95" t="str">
        <f>IF(C1740='TABELA UNIFICADA 2024'!A1740,'TABELA UNIFICADA 2024'!C1740," ")</f>
        <v xml:space="preserve"> </v>
      </c>
      <c r="N1740" s="99" t="str">
        <f>IF(C1740='TABELA UNIFICADA 2024'!A1686,'TABELA UNIFICADA 2024'!F1686," ")</f>
        <v xml:space="preserve"> </v>
      </c>
      <c r="O1740" s="99" t="str">
        <f t="shared" si="152"/>
        <v xml:space="preserve"> </v>
      </c>
      <c r="Y1740" s="183" t="s">
        <v>1515</v>
      </c>
      <c r="Z1740" s="104" t="s">
        <v>666</v>
      </c>
      <c r="AA1740" s="104" t="s">
        <v>618</v>
      </c>
      <c r="AB1740" s="104" t="str">
        <f t="shared" si="156"/>
        <v>FERRO</v>
      </c>
      <c r="AC1740" s="106">
        <f>IF(AND(AB1740="FERRO",AA1740="PADRAO"),CONTROLE!$T$2,IF(AND(AB1740="FERRO",AA1740="ESPECIAL"),CONTROLE!$T$3,IF(AND(AB1740="ACO",AA1740="PADRAO"),CONTROLE!$T$8,IF(AND(AB1740="ACO",AA1740="ESPECIAL"),CONTROLE!$T$9,IF(AND(AB1740="ALUMINIO",AA1740="PADRAO"),CONTROLE!$T$5,IF(AND(AB1740="ALUMINIO",AA1740="ESPECIAL"),CONTROLE!$T$6))))))</f>
        <v>12738</v>
      </c>
    </row>
    <row r="1741" spans="1:29" ht="15" customHeight="1">
      <c r="A1741" s="98" t="s">
        <v>2927</v>
      </c>
      <c r="B1741" s="96" t="str">
        <f t="shared" si="154"/>
        <v xml:space="preserve"> </v>
      </c>
      <c r="C1741" s="96" t="str">
        <f>IF(AND(ISBLANK('TABELA UNIFICADA 2024'!P1687)=TRUE,(ISBLANK('TABELA UNIFICADA 2024'!A1687)=FALSE)),'TABELA UNIFICADA 2024'!A1687," ")</f>
        <v xml:space="preserve"> </v>
      </c>
      <c r="D1741" s="96" t="s">
        <v>43</v>
      </c>
      <c r="E1741" s="191" t="str">
        <f>IF(ISBLANK('TABELA UNIFICADA 2024'!M1687)=TRUE," ",'TABELA UNIFICADA 2024'!M1687)</f>
        <v xml:space="preserve"> </v>
      </c>
      <c r="F1741" s="96" t="s">
        <v>111</v>
      </c>
      <c r="G1741" s="96" t="str">
        <f>IF(C1741='TABELA UNIFICADA 2024'!A1741,'TABELA UNIFICADA 2024'!D1741," ")</f>
        <v xml:space="preserve"> </v>
      </c>
      <c r="H1741" s="96" t="s">
        <v>43</v>
      </c>
      <c r="I1741" s="96" t="s">
        <v>112</v>
      </c>
      <c r="J1741" s="97" t="str">
        <f>IF(C1741='TABELA UNIFICADA 2024'!A1687,'TABELA UNIFICADA 2024'!G1687," ")</f>
        <v xml:space="preserve"> </v>
      </c>
      <c r="K1741" s="96" t="s">
        <v>113</v>
      </c>
      <c r="L1741" s="100" t="str">
        <f t="shared" si="151"/>
        <v>-</v>
      </c>
      <c r="M1741" s="95" t="str">
        <f>IF(C1741='TABELA UNIFICADA 2024'!A1741,'TABELA UNIFICADA 2024'!C1741," ")</f>
        <v xml:space="preserve"> </v>
      </c>
      <c r="N1741" s="99" t="str">
        <f>IF(C1741='TABELA UNIFICADA 2024'!A1687,'TABELA UNIFICADA 2024'!F1687," ")</f>
        <v xml:space="preserve"> </v>
      </c>
      <c r="O1741" s="99" t="str">
        <f t="shared" si="152"/>
        <v xml:space="preserve"> </v>
      </c>
      <c r="Y1741" s="183" t="s">
        <v>1516</v>
      </c>
      <c r="Z1741" s="104" t="s">
        <v>658</v>
      </c>
      <c r="AA1741" s="104" t="s">
        <v>618</v>
      </c>
      <c r="AB1741" s="104" t="str">
        <f t="shared" si="156"/>
        <v>FERRO</v>
      </c>
      <c r="AC1741" s="106">
        <f>IF(AND(AB1741="FERRO",AA1741="PADRAO"),CONTROLE!$T$2,IF(AND(AB1741="FERRO",AA1741="ESPECIAL"),CONTROLE!$T$3,IF(AND(AB1741="ACO",AA1741="PADRAO"),CONTROLE!$T$8,IF(AND(AB1741="ACO",AA1741="ESPECIAL"),CONTROLE!$T$9,IF(AND(AB1741="ALUMINIO",AA1741="PADRAO"),CONTROLE!$T$5,IF(AND(AB1741="ALUMINIO",AA1741="ESPECIAL"),CONTROLE!$T$6))))))</f>
        <v>12738</v>
      </c>
    </row>
    <row r="1742" spans="1:29" ht="15" customHeight="1">
      <c r="A1742" s="98" t="s">
        <v>2927</v>
      </c>
      <c r="B1742" s="96" t="str">
        <f t="shared" si="154"/>
        <v xml:space="preserve"> </v>
      </c>
      <c r="C1742" s="96" t="str">
        <f>IF(AND(ISBLANK('TABELA UNIFICADA 2024'!P1688)=TRUE,(ISBLANK('TABELA UNIFICADA 2024'!A1688)=FALSE)),'TABELA UNIFICADA 2024'!A1688," ")</f>
        <v xml:space="preserve"> </v>
      </c>
      <c r="D1742" s="96" t="s">
        <v>43</v>
      </c>
      <c r="E1742" s="191" t="str">
        <f>IF(ISBLANK('TABELA UNIFICADA 2024'!M1688)=TRUE," ",'TABELA UNIFICADA 2024'!M1688)</f>
        <v xml:space="preserve"> </v>
      </c>
      <c r="F1742" s="96" t="s">
        <v>111</v>
      </c>
      <c r="G1742" s="96" t="str">
        <f>IF(C1742='TABELA UNIFICADA 2024'!A1742,'TABELA UNIFICADA 2024'!D1742," ")</f>
        <v xml:space="preserve"> </v>
      </c>
      <c r="H1742" s="96" t="s">
        <v>43</v>
      </c>
      <c r="I1742" s="96" t="s">
        <v>112</v>
      </c>
      <c r="J1742" s="97" t="str">
        <f>IF(C1742='TABELA UNIFICADA 2024'!A1688,'TABELA UNIFICADA 2024'!G1688," ")</f>
        <v xml:space="preserve"> </v>
      </c>
      <c r="K1742" s="96" t="s">
        <v>113</v>
      </c>
      <c r="L1742" s="100" t="str">
        <f t="shared" ref="L1742:L1805" si="157">IFERROR(VLOOKUP(M1742,$Y$3:$AC$3003,5,0),"-")</f>
        <v>-</v>
      </c>
      <c r="M1742" s="95" t="str">
        <f>IF(C1742='TABELA UNIFICADA 2024'!A1742,'TABELA UNIFICADA 2024'!C1742," ")</f>
        <v xml:space="preserve"> </v>
      </c>
      <c r="N1742" s="99" t="str">
        <f>IF(C1742='TABELA UNIFICADA 2024'!A1688,'TABELA UNIFICADA 2024'!F1688," ")</f>
        <v xml:space="preserve"> </v>
      </c>
      <c r="O1742" s="99" t="str">
        <f t="shared" ref="O1742:O1805" si="158">IF(C1742=" "," ",CONCATENATE(A1742," ",B1742,," ",C1742," ",D1742," ",TEXT(E1742,"dd/mm/aaaa")," ",F1742," ",IF(LEFT(M1742, 2) = "PF", SUBSTITUTE(M1742, ".","") &amp; ".055",M1742 &amp; ".055")," ",H1742," ",I1742," ",TEXT(J1742,"#,00")," ",K1742))</f>
        <v xml:space="preserve"> </v>
      </c>
      <c r="Y1742" s="183" t="s">
        <v>1517</v>
      </c>
      <c r="Z1742" s="104" t="s">
        <v>617</v>
      </c>
      <c r="AA1742" s="104" t="s">
        <v>618</v>
      </c>
      <c r="AB1742" s="104" t="str">
        <f t="shared" si="156"/>
        <v>FERRO</v>
      </c>
      <c r="AC1742" s="106">
        <f>IF(AND(AB1742="FERRO",AA1742="PADRAO"),CONTROLE!$T$2,IF(AND(AB1742="FERRO",AA1742="ESPECIAL"),CONTROLE!$T$3,IF(AND(AB1742="ACO",AA1742="PADRAO"),CONTROLE!$T$8,IF(AND(AB1742="ACO",AA1742="ESPECIAL"),CONTROLE!$T$9,IF(AND(AB1742="ALUMINIO",AA1742="PADRAO"),CONTROLE!$T$5,IF(AND(AB1742="ALUMINIO",AA1742="ESPECIAL"),CONTROLE!$T$6))))))</f>
        <v>12738</v>
      </c>
    </row>
    <row r="1743" spans="1:29" ht="15" customHeight="1">
      <c r="A1743" s="98" t="s">
        <v>2927</v>
      </c>
      <c r="B1743" s="96" t="str">
        <f t="shared" si="154"/>
        <v xml:space="preserve"> </v>
      </c>
      <c r="C1743" s="96" t="str">
        <f>IF(AND(ISBLANK('TABELA UNIFICADA 2024'!P1689)=TRUE,(ISBLANK('TABELA UNIFICADA 2024'!A1689)=FALSE)),'TABELA UNIFICADA 2024'!A1689," ")</f>
        <v xml:space="preserve"> </v>
      </c>
      <c r="D1743" s="96" t="s">
        <v>43</v>
      </c>
      <c r="E1743" s="191" t="str">
        <f>IF(ISBLANK('TABELA UNIFICADA 2024'!M1689)=TRUE," ",'TABELA UNIFICADA 2024'!M1689)</f>
        <v xml:space="preserve"> </v>
      </c>
      <c r="F1743" s="96" t="s">
        <v>111</v>
      </c>
      <c r="G1743" s="96" t="str">
        <f>IF(C1743='TABELA UNIFICADA 2024'!A1743,'TABELA UNIFICADA 2024'!D1743," ")</f>
        <v xml:space="preserve"> </v>
      </c>
      <c r="H1743" s="96" t="s">
        <v>43</v>
      </c>
      <c r="I1743" s="96" t="s">
        <v>112</v>
      </c>
      <c r="J1743" s="97" t="str">
        <f>IF(C1743='TABELA UNIFICADA 2024'!A1689,'TABELA UNIFICADA 2024'!G1689," ")</f>
        <v xml:space="preserve"> </v>
      </c>
      <c r="K1743" s="96" t="s">
        <v>113</v>
      </c>
      <c r="L1743" s="100" t="str">
        <f t="shared" si="157"/>
        <v>-</v>
      </c>
      <c r="M1743" s="95" t="str">
        <f>IF(C1743='TABELA UNIFICADA 2024'!A1743,'TABELA UNIFICADA 2024'!C1743," ")</f>
        <v xml:space="preserve"> </v>
      </c>
      <c r="N1743" s="99" t="str">
        <f>IF(C1743='TABELA UNIFICADA 2024'!A1689,'TABELA UNIFICADA 2024'!F1689," ")</f>
        <v xml:space="preserve"> </v>
      </c>
      <c r="O1743" s="99" t="str">
        <f t="shared" si="158"/>
        <v xml:space="preserve"> </v>
      </c>
      <c r="Y1743" s="183" t="s">
        <v>1518</v>
      </c>
      <c r="Z1743" s="104" t="s">
        <v>617</v>
      </c>
      <c r="AA1743" s="104" t="s">
        <v>618</v>
      </c>
      <c r="AB1743" s="104" t="str">
        <f t="shared" si="156"/>
        <v>FERRO</v>
      </c>
      <c r="AC1743" s="106">
        <f>IF(AND(AB1743="FERRO",AA1743="PADRAO"),CONTROLE!$T$2,IF(AND(AB1743="FERRO",AA1743="ESPECIAL"),CONTROLE!$T$3,IF(AND(AB1743="ACO",AA1743="PADRAO"),CONTROLE!$T$8,IF(AND(AB1743="ACO",AA1743="ESPECIAL"),CONTROLE!$T$9,IF(AND(AB1743="ALUMINIO",AA1743="PADRAO"),CONTROLE!$T$5,IF(AND(AB1743="ALUMINIO",AA1743="ESPECIAL"),CONTROLE!$T$6))))))</f>
        <v>12738</v>
      </c>
    </row>
    <row r="1744" spans="1:29" ht="15" customHeight="1">
      <c r="A1744" s="98" t="s">
        <v>2927</v>
      </c>
      <c r="B1744" s="96" t="str">
        <f t="shared" si="154"/>
        <v xml:space="preserve"> </v>
      </c>
      <c r="C1744" s="96" t="str">
        <f>IF(AND(ISBLANK('TABELA UNIFICADA 2024'!P1690)=TRUE,(ISBLANK('TABELA UNIFICADA 2024'!A1690)=FALSE)),'TABELA UNIFICADA 2024'!A1690," ")</f>
        <v xml:space="preserve"> </v>
      </c>
      <c r="D1744" s="96" t="s">
        <v>43</v>
      </c>
      <c r="E1744" s="191" t="str">
        <f>IF(ISBLANK('TABELA UNIFICADA 2024'!M1690)=TRUE," ",'TABELA UNIFICADA 2024'!M1690)</f>
        <v xml:space="preserve"> </v>
      </c>
      <c r="F1744" s="96" t="s">
        <v>111</v>
      </c>
      <c r="G1744" s="96" t="str">
        <f>IF(C1744='TABELA UNIFICADA 2024'!A1744,'TABELA UNIFICADA 2024'!D1744," ")</f>
        <v xml:space="preserve"> </v>
      </c>
      <c r="H1744" s="96" t="s">
        <v>43</v>
      </c>
      <c r="I1744" s="96" t="s">
        <v>112</v>
      </c>
      <c r="J1744" s="97" t="str">
        <f>IF(C1744='TABELA UNIFICADA 2024'!A1690,'TABELA UNIFICADA 2024'!G1690," ")</f>
        <v xml:space="preserve"> </v>
      </c>
      <c r="K1744" s="96" t="s">
        <v>113</v>
      </c>
      <c r="L1744" s="100" t="str">
        <f t="shared" si="157"/>
        <v>-</v>
      </c>
      <c r="M1744" s="95" t="str">
        <f>IF(C1744='TABELA UNIFICADA 2024'!A1744,'TABELA UNIFICADA 2024'!C1744," ")</f>
        <v xml:space="preserve"> </v>
      </c>
      <c r="N1744" s="99" t="str">
        <f>IF(C1744='TABELA UNIFICADA 2024'!A1690,'TABELA UNIFICADA 2024'!F1690," ")</f>
        <v xml:space="preserve"> </v>
      </c>
      <c r="O1744" s="99" t="str">
        <f t="shared" si="158"/>
        <v xml:space="preserve"> </v>
      </c>
      <c r="Y1744" s="183" t="s">
        <v>1519</v>
      </c>
      <c r="Z1744" s="104" t="s">
        <v>617</v>
      </c>
      <c r="AA1744" s="104" t="s">
        <v>618</v>
      </c>
      <c r="AB1744" s="104" t="str">
        <f t="shared" si="156"/>
        <v>FERRO</v>
      </c>
      <c r="AC1744" s="106">
        <f>IF(AND(AB1744="FERRO",AA1744="PADRAO"),CONTROLE!$T$2,IF(AND(AB1744="FERRO",AA1744="ESPECIAL"),CONTROLE!$T$3,IF(AND(AB1744="ACO",AA1744="PADRAO"),CONTROLE!$T$8,IF(AND(AB1744="ACO",AA1744="ESPECIAL"),CONTROLE!$T$9,IF(AND(AB1744="ALUMINIO",AA1744="PADRAO"),CONTROLE!$T$5,IF(AND(AB1744="ALUMINIO",AA1744="ESPECIAL"),CONTROLE!$T$6))))))</f>
        <v>12738</v>
      </c>
    </row>
    <row r="1745" spans="1:29" ht="15" customHeight="1">
      <c r="A1745" s="98" t="s">
        <v>2927</v>
      </c>
      <c r="B1745" s="96" t="str">
        <f t="shared" si="154"/>
        <v xml:space="preserve"> </v>
      </c>
      <c r="C1745" s="96" t="str">
        <f>IF(AND(ISBLANK('TABELA UNIFICADA 2024'!P1691)=TRUE,(ISBLANK('TABELA UNIFICADA 2024'!A1691)=FALSE)),'TABELA UNIFICADA 2024'!A1691," ")</f>
        <v xml:space="preserve"> </v>
      </c>
      <c r="D1745" s="96" t="s">
        <v>43</v>
      </c>
      <c r="E1745" s="191" t="str">
        <f>IF(ISBLANK('TABELA UNIFICADA 2024'!M1691)=TRUE," ",'TABELA UNIFICADA 2024'!M1691)</f>
        <v xml:space="preserve"> </v>
      </c>
      <c r="F1745" s="96" t="s">
        <v>111</v>
      </c>
      <c r="G1745" s="96" t="str">
        <f>IF(C1745='TABELA UNIFICADA 2024'!A1745,'TABELA UNIFICADA 2024'!D1745," ")</f>
        <v xml:space="preserve"> </v>
      </c>
      <c r="H1745" s="96" t="s">
        <v>43</v>
      </c>
      <c r="I1745" s="96" t="s">
        <v>112</v>
      </c>
      <c r="J1745" s="97" t="str">
        <f>IF(C1745='TABELA UNIFICADA 2024'!A1691,'TABELA UNIFICADA 2024'!G1691," ")</f>
        <v xml:space="preserve"> </v>
      </c>
      <c r="K1745" s="96" t="s">
        <v>113</v>
      </c>
      <c r="L1745" s="100" t="str">
        <f t="shared" si="157"/>
        <v>-</v>
      </c>
      <c r="M1745" s="95" t="str">
        <f>IF(C1745='TABELA UNIFICADA 2024'!A1745,'TABELA UNIFICADA 2024'!C1745," ")</f>
        <v xml:space="preserve"> </v>
      </c>
      <c r="N1745" s="99" t="str">
        <f>IF(C1745='TABELA UNIFICADA 2024'!A1691,'TABELA UNIFICADA 2024'!F1691," ")</f>
        <v xml:space="preserve"> </v>
      </c>
      <c r="O1745" s="99" t="str">
        <f t="shared" si="158"/>
        <v xml:space="preserve"> </v>
      </c>
      <c r="Y1745" s="183" t="s">
        <v>1520</v>
      </c>
      <c r="Z1745" s="104" t="s">
        <v>617</v>
      </c>
      <c r="AA1745" s="104" t="s">
        <v>618</v>
      </c>
      <c r="AB1745" s="104" t="str">
        <f t="shared" si="156"/>
        <v>FERRO</v>
      </c>
      <c r="AC1745" s="106">
        <f>IF(AND(AB1745="FERRO",AA1745="PADRAO"),CONTROLE!$T$2,IF(AND(AB1745="FERRO",AA1745="ESPECIAL"),CONTROLE!$T$3,IF(AND(AB1745="ACO",AA1745="PADRAO"),CONTROLE!$T$8,IF(AND(AB1745="ACO",AA1745="ESPECIAL"),CONTROLE!$T$9,IF(AND(AB1745="ALUMINIO",AA1745="PADRAO"),CONTROLE!$T$5,IF(AND(AB1745="ALUMINIO",AA1745="ESPECIAL"),CONTROLE!$T$6))))))</f>
        <v>12738</v>
      </c>
    </row>
    <row r="1746" spans="1:29" ht="15" customHeight="1">
      <c r="A1746" s="98" t="s">
        <v>2927</v>
      </c>
      <c r="B1746" s="96" t="str">
        <f t="shared" si="154"/>
        <v xml:space="preserve"> </v>
      </c>
      <c r="C1746" s="96" t="str">
        <f>IF(AND(ISBLANK('TABELA UNIFICADA 2024'!P1692)=TRUE,(ISBLANK('TABELA UNIFICADA 2024'!A1692)=FALSE)),'TABELA UNIFICADA 2024'!A1692," ")</f>
        <v xml:space="preserve"> </v>
      </c>
      <c r="D1746" s="96" t="s">
        <v>43</v>
      </c>
      <c r="E1746" s="191" t="str">
        <f>IF(ISBLANK('TABELA UNIFICADA 2024'!M1692)=TRUE," ",'TABELA UNIFICADA 2024'!M1692)</f>
        <v xml:space="preserve"> </v>
      </c>
      <c r="F1746" s="96" t="s">
        <v>111</v>
      </c>
      <c r="G1746" s="96" t="str">
        <f>IF(C1746='TABELA UNIFICADA 2024'!A1746,'TABELA UNIFICADA 2024'!D1746," ")</f>
        <v xml:space="preserve"> </v>
      </c>
      <c r="H1746" s="96" t="s">
        <v>43</v>
      </c>
      <c r="I1746" s="96" t="s">
        <v>112</v>
      </c>
      <c r="J1746" s="97" t="str">
        <f>IF(C1746='TABELA UNIFICADA 2024'!A1692,'TABELA UNIFICADA 2024'!G1692," ")</f>
        <v xml:space="preserve"> </v>
      </c>
      <c r="K1746" s="96" t="s">
        <v>113</v>
      </c>
      <c r="L1746" s="100" t="str">
        <f t="shared" si="157"/>
        <v>-</v>
      </c>
      <c r="M1746" s="95" t="str">
        <f>IF(C1746='TABELA UNIFICADA 2024'!A1746,'TABELA UNIFICADA 2024'!C1746," ")</f>
        <v xml:space="preserve"> </v>
      </c>
      <c r="N1746" s="99" t="str">
        <f>IF(C1746='TABELA UNIFICADA 2024'!A1692,'TABELA UNIFICADA 2024'!F1692," ")</f>
        <v xml:space="preserve"> </v>
      </c>
      <c r="O1746" s="99" t="str">
        <f t="shared" si="158"/>
        <v xml:space="preserve"> </v>
      </c>
      <c r="Y1746" s="183" t="s">
        <v>1521</v>
      </c>
      <c r="Z1746" s="104" t="s">
        <v>617</v>
      </c>
      <c r="AA1746" s="104" t="s">
        <v>618</v>
      </c>
      <c r="AB1746" s="104" t="str">
        <f t="shared" si="156"/>
        <v>FERRO</v>
      </c>
      <c r="AC1746" s="106">
        <f>IF(AND(AB1746="FERRO",AA1746="PADRAO"),CONTROLE!$T$2,IF(AND(AB1746="FERRO",AA1746="ESPECIAL"),CONTROLE!$T$3,IF(AND(AB1746="ACO",AA1746="PADRAO"),CONTROLE!$T$8,IF(AND(AB1746="ACO",AA1746="ESPECIAL"),CONTROLE!$T$9,IF(AND(AB1746="ALUMINIO",AA1746="PADRAO"),CONTROLE!$T$5,IF(AND(AB1746="ALUMINIO",AA1746="ESPECIAL"),CONTROLE!$T$6))))))</f>
        <v>12738</v>
      </c>
    </row>
    <row r="1747" spans="1:29" ht="15" customHeight="1">
      <c r="A1747" s="98" t="s">
        <v>2927</v>
      </c>
      <c r="B1747" s="96" t="str">
        <f t="shared" si="154"/>
        <v xml:space="preserve"> </v>
      </c>
      <c r="C1747" s="96" t="str">
        <f>IF(AND(ISBLANK('TABELA UNIFICADA 2024'!P1693)=TRUE,(ISBLANK('TABELA UNIFICADA 2024'!A1693)=FALSE)),'TABELA UNIFICADA 2024'!A1693," ")</f>
        <v xml:space="preserve"> </v>
      </c>
      <c r="D1747" s="96" t="s">
        <v>43</v>
      </c>
      <c r="E1747" s="191" t="str">
        <f>IF(ISBLANK('TABELA UNIFICADA 2024'!M1693)=TRUE," ",'TABELA UNIFICADA 2024'!M1693)</f>
        <v xml:space="preserve"> </v>
      </c>
      <c r="F1747" s="96" t="s">
        <v>111</v>
      </c>
      <c r="G1747" s="96" t="str">
        <f>IF(C1747='TABELA UNIFICADA 2024'!A1747,'TABELA UNIFICADA 2024'!D1747," ")</f>
        <v xml:space="preserve"> </v>
      </c>
      <c r="H1747" s="96" t="s">
        <v>43</v>
      </c>
      <c r="I1747" s="96" t="s">
        <v>112</v>
      </c>
      <c r="J1747" s="97" t="str">
        <f>IF(C1747='TABELA UNIFICADA 2024'!A1693,'TABELA UNIFICADA 2024'!G1693," ")</f>
        <v xml:space="preserve"> </v>
      </c>
      <c r="K1747" s="96" t="s">
        <v>113</v>
      </c>
      <c r="L1747" s="100" t="str">
        <f t="shared" si="157"/>
        <v>-</v>
      </c>
      <c r="M1747" s="95" t="str">
        <f>IF(C1747='TABELA UNIFICADA 2024'!A1747,'TABELA UNIFICADA 2024'!C1747," ")</f>
        <v xml:space="preserve"> </v>
      </c>
      <c r="N1747" s="99" t="str">
        <f>IF(C1747='TABELA UNIFICADA 2024'!A1693,'TABELA UNIFICADA 2024'!F1693," ")</f>
        <v xml:space="preserve"> </v>
      </c>
      <c r="O1747" s="99" t="str">
        <f t="shared" si="158"/>
        <v xml:space="preserve"> </v>
      </c>
      <c r="Y1747" s="183" t="s">
        <v>1522</v>
      </c>
      <c r="Z1747" s="104" t="s">
        <v>617</v>
      </c>
      <c r="AA1747" s="104" t="s">
        <v>618</v>
      </c>
      <c r="AB1747" s="104" t="str">
        <f t="shared" si="156"/>
        <v>FERRO</v>
      </c>
      <c r="AC1747" s="106">
        <f>IF(AND(AB1747="FERRO",AA1747="PADRAO"),CONTROLE!$T$2,IF(AND(AB1747="FERRO",AA1747="ESPECIAL"),CONTROLE!$T$3,IF(AND(AB1747="ACO",AA1747="PADRAO"),CONTROLE!$T$8,IF(AND(AB1747="ACO",AA1747="ESPECIAL"),CONTROLE!$T$9,IF(AND(AB1747="ALUMINIO",AA1747="PADRAO"),CONTROLE!$T$5,IF(AND(AB1747="ALUMINIO",AA1747="ESPECIAL"),CONTROLE!$T$6))))))</f>
        <v>12738</v>
      </c>
    </row>
    <row r="1748" spans="1:29" ht="15" customHeight="1">
      <c r="A1748" s="98" t="s">
        <v>2927</v>
      </c>
      <c r="B1748" s="96" t="str">
        <f t="shared" si="154"/>
        <v xml:space="preserve"> </v>
      </c>
      <c r="C1748" s="96" t="str">
        <f>IF(AND(ISBLANK('TABELA UNIFICADA 2024'!P1694)=TRUE,(ISBLANK('TABELA UNIFICADA 2024'!A1694)=FALSE)),'TABELA UNIFICADA 2024'!A1694," ")</f>
        <v xml:space="preserve"> </v>
      </c>
      <c r="D1748" s="96" t="s">
        <v>43</v>
      </c>
      <c r="E1748" s="191" t="str">
        <f>IF(ISBLANK('TABELA UNIFICADA 2024'!M1694)=TRUE," ",'TABELA UNIFICADA 2024'!M1694)</f>
        <v xml:space="preserve"> </v>
      </c>
      <c r="F1748" s="96" t="s">
        <v>111</v>
      </c>
      <c r="G1748" s="96" t="str">
        <f>IF(C1748='TABELA UNIFICADA 2024'!A1748,'TABELA UNIFICADA 2024'!D1748," ")</f>
        <v xml:space="preserve"> </v>
      </c>
      <c r="H1748" s="96" t="s">
        <v>43</v>
      </c>
      <c r="I1748" s="96" t="s">
        <v>112</v>
      </c>
      <c r="J1748" s="97" t="str">
        <f>IF(C1748='TABELA UNIFICADA 2024'!A1694,'TABELA UNIFICADA 2024'!G1694," ")</f>
        <v xml:space="preserve"> </v>
      </c>
      <c r="K1748" s="96" t="s">
        <v>113</v>
      </c>
      <c r="L1748" s="100" t="str">
        <f t="shared" si="157"/>
        <v>-</v>
      </c>
      <c r="M1748" s="95" t="str">
        <f>IF(C1748='TABELA UNIFICADA 2024'!A1748,'TABELA UNIFICADA 2024'!C1748," ")</f>
        <v xml:space="preserve"> </v>
      </c>
      <c r="N1748" s="99" t="str">
        <f>IF(C1748='TABELA UNIFICADA 2024'!A1694,'TABELA UNIFICADA 2024'!F1694," ")</f>
        <v xml:space="preserve"> </v>
      </c>
      <c r="O1748" s="99" t="str">
        <f t="shared" si="158"/>
        <v xml:space="preserve"> </v>
      </c>
      <c r="Y1748" s="183" t="s">
        <v>1523</v>
      </c>
      <c r="Z1748" s="104" t="s">
        <v>617</v>
      </c>
      <c r="AA1748" s="104" t="s">
        <v>618</v>
      </c>
      <c r="AB1748" s="104" t="str">
        <f t="shared" si="156"/>
        <v>FERRO</v>
      </c>
      <c r="AC1748" s="106">
        <f>IF(AND(AB1748="FERRO",AA1748="PADRAO"),CONTROLE!$T$2,IF(AND(AB1748="FERRO",AA1748="ESPECIAL"),CONTROLE!$T$3,IF(AND(AB1748="ACO",AA1748="PADRAO"),CONTROLE!$T$8,IF(AND(AB1748="ACO",AA1748="ESPECIAL"),CONTROLE!$T$9,IF(AND(AB1748="ALUMINIO",AA1748="PADRAO"),CONTROLE!$T$5,IF(AND(AB1748="ALUMINIO",AA1748="ESPECIAL"),CONTROLE!$T$6))))))</f>
        <v>12738</v>
      </c>
    </row>
    <row r="1749" spans="1:29" ht="15" customHeight="1">
      <c r="A1749" s="98" t="s">
        <v>2927</v>
      </c>
      <c r="B1749" s="96" t="str">
        <f t="shared" si="154"/>
        <v xml:space="preserve"> </v>
      </c>
      <c r="C1749" s="96" t="str">
        <f>IF(AND(ISBLANK('TABELA UNIFICADA 2024'!P1695)=TRUE,(ISBLANK('TABELA UNIFICADA 2024'!A1695)=FALSE)),'TABELA UNIFICADA 2024'!A1695," ")</f>
        <v xml:space="preserve"> </v>
      </c>
      <c r="D1749" s="96" t="s">
        <v>43</v>
      </c>
      <c r="E1749" s="191" t="str">
        <f>IF(ISBLANK('TABELA UNIFICADA 2024'!M1695)=TRUE," ",'TABELA UNIFICADA 2024'!M1695)</f>
        <v xml:space="preserve"> </v>
      </c>
      <c r="F1749" s="96" t="s">
        <v>111</v>
      </c>
      <c r="G1749" s="96" t="str">
        <f>IF(C1749='TABELA UNIFICADA 2024'!A1749,'TABELA UNIFICADA 2024'!D1749," ")</f>
        <v xml:space="preserve"> </v>
      </c>
      <c r="H1749" s="96" t="s">
        <v>43</v>
      </c>
      <c r="I1749" s="96" t="s">
        <v>112</v>
      </c>
      <c r="J1749" s="97" t="str">
        <f>IF(C1749='TABELA UNIFICADA 2024'!A1695,'TABELA UNIFICADA 2024'!G1695," ")</f>
        <v xml:space="preserve"> </v>
      </c>
      <c r="K1749" s="96" t="s">
        <v>113</v>
      </c>
      <c r="L1749" s="100" t="str">
        <f t="shared" si="157"/>
        <v>-</v>
      </c>
      <c r="M1749" s="95" t="str">
        <f>IF(C1749='TABELA UNIFICADA 2024'!A1749,'TABELA UNIFICADA 2024'!C1749," ")</f>
        <v xml:space="preserve"> </v>
      </c>
      <c r="N1749" s="99" t="str">
        <f>IF(C1749='TABELA UNIFICADA 2024'!A1695,'TABELA UNIFICADA 2024'!F1695," ")</f>
        <v xml:space="preserve"> </v>
      </c>
      <c r="O1749" s="99" t="str">
        <f t="shared" si="158"/>
        <v xml:space="preserve"> </v>
      </c>
      <c r="Y1749" s="183" t="s">
        <v>1524</v>
      </c>
      <c r="Z1749" s="104" t="s">
        <v>617</v>
      </c>
      <c r="AA1749" s="104" t="s">
        <v>618</v>
      </c>
      <c r="AB1749" s="104" t="str">
        <f t="shared" si="156"/>
        <v>FERRO</v>
      </c>
      <c r="AC1749" s="106">
        <f>IF(AND(AB1749="FERRO",AA1749="PADRAO"),CONTROLE!$T$2,IF(AND(AB1749="FERRO",AA1749="ESPECIAL"),CONTROLE!$T$3,IF(AND(AB1749="ACO",AA1749="PADRAO"),CONTROLE!$T$8,IF(AND(AB1749="ACO",AA1749="ESPECIAL"),CONTROLE!$T$9,IF(AND(AB1749="ALUMINIO",AA1749="PADRAO"),CONTROLE!$T$5,IF(AND(AB1749="ALUMINIO",AA1749="ESPECIAL"),CONTROLE!$T$6))))))</f>
        <v>12738</v>
      </c>
    </row>
    <row r="1750" spans="1:29" ht="15" customHeight="1">
      <c r="A1750" s="98" t="s">
        <v>2927</v>
      </c>
      <c r="B1750" s="96" t="str">
        <f t="shared" si="154"/>
        <v xml:space="preserve"> </v>
      </c>
      <c r="C1750" s="96" t="str">
        <f>IF(AND(ISBLANK('TABELA UNIFICADA 2024'!P1696)=TRUE,(ISBLANK('TABELA UNIFICADA 2024'!A1696)=FALSE)),'TABELA UNIFICADA 2024'!A1696," ")</f>
        <v xml:space="preserve"> </v>
      </c>
      <c r="D1750" s="96" t="s">
        <v>43</v>
      </c>
      <c r="E1750" s="191" t="str">
        <f>IF(ISBLANK('TABELA UNIFICADA 2024'!M1696)=TRUE," ",'TABELA UNIFICADA 2024'!M1696)</f>
        <v xml:space="preserve"> </v>
      </c>
      <c r="F1750" s="96" t="s">
        <v>111</v>
      </c>
      <c r="G1750" s="96" t="str">
        <f>IF(C1750='TABELA UNIFICADA 2024'!A1750,'TABELA UNIFICADA 2024'!D1750," ")</f>
        <v xml:space="preserve"> </v>
      </c>
      <c r="H1750" s="96" t="s">
        <v>43</v>
      </c>
      <c r="I1750" s="96" t="s">
        <v>112</v>
      </c>
      <c r="J1750" s="97" t="str">
        <f>IF(C1750='TABELA UNIFICADA 2024'!A1696,'TABELA UNIFICADA 2024'!G1696," ")</f>
        <v xml:space="preserve"> </v>
      </c>
      <c r="K1750" s="96" t="s">
        <v>113</v>
      </c>
      <c r="L1750" s="100" t="str">
        <f t="shared" si="157"/>
        <v>-</v>
      </c>
      <c r="M1750" s="95" t="str">
        <f>IF(C1750='TABELA UNIFICADA 2024'!A1750,'TABELA UNIFICADA 2024'!C1750," ")</f>
        <v xml:space="preserve"> </v>
      </c>
      <c r="N1750" s="99" t="str">
        <f>IF(C1750='TABELA UNIFICADA 2024'!A1696,'TABELA UNIFICADA 2024'!F1696," ")</f>
        <v xml:space="preserve"> </v>
      </c>
      <c r="O1750" s="99" t="str">
        <f t="shared" si="158"/>
        <v xml:space="preserve"> </v>
      </c>
      <c r="Y1750" s="183" t="s">
        <v>1525</v>
      </c>
      <c r="Z1750" s="104" t="s">
        <v>617</v>
      </c>
      <c r="AA1750" s="104" t="s">
        <v>618</v>
      </c>
      <c r="AB1750" s="104" t="str">
        <f t="shared" si="156"/>
        <v>FERRO</v>
      </c>
      <c r="AC1750" s="106">
        <f>IF(AND(AB1750="FERRO",AA1750="PADRAO"),CONTROLE!$T$2,IF(AND(AB1750="FERRO",AA1750="ESPECIAL"),CONTROLE!$T$3,IF(AND(AB1750="ACO",AA1750="PADRAO"),CONTROLE!$T$8,IF(AND(AB1750="ACO",AA1750="ESPECIAL"),CONTROLE!$T$9,IF(AND(AB1750="ALUMINIO",AA1750="PADRAO"),CONTROLE!$T$5,IF(AND(AB1750="ALUMINIO",AA1750="ESPECIAL"),CONTROLE!$T$6))))))</f>
        <v>12738</v>
      </c>
    </row>
    <row r="1751" spans="1:29" ht="15" customHeight="1">
      <c r="A1751" s="98" t="s">
        <v>2927</v>
      </c>
      <c r="B1751" s="96" t="str">
        <f t="shared" si="154"/>
        <v xml:space="preserve"> </v>
      </c>
      <c r="C1751" s="96" t="str">
        <f>IF(AND(ISBLANK('TABELA UNIFICADA 2024'!P1697)=TRUE,(ISBLANK('TABELA UNIFICADA 2024'!A1697)=FALSE)),'TABELA UNIFICADA 2024'!A1697," ")</f>
        <v xml:space="preserve"> </v>
      </c>
      <c r="D1751" s="96" t="s">
        <v>43</v>
      </c>
      <c r="E1751" s="191" t="str">
        <f>IF(ISBLANK('TABELA UNIFICADA 2024'!M1697)=TRUE," ",'TABELA UNIFICADA 2024'!M1697)</f>
        <v xml:space="preserve"> </v>
      </c>
      <c r="F1751" s="96" t="s">
        <v>111</v>
      </c>
      <c r="G1751" s="96" t="str">
        <f>IF(C1751='TABELA UNIFICADA 2024'!A1751,'TABELA UNIFICADA 2024'!D1751," ")</f>
        <v xml:space="preserve"> </v>
      </c>
      <c r="H1751" s="96" t="s">
        <v>43</v>
      </c>
      <c r="I1751" s="96" t="s">
        <v>112</v>
      </c>
      <c r="J1751" s="97" t="str">
        <f>IF(C1751='TABELA UNIFICADA 2024'!A1697,'TABELA UNIFICADA 2024'!G1697," ")</f>
        <v xml:space="preserve"> </v>
      </c>
      <c r="K1751" s="96" t="s">
        <v>113</v>
      </c>
      <c r="L1751" s="100" t="str">
        <f t="shared" si="157"/>
        <v>-</v>
      </c>
      <c r="M1751" s="95" t="str">
        <f>IF(C1751='TABELA UNIFICADA 2024'!A1751,'TABELA UNIFICADA 2024'!C1751," ")</f>
        <v xml:space="preserve"> </v>
      </c>
      <c r="N1751" s="99" t="str">
        <f>IF(C1751='TABELA UNIFICADA 2024'!A1697,'TABELA UNIFICADA 2024'!F1697," ")</f>
        <v xml:space="preserve"> </v>
      </c>
      <c r="O1751" s="99" t="str">
        <f t="shared" si="158"/>
        <v xml:space="preserve"> </v>
      </c>
      <c r="Y1751" s="183" t="s">
        <v>1526</v>
      </c>
      <c r="Z1751" s="104" t="s">
        <v>617</v>
      </c>
      <c r="AA1751" s="104" t="s">
        <v>618</v>
      </c>
      <c r="AB1751" s="104" t="str">
        <f t="shared" si="156"/>
        <v>FERRO</v>
      </c>
      <c r="AC1751" s="106">
        <f>IF(AND(AB1751="FERRO",AA1751="PADRAO"),CONTROLE!$T$2,IF(AND(AB1751="FERRO",AA1751="ESPECIAL"),CONTROLE!$T$3,IF(AND(AB1751="ACO",AA1751="PADRAO"),CONTROLE!$T$8,IF(AND(AB1751="ACO",AA1751="ESPECIAL"),CONTROLE!$T$9,IF(AND(AB1751="ALUMINIO",AA1751="PADRAO"),CONTROLE!$T$5,IF(AND(AB1751="ALUMINIO",AA1751="ESPECIAL"),CONTROLE!$T$6))))))</f>
        <v>12738</v>
      </c>
    </row>
    <row r="1752" spans="1:29" ht="15" customHeight="1">
      <c r="A1752" s="98" t="s">
        <v>2927</v>
      </c>
      <c r="B1752" s="96" t="str">
        <f t="shared" si="154"/>
        <v xml:space="preserve"> </v>
      </c>
      <c r="C1752" s="96" t="str">
        <f>IF(AND(ISBLANK('TABELA UNIFICADA 2024'!P1698)=TRUE,(ISBLANK('TABELA UNIFICADA 2024'!A1698)=FALSE)),'TABELA UNIFICADA 2024'!A1698," ")</f>
        <v xml:space="preserve"> </v>
      </c>
      <c r="D1752" s="96" t="s">
        <v>43</v>
      </c>
      <c r="E1752" s="191" t="str">
        <f>IF(ISBLANK('TABELA UNIFICADA 2024'!M1698)=TRUE," ",'TABELA UNIFICADA 2024'!M1698)</f>
        <v xml:space="preserve"> </v>
      </c>
      <c r="F1752" s="96" t="s">
        <v>111</v>
      </c>
      <c r="G1752" s="96" t="str">
        <f>IF(C1752='TABELA UNIFICADA 2024'!A1752,'TABELA UNIFICADA 2024'!D1752," ")</f>
        <v xml:space="preserve"> </v>
      </c>
      <c r="H1752" s="96" t="s">
        <v>43</v>
      </c>
      <c r="I1752" s="96" t="s">
        <v>112</v>
      </c>
      <c r="J1752" s="97" t="str">
        <f>IF(C1752='TABELA UNIFICADA 2024'!A1698,'TABELA UNIFICADA 2024'!G1698," ")</f>
        <v xml:space="preserve"> </v>
      </c>
      <c r="K1752" s="96" t="s">
        <v>113</v>
      </c>
      <c r="L1752" s="100" t="str">
        <f t="shared" si="157"/>
        <v>-</v>
      </c>
      <c r="M1752" s="95" t="str">
        <f>IF(C1752='TABELA UNIFICADA 2024'!A1752,'TABELA UNIFICADA 2024'!C1752," ")</f>
        <v xml:space="preserve"> </v>
      </c>
      <c r="N1752" s="99" t="str">
        <f>IF(C1752='TABELA UNIFICADA 2024'!A1698,'TABELA UNIFICADA 2024'!F1698," ")</f>
        <v xml:space="preserve"> </v>
      </c>
      <c r="O1752" s="99" t="str">
        <f t="shared" si="158"/>
        <v xml:space="preserve"> </v>
      </c>
      <c r="Y1752" s="183" t="s">
        <v>1527</v>
      </c>
      <c r="Z1752" s="104" t="s">
        <v>617</v>
      </c>
      <c r="AA1752" s="104" t="s">
        <v>618</v>
      </c>
      <c r="AB1752" s="104" t="str">
        <f t="shared" si="156"/>
        <v>FERRO</v>
      </c>
      <c r="AC1752" s="106">
        <f>IF(AND(AB1752="FERRO",AA1752="PADRAO"),CONTROLE!$T$2,IF(AND(AB1752="FERRO",AA1752="ESPECIAL"),CONTROLE!$T$3,IF(AND(AB1752="ACO",AA1752="PADRAO"),CONTROLE!$T$8,IF(AND(AB1752="ACO",AA1752="ESPECIAL"),CONTROLE!$T$9,IF(AND(AB1752="ALUMINIO",AA1752="PADRAO"),CONTROLE!$T$5,IF(AND(AB1752="ALUMINIO",AA1752="ESPECIAL"),CONTROLE!$T$6))))))</f>
        <v>12738</v>
      </c>
    </row>
    <row r="1753" spans="1:29" ht="15" customHeight="1">
      <c r="A1753" s="98" t="s">
        <v>2927</v>
      </c>
      <c r="B1753" s="96" t="str">
        <f t="shared" si="154"/>
        <v xml:space="preserve"> </v>
      </c>
      <c r="C1753" s="96" t="str">
        <f>IF(AND(ISBLANK('TABELA UNIFICADA 2024'!P1699)=TRUE,(ISBLANK('TABELA UNIFICADA 2024'!A1699)=FALSE)),'TABELA UNIFICADA 2024'!A1699," ")</f>
        <v xml:space="preserve"> </v>
      </c>
      <c r="D1753" s="96" t="s">
        <v>43</v>
      </c>
      <c r="E1753" s="191" t="str">
        <f>IF(ISBLANK('TABELA UNIFICADA 2024'!M1699)=TRUE," ",'TABELA UNIFICADA 2024'!M1699)</f>
        <v xml:space="preserve"> </v>
      </c>
      <c r="F1753" s="96" t="s">
        <v>111</v>
      </c>
      <c r="G1753" s="96" t="str">
        <f>IF(C1753='TABELA UNIFICADA 2024'!A1753,'TABELA UNIFICADA 2024'!D1753," ")</f>
        <v xml:space="preserve"> </v>
      </c>
      <c r="H1753" s="96" t="s">
        <v>43</v>
      </c>
      <c r="I1753" s="96" t="s">
        <v>112</v>
      </c>
      <c r="J1753" s="97" t="str">
        <f>IF(C1753='TABELA UNIFICADA 2024'!A1699,'TABELA UNIFICADA 2024'!G1699," ")</f>
        <v xml:space="preserve"> </v>
      </c>
      <c r="K1753" s="96" t="s">
        <v>113</v>
      </c>
      <c r="L1753" s="100" t="str">
        <f t="shared" si="157"/>
        <v>-</v>
      </c>
      <c r="M1753" s="95" t="str">
        <f>IF(C1753='TABELA UNIFICADA 2024'!A1753,'TABELA UNIFICADA 2024'!C1753," ")</f>
        <v xml:space="preserve"> </v>
      </c>
      <c r="N1753" s="99" t="str">
        <f>IF(C1753='TABELA UNIFICADA 2024'!A1699,'TABELA UNIFICADA 2024'!F1699," ")</f>
        <v xml:space="preserve"> </v>
      </c>
      <c r="O1753" s="99" t="str">
        <f t="shared" si="158"/>
        <v xml:space="preserve"> </v>
      </c>
      <c r="Y1753" s="183" t="s">
        <v>1528</v>
      </c>
      <c r="Z1753" s="104" t="s">
        <v>617</v>
      </c>
      <c r="AA1753" s="104" t="s">
        <v>618</v>
      </c>
      <c r="AB1753" s="104" t="str">
        <f t="shared" si="156"/>
        <v>FERRO</v>
      </c>
      <c r="AC1753" s="106">
        <f>IF(AND(AB1753="FERRO",AA1753="PADRAO"),CONTROLE!$T$2,IF(AND(AB1753="FERRO",AA1753="ESPECIAL"),CONTROLE!$T$3,IF(AND(AB1753="ACO",AA1753="PADRAO"),CONTROLE!$T$8,IF(AND(AB1753="ACO",AA1753="ESPECIAL"),CONTROLE!$T$9,IF(AND(AB1753="ALUMINIO",AA1753="PADRAO"),CONTROLE!$T$5,IF(AND(AB1753="ALUMINIO",AA1753="ESPECIAL"),CONTROLE!$T$6))))))</f>
        <v>12738</v>
      </c>
    </row>
    <row r="1754" spans="1:29" ht="15" customHeight="1">
      <c r="A1754" s="98" t="s">
        <v>2927</v>
      </c>
      <c r="B1754" s="96" t="str">
        <f t="shared" si="154"/>
        <v xml:space="preserve"> </v>
      </c>
      <c r="C1754" s="96" t="str">
        <f>IF(AND(ISBLANK('TABELA UNIFICADA 2024'!P1700)=TRUE,(ISBLANK('TABELA UNIFICADA 2024'!A1700)=FALSE)),'TABELA UNIFICADA 2024'!A1700," ")</f>
        <v xml:space="preserve"> </v>
      </c>
      <c r="D1754" s="96" t="s">
        <v>43</v>
      </c>
      <c r="E1754" s="191" t="str">
        <f>IF(ISBLANK('TABELA UNIFICADA 2024'!M1700)=TRUE," ",'TABELA UNIFICADA 2024'!M1700)</f>
        <v xml:space="preserve"> </v>
      </c>
      <c r="F1754" s="96" t="s">
        <v>111</v>
      </c>
      <c r="G1754" s="96" t="str">
        <f>IF(C1754='TABELA UNIFICADA 2024'!A1754,'TABELA UNIFICADA 2024'!D1754," ")</f>
        <v xml:space="preserve"> </v>
      </c>
      <c r="H1754" s="96" t="s">
        <v>43</v>
      </c>
      <c r="I1754" s="96" t="s">
        <v>112</v>
      </c>
      <c r="J1754" s="97" t="str">
        <f>IF(C1754='TABELA UNIFICADA 2024'!A1700,'TABELA UNIFICADA 2024'!G1700," ")</f>
        <v xml:space="preserve"> </v>
      </c>
      <c r="K1754" s="96" t="s">
        <v>113</v>
      </c>
      <c r="L1754" s="100" t="str">
        <f t="shared" si="157"/>
        <v>-</v>
      </c>
      <c r="M1754" s="95" t="str">
        <f>IF(C1754='TABELA UNIFICADA 2024'!A1754,'TABELA UNIFICADA 2024'!C1754," ")</f>
        <v xml:space="preserve"> </v>
      </c>
      <c r="N1754" s="99" t="str">
        <f>IF(C1754='TABELA UNIFICADA 2024'!A1700,'TABELA UNIFICADA 2024'!F1700," ")</f>
        <v xml:space="preserve"> </v>
      </c>
      <c r="O1754" s="99" t="str">
        <f t="shared" si="158"/>
        <v xml:space="preserve"> </v>
      </c>
      <c r="Y1754" s="183" t="s">
        <v>1529</v>
      </c>
      <c r="Z1754" s="104" t="s">
        <v>617</v>
      </c>
      <c r="AA1754" s="104" t="s">
        <v>618</v>
      </c>
      <c r="AB1754" s="104" t="str">
        <f t="shared" si="156"/>
        <v>FERRO</v>
      </c>
      <c r="AC1754" s="106">
        <f>IF(AND(AB1754="FERRO",AA1754="PADRAO"),CONTROLE!$T$2,IF(AND(AB1754="FERRO",AA1754="ESPECIAL"),CONTROLE!$T$3,IF(AND(AB1754="ACO",AA1754="PADRAO"),CONTROLE!$T$8,IF(AND(AB1754="ACO",AA1754="ESPECIAL"),CONTROLE!$T$9,IF(AND(AB1754="ALUMINIO",AA1754="PADRAO"),CONTROLE!$T$5,IF(AND(AB1754="ALUMINIO",AA1754="ESPECIAL"),CONTROLE!$T$6))))))</f>
        <v>12738</v>
      </c>
    </row>
    <row r="1755" spans="1:29" ht="15" customHeight="1">
      <c r="A1755" s="98" t="s">
        <v>2927</v>
      </c>
      <c r="B1755" s="96" t="str">
        <f t="shared" si="154"/>
        <v xml:space="preserve"> </v>
      </c>
      <c r="C1755" s="96" t="str">
        <f>IF(AND(ISBLANK('TABELA UNIFICADA 2024'!P1701)=TRUE,(ISBLANK('TABELA UNIFICADA 2024'!A1701)=FALSE)),'TABELA UNIFICADA 2024'!A1701," ")</f>
        <v xml:space="preserve"> </v>
      </c>
      <c r="D1755" s="96" t="s">
        <v>43</v>
      </c>
      <c r="E1755" s="191" t="str">
        <f>IF(ISBLANK('TABELA UNIFICADA 2024'!M1701)=TRUE," ",'TABELA UNIFICADA 2024'!M1701)</f>
        <v xml:space="preserve"> </v>
      </c>
      <c r="F1755" s="96" t="s">
        <v>111</v>
      </c>
      <c r="G1755" s="96" t="str">
        <f>IF(C1755='TABELA UNIFICADA 2024'!A1755,'TABELA UNIFICADA 2024'!D1755," ")</f>
        <v xml:space="preserve"> </v>
      </c>
      <c r="H1755" s="96" t="s">
        <v>43</v>
      </c>
      <c r="I1755" s="96" t="s">
        <v>112</v>
      </c>
      <c r="J1755" s="97" t="str">
        <f>IF(C1755='TABELA UNIFICADA 2024'!A1701,'TABELA UNIFICADA 2024'!G1701," ")</f>
        <v xml:space="preserve"> </v>
      </c>
      <c r="K1755" s="96" t="s">
        <v>113</v>
      </c>
      <c r="L1755" s="100" t="str">
        <f t="shared" si="157"/>
        <v>-</v>
      </c>
      <c r="M1755" s="95" t="str">
        <f>IF(C1755='TABELA UNIFICADA 2024'!A1755,'TABELA UNIFICADA 2024'!C1755," ")</f>
        <v xml:space="preserve"> </v>
      </c>
      <c r="N1755" s="99" t="str">
        <f>IF(C1755='TABELA UNIFICADA 2024'!A1701,'TABELA UNIFICADA 2024'!F1701," ")</f>
        <v xml:space="preserve"> </v>
      </c>
      <c r="O1755" s="99" t="str">
        <f t="shared" si="158"/>
        <v xml:space="preserve"> </v>
      </c>
      <c r="Y1755" s="183" t="s">
        <v>1530</v>
      </c>
      <c r="Z1755" s="104" t="s">
        <v>617</v>
      </c>
      <c r="AA1755" s="104" t="s">
        <v>618</v>
      </c>
      <c r="AB1755" s="104" t="str">
        <f t="shared" si="156"/>
        <v>FERRO</v>
      </c>
      <c r="AC1755" s="106">
        <f>IF(AND(AB1755="FERRO",AA1755="PADRAO"),CONTROLE!$T$2,IF(AND(AB1755="FERRO",AA1755="ESPECIAL"),CONTROLE!$T$3,IF(AND(AB1755="ACO",AA1755="PADRAO"),CONTROLE!$T$8,IF(AND(AB1755="ACO",AA1755="ESPECIAL"),CONTROLE!$T$9,IF(AND(AB1755="ALUMINIO",AA1755="PADRAO"),CONTROLE!$T$5,IF(AND(AB1755="ALUMINIO",AA1755="ESPECIAL"),CONTROLE!$T$6))))))</f>
        <v>12738</v>
      </c>
    </row>
    <row r="1756" spans="1:29" ht="15" customHeight="1">
      <c r="A1756" s="98" t="s">
        <v>2927</v>
      </c>
      <c r="B1756" s="96" t="str">
        <f t="shared" si="154"/>
        <v xml:space="preserve"> </v>
      </c>
      <c r="C1756" s="96" t="str">
        <f>IF(AND(ISBLANK('TABELA UNIFICADA 2024'!P1702)=TRUE,(ISBLANK('TABELA UNIFICADA 2024'!A1702)=FALSE)),'TABELA UNIFICADA 2024'!A1702," ")</f>
        <v xml:space="preserve"> </v>
      </c>
      <c r="D1756" s="96" t="s">
        <v>43</v>
      </c>
      <c r="E1756" s="191" t="str">
        <f>IF(ISBLANK('TABELA UNIFICADA 2024'!M1702)=TRUE," ",'TABELA UNIFICADA 2024'!M1702)</f>
        <v xml:space="preserve"> </v>
      </c>
      <c r="F1756" s="96" t="s">
        <v>111</v>
      </c>
      <c r="G1756" s="96" t="str">
        <f>IF(C1756='TABELA UNIFICADA 2024'!A1756,'TABELA UNIFICADA 2024'!D1756," ")</f>
        <v xml:space="preserve"> </v>
      </c>
      <c r="H1756" s="96" t="s">
        <v>43</v>
      </c>
      <c r="I1756" s="96" t="s">
        <v>112</v>
      </c>
      <c r="J1756" s="97" t="str">
        <f>IF(C1756='TABELA UNIFICADA 2024'!A1702,'TABELA UNIFICADA 2024'!G1702," ")</f>
        <v xml:space="preserve"> </v>
      </c>
      <c r="K1756" s="96" t="s">
        <v>113</v>
      </c>
      <c r="L1756" s="100" t="str">
        <f t="shared" si="157"/>
        <v>-</v>
      </c>
      <c r="M1756" s="95" t="str">
        <f>IF(C1756='TABELA UNIFICADA 2024'!A1756,'TABELA UNIFICADA 2024'!C1756," ")</f>
        <v xml:space="preserve"> </v>
      </c>
      <c r="N1756" s="99" t="str">
        <f>IF(C1756='TABELA UNIFICADA 2024'!A1702,'TABELA UNIFICADA 2024'!F1702," ")</f>
        <v xml:space="preserve"> </v>
      </c>
      <c r="O1756" s="99" t="str">
        <f t="shared" si="158"/>
        <v xml:space="preserve"> </v>
      </c>
      <c r="Y1756" s="183" t="s">
        <v>1531</v>
      </c>
      <c r="Z1756" s="104" t="s">
        <v>774</v>
      </c>
      <c r="AA1756" s="104" t="s">
        <v>618</v>
      </c>
      <c r="AB1756" s="104" t="s">
        <v>2550</v>
      </c>
      <c r="AC1756" s="106">
        <f>IF(AND(AB1756="FERRO",AA1756="PADRAO"),CONTROLE!$T$2,IF(AND(AB1756="FERRO",AA1756="ESPECIAL"),CONTROLE!$T$3,IF(AND(AB1756="ACO",AA1756="PADRAO"),CONTROLE!$T$8,IF(AND(AB1756="ACO",AA1756="ESPECIAL"),CONTROLE!$T$9,IF(AND(AB1756="ALUMINIO",AA1756="PADRAO"),CONTROLE!$T$5,IF(AND(AB1756="ALUMINIO",AA1756="ESPECIAL"),CONTROLE!$T$6))))))</f>
        <v>12740</v>
      </c>
    </row>
    <row r="1757" spans="1:29" ht="15" customHeight="1">
      <c r="A1757" s="98" t="s">
        <v>2927</v>
      </c>
      <c r="B1757" s="96" t="str">
        <f t="shared" si="154"/>
        <v xml:space="preserve"> </v>
      </c>
      <c r="C1757" s="96" t="str">
        <f>IF(AND(ISBLANK('TABELA UNIFICADA 2024'!P1703)=TRUE,(ISBLANK('TABELA UNIFICADA 2024'!A1703)=FALSE)),'TABELA UNIFICADA 2024'!A1703," ")</f>
        <v xml:space="preserve"> </v>
      </c>
      <c r="D1757" s="96" t="s">
        <v>43</v>
      </c>
      <c r="E1757" s="191" t="str">
        <f>IF(ISBLANK('TABELA UNIFICADA 2024'!M1703)=TRUE," ",'TABELA UNIFICADA 2024'!M1703)</f>
        <v xml:space="preserve"> </v>
      </c>
      <c r="F1757" s="96" t="s">
        <v>111</v>
      </c>
      <c r="G1757" s="96" t="str">
        <f>IF(C1757='TABELA UNIFICADA 2024'!A1757,'TABELA UNIFICADA 2024'!D1757," ")</f>
        <v xml:space="preserve"> </v>
      </c>
      <c r="H1757" s="96" t="s">
        <v>43</v>
      </c>
      <c r="I1757" s="96" t="s">
        <v>112</v>
      </c>
      <c r="J1757" s="97" t="str">
        <f>IF(C1757='TABELA UNIFICADA 2024'!A1703,'TABELA UNIFICADA 2024'!G1703," ")</f>
        <v xml:space="preserve"> </v>
      </c>
      <c r="K1757" s="96" t="s">
        <v>113</v>
      </c>
      <c r="L1757" s="100" t="str">
        <f t="shared" si="157"/>
        <v>-</v>
      </c>
      <c r="M1757" s="95" t="str">
        <f>IF(C1757='TABELA UNIFICADA 2024'!A1757,'TABELA UNIFICADA 2024'!C1757," ")</f>
        <v xml:space="preserve"> </v>
      </c>
      <c r="N1757" s="99" t="str">
        <f>IF(C1757='TABELA UNIFICADA 2024'!A1703,'TABELA UNIFICADA 2024'!F1703," ")</f>
        <v xml:space="preserve"> </v>
      </c>
      <c r="O1757" s="99" t="str">
        <f t="shared" si="158"/>
        <v xml:space="preserve"> </v>
      </c>
      <c r="Y1757" s="183" t="s">
        <v>1532</v>
      </c>
      <c r="Z1757" s="104" t="s">
        <v>774</v>
      </c>
      <c r="AA1757" s="104" t="s">
        <v>618</v>
      </c>
      <c r="AB1757" s="104" t="s">
        <v>2550</v>
      </c>
      <c r="AC1757" s="106">
        <f>IF(AND(AB1757="FERRO",AA1757="PADRAO"),CONTROLE!$T$2,IF(AND(AB1757="FERRO",AA1757="ESPECIAL"),CONTROLE!$T$3,IF(AND(AB1757="ACO",AA1757="PADRAO"),CONTROLE!$T$8,IF(AND(AB1757="ACO",AA1757="ESPECIAL"),CONTROLE!$T$9,IF(AND(AB1757="ALUMINIO",AA1757="PADRAO"),CONTROLE!$T$5,IF(AND(AB1757="ALUMINIO",AA1757="ESPECIAL"),CONTROLE!$T$6))))))</f>
        <v>12740</v>
      </c>
    </row>
    <row r="1758" spans="1:29" ht="15" customHeight="1">
      <c r="A1758" s="98" t="s">
        <v>2927</v>
      </c>
      <c r="B1758" s="96" t="str">
        <f t="shared" si="154"/>
        <v xml:space="preserve"> </v>
      </c>
      <c r="C1758" s="96" t="str">
        <f>IF(AND(ISBLANK('TABELA UNIFICADA 2024'!P1704)=TRUE,(ISBLANK('TABELA UNIFICADA 2024'!A1704)=FALSE)),'TABELA UNIFICADA 2024'!A1704," ")</f>
        <v xml:space="preserve"> </v>
      </c>
      <c r="D1758" s="96" t="s">
        <v>43</v>
      </c>
      <c r="E1758" s="191" t="str">
        <f>IF(ISBLANK('TABELA UNIFICADA 2024'!M1704)=TRUE," ",'TABELA UNIFICADA 2024'!M1704)</f>
        <v xml:space="preserve"> </v>
      </c>
      <c r="F1758" s="96" t="s">
        <v>111</v>
      </c>
      <c r="G1758" s="96" t="str">
        <f>IF(C1758='TABELA UNIFICADA 2024'!A1758,'TABELA UNIFICADA 2024'!D1758," ")</f>
        <v xml:space="preserve"> </v>
      </c>
      <c r="H1758" s="96" t="s">
        <v>43</v>
      </c>
      <c r="I1758" s="96" t="s">
        <v>112</v>
      </c>
      <c r="J1758" s="97" t="str">
        <f>IF(C1758='TABELA UNIFICADA 2024'!A1704,'TABELA UNIFICADA 2024'!G1704," ")</f>
        <v xml:space="preserve"> </v>
      </c>
      <c r="K1758" s="96" t="s">
        <v>113</v>
      </c>
      <c r="L1758" s="100" t="str">
        <f t="shared" si="157"/>
        <v>-</v>
      </c>
      <c r="M1758" s="95" t="str">
        <f>IF(C1758='TABELA UNIFICADA 2024'!A1758,'TABELA UNIFICADA 2024'!C1758," ")</f>
        <v xml:space="preserve"> </v>
      </c>
      <c r="N1758" s="99" t="str">
        <f>IF(C1758='TABELA UNIFICADA 2024'!A1704,'TABELA UNIFICADA 2024'!F1704," ")</f>
        <v xml:space="preserve"> </v>
      </c>
      <c r="O1758" s="99" t="str">
        <f t="shared" si="158"/>
        <v xml:space="preserve"> </v>
      </c>
      <c r="Y1758" s="183" t="s">
        <v>222</v>
      </c>
      <c r="Z1758" s="104" t="s">
        <v>696</v>
      </c>
      <c r="AA1758" s="104" t="s">
        <v>618</v>
      </c>
      <c r="AB1758" s="104" t="s">
        <v>2550</v>
      </c>
      <c r="AC1758" s="106">
        <f>IF(AND(AB1758="FERRO",AA1758="PADRAO"),CONTROLE!$T$2,IF(AND(AB1758="FERRO",AA1758="ESPECIAL"),CONTROLE!$T$3,IF(AND(AB1758="ACO",AA1758="PADRAO"),CONTROLE!$T$8,IF(AND(AB1758="ACO",AA1758="ESPECIAL"),CONTROLE!$T$9,IF(AND(AB1758="ALUMINIO",AA1758="PADRAO"),CONTROLE!$T$5,IF(AND(AB1758="ALUMINIO",AA1758="ESPECIAL"),CONTROLE!$T$6))))))</f>
        <v>12740</v>
      </c>
    </row>
    <row r="1759" spans="1:29" ht="15" customHeight="1">
      <c r="A1759" s="98" t="s">
        <v>2927</v>
      </c>
      <c r="B1759" s="96" t="str">
        <f t="shared" si="154"/>
        <v xml:space="preserve"> </v>
      </c>
      <c r="C1759" s="96" t="str">
        <f>IF(AND(ISBLANK('TABELA UNIFICADA 2024'!P1705)=TRUE,(ISBLANK('TABELA UNIFICADA 2024'!A1705)=FALSE)),'TABELA UNIFICADA 2024'!A1705," ")</f>
        <v xml:space="preserve"> </v>
      </c>
      <c r="D1759" s="96" t="s">
        <v>43</v>
      </c>
      <c r="E1759" s="191" t="str">
        <f>IF(ISBLANK('TABELA UNIFICADA 2024'!M1705)=TRUE," ",'TABELA UNIFICADA 2024'!M1705)</f>
        <v xml:space="preserve"> </v>
      </c>
      <c r="F1759" s="96" t="s">
        <v>111</v>
      </c>
      <c r="G1759" s="96" t="str">
        <f>IF(C1759='TABELA UNIFICADA 2024'!A1759,'TABELA UNIFICADA 2024'!D1759," ")</f>
        <v xml:space="preserve"> </v>
      </c>
      <c r="H1759" s="96" t="s">
        <v>43</v>
      </c>
      <c r="I1759" s="96" t="s">
        <v>112</v>
      </c>
      <c r="J1759" s="97" t="str">
        <f>IF(C1759='TABELA UNIFICADA 2024'!A1705,'TABELA UNIFICADA 2024'!G1705," ")</f>
        <v xml:space="preserve"> </v>
      </c>
      <c r="K1759" s="96" t="s">
        <v>113</v>
      </c>
      <c r="L1759" s="100" t="str">
        <f t="shared" si="157"/>
        <v>-</v>
      </c>
      <c r="M1759" s="95" t="str">
        <f>IF(C1759='TABELA UNIFICADA 2024'!A1759,'TABELA UNIFICADA 2024'!C1759," ")</f>
        <v xml:space="preserve"> </v>
      </c>
      <c r="N1759" s="99" t="str">
        <f>IF(C1759='TABELA UNIFICADA 2024'!A1705,'TABELA UNIFICADA 2024'!F1705," ")</f>
        <v xml:space="preserve"> </v>
      </c>
      <c r="O1759" s="99" t="str">
        <f t="shared" si="158"/>
        <v xml:space="preserve"> </v>
      </c>
      <c r="Y1759" s="183" t="s">
        <v>1533</v>
      </c>
      <c r="Z1759" s="104" t="s">
        <v>696</v>
      </c>
      <c r="AA1759" s="104" t="s">
        <v>618</v>
      </c>
      <c r="AB1759" s="104" t="s">
        <v>2550</v>
      </c>
      <c r="AC1759" s="106">
        <f>IF(AND(AB1759="FERRO",AA1759="PADRAO"),CONTROLE!$T$2,IF(AND(AB1759="FERRO",AA1759="ESPECIAL"),CONTROLE!$T$3,IF(AND(AB1759="ACO",AA1759="PADRAO"),CONTROLE!$T$8,IF(AND(AB1759="ACO",AA1759="ESPECIAL"),CONTROLE!$T$9,IF(AND(AB1759="ALUMINIO",AA1759="PADRAO"),CONTROLE!$T$5,IF(AND(AB1759="ALUMINIO",AA1759="ESPECIAL"),CONTROLE!$T$6))))))</f>
        <v>12740</v>
      </c>
    </row>
    <row r="1760" spans="1:29" ht="15" customHeight="1">
      <c r="A1760" s="98" t="s">
        <v>2927</v>
      </c>
      <c r="B1760" s="96" t="str">
        <f t="shared" si="154"/>
        <v xml:space="preserve"> </v>
      </c>
      <c r="C1760" s="96" t="str">
        <f>IF(AND(ISBLANK('TABELA UNIFICADA 2024'!P1706)=TRUE,(ISBLANK('TABELA UNIFICADA 2024'!A1706)=FALSE)),'TABELA UNIFICADA 2024'!A1706," ")</f>
        <v xml:space="preserve"> </v>
      </c>
      <c r="D1760" s="96" t="s">
        <v>43</v>
      </c>
      <c r="E1760" s="191" t="str">
        <f>IF(ISBLANK('TABELA UNIFICADA 2024'!M1706)=TRUE," ",'TABELA UNIFICADA 2024'!M1706)</f>
        <v xml:space="preserve"> </v>
      </c>
      <c r="F1760" s="96" t="s">
        <v>111</v>
      </c>
      <c r="G1760" s="96" t="str">
        <f>IF(C1760='TABELA UNIFICADA 2024'!A1760,'TABELA UNIFICADA 2024'!D1760," ")</f>
        <v xml:space="preserve"> </v>
      </c>
      <c r="H1760" s="96" t="s">
        <v>43</v>
      </c>
      <c r="I1760" s="96" t="s">
        <v>112</v>
      </c>
      <c r="J1760" s="97" t="str">
        <f>IF(C1760='TABELA UNIFICADA 2024'!A1706,'TABELA UNIFICADA 2024'!G1706," ")</f>
        <v xml:space="preserve"> </v>
      </c>
      <c r="K1760" s="96" t="s">
        <v>113</v>
      </c>
      <c r="L1760" s="100" t="str">
        <f t="shared" si="157"/>
        <v>-</v>
      </c>
      <c r="M1760" s="95" t="str">
        <f>IF(C1760='TABELA UNIFICADA 2024'!A1760,'TABELA UNIFICADA 2024'!C1760," ")</f>
        <v xml:space="preserve"> </v>
      </c>
      <c r="N1760" s="99" t="str">
        <f>IF(C1760='TABELA UNIFICADA 2024'!A1706,'TABELA UNIFICADA 2024'!F1706," ")</f>
        <v xml:space="preserve"> </v>
      </c>
      <c r="O1760" s="99" t="str">
        <f t="shared" si="158"/>
        <v xml:space="preserve"> </v>
      </c>
      <c r="Y1760" s="183" t="s">
        <v>1534</v>
      </c>
      <c r="Z1760" s="104" t="s">
        <v>696</v>
      </c>
      <c r="AA1760" s="104" t="s">
        <v>618</v>
      </c>
      <c r="AB1760" s="104" t="s">
        <v>2550</v>
      </c>
      <c r="AC1760" s="106">
        <f>IF(AND(AB1760="FERRO",AA1760="PADRAO"),CONTROLE!$T$2,IF(AND(AB1760="FERRO",AA1760="ESPECIAL"),CONTROLE!$T$3,IF(AND(AB1760="ACO",AA1760="PADRAO"),CONTROLE!$T$8,IF(AND(AB1760="ACO",AA1760="ESPECIAL"),CONTROLE!$T$9,IF(AND(AB1760="ALUMINIO",AA1760="PADRAO"),CONTROLE!$T$5,IF(AND(AB1760="ALUMINIO",AA1760="ESPECIAL"),CONTROLE!$T$6))))))</f>
        <v>12740</v>
      </c>
    </row>
    <row r="1761" spans="1:29" ht="15" customHeight="1">
      <c r="A1761" s="98" t="s">
        <v>2927</v>
      </c>
      <c r="B1761" s="96" t="str">
        <f t="shared" ref="B1761:B1824" si="159">IFERROR(IF(C1761&lt;&gt;" ",VLOOKUP(C1761,$V$2:$W$16,2,0)," ")," ")</f>
        <v xml:space="preserve"> </v>
      </c>
      <c r="C1761" s="96" t="str">
        <f>IF(AND(ISBLANK('TABELA UNIFICADA 2024'!P1707)=TRUE,(ISBLANK('TABELA UNIFICADA 2024'!A1707)=FALSE)),'TABELA UNIFICADA 2024'!A1707," ")</f>
        <v xml:space="preserve"> </v>
      </c>
      <c r="D1761" s="96" t="s">
        <v>43</v>
      </c>
      <c r="E1761" s="191" t="str">
        <f>IF(ISBLANK('TABELA UNIFICADA 2024'!M1707)=TRUE," ",'TABELA UNIFICADA 2024'!M1707)</f>
        <v xml:space="preserve"> </v>
      </c>
      <c r="F1761" s="96" t="s">
        <v>111</v>
      </c>
      <c r="G1761" s="96" t="str">
        <f>IF(C1761='TABELA UNIFICADA 2024'!A1761,'TABELA UNIFICADA 2024'!D1761," ")</f>
        <v xml:space="preserve"> </v>
      </c>
      <c r="H1761" s="96" t="s">
        <v>43</v>
      </c>
      <c r="I1761" s="96" t="s">
        <v>112</v>
      </c>
      <c r="J1761" s="97" t="str">
        <f>IF(C1761='TABELA UNIFICADA 2024'!A1707,'TABELA UNIFICADA 2024'!G1707," ")</f>
        <v xml:space="preserve"> </v>
      </c>
      <c r="K1761" s="96" t="s">
        <v>113</v>
      </c>
      <c r="L1761" s="100" t="str">
        <f t="shared" si="157"/>
        <v>-</v>
      </c>
      <c r="M1761" s="95" t="str">
        <f>IF(C1761='TABELA UNIFICADA 2024'!A1761,'TABELA UNIFICADA 2024'!C1761," ")</f>
        <v xml:space="preserve"> </v>
      </c>
      <c r="N1761" s="99" t="str">
        <f>IF(C1761='TABELA UNIFICADA 2024'!A1707,'TABELA UNIFICADA 2024'!F1707," ")</f>
        <v xml:space="preserve"> </v>
      </c>
      <c r="O1761" s="99" t="str">
        <f t="shared" si="158"/>
        <v xml:space="preserve"> </v>
      </c>
      <c r="Y1761" s="183" t="s">
        <v>1535</v>
      </c>
      <c r="Z1761" s="104" t="s">
        <v>696</v>
      </c>
      <c r="AA1761" s="104" t="s">
        <v>618</v>
      </c>
      <c r="AB1761" s="104" t="s">
        <v>2550</v>
      </c>
      <c r="AC1761" s="106">
        <f>IF(AND(AB1761="FERRO",AA1761="PADRAO"),CONTROLE!$T$2,IF(AND(AB1761="FERRO",AA1761="ESPECIAL"),CONTROLE!$T$3,IF(AND(AB1761="ACO",AA1761="PADRAO"),CONTROLE!$T$8,IF(AND(AB1761="ACO",AA1761="ESPECIAL"),CONTROLE!$T$9,IF(AND(AB1761="ALUMINIO",AA1761="PADRAO"),CONTROLE!$T$5,IF(AND(AB1761="ALUMINIO",AA1761="ESPECIAL"),CONTROLE!$T$6))))))</f>
        <v>12740</v>
      </c>
    </row>
    <row r="1762" spans="1:29" ht="15" customHeight="1">
      <c r="A1762" s="98" t="s">
        <v>2927</v>
      </c>
      <c r="B1762" s="96" t="str">
        <f t="shared" si="159"/>
        <v xml:space="preserve"> </v>
      </c>
      <c r="C1762" s="96" t="str">
        <f>IF(AND(ISBLANK('TABELA UNIFICADA 2024'!P1708)=TRUE,(ISBLANK('TABELA UNIFICADA 2024'!A1708)=FALSE)),'TABELA UNIFICADA 2024'!A1708," ")</f>
        <v xml:space="preserve"> </v>
      </c>
      <c r="D1762" s="96" t="s">
        <v>43</v>
      </c>
      <c r="E1762" s="191" t="str">
        <f>IF(ISBLANK('TABELA UNIFICADA 2024'!M1708)=TRUE," ",'TABELA UNIFICADA 2024'!M1708)</f>
        <v xml:space="preserve"> </v>
      </c>
      <c r="F1762" s="96" t="s">
        <v>111</v>
      </c>
      <c r="G1762" s="96" t="str">
        <f>IF(C1762='TABELA UNIFICADA 2024'!A1762,'TABELA UNIFICADA 2024'!D1762," ")</f>
        <v xml:space="preserve"> </v>
      </c>
      <c r="H1762" s="96" t="s">
        <v>43</v>
      </c>
      <c r="I1762" s="96" t="s">
        <v>112</v>
      </c>
      <c r="J1762" s="97" t="str">
        <f>IF(C1762='TABELA UNIFICADA 2024'!A1708,'TABELA UNIFICADA 2024'!G1708," ")</f>
        <v xml:space="preserve"> </v>
      </c>
      <c r="K1762" s="96" t="s">
        <v>113</v>
      </c>
      <c r="L1762" s="100" t="str">
        <f t="shared" si="157"/>
        <v>-</v>
      </c>
      <c r="M1762" s="95" t="str">
        <f>IF(C1762='TABELA UNIFICADA 2024'!A1762,'TABELA UNIFICADA 2024'!C1762," ")</f>
        <v xml:space="preserve"> </v>
      </c>
      <c r="N1762" s="99" t="str">
        <f>IF(C1762='TABELA UNIFICADA 2024'!A1708,'TABELA UNIFICADA 2024'!F1708," ")</f>
        <v xml:space="preserve"> </v>
      </c>
      <c r="O1762" s="99" t="str">
        <f t="shared" si="158"/>
        <v xml:space="preserve"> </v>
      </c>
      <c r="Y1762" s="183" t="s">
        <v>1536</v>
      </c>
      <c r="Z1762" s="104" t="s">
        <v>696</v>
      </c>
      <c r="AA1762" s="104" t="s">
        <v>618</v>
      </c>
      <c r="AB1762" s="104" t="s">
        <v>2550</v>
      </c>
      <c r="AC1762" s="106">
        <f>IF(AND(AB1762="FERRO",AA1762="PADRAO"),CONTROLE!$T$2,IF(AND(AB1762="FERRO",AA1762="ESPECIAL"),CONTROLE!$T$3,IF(AND(AB1762="ACO",AA1762="PADRAO"),CONTROLE!$T$8,IF(AND(AB1762="ACO",AA1762="ESPECIAL"),CONTROLE!$T$9,IF(AND(AB1762="ALUMINIO",AA1762="PADRAO"),CONTROLE!$T$5,IF(AND(AB1762="ALUMINIO",AA1762="ESPECIAL"),CONTROLE!$T$6))))))</f>
        <v>12740</v>
      </c>
    </row>
    <row r="1763" spans="1:29" ht="15" customHeight="1">
      <c r="A1763" s="98" t="s">
        <v>2927</v>
      </c>
      <c r="B1763" s="96" t="str">
        <f t="shared" si="159"/>
        <v xml:space="preserve"> </v>
      </c>
      <c r="C1763" s="96" t="str">
        <f>IF(AND(ISBLANK('TABELA UNIFICADA 2024'!P1709)=TRUE,(ISBLANK('TABELA UNIFICADA 2024'!A1709)=FALSE)),'TABELA UNIFICADA 2024'!A1709," ")</f>
        <v xml:space="preserve"> </v>
      </c>
      <c r="D1763" s="96" t="s">
        <v>43</v>
      </c>
      <c r="E1763" s="191" t="str">
        <f>IF(ISBLANK('TABELA UNIFICADA 2024'!M1709)=TRUE," ",'TABELA UNIFICADA 2024'!M1709)</f>
        <v xml:space="preserve"> </v>
      </c>
      <c r="F1763" s="96" t="s">
        <v>111</v>
      </c>
      <c r="G1763" s="96" t="str">
        <f>IF(C1763='TABELA UNIFICADA 2024'!A1763,'TABELA UNIFICADA 2024'!D1763," ")</f>
        <v xml:space="preserve"> </v>
      </c>
      <c r="H1763" s="96" t="s">
        <v>43</v>
      </c>
      <c r="I1763" s="96" t="s">
        <v>112</v>
      </c>
      <c r="J1763" s="97" t="str">
        <f>IF(C1763='TABELA UNIFICADA 2024'!A1709,'TABELA UNIFICADA 2024'!G1709," ")</f>
        <v xml:space="preserve"> </v>
      </c>
      <c r="K1763" s="96" t="s">
        <v>113</v>
      </c>
      <c r="L1763" s="100" t="str">
        <f t="shared" si="157"/>
        <v>-</v>
      </c>
      <c r="M1763" s="95" t="str">
        <f>IF(C1763='TABELA UNIFICADA 2024'!A1763,'TABELA UNIFICADA 2024'!C1763," ")</f>
        <v xml:space="preserve"> </v>
      </c>
      <c r="N1763" s="99" t="str">
        <f>IF(C1763='TABELA UNIFICADA 2024'!A1709,'TABELA UNIFICADA 2024'!F1709," ")</f>
        <v xml:space="preserve"> </v>
      </c>
      <c r="O1763" s="99" t="str">
        <f t="shared" si="158"/>
        <v xml:space="preserve"> </v>
      </c>
      <c r="Y1763" s="183" t="s">
        <v>1537</v>
      </c>
      <c r="Z1763" s="104" t="s">
        <v>696</v>
      </c>
      <c r="AA1763" s="104" t="s">
        <v>618</v>
      </c>
      <c r="AB1763" s="104" t="s">
        <v>2550</v>
      </c>
      <c r="AC1763" s="106">
        <f>IF(AND(AB1763="FERRO",AA1763="PADRAO"),CONTROLE!$T$2,IF(AND(AB1763="FERRO",AA1763="ESPECIAL"),CONTROLE!$T$3,IF(AND(AB1763="ACO",AA1763="PADRAO"),CONTROLE!$T$8,IF(AND(AB1763="ACO",AA1763="ESPECIAL"),CONTROLE!$T$9,IF(AND(AB1763="ALUMINIO",AA1763="PADRAO"),CONTROLE!$T$5,IF(AND(AB1763="ALUMINIO",AA1763="ESPECIAL"),CONTROLE!$T$6))))))</f>
        <v>12740</v>
      </c>
    </row>
    <row r="1764" spans="1:29" ht="15" customHeight="1">
      <c r="A1764" s="98" t="s">
        <v>2927</v>
      </c>
      <c r="B1764" s="96" t="str">
        <f t="shared" si="159"/>
        <v xml:space="preserve"> </v>
      </c>
      <c r="C1764" s="96" t="str">
        <f>IF(AND(ISBLANK('TABELA UNIFICADA 2024'!P1710)=TRUE,(ISBLANK('TABELA UNIFICADA 2024'!A1710)=FALSE)),'TABELA UNIFICADA 2024'!A1710," ")</f>
        <v xml:space="preserve"> </v>
      </c>
      <c r="D1764" s="96" t="s">
        <v>43</v>
      </c>
      <c r="E1764" s="191" t="str">
        <f>IF(ISBLANK('TABELA UNIFICADA 2024'!M1710)=TRUE," ",'TABELA UNIFICADA 2024'!M1710)</f>
        <v xml:space="preserve"> </v>
      </c>
      <c r="F1764" s="96" t="s">
        <v>111</v>
      </c>
      <c r="G1764" s="96" t="str">
        <f>IF(C1764='TABELA UNIFICADA 2024'!A1764,'TABELA UNIFICADA 2024'!D1764," ")</f>
        <v xml:space="preserve"> </v>
      </c>
      <c r="H1764" s="96" t="s">
        <v>43</v>
      </c>
      <c r="I1764" s="96" t="s">
        <v>112</v>
      </c>
      <c r="J1764" s="97" t="str">
        <f>IF(C1764='TABELA UNIFICADA 2024'!A1710,'TABELA UNIFICADA 2024'!G1710," ")</f>
        <v xml:space="preserve"> </v>
      </c>
      <c r="K1764" s="96" t="s">
        <v>113</v>
      </c>
      <c r="L1764" s="100" t="str">
        <f t="shared" si="157"/>
        <v>-</v>
      </c>
      <c r="M1764" s="95" t="str">
        <f>IF(C1764='TABELA UNIFICADA 2024'!A1764,'TABELA UNIFICADA 2024'!C1764," ")</f>
        <v xml:space="preserve"> </v>
      </c>
      <c r="N1764" s="99" t="str">
        <f>IF(C1764='TABELA UNIFICADA 2024'!A1710,'TABELA UNIFICADA 2024'!F1710," ")</f>
        <v xml:space="preserve"> </v>
      </c>
      <c r="O1764" s="99" t="str">
        <f t="shared" si="158"/>
        <v xml:space="preserve"> </v>
      </c>
      <c r="Y1764" s="183" t="s">
        <v>1538</v>
      </c>
      <c r="Z1764" s="104" t="s">
        <v>696</v>
      </c>
      <c r="AA1764" s="104" t="s">
        <v>618</v>
      </c>
      <c r="AB1764" s="104" t="s">
        <v>2550</v>
      </c>
      <c r="AC1764" s="106">
        <f>IF(AND(AB1764="FERRO",AA1764="PADRAO"),CONTROLE!$T$2,IF(AND(AB1764="FERRO",AA1764="ESPECIAL"),CONTROLE!$T$3,IF(AND(AB1764="ACO",AA1764="PADRAO"),CONTROLE!$T$8,IF(AND(AB1764="ACO",AA1764="ESPECIAL"),CONTROLE!$T$9,IF(AND(AB1764="ALUMINIO",AA1764="PADRAO"),CONTROLE!$T$5,IF(AND(AB1764="ALUMINIO",AA1764="ESPECIAL"),CONTROLE!$T$6))))))</f>
        <v>12740</v>
      </c>
    </row>
    <row r="1765" spans="1:29" ht="15" customHeight="1">
      <c r="A1765" s="98" t="s">
        <v>2927</v>
      </c>
      <c r="B1765" s="96" t="str">
        <f t="shared" si="159"/>
        <v xml:space="preserve"> </v>
      </c>
      <c r="C1765" s="96" t="str">
        <f>IF(AND(ISBLANK('TABELA UNIFICADA 2024'!P1711)=TRUE,(ISBLANK('TABELA UNIFICADA 2024'!A1711)=FALSE)),'TABELA UNIFICADA 2024'!A1711," ")</f>
        <v xml:space="preserve"> </v>
      </c>
      <c r="D1765" s="96" t="s">
        <v>43</v>
      </c>
      <c r="E1765" s="191" t="str">
        <f>IF(ISBLANK('TABELA UNIFICADA 2024'!M1711)=TRUE," ",'TABELA UNIFICADA 2024'!M1711)</f>
        <v xml:space="preserve"> </v>
      </c>
      <c r="F1765" s="96" t="s">
        <v>111</v>
      </c>
      <c r="G1765" s="96" t="str">
        <f>IF(C1765='TABELA UNIFICADA 2024'!A1765,'TABELA UNIFICADA 2024'!D1765," ")</f>
        <v xml:space="preserve"> </v>
      </c>
      <c r="H1765" s="96" t="s">
        <v>43</v>
      </c>
      <c r="I1765" s="96" t="s">
        <v>112</v>
      </c>
      <c r="J1765" s="97" t="str">
        <f>IF(C1765='TABELA UNIFICADA 2024'!A1711,'TABELA UNIFICADA 2024'!G1711," ")</f>
        <v xml:space="preserve"> </v>
      </c>
      <c r="K1765" s="96" t="s">
        <v>113</v>
      </c>
      <c r="L1765" s="100" t="str">
        <f t="shared" si="157"/>
        <v>-</v>
      </c>
      <c r="M1765" s="95" t="str">
        <f>IF(C1765='TABELA UNIFICADA 2024'!A1765,'TABELA UNIFICADA 2024'!C1765," ")</f>
        <v xml:space="preserve"> </v>
      </c>
      <c r="N1765" s="99" t="str">
        <f>IF(C1765='TABELA UNIFICADA 2024'!A1711,'TABELA UNIFICADA 2024'!F1711," ")</f>
        <v xml:space="preserve"> </v>
      </c>
      <c r="O1765" s="99" t="str">
        <f t="shared" si="158"/>
        <v xml:space="preserve"> </v>
      </c>
      <c r="Y1765" s="183" t="s">
        <v>1539</v>
      </c>
      <c r="Z1765" s="104" t="s">
        <v>617</v>
      </c>
      <c r="AA1765" s="104" t="s">
        <v>618</v>
      </c>
      <c r="AB1765" s="104" t="str">
        <f t="shared" ref="AB1765:AB1774" si="160">IF(LEFT(Z1765,1)="G","FERRO",0)</f>
        <v>FERRO</v>
      </c>
      <c r="AC1765" s="106">
        <f>IF(AND(AB1765="FERRO",AA1765="PADRAO"),CONTROLE!$T$2,IF(AND(AB1765="FERRO",AA1765="ESPECIAL"),CONTROLE!$T$3,IF(AND(AB1765="ACO",AA1765="PADRAO"),CONTROLE!$T$8,IF(AND(AB1765="ACO",AA1765="ESPECIAL"),CONTROLE!$T$9,IF(AND(AB1765="ALUMINIO",AA1765="PADRAO"),CONTROLE!$T$5,IF(AND(AB1765="ALUMINIO",AA1765="ESPECIAL"),CONTROLE!$T$6))))))</f>
        <v>12738</v>
      </c>
    </row>
    <row r="1766" spans="1:29" ht="15" customHeight="1">
      <c r="A1766" s="98" t="s">
        <v>2927</v>
      </c>
      <c r="B1766" s="96" t="str">
        <f t="shared" si="159"/>
        <v xml:space="preserve"> </v>
      </c>
      <c r="C1766" s="96" t="str">
        <f>IF(AND(ISBLANK('TABELA UNIFICADA 2024'!P1712)=TRUE,(ISBLANK('TABELA UNIFICADA 2024'!A1712)=FALSE)),'TABELA UNIFICADA 2024'!A1712," ")</f>
        <v xml:space="preserve"> </v>
      </c>
      <c r="D1766" s="96" t="s">
        <v>43</v>
      </c>
      <c r="E1766" s="191" t="str">
        <f>IF(ISBLANK('TABELA UNIFICADA 2024'!M1712)=TRUE," ",'TABELA UNIFICADA 2024'!M1712)</f>
        <v xml:space="preserve"> </v>
      </c>
      <c r="F1766" s="96" t="s">
        <v>111</v>
      </c>
      <c r="G1766" s="96" t="str">
        <f>IF(C1766='TABELA UNIFICADA 2024'!A1766,'TABELA UNIFICADA 2024'!D1766," ")</f>
        <v xml:space="preserve"> </v>
      </c>
      <c r="H1766" s="96" t="s">
        <v>43</v>
      </c>
      <c r="I1766" s="96" t="s">
        <v>112</v>
      </c>
      <c r="J1766" s="97" t="str">
        <f>IF(C1766='TABELA UNIFICADA 2024'!A1712,'TABELA UNIFICADA 2024'!G1712," ")</f>
        <v xml:space="preserve"> </v>
      </c>
      <c r="K1766" s="96" t="s">
        <v>113</v>
      </c>
      <c r="L1766" s="100" t="str">
        <f t="shared" si="157"/>
        <v>-</v>
      </c>
      <c r="M1766" s="95" t="str">
        <f>IF(C1766='TABELA UNIFICADA 2024'!A1766,'TABELA UNIFICADA 2024'!C1766," ")</f>
        <v xml:space="preserve"> </v>
      </c>
      <c r="N1766" s="99" t="str">
        <f>IF(C1766='TABELA UNIFICADA 2024'!A1712,'TABELA UNIFICADA 2024'!F1712," ")</f>
        <v xml:space="preserve"> </v>
      </c>
      <c r="O1766" s="99" t="str">
        <f t="shared" si="158"/>
        <v xml:space="preserve"> </v>
      </c>
      <c r="Y1766" s="183" t="s">
        <v>461</v>
      </c>
      <c r="Z1766" s="104" t="s">
        <v>617</v>
      </c>
      <c r="AA1766" s="104" t="s">
        <v>618</v>
      </c>
      <c r="AB1766" s="104" t="str">
        <f t="shared" si="160"/>
        <v>FERRO</v>
      </c>
      <c r="AC1766" s="106">
        <f>IF(AND(AB1766="FERRO",AA1766="PADRAO"),CONTROLE!$T$2,IF(AND(AB1766="FERRO",AA1766="ESPECIAL"),CONTROLE!$T$3,IF(AND(AB1766="ACO",AA1766="PADRAO"),CONTROLE!$T$8,IF(AND(AB1766="ACO",AA1766="ESPECIAL"),CONTROLE!$T$9,IF(AND(AB1766="ALUMINIO",AA1766="PADRAO"),CONTROLE!$T$5,IF(AND(AB1766="ALUMINIO",AA1766="ESPECIAL"),CONTROLE!$T$6))))))</f>
        <v>12738</v>
      </c>
    </row>
    <row r="1767" spans="1:29" ht="15" customHeight="1">
      <c r="A1767" s="98" t="s">
        <v>2927</v>
      </c>
      <c r="B1767" s="96" t="str">
        <f t="shared" si="159"/>
        <v xml:space="preserve"> </v>
      </c>
      <c r="C1767" s="96" t="str">
        <f>IF(AND(ISBLANK('TABELA UNIFICADA 2024'!P1713)=TRUE,(ISBLANK('TABELA UNIFICADA 2024'!A1713)=FALSE)),'TABELA UNIFICADA 2024'!A1713," ")</f>
        <v xml:space="preserve"> </v>
      </c>
      <c r="D1767" s="96" t="s">
        <v>43</v>
      </c>
      <c r="E1767" s="191" t="str">
        <f>IF(ISBLANK('TABELA UNIFICADA 2024'!M1713)=TRUE," ",'TABELA UNIFICADA 2024'!M1713)</f>
        <v xml:space="preserve"> </v>
      </c>
      <c r="F1767" s="96" t="s">
        <v>111</v>
      </c>
      <c r="G1767" s="96" t="str">
        <f>IF(C1767='TABELA UNIFICADA 2024'!A1767,'TABELA UNIFICADA 2024'!D1767," ")</f>
        <v xml:space="preserve"> </v>
      </c>
      <c r="H1767" s="96" t="s">
        <v>43</v>
      </c>
      <c r="I1767" s="96" t="s">
        <v>112</v>
      </c>
      <c r="J1767" s="97" t="str">
        <f>IF(C1767='TABELA UNIFICADA 2024'!A1713,'TABELA UNIFICADA 2024'!G1713," ")</f>
        <v xml:space="preserve"> </v>
      </c>
      <c r="K1767" s="96" t="s">
        <v>113</v>
      </c>
      <c r="L1767" s="100" t="str">
        <f t="shared" si="157"/>
        <v>-</v>
      </c>
      <c r="M1767" s="95" t="str">
        <f>IF(C1767='TABELA UNIFICADA 2024'!A1767,'TABELA UNIFICADA 2024'!C1767," ")</f>
        <v xml:space="preserve"> </v>
      </c>
      <c r="N1767" s="99" t="str">
        <f>IF(C1767='TABELA UNIFICADA 2024'!A1713,'TABELA UNIFICADA 2024'!F1713," ")</f>
        <v xml:space="preserve"> </v>
      </c>
      <c r="O1767" s="99" t="str">
        <f t="shared" si="158"/>
        <v xml:space="preserve"> </v>
      </c>
      <c r="Y1767" s="183" t="s">
        <v>1540</v>
      </c>
      <c r="Z1767" s="104" t="s">
        <v>666</v>
      </c>
      <c r="AA1767" s="104" t="s">
        <v>618</v>
      </c>
      <c r="AB1767" s="104" t="str">
        <f t="shared" si="160"/>
        <v>FERRO</v>
      </c>
      <c r="AC1767" s="106">
        <f>IF(AND(AB1767="FERRO",AA1767="PADRAO"),CONTROLE!$T$2,IF(AND(AB1767="FERRO",AA1767="ESPECIAL"),CONTROLE!$T$3,IF(AND(AB1767="ACO",AA1767="PADRAO"),CONTROLE!$T$8,IF(AND(AB1767="ACO",AA1767="ESPECIAL"),CONTROLE!$T$9,IF(AND(AB1767="ALUMINIO",AA1767="PADRAO"),CONTROLE!$T$5,IF(AND(AB1767="ALUMINIO",AA1767="ESPECIAL"),CONTROLE!$T$6))))))</f>
        <v>12738</v>
      </c>
    </row>
    <row r="1768" spans="1:29" ht="15" customHeight="1">
      <c r="A1768" s="98" t="s">
        <v>2927</v>
      </c>
      <c r="B1768" s="96" t="str">
        <f t="shared" si="159"/>
        <v xml:space="preserve"> </v>
      </c>
      <c r="C1768" s="96" t="str">
        <f>IF(AND(ISBLANK('TABELA UNIFICADA 2024'!P1714)=TRUE,(ISBLANK('TABELA UNIFICADA 2024'!A1714)=FALSE)),'TABELA UNIFICADA 2024'!A1714," ")</f>
        <v xml:space="preserve"> </v>
      </c>
      <c r="D1768" s="96" t="s">
        <v>43</v>
      </c>
      <c r="E1768" s="191" t="str">
        <f>IF(ISBLANK('TABELA UNIFICADA 2024'!M1714)=TRUE," ",'TABELA UNIFICADA 2024'!M1714)</f>
        <v xml:space="preserve"> </v>
      </c>
      <c r="F1768" s="96" t="s">
        <v>111</v>
      </c>
      <c r="G1768" s="96" t="str">
        <f>IF(C1768='TABELA UNIFICADA 2024'!A1768,'TABELA UNIFICADA 2024'!D1768," ")</f>
        <v xml:space="preserve"> </v>
      </c>
      <c r="H1768" s="96" t="s">
        <v>43</v>
      </c>
      <c r="I1768" s="96" t="s">
        <v>112</v>
      </c>
      <c r="J1768" s="97" t="str">
        <f>IF(C1768='TABELA UNIFICADA 2024'!A1714,'TABELA UNIFICADA 2024'!G1714," ")</f>
        <v xml:space="preserve"> </v>
      </c>
      <c r="K1768" s="96" t="s">
        <v>113</v>
      </c>
      <c r="L1768" s="100" t="str">
        <f t="shared" si="157"/>
        <v>-</v>
      </c>
      <c r="M1768" s="95" t="str">
        <f>IF(C1768='TABELA UNIFICADA 2024'!A1768,'TABELA UNIFICADA 2024'!C1768," ")</f>
        <v xml:space="preserve"> </v>
      </c>
      <c r="N1768" s="99" t="str">
        <f>IF(C1768='TABELA UNIFICADA 2024'!A1714,'TABELA UNIFICADA 2024'!F1714," ")</f>
        <v xml:space="preserve"> </v>
      </c>
      <c r="O1768" s="99" t="str">
        <f t="shared" si="158"/>
        <v xml:space="preserve"> </v>
      </c>
      <c r="Y1768" s="183" t="s">
        <v>517</v>
      </c>
      <c r="Z1768" s="104" t="s">
        <v>617</v>
      </c>
      <c r="AA1768" s="104" t="s">
        <v>618</v>
      </c>
      <c r="AB1768" s="104" t="str">
        <f t="shared" si="160"/>
        <v>FERRO</v>
      </c>
      <c r="AC1768" s="106">
        <f>IF(AND(AB1768="FERRO",AA1768="PADRAO"),CONTROLE!$T$2,IF(AND(AB1768="FERRO",AA1768="ESPECIAL"),CONTROLE!$T$3,IF(AND(AB1768="ACO",AA1768="PADRAO"),CONTROLE!$T$8,IF(AND(AB1768="ACO",AA1768="ESPECIAL"),CONTROLE!$T$9,IF(AND(AB1768="ALUMINIO",AA1768="PADRAO"),CONTROLE!$T$5,IF(AND(AB1768="ALUMINIO",AA1768="ESPECIAL"),CONTROLE!$T$6))))))</f>
        <v>12738</v>
      </c>
    </row>
    <row r="1769" spans="1:29" ht="15" customHeight="1">
      <c r="A1769" s="98" t="s">
        <v>2927</v>
      </c>
      <c r="B1769" s="96" t="str">
        <f t="shared" si="159"/>
        <v xml:space="preserve"> </v>
      </c>
      <c r="C1769" s="96" t="str">
        <f>IF(AND(ISBLANK('TABELA UNIFICADA 2024'!P1715)=TRUE,(ISBLANK('TABELA UNIFICADA 2024'!A1715)=FALSE)),'TABELA UNIFICADA 2024'!A1715," ")</f>
        <v xml:space="preserve"> </v>
      </c>
      <c r="D1769" s="96" t="s">
        <v>43</v>
      </c>
      <c r="E1769" s="191" t="str">
        <f>IF(ISBLANK('TABELA UNIFICADA 2024'!M1715)=TRUE," ",'TABELA UNIFICADA 2024'!M1715)</f>
        <v xml:space="preserve"> </v>
      </c>
      <c r="F1769" s="96" t="s">
        <v>111</v>
      </c>
      <c r="G1769" s="96" t="str">
        <f>IF(C1769='TABELA UNIFICADA 2024'!A1769,'TABELA UNIFICADA 2024'!D1769," ")</f>
        <v xml:space="preserve"> </v>
      </c>
      <c r="H1769" s="96" t="s">
        <v>43</v>
      </c>
      <c r="I1769" s="96" t="s">
        <v>112</v>
      </c>
      <c r="J1769" s="97" t="str">
        <f>IF(C1769='TABELA UNIFICADA 2024'!A1715,'TABELA UNIFICADA 2024'!G1715," ")</f>
        <v xml:space="preserve"> </v>
      </c>
      <c r="K1769" s="96" t="s">
        <v>113</v>
      </c>
      <c r="L1769" s="100" t="str">
        <f t="shared" si="157"/>
        <v>-</v>
      </c>
      <c r="M1769" s="95" t="str">
        <f>IF(C1769='TABELA UNIFICADA 2024'!A1769,'TABELA UNIFICADA 2024'!C1769," ")</f>
        <v xml:space="preserve"> </v>
      </c>
      <c r="N1769" s="99" t="str">
        <f>IF(C1769='TABELA UNIFICADA 2024'!A1715,'TABELA UNIFICADA 2024'!F1715," ")</f>
        <v xml:space="preserve"> </v>
      </c>
      <c r="O1769" s="99" t="str">
        <f t="shared" si="158"/>
        <v xml:space="preserve"> </v>
      </c>
      <c r="Y1769" s="183" t="s">
        <v>165</v>
      </c>
      <c r="Z1769" s="104" t="s">
        <v>617</v>
      </c>
      <c r="AA1769" s="104" t="s">
        <v>618</v>
      </c>
      <c r="AB1769" s="104" t="str">
        <f t="shared" si="160"/>
        <v>FERRO</v>
      </c>
      <c r="AC1769" s="106">
        <f>IF(AND(AB1769="FERRO",AA1769="PADRAO"),CONTROLE!$T$2,IF(AND(AB1769="FERRO",AA1769="ESPECIAL"),CONTROLE!$T$3,IF(AND(AB1769="ACO",AA1769="PADRAO"),CONTROLE!$T$8,IF(AND(AB1769="ACO",AA1769="ESPECIAL"),CONTROLE!$T$9,IF(AND(AB1769="ALUMINIO",AA1769="PADRAO"),CONTROLE!$T$5,IF(AND(AB1769="ALUMINIO",AA1769="ESPECIAL"),CONTROLE!$T$6))))))</f>
        <v>12738</v>
      </c>
    </row>
    <row r="1770" spans="1:29" ht="15" customHeight="1">
      <c r="A1770" s="98" t="s">
        <v>2927</v>
      </c>
      <c r="B1770" s="96" t="str">
        <f t="shared" si="159"/>
        <v xml:space="preserve"> </v>
      </c>
      <c r="C1770" s="96" t="str">
        <f>IF(AND(ISBLANK('TABELA UNIFICADA 2024'!P1716)=TRUE,(ISBLANK('TABELA UNIFICADA 2024'!A1716)=FALSE)),'TABELA UNIFICADA 2024'!A1716," ")</f>
        <v xml:space="preserve"> </v>
      </c>
      <c r="D1770" s="96" t="s">
        <v>43</v>
      </c>
      <c r="E1770" s="191" t="str">
        <f>IF(ISBLANK('TABELA UNIFICADA 2024'!M1716)=TRUE," ",'TABELA UNIFICADA 2024'!M1716)</f>
        <v xml:space="preserve"> </v>
      </c>
      <c r="F1770" s="96" t="s">
        <v>111</v>
      </c>
      <c r="G1770" s="96" t="str">
        <f>IF(C1770='TABELA UNIFICADA 2024'!A1770,'TABELA UNIFICADA 2024'!D1770," ")</f>
        <v xml:space="preserve"> </v>
      </c>
      <c r="H1770" s="96" t="s">
        <v>43</v>
      </c>
      <c r="I1770" s="96" t="s">
        <v>112</v>
      </c>
      <c r="J1770" s="97" t="str">
        <f>IF(C1770='TABELA UNIFICADA 2024'!A1716,'TABELA UNIFICADA 2024'!G1716," ")</f>
        <v xml:space="preserve"> </v>
      </c>
      <c r="K1770" s="96" t="s">
        <v>113</v>
      </c>
      <c r="L1770" s="100" t="str">
        <f t="shared" si="157"/>
        <v>-</v>
      </c>
      <c r="M1770" s="95" t="str">
        <f>IF(C1770='TABELA UNIFICADA 2024'!A1770,'TABELA UNIFICADA 2024'!C1770," ")</f>
        <v xml:space="preserve"> </v>
      </c>
      <c r="N1770" s="99" t="str">
        <f>IF(C1770='TABELA UNIFICADA 2024'!A1716,'TABELA UNIFICADA 2024'!F1716," ")</f>
        <v xml:space="preserve"> </v>
      </c>
      <c r="O1770" s="99" t="str">
        <f t="shared" si="158"/>
        <v xml:space="preserve"> </v>
      </c>
      <c r="Y1770" s="183" t="s">
        <v>1541</v>
      </c>
      <c r="Z1770" s="104" t="s">
        <v>617</v>
      </c>
      <c r="AA1770" s="104" t="s">
        <v>618</v>
      </c>
      <c r="AB1770" s="104" t="str">
        <f t="shared" si="160"/>
        <v>FERRO</v>
      </c>
      <c r="AC1770" s="106">
        <f>IF(AND(AB1770="FERRO",AA1770="PADRAO"),CONTROLE!$T$2,IF(AND(AB1770="FERRO",AA1770="ESPECIAL"),CONTROLE!$T$3,IF(AND(AB1770="ACO",AA1770="PADRAO"),CONTROLE!$T$8,IF(AND(AB1770="ACO",AA1770="ESPECIAL"),CONTROLE!$T$9,IF(AND(AB1770="ALUMINIO",AA1770="PADRAO"),CONTROLE!$T$5,IF(AND(AB1770="ALUMINIO",AA1770="ESPECIAL"),CONTROLE!$T$6))))))</f>
        <v>12738</v>
      </c>
    </row>
    <row r="1771" spans="1:29" ht="15" customHeight="1">
      <c r="A1771" s="98" t="s">
        <v>2927</v>
      </c>
      <c r="B1771" s="96" t="str">
        <f t="shared" si="159"/>
        <v xml:space="preserve"> </v>
      </c>
      <c r="C1771" s="96" t="str">
        <f>IF(AND(ISBLANK('TABELA UNIFICADA 2024'!P1717)=TRUE,(ISBLANK('TABELA UNIFICADA 2024'!A1717)=FALSE)),'TABELA UNIFICADA 2024'!A1717," ")</f>
        <v xml:space="preserve"> </v>
      </c>
      <c r="D1771" s="96" t="s">
        <v>43</v>
      </c>
      <c r="E1771" s="191" t="str">
        <f>IF(ISBLANK('TABELA UNIFICADA 2024'!M1717)=TRUE," ",'TABELA UNIFICADA 2024'!M1717)</f>
        <v xml:space="preserve"> </v>
      </c>
      <c r="F1771" s="96" t="s">
        <v>111</v>
      </c>
      <c r="G1771" s="96" t="str">
        <f>IF(C1771='TABELA UNIFICADA 2024'!A1771,'TABELA UNIFICADA 2024'!D1771," ")</f>
        <v xml:space="preserve"> </v>
      </c>
      <c r="H1771" s="96" t="s">
        <v>43</v>
      </c>
      <c r="I1771" s="96" t="s">
        <v>112</v>
      </c>
      <c r="J1771" s="97" t="str">
        <f>IF(C1771='TABELA UNIFICADA 2024'!A1717,'TABELA UNIFICADA 2024'!G1717," ")</f>
        <v xml:space="preserve"> </v>
      </c>
      <c r="K1771" s="96" t="s">
        <v>113</v>
      </c>
      <c r="L1771" s="100" t="str">
        <f t="shared" si="157"/>
        <v>-</v>
      </c>
      <c r="M1771" s="95" t="str">
        <f>IF(C1771='TABELA UNIFICADA 2024'!A1771,'TABELA UNIFICADA 2024'!C1771," ")</f>
        <v xml:space="preserve"> </v>
      </c>
      <c r="N1771" s="99" t="str">
        <f>IF(C1771='TABELA UNIFICADA 2024'!A1717,'TABELA UNIFICADA 2024'!F1717," ")</f>
        <v xml:space="preserve"> </v>
      </c>
      <c r="O1771" s="99" t="str">
        <f t="shared" si="158"/>
        <v xml:space="preserve"> </v>
      </c>
      <c r="Y1771" s="183" t="s">
        <v>520</v>
      </c>
      <c r="Z1771" s="104" t="s">
        <v>617</v>
      </c>
      <c r="AA1771" s="104" t="s">
        <v>618</v>
      </c>
      <c r="AB1771" s="104" t="str">
        <f t="shared" si="160"/>
        <v>FERRO</v>
      </c>
      <c r="AC1771" s="106">
        <f>IF(AND(AB1771="FERRO",AA1771="PADRAO"),CONTROLE!$T$2,IF(AND(AB1771="FERRO",AA1771="ESPECIAL"),CONTROLE!$T$3,IF(AND(AB1771="ACO",AA1771="PADRAO"),CONTROLE!$T$8,IF(AND(AB1771="ACO",AA1771="ESPECIAL"),CONTROLE!$T$9,IF(AND(AB1771="ALUMINIO",AA1771="PADRAO"),CONTROLE!$T$5,IF(AND(AB1771="ALUMINIO",AA1771="ESPECIAL"),CONTROLE!$T$6))))))</f>
        <v>12738</v>
      </c>
    </row>
    <row r="1772" spans="1:29" ht="15" customHeight="1">
      <c r="A1772" s="98" t="s">
        <v>2927</v>
      </c>
      <c r="B1772" s="96" t="str">
        <f t="shared" si="159"/>
        <v xml:space="preserve"> </v>
      </c>
      <c r="C1772" s="96" t="str">
        <f>IF(AND(ISBLANK('TABELA UNIFICADA 2024'!P1718)=TRUE,(ISBLANK('TABELA UNIFICADA 2024'!A1718)=FALSE)),'TABELA UNIFICADA 2024'!A1718," ")</f>
        <v xml:space="preserve"> </v>
      </c>
      <c r="D1772" s="96" t="s">
        <v>43</v>
      </c>
      <c r="E1772" s="191" t="str">
        <f>IF(ISBLANK('TABELA UNIFICADA 2024'!M1718)=TRUE," ",'TABELA UNIFICADA 2024'!M1718)</f>
        <v xml:space="preserve"> </v>
      </c>
      <c r="F1772" s="96" t="s">
        <v>111</v>
      </c>
      <c r="G1772" s="96" t="str">
        <f>IF(C1772='TABELA UNIFICADA 2024'!A1772,'TABELA UNIFICADA 2024'!D1772," ")</f>
        <v xml:space="preserve"> </v>
      </c>
      <c r="H1772" s="96" t="s">
        <v>43</v>
      </c>
      <c r="I1772" s="96" t="s">
        <v>112</v>
      </c>
      <c r="J1772" s="97" t="str">
        <f>IF(C1772='TABELA UNIFICADA 2024'!A1718,'TABELA UNIFICADA 2024'!G1718," ")</f>
        <v xml:space="preserve"> </v>
      </c>
      <c r="K1772" s="96" t="s">
        <v>113</v>
      </c>
      <c r="L1772" s="100" t="str">
        <f t="shared" si="157"/>
        <v>-</v>
      </c>
      <c r="M1772" s="95" t="str">
        <f>IF(C1772='TABELA UNIFICADA 2024'!A1772,'TABELA UNIFICADA 2024'!C1772," ")</f>
        <v xml:space="preserve"> </v>
      </c>
      <c r="N1772" s="99" t="str">
        <f>IF(C1772='TABELA UNIFICADA 2024'!A1718,'TABELA UNIFICADA 2024'!F1718," ")</f>
        <v xml:space="preserve"> </v>
      </c>
      <c r="O1772" s="99" t="str">
        <f t="shared" si="158"/>
        <v xml:space="preserve"> </v>
      </c>
      <c r="Y1772" s="183" t="s">
        <v>551</v>
      </c>
      <c r="Z1772" s="104" t="s">
        <v>617</v>
      </c>
      <c r="AA1772" s="104" t="s">
        <v>618</v>
      </c>
      <c r="AB1772" s="104" t="str">
        <f t="shared" si="160"/>
        <v>FERRO</v>
      </c>
      <c r="AC1772" s="106">
        <f>IF(AND(AB1772="FERRO",AA1772="PADRAO"),CONTROLE!$T$2,IF(AND(AB1772="FERRO",AA1772="ESPECIAL"),CONTROLE!$T$3,IF(AND(AB1772="ACO",AA1772="PADRAO"),CONTROLE!$T$8,IF(AND(AB1772="ACO",AA1772="ESPECIAL"),CONTROLE!$T$9,IF(AND(AB1772="ALUMINIO",AA1772="PADRAO"),CONTROLE!$T$5,IF(AND(AB1772="ALUMINIO",AA1772="ESPECIAL"),CONTROLE!$T$6))))))</f>
        <v>12738</v>
      </c>
    </row>
    <row r="1773" spans="1:29" ht="15" customHeight="1">
      <c r="A1773" s="98" t="s">
        <v>2927</v>
      </c>
      <c r="B1773" s="96" t="str">
        <f t="shared" si="159"/>
        <v xml:space="preserve"> </v>
      </c>
      <c r="C1773" s="96" t="str">
        <f>IF(AND(ISBLANK('TABELA UNIFICADA 2024'!P1719)=TRUE,(ISBLANK('TABELA UNIFICADA 2024'!A1719)=FALSE)),'TABELA UNIFICADA 2024'!A1719," ")</f>
        <v xml:space="preserve"> </v>
      </c>
      <c r="D1773" s="96" t="s">
        <v>43</v>
      </c>
      <c r="E1773" s="191" t="str">
        <f>IF(ISBLANK('TABELA UNIFICADA 2024'!M1719)=TRUE," ",'TABELA UNIFICADA 2024'!M1719)</f>
        <v xml:space="preserve"> </v>
      </c>
      <c r="F1773" s="96" t="s">
        <v>111</v>
      </c>
      <c r="G1773" s="96" t="str">
        <f>IF(C1773='TABELA UNIFICADA 2024'!A1773,'TABELA UNIFICADA 2024'!D1773," ")</f>
        <v xml:space="preserve"> </v>
      </c>
      <c r="H1773" s="96" t="s">
        <v>43</v>
      </c>
      <c r="I1773" s="96" t="s">
        <v>112</v>
      </c>
      <c r="J1773" s="97" t="str">
        <f>IF(C1773='TABELA UNIFICADA 2024'!A1719,'TABELA UNIFICADA 2024'!G1719," ")</f>
        <v xml:space="preserve"> </v>
      </c>
      <c r="K1773" s="96" t="s">
        <v>113</v>
      </c>
      <c r="L1773" s="100" t="str">
        <f t="shared" si="157"/>
        <v>-</v>
      </c>
      <c r="M1773" s="95" t="str">
        <f>IF(C1773='TABELA UNIFICADA 2024'!A1773,'TABELA UNIFICADA 2024'!C1773," ")</f>
        <v xml:space="preserve"> </v>
      </c>
      <c r="N1773" s="99" t="str">
        <f>IF(C1773='TABELA UNIFICADA 2024'!A1719,'TABELA UNIFICADA 2024'!F1719," ")</f>
        <v xml:space="preserve"> </v>
      </c>
      <c r="O1773" s="99" t="str">
        <f t="shared" si="158"/>
        <v xml:space="preserve"> </v>
      </c>
      <c r="Y1773" s="183" t="s">
        <v>1542</v>
      </c>
      <c r="Z1773" s="104" t="s">
        <v>617</v>
      </c>
      <c r="AA1773" s="104" t="s">
        <v>618</v>
      </c>
      <c r="AB1773" s="104" t="str">
        <f t="shared" si="160"/>
        <v>FERRO</v>
      </c>
      <c r="AC1773" s="106">
        <f>IF(AND(AB1773="FERRO",AA1773="PADRAO"),CONTROLE!$T$2,IF(AND(AB1773="FERRO",AA1773="ESPECIAL"),CONTROLE!$T$3,IF(AND(AB1773="ACO",AA1773="PADRAO"),CONTROLE!$T$8,IF(AND(AB1773="ACO",AA1773="ESPECIAL"),CONTROLE!$T$9,IF(AND(AB1773="ALUMINIO",AA1773="PADRAO"),CONTROLE!$T$5,IF(AND(AB1773="ALUMINIO",AA1773="ESPECIAL"),CONTROLE!$T$6))))))</f>
        <v>12738</v>
      </c>
    </row>
    <row r="1774" spans="1:29" ht="15" customHeight="1">
      <c r="A1774" s="98" t="s">
        <v>2927</v>
      </c>
      <c r="B1774" s="96" t="str">
        <f t="shared" si="159"/>
        <v xml:space="preserve"> </v>
      </c>
      <c r="C1774" s="96" t="str">
        <f>IF(AND(ISBLANK('TABELA UNIFICADA 2024'!P1720)=TRUE,(ISBLANK('TABELA UNIFICADA 2024'!A1720)=FALSE)),'TABELA UNIFICADA 2024'!A1720," ")</f>
        <v xml:space="preserve"> </v>
      </c>
      <c r="D1774" s="96" t="s">
        <v>43</v>
      </c>
      <c r="E1774" s="191" t="str">
        <f>IF(ISBLANK('TABELA UNIFICADA 2024'!M1720)=TRUE," ",'TABELA UNIFICADA 2024'!M1720)</f>
        <v xml:space="preserve"> </v>
      </c>
      <c r="F1774" s="96" t="s">
        <v>111</v>
      </c>
      <c r="G1774" s="96" t="str">
        <f>IF(C1774='TABELA UNIFICADA 2024'!A1774,'TABELA UNIFICADA 2024'!D1774," ")</f>
        <v xml:space="preserve"> </v>
      </c>
      <c r="H1774" s="96" t="s">
        <v>43</v>
      </c>
      <c r="I1774" s="96" t="s">
        <v>112</v>
      </c>
      <c r="J1774" s="97" t="str">
        <f>IF(C1774='TABELA UNIFICADA 2024'!A1720,'TABELA UNIFICADA 2024'!G1720," ")</f>
        <v xml:space="preserve"> </v>
      </c>
      <c r="K1774" s="96" t="s">
        <v>113</v>
      </c>
      <c r="L1774" s="100" t="str">
        <f t="shared" si="157"/>
        <v>-</v>
      </c>
      <c r="M1774" s="95" t="str">
        <f>IF(C1774='TABELA UNIFICADA 2024'!A1774,'TABELA UNIFICADA 2024'!C1774," ")</f>
        <v xml:space="preserve"> </v>
      </c>
      <c r="N1774" s="99" t="str">
        <f>IF(C1774='TABELA UNIFICADA 2024'!A1720,'TABELA UNIFICADA 2024'!F1720," ")</f>
        <v xml:space="preserve"> </v>
      </c>
      <c r="O1774" s="99" t="str">
        <f t="shared" si="158"/>
        <v xml:space="preserve"> </v>
      </c>
      <c r="Y1774" s="183" t="s">
        <v>1543</v>
      </c>
      <c r="Z1774" s="104" t="s">
        <v>617</v>
      </c>
      <c r="AA1774" s="104" t="s">
        <v>618</v>
      </c>
      <c r="AB1774" s="104" t="str">
        <f t="shared" si="160"/>
        <v>FERRO</v>
      </c>
      <c r="AC1774" s="106">
        <f>IF(AND(AB1774="FERRO",AA1774="PADRAO"),CONTROLE!$T$2,IF(AND(AB1774="FERRO",AA1774="ESPECIAL"),CONTROLE!$T$3,IF(AND(AB1774="ACO",AA1774="PADRAO"),CONTROLE!$T$8,IF(AND(AB1774="ACO",AA1774="ESPECIAL"),CONTROLE!$T$9,IF(AND(AB1774="ALUMINIO",AA1774="PADRAO"),CONTROLE!$T$5,IF(AND(AB1774="ALUMINIO",AA1774="ESPECIAL"),CONTROLE!$T$6))))))</f>
        <v>12738</v>
      </c>
    </row>
    <row r="1775" spans="1:29" ht="15" customHeight="1">
      <c r="A1775" s="98" t="s">
        <v>2927</v>
      </c>
      <c r="B1775" s="96" t="str">
        <f t="shared" si="159"/>
        <v xml:space="preserve"> </v>
      </c>
      <c r="C1775" s="96" t="str">
        <f>IF(AND(ISBLANK('TABELA UNIFICADA 2024'!P1721)=TRUE,(ISBLANK('TABELA UNIFICADA 2024'!A1721)=FALSE)),'TABELA UNIFICADA 2024'!A1721," ")</f>
        <v xml:space="preserve"> </v>
      </c>
      <c r="D1775" s="96" t="s">
        <v>43</v>
      </c>
      <c r="E1775" s="191" t="str">
        <f>IF(ISBLANK('TABELA UNIFICADA 2024'!M1721)=TRUE," ",'TABELA UNIFICADA 2024'!M1721)</f>
        <v xml:space="preserve"> </v>
      </c>
      <c r="F1775" s="96" t="s">
        <v>111</v>
      </c>
      <c r="G1775" s="96" t="str">
        <f>IF(C1775='TABELA UNIFICADA 2024'!A1775,'TABELA UNIFICADA 2024'!D1775," ")</f>
        <v xml:space="preserve"> </v>
      </c>
      <c r="H1775" s="96" t="s">
        <v>43</v>
      </c>
      <c r="I1775" s="96" t="s">
        <v>112</v>
      </c>
      <c r="J1775" s="97" t="str">
        <f>IF(C1775='TABELA UNIFICADA 2024'!A1721,'TABELA UNIFICADA 2024'!G1721," ")</f>
        <v xml:space="preserve"> </v>
      </c>
      <c r="K1775" s="96" t="s">
        <v>113</v>
      </c>
      <c r="L1775" s="100" t="str">
        <f t="shared" si="157"/>
        <v>-</v>
      </c>
      <c r="M1775" s="95" t="str">
        <f>IF(C1775='TABELA UNIFICADA 2024'!A1775,'TABELA UNIFICADA 2024'!C1775," ")</f>
        <v xml:space="preserve"> </v>
      </c>
      <c r="N1775" s="99" t="str">
        <f>IF(C1775='TABELA UNIFICADA 2024'!A1721,'TABELA UNIFICADA 2024'!F1721," ")</f>
        <v xml:space="preserve"> </v>
      </c>
      <c r="O1775" s="99" t="str">
        <f t="shared" si="158"/>
        <v xml:space="preserve"> </v>
      </c>
      <c r="Y1775" s="183" t="s">
        <v>1544</v>
      </c>
      <c r="Z1775" s="104" t="s">
        <v>696</v>
      </c>
      <c r="AA1775" s="104" t="s">
        <v>618</v>
      </c>
      <c r="AB1775" s="104" t="s">
        <v>2550</v>
      </c>
      <c r="AC1775" s="106">
        <f>IF(AND(AB1775="FERRO",AA1775="PADRAO"),CONTROLE!$T$2,IF(AND(AB1775="FERRO",AA1775="ESPECIAL"),CONTROLE!$T$3,IF(AND(AB1775="ACO",AA1775="PADRAO"),CONTROLE!$T$8,IF(AND(AB1775="ACO",AA1775="ESPECIAL"),CONTROLE!$T$9,IF(AND(AB1775="ALUMINIO",AA1775="PADRAO"),CONTROLE!$T$5,IF(AND(AB1775="ALUMINIO",AA1775="ESPECIAL"),CONTROLE!$T$6))))))</f>
        <v>12740</v>
      </c>
    </row>
    <row r="1776" spans="1:29" ht="15" customHeight="1">
      <c r="A1776" s="98" t="s">
        <v>2927</v>
      </c>
      <c r="B1776" s="96" t="str">
        <f t="shared" si="159"/>
        <v xml:space="preserve"> </v>
      </c>
      <c r="C1776" s="96" t="str">
        <f>IF(AND(ISBLANK('TABELA UNIFICADA 2024'!P1722)=TRUE,(ISBLANK('TABELA UNIFICADA 2024'!A1722)=FALSE)),'TABELA UNIFICADA 2024'!A1722," ")</f>
        <v xml:space="preserve"> </v>
      </c>
      <c r="D1776" s="96" t="s">
        <v>43</v>
      </c>
      <c r="E1776" s="191" t="str">
        <f>IF(ISBLANK('TABELA UNIFICADA 2024'!M1722)=TRUE," ",'TABELA UNIFICADA 2024'!M1722)</f>
        <v xml:space="preserve"> </v>
      </c>
      <c r="F1776" s="96" t="s">
        <v>111</v>
      </c>
      <c r="G1776" s="96" t="str">
        <f>IF(C1776='TABELA UNIFICADA 2024'!A1776,'TABELA UNIFICADA 2024'!D1776," ")</f>
        <v xml:space="preserve"> </v>
      </c>
      <c r="H1776" s="96" t="s">
        <v>43</v>
      </c>
      <c r="I1776" s="96" t="s">
        <v>112</v>
      </c>
      <c r="J1776" s="97" t="str">
        <f>IF(C1776='TABELA UNIFICADA 2024'!A1722,'TABELA UNIFICADA 2024'!G1722," ")</f>
        <v xml:space="preserve"> </v>
      </c>
      <c r="K1776" s="96" t="s">
        <v>113</v>
      </c>
      <c r="L1776" s="100" t="str">
        <f t="shared" si="157"/>
        <v>-</v>
      </c>
      <c r="M1776" s="95" t="str">
        <f>IF(C1776='TABELA UNIFICADA 2024'!A1776,'TABELA UNIFICADA 2024'!C1776," ")</f>
        <v xml:space="preserve"> </v>
      </c>
      <c r="N1776" s="99" t="str">
        <f>IF(C1776='TABELA UNIFICADA 2024'!A1722,'TABELA UNIFICADA 2024'!F1722," ")</f>
        <v xml:space="preserve"> </v>
      </c>
      <c r="O1776" s="99" t="str">
        <f t="shared" si="158"/>
        <v xml:space="preserve"> </v>
      </c>
      <c r="Y1776" s="183" t="s">
        <v>1545</v>
      </c>
      <c r="Z1776" s="104" t="s">
        <v>656</v>
      </c>
      <c r="AA1776" s="104" t="s">
        <v>618</v>
      </c>
      <c r="AB1776" s="104" t="str">
        <f>IF(LEFT(Z1776,1)="G","FERRO",0)</f>
        <v>FERRO</v>
      </c>
      <c r="AC1776" s="106">
        <f>IF(AND(AB1776="FERRO",AA1776="PADRAO"),CONTROLE!$T$2,IF(AND(AB1776="FERRO",AA1776="ESPECIAL"),CONTROLE!$T$3,IF(AND(AB1776="ACO",AA1776="PADRAO"),CONTROLE!$T$8,IF(AND(AB1776="ACO",AA1776="ESPECIAL"),CONTROLE!$T$9,IF(AND(AB1776="ALUMINIO",AA1776="PADRAO"),CONTROLE!$T$5,IF(AND(AB1776="ALUMINIO",AA1776="ESPECIAL"),CONTROLE!$T$6))))))</f>
        <v>12738</v>
      </c>
    </row>
    <row r="1777" spans="1:29" ht="15" customHeight="1">
      <c r="A1777" s="98" t="s">
        <v>2927</v>
      </c>
      <c r="B1777" s="96" t="str">
        <f t="shared" si="159"/>
        <v xml:space="preserve"> </v>
      </c>
      <c r="C1777" s="96" t="str">
        <f>IF(AND(ISBLANK('TABELA UNIFICADA 2024'!P1723)=TRUE,(ISBLANK('TABELA UNIFICADA 2024'!A1723)=FALSE)),'TABELA UNIFICADA 2024'!A1723," ")</f>
        <v xml:space="preserve"> </v>
      </c>
      <c r="D1777" s="96" t="s">
        <v>43</v>
      </c>
      <c r="E1777" s="191" t="str">
        <f>IF(ISBLANK('TABELA UNIFICADA 2024'!M1723)=TRUE," ",'TABELA UNIFICADA 2024'!M1723)</f>
        <v xml:space="preserve"> </v>
      </c>
      <c r="F1777" s="96" t="s">
        <v>111</v>
      </c>
      <c r="G1777" s="96" t="str">
        <f>IF(C1777='TABELA UNIFICADA 2024'!A1777,'TABELA UNIFICADA 2024'!D1777," ")</f>
        <v xml:space="preserve"> </v>
      </c>
      <c r="H1777" s="96" t="s">
        <v>43</v>
      </c>
      <c r="I1777" s="96" t="s">
        <v>112</v>
      </c>
      <c r="J1777" s="97" t="str">
        <f>IF(C1777='TABELA UNIFICADA 2024'!A1723,'TABELA UNIFICADA 2024'!G1723," ")</f>
        <v xml:space="preserve"> </v>
      </c>
      <c r="K1777" s="96" t="s">
        <v>113</v>
      </c>
      <c r="L1777" s="100" t="str">
        <f t="shared" si="157"/>
        <v>-</v>
      </c>
      <c r="M1777" s="95" t="str">
        <f>IF(C1777='TABELA UNIFICADA 2024'!A1777,'TABELA UNIFICADA 2024'!C1777," ")</f>
        <v xml:space="preserve"> </v>
      </c>
      <c r="N1777" s="99" t="str">
        <f>IF(C1777='TABELA UNIFICADA 2024'!A1723,'TABELA UNIFICADA 2024'!F1723," ")</f>
        <v xml:space="preserve"> </v>
      </c>
      <c r="O1777" s="99" t="str">
        <f t="shared" si="158"/>
        <v xml:space="preserve"> </v>
      </c>
      <c r="Y1777" s="183" t="s">
        <v>360</v>
      </c>
      <c r="Z1777" s="104" t="s">
        <v>696</v>
      </c>
      <c r="AA1777" s="104" t="s">
        <v>618</v>
      </c>
      <c r="AB1777" s="104" t="s">
        <v>2550</v>
      </c>
      <c r="AC1777" s="106">
        <f>IF(AND(AB1777="FERRO",AA1777="PADRAO"),CONTROLE!$T$2,IF(AND(AB1777="FERRO",AA1777="ESPECIAL"),CONTROLE!$T$3,IF(AND(AB1777="ACO",AA1777="PADRAO"),CONTROLE!$T$8,IF(AND(AB1777="ACO",AA1777="ESPECIAL"),CONTROLE!$T$9,IF(AND(AB1777="ALUMINIO",AA1777="PADRAO"),CONTROLE!$T$5,IF(AND(AB1777="ALUMINIO",AA1777="ESPECIAL"),CONTROLE!$T$6))))))</f>
        <v>12740</v>
      </c>
    </row>
    <row r="1778" spans="1:29" ht="15" customHeight="1">
      <c r="A1778" s="98" t="s">
        <v>2927</v>
      </c>
      <c r="B1778" s="96" t="str">
        <f t="shared" si="159"/>
        <v xml:space="preserve"> </v>
      </c>
      <c r="C1778" s="96" t="str">
        <f>IF(AND(ISBLANK('TABELA UNIFICADA 2024'!P1724)=TRUE,(ISBLANK('TABELA UNIFICADA 2024'!A1724)=FALSE)),'TABELA UNIFICADA 2024'!A1724," ")</f>
        <v xml:space="preserve"> </v>
      </c>
      <c r="D1778" s="96" t="s">
        <v>43</v>
      </c>
      <c r="E1778" s="191" t="str">
        <f>IF(ISBLANK('TABELA UNIFICADA 2024'!M1724)=TRUE," ",'TABELA UNIFICADA 2024'!M1724)</f>
        <v xml:space="preserve"> </v>
      </c>
      <c r="F1778" s="96" t="s">
        <v>111</v>
      </c>
      <c r="G1778" s="96" t="str">
        <f>IF(C1778='TABELA UNIFICADA 2024'!A1778,'TABELA UNIFICADA 2024'!D1778," ")</f>
        <v xml:space="preserve"> </v>
      </c>
      <c r="H1778" s="96" t="s">
        <v>43</v>
      </c>
      <c r="I1778" s="96" t="s">
        <v>112</v>
      </c>
      <c r="J1778" s="97" t="str">
        <f>IF(C1778='TABELA UNIFICADA 2024'!A1724,'TABELA UNIFICADA 2024'!G1724," ")</f>
        <v xml:space="preserve"> </v>
      </c>
      <c r="K1778" s="96" t="s">
        <v>113</v>
      </c>
      <c r="L1778" s="100" t="str">
        <f t="shared" si="157"/>
        <v>-</v>
      </c>
      <c r="M1778" s="95" t="str">
        <f>IF(C1778='TABELA UNIFICADA 2024'!A1778,'TABELA UNIFICADA 2024'!C1778," ")</f>
        <v xml:space="preserve"> </v>
      </c>
      <c r="N1778" s="99" t="str">
        <f>IF(C1778='TABELA UNIFICADA 2024'!A1724,'TABELA UNIFICADA 2024'!F1724," ")</f>
        <v xml:space="preserve"> </v>
      </c>
      <c r="O1778" s="99" t="str">
        <f t="shared" si="158"/>
        <v xml:space="preserve"> </v>
      </c>
      <c r="Y1778" s="183" t="s">
        <v>589</v>
      </c>
      <c r="Z1778" s="104" t="s">
        <v>696</v>
      </c>
      <c r="AA1778" s="104" t="s">
        <v>618</v>
      </c>
      <c r="AB1778" s="104" t="s">
        <v>2550</v>
      </c>
      <c r="AC1778" s="106">
        <f>IF(AND(AB1778="FERRO",AA1778="PADRAO"),CONTROLE!$T$2,IF(AND(AB1778="FERRO",AA1778="ESPECIAL"),CONTROLE!$T$3,IF(AND(AB1778="ACO",AA1778="PADRAO"),CONTROLE!$T$8,IF(AND(AB1778="ACO",AA1778="ESPECIAL"),CONTROLE!$T$9,IF(AND(AB1778="ALUMINIO",AA1778="PADRAO"),CONTROLE!$T$5,IF(AND(AB1778="ALUMINIO",AA1778="ESPECIAL"),CONTROLE!$T$6))))))</f>
        <v>12740</v>
      </c>
    </row>
    <row r="1779" spans="1:29" ht="15" customHeight="1">
      <c r="A1779" s="98" t="s">
        <v>2927</v>
      </c>
      <c r="B1779" s="96" t="str">
        <f t="shared" si="159"/>
        <v xml:space="preserve"> </v>
      </c>
      <c r="C1779" s="96" t="str">
        <f>IF(AND(ISBLANK('TABELA UNIFICADA 2024'!P1725)=TRUE,(ISBLANK('TABELA UNIFICADA 2024'!A1725)=FALSE)),'TABELA UNIFICADA 2024'!A1725," ")</f>
        <v xml:space="preserve"> </v>
      </c>
      <c r="D1779" s="96" t="s">
        <v>43</v>
      </c>
      <c r="E1779" s="191" t="str">
        <f>IF(ISBLANK('TABELA UNIFICADA 2024'!M1725)=TRUE," ",'TABELA UNIFICADA 2024'!M1725)</f>
        <v xml:space="preserve"> </v>
      </c>
      <c r="F1779" s="96" t="s">
        <v>111</v>
      </c>
      <c r="G1779" s="96" t="str">
        <f>IF(C1779='TABELA UNIFICADA 2024'!A1779,'TABELA UNIFICADA 2024'!D1779," ")</f>
        <v xml:space="preserve"> </v>
      </c>
      <c r="H1779" s="96" t="s">
        <v>43</v>
      </c>
      <c r="I1779" s="96" t="s">
        <v>112</v>
      </c>
      <c r="J1779" s="97" t="str">
        <f>IF(C1779='TABELA UNIFICADA 2024'!A1725,'TABELA UNIFICADA 2024'!G1725," ")</f>
        <v xml:space="preserve"> </v>
      </c>
      <c r="K1779" s="96" t="s">
        <v>113</v>
      </c>
      <c r="L1779" s="100" t="str">
        <f t="shared" si="157"/>
        <v>-</v>
      </c>
      <c r="M1779" s="95" t="str">
        <f>IF(C1779='TABELA UNIFICADA 2024'!A1779,'TABELA UNIFICADA 2024'!C1779," ")</f>
        <v xml:space="preserve"> </v>
      </c>
      <c r="N1779" s="99" t="str">
        <f>IF(C1779='TABELA UNIFICADA 2024'!A1725,'TABELA UNIFICADA 2024'!F1725," ")</f>
        <v xml:space="preserve"> </v>
      </c>
      <c r="O1779" s="99" t="str">
        <f t="shared" si="158"/>
        <v xml:space="preserve"> </v>
      </c>
      <c r="Y1779" s="183" t="s">
        <v>361</v>
      </c>
      <c r="Z1779" s="104" t="s">
        <v>696</v>
      </c>
      <c r="AA1779" s="104" t="s">
        <v>618</v>
      </c>
      <c r="AB1779" s="104" t="s">
        <v>2550</v>
      </c>
      <c r="AC1779" s="106">
        <f>IF(AND(AB1779="FERRO",AA1779="PADRAO"),CONTROLE!$T$2,IF(AND(AB1779="FERRO",AA1779="ESPECIAL"),CONTROLE!$T$3,IF(AND(AB1779="ACO",AA1779="PADRAO"),CONTROLE!$T$8,IF(AND(AB1779="ACO",AA1779="ESPECIAL"),CONTROLE!$T$9,IF(AND(AB1779="ALUMINIO",AA1779="PADRAO"),CONTROLE!$T$5,IF(AND(AB1779="ALUMINIO",AA1779="ESPECIAL"),CONTROLE!$T$6))))))</f>
        <v>12740</v>
      </c>
    </row>
    <row r="1780" spans="1:29" ht="15" customHeight="1">
      <c r="A1780" s="98" t="s">
        <v>2927</v>
      </c>
      <c r="B1780" s="96" t="str">
        <f t="shared" si="159"/>
        <v xml:space="preserve"> </v>
      </c>
      <c r="C1780" s="96" t="str">
        <f>IF(AND(ISBLANK('TABELA UNIFICADA 2024'!P1726)=TRUE,(ISBLANK('TABELA UNIFICADA 2024'!A1726)=FALSE)),'TABELA UNIFICADA 2024'!A1726," ")</f>
        <v xml:space="preserve"> </v>
      </c>
      <c r="D1780" s="96" t="s">
        <v>43</v>
      </c>
      <c r="E1780" s="191" t="str">
        <f>IF(ISBLANK('TABELA UNIFICADA 2024'!M1726)=TRUE," ",'TABELA UNIFICADA 2024'!M1726)</f>
        <v xml:space="preserve"> </v>
      </c>
      <c r="F1780" s="96" t="s">
        <v>111</v>
      </c>
      <c r="G1780" s="96" t="str">
        <f>IF(C1780='TABELA UNIFICADA 2024'!A1780,'TABELA UNIFICADA 2024'!D1780," ")</f>
        <v xml:space="preserve"> </v>
      </c>
      <c r="H1780" s="96" t="s">
        <v>43</v>
      </c>
      <c r="I1780" s="96" t="s">
        <v>112</v>
      </c>
      <c r="J1780" s="97" t="str">
        <f>IF(C1780='TABELA UNIFICADA 2024'!A1726,'TABELA UNIFICADA 2024'!G1726," ")</f>
        <v xml:space="preserve"> </v>
      </c>
      <c r="K1780" s="96" t="s">
        <v>113</v>
      </c>
      <c r="L1780" s="100" t="str">
        <f t="shared" si="157"/>
        <v>-</v>
      </c>
      <c r="M1780" s="95" t="str">
        <f>IF(C1780='TABELA UNIFICADA 2024'!A1780,'TABELA UNIFICADA 2024'!C1780," ")</f>
        <v xml:space="preserve"> </v>
      </c>
      <c r="N1780" s="99" t="str">
        <f>IF(C1780='TABELA UNIFICADA 2024'!A1726,'TABELA UNIFICADA 2024'!F1726," ")</f>
        <v xml:space="preserve"> </v>
      </c>
      <c r="O1780" s="99" t="str">
        <f t="shared" si="158"/>
        <v xml:space="preserve"> </v>
      </c>
      <c r="Y1780" s="183" t="s">
        <v>412</v>
      </c>
      <c r="Z1780" s="104" t="s">
        <v>617</v>
      </c>
      <c r="AA1780" s="104" t="s">
        <v>618</v>
      </c>
      <c r="AB1780" s="104" t="str">
        <f>IF(LEFT(Z1780,1)="G","FERRO",0)</f>
        <v>FERRO</v>
      </c>
      <c r="AC1780" s="106">
        <f>IF(AND(AB1780="FERRO",AA1780="PADRAO"),CONTROLE!$T$2,IF(AND(AB1780="FERRO",AA1780="ESPECIAL"),CONTROLE!$T$3,IF(AND(AB1780="ACO",AA1780="PADRAO"),CONTROLE!$T$8,IF(AND(AB1780="ACO",AA1780="ESPECIAL"),CONTROLE!$T$9,IF(AND(AB1780="ALUMINIO",AA1780="PADRAO"),CONTROLE!$T$5,IF(AND(AB1780="ALUMINIO",AA1780="ESPECIAL"),CONTROLE!$T$6))))))</f>
        <v>12738</v>
      </c>
    </row>
    <row r="1781" spans="1:29" ht="15" customHeight="1">
      <c r="A1781" s="98" t="s">
        <v>2927</v>
      </c>
      <c r="B1781" s="96" t="str">
        <f t="shared" si="159"/>
        <v xml:space="preserve"> </v>
      </c>
      <c r="C1781" s="96" t="str">
        <f>IF(AND(ISBLANK('TABELA UNIFICADA 2024'!P1727)=TRUE,(ISBLANK('TABELA UNIFICADA 2024'!A1727)=FALSE)),'TABELA UNIFICADA 2024'!A1727," ")</f>
        <v xml:space="preserve"> </v>
      </c>
      <c r="D1781" s="96" t="s">
        <v>43</v>
      </c>
      <c r="E1781" s="191" t="str">
        <f>IF(ISBLANK('TABELA UNIFICADA 2024'!M1727)=TRUE," ",'TABELA UNIFICADA 2024'!M1727)</f>
        <v xml:space="preserve"> </v>
      </c>
      <c r="F1781" s="96" t="s">
        <v>111</v>
      </c>
      <c r="G1781" s="96" t="str">
        <f>IF(C1781='TABELA UNIFICADA 2024'!A1781,'TABELA UNIFICADA 2024'!D1781," ")</f>
        <v xml:space="preserve"> </v>
      </c>
      <c r="H1781" s="96" t="s">
        <v>43</v>
      </c>
      <c r="I1781" s="96" t="s">
        <v>112</v>
      </c>
      <c r="J1781" s="97" t="str">
        <f>IF(C1781='TABELA UNIFICADA 2024'!A1727,'TABELA UNIFICADA 2024'!G1727," ")</f>
        <v xml:space="preserve"> </v>
      </c>
      <c r="K1781" s="96" t="s">
        <v>113</v>
      </c>
      <c r="L1781" s="100" t="str">
        <f t="shared" si="157"/>
        <v>-</v>
      </c>
      <c r="M1781" s="95" t="str">
        <f>IF(C1781='TABELA UNIFICADA 2024'!A1781,'TABELA UNIFICADA 2024'!C1781," ")</f>
        <v xml:space="preserve"> </v>
      </c>
      <c r="N1781" s="99" t="str">
        <f>IF(C1781='TABELA UNIFICADA 2024'!A1727,'TABELA UNIFICADA 2024'!F1727," ")</f>
        <v xml:space="preserve"> </v>
      </c>
      <c r="O1781" s="99" t="str">
        <f t="shared" si="158"/>
        <v xml:space="preserve"> </v>
      </c>
      <c r="Y1781" s="183" t="s">
        <v>2481</v>
      </c>
      <c r="Z1781" s="104" t="s">
        <v>696</v>
      </c>
      <c r="AA1781" s="104" t="s">
        <v>618</v>
      </c>
      <c r="AB1781" s="104" t="s">
        <v>2550</v>
      </c>
      <c r="AC1781" s="106">
        <f>IF(AND(AB1781="FERRO",AA1781="PADRAO"),CONTROLE!$T$2,IF(AND(AB1781="FERRO",AA1781="ESPECIAL"),CONTROLE!$T$3,IF(AND(AB1781="ACO",AA1781="PADRAO"),CONTROLE!$T$8,IF(AND(AB1781="ACO",AA1781="ESPECIAL"),CONTROLE!$T$9,IF(AND(AB1781="ALUMINIO",AA1781="PADRAO"),CONTROLE!$T$5,IF(AND(AB1781="ALUMINIO",AA1781="ESPECIAL"),CONTROLE!$T$6))))))</f>
        <v>12740</v>
      </c>
    </row>
    <row r="1782" spans="1:29" ht="15" customHeight="1">
      <c r="A1782" s="98" t="s">
        <v>2927</v>
      </c>
      <c r="B1782" s="96" t="str">
        <f t="shared" si="159"/>
        <v xml:space="preserve"> </v>
      </c>
      <c r="C1782" s="96" t="str">
        <f>IF(AND(ISBLANK('TABELA UNIFICADA 2024'!P1728)=TRUE,(ISBLANK('TABELA UNIFICADA 2024'!A1728)=FALSE)),'TABELA UNIFICADA 2024'!A1728," ")</f>
        <v xml:space="preserve"> </v>
      </c>
      <c r="D1782" s="96" t="s">
        <v>43</v>
      </c>
      <c r="E1782" s="191" t="str">
        <f>IF(ISBLANK('TABELA UNIFICADA 2024'!M1728)=TRUE," ",'TABELA UNIFICADA 2024'!M1728)</f>
        <v xml:space="preserve"> </v>
      </c>
      <c r="F1782" s="96" t="s">
        <v>111</v>
      </c>
      <c r="G1782" s="96" t="str">
        <f>IF(C1782='TABELA UNIFICADA 2024'!A1782,'TABELA UNIFICADA 2024'!D1782," ")</f>
        <v xml:space="preserve"> </v>
      </c>
      <c r="H1782" s="96" t="s">
        <v>43</v>
      </c>
      <c r="I1782" s="96" t="s">
        <v>112</v>
      </c>
      <c r="J1782" s="97" t="str">
        <f>IF(C1782='TABELA UNIFICADA 2024'!A1728,'TABELA UNIFICADA 2024'!G1728," ")</f>
        <v xml:space="preserve"> </v>
      </c>
      <c r="K1782" s="96" t="s">
        <v>113</v>
      </c>
      <c r="L1782" s="100" t="str">
        <f t="shared" si="157"/>
        <v>-</v>
      </c>
      <c r="M1782" s="95" t="str">
        <f>IF(C1782='TABELA UNIFICADA 2024'!A1782,'TABELA UNIFICADA 2024'!C1782," ")</f>
        <v xml:space="preserve"> </v>
      </c>
      <c r="N1782" s="99" t="str">
        <f>IF(C1782='TABELA UNIFICADA 2024'!A1728,'TABELA UNIFICADA 2024'!F1728," ")</f>
        <v xml:space="preserve"> </v>
      </c>
      <c r="O1782" s="99" t="str">
        <f t="shared" si="158"/>
        <v xml:space="preserve"> </v>
      </c>
      <c r="Y1782" s="183" t="s">
        <v>2482</v>
      </c>
      <c r="Z1782" s="104" t="s">
        <v>696</v>
      </c>
      <c r="AA1782" s="104" t="s">
        <v>618</v>
      </c>
      <c r="AB1782" s="104" t="s">
        <v>2550</v>
      </c>
      <c r="AC1782" s="106">
        <f>IF(AND(AB1782="FERRO",AA1782="PADRAO"),CONTROLE!$T$2,IF(AND(AB1782="FERRO",AA1782="ESPECIAL"),CONTROLE!$T$3,IF(AND(AB1782="ACO",AA1782="PADRAO"),CONTROLE!$T$8,IF(AND(AB1782="ACO",AA1782="ESPECIAL"),CONTROLE!$T$9,IF(AND(AB1782="ALUMINIO",AA1782="PADRAO"),CONTROLE!$T$5,IF(AND(AB1782="ALUMINIO",AA1782="ESPECIAL"),CONTROLE!$T$6))))))</f>
        <v>12740</v>
      </c>
    </row>
    <row r="1783" spans="1:29" ht="15" customHeight="1">
      <c r="A1783" s="98" t="s">
        <v>2927</v>
      </c>
      <c r="B1783" s="96" t="str">
        <f t="shared" si="159"/>
        <v xml:space="preserve"> </v>
      </c>
      <c r="C1783" s="96" t="str">
        <f>IF(AND(ISBLANK('TABELA UNIFICADA 2024'!P1729)=TRUE,(ISBLANK('TABELA UNIFICADA 2024'!A1729)=FALSE)),'TABELA UNIFICADA 2024'!A1729," ")</f>
        <v xml:space="preserve"> </v>
      </c>
      <c r="D1783" s="96" t="s">
        <v>43</v>
      </c>
      <c r="E1783" s="191" t="str">
        <f>IF(ISBLANK('TABELA UNIFICADA 2024'!M1729)=TRUE," ",'TABELA UNIFICADA 2024'!M1729)</f>
        <v xml:space="preserve"> </v>
      </c>
      <c r="F1783" s="96" t="s">
        <v>111</v>
      </c>
      <c r="G1783" s="96" t="str">
        <f>IF(C1783='TABELA UNIFICADA 2024'!A1783,'TABELA UNIFICADA 2024'!D1783," ")</f>
        <v xml:space="preserve"> </v>
      </c>
      <c r="H1783" s="96" t="s">
        <v>43</v>
      </c>
      <c r="I1783" s="96" t="s">
        <v>112</v>
      </c>
      <c r="J1783" s="97" t="str">
        <f>IF(C1783='TABELA UNIFICADA 2024'!A1729,'TABELA UNIFICADA 2024'!G1729," ")</f>
        <v xml:space="preserve"> </v>
      </c>
      <c r="K1783" s="96" t="s">
        <v>113</v>
      </c>
      <c r="L1783" s="100" t="str">
        <f t="shared" si="157"/>
        <v>-</v>
      </c>
      <c r="M1783" s="95" t="str">
        <f>IF(C1783='TABELA UNIFICADA 2024'!A1783,'TABELA UNIFICADA 2024'!C1783," ")</f>
        <v xml:space="preserve"> </v>
      </c>
      <c r="N1783" s="99" t="str">
        <f>IF(C1783='TABELA UNIFICADA 2024'!A1729,'TABELA UNIFICADA 2024'!F1729," ")</f>
        <v xml:space="preserve"> </v>
      </c>
      <c r="O1783" s="99" t="str">
        <f t="shared" si="158"/>
        <v xml:space="preserve"> </v>
      </c>
      <c r="Y1783" s="183" t="s">
        <v>2483</v>
      </c>
      <c r="Z1783" s="104" t="s">
        <v>696</v>
      </c>
      <c r="AA1783" s="104" t="s">
        <v>618</v>
      </c>
      <c r="AB1783" s="104" t="s">
        <v>2550</v>
      </c>
      <c r="AC1783" s="106">
        <f>IF(AND(AB1783="FERRO",AA1783="PADRAO"),CONTROLE!$T$2,IF(AND(AB1783="FERRO",AA1783="ESPECIAL"),CONTROLE!$T$3,IF(AND(AB1783="ACO",AA1783="PADRAO"),CONTROLE!$T$8,IF(AND(AB1783="ACO",AA1783="ESPECIAL"),CONTROLE!$T$9,IF(AND(AB1783="ALUMINIO",AA1783="PADRAO"),CONTROLE!$T$5,IF(AND(AB1783="ALUMINIO",AA1783="ESPECIAL"),CONTROLE!$T$6))))))</f>
        <v>12740</v>
      </c>
    </row>
    <row r="1784" spans="1:29" ht="15" customHeight="1">
      <c r="A1784" s="98" t="s">
        <v>2927</v>
      </c>
      <c r="B1784" s="96" t="str">
        <f t="shared" si="159"/>
        <v xml:space="preserve"> </v>
      </c>
      <c r="C1784" s="96" t="str">
        <f>IF(AND(ISBLANK('TABELA UNIFICADA 2024'!P1730)=TRUE,(ISBLANK('TABELA UNIFICADA 2024'!A1730)=FALSE)),'TABELA UNIFICADA 2024'!A1730," ")</f>
        <v xml:space="preserve"> </v>
      </c>
      <c r="D1784" s="96" t="s">
        <v>43</v>
      </c>
      <c r="E1784" s="191" t="str">
        <f>IF(ISBLANK('TABELA UNIFICADA 2024'!M1730)=TRUE," ",'TABELA UNIFICADA 2024'!M1730)</f>
        <v xml:space="preserve"> </v>
      </c>
      <c r="F1784" s="96" t="s">
        <v>111</v>
      </c>
      <c r="G1784" s="96" t="str">
        <f>IF(C1784='TABELA UNIFICADA 2024'!A1784,'TABELA UNIFICADA 2024'!D1784," ")</f>
        <v xml:space="preserve"> </v>
      </c>
      <c r="H1784" s="96" t="s">
        <v>43</v>
      </c>
      <c r="I1784" s="96" t="s">
        <v>112</v>
      </c>
      <c r="J1784" s="97" t="str">
        <f>IF(C1784='TABELA UNIFICADA 2024'!A1730,'TABELA UNIFICADA 2024'!G1730," ")</f>
        <v xml:space="preserve"> </v>
      </c>
      <c r="K1784" s="96" t="s">
        <v>113</v>
      </c>
      <c r="L1784" s="100" t="str">
        <f t="shared" si="157"/>
        <v>-</v>
      </c>
      <c r="M1784" s="95" t="str">
        <f>IF(C1784='TABELA UNIFICADA 2024'!A1784,'TABELA UNIFICADA 2024'!C1784," ")</f>
        <v xml:space="preserve"> </v>
      </c>
      <c r="N1784" s="99" t="str">
        <f>IF(C1784='TABELA UNIFICADA 2024'!A1730,'TABELA UNIFICADA 2024'!F1730," ")</f>
        <v xml:space="preserve"> </v>
      </c>
      <c r="O1784" s="99" t="str">
        <f t="shared" si="158"/>
        <v xml:space="preserve"> </v>
      </c>
      <c r="Y1784" s="183" t="s">
        <v>2484</v>
      </c>
      <c r="Z1784" s="104" t="s">
        <v>696</v>
      </c>
      <c r="AA1784" s="104" t="s">
        <v>618</v>
      </c>
      <c r="AB1784" s="104" t="s">
        <v>2550</v>
      </c>
      <c r="AC1784" s="106">
        <f>IF(AND(AB1784="FERRO",AA1784="PADRAO"),CONTROLE!$T$2,IF(AND(AB1784="FERRO",AA1784="ESPECIAL"),CONTROLE!$T$3,IF(AND(AB1784="ACO",AA1784="PADRAO"),CONTROLE!$T$8,IF(AND(AB1784="ACO",AA1784="ESPECIAL"),CONTROLE!$T$9,IF(AND(AB1784="ALUMINIO",AA1784="PADRAO"),CONTROLE!$T$5,IF(AND(AB1784="ALUMINIO",AA1784="ESPECIAL"),CONTROLE!$T$6))))))</f>
        <v>12740</v>
      </c>
    </row>
    <row r="1785" spans="1:29" ht="15" customHeight="1">
      <c r="A1785" s="98" t="s">
        <v>2927</v>
      </c>
      <c r="B1785" s="96" t="str">
        <f t="shared" si="159"/>
        <v xml:space="preserve"> </v>
      </c>
      <c r="C1785" s="96" t="str">
        <f>IF(AND(ISBLANK('TABELA UNIFICADA 2024'!P1731)=TRUE,(ISBLANK('TABELA UNIFICADA 2024'!A1731)=FALSE)),'TABELA UNIFICADA 2024'!A1731," ")</f>
        <v xml:space="preserve"> </v>
      </c>
      <c r="D1785" s="96" t="s">
        <v>43</v>
      </c>
      <c r="E1785" s="191" t="str">
        <f>IF(ISBLANK('TABELA UNIFICADA 2024'!M1731)=TRUE," ",'TABELA UNIFICADA 2024'!M1731)</f>
        <v xml:space="preserve"> </v>
      </c>
      <c r="F1785" s="96" t="s">
        <v>111</v>
      </c>
      <c r="G1785" s="96" t="str">
        <f>IF(C1785='TABELA UNIFICADA 2024'!A1785,'TABELA UNIFICADA 2024'!D1785," ")</f>
        <v xml:space="preserve"> </v>
      </c>
      <c r="H1785" s="96" t="s">
        <v>43</v>
      </c>
      <c r="I1785" s="96" t="s">
        <v>112</v>
      </c>
      <c r="J1785" s="97" t="str">
        <f>IF(C1785='TABELA UNIFICADA 2024'!A1731,'TABELA UNIFICADA 2024'!G1731," ")</f>
        <v xml:space="preserve"> </v>
      </c>
      <c r="K1785" s="96" t="s">
        <v>113</v>
      </c>
      <c r="L1785" s="100" t="str">
        <f t="shared" si="157"/>
        <v>-</v>
      </c>
      <c r="M1785" s="95" t="str">
        <f>IF(C1785='TABELA UNIFICADA 2024'!A1785,'TABELA UNIFICADA 2024'!C1785," ")</f>
        <v xml:space="preserve"> </v>
      </c>
      <c r="N1785" s="99" t="str">
        <f>IF(C1785='TABELA UNIFICADA 2024'!A1731,'TABELA UNIFICADA 2024'!F1731," ")</f>
        <v xml:space="preserve"> </v>
      </c>
      <c r="O1785" s="99" t="str">
        <f t="shared" si="158"/>
        <v xml:space="preserve"> </v>
      </c>
      <c r="Y1785" s="183" t="s">
        <v>2485</v>
      </c>
      <c r="Z1785" s="104" t="s">
        <v>696</v>
      </c>
      <c r="AA1785" s="104" t="s">
        <v>618</v>
      </c>
      <c r="AB1785" s="104" t="s">
        <v>2550</v>
      </c>
      <c r="AC1785" s="106">
        <f>IF(AND(AB1785="FERRO",AA1785="PADRAO"),CONTROLE!$T$2,IF(AND(AB1785="FERRO",AA1785="ESPECIAL"),CONTROLE!$T$3,IF(AND(AB1785="ACO",AA1785="PADRAO"),CONTROLE!$T$8,IF(AND(AB1785="ACO",AA1785="ESPECIAL"),CONTROLE!$T$9,IF(AND(AB1785="ALUMINIO",AA1785="PADRAO"),CONTROLE!$T$5,IF(AND(AB1785="ALUMINIO",AA1785="ESPECIAL"),CONTROLE!$T$6))))))</f>
        <v>12740</v>
      </c>
    </row>
    <row r="1786" spans="1:29" ht="15" customHeight="1">
      <c r="A1786" s="98" t="s">
        <v>2927</v>
      </c>
      <c r="B1786" s="96" t="str">
        <f t="shared" si="159"/>
        <v xml:space="preserve"> </v>
      </c>
      <c r="C1786" s="96" t="str">
        <f>IF(AND(ISBLANK('TABELA UNIFICADA 2024'!P1732)=TRUE,(ISBLANK('TABELA UNIFICADA 2024'!A1732)=FALSE)),'TABELA UNIFICADA 2024'!A1732," ")</f>
        <v xml:space="preserve"> </v>
      </c>
      <c r="D1786" s="96" t="s">
        <v>43</v>
      </c>
      <c r="E1786" s="191" t="str">
        <f>IF(ISBLANK('TABELA UNIFICADA 2024'!M1732)=TRUE," ",'TABELA UNIFICADA 2024'!M1732)</f>
        <v xml:space="preserve"> </v>
      </c>
      <c r="F1786" s="96" t="s">
        <v>111</v>
      </c>
      <c r="G1786" s="96" t="str">
        <f>IF(C1786='TABELA UNIFICADA 2024'!A1786,'TABELA UNIFICADA 2024'!D1786," ")</f>
        <v xml:space="preserve"> </v>
      </c>
      <c r="H1786" s="96" t="s">
        <v>43</v>
      </c>
      <c r="I1786" s="96" t="s">
        <v>112</v>
      </c>
      <c r="J1786" s="97" t="str">
        <f>IF(C1786='TABELA UNIFICADA 2024'!A1732,'TABELA UNIFICADA 2024'!G1732," ")</f>
        <v xml:space="preserve"> </v>
      </c>
      <c r="K1786" s="96" t="s">
        <v>113</v>
      </c>
      <c r="L1786" s="100" t="str">
        <f t="shared" si="157"/>
        <v>-</v>
      </c>
      <c r="M1786" s="95" t="str">
        <f>IF(C1786='TABELA UNIFICADA 2024'!A1786,'TABELA UNIFICADA 2024'!C1786," ")</f>
        <v xml:space="preserve"> </v>
      </c>
      <c r="N1786" s="99" t="str">
        <f>IF(C1786='TABELA UNIFICADA 2024'!A1732,'TABELA UNIFICADA 2024'!F1732," ")</f>
        <v xml:space="preserve"> </v>
      </c>
      <c r="O1786" s="99" t="str">
        <f t="shared" si="158"/>
        <v xml:space="preserve"> </v>
      </c>
      <c r="Y1786" s="183" t="s">
        <v>2486</v>
      </c>
      <c r="Z1786" s="104" t="s">
        <v>666</v>
      </c>
      <c r="AA1786" s="104" t="s">
        <v>618</v>
      </c>
      <c r="AB1786" s="104" t="str">
        <f>IF(LEFT(Z1786,1)="G","FERRO",0)</f>
        <v>FERRO</v>
      </c>
      <c r="AC1786" s="106">
        <f>IF(AND(AB1786="FERRO",AA1786="PADRAO"),CONTROLE!$T$2,IF(AND(AB1786="FERRO",AA1786="ESPECIAL"),CONTROLE!$T$3,IF(AND(AB1786="ACO",AA1786="PADRAO"),CONTROLE!$T$8,IF(AND(AB1786="ACO",AA1786="ESPECIAL"),CONTROLE!$T$9,IF(AND(AB1786="ALUMINIO",AA1786="PADRAO"),CONTROLE!$T$5,IF(AND(AB1786="ALUMINIO",AA1786="ESPECIAL"),CONTROLE!$T$6))))))</f>
        <v>12738</v>
      </c>
    </row>
    <row r="1787" spans="1:29" ht="15" customHeight="1">
      <c r="A1787" s="98" t="s">
        <v>2927</v>
      </c>
      <c r="B1787" s="96" t="str">
        <f t="shared" si="159"/>
        <v xml:space="preserve"> </v>
      </c>
      <c r="C1787" s="96" t="str">
        <f>IF(AND(ISBLANK('TABELA UNIFICADA 2024'!P1733)=TRUE,(ISBLANK('TABELA UNIFICADA 2024'!A1733)=FALSE)),'TABELA UNIFICADA 2024'!A1733," ")</f>
        <v xml:space="preserve"> </v>
      </c>
      <c r="D1787" s="96" t="s">
        <v>43</v>
      </c>
      <c r="E1787" s="191" t="str">
        <f>IF(ISBLANK('TABELA UNIFICADA 2024'!M1733)=TRUE," ",'TABELA UNIFICADA 2024'!M1733)</f>
        <v xml:space="preserve"> </v>
      </c>
      <c r="F1787" s="96" t="s">
        <v>111</v>
      </c>
      <c r="G1787" s="96" t="str">
        <f>IF(C1787='TABELA UNIFICADA 2024'!A1787,'TABELA UNIFICADA 2024'!D1787," ")</f>
        <v xml:space="preserve"> </v>
      </c>
      <c r="H1787" s="96" t="s">
        <v>43</v>
      </c>
      <c r="I1787" s="96" t="s">
        <v>112</v>
      </c>
      <c r="J1787" s="97" t="str">
        <f>IF(C1787='TABELA UNIFICADA 2024'!A1733,'TABELA UNIFICADA 2024'!G1733," ")</f>
        <v xml:space="preserve"> </v>
      </c>
      <c r="K1787" s="96" t="s">
        <v>113</v>
      </c>
      <c r="L1787" s="100" t="str">
        <f t="shared" si="157"/>
        <v>-</v>
      </c>
      <c r="M1787" s="95" t="str">
        <f>IF(C1787='TABELA UNIFICADA 2024'!A1787,'TABELA UNIFICADA 2024'!C1787," ")</f>
        <v xml:space="preserve"> </v>
      </c>
      <c r="N1787" s="99" t="str">
        <f>IF(C1787='TABELA UNIFICADA 2024'!A1733,'TABELA UNIFICADA 2024'!F1733," ")</f>
        <v xml:space="preserve"> </v>
      </c>
      <c r="O1787" s="99" t="str">
        <f t="shared" si="158"/>
        <v xml:space="preserve"> </v>
      </c>
      <c r="Y1787" s="183" t="s">
        <v>2487</v>
      </c>
      <c r="Z1787" s="104" t="s">
        <v>666</v>
      </c>
      <c r="AA1787" s="104" t="s">
        <v>618</v>
      </c>
      <c r="AB1787" s="104" t="str">
        <f>IF(LEFT(Z1787,1)="G","FERRO",0)</f>
        <v>FERRO</v>
      </c>
      <c r="AC1787" s="106">
        <f>IF(AND(AB1787="FERRO",AA1787="PADRAO"),CONTROLE!$T$2,IF(AND(AB1787="FERRO",AA1787="ESPECIAL"),CONTROLE!$T$3,IF(AND(AB1787="ACO",AA1787="PADRAO"),CONTROLE!$T$8,IF(AND(AB1787="ACO",AA1787="ESPECIAL"),CONTROLE!$T$9,IF(AND(AB1787="ALUMINIO",AA1787="PADRAO"),CONTROLE!$T$5,IF(AND(AB1787="ALUMINIO",AA1787="ESPECIAL"),CONTROLE!$T$6))))))</f>
        <v>12738</v>
      </c>
    </row>
    <row r="1788" spans="1:29" ht="15" customHeight="1">
      <c r="A1788" s="98" t="s">
        <v>2927</v>
      </c>
      <c r="B1788" s="96" t="str">
        <f t="shared" si="159"/>
        <v xml:space="preserve"> </v>
      </c>
      <c r="C1788" s="96" t="str">
        <f>IF(AND(ISBLANK('TABELA UNIFICADA 2024'!P1734)=TRUE,(ISBLANK('TABELA UNIFICADA 2024'!A1734)=FALSE)),'TABELA UNIFICADA 2024'!A1734," ")</f>
        <v xml:space="preserve"> </v>
      </c>
      <c r="D1788" s="96" t="s">
        <v>43</v>
      </c>
      <c r="E1788" s="191" t="str">
        <f>IF(ISBLANK('TABELA UNIFICADA 2024'!M1734)=TRUE," ",'TABELA UNIFICADA 2024'!M1734)</f>
        <v xml:space="preserve"> </v>
      </c>
      <c r="F1788" s="96" t="s">
        <v>111</v>
      </c>
      <c r="G1788" s="96" t="str">
        <f>IF(C1788='TABELA UNIFICADA 2024'!A1788,'TABELA UNIFICADA 2024'!D1788," ")</f>
        <v xml:space="preserve"> </v>
      </c>
      <c r="H1788" s="96" t="s">
        <v>43</v>
      </c>
      <c r="I1788" s="96" t="s">
        <v>112</v>
      </c>
      <c r="J1788" s="97" t="str">
        <f>IF(C1788='TABELA UNIFICADA 2024'!A1734,'TABELA UNIFICADA 2024'!G1734," ")</f>
        <v xml:space="preserve"> </v>
      </c>
      <c r="K1788" s="96" t="s">
        <v>113</v>
      </c>
      <c r="L1788" s="100" t="str">
        <f t="shared" si="157"/>
        <v>-</v>
      </c>
      <c r="M1788" s="95" t="str">
        <f>IF(C1788='TABELA UNIFICADA 2024'!A1788,'TABELA UNIFICADA 2024'!C1788," ")</f>
        <v xml:space="preserve"> </v>
      </c>
      <c r="N1788" s="99" t="str">
        <f>IF(C1788='TABELA UNIFICADA 2024'!A1734,'TABELA UNIFICADA 2024'!F1734," ")</f>
        <v xml:space="preserve"> </v>
      </c>
      <c r="O1788" s="99" t="str">
        <f t="shared" si="158"/>
        <v xml:space="preserve"> </v>
      </c>
      <c r="Y1788" s="183" t="s">
        <v>2488</v>
      </c>
      <c r="Z1788" s="104" t="s">
        <v>666</v>
      </c>
      <c r="AA1788" s="104" t="s">
        <v>618</v>
      </c>
      <c r="AB1788" s="104" t="str">
        <f>IF(LEFT(Z1788,1)="G","FERRO",0)</f>
        <v>FERRO</v>
      </c>
      <c r="AC1788" s="106">
        <f>IF(AND(AB1788="FERRO",AA1788="PADRAO"),CONTROLE!$T$2,IF(AND(AB1788="FERRO",AA1788="ESPECIAL"),CONTROLE!$T$3,IF(AND(AB1788="ACO",AA1788="PADRAO"),CONTROLE!$T$8,IF(AND(AB1788="ACO",AA1788="ESPECIAL"),CONTROLE!$T$9,IF(AND(AB1788="ALUMINIO",AA1788="PADRAO"),CONTROLE!$T$5,IF(AND(AB1788="ALUMINIO",AA1788="ESPECIAL"),CONTROLE!$T$6))))))</f>
        <v>12738</v>
      </c>
    </row>
    <row r="1789" spans="1:29" ht="15" customHeight="1">
      <c r="A1789" s="98" t="s">
        <v>2927</v>
      </c>
      <c r="B1789" s="96" t="str">
        <f t="shared" si="159"/>
        <v xml:space="preserve"> </v>
      </c>
      <c r="C1789" s="96" t="str">
        <f>IF(AND(ISBLANK('TABELA UNIFICADA 2024'!P1735)=TRUE,(ISBLANK('TABELA UNIFICADA 2024'!A1735)=FALSE)),'TABELA UNIFICADA 2024'!A1735," ")</f>
        <v xml:space="preserve"> </v>
      </c>
      <c r="D1789" s="96" t="s">
        <v>43</v>
      </c>
      <c r="E1789" s="191" t="str">
        <f>IF(ISBLANK('TABELA UNIFICADA 2024'!M1735)=TRUE," ",'TABELA UNIFICADA 2024'!M1735)</f>
        <v xml:space="preserve"> </v>
      </c>
      <c r="F1789" s="96" t="s">
        <v>111</v>
      </c>
      <c r="G1789" s="96" t="str">
        <f>IF(C1789='TABELA UNIFICADA 2024'!A1789,'TABELA UNIFICADA 2024'!D1789," ")</f>
        <v xml:space="preserve"> </v>
      </c>
      <c r="H1789" s="96" t="s">
        <v>43</v>
      </c>
      <c r="I1789" s="96" t="s">
        <v>112</v>
      </c>
      <c r="J1789" s="97" t="str">
        <f>IF(C1789='TABELA UNIFICADA 2024'!A1735,'TABELA UNIFICADA 2024'!G1735," ")</f>
        <v xml:space="preserve"> </v>
      </c>
      <c r="K1789" s="96" t="s">
        <v>113</v>
      </c>
      <c r="L1789" s="100" t="str">
        <f t="shared" si="157"/>
        <v>-</v>
      </c>
      <c r="M1789" s="95" t="str">
        <f>IF(C1789='TABELA UNIFICADA 2024'!A1789,'TABELA UNIFICADA 2024'!C1789," ")</f>
        <v xml:space="preserve"> </v>
      </c>
      <c r="N1789" s="99" t="str">
        <f>IF(C1789='TABELA UNIFICADA 2024'!A1735,'TABELA UNIFICADA 2024'!F1735," ")</f>
        <v xml:space="preserve"> </v>
      </c>
      <c r="O1789" s="99" t="str">
        <f t="shared" si="158"/>
        <v xml:space="preserve"> </v>
      </c>
      <c r="Y1789" s="183" t="s">
        <v>2489</v>
      </c>
      <c r="Z1789" s="104" t="s">
        <v>666</v>
      </c>
      <c r="AA1789" s="104" t="s">
        <v>618</v>
      </c>
      <c r="AB1789" s="104" t="str">
        <f>IF(LEFT(Z1789,1)="G","FERRO",0)</f>
        <v>FERRO</v>
      </c>
      <c r="AC1789" s="106">
        <f>IF(AND(AB1789="FERRO",AA1789="PADRAO"),CONTROLE!$T$2,IF(AND(AB1789="FERRO",AA1789="ESPECIAL"),CONTROLE!$T$3,IF(AND(AB1789="ACO",AA1789="PADRAO"),CONTROLE!$T$8,IF(AND(AB1789="ACO",AA1789="ESPECIAL"),CONTROLE!$T$9,IF(AND(AB1789="ALUMINIO",AA1789="PADRAO"),CONTROLE!$T$5,IF(AND(AB1789="ALUMINIO",AA1789="ESPECIAL"),CONTROLE!$T$6))))))</f>
        <v>12738</v>
      </c>
    </row>
    <row r="1790" spans="1:29" ht="15" customHeight="1">
      <c r="A1790" s="98" t="s">
        <v>2927</v>
      </c>
      <c r="B1790" s="96" t="str">
        <f t="shared" si="159"/>
        <v xml:space="preserve"> </v>
      </c>
      <c r="C1790" s="96" t="str">
        <f>IF(AND(ISBLANK('TABELA UNIFICADA 2024'!P1736)=TRUE,(ISBLANK('TABELA UNIFICADA 2024'!A1736)=FALSE)),'TABELA UNIFICADA 2024'!A1736," ")</f>
        <v xml:space="preserve"> </v>
      </c>
      <c r="D1790" s="96" t="s">
        <v>43</v>
      </c>
      <c r="E1790" s="191" t="str">
        <f>IF(ISBLANK('TABELA UNIFICADA 2024'!M1736)=TRUE," ",'TABELA UNIFICADA 2024'!M1736)</f>
        <v xml:space="preserve"> </v>
      </c>
      <c r="F1790" s="96" t="s">
        <v>111</v>
      </c>
      <c r="G1790" s="96" t="str">
        <f>IF(C1790='TABELA UNIFICADA 2024'!A1790,'TABELA UNIFICADA 2024'!D1790," ")</f>
        <v xml:space="preserve"> </v>
      </c>
      <c r="H1790" s="96" t="s">
        <v>43</v>
      </c>
      <c r="I1790" s="96" t="s">
        <v>112</v>
      </c>
      <c r="J1790" s="97" t="str">
        <f>IF(C1790='TABELA UNIFICADA 2024'!A1736,'TABELA UNIFICADA 2024'!G1736," ")</f>
        <v xml:space="preserve"> </v>
      </c>
      <c r="K1790" s="96" t="s">
        <v>113</v>
      </c>
      <c r="L1790" s="100" t="str">
        <f t="shared" si="157"/>
        <v>-</v>
      </c>
      <c r="M1790" s="95" t="str">
        <f>IF(C1790='TABELA UNIFICADA 2024'!A1790,'TABELA UNIFICADA 2024'!C1790," ")</f>
        <v xml:space="preserve"> </v>
      </c>
      <c r="N1790" s="99" t="str">
        <f>IF(C1790='TABELA UNIFICADA 2024'!A1736,'TABELA UNIFICADA 2024'!F1736," ")</f>
        <v xml:space="preserve"> </v>
      </c>
      <c r="O1790" s="99" t="str">
        <f t="shared" si="158"/>
        <v xml:space="preserve"> </v>
      </c>
      <c r="Y1790" s="183" t="s">
        <v>2490</v>
      </c>
      <c r="Z1790" s="104" t="s">
        <v>666</v>
      </c>
      <c r="AA1790" s="104" t="s">
        <v>618</v>
      </c>
      <c r="AB1790" s="104" t="str">
        <f>IF(LEFT(Z1790,1)="G","FERRO",0)</f>
        <v>FERRO</v>
      </c>
      <c r="AC1790" s="106">
        <f>IF(AND(AB1790="FERRO",AA1790="PADRAO"),CONTROLE!$T$2,IF(AND(AB1790="FERRO",AA1790="ESPECIAL"),CONTROLE!$T$3,IF(AND(AB1790="ACO",AA1790="PADRAO"),CONTROLE!$T$8,IF(AND(AB1790="ACO",AA1790="ESPECIAL"),CONTROLE!$T$9,IF(AND(AB1790="ALUMINIO",AA1790="PADRAO"),CONTROLE!$T$5,IF(AND(AB1790="ALUMINIO",AA1790="ESPECIAL"),CONTROLE!$T$6))))))</f>
        <v>12738</v>
      </c>
    </row>
    <row r="1791" spans="1:29" ht="15" customHeight="1">
      <c r="A1791" s="98" t="s">
        <v>2927</v>
      </c>
      <c r="B1791" s="96" t="str">
        <f t="shared" si="159"/>
        <v xml:space="preserve"> </v>
      </c>
      <c r="C1791" s="96" t="str">
        <f>IF(AND(ISBLANK('TABELA UNIFICADA 2024'!P1737)=TRUE,(ISBLANK('TABELA UNIFICADA 2024'!A1737)=FALSE)),'TABELA UNIFICADA 2024'!A1737," ")</f>
        <v xml:space="preserve"> </v>
      </c>
      <c r="D1791" s="96" t="s">
        <v>43</v>
      </c>
      <c r="E1791" s="191" t="str">
        <f>IF(ISBLANK('TABELA UNIFICADA 2024'!M1737)=TRUE," ",'TABELA UNIFICADA 2024'!M1737)</f>
        <v xml:space="preserve"> </v>
      </c>
      <c r="F1791" s="96" t="s">
        <v>111</v>
      </c>
      <c r="G1791" s="96" t="str">
        <f>IF(C1791='TABELA UNIFICADA 2024'!A1791,'TABELA UNIFICADA 2024'!D1791," ")</f>
        <v xml:space="preserve"> </v>
      </c>
      <c r="H1791" s="96" t="s">
        <v>43</v>
      </c>
      <c r="I1791" s="96" t="s">
        <v>112</v>
      </c>
      <c r="J1791" s="97" t="str">
        <f>IF(C1791='TABELA UNIFICADA 2024'!A1737,'TABELA UNIFICADA 2024'!G1737," ")</f>
        <v xml:space="preserve"> </v>
      </c>
      <c r="K1791" s="96" t="s">
        <v>113</v>
      </c>
      <c r="L1791" s="100" t="str">
        <f t="shared" si="157"/>
        <v>-</v>
      </c>
      <c r="M1791" s="95" t="str">
        <f>IF(C1791='TABELA UNIFICADA 2024'!A1791,'TABELA UNIFICADA 2024'!C1791," ")</f>
        <v xml:space="preserve"> </v>
      </c>
      <c r="N1791" s="99" t="str">
        <f>IF(C1791='TABELA UNIFICADA 2024'!A1737,'TABELA UNIFICADA 2024'!F1737," ")</f>
        <v xml:space="preserve"> </v>
      </c>
      <c r="O1791" s="99" t="str">
        <f t="shared" si="158"/>
        <v xml:space="preserve"> </v>
      </c>
      <c r="Y1791" s="183" t="s">
        <v>2491</v>
      </c>
      <c r="Z1791" s="104" t="s">
        <v>774</v>
      </c>
      <c r="AA1791" s="104" t="s">
        <v>618</v>
      </c>
      <c r="AB1791" s="104" t="s">
        <v>2550</v>
      </c>
      <c r="AC1791" s="106">
        <f>IF(AND(AB1791="FERRO",AA1791="PADRAO"),CONTROLE!$T$2,IF(AND(AB1791="FERRO",AA1791="ESPECIAL"),CONTROLE!$T$3,IF(AND(AB1791="ACO",AA1791="PADRAO"),CONTROLE!$T$8,IF(AND(AB1791="ACO",AA1791="ESPECIAL"),CONTROLE!$T$9,IF(AND(AB1791="ALUMINIO",AA1791="PADRAO"),CONTROLE!$T$5,IF(AND(AB1791="ALUMINIO",AA1791="ESPECIAL"),CONTROLE!$T$6))))))</f>
        <v>12740</v>
      </c>
    </row>
    <row r="1792" spans="1:29" ht="15" customHeight="1">
      <c r="A1792" s="98" t="s">
        <v>2927</v>
      </c>
      <c r="B1792" s="96" t="str">
        <f t="shared" si="159"/>
        <v xml:space="preserve"> </v>
      </c>
      <c r="C1792" s="96" t="str">
        <f>IF(AND(ISBLANK('TABELA UNIFICADA 2024'!P1738)=TRUE,(ISBLANK('TABELA UNIFICADA 2024'!A1738)=FALSE)),'TABELA UNIFICADA 2024'!A1738," ")</f>
        <v xml:space="preserve"> </v>
      </c>
      <c r="D1792" s="96" t="s">
        <v>43</v>
      </c>
      <c r="E1792" s="191" t="str">
        <f>IF(ISBLANK('TABELA UNIFICADA 2024'!M1738)=TRUE," ",'TABELA UNIFICADA 2024'!M1738)</f>
        <v xml:space="preserve"> </v>
      </c>
      <c r="F1792" s="96" t="s">
        <v>111</v>
      </c>
      <c r="G1792" s="96" t="str">
        <f>IF(C1792='TABELA UNIFICADA 2024'!A1792,'TABELA UNIFICADA 2024'!D1792," ")</f>
        <v xml:space="preserve"> </v>
      </c>
      <c r="H1792" s="96" t="s">
        <v>43</v>
      </c>
      <c r="I1792" s="96" t="s">
        <v>112</v>
      </c>
      <c r="J1792" s="97" t="str">
        <f>IF(C1792='TABELA UNIFICADA 2024'!A1738,'TABELA UNIFICADA 2024'!G1738," ")</f>
        <v xml:space="preserve"> </v>
      </c>
      <c r="K1792" s="96" t="s">
        <v>113</v>
      </c>
      <c r="L1792" s="100" t="str">
        <f t="shared" si="157"/>
        <v>-</v>
      </c>
      <c r="M1792" s="95" t="str">
        <f>IF(C1792='TABELA UNIFICADA 2024'!A1792,'TABELA UNIFICADA 2024'!C1792," ")</f>
        <v xml:space="preserve"> </v>
      </c>
      <c r="N1792" s="99" t="str">
        <f>IF(C1792='TABELA UNIFICADA 2024'!A1738,'TABELA UNIFICADA 2024'!F1738," ")</f>
        <v xml:space="preserve"> </v>
      </c>
      <c r="O1792" s="99" t="str">
        <f t="shared" si="158"/>
        <v xml:space="preserve"> </v>
      </c>
      <c r="Y1792" s="183" t="s">
        <v>2492</v>
      </c>
      <c r="Z1792" s="104" t="s">
        <v>774</v>
      </c>
      <c r="AA1792" s="104" t="s">
        <v>618</v>
      </c>
      <c r="AB1792" s="104" t="s">
        <v>2550</v>
      </c>
      <c r="AC1792" s="106">
        <f>IF(AND(AB1792="FERRO",AA1792="PADRAO"),CONTROLE!$T$2,IF(AND(AB1792="FERRO",AA1792="ESPECIAL"),CONTROLE!$T$3,IF(AND(AB1792="ACO",AA1792="PADRAO"),CONTROLE!$T$8,IF(AND(AB1792="ACO",AA1792="ESPECIAL"),CONTROLE!$T$9,IF(AND(AB1792="ALUMINIO",AA1792="PADRAO"),CONTROLE!$T$5,IF(AND(AB1792="ALUMINIO",AA1792="ESPECIAL"),CONTROLE!$T$6))))))</f>
        <v>12740</v>
      </c>
    </row>
    <row r="1793" spans="1:29" ht="15" customHeight="1">
      <c r="A1793" s="98" t="s">
        <v>2927</v>
      </c>
      <c r="B1793" s="96" t="str">
        <f t="shared" si="159"/>
        <v xml:space="preserve"> </v>
      </c>
      <c r="C1793" s="96" t="str">
        <f>IF(AND(ISBLANK('TABELA UNIFICADA 2024'!P1739)=TRUE,(ISBLANK('TABELA UNIFICADA 2024'!A1739)=FALSE)),'TABELA UNIFICADA 2024'!A1739," ")</f>
        <v xml:space="preserve"> </v>
      </c>
      <c r="D1793" s="96" t="s">
        <v>43</v>
      </c>
      <c r="E1793" s="191" t="str">
        <f>IF(ISBLANK('TABELA UNIFICADA 2024'!M1739)=TRUE," ",'TABELA UNIFICADA 2024'!M1739)</f>
        <v xml:space="preserve"> </v>
      </c>
      <c r="F1793" s="96" t="s">
        <v>111</v>
      </c>
      <c r="G1793" s="96" t="str">
        <f>IF(C1793='TABELA UNIFICADA 2024'!A1793,'TABELA UNIFICADA 2024'!D1793," ")</f>
        <v xml:space="preserve"> </v>
      </c>
      <c r="H1793" s="96" t="s">
        <v>43</v>
      </c>
      <c r="I1793" s="96" t="s">
        <v>112</v>
      </c>
      <c r="J1793" s="97" t="str">
        <f>IF(C1793='TABELA UNIFICADA 2024'!A1739,'TABELA UNIFICADA 2024'!G1739," ")</f>
        <v xml:space="preserve"> </v>
      </c>
      <c r="K1793" s="96" t="s">
        <v>113</v>
      </c>
      <c r="L1793" s="100" t="str">
        <f t="shared" si="157"/>
        <v>-</v>
      </c>
      <c r="M1793" s="95" t="str">
        <f>IF(C1793='TABELA UNIFICADA 2024'!A1793,'TABELA UNIFICADA 2024'!C1793," ")</f>
        <v xml:space="preserve"> </v>
      </c>
      <c r="N1793" s="99" t="str">
        <f>IF(C1793='TABELA UNIFICADA 2024'!A1739,'TABELA UNIFICADA 2024'!F1739," ")</f>
        <v xml:space="preserve"> </v>
      </c>
      <c r="O1793" s="99" t="str">
        <f t="shared" si="158"/>
        <v xml:space="preserve"> </v>
      </c>
      <c r="Y1793" s="183" t="s">
        <v>2493</v>
      </c>
      <c r="Z1793" s="104" t="s">
        <v>774</v>
      </c>
      <c r="AA1793" s="104" t="s">
        <v>618</v>
      </c>
      <c r="AB1793" s="104" t="s">
        <v>2550</v>
      </c>
      <c r="AC1793" s="106">
        <f>IF(AND(AB1793="FERRO",AA1793="PADRAO"),CONTROLE!$T$2,IF(AND(AB1793="FERRO",AA1793="ESPECIAL"),CONTROLE!$T$3,IF(AND(AB1793="ACO",AA1793="PADRAO"),CONTROLE!$T$8,IF(AND(AB1793="ACO",AA1793="ESPECIAL"),CONTROLE!$T$9,IF(AND(AB1793="ALUMINIO",AA1793="PADRAO"),CONTROLE!$T$5,IF(AND(AB1793="ALUMINIO",AA1793="ESPECIAL"),CONTROLE!$T$6))))))</f>
        <v>12740</v>
      </c>
    </row>
    <row r="1794" spans="1:29" ht="15" customHeight="1">
      <c r="A1794" s="98" t="s">
        <v>2927</v>
      </c>
      <c r="B1794" s="96" t="str">
        <f t="shared" si="159"/>
        <v xml:space="preserve"> </v>
      </c>
      <c r="C1794" s="96" t="str">
        <f>IF(AND(ISBLANK('TABELA UNIFICADA 2024'!P1740)=TRUE,(ISBLANK('TABELA UNIFICADA 2024'!A1740)=FALSE)),'TABELA UNIFICADA 2024'!A1740," ")</f>
        <v xml:space="preserve"> </v>
      </c>
      <c r="D1794" s="96" t="s">
        <v>43</v>
      </c>
      <c r="E1794" s="191" t="str">
        <f>IF(ISBLANK('TABELA UNIFICADA 2024'!M1740)=TRUE," ",'TABELA UNIFICADA 2024'!M1740)</f>
        <v xml:space="preserve"> </v>
      </c>
      <c r="F1794" s="96" t="s">
        <v>111</v>
      </c>
      <c r="G1794" s="96" t="str">
        <f>IF(C1794='TABELA UNIFICADA 2024'!A1794,'TABELA UNIFICADA 2024'!D1794," ")</f>
        <v xml:space="preserve"> </v>
      </c>
      <c r="H1794" s="96" t="s">
        <v>43</v>
      </c>
      <c r="I1794" s="96" t="s">
        <v>112</v>
      </c>
      <c r="J1794" s="97" t="str">
        <f>IF(C1794='TABELA UNIFICADA 2024'!A1740,'TABELA UNIFICADA 2024'!G1740," ")</f>
        <v xml:space="preserve"> </v>
      </c>
      <c r="K1794" s="96" t="s">
        <v>113</v>
      </c>
      <c r="L1794" s="100" t="str">
        <f t="shared" si="157"/>
        <v>-</v>
      </c>
      <c r="M1794" s="95" t="str">
        <f>IF(C1794='TABELA UNIFICADA 2024'!A1794,'TABELA UNIFICADA 2024'!C1794," ")</f>
        <v xml:space="preserve"> </v>
      </c>
      <c r="N1794" s="99" t="str">
        <f>IF(C1794='TABELA UNIFICADA 2024'!A1740,'TABELA UNIFICADA 2024'!F1740," ")</f>
        <v xml:space="preserve"> </v>
      </c>
      <c r="O1794" s="99" t="str">
        <f t="shared" si="158"/>
        <v xml:space="preserve"> </v>
      </c>
      <c r="Y1794" s="183" t="s">
        <v>2494</v>
      </c>
      <c r="Z1794" s="104" t="s">
        <v>774</v>
      </c>
      <c r="AA1794" s="104" t="s">
        <v>618</v>
      </c>
      <c r="AB1794" s="104" t="s">
        <v>2550</v>
      </c>
      <c r="AC1794" s="106">
        <f>IF(AND(AB1794="FERRO",AA1794="PADRAO"),CONTROLE!$T$2,IF(AND(AB1794="FERRO",AA1794="ESPECIAL"),CONTROLE!$T$3,IF(AND(AB1794="ACO",AA1794="PADRAO"),CONTROLE!$T$8,IF(AND(AB1794="ACO",AA1794="ESPECIAL"),CONTROLE!$T$9,IF(AND(AB1794="ALUMINIO",AA1794="PADRAO"),CONTROLE!$T$5,IF(AND(AB1794="ALUMINIO",AA1794="ESPECIAL"),CONTROLE!$T$6))))))</f>
        <v>12740</v>
      </c>
    </row>
    <row r="1795" spans="1:29" ht="15" customHeight="1">
      <c r="A1795" s="98" t="s">
        <v>2927</v>
      </c>
      <c r="B1795" s="96" t="str">
        <f t="shared" si="159"/>
        <v xml:space="preserve"> </v>
      </c>
      <c r="C1795" s="96" t="str">
        <f>IF(AND(ISBLANK('TABELA UNIFICADA 2024'!P1741)=TRUE,(ISBLANK('TABELA UNIFICADA 2024'!A1741)=FALSE)),'TABELA UNIFICADA 2024'!A1741," ")</f>
        <v xml:space="preserve"> </v>
      </c>
      <c r="D1795" s="96" t="s">
        <v>43</v>
      </c>
      <c r="E1795" s="191" t="str">
        <f>IF(ISBLANK('TABELA UNIFICADA 2024'!M1741)=TRUE," ",'TABELA UNIFICADA 2024'!M1741)</f>
        <v xml:space="preserve"> </v>
      </c>
      <c r="F1795" s="96" t="s">
        <v>111</v>
      </c>
      <c r="G1795" s="96" t="str">
        <f>IF(C1795='TABELA UNIFICADA 2024'!A1795,'TABELA UNIFICADA 2024'!D1795," ")</f>
        <v xml:space="preserve"> </v>
      </c>
      <c r="H1795" s="96" t="s">
        <v>43</v>
      </c>
      <c r="I1795" s="96" t="s">
        <v>112</v>
      </c>
      <c r="J1795" s="97" t="str">
        <f>IF(C1795='TABELA UNIFICADA 2024'!A1741,'TABELA UNIFICADA 2024'!G1741," ")</f>
        <v xml:space="preserve"> </v>
      </c>
      <c r="K1795" s="96" t="s">
        <v>113</v>
      </c>
      <c r="L1795" s="100" t="str">
        <f t="shared" si="157"/>
        <v>-</v>
      </c>
      <c r="M1795" s="95" t="str">
        <f>IF(C1795='TABELA UNIFICADA 2024'!A1795,'TABELA UNIFICADA 2024'!C1795," ")</f>
        <v xml:space="preserve"> </v>
      </c>
      <c r="N1795" s="99" t="str">
        <f>IF(C1795='TABELA UNIFICADA 2024'!A1741,'TABELA UNIFICADA 2024'!F1741," ")</f>
        <v xml:space="preserve"> </v>
      </c>
      <c r="O1795" s="99" t="str">
        <f t="shared" si="158"/>
        <v xml:space="preserve"> </v>
      </c>
      <c r="Y1795" s="183" t="s">
        <v>2495</v>
      </c>
      <c r="Z1795" s="104" t="s">
        <v>774</v>
      </c>
      <c r="AA1795" s="104" t="s">
        <v>618</v>
      </c>
      <c r="AB1795" s="104" t="s">
        <v>2550</v>
      </c>
      <c r="AC1795" s="106">
        <f>IF(AND(AB1795="FERRO",AA1795="PADRAO"),CONTROLE!$T$2,IF(AND(AB1795="FERRO",AA1795="ESPECIAL"),CONTROLE!$T$3,IF(AND(AB1795="ACO",AA1795="PADRAO"),CONTROLE!$T$8,IF(AND(AB1795="ACO",AA1795="ESPECIAL"),CONTROLE!$T$9,IF(AND(AB1795="ALUMINIO",AA1795="PADRAO"),CONTROLE!$T$5,IF(AND(AB1795="ALUMINIO",AA1795="ESPECIAL"),CONTROLE!$T$6))))))</f>
        <v>12740</v>
      </c>
    </row>
    <row r="1796" spans="1:29" ht="15" customHeight="1">
      <c r="A1796" s="98" t="s">
        <v>2927</v>
      </c>
      <c r="B1796" s="96" t="str">
        <f t="shared" si="159"/>
        <v xml:space="preserve"> </v>
      </c>
      <c r="C1796" s="96" t="str">
        <f>IF(AND(ISBLANK('TABELA UNIFICADA 2024'!P1742)=TRUE,(ISBLANK('TABELA UNIFICADA 2024'!A1742)=FALSE)),'TABELA UNIFICADA 2024'!A1742," ")</f>
        <v xml:space="preserve"> </v>
      </c>
      <c r="D1796" s="96" t="s">
        <v>43</v>
      </c>
      <c r="E1796" s="191" t="str">
        <f>IF(ISBLANK('TABELA UNIFICADA 2024'!M1742)=TRUE," ",'TABELA UNIFICADA 2024'!M1742)</f>
        <v xml:space="preserve"> </v>
      </c>
      <c r="F1796" s="96" t="s">
        <v>111</v>
      </c>
      <c r="G1796" s="96" t="str">
        <f>IF(C1796='TABELA UNIFICADA 2024'!A1796,'TABELA UNIFICADA 2024'!D1796," ")</f>
        <v xml:space="preserve"> </v>
      </c>
      <c r="H1796" s="96" t="s">
        <v>43</v>
      </c>
      <c r="I1796" s="96" t="s">
        <v>112</v>
      </c>
      <c r="J1796" s="97" t="str">
        <f>IF(C1796='TABELA UNIFICADA 2024'!A1742,'TABELA UNIFICADA 2024'!G1742," ")</f>
        <v xml:space="preserve"> </v>
      </c>
      <c r="K1796" s="96" t="s">
        <v>113</v>
      </c>
      <c r="L1796" s="100" t="str">
        <f t="shared" si="157"/>
        <v>-</v>
      </c>
      <c r="M1796" s="95" t="str">
        <f>IF(C1796='TABELA UNIFICADA 2024'!A1796,'TABELA UNIFICADA 2024'!C1796," ")</f>
        <v xml:space="preserve"> </v>
      </c>
      <c r="N1796" s="99" t="str">
        <f>IF(C1796='TABELA UNIFICADA 2024'!A1742,'TABELA UNIFICADA 2024'!F1742," ")</f>
        <v xml:space="preserve"> </v>
      </c>
      <c r="O1796" s="99" t="str">
        <f t="shared" si="158"/>
        <v xml:space="preserve"> </v>
      </c>
      <c r="Y1796" s="183" t="s">
        <v>2496</v>
      </c>
      <c r="Z1796" s="104" t="s">
        <v>774</v>
      </c>
      <c r="AA1796" s="104" t="s">
        <v>618</v>
      </c>
      <c r="AB1796" s="104" t="s">
        <v>2550</v>
      </c>
      <c r="AC1796" s="106">
        <f>IF(AND(AB1796="FERRO",AA1796="PADRAO"),CONTROLE!$T$2,IF(AND(AB1796="FERRO",AA1796="ESPECIAL"),CONTROLE!$T$3,IF(AND(AB1796="ACO",AA1796="PADRAO"),CONTROLE!$T$8,IF(AND(AB1796="ACO",AA1796="ESPECIAL"),CONTROLE!$T$9,IF(AND(AB1796="ALUMINIO",AA1796="PADRAO"),CONTROLE!$T$5,IF(AND(AB1796="ALUMINIO",AA1796="ESPECIAL"),CONTROLE!$T$6))))))</f>
        <v>12740</v>
      </c>
    </row>
    <row r="1797" spans="1:29" ht="15" customHeight="1">
      <c r="A1797" s="98" t="s">
        <v>2927</v>
      </c>
      <c r="B1797" s="96" t="str">
        <f t="shared" si="159"/>
        <v xml:space="preserve"> </v>
      </c>
      <c r="C1797" s="96" t="str">
        <f>IF(AND(ISBLANK('TABELA UNIFICADA 2024'!P1743)=TRUE,(ISBLANK('TABELA UNIFICADA 2024'!A1743)=FALSE)),'TABELA UNIFICADA 2024'!A1743," ")</f>
        <v xml:space="preserve"> </v>
      </c>
      <c r="D1797" s="96" t="s">
        <v>43</v>
      </c>
      <c r="E1797" s="191" t="str">
        <f>IF(ISBLANK('TABELA UNIFICADA 2024'!M1743)=TRUE," ",'TABELA UNIFICADA 2024'!M1743)</f>
        <v xml:space="preserve"> </v>
      </c>
      <c r="F1797" s="96" t="s">
        <v>111</v>
      </c>
      <c r="G1797" s="96" t="str">
        <f>IF(C1797='TABELA UNIFICADA 2024'!A1797,'TABELA UNIFICADA 2024'!D1797," ")</f>
        <v xml:space="preserve"> </v>
      </c>
      <c r="H1797" s="96" t="s">
        <v>43</v>
      </c>
      <c r="I1797" s="96" t="s">
        <v>112</v>
      </c>
      <c r="J1797" s="97" t="str">
        <f>IF(C1797='TABELA UNIFICADA 2024'!A1743,'TABELA UNIFICADA 2024'!G1743," ")</f>
        <v xml:space="preserve"> </v>
      </c>
      <c r="K1797" s="96" t="s">
        <v>113</v>
      </c>
      <c r="L1797" s="100" t="str">
        <f t="shared" si="157"/>
        <v>-</v>
      </c>
      <c r="M1797" s="95" t="str">
        <f>IF(C1797='TABELA UNIFICADA 2024'!A1797,'TABELA UNIFICADA 2024'!C1797," ")</f>
        <v xml:space="preserve"> </v>
      </c>
      <c r="N1797" s="99" t="str">
        <f>IF(C1797='TABELA UNIFICADA 2024'!A1743,'TABELA UNIFICADA 2024'!F1743," ")</f>
        <v xml:space="preserve"> </v>
      </c>
      <c r="O1797" s="99" t="str">
        <f t="shared" si="158"/>
        <v xml:space="preserve"> </v>
      </c>
      <c r="Y1797" s="183" t="s">
        <v>2497</v>
      </c>
      <c r="Z1797" s="104" t="s">
        <v>774</v>
      </c>
      <c r="AA1797" s="104" t="s">
        <v>618</v>
      </c>
      <c r="AB1797" s="104" t="s">
        <v>2550</v>
      </c>
      <c r="AC1797" s="106">
        <f>IF(AND(AB1797="FERRO",AA1797="PADRAO"),CONTROLE!$T$2,IF(AND(AB1797="FERRO",AA1797="ESPECIAL"),CONTROLE!$T$3,IF(AND(AB1797="ACO",AA1797="PADRAO"),CONTROLE!$T$8,IF(AND(AB1797="ACO",AA1797="ESPECIAL"),CONTROLE!$T$9,IF(AND(AB1797="ALUMINIO",AA1797="PADRAO"),CONTROLE!$T$5,IF(AND(AB1797="ALUMINIO",AA1797="ESPECIAL"),CONTROLE!$T$6))))))</f>
        <v>12740</v>
      </c>
    </row>
    <row r="1798" spans="1:29" ht="15" customHeight="1">
      <c r="A1798" s="98" t="s">
        <v>2927</v>
      </c>
      <c r="B1798" s="96" t="str">
        <f t="shared" si="159"/>
        <v xml:space="preserve"> </v>
      </c>
      <c r="C1798" s="96" t="str">
        <f>IF(AND(ISBLANK('TABELA UNIFICADA 2024'!P1744)=TRUE,(ISBLANK('TABELA UNIFICADA 2024'!A1744)=FALSE)),'TABELA UNIFICADA 2024'!A1744," ")</f>
        <v xml:space="preserve"> </v>
      </c>
      <c r="D1798" s="96" t="s">
        <v>43</v>
      </c>
      <c r="E1798" s="191" t="str">
        <f>IF(ISBLANK('TABELA UNIFICADA 2024'!M1744)=TRUE," ",'TABELA UNIFICADA 2024'!M1744)</f>
        <v xml:space="preserve"> </v>
      </c>
      <c r="F1798" s="96" t="s">
        <v>111</v>
      </c>
      <c r="G1798" s="96" t="str">
        <f>IF(C1798='TABELA UNIFICADA 2024'!A1798,'TABELA UNIFICADA 2024'!D1798," ")</f>
        <v xml:space="preserve"> </v>
      </c>
      <c r="H1798" s="96" t="s">
        <v>43</v>
      </c>
      <c r="I1798" s="96" t="s">
        <v>112</v>
      </c>
      <c r="J1798" s="97" t="str">
        <f>IF(C1798='TABELA UNIFICADA 2024'!A1744,'TABELA UNIFICADA 2024'!G1744," ")</f>
        <v xml:space="preserve"> </v>
      </c>
      <c r="K1798" s="96" t="s">
        <v>113</v>
      </c>
      <c r="L1798" s="100" t="str">
        <f t="shared" si="157"/>
        <v>-</v>
      </c>
      <c r="M1798" s="95" t="str">
        <f>IF(C1798='TABELA UNIFICADA 2024'!A1798,'TABELA UNIFICADA 2024'!C1798," ")</f>
        <v xml:space="preserve"> </v>
      </c>
      <c r="N1798" s="99" t="str">
        <f>IF(C1798='TABELA UNIFICADA 2024'!A1744,'TABELA UNIFICADA 2024'!F1744," ")</f>
        <v xml:space="preserve"> </v>
      </c>
      <c r="O1798" s="99" t="str">
        <f t="shared" si="158"/>
        <v xml:space="preserve"> </v>
      </c>
      <c r="Y1798" s="183" t="s">
        <v>2498</v>
      </c>
      <c r="Z1798" s="104" t="s">
        <v>774</v>
      </c>
      <c r="AA1798" s="104" t="s">
        <v>618</v>
      </c>
      <c r="AB1798" s="104" t="s">
        <v>2550</v>
      </c>
      <c r="AC1798" s="106">
        <f>IF(AND(AB1798="FERRO",AA1798="PADRAO"),CONTROLE!$T$2,IF(AND(AB1798="FERRO",AA1798="ESPECIAL"),CONTROLE!$T$3,IF(AND(AB1798="ACO",AA1798="PADRAO"),CONTROLE!$T$8,IF(AND(AB1798="ACO",AA1798="ESPECIAL"),CONTROLE!$T$9,IF(AND(AB1798="ALUMINIO",AA1798="PADRAO"),CONTROLE!$T$5,IF(AND(AB1798="ALUMINIO",AA1798="ESPECIAL"),CONTROLE!$T$6))))))</f>
        <v>12740</v>
      </c>
    </row>
    <row r="1799" spans="1:29" ht="15" customHeight="1">
      <c r="A1799" s="98" t="s">
        <v>2927</v>
      </c>
      <c r="B1799" s="96" t="str">
        <f t="shared" si="159"/>
        <v xml:space="preserve"> </v>
      </c>
      <c r="C1799" s="96" t="str">
        <f>IF(AND(ISBLANK('TABELA UNIFICADA 2024'!P1745)=TRUE,(ISBLANK('TABELA UNIFICADA 2024'!A1745)=FALSE)),'TABELA UNIFICADA 2024'!A1745," ")</f>
        <v xml:space="preserve"> </v>
      </c>
      <c r="D1799" s="96" t="s">
        <v>43</v>
      </c>
      <c r="E1799" s="191" t="str">
        <f>IF(ISBLANK('TABELA UNIFICADA 2024'!M1745)=TRUE," ",'TABELA UNIFICADA 2024'!M1745)</f>
        <v xml:space="preserve"> </v>
      </c>
      <c r="F1799" s="96" t="s">
        <v>111</v>
      </c>
      <c r="G1799" s="96" t="str">
        <f>IF(C1799='TABELA UNIFICADA 2024'!A1799,'TABELA UNIFICADA 2024'!D1799," ")</f>
        <v xml:space="preserve"> </v>
      </c>
      <c r="H1799" s="96" t="s">
        <v>43</v>
      </c>
      <c r="I1799" s="96" t="s">
        <v>112</v>
      </c>
      <c r="J1799" s="97" t="str">
        <f>IF(C1799='TABELA UNIFICADA 2024'!A1745,'TABELA UNIFICADA 2024'!G1745," ")</f>
        <v xml:space="preserve"> </v>
      </c>
      <c r="K1799" s="96" t="s">
        <v>113</v>
      </c>
      <c r="L1799" s="100" t="str">
        <f t="shared" si="157"/>
        <v>-</v>
      </c>
      <c r="M1799" s="95" t="str">
        <f>IF(C1799='TABELA UNIFICADA 2024'!A1799,'TABELA UNIFICADA 2024'!C1799," ")</f>
        <v xml:space="preserve"> </v>
      </c>
      <c r="N1799" s="99" t="str">
        <f>IF(C1799='TABELA UNIFICADA 2024'!A1745,'TABELA UNIFICADA 2024'!F1745," ")</f>
        <v xml:space="preserve"> </v>
      </c>
      <c r="O1799" s="99" t="str">
        <f t="shared" si="158"/>
        <v xml:space="preserve"> </v>
      </c>
      <c r="Y1799" s="183" t="s">
        <v>2499</v>
      </c>
      <c r="Z1799" s="104" t="s">
        <v>774</v>
      </c>
      <c r="AA1799" s="104" t="s">
        <v>618</v>
      </c>
      <c r="AB1799" s="104" t="s">
        <v>2550</v>
      </c>
      <c r="AC1799" s="106">
        <f>IF(AND(AB1799="FERRO",AA1799="PADRAO"),CONTROLE!$T$2,IF(AND(AB1799="FERRO",AA1799="ESPECIAL"),CONTROLE!$T$3,IF(AND(AB1799="ACO",AA1799="PADRAO"),CONTROLE!$T$8,IF(AND(AB1799="ACO",AA1799="ESPECIAL"),CONTROLE!$T$9,IF(AND(AB1799="ALUMINIO",AA1799="PADRAO"),CONTROLE!$T$5,IF(AND(AB1799="ALUMINIO",AA1799="ESPECIAL"),CONTROLE!$T$6))))))</f>
        <v>12740</v>
      </c>
    </row>
    <row r="1800" spans="1:29" ht="15" customHeight="1">
      <c r="A1800" s="98" t="s">
        <v>2927</v>
      </c>
      <c r="B1800" s="96" t="str">
        <f t="shared" si="159"/>
        <v xml:space="preserve"> </v>
      </c>
      <c r="C1800" s="96" t="str">
        <f>IF(AND(ISBLANK('TABELA UNIFICADA 2024'!P1746)=TRUE,(ISBLANK('TABELA UNIFICADA 2024'!A1746)=FALSE)),'TABELA UNIFICADA 2024'!A1746," ")</f>
        <v xml:space="preserve"> </v>
      </c>
      <c r="D1800" s="96" t="s">
        <v>43</v>
      </c>
      <c r="E1800" s="191" t="str">
        <f>IF(ISBLANK('TABELA UNIFICADA 2024'!M1746)=TRUE," ",'TABELA UNIFICADA 2024'!M1746)</f>
        <v xml:space="preserve"> </v>
      </c>
      <c r="F1800" s="96" t="s">
        <v>111</v>
      </c>
      <c r="G1800" s="96" t="str">
        <f>IF(C1800='TABELA UNIFICADA 2024'!A1800,'TABELA UNIFICADA 2024'!D1800," ")</f>
        <v xml:space="preserve"> </v>
      </c>
      <c r="H1800" s="96" t="s">
        <v>43</v>
      </c>
      <c r="I1800" s="96" t="s">
        <v>112</v>
      </c>
      <c r="J1800" s="97" t="str">
        <f>IF(C1800='TABELA UNIFICADA 2024'!A1746,'TABELA UNIFICADA 2024'!G1746," ")</f>
        <v xml:space="preserve"> </v>
      </c>
      <c r="K1800" s="96" t="s">
        <v>113</v>
      </c>
      <c r="L1800" s="100" t="str">
        <f t="shared" si="157"/>
        <v>-</v>
      </c>
      <c r="M1800" s="95" t="str">
        <f>IF(C1800='TABELA UNIFICADA 2024'!A1800,'TABELA UNIFICADA 2024'!C1800," ")</f>
        <v xml:space="preserve"> </v>
      </c>
      <c r="N1800" s="99" t="str">
        <f>IF(C1800='TABELA UNIFICADA 2024'!A1746,'TABELA UNIFICADA 2024'!F1746," ")</f>
        <v xml:space="preserve"> </v>
      </c>
      <c r="O1800" s="99" t="str">
        <f t="shared" si="158"/>
        <v xml:space="preserve"> </v>
      </c>
      <c r="Y1800" s="183" t="s">
        <v>2500</v>
      </c>
      <c r="Z1800" s="104" t="s">
        <v>666</v>
      </c>
      <c r="AA1800" s="104" t="s">
        <v>618</v>
      </c>
      <c r="AB1800" s="104" t="str">
        <f>IF(LEFT(Z1800,1)="G","FERRO",0)</f>
        <v>FERRO</v>
      </c>
      <c r="AC1800" s="106">
        <f>IF(AND(AB1800="FERRO",AA1800="PADRAO"),CONTROLE!$T$2,IF(AND(AB1800="FERRO",AA1800="ESPECIAL"),CONTROLE!$T$3,IF(AND(AB1800="ACO",AA1800="PADRAO"),CONTROLE!$T$8,IF(AND(AB1800="ACO",AA1800="ESPECIAL"),CONTROLE!$T$9,IF(AND(AB1800="ALUMINIO",AA1800="PADRAO"),CONTROLE!$T$5,IF(AND(AB1800="ALUMINIO",AA1800="ESPECIAL"),CONTROLE!$T$6))))))</f>
        <v>12738</v>
      </c>
    </row>
    <row r="1801" spans="1:29" ht="15" customHeight="1">
      <c r="A1801" s="98" t="s">
        <v>2927</v>
      </c>
      <c r="B1801" s="96" t="str">
        <f t="shared" si="159"/>
        <v xml:space="preserve"> </v>
      </c>
      <c r="C1801" s="96" t="str">
        <f>IF(AND(ISBLANK('TABELA UNIFICADA 2024'!P1747)=TRUE,(ISBLANK('TABELA UNIFICADA 2024'!A1747)=FALSE)),'TABELA UNIFICADA 2024'!A1747," ")</f>
        <v xml:space="preserve"> </v>
      </c>
      <c r="D1801" s="96" t="s">
        <v>43</v>
      </c>
      <c r="E1801" s="191" t="str">
        <f>IF(ISBLANK('TABELA UNIFICADA 2024'!M1747)=TRUE," ",'TABELA UNIFICADA 2024'!M1747)</f>
        <v xml:space="preserve"> </v>
      </c>
      <c r="F1801" s="96" t="s">
        <v>111</v>
      </c>
      <c r="G1801" s="96" t="str">
        <f>IF(C1801='TABELA UNIFICADA 2024'!A1801,'TABELA UNIFICADA 2024'!D1801," ")</f>
        <v xml:space="preserve"> </v>
      </c>
      <c r="H1801" s="96" t="s">
        <v>43</v>
      </c>
      <c r="I1801" s="96" t="s">
        <v>112</v>
      </c>
      <c r="J1801" s="97" t="str">
        <f>IF(C1801='TABELA UNIFICADA 2024'!A1747,'TABELA UNIFICADA 2024'!G1747," ")</f>
        <v xml:space="preserve"> </v>
      </c>
      <c r="K1801" s="96" t="s">
        <v>113</v>
      </c>
      <c r="L1801" s="100" t="str">
        <f t="shared" si="157"/>
        <v>-</v>
      </c>
      <c r="M1801" s="95" t="str">
        <f>IF(C1801='TABELA UNIFICADA 2024'!A1801,'TABELA UNIFICADA 2024'!C1801," ")</f>
        <v xml:space="preserve"> </v>
      </c>
      <c r="N1801" s="99" t="str">
        <f>IF(C1801='TABELA UNIFICADA 2024'!A1747,'TABELA UNIFICADA 2024'!F1747," ")</f>
        <v xml:space="preserve"> </v>
      </c>
      <c r="O1801" s="99" t="str">
        <f t="shared" si="158"/>
        <v xml:space="preserve"> </v>
      </c>
      <c r="Y1801" s="183" t="s">
        <v>2501</v>
      </c>
      <c r="Z1801" s="104" t="s">
        <v>666</v>
      </c>
      <c r="AA1801" s="104" t="s">
        <v>618</v>
      </c>
      <c r="AB1801" s="104" t="str">
        <f>IF(LEFT(Z1801,1)="G","FERRO",0)</f>
        <v>FERRO</v>
      </c>
      <c r="AC1801" s="106">
        <f>IF(AND(AB1801="FERRO",AA1801="PADRAO"),CONTROLE!$T$2,IF(AND(AB1801="FERRO",AA1801="ESPECIAL"),CONTROLE!$T$3,IF(AND(AB1801="ACO",AA1801="PADRAO"),CONTROLE!$T$8,IF(AND(AB1801="ACO",AA1801="ESPECIAL"),CONTROLE!$T$9,IF(AND(AB1801="ALUMINIO",AA1801="PADRAO"),CONTROLE!$T$5,IF(AND(AB1801="ALUMINIO",AA1801="ESPECIAL"),CONTROLE!$T$6))))))</f>
        <v>12738</v>
      </c>
    </row>
    <row r="1802" spans="1:29" ht="15" customHeight="1">
      <c r="A1802" s="98" t="s">
        <v>2927</v>
      </c>
      <c r="B1802" s="96" t="str">
        <f t="shared" si="159"/>
        <v xml:space="preserve"> </v>
      </c>
      <c r="C1802" s="96" t="str">
        <f>IF(AND(ISBLANK('TABELA UNIFICADA 2024'!P1748)=TRUE,(ISBLANK('TABELA UNIFICADA 2024'!A1748)=FALSE)),'TABELA UNIFICADA 2024'!A1748," ")</f>
        <v xml:space="preserve"> </v>
      </c>
      <c r="D1802" s="96" t="s">
        <v>43</v>
      </c>
      <c r="E1802" s="191" t="str">
        <f>IF(ISBLANK('TABELA UNIFICADA 2024'!M1748)=TRUE," ",'TABELA UNIFICADA 2024'!M1748)</f>
        <v xml:space="preserve"> </v>
      </c>
      <c r="F1802" s="96" t="s">
        <v>111</v>
      </c>
      <c r="G1802" s="96" t="str">
        <f>IF(C1802='TABELA UNIFICADA 2024'!A1802,'TABELA UNIFICADA 2024'!D1802," ")</f>
        <v xml:space="preserve"> </v>
      </c>
      <c r="H1802" s="96" t="s">
        <v>43</v>
      </c>
      <c r="I1802" s="96" t="s">
        <v>112</v>
      </c>
      <c r="J1802" s="97" t="str">
        <f>IF(C1802='TABELA UNIFICADA 2024'!A1748,'TABELA UNIFICADA 2024'!G1748," ")</f>
        <v xml:space="preserve"> </v>
      </c>
      <c r="K1802" s="96" t="s">
        <v>113</v>
      </c>
      <c r="L1802" s="100" t="str">
        <f t="shared" si="157"/>
        <v>-</v>
      </c>
      <c r="M1802" s="95" t="str">
        <f>IF(C1802='TABELA UNIFICADA 2024'!A1802,'TABELA UNIFICADA 2024'!C1802," ")</f>
        <v xml:space="preserve"> </v>
      </c>
      <c r="N1802" s="99" t="str">
        <f>IF(C1802='TABELA UNIFICADA 2024'!A1748,'TABELA UNIFICADA 2024'!F1748," ")</f>
        <v xml:space="preserve"> </v>
      </c>
      <c r="O1802" s="99" t="str">
        <f t="shared" si="158"/>
        <v xml:space="preserve"> </v>
      </c>
      <c r="Y1802" s="183" t="s">
        <v>2502</v>
      </c>
      <c r="Z1802" s="104" t="s">
        <v>666</v>
      </c>
      <c r="AA1802" s="104" t="s">
        <v>618</v>
      </c>
      <c r="AB1802" s="104" t="str">
        <f>IF(LEFT(Z1802,1)="G","FERRO",0)</f>
        <v>FERRO</v>
      </c>
      <c r="AC1802" s="106">
        <f>IF(AND(AB1802="FERRO",AA1802="PADRAO"),CONTROLE!$T$2,IF(AND(AB1802="FERRO",AA1802="ESPECIAL"),CONTROLE!$T$3,IF(AND(AB1802="ACO",AA1802="PADRAO"),CONTROLE!$T$8,IF(AND(AB1802="ACO",AA1802="ESPECIAL"),CONTROLE!$T$9,IF(AND(AB1802="ALUMINIO",AA1802="PADRAO"),CONTROLE!$T$5,IF(AND(AB1802="ALUMINIO",AA1802="ESPECIAL"),CONTROLE!$T$6))))))</f>
        <v>12738</v>
      </c>
    </row>
    <row r="1803" spans="1:29" ht="15" customHeight="1">
      <c r="A1803" s="98" t="s">
        <v>2927</v>
      </c>
      <c r="B1803" s="96" t="str">
        <f t="shared" si="159"/>
        <v xml:space="preserve"> </v>
      </c>
      <c r="C1803" s="96" t="str">
        <f>IF(AND(ISBLANK('TABELA UNIFICADA 2024'!P1749)=TRUE,(ISBLANK('TABELA UNIFICADA 2024'!A1749)=FALSE)),'TABELA UNIFICADA 2024'!A1749," ")</f>
        <v xml:space="preserve"> </v>
      </c>
      <c r="D1803" s="96" t="s">
        <v>43</v>
      </c>
      <c r="E1803" s="191" t="str">
        <f>IF(ISBLANK('TABELA UNIFICADA 2024'!M1749)=TRUE," ",'TABELA UNIFICADA 2024'!M1749)</f>
        <v xml:space="preserve"> </v>
      </c>
      <c r="F1803" s="96" t="s">
        <v>111</v>
      </c>
      <c r="G1803" s="96" t="str">
        <f>IF(C1803='TABELA UNIFICADA 2024'!A1803,'TABELA UNIFICADA 2024'!D1803," ")</f>
        <v xml:space="preserve"> </v>
      </c>
      <c r="H1803" s="96" t="s">
        <v>43</v>
      </c>
      <c r="I1803" s="96" t="s">
        <v>112</v>
      </c>
      <c r="J1803" s="97" t="str">
        <f>IF(C1803='TABELA UNIFICADA 2024'!A1749,'TABELA UNIFICADA 2024'!G1749," ")</f>
        <v xml:space="preserve"> </v>
      </c>
      <c r="K1803" s="96" t="s">
        <v>113</v>
      </c>
      <c r="L1803" s="100" t="str">
        <f t="shared" si="157"/>
        <v>-</v>
      </c>
      <c r="M1803" s="95" t="str">
        <f>IF(C1803='TABELA UNIFICADA 2024'!A1803,'TABELA UNIFICADA 2024'!C1803," ")</f>
        <v xml:space="preserve"> </v>
      </c>
      <c r="N1803" s="99" t="str">
        <f>IF(C1803='TABELA UNIFICADA 2024'!A1749,'TABELA UNIFICADA 2024'!F1749," ")</f>
        <v xml:space="preserve"> </v>
      </c>
      <c r="O1803" s="99" t="str">
        <f t="shared" si="158"/>
        <v xml:space="preserve"> </v>
      </c>
      <c r="Y1803" s="183" t="s">
        <v>2503</v>
      </c>
      <c r="Z1803" s="104" t="s">
        <v>666</v>
      </c>
      <c r="AA1803" s="104" t="s">
        <v>618</v>
      </c>
      <c r="AB1803" s="104" t="str">
        <f>IF(LEFT(Z1803,1)="G","FERRO",0)</f>
        <v>FERRO</v>
      </c>
      <c r="AC1803" s="106">
        <f>IF(AND(AB1803="FERRO",AA1803="PADRAO"),CONTROLE!$T$2,IF(AND(AB1803="FERRO",AA1803="ESPECIAL"),CONTROLE!$T$3,IF(AND(AB1803="ACO",AA1803="PADRAO"),CONTROLE!$T$8,IF(AND(AB1803="ACO",AA1803="ESPECIAL"),CONTROLE!$T$9,IF(AND(AB1803="ALUMINIO",AA1803="PADRAO"),CONTROLE!$T$5,IF(AND(AB1803="ALUMINIO",AA1803="ESPECIAL"),CONTROLE!$T$6))))))</f>
        <v>12738</v>
      </c>
    </row>
    <row r="1804" spans="1:29" ht="15" customHeight="1">
      <c r="A1804" s="98" t="s">
        <v>2927</v>
      </c>
      <c r="B1804" s="96" t="str">
        <f t="shared" si="159"/>
        <v xml:space="preserve"> </v>
      </c>
      <c r="C1804" s="96" t="str">
        <f>IF(AND(ISBLANK('TABELA UNIFICADA 2024'!P1750)=TRUE,(ISBLANK('TABELA UNIFICADA 2024'!A1750)=FALSE)),'TABELA UNIFICADA 2024'!A1750," ")</f>
        <v xml:space="preserve"> </v>
      </c>
      <c r="D1804" s="96" t="s">
        <v>43</v>
      </c>
      <c r="E1804" s="191" t="str">
        <f>IF(ISBLANK('TABELA UNIFICADA 2024'!M1750)=TRUE," ",'TABELA UNIFICADA 2024'!M1750)</f>
        <v xml:space="preserve"> </v>
      </c>
      <c r="F1804" s="96" t="s">
        <v>111</v>
      </c>
      <c r="G1804" s="96" t="str">
        <f>IF(C1804='TABELA UNIFICADA 2024'!A1804,'TABELA UNIFICADA 2024'!D1804," ")</f>
        <v xml:space="preserve"> </v>
      </c>
      <c r="H1804" s="96" t="s">
        <v>43</v>
      </c>
      <c r="I1804" s="96" t="s">
        <v>112</v>
      </c>
      <c r="J1804" s="97" t="str">
        <f>IF(C1804='TABELA UNIFICADA 2024'!A1750,'TABELA UNIFICADA 2024'!G1750," ")</f>
        <v xml:space="preserve"> </v>
      </c>
      <c r="K1804" s="96" t="s">
        <v>113</v>
      </c>
      <c r="L1804" s="100" t="str">
        <f t="shared" si="157"/>
        <v>-</v>
      </c>
      <c r="M1804" s="95" t="str">
        <f>IF(C1804='TABELA UNIFICADA 2024'!A1804,'TABELA UNIFICADA 2024'!C1804," ")</f>
        <v xml:space="preserve"> </v>
      </c>
      <c r="N1804" s="99" t="str">
        <f>IF(C1804='TABELA UNIFICADA 2024'!A1750,'TABELA UNIFICADA 2024'!F1750," ")</f>
        <v xml:space="preserve"> </v>
      </c>
      <c r="O1804" s="99" t="str">
        <f t="shared" si="158"/>
        <v xml:space="preserve"> </v>
      </c>
      <c r="Y1804" s="183" t="s">
        <v>2504</v>
      </c>
      <c r="Z1804" s="104" t="s">
        <v>666</v>
      </c>
      <c r="AA1804" s="104" t="s">
        <v>618</v>
      </c>
      <c r="AB1804" s="104" t="str">
        <f>IF(LEFT(Z1804,1)="G","FERRO",0)</f>
        <v>FERRO</v>
      </c>
      <c r="AC1804" s="106">
        <f>IF(AND(AB1804="FERRO",AA1804="PADRAO"),CONTROLE!$T$2,IF(AND(AB1804="FERRO",AA1804="ESPECIAL"),CONTROLE!$T$3,IF(AND(AB1804="ACO",AA1804="PADRAO"),CONTROLE!$T$8,IF(AND(AB1804="ACO",AA1804="ESPECIAL"),CONTROLE!$T$9,IF(AND(AB1804="ALUMINIO",AA1804="PADRAO"),CONTROLE!$T$5,IF(AND(AB1804="ALUMINIO",AA1804="ESPECIAL"),CONTROLE!$T$6))))))</f>
        <v>12738</v>
      </c>
    </row>
    <row r="1805" spans="1:29" ht="15" customHeight="1">
      <c r="A1805" s="98" t="s">
        <v>2927</v>
      </c>
      <c r="B1805" s="96" t="str">
        <f t="shared" si="159"/>
        <v xml:space="preserve"> </v>
      </c>
      <c r="C1805" s="96" t="str">
        <f>IF(AND(ISBLANK('TABELA UNIFICADA 2024'!P1751)=TRUE,(ISBLANK('TABELA UNIFICADA 2024'!A1751)=FALSE)),'TABELA UNIFICADA 2024'!A1751," ")</f>
        <v xml:space="preserve"> </v>
      </c>
      <c r="D1805" s="96" t="s">
        <v>43</v>
      </c>
      <c r="E1805" s="191" t="str">
        <f>IF(ISBLANK('TABELA UNIFICADA 2024'!M1751)=TRUE," ",'TABELA UNIFICADA 2024'!M1751)</f>
        <v xml:space="preserve"> </v>
      </c>
      <c r="F1805" s="96" t="s">
        <v>111</v>
      </c>
      <c r="G1805" s="96" t="str">
        <f>IF(C1805='TABELA UNIFICADA 2024'!A1805,'TABELA UNIFICADA 2024'!D1805," ")</f>
        <v xml:space="preserve"> </v>
      </c>
      <c r="H1805" s="96" t="s">
        <v>43</v>
      </c>
      <c r="I1805" s="96" t="s">
        <v>112</v>
      </c>
      <c r="J1805" s="97" t="str">
        <f>IF(C1805='TABELA UNIFICADA 2024'!A1751,'TABELA UNIFICADA 2024'!G1751," ")</f>
        <v xml:space="preserve"> </v>
      </c>
      <c r="K1805" s="96" t="s">
        <v>113</v>
      </c>
      <c r="L1805" s="100" t="str">
        <f t="shared" si="157"/>
        <v>-</v>
      </c>
      <c r="M1805" s="95" t="str">
        <f>IF(C1805='TABELA UNIFICADA 2024'!A1805,'TABELA UNIFICADA 2024'!C1805," ")</f>
        <v xml:space="preserve"> </v>
      </c>
      <c r="N1805" s="99" t="str">
        <f>IF(C1805='TABELA UNIFICADA 2024'!A1751,'TABELA UNIFICADA 2024'!F1751," ")</f>
        <v xml:space="preserve"> </v>
      </c>
      <c r="O1805" s="99" t="str">
        <f t="shared" si="158"/>
        <v xml:space="preserve"> </v>
      </c>
      <c r="Y1805" s="183" t="s">
        <v>2505</v>
      </c>
      <c r="Z1805" s="104" t="s">
        <v>696</v>
      </c>
      <c r="AA1805" s="104" t="s">
        <v>618</v>
      </c>
      <c r="AB1805" s="104" t="s">
        <v>2550</v>
      </c>
      <c r="AC1805" s="106">
        <f>IF(AND(AB1805="FERRO",AA1805="PADRAO"),CONTROLE!$T$2,IF(AND(AB1805="FERRO",AA1805="ESPECIAL"),CONTROLE!$T$3,IF(AND(AB1805="ACO",AA1805="PADRAO"),CONTROLE!$T$8,IF(AND(AB1805="ACO",AA1805="ESPECIAL"),CONTROLE!$T$9,IF(AND(AB1805="ALUMINIO",AA1805="PADRAO"),CONTROLE!$T$5,IF(AND(AB1805="ALUMINIO",AA1805="ESPECIAL"),CONTROLE!$T$6))))))</f>
        <v>12740</v>
      </c>
    </row>
    <row r="1806" spans="1:29" ht="15" customHeight="1">
      <c r="A1806" s="98" t="s">
        <v>2927</v>
      </c>
      <c r="B1806" s="96" t="str">
        <f t="shared" si="159"/>
        <v xml:space="preserve"> </v>
      </c>
      <c r="C1806" s="96" t="str">
        <f>IF(AND(ISBLANK('TABELA UNIFICADA 2024'!P1752)=TRUE,(ISBLANK('TABELA UNIFICADA 2024'!A1752)=FALSE)),'TABELA UNIFICADA 2024'!A1752," ")</f>
        <v xml:space="preserve"> </v>
      </c>
      <c r="D1806" s="96" t="s">
        <v>43</v>
      </c>
      <c r="E1806" s="191" t="str">
        <f>IF(ISBLANK('TABELA UNIFICADA 2024'!M1752)=TRUE," ",'TABELA UNIFICADA 2024'!M1752)</f>
        <v xml:space="preserve"> </v>
      </c>
      <c r="F1806" s="96" t="s">
        <v>111</v>
      </c>
      <c r="G1806" s="96" t="str">
        <f>IF(C1806='TABELA UNIFICADA 2024'!A1806,'TABELA UNIFICADA 2024'!D1806," ")</f>
        <v xml:space="preserve"> </v>
      </c>
      <c r="H1806" s="96" t="s">
        <v>43</v>
      </c>
      <c r="I1806" s="96" t="s">
        <v>112</v>
      </c>
      <c r="J1806" s="97" t="str">
        <f>IF(C1806='TABELA UNIFICADA 2024'!A1752,'TABELA UNIFICADA 2024'!G1752," ")</f>
        <v xml:space="preserve"> </v>
      </c>
      <c r="K1806" s="96" t="s">
        <v>113</v>
      </c>
      <c r="L1806" s="100" t="str">
        <f t="shared" ref="L1806:L1869" si="161">IFERROR(VLOOKUP(M1806,$Y$3:$AC$3003,5,0),"-")</f>
        <v>-</v>
      </c>
      <c r="M1806" s="95" t="str">
        <f>IF(C1806='TABELA UNIFICADA 2024'!A1806,'TABELA UNIFICADA 2024'!C1806," ")</f>
        <v xml:space="preserve"> </v>
      </c>
      <c r="N1806" s="99" t="str">
        <f>IF(C1806='TABELA UNIFICADA 2024'!A1752,'TABELA UNIFICADA 2024'!F1752," ")</f>
        <v xml:space="preserve"> </v>
      </c>
      <c r="O1806" s="99" t="str">
        <f t="shared" ref="O1806:O1869" si="162">IF(C1806=" "," ",CONCATENATE(A1806," ",B1806,," ",C1806," ",D1806," ",TEXT(E1806,"dd/mm/aaaa")," ",F1806," ",IF(LEFT(M1806, 2) = "PF", SUBSTITUTE(M1806, ".","") &amp; ".055",M1806 &amp; ".055")," ",H1806," ",I1806," ",TEXT(J1806,"#,00")," ",K1806))</f>
        <v xml:space="preserve"> </v>
      </c>
      <c r="Y1806" s="183" t="s">
        <v>2506</v>
      </c>
      <c r="Z1806" s="104" t="s">
        <v>696</v>
      </c>
      <c r="AA1806" s="104" t="s">
        <v>618</v>
      </c>
      <c r="AB1806" s="104" t="s">
        <v>2550</v>
      </c>
      <c r="AC1806" s="106">
        <f>IF(AND(AB1806="FERRO",AA1806="PADRAO"),CONTROLE!$T$2,IF(AND(AB1806="FERRO",AA1806="ESPECIAL"),CONTROLE!$T$3,IF(AND(AB1806="ACO",AA1806="PADRAO"),CONTROLE!$T$8,IF(AND(AB1806="ACO",AA1806="ESPECIAL"),CONTROLE!$T$9,IF(AND(AB1806="ALUMINIO",AA1806="PADRAO"),CONTROLE!$T$5,IF(AND(AB1806="ALUMINIO",AA1806="ESPECIAL"),CONTROLE!$T$6))))))</f>
        <v>12740</v>
      </c>
    </row>
    <row r="1807" spans="1:29" ht="15" customHeight="1">
      <c r="A1807" s="98" t="s">
        <v>2927</v>
      </c>
      <c r="B1807" s="96" t="str">
        <f t="shared" si="159"/>
        <v xml:space="preserve"> </v>
      </c>
      <c r="C1807" s="96" t="str">
        <f>IF(AND(ISBLANK('TABELA UNIFICADA 2024'!P1753)=TRUE,(ISBLANK('TABELA UNIFICADA 2024'!A1753)=FALSE)),'TABELA UNIFICADA 2024'!A1753," ")</f>
        <v xml:space="preserve"> </v>
      </c>
      <c r="D1807" s="96" t="s">
        <v>43</v>
      </c>
      <c r="E1807" s="191" t="str">
        <f>IF(ISBLANK('TABELA UNIFICADA 2024'!M1753)=TRUE," ",'TABELA UNIFICADA 2024'!M1753)</f>
        <v xml:space="preserve"> </v>
      </c>
      <c r="F1807" s="96" t="s">
        <v>111</v>
      </c>
      <c r="G1807" s="96" t="str">
        <f>IF(C1807='TABELA UNIFICADA 2024'!A1807,'TABELA UNIFICADA 2024'!D1807," ")</f>
        <v xml:space="preserve"> </v>
      </c>
      <c r="H1807" s="96" t="s">
        <v>43</v>
      </c>
      <c r="I1807" s="96" t="s">
        <v>112</v>
      </c>
      <c r="J1807" s="97" t="str">
        <f>IF(C1807='TABELA UNIFICADA 2024'!A1753,'TABELA UNIFICADA 2024'!G1753," ")</f>
        <v xml:space="preserve"> </v>
      </c>
      <c r="K1807" s="96" t="s">
        <v>113</v>
      </c>
      <c r="L1807" s="100" t="str">
        <f t="shared" si="161"/>
        <v>-</v>
      </c>
      <c r="M1807" s="95" t="str">
        <f>IF(C1807='TABELA UNIFICADA 2024'!A1807,'TABELA UNIFICADA 2024'!C1807," ")</f>
        <v xml:space="preserve"> </v>
      </c>
      <c r="N1807" s="99" t="str">
        <f>IF(C1807='TABELA UNIFICADA 2024'!A1753,'TABELA UNIFICADA 2024'!F1753," ")</f>
        <v xml:space="preserve"> </v>
      </c>
      <c r="O1807" s="99" t="str">
        <f t="shared" si="162"/>
        <v xml:space="preserve"> </v>
      </c>
      <c r="Y1807" s="183" t="s">
        <v>2507</v>
      </c>
      <c r="Z1807" s="104" t="s">
        <v>696</v>
      </c>
      <c r="AA1807" s="104" t="s">
        <v>618</v>
      </c>
      <c r="AB1807" s="104" t="s">
        <v>2550</v>
      </c>
      <c r="AC1807" s="106">
        <f>IF(AND(AB1807="FERRO",AA1807="PADRAO"),CONTROLE!$T$2,IF(AND(AB1807="FERRO",AA1807="ESPECIAL"),CONTROLE!$T$3,IF(AND(AB1807="ACO",AA1807="PADRAO"),CONTROLE!$T$8,IF(AND(AB1807="ACO",AA1807="ESPECIAL"),CONTROLE!$T$9,IF(AND(AB1807="ALUMINIO",AA1807="PADRAO"),CONTROLE!$T$5,IF(AND(AB1807="ALUMINIO",AA1807="ESPECIAL"),CONTROLE!$T$6))))))</f>
        <v>12740</v>
      </c>
    </row>
    <row r="1808" spans="1:29" ht="15" customHeight="1">
      <c r="A1808" s="98" t="s">
        <v>2927</v>
      </c>
      <c r="B1808" s="96" t="str">
        <f t="shared" si="159"/>
        <v xml:space="preserve"> </v>
      </c>
      <c r="C1808" s="96" t="str">
        <f>IF(AND(ISBLANK('TABELA UNIFICADA 2024'!P1754)=TRUE,(ISBLANK('TABELA UNIFICADA 2024'!A1754)=FALSE)),'TABELA UNIFICADA 2024'!A1754," ")</f>
        <v xml:space="preserve"> </v>
      </c>
      <c r="D1808" s="96" t="s">
        <v>43</v>
      </c>
      <c r="E1808" s="191" t="str">
        <f>IF(ISBLANK('TABELA UNIFICADA 2024'!M1754)=TRUE," ",'TABELA UNIFICADA 2024'!M1754)</f>
        <v xml:space="preserve"> </v>
      </c>
      <c r="F1808" s="96" t="s">
        <v>111</v>
      </c>
      <c r="G1808" s="96" t="str">
        <f>IF(C1808='TABELA UNIFICADA 2024'!A1808,'TABELA UNIFICADA 2024'!D1808," ")</f>
        <v xml:space="preserve"> </v>
      </c>
      <c r="H1808" s="96" t="s">
        <v>43</v>
      </c>
      <c r="I1808" s="96" t="s">
        <v>112</v>
      </c>
      <c r="J1808" s="97" t="str">
        <f>IF(C1808='TABELA UNIFICADA 2024'!A1754,'TABELA UNIFICADA 2024'!G1754," ")</f>
        <v xml:space="preserve"> </v>
      </c>
      <c r="K1808" s="96" t="s">
        <v>113</v>
      </c>
      <c r="L1808" s="100" t="str">
        <f t="shared" si="161"/>
        <v>-</v>
      </c>
      <c r="M1808" s="95" t="str">
        <f>IF(C1808='TABELA UNIFICADA 2024'!A1808,'TABELA UNIFICADA 2024'!C1808," ")</f>
        <v xml:space="preserve"> </v>
      </c>
      <c r="N1808" s="99" t="str">
        <f>IF(C1808='TABELA UNIFICADA 2024'!A1754,'TABELA UNIFICADA 2024'!F1754," ")</f>
        <v xml:space="preserve"> </v>
      </c>
      <c r="O1808" s="99" t="str">
        <f t="shared" si="162"/>
        <v xml:space="preserve"> </v>
      </c>
      <c r="Y1808" s="183" t="s">
        <v>2508</v>
      </c>
      <c r="Z1808" s="104" t="s">
        <v>696</v>
      </c>
      <c r="AA1808" s="104" t="s">
        <v>618</v>
      </c>
      <c r="AB1808" s="104" t="s">
        <v>2550</v>
      </c>
      <c r="AC1808" s="106">
        <f>IF(AND(AB1808="FERRO",AA1808="PADRAO"),CONTROLE!$T$2,IF(AND(AB1808="FERRO",AA1808="ESPECIAL"),CONTROLE!$T$3,IF(AND(AB1808="ACO",AA1808="PADRAO"),CONTROLE!$T$8,IF(AND(AB1808="ACO",AA1808="ESPECIAL"),CONTROLE!$T$9,IF(AND(AB1808="ALUMINIO",AA1808="PADRAO"),CONTROLE!$T$5,IF(AND(AB1808="ALUMINIO",AA1808="ESPECIAL"),CONTROLE!$T$6))))))</f>
        <v>12740</v>
      </c>
    </row>
    <row r="1809" spans="1:29" ht="15" customHeight="1">
      <c r="A1809" s="98" t="s">
        <v>2927</v>
      </c>
      <c r="B1809" s="96" t="str">
        <f t="shared" si="159"/>
        <v xml:space="preserve"> </v>
      </c>
      <c r="C1809" s="96" t="str">
        <f>IF(AND(ISBLANK('TABELA UNIFICADA 2024'!P1755)=TRUE,(ISBLANK('TABELA UNIFICADA 2024'!A1755)=FALSE)),'TABELA UNIFICADA 2024'!A1755," ")</f>
        <v xml:space="preserve"> </v>
      </c>
      <c r="D1809" s="96" t="s">
        <v>43</v>
      </c>
      <c r="E1809" s="191" t="str">
        <f>IF(ISBLANK('TABELA UNIFICADA 2024'!M1755)=TRUE," ",'TABELA UNIFICADA 2024'!M1755)</f>
        <v xml:space="preserve"> </v>
      </c>
      <c r="F1809" s="96" t="s">
        <v>111</v>
      </c>
      <c r="G1809" s="96" t="str">
        <f>IF(C1809='TABELA UNIFICADA 2024'!A1809,'TABELA UNIFICADA 2024'!D1809," ")</f>
        <v xml:space="preserve"> </v>
      </c>
      <c r="H1809" s="96" t="s">
        <v>43</v>
      </c>
      <c r="I1809" s="96" t="s">
        <v>112</v>
      </c>
      <c r="J1809" s="97" t="str">
        <f>IF(C1809='TABELA UNIFICADA 2024'!A1755,'TABELA UNIFICADA 2024'!G1755," ")</f>
        <v xml:space="preserve"> </v>
      </c>
      <c r="K1809" s="96" t="s">
        <v>113</v>
      </c>
      <c r="L1809" s="100" t="str">
        <f t="shared" si="161"/>
        <v>-</v>
      </c>
      <c r="M1809" s="95" t="str">
        <f>IF(C1809='TABELA UNIFICADA 2024'!A1809,'TABELA UNIFICADA 2024'!C1809," ")</f>
        <v xml:space="preserve"> </v>
      </c>
      <c r="N1809" s="99" t="str">
        <f>IF(C1809='TABELA UNIFICADA 2024'!A1755,'TABELA UNIFICADA 2024'!F1755," ")</f>
        <v xml:space="preserve"> </v>
      </c>
      <c r="O1809" s="99" t="str">
        <f t="shared" si="162"/>
        <v xml:space="preserve"> </v>
      </c>
      <c r="Y1809" s="183" t="s">
        <v>2509</v>
      </c>
      <c r="Z1809" s="104" t="s">
        <v>696</v>
      </c>
      <c r="AA1809" s="104" t="s">
        <v>618</v>
      </c>
      <c r="AB1809" s="104" t="s">
        <v>2550</v>
      </c>
      <c r="AC1809" s="106">
        <f>IF(AND(AB1809="FERRO",AA1809="PADRAO"),CONTROLE!$T$2,IF(AND(AB1809="FERRO",AA1809="ESPECIAL"),CONTROLE!$T$3,IF(AND(AB1809="ACO",AA1809="PADRAO"),CONTROLE!$T$8,IF(AND(AB1809="ACO",AA1809="ESPECIAL"),CONTROLE!$T$9,IF(AND(AB1809="ALUMINIO",AA1809="PADRAO"),CONTROLE!$T$5,IF(AND(AB1809="ALUMINIO",AA1809="ESPECIAL"),CONTROLE!$T$6))))))</f>
        <v>12740</v>
      </c>
    </row>
    <row r="1810" spans="1:29" ht="15" customHeight="1">
      <c r="A1810" s="98" t="s">
        <v>2927</v>
      </c>
      <c r="B1810" s="96" t="str">
        <f t="shared" si="159"/>
        <v xml:space="preserve"> </v>
      </c>
      <c r="C1810" s="96" t="str">
        <f>IF(AND(ISBLANK('TABELA UNIFICADA 2024'!P1756)=TRUE,(ISBLANK('TABELA UNIFICADA 2024'!A1756)=FALSE)),'TABELA UNIFICADA 2024'!A1756," ")</f>
        <v xml:space="preserve"> </v>
      </c>
      <c r="D1810" s="96" t="s">
        <v>43</v>
      </c>
      <c r="E1810" s="191" t="str">
        <f>IF(ISBLANK('TABELA UNIFICADA 2024'!M1756)=TRUE," ",'TABELA UNIFICADA 2024'!M1756)</f>
        <v xml:space="preserve"> </v>
      </c>
      <c r="F1810" s="96" t="s">
        <v>111</v>
      </c>
      <c r="G1810" s="96" t="str">
        <f>IF(C1810='TABELA UNIFICADA 2024'!A1810,'TABELA UNIFICADA 2024'!D1810," ")</f>
        <v xml:space="preserve"> </v>
      </c>
      <c r="H1810" s="96" t="s">
        <v>43</v>
      </c>
      <c r="I1810" s="96" t="s">
        <v>112</v>
      </c>
      <c r="J1810" s="97" t="str">
        <f>IF(C1810='TABELA UNIFICADA 2024'!A1756,'TABELA UNIFICADA 2024'!G1756," ")</f>
        <v xml:space="preserve"> </v>
      </c>
      <c r="K1810" s="96" t="s">
        <v>113</v>
      </c>
      <c r="L1810" s="100" t="str">
        <f t="shared" si="161"/>
        <v>-</v>
      </c>
      <c r="M1810" s="95" t="str">
        <f>IF(C1810='TABELA UNIFICADA 2024'!A1810,'TABELA UNIFICADA 2024'!C1810," ")</f>
        <v xml:space="preserve"> </v>
      </c>
      <c r="N1810" s="99" t="str">
        <f>IF(C1810='TABELA UNIFICADA 2024'!A1756,'TABELA UNIFICADA 2024'!F1756," ")</f>
        <v xml:space="preserve"> </v>
      </c>
      <c r="O1810" s="99" t="str">
        <f t="shared" si="162"/>
        <v xml:space="preserve"> </v>
      </c>
      <c r="Y1810" s="183" t="s">
        <v>2510</v>
      </c>
      <c r="Z1810" s="104" t="s">
        <v>696</v>
      </c>
      <c r="AA1810" s="104" t="s">
        <v>618</v>
      </c>
      <c r="AB1810" s="104" t="s">
        <v>2550</v>
      </c>
      <c r="AC1810" s="106">
        <f>IF(AND(AB1810="FERRO",AA1810="PADRAO"),CONTROLE!$T$2,IF(AND(AB1810="FERRO",AA1810="ESPECIAL"),CONTROLE!$T$3,IF(AND(AB1810="ACO",AA1810="PADRAO"),CONTROLE!$T$8,IF(AND(AB1810="ACO",AA1810="ESPECIAL"),CONTROLE!$T$9,IF(AND(AB1810="ALUMINIO",AA1810="PADRAO"),CONTROLE!$T$5,IF(AND(AB1810="ALUMINIO",AA1810="ESPECIAL"),CONTROLE!$T$6))))))</f>
        <v>12740</v>
      </c>
    </row>
    <row r="1811" spans="1:29" ht="15" customHeight="1">
      <c r="A1811" s="98" t="s">
        <v>2927</v>
      </c>
      <c r="B1811" s="96" t="str">
        <f t="shared" si="159"/>
        <v xml:space="preserve"> </v>
      </c>
      <c r="C1811" s="96" t="str">
        <f>IF(AND(ISBLANK('TABELA UNIFICADA 2024'!P1757)=TRUE,(ISBLANK('TABELA UNIFICADA 2024'!A1757)=FALSE)),'TABELA UNIFICADA 2024'!A1757," ")</f>
        <v xml:space="preserve"> </v>
      </c>
      <c r="D1811" s="96" t="s">
        <v>43</v>
      </c>
      <c r="E1811" s="191" t="str">
        <f>IF(ISBLANK('TABELA UNIFICADA 2024'!M1757)=TRUE," ",'TABELA UNIFICADA 2024'!M1757)</f>
        <v xml:space="preserve"> </v>
      </c>
      <c r="F1811" s="96" t="s">
        <v>111</v>
      </c>
      <c r="G1811" s="96" t="str">
        <f>IF(C1811='TABELA UNIFICADA 2024'!A1811,'TABELA UNIFICADA 2024'!D1811," ")</f>
        <v xml:space="preserve"> </v>
      </c>
      <c r="H1811" s="96" t="s">
        <v>43</v>
      </c>
      <c r="I1811" s="96" t="s">
        <v>112</v>
      </c>
      <c r="J1811" s="97" t="str">
        <f>IF(C1811='TABELA UNIFICADA 2024'!A1757,'TABELA UNIFICADA 2024'!G1757," ")</f>
        <v xml:space="preserve"> </v>
      </c>
      <c r="K1811" s="96" t="s">
        <v>113</v>
      </c>
      <c r="L1811" s="100" t="str">
        <f t="shared" si="161"/>
        <v>-</v>
      </c>
      <c r="M1811" s="95" t="str">
        <f>IF(C1811='TABELA UNIFICADA 2024'!A1811,'TABELA UNIFICADA 2024'!C1811," ")</f>
        <v xml:space="preserve"> </v>
      </c>
      <c r="N1811" s="99" t="str">
        <f>IF(C1811='TABELA UNIFICADA 2024'!A1757,'TABELA UNIFICADA 2024'!F1757," ")</f>
        <v xml:space="preserve"> </v>
      </c>
      <c r="O1811" s="99" t="str">
        <f t="shared" si="162"/>
        <v xml:space="preserve"> </v>
      </c>
      <c r="Y1811" s="183" t="s">
        <v>2511</v>
      </c>
      <c r="Z1811" s="104" t="s">
        <v>696</v>
      </c>
      <c r="AA1811" s="104" t="s">
        <v>618</v>
      </c>
      <c r="AB1811" s="104" t="s">
        <v>2550</v>
      </c>
      <c r="AC1811" s="106">
        <f>IF(AND(AB1811="FERRO",AA1811="PADRAO"),CONTROLE!$T$2,IF(AND(AB1811="FERRO",AA1811="ESPECIAL"),CONTROLE!$T$3,IF(AND(AB1811="ACO",AA1811="PADRAO"),CONTROLE!$T$8,IF(AND(AB1811="ACO",AA1811="ESPECIAL"),CONTROLE!$T$9,IF(AND(AB1811="ALUMINIO",AA1811="PADRAO"),CONTROLE!$T$5,IF(AND(AB1811="ALUMINIO",AA1811="ESPECIAL"),CONTROLE!$T$6))))))</f>
        <v>12740</v>
      </c>
    </row>
    <row r="1812" spans="1:29" ht="15" customHeight="1">
      <c r="A1812" s="98" t="s">
        <v>2927</v>
      </c>
      <c r="B1812" s="96" t="str">
        <f t="shared" si="159"/>
        <v xml:space="preserve"> </v>
      </c>
      <c r="C1812" s="96" t="str">
        <f>IF(AND(ISBLANK('TABELA UNIFICADA 2024'!P1758)=TRUE,(ISBLANK('TABELA UNIFICADA 2024'!A1758)=FALSE)),'TABELA UNIFICADA 2024'!A1758," ")</f>
        <v xml:space="preserve"> </v>
      </c>
      <c r="D1812" s="96" t="s">
        <v>43</v>
      </c>
      <c r="E1812" s="191" t="str">
        <f>IF(ISBLANK('TABELA UNIFICADA 2024'!M1758)=TRUE," ",'TABELA UNIFICADA 2024'!M1758)</f>
        <v xml:space="preserve"> </v>
      </c>
      <c r="F1812" s="96" t="s">
        <v>111</v>
      </c>
      <c r="G1812" s="96" t="str">
        <f>IF(C1812='TABELA UNIFICADA 2024'!A1812,'TABELA UNIFICADA 2024'!D1812," ")</f>
        <v xml:space="preserve"> </v>
      </c>
      <c r="H1812" s="96" t="s">
        <v>43</v>
      </c>
      <c r="I1812" s="96" t="s">
        <v>112</v>
      </c>
      <c r="J1812" s="97" t="str">
        <f>IF(C1812='TABELA UNIFICADA 2024'!A1758,'TABELA UNIFICADA 2024'!G1758," ")</f>
        <v xml:space="preserve"> </v>
      </c>
      <c r="K1812" s="96" t="s">
        <v>113</v>
      </c>
      <c r="L1812" s="100" t="str">
        <f t="shared" si="161"/>
        <v>-</v>
      </c>
      <c r="M1812" s="95" t="str">
        <f>IF(C1812='TABELA UNIFICADA 2024'!A1812,'TABELA UNIFICADA 2024'!C1812," ")</f>
        <v xml:space="preserve"> </v>
      </c>
      <c r="N1812" s="99" t="str">
        <f>IF(C1812='TABELA UNIFICADA 2024'!A1758,'TABELA UNIFICADA 2024'!F1758," ")</f>
        <v xml:space="preserve"> </v>
      </c>
      <c r="O1812" s="99" t="str">
        <f t="shared" si="162"/>
        <v xml:space="preserve"> </v>
      </c>
      <c r="Y1812" s="183" t="s">
        <v>2512</v>
      </c>
      <c r="Z1812" s="104" t="s">
        <v>696</v>
      </c>
      <c r="AA1812" s="104" t="s">
        <v>618</v>
      </c>
      <c r="AB1812" s="104" t="s">
        <v>2550</v>
      </c>
      <c r="AC1812" s="106">
        <f>IF(AND(AB1812="FERRO",AA1812="PADRAO"),CONTROLE!$T$2,IF(AND(AB1812="FERRO",AA1812="ESPECIAL"),CONTROLE!$T$3,IF(AND(AB1812="ACO",AA1812="PADRAO"),CONTROLE!$T$8,IF(AND(AB1812="ACO",AA1812="ESPECIAL"),CONTROLE!$T$9,IF(AND(AB1812="ALUMINIO",AA1812="PADRAO"),CONTROLE!$T$5,IF(AND(AB1812="ALUMINIO",AA1812="ESPECIAL"),CONTROLE!$T$6))))))</f>
        <v>12740</v>
      </c>
    </row>
    <row r="1813" spans="1:29" ht="15" customHeight="1">
      <c r="A1813" s="98" t="s">
        <v>2927</v>
      </c>
      <c r="B1813" s="96" t="str">
        <f t="shared" si="159"/>
        <v xml:space="preserve"> </v>
      </c>
      <c r="C1813" s="96" t="str">
        <f>IF(AND(ISBLANK('TABELA UNIFICADA 2024'!P1759)=TRUE,(ISBLANK('TABELA UNIFICADA 2024'!A1759)=FALSE)),'TABELA UNIFICADA 2024'!A1759," ")</f>
        <v xml:space="preserve"> </v>
      </c>
      <c r="D1813" s="96" t="s">
        <v>43</v>
      </c>
      <c r="E1813" s="191" t="str">
        <f>IF(ISBLANK('TABELA UNIFICADA 2024'!M1759)=TRUE," ",'TABELA UNIFICADA 2024'!M1759)</f>
        <v xml:space="preserve"> </v>
      </c>
      <c r="F1813" s="96" t="s">
        <v>111</v>
      </c>
      <c r="G1813" s="96" t="str">
        <f>IF(C1813='TABELA UNIFICADA 2024'!A1813,'TABELA UNIFICADA 2024'!D1813," ")</f>
        <v xml:space="preserve"> </v>
      </c>
      <c r="H1813" s="96" t="s">
        <v>43</v>
      </c>
      <c r="I1813" s="96" t="s">
        <v>112</v>
      </c>
      <c r="J1813" s="97" t="str">
        <f>IF(C1813='TABELA UNIFICADA 2024'!A1759,'TABELA UNIFICADA 2024'!G1759," ")</f>
        <v xml:space="preserve"> </v>
      </c>
      <c r="K1813" s="96" t="s">
        <v>113</v>
      </c>
      <c r="L1813" s="100" t="str">
        <f t="shared" si="161"/>
        <v>-</v>
      </c>
      <c r="M1813" s="95" t="str">
        <f>IF(C1813='TABELA UNIFICADA 2024'!A1813,'TABELA UNIFICADA 2024'!C1813," ")</f>
        <v xml:space="preserve"> </v>
      </c>
      <c r="N1813" s="99" t="str">
        <f>IF(C1813='TABELA UNIFICADA 2024'!A1759,'TABELA UNIFICADA 2024'!F1759," ")</f>
        <v xml:space="preserve"> </v>
      </c>
      <c r="O1813" s="99" t="str">
        <f t="shared" si="162"/>
        <v xml:space="preserve"> </v>
      </c>
      <c r="Y1813" s="183" t="s">
        <v>2513</v>
      </c>
      <c r="Z1813" s="104" t="s">
        <v>696</v>
      </c>
      <c r="AA1813" s="104" t="s">
        <v>618</v>
      </c>
      <c r="AB1813" s="104" t="s">
        <v>2550</v>
      </c>
      <c r="AC1813" s="106">
        <f>IF(AND(AB1813="FERRO",AA1813="PADRAO"),CONTROLE!$T$2,IF(AND(AB1813="FERRO",AA1813="ESPECIAL"),CONTROLE!$T$3,IF(AND(AB1813="ACO",AA1813="PADRAO"),CONTROLE!$T$8,IF(AND(AB1813="ACO",AA1813="ESPECIAL"),CONTROLE!$T$9,IF(AND(AB1813="ALUMINIO",AA1813="PADRAO"),CONTROLE!$T$5,IF(AND(AB1813="ALUMINIO",AA1813="ESPECIAL"),CONTROLE!$T$6))))))</f>
        <v>12740</v>
      </c>
    </row>
    <row r="1814" spans="1:29" ht="15" customHeight="1">
      <c r="A1814" s="98" t="s">
        <v>2927</v>
      </c>
      <c r="B1814" s="96" t="str">
        <f t="shared" si="159"/>
        <v xml:space="preserve"> </v>
      </c>
      <c r="C1814" s="96" t="str">
        <f>IF(AND(ISBLANK('TABELA UNIFICADA 2024'!P1760)=TRUE,(ISBLANK('TABELA UNIFICADA 2024'!A1760)=FALSE)),'TABELA UNIFICADA 2024'!A1760," ")</f>
        <v xml:space="preserve"> </v>
      </c>
      <c r="D1814" s="96" t="s">
        <v>43</v>
      </c>
      <c r="E1814" s="191" t="str">
        <f>IF(ISBLANK('TABELA UNIFICADA 2024'!M1760)=TRUE," ",'TABELA UNIFICADA 2024'!M1760)</f>
        <v xml:space="preserve"> </v>
      </c>
      <c r="F1814" s="96" t="s">
        <v>111</v>
      </c>
      <c r="G1814" s="96" t="str">
        <f>IF(C1814='TABELA UNIFICADA 2024'!A1814,'TABELA UNIFICADA 2024'!D1814," ")</f>
        <v xml:space="preserve"> </v>
      </c>
      <c r="H1814" s="96" t="s">
        <v>43</v>
      </c>
      <c r="I1814" s="96" t="s">
        <v>112</v>
      </c>
      <c r="J1814" s="97" t="str">
        <f>IF(C1814='TABELA UNIFICADA 2024'!A1760,'TABELA UNIFICADA 2024'!G1760," ")</f>
        <v xml:space="preserve"> </v>
      </c>
      <c r="K1814" s="96" t="s">
        <v>113</v>
      </c>
      <c r="L1814" s="100" t="str">
        <f t="shared" si="161"/>
        <v>-</v>
      </c>
      <c r="M1814" s="95" t="str">
        <f>IF(C1814='TABELA UNIFICADA 2024'!A1814,'TABELA UNIFICADA 2024'!C1814," ")</f>
        <v xml:space="preserve"> </v>
      </c>
      <c r="N1814" s="99" t="str">
        <f>IF(C1814='TABELA UNIFICADA 2024'!A1760,'TABELA UNIFICADA 2024'!F1760," ")</f>
        <v xml:space="preserve"> </v>
      </c>
      <c r="O1814" s="99" t="str">
        <f t="shared" si="162"/>
        <v xml:space="preserve"> </v>
      </c>
      <c r="Y1814" s="183" t="s">
        <v>2514</v>
      </c>
      <c r="Z1814" s="104" t="s">
        <v>696</v>
      </c>
      <c r="AA1814" s="104" t="s">
        <v>618</v>
      </c>
      <c r="AB1814" s="104" t="s">
        <v>2550</v>
      </c>
      <c r="AC1814" s="106">
        <f>IF(AND(AB1814="FERRO",AA1814="PADRAO"),CONTROLE!$T$2,IF(AND(AB1814="FERRO",AA1814="ESPECIAL"),CONTROLE!$T$3,IF(AND(AB1814="ACO",AA1814="PADRAO"),CONTROLE!$T$8,IF(AND(AB1814="ACO",AA1814="ESPECIAL"),CONTROLE!$T$9,IF(AND(AB1814="ALUMINIO",AA1814="PADRAO"),CONTROLE!$T$5,IF(AND(AB1814="ALUMINIO",AA1814="ESPECIAL"),CONTROLE!$T$6))))))</f>
        <v>12740</v>
      </c>
    </row>
    <row r="1815" spans="1:29" ht="15" customHeight="1">
      <c r="A1815" s="98" t="s">
        <v>2927</v>
      </c>
      <c r="B1815" s="96" t="str">
        <f t="shared" si="159"/>
        <v xml:space="preserve"> </v>
      </c>
      <c r="C1815" s="96" t="str">
        <f>IF(AND(ISBLANK('TABELA UNIFICADA 2024'!P1761)=TRUE,(ISBLANK('TABELA UNIFICADA 2024'!A1761)=FALSE)),'TABELA UNIFICADA 2024'!A1761," ")</f>
        <v xml:space="preserve"> </v>
      </c>
      <c r="D1815" s="96" t="s">
        <v>43</v>
      </c>
      <c r="E1815" s="191" t="str">
        <f>IF(ISBLANK('TABELA UNIFICADA 2024'!M1761)=TRUE," ",'TABELA UNIFICADA 2024'!M1761)</f>
        <v xml:space="preserve"> </v>
      </c>
      <c r="F1815" s="96" t="s">
        <v>111</v>
      </c>
      <c r="G1815" s="96" t="str">
        <f>IF(C1815='TABELA UNIFICADA 2024'!A1815,'TABELA UNIFICADA 2024'!D1815," ")</f>
        <v xml:space="preserve"> </v>
      </c>
      <c r="H1815" s="96" t="s">
        <v>43</v>
      </c>
      <c r="I1815" s="96" t="s">
        <v>112</v>
      </c>
      <c r="J1815" s="97" t="str">
        <f>IF(C1815='TABELA UNIFICADA 2024'!A1761,'TABELA UNIFICADA 2024'!G1761," ")</f>
        <v xml:space="preserve"> </v>
      </c>
      <c r="K1815" s="96" t="s">
        <v>113</v>
      </c>
      <c r="L1815" s="100" t="str">
        <f t="shared" si="161"/>
        <v>-</v>
      </c>
      <c r="M1815" s="95" t="str">
        <f>IF(C1815='TABELA UNIFICADA 2024'!A1815,'TABELA UNIFICADA 2024'!C1815," ")</f>
        <v xml:space="preserve"> </v>
      </c>
      <c r="N1815" s="99" t="str">
        <f>IF(C1815='TABELA UNIFICADA 2024'!A1761,'TABELA UNIFICADA 2024'!F1761," ")</f>
        <v xml:space="preserve"> </v>
      </c>
      <c r="O1815" s="99" t="str">
        <f t="shared" si="162"/>
        <v xml:space="preserve"> </v>
      </c>
      <c r="Y1815" s="183" t="s">
        <v>2515</v>
      </c>
      <c r="Z1815" s="104" t="s">
        <v>696</v>
      </c>
      <c r="AA1815" s="104" t="s">
        <v>618</v>
      </c>
      <c r="AB1815" s="104" t="s">
        <v>2550</v>
      </c>
      <c r="AC1815" s="106">
        <f>IF(AND(AB1815="FERRO",AA1815="PADRAO"),CONTROLE!$T$2,IF(AND(AB1815="FERRO",AA1815="ESPECIAL"),CONTROLE!$T$3,IF(AND(AB1815="ACO",AA1815="PADRAO"),CONTROLE!$T$8,IF(AND(AB1815="ACO",AA1815="ESPECIAL"),CONTROLE!$T$9,IF(AND(AB1815="ALUMINIO",AA1815="PADRAO"),CONTROLE!$T$5,IF(AND(AB1815="ALUMINIO",AA1815="ESPECIAL"),CONTROLE!$T$6))))))</f>
        <v>12740</v>
      </c>
    </row>
    <row r="1816" spans="1:29" ht="15" customHeight="1">
      <c r="A1816" s="98" t="s">
        <v>2927</v>
      </c>
      <c r="B1816" s="96" t="str">
        <f t="shared" si="159"/>
        <v xml:space="preserve"> </v>
      </c>
      <c r="C1816" s="96" t="str">
        <f>IF(AND(ISBLANK('TABELA UNIFICADA 2024'!P1762)=TRUE,(ISBLANK('TABELA UNIFICADA 2024'!A1762)=FALSE)),'TABELA UNIFICADA 2024'!A1762," ")</f>
        <v xml:space="preserve"> </v>
      </c>
      <c r="D1816" s="96" t="s">
        <v>43</v>
      </c>
      <c r="E1816" s="191" t="str">
        <f>IF(ISBLANK('TABELA UNIFICADA 2024'!M1762)=TRUE," ",'TABELA UNIFICADA 2024'!M1762)</f>
        <v xml:space="preserve"> </v>
      </c>
      <c r="F1816" s="96" t="s">
        <v>111</v>
      </c>
      <c r="G1816" s="96" t="str">
        <f>IF(C1816='TABELA UNIFICADA 2024'!A1816,'TABELA UNIFICADA 2024'!D1816," ")</f>
        <v xml:space="preserve"> </v>
      </c>
      <c r="H1816" s="96" t="s">
        <v>43</v>
      </c>
      <c r="I1816" s="96" t="s">
        <v>112</v>
      </c>
      <c r="J1816" s="97" t="str">
        <f>IF(C1816='TABELA UNIFICADA 2024'!A1762,'TABELA UNIFICADA 2024'!G1762," ")</f>
        <v xml:space="preserve"> </v>
      </c>
      <c r="K1816" s="96" t="s">
        <v>113</v>
      </c>
      <c r="L1816" s="100" t="str">
        <f t="shared" si="161"/>
        <v>-</v>
      </c>
      <c r="M1816" s="95" t="str">
        <f>IF(C1816='TABELA UNIFICADA 2024'!A1816,'TABELA UNIFICADA 2024'!C1816," ")</f>
        <v xml:space="preserve"> </v>
      </c>
      <c r="N1816" s="99" t="str">
        <f>IF(C1816='TABELA UNIFICADA 2024'!A1762,'TABELA UNIFICADA 2024'!F1762," ")</f>
        <v xml:space="preserve"> </v>
      </c>
      <c r="O1816" s="99" t="str">
        <f t="shared" si="162"/>
        <v xml:space="preserve"> </v>
      </c>
      <c r="Y1816" s="183" t="s">
        <v>2516</v>
      </c>
      <c r="Z1816" s="104" t="s">
        <v>696</v>
      </c>
      <c r="AA1816" s="104" t="s">
        <v>618</v>
      </c>
      <c r="AB1816" s="104" t="s">
        <v>2550</v>
      </c>
      <c r="AC1816" s="106">
        <f>IF(AND(AB1816="FERRO",AA1816="PADRAO"),CONTROLE!$T$2,IF(AND(AB1816="FERRO",AA1816="ESPECIAL"),CONTROLE!$T$3,IF(AND(AB1816="ACO",AA1816="PADRAO"),CONTROLE!$T$8,IF(AND(AB1816="ACO",AA1816="ESPECIAL"),CONTROLE!$T$9,IF(AND(AB1816="ALUMINIO",AA1816="PADRAO"),CONTROLE!$T$5,IF(AND(AB1816="ALUMINIO",AA1816="ESPECIAL"),CONTROLE!$T$6))))))</f>
        <v>12740</v>
      </c>
    </row>
    <row r="1817" spans="1:29" ht="15" customHeight="1">
      <c r="A1817" s="98" t="s">
        <v>2927</v>
      </c>
      <c r="B1817" s="96" t="str">
        <f t="shared" si="159"/>
        <v xml:space="preserve"> </v>
      </c>
      <c r="C1817" s="96" t="str">
        <f>IF(AND(ISBLANK('TABELA UNIFICADA 2024'!P1763)=TRUE,(ISBLANK('TABELA UNIFICADA 2024'!A1763)=FALSE)),'TABELA UNIFICADA 2024'!A1763," ")</f>
        <v xml:space="preserve"> </v>
      </c>
      <c r="D1817" s="96" t="s">
        <v>43</v>
      </c>
      <c r="E1817" s="191" t="str">
        <f>IF(ISBLANK('TABELA UNIFICADA 2024'!M1763)=TRUE," ",'TABELA UNIFICADA 2024'!M1763)</f>
        <v xml:space="preserve"> </v>
      </c>
      <c r="F1817" s="96" t="s">
        <v>111</v>
      </c>
      <c r="G1817" s="96" t="str">
        <f>IF(C1817='TABELA UNIFICADA 2024'!A1817,'TABELA UNIFICADA 2024'!D1817," ")</f>
        <v xml:space="preserve"> </v>
      </c>
      <c r="H1817" s="96" t="s">
        <v>43</v>
      </c>
      <c r="I1817" s="96" t="s">
        <v>112</v>
      </c>
      <c r="J1817" s="97" t="str">
        <f>IF(C1817='TABELA UNIFICADA 2024'!A1763,'TABELA UNIFICADA 2024'!G1763," ")</f>
        <v xml:space="preserve"> </v>
      </c>
      <c r="K1817" s="96" t="s">
        <v>113</v>
      </c>
      <c r="L1817" s="100" t="str">
        <f t="shared" si="161"/>
        <v>-</v>
      </c>
      <c r="M1817" s="95" t="str">
        <f>IF(C1817='TABELA UNIFICADA 2024'!A1817,'TABELA UNIFICADA 2024'!C1817," ")</f>
        <v xml:space="preserve"> </v>
      </c>
      <c r="N1817" s="99" t="str">
        <f>IF(C1817='TABELA UNIFICADA 2024'!A1763,'TABELA UNIFICADA 2024'!F1763," ")</f>
        <v xml:space="preserve"> </v>
      </c>
      <c r="O1817" s="99" t="str">
        <f t="shared" si="162"/>
        <v xml:space="preserve"> </v>
      </c>
      <c r="Y1817" s="183" t="s">
        <v>2517</v>
      </c>
      <c r="Z1817" s="104" t="s">
        <v>696</v>
      </c>
      <c r="AA1817" s="104" t="s">
        <v>618</v>
      </c>
      <c r="AB1817" s="104" t="s">
        <v>2550</v>
      </c>
      <c r="AC1817" s="106">
        <f>IF(AND(AB1817="FERRO",AA1817="PADRAO"),CONTROLE!$T$2,IF(AND(AB1817="FERRO",AA1817="ESPECIAL"),CONTROLE!$T$3,IF(AND(AB1817="ACO",AA1817="PADRAO"),CONTROLE!$T$8,IF(AND(AB1817="ACO",AA1817="ESPECIAL"),CONTROLE!$T$9,IF(AND(AB1817="ALUMINIO",AA1817="PADRAO"),CONTROLE!$T$5,IF(AND(AB1817="ALUMINIO",AA1817="ESPECIAL"),CONTROLE!$T$6))))))</f>
        <v>12740</v>
      </c>
    </row>
    <row r="1818" spans="1:29" ht="15" customHeight="1">
      <c r="A1818" s="98" t="s">
        <v>2927</v>
      </c>
      <c r="B1818" s="96" t="str">
        <f t="shared" si="159"/>
        <v xml:space="preserve"> </v>
      </c>
      <c r="C1818" s="96" t="str">
        <f>IF(AND(ISBLANK('TABELA UNIFICADA 2024'!P1764)=TRUE,(ISBLANK('TABELA UNIFICADA 2024'!A1764)=FALSE)),'TABELA UNIFICADA 2024'!A1764," ")</f>
        <v xml:space="preserve"> </v>
      </c>
      <c r="D1818" s="96" t="s">
        <v>43</v>
      </c>
      <c r="E1818" s="191" t="str">
        <f>IF(ISBLANK('TABELA UNIFICADA 2024'!M1764)=TRUE," ",'TABELA UNIFICADA 2024'!M1764)</f>
        <v xml:space="preserve"> </v>
      </c>
      <c r="F1818" s="96" t="s">
        <v>111</v>
      </c>
      <c r="G1818" s="96" t="str">
        <f>IF(C1818='TABELA UNIFICADA 2024'!A1818,'TABELA UNIFICADA 2024'!D1818," ")</f>
        <v xml:space="preserve"> </v>
      </c>
      <c r="H1818" s="96" t="s">
        <v>43</v>
      </c>
      <c r="I1818" s="96" t="s">
        <v>112</v>
      </c>
      <c r="J1818" s="97" t="str">
        <f>IF(C1818='TABELA UNIFICADA 2024'!A1764,'TABELA UNIFICADA 2024'!G1764," ")</f>
        <v xml:space="preserve"> </v>
      </c>
      <c r="K1818" s="96" t="s">
        <v>113</v>
      </c>
      <c r="L1818" s="100" t="str">
        <f t="shared" si="161"/>
        <v>-</v>
      </c>
      <c r="M1818" s="95" t="str">
        <f>IF(C1818='TABELA UNIFICADA 2024'!A1818,'TABELA UNIFICADA 2024'!C1818," ")</f>
        <v xml:space="preserve"> </v>
      </c>
      <c r="N1818" s="99" t="str">
        <f>IF(C1818='TABELA UNIFICADA 2024'!A1764,'TABELA UNIFICADA 2024'!F1764," ")</f>
        <v xml:space="preserve"> </v>
      </c>
      <c r="O1818" s="99" t="str">
        <f t="shared" si="162"/>
        <v xml:space="preserve"> </v>
      </c>
      <c r="Y1818" s="183" t="s">
        <v>2518</v>
      </c>
      <c r="Z1818" s="104" t="s">
        <v>696</v>
      </c>
      <c r="AA1818" s="104" t="s">
        <v>618</v>
      </c>
      <c r="AB1818" s="104" t="s">
        <v>2550</v>
      </c>
      <c r="AC1818" s="106">
        <f>IF(AND(AB1818="FERRO",AA1818="PADRAO"),CONTROLE!$T$2,IF(AND(AB1818="FERRO",AA1818="ESPECIAL"),CONTROLE!$T$3,IF(AND(AB1818="ACO",AA1818="PADRAO"),CONTROLE!$T$8,IF(AND(AB1818="ACO",AA1818="ESPECIAL"),CONTROLE!$T$9,IF(AND(AB1818="ALUMINIO",AA1818="PADRAO"),CONTROLE!$T$5,IF(AND(AB1818="ALUMINIO",AA1818="ESPECIAL"),CONTROLE!$T$6))))))</f>
        <v>12740</v>
      </c>
    </row>
    <row r="1819" spans="1:29" ht="15" customHeight="1">
      <c r="A1819" s="98" t="s">
        <v>2927</v>
      </c>
      <c r="B1819" s="96" t="str">
        <f t="shared" si="159"/>
        <v xml:space="preserve"> </v>
      </c>
      <c r="C1819" s="96" t="str">
        <f>IF(AND(ISBLANK('TABELA UNIFICADA 2024'!P1765)=TRUE,(ISBLANK('TABELA UNIFICADA 2024'!A1765)=FALSE)),'TABELA UNIFICADA 2024'!A1765," ")</f>
        <v xml:space="preserve"> </v>
      </c>
      <c r="D1819" s="96" t="s">
        <v>43</v>
      </c>
      <c r="E1819" s="191" t="str">
        <f>IF(ISBLANK('TABELA UNIFICADA 2024'!M1765)=TRUE," ",'TABELA UNIFICADA 2024'!M1765)</f>
        <v xml:space="preserve"> </v>
      </c>
      <c r="F1819" s="96" t="s">
        <v>111</v>
      </c>
      <c r="G1819" s="96" t="str">
        <f>IF(C1819='TABELA UNIFICADA 2024'!A1819,'TABELA UNIFICADA 2024'!D1819," ")</f>
        <v xml:space="preserve"> </v>
      </c>
      <c r="H1819" s="96" t="s">
        <v>43</v>
      </c>
      <c r="I1819" s="96" t="s">
        <v>112</v>
      </c>
      <c r="J1819" s="97" t="str">
        <f>IF(C1819='TABELA UNIFICADA 2024'!A1765,'TABELA UNIFICADA 2024'!G1765," ")</f>
        <v xml:space="preserve"> </v>
      </c>
      <c r="K1819" s="96" t="s">
        <v>113</v>
      </c>
      <c r="L1819" s="100" t="str">
        <f t="shared" si="161"/>
        <v>-</v>
      </c>
      <c r="M1819" s="95" t="str">
        <f>IF(C1819='TABELA UNIFICADA 2024'!A1819,'TABELA UNIFICADA 2024'!C1819," ")</f>
        <v xml:space="preserve"> </v>
      </c>
      <c r="N1819" s="99" t="str">
        <f>IF(C1819='TABELA UNIFICADA 2024'!A1765,'TABELA UNIFICADA 2024'!F1765," ")</f>
        <v xml:space="preserve"> </v>
      </c>
      <c r="O1819" s="99" t="str">
        <f t="shared" si="162"/>
        <v xml:space="preserve"> </v>
      </c>
      <c r="Y1819" s="183" t="s">
        <v>2519</v>
      </c>
      <c r="Z1819" s="104" t="s">
        <v>774</v>
      </c>
      <c r="AA1819" s="104" t="s">
        <v>618</v>
      </c>
      <c r="AB1819" s="104" t="s">
        <v>2550</v>
      </c>
      <c r="AC1819" s="106">
        <f>IF(AND(AB1819="FERRO",AA1819="PADRAO"),CONTROLE!$T$2,IF(AND(AB1819="FERRO",AA1819="ESPECIAL"),CONTROLE!$T$3,IF(AND(AB1819="ACO",AA1819="PADRAO"),CONTROLE!$T$8,IF(AND(AB1819="ACO",AA1819="ESPECIAL"),CONTROLE!$T$9,IF(AND(AB1819="ALUMINIO",AA1819="PADRAO"),CONTROLE!$T$5,IF(AND(AB1819="ALUMINIO",AA1819="ESPECIAL"),CONTROLE!$T$6))))))</f>
        <v>12740</v>
      </c>
    </row>
    <row r="1820" spans="1:29" ht="15" customHeight="1">
      <c r="A1820" s="98" t="s">
        <v>2927</v>
      </c>
      <c r="B1820" s="96" t="str">
        <f t="shared" si="159"/>
        <v xml:space="preserve"> </v>
      </c>
      <c r="C1820" s="96" t="str">
        <f>IF(AND(ISBLANK('TABELA UNIFICADA 2024'!P1766)=TRUE,(ISBLANK('TABELA UNIFICADA 2024'!A1766)=FALSE)),'TABELA UNIFICADA 2024'!A1766," ")</f>
        <v xml:space="preserve"> </v>
      </c>
      <c r="D1820" s="96" t="s">
        <v>43</v>
      </c>
      <c r="E1820" s="191" t="str">
        <f>IF(ISBLANK('TABELA UNIFICADA 2024'!M1766)=TRUE," ",'TABELA UNIFICADA 2024'!M1766)</f>
        <v xml:space="preserve"> </v>
      </c>
      <c r="F1820" s="96" t="s">
        <v>111</v>
      </c>
      <c r="G1820" s="96" t="str">
        <f>IF(C1820='TABELA UNIFICADA 2024'!A1820,'TABELA UNIFICADA 2024'!D1820," ")</f>
        <v xml:space="preserve"> </v>
      </c>
      <c r="H1820" s="96" t="s">
        <v>43</v>
      </c>
      <c r="I1820" s="96" t="s">
        <v>112</v>
      </c>
      <c r="J1820" s="97" t="str">
        <f>IF(C1820='TABELA UNIFICADA 2024'!A1766,'TABELA UNIFICADA 2024'!G1766," ")</f>
        <v xml:space="preserve"> </v>
      </c>
      <c r="K1820" s="96" t="s">
        <v>113</v>
      </c>
      <c r="L1820" s="100" t="str">
        <f t="shared" si="161"/>
        <v>-</v>
      </c>
      <c r="M1820" s="95" t="str">
        <f>IF(C1820='TABELA UNIFICADA 2024'!A1820,'TABELA UNIFICADA 2024'!C1820," ")</f>
        <v xml:space="preserve"> </v>
      </c>
      <c r="N1820" s="99" t="str">
        <f>IF(C1820='TABELA UNIFICADA 2024'!A1766,'TABELA UNIFICADA 2024'!F1766," ")</f>
        <v xml:space="preserve"> </v>
      </c>
      <c r="O1820" s="99" t="str">
        <f t="shared" si="162"/>
        <v xml:space="preserve"> </v>
      </c>
      <c r="Y1820" s="183" t="s">
        <v>2520</v>
      </c>
      <c r="Z1820" s="104" t="s">
        <v>774</v>
      </c>
      <c r="AA1820" s="104" t="s">
        <v>618</v>
      </c>
      <c r="AB1820" s="104" t="s">
        <v>2550</v>
      </c>
      <c r="AC1820" s="106">
        <f>IF(AND(AB1820="FERRO",AA1820="PADRAO"),CONTROLE!$T$2,IF(AND(AB1820="FERRO",AA1820="ESPECIAL"),CONTROLE!$T$3,IF(AND(AB1820="ACO",AA1820="PADRAO"),CONTROLE!$T$8,IF(AND(AB1820="ACO",AA1820="ESPECIAL"),CONTROLE!$T$9,IF(AND(AB1820="ALUMINIO",AA1820="PADRAO"),CONTROLE!$T$5,IF(AND(AB1820="ALUMINIO",AA1820="ESPECIAL"),CONTROLE!$T$6))))))</f>
        <v>12740</v>
      </c>
    </row>
    <row r="1821" spans="1:29" ht="15" customHeight="1">
      <c r="A1821" s="98" t="s">
        <v>2927</v>
      </c>
      <c r="B1821" s="96" t="str">
        <f t="shared" si="159"/>
        <v xml:space="preserve"> </v>
      </c>
      <c r="C1821" s="96" t="str">
        <f>IF(AND(ISBLANK('TABELA UNIFICADA 2024'!P1767)=TRUE,(ISBLANK('TABELA UNIFICADA 2024'!A1767)=FALSE)),'TABELA UNIFICADA 2024'!A1767," ")</f>
        <v xml:space="preserve"> </v>
      </c>
      <c r="D1821" s="96" t="s">
        <v>43</v>
      </c>
      <c r="E1821" s="191" t="str">
        <f>IF(ISBLANK('TABELA UNIFICADA 2024'!M1767)=TRUE," ",'TABELA UNIFICADA 2024'!M1767)</f>
        <v xml:space="preserve"> </v>
      </c>
      <c r="F1821" s="96" t="s">
        <v>111</v>
      </c>
      <c r="G1821" s="96" t="str">
        <f>IF(C1821='TABELA UNIFICADA 2024'!A1821,'TABELA UNIFICADA 2024'!D1821," ")</f>
        <v xml:space="preserve"> </v>
      </c>
      <c r="H1821" s="96" t="s">
        <v>43</v>
      </c>
      <c r="I1821" s="96" t="s">
        <v>112</v>
      </c>
      <c r="J1821" s="97" t="str">
        <f>IF(C1821='TABELA UNIFICADA 2024'!A1767,'TABELA UNIFICADA 2024'!G1767," ")</f>
        <v xml:space="preserve"> </v>
      </c>
      <c r="K1821" s="96" t="s">
        <v>113</v>
      </c>
      <c r="L1821" s="100" t="str">
        <f t="shared" si="161"/>
        <v>-</v>
      </c>
      <c r="M1821" s="95" t="str">
        <f>IF(C1821='TABELA UNIFICADA 2024'!A1821,'TABELA UNIFICADA 2024'!C1821," ")</f>
        <v xml:space="preserve"> </v>
      </c>
      <c r="N1821" s="99" t="str">
        <f>IF(C1821='TABELA UNIFICADA 2024'!A1767,'TABELA UNIFICADA 2024'!F1767," ")</f>
        <v xml:space="preserve"> </v>
      </c>
      <c r="O1821" s="99" t="str">
        <f t="shared" si="162"/>
        <v xml:space="preserve"> </v>
      </c>
      <c r="Y1821" s="183" t="s">
        <v>2521</v>
      </c>
      <c r="Z1821" s="104" t="s">
        <v>774</v>
      </c>
      <c r="AA1821" s="104" t="s">
        <v>618</v>
      </c>
      <c r="AB1821" s="104" t="s">
        <v>2550</v>
      </c>
      <c r="AC1821" s="106">
        <f>IF(AND(AB1821="FERRO",AA1821="PADRAO"),CONTROLE!$T$2,IF(AND(AB1821="FERRO",AA1821="ESPECIAL"),CONTROLE!$T$3,IF(AND(AB1821="ACO",AA1821="PADRAO"),CONTROLE!$T$8,IF(AND(AB1821="ACO",AA1821="ESPECIAL"),CONTROLE!$T$9,IF(AND(AB1821="ALUMINIO",AA1821="PADRAO"),CONTROLE!$T$5,IF(AND(AB1821="ALUMINIO",AA1821="ESPECIAL"),CONTROLE!$T$6))))))</f>
        <v>12740</v>
      </c>
    </row>
    <row r="1822" spans="1:29" ht="15" customHeight="1">
      <c r="A1822" s="98" t="s">
        <v>2927</v>
      </c>
      <c r="B1822" s="96" t="str">
        <f t="shared" si="159"/>
        <v xml:space="preserve"> </v>
      </c>
      <c r="C1822" s="96" t="str">
        <f>IF(AND(ISBLANK('TABELA UNIFICADA 2024'!P1768)=TRUE,(ISBLANK('TABELA UNIFICADA 2024'!A1768)=FALSE)),'TABELA UNIFICADA 2024'!A1768," ")</f>
        <v xml:space="preserve"> </v>
      </c>
      <c r="D1822" s="96" t="s">
        <v>43</v>
      </c>
      <c r="E1822" s="191" t="str">
        <f>IF(ISBLANK('TABELA UNIFICADA 2024'!M1768)=TRUE," ",'TABELA UNIFICADA 2024'!M1768)</f>
        <v xml:space="preserve"> </v>
      </c>
      <c r="F1822" s="96" t="s">
        <v>111</v>
      </c>
      <c r="G1822" s="96" t="str">
        <f>IF(C1822='TABELA UNIFICADA 2024'!A1822,'TABELA UNIFICADA 2024'!D1822," ")</f>
        <v xml:space="preserve"> </v>
      </c>
      <c r="H1822" s="96" t="s">
        <v>43</v>
      </c>
      <c r="I1822" s="96" t="s">
        <v>112</v>
      </c>
      <c r="J1822" s="97" t="str">
        <f>IF(C1822='TABELA UNIFICADA 2024'!A1768,'TABELA UNIFICADA 2024'!G1768," ")</f>
        <v xml:space="preserve"> </v>
      </c>
      <c r="K1822" s="96" t="s">
        <v>113</v>
      </c>
      <c r="L1822" s="100" t="str">
        <f t="shared" si="161"/>
        <v>-</v>
      </c>
      <c r="M1822" s="95" t="str">
        <f>IF(C1822='TABELA UNIFICADA 2024'!A1822,'TABELA UNIFICADA 2024'!C1822," ")</f>
        <v xml:space="preserve"> </v>
      </c>
      <c r="N1822" s="99" t="str">
        <f>IF(C1822='TABELA UNIFICADA 2024'!A1768,'TABELA UNIFICADA 2024'!F1768," ")</f>
        <v xml:space="preserve"> </v>
      </c>
      <c r="O1822" s="99" t="str">
        <f t="shared" si="162"/>
        <v xml:space="preserve"> </v>
      </c>
      <c r="Y1822" s="183" t="s">
        <v>200</v>
      </c>
      <c r="Z1822" s="104" t="s">
        <v>774</v>
      </c>
      <c r="AA1822" s="104" t="s">
        <v>618</v>
      </c>
      <c r="AB1822" s="104" t="s">
        <v>2550</v>
      </c>
      <c r="AC1822" s="106">
        <f>IF(AND(AB1822="FERRO",AA1822="PADRAO"),CONTROLE!$T$2,IF(AND(AB1822="FERRO",AA1822="ESPECIAL"),CONTROLE!$T$3,IF(AND(AB1822="ACO",AA1822="PADRAO"),CONTROLE!$T$8,IF(AND(AB1822="ACO",AA1822="ESPECIAL"),CONTROLE!$T$9,IF(AND(AB1822="ALUMINIO",AA1822="PADRAO"),CONTROLE!$T$5,IF(AND(AB1822="ALUMINIO",AA1822="ESPECIAL"),CONTROLE!$T$6))))))</f>
        <v>12740</v>
      </c>
    </row>
    <row r="1823" spans="1:29" ht="15" customHeight="1">
      <c r="A1823" s="98" t="s">
        <v>2927</v>
      </c>
      <c r="B1823" s="96" t="str">
        <f t="shared" si="159"/>
        <v xml:space="preserve"> </v>
      </c>
      <c r="C1823" s="96" t="str">
        <f>IF(AND(ISBLANK('TABELA UNIFICADA 2024'!P1769)=TRUE,(ISBLANK('TABELA UNIFICADA 2024'!A1769)=FALSE)),'TABELA UNIFICADA 2024'!A1769," ")</f>
        <v xml:space="preserve"> </v>
      </c>
      <c r="D1823" s="96" t="s">
        <v>43</v>
      </c>
      <c r="E1823" s="191" t="str">
        <f>IF(ISBLANK('TABELA UNIFICADA 2024'!M1769)=TRUE," ",'TABELA UNIFICADA 2024'!M1769)</f>
        <v xml:space="preserve"> </v>
      </c>
      <c r="F1823" s="96" t="s">
        <v>111</v>
      </c>
      <c r="G1823" s="96" t="str">
        <f>IF(C1823='TABELA UNIFICADA 2024'!A1823,'TABELA UNIFICADA 2024'!D1823," ")</f>
        <v xml:space="preserve"> </v>
      </c>
      <c r="H1823" s="96" t="s">
        <v>43</v>
      </c>
      <c r="I1823" s="96" t="s">
        <v>112</v>
      </c>
      <c r="J1823" s="97" t="str">
        <f>IF(C1823='TABELA UNIFICADA 2024'!A1769,'TABELA UNIFICADA 2024'!G1769," ")</f>
        <v xml:space="preserve"> </v>
      </c>
      <c r="K1823" s="96" t="s">
        <v>113</v>
      </c>
      <c r="L1823" s="100" t="str">
        <f t="shared" si="161"/>
        <v>-</v>
      </c>
      <c r="M1823" s="95" t="str">
        <f>IF(C1823='TABELA UNIFICADA 2024'!A1823,'TABELA UNIFICADA 2024'!C1823," ")</f>
        <v xml:space="preserve"> </v>
      </c>
      <c r="N1823" s="99" t="str">
        <f>IF(C1823='TABELA UNIFICADA 2024'!A1769,'TABELA UNIFICADA 2024'!F1769," ")</f>
        <v xml:space="preserve"> </v>
      </c>
      <c r="O1823" s="99" t="str">
        <f t="shared" si="162"/>
        <v xml:space="preserve"> </v>
      </c>
      <c r="Y1823" s="183" t="s">
        <v>2522</v>
      </c>
      <c r="Z1823" s="104" t="s">
        <v>774</v>
      </c>
      <c r="AA1823" s="104" t="s">
        <v>618</v>
      </c>
      <c r="AB1823" s="104" t="s">
        <v>2550</v>
      </c>
      <c r="AC1823" s="106">
        <f>IF(AND(AB1823="FERRO",AA1823="PADRAO"),CONTROLE!$T$2,IF(AND(AB1823="FERRO",AA1823="ESPECIAL"),CONTROLE!$T$3,IF(AND(AB1823="ACO",AA1823="PADRAO"),CONTROLE!$T$8,IF(AND(AB1823="ACO",AA1823="ESPECIAL"),CONTROLE!$T$9,IF(AND(AB1823="ALUMINIO",AA1823="PADRAO"),CONTROLE!$T$5,IF(AND(AB1823="ALUMINIO",AA1823="ESPECIAL"),CONTROLE!$T$6))))))</f>
        <v>12740</v>
      </c>
    </row>
    <row r="1824" spans="1:29" ht="15" customHeight="1">
      <c r="A1824" s="98" t="s">
        <v>2927</v>
      </c>
      <c r="B1824" s="96" t="str">
        <f t="shared" si="159"/>
        <v xml:space="preserve"> </v>
      </c>
      <c r="C1824" s="96" t="str">
        <f>IF(AND(ISBLANK('TABELA UNIFICADA 2024'!P1770)=TRUE,(ISBLANK('TABELA UNIFICADA 2024'!A1770)=FALSE)),'TABELA UNIFICADA 2024'!A1770," ")</f>
        <v xml:space="preserve"> </v>
      </c>
      <c r="D1824" s="96" t="s">
        <v>43</v>
      </c>
      <c r="E1824" s="191" t="str">
        <f>IF(ISBLANK('TABELA UNIFICADA 2024'!M1770)=TRUE," ",'TABELA UNIFICADA 2024'!M1770)</f>
        <v xml:space="preserve"> </v>
      </c>
      <c r="F1824" s="96" t="s">
        <v>111</v>
      </c>
      <c r="G1824" s="96" t="str">
        <f>IF(C1824='TABELA UNIFICADA 2024'!A1824,'TABELA UNIFICADA 2024'!D1824," ")</f>
        <v xml:space="preserve"> </v>
      </c>
      <c r="H1824" s="96" t="s">
        <v>43</v>
      </c>
      <c r="I1824" s="96" t="s">
        <v>112</v>
      </c>
      <c r="J1824" s="97" t="str">
        <f>IF(C1824='TABELA UNIFICADA 2024'!A1770,'TABELA UNIFICADA 2024'!G1770," ")</f>
        <v xml:space="preserve"> </v>
      </c>
      <c r="K1824" s="96" t="s">
        <v>113</v>
      </c>
      <c r="L1824" s="100" t="str">
        <f t="shared" si="161"/>
        <v>-</v>
      </c>
      <c r="M1824" s="95" t="str">
        <f>IF(C1824='TABELA UNIFICADA 2024'!A1824,'TABELA UNIFICADA 2024'!C1824," ")</f>
        <v xml:space="preserve"> </v>
      </c>
      <c r="N1824" s="99" t="str">
        <f>IF(C1824='TABELA UNIFICADA 2024'!A1770,'TABELA UNIFICADA 2024'!F1770," ")</f>
        <v xml:space="preserve"> </v>
      </c>
      <c r="O1824" s="99" t="str">
        <f t="shared" si="162"/>
        <v xml:space="preserve"> </v>
      </c>
      <c r="Y1824" s="183" t="s">
        <v>2523</v>
      </c>
      <c r="Z1824" s="104" t="s">
        <v>774</v>
      </c>
      <c r="AA1824" s="104" t="s">
        <v>618</v>
      </c>
      <c r="AB1824" s="104" t="s">
        <v>2550</v>
      </c>
      <c r="AC1824" s="106">
        <f>IF(AND(AB1824="FERRO",AA1824="PADRAO"),CONTROLE!$T$2,IF(AND(AB1824="FERRO",AA1824="ESPECIAL"),CONTROLE!$T$3,IF(AND(AB1824="ACO",AA1824="PADRAO"),CONTROLE!$T$8,IF(AND(AB1824="ACO",AA1824="ESPECIAL"),CONTROLE!$T$9,IF(AND(AB1824="ALUMINIO",AA1824="PADRAO"),CONTROLE!$T$5,IF(AND(AB1824="ALUMINIO",AA1824="ESPECIAL"),CONTROLE!$T$6))))))</f>
        <v>12740</v>
      </c>
    </row>
    <row r="1825" spans="1:29" ht="15" customHeight="1">
      <c r="A1825" s="98" t="s">
        <v>2927</v>
      </c>
      <c r="B1825" s="96" t="str">
        <f t="shared" ref="B1825:B1888" si="163">IFERROR(IF(C1825&lt;&gt;" ",VLOOKUP(C1825,$V$2:$W$16,2,0)," ")," ")</f>
        <v xml:space="preserve"> </v>
      </c>
      <c r="C1825" s="96" t="str">
        <f>IF(AND(ISBLANK('TABELA UNIFICADA 2024'!P1771)=TRUE,(ISBLANK('TABELA UNIFICADA 2024'!A1771)=FALSE)),'TABELA UNIFICADA 2024'!A1771," ")</f>
        <v xml:space="preserve"> </v>
      </c>
      <c r="D1825" s="96" t="s">
        <v>43</v>
      </c>
      <c r="E1825" s="191" t="str">
        <f>IF(ISBLANK('TABELA UNIFICADA 2024'!M1771)=TRUE," ",'TABELA UNIFICADA 2024'!M1771)</f>
        <v xml:space="preserve"> </v>
      </c>
      <c r="F1825" s="96" t="s">
        <v>111</v>
      </c>
      <c r="G1825" s="96" t="str">
        <f>IF(C1825='TABELA UNIFICADA 2024'!A1825,'TABELA UNIFICADA 2024'!D1825," ")</f>
        <v xml:space="preserve"> </v>
      </c>
      <c r="H1825" s="96" t="s">
        <v>43</v>
      </c>
      <c r="I1825" s="96" t="s">
        <v>112</v>
      </c>
      <c r="J1825" s="97" t="str">
        <f>IF(C1825='TABELA UNIFICADA 2024'!A1771,'TABELA UNIFICADA 2024'!G1771," ")</f>
        <v xml:space="preserve"> </v>
      </c>
      <c r="K1825" s="96" t="s">
        <v>113</v>
      </c>
      <c r="L1825" s="100" t="str">
        <f t="shared" si="161"/>
        <v>-</v>
      </c>
      <c r="M1825" s="95" t="str">
        <f>IF(C1825='TABELA UNIFICADA 2024'!A1825,'TABELA UNIFICADA 2024'!C1825," ")</f>
        <v xml:space="preserve"> </v>
      </c>
      <c r="N1825" s="99" t="str">
        <f>IF(C1825='TABELA UNIFICADA 2024'!A1771,'TABELA UNIFICADA 2024'!F1771," ")</f>
        <v xml:space="preserve"> </v>
      </c>
      <c r="O1825" s="99" t="str">
        <f t="shared" si="162"/>
        <v xml:space="preserve"> </v>
      </c>
      <c r="Y1825" s="183" t="s">
        <v>2524</v>
      </c>
      <c r="Z1825" s="104" t="s">
        <v>774</v>
      </c>
      <c r="AA1825" s="104" t="s">
        <v>618</v>
      </c>
      <c r="AB1825" s="104" t="s">
        <v>2550</v>
      </c>
      <c r="AC1825" s="106">
        <f>IF(AND(AB1825="FERRO",AA1825="PADRAO"),CONTROLE!$T$2,IF(AND(AB1825="FERRO",AA1825="ESPECIAL"),CONTROLE!$T$3,IF(AND(AB1825="ACO",AA1825="PADRAO"),CONTROLE!$T$8,IF(AND(AB1825="ACO",AA1825="ESPECIAL"),CONTROLE!$T$9,IF(AND(AB1825="ALUMINIO",AA1825="PADRAO"),CONTROLE!$T$5,IF(AND(AB1825="ALUMINIO",AA1825="ESPECIAL"),CONTROLE!$T$6))))))</f>
        <v>12740</v>
      </c>
    </row>
    <row r="1826" spans="1:29" ht="15" customHeight="1">
      <c r="A1826" s="98" t="s">
        <v>2927</v>
      </c>
      <c r="B1826" s="96" t="str">
        <f t="shared" si="163"/>
        <v xml:space="preserve"> </v>
      </c>
      <c r="C1826" s="96" t="str">
        <f>IF(AND(ISBLANK('TABELA UNIFICADA 2024'!P1772)=TRUE,(ISBLANK('TABELA UNIFICADA 2024'!A1772)=FALSE)),'TABELA UNIFICADA 2024'!A1772," ")</f>
        <v xml:space="preserve"> </v>
      </c>
      <c r="D1826" s="96" t="s">
        <v>43</v>
      </c>
      <c r="E1826" s="191" t="str">
        <f>IF(ISBLANK('TABELA UNIFICADA 2024'!M1772)=TRUE," ",'TABELA UNIFICADA 2024'!M1772)</f>
        <v xml:space="preserve"> </v>
      </c>
      <c r="F1826" s="96" t="s">
        <v>111</v>
      </c>
      <c r="G1826" s="96" t="str">
        <f>IF(C1826='TABELA UNIFICADA 2024'!A1826,'TABELA UNIFICADA 2024'!D1826," ")</f>
        <v xml:space="preserve"> </v>
      </c>
      <c r="H1826" s="96" t="s">
        <v>43</v>
      </c>
      <c r="I1826" s="96" t="s">
        <v>112</v>
      </c>
      <c r="J1826" s="97" t="str">
        <f>IF(C1826='TABELA UNIFICADA 2024'!A1772,'TABELA UNIFICADA 2024'!G1772," ")</f>
        <v xml:space="preserve"> </v>
      </c>
      <c r="K1826" s="96" t="s">
        <v>113</v>
      </c>
      <c r="L1826" s="100" t="str">
        <f t="shared" si="161"/>
        <v>-</v>
      </c>
      <c r="M1826" s="95" t="str">
        <f>IF(C1826='TABELA UNIFICADA 2024'!A1826,'TABELA UNIFICADA 2024'!C1826," ")</f>
        <v xml:space="preserve"> </v>
      </c>
      <c r="N1826" s="99" t="str">
        <f>IF(C1826='TABELA UNIFICADA 2024'!A1772,'TABELA UNIFICADA 2024'!F1772," ")</f>
        <v xml:space="preserve"> </v>
      </c>
      <c r="O1826" s="99" t="str">
        <f t="shared" si="162"/>
        <v xml:space="preserve"> </v>
      </c>
      <c r="Y1826" s="183" t="s">
        <v>2525</v>
      </c>
      <c r="Z1826" s="104" t="s">
        <v>696</v>
      </c>
      <c r="AA1826" s="104" t="s">
        <v>618</v>
      </c>
      <c r="AB1826" s="104" t="s">
        <v>2550</v>
      </c>
      <c r="AC1826" s="106">
        <f>IF(AND(AB1826="FERRO",AA1826="PADRAO"),CONTROLE!$T$2,IF(AND(AB1826="FERRO",AA1826="ESPECIAL"),CONTROLE!$T$3,IF(AND(AB1826="ACO",AA1826="PADRAO"),CONTROLE!$T$8,IF(AND(AB1826="ACO",AA1826="ESPECIAL"),CONTROLE!$T$9,IF(AND(AB1826="ALUMINIO",AA1826="PADRAO"),CONTROLE!$T$5,IF(AND(AB1826="ALUMINIO",AA1826="ESPECIAL"),CONTROLE!$T$6))))))</f>
        <v>12740</v>
      </c>
    </row>
    <row r="1827" spans="1:29" ht="15" customHeight="1">
      <c r="A1827" s="98" t="s">
        <v>2927</v>
      </c>
      <c r="B1827" s="96" t="str">
        <f t="shared" si="163"/>
        <v xml:space="preserve"> </v>
      </c>
      <c r="C1827" s="96" t="str">
        <f>IF(AND(ISBLANK('TABELA UNIFICADA 2024'!P1773)=TRUE,(ISBLANK('TABELA UNIFICADA 2024'!A1773)=FALSE)),'TABELA UNIFICADA 2024'!A1773," ")</f>
        <v xml:space="preserve"> </v>
      </c>
      <c r="D1827" s="96" t="s">
        <v>43</v>
      </c>
      <c r="E1827" s="191" t="str">
        <f>IF(ISBLANK('TABELA UNIFICADA 2024'!M1773)=TRUE," ",'TABELA UNIFICADA 2024'!M1773)</f>
        <v xml:space="preserve"> </v>
      </c>
      <c r="F1827" s="96" t="s">
        <v>111</v>
      </c>
      <c r="G1827" s="96" t="str">
        <f>IF(C1827='TABELA UNIFICADA 2024'!A1827,'TABELA UNIFICADA 2024'!D1827," ")</f>
        <v xml:space="preserve"> </v>
      </c>
      <c r="H1827" s="96" t="s">
        <v>43</v>
      </c>
      <c r="I1827" s="96" t="s">
        <v>112</v>
      </c>
      <c r="J1827" s="97" t="str">
        <f>IF(C1827='TABELA UNIFICADA 2024'!A1773,'TABELA UNIFICADA 2024'!G1773," ")</f>
        <v xml:space="preserve"> </v>
      </c>
      <c r="K1827" s="96" t="s">
        <v>113</v>
      </c>
      <c r="L1827" s="100" t="str">
        <f t="shared" si="161"/>
        <v>-</v>
      </c>
      <c r="M1827" s="95" t="str">
        <f>IF(C1827='TABELA UNIFICADA 2024'!A1827,'TABELA UNIFICADA 2024'!C1827," ")</f>
        <v xml:space="preserve"> </v>
      </c>
      <c r="N1827" s="99" t="str">
        <f>IF(C1827='TABELA UNIFICADA 2024'!A1773,'TABELA UNIFICADA 2024'!F1773," ")</f>
        <v xml:space="preserve"> </v>
      </c>
      <c r="O1827" s="99" t="str">
        <f t="shared" si="162"/>
        <v xml:space="preserve"> </v>
      </c>
      <c r="Y1827" s="183" t="s">
        <v>2526</v>
      </c>
      <c r="Z1827" s="104" t="s">
        <v>696</v>
      </c>
      <c r="AA1827" s="104" t="s">
        <v>618</v>
      </c>
      <c r="AB1827" s="104" t="s">
        <v>2550</v>
      </c>
      <c r="AC1827" s="106">
        <f>IF(AND(AB1827="FERRO",AA1827="PADRAO"),CONTROLE!$T$2,IF(AND(AB1827="FERRO",AA1827="ESPECIAL"),CONTROLE!$T$3,IF(AND(AB1827="ACO",AA1827="PADRAO"),CONTROLE!$T$8,IF(AND(AB1827="ACO",AA1827="ESPECIAL"),CONTROLE!$T$9,IF(AND(AB1827="ALUMINIO",AA1827="PADRAO"),CONTROLE!$T$5,IF(AND(AB1827="ALUMINIO",AA1827="ESPECIAL"),CONTROLE!$T$6))))))</f>
        <v>12740</v>
      </c>
    </row>
    <row r="1828" spans="1:29" ht="15" customHeight="1">
      <c r="A1828" s="98" t="s">
        <v>2927</v>
      </c>
      <c r="B1828" s="96" t="str">
        <f t="shared" si="163"/>
        <v xml:space="preserve"> </v>
      </c>
      <c r="C1828" s="96" t="str">
        <f>IF(AND(ISBLANK('TABELA UNIFICADA 2024'!P1774)=TRUE,(ISBLANK('TABELA UNIFICADA 2024'!A1774)=FALSE)),'TABELA UNIFICADA 2024'!A1774," ")</f>
        <v xml:space="preserve"> </v>
      </c>
      <c r="D1828" s="96" t="s">
        <v>43</v>
      </c>
      <c r="E1828" s="191" t="str">
        <f>IF(ISBLANK('TABELA UNIFICADA 2024'!M1774)=TRUE," ",'TABELA UNIFICADA 2024'!M1774)</f>
        <v xml:space="preserve"> </v>
      </c>
      <c r="F1828" s="96" t="s">
        <v>111</v>
      </c>
      <c r="G1828" s="96" t="str">
        <f>IF(C1828='TABELA UNIFICADA 2024'!A1828,'TABELA UNIFICADA 2024'!D1828," ")</f>
        <v xml:space="preserve"> </v>
      </c>
      <c r="H1828" s="96" t="s">
        <v>43</v>
      </c>
      <c r="I1828" s="96" t="s">
        <v>112</v>
      </c>
      <c r="J1828" s="97" t="str">
        <f>IF(C1828='TABELA UNIFICADA 2024'!A1774,'TABELA UNIFICADA 2024'!G1774," ")</f>
        <v xml:space="preserve"> </v>
      </c>
      <c r="K1828" s="96" t="s">
        <v>113</v>
      </c>
      <c r="L1828" s="100" t="str">
        <f t="shared" si="161"/>
        <v>-</v>
      </c>
      <c r="M1828" s="95" t="str">
        <f>IF(C1828='TABELA UNIFICADA 2024'!A1828,'TABELA UNIFICADA 2024'!C1828," ")</f>
        <v xml:space="preserve"> </v>
      </c>
      <c r="N1828" s="99" t="str">
        <f>IF(C1828='TABELA UNIFICADA 2024'!A1774,'TABELA UNIFICADA 2024'!F1774," ")</f>
        <v xml:space="preserve"> </v>
      </c>
      <c r="O1828" s="99" t="str">
        <f t="shared" si="162"/>
        <v xml:space="preserve"> </v>
      </c>
      <c r="Y1828" s="183" t="s">
        <v>2527</v>
      </c>
      <c r="Z1828" s="104" t="s">
        <v>696</v>
      </c>
      <c r="AA1828" s="104" t="s">
        <v>618</v>
      </c>
      <c r="AB1828" s="104" t="s">
        <v>2550</v>
      </c>
      <c r="AC1828" s="106">
        <f>IF(AND(AB1828="FERRO",AA1828="PADRAO"),CONTROLE!$T$2,IF(AND(AB1828="FERRO",AA1828="ESPECIAL"),CONTROLE!$T$3,IF(AND(AB1828="ACO",AA1828="PADRAO"),CONTROLE!$T$8,IF(AND(AB1828="ACO",AA1828="ESPECIAL"),CONTROLE!$T$9,IF(AND(AB1828="ALUMINIO",AA1828="PADRAO"),CONTROLE!$T$5,IF(AND(AB1828="ALUMINIO",AA1828="ESPECIAL"),CONTROLE!$T$6))))))</f>
        <v>12740</v>
      </c>
    </row>
    <row r="1829" spans="1:29" ht="15" customHeight="1">
      <c r="A1829" s="98" t="s">
        <v>2927</v>
      </c>
      <c r="B1829" s="96" t="str">
        <f t="shared" si="163"/>
        <v xml:space="preserve"> </v>
      </c>
      <c r="C1829" s="96" t="str">
        <f>IF(AND(ISBLANK('TABELA UNIFICADA 2024'!P1775)=TRUE,(ISBLANK('TABELA UNIFICADA 2024'!A1775)=FALSE)),'TABELA UNIFICADA 2024'!A1775," ")</f>
        <v xml:space="preserve"> </v>
      </c>
      <c r="D1829" s="96" t="s">
        <v>43</v>
      </c>
      <c r="E1829" s="191" t="str">
        <f>IF(ISBLANK('TABELA UNIFICADA 2024'!M1775)=TRUE," ",'TABELA UNIFICADA 2024'!M1775)</f>
        <v xml:space="preserve"> </v>
      </c>
      <c r="F1829" s="96" t="s">
        <v>111</v>
      </c>
      <c r="G1829" s="96" t="str">
        <f>IF(C1829='TABELA UNIFICADA 2024'!A1829,'TABELA UNIFICADA 2024'!D1829," ")</f>
        <v xml:space="preserve"> </v>
      </c>
      <c r="H1829" s="96" t="s">
        <v>43</v>
      </c>
      <c r="I1829" s="96" t="s">
        <v>112</v>
      </c>
      <c r="J1829" s="97" t="str">
        <f>IF(C1829='TABELA UNIFICADA 2024'!A1775,'TABELA UNIFICADA 2024'!G1775," ")</f>
        <v xml:space="preserve"> </v>
      </c>
      <c r="K1829" s="96" t="s">
        <v>113</v>
      </c>
      <c r="L1829" s="100" t="str">
        <f t="shared" si="161"/>
        <v>-</v>
      </c>
      <c r="M1829" s="95" t="str">
        <f>IF(C1829='TABELA UNIFICADA 2024'!A1829,'TABELA UNIFICADA 2024'!C1829," ")</f>
        <v xml:space="preserve"> </v>
      </c>
      <c r="N1829" s="99" t="str">
        <f>IF(C1829='TABELA UNIFICADA 2024'!A1775,'TABELA UNIFICADA 2024'!F1775," ")</f>
        <v xml:space="preserve"> </v>
      </c>
      <c r="O1829" s="99" t="str">
        <f t="shared" si="162"/>
        <v xml:space="preserve"> </v>
      </c>
      <c r="Y1829" s="183" t="s">
        <v>2528</v>
      </c>
      <c r="Z1829" s="104" t="s">
        <v>696</v>
      </c>
      <c r="AA1829" s="104" t="s">
        <v>618</v>
      </c>
      <c r="AB1829" s="104" t="s">
        <v>2550</v>
      </c>
      <c r="AC1829" s="106">
        <f>IF(AND(AB1829="FERRO",AA1829="PADRAO"),CONTROLE!$T$2,IF(AND(AB1829="FERRO",AA1829="ESPECIAL"),CONTROLE!$T$3,IF(AND(AB1829="ACO",AA1829="PADRAO"),CONTROLE!$T$8,IF(AND(AB1829="ACO",AA1829="ESPECIAL"),CONTROLE!$T$9,IF(AND(AB1829="ALUMINIO",AA1829="PADRAO"),CONTROLE!$T$5,IF(AND(AB1829="ALUMINIO",AA1829="ESPECIAL"),CONTROLE!$T$6))))))</f>
        <v>12740</v>
      </c>
    </row>
    <row r="1830" spans="1:29" ht="15" customHeight="1">
      <c r="A1830" s="98" t="s">
        <v>2927</v>
      </c>
      <c r="B1830" s="96" t="str">
        <f t="shared" si="163"/>
        <v xml:space="preserve"> </v>
      </c>
      <c r="C1830" s="96" t="str">
        <f>IF(AND(ISBLANK('TABELA UNIFICADA 2024'!P1776)=TRUE,(ISBLANK('TABELA UNIFICADA 2024'!A1776)=FALSE)),'TABELA UNIFICADA 2024'!A1776," ")</f>
        <v xml:space="preserve"> </v>
      </c>
      <c r="D1830" s="96" t="s">
        <v>43</v>
      </c>
      <c r="E1830" s="191" t="str">
        <f>IF(ISBLANK('TABELA UNIFICADA 2024'!M1776)=TRUE," ",'TABELA UNIFICADA 2024'!M1776)</f>
        <v xml:space="preserve"> </v>
      </c>
      <c r="F1830" s="96" t="s">
        <v>111</v>
      </c>
      <c r="G1830" s="96" t="str">
        <f>IF(C1830='TABELA UNIFICADA 2024'!A1830,'TABELA UNIFICADA 2024'!D1830," ")</f>
        <v xml:space="preserve"> </v>
      </c>
      <c r="H1830" s="96" t="s">
        <v>43</v>
      </c>
      <c r="I1830" s="96" t="s">
        <v>112</v>
      </c>
      <c r="J1830" s="97" t="str">
        <f>IF(C1830='TABELA UNIFICADA 2024'!A1776,'TABELA UNIFICADA 2024'!G1776," ")</f>
        <v xml:space="preserve"> </v>
      </c>
      <c r="K1830" s="96" t="s">
        <v>113</v>
      </c>
      <c r="L1830" s="100" t="str">
        <f t="shared" si="161"/>
        <v>-</v>
      </c>
      <c r="M1830" s="95" t="str">
        <f>IF(C1830='TABELA UNIFICADA 2024'!A1830,'TABELA UNIFICADA 2024'!C1830," ")</f>
        <v xml:space="preserve"> </v>
      </c>
      <c r="N1830" s="99" t="str">
        <f>IF(C1830='TABELA UNIFICADA 2024'!A1776,'TABELA UNIFICADA 2024'!F1776," ")</f>
        <v xml:space="preserve"> </v>
      </c>
      <c r="O1830" s="99" t="str">
        <f t="shared" si="162"/>
        <v xml:space="preserve"> </v>
      </c>
      <c r="Y1830" s="183" t="s">
        <v>2529</v>
      </c>
      <c r="Z1830" s="104" t="s">
        <v>696</v>
      </c>
      <c r="AA1830" s="104" t="s">
        <v>618</v>
      </c>
      <c r="AB1830" s="104" t="s">
        <v>2550</v>
      </c>
      <c r="AC1830" s="106">
        <f>IF(AND(AB1830="FERRO",AA1830="PADRAO"),CONTROLE!$T$2,IF(AND(AB1830="FERRO",AA1830="ESPECIAL"),CONTROLE!$T$3,IF(AND(AB1830="ACO",AA1830="PADRAO"),CONTROLE!$T$8,IF(AND(AB1830="ACO",AA1830="ESPECIAL"),CONTROLE!$T$9,IF(AND(AB1830="ALUMINIO",AA1830="PADRAO"),CONTROLE!$T$5,IF(AND(AB1830="ALUMINIO",AA1830="ESPECIAL"),CONTROLE!$T$6))))))</f>
        <v>12740</v>
      </c>
    </row>
    <row r="1831" spans="1:29" ht="15" customHeight="1">
      <c r="A1831" s="98" t="s">
        <v>2927</v>
      </c>
      <c r="B1831" s="96" t="str">
        <f t="shared" si="163"/>
        <v xml:space="preserve"> </v>
      </c>
      <c r="C1831" s="96" t="str">
        <f>IF(AND(ISBLANK('TABELA UNIFICADA 2024'!P1777)=TRUE,(ISBLANK('TABELA UNIFICADA 2024'!A1777)=FALSE)),'TABELA UNIFICADA 2024'!A1777," ")</f>
        <v xml:space="preserve"> </v>
      </c>
      <c r="D1831" s="96" t="s">
        <v>43</v>
      </c>
      <c r="E1831" s="191" t="str">
        <f>IF(ISBLANK('TABELA UNIFICADA 2024'!M1777)=TRUE," ",'TABELA UNIFICADA 2024'!M1777)</f>
        <v xml:space="preserve"> </v>
      </c>
      <c r="F1831" s="96" t="s">
        <v>111</v>
      </c>
      <c r="G1831" s="96" t="str">
        <f>IF(C1831='TABELA UNIFICADA 2024'!A1831,'TABELA UNIFICADA 2024'!D1831," ")</f>
        <v xml:space="preserve"> </v>
      </c>
      <c r="H1831" s="96" t="s">
        <v>43</v>
      </c>
      <c r="I1831" s="96" t="s">
        <v>112</v>
      </c>
      <c r="J1831" s="97" t="str">
        <f>IF(C1831='TABELA UNIFICADA 2024'!A1777,'TABELA UNIFICADA 2024'!G1777," ")</f>
        <v xml:space="preserve"> </v>
      </c>
      <c r="K1831" s="96" t="s">
        <v>113</v>
      </c>
      <c r="L1831" s="100" t="str">
        <f t="shared" si="161"/>
        <v>-</v>
      </c>
      <c r="M1831" s="95" t="str">
        <f>IF(C1831='TABELA UNIFICADA 2024'!A1831,'TABELA UNIFICADA 2024'!C1831," ")</f>
        <v xml:space="preserve"> </v>
      </c>
      <c r="N1831" s="99" t="str">
        <f>IF(C1831='TABELA UNIFICADA 2024'!A1777,'TABELA UNIFICADA 2024'!F1777," ")</f>
        <v xml:space="preserve"> </v>
      </c>
      <c r="O1831" s="99" t="str">
        <f t="shared" si="162"/>
        <v xml:space="preserve"> </v>
      </c>
      <c r="Y1831" s="183" t="s">
        <v>2530</v>
      </c>
      <c r="Z1831" s="104" t="s">
        <v>696</v>
      </c>
      <c r="AA1831" s="104" t="s">
        <v>618</v>
      </c>
      <c r="AB1831" s="104" t="s">
        <v>2550</v>
      </c>
      <c r="AC1831" s="106">
        <f>IF(AND(AB1831="FERRO",AA1831="PADRAO"),CONTROLE!$T$2,IF(AND(AB1831="FERRO",AA1831="ESPECIAL"),CONTROLE!$T$3,IF(AND(AB1831="ACO",AA1831="PADRAO"),CONTROLE!$T$8,IF(AND(AB1831="ACO",AA1831="ESPECIAL"),CONTROLE!$T$9,IF(AND(AB1831="ALUMINIO",AA1831="PADRAO"),CONTROLE!$T$5,IF(AND(AB1831="ALUMINIO",AA1831="ESPECIAL"),CONTROLE!$T$6))))))</f>
        <v>12740</v>
      </c>
    </row>
    <row r="1832" spans="1:29" ht="15" customHeight="1">
      <c r="A1832" s="98" t="s">
        <v>2927</v>
      </c>
      <c r="B1832" s="96" t="str">
        <f t="shared" si="163"/>
        <v xml:space="preserve"> </v>
      </c>
      <c r="C1832" s="96" t="str">
        <f>IF(AND(ISBLANK('TABELA UNIFICADA 2024'!P1778)=TRUE,(ISBLANK('TABELA UNIFICADA 2024'!A1778)=FALSE)),'TABELA UNIFICADA 2024'!A1778," ")</f>
        <v xml:space="preserve"> </v>
      </c>
      <c r="D1832" s="96" t="s">
        <v>43</v>
      </c>
      <c r="E1832" s="191" t="str">
        <f>IF(ISBLANK('TABELA UNIFICADA 2024'!M1778)=TRUE," ",'TABELA UNIFICADA 2024'!M1778)</f>
        <v xml:space="preserve"> </v>
      </c>
      <c r="F1832" s="96" t="s">
        <v>111</v>
      </c>
      <c r="G1832" s="96" t="str">
        <f>IF(C1832='TABELA UNIFICADA 2024'!A1832,'TABELA UNIFICADA 2024'!D1832," ")</f>
        <v xml:space="preserve"> </v>
      </c>
      <c r="H1832" s="96" t="s">
        <v>43</v>
      </c>
      <c r="I1832" s="96" t="s">
        <v>112</v>
      </c>
      <c r="J1832" s="97" t="str">
        <f>IF(C1832='TABELA UNIFICADA 2024'!A1778,'TABELA UNIFICADA 2024'!G1778," ")</f>
        <v xml:space="preserve"> </v>
      </c>
      <c r="K1832" s="96" t="s">
        <v>113</v>
      </c>
      <c r="L1832" s="100" t="str">
        <f t="shared" si="161"/>
        <v>-</v>
      </c>
      <c r="M1832" s="95" t="str">
        <f>IF(C1832='TABELA UNIFICADA 2024'!A1832,'TABELA UNIFICADA 2024'!C1832," ")</f>
        <v xml:space="preserve"> </v>
      </c>
      <c r="N1832" s="99" t="str">
        <f>IF(C1832='TABELA UNIFICADA 2024'!A1778,'TABELA UNIFICADA 2024'!F1778," ")</f>
        <v xml:space="preserve"> </v>
      </c>
      <c r="O1832" s="99" t="str">
        <f t="shared" si="162"/>
        <v xml:space="preserve"> </v>
      </c>
      <c r="Y1832" s="183" t="s">
        <v>2531</v>
      </c>
      <c r="Z1832" s="104" t="s">
        <v>696</v>
      </c>
      <c r="AA1832" s="104" t="s">
        <v>618</v>
      </c>
      <c r="AB1832" s="104" t="s">
        <v>2550</v>
      </c>
      <c r="AC1832" s="106">
        <f>IF(AND(AB1832="FERRO",AA1832="PADRAO"),CONTROLE!$T$2,IF(AND(AB1832="FERRO",AA1832="ESPECIAL"),CONTROLE!$T$3,IF(AND(AB1832="ACO",AA1832="PADRAO"),CONTROLE!$T$8,IF(AND(AB1832="ACO",AA1832="ESPECIAL"),CONTROLE!$T$9,IF(AND(AB1832="ALUMINIO",AA1832="PADRAO"),CONTROLE!$T$5,IF(AND(AB1832="ALUMINIO",AA1832="ESPECIAL"),CONTROLE!$T$6))))))</f>
        <v>12740</v>
      </c>
    </row>
    <row r="1833" spans="1:29" ht="15" customHeight="1">
      <c r="A1833" s="98" t="s">
        <v>2927</v>
      </c>
      <c r="B1833" s="96" t="str">
        <f t="shared" si="163"/>
        <v xml:space="preserve"> </v>
      </c>
      <c r="C1833" s="96" t="str">
        <f>IF(AND(ISBLANK('TABELA UNIFICADA 2024'!P1779)=TRUE,(ISBLANK('TABELA UNIFICADA 2024'!A1779)=FALSE)),'TABELA UNIFICADA 2024'!A1779," ")</f>
        <v xml:space="preserve"> </v>
      </c>
      <c r="D1833" s="96" t="s">
        <v>43</v>
      </c>
      <c r="E1833" s="191" t="str">
        <f>IF(ISBLANK('TABELA UNIFICADA 2024'!M1779)=TRUE," ",'TABELA UNIFICADA 2024'!M1779)</f>
        <v xml:space="preserve"> </v>
      </c>
      <c r="F1833" s="96" t="s">
        <v>111</v>
      </c>
      <c r="G1833" s="96" t="str">
        <f>IF(C1833='TABELA UNIFICADA 2024'!A1833,'TABELA UNIFICADA 2024'!D1833," ")</f>
        <v xml:space="preserve"> </v>
      </c>
      <c r="H1833" s="96" t="s">
        <v>43</v>
      </c>
      <c r="I1833" s="96" t="s">
        <v>112</v>
      </c>
      <c r="J1833" s="97" t="str">
        <f>IF(C1833='TABELA UNIFICADA 2024'!A1779,'TABELA UNIFICADA 2024'!G1779," ")</f>
        <v xml:space="preserve"> </v>
      </c>
      <c r="K1833" s="96" t="s">
        <v>113</v>
      </c>
      <c r="L1833" s="100" t="str">
        <f t="shared" si="161"/>
        <v>-</v>
      </c>
      <c r="M1833" s="95" t="str">
        <f>IF(C1833='TABELA UNIFICADA 2024'!A1833,'TABELA UNIFICADA 2024'!C1833," ")</f>
        <v xml:space="preserve"> </v>
      </c>
      <c r="N1833" s="99" t="str">
        <f>IF(C1833='TABELA UNIFICADA 2024'!A1779,'TABELA UNIFICADA 2024'!F1779," ")</f>
        <v xml:space="preserve"> </v>
      </c>
      <c r="O1833" s="99" t="str">
        <f t="shared" si="162"/>
        <v xml:space="preserve"> </v>
      </c>
      <c r="Y1833" s="183" t="s">
        <v>2532</v>
      </c>
      <c r="Z1833" s="104" t="s">
        <v>696</v>
      </c>
      <c r="AA1833" s="104" t="s">
        <v>618</v>
      </c>
      <c r="AB1833" s="104" t="s">
        <v>2550</v>
      </c>
      <c r="AC1833" s="106">
        <f>IF(AND(AB1833="FERRO",AA1833="PADRAO"),CONTROLE!$T$2,IF(AND(AB1833="FERRO",AA1833="ESPECIAL"),CONTROLE!$T$3,IF(AND(AB1833="ACO",AA1833="PADRAO"),CONTROLE!$T$8,IF(AND(AB1833="ACO",AA1833="ESPECIAL"),CONTROLE!$T$9,IF(AND(AB1833="ALUMINIO",AA1833="PADRAO"),CONTROLE!$T$5,IF(AND(AB1833="ALUMINIO",AA1833="ESPECIAL"),CONTROLE!$T$6))))))</f>
        <v>12740</v>
      </c>
    </row>
    <row r="1834" spans="1:29" ht="15" customHeight="1">
      <c r="A1834" s="98" t="s">
        <v>2927</v>
      </c>
      <c r="B1834" s="96" t="str">
        <f t="shared" si="163"/>
        <v xml:space="preserve"> </v>
      </c>
      <c r="C1834" s="96" t="str">
        <f>IF(AND(ISBLANK('TABELA UNIFICADA 2024'!P1780)=TRUE,(ISBLANK('TABELA UNIFICADA 2024'!A1780)=FALSE)),'TABELA UNIFICADA 2024'!A1780," ")</f>
        <v xml:space="preserve"> </v>
      </c>
      <c r="D1834" s="96" t="s">
        <v>43</v>
      </c>
      <c r="E1834" s="191" t="str">
        <f>IF(ISBLANK('TABELA UNIFICADA 2024'!M1780)=TRUE," ",'TABELA UNIFICADA 2024'!M1780)</f>
        <v xml:space="preserve"> </v>
      </c>
      <c r="F1834" s="96" t="s">
        <v>111</v>
      </c>
      <c r="G1834" s="96" t="str">
        <f>IF(C1834='TABELA UNIFICADA 2024'!A1834,'TABELA UNIFICADA 2024'!D1834," ")</f>
        <v xml:space="preserve"> </v>
      </c>
      <c r="H1834" s="96" t="s">
        <v>43</v>
      </c>
      <c r="I1834" s="96" t="s">
        <v>112</v>
      </c>
      <c r="J1834" s="97" t="str">
        <f>IF(C1834='TABELA UNIFICADA 2024'!A1780,'TABELA UNIFICADA 2024'!G1780," ")</f>
        <v xml:space="preserve"> </v>
      </c>
      <c r="K1834" s="96" t="s">
        <v>113</v>
      </c>
      <c r="L1834" s="100" t="str">
        <f t="shared" si="161"/>
        <v>-</v>
      </c>
      <c r="M1834" s="95" t="str">
        <f>IF(C1834='TABELA UNIFICADA 2024'!A1834,'TABELA UNIFICADA 2024'!C1834," ")</f>
        <v xml:space="preserve"> </v>
      </c>
      <c r="N1834" s="99" t="str">
        <f>IF(C1834='TABELA UNIFICADA 2024'!A1780,'TABELA UNIFICADA 2024'!F1780," ")</f>
        <v xml:space="preserve"> </v>
      </c>
      <c r="O1834" s="99" t="str">
        <f t="shared" si="162"/>
        <v xml:space="preserve"> </v>
      </c>
      <c r="Y1834" s="183" t="s">
        <v>2533</v>
      </c>
      <c r="Z1834" s="104" t="s">
        <v>696</v>
      </c>
      <c r="AA1834" s="104" t="s">
        <v>618</v>
      </c>
      <c r="AB1834" s="104" t="s">
        <v>2550</v>
      </c>
      <c r="AC1834" s="106">
        <f>IF(AND(AB1834="FERRO",AA1834="PADRAO"),CONTROLE!$T$2,IF(AND(AB1834="FERRO",AA1834="ESPECIAL"),CONTROLE!$T$3,IF(AND(AB1834="ACO",AA1834="PADRAO"),CONTROLE!$T$8,IF(AND(AB1834="ACO",AA1834="ESPECIAL"),CONTROLE!$T$9,IF(AND(AB1834="ALUMINIO",AA1834="PADRAO"),CONTROLE!$T$5,IF(AND(AB1834="ALUMINIO",AA1834="ESPECIAL"),CONTROLE!$T$6))))))</f>
        <v>12740</v>
      </c>
    </row>
    <row r="1835" spans="1:29" ht="15" customHeight="1">
      <c r="A1835" s="98" t="s">
        <v>2927</v>
      </c>
      <c r="B1835" s="96" t="str">
        <f t="shared" si="163"/>
        <v xml:space="preserve"> </v>
      </c>
      <c r="C1835" s="96" t="str">
        <f>IF(AND(ISBLANK('TABELA UNIFICADA 2024'!P1781)=TRUE,(ISBLANK('TABELA UNIFICADA 2024'!A1781)=FALSE)),'TABELA UNIFICADA 2024'!A1781," ")</f>
        <v xml:space="preserve"> </v>
      </c>
      <c r="D1835" s="96" t="s">
        <v>43</v>
      </c>
      <c r="E1835" s="191" t="str">
        <f>IF(ISBLANK('TABELA UNIFICADA 2024'!M1781)=TRUE," ",'TABELA UNIFICADA 2024'!M1781)</f>
        <v xml:space="preserve"> </v>
      </c>
      <c r="F1835" s="96" t="s">
        <v>111</v>
      </c>
      <c r="G1835" s="96" t="str">
        <f>IF(C1835='TABELA UNIFICADA 2024'!A1835,'TABELA UNIFICADA 2024'!D1835," ")</f>
        <v xml:space="preserve"> </v>
      </c>
      <c r="H1835" s="96" t="s">
        <v>43</v>
      </c>
      <c r="I1835" s="96" t="s">
        <v>112</v>
      </c>
      <c r="J1835" s="97" t="str">
        <f>IF(C1835='TABELA UNIFICADA 2024'!A1781,'TABELA UNIFICADA 2024'!G1781," ")</f>
        <v xml:space="preserve"> </v>
      </c>
      <c r="K1835" s="96" t="s">
        <v>113</v>
      </c>
      <c r="L1835" s="100" t="str">
        <f t="shared" si="161"/>
        <v>-</v>
      </c>
      <c r="M1835" s="95" t="str">
        <f>IF(C1835='TABELA UNIFICADA 2024'!A1835,'TABELA UNIFICADA 2024'!C1835," ")</f>
        <v xml:space="preserve"> </v>
      </c>
      <c r="N1835" s="99" t="str">
        <f>IF(C1835='TABELA UNIFICADA 2024'!A1781,'TABELA UNIFICADA 2024'!F1781," ")</f>
        <v xml:space="preserve"> </v>
      </c>
      <c r="O1835" s="99" t="str">
        <f t="shared" si="162"/>
        <v xml:space="preserve"> </v>
      </c>
      <c r="Y1835" s="183" t="s">
        <v>2534</v>
      </c>
      <c r="Z1835" s="104" t="s">
        <v>696</v>
      </c>
      <c r="AA1835" s="104" t="s">
        <v>618</v>
      </c>
      <c r="AB1835" s="104" t="s">
        <v>2550</v>
      </c>
      <c r="AC1835" s="106">
        <f>IF(AND(AB1835="FERRO",AA1835="PADRAO"),CONTROLE!$T$2,IF(AND(AB1835="FERRO",AA1835="ESPECIAL"),CONTROLE!$T$3,IF(AND(AB1835="ACO",AA1835="PADRAO"),CONTROLE!$T$8,IF(AND(AB1835="ACO",AA1835="ESPECIAL"),CONTROLE!$T$9,IF(AND(AB1835="ALUMINIO",AA1835="PADRAO"),CONTROLE!$T$5,IF(AND(AB1835="ALUMINIO",AA1835="ESPECIAL"),CONTROLE!$T$6))))))</f>
        <v>12740</v>
      </c>
    </row>
    <row r="1836" spans="1:29" ht="15" customHeight="1">
      <c r="A1836" s="98" t="s">
        <v>2927</v>
      </c>
      <c r="B1836" s="96" t="str">
        <f t="shared" si="163"/>
        <v xml:space="preserve"> </v>
      </c>
      <c r="C1836" s="96" t="str">
        <f>IF(AND(ISBLANK('TABELA UNIFICADA 2024'!P1782)=TRUE,(ISBLANK('TABELA UNIFICADA 2024'!A1782)=FALSE)),'TABELA UNIFICADA 2024'!A1782," ")</f>
        <v xml:space="preserve"> </v>
      </c>
      <c r="D1836" s="96" t="s">
        <v>43</v>
      </c>
      <c r="E1836" s="191" t="str">
        <f>IF(ISBLANK('TABELA UNIFICADA 2024'!M1782)=TRUE," ",'TABELA UNIFICADA 2024'!M1782)</f>
        <v xml:space="preserve"> </v>
      </c>
      <c r="F1836" s="96" t="s">
        <v>111</v>
      </c>
      <c r="G1836" s="96" t="str">
        <f>IF(C1836='TABELA UNIFICADA 2024'!A1836,'TABELA UNIFICADA 2024'!D1836," ")</f>
        <v xml:space="preserve"> </v>
      </c>
      <c r="H1836" s="96" t="s">
        <v>43</v>
      </c>
      <c r="I1836" s="96" t="s">
        <v>112</v>
      </c>
      <c r="J1836" s="97" t="str">
        <f>IF(C1836='TABELA UNIFICADA 2024'!A1782,'TABELA UNIFICADA 2024'!G1782," ")</f>
        <v xml:space="preserve"> </v>
      </c>
      <c r="K1836" s="96" t="s">
        <v>113</v>
      </c>
      <c r="L1836" s="100" t="str">
        <f t="shared" si="161"/>
        <v>-</v>
      </c>
      <c r="M1836" s="95" t="str">
        <f>IF(C1836='TABELA UNIFICADA 2024'!A1836,'TABELA UNIFICADA 2024'!C1836," ")</f>
        <v xml:space="preserve"> </v>
      </c>
      <c r="N1836" s="99" t="str">
        <f>IF(C1836='TABELA UNIFICADA 2024'!A1782,'TABELA UNIFICADA 2024'!F1782," ")</f>
        <v xml:space="preserve"> </v>
      </c>
      <c r="O1836" s="99" t="str">
        <f t="shared" si="162"/>
        <v xml:space="preserve"> </v>
      </c>
      <c r="Y1836" s="183" t="s">
        <v>2535</v>
      </c>
      <c r="Z1836" s="104" t="s">
        <v>696</v>
      </c>
      <c r="AA1836" s="104" t="s">
        <v>618</v>
      </c>
      <c r="AB1836" s="104" t="s">
        <v>2550</v>
      </c>
      <c r="AC1836" s="106">
        <f>IF(AND(AB1836="FERRO",AA1836="PADRAO"),CONTROLE!$T$2,IF(AND(AB1836="FERRO",AA1836="ESPECIAL"),CONTROLE!$T$3,IF(AND(AB1836="ACO",AA1836="PADRAO"),CONTROLE!$T$8,IF(AND(AB1836="ACO",AA1836="ESPECIAL"),CONTROLE!$T$9,IF(AND(AB1836="ALUMINIO",AA1836="PADRAO"),CONTROLE!$T$5,IF(AND(AB1836="ALUMINIO",AA1836="ESPECIAL"),CONTROLE!$T$6))))))</f>
        <v>12740</v>
      </c>
    </row>
    <row r="1837" spans="1:29" ht="15" customHeight="1">
      <c r="A1837" s="98" t="s">
        <v>2927</v>
      </c>
      <c r="B1837" s="96" t="str">
        <f t="shared" si="163"/>
        <v xml:space="preserve"> </v>
      </c>
      <c r="C1837" s="96" t="str">
        <f>IF(AND(ISBLANK('TABELA UNIFICADA 2024'!P1783)=TRUE,(ISBLANK('TABELA UNIFICADA 2024'!A1783)=FALSE)),'TABELA UNIFICADA 2024'!A1783," ")</f>
        <v xml:space="preserve"> </v>
      </c>
      <c r="D1837" s="96" t="s">
        <v>43</v>
      </c>
      <c r="E1837" s="191" t="str">
        <f>IF(ISBLANK('TABELA UNIFICADA 2024'!M1783)=TRUE," ",'TABELA UNIFICADA 2024'!M1783)</f>
        <v xml:space="preserve"> </v>
      </c>
      <c r="F1837" s="96" t="s">
        <v>111</v>
      </c>
      <c r="G1837" s="96" t="str">
        <f>IF(C1837='TABELA UNIFICADA 2024'!A1837,'TABELA UNIFICADA 2024'!D1837," ")</f>
        <v xml:space="preserve"> </v>
      </c>
      <c r="H1837" s="96" t="s">
        <v>43</v>
      </c>
      <c r="I1837" s="96" t="s">
        <v>112</v>
      </c>
      <c r="J1837" s="97" t="str">
        <f>IF(C1837='TABELA UNIFICADA 2024'!A1783,'TABELA UNIFICADA 2024'!G1783," ")</f>
        <v xml:space="preserve"> </v>
      </c>
      <c r="K1837" s="96" t="s">
        <v>113</v>
      </c>
      <c r="L1837" s="100" t="str">
        <f t="shared" si="161"/>
        <v>-</v>
      </c>
      <c r="M1837" s="95" t="str">
        <f>IF(C1837='TABELA UNIFICADA 2024'!A1837,'TABELA UNIFICADA 2024'!C1837," ")</f>
        <v xml:space="preserve"> </v>
      </c>
      <c r="N1837" s="99" t="str">
        <f>IF(C1837='TABELA UNIFICADA 2024'!A1783,'TABELA UNIFICADA 2024'!F1783," ")</f>
        <v xml:space="preserve"> </v>
      </c>
      <c r="O1837" s="99" t="str">
        <f t="shared" si="162"/>
        <v xml:space="preserve"> </v>
      </c>
      <c r="Y1837" s="183" t="s">
        <v>2536</v>
      </c>
      <c r="Z1837" s="104" t="s">
        <v>696</v>
      </c>
      <c r="AA1837" s="104" t="s">
        <v>618</v>
      </c>
      <c r="AB1837" s="104" t="s">
        <v>2550</v>
      </c>
      <c r="AC1837" s="106">
        <f>IF(AND(AB1837="FERRO",AA1837="PADRAO"),CONTROLE!$T$2,IF(AND(AB1837="FERRO",AA1837="ESPECIAL"),CONTROLE!$T$3,IF(AND(AB1837="ACO",AA1837="PADRAO"),CONTROLE!$T$8,IF(AND(AB1837="ACO",AA1837="ESPECIAL"),CONTROLE!$T$9,IF(AND(AB1837="ALUMINIO",AA1837="PADRAO"),CONTROLE!$T$5,IF(AND(AB1837="ALUMINIO",AA1837="ESPECIAL"),CONTROLE!$T$6))))))</f>
        <v>12740</v>
      </c>
    </row>
    <row r="1838" spans="1:29" ht="15" customHeight="1">
      <c r="A1838" s="98" t="s">
        <v>2927</v>
      </c>
      <c r="B1838" s="96" t="str">
        <f t="shared" si="163"/>
        <v xml:space="preserve"> </v>
      </c>
      <c r="C1838" s="96" t="str">
        <f>IF(AND(ISBLANK('TABELA UNIFICADA 2024'!P1784)=TRUE,(ISBLANK('TABELA UNIFICADA 2024'!A1784)=FALSE)),'TABELA UNIFICADA 2024'!A1784," ")</f>
        <v xml:space="preserve"> </v>
      </c>
      <c r="D1838" s="96" t="s">
        <v>43</v>
      </c>
      <c r="E1838" s="191" t="str">
        <f>IF(ISBLANK('TABELA UNIFICADA 2024'!M1784)=TRUE," ",'TABELA UNIFICADA 2024'!M1784)</f>
        <v xml:space="preserve"> </v>
      </c>
      <c r="F1838" s="96" t="s">
        <v>111</v>
      </c>
      <c r="G1838" s="96" t="str">
        <f>IF(C1838='TABELA UNIFICADA 2024'!A1838,'TABELA UNIFICADA 2024'!D1838," ")</f>
        <v xml:space="preserve"> </v>
      </c>
      <c r="H1838" s="96" t="s">
        <v>43</v>
      </c>
      <c r="I1838" s="96" t="s">
        <v>112</v>
      </c>
      <c r="J1838" s="97" t="str">
        <f>IF(C1838='TABELA UNIFICADA 2024'!A1784,'TABELA UNIFICADA 2024'!G1784," ")</f>
        <v xml:space="preserve"> </v>
      </c>
      <c r="K1838" s="96" t="s">
        <v>113</v>
      </c>
      <c r="L1838" s="100" t="str">
        <f t="shared" si="161"/>
        <v>-</v>
      </c>
      <c r="M1838" s="95" t="str">
        <f>IF(C1838='TABELA UNIFICADA 2024'!A1838,'TABELA UNIFICADA 2024'!C1838," ")</f>
        <v xml:space="preserve"> </v>
      </c>
      <c r="N1838" s="99" t="str">
        <f>IF(C1838='TABELA UNIFICADA 2024'!A1784,'TABELA UNIFICADA 2024'!F1784," ")</f>
        <v xml:space="preserve"> </v>
      </c>
      <c r="O1838" s="99" t="str">
        <f t="shared" si="162"/>
        <v xml:space="preserve"> </v>
      </c>
      <c r="Y1838" s="183" t="s">
        <v>2537</v>
      </c>
      <c r="Z1838" s="104" t="s">
        <v>696</v>
      </c>
      <c r="AA1838" s="104" t="s">
        <v>618</v>
      </c>
      <c r="AB1838" s="104" t="s">
        <v>2550</v>
      </c>
      <c r="AC1838" s="106">
        <f>IF(AND(AB1838="FERRO",AA1838="PADRAO"),CONTROLE!$T$2,IF(AND(AB1838="FERRO",AA1838="ESPECIAL"),CONTROLE!$T$3,IF(AND(AB1838="ACO",AA1838="PADRAO"),CONTROLE!$T$8,IF(AND(AB1838="ACO",AA1838="ESPECIAL"),CONTROLE!$T$9,IF(AND(AB1838="ALUMINIO",AA1838="PADRAO"),CONTROLE!$T$5,IF(AND(AB1838="ALUMINIO",AA1838="ESPECIAL"),CONTROLE!$T$6))))))</f>
        <v>12740</v>
      </c>
    </row>
    <row r="1839" spans="1:29" ht="15" customHeight="1">
      <c r="A1839" s="98" t="s">
        <v>2927</v>
      </c>
      <c r="B1839" s="96" t="str">
        <f t="shared" si="163"/>
        <v xml:space="preserve"> </v>
      </c>
      <c r="C1839" s="96" t="str">
        <f>IF(AND(ISBLANK('TABELA UNIFICADA 2024'!P1785)=TRUE,(ISBLANK('TABELA UNIFICADA 2024'!A1785)=FALSE)),'TABELA UNIFICADA 2024'!A1785," ")</f>
        <v xml:space="preserve"> </v>
      </c>
      <c r="D1839" s="96" t="s">
        <v>43</v>
      </c>
      <c r="E1839" s="191" t="str">
        <f>IF(ISBLANK('TABELA UNIFICADA 2024'!M1785)=TRUE," ",'TABELA UNIFICADA 2024'!M1785)</f>
        <v xml:space="preserve"> </v>
      </c>
      <c r="F1839" s="96" t="s">
        <v>111</v>
      </c>
      <c r="G1839" s="96" t="str">
        <f>IF(C1839='TABELA UNIFICADA 2024'!A1839,'TABELA UNIFICADA 2024'!D1839," ")</f>
        <v xml:space="preserve"> </v>
      </c>
      <c r="H1839" s="96" t="s">
        <v>43</v>
      </c>
      <c r="I1839" s="96" t="s">
        <v>112</v>
      </c>
      <c r="J1839" s="97" t="str">
        <f>IF(C1839='TABELA UNIFICADA 2024'!A1785,'TABELA UNIFICADA 2024'!G1785," ")</f>
        <v xml:space="preserve"> </v>
      </c>
      <c r="K1839" s="96" t="s">
        <v>113</v>
      </c>
      <c r="L1839" s="100" t="str">
        <f t="shared" si="161"/>
        <v>-</v>
      </c>
      <c r="M1839" s="95" t="str">
        <f>IF(C1839='TABELA UNIFICADA 2024'!A1839,'TABELA UNIFICADA 2024'!C1839," ")</f>
        <v xml:space="preserve"> </v>
      </c>
      <c r="N1839" s="99" t="str">
        <f>IF(C1839='TABELA UNIFICADA 2024'!A1785,'TABELA UNIFICADA 2024'!F1785," ")</f>
        <v xml:space="preserve"> </v>
      </c>
      <c r="O1839" s="99" t="str">
        <f t="shared" si="162"/>
        <v xml:space="preserve"> </v>
      </c>
      <c r="Y1839" s="183" t="s">
        <v>2538</v>
      </c>
      <c r="Z1839" s="104" t="s">
        <v>696</v>
      </c>
      <c r="AA1839" s="104" t="s">
        <v>618</v>
      </c>
      <c r="AB1839" s="104" t="s">
        <v>2550</v>
      </c>
      <c r="AC1839" s="106">
        <f>IF(AND(AB1839="FERRO",AA1839="PADRAO"),CONTROLE!$T$2,IF(AND(AB1839="FERRO",AA1839="ESPECIAL"),CONTROLE!$T$3,IF(AND(AB1839="ACO",AA1839="PADRAO"),CONTROLE!$T$8,IF(AND(AB1839="ACO",AA1839="ESPECIAL"),CONTROLE!$T$9,IF(AND(AB1839="ALUMINIO",AA1839="PADRAO"),CONTROLE!$T$5,IF(AND(AB1839="ALUMINIO",AA1839="ESPECIAL"),CONTROLE!$T$6))))))</f>
        <v>12740</v>
      </c>
    </row>
    <row r="1840" spans="1:29" ht="15" customHeight="1">
      <c r="A1840" s="98" t="s">
        <v>2927</v>
      </c>
      <c r="B1840" s="96" t="str">
        <f t="shared" si="163"/>
        <v xml:space="preserve"> </v>
      </c>
      <c r="C1840" s="96" t="str">
        <f>IF(AND(ISBLANK('TABELA UNIFICADA 2024'!P1786)=TRUE,(ISBLANK('TABELA UNIFICADA 2024'!A1786)=FALSE)),'TABELA UNIFICADA 2024'!A1786," ")</f>
        <v xml:space="preserve"> </v>
      </c>
      <c r="D1840" s="96" t="s">
        <v>43</v>
      </c>
      <c r="E1840" s="191" t="str">
        <f>IF(ISBLANK('TABELA UNIFICADA 2024'!M1786)=TRUE," ",'TABELA UNIFICADA 2024'!M1786)</f>
        <v xml:space="preserve"> </v>
      </c>
      <c r="F1840" s="96" t="s">
        <v>111</v>
      </c>
      <c r="G1840" s="96" t="str">
        <f>IF(C1840='TABELA UNIFICADA 2024'!A1840,'TABELA UNIFICADA 2024'!D1840," ")</f>
        <v xml:space="preserve"> </v>
      </c>
      <c r="H1840" s="96" t="s">
        <v>43</v>
      </c>
      <c r="I1840" s="96" t="s">
        <v>112</v>
      </c>
      <c r="J1840" s="97" t="str">
        <f>IF(C1840='TABELA UNIFICADA 2024'!A1786,'TABELA UNIFICADA 2024'!G1786," ")</f>
        <v xml:space="preserve"> </v>
      </c>
      <c r="K1840" s="96" t="s">
        <v>113</v>
      </c>
      <c r="L1840" s="100" t="str">
        <f t="shared" si="161"/>
        <v>-</v>
      </c>
      <c r="M1840" s="95" t="str">
        <f>IF(C1840='TABELA UNIFICADA 2024'!A1840,'TABELA UNIFICADA 2024'!C1840," ")</f>
        <v xml:space="preserve"> </v>
      </c>
      <c r="N1840" s="99" t="str">
        <f>IF(C1840='TABELA UNIFICADA 2024'!A1786,'TABELA UNIFICADA 2024'!F1786," ")</f>
        <v xml:space="preserve"> </v>
      </c>
      <c r="O1840" s="99" t="str">
        <f t="shared" si="162"/>
        <v xml:space="preserve"> </v>
      </c>
      <c r="Y1840" s="183" t="s">
        <v>2539</v>
      </c>
      <c r="Z1840" s="104" t="s">
        <v>696</v>
      </c>
      <c r="AA1840" s="104" t="s">
        <v>618</v>
      </c>
      <c r="AB1840" s="104" t="s">
        <v>2550</v>
      </c>
      <c r="AC1840" s="106">
        <f>IF(AND(AB1840="FERRO",AA1840="PADRAO"),CONTROLE!$T$2,IF(AND(AB1840="FERRO",AA1840="ESPECIAL"),CONTROLE!$T$3,IF(AND(AB1840="ACO",AA1840="PADRAO"),CONTROLE!$T$8,IF(AND(AB1840="ACO",AA1840="ESPECIAL"),CONTROLE!$T$9,IF(AND(AB1840="ALUMINIO",AA1840="PADRAO"),CONTROLE!$T$5,IF(AND(AB1840="ALUMINIO",AA1840="ESPECIAL"),CONTROLE!$T$6))))))</f>
        <v>12740</v>
      </c>
    </row>
    <row r="1841" spans="1:29" ht="15" customHeight="1">
      <c r="A1841" s="98" t="s">
        <v>2927</v>
      </c>
      <c r="B1841" s="96" t="str">
        <f t="shared" si="163"/>
        <v xml:space="preserve"> </v>
      </c>
      <c r="C1841" s="96" t="str">
        <f>IF(AND(ISBLANK('TABELA UNIFICADA 2024'!P1787)=TRUE,(ISBLANK('TABELA UNIFICADA 2024'!A1787)=FALSE)),'TABELA UNIFICADA 2024'!A1787," ")</f>
        <v xml:space="preserve"> </v>
      </c>
      <c r="D1841" s="96" t="s">
        <v>43</v>
      </c>
      <c r="E1841" s="191" t="str">
        <f>IF(ISBLANK('TABELA UNIFICADA 2024'!M1787)=TRUE," ",'TABELA UNIFICADA 2024'!M1787)</f>
        <v xml:space="preserve"> </v>
      </c>
      <c r="F1841" s="96" t="s">
        <v>111</v>
      </c>
      <c r="G1841" s="96" t="str">
        <f>IF(C1841='TABELA UNIFICADA 2024'!A1841,'TABELA UNIFICADA 2024'!D1841," ")</f>
        <v xml:space="preserve"> </v>
      </c>
      <c r="H1841" s="96" t="s">
        <v>43</v>
      </c>
      <c r="I1841" s="96" t="s">
        <v>112</v>
      </c>
      <c r="J1841" s="97" t="str">
        <f>IF(C1841='TABELA UNIFICADA 2024'!A1787,'TABELA UNIFICADA 2024'!G1787," ")</f>
        <v xml:space="preserve"> </v>
      </c>
      <c r="K1841" s="96" t="s">
        <v>113</v>
      </c>
      <c r="L1841" s="100" t="str">
        <f t="shared" si="161"/>
        <v>-</v>
      </c>
      <c r="M1841" s="95" t="str">
        <f>IF(C1841='TABELA UNIFICADA 2024'!A1841,'TABELA UNIFICADA 2024'!C1841," ")</f>
        <v xml:space="preserve"> </v>
      </c>
      <c r="N1841" s="99" t="str">
        <f>IF(C1841='TABELA UNIFICADA 2024'!A1787,'TABELA UNIFICADA 2024'!F1787," ")</f>
        <v xml:space="preserve"> </v>
      </c>
      <c r="O1841" s="99" t="str">
        <f t="shared" si="162"/>
        <v xml:space="preserve"> </v>
      </c>
      <c r="Y1841" s="183" t="s">
        <v>2540</v>
      </c>
      <c r="Z1841" s="104" t="s">
        <v>696</v>
      </c>
      <c r="AA1841" s="104" t="s">
        <v>618</v>
      </c>
      <c r="AB1841" s="104" t="s">
        <v>2550</v>
      </c>
      <c r="AC1841" s="106">
        <f>IF(AND(AB1841="FERRO",AA1841="PADRAO"),CONTROLE!$T$2,IF(AND(AB1841="FERRO",AA1841="ESPECIAL"),CONTROLE!$T$3,IF(AND(AB1841="ACO",AA1841="PADRAO"),CONTROLE!$T$8,IF(AND(AB1841="ACO",AA1841="ESPECIAL"),CONTROLE!$T$9,IF(AND(AB1841="ALUMINIO",AA1841="PADRAO"),CONTROLE!$T$5,IF(AND(AB1841="ALUMINIO",AA1841="ESPECIAL"),CONTROLE!$T$6))))))</f>
        <v>12740</v>
      </c>
    </row>
    <row r="1842" spans="1:29" ht="15" customHeight="1">
      <c r="A1842" s="98" t="s">
        <v>2927</v>
      </c>
      <c r="B1842" s="96" t="str">
        <f t="shared" si="163"/>
        <v xml:space="preserve"> </v>
      </c>
      <c r="C1842" s="96" t="str">
        <f>IF(AND(ISBLANK('TABELA UNIFICADA 2024'!P1788)=TRUE,(ISBLANK('TABELA UNIFICADA 2024'!A1788)=FALSE)),'TABELA UNIFICADA 2024'!A1788," ")</f>
        <v xml:space="preserve"> </v>
      </c>
      <c r="D1842" s="96" t="s">
        <v>43</v>
      </c>
      <c r="E1842" s="191" t="str">
        <f>IF(ISBLANK('TABELA UNIFICADA 2024'!M1788)=TRUE," ",'TABELA UNIFICADA 2024'!M1788)</f>
        <v xml:space="preserve"> </v>
      </c>
      <c r="F1842" s="96" t="s">
        <v>111</v>
      </c>
      <c r="G1842" s="96" t="str">
        <f>IF(C1842='TABELA UNIFICADA 2024'!A1842,'TABELA UNIFICADA 2024'!D1842," ")</f>
        <v xml:space="preserve"> </v>
      </c>
      <c r="H1842" s="96" t="s">
        <v>43</v>
      </c>
      <c r="I1842" s="96" t="s">
        <v>112</v>
      </c>
      <c r="J1842" s="97" t="str">
        <f>IF(C1842='TABELA UNIFICADA 2024'!A1788,'TABELA UNIFICADA 2024'!G1788," ")</f>
        <v xml:space="preserve"> </v>
      </c>
      <c r="K1842" s="96" t="s">
        <v>113</v>
      </c>
      <c r="L1842" s="100" t="str">
        <f t="shared" si="161"/>
        <v>-</v>
      </c>
      <c r="M1842" s="95" t="str">
        <f>IF(C1842='TABELA UNIFICADA 2024'!A1842,'TABELA UNIFICADA 2024'!C1842," ")</f>
        <v xml:space="preserve"> </v>
      </c>
      <c r="N1842" s="99" t="str">
        <f>IF(C1842='TABELA UNIFICADA 2024'!A1788,'TABELA UNIFICADA 2024'!F1788," ")</f>
        <v xml:space="preserve"> </v>
      </c>
      <c r="O1842" s="99" t="str">
        <f t="shared" si="162"/>
        <v xml:space="preserve"> </v>
      </c>
      <c r="Y1842" s="183" t="s">
        <v>2541</v>
      </c>
      <c r="Z1842" s="104" t="s">
        <v>696</v>
      </c>
      <c r="AA1842" s="104" t="s">
        <v>618</v>
      </c>
      <c r="AB1842" s="104" t="s">
        <v>2550</v>
      </c>
      <c r="AC1842" s="106">
        <f>IF(AND(AB1842="FERRO",AA1842="PADRAO"),CONTROLE!$T$2,IF(AND(AB1842="FERRO",AA1842="ESPECIAL"),CONTROLE!$T$3,IF(AND(AB1842="ACO",AA1842="PADRAO"),CONTROLE!$T$8,IF(AND(AB1842="ACO",AA1842="ESPECIAL"),CONTROLE!$T$9,IF(AND(AB1842="ALUMINIO",AA1842="PADRAO"),CONTROLE!$T$5,IF(AND(AB1842="ALUMINIO",AA1842="ESPECIAL"),CONTROLE!$T$6))))))</f>
        <v>12740</v>
      </c>
    </row>
    <row r="1843" spans="1:29" ht="15" customHeight="1">
      <c r="A1843" s="98" t="s">
        <v>2927</v>
      </c>
      <c r="B1843" s="96" t="str">
        <f t="shared" si="163"/>
        <v xml:space="preserve"> </v>
      </c>
      <c r="C1843" s="96" t="str">
        <f>IF(AND(ISBLANK('TABELA UNIFICADA 2024'!P1789)=TRUE,(ISBLANK('TABELA UNIFICADA 2024'!A1789)=FALSE)),'TABELA UNIFICADA 2024'!A1789," ")</f>
        <v xml:space="preserve"> </v>
      </c>
      <c r="D1843" s="96" t="s">
        <v>43</v>
      </c>
      <c r="E1843" s="191" t="str">
        <f>IF(ISBLANK('TABELA UNIFICADA 2024'!M1789)=TRUE," ",'TABELA UNIFICADA 2024'!M1789)</f>
        <v xml:space="preserve"> </v>
      </c>
      <c r="F1843" s="96" t="s">
        <v>111</v>
      </c>
      <c r="G1843" s="96" t="str">
        <f>IF(C1843='TABELA UNIFICADA 2024'!A1843,'TABELA UNIFICADA 2024'!D1843," ")</f>
        <v xml:space="preserve"> </v>
      </c>
      <c r="H1843" s="96" t="s">
        <v>43</v>
      </c>
      <c r="I1843" s="96" t="s">
        <v>112</v>
      </c>
      <c r="J1843" s="97" t="str">
        <f>IF(C1843='TABELA UNIFICADA 2024'!A1789,'TABELA UNIFICADA 2024'!G1789," ")</f>
        <v xml:space="preserve"> </v>
      </c>
      <c r="K1843" s="96" t="s">
        <v>113</v>
      </c>
      <c r="L1843" s="100" t="str">
        <f t="shared" si="161"/>
        <v>-</v>
      </c>
      <c r="M1843" s="95" t="str">
        <f>IF(C1843='TABELA UNIFICADA 2024'!A1843,'TABELA UNIFICADA 2024'!C1843," ")</f>
        <v xml:space="preserve"> </v>
      </c>
      <c r="N1843" s="99" t="str">
        <f>IF(C1843='TABELA UNIFICADA 2024'!A1789,'TABELA UNIFICADA 2024'!F1789," ")</f>
        <v xml:space="preserve"> </v>
      </c>
      <c r="O1843" s="99" t="str">
        <f t="shared" si="162"/>
        <v xml:space="preserve"> </v>
      </c>
      <c r="Y1843" s="183" t="s">
        <v>2542</v>
      </c>
      <c r="Z1843" s="104" t="s">
        <v>696</v>
      </c>
      <c r="AA1843" s="104" t="s">
        <v>618</v>
      </c>
      <c r="AB1843" s="104" t="s">
        <v>2550</v>
      </c>
      <c r="AC1843" s="106">
        <f>IF(AND(AB1843="FERRO",AA1843="PADRAO"),CONTROLE!$T$2,IF(AND(AB1843="FERRO",AA1843="ESPECIAL"),CONTROLE!$T$3,IF(AND(AB1843="ACO",AA1843="PADRAO"),CONTROLE!$T$8,IF(AND(AB1843="ACO",AA1843="ESPECIAL"),CONTROLE!$T$9,IF(AND(AB1843="ALUMINIO",AA1843="PADRAO"),CONTROLE!$T$5,IF(AND(AB1843="ALUMINIO",AA1843="ESPECIAL"),CONTROLE!$T$6))))))</f>
        <v>12740</v>
      </c>
    </row>
    <row r="1844" spans="1:29" ht="15" customHeight="1">
      <c r="A1844" s="98" t="s">
        <v>2927</v>
      </c>
      <c r="B1844" s="96" t="str">
        <f t="shared" si="163"/>
        <v xml:space="preserve"> </v>
      </c>
      <c r="C1844" s="96" t="str">
        <f>IF(AND(ISBLANK('TABELA UNIFICADA 2024'!P1790)=TRUE,(ISBLANK('TABELA UNIFICADA 2024'!A1790)=FALSE)),'TABELA UNIFICADA 2024'!A1790," ")</f>
        <v xml:space="preserve"> </v>
      </c>
      <c r="D1844" s="96" t="s">
        <v>43</v>
      </c>
      <c r="E1844" s="191" t="str">
        <f>IF(ISBLANK('TABELA UNIFICADA 2024'!M1790)=TRUE," ",'TABELA UNIFICADA 2024'!M1790)</f>
        <v xml:space="preserve"> </v>
      </c>
      <c r="F1844" s="96" t="s">
        <v>111</v>
      </c>
      <c r="G1844" s="96" t="str">
        <f>IF(C1844='TABELA UNIFICADA 2024'!A1844,'TABELA UNIFICADA 2024'!D1844," ")</f>
        <v xml:space="preserve"> </v>
      </c>
      <c r="H1844" s="96" t="s">
        <v>43</v>
      </c>
      <c r="I1844" s="96" t="s">
        <v>112</v>
      </c>
      <c r="J1844" s="97" t="str">
        <f>IF(C1844='TABELA UNIFICADA 2024'!A1790,'TABELA UNIFICADA 2024'!G1790," ")</f>
        <v xml:space="preserve"> </v>
      </c>
      <c r="K1844" s="96" t="s">
        <v>113</v>
      </c>
      <c r="L1844" s="100" t="str">
        <f t="shared" si="161"/>
        <v>-</v>
      </c>
      <c r="M1844" s="95" t="str">
        <f>IF(C1844='TABELA UNIFICADA 2024'!A1844,'TABELA UNIFICADA 2024'!C1844," ")</f>
        <v xml:space="preserve"> </v>
      </c>
      <c r="N1844" s="99" t="str">
        <f>IF(C1844='TABELA UNIFICADA 2024'!A1790,'TABELA UNIFICADA 2024'!F1790," ")</f>
        <v xml:space="preserve"> </v>
      </c>
      <c r="O1844" s="99" t="str">
        <f t="shared" si="162"/>
        <v xml:space="preserve"> </v>
      </c>
      <c r="Y1844" s="183" t="s">
        <v>2543</v>
      </c>
      <c r="Z1844" s="104" t="s">
        <v>696</v>
      </c>
      <c r="AA1844" s="104" t="s">
        <v>618</v>
      </c>
      <c r="AB1844" s="104" t="s">
        <v>2550</v>
      </c>
      <c r="AC1844" s="106">
        <f>IF(AND(AB1844="FERRO",AA1844="PADRAO"),CONTROLE!$T$2,IF(AND(AB1844="FERRO",AA1844="ESPECIAL"),CONTROLE!$T$3,IF(AND(AB1844="ACO",AA1844="PADRAO"),CONTROLE!$T$8,IF(AND(AB1844="ACO",AA1844="ESPECIAL"),CONTROLE!$T$9,IF(AND(AB1844="ALUMINIO",AA1844="PADRAO"),CONTROLE!$T$5,IF(AND(AB1844="ALUMINIO",AA1844="ESPECIAL"),CONTROLE!$T$6))))))</f>
        <v>12740</v>
      </c>
    </row>
    <row r="1845" spans="1:29" ht="15" customHeight="1">
      <c r="A1845" s="98" t="s">
        <v>2927</v>
      </c>
      <c r="B1845" s="96" t="str">
        <f t="shared" si="163"/>
        <v xml:space="preserve"> </v>
      </c>
      <c r="C1845" s="96" t="str">
        <f>IF(AND(ISBLANK('TABELA UNIFICADA 2024'!P1791)=TRUE,(ISBLANK('TABELA UNIFICADA 2024'!A1791)=FALSE)),'TABELA UNIFICADA 2024'!A1791," ")</f>
        <v xml:space="preserve"> </v>
      </c>
      <c r="D1845" s="96" t="s">
        <v>43</v>
      </c>
      <c r="E1845" s="191" t="str">
        <f>IF(ISBLANK('TABELA UNIFICADA 2024'!M1791)=TRUE," ",'TABELA UNIFICADA 2024'!M1791)</f>
        <v xml:space="preserve"> </v>
      </c>
      <c r="F1845" s="96" t="s">
        <v>111</v>
      </c>
      <c r="G1845" s="96" t="str">
        <f>IF(C1845='TABELA UNIFICADA 2024'!A1845,'TABELA UNIFICADA 2024'!D1845," ")</f>
        <v xml:space="preserve"> </v>
      </c>
      <c r="H1845" s="96" t="s">
        <v>43</v>
      </c>
      <c r="I1845" s="96" t="s">
        <v>112</v>
      </c>
      <c r="J1845" s="97" t="str">
        <f>IF(C1845='TABELA UNIFICADA 2024'!A1791,'TABELA UNIFICADA 2024'!G1791," ")</f>
        <v xml:space="preserve"> </v>
      </c>
      <c r="K1845" s="96" t="s">
        <v>113</v>
      </c>
      <c r="L1845" s="100" t="str">
        <f t="shared" si="161"/>
        <v>-</v>
      </c>
      <c r="M1845" s="95" t="str">
        <f>IF(C1845='TABELA UNIFICADA 2024'!A1845,'TABELA UNIFICADA 2024'!C1845," ")</f>
        <v xml:space="preserve"> </v>
      </c>
      <c r="N1845" s="99" t="str">
        <f>IF(C1845='TABELA UNIFICADA 2024'!A1791,'TABELA UNIFICADA 2024'!F1791," ")</f>
        <v xml:space="preserve"> </v>
      </c>
      <c r="O1845" s="99" t="str">
        <f t="shared" si="162"/>
        <v xml:space="preserve"> </v>
      </c>
      <c r="Y1845" s="183" t="s">
        <v>328</v>
      </c>
      <c r="Z1845" s="104" t="s">
        <v>666</v>
      </c>
      <c r="AA1845" s="104" t="s">
        <v>618</v>
      </c>
      <c r="AB1845" s="104" t="str">
        <f t="shared" ref="AB1845:AB1857" si="164">IF(LEFT(Z1845,1)="G","FERRO",0)</f>
        <v>FERRO</v>
      </c>
      <c r="AC1845" s="106">
        <f>IF(AND(AB1845="FERRO",AA1845="PADRAO"),CONTROLE!$T$2,IF(AND(AB1845="FERRO",AA1845="ESPECIAL"),CONTROLE!$T$3,IF(AND(AB1845="ACO",AA1845="PADRAO"),CONTROLE!$T$8,IF(AND(AB1845="ACO",AA1845="ESPECIAL"),CONTROLE!$T$9,IF(AND(AB1845="ALUMINIO",AA1845="PADRAO"),CONTROLE!$T$5,IF(AND(AB1845="ALUMINIO",AA1845="ESPECIAL"),CONTROLE!$T$6))))))</f>
        <v>12738</v>
      </c>
    </row>
    <row r="1846" spans="1:29" ht="15" customHeight="1">
      <c r="A1846" s="98" t="s">
        <v>2927</v>
      </c>
      <c r="B1846" s="96" t="str">
        <f t="shared" si="163"/>
        <v xml:space="preserve"> </v>
      </c>
      <c r="C1846" s="96" t="str">
        <f>IF(AND(ISBLANK('TABELA UNIFICADA 2024'!P1792)=TRUE,(ISBLANK('TABELA UNIFICADA 2024'!A1792)=FALSE)),'TABELA UNIFICADA 2024'!A1792," ")</f>
        <v xml:space="preserve"> </v>
      </c>
      <c r="D1846" s="96" t="s">
        <v>43</v>
      </c>
      <c r="E1846" s="191" t="str">
        <f>IF(ISBLANK('TABELA UNIFICADA 2024'!M1792)=TRUE," ",'TABELA UNIFICADA 2024'!M1792)</f>
        <v xml:space="preserve"> </v>
      </c>
      <c r="F1846" s="96" t="s">
        <v>111</v>
      </c>
      <c r="G1846" s="96" t="str">
        <f>IF(C1846='TABELA UNIFICADA 2024'!A1846,'TABELA UNIFICADA 2024'!D1846," ")</f>
        <v xml:space="preserve"> </v>
      </c>
      <c r="H1846" s="96" t="s">
        <v>43</v>
      </c>
      <c r="I1846" s="96" t="s">
        <v>112</v>
      </c>
      <c r="J1846" s="97" t="str">
        <f>IF(C1846='TABELA UNIFICADA 2024'!A1792,'TABELA UNIFICADA 2024'!G1792," ")</f>
        <v xml:space="preserve"> </v>
      </c>
      <c r="K1846" s="96" t="s">
        <v>113</v>
      </c>
      <c r="L1846" s="100" t="str">
        <f t="shared" si="161"/>
        <v>-</v>
      </c>
      <c r="M1846" s="95" t="str">
        <f>IF(C1846='TABELA UNIFICADA 2024'!A1846,'TABELA UNIFICADA 2024'!C1846," ")</f>
        <v xml:space="preserve"> </v>
      </c>
      <c r="N1846" s="99" t="str">
        <f>IF(C1846='TABELA UNIFICADA 2024'!A1792,'TABELA UNIFICADA 2024'!F1792," ")</f>
        <v xml:space="preserve"> </v>
      </c>
      <c r="O1846" s="99" t="str">
        <f t="shared" si="162"/>
        <v xml:space="preserve"> </v>
      </c>
      <c r="Y1846" s="183" t="s">
        <v>326</v>
      </c>
      <c r="Z1846" s="104" t="s">
        <v>666</v>
      </c>
      <c r="AA1846" s="104" t="s">
        <v>618</v>
      </c>
      <c r="AB1846" s="104" t="str">
        <f t="shared" si="164"/>
        <v>FERRO</v>
      </c>
      <c r="AC1846" s="106">
        <f>IF(AND(AB1846="FERRO",AA1846="PADRAO"),CONTROLE!$T$2,IF(AND(AB1846="FERRO",AA1846="ESPECIAL"),CONTROLE!$T$3,IF(AND(AB1846="ACO",AA1846="PADRAO"),CONTROLE!$T$8,IF(AND(AB1846="ACO",AA1846="ESPECIAL"),CONTROLE!$T$9,IF(AND(AB1846="ALUMINIO",AA1846="PADRAO"),CONTROLE!$T$5,IF(AND(AB1846="ALUMINIO",AA1846="ESPECIAL"),CONTROLE!$T$6))))))</f>
        <v>12738</v>
      </c>
    </row>
    <row r="1847" spans="1:29" ht="15" customHeight="1">
      <c r="A1847" s="98" t="s">
        <v>2927</v>
      </c>
      <c r="B1847" s="96" t="str">
        <f t="shared" si="163"/>
        <v xml:space="preserve"> </v>
      </c>
      <c r="C1847" s="96" t="str">
        <f>IF(AND(ISBLANK('TABELA UNIFICADA 2024'!P1793)=TRUE,(ISBLANK('TABELA UNIFICADA 2024'!A1793)=FALSE)),'TABELA UNIFICADA 2024'!A1793," ")</f>
        <v xml:space="preserve"> </v>
      </c>
      <c r="D1847" s="96" t="s">
        <v>43</v>
      </c>
      <c r="E1847" s="191" t="str">
        <f>IF(ISBLANK('TABELA UNIFICADA 2024'!M1793)=TRUE," ",'TABELA UNIFICADA 2024'!M1793)</f>
        <v xml:space="preserve"> </v>
      </c>
      <c r="F1847" s="96" t="s">
        <v>111</v>
      </c>
      <c r="G1847" s="96" t="str">
        <f>IF(C1847='TABELA UNIFICADA 2024'!A1847,'TABELA UNIFICADA 2024'!D1847," ")</f>
        <v xml:space="preserve"> </v>
      </c>
      <c r="H1847" s="96" t="s">
        <v>43</v>
      </c>
      <c r="I1847" s="96" t="s">
        <v>112</v>
      </c>
      <c r="J1847" s="97" t="str">
        <f>IF(C1847='TABELA UNIFICADA 2024'!A1793,'TABELA UNIFICADA 2024'!G1793," ")</f>
        <v xml:space="preserve"> </v>
      </c>
      <c r="K1847" s="96" t="s">
        <v>113</v>
      </c>
      <c r="L1847" s="100" t="str">
        <f t="shared" si="161"/>
        <v>-</v>
      </c>
      <c r="M1847" s="95" t="str">
        <f>IF(C1847='TABELA UNIFICADA 2024'!A1847,'TABELA UNIFICADA 2024'!C1847," ")</f>
        <v xml:space="preserve"> </v>
      </c>
      <c r="N1847" s="99" t="str">
        <f>IF(C1847='TABELA UNIFICADA 2024'!A1793,'TABELA UNIFICADA 2024'!F1793," ")</f>
        <v xml:space="preserve"> </v>
      </c>
      <c r="O1847" s="99" t="str">
        <f t="shared" si="162"/>
        <v xml:space="preserve"> </v>
      </c>
      <c r="Y1847" s="183" t="s">
        <v>1546</v>
      </c>
      <c r="Z1847" s="104" t="s">
        <v>617</v>
      </c>
      <c r="AA1847" s="104" t="s">
        <v>618</v>
      </c>
      <c r="AB1847" s="104" t="str">
        <f t="shared" si="164"/>
        <v>FERRO</v>
      </c>
      <c r="AC1847" s="106">
        <f>IF(AND(AB1847="FERRO",AA1847="PADRAO"),CONTROLE!$T$2,IF(AND(AB1847="FERRO",AA1847="ESPECIAL"),CONTROLE!$T$3,IF(AND(AB1847="ACO",AA1847="PADRAO"),CONTROLE!$T$8,IF(AND(AB1847="ACO",AA1847="ESPECIAL"),CONTROLE!$T$9,IF(AND(AB1847="ALUMINIO",AA1847="PADRAO"),CONTROLE!$T$5,IF(AND(AB1847="ALUMINIO",AA1847="ESPECIAL"),CONTROLE!$T$6))))))</f>
        <v>12738</v>
      </c>
    </row>
    <row r="1848" spans="1:29" ht="15" customHeight="1">
      <c r="A1848" s="98" t="s">
        <v>2927</v>
      </c>
      <c r="B1848" s="96" t="str">
        <f t="shared" si="163"/>
        <v xml:space="preserve"> </v>
      </c>
      <c r="C1848" s="96" t="str">
        <f>IF(AND(ISBLANK('TABELA UNIFICADA 2024'!P1794)=TRUE,(ISBLANK('TABELA UNIFICADA 2024'!A1794)=FALSE)),'TABELA UNIFICADA 2024'!A1794," ")</f>
        <v xml:space="preserve"> </v>
      </c>
      <c r="D1848" s="96" t="s">
        <v>43</v>
      </c>
      <c r="E1848" s="191" t="str">
        <f>IF(ISBLANK('TABELA UNIFICADA 2024'!M1794)=TRUE," ",'TABELA UNIFICADA 2024'!M1794)</f>
        <v xml:space="preserve"> </v>
      </c>
      <c r="F1848" s="96" t="s">
        <v>111</v>
      </c>
      <c r="G1848" s="96" t="str">
        <f>IF(C1848='TABELA UNIFICADA 2024'!A1848,'TABELA UNIFICADA 2024'!D1848," ")</f>
        <v xml:space="preserve"> </v>
      </c>
      <c r="H1848" s="96" t="s">
        <v>43</v>
      </c>
      <c r="I1848" s="96" t="s">
        <v>112</v>
      </c>
      <c r="J1848" s="97" t="str">
        <f>IF(C1848='TABELA UNIFICADA 2024'!A1794,'TABELA UNIFICADA 2024'!G1794," ")</f>
        <v xml:space="preserve"> </v>
      </c>
      <c r="K1848" s="96" t="s">
        <v>113</v>
      </c>
      <c r="L1848" s="100" t="str">
        <f t="shared" si="161"/>
        <v>-</v>
      </c>
      <c r="M1848" s="95" t="str">
        <f>IF(C1848='TABELA UNIFICADA 2024'!A1848,'TABELA UNIFICADA 2024'!C1848," ")</f>
        <v xml:space="preserve"> </v>
      </c>
      <c r="N1848" s="99" t="str">
        <f>IF(C1848='TABELA UNIFICADA 2024'!A1794,'TABELA UNIFICADA 2024'!F1794," ")</f>
        <v xml:space="preserve"> </v>
      </c>
      <c r="O1848" s="99" t="str">
        <f t="shared" si="162"/>
        <v xml:space="preserve"> </v>
      </c>
      <c r="Y1848" s="183" t="s">
        <v>1547</v>
      </c>
      <c r="Z1848" s="104" t="s">
        <v>617</v>
      </c>
      <c r="AA1848" s="104" t="s">
        <v>618</v>
      </c>
      <c r="AB1848" s="104" t="str">
        <f t="shared" si="164"/>
        <v>FERRO</v>
      </c>
      <c r="AC1848" s="106">
        <f>IF(AND(AB1848="FERRO",AA1848="PADRAO"),CONTROLE!$T$2,IF(AND(AB1848="FERRO",AA1848="ESPECIAL"),CONTROLE!$T$3,IF(AND(AB1848="ACO",AA1848="PADRAO"),CONTROLE!$T$8,IF(AND(AB1848="ACO",AA1848="ESPECIAL"),CONTROLE!$T$9,IF(AND(AB1848="ALUMINIO",AA1848="PADRAO"),CONTROLE!$T$5,IF(AND(AB1848="ALUMINIO",AA1848="ESPECIAL"),CONTROLE!$T$6))))))</f>
        <v>12738</v>
      </c>
    </row>
    <row r="1849" spans="1:29" ht="15" customHeight="1">
      <c r="A1849" s="98" t="s">
        <v>2927</v>
      </c>
      <c r="B1849" s="96" t="str">
        <f t="shared" si="163"/>
        <v xml:space="preserve"> </v>
      </c>
      <c r="C1849" s="96" t="str">
        <f>IF(AND(ISBLANK('TABELA UNIFICADA 2024'!P1795)=TRUE,(ISBLANK('TABELA UNIFICADA 2024'!A1795)=FALSE)),'TABELA UNIFICADA 2024'!A1795," ")</f>
        <v xml:space="preserve"> </v>
      </c>
      <c r="D1849" s="96" t="s">
        <v>43</v>
      </c>
      <c r="E1849" s="191" t="str">
        <f>IF(ISBLANK('TABELA UNIFICADA 2024'!M1795)=TRUE," ",'TABELA UNIFICADA 2024'!M1795)</f>
        <v xml:space="preserve"> </v>
      </c>
      <c r="F1849" s="96" t="s">
        <v>111</v>
      </c>
      <c r="G1849" s="96" t="str">
        <f>IF(C1849='TABELA UNIFICADA 2024'!A1849,'TABELA UNIFICADA 2024'!D1849," ")</f>
        <v xml:space="preserve"> </v>
      </c>
      <c r="H1849" s="96" t="s">
        <v>43</v>
      </c>
      <c r="I1849" s="96" t="s">
        <v>112</v>
      </c>
      <c r="J1849" s="97" t="str">
        <f>IF(C1849='TABELA UNIFICADA 2024'!A1795,'TABELA UNIFICADA 2024'!G1795," ")</f>
        <v xml:space="preserve"> </v>
      </c>
      <c r="K1849" s="96" t="s">
        <v>113</v>
      </c>
      <c r="L1849" s="100" t="str">
        <f t="shared" si="161"/>
        <v>-</v>
      </c>
      <c r="M1849" s="95" t="str">
        <f>IF(C1849='TABELA UNIFICADA 2024'!A1849,'TABELA UNIFICADA 2024'!C1849," ")</f>
        <v xml:space="preserve"> </v>
      </c>
      <c r="N1849" s="99" t="str">
        <f>IF(C1849='TABELA UNIFICADA 2024'!A1795,'TABELA UNIFICADA 2024'!F1795," ")</f>
        <v xml:space="preserve"> </v>
      </c>
      <c r="O1849" s="99" t="str">
        <f t="shared" si="162"/>
        <v xml:space="preserve"> </v>
      </c>
      <c r="Y1849" s="183" t="s">
        <v>1548</v>
      </c>
      <c r="Z1849" s="104" t="s">
        <v>617</v>
      </c>
      <c r="AA1849" s="104" t="s">
        <v>618</v>
      </c>
      <c r="AB1849" s="104" t="str">
        <f t="shared" si="164"/>
        <v>FERRO</v>
      </c>
      <c r="AC1849" s="106">
        <f>IF(AND(AB1849="FERRO",AA1849="PADRAO"),CONTROLE!$T$2,IF(AND(AB1849="FERRO",AA1849="ESPECIAL"),CONTROLE!$T$3,IF(AND(AB1849="ACO",AA1849="PADRAO"),CONTROLE!$T$8,IF(AND(AB1849="ACO",AA1849="ESPECIAL"),CONTROLE!$T$9,IF(AND(AB1849="ALUMINIO",AA1849="PADRAO"),CONTROLE!$T$5,IF(AND(AB1849="ALUMINIO",AA1849="ESPECIAL"),CONTROLE!$T$6))))))</f>
        <v>12738</v>
      </c>
    </row>
    <row r="1850" spans="1:29" ht="15" customHeight="1">
      <c r="A1850" s="98" t="s">
        <v>2927</v>
      </c>
      <c r="B1850" s="96" t="str">
        <f t="shared" si="163"/>
        <v xml:space="preserve"> </v>
      </c>
      <c r="C1850" s="96" t="str">
        <f>IF(AND(ISBLANK('TABELA UNIFICADA 2024'!P1796)=TRUE,(ISBLANK('TABELA UNIFICADA 2024'!A1796)=FALSE)),'TABELA UNIFICADA 2024'!A1796," ")</f>
        <v xml:space="preserve"> </v>
      </c>
      <c r="D1850" s="96" t="s">
        <v>43</v>
      </c>
      <c r="E1850" s="191" t="str">
        <f>IF(ISBLANK('TABELA UNIFICADA 2024'!M1796)=TRUE," ",'TABELA UNIFICADA 2024'!M1796)</f>
        <v xml:space="preserve"> </v>
      </c>
      <c r="F1850" s="96" t="s">
        <v>111</v>
      </c>
      <c r="G1850" s="96" t="str">
        <f>IF(C1850='TABELA UNIFICADA 2024'!A1850,'TABELA UNIFICADA 2024'!D1850," ")</f>
        <v xml:space="preserve"> </v>
      </c>
      <c r="H1850" s="96" t="s">
        <v>43</v>
      </c>
      <c r="I1850" s="96" t="s">
        <v>112</v>
      </c>
      <c r="J1850" s="97" t="str">
        <f>IF(C1850='TABELA UNIFICADA 2024'!A1796,'TABELA UNIFICADA 2024'!G1796," ")</f>
        <v xml:space="preserve"> </v>
      </c>
      <c r="K1850" s="96" t="s">
        <v>113</v>
      </c>
      <c r="L1850" s="100" t="str">
        <f t="shared" si="161"/>
        <v>-</v>
      </c>
      <c r="M1850" s="95" t="str">
        <f>IF(C1850='TABELA UNIFICADA 2024'!A1850,'TABELA UNIFICADA 2024'!C1850," ")</f>
        <v xml:space="preserve"> </v>
      </c>
      <c r="N1850" s="99" t="str">
        <f>IF(C1850='TABELA UNIFICADA 2024'!A1796,'TABELA UNIFICADA 2024'!F1796," ")</f>
        <v xml:space="preserve"> </v>
      </c>
      <c r="O1850" s="99" t="str">
        <f t="shared" si="162"/>
        <v xml:space="preserve"> </v>
      </c>
      <c r="Y1850" s="183" t="s">
        <v>1549</v>
      </c>
      <c r="Z1850" s="104" t="s">
        <v>617</v>
      </c>
      <c r="AA1850" s="104" t="s">
        <v>618</v>
      </c>
      <c r="AB1850" s="104" t="str">
        <f t="shared" si="164"/>
        <v>FERRO</v>
      </c>
      <c r="AC1850" s="106">
        <f>IF(AND(AB1850="FERRO",AA1850="PADRAO"),CONTROLE!$T$2,IF(AND(AB1850="FERRO",AA1850="ESPECIAL"),CONTROLE!$T$3,IF(AND(AB1850="ACO",AA1850="PADRAO"),CONTROLE!$T$8,IF(AND(AB1850="ACO",AA1850="ESPECIAL"),CONTROLE!$T$9,IF(AND(AB1850="ALUMINIO",AA1850="PADRAO"),CONTROLE!$T$5,IF(AND(AB1850="ALUMINIO",AA1850="ESPECIAL"),CONTROLE!$T$6))))))</f>
        <v>12738</v>
      </c>
    </row>
    <row r="1851" spans="1:29" ht="15" customHeight="1">
      <c r="A1851" s="98" t="s">
        <v>2927</v>
      </c>
      <c r="B1851" s="96" t="str">
        <f t="shared" si="163"/>
        <v xml:space="preserve"> </v>
      </c>
      <c r="C1851" s="96" t="str">
        <f>IF(AND(ISBLANK('TABELA UNIFICADA 2024'!P1797)=TRUE,(ISBLANK('TABELA UNIFICADA 2024'!A1797)=FALSE)),'TABELA UNIFICADA 2024'!A1797," ")</f>
        <v xml:space="preserve"> </v>
      </c>
      <c r="D1851" s="96" t="s">
        <v>43</v>
      </c>
      <c r="E1851" s="191" t="str">
        <f>IF(ISBLANK('TABELA UNIFICADA 2024'!M1797)=TRUE," ",'TABELA UNIFICADA 2024'!M1797)</f>
        <v xml:space="preserve"> </v>
      </c>
      <c r="F1851" s="96" t="s">
        <v>111</v>
      </c>
      <c r="G1851" s="96" t="str">
        <f>IF(C1851='TABELA UNIFICADA 2024'!A1851,'TABELA UNIFICADA 2024'!D1851," ")</f>
        <v xml:space="preserve"> </v>
      </c>
      <c r="H1851" s="96" t="s">
        <v>43</v>
      </c>
      <c r="I1851" s="96" t="s">
        <v>112</v>
      </c>
      <c r="J1851" s="97" t="str">
        <f>IF(C1851='TABELA UNIFICADA 2024'!A1797,'TABELA UNIFICADA 2024'!G1797," ")</f>
        <v xml:space="preserve"> </v>
      </c>
      <c r="K1851" s="96" t="s">
        <v>113</v>
      </c>
      <c r="L1851" s="100" t="str">
        <f t="shared" si="161"/>
        <v>-</v>
      </c>
      <c r="M1851" s="95" t="str">
        <f>IF(C1851='TABELA UNIFICADA 2024'!A1851,'TABELA UNIFICADA 2024'!C1851," ")</f>
        <v xml:space="preserve"> </v>
      </c>
      <c r="N1851" s="99" t="str">
        <f>IF(C1851='TABELA UNIFICADA 2024'!A1797,'TABELA UNIFICADA 2024'!F1797," ")</f>
        <v xml:space="preserve"> </v>
      </c>
      <c r="O1851" s="99" t="str">
        <f t="shared" si="162"/>
        <v xml:space="preserve"> </v>
      </c>
      <c r="Y1851" s="183" t="s">
        <v>1550</v>
      </c>
      <c r="Z1851" s="104" t="s">
        <v>617</v>
      </c>
      <c r="AA1851" s="104" t="s">
        <v>618</v>
      </c>
      <c r="AB1851" s="104" t="str">
        <f t="shared" si="164"/>
        <v>FERRO</v>
      </c>
      <c r="AC1851" s="106">
        <f>IF(AND(AB1851="FERRO",AA1851="PADRAO"),CONTROLE!$T$2,IF(AND(AB1851="FERRO",AA1851="ESPECIAL"),CONTROLE!$T$3,IF(AND(AB1851="ACO",AA1851="PADRAO"),CONTROLE!$T$8,IF(AND(AB1851="ACO",AA1851="ESPECIAL"),CONTROLE!$T$9,IF(AND(AB1851="ALUMINIO",AA1851="PADRAO"),CONTROLE!$T$5,IF(AND(AB1851="ALUMINIO",AA1851="ESPECIAL"),CONTROLE!$T$6))))))</f>
        <v>12738</v>
      </c>
    </row>
    <row r="1852" spans="1:29" ht="15" customHeight="1">
      <c r="A1852" s="98" t="s">
        <v>2927</v>
      </c>
      <c r="B1852" s="96" t="str">
        <f t="shared" si="163"/>
        <v xml:space="preserve"> </v>
      </c>
      <c r="C1852" s="96" t="str">
        <f>IF(AND(ISBLANK('TABELA UNIFICADA 2024'!P1798)=TRUE,(ISBLANK('TABELA UNIFICADA 2024'!A1798)=FALSE)),'TABELA UNIFICADA 2024'!A1798," ")</f>
        <v xml:space="preserve"> </v>
      </c>
      <c r="D1852" s="96" t="s">
        <v>43</v>
      </c>
      <c r="E1852" s="191" t="str">
        <f>IF(ISBLANK('TABELA UNIFICADA 2024'!M1798)=TRUE," ",'TABELA UNIFICADA 2024'!M1798)</f>
        <v xml:space="preserve"> </v>
      </c>
      <c r="F1852" s="96" t="s">
        <v>111</v>
      </c>
      <c r="G1852" s="96" t="str">
        <f>IF(C1852='TABELA UNIFICADA 2024'!A1852,'TABELA UNIFICADA 2024'!D1852," ")</f>
        <v xml:space="preserve"> </v>
      </c>
      <c r="H1852" s="96" t="s">
        <v>43</v>
      </c>
      <c r="I1852" s="96" t="s">
        <v>112</v>
      </c>
      <c r="J1852" s="97" t="str">
        <f>IF(C1852='TABELA UNIFICADA 2024'!A1798,'TABELA UNIFICADA 2024'!G1798," ")</f>
        <v xml:space="preserve"> </v>
      </c>
      <c r="K1852" s="96" t="s">
        <v>113</v>
      </c>
      <c r="L1852" s="100" t="str">
        <f t="shared" si="161"/>
        <v>-</v>
      </c>
      <c r="M1852" s="95" t="str">
        <f>IF(C1852='TABELA UNIFICADA 2024'!A1852,'TABELA UNIFICADA 2024'!C1852," ")</f>
        <v xml:space="preserve"> </v>
      </c>
      <c r="N1852" s="99" t="str">
        <f>IF(C1852='TABELA UNIFICADA 2024'!A1798,'TABELA UNIFICADA 2024'!F1798," ")</f>
        <v xml:space="preserve"> </v>
      </c>
      <c r="O1852" s="99" t="str">
        <f t="shared" si="162"/>
        <v xml:space="preserve"> </v>
      </c>
      <c r="Y1852" s="183" t="s">
        <v>1551</v>
      </c>
      <c r="Z1852" s="104" t="s">
        <v>617</v>
      </c>
      <c r="AA1852" s="104" t="s">
        <v>618</v>
      </c>
      <c r="AB1852" s="104" t="str">
        <f t="shared" si="164"/>
        <v>FERRO</v>
      </c>
      <c r="AC1852" s="106">
        <f>IF(AND(AB1852="FERRO",AA1852="PADRAO"),CONTROLE!$T$2,IF(AND(AB1852="FERRO",AA1852="ESPECIAL"),CONTROLE!$T$3,IF(AND(AB1852="ACO",AA1852="PADRAO"),CONTROLE!$T$8,IF(AND(AB1852="ACO",AA1852="ESPECIAL"),CONTROLE!$T$9,IF(AND(AB1852="ALUMINIO",AA1852="PADRAO"),CONTROLE!$T$5,IF(AND(AB1852="ALUMINIO",AA1852="ESPECIAL"),CONTROLE!$T$6))))))</f>
        <v>12738</v>
      </c>
    </row>
    <row r="1853" spans="1:29" ht="15" customHeight="1">
      <c r="A1853" s="98" t="s">
        <v>2927</v>
      </c>
      <c r="B1853" s="96" t="str">
        <f t="shared" si="163"/>
        <v xml:space="preserve"> </v>
      </c>
      <c r="C1853" s="96" t="str">
        <f>IF(AND(ISBLANK('TABELA UNIFICADA 2024'!P1799)=TRUE,(ISBLANK('TABELA UNIFICADA 2024'!A1799)=FALSE)),'TABELA UNIFICADA 2024'!A1799," ")</f>
        <v xml:space="preserve"> </v>
      </c>
      <c r="D1853" s="96" t="s">
        <v>43</v>
      </c>
      <c r="E1853" s="191" t="str">
        <f>IF(ISBLANK('TABELA UNIFICADA 2024'!M1799)=TRUE," ",'TABELA UNIFICADA 2024'!M1799)</f>
        <v xml:space="preserve"> </v>
      </c>
      <c r="F1853" s="96" t="s">
        <v>111</v>
      </c>
      <c r="G1853" s="96" t="str">
        <f>IF(C1853='TABELA UNIFICADA 2024'!A1853,'TABELA UNIFICADA 2024'!D1853," ")</f>
        <v xml:space="preserve"> </v>
      </c>
      <c r="H1853" s="96" t="s">
        <v>43</v>
      </c>
      <c r="I1853" s="96" t="s">
        <v>112</v>
      </c>
      <c r="J1853" s="97" t="str">
        <f>IF(C1853='TABELA UNIFICADA 2024'!A1799,'TABELA UNIFICADA 2024'!G1799," ")</f>
        <v xml:space="preserve"> </v>
      </c>
      <c r="K1853" s="96" t="s">
        <v>113</v>
      </c>
      <c r="L1853" s="100" t="str">
        <f t="shared" si="161"/>
        <v>-</v>
      </c>
      <c r="M1853" s="95" t="str">
        <f>IF(C1853='TABELA UNIFICADA 2024'!A1853,'TABELA UNIFICADA 2024'!C1853," ")</f>
        <v xml:space="preserve"> </v>
      </c>
      <c r="N1853" s="99" t="str">
        <f>IF(C1853='TABELA UNIFICADA 2024'!A1799,'TABELA UNIFICADA 2024'!F1799," ")</f>
        <v xml:space="preserve"> </v>
      </c>
      <c r="O1853" s="99" t="str">
        <f t="shared" si="162"/>
        <v xml:space="preserve"> </v>
      </c>
      <c r="Y1853" s="183" t="s">
        <v>1552</v>
      </c>
      <c r="Z1853" s="104" t="s">
        <v>666</v>
      </c>
      <c r="AA1853" s="104" t="s">
        <v>618</v>
      </c>
      <c r="AB1853" s="104" t="str">
        <f t="shared" si="164"/>
        <v>FERRO</v>
      </c>
      <c r="AC1853" s="106">
        <f>IF(AND(AB1853="FERRO",AA1853="PADRAO"),CONTROLE!$T$2,IF(AND(AB1853="FERRO",AA1853="ESPECIAL"),CONTROLE!$T$3,IF(AND(AB1853="ACO",AA1853="PADRAO"),CONTROLE!$T$8,IF(AND(AB1853="ACO",AA1853="ESPECIAL"),CONTROLE!$T$9,IF(AND(AB1853="ALUMINIO",AA1853="PADRAO"),CONTROLE!$T$5,IF(AND(AB1853="ALUMINIO",AA1853="ESPECIAL"),CONTROLE!$T$6))))))</f>
        <v>12738</v>
      </c>
    </row>
    <row r="1854" spans="1:29" ht="15" customHeight="1">
      <c r="A1854" s="98" t="s">
        <v>2927</v>
      </c>
      <c r="B1854" s="96" t="str">
        <f t="shared" si="163"/>
        <v xml:space="preserve"> </v>
      </c>
      <c r="C1854" s="96" t="str">
        <f>IF(AND(ISBLANK('TABELA UNIFICADA 2024'!P1800)=TRUE,(ISBLANK('TABELA UNIFICADA 2024'!A1800)=FALSE)),'TABELA UNIFICADA 2024'!A1800," ")</f>
        <v xml:space="preserve"> </v>
      </c>
      <c r="D1854" s="96" t="s">
        <v>43</v>
      </c>
      <c r="E1854" s="191" t="str">
        <f>IF(ISBLANK('TABELA UNIFICADA 2024'!M1800)=TRUE," ",'TABELA UNIFICADA 2024'!M1800)</f>
        <v xml:space="preserve"> </v>
      </c>
      <c r="F1854" s="96" t="s">
        <v>111</v>
      </c>
      <c r="G1854" s="96" t="str">
        <f>IF(C1854='TABELA UNIFICADA 2024'!A1854,'TABELA UNIFICADA 2024'!D1854," ")</f>
        <v xml:space="preserve"> </v>
      </c>
      <c r="H1854" s="96" t="s">
        <v>43</v>
      </c>
      <c r="I1854" s="96" t="s">
        <v>112</v>
      </c>
      <c r="J1854" s="97" t="str">
        <f>IF(C1854='TABELA UNIFICADA 2024'!A1800,'TABELA UNIFICADA 2024'!G1800," ")</f>
        <v xml:space="preserve"> </v>
      </c>
      <c r="K1854" s="96" t="s">
        <v>113</v>
      </c>
      <c r="L1854" s="100" t="str">
        <f t="shared" si="161"/>
        <v>-</v>
      </c>
      <c r="M1854" s="95" t="str">
        <f>IF(C1854='TABELA UNIFICADA 2024'!A1854,'TABELA UNIFICADA 2024'!C1854," ")</f>
        <v xml:space="preserve"> </v>
      </c>
      <c r="N1854" s="99" t="str">
        <f>IF(C1854='TABELA UNIFICADA 2024'!A1800,'TABELA UNIFICADA 2024'!F1800," ")</f>
        <v xml:space="preserve"> </v>
      </c>
      <c r="O1854" s="99" t="str">
        <f t="shared" si="162"/>
        <v xml:space="preserve"> </v>
      </c>
      <c r="Y1854" s="183" t="s">
        <v>1553</v>
      </c>
      <c r="Z1854" s="104" t="s">
        <v>658</v>
      </c>
      <c r="AA1854" s="104" t="s">
        <v>618</v>
      </c>
      <c r="AB1854" s="104" t="str">
        <f t="shared" si="164"/>
        <v>FERRO</v>
      </c>
      <c r="AC1854" s="106">
        <f>IF(AND(AB1854="FERRO",AA1854="PADRAO"),CONTROLE!$T$2,IF(AND(AB1854="FERRO",AA1854="ESPECIAL"),CONTROLE!$T$3,IF(AND(AB1854="ACO",AA1854="PADRAO"),CONTROLE!$T$8,IF(AND(AB1854="ACO",AA1854="ESPECIAL"),CONTROLE!$T$9,IF(AND(AB1854="ALUMINIO",AA1854="PADRAO"),CONTROLE!$T$5,IF(AND(AB1854="ALUMINIO",AA1854="ESPECIAL"),CONTROLE!$T$6))))))</f>
        <v>12738</v>
      </c>
    </row>
    <row r="1855" spans="1:29" ht="15" customHeight="1">
      <c r="A1855" s="98" t="s">
        <v>2927</v>
      </c>
      <c r="B1855" s="96" t="str">
        <f t="shared" si="163"/>
        <v xml:space="preserve"> </v>
      </c>
      <c r="C1855" s="96" t="str">
        <f>IF(AND(ISBLANK('TABELA UNIFICADA 2024'!P1801)=TRUE,(ISBLANK('TABELA UNIFICADA 2024'!A1801)=FALSE)),'TABELA UNIFICADA 2024'!A1801," ")</f>
        <v xml:space="preserve"> </v>
      </c>
      <c r="D1855" s="96" t="s">
        <v>43</v>
      </c>
      <c r="E1855" s="191" t="str">
        <f>IF(ISBLANK('TABELA UNIFICADA 2024'!M1801)=TRUE," ",'TABELA UNIFICADA 2024'!M1801)</f>
        <v xml:space="preserve"> </v>
      </c>
      <c r="F1855" s="96" t="s">
        <v>111</v>
      </c>
      <c r="G1855" s="96" t="str">
        <f>IF(C1855='TABELA UNIFICADA 2024'!A1855,'TABELA UNIFICADA 2024'!D1855," ")</f>
        <v xml:space="preserve"> </v>
      </c>
      <c r="H1855" s="96" t="s">
        <v>43</v>
      </c>
      <c r="I1855" s="96" t="s">
        <v>112</v>
      </c>
      <c r="J1855" s="97" t="str">
        <f>IF(C1855='TABELA UNIFICADA 2024'!A1801,'TABELA UNIFICADA 2024'!G1801," ")</f>
        <v xml:space="preserve"> </v>
      </c>
      <c r="K1855" s="96" t="s">
        <v>113</v>
      </c>
      <c r="L1855" s="100" t="str">
        <f t="shared" si="161"/>
        <v>-</v>
      </c>
      <c r="M1855" s="95" t="str">
        <f>IF(C1855='TABELA UNIFICADA 2024'!A1855,'TABELA UNIFICADA 2024'!C1855," ")</f>
        <v xml:space="preserve"> </v>
      </c>
      <c r="N1855" s="99" t="str">
        <f>IF(C1855='TABELA UNIFICADA 2024'!A1801,'TABELA UNIFICADA 2024'!F1801," ")</f>
        <v xml:space="preserve"> </v>
      </c>
      <c r="O1855" s="99" t="str">
        <f t="shared" si="162"/>
        <v xml:space="preserve"> </v>
      </c>
      <c r="Y1855" s="183" t="s">
        <v>1554</v>
      </c>
      <c r="Z1855" s="104" t="s">
        <v>666</v>
      </c>
      <c r="AA1855" s="104" t="s">
        <v>618</v>
      </c>
      <c r="AB1855" s="104" t="str">
        <f t="shared" si="164"/>
        <v>FERRO</v>
      </c>
      <c r="AC1855" s="106">
        <f>IF(AND(AB1855="FERRO",AA1855="PADRAO"),CONTROLE!$T$2,IF(AND(AB1855="FERRO",AA1855="ESPECIAL"),CONTROLE!$T$3,IF(AND(AB1855="ACO",AA1855="PADRAO"),CONTROLE!$T$8,IF(AND(AB1855="ACO",AA1855="ESPECIAL"),CONTROLE!$T$9,IF(AND(AB1855="ALUMINIO",AA1855="PADRAO"),CONTROLE!$T$5,IF(AND(AB1855="ALUMINIO",AA1855="ESPECIAL"),CONTROLE!$T$6))))))</f>
        <v>12738</v>
      </c>
    </row>
    <row r="1856" spans="1:29" ht="15" customHeight="1">
      <c r="A1856" s="98" t="s">
        <v>2927</v>
      </c>
      <c r="B1856" s="96" t="str">
        <f t="shared" si="163"/>
        <v xml:space="preserve"> </v>
      </c>
      <c r="C1856" s="96" t="str">
        <f>IF(AND(ISBLANK('TABELA UNIFICADA 2024'!P1802)=TRUE,(ISBLANK('TABELA UNIFICADA 2024'!A1802)=FALSE)),'TABELA UNIFICADA 2024'!A1802," ")</f>
        <v xml:space="preserve"> </v>
      </c>
      <c r="D1856" s="96" t="s">
        <v>43</v>
      </c>
      <c r="E1856" s="191" t="str">
        <f>IF(ISBLANK('TABELA UNIFICADA 2024'!M1802)=TRUE," ",'TABELA UNIFICADA 2024'!M1802)</f>
        <v xml:space="preserve"> </v>
      </c>
      <c r="F1856" s="96" t="s">
        <v>111</v>
      </c>
      <c r="G1856" s="96" t="str">
        <f>IF(C1856='TABELA UNIFICADA 2024'!A1856,'TABELA UNIFICADA 2024'!D1856," ")</f>
        <v xml:space="preserve"> </v>
      </c>
      <c r="H1856" s="96" t="s">
        <v>43</v>
      </c>
      <c r="I1856" s="96" t="s">
        <v>112</v>
      </c>
      <c r="J1856" s="97" t="str">
        <f>IF(C1856='TABELA UNIFICADA 2024'!A1802,'TABELA UNIFICADA 2024'!G1802," ")</f>
        <v xml:space="preserve"> </v>
      </c>
      <c r="K1856" s="96" t="s">
        <v>113</v>
      </c>
      <c r="L1856" s="100" t="str">
        <f t="shared" si="161"/>
        <v>-</v>
      </c>
      <c r="M1856" s="95" t="str">
        <f>IF(C1856='TABELA UNIFICADA 2024'!A1856,'TABELA UNIFICADA 2024'!C1856," ")</f>
        <v xml:space="preserve"> </v>
      </c>
      <c r="N1856" s="99" t="str">
        <f>IF(C1856='TABELA UNIFICADA 2024'!A1802,'TABELA UNIFICADA 2024'!F1802," ")</f>
        <v xml:space="preserve"> </v>
      </c>
      <c r="O1856" s="99" t="str">
        <f t="shared" si="162"/>
        <v xml:space="preserve"> </v>
      </c>
      <c r="Y1856" s="183" t="s">
        <v>1555</v>
      </c>
      <c r="Z1856" s="104" t="s">
        <v>666</v>
      </c>
      <c r="AA1856" s="104" t="s">
        <v>618</v>
      </c>
      <c r="AB1856" s="104" t="str">
        <f t="shared" si="164"/>
        <v>FERRO</v>
      </c>
      <c r="AC1856" s="106">
        <f>IF(AND(AB1856="FERRO",AA1856="PADRAO"),CONTROLE!$T$2,IF(AND(AB1856="FERRO",AA1856="ESPECIAL"),CONTROLE!$T$3,IF(AND(AB1856="ACO",AA1856="PADRAO"),CONTROLE!$T$8,IF(AND(AB1856="ACO",AA1856="ESPECIAL"),CONTROLE!$T$9,IF(AND(AB1856="ALUMINIO",AA1856="PADRAO"),CONTROLE!$T$5,IF(AND(AB1856="ALUMINIO",AA1856="ESPECIAL"),CONTROLE!$T$6))))))</f>
        <v>12738</v>
      </c>
    </row>
    <row r="1857" spans="1:29" ht="15" customHeight="1">
      <c r="A1857" s="98" t="s">
        <v>2927</v>
      </c>
      <c r="B1857" s="96" t="str">
        <f t="shared" si="163"/>
        <v xml:space="preserve"> </v>
      </c>
      <c r="C1857" s="96" t="str">
        <f>IF(AND(ISBLANK('TABELA UNIFICADA 2024'!P1803)=TRUE,(ISBLANK('TABELA UNIFICADA 2024'!A1803)=FALSE)),'TABELA UNIFICADA 2024'!A1803," ")</f>
        <v xml:space="preserve"> </v>
      </c>
      <c r="D1857" s="96" t="s">
        <v>43</v>
      </c>
      <c r="E1857" s="191" t="str">
        <f>IF(ISBLANK('TABELA UNIFICADA 2024'!M1803)=TRUE," ",'TABELA UNIFICADA 2024'!M1803)</f>
        <v xml:space="preserve"> </v>
      </c>
      <c r="F1857" s="96" t="s">
        <v>111</v>
      </c>
      <c r="G1857" s="96" t="str">
        <f>IF(C1857='TABELA UNIFICADA 2024'!A1857,'TABELA UNIFICADA 2024'!D1857," ")</f>
        <v xml:space="preserve"> </v>
      </c>
      <c r="H1857" s="96" t="s">
        <v>43</v>
      </c>
      <c r="I1857" s="96" t="s">
        <v>112</v>
      </c>
      <c r="J1857" s="97" t="str">
        <f>IF(C1857='TABELA UNIFICADA 2024'!A1803,'TABELA UNIFICADA 2024'!G1803," ")</f>
        <v xml:space="preserve"> </v>
      </c>
      <c r="K1857" s="96" t="s">
        <v>113</v>
      </c>
      <c r="L1857" s="100" t="str">
        <f t="shared" si="161"/>
        <v>-</v>
      </c>
      <c r="M1857" s="95" t="str">
        <f>IF(C1857='TABELA UNIFICADA 2024'!A1857,'TABELA UNIFICADA 2024'!C1857," ")</f>
        <v xml:space="preserve"> </v>
      </c>
      <c r="N1857" s="99" t="str">
        <f>IF(C1857='TABELA UNIFICADA 2024'!A1803,'TABELA UNIFICADA 2024'!F1803," ")</f>
        <v xml:space="preserve"> </v>
      </c>
      <c r="O1857" s="99" t="str">
        <f t="shared" si="162"/>
        <v xml:space="preserve"> </v>
      </c>
      <c r="Y1857" s="183" t="s">
        <v>1556</v>
      </c>
      <c r="Z1857" s="104" t="s">
        <v>666</v>
      </c>
      <c r="AA1857" s="104" t="s">
        <v>618</v>
      </c>
      <c r="AB1857" s="104" t="str">
        <f t="shared" si="164"/>
        <v>FERRO</v>
      </c>
      <c r="AC1857" s="106">
        <f>IF(AND(AB1857="FERRO",AA1857="PADRAO"),CONTROLE!$T$2,IF(AND(AB1857="FERRO",AA1857="ESPECIAL"),CONTROLE!$T$3,IF(AND(AB1857="ACO",AA1857="PADRAO"),CONTROLE!$T$8,IF(AND(AB1857="ACO",AA1857="ESPECIAL"),CONTROLE!$T$9,IF(AND(AB1857="ALUMINIO",AA1857="PADRAO"),CONTROLE!$T$5,IF(AND(AB1857="ALUMINIO",AA1857="ESPECIAL"),CONTROLE!$T$6))))))</f>
        <v>12738</v>
      </c>
    </row>
    <row r="1858" spans="1:29" ht="15" customHeight="1">
      <c r="A1858" s="98" t="s">
        <v>2927</v>
      </c>
      <c r="B1858" s="96" t="str">
        <f t="shared" si="163"/>
        <v xml:space="preserve"> </v>
      </c>
      <c r="C1858" s="96" t="str">
        <f>IF(AND(ISBLANK('TABELA UNIFICADA 2024'!P1804)=TRUE,(ISBLANK('TABELA UNIFICADA 2024'!A1804)=FALSE)),'TABELA UNIFICADA 2024'!A1804," ")</f>
        <v xml:space="preserve"> </v>
      </c>
      <c r="D1858" s="96" t="s">
        <v>43</v>
      </c>
      <c r="E1858" s="191" t="str">
        <f>IF(ISBLANK('TABELA UNIFICADA 2024'!M1804)=TRUE," ",'TABELA UNIFICADA 2024'!M1804)</f>
        <v xml:space="preserve"> </v>
      </c>
      <c r="F1858" s="96" t="s">
        <v>111</v>
      </c>
      <c r="G1858" s="96" t="str">
        <f>IF(C1858='TABELA UNIFICADA 2024'!A1858,'TABELA UNIFICADA 2024'!D1858," ")</f>
        <v xml:space="preserve"> </v>
      </c>
      <c r="H1858" s="96" t="s">
        <v>43</v>
      </c>
      <c r="I1858" s="96" t="s">
        <v>112</v>
      </c>
      <c r="J1858" s="97" t="str">
        <f>IF(C1858='TABELA UNIFICADA 2024'!A1804,'TABELA UNIFICADA 2024'!G1804," ")</f>
        <v xml:space="preserve"> </v>
      </c>
      <c r="K1858" s="96" t="s">
        <v>113</v>
      </c>
      <c r="L1858" s="100" t="str">
        <f t="shared" si="161"/>
        <v>-</v>
      </c>
      <c r="M1858" s="95" t="str">
        <f>IF(C1858='TABELA UNIFICADA 2024'!A1858,'TABELA UNIFICADA 2024'!C1858," ")</f>
        <v xml:space="preserve"> </v>
      </c>
      <c r="N1858" s="99" t="str">
        <f>IF(C1858='TABELA UNIFICADA 2024'!A1804,'TABELA UNIFICADA 2024'!F1804," ")</f>
        <v xml:space="preserve"> </v>
      </c>
      <c r="O1858" s="99" t="str">
        <f t="shared" si="162"/>
        <v xml:space="preserve"> </v>
      </c>
      <c r="Y1858" s="183" t="s">
        <v>1557</v>
      </c>
      <c r="Z1858" s="104" t="s">
        <v>696</v>
      </c>
      <c r="AA1858" s="104" t="s">
        <v>618</v>
      </c>
      <c r="AB1858" s="104" t="s">
        <v>2550</v>
      </c>
      <c r="AC1858" s="106">
        <f>IF(AND(AB1858="FERRO",AA1858="PADRAO"),CONTROLE!$T$2,IF(AND(AB1858="FERRO",AA1858="ESPECIAL"),CONTROLE!$T$3,IF(AND(AB1858="ACO",AA1858="PADRAO"),CONTROLE!$T$8,IF(AND(AB1858="ACO",AA1858="ESPECIAL"),CONTROLE!$T$9,IF(AND(AB1858="ALUMINIO",AA1858="PADRAO"),CONTROLE!$T$5,IF(AND(AB1858="ALUMINIO",AA1858="ESPECIAL"),CONTROLE!$T$6))))))</f>
        <v>12740</v>
      </c>
    </row>
    <row r="1859" spans="1:29" ht="15" customHeight="1">
      <c r="A1859" s="98" t="s">
        <v>2927</v>
      </c>
      <c r="B1859" s="96" t="str">
        <f t="shared" si="163"/>
        <v xml:space="preserve"> </v>
      </c>
      <c r="C1859" s="96" t="str">
        <f>IF(AND(ISBLANK('TABELA UNIFICADA 2024'!P1805)=TRUE,(ISBLANK('TABELA UNIFICADA 2024'!A1805)=FALSE)),'TABELA UNIFICADA 2024'!A1805," ")</f>
        <v xml:space="preserve"> </v>
      </c>
      <c r="D1859" s="96" t="s">
        <v>43</v>
      </c>
      <c r="E1859" s="191" t="str">
        <f>IF(ISBLANK('TABELA UNIFICADA 2024'!M1805)=TRUE," ",'TABELA UNIFICADA 2024'!M1805)</f>
        <v xml:space="preserve"> </v>
      </c>
      <c r="F1859" s="96" t="s">
        <v>111</v>
      </c>
      <c r="G1859" s="96" t="str">
        <f>IF(C1859='TABELA UNIFICADA 2024'!A1859,'TABELA UNIFICADA 2024'!D1859," ")</f>
        <v xml:space="preserve"> </v>
      </c>
      <c r="H1859" s="96" t="s">
        <v>43</v>
      </c>
      <c r="I1859" s="96" t="s">
        <v>112</v>
      </c>
      <c r="J1859" s="97" t="str">
        <f>IF(C1859='TABELA UNIFICADA 2024'!A1805,'TABELA UNIFICADA 2024'!G1805," ")</f>
        <v xml:space="preserve"> </v>
      </c>
      <c r="K1859" s="96" t="s">
        <v>113</v>
      </c>
      <c r="L1859" s="100" t="str">
        <f t="shared" si="161"/>
        <v>-</v>
      </c>
      <c r="M1859" s="95" t="str">
        <f>IF(C1859='TABELA UNIFICADA 2024'!A1859,'TABELA UNIFICADA 2024'!C1859," ")</f>
        <v xml:space="preserve"> </v>
      </c>
      <c r="N1859" s="99" t="str">
        <f>IF(C1859='TABELA UNIFICADA 2024'!A1805,'TABELA UNIFICADA 2024'!F1805," ")</f>
        <v xml:space="preserve"> </v>
      </c>
      <c r="O1859" s="99" t="str">
        <f t="shared" si="162"/>
        <v xml:space="preserve"> </v>
      </c>
      <c r="Y1859" s="183" t="s">
        <v>1558</v>
      </c>
      <c r="Z1859" s="104" t="s">
        <v>696</v>
      </c>
      <c r="AA1859" s="104" t="s">
        <v>618</v>
      </c>
      <c r="AB1859" s="104" t="s">
        <v>2550</v>
      </c>
      <c r="AC1859" s="106">
        <f>IF(AND(AB1859="FERRO",AA1859="PADRAO"),CONTROLE!$T$2,IF(AND(AB1859="FERRO",AA1859="ESPECIAL"),CONTROLE!$T$3,IF(AND(AB1859="ACO",AA1859="PADRAO"),CONTROLE!$T$8,IF(AND(AB1859="ACO",AA1859="ESPECIAL"),CONTROLE!$T$9,IF(AND(AB1859="ALUMINIO",AA1859="PADRAO"),CONTROLE!$T$5,IF(AND(AB1859="ALUMINIO",AA1859="ESPECIAL"),CONTROLE!$T$6))))))</f>
        <v>12740</v>
      </c>
    </row>
    <row r="1860" spans="1:29" ht="15" customHeight="1">
      <c r="A1860" s="98" t="s">
        <v>2927</v>
      </c>
      <c r="B1860" s="96" t="str">
        <f t="shared" si="163"/>
        <v xml:space="preserve"> </v>
      </c>
      <c r="C1860" s="96" t="str">
        <f>IF(AND(ISBLANK('TABELA UNIFICADA 2024'!P1806)=TRUE,(ISBLANK('TABELA UNIFICADA 2024'!A1806)=FALSE)),'TABELA UNIFICADA 2024'!A1806," ")</f>
        <v xml:space="preserve"> </v>
      </c>
      <c r="D1860" s="96" t="s">
        <v>43</v>
      </c>
      <c r="E1860" s="191" t="str">
        <f>IF(ISBLANK('TABELA UNIFICADA 2024'!M1806)=TRUE," ",'TABELA UNIFICADA 2024'!M1806)</f>
        <v xml:space="preserve"> </v>
      </c>
      <c r="F1860" s="96" t="s">
        <v>111</v>
      </c>
      <c r="G1860" s="96" t="str">
        <f>IF(C1860='TABELA UNIFICADA 2024'!A1860,'TABELA UNIFICADA 2024'!D1860," ")</f>
        <v xml:space="preserve"> </v>
      </c>
      <c r="H1860" s="96" t="s">
        <v>43</v>
      </c>
      <c r="I1860" s="96" t="s">
        <v>112</v>
      </c>
      <c r="J1860" s="97" t="str">
        <f>IF(C1860='TABELA UNIFICADA 2024'!A1806,'TABELA UNIFICADA 2024'!G1806," ")</f>
        <v xml:space="preserve"> </v>
      </c>
      <c r="K1860" s="96" t="s">
        <v>113</v>
      </c>
      <c r="L1860" s="100" t="str">
        <f t="shared" si="161"/>
        <v>-</v>
      </c>
      <c r="M1860" s="95" t="str">
        <f>IF(C1860='TABELA UNIFICADA 2024'!A1860,'TABELA UNIFICADA 2024'!C1860," ")</f>
        <v xml:space="preserve"> </v>
      </c>
      <c r="N1860" s="99" t="str">
        <f>IF(C1860='TABELA UNIFICADA 2024'!A1806,'TABELA UNIFICADA 2024'!F1806," ")</f>
        <v xml:space="preserve"> </v>
      </c>
      <c r="O1860" s="99" t="str">
        <f t="shared" si="162"/>
        <v xml:space="preserve"> </v>
      </c>
      <c r="Y1860" s="183" t="s">
        <v>1559</v>
      </c>
      <c r="Z1860" s="104" t="s">
        <v>696</v>
      </c>
      <c r="AA1860" s="104" t="s">
        <v>618</v>
      </c>
      <c r="AB1860" s="104" t="s">
        <v>2550</v>
      </c>
      <c r="AC1860" s="106">
        <f>IF(AND(AB1860="FERRO",AA1860="PADRAO"),CONTROLE!$T$2,IF(AND(AB1860="FERRO",AA1860="ESPECIAL"),CONTROLE!$T$3,IF(AND(AB1860="ACO",AA1860="PADRAO"),CONTROLE!$T$8,IF(AND(AB1860="ACO",AA1860="ESPECIAL"),CONTROLE!$T$9,IF(AND(AB1860="ALUMINIO",AA1860="PADRAO"),CONTROLE!$T$5,IF(AND(AB1860="ALUMINIO",AA1860="ESPECIAL"),CONTROLE!$T$6))))))</f>
        <v>12740</v>
      </c>
    </row>
    <row r="1861" spans="1:29" ht="15" customHeight="1">
      <c r="A1861" s="98" t="s">
        <v>2927</v>
      </c>
      <c r="B1861" s="96" t="str">
        <f t="shared" si="163"/>
        <v xml:space="preserve"> </v>
      </c>
      <c r="C1861" s="96" t="str">
        <f>IF(AND(ISBLANK('TABELA UNIFICADA 2024'!P1807)=TRUE,(ISBLANK('TABELA UNIFICADA 2024'!A1807)=FALSE)),'TABELA UNIFICADA 2024'!A1807," ")</f>
        <v xml:space="preserve"> </v>
      </c>
      <c r="D1861" s="96" t="s">
        <v>43</v>
      </c>
      <c r="E1861" s="191" t="str">
        <f>IF(ISBLANK('TABELA UNIFICADA 2024'!M1807)=TRUE," ",'TABELA UNIFICADA 2024'!M1807)</f>
        <v xml:space="preserve"> </v>
      </c>
      <c r="F1861" s="96" t="s">
        <v>111</v>
      </c>
      <c r="G1861" s="96" t="str">
        <f>IF(C1861='TABELA UNIFICADA 2024'!A1861,'TABELA UNIFICADA 2024'!D1861," ")</f>
        <v xml:space="preserve"> </v>
      </c>
      <c r="H1861" s="96" t="s">
        <v>43</v>
      </c>
      <c r="I1861" s="96" t="s">
        <v>112</v>
      </c>
      <c r="J1861" s="97" t="str">
        <f>IF(C1861='TABELA UNIFICADA 2024'!A1807,'TABELA UNIFICADA 2024'!G1807," ")</f>
        <v xml:space="preserve"> </v>
      </c>
      <c r="K1861" s="96" t="s">
        <v>113</v>
      </c>
      <c r="L1861" s="100" t="str">
        <f t="shared" si="161"/>
        <v>-</v>
      </c>
      <c r="M1861" s="95" t="str">
        <f>IF(C1861='TABELA UNIFICADA 2024'!A1861,'TABELA UNIFICADA 2024'!C1861," ")</f>
        <v xml:space="preserve"> </v>
      </c>
      <c r="N1861" s="99" t="str">
        <f>IF(C1861='TABELA UNIFICADA 2024'!A1807,'TABELA UNIFICADA 2024'!F1807," ")</f>
        <v xml:space="preserve"> </v>
      </c>
      <c r="O1861" s="99" t="str">
        <f t="shared" si="162"/>
        <v xml:space="preserve"> </v>
      </c>
      <c r="Y1861" s="183" t="s">
        <v>1560</v>
      </c>
      <c r="Z1861" s="104" t="s">
        <v>696</v>
      </c>
      <c r="AA1861" s="104" t="s">
        <v>618</v>
      </c>
      <c r="AB1861" s="104" t="s">
        <v>2550</v>
      </c>
      <c r="AC1861" s="106">
        <f>IF(AND(AB1861="FERRO",AA1861="PADRAO"),CONTROLE!$T$2,IF(AND(AB1861="FERRO",AA1861="ESPECIAL"),CONTROLE!$T$3,IF(AND(AB1861="ACO",AA1861="PADRAO"),CONTROLE!$T$8,IF(AND(AB1861="ACO",AA1861="ESPECIAL"),CONTROLE!$T$9,IF(AND(AB1861="ALUMINIO",AA1861="PADRAO"),CONTROLE!$T$5,IF(AND(AB1861="ALUMINIO",AA1861="ESPECIAL"),CONTROLE!$T$6))))))</f>
        <v>12740</v>
      </c>
    </row>
    <row r="1862" spans="1:29" ht="15" customHeight="1">
      <c r="A1862" s="98" t="s">
        <v>2927</v>
      </c>
      <c r="B1862" s="96" t="str">
        <f t="shared" si="163"/>
        <v xml:space="preserve"> </v>
      </c>
      <c r="C1862" s="96" t="str">
        <f>IF(AND(ISBLANK('TABELA UNIFICADA 2024'!P1808)=TRUE,(ISBLANK('TABELA UNIFICADA 2024'!A1808)=FALSE)),'TABELA UNIFICADA 2024'!A1808," ")</f>
        <v xml:space="preserve"> </v>
      </c>
      <c r="D1862" s="96" t="s">
        <v>43</v>
      </c>
      <c r="E1862" s="191" t="str">
        <f>IF(ISBLANK('TABELA UNIFICADA 2024'!M1808)=TRUE," ",'TABELA UNIFICADA 2024'!M1808)</f>
        <v xml:space="preserve"> </v>
      </c>
      <c r="F1862" s="96" t="s">
        <v>111</v>
      </c>
      <c r="G1862" s="96" t="str">
        <f>IF(C1862='TABELA UNIFICADA 2024'!A1862,'TABELA UNIFICADA 2024'!D1862," ")</f>
        <v xml:space="preserve"> </v>
      </c>
      <c r="H1862" s="96" t="s">
        <v>43</v>
      </c>
      <c r="I1862" s="96" t="s">
        <v>112</v>
      </c>
      <c r="J1862" s="97" t="str">
        <f>IF(C1862='TABELA UNIFICADA 2024'!A1808,'TABELA UNIFICADA 2024'!G1808," ")</f>
        <v xml:space="preserve"> </v>
      </c>
      <c r="K1862" s="96" t="s">
        <v>113</v>
      </c>
      <c r="L1862" s="100" t="str">
        <f t="shared" si="161"/>
        <v>-</v>
      </c>
      <c r="M1862" s="95" t="str">
        <f>IF(C1862='TABELA UNIFICADA 2024'!A1862,'TABELA UNIFICADA 2024'!C1862," ")</f>
        <v xml:space="preserve"> </v>
      </c>
      <c r="N1862" s="99" t="str">
        <f>IF(C1862='TABELA UNIFICADA 2024'!A1808,'TABELA UNIFICADA 2024'!F1808," ")</f>
        <v xml:space="preserve"> </v>
      </c>
      <c r="O1862" s="99" t="str">
        <f t="shared" si="162"/>
        <v xml:space="preserve"> </v>
      </c>
      <c r="Y1862" s="183" t="s">
        <v>1561</v>
      </c>
      <c r="Z1862" s="104" t="s">
        <v>696</v>
      </c>
      <c r="AA1862" s="104" t="s">
        <v>618</v>
      </c>
      <c r="AB1862" s="104" t="s">
        <v>2550</v>
      </c>
      <c r="AC1862" s="106">
        <f>IF(AND(AB1862="FERRO",AA1862="PADRAO"),CONTROLE!$T$2,IF(AND(AB1862="FERRO",AA1862="ESPECIAL"),CONTROLE!$T$3,IF(AND(AB1862="ACO",AA1862="PADRAO"),CONTROLE!$T$8,IF(AND(AB1862="ACO",AA1862="ESPECIAL"),CONTROLE!$T$9,IF(AND(AB1862="ALUMINIO",AA1862="PADRAO"),CONTROLE!$T$5,IF(AND(AB1862="ALUMINIO",AA1862="ESPECIAL"),CONTROLE!$T$6))))))</f>
        <v>12740</v>
      </c>
    </row>
    <row r="1863" spans="1:29" ht="15" customHeight="1">
      <c r="A1863" s="98" t="s">
        <v>2927</v>
      </c>
      <c r="B1863" s="96" t="str">
        <f t="shared" si="163"/>
        <v xml:space="preserve"> </v>
      </c>
      <c r="C1863" s="96" t="str">
        <f>IF(AND(ISBLANK('TABELA UNIFICADA 2024'!P1809)=TRUE,(ISBLANK('TABELA UNIFICADA 2024'!A1809)=FALSE)),'TABELA UNIFICADA 2024'!A1809," ")</f>
        <v xml:space="preserve"> </v>
      </c>
      <c r="D1863" s="96" t="s">
        <v>43</v>
      </c>
      <c r="E1863" s="191" t="str">
        <f>IF(ISBLANK('TABELA UNIFICADA 2024'!M1809)=TRUE," ",'TABELA UNIFICADA 2024'!M1809)</f>
        <v xml:space="preserve"> </v>
      </c>
      <c r="F1863" s="96" t="s">
        <v>111</v>
      </c>
      <c r="G1863" s="96" t="str">
        <f>IF(C1863='TABELA UNIFICADA 2024'!A1863,'TABELA UNIFICADA 2024'!D1863," ")</f>
        <v xml:space="preserve"> </v>
      </c>
      <c r="H1863" s="96" t="s">
        <v>43</v>
      </c>
      <c r="I1863" s="96" t="s">
        <v>112</v>
      </c>
      <c r="J1863" s="97" t="str">
        <f>IF(C1863='TABELA UNIFICADA 2024'!A1809,'TABELA UNIFICADA 2024'!G1809," ")</f>
        <v xml:space="preserve"> </v>
      </c>
      <c r="K1863" s="96" t="s">
        <v>113</v>
      </c>
      <c r="L1863" s="100" t="str">
        <f t="shared" si="161"/>
        <v>-</v>
      </c>
      <c r="M1863" s="95" t="str">
        <f>IF(C1863='TABELA UNIFICADA 2024'!A1863,'TABELA UNIFICADA 2024'!C1863," ")</f>
        <v xml:space="preserve"> </v>
      </c>
      <c r="N1863" s="99" t="str">
        <f>IF(C1863='TABELA UNIFICADA 2024'!A1809,'TABELA UNIFICADA 2024'!F1809," ")</f>
        <v xml:space="preserve"> </v>
      </c>
      <c r="O1863" s="99" t="str">
        <f t="shared" si="162"/>
        <v xml:space="preserve"> </v>
      </c>
      <c r="Y1863" s="183" t="s">
        <v>1562</v>
      </c>
      <c r="Z1863" s="104" t="s">
        <v>696</v>
      </c>
      <c r="AA1863" s="104" t="s">
        <v>618</v>
      </c>
      <c r="AB1863" s="104" t="s">
        <v>2550</v>
      </c>
      <c r="AC1863" s="106">
        <f>IF(AND(AB1863="FERRO",AA1863="PADRAO"),CONTROLE!$T$2,IF(AND(AB1863="FERRO",AA1863="ESPECIAL"),CONTROLE!$T$3,IF(AND(AB1863="ACO",AA1863="PADRAO"),CONTROLE!$T$8,IF(AND(AB1863="ACO",AA1863="ESPECIAL"),CONTROLE!$T$9,IF(AND(AB1863="ALUMINIO",AA1863="PADRAO"),CONTROLE!$T$5,IF(AND(AB1863="ALUMINIO",AA1863="ESPECIAL"),CONTROLE!$T$6))))))</f>
        <v>12740</v>
      </c>
    </row>
    <row r="1864" spans="1:29" ht="15" customHeight="1">
      <c r="A1864" s="98" t="s">
        <v>2927</v>
      </c>
      <c r="B1864" s="96" t="str">
        <f t="shared" si="163"/>
        <v xml:space="preserve"> </v>
      </c>
      <c r="C1864" s="96" t="str">
        <f>IF(AND(ISBLANK('TABELA UNIFICADA 2024'!P1810)=TRUE,(ISBLANK('TABELA UNIFICADA 2024'!A1810)=FALSE)),'TABELA UNIFICADA 2024'!A1810," ")</f>
        <v xml:space="preserve"> </v>
      </c>
      <c r="D1864" s="96" t="s">
        <v>43</v>
      </c>
      <c r="E1864" s="191" t="str">
        <f>IF(ISBLANK('TABELA UNIFICADA 2024'!M1810)=TRUE," ",'TABELA UNIFICADA 2024'!M1810)</f>
        <v xml:space="preserve"> </v>
      </c>
      <c r="F1864" s="96" t="s">
        <v>111</v>
      </c>
      <c r="G1864" s="96" t="str">
        <f>IF(C1864='TABELA UNIFICADA 2024'!A1864,'TABELA UNIFICADA 2024'!D1864," ")</f>
        <v xml:space="preserve"> </v>
      </c>
      <c r="H1864" s="96" t="s">
        <v>43</v>
      </c>
      <c r="I1864" s="96" t="s">
        <v>112</v>
      </c>
      <c r="J1864" s="97" t="str">
        <f>IF(C1864='TABELA UNIFICADA 2024'!A1810,'TABELA UNIFICADA 2024'!G1810," ")</f>
        <v xml:space="preserve"> </v>
      </c>
      <c r="K1864" s="96" t="s">
        <v>113</v>
      </c>
      <c r="L1864" s="100" t="str">
        <f t="shared" si="161"/>
        <v>-</v>
      </c>
      <c r="M1864" s="95" t="str">
        <f>IF(C1864='TABELA UNIFICADA 2024'!A1864,'TABELA UNIFICADA 2024'!C1864," ")</f>
        <v xml:space="preserve"> </v>
      </c>
      <c r="N1864" s="99" t="str">
        <f>IF(C1864='TABELA UNIFICADA 2024'!A1810,'TABELA UNIFICADA 2024'!F1810," ")</f>
        <v xml:space="preserve"> </v>
      </c>
      <c r="O1864" s="99" t="str">
        <f t="shared" si="162"/>
        <v xml:space="preserve"> </v>
      </c>
      <c r="Y1864" s="183" t="s">
        <v>1563</v>
      </c>
      <c r="Z1864" s="104" t="s">
        <v>696</v>
      </c>
      <c r="AA1864" s="104" t="s">
        <v>618</v>
      </c>
      <c r="AB1864" s="104" t="s">
        <v>2550</v>
      </c>
      <c r="AC1864" s="106">
        <f>IF(AND(AB1864="FERRO",AA1864="PADRAO"),CONTROLE!$T$2,IF(AND(AB1864="FERRO",AA1864="ESPECIAL"),CONTROLE!$T$3,IF(AND(AB1864="ACO",AA1864="PADRAO"),CONTROLE!$T$8,IF(AND(AB1864="ACO",AA1864="ESPECIAL"),CONTROLE!$T$9,IF(AND(AB1864="ALUMINIO",AA1864="PADRAO"),CONTROLE!$T$5,IF(AND(AB1864="ALUMINIO",AA1864="ESPECIAL"),CONTROLE!$T$6))))))</f>
        <v>12740</v>
      </c>
    </row>
    <row r="1865" spans="1:29" ht="15" customHeight="1">
      <c r="A1865" s="98" t="s">
        <v>2927</v>
      </c>
      <c r="B1865" s="96" t="str">
        <f t="shared" si="163"/>
        <v xml:space="preserve"> </v>
      </c>
      <c r="C1865" s="96" t="str">
        <f>IF(AND(ISBLANK('TABELA UNIFICADA 2024'!P1811)=TRUE,(ISBLANK('TABELA UNIFICADA 2024'!A1811)=FALSE)),'TABELA UNIFICADA 2024'!A1811," ")</f>
        <v xml:space="preserve"> </v>
      </c>
      <c r="D1865" s="96" t="s">
        <v>43</v>
      </c>
      <c r="E1865" s="191" t="str">
        <f>IF(ISBLANK('TABELA UNIFICADA 2024'!M1811)=TRUE," ",'TABELA UNIFICADA 2024'!M1811)</f>
        <v xml:space="preserve"> </v>
      </c>
      <c r="F1865" s="96" t="s">
        <v>111</v>
      </c>
      <c r="G1865" s="96" t="str">
        <f>IF(C1865='TABELA UNIFICADA 2024'!A1865,'TABELA UNIFICADA 2024'!D1865," ")</f>
        <v xml:space="preserve"> </v>
      </c>
      <c r="H1865" s="96" t="s">
        <v>43</v>
      </c>
      <c r="I1865" s="96" t="s">
        <v>112</v>
      </c>
      <c r="J1865" s="97" t="str">
        <f>IF(C1865='TABELA UNIFICADA 2024'!A1811,'TABELA UNIFICADA 2024'!G1811," ")</f>
        <v xml:space="preserve"> </v>
      </c>
      <c r="K1865" s="96" t="s">
        <v>113</v>
      </c>
      <c r="L1865" s="100" t="str">
        <f t="shared" si="161"/>
        <v>-</v>
      </c>
      <c r="M1865" s="95" t="str">
        <f>IF(C1865='TABELA UNIFICADA 2024'!A1865,'TABELA UNIFICADA 2024'!C1865," ")</f>
        <v xml:space="preserve"> </v>
      </c>
      <c r="N1865" s="99" t="str">
        <f>IF(C1865='TABELA UNIFICADA 2024'!A1811,'TABELA UNIFICADA 2024'!F1811," ")</f>
        <v xml:space="preserve"> </v>
      </c>
      <c r="O1865" s="99" t="str">
        <f t="shared" si="162"/>
        <v xml:space="preserve"> </v>
      </c>
      <c r="Y1865" s="183" t="s">
        <v>1564</v>
      </c>
      <c r="Z1865" s="104" t="s">
        <v>696</v>
      </c>
      <c r="AA1865" s="104" t="s">
        <v>618</v>
      </c>
      <c r="AB1865" s="104" t="s">
        <v>2550</v>
      </c>
      <c r="AC1865" s="106">
        <f>IF(AND(AB1865="FERRO",AA1865="PADRAO"),CONTROLE!$T$2,IF(AND(AB1865="FERRO",AA1865="ESPECIAL"),CONTROLE!$T$3,IF(AND(AB1865="ACO",AA1865="PADRAO"),CONTROLE!$T$8,IF(AND(AB1865="ACO",AA1865="ESPECIAL"),CONTROLE!$T$9,IF(AND(AB1865="ALUMINIO",AA1865="PADRAO"),CONTROLE!$T$5,IF(AND(AB1865="ALUMINIO",AA1865="ESPECIAL"),CONTROLE!$T$6))))))</f>
        <v>12740</v>
      </c>
    </row>
    <row r="1866" spans="1:29" ht="15" customHeight="1">
      <c r="A1866" s="98" t="s">
        <v>2927</v>
      </c>
      <c r="B1866" s="96" t="str">
        <f t="shared" si="163"/>
        <v xml:space="preserve"> </v>
      </c>
      <c r="C1866" s="96" t="str">
        <f>IF(AND(ISBLANK('TABELA UNIFICADA 2024'!P1812)=TRUE,(ISBLANK('TABELA UNIFICADA 2024'!A1812)=FALSE)),'TABELA UNIFICADA 2024'!A1812," ")</f>
        <v xml:space="preserve"> </v>
      </c>
      <c r="D1866" s="96" t="s">
        <v>43</v>
      </c>
      <c r="E1866" s="191" t="str">
        <f>IF(ISBLANK('TABELA UNIFICADA 2024'!M1812)=TRUE," ",'TABELA UNIFICADA 2024'!M1812)</f>
        <v xml:space="preserve"> </v>
      </c>
      <c r="F1866" s="96" t="s">
        <v>111</v>
      </c>
      <c r="G1866" s="96" t="str">
        <f>IF(C1866='TABELA UNIFICADA 2024'!A1866,'TABELA UNIFICADA 2024'!D1866," ")</f>
        <v xml:space="preserve"> </v>
      </c>
      <c r="H1866" s="96" t="s">
        <v>43</v>
      </c>
      <c r="I1866" s="96" t="s">
        <v>112</v>
      </c>
      <c r="J1866" s="97" t="str">
        <f>IF(C1866='TABELA UNIFICADA 2024'!A1812,'TABELA UNIFICADA 2024'!G1812," ")</f>
        <v xml:space="preserve"> </v>
      </c>
      <c r="K1866" s="96" t="s">
        <v>113</v>
      </c>
      <c r="L1866" s="100" t="str">
        <f t="shared" si="161"/>
        <v>-</v>
      </c>
      <c r="M1866" s="95" t="str">
        <f>IF(C1866='TABELA UNIFICADA 2024'!A1866,'TABELA UNIFICADA 2024'!C1866," ")</f>
        <v xml:space="preserve"> </v>
      </c>
      <c r="N1866" s="99" t="str">
        <f>IF(C1866='TABELA UNIFICADA 2024'!A1812,'TABELA UNIFICADA 2024'!F1812," ")</f>
        <v xml:space="preserve"> </v>
      </c>
      <c r="O1866" s="99" t="str">
        <f t="shared" si="162"/>
        <v xml:space="preserve"> </v>
      </c>
      <c r="Y1866" s="183" t="s">
        <v>390</v>
      </c>
      <c r="Z1866" s="104" t="s">
        <v>617</v>
      </c>
      <c r="AA1866" s="104" t="s">
        <v>618</v>
      </c>
      <c r="AB1866" s="104" t="str">
        <f>IF(LEFT(Z1866,1)="G","FERRO",0)</f>
        <v>FERRO</v>
      </c>
      <c r="AC1866" s="106">
        <f>IF(AND(AB1866="FERRO",AA1866="PADRAO"),CONTROLE!$T$2,IF(AND(AB1866="FERRO",AA1866="ESPECIAL"),CONTROLE!$T$3,IF(AND(AB1866="ACO",AA1866="PADRAO"),CONTROLE!$T$8,IF(AND(AB1866="ACO",AA1866="ESPECIAL"),CONTROLE!$T$9,IF(AND(AB1866="ALUMINIO",AA1866="PADRAO"),CONTROLE!$T$5,IF(AND(AB1866="ALUMINIO",AA1866="ESPECIAL"),CONTROLE!$T$6))))))</f>
        <v>12738</v>
      </c>
    </row>
    <row r="1867" spans="1:29" ht="15" customHeight="1">
      <c r="A1867" s="98" t="s">
        <v>2927</v>
      </c>
      <c r="B1867" s="96" t="str">
        <f t="shared" si="163"/>
        <v xml:space="preserve"> </v>
      </c>
      <c r="C1867" s="96" t="str">
        <f>IF(AND(ISBLANK('TABELA UNIFICADA 2024'!P1813)=TRUE,(ISBLANK('TABELA UNIFICADA 2024'!A1813)=FALSE)),'TABELA UNIFICADA 2024'!A1813," ")</f>
        <v xml:space="preserve"> </v>
      </c>
      <c r="D1867" s="96" t="s">
        <v>43</v>
      </c>
      <c r="E1867" s="191" t="str">
        <f>IF(ISBLANK('TABELA UNIFICADA 2024'!M1813)=TRUE," ",'TABELA UNIFICADA 2024'!M1813)</f>
        <v xml:space="preserve"> </v>
      </c>
      <c r="F1867" s="96" t="s">
        <v>111</v>
      </c>
      <c r="G1867" s="96" t="str">
        <f>IF(C1867='TABELA UNIFICADA 2024'!A1867,'TABELA UNIFICADA 2024'!D1867," ")</f>
        <v xml:space="preserve"> </v>
      </c>
      <c r="H1867" s="96" t="s">
        <v>43</v>
      </c>
      <c r="I1867" s="96" t="s">
        <v>112</v>
      </c>
      <c r="J1867" s="97" t="str">
        <f>IF(C1867='TABELA UNIFICADA 2024'!A1813,'TABELA UNIFICADA 2024'!G1813," ")</f>
        <v xml:space="preserve"> </v>
      </c>
      <c r="K1867" s="96" t="s">
        <v>113</v>
      </c>
      <c r="L1867" s="100" t="str">
        <f t="shared" si="161"/>
        <v>-</v>
      </c>
      <c r="M1867" s="95" t="str">
        <f>IF(C1867='TABELA UNIFICADA 2024'!A1867,'TABELA UNIFICADA 2024'!C1867," ")</f>
        <v xml:space="preserve"> </v>
      </c>
      <c r="N1867" s="99" t="str">
        <f>IF(C1867='TABELA UNIFICADA 2024'!A1813,'TABELA UNIFICADA 2024'!F1813," ")</f>
        <v xml:space="preserve"> </v>
      </c>
      <c r="O1867" s="99" t="str">
        <f t="shared" si="162"/>
        <v xml:space="preserve"> </v>
      </c>
      <c r="Y1867" s="183" t="s">
        <v>558</v>
      </c>
      <c r="Z1867" s="104" t="s">
        <v>617</v>
      </c>
      <c r="AA1867" s="104" t="s">
        <v>618</v>
      </c>
      <c r="AB1867" s="104" t="str">
        <f>IF(LEFT(Z1867,1)="G","FERRO",0)</f>
        <v>FERRO</v>
      </c>
      <c r="AC1867" s="106">
        <f>IF(AND(AB1867="FERRO",AA1867="PADRAO"),CONTROLE!$T$2,IF(AND(AB1867="FERRO",AA1867="ESPECIAL"),CONTROLE!$T$3,IF(AND(AB1867="ACO",AA1867="PADRAO"),CONTROLE!$T$8,IF(AND(AB1867="ACO",AA1867="ESPECIAL"),CONTROLE!$T$9,IF(AND(AB1867="ALUMINIO",AA1867="PADRAO"),CONTROLE!$T$5,IF(AND(AB1867="ALUMINIO",AA1867="ESPECIAL"),CONTROLE!$T$6))))))</f>
        <v>12738</v>
      </c>
    </row>
    <row r="1868" spans="1:29" ht="15" customHeight="1">
      <c r="A1868" s="98" t="s">
        <v>2927</v>
      </c>
      <c r="B1868" s="96" t="str">
        <f t="shared" si="163"/>
        <v xml:space="preserve"> </v>
      </c>
      <c r="C1868" s="96" t="str">
        <f>IF(AND(ISBLANK('TABELA UNIFICADA 2024'!P1814)=TRUE,(ISBLANK('TABELA UNIFICADA 2024'!A1814)=FALSE)),'TABELA UNIFICADA 2024'!A1814," ")</f>
        <v xml:space="preserve"> </v>
      </c>
      <c r="D1868" s="96" t="s">
        <v>43</v>
      </c>
      <c r="E1868" s="191" t="str">
        <f>IF(ISBLANK('TABELA UNIFICADA 2024'!M1814)=TRUE," ",'TABELA UNIFICADA 2024'!M1814)</f>
        <v xml:space="preserve"> </v>
      </c>
      <c r="F1868" s="96" t="s">
        <v>111</v>
      </c>
      <c r="G1868" s="96" t="str">
        <f>IF(C1868='TABELA UNIFICADA 2024'!A1868,'TABELA UNIFICADA 2024'!D1868," ")</f>
        <v xml:space="preserve"> </v>
      </c>
      <c r="H1868" s="96" t="s">
        <v>43</v>
      </c>
      <c r="I1868" s="96" t="s">
        <v>112</v>
      </c>
      <c r="J1868" s="97" t="str">
        <f>IF(C1868='TABELA UNIFICADA 2024'!A1814,'TABELA UNIFICADA 2024'!G1814," ")</f>
        <v xml:space="preserve"> </v>
      </c>
      <c r="K1868" s="96" t="s">
        <v>113</v>
      </c>
      <c r="L1868" s="100" t="str">
        <f t="shared" si="161"/>
        <v>-</v>
      </c>
      <c r="M1868" s="95" t="str">
        <f>IF(C1868='TABELA UNIFICADA 2024'!A1868,'TABELA UNIFICADA 2024'!C1868," ")</f>
        <v xml:space="preserve"> </v>
      </c>
      <c r="N1868" s="99" t="str">
        <f>IF(C1868='TABELA UNIFICADA 2024'!A1814,'TABELA UNIFICADA 2024'!F1814," ")</f>
        <v xml:space="preserve"> </v>
      </c>
      <c r="O1868" s="99" t="str">
        <f t="shared" si="162"/>
        <v xml:space="preserve"> </v>
      </c>
      <c r="Y1868" s="183" t="s">
        <v>559</v>
      </c>
      <c r="Z1868" s="104" t="s">
        <v>617</v>
      </c>
      <c r="AA1868" s="104" t="s">
        <v>618</v>
      </c>
      <c r="AB1868" s="104" t="str">
        <f>IF(LEFT(Z1868,1)="G","FERRO",0)</f>
        <v>FERRO</v>
      </c>
      <c r="AC1868" s="106">
        <f>IF(AND(AB1868="FERRO",AA1868="PADRAO"),CONTROLE!$T$2,IF(AND(AB1868="FERRO",AA1868="ESPECIAL"),CONTROLE!$T$3,IF(AND(AB1868="ACO",AA1868="PADRAO"),CONTROLE!$T$8,IF(AND(AB1868="ACO",AA1868="ESPECIAL"),CONTROLE!$T$9,IF(AND(AB1868="ALUMINIO",AA1868="PADRAO"),CONTROLE!$T$5,IF(AND(AB1868="ALUMINIO",AA1868="ESPECIAL"),CONTROLE!$T$6))))))</f>
        <v>12738</v>
      </c>
    </row>
    <row r="1869" spans="1:29" ht="15" customHeight="1">
      <c r="A1869" s="98" t="s">
        <v>2927</v>
      </c>
      <c r="B1869" s="96" t="str">
        <f t="shared" si="163"/>
        <v xml:space="preserve"> </v>
      </c>
      <c r="C1869" s="96" t="str">
        <f>IF(AND(ISBLANK('TABELA UNIFICADA 2024'!P1815)=TRUE,(ISBLANK('TABELA UNIFICADA 2024'!A1815)=FALSE)),'TABELA UNIFICADA 2024'!A1815," ")</f>
        <v xml:space="preserve"> </v>
      </c>
      <c r="D1869" s="96" t="s">
        <v>43</v>
      </c>
      <c r="E1869" s="191" t="str">
        <f>IF(ISBLANK('TABELA UNIFICADA 2024'!M1815)=TRUE," ",'TABELA UNIFICADA 2024'!M1815)</f>
        <v xml:space="preserve"> </v>
      </c>
      <c r="F1869" s="96" t="s">
        <v>111</v>
      </c>
      <c r="G1869" s="96" t="str">
        <f>IF(C1869='TABELA UNIFICADA 2024'!A1869,'TABELA UNIFICADA 2024'!D1869," ")</f>
        <v xml:space="preserve"> </v>
      </c>
      <c r="H1869" s="96" t="s">
        <v>43</v>
      </c>
      <c r="I1869" s="96" t="s">
        <v>112</v>
      </c>
      <c r="J1869" s="97" t="str">
        <f>IF(C1869='TABELA UNIFICADA 2024'!A1815,'TABELA UNIFICADA 2024'!G1815," ")</f>
        <v xml:space="preserve"> </v>
      </c>
      <c r="K1869" s="96" t="s">
        <v>113</v>
      </c>
      <c r="L1869" s="100" t="str">
        <f t="shared" si="161"/>
        <v>-</v>
      </c>
      <c r="M1869" s="95" t="str">
        <f>IF(C1869='TABELA UNIFICADA 2024'!A1869,'TABELA UNIFICADA 2024'!C1869," ")</f>
        <v xml:space="preserve"> </v>
      </c>
      <c r="N1869" s="99" t="str">
        <f>IF(C1869='TABELA UNIFICADA 2024'!A1815,'TABELA UNIFICADA 2024'!F1815," ")</f>
        <v xml:space="preserve"> </v>
      </c>
      <c r="O1869" s="99" t="str">
        <f t="shared" si="162"/>
        <v xml:space="preserve"> </v>
      </c>
      <c r="Y1869" s="183" t="s">
        <v>563</v>
      </c>
      <c r="Z1869" s="104" t="s">
        <v>617</v>
      </c>
      <c r="AA1869" s="104" t="s">
        <v>618</v>
      </c>
      <c r="AB1869" s="104" t="str">
        <f>IF(LEFT(Z1869,1)="G","FERRO",0)</f>
        <v>FERRO</v>
      </c>
      <c r="AC1869" s="106">
        <f>IF(AND(AB1869="FERRO",AA1869="PADRAO"),CONTROLE!$T$2,IF(AND(AB1869="FERRO",AA1869="ESPECIAL"),CONTROLE!$T$3,IF(AND(AB1869="ACO",AA1869="PADRAO"),CONTROLE!$T$8,IF(AND(AB1869="ACO",AA1869="ESPECIAL"),CONTROLE!$T$9,IF(AND(AB1869="ALUMINIO",AA1869="PADRAO"),CONTROLE!$T$5,IF(AND(AB1869="ALUMINIO",AA1869="ESPECIAL"),CONTROLE!$T$6))))))</f>
        <v>12738</v>
      </c>
    </row>
    <row r="1870" spans="1:29" ht="15" customHeight="1">
      <c r="A1870" s="98" t="s">
        <v>2927</v>
      </c>
      <c r="B1870" s="96" t="str">
        <f t="shared" si="163"/>
        <v xml:space="preserve"> </v>
      </c>
      <c r="C1870" s="96" t="str">
        <f>IF(AND(ISBLANK('TABELA UNIFICADA 2024'!P1816)=TRUE,(ISBLANK('TABELA UNIFICADA 2024'!A1816)=FALSE)),'TABELA UNIFICADA 2024'!A1816," ")</f>
        <v xml:space="preserve"> </v>
      </c>
      <c r="D1870" s="96" t="s">
        <v>43</v>
      </c>
      <c r="E1870" s="191" t="str">
        <f>IF(ISBLANK('TABELA UNIFICADA 2024'!M1816)=TRUE," ",'TABELA UNIFICADA 2024'!M1816)</f>
        <v xml:space="preserve"> </v>
      </c>
      <c r="F1870" s="96" t="s">
        <v>111</v>
      </c>
      <c r="G1870" s="96" t="str">
        <f>IF(C1870='TABELA UNIFICADA 2024'!A1870,'TABELA UNIFICADA 2024'!D1870," ")</f>
        <v xml:space="preserve"> </v>
      </c>
      <c r="H1870" s="96" t="s">
        <v>43</v>
      </c>
      <c r="I1870" s="96" t="s">
        <v>112</v>
      </c>
      <c r="J1870" s="97" t="str">
        <f>IF(C1870='TABELA UNIFICADA 2024'!A1816,'TABELA UNIFICADA 2024'!G1816," ")</f>
        <v xml:space="preserve"> </v>
      </c>
      <c r="K1870" s="96" t="s">
        <v>113</v>
      </c>
      <c r="L1870" s="100" t="str">
        <f t="shared" ref="L1870:L1888" si="165">IFERROR(VLOOKUP(M1870,$Y$3:$AC$3003,5,0),"-")</f>
        <v>-</v>
      </c>
      <c r="M1870" s="95" t="str">
        <f>IF(C1870='TABELA UNIFICADA 2024'!A1870,'TABELA UNIFICADA 2024'!C1870," ")</f>
        <v xml:space="preserve"> </v>
      </c>
      <c r="N1870" s="99" t="str">
        <f>IF(C1870='TABELA UNIFICADA 2024'!A1816,'TABELA UNIFICADA 2024'!F1816," ")</f>
        <v xml:space="preserve"> </v>
      </c>
      <c r="O1870" s="99" t="str">
        <f t="shared" ref="O1870:O1888" si="166">IF(C1870=" "," ",CONCATENATE(A1870," ",B1870,," ",C1870," ",D1870," ",TEXT(E1870,"dd/mm/aaaa")," ",F1870," ",IF(LEFT(M1870, 2) = "PF", SUBSTITUTE(M1870, ".","") &amp; ".055",M1870 &amp; ".055")," ",H1870," ",I1870," ",TEXT(J1870,"#,00")," ",K1870))</f>
        <v xml:space="preserve"> </v>
      </c>
      <c r="Y1870" s="183" t="s">
        <v>1565</v>
      </c>
      <c r="Z1870" s="104" t="s">
        <v>696</v>
      </c>
      <c r="AA1870" s="104" t="s">
        <v>618</v>
      </c>
      <c r="AB1870" s="104" t="s">
        <v>2550</v>
      </c>
      <c r="AC1870" s="106">
        <f>IF(AND(AB1870="FERRO",AA1870="PADRAO"),CONTROLE!$T$2,IF(AND(AB1870="FERRO",AA1870="ESPECIAL"),CONTROLE!$T$3,IF(AND(AB1870="ACO",AA1870="PADRAO"),CONTROLE!$T$8,IF(AND(AB1870="ACO",AA1870="ESPECIAL"),CONTROLE!$T$9,IF(AND(AB1870="ALUMINIO",AA1870="PADRAO"),CONTROLE!$T$5,IF(AND(AB1870="ALUMINIO",AA1870="ESPECIAL"),CONTROLE!$T$6))))))</f>
        <v>12740</v>
      </c>
    </row>
    <row r="1871" spans="1:29" ht="15" customHeight="1">
      <c r="A1871" s="98" t="s">
        <v>2927</v>
      </c>
      <c r="B1871" s="96" t="str">
        <f t="shared" si="163"/>
        <v xml:space="preserve"> </v>
      </c>
      <c r="C1871" s="96" t="str">
        <f>IF(AND(ISBLANK('TABELA UNIFICADA 2024'!P1817)=TRUE,(ISBLANK('TABELA UNIFICADA 2024'!A1817)=FALSE)),'TABELA UNIFICADA 2024'!A1817," ")</f>
        <v xml:space="preserve"> </v>
      </c>
      <c r="D1871" s="96" t="s">
        <v>43</v>
      </c>
      <c r="E1871" s="191" t="str">
        <f>IF(ISBLANK('TABELA UNIFICADA 2024'!M1817)=TRUE," ",'TABELA UNIFICADA 2024'!M1817)</f>
        <v xml:space="preserve"> </v>
      </c>
      <c r="F1871" s="96" t="s">
        <v>111</v>
      </c>
      <c r="G1871" s="96" t="str">
        <f>IF(C1871='TABELA UNIFICADA 2024'!A1871,'TABELA UNIFICADA 2024'!D1871," ")</f>
        <v xml:space="preserve"> </v>
      </c>
      <c r="H1871" s="96" t="s">
        <v>43</v>
      </c>
      <c r="I1871" s="96" t="s">
        <v>112</v>
      </c>
      <c r="J1871" s="97" t="str">
        <f>IF(C1871='TABELA UNIFICADA 2024'!A1817,'TABELA UNIFICADA 2024'!G1817," ")</f>
        <v xml:space="preserve"> </v>
      </c>
      <c r="K1871" s="96" t="s">
        <v>113</v>
      </c>
      <c r="L1871" s="100" t="str">
        <f t="shared" si="165"/>
        <v>-</v>
      </c>
      <c r="M1871" s="95" t="str">
        <f>IF(C1871='TABELA UNIFICADA 2024'!A1871,'TABELA UNIFICADA 2024'!C1871," ")</f>
        <v xml:space="preserve"> </v>
      </c>
      <c r="N1871" s="99" t="str">
        <f>IF(C1871='TABELA UNIFICADA 2024'!A1817,'TABELA UNIFICADA 2024'!F1817," ")</f>
        <v xml:space="preserve"> </v>
      </c>
      <c r="O1871" s="99" t="str">
        <f t="shared" si="166"/>
        <v xml:space="preserve"> </v>
      </c>
      <c r="Y1871" s="183" t="s">
        <v>1566</v>
      </c>
      <c r="Z1871" s="104" t="s">
        <v>696</v>
      </c>
      <c r="AA1871" s="104" t="s">
        <v>618</v>
      </c>
      <c r="AB1871" s="104" t="s">
        <v>2550</v>
      </c>
      <c r="AC1871" s="106">
        <f>IF(AND(AB1871="FERRO",AA1871="PADRAO"),CONTROLE!$T$2,IF(AND(AB1871="FERRO",AA1871="ESPECIAL"),CONTROLE!$T$3,IF(AND(AB1871="ACO",AA1871="PADRAO"),CONTROLE!$T$8,IF(AND(AB1871="ACO",AA1871="ESPECIAL"),CONTROLE!$T$9,IF(AND(AB1871="ALUMINIO",AA1871="PADRAO"),CONTROLE!$T$5,IF(AND(AB1871="ALUMINIO",AA1871="ESPECIAL"),CONTROLE!$T$6))))))</f>
        <v>12740</v>
      </c>
    </row>
    <row r="1872" spans="1:29" ht="15" customHeight="1">
      <c r="A1872" s="98" t="s">
        <v>2927</v>
      </c>
      <c r="B1872" s="96" t="str">
        <f t="shared" si="163"/>
        <v xml:space="preserve"> </v>
      </c>
      <c r="C1872" s="96" t="str">
        <f>IF(AND(ISBLANK('TABELA UNIFICADA 2024'!P1818)=TRUE,(ISBLANK('TABELA UNIFICADA 2024'!A1818)=FALSE)),'TABELA UNIFICADA 2024'!A1818," ")</f>
        <v xml:space="preserve"> </v>
      </c>
      <c r="D1872" s="96" t="s">
        <v>43</v>
      </c>
      <c r="E1872" s="191" t="str">
        <f>IF(ISBLANK('TABELA UNIFICADA 2024'!M1818)=TRUE," ",'TABELA UNIFICADA 2024'!M1818)</f>
        <v xml:space="preserve"> </v>
      </c>
      <c r="F1872" s="96" t="s">
        <v>111</v>
      </c>
      <c r="G1872" s="96" t="str">
        <f>IF(C1872='TABELA UNIFICADA 2024'!A1872,'TABELA UNIFICADA 2024'!D1872," ")</f>
        <v xml:space="preserve"> </v>
      </c>
      <c r="H1872" s="96" t="s">
        <v>43</v>
      </c>
      <c r="I1872" s="96" t="s">
        <v>112</v>
      </c>
      <c r="J1872" s="97" t="str">
        <f>IF(C1872='TABELA UNIFICADA 2024'!A1818,'TABELA UNIFICADA 2024'!G1818," ")</f>
        <v xml:space="preserve"> </v>
      </c>
      <c r="K1872" s="96" t="s">
        <v>113</v>
      </c>
      <c r="L1872" s="100" t="str">
        <f t="shared" si="165"/>
        <v>-</v>
      </c>
      <c r="M1872" s="95" t="str">
        <f>IF(C1872='TABELA UNIFICADA 2024'!A1872,'TABELA UNIFICADA 2024'!C1872," ")</f>
        <v xml:space="preserve"> </v>
      </c>
      <c r="N1872" s="99" t="str">
        <f>IF(C1872='TABELA UNIFICADA 2024'!A1818,'TABELA UNIFICADA 2024'!F1818," ")</f>
        <v xml:space="preserve"> </v>
      </c>
      <c r="O1872" s="99" t="str">
        <f t="shared" si="166"/>
        <v xml:space="preserve"> </v>
      </c>
      <c r="Y1872" s="183" t="s">
        <v>1567</v>
      </c>
      <c r="Z1872" s="104" t="s">
        <v>666</v>
      </c>
      <c r="AA1872" s="104" t="s">
        <v>618</v>
      </c>
      <c r="AB1872" s="104" t="str">
        <f t="shared" ref="AB1872:AB1903" si="167">IF(LEFT(Z1872,1)="G","FERRO",0)</f>
        <v>FERRO</v>
      </c>
      <c r="AC1872" s="106">
        <f>IF(AND(AB1872="FERRO",AA1872="PADRAO"),CONTROLE!$T$2,IF(AND(AB1872="FERRO",AA1872="ESPECIAL"),CONTROLE!$T$3,IF(AND(AB1872="ACO",AA1872="PADRAO"),CONTROLE!$T$8,IF(AND(AB1872="ACO",AA1872="ESPECIAL"),CONTROLE!$T$9,IF(AND(AB1872="ALUMINIO",AA1872="PADRAO"),CONTROLE!$T$5,IF(AND(AB1872="ALUMINIO",AA1872="ESPECIAL"),CONTROLE!$T$6))))))</f>
        <v>12738</v>
      </c>
    </row>
    <row r="1873" spans="1:29" ht="15" customHeight="1">
      <c r="A1873" s="98" t="s">
        <v>2927</v>
      </c>
      <c r="B1873" s="96" t="str">
        <f t="shared" si="163"/>
        <v xml:space="preserve"> </v>
      </c>
      <c r="C1873" s="96" t="str">
        <f>IF(AND(ISBLANK('TABELA UNIFICADA 2024'!P1819)=TRUE,(ISBLANK('TABELA UNIFICADA 2024'!A1819)=FALSE)),'TABELA UNIFICADA 2024'!A1819," ")</f>
        <v xml:space="preserve"> </v>
      </c>
      <c r="D1873" s="96" t="s">
        <v>43</v>
      </c>
      <c r="E1873" s="191" t="str">
        <f>IF(ISBLANK('TABELA UNIFICADA 2024'!M1819)=TRUE," ",'TABELA UNIFICADA 2024'!M1819)</f>
        <v xml:space="preserve"> </v>
      </c>
      <c r="F1873" s="96" t="s">
        <v>111</v>
      </c>
      <c r="G1873" s="96" t="str">
        <f>IF(C1873='TABELA UNIFICADA 2024'!A1873,'TABELA UNIFICADA 2024'!D1873," ")</f>
        <v xml:space="preserve"> </v>
      </c>
      <c r="H1873" s="96" t="s">
        <v>43</v>
      </c>
      <c r="I1873" s="96" t="s">
        <v>112</v>
      </c>
      <c r="J1873" s="97" t="str">
        <f>IF(C1873='TABELA UNIFICADA 2024'!A1819,'TABELA UNIFICADA 2024'!G1819," ")</f>
        <v xml:space="preserve"> </v>
      </c>
      <c r="K1873" s="96" t="s">
        <v>113</v>
      </c>
      <c r="L1873" s="100" t="str">
        <f t="shared" si="165"/>
        <v>-</v>
      </c>
      <c r="M1873" s="95" t="str">
        <f>IF(C1873='TABELA UNIFICADA 2024'!A1873,'TABELA UNIFICADA 2024'!C1873," ")</f>
        <v xml:space="preserve"> </v>
      </c>
      <c r="N1873" s="99" t="str">
        <f>IF(C1873='TABELA UNIFICADA 2024'!A1819,'TABELA UNIFICADA 2024'!F1819," ")</f>
        <v xml:space="preserve"> </v>
      </c>
      <c r="O1873" s="99" t="str">
        <f t="shared" si="166"/>
        <v xml:space="preserve"> </v>
      </c>
      <c r="Y1873" s="183" t="s">
        <v>1568</v>
      </c>
      <c r="Z1873" s="104" t="s">
        <v>666</v>
      </c>
      <c r="AA1873" s="104" t="s">
        <v>618</v>
      </c>
      <c r="AB1873" s="104" t="str">
        <f t="shared" si="167"/>
        <v>FERRO</v>
      </c>
      <c r="AC1873" s="106">
        <f>IF(AND(AB1873="FERRO",AA1873="PADRAO"),CONTROLE!$T$2,IF(AND(AB1873="FERRO",AA1873="ESPECIAL"),CONTROLE!$T$3,IF(AND(AB1873="ACO",AA1873="PADRAO"),CONTROLE!$T$8,IF(AND(AB1873="ACO",AA1873="ESPECIAL"),CONTROLE!$T$9,IF(AND(AB1873="ALUMINIO",AA1873="PADRAO"),CONTROLE!$T$5,IF(AND(AB1873="ALUMINIO",AA1873="ESPECIAL"),CONTROLE!$T$6))))))</f>
        <v>12738</v>
      </c>
    </row>
    <row r="1874" spans="1:29" ht="15" customHeight="1">
      <c r="A1874" s="98" t="s">
        <v>2927</v>
      </c>
      <c r="B1874" s="96" t="str">
        <f t="shared" si="163"/>
        <v xml:space="preserve"> </v>
      </c>
      <c r="C1874" s="96" t="str">
        <f>IF(AND(ISBLANK('TABELA UNIFICADA 2024'!P1820)=TRUE,(ISBLANK('TABELA UNIFICADA 2024'!A1820)=FALSE)),'TABELA UNIFICADA 2024'!A1820," ")</f>
        <v xml:space="preserve"> </v>
      </c>
      <c r="D1874" s="96" t="s">
        <v>43</v>
      </c>
      <c r="E1874" s="191" t="str">
        <f>IF(ISBLANK('TABELA UNIFICADA 2024'!M1820)=TRUE," ",'TABELA UNIFICADA 2024'!M1820)</f>
        <v xml:space="preserve"> </v>
      </c>
      <c r="F1874" s="96" t="s">
        <v>111</v>
      </c>
      <c r="G1874" s="96" t="str">
        <f>IF(C1874='TABELA UNIFICADA 2024'!A1874,'TABELA UNIFICADA 2024'!D1874," ")</f>
        <v xml:space="preserve"> </v>
      </c>
      <c r="H1874" s="96" t="s">
        <v>43</v>
      </c>
      <c r="I1874" s="96" t="s">
        <v>112</v>
      </c>
      <c r="J1874" s="97" t="str">
        <f>IF(C1874='TABELA UNIFICADA 2024'!A1820,'TABELA UNIFICADA 2024'!G1820," ")</f>
        <v xml:space="preserve"> </v>
      </c>
      <c r="K1874" s="96" t="s">
        <v>113</v>
      </c>
      <c r="L1874" s="100" t="str">
        <f t="shared" si="165"/>
        <v>-</v>
      </c>
      <c r="M1874" s="95" t="str">
        <f>IF(C1874='TABELA UNIFICADA 2024'!A1874,'TABELA UNIFICADA 2024'!C1874," ")</f>
        <v xml:space="preserve"> </v>
      </c>
      <c r="N1874" s="99" t="str">
        <f>IF(C1874='TABELA UNIFICADA 2024'!A1820,'TABELA UNIFICADA 2024'!F1820," ")</f>
        <v xml:space="preserve"> </v>
      </c>
      <c r="O1874" s="99" t="str">
        <f t="shared" si="166"/>
        <v xml:space="preserve"> </v>
      </c>
      <c r="Y1874" s="183" t="s">
        <v>1569</v>
      </c>
      <c r="Z1874" s="104" t="s">
        <v>666</v>
      </c>
      <c r="AA1874" s="104" t="s">
        <v>618</v>
      </c>
      <c r="AB1874" s="104" t="str">
        <f t="shared" si="167"/>
        <v>FERRO</v>
      </c>
      <c r="AC1874" s="106">
        <f>IF(AND(AB1874="FERRO",AA1874="PADRAO"),CONTROLE!$T$2,IF(AND(AB1874="FERRO",AA1874="ESPECIAL"),CONTROLE!$T$3,IF(AND(AB1874="ACO",AA1874="PADRAO"),CONTROLE!$T$8,IF(AND(AB1874="ACO",AA1874="ESPECIAL"),CONTROLE!$T$9,IF(AND(AB1874="ALUMINIO",AA1874="PADRAO"),CONTROLE!$T$5,IF(AND(AB1874="ALUMINIO",AA1874="ESPECIAL"),CONTROLE!$T$6))))))</f>
        <v>12738</v>
      </c>
    </row>
    <row r="1875" spans="1:29" ht="15" customHeight="1">
      <c r="A1875" s="98" t="s">
        <v>2927</v>
      </c>
      <c r="B1875" s="96" t="str">
        <f t="shared" si="163"/>
        <v xml:space="preserve"> </v>
      </c>
      <c r="C1875" s="96" t="str">
        <f>IF(AND(ISBLANK('TABELA UNIFICADA 2024'!P1821)=TRUE,(ISBLANK('TABELA UNIFICADA 2024'!A1821)=FALSE)),'TABELA UNIFICADA 2024'!A1821," ")</f>
        <v xml:space="preserve"> </v>
      </c>
      <c r="D1875" s="96" t="s">
        <v>43</v>
      </c>
      <c r="E1875" s="191" t="str">
        <f>IF(ISBLANK('TABELA UNIFICADA 2024'!M1821)=TRUE," ",'TABELA UNIFICADA 2024'!M1821)</f>
        <v xml:space="preserve"> </v>
      </c>
      <c r="F1875" s="96" t="s">
        <v>111</v>
      </c>
      <c r="G1875" s="96" t="str">
        <f>IF(C1875='TABELA UNIFICADA 2024'!A1875,'TABELA UNIFICADA 2024'!D1875," ")</f>
        <v xml:space="preserve"> </v>
      </c>
      <c r="H1875" s="96" t="s">
        <v>43</v>
      </c>
      <c r="I1875" s="96" t="s">
        <v>112</v>
      </c>
      <c r="J1875" s="97" t="str">
        <f>IF(C1875='TABELA UNIFICADA 2024'!A1821,'TABELA UNIFICADA 2024'!G1821," ")</f>
        <v xml:space="preserve"> </v>
      </c>
      <c r="K1875" s="96" t="s">
        <v>113</v>
      </c>
      <c r="L1875" s="100" t="str">
        <f t="shared" si="165"/>
        <v>-</v>
      </c>
      <c r="M1875" s="95" t="str">
        <f>IF(C1875='TABELA UNIFICADA 2024'!A1875,'TABELA UNIFICADA 2024'!C1875," ")</f>
        <v xml:space="preserve"> </v>
      </c>
      <c r="N1875" s="99" t="str">
        <f>IF(C1875='TABELA UNIFICADA 2024'!A1821,'TABELA UNIFICADA 2024'!F1821," ")</f>
        <v xml:space="preserve"> </v>
      </c>
      <c r="O1875" s="99" t="str">
        <f t="shared" si="166"/>
        <v xml:space="preserve"> </v>
      </c>
      <c r="Y1875" s="183" t="s">
        <v>1570</v>
      </c>
      <c r="Z1875" s="104" t="s">
        <v>666</v>
      </c>
      <c r="AA1875" s="104" t="s">
        <v>618</v>
      </c>
      <c r="AB1875" s="104" t="str">
        <f t="shared" si="167"/>
        <v>FERRO</v>
      </c>
      <c r="AC1875" s="106">
        <f>IF(AND(AB1875="FERRO",AA1875="PADRAO"),CONTROLE!$T$2,IF(AND(AB1875="FERRO",AA1875="ESPECIAL"),CONTROLE!$T$3,IF(AND(AB1875="ACO",AA1875="PADRAO"),CONTROLE!$T$8,IF(AND(AB1875="ACO",AA1875="ESPECIAL"),CONTROLE!$T$9,IF(AND(AB1875="ALUMINIO",AA1875="PADRAO"),CONTROLE!$T$5,IF(AND(AB1875="ALUMINIO",AA1875="ESPECIAL"),CONTROLE!$T$6))))))</f>
        <v>12738</v>
      </c>
    </row>
    <row r="1876" spans="1:29" ht="15" customHeight="1">
      <c r="A1876" s="98" t="s">
        <v>2927</v>
      </c>
      <c r="B1876" s="96" t="str">
        <f t="shared" si="163"/>
        <v xml:space="preserve"> </v>
      </c>
      <c r="C1876" s="96" t="str">
        <f>IF(AND(ISBLANK('TABELA UNIFICADA 2024'!P1822)=TRUE,(ISBLANK('TABELA UNIFICADA 2024'!A1822)=FALSE)),'TABELA UNIFICADA 2024'!A1822," ")</f>
        <v xml:space="preserve"> </v>
      </c>
      <c r="D1876" s="96" t="s">
        <v>43</v>
      </c>
      <c r="E1876" s="191" t="str">
        <f>IF(ISBLANK('TABELA UNIFICADA 2024'!M1822)=TRUE," ",'TABELA UNIFICADA 2024'!M1822)</f>
        <v xml:space="preserve"> </v>
      </c>
      <c r="F1876" s="96" t="s">
        <v>111</v>
      </c>
      <c r="G1876" s="96" t="str">
        <f>IF(C1876='TABELA UNIFICADA 2024'!A1876,'TABELA UNIFICADA 2024'!D1876," ")</f>
        <v xml:space="preserve"> </v>
      </c>
      <c r="H1876" s="96" t="s">
        <v>43</v>
      </c>
      <c r="I1876" s="96" t="s">
        <v>112</v>
      </c>
      <c r="J1876" s="97" t="str">
        <f>IF(C1876='TABELA UNIFICADA 2024'!A1822,'TABELA UNIFICADA 2024'!G1822," ")</f>
        <v xml:space="preserve"> </v>
      </c>
      <c r="K1876" s="96" t="s">
        <v>113</v>
      </c>
      <c r="L1876" s="100" t="str">
        <f t="shared" si="165"/>
        <v>-</v>
      </c>
      <c r="M1876" s="95" t="str">
        <f>IF(C1876='TABELA UNIFICADA 2024'!A1876,'TABELA UNIFICADA 2024'!C1876," ")</f>
        <v xml:space="preserve"> </v>
      </c>
      <c r="N1876" s="99" t="str">
        <f>IF(C1876='TABELA UNIFICADA 2024'!A1822,'TABELA UNIFICADA 2024'!F1822," ")</f>
        <v xml:space="preserve"> </v>
      </c>
      <c r="O1876" s="99" t="str">
        <f t="shared" si="166"/>
        <v xml:space="preserve"> </v>
      </c>
      <c r="Y1876" s="183" t="s">
        <v>1571</v>
      </c>
      <c r="Z1876" s="104" t="s">
        <v>666</v>
      </c>
      <c r="AA1876" s="104" t="s">
        <v>618</v>
      </c>
      <c r="AB1876" s="104" t="str">
        <f t="shared" si="167"/>
        <v>FERRO</v>
      </c>
      <c r="AC1876" s="106">
        <f>IF(AND(AB1876="FERRO",AA1876="PADRAO"),CONTROLE!$T$2,IF(AND(AB1876="FERRO",AA1876="ESPECIAL"),CONTROLE!$T$3,IF(AND(AB1876="ACO",AA1876="PADRAO"),CONTROLE!$T$8,IF(AND(AB1876="ACO",AA1876="ESPECIAL"),CONTROLE!$T$9,IF(AND(AB1876="ALUMINIO",AA1876="PADRAO"),CONTROLE!$T$5,IF(AND(AB1876="ALUMINIO",AA1876="ESPECIAL"),CONTROLE!$T$6))))))</f>
        <v>12738</v>
      </c>
    </row>
    <row r="1877" spans="1:29" ht="15" customHeight="1">
      <c r="A1877" s="98" t="s">
        <v>2927</v>
      </c>
      <c r="B1877" s="96" t="str">
        <f t="shared" si="163"/>
        <v xml:space="preserve"> </v>
      </c>
      <c r="C1877" s="96" t="str">
        <f>IF(AND(ISBLANK('TABELA UNIFICADA 2024'!P1823)=TRUE,(ISBLANK('TABELA UNIFICADA 2024'!A1823)=FALSE)),'TABELA UNIFICADA 2024'!A1823," ")</f>
        <v xml:space="preserve"> </v>
      </c>
      <c r="D1877" s="96" t="s">
        <v>43</v>
      </c>
      <c r="E1877" s="191" t="str">
        <f>IF(ISBLANK('TABELA UNIFICADA 2024'!M1823)=TRUE," ",'TABELA UNIFICADA 2024'!M1823)</f>
        <v xml:space="preserve"> </v>
      </c>
      <c r="F1877" s="96" t="s">
        <v>111</v>
      </c>
      <c r="G1877" s="96" t="str">
        <f>IF(C1877='TABELA UNIFICADA 2024'!A1877,'TABELA UNIFICADA 2024'!D1877," ")</f>
        <v xml:space="preserve"> </v>
      </c>
      <c r="H1877" s="96" t="s">
        <v>43</v>
      </c>
      <c r="I1877" s="96" t="s">
        <v>112</v>
      </c>
      <c r="J1877" s="97" t="str">
        <f>IF(C1877='TABELA UNIFICADA 2024'!A1823,'TABELA UNIFICADA 2024'!G1823," ")</f>
        <v xml:space="preserve"> </v>
      </c>
      <c r="K1877" s="96" t="s">
        <v>113</v>
      </c>
      <c r="L1877" s="100" t="str">
        <f t="shared" si="165"/>
        <v>-</v>
      </c>
      <c r="M1877" s="95" t="str">
        <f>IF(C1877='TABELA UNIFICADA 2024'!A1877,'TABELA UNIFICADA 2024'!C1877," ")</f>
        <v xml:space="preserve"> </v>
      </c>
      <c r="N1877" s="99" t="str">
        <f>IF(C1877='TABELA UNIFICADA 2024'!A1823,'TABELA UNIFICADA 2024'!F1823," ")</f>
        <v xml:space="preserve"> </v>
      </c>
      <c r="O1877" s="99" t="str">
        <f t="shared" si="166"/>
        <v xml:space="preserve"> </v>
      </c>
      <c r="Y1877" s="183" t="s">
        <v>1572</v>
      </c>
      <c r="Z1877" s="104" t="s">
        <v>666</v>
      </c>
      <c r="AA1877" s="104" t="s">
        <v>618</v>
      </c>
      <c r="AB1877" s="104" t="str">
        <f t="shared" si="167"/>
        <v>FERRO</v>
      </c>
      <c r="AC1877" s="106">
        <f>IF(AND(AB1877="FERRO",AA1877="PADRAO"),CONTROLE!$T$2,IF(AND(AB1877="FERRO",AA1877="ESPECIAL"),CONTROLE!$T$3,IF(AND(AB1877="ACO",AA1877="PADRAO"),CONTROLE!$T$8,IF(AND(AB1877="ACO",AA1877="ESPECIAL"),CONTROLE!$T$9,IF(AND(AB1877="ALUMINIO",AA1877="PADRAO"),CONTROLE!$T$5,IF(AND(AB1877="ALUMINIO",AA1877="ESPECIAL"),CONTROLE!$T$6))))))</f>
        <v>12738</v>
      </c>
    </row>
    <row r="1878" spans="1:29" ht="15" customHeight="1">
      <c r="A1878" s="98" t="s">
        <v>2927</v>
      </c>
      <c r="B1878" s="96" t="str">
        <f t="shared" si="163"/>
        <v xml:space="preserve"> </v>
      </c>
      <c r="C1878" s="96" t="str">
        <f>IF(AND(ISBLANK('TABELA UNIFICADA 2024'!P1824)=TRUE,(ISBLANK('TABELA UNIFICADA 2024'!A1824)=FALSE)),'TABELA UNIFICADA 2024'!A1824," ")</f>
        <v xml:space="preserve"> </v>
      </c>
      <c r="D1878" s="96" t="s">
        <v>43</v>
      </c>
      <c r="E1878" s="191" t="str">
        <f>IF(ISBLANK('TABELA UNIFICADA 2024'!M1824)=TRUE," ",'TABELA UNIFICADA 2024'!M1824)</f>
        <v xml:space="preserve"> </v>
      </c>
      <c r="F1878" s="96" t="s">
        <v>111</v>
      </c>
      <c r="G1878" s="96" t="str">
        <f>IF(C1878='TABELA UNIFICADA 2024'!A1878,'TABELA UNIFICADA 2024'!D1878," ")</f>
        <v xml:space="preserve"> </v>
      </c>
      <c r="H1878" s="96" t="s">
        <v>43</v>
      </c>
      <c r="I1878" s="96" t="s">
        <v>112</v>
      </c>
      <c r="J1878" s="97" t="str">
        <f>IF(C1878='TABELA UNIFICADA 2024'!A1824,'TABELA UNIFICADA 2024'!G1824," ")</f>
        <v xml:space="preserve"> </v>
      </c>
      <c r="K1878" s="96" t="s">
        <v>113</v>
      </c>
      <c r="L1878" s="100" t="str">
        <f t="shared" si="165"/>
        <v>-</v>
      </c>
      <c r="M1878" s="95" t="str">
        <f>IF(C1878='TABELA UNIFICADA 2024'!A1878,'TABELA UNIFICADA 2024'!C1878," ")</f>
        <v xml:space="preserve"> </v>
      </c>
      <c r="N1878" s="99" t="str">
        <f>IF(C1878='TABELA UNIFICADA 2024'!A1824,'TABELA UNIFICADA 2024'!F1824," ")</f>
        <v xml:space="preserve"> </v>
      </c>
      <c r="O1878" s="99" t="str">
        <f t="shared" si="166"/>
        <v xml:space="preserve"> </v>
      </c>
      <c r="Y1878" s="183" t="s">
        <v>1573</v>
      </c>
      <c r="Z1878" s="104" t="s">
        <v>666</v>
      </c>
      <c r="AA1878" s="104" t="s">
        <v>618</v>
      </c>
      <c r="AB1878" s="104" t="str">
        <f t="shared" si="167"/>
        <v>FERRO</v>
      </c>
      <c r="AC1878" s="106">
        <f>IF(AND(AB1878="FERRO",AA1878="PADRAO"),CONTROLE!$T$2,IF(AND(AB1878="FERRO",AA1878="ESPECIAL"),CONTROLE!$T$3,IF(AND(AB1878="ACO",AA1878="PADRAO"),CONTROLE!$T$8,IF(AND(AB1878="ACO",AA1878="ESPECIAL"),CONTROLE!$T$9,IF(AND(AB1878="ALUMINIO",AA1878="PADRAO"),CONTROLE!$T$5,IF(AND(AB1878="ALUMINIO",AA1878="ESPECIAL"),CONTROLE!$T$6))))))</f>
        <v>12738</v>
      </c>
    </row>
    <row r="1879" spans="1:29" ht="15" customHeight="1">
      <c r="A1879" s="98" t="s">
        <v>2927</v>
      </c>
      <c r="B1879" s="96" t="str">
        <f t="shared" si="163"/>
        <v xml:space="preserve"> </v>
      </c>
      <c r="C1879" s="96" t="str">
        <f>IF(AND(ISBLANK('TABELA UNIFICADA 2024'!P1825)=TRUE,(ISBLANK('TABELA UNIFICADA 2024'!A1825)=FALSE)),'TABELA UNIFICADA 2024'!A1825," ")</f>
        <v xml:space="preserve"> </v>
      </c>
      <c r="D1879" s="96" t="s">
        <v>43</v>
      </c>
      <c r="E1879" s="191" t="str">
        <f>IF(ISBLANK('TABELA UNIFICADA 2024'!M1825)=TRUE," ",'TABELA UNIFICADA 2024'!M1825)</f>
        <v xml:space="preserve"> </v>
      </c>
      <c r="F1879" s="96" t="s">
        <v>111</v>
      </c>
      <c r="G1879" s="96" t="str">
        <f>IF(C1879='TABELA UNIFICADA 2024'!A1879,'TABELA UNIFICADA 2024'!D1879," ")</f>
        <v xml:space="preserve"> </v>
      </c>
      <c r="H1879" s="96" t="s">
        <v>43</v>
      </c>
      <c r="I1879" s="96" t="s">
        <v>112</v>
      </c>
      <c r="J1879" s="97" t="str">
        <f>IF(C1879='TABELA UNIFICADA 2024'!A1825,'TABELA UNIFICADA 2024'!G1825," ")</f>
        <v xml:space="preserve"> </v>
      </c>
      <c r="K1879" s="96" t="s">
        <v>113</v>
      </c>
      <c r="L1879" s="100" t="str">
        <f t="shared" si="165"/>
        <v>-</v>
      </c>
      <c r="M1879" s="95" t="str">
        <f>IF(C1879='TABELA UNIFICADA 2024'!A1879,'TABELA UNIFICADA 2024'!C1879," ")</f>
        <v xml:space="preserve"> </v>
      </c>
      <c r="N1879" s="99" t="str">
        <f>IF(C1879='TABELA UNIFICADA 2024'!A1825,'TABELA UNIFICADA 2024'!F1825," ")</f>
        <v xml:space="preserve"> </v>
      </c>
      <c r="O1879" s="99" t="str">
        <f t="shared" si="166"/>
        <v xml:space="preserve"> </v>
      </c>
      <c r="Y1879" s="183" t="s">
        <v>1574</v>
      </c>
      <c r="Z1879" s="104" t="s">
        <v>666</v>
      </c>
      <c r="AA1879" s="104" t="s">
        <v>618</v>
      </c>
      <c r="AB1879" s="104" t="str">
        <f t="shared" si="167"/>
        <v>FERRO</v>
      </c>
      <c r="AC1879" s="106">
        <f>IF(AND(AB1879="FERRO",AA1879="PADRAO"),CONTROLE!$T$2,IF(AND(AB1879="FERRO",AA1879="ESPECIAL"),CONTROLE!$T$3,IF(AND(AB1879="ACO",AA1879="PADRAO"),CONTROLE!$T$8,IF(AND(AB1879="ACO",AA1879="ESPECIAL"),CONTROLE!$T$9,IF(AND(AB1879="ALUMINIO",AA1879="PADRAO"),CONTROLE!$T$5,IF(AND(AB1879="ALUMINIO",AA1879="ESPECIAL"),CONTROLE!$T$6))))))</f>
        <v>12738</v>
      </c>
    </row>
    <row r="1880" spans="1:29" ht="15" customHeight="1">
      <c r="A1880" s="98" t="s">
        <v>2927</v>
      </c>
      <c r="B1880" s="96" t="str">
        <f t="shared" si="163"/>
        <v xml:space="preserve"> </v>
      </c>
      <c r="C1880" s="96" t="str">
        <f>IF(AND(ISBLANK('TABELA UNIFICADA 2024'!P1826)=TRUE,(ISBLANK('TABELA UNIFICADA 2024'!A1826)=FALSE)),'TABELA UNIFICADA 2024'!A1826," ")</f>
        <v xml:space="preserve"> </v>
      </c>
      <c r="D1880" s="96" t="s">
        <v>43</v>
      </c>
      <c r="E1880" s="191" t="str">
        <f>IF(ISBLANK('TABELA UNIFICADA 2024'!M1826)=TRUE," ",'TABELA UNIFICADA 2024'!M1826)</f>
        <v xml:space="preserve"> </v>
      </c>
      <c r="F1880" s="96" t="s">
        <v>111</v>
      </c>
      <c r="G1880" s="96" t="str">
        <f>IF(C1880='TABELA UNIFICADA 2024'!A1880,'TABELA UNIFICADA 2024'!D1880," ")</f>
        <v xml:space="preserve"> </v>
      </c>
      <c r="H1880" s="96" t="s">
        <v>43</v>
      </c>
      <c r="I1880" s="96" t="s">
        <v>112</v>
      </c>
      <c r="J1880" s="97" t="str">
        <f>IF(C1880='TABELA UNIFICADA 2024'!A1826,'TABELA UNIFICADA 2024'!G1826," ")</f>
        <v xml:space="preserve"> </v>
      </c>
      <c r="K1880" s="96" t="s">
        <v>113</v>
      </c>
      <c r="L1880" s="100" t="str">
        <f t="shared" si="165"/>
        <v>-</v>
      </c>
      <c r="M1880" s="95" t="str">
        <f>IF(C1880='TABELA UNIFICADA 2024'!A1880,'TABELA UNIFICADA 2024'!C1880," ")</f>
        <v xml:space="preserve"> </v>
      </c>
      <c r="N1880" s="99" t="str">
        <f>IF(C1880='TABELA UNIFICADA 2024'!A1826,'TABELA UNIFICADA 2024'!F1826," ")</f>
        <v xml:space="preserve"> </v>
      </c>
      <c r="O1880" s="99" t="str">
        <f t="shared" si="166"/>
        <v xml:space="preserve"> </v>
      </c>
      <c r="Y1880" s="183" t="s">
        <v>1575</v>
      </c>
      <c r="Z1880" s="104" t="s">
        <v>666</v>
      </c>
      <c r="AA1880" s="104" t="s">
        <v>618</v>
      </c>
      <c r="AB1880" s="104" t="str">
        <f t="shared" si="167"/>
        <v>FERRO</v>
      </c>
      <c r="AC1880" s="106">
        <f>IF(AND(AB1880="FERRO",AA1880="PADRAO"),CONTROLE!$T$2,IF(AND(AB1880="FERRO",AA1880="ESPECIAL"),CONTROLE!$T$3,IF(AND(AB1880="ACO",AA1880="PADRAO"),CONTROLE!$T$8,IF(AND(AB1880="ACO",AA1880="ESPECIAL"),CONTROLE!$T$9,IF(AND(AB1880="ALUMINIO",AA1880="PADRAO"),CONTROLE!$T$5,IF(AND(AB1880="ALUMINIO",AA1880="ESPECIAL"),CONTROLE!$T$6))))))</f>
        <v>12738</v>
      </c>
    </row>
    <row r="1881" spans="1:29" ht="15" customHeight="1">
      <c r="A1881" s="98" t="s">
        <v>2927</v>
      </c>
      <c r="B1881" s="96" t="str">
        <f t="shared" si="163"/>
        <v xml:space="preserve"> </v>
      </c>
      <c r="C1881" s="96" t="str">
        <f>IF(AND(ISBLANK('TABELA UNIFICADA 2024'!P1827)=TRUE,(ISBLANK('TABELA UNIFICADA 2024'!A1827)=FALSE)),'TABELA UNIFICADA 2024'!A1827," ")</f>
        <v xml:space="preserve"> </v>
      </c>
      <c r="D1881" s="96" t="s">
        <v>43</v>
      </c>
      <c r="E1881" s="191" t="str">
        <f>IF(ISBLANK('TABELA UNIFICADA 2024'!M1827)=TRUE," ",'TABELA UNIFICADA 2024'!M1827)</f>
        <v xml:space="preserve"> </v>
      </c>
      <c r="F1881" s="96" t="s">
        <v>111</v>
      </c>
      <c r="G1881" s="96" t="str">
        <f>IF(C1881='TABELA UNIFICADA 2024'!A1881,'TABELA UNIFICADA 2024'!D1881," ")</f>
        <v xml:space="preserve"> </v>
      </c>
      <c r="H1881" s="96" t="s">
        <v>43</v>
      </c>
      <c r="I1881" s="96" t="s">
        <v>112</v>
      </c>
      <c r="J1881" s="97" t="str">
        <f>IF(C1881='TABELA UNIFICADA 2024'!A1827,'TABELA UNIFICADA 2024'!G1827," ")</f>
        <v xml:space="preserve"> </v>
      </c>
      <c r="K1881" s="96" t="s">
        <v>113</v>
      </c>
      <c r="L1881" s="100" t="str">
        <f t="shared" si="165"/>
        <v>-</v>
      </c>
      <c r="M1881" s="95" t="str">
        <f>IF(C1881='TABELA UNIFICADA 2024'!A1881,'TABELA UNIFICADA 2024'!C1881," ")</f>
        <v xml:space="preserve"> </v>
      </c>
      <c r="N1881" s="99" t="str">
        <f>IF(C1881='TABELA UNIFICADA 2024'!A1827,'TABELA UNIFICADA 2024'!F1827," ")</f>
        <v xml:space="preserve"> </v>
      </c>
      <c r="O1881" s="99" t="str">
        <f t="shared" si="166"/>
        <v xml:space="preserve"> </v>
      </c>
      <c r="Y1881" s="183" t="s">
        <v>1576</v>
      </c>
      <c r="Z1881" s="104" t="s">
        <v>666</v>
      </c>
      <c r="AA1881" s="104" t="s">
        <v>618</v>
      </c>
      <c r="AB1881" s="104" t="str">
        <f t="shared" si="167"/>
        <v>FERRO</v>
      </c>
      <c r="AC1881" s="106">
        <f>IF(AND(AB1881="FERRO",AA1881="PADRAO"),CONTROLE!$T$2,IF(AND(AB1881="FERRO",AA1881="ESPECIAL"),CONTROLE!$T$3,IF(AND(AB1881="ACO",AA1881="PADRAO"),CONTROLE!$T$8,IF(AND(AB1881="ACO",AA1881="ESPECIAL"),CONTROLE!$T$9,IF(AND(AB1881="ALUMINIO",AA1881="PADRAO"),CONTROLE!$T$5,IF(AND(AB1881="ALUMINIO",AA1881="ESPECIAL"),CONTROLE!$T$6))))))</f>
        <v>12738</v>
      </c>
    </row>
    <row r="1882" spans="1:29" ht="15" customHeight="1">
      <c r="A1882" s="98" t="s">
        <v>2927</v>
      </c>
      <c r="B1882" s="96" t="str">
        <f t="shared" si="163"/>
        <v xml:space="preserve"> </v>
      </c>
      <c r="C1882" s="96" t="str">
        <f>IF(AND(ISBLANK('TABELA UNIFICADA 2024'!P1828)=TRUE,(ISBLANK('TABELA UNIFICADA 2024'!A1828)=FALSE)),'TABELA UNIFICADA 2024'!A1828," ")</f>
        <v xml:space="preserve"> </v>
      </c>
      <c r="D1882" s="96" t="s">
        <v>43</v>
      </c>
      <c r="E1882" s="191" t="str">
        <f>IF(ISBLANK('TABELA UNIFICADA 2024'!M1828)=TRUE," ",'TABELA UNIFICADA 2024'!M1828)</f>
        <v xml:space="preserve"> </v>
      </c>
      <c r="F1882" s="96" t="s">
        <v>111</v>
      </c>
      <c r="G1882" s="96" t="str">
        <f>IF(C1882='TABELA UNIFICADA 2024'!A1882,'TABELA UNIFICADA 2024'!D1882," ")</f>
        <v xml:space="preserve"> </v>
      </c>
      <c r="H1882" s="96" t="s">
        <v>43</v>
      </c>
      <c r="I1882" s="96" t="s">
        <v>112</v>
      </c>
      <c r="J1882" s="97" t="str">
        <f>IF(C1882='TABELA UNIFICADA 2024'!A1828,'TABELA UNIFICADA 2024'!G1828," ")</f>
        <v xml:space="preserve"> </v>
      </c>
      <c r="K1882" s="96" t="s">
        <v>113</v>
      </c>
      <c r="L1882" s="100" t="str">
        <f t="shared" si="165"/>
        <v>-</v>
      </c>
      <c r="M1882" s="95" t="str">
        <f>IF(C1882='TABELA UNIFICADA 2024'!A1882,'TABELA UNIFICADA 2024'!C1882," ")</f>
        <v xml:space="preserve"> </v>
      </c>
      <c r="N1882" s="99" t="str">
        <f>IF(C1882='TABELA UNIFICADA 2024'!A1828,'TABELA UNIFICADA 2024'!F1828," ")</f>
        <v xml:space="preserve"> </v>
      </c>
      <c r="O1882" s="99" t="str">
        <f t="shared" si="166"/>
        <v xml:space="preserve"> </v>
      </c>
      <c r="Y1882" s="183" t="s">
        <v>1577</v>
      </c>
      <c r="Z1882" s="104" t="s">
        <v>666</v>
      </c>
      <c r="AA1882" s="104" t="s">
        <v>618</v>
      </c>
      <c r="AB1882" s="104" t="str">
        <f t="shared" si="167"/>
        <v>FERRO</v>
      </c>
      <c r="AC1882" s="106">
        <f>IF(AND(AB1882="FERRO",AA1882="PADRAO"),CONTROLE!$T$2,IF(AND(AB1882="FERRO",AA1882="ESPECIAL"),CONTROLE!$T$3,IF(AND(AB1882="ACO",AA1882="PADRAO"),CONTROLE!$T$8,IF(AND(AB1882="ACO",AA1882="ESPECIAL"),CONTROLE!$T$9,IF(AND(AB1882="ALUMINIO",AA1882="PADRAO"),CONTROLE!$T$5,IF(AND(AB1882="ALUMINIO",AA1882="ESPECIAL"),CONTROLE!$T$6))))))</f>
        <v>12738</v>
      </c>
    </row>
    <row r="1883" spans="1:29" ht="15" customHeight="1">
      <c r="A1883" s="98" t="s">
        <v>2927</v>
      </c>
      <c r="B1883" s="96" t="str">
        <f t="shared" si="163"/>
        <v xml:space="preserve"> </v>
      </c>
      <c r="C1883" s="96" t="str">
        <f>IF(AND(ISBLANK('TABELA UNIFICADA 2024'!P1829)=TRUE,(ISBLANK('TABELA UNIFICADA 2024'!A1829)=FALSE)),'TABELA UNIFICADA 2024'!A1829," ")</f>
        <v xml:space="preserve"> </v>
      </c>
      <c r="D1883" s="96" t="s">
        <v>43</v>
      </c>
      <c r="E1883" s="191" t="str">
        <f>IF(ISBLANK('TABELA UNIFICADA 2024'!M1829)=TRUE," ",'TABELA UNIFICADA 2024'!M1829)</f>
        <v xml:space="preserve"> </v>
      </c>
      <c r="F1883" s="96" t="s">
        <v>111</v>
      </c>
      <c r="G1883" s="96" t="str">
        <f>IF(C1883='TABELA UNIFICADA 2024'!A1883,'TABELA UNIFICADA 2024'!D1883," ")</f>
        <v xml:space="preserve"> </v>
      </c>
      <c r="H1883" s="96" t="s">
        <v>43</v>
      </c>
      <c r="I1883" s="96" t="s">
        <v>112</v>
      </c>
      <c r="J1883" s="97" t="str">
        <f>IF(C1883='TABELA UNIFICADA 2024'!A1829,'TABELA UNIFICADA 2024'!G1829," ")</f>
        <v xml:space="preserve"> </v>
      </c>
      <c r="K1883" s="96" t="s">
        <v>113</v>
      </c>
      <c r="L1883" s="100" t="str">
        <f t="shared" si="165"/>
        <v>-</v>
      </c>
      <c r="M1883" s="95" t="str">
        <f>IF(C1883='TABELA UNIFICADA 2024'!A1883,'TABELA UNIFICADA 2024'!C1883," ")</f>
        <v xml:space="preserve"> </v>
      </c>
      <c r="N1883" s="99" t="str">
        <f>IF(C1883='TABELA UNIFICADA 2024'!A1829,'TABELA UNIFICADA 2024'!F1829," ")</f>
        <v xml:space="preserve"> </v>
      </c>
      <c r="O1883" s="99" t="str">
        <f t="shared" si="166"/>
        <v xml:space="preserve"> </v>
      </c>
      <c r="Y1883" s="183" t="s">
        <v>1578</v>
      </c>
      <c r="Z1883" s="104" t="s">
        <v>666</v>
      </c>
      <c r="AA1883" s="104" t="s">
        <v>618</v>
      </c>
      <c r="AB1883" s="104" t="str">
        <f t="shared" si="167"/>
        <v>FERRO</v>
      </c>
      <c r="AC1883" s="106">
        <f>IF(AND(AB1883="FERRO",AA1883="PADRAO"),CONTROLE!$T$2,IF(AND(AB1883="FERRO",AA1883="ESPECIAL"),CONTROLE!$T$3,IF(AND(AB1883="ACO",AA1883="PADRAO"),CONTROLE!$T$8,IF(AND(AB1883="ACO",AA1883="ESPECIAL"),CONTROLE!$T$9,IF(AND(AB1883="ALUMINIO",AA1883="PADRAO"),CONTROLE!$T$5,IF(AND(AB1883="ALUMINIO",AA1883="ESPECIAL"),CONTROLE!$T$6))))))</f>
        <v>12738</v>
      </c>
    </row>
    <row r="1884" spans="1:29" ht="15" customHeight="1">
      <c r="A1884" s="98" t="s">
        <v>2927</v>
      </c>
      <c r="B1884" s="96" t="str">
        <f t="shared" si="163"/>
        <v xml:space="preserve"> </v>
      </c>
      <c r="C1884" s="96" t="str">
        <f>IF(AND(ISBLANK('TABELA UNIFICADA 2024'!P1830)=TRUE,(ISBLANK('TABELA UNIFICADA 2024'!A1830)=FALSE)),'TABELA UNIFICADA 2024'!A1830," ")</f>
        <v xml:space="preserve"> </v>
      </c>
      <c r="D1884" s="96" t="s">
        <v>43</v>
      </c>
      <c r="E1884" s="191" t="str">
        <f>IF(ISBLANK('TABELA UNIFICADA 2024'!M1830)=TRUE," ",'TABELA UNIFICADA 2024'!M1830)</f>
        <v xml:space="preserve"> </v>
      </c>
      <c r="F1884" s="96" t="s">
        <v>111</v>
      </c>
      <c r="G1884" s="96" t="str">
        <f>IF(C1884='TABELA UNIFICADA 2024'!A1884,'TABELA UNIFICADA 2024'!D1884," ")</f>
        <v xml:space="preserve"> </v>
      </c>
      <c r="H1884" s="96" t="s">
        <v>43</v>
      </c>
      <c r="I1884" s="96" t="s">
        <v>112</v>
      </c>
      <c r="J1884" s="97" t="str">
        <f>IF(C1884='TABELA UNIFICADA 2024'!A1830,'TABELA UNIFICADA 2024'!G1830," ")</f>
        <v xml:space="preserve"> </v>
      </c>
      <c r="K1884" s="96" t="s">
        <v>113</v>
      </c>
      <c r="L1884" s="100" t="str">
        <f t="shared" si="165"/>
        <v>-</v>
      </c>
      <c r="M1884" s="95" t="str">
        <f>IF(C1884='TABELA UNIFICADA 2024'!A1884,'TABELA UNIFICADA 2024'!C1884," ")</f>
        <v xml:space="preserve"> </v>
      </c>
      <c r="N1884" s="99" t="str">
        <f>IF(C1884='TABELA UNIFICADA 2024'!A1830,'TABELA UNIFICADA 2024'!F1830," ")</f>
        <v xml:space="preserve"> </v>
      </c>
      <c r="O1884" s="99" t="str">
        <f t="shared" si="166"/>
        <v xml:space="preserve"> </v>
      </c>
      <c r="Y1884" s="183" t="s">
        <v>1579</v>
      </c>
      <c r="Z1884" s="104" t="s">
        <v>666</v>
      </c>
      <c r="AA1884" s="104" t="s">
        <v>618</v>
      </c>
      <c r="AB1884" s="104" t="str">
        <f t="shared" si="167"/>
        <v>FERRO</v>
      </c>
      <c r="AC1884" s="106">
        <f>IF(AND(AB1884="FERRO",AA1884="PADRAO"),CONTROLE!$T$2,IF(AND(AB1884="FERRO",AA1884="ESPECIAL"),CONTROLE!$T$3,IF(AND(AB1884="ACO",AA1884="PADRAO"),CONTROLE!$T$8,IF(AND(AB1884="ACO",AA1884="ESPECIAL"),CONTROLE!$T$9,IF(AND(AB1884="ALUMINIO",AA1884="PADRAO"),CONTROLE!$T$5,IF(AND(AB1884="ALUMINIO",AA1884="ESPECIAL"),CONTROLE!$T$6))))))</f>
        <v>12738</v>
      </c>
    </row>
    <row r="1885" spans="1:29" ht="15" customHeight="1">
      <c r="A1885" s="98" t="s">
        <v>2927</v>
      </c>
      <c r="B1885" s="96" t="str">
        <f t="shared" si="163"/>
        <v xml:space="preserve"> </v>
      </c>
      <c r="C1885" s="96" t="str">
        <f>IF(AND(ISBLANK('TABELA UNIFICADA 2024'!P1831)=TRUE,(ISBLANK('TABELA UNIFICADA 2024'!A1831)=FALSE)),'TABELA UNIFICADA 2024'!A1831," ")</f>
        <v xml:space="preserve"> </v>
      </c>
      <c r="D1885" s="96" t="s">
        <v>43</v>
      </c>
      <c r="E1885" s="191" t="str">
        <f>IF(ISBLANK('TABELA UNIFICADA 2024'!M1831)=TRUE," ",'TABELA UNIFICADA 2024'!M1831)</f>
        <v xml:space="preserve"> </v>
      </c>
      <c r="F1885" s="96" t="s">
        <v>111</v>
      </c>
      <c r="G1885" s="96" t="str">
        <f>IF(C1885='TABELA UNIFICADA 2024'!A1885,'TABELA UNIFICADA 2024'!D1885," ")</f>
        <v xml:space="preserve"> </v>
      </c>
      <c r="H1885" s="96" t="s">
        <v>43</v>
      </c>
      <c r="I1885" s="96" t="s">
        <v>112</v>
      </c>
      <c r="J1885" s="97" t="str">
        <f>IF(C1885='TABELA UNIFICADA 2024'!A1831,'TABELA UNIFICADA 2024'!G1831," ")</f>
        <v xml:space="preserve"> </v>
      </c>
      <c r="K1885" s="96" t="s">
        <v>113</v>
      </c>
      <c r="L1885" s="100" t="str">
        <f t="shared" si="165"/>
        <v>-</v>
      </c>
      <c r="M1885" s="95" t="str">
        <f>IF(C1885='TABELA UNIFICADA 2024'!A1885,'TABELA UNIFICADA 2024'!C1885," ")</f>
        <v xml:space="preserve"> </v>
      </c>
      <c r="N1885" s="99" t="str">
        <f>IF(C1885='TABELA UNIFICADA 2024'!A1831,'TABELA UNIFICADA 2024'!F1831," ")</f>
        <v xml:space="preserve"> </v>
      </c>
      <c r="O1885" s="99" t="str">
        <f t="shared" si="166"/>
        <v xml:space="preserve"> </v>
      </c>
      <c r="Y1885" s="183" t="s">
        <v>1580</v>
      </c>
      <c r="Z1885" s="104" t="s">
        <v>666</v>
      </c>
      <c r="AA1885" s="104" t="s">
        <v>618</v>
      </c>
      <c r="AB1885" s="104" t="str">
        <f t="shared" si="167"/>
        <v>FERRO</v>
      </c>
      <c r="AC1885" s="106">
        <f>IF(AND(AB1885="FERRO",AA1885="PADRAO"),CONTROLE!$T$2,IF(AND(AB1885="FERRO",AA1885="ESPECIAL"),CONTROLE!$T$3,IF(AND(AB1885="ACO",AA1885="PADRAO"),CONTROLE!$T$8,IF(AND(AB1885="ACO",AA1885="ESPECIAL"),CONTROLE!$T$9,IF(AND(AB1885="ALUMINIO",AA1885="PADRAO"),CONTROLE!$T$5,IF(AND(AB1885="ALUMINIO",AA1885="ESPECIAL"),CONTROLE!$T$6))))))</f>
        <v>12738</v>
      </c>
    </row>
    <row r="1886" spans="1:29" ht="15" customHeight="1">
      <c r="A1886" s="98" t="s">
        <v>2927</v>
      </c>
      <c r="B1886" s="96" t="str">
        <f t="shared" si="163"/>
        <v xml:space="preserve"> </v>
      </c>
      <c r="C1886" s="96" t="str">
        <f>IF(AND(ISBLANK('TABELA UNIFICADA 2024'!P1832)=TRUE,(ISBLANK('TABELA UNIFICADA 2024'!A1832)=FALSE)),'TABELA UNIFICADA 2024'!A1832," ")</f>
        <v xml:space="preserve"> </v>
      </c>
      <c r="D1886" s="96" t="s">
        <v>43</v>
      </c>
      <c r="E1886" s="191" t="str">
        <f>IF(ISBLANK('TABELA UNIFICADA 2024'!M1832)=TRUE," ",'TABELA UNIFICADA 2024'!M1832)</f>
        <v xml:space="preserve"> </v>
      </c>
      <c r="F1886" s="96" t="s">
        <v>111</v>
      </c>
      <c r="G1886" s="96" t="str">
        <f>IF(C1886='TABELA UNIFICADA 2024'!A1886,'TABELA UNIFICADA 2024'!D1886," ")</f>
        <v xml:space="preserve"> </v>
      </c>
      <c r="H1886" s="96" t="s">
        <v>43</v>
      </c>
      <c r="I1886" s="96" t="s">
        <v>112</v>
      </c>
      <c r="J1886" s="97" t="str">
        <f>IF(C1886='TABELA UNIFICADA 2024'!A1832,'TABELA UNIFICADA 2024'!G1832," ")</f>
        <v xml:space="preserve"> </v>
      </c>
      <c r="K1886" s="96" t="s">
        <v>113</v>
      </c>
      <c r="L1886" s="100" t="str">
        <f t="shared" si="165"/>
        <v>-</v>
      </c>
      <c r="M1886" s="95" t="str">
        <f>IF(C1886='TABELA UNIFICADA 2024'!A1886,'TABELA UNIFICADA 2024'!C1886," ")</f>
        <v xml:space="preserve"> </v>
      </c>
      <c r="N1886" s="99" t="str">
        <f>IF(C1886='TABELA UNIFICADA 2024'!A1832,'TABELA UNIFICADA 2024'!F1832," ")</f>
        <v xml:space="preserve"> </v>
      </c>
      <c r="O1886" s="99" t="str">
        <f t="shared" si="166"/>
        <v xml:space="preserve"> </v>
      </c>
      <c r="Y1886" s="183" t="s">
        <v>1581</v>
      </c>
      <c r="Z1886" s="104" t="s">
        <v>666</v>
      </c>
      <c r="AA1886" s="104" t="s">
        <v>618</v>
      </c>
      <c r="AB1886" s="104" t="str">
        <f t="shared" si="167"/>
        <v>FERRO</v>
      </c>
      <c r="AC1886" s="106">
        <f>IF(AND(AB1886="FERRO",AA1886="PADRAO"),CONTROLE!$T$2,IF(AND(AB1886="FERRO",AA1886="ESPECIAL"),CONTROLE!$T$3,IF(AND(AB1886="ACO",AA1886="PADRAO"),CONTROLE!$T$8,IF(AND(AB1886="ACO",AA1886="ESPECIAL"),CONTROLE!$T$9,IF(AND(AB1886="ALUMINIO",AA1886="PADRAO"),CONTROLE!$T$5,IF(AND(AB1886="ALUMINIO",AA1886="ESPECIAL"),CONTROLE!$T$6))))))</f>
        <v>12738</v>
      </c>
    </row>
    <row r="1887" spans="1:29" ht="15" customHeight="1">
      <c r="A1887" s="98" t="s">
        <v>2927</v>
      </c>
      <c r="B1887" s="96" t="str">
        <f t="shared" si="163"/>
        <v xml:space="preserve"> </v>
      </c>
      <c r="C1887" s="96" t="str">
        <f>IF(AND(ISBLANK('TABELA UNIFICADA 2024'!P1833)=TRUE,(ISBLANK('TABELA UNIFICADA 2024'!A1833)=FALSE)),'TABELA UNIFICADA 2024'!A1833," ")</f>
        <v xml:space="preserve"> </v>
      </c>
      <c r="D1887" s="96" t="s">
        <v>43</v>
      </c>
      <c r="E1887" s="191" t="str">
        <f>IF(ISBLANK('TABELA UNIFICADA 2024'!M1833)=TRUE," ",'TABELA UNIFICADA 2024'!M1833)</f>
        <v xml:space="preserve"> </v>
      </c>
      <c r="F1887" s="96" t="s">
        <v>111</v>
      </c>
      <c r="G1887" s="96" t="str">
        <f>IF(C1887='TABELA UNIFICADA 2024'!A1887,'TABELA UNIFICADA 2024'!D1887," ")</f>
        <v xml:space="preserve"> </v>
      </c>
      <c r="H1887" s="96" t="s">
        <v>43</v>
      </c>
      <c r="I1887" s="96" t="s">
        <v>112</v>
      </c>
      <c r="J1887" s="97" t="str">
        <f>IF(C1887='TABELA UNIFICADA 2024'!A1833,'TABELA UNIFICADA 2024'!G1833," ")</f>
        <v xml:space="preserve"> </v>
      </c>
      <c r="K1887" s="96" t="s">
        <v>113</v>
      </c>
      <c r="L1887" s="100" t="str">
        <f t="shared" si="165"/>
        <v>-</v>
      </c>
      <c r="M1887" s="95" t="str">
        <f>IF(C1887='TABELA UNIFICADA 2024'!A1887,'TABELA UNIFICADA 2024'!C1887," ")</f>
        <v xml:space="preserve"> </v>
      </c>
      <c r="N1887" s="99" t="str">
        <f>IF(C1887='TABELA UNIFICADA 2024'!A1833,'TABELA UNIFICADA 2024'!F1833," ")</f>
        <v xml:space="preserve"> </v>
      </c>
      <c r="O1887" s="99" t="str">
        <f t="shared" si="166"/>
        <v xml:space="preserve"> </v>
      </c>
      <c r="Y1887" s="183" t="s">
        <v>1582</v>
      </c>
      <c r="Z1887" s="104" t="s">
        <v>617</v>
      </c>
      <c r="AA1887" s="104" t="s">
        <v>618</v>
      </c>
      <c r="AB1887" s="104" t="str">
        <f t="shared" si="167"/>
        <v>FERRO</v>
      </c>
      <c r="AC1887" s="106">
        <f>IF(AND(AB1887="FERRO",AA1887="PADRAO"),CONTROLE!$T$2,IF(AND(AB1887="FERRO",AA1887="ESPECIAL"),CONTROLE!$T$3,IF(AND(AB1887="ACO",AA1887="PADRAO"),CONTROLE!$T$8,IF(AND(AB1887="ACO",AA1887="ESPECIAL"),CONTROLE!$T$9,IF(AND(AB1887="ALUMINIO",AA1887="PADRAO"),CONTROLE!$T$5,IF(AND(AB1887="ALUMINIO",AA1887="ESPECIAL"),CONTROLE!$T$6))))))</f>
        <v>12738</v>
      </c>
    </row>
    <row r="1888" spans="1:29" ht="15" customHeight="1">
      <c r="A1888" s="98" t="s">
        <v>2927</v>
      </c>
      <c r="B1888" s="96" t="str">
        <f t="shared" si="163"/>
        <v xml:space="preserve"> </v>
      </c>
      <c r="C1888" s="96" t="str">
        <f>IF(AND(ISBLANK('TABELA UNIFICADA 2024'!P1834)=TRUE,(ISBLANK('TABELA UNIFICADA 2024'!A1834)=FALSE)),'TABELA UNIFICADA 2024'!A1834," ")</f>
        <v xml:space="preserve"> </v>
      </c>
      <c r="D1888" s="96" t="s">
        <v>43</v>
      </c>
      <c r="E1888" s="191" t="str">
        <f>IF(ISBLANK('TABELA UNIFICADA 2024'!M1834)=TRUE," ",'TABELA UNIFICADA 2024'!M1834)</f>
        <v xml:space="preserve"> </v>
      </c>
      <c r="F1888" s="96" t="s">
        <v>111</v>
      </c>
      <c r="G1888" s="96" t="str">
        <f>IF(C1888='TABELA UNIFICADA 2024'!A1888,'TABELA UNIFICADA 2024'!D1888," ")</f>
        <v xml:space="preserve"> </v>
      </c>
      <c r="H1888" s="96" t="s">
        <v>43</v>
      </c>
      <c r="I1888" s="96" t="s">
        <v>112</v>
      </c>
      <c r="J1888" s="97" t="str">
        <f>IF(C1888='TABELA UNIFICADA 2024'!A1834,'TABELA UNIFICADA 2024'!G1834," ")</f>
        <v xml:space="preserve"> </v>
      </c>
      <c r="K1888" s="96" t="s">
        <v>113</v>
      </c>
      <c r="L1888" s="100" t="str">
        <f t="shared" si="165"/>
        <v>-</v>
      </c>
      <c r="M1888" s="95" t="str">
        <f>IF(C1888='TABELA UNIFICADA 2024'!A1888,'TABELA UNIFICADA 2024'!C1888," ")</f>
        <v xml:space="preserve"> </v>
      </c>
      <c r="N1888" s="99" t="str">
        <f>IF(C1888='TABELA UNIFICADA 2024'!A1834,'TABELA UNIFICADA 2024'!F1834," ")</f>
        <v xml:space="preserve"> </v>
      </c>
      <c r="O1888" s="99" t="str">
        <f t="shared" si="166"/>
        <v xml:space="preserve"> </v>
      </c>
      <c r="Y1888" s="183" t="s">
        <v>1583</v>
      </c>
      <c r="Z1888" s="104" t="s">
        <v>617</v>
      </c>
      <c r="AA1888" s="104" t="s">
        <v>618</v>
      </c>
      <c r="AB1888" s="104" t="str">
        <f t="shared" si="167"/>
        <v>FERRO</v>
      </c>
      <c r="AC1888" s="106">
        <f>IF(AND(AB1888="FERRO",AA1888="PADRAO"),CONTROLE!$T$2,IF(AND(AB1888="FERRO",AA1888="ESPECIAL"),CONTROLE!$T$3,IF(AND(AB1888="ACO",AA1888="PADRAO"),CONTROLE!$T$8,IF(AND(AB1888="ACO",AA1888="ESPECIAL"),CONTROLE!$T$9,IF(AND(AB1888="ALUMINIO",AA1888="PADRAO"),CONTROLE!$T$5,IF(AND(AB1888="ALUMINIO",AA1888="ESPECIAL"),CONTROLE!$T$6))))))</f>
        <v>12738</v>
      </c>
    </row>
    <row r="1889" spans="25:29" ht="15" customHeight="1">
      <c r="Y1889" s="183" t="s">
        <v>1584</v>
      </c>
      <c r="Z1889" s="104" t="s">
        <v>617</v>
      </c>
      <c r="AA1889" s="104" t="s">
        <v>618</v>
      </c>
      <c r="AB1889" s="104" t="str">
        <f t="shared" si="167"/>
        <v>FERRO</v>
      </c>
      <c r="AC1889" s="106">
        <f>IF(AND(AB1889="FERRO",AA1889="PADRAO"),CONTROLE!$T$2,IF(AND(AB1889="FERRO",AA1889="ESPECIAL"),CONTROLE!$T$3,IF(AND(AB1889="ACO",AA1889="PADRAO"),CONTROLE!$T$8,IF(AND(AB1889="ACO",AA1889="ESPECIAL"),CONTROLE!$T$9,IF(AND(AB1889="ALUMINIO",AA1889="PADRAO"),CONTROLE!$T$5,IF(AND(AB1889="ALUMINIO",AA1889="ESPECIAL"),CONTROLE!$T$6))))))</f>
        <v>12738</v>
      </c>
    </row>
    <row r="1890" spans="25:29" ht="15" customHeight="1">
      <c r="Y1890" s="183" t="s">
        <v>1585</v>
      </c>
      <c r="Z1890" s="104" t="s">
        <v>617</v>
      </c>
      <c r="AA1890" s="104" t="s">
        <v>618</v>
      </c>
      <c r="AB1890" s="104" t="str">
        <f t="shared" si="167"/>
        <v>FERRO</v>
      </c>
      <c r="AC1890" s="106">
        <f>IF(AND(AB1890="FERRO",AA1890="PADRAO"),CONTROLE!$T$2,IF(AND(AB1890="FERRO",AA1890="ESPECIAL"),CONTROLE!$T$3,IF(AND(AB1890="ACO",AA1890="PADRAO"),CONTROLE!$T$8,IF(AND(AB1890="ACO",AA1890="ESPECIAL"),CONTROLE!$T$9,IF(AND(AB1890="ALUMINIO",AA1890="PADRAO"),CONTROLE!$T$5,IF(AND(AB1890="ALUMINIO",AA1890="ESPECIAL"),CONTROLE!$T$6))))))</f>
        <v>12738</v>
      </c>
    </row>
    <row r="1891" spans="25:29" ht="15" customHeight="1">
      <c r="Y1891" s="183" t="s">
        <v>1586</v>
      </c>
      <c r="Z1891" s="104" t="s">
        <v>617</v>
      </c>
      <c r="AA1891" s="104" t="s">
        <v>618</v>
      </c>
      <c r="AB1891" s="104" t="str">
        <f t="shared" si="167"/>
        <v>FERRO</v>
      </c>
      <c r="AC1891" s="106">
        <f>IF(AND(AB1891="FERRO",AA1891="PADRAO"),CONTROLE!$T$2,IF(AND(AB1891="FERRO",AA1891="ESPECIAL"),CONTROLE!$T$3,IF(AND(AB1891="ACO",AA1891="PADRAO"),CONTROLE!$T$8,IF(AND(AB1891="ACO",AA1891="ESPECIAL"),CONTROLE!$T$9,IF(AND(AB1891="ALUMINIO",AA1891="PADRAO"),CONTROLE!$T$5,IF(AND(AB1891="ALUMINIO",AA1891="ESPECIAL"),CONTROLE!$T$6))))))</f>
        <v>12738</v>
      </c>
    </row>
    <row r="1892" spans="25:29" ht="15" customHeight="1">
      <c r="Y1892" s="183" t="s">
        <v>1587</v>
      </c>
      <c r="Z1892" s="104" t="s">
        <v>617</v>
      </c>
      <c r="AA1892" s="104" t="s">
        <v>618</v>
      </c>
      <c r="AB1892" s="104" t="str">
        <f t="shared" si="167"/>
        <v>FERRO</v>
      </c>
      <c r="AC1892" s="106">
        <f>IF(AND(AB1892="FERRO",AA1892="PADRAO"),CONTROLE!$T$2,IF(AND(AB1892="FERRO",AA1892="ESPECIAL"),CONTROLE!$T$3,IF(AND(AB1892="ACO",AA1892="PADRAO"),CONTROLE!$T$8,IF(AND(AB1892="ACO",AA1892="ESPECIAL"),CONTROLE!$T$9,IF(AND(AB1892="ALUMINIO",AA1892="PADRAO"),CONTROLE!$T$5,IF(AND(AB1892="ALUMINIO",AA1892="ESPECIAL"),CONTROLE!$T$6))))))</f>
        <v>12738</v>
      </c>
    </row>
    <row r="1893" spans="25:29" ht="15" customHeight="1">
      <c r="Y1893" s="183" t="s">
        <v>298</v>
      </c>
      <c r="Z1893" s="104" t="s">
        <v>666</v>
      </c>
      <c r="AA1893" s="104" t="s">
        <v>618</v>
      </c>
      <c r="AB1893" s="104" t="str">
        <f t="shared" si="167"/>
        <v>FERRO</v>
      </c>
      <c r="AC1893" s="106">
        <f>IF(AND(AB1893="FERRO",AA1893="PADRAO"),CONTROLE!$T$2,IF(AND(AB1893="FERRO",AA1893="ESPECIAL"),CONTROLE!$T$3,IF(AND(AB1893="ACO",AA1893="PADRAO"),CONTROLE!$T$8,IF(AND(AB1893="ACO",AA1893="ESPECIAL"),CONTROLE!$T$9,IF(AND(AB1893="ALUMINIO",AA1893="PADRAO"),CONTROLE!$T$5,IF(AND(AB1893="ALUMINIO",AA1893="ESPECIAL"),CONTROLE!$T$6))))))</f>
        <v>12738</v>
      </c>
    </row>
    <row r="1894" spans="25:29" ht="15" customHeight="1">
      <c r="Y1894" s="183" t="s">
        <v>560</v>
      </c>
      <c r="Z1894" s="104" t="s">
        <v>666</v>
      </c>
      <c r="AA1894" s="104" t="s">
        <v>618</v>
      </c>
      <c r="AB1894" s="104" t="str">
        <f t="shared" si="167"/>
        <v>FERRO</v>
      </c>
      <c r="AC1894" s="106">
        <f>IF(AND(AB1894="FERRO",AA1894="PADRAO"),CONTROLE!$T$2,IF(AND(AB1894="FERRO",AA1894="ESPECIAL"),CONTROLE!$T$3,IF(AND(AB1894="ACO",AA1894="PADRAO"),CONTROLE!$T$8,IF(AND(AB1894="ACO",AA1894="ESPECIAL"),CONTROLE!$T$9,IF(AND(AB1894="ALUMINIO",AA1894="PADRAO"),CONTROLE!$T$5,IF(AND(AB1894="ALUMINIO",AA1894="ESPECIAL"),CONTROLE!$T$6))))))</f>
        <v>12738</v>
      </c>
    </row>
    <row r="1895" spans="25:29" ht="15" customHeight="1">
      <c r="Y1895" s="183" t="s">
        <v>1588</v>
      </c>
      <c r="Z1895" s="104" t="s">
        <v>662</v>
      </c>
      <c r="AA1895" s="104" t="s">
        <v>618</v>
      </c>
      <c r="AB1895" s="104" t="str">
        <f t="shared" si="167"/>
        <v>FERRO</v>
      </c>
      <c r="AC1895" s="106">
        <f>IF(AND(AB1895="FERRO",AA1895="PADRAO"),CONTROLE!$T$2,IF(AND(AB1895="FERRO",AA1895="ESPECIAL"),CONTROLE!$T$3,IF(AND(AB1895="ACO",AA1895="PADRAO"),CONTROLE!$T$8,IF(AND(AB1895="ACO",AA1895="ESPECIAL"),CONTROLE!$T$9,IF(AND(AB1895="ALUMINIO",AA1895="PADRAO"),CONTROLE!$T$5,IF(AND(AB1895="ALUMINIO",AA1895="ESPECIAL"),CONTROLE!$T$6))))))</f>
        <v>12738</v>
      </c>
    </row>
    <row r="1896" spans="25:29" ht="15" customHeight="1">
      <c r="Y1896" s="183" t="s">
        <v>1589</v>
      </c>
      <c r="Z1896" s="104" t="s">
        <v>662</v>
      </c>
      <c r="AA1896" s="104" t="s">
        <v>618</v>
      </c>
      <c r="AB1896" s="104" t="str">
        <f t="shared" si="167"/>
        <v>FERRO</v>
      </c>
      <c r="AC1896" s="106">
        <f>IF(AND(AB1896="FERRO",AA1896="PADRAO"),CONTROLE!$T$2,IF(AND(AB1896="FERRO",AA1896="ESPECIAL"),CONTROLE!$T$3,IF(AND(AB1896="ACO",AA1896="PADRAO"),CONTROLE!$T$8,IF(AND(AB1896="ACO",AA1896="ESPECIAL"),CONTROLE!$T$9,IF(AND(AB1896="ALUMINIO",AA1896="PADRAO"),CONTROLE!$T$5,IF(AND(AB1896="ALUMINIO",AA1896="ESPECIAL"),CONTROLE!$T$6))))))</f>
        <v>12738</v>
      </c>
    </row>
    <row r="1897" spans="25:29" ht="15" customHeight="1">
      <c r="Y1897" s="183" t="s">
        <v>1590</v>
      </c>
      <c r="Z1897" s="104" t="s">
        <v>662</v>
      </c>
      <c r="AA1897" s="104" t="s">
        <v>618</v>
      </c>
      <c r="AB1897" s="104" t="str">
        <f t="shared" si="167"/>
        <v>FERRO</v>
      </c>
      <c r="AC1897" s="106">
        <f>IF(AND(AB1897="FERRO",AA1897="PADRAO"),CONTROLE!$T$2,IF(AND(AB1897="FERRO",AA1897="ESPECIAL"),CONTROLE!$T$3,IF(AND(AB1897="ACO",AA1897="PADRAO"),CONTROLE!$T$8,IF(AND(AB1897="ACO",AA1897="ESPECIAL"),CONTROLE!$T$9,IF(AND(AB1897="ALUMINIO",AA1897="PADRAO"),CONTROLE!$T$5,IF(AND(AB1897="ALUMINIO",AA1897="ESPECIAL"),CONTROLE!$T$6))))))</f>
        <v>12738</v>
      </c>
    </row>
    <row r="1898" spans="25:29" ht="15" customHeight="1">
      <c r="Y1898" s="183" t="s">
        <v>1591</v>
      </c>
      <c r="Z1898" s="104" t="s">
        <v>662</v>
      </c>
      <c r="AA1898" s="104" t="s">
        <v>618</v>
      </c>
      <c r="AB1898" s="104" t="str">
        <f t="shared" si="167"/>
        <v>FERRO</v>
      </c>
      <c r="AC1898" s="106">
        <f>IF(AND(AB1898="FERRO",AA1898="PADRAO"),CONTROLE!$T$2,IF(AND(AB1898="FERRO",AA1898="ESPECIAL"),CONTROLE!$T$3,IF(AND(AB1898="ACO",AA1898="PADRAO"),CONTROLE!$T$8,IF(AND(AB1898="ACO",AA1898="ESPECIAL"),CONTROLE!$T$9,IF(AND(AB1898="ALUMINIO",AA1898="PADRAO"),CONTROLE!$T$5,IF(AND(AB1898="ALUMINIO",AA1898="ESPECIAL"),CONTROLE!$T$6))))))</f>
        <v>12738</v>
      </c>
    </row>
    <row r="1899" spans="25:29" ht="15" customHeight="1">
      <c r="Y1899" s="183" t="s">
        <v>1592</v>
      </c>
      <c r="Z1899" s="104" t="s">
        <v>662</v>
      </c>
      <c r="AA1899" s="104" t="s">
        <v>618</v>
      </c>
      <c r="AB1899" s="104" t="str">
        <f t="shared" si="167"/>
        <v>FERRO</v>
      </c>
      <c r="AC1899" s="106">
        <f>IF(AND(AB1899="FERRO",AA1899="PADRAO"),CONTROLE!$T$2,IF(AND(AB1899="FERRO",AA1899="ESPECIAL"),CONTROLE!$T$3,IF(AND(AB1899="ACO",AA1899="PADRAO"),CONTROLE!$T$8,IF(AND(AB1899="ACO",AA1899="ESPECIAL"),CONTROLE!$T$9,IF(AND(AB1899="ALUMINIO",AA1899="PADRAO"),CONTROLE!$T$5,IF(AND(AB1899="ALUMINIO",AA1899="ESPECIAL"),CONTROLE!$T$6))))))</f>
        <v>12738</v>
      </c>
    </row>
    <row r="1900" spans="25:29" ht="15" customHeight="1">
      <c r="Y1900" s="183" t="s">
        <v>1593</v>
      </c>
      <c r="Z1900" s="104" t="s">
        <v>666</v>
      </c>
      <c r="AA1900" s="104" t="s">
        <v>618</v>
      </c>
      <c r="AB1900" s="104" t="str">
        <f t="shared" si="167"/>
        <v>FERRO</v>
      </c>
      <c r="AC1900" s="106">
        <f>IF(AND(AB1900="FERRO",AA1900="PADRAO"),CONTROLE!$T$2,IF(AND(AB1900="FERRO",AA1900="ESPECIAL"),CONTROLE!$T$3,IF(AND(AB1900="ACO",AA1900="PADRAO"),CONTROLE!$T$8,IF(AND(AB1900="ACO",AA1900="ESPECIAL"),CONTROLE!$T$9,IF(AND(AB1900="ALUMINIO",AA1900="PADRAO"),CONTROLE!$T$5,IF(AND(AB1900="ALUMINIO",AA1900="ESPECIAL"),CONTROLE!$T$6))))))</f>
        <v>12738</v>
      </c>
    </row>
    <row r="1901" spans="25:29" ht="15" customHeight="1">
      <c r="Y1901" s="183" t="s">
        <v>1594</v>
      </c>
      <c r="Z1901" s="104" t="s">
        <v>666</v>
      </c>
      <c r="AA1901" s="104" t="s">
        <v>618</v>
      </c>
      <c r="AB1901" s="104" t="str">
        <f t="shared" si="167"/>
        <v>FERRO</v>
      </c>
      <c r="AC1901" s="106">
        <f>IF(AND(AB1901="FERRO",AA1901="PADRAO"),CONTROLE!$T$2,IF(AND(AB1901="FERRO",AA1901="ESPECIAL"),CONTROLE!$T$3,IF(AND(AB1901="ACO",AA1901="PADRAO"),CONTROLE!$T$8,IF(AND(AB1901="ACO",AA1901="ESPECIAL"),CONTROLE!$T$9,IF(AND(AB1901="ALUMINIO",AA1901="PADRAO"),CONTROLE!$T$5,IF(AND(AB1901="ALUMINIO",AA1901="ESPECIAL"),CONTROLE!$T$6))))))</f>
        <v>12738</v>
      </c>
    </row>
    <row r="1902" spans="25:29" ht="15" customHeight="1">
      <c r="Y1902" s="183" t="s">
        <v>1595</v>
      </c>
      <c r="Z1902" s="104" t="s">
        <v>666</v>
      </c>
      <c r="AA1902" s="104" t="s">
        <v>618</v>
      </c>
      <c r="AB1902" s="104" t="str">
        <f t="shared" si="167"/>
        <v>FERRO</v>
      </c>
      <c r="AC1902" s="106">
        <f>IF(AND(AB1902="FERRO",AA1902="PADRAO"),CONTROLE!$T$2,IF(AND(AB1902="FERRO",AA1902="ESPECIAL"),CONTROLE!$T$3,IF(AND(AB1902="ACO",AA1902="PADRAO"),CONTROLE!$T$8,IF(AND(AB1902="ACO",AA1902="ESPECIAL"),CONTROLE!$T$9,IF(AND(AB1902="ALUMINIO",AA1902="PADRAO"),CONTROLE!$T$5,IF(AND(AB1902="ALUMINIO",AA1902="ESPECIAL"),CONTROLE!$T$6))))))</f>
        <v>12738</v>
      </c>
    </row>
    <row r="1903" spans="25:29" ht="15" customHeight="1">
      <c r="Y1903" s="183" t="s">
        <v>1596</v>
      </c>
      <c r="Z1903" s="104" t="s">
        <v>666</v>
      </c>
      <c r="AA1903" s="104" t="s">
        <v>618</v>
      </c>
      <c r="AB1903" s="104" t="str">
        <f t="shared" si="167"/>
        <v>FERRO</v>
      </c>
      <c r="AC1903" s="106">
        <f>IF(AND(AB1903="FERRO",AA1903="PADRAO"),CONTROLE!$T$2,IF(AND(AB1903="FERRO",AA1903="ESPECIAL"),CONTROLE!$T$3,IF(AND(AB1903="ACO",AA1903="PADRAO"),CONTROLE!$T$8,IF(AND(AB1903="ACO",AA1903="ESPECIAL"),CONTROLE!$T$9,IF(AND(AB1903="ALUMINIO",AA1903="PADRAO"),CONTROLE!$T$5,IF(AND(AB1903="ALUMINIO",AA1903="ESPECIAL"),CONTROLE!$T$6))))))</f>
        <v>12738</v>
      </c>
    </row>
    <row r="1904" spans="25:29" ht="15" customHeight="1">
      <c r="Y1904" s="183" t="s">
        <v>1597</v>
      </c>
      <c r="Z1904" s="104" t="s">
        <v>666</v>
      </c>
      <c r="AA1904" s="104" t="s">
        <v>618</v>
      </c>
      <c r="AB1904" s="104" t="str">
        <f t="shared" ref="AB1904:AB1935" si="168">IF(LEFT(Z1904,1)="G","FERRO",0)</f>
        <v>FERRO</v>
      </c>
      <c r="AC1904" s="106">
        <f>IF(AND(AB1904="FERRO",AA1904="PADRAO"),CONTROLE!$T$2,IF(AND(AB1904="FERRO",AA1904="ESPECIAL"),CONTROLE!$T$3,IF(AND(AB1904="ACO",AA1904="PADRAO"),CONTROLE!$T$8,IF(AND(AB1904="ACO",AA1904="ESPECIAL"),CONTROLE!$T$9,IF(AND(AB1904="ALUMINIO",AA1904="PADRAO"),CONTROLE!$T$5,IF(AND(AB1904="ALUMINIO",AA1904="ESPECIAL"),CONTROLE!$T$6))))))</f>
        <v>12738</v>
      </c>
    </row>
    <row r="1905" spans="25:29" ht="15" customHeight="1">
      <c r="Y1905" s="183" t="s">
        <v>1598</v>
      </c>
      <c r="Z1905" s="104" t="s">
        <v>617</v>
      </c>
      <c r="AA1905" s="104" t="s">
        <v>618</v>
      </c>
      <c r="AB1905" s="104" t="str">
        <f t="shared" si="168"/>
        <v>FERRO</v>
      </c>
      <c r="AC1905" s="106">
        <f>IF(AND(AB1905="FERRO",AA1905="PADRAO"),CONTROLE!$T$2,IF(AND(AB1905="FERRO",AA1905="ESPECIAL"),CONTROLE!$T$3,IF(AND(AB1905="ACO",AA1905="PADRAO"),CONTROLE!$T$8,IF(AND(AB1905="ACO",AA1905="ESPECIAL"),CONTROLE!$T$9,IF(AND(AB1905="ALUMINIO",AA1905="PADRAO"),CONTROLE!$T$5,IF(AND(AB1905="ALUMINIO",AA1905="ESPECIAL"),CONTROLE!$T$6))))))</f>
        <v>12738</v>
      </c>
    </row>
    <row r="1906" spans="25:29" ht="15" customHeight="1">
      <c r="Y1906" s="183" t="s">
        <v>1599</v>
      </c>
      <c r="Z1906" s="104" t="s">
        <v>617</v>
      </c>
      <c r="AA1906" s="104" t="s">
        <v>618</v>
      </c>
      <c r="AB1906" s="104" t="str">
        <f t="shared" si="168"/>
        <v>FERRO</v>
      </c>
      <c r="AC1906" s="106">
        <f>IF(AND(AB1906="FERRO",AA1906="PADRAO"),CONTROLE!$T$2,IF(AND(AB1906="FERRO",AA1906="ESPECIAL"),CONTROLE!$T$3,IF(AND(AB1906="ACO",AA1906="PADRAO"),CONTROLE!$T$8,IF(AND(AB1906="ACO",AA1906="ESPECIAL"),CONTROLE!$T$9,IF(AND(AB1906="ALUMINIO",AA1906="PADRAO"),CONTROLE!$T$5,IF(AND(AB1906="ALUMINIO",AA1906="ESPECIAL"),CONTROLE!$T$6))))))</f>
        <v>12738</v>
      </c>
    </row>
    <row r="1907" spans="25:29" ht="15" customHeight="1">
      <c r="Y1907" s="183" t="s">
        <v>1600</v>
      </c>
      <c r="Z1907" s="104" t="s">
        <v>617</v>
      </c>
      <c r="AA1907" s="104" t="s">
        <v>618</v>
      </c>
      <c r="AB1907" s="104" t="str">
        <f t="shared" si="168"/>
        <v>FERRO</v>
      </c>
      <c r="AC1907" s="106">
        <f>IF(AND(AB1907="FERRO",AA1907="PADRAO"),CONTROLE!$T$2,IF(AND(AB1907="FERRO",AA1907="ESPECIAL"),CONTROLE!$T$3,IF(AND(AB1907="ACO",AA1907="PADRAO"),CONTROLE!$T$8,IF(AND(AB1907="ACO",AA1907="ESPECIAL"),CONTROLE!$T$9,IF(AND(AB1907="ALUMINIO",AA1907="PADRAO"),CONTROLE!$T$5,IF(AND(AB1907="ALUMINIO",AA1907="ESPECIAL"),CONTROLE!$T$6))))))</f>
        <v>12738</v>
      </c>
    </row>
    <row r="1908" spans="25:29" ht="15" customHeight="1">
      <c r="Y1908" s="183" t="s">
        <v>429</v>
      </c>
      <c r="Z1908" s="104" t="s">
        <v>617</v>
      </c>
      <c r="AA1908" s="104" t="s">
        <v>618</v>
      </c>
      <c r="AB1908" s="104" t="str">
        <f t="shared" si="168"/>
        <v>FERRO</v>
      </c>
      <c r="AC1908" s="106">
        <f>IF(AND(AB1908="FERRO",AA1908="PADRAO"),CONTROLE!$T$2,IF(AND(AB1908="FERRO",AA1908="ESPECIAL"),CONTROLE!$T$3,IF(AND(AB1908="ACO",AA1908="PADRAO"),CONTROLE!$T$8,IF(AND(AB1908="ACO",AA1908="ESPECIAL"),CONTROLE!$T$9,IF(AND(AB1908="ALUMINIO",AA1908="PADRAO"),CONTROLE!$T$5,IF(AND(AB1908="ALUMINIO",AA1908="ESPECIAL"),CONTROLE!$T$6))))))</f>
        <v>12738</v>
      </c>
    </row>
    <row r="1909" spans="25:29" ht="15" customHeight="1">
      <c r="Y1909" s="183" t="s">
        <v>1601</v>
      </c>
      <c r="Z1909" s="104" t="s">
        <v>617</v>
      </c>
      <c r="AA1909" s="104" t="s">
        <v>618</v>
      </c>
      <c r="AB1909" s="104" t="str">
        <f t="shared" si="168"/>
        <v>FERRO</v>
      </c>
      <c r="AC1909" s="106">
        <f>IF(AND(AB1909="FERRO",AA1909="PADRAO"),CONTROLE!$T$2,IF(AND(AB1909="FERRO",AA1909="ESPECIAL"),CONTROLE!$T$3,IF(AND(AB1909="ACO",AA1909="PADRAO"),CONTROLE!$T$8,IF(AND(AB1909="ACO",AA1909="ESPECIAL"),CONTROLE!$T$9,IF(AND(AB1909="ALUMINIO",AA1909="PADRAO"),CONTROLE!$T$5,IF(AND(AB1909="ALUMINIO",AA1909="ESPECIAL"),CONTROLE!$T$6))))))</f>
        <v>12738</v>
      </c>
    </row>
    <row r="1910" spans="25:29" ht="15" customHeight="1">
      <c r="Y1910" s="183" t="s">
        <v>1602</v>
      </c>
      <c r="Z1910" s="104" t="s">
        <v>617</v>
      </c>
      <c r="AA1910" s="104" t="s">
        <v>618</v>
      </c>
      <c r="AB1910" s="104" t="str">
        <f t="shared" si="168"/>
        <v>FERRO</v>
      </c>
      <c r="AC1910" s="106">
        <f>IF(AND(AB1910="FERRO",AA1910="PADRAO"),CONTROLE!$T$2,IF(AND(AB1910="FERRO",AA1910="ESPECIAL"),CONTROLE!$T$3,IF(AND(AB1910="ACO",AA1910="PADRAO"),CONTROLE!$T$8,IF(AND(AB1910="ACO",AA1910="ESPECIAL"),CONTROLE!$T$9,IF(AND(AB1910="ALUMINIO",AA1910="PADRAO"),CONTROLE!$T$5,IF(AND(AB1910="ALUMINIO",AA1910="ESPECIAL"),CONTROLE!$T$6))))))</f>
        <v>12738</v>
      </c>
    </row>
    <row r="1911" spans="25:29" ht="15" customHeight="1">
      <c r="Y1911" s="183" t="s">
        <v>1603</v>
      </c>
      <c r="Z1911" s="104" t="s">
        <v>617</v>
      </c>
      <c r="AA1911" s="104" t="s">
        <v>618</v>
      </c>
      <c r="AB1911" s="104" t="str">
        <f t="shared" si="168"/>
        <v>FERRO</v>
      </c>
      <c r="AC1911" s="106">
        <f>IF(AND(AB1911="FERRO",AA1911="PADRAO"),CONTROLE!$T$2,IF(AND(AB1911="FERRO",AA1911="ESPECIAL"),CONTROLE!$T$3,IF(AND(AB1911="ACO",AA1911="PADRAO"),CONTROLE!$T$8,IF(AND(AB1911="ACO",AA1911="ESPECIAL"),CONTROLE!$T$9,IF(AND(AB1911="ALUMINIO",AA1911="PADRAO"),CONTROLE!$T$5,IF(AND(AB1911="ALUMINIO",AA1911="ESPECIAL"),CONTROLE!$T$6))))))</f>
        <v>12738</v>
      </c>
    </row>
    <row r="1912" spans="25:29" ht="15" customHeight="1">
      <c r="Y1912" s="183" t="s">
        <v>1604</v>
      </c>
      <c r="Z1912" s="104" t="s">
        <v>617</v>
      </c>
      <c r="AA1912" s="104" t="s">
        <v>618</v>
      </c>
      <c r="AB1912" s="104" t="str">
        <f t="shared" si="168"/>
        <v>FERRO</v>
      </c>
      <c r="AC1912" s="106">
        <f>IF(AND(AB1912="FERRO",AA1912="PADRAO"),CONTROLE!$T$2,IF(AND(AB1912="FERRO",AA1912="ESPECIAL"),CONTROLE!$T$3,IF(AND(AB1912="ACO",AA1912="PADRAO"),CONTROLE!$T$8,IF(AND(AB1912="ACO",AA1912="ESPECIAL"),CONTROLE!$T$9,IF(AND(AB1912="ALUMINIO",AA1912="PADRAO"),CONTROLE!$T$5,IF(AND(AB1912="ALUMINIO",AA1912="ESPECIAL"),CONTROLE!$T$6))))))</f>
        <v>12738</v>
      </c>
    </row>
    <row r="1913" spans="25:29" ht="15" customHeight="1">
      <c r="Y1913" s="183" t="s">
        <v>1605</v>
      </c>
      <c r="Z1913" s="104" t="s">
        <v>617</v>
      </c>
      <c r="AA1913" s="104" t="s">
        <v>618</v>
      </c>
      <c r="AB1913" s="104" t="str">
        <f t="shared" si="168"/>
        <v>FERRO</v>
      </c>
      <c r="AC1913" s="106">
        <f>IF(AND(AB1913="FERRO",AA1913="PADRAO"),CONTROLE!$T$2,IF(AND(AB1913="FERRO",AA1913="ESPECIAL"),CONTROLE!$T$3,IF(AND(AB1913="ACO",AA1913="PADRAO"),CONTROLE!$T$8,IF(AND(AB1913="ACO",AA1913="ESPECIAL"),CONTROLE!$T$9,IF(AND(AB1913="ALUMINIO",AA1913="PADRAO"),CONTROLE!$T$5,IF(AND(AB1913="ALUMINIO",AA1913="ESPECIAL"),CONTROLE!$T$6))))))</f>
        <v>12738</v>
      </c>
    </row>
    <row r="1914" spans="25:29" ht="15" customHeight="1">
      <c r="Y1914" s="183" t="s">
        <v>1606</v>
      </c>
      <c r="Z1914" s="104" t="s">
        <v>666</v>
      </c>
      <c r="AA1914" s="104" t="s">
        <v>618</v>
      </c>
      <c r="AB1914" s="104" t="str">
        <f t="shared" si="168"/>
        <v>FERRO</v>
      </c>
      <c r="AC1914" s="106">
        <f>IF(AND(AB1914="FERRO",AA1914="PADRAO"),CONTROLE!$T$2,IF(AND(AB1914="FERRO",AA1914="ESPECIAL"),CONTROLE!$T$3,IF(AND(AB1914="ACO",AA1914="PADRAO"),CONTROLE!$T$8,IF(AND(AB1914="ACO",AA1914="ESPECIAL"),CONTROLE!$T$9,IF(AND(AB1914="ALUMINIO",AA1914="PADRAO"),CONTROLE!$T$5,IF(AND(AB1914="ALUMINIO",AA1914="ESPECIAL"),CONTROLE!$T$6))))))</f>
        <v>12738</v>
      </c>
    </row>
    <row r="1915" spans="25:29" ht="15" customHeight="1">
      <c r="Y1915" s="183" t="s">
        <v>1607</v>
      </c>
      <c r="Z1915" s="104" t="s">
        <v>666</v>
      </c>
      <c r="AA1915" s="104" t="s">
        <v>618</v>
      </c>
      <c r="AB1915" s="104" t="str">
        <f t="shared" si="168"/>
        <v>FERRO</v>
      </c>
      <c r="AC1915" s="106">
        <f>IF(AND(AB1915="FERRO",AA1915="PADRAO"),CONTROLE!$T$2,IF(AND(AB1915="FERRO",AA1915="ESPECIAL"),CONTROLE!$T$3,IF(AND(AB1915="ACO",AA1915="PADRAO"),CONTROLE!$T$8,IF(AND(AB1915="ACO",AA1915="ESPECIAL"),CONTROLE!$T$9,IF(AND(AB1915="ALUMINIO",AA1915="PADRAO"),CONTROLE!$T$5,IF(AND(AB1915="ALUMINIO",AA1915="ESPECIAL"),CONTROLE!$T$6))))))</f>
        <v>12738</v>
      </c>
    </row>
    <row r="1916" spans="25:29" ht="15" customHeight="1">
      <c r="Y1916" s="183" t="s">
        <v>1608</v>
      </c>
      <c r="Z1916" s="104" t="s">
        <v>666</v>
      </c>
      <c r="AA1916" s="104" t="s">
        <v>618</v>
      </c>
      <c r="AB1916" s="104" t="str">
        <f t="shared" si="168"/>
        <v>FERRO</v>
      </c>
      <c r="AC1916" s="106">
        <f>IF(AND(AB1916="FERRO",AA1916="PADRAO"),CONTROLE!$T$2,IF(AND(AB1916="FERRO",AA1916="ESPECIAL"),CONTROLE!$T$3,IF(AND(AB1916="ACO",AA1916="PADRAO"),CONTROLE!$T$8,IF(AND(AB1916="ACO",AA1916="ESPECIAL"),CONTROLE!$T$9,IF(AND(AB1916="ALUMINIO",AA1916="PADRAO"),CONTROLE!$T$5,IF(AND(AB1916="ALUMINIO",AA1916="ESPECIAL"),CONTROLE!$T$6))))))</f>
        <v>12738</v>
      </c>
    </row>
    <row r="1917" spans="25:29" ht="15" customHeight="1">
      <c r="Y1917" s="183" t="s">
        <v>1609</v>
      </c>
      <c r="Z1917" s="104" t="s">
        <v>666</v>
      </c>
      <c r="AA1917" s="104" t="s">
        <v>618</v>
      </c>
      <c r="AB1917" s="104" t="str">
        <f t="shared" si="168"/>
        <v>FERRO</v>
      </c>
      <c r="AC1917" s="106">
        <f>IF(AND(AB1917="FERRO",AA1917="PADRAO"),CONTROLE!$T$2,IF(AND(AB1917="FERRO",AA1917="ESPECIAL"),CONTROLE!$T$3,IF(AND(AB1917="ACO",AA1917="PADRAO"),CONTROLE!$T$8,IF(AND(AB1917="ACO",AA1917="ESPECIAL"),CONTROLE!$T$9,IF(AND(AB1917="ALUMINIO",AA1917="PADRAO"),CONTROLE!$T$5,IF(AND(AB1917="ALUMINIO",AA1917="ESPECIAL"),CONTROLE!$T$6))))))</f>
        <v>12738</v>
      </c>
    </row>
    <row r="1918" spans="25:29" ht="15" customHeight="1">
      <c r="Y1918" s="183" t="s">
        <v>1610</v>
      </c>
      <c r="Z1918" s="104" t="s">
        <v>666</v>
      </c>
      <c r="AA1918" s="104" t="s">
        <v>706</v>
      </c>
      <c r="AB1918" s="104" t="str">
        <f t="shared" si="168"/>
        <v>FERRO</v>
      </c>
      <c r="AC1918" s="106">
        <f>IF(AND(AB1918="FERRO",AA1918="PADRAO"),CONTROLE!$T$2,IF(AND(AB1918="FERRO",AA1918="ESPECIAL"),CONTROLE!$T$3,IF(AND(AB1918="ACO",AA1918="PADRAO"),CONTROLE!$T$8,IF(AND(AB1918="ACO",AA1918="ESPECIAL"),CONTROLE!$T$9,IF(AND(AB1918="ALUMINIO",AA1918="PADRAO"),CONTROLE!$T$5,IF(AND(AB1918="ALUMINIO",AA1918="ESPECIAL"),CONTROLE!$T$6))))))</f>
        <v>12737</v>
      </c>
    </row>
    <row r="1919" spans="25:29" ht="15" customHeight="1">
      <c r="Y1919" s="183" t="s">
        <v>1611</v>
      </c>
      <c r="Z1919" s="104" t="s">
        <v>666</v>
      </c>
      <c r="AA1919" s="104" t="s">
        <v>706</v>
      </c>
      <c r="AB1919" s="104" t="str">
        <f t="shared" si="168"/>
        <v>FERRO</v>
      </c>
      <c r="AC1919" s="106">
        <f>IF(AND(AB1919="FERRO",AA1919="PADRAO"),CONTROLE!$T$2,IF(AND(AB1919="FERRO",AA1919="ESPECIAL"),CONTROLE!$T$3,IF(AND(AB1919="ACO",AA1919="PADRAO"),CONTROLE!$T$8,IF(AND(AB1919="ACO",AA1919="ESPECIAL"),CONTROLE!$T$9,IF(AND(AB1919="ALUMINIO",AA1919="PADRAO"),CONTROLE!$T$5,IF(AND(AB1919="ALUMINIO",AA1919="ESPECIAL"),CONTROLE!$T$6))))))</f>
        <v>12737</v>
      </c>
    </row>
    <row r="1920" spans="25:29" ht="15" customHeight="1">
      <c r="Y1920" s="183" t="s">
        <v>1612</v>
      </c>
      <c r="Z1920" s="104" t="s">
        <v>666</v>
      </c>
      <c r="AA1920" s="104" t="s">
        <v>706</v>
      </c>
      <c r="AB1920" s="104" t="str">
        <f t="shared" si="168"/>
        <v>FERRO</v>
      </c>
      <c r="AC1920" s="106">
        <f>IF(AND(AB1920="FERRO",AA1920="PADRAO"),CONTROLE!$T$2,IF(AND(AB1920="FERRO",AA1920="ESPECIAL"),CONTROLE!$T$3,IF(AND(AB1920="ACO",AA1920="PADRAO"),CONTROLE!$T$8,IF(AND(AB1920="ACO",AA1920="ESPECIAL"),CONTROLE!$T$9,IF(AND(AB1920="ALUMINIO",AA1920="PADRAO"),CONTROLE!$T$5,IF(AND(AB1920="ALUMINIO",AA1920="ESPECIAL"),CONTROLE!$T$6))))))</f>
        <v>12737</v>
      </c>
    </row>
    <row r="1921" spans="25:29" ht="15" customHeight="1">
      <c r="Y1921" s="183" t="s">
        <v>1613</v>
      </c>
      <c r="Z1921" s="104" t="s">
        <v>658</v>
      </c>
      <c r="AA1921" s="104" t="s">
        <v>706</v>
      </c>
      <c r="AB1921" s="104" t="str">
        <f t="shared" si="168"/>
        <v>FERRO</v>
      </c>
      <c r="AC1921" s="106">
        <f>IF(AND(AB1921="FERRO",AA1921="PADRAO"),CONTROLE!$T$2,IF(AND(AB1921="FERRO",AA1921="ESPECIAL"),CONTROLE!$T$3,IF(AND(AB1921="ACO",AA1921="PADRAO"),CONTROLE!$T$8,IF(AND(AB1921="ACO",AA1921="ESPECIAL"),CONTROLE!$T$9,IF(AND(AB1921="ALUMINIO",AA1921="PADRAO"),CONTROLE!$T$5,IF(AND(AB1921="ALUMINIO",AA1921="ESPECIAL"),CONTROLE!$T$6))))))</f>
        <v>12737</v>
      </c>
    </row>
    <row r="1922" spans="25:29" ht="15" customHeight="1">
      <c r="Y1922" s="183" t="s">
        <v>1614</v>
      </c>
      <c r="Z1922" s="104" t="s">
        <v>658</v>
      </c>
      <c r="AA1922" s="104" t="s">
        <v>706</v>
      </c>
      <c r="AB1922" s="104" t="str">
        <f t="shared" si="168"/>
        <v>FERRO</v>
      </c>
      <c r="AC1922" s="106">
        <f>IF(AND(AB1922="FERRO",AA1922="PADRAO"),CONTROLE!$T$2,IF(AND(AB1922="FERRO",AA1922="ESPECIAL"),CONTROLE!$T$3,IF(AND(AB1922="ACO",AA1922="PADRAO"),CONTROLE!$T$8,IF(AND(AB1922="ACO",AA1922="ESPECIAL"),CONTROLE!$T$9,IF(AND(AB1922="ALUMINIO",AA1922="PADRAO"),CONTROLE!$T$5,IF(AND(AB1922="ALUMINIO",AA1922="ESPECIAL"),CONTROLE!$T$6))))))</f>
        <v>12737</v>
      </c>
    </row>
    <row r="1923" spans="25:29" ht="15" customHeight="1">
      <c r="Y1923" s="183" t="s">
        <v>1615</v>
      </c>
      <c r="Z1923" s="104" t="s">
        <v>658</v>
      </c>
      <c r="AA1923" s="104" t="s">
        <v>706</v>
      </c>
      <c r="AB1923" s="104" t="str">
        <f t="shared" si="168"/>
        <v>FERRO</v>
      </c>
      <c r="AC1923" s="106">
        <f>IF(AND(AB1923="FERRO",AA1923="PADRAO"),CONTROLE!$T$2,IF(AND(AB1923="FERRO",AA1923="ESPECIAL"),CONTROLE!$T$3,IF(AND(AB1923="ACO",AA1923="PADRAO"),CONTROLE!$T$8,IF(AND(AB1923="ACO",AA1923="ESPECIAL"),CONTROLE!$T$9,IF(AND(AB1923="ALUMINIO",AA1923="PADRAO"),CONTROLE!$T$5,IF(AND(AB1923="ALUMINIO",AA1923="ESPECIAL"),CONTROLE!$T$6))))))</f>
        <v>12737</v>
      </c>
    </row>
    <row r="1924" spans="25:29" ht="15" customHeight="1">
      <c r="Y1924" s="183" t="s">
        <v>1616</v>
      </c>
      <c r="Z1924" s="104" t="s">
        <v>658</v>
      </c>
      <c r="AA1924" s="104" t="s">
        <v>706</v>
      </c>
      <c r="AB1924" s="104" t="str">
        <f t="shared" si="168"/>
        <v>FERRO</v>
      </c>
      <c r="AC1924" s="106">
        <f>IF(AND(AB1924="FERRO",AA1924="PADRAO"),CONTROLE!$T$2,IF(AND(AB1924="FERRO",AA1924="ESPECIAL"),CONTROLE!$T$3,IF(AND(AB1924="ACO",AA1924="PADRAO"),CONTROLE!$T$8,IF(AND(AB1924="ACO",AA1924="ESPECIAL"),CONTROLE!$T$9,IF(AND(AB1924="ALUMINIO",AA1924="PADRAO"),CONTROLE!$T$5,IF(AND(AB1924="ALUMINIO",AA1924="ESPECIAL"),CONTROLE!$T$6))))))</f>
        <v>12737</v>
      </c>
    </row>
    <row r="1925" spans="25:29" ht="15" customHeight="1">
      <c r="Y1925" s="183" t="s">
        <v>1617</v>
      </c>
      <c r="Z1925" s="104" t="s">
        <v>658</v>
      </c>
      <c r="AA1925" s="104" t="s">
        <v>706</v>
      </c>
      <c r="AB1925" s="104" t="str">
        <f t="shared" si="168"/>
        <v>FERRO</v>
      </c>
      <c r="AC1925" s="106">
        <f>IF(AND(AB1925="FERRO",AA1925="PADRAO"),CONTROLE!$T$2,IF(AND(AB1925="FERRO",AA1925="ESPECIAL"),CONTROLE!$T$3,IF(AND(AB1925="ACO",AA1925="PADRAO"),CONTROLE!$T$8,IF(AND(AB1925="ACO",AA1925="ESPECIAL"),CONTROLE!$T$9,IF(AND(AB1925="ALUMINIO",AA1925="PADRAO"),CONTROLE!$T$5,IF(AND(AB1925="ALUMINIO",AA1925="ESPECIAL"),CONTROLE!$T$6))))))</f>
        <v>12737</v>
      </c>
    </row>
    <row r="1926" spans="25:29" ht="15" customHeight="1">
      <c r="Y1926" s="183" t="s">
        <v>1618</v>
      </c>
      <c r="Z1926" s="104" t="s">
        <v>658</v>
      </c>
      <c r="AA1926" s="104" t="s">
        <v>706</v>
      </c>
      <c r="AB1926" s="104" t="str">
        <f t="shared" si="168"/>
        <v>FERRO</v>
      </c>
      <c r="AC1926" s="106">
        <f>IF(AND(AB1926="FERRO",AA1926="PADRAO"),CONTROLE!$T$2,IF(AND(AB1926="FERRO",AA1926="ESPECIAL"),CONTROLE!$T$3,IF(AND(AB1926="ACO",AA1926="PADRAO"),CONTROLE!$T$8,IF(AND(AB1926="ACO",AA1926="ESPECIAL"),CONTROLE!$T$9,IF(AND(AB1926="ALUMINIO",AA1926="PADRAO"),CONTROLE!$T$5,IF(AND(AB1926="ALUMINIO",AA1926="ESPECIAL"),CONTROLE!$T$6))))))</f>
        <v>12737</v>
      </c>
    </row>
    <row r="1927" spans="25:29" ht="15" customHeight="1">
      <c r="Y1927" s="183" t="s">
        <v>1619</v>
      </c>
      <c r="Z1927" s="104" t="s">
        <v>658</v>
      </c>
      <c r="AA1927" s="104" t="s">
        <v>706</v>
      </c>
      <c r="AB1927" s="104" t="str">
        <f t="shared" si="168"/>
        <v>FERRO</v>
      </c>
      <c r="AC1927" s="106">
        <f>IF(AND(AB1927="FERRO",AA1927="PADRAO"),CONTROLE!$T$2,IF(AND(AB1927="FERRO",AA1927="ESPECIAL"),CONTROLE!$T$3,IF(AND(AB1927="ACO",AA1927="PADRAO"),CONTROLE!$T$8,IF(AND(AB1927="ACO",AA1927="ESPECIAL"),CONTROLE!$T$9,IF(AND(AB1927="ALUMINIO",AA1927="PADRAO"),CONTROLE!$T$5,IF(AND(AB1927="ALUMINIO",AA1927="ESPECIAL"),CONTROLE!$T$6))))))</f>
        <v>12737</v>
      </c>
    </row>
    <row r="1928" spans="25:29" ht="15" customHeight="1">
      <c r="Y1928" s="183" t="s">
        <v>1620</v>
      </c>
      <c r="Z1928" s="104" t="s">
        <v>658</v>
      </c>
      <c r="AA1928" s="104" t="s">
        <v>706</v>
      </c>
      <c r="AB1928" s="104" t="str">
        <f t="shared" si="168"/>
        <v>FERRO</v>
      </c>
      <c r="AC1928" s="106">
        <f>IF(AND(AB1928="FERRO",AA1928="PADRAO"),CONTROLE!$T$2,IF(AND(AB1928="FERRO",AA1928="ESPECIAL"),CONTROLE!$T$3,IF(AND(AB1928="ACO",AA1928="PADRAO"),CONTROLE!$T$8,IF(AND(AB1928="ACO",AA1928="ESPECIAL"),CONTROLE!$T$9,IF(AND(AB1928="ALUMINIO",AA1928="PADRAO"),CONTROLE!$T$5,IF(AND(AB1928="ALUMINIO",AA1928="ESPECIAL"),CONTROLE!$T$6))))))</f>
        <v>12737</v>
      </c>
    </row>
    <row r="1929" spans="25:29" ht="15" customHeight="1">
      <c r="Y1929" s="183" t="s">
        <v>1621</v>
      </c>
      <c r="Z1929" s="104" t="s">
        <v>666</v>
      </c>
      <c r="AA1929" s="104" t="s">
        <v>706</v>
      </c>
      <c r="AB1929" s="104" t="str">
        <f t="shared" si="168"/>
        <v>FERRO</v>
      </c>
      <c r="AC1929" s="106">
        <f>IF(AND(AB1929="FERRO",AA1929="PADRAO"),CONTROLE!$T$2,IF(AND(AB1929="FERRO",AA1929="ESPECIAL"),CONTROLE!$T$3,IF(AND(AB1929="ACO",AA1929="PADRAO"),CONTROLE!$T$8,IF(AND(AB1929="ACO",AA1929="ESPECIAL"),CONTROLE!$T$9,IF(AND(AB1929="ALUMINIO",AA1929="PADRAO"),CONTROLE!$T$5,IF(AND(AB1929="ALUMINIO",AA1929="ESPECIAL"),CONTROLE!$T$6))))))</f>
        <v>12737</v>
      </c>
    </row>
    <row r="1930" spans="25:29" ht="15" customHeight="1">
      <c r="Y1930" s="183" t="s">
        <v>1622</v>
      </c>
      <c r="Z1930" s="104" t="s">
        <v>666</v>
      </c>
      <c r="AA1930" s="104" t="s">
        <v>706</v>
      </c>
      <c r="AB1930" s="104" t="str">
        <f t="shared" si="168"/>
        <v>FERRO</v>
      </c>
      <c r="AC1930" s="106">
        <f>IF(AND(AB1930="FERRO",AA1930="PADRAO"),CONTROLE!$T$2,IF(AND(AB1930="FERRO",AA1930="ESPECIAL"),CONTROLE!$T$3,IF(AND(AB1930="ACO",AA1930="PADRAO"),CONTROLE!$T$8,IF(AND(AB1930="ACO",AA1930="ESPECIAL"),CONTROLE!$T$9,IF(AND(AB1930="ALUMINIO",AA1930="PADRAO"),CONTROLE!$T$5,IF(AND(AB1930="ALUMINIO",AA1930="ESPECIAL"),CONTROLE!$T$6))))))</f>
        <v>12737</v>
      </c>
    </row>
    <row r="1931" spans="25:29" ht="15" customHeight="1">
      <c r="Y1931" s="183" t="s">
        <v>1623</v>
      </c>
      <c r="Z1931" s="104" t="s">
        <v>658</v>
      </c>
      <c r="AA1931" s="104" t="s">
        <v>706</v>
      </c>
      <c r="AB1931" s="104" t="str">
        <f t="shared" si="168"/>
        <v>FERRO</v>
      </c>
      <c r="AC1931" s="106">
        <f>IF(AND(AB1931="FERRO",AA1931="PADRAO"),CONTROLE!$T$2,IF(AND(AB1931="FERRO",AA1931="ESPECIAL"),CONTROLE!$T$3,IF(AND(AB1931="ACO",AA1931="PADRAO"),CONTROLE!$T$8,IF(AND(AB1931="ACO",AA1931="ESPECIAL"),CONTROLE!$T$9,IF(AND(AB1931="ALUMINIO",AA1931="PADRAO"),CONTROLE!$T$5,IF(AND(AB1931="ALUMINIO",AA1931="ESPECIAL"),CONTROLE!$T$6))))))</f>
        <v>12737</v>
      </c>
    </row>
    <row r="1932" spans="25:29" ht="15" customHeight="1">
      <c r="Y1932" s="183" t="s">
        <v>1624</v>
      </c>
      <c r="Z1932" s="104" t="s">
        <v>658</v>
      </c>
      <c r="AA1932" s="104" t="s">
        <v>706</v>
      </c>
      <c r="AB1932" s="104" t="str">
        <f t="shared" si="168"/>
        <v>FERRO</v>
      </c>
      <c r="AC1932" s="106">
        <f>IF(AND(AB1932="FERRO",AA1932="PADRAO"),CONTROLE!$T$2,IF(AND(AB1932="FERRO",AA1932="ESPECIAL"),CONTROLE!$T$3,IF(AND(AB1932="ACO",AA1932="PADRAO"),CONTROLE!$T$8,IF(AND(AB1932="ACO",AA1932="ESPECIAL"),CONTROLE!$T$9,IF(AND(AB1932="ALUMINIO",AA1932="PADRAO"),CONTROLE!$T$5,IF(AND(AB1932="ALUMINIO",AA1932="ESPECIAL"),CONTROLE!$T$6))))))</f>
        <v>12737</v>
      </c>
    </row>
    <row r="1933" spans="25:29" ht="15" customHeight="1">
      <c r="Y1933" s="183" t="s">
        <v>1625</v>
      </c>
      <c r="Z1933" s="104" t="s">
        <v>658</v>
      </c>
      <c r="AA1933" s="104" t="s">
        <v>706</v>
      </c>
      <c r="AB1933" s="104" t="str">
        <f t="shared" si="168"/>
        <v>FERRO</v>
      </c>
      <c r="AC1933" s="106">
        <f>IF(AND(AB1933="FERRO",AA1933="PADRAO"),CONTROLE!$T$2,IF(AND(AB1933="FERRO",AA1933="ESPECIAL"),CONTROLE!$T$3,IF(AND(AB1933="ACO",AA1933="PADRAO"),CONTROLE!$T$8,IF(AND(AB1933="ACO",AA1933="ESPECIAL"),CONTROLE!$T$9,IF(AND(AB1933="ALUMINIO",AA1933="PADRAO"),CONTROLE!$T$5,IF(AND(AB1933="ALUMINIO",AA1933="ESPECIAL"),CONTROLE!$T$6))))))</f>
        <v>12737</v>
      </c>
    </row>
    <row r="1934" spans="25:29" ht="15" customHeight="1">
      <c r="Y1934" s="183" t="s">
        <v>1626</v>
      </c>
      <c r="Z1934" s="104" t="s">
        <v>658</v>
      </c>
      <c r="AA1934" s="104" t="s">
        <v>706</v>
      </c>
      <c r="AB1934" s="104" t="str">
        <f t="shared" si="168"/>
        <v>FERRO</v>
      </c>
      <c r="AC1934" s="106">
        <f>IF(AND(AB1934="FERRO",AA1934="PADRAO"),CONTROLE!$T$2,IF(AND(AB1934="FERRO",AA1934="ESPECIAL"),CONTROLE!$T$3,IF(AND(AB1934="ACO",AA1934="PADRAO"),CONTROLE!$T$8,IF(AND(AB1934="ACO",AA1934="ESPECIAL"),CONTROLE!$T$9,IF(AND(AB1934="ALUMINIO",AA1934="PADRAO"),CONTROLE!$T$5,IF(AND(AB1934="ALUMINIO",AA1934="ESPECIAL"),CONTROLE!$T$6))))))</f>
        <v>12737</v>
      </c>
    </row>
    <row r="1935" spans="25:29" ht="15" customHeight="1">
      <c r="Y1935" s="183" t="s">
        <v>1627</v>
      </c>
      <c r="Z1935" s="104" t="s">
        <v>658</v>
      </c>
      <c r="AA1935" s="104" t="s">
        <v>706</v>
      </c>
      <c r="AB1935" s="104" t="str">
        <f t="shared" si="168"/>
        <v>FERRO</v>
      </c>
      <c r="AC1935" s="106">
        <f>IF(AND(AB1935="FERRO",AA1935="PADRAO"),CONTROLE!$T$2,IF(AND(AB1935="FERRO",AA1935="ESPECIAL"),CONTROLE!$T$3,IF(AND(AB1935="ACO",AA1935="PADRAO"),CONTROLE!$T$8,IF(AND(AB1935="ACO",AA1935="ESPECIAL"),CONTROLE!$T$9,IF(AND(AB1935="ALUMINIO",AA1935="PADRAO"),CONTROLE!$T$5,IF(AND(AB1935="ALUMINIO",AA1935="ESPECIAL"),CONTROLE!$T$6))))))</f>
        <v>12737</v>
      </c>
    </row>
    <row r="1936" spans="25:29" ht="15" customHeight="1">
      <c r="Y1936" s="183" t="s">
        <v>1628</v>
      </c>
      <c r="Z1936" s="104" t="s">
        <v>666</v>
      </c>
      <c r="AA1936" s="104" t="s">
        <v>706</v>
      </c>
      <c r="AB1936" s="104" t="str">
        <f t="shared" ref="AB1936:AB1970" si="169">IF(LEFT(Z1936,1)="G","FERRO",0)</f>
        <v>FERRO</v>
      </c>
      <c r="AC1936" s="106">
        <f>IF(AND(AB1936="FERRO",AA1936="PADRAO"),CONTROLE!$T$2,IF(AND(AB1936="FERRO",AA1936="ESPECIAL"),CONTROLE!$T$3,IF(AND(AB1936="ACO",AA1936="PADRAO"),CONTROLE!$T$8,IF(AND(AB1936="ACO",AA1936="ESPECIAL"),CONTROLE!$T$9,IF(AND(AB1936="ALUMINIO",AA1936="PADRAO"),CONTROLE!$T$5,IF(AND(AB1936="ALUMINIO",AA1936="ESPECIAL"),CONTROLE!$T$6))))))</f>
        <v>12737</v>
      </c>
    </row>
    <row r="1937" spans="25:29" ht="15" customHeight="1">
      <c r="Y1937" s="183" t="s">
        <v>1629</v>
      </c>
      <c r="Z1937" s="104" t="s">
        <v>666</v>
      </c>
      <c r="AA1937" s="104" t="s">
        <v>706</v>
      </c>
      <c r="AB1937" s="104" t="str">
        <f t="shared" si="169"/>
        <v>FERRO</v>
      </c>
      <c r="AC1937" s="106">
        <f>IF(AND(AB1937="FERRO",AA1937="PADRAO"),CONTROLE!$T$2,IF(AND(AB1937="FERRO",AA1937="ESPECIAL"),CONTROLE!$T$3,IF(AND(AB1937="ACO",AA1937="PADRAO"),CONTROLE!$T$8,IF(AND(AB1937="ACO",AA1937="ESPECIAL"),CONTROLE!$T$9,IF(AND(AB1937="ALUMINIO",AA1937="PADRAO"),CONTROLE!$T$5,IF(AND(AB1937="ALUMINIO",AA1937="ESPECIAL"),CONTROLE!$T$6))))))</f>
        <v>12737</v>
      </c>
    </row>
    <row r="1938" spans="25:29" ht="15" customHeight="1">
      <c r="Y1938" s="183" t="s">
        <v>1630</v>
      </c>
      <c r="Z1938" s="104" t="s">
        <v>666</v>
      </c>
      <c r="AA1938" s="104" t="s">
        <v>706</v>
      </c>
      <c r="AB1938" s="104" t="str">
        <f t="shared" si="169"/>
        <v>FERRO</v>
      </c>
      <c r="AC1938" s="106">
        <f>IF(AND(AB1938="FERRO",AA1938="PADRAO"),CONTROLE!$T$2,IF(AND(AB1938="FERRO",AA1938="ESPECIAL"),CONTROLE!$T$3,IF(AND(AB1938="ACO",AA1938="PADRAO"),CONTROLE!$T$8,IF(AND(AB1938="ACO",AA1938="ESPECIAL"),CONTROLE!$T$9,IF(AND(AB1938="ALUMINIO",AA1938="PADRAO"),CONTROLE!$T$5,IF(AND(AB1938="ALUMINIO",AA1938="ESPECIAL"),CONTROLE!$T$6))))))</f>
        <v>12737</v>
      </c>
    </row>
    <row r="1939" spans="25:29" ht="15" customHeight="1">
      <c r="Y1939" s="183" t="s">
        <v>1631</v>
      </c>
      <c r="Z1939" s="104" t="s">
        <v>666</v>
      </c>
      <c r="AA1939" s="104" t="s">
        <v>706</v>
      </c>
      <c r="AB1939" s="104" t="str">
        <f t="shared" si="169"/>
        <v>FERRO</v>
      </c>
      <c r="AC1939" s="106">
        <f>IF(AND(AB1939="FERRO",AA1939="PADRAO"),CONTROLE!$T$2,IF(AND(AB1939="FERRO",AA1939="ESPECIAL"),CONTROLE!$T$3,IF(AND(AB1939="ACO",AA1939="PADRAO"),CONTROLE!$T$8,IF(AND(AB1939="ACO",AA1939="ESPECIAL"),CONTROLE!$T$9,IF(AND(AB1939="ALUMINIO",AA1939="PADRAO"),CONTROLE!$T$5,IF(AND(AB1939="ALUMINIO",AA1939="ESPECIAL"),CONTROLE!$T$6))))))</f>
        <v>12737</v>
      </c>
    </row>
    <row r="1940" spans="25:29" ht="15" customHeight="1">
      <c r="Y1940" s="183" t="s">
        <v>1632</v>
      </c>
      <c r="Z1940" s="104" t="s">
        <v>666</v>
      </c>
      <c r="AA1940" s="104" t="s">
        <v>706</v>
      </c>
      <c r="AB1940" s="104" t="str">
        <f t="shared" si="169"/>
        <v>FERRO</v>
      </c>
      <c r="AC1940" s="106">
        <f>IF(AND(AB1940="FERRO",AA1940="PADRAO"),CONTROLE!$T$2,IF(AND(AB1940="FERRO",AA1940="ESPECIAL"),CONTROLE!$T$3,IF(AND(AB1940="ACO",AA1940="PADRAO"),CONTROLE!$T$8,IF(AND(AB1940="ACO",AA1940="ESPECIAL"),CONTROLE!$T$9,IF(AND(AB1940="ALUMINIO",AA1940="PADRAO"),CONTROLE!$T$5,IF(AND(AB1940="ALUMINIO",AA1940="ESPECIAL"),CONTROLE!$T$6))))))</f>
        <v>12737</v>
      </c>
    </row>
    <row r="1941" spans="25:29" ht="15" customHeight="1">
      <c r="Y1941" s="183" t="s">
        <v>1633</v>
      </c>
      <c r="Z1941" s="104" t="s">
        <v>666</v>
      </c>
      <c r="AA1941" s="104" t="s">
        <v>706</v>
      </c>
      <c r="AB1941" s="104" t="str">
        <f t="shared" si="169"/>
        <v>FERRO</v>
      </c>
      <c r="AC1941" s="106">
        <f>IF(AND(AB1941="FERRO",AA1941="PADRAO"),CONTROLE!$T$2,IF(AND(AB1941="FERRO",AA1941="ESPECIAL"),CONTROLE!$T$3,IF(AND(AB1941="ACO",AA1941="PADRAO"),CONTROLE!$T$8,IF(AND(AB1941="ACO",AA1941="ESPECIAL"),CONTROLE!$T$9,IF(AND(AB1941="ALUMINIO",AA1941="PADRAO"),CONTROLE!$T$5,IF(AND(AB1941="ALUMINIO",AA1941="ESPECIAL"),CONTROLE!$T$6))))))</f>
        <v>12737</v>
      </c>
    </row>
    <row r="1942" spans="25:29" ht="15" customHeight="1">
      <c r="Y1942" s="183" t="s">
        <v>1634</v>
      </c>
      <c r="Z1942" s="104" t="s">
        <v>666</v>
      </c>
      <c r="AA1942" s="104" t="s">
        <v>706</v>
      </c>
      <c r="AB1942" s="104" t="str">
        <f t="shared" si="169"/>
        <v>FERRO</v>
      </c>
      <c r="AC1942" s="106">
        <f>IF(AND(AB1942="FERRO",AA1942="PADRAO"),CONTROLE!$T$2,IF(AND(AB1942="FERRO",AA1942="ESPECIAL"),CONTROLE!$T$3,IF(AND(AB1942="ACO",AA1942="PADRAO"),CONTROLE!$T$8,IF(AND(AB1942="ACO",AA1942="ESPECIAL"),CONTROLE!$T$9,IF(AND(AB1942="ALUMINIO",AA1942="PADRAO"),CONTROLE!$T$5,IF(AND(AB1942="ALUMINIO",AA1942="ESPECIAL"),CONTROLE!$T$6))))))</f>
        <v>12737</v>
      </c>
    </row>
    <row r="1943" spans="25:29" ht="15" customHeight="1">
      <c r="Y1943" s="183" t="s">
        <v>1635</v>
      </c>
      <c r="Z1943" s="104" t="s">
        <v>666</v>
      </c>
      <c r="AA1943" s="104" t="s">
        <v>706</v>
      </c>
      <c r="AB1943" s="104" t="str">
        <f t="shared" si="169"/>
        <v>FERRO</v>
      </c>
      <c r="AC1943" s="106">
        <f>IF(AND(AB1943="FERRO",AA1943="PADRAO"),CONTROLE!$T$2,IF(AND(AB1943="FERRO",AA1943="ESPECIAL"),CONTROLE!$T$3,IF(AND(AB1943="ACO",AA1943="PADRAO"),CONTROLE!$T$8,IF(AND(AB1943="ACO",AA1943="ESPECIAL"),CONTROLE!$T$9,IF(AND(AB1943="ALUMINIO",AA1943="PADRAO"),CONTROLE!$T$5,IF(AND(AB1943="ALUMINIO",AA1943="ESPECIAL"),CONTROLE!$T$6))))))</f>
        <v>12737</v>
      </c>
    </row>
    <row r="1944" spans="25:29" ht="15" customHeight="1">
      <c r="Y1944" s="183" t="s">
        <v>1636</v>
      </c>
      <c r="Z1944" s="104" t="s">
        <v>666</v>
      </c>
      <c r="AA1944" s="104" t="s">
        <v>706</v>
      </c>
      <c r="AB1944" s="104" t="str">
        <f t="shared" si="169"/>
        <v>FERRO</v>
      </c>
      <c r="AC1944" s="106">
        <f>IF(AND(AB1944="FERRO",AA1944="PADRAO"),CONTROLE!$T$2,IF(AND(AB1944="FERRO",AA1944="ESPECIAL"),CONTROLE!$T$3,IF(AND(AB1944="ACO",AA1944="PADRAO"),CONTROLE!$T$8,IF(AND(AB1944="ACO",AA1944="ESPECIAL"),CONTROLE!$T$9,IF(AND(AB1944="ALUMINIO",AA1944="PADRAO"),CONTROLE!$T$5,IF(AND(AB1944="ALUMINIO",AA1944="ESPECIAL"),CONTROLE!$T$6))))))</f>
        <v>12737</v>
      </c>
    </row>
    <row r="1945" spans="25:29" ht="15" customHeight="1">
      <c r="Y1945" s="183" t="s">
        <v>1637</v>
      </c>
      <c r="Z1945" s="104" t="s">
        <v>666</v>
      </c>
      <c r="AA1945" s="104" t="s">
        <v>706</v>
      </c>
      <c r="AB1945" s="104" t="str">
        <f t="shared" si="169"/>
        <v>FERRO</v>
      </c>
      <c r="AC1945" s="106">
        <f>IF(AND(AB1945="FERRO",AA1945="PADRAO"),CONTROLE!$T$2,IF(AND(AB1945="FERRO",AA1945="ESPECIAL"),CONTROLE!$T$3,IF(AND(AB1945="ACO",AA1945="PADRAO"),CONTROLE!$T$8,IF(AND(AB1945="ACO",AA1945="ESPECIAL"),CONTROLE!$T$9,IF(AND(AB1945="ALUMINIO",AA1945="PADRAO"),CONTROLE!$T$5,IF(AND(AB1945="ALUMINIO",AA1945="ESPECIAL"),CONTROLE!$T$6))))))</f>
        <v>12737</v>
      </c>
    </row>
    <row r="1946" spans="25:29" ht="15" customHeight="1">
      <c r="Y1946" s="183" t="s">
        <v>1638</v>
      </c>
      <c r="Z1946" s="104" t="s">
        <v>666</v>
      </c>
      <c r="AA1946" s="104" t="s">
        <v>706</v>
      </c>
      <c r="AB1946" s="104" t="str">
        <f t="shared" si="169"/>
        <v>FERRO</v>
      </c>
      <c r="AC1946" s="106">
        <f>IF(AND(AB1946="FERRO",AA1946="PADRAO"),CONTROLE!$T$2,IF(AND(AB1946="FERRO",AA1946="ESPECIAL"),CONTROLE!$T$3,IF(AND(AB1946="ACO",AA1946="PADRAO"),CONTROLE!$T$8,IF(AND(AB1946="ACO",AA1946="ESPECIAL"),CONTROLE!$T$9,IF(AND(AB1946="ALUMINIO",AA1946="PADRAO"),CONTROLE!$T$5,IF(AND(AB1946="ALUMINIO",AA1946="ESPECIAL"),CONTROLE!$T$6))))))</f>
        <v>12737</v>
      </c>
    </row>
    <row r="1947" spans="25:29" ht="15" customHeight="1">
      <c r="Y1947" s="183" t="s">
        <v>1639</v>
      </c>
      <c r="Z1947" s="104" t="s">
        <v>666</v>
      </c>
      <c r="AA1947" s="104" t="s">
        <v>706</v>
      </c>
      <c r="AB1947" s="104" t="str">
        <f t="shared" si="169"/>
        <v>FERRO</v>
      </c>
      <c r="AC1947" s="106">
        <f>IF(AND(AB1947="FERRO",AA1947="PADRAO"),CONTROLE!$T$2,IF(AND(AB1947="FERRO",AA1947="ESPECIAL"),CONTROLE!$T$3,IF(AND(AB1947="ACO",AA1947="PADRAO"),CONTROLE!$T$8,IF(AND(AB1947="ACO",AA1947="ESPECIAL"),CONTROLE!$T$9,IF(AND(AB1947="ALUMINIO",AA1947="PADRAO"),CONTROLE!$T$5,IF(AND(AB1947="ALUMINIO",AA1947="ESPECIAL"),CONTROLE!$T$6))))))</f>
        <v>12737</v>
      </c>
    </row>
    <row r="1948" spans="25:29" ht="15" customHeight="1">
      <c r="Y1948" s="183" t="s">
        <v>1640</v>
      </c>
      <c r="Z1948" s="104" t="s">
        <v>666</v>
      </c>
      <c r="AA1948" s="104" t="s">
        <v>706</v>
      </c>
      <c r="AB1948" s="104" t="str">
        <f t="shared" si="169"/>
        <v>FERRO</v>
      </c>
      <c r="AC1948" s="106">
        <f>IF(AND(AB1948="FERRO",AA1948="PADRAO"),CONTROLE!$T$2,IF(AND(AB1948="FERRO",AA1948="ESPECIAL"),CONTROLE!$T$3,IF(AND(AB1948="ACO",AA1948="PADRAO"),CONTROLE!$T$8,IF(AND(AB1948="ACO",AA1948="ESPECIAL"),CONTROLE!$T$9,IF(AND(AB1948="ALUMINIO",AA1948="PADRAO"),CONTROLE!$T$5,IF(AND(AB1948="ALUMINIO",AA1948="ESPECIAL"),CONTROLE!$T$6))))))</f>
        <v>12737</v>
      </c>
    </row>
    <row r="1949" spans="25:29" ht="15" customHeight="1">
      <c r="Y1949" s="183" t="s">
        <v>1641</v>
      </c>
      <c r="Z1949" s="104" t="s">
        <v>666</v>
      </c>
      <c r="AA1949" s="104" t="s">
        <v>706</v>
      </c>
      <c r="AB1949" s="104" t="str">
        <f t="shared" si="169"/>
        <v>FERRO</v>
      </c>
      <c r="AC1949" s="106">
        <f>IF(AND(AB1949="FERRO",AA1949="PADRAO"),CONTROLE!$T$2,IF(AND(AB1949="FERRO",AA1949="ESPECIAL"),CONTROLE!$T$3,IF(AND(AB1949="ACO",AA1949="PADRAO"),CONTROLE!$T$8,IF(AND(AB1949="ACO",AA1949="ESPECIAL"),CONTROLE!$T$9,IF(AND(AB1949="ALUMINIO",AA1949="PADRAO"),CONTROLE!$T$5,IF(AND(AB1949="ALUMINIO",AA1949="ESPECIAL"),CONTROLE!$T$6))))))</f>
        <v>12737</v>
      </c>
    </row>
    <row r="1950" spans="25:29" ht="15" customHeight="1">
      <c r="Y1950" s="183" t="s">
        <v>1642</v>
      </c>
      <c r="Z1950" s="104" t="s">
        <v>666</v>
      </c>
      <c r="AA1950" s="104" t="s">
        <v>706</v>
      </c>
      <c r="AB1950" s="104" t="str">
        <f t="shared" si="169"/>
        <v>FERRO</v>
      </c>
      <c r="AC1950" s="106">
        <f>IF(AND(AB1950="FERRO",AA1950="PADRAO"),CONTROLE!$T$2,IF(AND(AB1950="FERRO",AA1950="ESPECIAL"),CONTROLE!$T$3,IF(AND(AB1950="ACO",AA1950="PADRAO"),CONTROLE!$T$8,IF(AND(AB1950="ACO",AA1950="ESPECIAL"),CONTROLE!$T$9,IF(AND(AB1950="ALUMINIO",AA1950="PADRAO"),CONTROLE!$T$5,IF(AND(AB1950="ALUMINIO",AA1950="ESPECIAL"),CONTROLE!$T$6))))))</f>
        <v>12737</v>
      </c>
    </row>
    <row r="1951" spans="25:29" ht="15" customHeight="1">
      <c r="Y1951" s="183" t="s">
        <v>1643</v>
      </c>
      <c r="Z1951" s="104" t="s">
        <v>666</v>
      </c>
      <c r="AA1951" s="104" t="s">
        <v>706</v>
      </c>
      <c r="AB1951" s="104" t="str">
        <f t="shared" si="169"/>
        <v>FERRO</v>
      </c>
      <c r="AC1951" s="106">
        <f>IF(AND(AB1951="FERRO",AA1951="PADRAO"),CONTROLE!$T$2,IF(AND(AB1951="FERRO",AA1951="ESPECIAL"),CONTROLE!$T$3,IF(AND(AB1951="ACO",AA1951="PADRAO"),CONTROLE!$T$8,IF(AND(AB1951="ACO",AA1951="ESPECIAL"),CONTROLE!$T$9,IF(AND(AB1951="ALUMINIO",AA1951="PADRAO"),CONTROLE!$T$5,IF(AND(AB1951="ALUMINIO",AA1951="ESPECIAL"),CONTROLE!$T$6))))))</f>
        <v>12737</v>
      </c>
    </row>
    <row r="1952" spans="25:29" ht="15" customHeight="1">
      <c r="Y1952" s="183" t="s">
        <v>1644</v>
      </c>
      <c r="Z1952" s="104" t="s">
        <v>666</v>
      </c>
      <c r="AA1952" s="104" t="s">
        <v>706</v>
      </c>
      <c r="AB1952" s="104" t="str">
        <f t="shared" si="169"/>
        <v>FERRO</v>
      </c>
      <c r="AC1952" s="106">
        <f>IF(AND(AB1952="FERRO",AA1952="PADRAO"),CONTROLE!$T$2,IF(AND(AB1952="FERRO",AA1952="ESPECIAL"),CONTROLE!$T$3,IF(AND(AB1952="ACO",AA1952="PADRAO"),CONTROLE!$T$8,IF(AND(AB1952="ACO",AA1952="ESPECIAL"),CONTROLE!$T$9,IF(AND(AB1952="ALUMINIO",AA1952="PADRAO"),CONTROLE!$T$5,IF(AND(AB1952="ALUMINIO",AA1952="ESPECIAL"),CONTROLE!$T$6))))))</f>
        <v>12737</v>
      </c>
    </row>
    <row r="1953" spans="25:29" ht="15" customHeight="1">
      <c r="Y1953" s="183" t="s">
        <v>1645</v>
      </c>
      <c r="Z1953" s="104" t="s">
        <v>666</v>
      </c>
      <c r="AA1953" s="104" t="s">
        <v>706</v>
      </c>
      <c r="AB1953" s="104" t="str">
        <f t="shared" si="169"/>
        <v>FERRO</v>
      </c>
      <c r="AC1953" s="106">
        <f>IF(AND(AB1953="FERRO",AA1953="PADRAO"),CONTROLE!$T$2,IF(AND(AB1953="FERRO",AA1953="ESPECIAL"),CONTROLE!$T$3,IF(AND(AB1953="ACO",AA1953="PADRAO"),CONTROLE!$T$8,IF(AND(AB1953="ACO",AA1953="ESPECIAL"),CONTROLE!$T$9,IF(AND(AB1953="ALUMINIO",AA1953="PADRAO"),CONTROLE!$T$5,IF(AND(AB1953="ALUMINIO",AA1953="ESPECIAL"),CONTROLE!$T$6))))))</f>
        <v>12737</v>
      </c>
    </row>
    <row r="1954" spans="25:29" ht="15" customHeight="1">
      <c r="Y1954" s="183" t="s">
        <v>1646</v>
      </c>
      <c r="Z1954" s="104" t="s">
        <v>666</v>
      </c>
      <c r="AA1954" s="104" t="s">
        <v>706</v>
      </c>
      <c r="AB1954" s="104" t="str">
        <f t="shared" si="169"/>
        <v>FERRO</v>
      </c>
      <c r="AC1954" s="106">
        <f>IF(AND(AB1954="FERRO",AA1954="PADRAO"),CONTROLE!$T$2,IF(AND(AB1954="FERRO",AA1954="ESPECIAL"),CONTROLE!$T$3,IF(AND(AB1954="ACO",AA1954="PADRAO"),CONTROLE!$T$8,IF(AND(AB1954="ACO",AA1954="ESPECIAL"),CONTROLE!$T$9,IF(AND(AB1954="ALUMINIO",AA1954="PADRAO"),CONTROLE!$T$5,IF(AND(AB1954="ALUMINIO",AA1954="ESPECIAL"),CONTROLE!$T$6))))))</f>
        <v>12737</v>
      </c>
    </row>
    <row r="1955" spans="25:29" ht="15" customHeight="1">
      <c r="Y1955" s="183" t="s">
        <v>246</v>
      </c>
      <c r="Z1955" s="104" t="s">
        <v>666</v>
      </c>
      <c r="AA1955" s="104" t="s">
        <v>706</v>
      </c>
      <c r="AB1955" s="104" t="str">
        <f t="shared" si="169"/>
        <v>FERRO</v>
      </c>
      <c r="AC1955" s="106">
        <f>IF(AND(AB1955="FERRO",AA1955="PADRAO"),CONTROLE!$T$2,IF(AND(AB1955="FERRO",AA1955="ESPECIAL"),CONTROLE!$T$3,IF(AND(AB1955="ACO",AA1955="PADRAO"),CONTROLE!$T$8,IF(AND(AB1955="ACO",AA1955="ESPECIAL"),CONTROLE!$T$9,IF(AND(AB1955="ALUMINIO",AA1955="PADRAO"),CONTROLE!$T$5,IF(AND(AB1955="ALUMINIO",AA1955="ESPECIAL"),CONTROLE!$T$6))))))</f>
        <v>12737</v>
      </c>
    </row>
    <row r="1956" spans="25:29" ht="15" customHeight="1">
      <c r="Y1956" s="183" t="s">
        <v>138</v>
      </c>
      <c r="Z1956" s="104" t="s">
        <v>666</v>
      </c>
      <c r="AA1956" s="104" t="s">
        <v>706</v>
      </c>
      <c r="AB1956" s="104" t="str">
        <f t="shared" si="169"/>
        <v>FERRO</v>
      </c>
      <c r="AC1956" s="106">
        <f>IF(AND(AB1956="FERRO",AA1956="PADRAO"),CONTROLE!$T$2,IF(AND(AB1956="FERRO",AA1956="ESPECIAL"),CONTROLE!$T$3,IF(AND(AB1956="ACO",AA1956="PADRAO"),CONTROLE!$T$8,IF(AND(AB1956="ACO",AA1956="ESPECIAL"),CONTROLE!$T$9,IF(AND(AB1956="ALUMINIO",AA1956="PADRAO"),CONTROLE!$T$5,IF(AND(AB1956="ALUMINIO",AA1956="ESPECIAL"),CONTROLE!$T$6))))))</f>
        <v>12737</v>
      </c>
    </row>
    <row r="1957" spans="25:29" ht="15" customHeight="1">
      <c r="Y1957" s="183" t="s">
        <v>315</v>
      </c>
      <c r="Z1957" s="104" t="s">
        <v>666</v>
      </c>
      <c r="AA1957" s="104" t="s">
        <v>706</v>
      </c>
      <c r="AB1957" s="104" t="str">
        <f t="shared" si="169"/>
        <v>FERRO</v>
      </c>
      <c r="AC1957" s="106">
        <f>IF(AND(AB1957="FERRO",AA1957="PADRAO"),CONTROLE!$T$2,IF(AND(AB1957="FERRO",AA1957="ESPECIAL"),CONTROLE!$T$3,IF(AND(AB1957="ACO",AA1957="PADRAO"),CONTROLE!$T$8,IF(AND(AB1957="ACO",AA1957="ESPECIAL"),CONTROLE!$T$9,IF(AND(AB1957="ALUMINIO",AA1957="PADRAO"),CONTROLE!$T$5,IF(AND(AB1957="ALUMINIO",AA1957="ESPECIAL"),CONTROLE!$T$6))))))</f>
        <v>12737</v>
      </c>
    </row>
    <row r="1958" spans="25:29" ht="15" customHeight="1">
      <c r="Y1958" s="183" t="s">
        <v>221</v>
      </c>
      <c r="Z1958" s="104" t="s">
        <v>666</v>
      </c>
      <c r="AA1958" s="104" t="s">
        <v>706</v>
      </c>
      <c r="AB1958" s="104" t="str">
        <f t="shared" si="169"/>
        <v>FERRO</v>
      </c>
      <c r="AC1958" s="106">
        <f>IF(AND(AB1958="FERRO",AA1958="PADRAO"),CONTROLE!$T$2,IF(AND(AB1958="FERRO",AA1958="ESPECIAL"),CONTROLE!$T$3,IF(AND(AB1958="ACO",AA1958="PADRAO"),CONTROLE!$T$8,IF(AND(AB1958="ACO",AA1958="ESPECIAL"),CONTROLE!$T$9,IF(AND(AB1958="ALUMINIO",AA1958="PADRAO"),CONTROLE!$T$5,IF(AND(AB1958="ALUMINIO",AA1958="ESPECIAL"),CONTROLE!$T$6))))))</f>
        <v>12737</v>
      </c>
    </row>
    <row r="1959" spans="25:29" ht="15" customHeight="1">
      <c r="Y1959" s="183" t="s">
        <v>1647</v>
      </c>
      <c r="Z1959" s="104" t="s">
        <v>666</v>
      </c>
      <c r="AA1959" s="104" t="s">
        <v>706</v>
      </c>
      <c r="AB1959" s="104" t="str">
        <f t="shared" si="169"/>
        <v>FERRO</v>
      </c>
      <c r="AC1959" s="106">
        <f>IF(AND(AB1959="FERRO",AA1959="PADRAO"),CONTROLE!$T$2,IF(AND(AB1959="FERRO",AA1959="ESPECIAL"),CONTROLE!$T$3,IF(AND(AB1959="ACO",AA1959="PADRAO"),CONTROLE!$T$8,IF(AND(AB1959="ACO",AA1959="ESPECIAL"),CONTROLE!$T$9,IF(AND(AB1959="ALUMINIO",AA1959="PADRAO"),CONTROLE!$T$5,IF(AND(AB1959="ALUMINIO",AA1959="ESPECIAL"),CONTROLE!$T$6))))))</f>
        <v>12737</v>
      </c>
    </row>
    <row r="1960" spans="25:29" ht="15" customHeight="1">
      <c r="Y1960" s="183" t="s">
        <v>1648</v>
      </c>
      <c r="Z1960" s="104" t="s">
        <v>666</v>
      </c>
      <c r="AA1960" s="104" t="s">
        <v>706</v>
      </c>
      <c r="AB1960" s="104" t="str">
        <f t="shared" si="169"/>
        <v>FERRO</v>
      </c>
      <c r="AC1960" s="106">
        <f>IF(AND(AB1960="FERRO",AA1960="PADRAO"),CONTROLE!$T$2,IF(AND(AB1960="FERRO",AA1960="ESPECIAL"),CONTROLE!$T$3,IF(AND(AB1960="ACO",AA1960="PADRAO"),CONTROLE!$T$8,IF(AND(AB1960="ACO",AA1960="ESPECIAL"),CONTROLE!$T$9,IF(AND(AB1960="ALUMINIO",AA1960="PADRAO"),CONTROLE!$T$5,IF(AND(AB1960="ALUMINIO",AA1960="ESPECIAL"),CONTROLE!$T$6))))))</f>
        <v>12737</v>
      </c>
    </row>
    <row r="1961" spans="25:29" ht="15" customHeight="1">
      <c r="Y1961" s="183" t="s">
        <v>1649</v>
      </c>
      <c r="Z1961" s="104" t="s">
        <v>666</v>
      </c>
      <c r="AA1961" s="104" t="s">
        <v>706</v>
      </c>
      <c r="AB1961" s="104" t="str">
        <f t="shared" si="169"/>
        <v>FERRO</v>
      </c>
      <c r="AC1961" s="106">
        <f>IF(AND(AB1961="FERRO",AA1961="PADRAO"),CONTROLE!$T$2,IF(AND(AB1961="FERRO",AA1961="ESPECIAL"),CONTROLE!$T$3,IF(AND(AB1961="ACO",AA1961="PADRAO"),CONTROLE!$T$8,IF(AND(AB1961="ACO",AA1961="ESPECIAL"),CONTROLE!$T$9,IF(AND(AB1961="ALUMINIO",AA1961="PADRAO"),CONTROLE!$T$5,IF(AND(AB1961="ALUMINIO",AA1961="ESPECIAL"),CONTROLE!$T$6))))))</f>
        <v>12737</v>
      </c>
    </row>
    <row r="1962" spans="25:29" ht="15" customHeight="1">
      <c r="Y1962" s="183" t="s">
        <v>1650</v>
      </c>
      <c r="Z1962" s="104" t="s">
        <v>666</v>
      </c>
      <c r="AA1962" s="104" t="s">
        <v>706</v>
      </c>
      <c r="AB1962" s="104" t="str">
        <f t="shared" si="169"/>
        <v>FERRO</v>
      </c>
      <c r="AC1962" s="106">
        <f>IF(AND(AB1962="FERRO",AA1962="PADRAO"),CONTROLE!$T$2,IF(AND(AB1962="FERRO",AA1962="ESPECIAL"),CONTROLE!$T$3,IF(AND(AB1962="ACO",AA1962="PADRAO"),CONTROLE!$T$8,IF(AND(AB1962="ACO",AA1962="ESPECIAL"),CONTROLE!$T$9,IF(AND(AB1962="ALUMINIO",AA1962="PADRAO"),CONTROLE!$T$5,IF(AND(AB1962="ALUMINIO",AA1962="ESPECIAL"),CONTROLE!$T$6))))))</f>
        <v>12737</v>
      </c>
    </row>
    <row r="1963" spans="25:29" ht="15" customHeight="1">
      <c r="Y1963" s="183" t="s">
        <v>1651</v>
      </c>
      <c r="Z1963" s="104" t="s">
        <v>666</v>
      </c>
      <c r="AA1963" s="104" t="s">
        <v>706</v>
      </c>
      <c r="AB1963" s="104" t="str">
        <f t="shared" si="169"/>
        <v>FERRO</v>
      </c>
      <c r="AC1963" s="106">
        <f>IF(AND(AB1963="FERRO",AA1963="PADRAO"),CONTROLE!$T$2,IF(AND(AB1963="FERRO",AA1963="ESPECIAL"),CONTROLE!$T$3,IF(AND(AB1963="ACO",AA1963="PADRAO"),CONTROLE!$T$8,IF(AND(AB1963="ACO",AA1963="ESPECIAL"),CONTROLE!$T$9,IF(AND(AB1963="ALUMINIO",AA1963="PADRAO"),CONTROLE!$T$5,IF(AND(AB1963="ALUMINIO",AA1963="ESPECIAL"),CONTROLE!$T$6))))))</f>
        <v>12737</v>
      </c>
    </row>
    <row r="1964" spans="25:29" ht="15" customHeight="1">
      <c r="Y1964" s="183" t="s">
        <v>1652</v>
      </c>
      <c r="Z1964" s="104" t="s">
        <v>666</v>
      </c>
      <c r="AA1964" s="104" t="s">
        <v>706</v>
      </c>
      <c r="AB1964" s="104" t="str">
        <f t="shared" si="169"/>
        <v>FERRO</v>
      </c>
      <c r="AC1964" s="106">
        <f>IF(AND(AB1964="FERRO",AA1964="PADRAO"),CONTROLE!$T$2,IF(AND(AB1964="FERRO",AA1964="ESPECIAL"),CONTROLE!$T$3,IF(AND(AB1964="ACO",AA1964="PADRAO"),CONTROLE!$T$8,IF(AND(AB1964="ACO",AA1964="ESPECIAL"),CONTROLE!$T$9,IF(AND(AB1964="ALUMINIO",AA1964="PADRAO"),CONTROLE!$T$5,IF(AND(AB1964="ALUMINIO",AA1964="ESPECIAL"),CONTROLE!$T$6))))))</f>
        <v>12737</v>
      </c>
    </row>
    <row r="1965" spans="25:29" ht="15" customHeight="1">
      <c r="Y1965" s="183" t="s">
        <v>1653</v>
      </c>
      <c r="Z1965" s="104" t="s">
        <v>666</v>
      </c>
      <c r="AA1965" s="104" t="s">
        <v>706</v>
      </c>
      <c r="AB1965" s="104" t="str">
        <f t="shared" si="169"/>
        <v>FERRO</v>
      </c>
      <c r="AC1965" s="106">
        <f>IF(AND(AB1965="FERRO",AA1965="PADRAO"),CONTROLE!$T$2,IF(AND(AB1965="FERRO",AA1965="ESPECIAL"),CONTROLE!$T$3,IF(AND(AB1965="ACO",AA1965="PADRAO"),CONTROLE!$T$8,IF(AND(AB1965="ACO",AA1965="ESPECIAL"),CONTROLE!$T$9,IF(AND(AB1965="ALUMINIO",AA1965="PADRAO"),CONTROLE!$T$5,IF(AND(AB1965="ALUMINIO",AA1965="ESPECIAL"),CONTROLE!$T$6))))))</f>
        <v>12737</v>
      </c>
    </row>
    <row r="1966" spans="25:29" ht="15" customHeight="1">
      <c r="Y1966" s="183" t="s">
        <v>1654</v>
      </c>
      <c r="Z1966" s="104" t="s">
        <v>666</v>
      </c>
      <c r="AA1966" s="104" t="s">
        <v>706</v>
      </c>
      <c r="AB1966" s="104" t="str">
        <f t="shared" si="169"/>
        <v>FERRO</v>
      </c>
      <c r="AC1966" s="106">
        <f>IF(AND(AB1966="FERRO",AA1966="PADRAO"),CONTROLE!$T$2,IF(AND(AB1966="FERRO",AA1966="ESPECIAL"),CONTROLE!$T$3,IF(AND(AB1966="ACO",AA1966="PADRAO"),CONTROLE!$T$8,IF(AND(AB1966="ACO",AA1966="ESPECIAL"),CONTROLE!$T$9,IF(AND(AB1966="ALUMINIO",AA1966="PADRAO"),CONTROLE!$T$5,IF(AND(AB1966="ALUMINIO",AA1966="ESPECIAL"),CONTROLE!$T$6))))))</f>
        <v>12737</v>
      </c>
    </row>
    <row r="1967" spans="25:29" ht="15" customHeight="1">
      <c r="Y1967" s="183" t="s">
        <v>1655</v>
      </c>
      <c r="Z1967" s="104" t="s">
        <v>666</v>
      </c>
      <c r="AA1967" s="104" t="s">
        <v>706</v>
      </c>
      <c r="AB1967" s="104" t="str">
        <f t="shared" si="169"/>
        <v>FERRO</v>
      </c>
      <c r="AC1967" s="106">
        <f>IF(AND(AB1967="FERRO",AA1967="PADRAO"),CONTROLE!$T$2,IF(AND(AB1967="FERRO",AA1967="ESPECIAL"),CONTROLE!$T$3,IF(AND(AB1967="ACO",AA1967="PADRAO"),CONTROLE!$T$8,IF(AND(AB1967="ACO",AA1967="ESPECIAL"),CONTROLE!$T$9,IF(AND(AB1967="ALUMINIO",AA1967="PADRAO"),CONTROLE!$T$5,IF(AND(AB1967="ALUMINIO",AA1967="ESPECIAL"),CONTROLE!$T$6))))))</f>
        <v>12737</v>
      </c>
    </row>
    <row r="1968" spans="25:29" ht="15" customHeight="1">
      <c r="Y1968" s="183" t="s">
        <v>1656</v>
      </c>
      <c r="Z1968" s="104" t="s">
        <v>666</v>
      </c>
      <c r="AA1968" s="104" t="s">
        <v>706</v>
      </c>
      <c r="AB1968" s="104" t="str">
        <f t="shared" si="169"/>
        <v>FERRO</v>
      </c>
      <c r="AC1968" s="106">
        <f>IF(AND(AB1968="FERRO",AA1968="PADRAO"),CONTROLE!$T$2,IF(AND(AB1968="FERRO",AA1968="ESPECIAL"),CONTROLE!$T$3,IF(AND(AB1968="ACO",AA1968="PADRAO"),CONTROLE!$T$8,IF(AND(AB1968="ACO",AA1968="ESPECIAL"),CONTROLE!$T$9,IF(AND(AB1968="ALUMINIO",AA1968="PADRAO"),CONTROLE!$T$5,IF(AND(AB1968="ALUMINIO",AA1968="ESPECIAL"),CONTROLE!$T$6))))))</f>
        <v>12737</v>
      </c>
    </row>
    <row r="1969" spans="25:32" ht="15" customHeight="1">
      <c r="Y1969" s="183" t="s">
        <v>1657</v>
      </c>
      <c r="Z1969" s="104" t="s">
        <v>666</v>
      </c>
      <c r="AA1969" s="104" t="s">
        <v>706</v>
      </c>
      <c r="AB1969" s="104" t="str">
        <f t="shared" si="169"/>
        <v>FERRO</v>
      </c>
      <c r="AC1969" s="106">
        <f>IF(AND(AB1969="FERRO",AA1969="PADRAO"),CONTROLE!$T$2,IF(AND(AB1969="FERRO",AA1969="ESPECIAL"),CONTROLE!$T$3,IF(AND(AB1969="ACO",AA1969="PADRAO"),CONTROLE!$T$8,IF(AND(AB1969="ACO",AA1969="ESPECIAL"),CONTROLE!$T$9,IF(AND(AB1969="ALUMINIO",AA1969="PADRAO"),CONTROLE!$T$5,IF(AND(AB1969="ALUMINIO",AA1969="ESPECIAL"),CONTROLE!$T$6))))))</f>
        <v>12737</v>
      </c>
    </row>
    <row r="1970" spans="25:32" ht="15" customHeight="1">
      <c r="Y1970" s="183" t="s">
        <v>1658</v>
      </c>
      <c r="Z1970" s="104" t="s">
        <v>666</v>
      </c>
      <c r="AA1970" s="104" t="s">
        <v>706</v>
      </c>
      <c r="AB1970" s="104" t="str">
        <f t="shared" si="169"/>
        <v>FERRO</v>
      </c>
      <c r="AC1970" s="106">
        <f>IF(AND(AB1970="FERRO",AA1970="PADRAO"),CONTROLE!$T$2,IF(AND(AB1970="FERRO",AA1970="ESPECIAL"),CONTROLE!$T$3,IF(AND(AB1970="ACO",AA1970="PADRAO"),CONTROLE!$T$8,IF(AND(AB1970="ACO",AA1970="ESPECIAL"),CONTROLE!$T$9,IF(AND(AB1970="ALUMINIO",AA1970="PADRAO"),CONTROLE!$T$5,IF(AND(AB1970="ALUMINIO",AA1970="ESPECIAL"),CONTROLE!$T$6))))))</f>
        <v>12737</v>
      </c>
    </row>
    <row r="1971" spans="25:32" ht="15" customHeight="1">
      <c r="Y1971" s="183" t="s">
        <v>1659</v>
      </c>
      <c r="Z1971" s="104" t="s">
        <v>1033</v>
      </c>
      <c r="AA1971" s="104" t="s">
        <v>706</v>
      </c>
      <c r="AB1971" s="104" t="s">
        <v>2548</v>
      </c>
      <c r="AC1971" s="106">
        <f>IF(AND(AB1971="FERRO",AA1971="PADRAO"),CONTROLE!$T$2,IF(AND(AB1971="FERRO",AA1971="ESPECIAL"),CONTROLE!$T$3,IF(AND(AB1971="ACO",AA1971="PADRAO"),CONTROLE!$T$8,IF(AND(AB1971="ACO",AA1971="ESPECIAL"),CONTROLE!$T$9,IF(AND(AB1971="ALUMINIO",AA1971="PADRAO"),CONTROLE!$T$5,IF(AND(AB1971="ALUMINIO",AA1971="ESPECIAL"),CONTROLE!$T$6))))))</f>
        <v>12741</v>
      </c>
    </row>
    <row r="1972" spans="25:32" ht="15" customHeight="1">
      <c r="Y1972" s="183" t="s">
        <v>1660</v>
      </c>
      <c r="Z1972" s="104" t="s">
        <v>1033</v>
      </c>
      <c r="AA1972" s="104" t="s">
        <v>706</v>
      </c>
      <c r="AB1972" s="104" t="s">
        <v>2548</v>
      </c>
      <c r="AC1972" s="106">
        <f>IF(AND(AB1972="FERRO",AA1972="PADRAO"),CONTROLE!$T$2,IF(AND(AB1972="FERRO",AA1972="ESPECIAL"),CONTROLE!$T$3,IF(AND(AB1972="ACO",AA1972="PADRAO"),CONTROLE!$T$8,IF(AND(AB1972="ACO",AA1972="ESPECIAL"),CONTROLE!$T$9,IF(AND(AB1972="ALUMINIO",AA1972="PADRAO"),CONTROLE!$T$5,IF(AND(AB1972="ALUMINIO",AA1972="ESPECIAL"),CONTROLE!$T$6))))))</f>
        <v>12741</v>
      </c>
    </row>
    <row r="1973" spans="25:32" ht="15" customHeight="1">
      <c r="Y1973" s="183" t="s">
        <v>1661</v>
      </c>
      <c r="Z1973" s="104" t="s">
        <v>1033</v>
      </c>
      <c r="AA1973" s="104" t="s">
        <v>706</v>
      </c>
      <c r="AB1973" s="104" t="s">
        <v>2548</v>
      </c>
      <c r="AC1973" s="106">
        <f>IF(AND(AB1973="FERRO",AA1973="PADRAO"),CONTROLE!$T$2,IF(AND(AB1973="FERRO",AA1973="ESPECIAL"),CONTROLE!$T$3,IF(AND(AB1973="ACO",AA1973="PADRAO"),CONTROLE!$T$8,IF(AND(AB1973="ACO",AA1973="ESPECIAL"),CONTROLE!$T$9,IF(AND(AB1973="ALUMINIO",AA1973="PADRAO"),CONTROLE!$T$5,IF(AND(AB1973="ALUMINIO",AA1973="ESPECIAL"),CONTROLE!$T$6))))))</f>
        <v>12741</v>
      </c>
    </row>
    <row r="1974" spans="25:32" ht="15" customHeight="1">
      <c r="Y1974" s="183" t="s">
        <v>1662</v>
      </c>
      <c r="Z1974" s="104" t="s">
        <v>666</v>
      </c>
      <c r="AA1974" s="104" t="s">
        <v>706</v>
      </c>
      <c r="AB1974" s="104" t="str">
        <f t="shared" ref="AB1974:AB2005" si="170">IF(LEFT(Z1974,1)="G","FERRO",0)</f>
        <v>FERRO</v>
      </c>
      <c r="AC1974" s="106">
        <f>IF(AND(AB1974="FERRO",AA1974="PADRAO"),CONTROLE!$T$2,IF(AND(AB1974="FERRO",AA1974="ESPECIAL"),CONTROLE!$T$3,IF(AND(AB1974="ACO",AA1974="PADRAO"),CONTROLE!$T$8,IF(AND(AB1974="ACO",AA1974="ESPECIAL"),CONTROLE!$T$9,IF(AND(AB1974="ALUMINIO",AA1974="PADRAO"),CONTROLE!$T$5,IF(AND(AB1974="ALUMINIO",AA1974="ESPECIAL"),CONTROLE!$T$6))))))</f>
        <v>12737</v>
      </c>
    </row>
    <row r="1975" spans="25:32" ht="15" customHeight="1">
      <c r="Y1975" s="183" t="s">
        <v>1663</v>
      </c>
      <c r="Z1975" s="104" t="s">
        <v>666</v>
      </c>
      <c r="AA1975" s="104" t="s">
        <v>706</v>
      </c>
      <c r="AB1975" s="104" t="str">
        <f t="shared" si="170"/>
        <v>FERRO</v>
      </c>
      <c r="AC1975" s="106">
        <f>IF(AND(AB1975="FERRO",AA1975="PADRAO"),CONTROLE!$T$2,IF(AND(AB1975="FERRO",AA1975="ESPECIAL"),CONTROLE!$T$3,IF(AND(AB1975="ACO",AA1975="PADRAO"),CONTROLE!$T$8,IF(AND(AB1975="ACO",AA1975="ESPECIAL"),CONTROLE!$T$9,IF(AND(AB1975="ALUMINIO",AA1975="PADRAO"),CONTROLE!$T$5,IF(AND(AB1975="ALUMINIO",AA1975="ESPECIAL"),CONTROLE!$T$6))))))</f>
        <v>12737</v>
      </c>
    </row>
    <row r="1976" spans="25:32" ht="18.75" customHeight="1">
      <c r="Y1976" s="183" t="s">
        <v>1664</v>
      </c>
      <c r="Z1976" s="104" t="s">
        <v>666</v>
      </c>
      <c r="AA1976" s="104" t="s">
        <v>706</v>
      </c>
      <c r="AB1976" s="104" t="str">
        <f t="shared" si="170"/>
        <v>FERRO</v>
      </c>
      <c r="AC1976" s="106">
        <f>IF(AND(AB1976="FERRO",AA1976="PADRAO"),CONTROLE!$T$2,IF(AND(AB1976="FERRO",AA1976="ESPECIAL"),CONTROLE!$T$3,IF(AND(AB1976="ACO",AA1976="PADRAO"),CONTROLE!$T$8,IF(AND(AB1976="ACO",AA1976="ESPECIAL"),CONTROLE!$T$9,IF(AND(AB1976="ALUMINIO",AA1976="PADRAO"),CONTROLE!$T$5,IF(AND(AB1976="ALUMINIO",AA1976="ESPECIAL"),CONTROLE!$T$6))))))</f>
        <v>12737</v>
      </c>
    </row>
    <row r="1977" spans="25:32" ht="15" customHeight="1">
      <c r="Y1977" s="183" t="s">
        <v>1665</v>
      </c>
      <c r="Z1977" s="104" t="s">
        <v>666</v>
      </c>
      <c r="AA1977" s="104" t="s">
        <v>706</v>
      </c>
      <c r="AB1977" s="104" t="str">
        <f t="shared" si="170"/>
        <v>FERRO</v>
      </c>
      <c r="AC1977" s="106">
        <f>IF(AND(AB1977="FERRO",AA1977="PADRAO"),CONTROLE!$T$2,IF(AND(AB1977="FERRO",AA1977="ESPECIAL"),CONTROLE!$T$3,IF(AND(AB1977="ACO",AA1977="PADRAO"),CONTROLE!$T$8,IF(AND(AB1977="ACO",AA1977="ESPECIAL"),CONTROLE!$T$9,IF(AND(AB1977="ALUMINIO",AA1977="PADRAO"),CONTROLE!$T$5,IF(AND(AB1977="ALUMINIO",AA1977="ESPECIAL"),CONTROLE!$T$6))))))</f>
        <v>12737</v>
      </c>
      <c r="AF1977" s="104" t="s">
        <v>2682</v>
      </c>
    </row>
    <row r="1978" spans="25:32" ht="12.75" customHeight="1">
      <c r="Y1978" s="183" t="s">
        <v>1666</v>
      </c>
      <c r="Z1978" s="104" t="s">
        <v>666</v>
      </c>
      <c r="AA1978" s="104" t="s">
        <v>706</v>
      </c>
      <c r="AB1978" s="104" t="str">
        <f t="shared" si="170"/>
        <v>FERRO</v>
      </c>
      <c r="AC1978" s="106">
        <f>IF(AND(AB1978="FERRO",AA1978="PADRAO"),CONTROLE!$T$2,IF(AND(AB1978="FERRO",AA1978="ESPECIAL"),CONTROLE!$T$3,IF(AND(AB1978="ACO",AA1978="PADRAO"),CONTROLE!$T$8,IF(AND(AB1978="ACO",AA1978="ESPECIAL"),CONTROLE!$T$9,IF(AND(AB1978="ALUMINIO",AA1978="PADRAO"),CONTROLE!$T$5,IF(AND(AB1978="ALUMINIO",AA1978="ESPECIAL"),CONTROLE!$T$6))))))</f>
        <v>12737</v>
      </c>
    </row>
    <row r="1979" spans="25:32" ht="15" customHeight="1">
      <c r="Y1979" s="183" t="s">
        <v>1667</v>
      </c>
      <c r="Z1979" s="104" t="s">
        <v>666</v>
      </c>
      <c r="AA1979" s="104" t="s">
        <v>706</v>
      </c>
      <c r="AB1979" s="104" t="str">
        <f t="shared" si="170"/>
        <v>FERRO</v>
      </c>
      <c r="AC1979" s="106">
        <f>IF(AND(AB1979="FERRO",AA1979="PADRAO"),CONTROLE!$T$2,IF(AND(AB1979="FERRO",AA1979="ESPECIAL"),CONTROLE!$T$3,IF(AND(AB1979="ACO",AA1979="PADRAO"),CONTROLE!$T$8,IF(AND(AB1979="ACO",AA1979="ESPECIAL"),CONTROLE!$T$9,IF(AND(AB1979="ALUMINIO",AA1979="PADRAO"),CONTROLE!$T$5,IF(AND(AB1979="ALUMINIO",AA1979="ESPECIAL"),CONTROLE!$T$6))))))</f>
        <v>12737</v>
      </c>
    </row>
    <row r="1980" spans="25:32" ht="15" customHeight="1">
      <c r="Y1980" s="183" t="s">
        <v>1668</v>
      </c>
      <c r="Z1980" s="104" t="s">
        <v>666</v>
      </c>
      <c r="AA1980" s="104" t="s">
        <v>706</v>
      </c>
      <c r="AB1980" s="104" t="str">
        <f t="shared" si="170"/>
        <v>FERRO</v>
      </c>
      <c r="AC1980" s="106">
        <f>IF(AND(AB1980="FERRO",AA1980="PADRAO"),CONTROLE!$T$2,IF(AND(AB1980="FERRO",AA1980="ESPECIAL"),CONTROLE!$T$3,IF(AND(AB1980="ACO",AA1980="PADRAO"),CONTROLE!$T$8,IF(AND(AB1980="ACO",AA1980="ESPECIAL"),CONTROLE!$T$9,IF(AND(AB1980="ALUMINIO",AA1980="PADRAO"),CONTROLE!$T$5,IF(AND(AB1980="ALUMINIO",AA1980="ESPECIAL"),CONTROLE!$T$6))))))</f>
        <v>12737</v>
      </c>
    </row>
    <row r="1981" spans="25:32" ht="15" customHeight="1">
      <c r="Y1981" s="183" t="s">
        <v>1669</v>
      </c>
      <c r="Z1981" s="104" t="s">
        <v>666</v>
      </c>
      <c r="AA1981" s="104" t="s">
        <v>706</v>
      </c>
      <c r="AB1981" s="104" t="str">
        <f t="shared" si="170"/>
        <v>FERRO</v>
      </c>
      <c r="AC1981" s="106">
        <f>IF(AND(AB1981="FERRO",AA1981="PADRAO"),CONTROLE!$T$2,IF(AND(AB1981="FERRO",AA1981="ESPECIAL"),CONTROLE!$T$3,IF(AND(AB1981="ACO",AA1981="PADRAO"),CONTROLE!$T$8,IF(AND(AB1981="ACO",AA1981="ESPECIAL"),CONTROLE!$T$9,IF(AND(AB1981="ALUMINIO",AA1981="PADRAO"),CONTROLE!$T$5,IF(AND(AB1981="ALUMINIO",AA1981="ESPECIAL"),CONTROLE!$T$6))))))</f>
        <v>12737</v>
      </c>
    </row>
    <row r="1982" spans="25:32" ht="15" customHeight="1">
      <c r="Y1982" s="183" t="s">
        <v>1670</v>
      </c>
      <c r="Z1982" s="104" t="s">
        <v>666</v>
      </c>
      <c r="AA1982" s="104" t="s">
        <v>706</v>
      </c>
      <c r="AB1982" s="104" t="str">
        <f t="shared" si="170"/>
        <v>FERRO</v>
      </c>
      <c r="AC1982" s="106">
        <f>IF(AND(AB1982="FERRO",AA1982="PADRAO"),CONTROLE!$T$2,IF(AND(AB1982="FERRO",AA1982="ESPECIAL"),CONTROLE!$T$3,IF(AND(AB1982="ACO",AA1982="PADRAO"),CONTROLE!$T$8,IF(AND(AB1982="ACO",AA1982="ESPECIAL"),CONTROLE!$T$9,IF(AND(AB1982="ALUMINIO",AA1982="PADRAO"),CONTROLE!$T$5,IF(AND(AB1982="ALUMINIO",AA1982="ESPECIAL"),CONTROLE!$T$6))))))</f>
        <v>12737</v>
      </c>
    </row>
    <row r="1983" spans="25:32" ht="17.25" customHeight="1">
      <c r="Y1983" s="183" t="s">
        <v>1671</v>
      </c>
      <c r="Z1983" s="104" t="s">
        <v>666</v>
      </c>
      <c r="AA1983" s="104" t="s">
        <v>706</v>
      </c>
      <c r="AB1983" s="104" t="str">
        <f t="shared" si="170"/>
        <v>FERRO</v>
      </c>
      <c r="AC1983" s="106">
        <f>IF(AND(AB1983="FERRO",AA1983="PADRAO"),CONTROLE!$T$2,IF(AND(AB1983="FERRO",AA1983="ESPECIAL"),CONTROLE!$T$3,IF(AND(AB1983="ACO",AA1983="PADRAO"),CONTROLE!$T$8,IF(AND(AB1983="ACO",AA1983="ESPECIAL"),CONTROLE!$T$9,IF(AND(AB1983="ALUMINIO",AA1983="PADRAO"),CONTROLE!$T$5,IF(AND(AB1983="ALUMINIO",AA1983="ESPECIAL"),CONTROLE!$T$6))))))</f>
        <v>12737</v>
      </c>
    </row>
    <row r="1984" spans="25:32" ht="15" customHeight="1">
      <c r="Y1984" s="183" t="s">
        <v>1672</v>
      </c>
      <c r="Z1984" s="104" t="s">
        <v>666</v>
      </c>
      <c r="AA1984" s="104" t="s">
        <v>706</v>
      </c>
      <c r="AB1984" s="104" t="str">
        <f t="shared" si="170"/>
        <v>FERRO</v>
      </c>
      <c r="AC1984" s="106">
        <f>IF(AND(AB1984="FERRO",AA1984="PADRAO"),CONTROLE!$T$2,IF(AND(AB1984="FERRO",AA1984="ESPECIAL"),CONTROLE!$T$3,IF(AND(AB1984="ACO",AA1984="PADRAO"),CONTROLE!$T$8,IF(AND(AB1984="ACO",AA1984="ESPECIAL"),CONTROLE!$T$9,IF(AND(AB1984="ALUMINIO",AA1984="PADRAO"),CONTROLE!$T$5,IF(AND(AB1984="ALUMINIO",AA1984="ESPECIAL"),CONTROLE!$T$6))))))</f>
        <v>12737</v>
      </c>
    </row>
    <row r="1985" spans="25:29" ht="15" customHeight="1">
      <c r="Y1985" s="183" t="s">
        <v>1673</v>
      </c>
      <c r="Z1985" s="104" t="s">
        <v>666</v>
      </c>
      <c r="AA1985" s="104" t="s">
        <v>706</v>
      </c>
      <c r="AB1985" s="104" t="str">
        <f t="shared" si="170"/>
        <v>FERRO</v>
      </c>
      <c r="AC1985" s="106">
        <f>IF(AND(AB1985="FERRO",AA1985="PADRAO"),CONTROLE!$T$2,IF(AND(AB1985="FERRO",AA1985="ESPECIAL"),CONTROLE!$T$3,IF(AND(AB1985="ACO",AA1985="PADRAO"),CONTROLE!$T$8,IF(AND(AB1985="ACO",AA1985="ESPECIAL"),CONTROLE!$T$9,IF(AND(AB1985="ALUMINIO",AA1985="PADRAO"),CONTROLE!$T$5,IF(AND(AB1985="ALUMINIO",AA1985="ESPECIAL"),CONTROLE!$T$6))))))</f>
        <v>12737</v>
      </c>
    </row>
    <row r="1986" spans="25:29" ht="15" customHeight="1">
      <c r="Y1986" s="183" t="s">
        <v>1674</v>
      </c>
      <c r="Z1986" s="104" t="s">
        <v>666</v>
      </c>
      <c r="AA1986" s="104" t="s">
        <v>706</v>
      </c>
      <c r="AB1986" s="104" t="str">
        <f t="shared" si="170"/>
        <v>FERRO</v>
      </c>
      <c r="AC1986" s="106">
        <f>IF(AND(AB1986="FERRO",AA1986="PADRAO"),CONTROLE!$T$2,IF(AND(AB1986="FERRO",AA1986="ESPECIAL"),CONTROLE!$T$3,IF(AND(AB1986="ACO",AA1986="PADRAO"),CONTROLE!$T$8,IF(AND(AB1986="ACO",AA1986="ESPECIAL"),CONTROLE!$T$9,IF(AND(AB1986="ALUMINIO",AA1986="PADRAO"),CONTROLE!$T$5,IF(AND(AB1986="ALUMINIO",AA1986="ESPECIAL"),CONTROLE!$T$6))))))</f>
        <v>12737</v>
      </c>
    </row>
    <row r="1987" spans="25:29" ht="15" customHeight="1">
      <c r="Y1987" s="183" t="s">
        <v>193</v>
      </c>
      <c r="Z1987" s="104" t="s">
        <v>666</v>
      </c>
      <c r="AA1987" s="104" t="s">
        <v>706</v>
      </c>
      <c r="AB1987" s="104" t="str">
        <f t="shared" si="170"/>
        <v>FERRO</v>
      </c>
      <c r="AC1987" s="106">
        <f>IF(AND(AB1987="FERRO",AA1987="PADRAO"),CONTROLE!$T$2,IF(AND(AB1987="FERRO",AA1987="ESPECIAL"),CONTROLE!$T$3,IF(AND(AB1987="ACO",AA1987="PADRAO"),CONTROLE!$T$8,IF(AND(AB1987="ACO",AA1987="ESPECIAL"),CONTROLE!$T$9,IF(AND(AB1987="ALUMINIO",AA1987="PADRAO"),CONTROLE!$T$5,IF(AND(AB1987="ALUMINIO",AA1987="ESPECIAL"),CONTROLE!$T$6))))))</f>
        <v>12737</v>
      </c>
    </row>
    <row r="1988" spans="25:29" ht="15" customHeight="1">
      <c r="Y1988" s="183" t="s">
        <v>136</v>
      </c>
      <c r="Z1988" s="104" t="s">
        <v>666</v>
      </c>
      <c r="AA1988" s="104" t="s">
        <v>706</v>
      </c>
      <c r="AB1988" s="104" t="str">
        <f t="shared" si="170"/>
        <v>FERRO</v>
      </c>
      <c r="AC1988" s="106">
        <f>IF(AND(AB1988="FERRO",AA1988="PADRAO"),CONTROLE!$T$2,IF(AND(AB1988="FERRO",AA1988="ESPECIAL"),CONTROLE!$T$3,IF(AND(AB1988="ACO",AA1988="PADRAO"),CONTROLE!$T$8,IF(AND(AB1988="ACO",AA1988="ESPECIAL"),CONTROLE!$T$9,IF(AND(AB1988="ALUMINIO",AA1988="PADRAO"),CONTROLE!$T$5,IF(AND(AB1988="ALUMINIO",AA1988="ESPECIAL"),CONTROLE!$T$6))))))</f>
        <v>12737</v>
      </c>
    </row>
    <row r="1989" spans="25:29" ht="15" customHeight="1">
      <c r="Y1989" s="183" t="s">
        <v>1675</v>
      </c>
      <c r="Z1989" s="104" t="s">
        <v>666</v>
      </c>
      <c r="AA1989" s="104" t="s">
        <v>706</v>
      </c>
      <c r="AB1989" s="104" t="str">
        <f t="shared" si="170"/>
        <v>FERRO</v>
      </c>
      <c r="AC1989" s="106">
        <f>IF(AND(AB1989="FERRO",AA1989="PADRAO"),CONTROLE!$T$2,IF(AND(AB1989="FERRO",AA1989="ESPECIAL"),CONTROLE!$T$3,IF(AND(AB1989="ACO",AA1989="PADRAO"),CONTROLE!$T$8,IF(AND(AB1989="ACO",AA1989="ESPECIAL"),CONTROLE!$T$9,IF(AND(AB1989="ALUMINIO",AA1989="PADRAO"),CONTROLE!$T$5,IF(AND(AB1989="ALUMINIO",AA1989="ESPECIAL"),CONTROLE!$T$6))))))</f>
        <v>12737</v>
      </c>
    </row>
    <row r="1990" spans="25:29" ht="15" customHeight="1">
      <c r="Y1990" s="183" t="s">
        <v>1676</v>
      </c>
      <c r="Z1990" s="104" t="s">
        <v>666</v>
      </c>
      <c r="AA1990" s="104" t="s">
        <v>706</v>
      </c>
      <c r="AB1990" s="104" t="str">
        <f t="shared" si="170"/>
        <v>FERRO</v>
      </c>
      <c r="AC1990" s="106">
        <f>IF(AND(AB1990="FERRO",AA1990="PADRAO"),CONTROLE!$T$2,IF(AND(AB1990="FERRO",AA1990="ESPECIAL"),CONTROLE!$T$3,IF(AND(AB1990="ACO",AA1990="PADRAO"),CONTROLE!$T$8,IF(AND(AB1990="ACO",AA1990="ESPECIAL"),CONTROLE!$T$9,IF(AND(AB1990="ALUMINIO",AA1990="PADRAO"),CONTROLE!$T$5,IF(AND(AB1990="ALUMINIO",AA1990="ESPECIAL"),CONTROLE!$T$6))))))</f>
        <v>12737</v>
      </c>
    </row>
    <row r="1991" spans="25:29" ht="15" customHeight="1">
      <c r="Y1991" s="183" t="s">
        <v>1677</v>
      </c>
      <c r="Z1991" s="104" t="s">
        <v>666</v>
      </c>
      <c r="AA1991" s="104" t="s">
        <v>706</v>
      </c>
      <c r="AB1991" s="104" t="str">
        <f t="shared" si="170"/>
        <v>FERRO</v>
      </c>
      <c r="AC1991" s="106">
        <f>IF(AND(AB1991="FERRO",AA1991="PADRAO"),CONTROLE!$T$2,IF(AND(AB1991="FERRO",AA1991="ESPECIAL"),CONTROLE!$T$3,IF(AND(AB1991="ACO",AA1991="PADRAO"),CONTROLE!$T$8,IF(AND(AB1991="ACO",AA1991="ESPECIAL"),CONTROLE!$T$9,IF(AND(AB1991="ALUMINIO",AA1991="PADRAO"),CONTROLE!$T$5,IF(AND(AB1991="ALUMINIO",AA1991="ESPECIAL"),CONTROLE!$T$6))))))</f>
        <v>12737</v>
      </c>
    </row>
    <row r="1992" spans="25:29" ht="15" customHeight="1">
      <c r="Y1992" s="183" t="s">
        <v>1678</v>
      </c>
      <c r="Z1992" s="104" t="s">
        <v>666</v>
      </c>
      <c r="AA1992" s="104" t="s">
        <v>706</v>
      </c>
      <c r="AB1992" s="104" t="str">
        <f t="shared" si="170"/>
        <v>FERRO</v>
      </c>
      <c r="AC1992" s="106">
        <f>IF(AND(AB1992="FERRO",AA1992="PADRAO"),CONTROLE!$T$2,IF(AND(AB1992="FERRO",AA1992="ESPECIAL"),CONTROLE!$T$3,IF(AND(AB1992="ACO",AA1992="PADRAO"),CONTROLE!$T$8,IF(AND(AB1992="ACO",AA1992="ESPECIAL"),CONTROLE!$T$9,IF(AND(AB1992="ALUMINIO",AA1992="PADRAO"),CONTROLE!$T$5,IF(AND(AB1992="ALUMINIO",AA1992="ESPECIAL"),CONTROLE!$T$6))))))</f>
        <v>12737</v>
      </c>
    </row>
    <row r="1993" spans="25:29" ht="15" customHeight="1">
      <c r="Y1993" s="183" t="s">
        <v>1679</v>
      </c>
      <c r="Z1993" s="104" t="s">
        <v>666</v>
      </c>
      <c r="AA1993" s="104" t="s">
        <v>706</v>
      </c>
      <c r="AB1993" s="104" t="str">
        <f t="shared" si="170"/>
        <v>FERRO</v>
      </c>
      <c r="AC1993" s="106">
        <f>IF(AND(AB1993="FERRO",AA1993="PADRAO"),CONTROLE!$T$2,IF(AND(AB1993="FERRO",AA1993="ESPECIAL"),CONTROLE!$T$3,IF(AND(AB1993="ACO",AA1993="PADRAO"),CONTROLE!$T$8,IF(AND(AB1993="ACO",AA1993="ESPECIAL"),CONTROLE!$T$9,IF(AND(AB1993="ALUMINIO",AA1993="PADRAO"),CONTROLE!$T$5,IF(AND(AB1993="ALUMINIO",AA1993="ESPECIAL"),CONTROLE!$T$6))))))</f>
        <v>12737</v>
      </c>
    </row>
    <row r="1994" spans="25:29" ht="15" customHeight="1">
      <c r="Y1994" s="183" t="s">
        <v>1680</v>
      </c>
      <c r="Z1994" s="104" t="s">
        <v>666</v>
      </c>
      <c r="AA1994" s="104" t="s">
        <v>706</v>
      </c>
      <c r="AB1994" s="104" t="str">
        <f t="shared" si="170"/>
        <v>FERRO</v>
      </c>
      <c r="AC1994" s="106">
        <f>IF(AND(AB1994="FERRO",AA1994="PADRAO"),CONTROLE!$T$2,IF(AND(AB1994="FERRO",AA1994="ESPECIAL"),CONTROLE!$T$3,IF(AND(AB1994="ACO",AA1994="PADRAO"),CONTROLE!$T$8,IF(AND(AB1994="ACO",AA1994="ESPECIAL"),CONTROLE!$T$9,IF(AND(AB1994="ALUMINIO",AA1994="PADRAO"),CONTROLE!$T$5,IF(AND(AB1994="ALUMINIO",AA1994="ESPECIAL"),CONTROLE!$T$6))))))</f>
        <v>12737</v>
      </c>
    </row>
    <row r="1995" spans="25:29" ht="15" customHeight="1">
      <c r="Y1995" s="183" t="s">
        <v>1681</v>
      </c>
      <c r="Z1995" s="104" t="s">
        <v>666</v>
      </c>
      <c r="AA1995" s="104" t="s">
        <v>706</v>
      </c>
      <c r="AB1995" s="104" t="str">
        <f t="shared" si="170"/>
        <v>FERRO</v>
      </c>
      <c r="AC1995" s="106">
        <f>IF(AND(AB1995="FERRO",AA1995="PADRAO"),CONTROLE!$T$2,IF(AND(AB1995="FERRO",AA1995="ESPECIAL"),CONTROLE!$T$3,IF(AND(AB1995="ACO",AA1995="PADRAO"),CONTROLE!$T$8,IF(AND(AB1995="ACO",AA1995="ESPECIAL"),CONTROLE!$T$9,IF(AND(AB1995="ALUMINIO",AA1995="PADRAO"),CONTROLE!$T$5,IF(AND(AB1995="ALUMINIO",AA1995="ESPECIAL"),CONTROLE!$T$6))))))</f>
        <v>12737</v>
      </c>
    </row>
    <row r="1996" spans="25:29" ht="15" customHeight="1">
      <c r="Y1996" s="183" t="s">
        <v>1682</v>
      </c>
      <c r="Z1996" s="104" t="s">
        <v>666</v>
      </c>
      <c r="AA1996" s="104" t="s">
        <v>706</v>
      </c>
      <c r="AB1996" s="104" t="str">
        <f t="shared" si="170"/>
        <v>FERRO</v>
      </c>
      <c r="AC1996" s="106">
        <f>IF(AND(AB1996="FERRO",AA1996="PADRAO"),CONTROLE!$T$2,IF(AND(AB1996="FERRO",AA1996="ESPECIAL"),CONTROLE!$T$3,IF(AND(AB1996="ACO",AA1996="PADRAO"),CONTROLE!$T$8,IF(AND(AB1996="ACO",AA1996="ESPECIAL"),CONTROLE!$T$9,IF(AND(AB1996="ALUMINIO",AA1996="PADRAO"),CONTROLE!$T$5,IF(AND(AB1996="ALUMINIO",AA1996="ESPECIAL"),CONTROLE!$T$6))))))</f>
        <v>12737</v>
      </c>
    </row>
    <row r="1997" spans="25:29" ht="15" customHeight="1">
      <c r="Y1997" s="183" t="s">
        <v>1683</v>
      </c>
      <c r="Z1997" s="104" t="s">
        <v>666</v>
      </c>
      <c r="AA1997" s="104" t="s">
        <v>706</v>
      </c>
      <c r="AB1997" s="104" t="str">
        <f t="shared" si="170"/>
        <v>FERRO</v>
      </c>
      <c r="AC1997" s="106">
        <f>IF(AND(AB1997="FERRO",AA1997="PADRAO"),CONTROLE!$T$2,IF(AND(AB1997="FERRO",AA1997="ESPECIAL"),CONTROLE!$T$3,IF(AND(AB1997="ACO",AA1997="PADRAO"),CONTROLE!$T$8,IF(AND(AB1997="ACO",AA1997="ESPECIAL"),CONTROLE!$T$9,IF(AND(AB1997="ALUMINIO",AA1997="PADRAO"),CONTROLE!$T$5,IF(AND(AB1997="ALUMINIO",AA1997="ESPECIAL"),CONTROLE!$T$6))))))</f>
        <v>12737</v>
      </c>
    </row>
    <row r="1998" spans="25:29" ht="15" customHeight="1">
      <c r="Y1998" s="183" t="s">
        <v>1684</v>
      </c>
      <c r="Z1998" s="104" t="s">
        <v>666</v>
      </c>
      <c r="AA1998" s="104" t="s">
        <v>706</v>
      </c>
      <c r="AB1998" s="104" t="str">
        <f t="shared" si="170"/>
        <v>FERRO</v>
      </c>
      <c r="AC1998" s="106">
        <f>IF(AND(AB1998="FERRO",AA1998="PADRAO"),CONTROLE!$T$2,IF(AND(AB1998="FERRO",AA1998="ESPECIAL"),CONTROLE!$T$3,IF(AND(AB1998="ACO",AA1998="PADRAO"),CONTROLE!$T$8,IF(AND(AB1998="ACO",AA1998="ESPECIAL"),CONTROLE!$T$9,IF(AND(AB1998="ALUMINIO",AA1998="PADRAO"),CONTROLE!$T$5,IF(AND(AB1998="ALUMINIO",AA1998="ESPECIAL"),CONTROLE!$T$6))))))</f>
        <v>12737</v>
      </c>
    </row>
    <row r="1999" spans="25:29" ht="15" customHeight="1">
      <c r="Y1999" s="183" t="s">
        <v>1685</v>
      </c>
      <c r="Z1999" s="104" t="s">
        <v>666</v>
      </c>
      <c r="AA1999" s="104" t="s">
        <v>706</v>
      </c>
      <c r="AB1999" s="104" t="str">
        <f t="shared" si="170"/>
        <v>FERRO</v>
      </c>
      <c r="AC1999" s="106">
        <f>IF(AND(AB1999="FERRO",AA1999="PADRAO"),CONTROLE!$T$2,IF(AND(AB1999="FERRO",AA1999="ESPECIAL"),CONTROLE!$T$3,IF(AND(AB1999="ACO",AA1999="PADRAO"),CONTROLE!$T$8,IF(AND(AB1999="ACO",AA1999="ESPECIAL"),CONTROLE!$T$9,IF(AND(AB1999="ALUMINIO",AA1999="PADRAO"),CONTROLE!$T$5,IF(AND(AB1999="ALUMINIO",AA1999="ESPECIAL"),CONTROLE!$T$6))))))</f>
        <v>12737</v>
      </c>
    </row>
    <row r="2000" spans="25:29" ht="15" customHeight="1">
      <c r="Y2000" s="183" t="s">
        <v>1686</v>
      </c>
      <c r="Z2000" s="104" t="s">
        <v>666</v>
      </c>
      <c r="AA2000" s="104" t="s">
        <v>706</v>
      </c>
      <c r="AB2000" s="104" t="str">
        <f t="shared" si="170"/>
        <v>FERRO</v>
      </c>
      <c r="AC2000" s="106">
        <f>IF(AND(AB2000="FERRO",AA2000="PADRAO"),CONTROLE!$T$2,IF(AND(AB2000="FERRO",AA2000="ESPECIAL"),CONTROLE!$T$3,IF(AND(AB2000="ACO",AA2000="PADRAO"),CONTROLE!$T$8,IF(AND(AB2000="ACO",AA2000="ESPECIAL"),CONTROLE!$T$9,IF(AND(AB2000="ALUMINIO",AA2000="PADRAO"),CONTROLE!$T$5,IF(AND(AB2000="ALUMINIO",AA2000="ESPECIAL"),CONTROLE!$T$6))))))</f>
        <v>12737</v>
      </c>
    </row>
    <row r="2001" spans="25:29" ht="15" customHeight="1">
      <c r="Y2001" s="183" t="s">
        <v>1687</v>
      </c>
      <c r="Z2001" s="104" t="s">
        <v>666</v>
      </c>
      <c r="AA2001" s="104" t="s">
        <v>706</v>
      </c>
      <c r="AB2001" s="104" t="str">
        <f t="shared" si="170"/>
        <v>FERRO</v>
      </c>
      <c r="AC2001" s="106">
        <f>IF(AND(AB2001="FERRO",AA2001="PADRAO"),CONTROLE!$T$2,IF(AND(AB2001="FERRO",AA2001="ESPECIAL"),CONTROLE!$T$3,IF(AND(AB2001="ACO",AA2001="PADRAO"),CONTROLE!$T$8,IF(AND(AB2001="ACO",AA2001="ESPECIAL"),CONTROLE!$T$9,IF(AND(AB2001="ALUMINIO",AA2001="PADRAO"),CONTROLE!$T$5,IF(AND(AB2001="ALUMINIO",AA2001="ESPECIAL"),CONTROLE!$T$6))))))</f>
        <v>12737</v>
      </c>
    </row>
    <row r="2002" spans="25:29" ht="15" customHeight="1">
      <c r="Y2002" s="183" t="s">
        <v>1688</v>
      </c>
      <c r="Z2002" s="104" t="s">
        <v>666</v>
      </c>
      <c r="AA2002" s="104" t="s">
        <v>706</v>
      </c>
      <c r="AB2002" s="104" t="str">
        <f t="shared" si="170"/>
        <v>FERRO</v>
      </c>
      <c r="AC2002" s="106">
        <f>IF(AND(AB2002="FERRO",AA2002="PADRAO"),CONTROLE!$T$2,IF(AND(AB2002="FERRO",AA2002="ESPECIAL"),CONTROLE!$T$3,IF(AND(AB2002="ACO",AA2002="PADRAO"),CONTROLE!$T$8,IF(AND(AB2002="ACO",AA2002="ESPECIAL"),CONTROLE!$T$9,IF(AND(AB2002="ALUMINIO",AA2002="PADRAO"),CONTROLE!$T$5,IF(AND(AB2002="ALUMINIO",AA2002="ESPECIAL"),CONTROLE!$T$6))))))</f>
        <v>12737</v>
      </c>
    </row>
    <row r="2003" spans="25:29" ht="15" customHeight="1">
      <c r="Y2003" s="183" t="s">
        <v>1689</v>
      </c>
      <c r="Z2003" s="104" t="s">
        <v>666</v>
      </c>
      <c r="AA2003" s="104" t="s">
        <v>706</v>
      </c>
      <c r="AB2003" s="104" t="str">
        <f t="shared" si="170"/>
        <v>FERRO</v>
      </c>
      <c r="AC2003" s="106">
        <f>IF(AND(AB2003="FERRO",AA2003="PADRAO"),CONTROLE!$T$2,IF(AND(AB2003="FERRO",AA2003="ESPECIAL"),CONTROLE!$T$3,IF(AND(AB2003="ACO",AA2003="PADRAO"),CONTROLE!$T$8,IF(AND(AB2003="ACO",AA2003="ESPECIAL"),CONTROLE!$T$9,IF(AND(AB2003="ALUMINIO",AA2003="PADRAO"),CONTROLE!$T$5,IF(AND(AB2003="ALUMINIO",AA2003="ESPECIAL"),CONTROLE!$T$6))))))</f>
        <v>12737</v>
      </c>
    </row>
    <row r="2004" spans="25:29" ht="15" customHeight="1">
      <c r="Y2004" s="183" t="s">
        <v>1690</v>
      </c>
      <c r="Z2004" s="104" t="s">
        <v>666</v>
      </c>
      <c r="AA2004" s="104" t="s">
        <v>706</v>
      </c>
      <c r="AB2004" s="104" t="str">
        <f t="shared" si="170"/>
        <v>FERRO</v>
      </c>
      <c r="AC2004" s="106">
        <f>IF(AND(AB2004="FERRO",AA2004="PADRAO"),CONTROLE!$T$2,IF(AND(AB2004="FERRO",AA2004="ESPECIAL"),CONTROLE!$T$3,IF(AND(AB2004="ACO",AA2004="PADRAO"),CONTROLE!$T$8,IF(AND(AB2004="ACO",AA2004="ESPECIAL"),CONTROLE!$T$9,IF(AND(AB2004="ALUMINIO",AA2004="PADRAO"),CONTROLE!$T$5,IF(AND(AB2004="ALUMINIO",AA2004="ESPECIAL"),CONTROLE!$T$6))))))</f>
        <v>12737</v>
      </c>
    </row>
    <row r="2005" spans="25:29" ht="15" customHeight="1">
      <c r="Y2005" s="183" t="s">
        <v>1691</v>
      </c>
      <c r="Z2005" s="104" t="s">
        <v>666</v>
      </c>
      <c r="AA2005" s="104" t="s">
        <v>706</v>
      </c>
      <c r="AB2005" s="104" t="str">
        <f t="shared" si="170"/>
        <v>FERRO</v>
      </c>
      <c r="AC2005" s="106">
        <f>IF(AND(AB2005="FERRO",AA2005="PADRAO"),CONTROLE!$T$2,IF(AND(AB2005="FERRO",AA2005="ESPECIAL"),CONTROLE!$T$3,IF(AND(AB2005="ACO",AA2005="PADRAO"),CONTROLE!$T$8,IF(AND(AB2005="ACO",AA2005="ESPECIAL"),CONTROLE!$T$9,IF(AND(AB2005="ALUMINIO",AA2005="PADRAO"),CONTROLE!$T$5,IF(AND(AB2005="ALUMINIO",AA2005="ESPECIAL"),CONTROLE!$T$6))))))</f>
        <v>12737</v>
      </c>
    </row>
    <row r="2006" spans="25:29" ht="15" customHeight="1">
      <c r="Y2006" s="183" t="s">
        <v>1692</v>
      </c>
      <c r="Z2006" s="104" t="s">
        <v>666</v>
      </c>
      <c r="AA2006" s="104" t="s">
        <v>706</v>
      </c>
      <c r="AB2006" s="104" t="str">
        <f t="shared" ref="AB2006:AB2034" si="171">IF(LEFT(Z2006,1)="G","FERRO",0)</f>
        <v>FERRO</v>
      </c>
      <c r="AC2006" s="106">
        <f>IF(AND(AB2006="FERRO",AA2006="PADRAO"),CONTROLE!$T$2,IF(AND(AB2006="FERRO",AA2006="ESPECIAL"),CONTROLE!$T$3,IF(AND(AB2006="ACO",AA2006="PADRAO"),CONTROLE!$T$8,IF(AND(AB2006="ACO",AA2006="ESPECIAL"),CONTROLE!$T$9,IF(AND(AB2006="ALUMINIO",AA2006="PADRAO"),CONTROLE!$T$5,IF(AND(AB2006="ALUMINIO",AA2006="ESPECIAL"),CONTROLE!$T$6))))))</f>
        <v>12737</v>
      </c>
    </row>
    <row r="2007" spans="25:29" ht="15" customHeight="1">
      <c r="Y2007" s="183" t="s">
        <v>1693</v>
      </c>
      <c r="Z2007" s="104" t="s">
        <v>666</v>
      </c>
      <c r="AA2007" s="104" t="s">
        <v>706</v>
      </c>
      <c r="AB2007" s="104" t="str">
        <f t="shared" si="171"/>
        <v>FERRO</v>
      </c>
      <c r="AC2007" s="106">
        <f>IF(AND(AB2007="FERRO",AA2007="PADRAO"),CONTROLE!$T$2,IF(AND(AB2007="FERRO",AA2007="ESPECIAL"),CONTROLE!$T$3,IF(AND(AB2007="ACO",AA2007="PADRAO"),CONTROLE!$T$8,IF(AND(AB2007="ACO",AA2007="ESPECIAL"),CONTROLE!$T$9,IF(AND(AB2007="ALUMINIO",AA2007="PADRAO"),CONTROLE!$T$5,IF(AND(AB2007="ALUMINIO",AA2007="ESPECIAL"),CONTROLE!$T$6))))))</f>
        <v>12737</v>
      </c>
    </row>
    <row r="2008" spans="25:29" ht="15" customHeight="1">
      <c r="Y2008" s="183" t="s">
        <v>1694</v>
      </c>
      <c r="Z2008" s="104" t="s">
        <v>666</v>
      </c>
      <c r="AA2008" s="104" t="s">
        <v>706</v>
      </c>
      <c r="AB2008" s="104" t="str">
        <f t="shared" si="171"/>
        <v>FERRO</v>
      </c>
      <c r="AC2008" s="106">
        <f>IF(AND(AB2008="FERRO",AA2008="PADRAO"),CONTROLE!$T$2,IF(AND(AB2008="FERRO",AA2008="ESPECIAL"),CONTROLE!$T$3,IF(AND(AB2008="ACO",AA2008="PADRAO"),CONTROLE!$T$8,IF(AND(AB2008="ACO",AA2008="ESPECIAL"),CONTROLE!$T$9,IF(AND(AB2008="ALUMINIO",AA2008="PADRAO"),CONTROLE!$T$5,IF(AND(AB2008="ALUMINIO",AA2008="ESPECIAL"),CONTROLE!$T$6))))))</f>
        <v>12737</v>
      </c>
    </row>
    <row r="2009" spans="25:29" ht="15" customHeight="1">
      <c r="Y2009" s="183" t="s">
        <v>1695</v>
      </c>
      <c r="Z2009" s="104" t="s">
        <v>666</v>
      </c>
      <c r="AA2009" s="104" t="s">
        <v>706</v>
      </c>
      <c r="AB2009" s="104" t="str">
        <f t="shared" si="171"/>
        <v>FERRO</v>
      </c>
      <c r="AC2009" s="106">
        <f>IF(AND(AB2009="FERRO",AA2009="PADRAO"),CONTROLE!$T$2,IF(AND(AB2009="FERRO",AA2009="ESPECIAL"),CONTROLE!$T$3,IF(AND(AB2009="ACO",AA2009="PADRAO"),CONTROLE!$T$8,IF(AND(AB2009="ACO",AA2009="ESPECIAL"),CONTROLE!$T$9,IF(AND(AB2009="ALUMINIO",AA2009="PADRAO"),CONTROLE!$T$5,IF(AND(AB2009="ALUMINIO",AA2009="ESPECIAL"),CONTROLE!$T$6))))))</f>
        <v>12737</v>
      </c>
    </row>
    <row r="2010" spans="25:29" ht="15" customHeight="1">
      <c r="Y2010" s="183" t="s">
        <v>1696</v>
      </c>
      <c r="Z2010" s="104" t="s">
        <v>666</v>
      </c>
      <c r="AA2010" s="104" t="s">
        <v>706</v>
      </c>
      <c r="AB2010" s="104" t="str">
        <f t="shared" si="171"/>
        <v>FERRO</v>
      </c>
      <c r="AC2010" s="106">
        <f>IF(AND(AB2010="FERRO",AA2010="PADRAO"),CONTROLE!$T$2,IF(AND(AB2010="FERRO",AA2010="ESPECIAL"),CONTROLE!$T$3,IF(AND(AB2010="ACO",AA2010="PADRAO"),CONTROLE!$T$8,IF(AND(AB2010="ACO",AA2010="ESPECIAL"),CONTROLE!$T$9,IF(AND(AB2010="ALUMINIO",AA2010="PADRAO"),CONTROLE!$T$5,IF(AND(AB2010="ALUMINIO",AA2010="ESPECIAL"),CONTROLE!$T$6))))))</f>
        <v>12737</v>
      </c>
    </row>
    <row r="2011" spans="25:29" ht="15" customHeight="1">
      <c r="Y2011" s="183" t="s">
        <v>1697</v>
      </c>
      <c r="Z2011" s="104" t="s">
        <v>666</v>
      </c>
      <c r="AA2011" s="104" t="s">
        <v>706</v>
      </c>
      <c r="AB2011" s="104" t="str">
        <f t="shared" si="171"/>
        <v>FERRO</v>
      </c>
      <c r="AC2011" s="106">
        <f>IF(AND(AB2011="FERRO",AA2011="PADRAO"),CONTROLE!$T$2,IF(AND(AB2011="FERRO",AA2011="ESPECIAL"),CONTROLE!$T$3,IF(AND(AB2011="ACO",AA2011="PADRAO"),CONTROLE!$T$8,IF(AND(AB2011="ACO",AA2011="ESPECIAL"),CONTROLE!$T$9,IF(AND(AB2011="ALUMINIO",AA2011="PADRAO"),CONTROLE!$T$5,IF(AND(AB2011="ALUMINIO",AA2011="ESPECIAL"),CONTROLE!$T$6))))))</f>
        <v>12737</v>
      </c>
    </row>
    <row r="2012" spans="25:29" ht="15" customHeight="1">
      <c r="Y2012" s="183" t="s">
        <v>1698</v>
      </c>
      <c r="Z2012" s="104" t="s">
        <v>666</v>
      </c>
      <c r="AA2012" s="104" t="s">
        <v>706</v>
      </c>
      <c r="AB2012" s="104" t="str">
        <f t="shared" si="171"/>
        <v>FERRO</v>
      </c>
      <c r="AC2012" s="106">
        <f>IF(AND(AB2012="FERRO",AA2012="PADRAO"),CONTROLE!$T$2,IF(AND(AB2012="FERRO",AA2012="ESPECIAL"),CONTROLE!$T$3,IF(AND(AB2012="ACO",AA2012="PADRAO"),CONTROLE!$T$8,IF(AND(AB2012="ACO",AA2012="ESPECIAL"),CONTROLE!$T$9,IF(AND(AB2012="ALUMINIO",AA2012="PADRAO"),CONTROLE!$T$5,IF(AND(AB2012="ALUMINIO",AA2012="ESPECIAL"),CONTROLE!$T$6))))))</f>
        <v>12737</v>
      </c>
    </row>
    <row r="2013" spans="25:29" ht="15" customHeight="1">
      <c r="Y2013" s="183" t="s">
        <v>1699</v>
      </c>
      <c r="Z2013" s="104" t="s">
        <v>666</v>
      </c>
      <c r="AA2013" s="104" t="s">
        <v>706</v>
      </c>
      <c r="AB2013" s="104" t="str">
        <f t="shared" si="171"/>
        <v>FERRO</v>
      </c>
      <c r="AC2013" s="106">
        <f>IF(AND(AB2013="FERRO",AA2013="PADRAO"),CONTROLE!$T$2,IF(AND(AB2013="FERRO",AA2013="ESPECIAL"),CONTROLE!$T$3,IF(AND(AB2013="ACO",AA2013="PADRAO"),CONTROLE!$T$8,IF(AND(AB2013="ACO",AA2013="ESPECIAL"),CONTROLE!$T$9,IF(AND(AB2013="ALUMINIO",AA2013="PADRAO"),CONTROLE!$T$5,IF(AND(AB2013="ALUMINIO",AA2013="ESPECIAL"),CONTROLE!$T$6))))))</f>
        <v>12737</v>
      </c>
    </row>
    <row r="2014" spans="25:29" ht="15" customHeight="1">
      <c r="Y2014" s="183" t="s">
        <v>1700</v>
      </c>
      <c r="Z2014" s="104" t="s">
        <v>666</v>
      </c>
      <c r="AA2014" s="104" t="s">
        <v>706</v>
      </c>
      <c r="AB2014" s="104" t="str">
        <f t="shared" si="171"/>
        <v>FERRO</v>
      </c>
      <c r="AC2014" s="106">
        <f>IF(AND(AB2014="FERRO",AA2014="PADRAO"),CONTROLE!$T$2,IF(AND(AB2014="FERRO",AA2014="ESPECIAL"),CONTROLE!$T$3,IF(AND(AB2014="ACO",AA2014="PADRAO"),CONTROLE!$T$8,IF(AND(AB2014="ACO",AA2014="ESPECIAL"),CONTROLE!$T$9,IF(AND(AB2014="ALUMINIO",AA2014="PADRAO"),CONTROLE!$T$5,IF(AND(AB2014="ALUMINIO",AA2014="ESPECIAL"),CONTROLE!$T$6))))))</f>
        <v>12737</v>
      </c>
    </row>
    <row r="2015" spans="25:29" ht="15" customHeight="1">
      <c r="Y2015" s="183" t="s">
        <v>1701</v>
      </c>
      <c r="Z2015" s="104" t="s">
        <v>666</v>
      </c>
      <c r="AA2015" s="104" t="s">
        <v>706</v>
      </c>
      <c r="AB2015" s="104" t="str">
        <f t="shared" si="171"/>
        <v>FERRO</v>
      </c>
      <c r="AC2015" s="106">
        <f>IF(AND(AB2015="FERRO",AA2015="PADRAO"),CONTROLE!$T$2,IF(AND(AB2015="FERRO",AA2015="ESPECIAL"),CONTROLE!$T$3,IF(AND(AB2015="ACO",AA2015="PADRAO"),CONTROLE!$T$8,IF(AND(AB2015="ACO",AA2015="ESPECIAL"),CONTROLE!$T$9,IF(AND(AB2015="ALUMINIO",AA2015="PADRAO"),CONTROLE!$T$5,IF(AND(AB2015="ALUMINIO",AA2015="ESPECIAL"),CONTROLE!$T$6))))))</f>
        <v>12737</v>
      </c>
    </row>
    <row r="2016" spans="25:29" ht="15" customHeight="1">
      <c r="Y2016" s="183" t="s">
        <v>1702</v>
      </c>
      <c r="Z2016" s="104" t="s">
        <v>666</v>
      </c>
      <c r="AA2016" s="104" t="s">
        <v>706</v>
      </c>
      <c r="AB2016" s="104" t="str">
        <f t="shared" si="171"/>
        <v>FERRO</v>
      </c>
      <c r="AC2016" s="106">
        <f>IF(AND(AB2016="FERRO",AA2016="PADRAO"),CONTROLE!$T$2,IF(AND(AB2016="FERRO",AA2016="ESPECIAL"),CONTROLE!$T$3,IF(AND(AB2016="ACO",AA2016="PADRAO"),CONTROLE!$T$8,IF(AND(AB2016="ACO",AA2016="ESPECIAL"),CONTROLE!$T$9,IF(AND(AB2016="ALUMINIO",AA2016="PADRAO"),CONTROLE!$T$5,IF(AND(AB2016="ALUMINIO",AA2016="ESPECIAL"),CONTROLE!$T$6))))))</f>
        <v>12737</v>
      </c>
    </row>
    <row r="2017" spans="25:29" ht="15" customHeight="1">
      <c r="Y2017" s="183" t="s">
        <v>1703</v>
      </c>
      <c r="Z2017" s="104" t="s">
        <v>666</v>
      </c>
      <c r="AA2017" s="104" t="s">
        <v>706</v>
      </c>
      <c r="AB2017" s="104" t="str">
        <f t="shared" si="171"/>
        <v>FERRO</v>
      </c>
      <c r="AC2017" s="106">
        <f>IF(AND(AB2017="FERRO",AA2017="PADRAO"),CONTROLE!$T$2,IF(AND(AB2017="FERRO",AA2017="ESPECIAL"),CONTROLE!$T$3,IF(AND(AB2017="ACO",AA2017="PADRAO"),CONTROLE!$T$8,IF(AND(AB2017="ACO",AA2017="ESPECIAL"),CONTROLE!$T$9,IF(AND(AB2017="ALUMINIO",AA2017="PADRAO"),CONTROLE!$T$5,IF(AND(AB2017="ALUMINIO",AA2017="ESPECIAL"),CONTROLE!$T$6))))))</f>
        <v>12737</v>
      </c>
    </row>
    <row r="2018" spans="25:29" ht="15" customHeight="1">
      <c r="Y2018" s="183" t="s">
        <v>1704</v>
      </c>
      <c r="Z2018" s="104" t="s">
        <v>666</v>
      </c>
      <c r="AA2018" s="104" t="s">
        <v>706</v>
      </c>
      <c r="AB2018" s="104" t="str">
        <f t="shared" si="171"/>
        <v>FERRO</v>
      </c>
      <c r="AC2018" s="106">
        <f>IF(AND(AB2018="FERRO",AA2018="PADRAO"),CONTROLE!$T$2,IF(AND(AB2018="FERRO",AA2018="ESPECIAL"),CONTROLE!$T$3,IF(AND(AB2018="ACO",AA2018="PADRAO"),CONTROLE!$T$8,IF(AND(AB2018="ACO",AA2018="ESPECIAL"),CONTROLE!$T$9,IF(AND(AB2018="ALUMINIO",AA2018="PADRAO"),CONTROLE!$T$5,IF(AND(AB2018="ALUMINIO",AA2018="ESPECIAL"),CONTROLE!$T$6))))))</f>
        <v>12737</v>
      </c>
    </row>
    <row r="2019" spans="25:29" ht="15" customHeight="1">
      <c r="Y2019" s="183" t="s">
        <v>1705</v>
      </c>
      <c r="Z2019" s="104" t="s">
        <v>617</v>
      </c>
      <c r="AA2019" s="104" t="s">
        <v>618</v>
      </c>
      <c r="AB2019" s="104" t="str">
        <f t="shared" si="171"/>
        <v>FERRO</v>
      </c>
      <c r="AC2019" s="106">
        <f>IF(AND(AB2019="FERRO",AA2019="PADRAO"),CONTROLE!$T$2,IF(AND(AB2019="FERRO",AA2019="ESPECIAL"),CONTROLE!$T$3,IF(AND(AB2019="ACO",AA2019="PADRAO"),CONTROLE!$T$8,IF(AND(AB2019="ACO",AA2019="ESPECIAL"),CONTROLE!$T$9,IF(AND(AB2019="ALUMINIO",AA2019="PADRAO"),CONTROLE!$T$5,IF(AND(AB2019="ALUMINIO",AA2019="ESPECIAL"),CONTROLE!$T$6))))))</f>
        <v>12738</v>
      </c>
    </row>
    <row r="2020" spans="25:29" ht="15" customHeight="1">
      <c r="Y2020" s="183" t="s">
        <v>433</v>
      </c>
      <c r="Z2020" s="104" t="s">
        <v>617</v>
      </c>
      <c r="AA2020" s="104" t="s">
        <v>618</v>
      </c>
      <c r="AB2020" s="104" t="str">
        <f t="shared" si="171"/>
        <v>FERRO</v>
      </c>
      <c r="AC2020" s="106">
        <f>IF(AND(AB2020="FERRO",AA2020="PADRAO"),CONTROLE!$T$2,IF(AND(AB2020="FERRO",AA2020="ESPECIAL"),CONTROLE!$T$3,IF(AND(AB2020="ACO",AA2020="PADRAO"),CONTROLE!$T$8,IF(AND(AB2020="ACO",AA2020="ESPECIAL"),CONTROLE!$T$9,IF(AND(AB2020="ALUMINIO",AA2020="PADRAO"),CONTROLE!$T$5,IF(AND(AB2020="ALUMINIO",AA2020="ESPECIAL"),CONTROLE!$T$6))))))</f>
        <v>12738</v>
      </c>
    </row>
    <row r="2021" spans="25:29" ht="15" customHeight="1">
      <c r="Y2021" s="183" t="s">
        <v>1706</v>
      </c>
      <c r="Z2021" s="104" t="s">
        <v>617</v>
      </c>
      <c r="AA2021" s="104" t="s">
        <v>618</v>
      </c>
      <c r="AB2021" s="104" t="str">
        <f t="shared" si="171"/>
        <v>FERRO</v>
      </c>
      <c r="AC2021" s="106">
        <f>IF(AND(AB2021="FERRO",AA2021="PADRAO"),CONTROLE!$T$2,IF(AND(AB2021="FERRO",AA2021="ESPECIAL"),CONTROLE!$T$3,IF(AND(AB2021="ACO",AA2021="PADRAO"),CONTROLE!$T$8,IF(AND(AB2021="ACO",AA2021="ESPECIAL"),CONTROLE!$T$9,IF(AND(AB2021="ALUMINIO",AA2021="PADRAO"),CONTROLE!$T$5,IF(AND(AB2021="ALUMINIO",AA2021="ESPECIAL"),CONTROLE!$T$6))))))</f>
        <v>12738</v>
      </c>
    </row>
    <row r="2022" spans="25:29" ht="15" customHeight="1">
      <c r="Y2022" s="183" t="s">
        <v>1707</v>
      </c>
      <c r="Z2022" s="104" t="s">
        <v>617</v>
      </c>
      <c r="AA2022" s="104" t="s">
        <v>618</v>
      </c>
      <c r="AB2022" s="104" t="str">
        <f t="shared" si="171"/>
        <v>FERRO</v>
      </c>
      <c r="AC2022" s="106">
        <f>IF(AND(AB2022="FERRO",AA2022="PADRAO"),CONTROLE!$T$2,IF(AND(AB2022="FERRO",AA2022="ESPECIAL"),CONTROLE!$T$3,IF(AND(AB2022="ACO",AA2022="PADRAO"),CONTROLE!$T$8,IF(AND(AB2022="ACO",AA2022="ESPECIAL"),CONTROLE!$T$9,IF(AND(AB2022="ALUMINIO",AA2022="PADRAO"),CONTROLE!$T$5,IF(AND(AB2022="ALUMINIO",AA2022="ESPECIAL"),CONTROLE!$T$6))))))</f>
        <v>12738</v>
      </c>
    </row>
    <row r="2023" spans="25:29" ht="15" customHeight="1">
      <c r="Y2023" s="183" t="s">
        <v>349</v>
      </c>
      <c r="Z2023" s="104" t="s">
        <v>617</v>
      </c>
      <c r="AA2023" s="104" t="s">
        <v>618</v>
      </c>
      <c r="AB2023" s="104" t="str">
        <f t="shared" si="171"/>
        <v>FERRO</v>
      </c>
      <c r="AC2023" s="106">
        <f>IF(AND(AB2023="FERRO",AA2023="PADRAO"),CONTROLE!$T$2,IF(AND(AB2023="FERRO",AA2023="ESPECIAL"),CONTROLE!$T$3,IF(AND(AB2023="ACO",AA2023="PADRAO"),CONTROLE!$T$8,IF(AND(AB2023="ACO",AA2023="ESPECIAL"),CONTROLE!$T$9,IF(AND(AB2023="ALUMINIO",AA2023="PADRAO"),CONTROLE!$T$5,IF(AND(AB2023="ALUMINIO",AA2023="ESPECIAL"),CONTROLE!$T$6))))))</f>
        <v>12738</v>
      </c>
    </row>
    <row r="2024" spans="25:29" ht="15" customHeight="1">
      <c r="Y2024" s="183" t="s">
        <v>1708</v>
      </c>
      <c r="Z2024" s="104" t="s">
        <v>617</v>
      </c>
      <c r="AA2024" s="104" t="s">
        <v>618</v>
      </c>
      <c r="AB2024" s="104" t="str">
        <f t="shared" si="171"/>
        <v>FERRO</v>
      </c>
      <c r="AC2024" s="106">
        <f>IF(AND(AB2024="FERRO",AA2024="PADRAO"),CONTROLE!$T$2,IF(AND(AB2024="FERRO",AA2024="ESPECIAL"),CONTROLE!$T$3,IF(AND(AB2024="ACO",AA2024="PADRAO"),CONTROLE!$T$8,IF(AND(AB2024="ACO",AA2024="ESPECIAL"),CONTROLE!$T$9,IF(AND(AB2024="ALUMINIO",AA2024="PADRAO"),CONTROLE!$T$5,IF(AND(AB2024="ALUMINIO",AA2024="ESPECIAL"),CONTROLE!$T$6))))))</f>
        <v>12738</v>
      </c>
    </row>
    <row r="2025" spans="25:29" ht="15" customHeight="1">
      <c r="Y2025" s="183" t="s">
        <v>1709</v>
      </c>
      <c r="Z2025" s="104" t="s">
        <v>617</v>
      </c>
      <c r="AA2025" s="104" t="s">
        <v>618</v>
      </c>
      <c r="AB2025" s="104" t="str">
        <f t="shared" si="171"/>
        <v>FERRO</v>
      </c>
      <c r="AC2025" s="106">
        <f>IF(AND(AB2025="FERRO",AA2025="PADRAO"),CONTROLE!$T$2,IF(AND(AB2025="FERRO",AA2025="ESPECIAL"),CONTROLE!$T$3,IF(AND(AB2025="ACO",AA2025="PADRAO"),CONTROLE!$T$8,IF(AND(AB2025="ACO",AA2025="ESPECIAL"),CONTROLE!$T$9,IF(AND(AB2025="ALUMINIO",AA2025="PADRAO"),CONTROLE!$T$5,IF(AND(AB2025="ALUMINIO",AA2025="ESPECIAL"),CONTROLE!$T$6))))))</f>
        <v>12738</v>
      </c>
    </row>
    <row r="2026" spans="25:29" ht="15" customHeight="1">
      <c r="Y2026" s="183" t="s">
        <v>355</v>
      </c>
      <c r="Z2026" s="104" t="s">
        <v>617</v>
      </c>
      <c r="AA2026" s="104" t="s">
        <v>618</v>
      </c>
      <c r="AB2026" s="104" t="str">
        <f t="shared" si="171"/>
        <v>FERRO</v>
      </c>
      <c r="AC2026" s="106">
        <f>IF(AND(AB2026="FERRO",AA2026="PADRAO"),CONTROLE!$T$2,IF(AND(AB2026="FERRO",AA2026="ESPECIAL"),CONTROLE!$T$3,IF(AND(AB2026="ACO",AA2026="PADRAO"),CONTROLE!$T$8,IF(AND(AB2026="ACO",AA2026="ESPECIAL"),CONTROLE!$T$9,IF(AND(AB2026="ALUMINIO",AA2026="PADRAO"),CONTROLE!$T$5,IF(AND(AB2026="ALUMINIO",AA2026="ESPECIAL"),CONTROLE!$T$6))))))</f>
        <v>12738</v>
      </c>
    </row>
    <row r="2027" spans="25:29" ht="15" customHeight="1">
      <c r="Y2027" s="183" t="s">
        <v>405</v>
      </c>
      <c r="Z2027" s="104" t="s">
        <v>617</v>
      </c>
      <c r="AA2027" s="104" t="s">
        <v>618</v>
      </c>
      <c r="AB2027" s="104" t="str">
        <f t="shared" si="171"/>
        <v>FERRO</v>
      </c>
      <c r="AC2027" s="106">
        <f>IF(AND(AB2027="FERRO",AA2027="PADRAO"),CONTROLE!$T$2,IF(AND(AB2027="FERRO",AA2027="ESPECIAL"),CONTROLE!$T$3,IF(AND(AB2027="ACO",AA2027="PADRAO"),CONTROLE!$T$8,IF(AND(AB2027="ACO",AA2027="ESPECIAL"),CONTROLE!$T$9,IF(AND(AB2027="ALUMINIO",AA2027="PADRAO"),CONTROLE!$T$5,IF(AND(AB2027="ALUMINIO",AA2027="ESPECIAL"),CONTROLE!$T$6))))))</f>
        <v>12738</v>
      </c>
    </row>
    <row r="2028" spans="25:29" ht="15" customHeight="1">
      <c r="Y2028" s="183" t="s">
        <v>1710</v>
      </c>
      <c r="Z2028" s="104" t="s">
        <v>617</v>
      </c>
      <c r="AA2028" s="104" t="s">
        <v>618</v>
      </c>
      <c r="AB2028" s="104" t="str">
        <f t="shared" si="171"/>
        <v>FERRO</v>
      </c>
      <c r="AC2028" s="106">
        <f>IF(AND(AB2028="FERRO",AA2028="PADRAO"),CONTROLE!$T$2,IF(AND(AB2028="FERRO",AA2028="ESPECIAL"),CONTROLE!$T$3,IF(AND(AB2028="ACO",AA2028="PADRAO"),CONTROLE!$T$8,IF(AND(AB2028="ACO",AA2028="ESPECIAL"),CONTROLE!$T$9,IF(AND(AB2028="ALUMINIO",AA2028="PADRAO"),CONTROLE!$T$5,IF(AND(AB2028="ALUMINIO",AA2028="ESPECIAL"),CONTROLE!$T$6))))))</f>
        <v>12738</v>
      </c>
    </row>
    <row r="2029" spans="25:29" ht="15" customHeight="1">
      <c r="Y2029" s="183" t="s">
        <v>1711</v>
      </c>
      <c r="Z2029" s="104" t="s">
        <v>662</v>
      </c>
      <c r="AA2029" s="104" t="s">
        <v>618</v>
      </c>
      <c r="AB2029" s="104" t="str">
        <f t="shared" si="171"/>
        <v>FERRO</v>
      </c>
      <c r="AC2029" s="106">
        <f>IF(AND(AB2029="FERRO",AA2029="PADRAO"),CONTROLE!$T$2,IF(AND(AB2029="FERRO",AA2029="ESPECIAL"),CONTROLE!$T$3,IF(AND(AB2029="ACO",AA2029="PADRAO"),CONTROLE!$T$8,IF(AND(AB2029="ACO",AA2029="ESPECIAL"),CONTROLE!$T$9,IF(AND(AB2029="ALUMINIO",AA2029="PADRAO"),CONTROLE!$T$5,IF(AND(AB2029="ALUMINIO",AA2029="ESPECIAL"),CONTROLE!$T$6))))))</f>
        <v>12738</v>
      </c>
    </row>
    <row r="2030" spans="25:29" ht="15" customHeight="1">
      <c r="Y2030" s="183" t="s">
        <v>1712</v>
      </c>
      <c r="Z2030" s="104" t="s">
        <v>617</v>
      </c>
      <c r="AA2030" s="104" t="s">
        <v>618</v>
      </c>
      <c r="AB2030" s="104" t="str">
        <f t="shared" si="171"/>
        <v>FERRO</v>
      </c>
      <c r="AC2030" s="106">
        <f>IF(AND(AB2030="FERRO",AA2030="PADRAO"),CONTROLE!$T$2,IF(AND(AB2030="FERRO",AA2030="ESPECIAL"),CONTROLE!$T$3,IF(AND(AB2030="ACO",AA2030="PADRAO"),CONTROLE!$T$8,IF(AND(AB2030="ACO",AA2030="ESPECIAL"),CONTROLE!$T$9,IF(AND(AB2030="ALUMINIO",AA2030="PADRAO"),CONTROLE!$T$5,IF(AND(AB2030="ALUMINIO",AA2030="ESPECIAL"),CONTROLE!$T$6))))))</f>
        <v>12738</v>
      </c>
    </row>
    <row r="2031" spans="25:29" ht="15" customHeight="1">
      <c r="Y2031" s="183" t="s">
        <v>474</v>
      </c>
      <c r="Z2031" s="104" t="s">
        <v>617</v>
      </c>
      <c r="AA2031" s="104" t="s">
        <v>618</v>
      </c>
      <c r="AB2031" s="104" t="str">
        <f t="shared" si="171"/>
        <v>FERRO</v>
      </c>
      <c r="AC2031" s="106">
        <f>IF(AND(AB2031="FERRO",AA2031="PADRAO"),CONTROLE!$T$2,IF(AND(AB2031="FERRO",AA2031="ESPECIAL"),CONTROLE!$T$3,IF(AND(AB2031="ACO",AA2031="PADRAO"),CONTROLE!$T$8,IF(AND(AB2031="ACO",AA2031="ESPECIAL"),CONTROLE!$T$9,IF(AND(AB2031="ALUMINIO",AA2031="PADRAO"),CONTROLE!$T$5,IF(AND(AB2031="ALUMINIO",AA2031="ESPECIAL"),CONTROLE!$T$6))))))</f>
        <v>12738</v>
      </c>
    </row>
    <row r="2032" spans="25:29" ht="15" customHeight="1">
      <c r="Y2032" s="183" t="s">
        <v>1713</v>
      </c>
      <c r="Z2032" s="104" t="s">
        <v>617</v>
      </c>
      <c r="AA2032" s="104" t="s">
        <v>618</v>
      </c>
      <c r="AB2032" s="104" t="str">
        <f t="shared" si="171"/>
        <v>FERRO</v>
      </c>
      <c r="AC2032" s="106">
        <f>IF(AND(AB2032="FERRO",AA2032="PADRAO"),CONTROLE!$T$2,IF(AND(AB2032="FERRO",AA2032="ESPECIAL"),CONTROLE!$T$3,IF(AND(AB2032="ACO",AA2032="PADRAO"),CONTROLE!$T$8,IF(AND(AB2032="ACO",AA2032="ESPECIAL"),CONTROLE!$T$9,IF(AND(AB2032="ALUMINIO",AA2032="PADRAO"),CONTROLE!$T$5,IF(AND(AB2032="ALUMINIO",AA2032="ESPECIAL"),CONTROLE!$T$6))))))</f>
        <v>12738</v>
      </c>
    </row>
    <row r="2033" spans="25:29" ht="15" customHeight="1">
      <c r="Y2033" s="183" t="s">
        <v>1714</v>
      </c>
      <c r="Z2033" s="104" t="s">
        <v>666</v>
      </c>
      <c r="AA2033" s="104" t="s">
        <v>618</v>
      </c>
      <c r="AB2033" s="104" t="str">
        <f t="shared" si="171"/>
        <v>FERRO</v>
      </c>
      <c r="AC2033" s="106">
        <f>IF(AND(AB2033="FERRO",AA2033="PADRAO"),CONTROLE!$T$2,IF(AND(AB2033="FERRO",AA2033="ESPECIAL"),CONTROLE!$T$3,IF(AND(AB2033="ACO",AA2033="PADRAO"),CONTROLE!$T$8,IF(AND(AB2033="ACO",AA2033="ESPECIAL"),CONTROLE!$T$9,IF(AND(AB2033="ALUMINIO",AA2033="PADRAO"),CONTROLE!$T$5,IF(AND(AB2033="ALUMINIO",AA2033="ESPECIAL"),CONTROLE!$T$6))))))</f>
        <v>12738</v>
      </c>
    </row>
    <row r="2034" spans="25:29" ht="15" customHeight="1">
      <c r="Y2034" s="183" t="s">
        <v>1715</v>
      </c>
      <c r="Z2034" s="104" t="s">
        <v>666</v>
      </c>
      <c r="AA2034" s="104" t="s">
        <v>618</v>
      </c>
      <c r="AB2034" s="104" t="str">
        <f t="shared" si="171"/>
        <v>FERRO</v>
      </c>
      <c r="AC2034" s="106">
        <f>IF(AND(AB2034="FERRO",AA2034="PADRAO"),CONTROLE!$T$2,IF(AND(AB2034="FERRO",AA2034="ESPECIAL"),CONTROLE!$T$3,IF(AND(AB2034="ACO",AA2034="PADRAO"),CONTROLE!$T$8,IF(AND(AB2034="ACO",AA2034="ESPECIAL"),CONTROLE!$T$9,IF(AND(AB2034="ALUMINIO",AA2034="PADRAO"),CONTROLE!$T$5,IF(AND(AB2034="ALUMINIO",AA2034="ESPECIAL"),CONTROLE!$T$6))))))</f>
        <v>12738</v>
      </c>
    </row>
    <row r="2035" spans="25:29" ht="15" customHeight="1">
      <c r="Y2035" s="183" t="s">
        <v>1716</v>
      </c>
      <c r="Z2035" s="104" t="s">
        <v>669</v>
      </c>
      <c r="AA2035" s="104" t="s">
        <v>618</v>
      </c>
      <c r="AB2035" s="104" t="s">
        <v>2548</v>
      </c>
      <c r="AC2035" s="106">
        <f>IF(AND(AB2035="FERRO",AA2035="PADRAO"),CONTROLE!$T$2,IF(AND(AB2035="FERRO",AA2035="ESPECIAL"),CONTROLE!$T$3,IF(AND(AB2035="ACO",AA2035="PADRAO"),CONTROLE!$T$8,IF(AND(AB2035="ACO",AA2035="ESPECIAL"),CONTROLE!$T$9,IF(AND(AB2035="ALUMINIO",AA2035="PADRAO"),CONTROLE!$T$5,IF(AND(AB2035="ALUMINIO",AA2035="ESPECIAL"),CONTROLE!$T$6))))))</f>
        <v>12742</v>
      </c>
    </row>
    <row r="2036" spans="25:29" ht="15" customHeight="1">
      <c r="Y2036" s="183" t="s">
        <v>314</v>
      </c>
      <c r="Z2036" s="104" t="s">
        <v>666</v>
      </c>
      <c r="AA2036" s="104" t="s">
        <v>618</v>
      </c>
      <c r="AB2036" s="104" t="str">
        <f t="shared" ref="AB2036:AB2045" si="172">IF(LEFT(Z2036,1)="G","FERRO",0)</f>
        <v>FERRO</v>
      </c>
      <c r="AC2036" s="106">
        <f>IF(AND(AB2036="FERRO",AA2036="PADRAO"),CONTROLE!$T$2,IF(AND(AB2036="FERRO",AA2036="ESPECIAL"),CONTROLE!$T$3,IF(AND(AB2036="ACO",AA2036="PADRAO"),CONTROLE!$T$8,IF(AND(AB2036="ACO",AA2036="ESPECIAL"),CONTROLE!$T$9,IF(AND(AB2036="ALUMINIO",AA2036="PADRAO"),CONTROLE!$T$5,IF(AND(AB2036="ALUMINIO",AA2036="ESPECIAL"),CONTROLE!$T$6))))))</f>
        <v>12738</v>
      </c>
    </row>
    <row r="2037" spans="25:29" ht="15" customHeight="1">
      <c r="Y2037" s="183" t="s">
        <v>1717</v>
      </c>
      <c r="Z2037" s="104" t="s">
        <v>666</v>
      </c>
      <c r="AA2037" s="104" t="s">
        <v>618</v>
      </c>
      <c r="AB2037" s="104" t="str">
        <f t="shared" si="172"/>
        <v>FERRO</v>
      </c>
      <c r="AC2037" s="106">
        <f>IF(AND(AB2037="FERRO",AA2037="PADRAO"),CONTROLE!$T$2,IF(AND(AB2037="FERRO",AA2037="ESPECIAL"),CONTROLE!$T$3,IF(AND(AB2037="ACO",AA2037="PADRAO"),CONTROLE!$T$8,IF(AND(AB2037="ACO",AA2037="ESPECIAL"),CONTROLE!$T$9,IF(AND(AB2037="ALUMINIO",AA2037="PADRAO"),CONTROLE!$T$5,IF(AND(AB2037="ALUMINIO",AA2037="ESPECIAL"),CONTROLE!$T$6))))))</f>
        <v>12738</v>
      </c>
    </row>
    <row r="2038" spans="25:29" ht="15" customHeight="1">
      <c r="Y2038" s="183" t="s">
        <v>1718</v>
      </c>
      <c r="Z2038" s="104" t="s">
        <v>666</v>
      </c>
      <c r="AA2038" s="104" t="s">
        <v>618</v>
      </c>
      <c r="AB2038" s="104" t="str">
        <f t="shared" si="172"/>
        <v>FERRO</v>
      </c>
      <c r="AC2038" s="106">
        <f>IF(AND(AB2038="FERRO",AA2038="PADRAO"),CONTROLE!$T$2,IF(AND(AB2038="FERRO",AA2038="ESPECIAL"),CONTROLE!$T$3,IF(AND(AB2038="ACO",AA2038="PADRAO"),CONTROLE!$T$8,IF(AND(AB2038="ACO",AA2038="ESPECIAL"),CONTROLE!$T$9,IF(AND(AB2038="ALUMINIO",AA2038="PADRAO"),CONTROLE!$T$5,IF(AND(AB2038="ALUMINIO",AA2038="ESPECIAL"),CONTROLE!$T$6))))))</f>
        <v>12738</v>
      </c>
    </row>
    <row r="2039" spans="25:29" ht="15" customHeight="1">
      <c r="Y2039" s="183" t="s">
        <v>1719</v>
      </c>
      <c r="Z2039" s="104" t="s">
        <v>617</v>
      </c>
      <c r="AA2039" s="104" t="s">
        <v>618</v>
      </c>
      <c r="AB2039" s="104" t="str">
        <f t="shared" si="172"/>
        <v>FERRO</v>
      </c>
      <c r="AC2039" s="106">
        <f>IF(AND(AB2039="FERRO",AA2039="PADRAO"),CONTROLE!$T$2,IF(AND(AB2039="FERRO",AA2039="ESPECIAL"),CONTROLE!$T$3,IF(AND(AB2039="ACO",AA2039="PADRAO"),CONTROLE!$T$8,IF(AND(AB2039="ACO",AA2039="ESPECIAL"),CONTROLE!$T$9,IF(AND(AB2039="ALUMINIO",AA2039="PADRAO"),CONTROLE!$T$5,IF(AND(AB2039="ALUMINIO",AA2039="ESPECIAL"),CONTROLE!$T$6))))))</f>
        <v>12738</v>
      </c>
    </row>
    <row r="2040" spans="25:29" ht="15" customHeight="1">
      <c r="Y2040" s="183" t="s">
        <v>1720</v>
      </c>
      <c r="Z2040" s="104" t="s">
        <v>666</v>
      </c>
      <c r="AA2040" s="104" t="s">
        <v>618</v>
      </c>
      <c r="AB2040" s="104" t="str">
        <f t="shared" si="172"/>
        <v>FERRO</v>
      </c>
      <c r="AC2040" s="106">
        <f>IF(AND(AB2040="FERRO",AA2040="PADRAO"),CONTROLE!$T$2,IF(AND(AB2040="FERRO",AA2040="ESPECIAL"),CONTROLE!$T$3,IF(AND(AB2040="ACO",AA2040="PADRAO"),CONTROLE!$T$8,IF(AND(AB2040="ACO",AA2040="ESPECIAL"),CONTROLE!$T$9,IF(AND(AB2040="ALUMINIO",AA2040="PADRAO"),CONTROLE!$T$5,IF(AND(AB2040="ALUMINIO",AA2040="ESPECIAL"),CONTROLE!$T$6))))))</f>
        <v>12738</v>
      </c>
    </row>
    <row r="2041" spans="25:29" ht="15" customHeight="1">
      <c r="Y2041" s="183" t="s">
        <v>1721</v>
      </c>
      <c r="Z2041" s="104" t="s">
        <v>666</v>
      </c>
      <c r="AA2041" s="104" t="s">
        <v>618</v>
      </c>
      <c r="AB2041" s="104" t="str">
        <f t="shared" si="172"/>
        <v>FERRO</v>
      </c>
      <c r="AC2041" s="106">
        <f>IF(AND(AB2041="FERRO",AA2041="PADRAO"),CONTROLE!$T$2,IF(AND(AB2041="FERRO",AA2041="ESPECIAL"),CONTROLE!$T$3,IF(AND(AB2041="ACO",AA2041="PADRAO"),CONTROLE!$T$8,IF(AND(AB2041="ACO",AA2041="ESPECIAL"),CONTROLE!$T$9,IF(AND(AB2041="ALUMINIO",AA2041="PADRAO"),CONTROLE!$T$5,IF(AND(AB2041="ALUMINIO",AA2041="ESPECIAL"),CONTROLE!$T$6))))))</f>
        <v>12738</v>
      </c>
    </row>
    <row r="2042" spans="25:29" ht="15" customHeight="1">
      <c r="Y2042" s="183" t="s">
        <v>1722</v>
      </c>
      <c r="Z2042" s="104" t="s">
        <v>666</v>
      </c>
      <c r="AA2042" s="104" t="s">
        <v>618</v>
      </c>
      <c r="AB2042" s="104" t="str">
        <f t="shared" si="172"/>
        <v>FERRO</v>
      </c>
      <c r="AC2042" s="106">
        <f>IF(AND(AB2042="FERRO",AA2042="PADRAO"),CONTROLE!$T$2,IF(AND(AB2042="FERRO",AA2042="ESPECIAL"),CONTROLE!$T$3,IF(AND(AB2042="ACO",AA2042="PADRAO"),CONTROLE!$T$8,IF(AND(AB2042="ACO",AA2042="ESPECIAL"),CONTROLE!$T$9,IF(AND(AB2042="ALUMINIO",AA2042="PADRAO"),CONTROLE!$T$5,IF(AND(AB2042="ALUMINIO",AA2042="ESPECIAL"),CONTROLE!$T$6))))))</f>
        <v>12738</v>
      </c>
    </row>
    <row r="2043" spans="25:29" ht="15" customHeight="1">
      <c r="Y2043" s="183" t="s">
        <v>1723</v>
      </c>
      <c r="Z2043" s="104" t="s">
        <v>666</v>
      </c>
      <c r="AA2043" s="104" t="s">
        <v>618</v>
      </c>
      <c r="AB2043" s="104" t="str">
        <f t="shared" si="172"/>
        <v>FERRO</v>
      </c>
      <c r="AC2043" s="106">
        <f>IF(AND(AB2043="FERRO",AA2043="PADRAO"),CONTROLE!$T$2,IF(AND(AB2043="FERRO",AA2043="ESPECIAL"),CONTROLE!$T$3,IF(AND(AB2043="ACO",AA2043="PADRAO"),CONTROLE!$T$8,IF(AND(AB2043="ACO",AA2043="ESPECIAL"),CONTROLE!$T$9,IF(AND(AB2043="ALUMINIO",AA2043="PADRAO"),CONTROLE!$T$5,IF(AND(AB2043="ALUMINIO",AA2043="ESPECIAL"),CONTROLE!$T$6))))))</f>
        <v>12738</v>
      </c>
    </row>
    <row r="2044" spans="25:29" ht="15" customHeight="1">
      <c r="Y2044" s="183" t="s">
        <v>1724</v>
      </c>
      <c r="Z2044" s="104" t="s">
        <v>666</v>
      </c>
      <c r="AA2044" s="104" t="s">
        <v>618</v>
      </c>
      <c r="AB2044" s="104" t="str">
        <f t="shared" si="172"/>
        <v>FERRO</v>
      </c>
      <c r="AC2044" s="106">
        <f>IF(AND(AB2044="FERRO",AA2044="PADRAO"),CONTROLE!$T$2,IF(AND(AB2044="FERRO",AA2044="ESPECIAL"),CONTROLE!$T$3,IF(AND(AB2044="ACO",AA2044="PADRAO"),CONTROLE!$T$8,IF(AND(AB2044="ACO",AA2044="ESPECIAL"),CONTROLE!$T$9,IF(AND(AB2044="ALUMINIO",AA2044="PADRAO"),CONTROLE!$T$5,IF(AND(AB2044="ALUMINIO",AA2044="ESPECIAL"),CONTROLE!$T$6))))))</f>
        <v>12738</v>
      </c>
    </row>
    <row r="2045" spans="25:29" ht="15" customHeight="1">
      <c r="Y2045" s="183" t="s">
        <v>1725</v>
      </c>
      <c r="Z2045" s="104" t="s">
        <v>666</v>
      </c>
      <c r="AA2045" s="104" t="s">
        <v>618</v>
      </c>
      <c r="AB2045" s="104" t="str">
        <f t="shared" si="172"/>
        <v>FERRO</v>
      </c>
      <c r="AC2045" s="106">
        <f>IF(AND(AB2045="FERRO",AA2045="PADRAO"),CONTROLE!$T$2,IF(AND(AB2045="FERRO",AA2045="ESPECIAL"),CONTROLE!$T$3,IF(AND(AB2045="ACO",AA2045="PADRAO"),CONTROLE!$T$8,IF(AND(AB2045="ACO",AA2045="ESPECIAL"),CONTROLE!$T$9,IF(AND(AB2045="ALUMINIO",AA2045="PADRAO"),CONTROLE!$T$5,IF(AND(AB2045="ALUMINIO",AA2045="ESPECIAL"),CONTROLE!$T$6))))))</f>
        <v>12738</v>
      </c>
    </row>
    <row r="2046" spans="25:29" ht="15" customHeight="1">
      <c r="Y2046" s="183" t="s">
        <v>1726</v>
      </c>
      <c r="Z2046" s="104" t="s">
        <v>669</v>
      </c>
      <c r="AA2046" s="104" t="s">
        <v>618</v>
      </c>
      <c r="AB2046" s="104" t="s">
        <v>2548</v>
      </c>
      <c r="AC2046" s="106">
        <f>IF(AND(AB2046="FERRO",AA2046="PADRAO"),CONTROLE!$T$2,IF(AND(AB2046="FERRO",AA2046="ESPECIAL"),CONTROLE!$T$3,IF(AND(AB2046="ACO",AA2046="PADRAO"),CONTROLE!$T$8,IF(AND(AB2046="ACO",AA2046="ESPECIAL"),CONTROLE!$T$9,IF(AND(AB2046="ALUMINIO",AA2046="PADRAO"),CONTROLE!$T$5,IF(AND(AB2046="ALUMINIO",AA2046="ESPECIAL"),CONTROLE!$T$6))))))</f>
        <v>12742</v>
      </c>
    </row>
    <row r="2047" spans="25:29" ht="15" customHeight="1">
      <c r="Y2047" s="183" t="s">
        <v>1727</v>
      </c>
      <c r="Z2047" s="104" t="s">
        <v>666</v>
      </c>
      <c r="AA2047" s="104" t="s">
        <v>618</v>
      </c>
      <c r="AB2047" s="104" t="str">
        <f t="shared" ref="AB2047:AB2053" si="173">IF(LEFT(Z2047,1)="G","FERRO",0)</f>
        <v>FERRO</v>
      </c>
      <c r="AC2047" s="106">
        <f>IF(AND(AB2047="FERRO",AA2047="PADRAO"),CONTROLE!$T$2,IF(AND(AB2047="FERRO",AA2047="ESPECIAL"),CONTROLE!$T$3,IF(AND(AB2047="ACO",AA2047="PADRAO"),CONTROLE!$T$8,IF(AND(AB2047="ACO",AA2047="ESPECIAL"),CONTROLE!$T$9,IF(AND(AB2047="ALUMINIO",AA2047="PADRAO"),CONTROLE!$T$5,IF(AND(AB2047="ALUMINIO",AA2047="ESPECIAL"),CONTROLE!$T$6))))))</f>
        <v>12738</v>
      </c>
    </row>
    <row r="2048" spans="25:29" ht="15" customHeight="1">
      <c r="Y2048" s="183" t="s">
        <v>1728</v>
      </c>
      <c r="Z2048" s="104" t="s">
        <v>666</v>
      </c>
      <c r="AA2048" s="104" t="s">
        <v>618</v>
      </c>
      <c r="AB2048" s="104" t="str">
        <f t="shared" si="173"/>
        <v>FERRO</v>
      </c>
      <c r="AC2048" s="106">
        <f>IF(AND(AB2048="FERRO",AA2048="PADRAO"),CONTROLE!$T$2,IF(AND(AB2048="FERRO",AA2048="ESPECIAL"),CONTROLE!$T$3,IF(AND(AB2048="ACO",AA2048="PADRAO"),CONTROLE!$T$8,IF(AND(AB2048="ACO",AA2048="ESPECIAL"),CONTROLE!$T$9,IF(AND(AB2048="ALUMINIO",AA2048="PADRAO"),CONTROLE!$T$5,IF(AND(AB2048="ALUMINIO",AA2048="ESPECIAL"),CONTROLE!$T$6))))))</f>
        <v>12738</v>
      </c>
    </row>
    <row r="2049" spans="25:29" ht="15" customHeight="1">
      <c r="Y2049" s="183" t="s">
        <v>1729</v>
      </c>
      <c r="Z2049" s="104" t="s">
        <v>666</v>
      </c>
      <c r="AA2049" s="104" t="s">
        <v>618</v>
      </c>
      <c r="AB2049" s="104" t="str">
        <f t="shared" si="173"/>
        <v>FERRO</v>
      </c>
      <c r="AC2049" s="106">
        <f>IF(AND(AB2049="FERRO",AA2049="PADRAO"),CONTROLE!$T$2,IF(AND(AB2049="FERRO",AA2049="ESPECIAL"),CONTROLE!$T$3,IF(AND(AB2049="ACO",AA2049="PADRAO"),CONTROLE!$T$8,IF(AND(AB2049="ACO",AA2049="ESPECIAL"),CONTROLE!$T$9,IF(AND(AB2049="ALUMINIO",AA2049="PADRAO"),CONTROLE!$T$5,IF(AND(AB2049="ALUMINIO",AA2049="ESPECIAL"),CONTROLE!$T$6))))))</f>
        <v>12738</v>
      </c>
    </row>
    <row r="2050" spans="25:29" ht="15" customHeight="1">
      <c r="Y2050" s="183" t="s">
        <v>1730</v>
      </c>
      <c r="Z2050" s="104" t="s">
        <v>666</v>
      </c>
      <c r="AA2050" s="104" t="s">
        <v>618</v>
      </c>
      <c r="AB2050" s="104" t="str">
        <f t="shared" si="173"/>
        <v>FERRO</v>
      </c>
      <c r="AC2050" s="106">
        <f>IF(AND(AB2050="FERRO",AA2050="PADRAO"),CONTROLE!$T$2,IF(AND(AB2050="FERRO",AA2050="ESPECIAL"),CONTROLE!$T$3,IF(AND(AB2050="ACO",AA2050="PADRAO"),CONTROLE!$T$8,IF(AND(AB2050="ACO",AA2050="ESPECIAL"),CONTROLE!$T$9,IF(AND(AB2050="ALUMINIO",AA2050="PADRAO"),CONTROLE!$T$5,IF(AND(AB2050="ALUMINIO",AA2050="ESPECIAL"),CONTROLE!$T$6))))))</f>
        <v>12738</v>
      </c>
    </row>
    <row r="2051" spans="25:29" ht="15" customHeight="1">
      <c r="Y2051" s="183" t="s">
        <v>1731</v>
      </c>
      <c r="Z2051" s="104" t="s">
        <v>617</v>
      </c>
      <c r="AA2051" s="104" t="s">
        <v>618</v>
      </c>
      <c r="AB2051" s="104" t="str">
        <f t="shared" si="173"/>
        <v>FERRO</v>
      </c>
      <c r="AC2051" s="106">
        <f>IF(AND(AB2051="FERRO",AA2051="PADRAO"),CONTROLE!$T$2,IF(AND(AB2051="FERRO",AA2051="ESPECIAL"),CONTROLE!$T$3,IF(AND(AB2051="ACO",AA2051="PADRAO"),CONTROLE!$T$8,IF(AND(AB2051="ACO",AA2051="ESPECIAL"),CONTROLE!$T$9,IF(AND(AB2051="ALUMINIO",AA2051="PADRAO"),CONTROLE!$T$5,IF(AND(AB2051="ALUMINIO",AA2051="ESPECIAL"),CONTROLE!$T$6))))))</f>
        <v>12738</v>
      </c>
    </row>
    <row r="2052" spans="25:29" ht="15" customHeight="1">
      <c r="Y2052" s="183" t="s">
        <v>1732</v>
      </c>
      <c r="Z2052" s="104" t="s">
        <v>617</v>
      </c>
      <c r="AA2052" s="104" t="s">
        <v>618</v>
      </c>
      <c r="AB2052" s="104" t="str">
        <f t="shared" si="173"/>
        <v>FERRO</v>
      </c>
      <c r="AC2052" s="106">
        <f>IF(AND(AB2052="FERRO",AA2052="PADRAO"),CONTROLE!$T$2,IF(AND(AB2052="FERRO",AA2052="ESPECIAL"),CONTROLE!$T$3,IF(AND(AB2052="ACO",AA2052="PADRAO"),CONTROLE!$T$8,IF(AND(AB2052="ACO",AA2052="ESPECIAL"),CONTROLE!$T$9,IF(AND(AB2052="ALUMINIO",AA2052="PADRAO"),CONTROLE!$T$5,IF(AND(AB2052="ALUMINIO",AA2052="ESPECIAL"),CONTROLE!$T$6))))))</f>
        <v>12738</v>
      </c>
    </row>
    <row r="2053" spans="25:29" ht="15" customHeight="1">
      <c r="Y2053" s="183" t="s">
        <v>1733</v>
      </c>
      <c r="Z2053" s="104" t="s">
        <v>666</v>
      </c>
      <c r="AA2053" s="104" t="s">
        <v>618</v>
      </c>
      <c r="AB2053" s="104" t="str">
        <f t="shared" si="173"/>
        <v>FERRO</v>
      </c>
      <c r="AC2053" s="106">
        <f>IF(AND(AB2053="FERRO",AA2053="PADRAO"),CONTROLE!$T$2,IF(AND(AB2053="FERRO",AA2053="ESPECIAL"),CONTROLE!$T$3,IF(AND(AB2053="ACO",AA2053="PADRAO"),CONTROLE!$T$8,IF(AND(AB2053="ACO",AA2053="ESPECIAL"),CONTROLE!$T$9,IF(AND(AB2053="ALUMINIO",AA2053="PADRAO"),CONTROLE!$T$5,IF(AND(AB2053="ALUMINIO",AA2053="ESPECIAL"),CONTROLE!$T$6))))))</f>
        <v>12738</v>
      </c>
    </row>
    <row r="2054" spans="25:29" ht="15" customHeight="1">
      <c r="Y2054" s="183" t="s">
        <v>399</v>
      </c>
      <c r="Z2054" s="104" t="s">
        <v>669</v>
      </c>
      <c r="AA2054" s="104" t="s">
        <v>618</v>
      </c>
      <c r="AB2054" s="104" t="s">
        <v>2548</v>
      </c>
      <c r="AC2054" s="106">
        <f>IF(AND(AB2054="FERRO",AA2054="PADRAO"),CONTROLE!$T$2,IF(AND(AB2054="FERRO",AA2054="ESPECIAL"),CONTROLE!$T$3,IF(AND(AB2054="ACO",AA2054="PADRAO"),CONTROLE!$T$8,IF(AND(AB2054="ACO",AA2054="ESPECIAL"),CONTROLE!$T$9,IF(AND(AB2054="ALUMINIO",AA2054="PADRAO"),CONTROLE!$T$5,IF(AND(AB2054="ALUMINIO",AA2054="ESPECIAL"),CONTROLE!$T$6))))))</f>
        <v>12742</v>
      </c>
    </row>
    <row r="2055" spans="25:29" ht="15" customHeight="1">
      <c r="Y2055" s="183" t="s">
        <v>2544</v>
      </c>
      <c r="Z2055" s="104" t="s">
        <v>658</v>
      </c>
      <c r="AA2055" s="104" t="s">
        <v>618</v>
      </c>
      <c r="AB2055" s="104" t="str">
        <f>IF(LEFT(Z2055,1)="G","FERRO",0)</f>
        <v>FERRO</v>
      </c>
      <c r="AC2055" s="106">
        <f>IF(AND(AB2055="FERRO",AA2055="PADRAO"),CONTROLE!$T$2,IF(AND(AB2055="FERRO",AA2055="ESPECIAL"),CONTROLE!$T$3,IF(AND(AB2055="ACO",AA2055="PADRAO"),CONTROLE!$T$8,IF(AND(AB2055="ACO",AA2055="ESPECIAL"),CONTROLE!$T$9,IF(AND(AB2055="ALUMINIO",AA2055="PADRAO"),CONTROLE!$T$5,IF(AND(AB2055="ALUMINIO",AA2055="ESPECIAL"),CONTROLE!$T$6))))))</f>
        <v>12738</v>
      </c>
    </row>
    <row r="2056" spans="25:29" ht="15" customHeight="1">
      <c r="Y2056" s="183" t="s">
        <v>1734</v>
      </c>
      <c r="Z2056" s="104" t="s">
        <v>669</v>
      </c>
      <c r="AA2056" s="104" t="s">
        <v>618</v>
      </c>
      <c r="AB2056" s="104" t="s">
        <v>2548</v>
      </c>
      <c r="AC2056" s="106">
        <f>IF(AND(AB2056="FERRO",AA2056="PADRAO"),CONTROLE!$T$2,IF(AND(AB2056="FERRO",AA2056="ESPECIAL"),CONTROLE!$T$3,IF(AND(AB2056="ACO",AA2056="PADRAO"),CONTROLE!$T$8,IF(AND(AB2056="ACO",AA2056="ESPECIAL"),CONTROLE!$T$9,IF(AND(AB2056="ALUMINIO",AA2056="PADRAO"),CONTROLE!$T$5,IF(AND(AB2056="ALUMINIO",AA2056="ESPECIAL"),CONTROLE!$T$6))))))</f>
        <v>12742</v>
      </c>
    </row>
    <row r="2057" spans="25:29" ht="15" customHeight="1">
      <c r="Y2057" s="183" t="s">
        <v>1735</v>
      </c>
      <c r="Z2057" s="104" t="s">
        <v>666</v>
      </c>
      <c r="AA2057" s="104" t="s">
        <v>618</v>
      </c>
      <c r="AB2057" s="104" t="str">
        <f t="shared" ref="AB2057:AB2069" si="174">IF(LEFT(Z2057,1)="G","FERRO",0)</f>
        <v>FERRO</v>
      </c>
      <c r="AC2057" s="106">
        <f>IF(AND(AB2057="FERRO",AA2057="PADRAO"),CONTROLE!$T$2,IF(AND(AB2057="FERRO",AA2057="ESPECIAL"),CONTROLE!$T$3,IF(AND(AB2057="ACO",AA2057="PADRAO"),CONTROLE!$T$8,IF(AND(AB2057="ACO",AA2057="ESPECIAL"),CONTROLE!$T$9,IF(AND(AB2057="ALUMINIO",AA2057="PADRAO"),CONTROLE!$T$5,IF(AND(AB2057="ALUMINIO",AA2057="ESPECIAL"),CONTROLE!$T$6))))))</f>
        <v>12738</v>
      </c>
    </row>
    <row r="2058" spans="25:29" ht="15" customHeight="1">
      <c r="Y2058" s="183" t="s">
        <v>1736</v>
      </c>
      <c r="Z2058" s="104" t="s">
        <v>666</v>
      </c>
      <c r="AA2058" s="104" t="s">
        <v>618</v>
      </c>
      <c r="AB2058" s="104" t="str">
        <f t="shared" si="174"/>
        <v>FERRO</v>
      </c>
      <c r="AC2058" s="106">
        <f>IF(AND(AB2058="FERRO",AA2058="PADRAO"),CONTROLE!$T$2,IF(AND(AB2058="FERRO",AA2058="ESPECIAL"),CONTROLE!$T$3,IF(AND(AB2058="ACO",AA2058="PADRAO"),CONTROLE!$T$8,IF(AND(AB2058="ACO",AA2058="ESPECIAL"),CONTROLE!$T$9,IF(AND(AB2058="ALUMINIO",AA2058="PADRAO"),CONTROLE!$T$5,IF(AND(AB2058="ALUMINIO",AA2058="ESPECIAL"),CONTROLE!$T$6))))))</f>
        <v>12738</v>
      </c>
    </row>
    <row r="2059" spans="25:29" ht="15" customHeight="1">
      <c r="Y2059" s="183" t="s">
        <v>1737</v>
      </c>
      <c r="Z2059" s="104" t="s">
        <v>666</v>
      </c>
      <c r="AA2059" s="104" t="s">
        <v>618</v>
      </c>
      <c r="AB2059" s="104" t="str">
        <f t="shared" si="174"/>
        <v>FERRO</v>
      </c>
      <c r="AC2059" s="106">
        <f>IF(AND(AB2059="FERRO",AA2059="PADRAO"),CONTROLE!$T$2,IF(AND(AB2059="FERRO",AA2059="ESPECIAL"),CONTROLE!$T$3,IF(AND(AB2059="ACO",AA2059="PADRAO"),CONTROLE!$T$8,IF(AND(AB2059="ACO",AA2059="ESPECIAL"),CONTROLE!$T$9,IF(AND(AB2059="ALUMINIO",AA2059="PADRAO"),CONTROLE!$T$5,IF(AND(AB2059="ALUMINIO",AA2059="ESPECIAL"),CONTROLE!$T$6))))))</f>
        <v>12738</v>
      </c>
    </row>
    <row r="2060" spans="25:29" ht="15" customHeight="1">
      <c r="Y2060" s="183" t="s">
        <v>1738</v>
      </c>
      <c r="Z2060" s="104" t="s">
        <v>666</v>
      </c>
      <c r="AA2060" s="104" t="s">
        <v>618</v>
      </c>
      <c r="AB2060" s="104" t="str">
        <f t="shared" si="174"/>
        <v>FERRO</v>
      </c>
      <c r="AC2060" s="106">
        <f>IF(AND(AB2060="FERRO",AA2060="PADRAO"),CONTROLE!$T$2,IF(AND(AB2060="FERRO",AA2060="ESPECIAL"),CONTROLE!$T$3,IF(AND(AB2060="ACO",AA2060="PADRAO"),CONTROLE!$T$8,IF(AND(AB2060="ACO",AA2060="ESPECIAL"),CONTROLE!$T$9,IF(AND(AB2060="ALUMINIO",AA2060="PADRAO"),CONTROLE!$T$5,IF(AND(AB2060="ALUMINIO",AA2060="ESPECIAL"),CONTROLE!$T$6))))))</f>
        <v>12738</v>
      </c>
    </row>
    <row r="2061" spans="25:29" ht="15" customHeight="1">
      <c r="Y2061" s="183" t="s">
        <v>1739</v>
      </c>
      <c r="Z2061" s="104" t="s">
        <v>666</v>
      </c>
      <c r="AA2061" s="104" t="s">
        <v>618</v>
      </c>
      <c r="AB2061" s="104" t="str">
        <f t="shared" si="174"/>
        <v>FERRO</v>
      </c>
      <c r="AC2061" s="106">
        <f>IF(AND(AB2061="FERRO",AA2061="PADRAO"),CONTROLE!$T$2,IF(AND(AB2061="FERRO",AA2061="ESPECIAL"),CONTROLE!$T$3,IF(AND(AB2061="ACO",AA2061="PADRAO"),CONTROLE!$T$8,IF(AND(AB2061="ACO",AA2061="ESPECIAL"),CONTROLE!$T$9,IF(AND(AB2061="ALUMINIO",AA2061="PADRAO"),CONTROLE!$T$5,IF(AND(AB2061="ALUMINIO",AA2061="ESPECIAL"),CONTROLE!$T$6))))))</f>
        <v>12738</v>
      </c>
    </row>
    <row r="2062" spans="25:29" ht="15" customHeight="1">
      <c r="Y2062" s="183" t="s">
        <v>1740</v>
      </c>
      <c r="Z2062" s="104" t="s">
        <v>666</v>
      </c>
      <c r="AA2062" s="104" t="s">
        <v>618</v>
      </c>
      <c r="AB2062" s="104" t="str">
        <f t="shared" si="174"/>
        <v>FERRO</v>
      </c>
      <c r="AC2062" s="106">
        <f>IF(AND(AB2062="FERRO",AA2062="PADRAO"),CONTROLE!$T$2,IF(AND(AB2062="FERRO",AA2062="ESPECIAL"),CONTROLE!$T$3,IF(AND(AB2062="ACO",AA2062="PADRAO"),CONTROLE!$T$8,IF(AND(AB2062="ACO",AA2062="ESPECIAL"),CONTROLE!$T$9,IF(AND(AB2062="ALUMINIO",AA2062="PADRAO"),CONTROLE!$T$5,IF(AND(AB2062="ALUMINIO",AA2062="ESPECIAL"),CONTROLE!$T$6))))))</f>
        <v>12738</v>
      </c>
    </row>
    <row r="2063" spans="25:29" ht="15" customHeight="1">
      <c r="Y2063" s="183" t="s">
        <v>1741</v>
      </c>
      <c r="Z2063" s="104" t="s">
        <v>666</v>
      </c>
      <c r="AA2063" s="104" t="s">
        <v>618</v>
      </c>
      <c r="AB2063" s="104" t="str">
        <f t="shared" si="174"/>
        <v>FERRO</v>
      </c>
      <c r="AC2063" s="106">
        <f>IF(AND(AB2063="FERRO",AA2063="PADRAO"),CONTROLE!$T$2,IF(AND(AB2063="FERRO",AA2063="ESPECIAL"),CONTROLE!$T$3,IF(AND(AB2063="ACO",AA2063="PADRAO"),CONTROLE!$T$8,IF(AND(AB2063="ACO",AA2063="ESPECIAL"),CONTROLE!$T$9,IF(AND(AB2063="ALUMINIO",AA2063="PADRAO"),CONTROLE!$T$5,IF(AND(AB2063="ALUMINIO",AA2063="ESPECIAL"),CONTROLE!$T$6))))))</f>
        <v>12738</v>
      </c>
    </row>
    <row r="2064" spans="25:29" ht="15" customHeight="1">
      <c r="Y2064" s="183" t="s">
        <v>1742</v>
      </c>
      <c r="Z2064" s="104" t="s">
        <v>666</v>
      </c>
      <c r="AA2064" s="104" t="s">
        <v>618</v>
      </c>
      <c r="AB2064" s="104" t="str">
        <f t="shared" si="174"/>
        <v>FERRO</v>
      </c>
      <c r="AC2064" s="106">
        <f>IF(AND(AB2064="FERRO",AA2064="PADRAO"),CONTROLE!$T$2,IF(AND(AB2064="FERRO",AA2064="ESPECIAL"),CONTROLE!$T$3,IF(AND(AB2064="ACO",AA2064="PADRAO"),CONTROLE!$T$8,IF(AND(AB2064="ACO",AA2064="ESPECIAL"),CONTROLE!$T$9,IF(AND(AB2064="ALUMINIO",AA2064="PADRAO"),CONTROLE!$T$5,IF(AND(AB2064="ALUMINIO",AA2064="ESPECIAL"),CONTROLE!$T$6))))))</f>
        <v>12738</v>
      </c>
    </row>
    <row r="2065" spans="25:29" ht="15" customHeight="1">
      <c r="Y2065" s="183" t="s">
        <v>1743</v>
      </c>
      <c r="Z2065" s="104" t="s">
        <v>666</v>
      </c>
      <c r="AA2065" s="104" t="s">
        <v>618</v>
      </c>
      <c r="AB2065" s="104" t="str">
        <f t="shared" si="174"/>
        <v>FERRO</v>
      </c>
      <c r="AC2065" s="106">
        <f>IF(AND(AB2065="FERRO",AA2065="PADRAO"),CONTROLE!$T$2,IF(AND(AB2065="FERRO",AA2065="ESPECIAL"),CONTROLE!$T$3,IF(AND(AB2065="ACO",AA2065="PADRAO"),CONTROLE!$T$8,IF(AND(AB2065="ACO",AA2065="ESPECIAL"),CONTROLE!$T$9,IF(AND(AB2065="ALUMINIO",AA2065="PADRAO"),CONTROLE!$T$5,IF(AND(AB2065="ALUMINIO",AA2065="ESPECIAL"),CONTROLE!$T$6))))))</f>
        <v>12738</v>
      </c>
    </row>
    <row r="2066" spans="25:29" ht="15" customHeight="1">
      <c r="Y2066" s="183" t="s">
        <v>2545</v>
      </c>
      <c r="Z2066" s="104" t="s">
        <v>666</v>
      </c>
      <c r="AA2066" s="104" t="s">
        <v>618</v>
      </c>
      <c r="AB2066" s="104" t="str">
        <f t="shared" si="174"/>
        <v>FERRO</v>
      </c>
      <c r="AC2066" s="106">
        <f>IF(AND(AB2066="FERRO",AA2066="PADRAO"),CONTROLE!$T$2,IF(AND(AB2066="FERRO",AA2066="ESPECIAL"),CONTROLE!$T$3,IF(AND(AB2066="ACO",AA2066="PADRAO"),CONTROLE!$T$8,IF(AND(AB2066="ACO",AA2066="ESPECIAL"),CONTROLE!$T$9,IF(AND(AB2066="ALUMINIO",AA2066="PADRAO"),CONTROLE!$T$5,IF(AND(AB2066="ALUMINIO",AA2066="ESPECIAL"),CONTROLE!$T$6))))))</f>
        <v>12738</v>
      </c>
    </row>
    <row r="2067" spans="25:29" ht="15" customHeight="1">
      <c r="Y2067" s="183" t="s">
        <v>2546</v>
      </c>
      <c r="Z2067" s="104" t="s">
        <v>666</v>
      </c>
      <c r="AA2067" s="104" t="s">
        <v>618</v>
      </c>
      <c r="AB2067" s="104" t="str">
        <f t="shared" si="174"/>
        <v>FERRO</v>
      </c>
      <c r="AC2067" s="106">
        <f>IF(AND(AB2067="FERRO",AA2067="PADRAO"),CONTROLE!$T$2,IF(AND(AB2067="FERRO",AA2067="ESPECIAL"),CONTROLE!$T$3,IF(AND(AB2067="ACO",AA2067="PADRAO"),CONTROLE!$T$8,IF(AND(AB2067="ACO",AA2067="ESPECIAL"),CONTROLE!$T$9,IF(AND(AB2067="ALUMINIO",AA2067="PADRAO"),CONTROLE!$T$5,IF(AND(AB2067="ALUMINIO",AA2067="ESPECIAL"),CONTROLE!$T$6))))))</f>
        <v>12738</v>
      </c>
    </row>
    <row r="2068" spans="25:29" ht="15" customHeight="1">
      <c r="Y2068" s="183" t="s">
        <v>1744</v>
      </c>
      <c r="Z2068" s="104" t="s">
        <v>664</v>
      </c>
      <c r="AA2068" s="104" t="s">
        <v>618</v>
      </c>
      <c r="AB2068" s="104" t="str">
        <f t="shared" si="174"/>
        <v>FERRO</v>
      </c>
      <c r="AC2068" s="106">
        <f>IF(AND(AB2068="FERRO",AA2068="PADRAO"),CONTROLE!$T$2,IF(AND(AB2068="FERRO",AA2068="ESPECIAL"),CONTROLE!$T$3,IF(AND(AB2068="ACO",AA2068="PADRAO"),CONTROLE!$T$8,IF(AND(AB2068="ACO",AA2068="ESPECIAL"),CONTROLE!$T$9,IF(AND(AB2068="ALUMINIO",AA2068="PADRAO"),CONTROLE!$T$5,IF(AND(AB2068="ALUMINIO",AA2068="ESPECIAL"),CONTROLE!$T$6))))))</f>
        <v>12738</v>
      </c>
    </row>
    <row r="2069" spans="25:29" ht="15" customHeight="1">
      <c r="Y2069" s="183" t="s">
        <v>1745</v>
      </c>
      <c r="Z2069" s="104" t="s">
        <v>617</v>
      </c>
      <c r="AA2069" s="104" t="s">
        <v>618</v>
      </c>
      <c r="AB2069" s="104" t="str">
        <f t="shared" si="174"/>
        <v>FERRO</v>
      </c>
      <c r="AC2069" s="106">
        <f>IF(AND(AB2069="FERRO",AA2069="PADRAO"),CONTROLE!$T$2,IF(AND(AB2069="FERRO",AA2069="ESPECIAL"),CONTROLE!$T$3,IF(AND(AB2069="ACO",AA2069="PADRAO"),CONTROLE!$T$8,IF(AND(AB2069="ACO",AA2069="ESPECIAL"),CONTROLE!$T$9,IF(AND(AB2069="ALUMINIO",AA2069="PADRAO"),CONTROLE!$T$5,IF(AND(AB2069="ALUMINIO",AA2069="ESPECIAL"),CONTROLE!$T$6))))))</f>
        <v>12738</v>
      </c>
    </row>
    <row r="2070" spans="25:29" ht="15" customHeight="1">
      <c r="Y2070" s="183" t="s">
        <v>1746</v>
      </c>
      <c r="Z2070" s="104" t="s">
        <v>696</v>
      </c>
      <c r="AA2070" s="104" t="s">
        <v>618</v>
      </c>
      <c r="AB2070" s="104" t="s">
        <v>2550</v>
      </c>
      <c r="AC2070" s="106">
        <f>IF(AND(AB2070="FERRO",AA2070="PADRAO"),CONTROLE!$T$2,IF(AND(AB2070="FERRO",AA2070="ESPECIAL"),CONTROLE!$T$3,IF(AND(AB2070="ACO",AA2070="PADRAO"),CONTROLE!$T$8,IF(AND(AB2070="ACO",AA2070="ESPECIAL"),CONTROLE!$T$9,IF(AND(AB2070="ALUMINIO",AA2070="PADRAO"),CONTROLE!$T$5,IF(AND(AB2070="ALUMINIO",AA2070="ESPECIAL"),CONTROLE!$T$6))))))</f>
        <v>12740</v>
      </c>
    </row>
    <row r="2071" spans="25:29" ht="15" customHeight="1">
      <c r="Y2071" s="183" t="s">
        <v>1747</v>
      </c>
      <c r="Z2071" s="104" t="s">
        <v>696</v>
      </c>
      <c r="AA2071" s="104" t="s">
        <v>618</v>
      </c>
      <c r="AB2071" s="104" t="s">
        <v>2550</v>
      </c>
      <c r="AC2071" s="106">
        <f>IF(AND(AB2071="FERRO",AA2071="PADRAO"),CONTROLE!$T$2,IF(AND(AB2071="FERRO",AA2071="ESPECIAL"),CONTROLE!$T$3,IF(AND(AB2071="ACO",AA2071="PADRAO"),CONTROLE!$T$8,IF(AND(AB2071="ACO",AA2071="ESPECIAL"),CONTROLE!$T$9,IF(AND(AB2071="ALUMINIO",AA2071="PADRAO"),CONTROLE!$T$5,IF(AND(AB2071="ALUMINIO",AA2071="ESPECIAL"),CONTROLE!$T$6))))))</f>
        <v>12740</v>
      </c>
    </row>
    <row r="2072" spans="25:29" ht="15" customHeight="1">
      <c r="Y2072" s="183" t="s">
        <v>530</v>
      </c>
      <c r="Z2072" s="104" t="s">
        <v>774</v>
      </c>
      <c r="AA2072" s="104" t="s">
        <v>618</v>
      </c>
      <c r="AB2072" s="104" t="s">
        <v>2550</v>
      </c>
      <c r="AC2072" s="106">
        <f>IF(AND(AB2072="FERRO",AA2072="PADRAO"),CONTROLE!$T$2,IF(AND(AB2072="FERRO",AA2072="ESPECIAL"),CONTROLE!$T$3,IF(AND(AB2072="ACO",AA2072="PADRAO"),CONTROLE!$T$8,IF(AND(AB2072="ACO",AA2072="ESPECIAL"),CONTROLE!$T$9,IF(AND(AB2072="ALUMINIO",AA2072="PADRAO"),CONTROLE!$T$5,IF(AND(AB2072="ALUMINIO",AA2072="ESPECIAL"),CONTROLE!$T$6))))))</f>
        <v>12740</v>
      </c>
    </row>
    <row r="2073" spans="25:29" ht="15" customHeight="1">
      <c r="Y2073" s="183" t="s">
        <v>478</v>
      </c>
      <c r="Z2073" s="104" t="s">
        <v>696</v>
      </c>
      <c r="AA2073" s="104" t="s">
        <v>618</v>
      </c>
      <c r="AB2073" s="104" t="s">
        <v>2550</v>
      </c>
      <c r="AC2073" s="106">
        <f>IF(AND(AB2073="FERRO",AA2073="PADRAO"),CONTROLE!$T$2,IF(AND(AB2073="FERRO",AA2073="ESPECIAL"),CONTROLE!$T$3,IF(AND(AB2073="ACO",AA2073="PADRAO"),CONTROLE!$T$8,IF(AND(AB2073="ACO",AA2073="ESPECIAL"),CONTROLE!$T$9,IF(AND(AB2073="ALUMINIO",AA2073="PADRAO"),CONTROLE!$T$5,IF(AND(AB2073="ALUMINIO",AA2073="ESPECIAL"),CONTROLE!$T$6))))))</f>
        <v>12740</v>
      </c>
    </row>
    <row r="2074" spans="25:29" ht="15" customHeight="1">
      <c r="Y2074" s="183" t="s">
        <v>1748</v>
      </c>
      <c r="Z2074" s="104" t="s">
        <v>696</v>
      </c>
      <c r="AA2074" s="104" t="s">
        <v>618</v>
      </c>
      <c r="AB2074" s="104" t="s">
        <v>2550</v>
      </c>
      <c r="AC2074" s="106">
        <f>IF(AND(AB2074="FERRO",AA2074="PADRAO"),CONTROLE!$T$2,IF(AND(AB2074="FERRO",AA2074="ESPECIAL"),CONTROLE!$T$3,IF(AND(AB2074="ACO",AA2074="PADRAO"),CONTROLE!$T$8,IF(AND(AB2074="ACO",AA2074="ESPECIAL"),CONTROLE!$T$9,IF(AND(AB2074="ALUMINIO",AA2074="PADRAO"),CONTROLE!$T$5,IF(AND(AB2074="ALUMINIO",AA2074="ESPECIAL"),CONTROLE!$T$6))))))</f>
        <v>12740</v>
      </c>
    </row>
    <row r="2075" spans="25:29" ht="15" customHeight="1">
      <c r="Y2075" s="183" t="s">
        <v>1749</v>
      </c>
      <c r="Z2075" s="104" t="s">
        <v>696</v>
      </c>
      <c r="AA2075" s="104" t="s">
        <v>618</v>
      </c>
      <c r="AB2075" s="104" t="s">
        <v>2550</v>
      </c>
      <c r="AC2075" s="106">
        <f>IF(AND(AB2075="FERRO",AA2075="PADRAO"),CONTROLE!$T$2,IF(AND(AB2075="FERRO",AA2075="ESPECIAL"),CONTROLE!$T$3,IF(AND(AB2075="ACO",AA2075="PADRAO"),CONTROLE!$T$8,IF(AND(AB2075="ACO",AA2075="ESPECIAL"),CONTROLE!$T$9,IF(AND(AB2075="ALUMINIO",AA2075="PADRAO"),CONTROLE!$T$5,IF(AND(AB2075="ALUMINIO",AA2075="ESPECIAL"),CONTROLE!$T$6))))))</f>
        <v>12740</v>
      </c>
    </row>
    <row r="2076" spans="25:29" ht="15" customHeight="1">
      <c r="Y2076" s="183" t="s">
        <v>1750</v>
      </c>
      <c r="Z2076" s="104" t="s">
        <v>696</v>
      </c>
      <c r="AA2076" s="104" t="s">
        <v>618</v>
      </c>
      <c r="AB2076" s="104" t="s">
        <v>2550</v>
      </c>
      <c r="AC2076" s="106">
        <f>IF(AND(AB2076="FERRO",AA2076="PADRAO"),CONTROLE!$T$2,IF(AND(AB2076="FERRO",AA2076="ESPECIAL"),CONTROLE!$T$3,IF(AND(AB2076="ACO",AA2076="PADRAO"),CONTROLE!$T$8,IF(AND(AB2076="ACO",AA2076="ESPECIAL"),CONTROLE!$T$9,IF(AND(AB2076="ALUMINIO",AA2076="PADRAO"),CONTROLE!$T$5,IF(AND(AB2076="ALUMINIO",AA2076="ESPECIAL"),CONTROLE!$T$6))))))</f>
        <v>12740</v>
      </c>
    </row>
    <row r="2077" spans="25:29" ht="15" customHeight="1">
      <c r="Y2077" s="183" t="s">
        <v>1751</v>
      </c>
      <c r="Z2077" s="104" t="s">
        <v>617</v>
      </c>
      <c r="AA2077" s="104" t="s">
        <v>618</v>
      </c>
      <c r="AB2077" s="104" t="str">
        <f>IF(LEFT(Z2077,1)="G","FERRO",0)</f>
        <v>FERRO</v>
      </c>
      <c r="AC2077" s="106">
        <f>IF(AND(AB2077="FERRO",AA2077="PADRAO"),CONTROLE!$T$2,IF(AND(AB2077="FERRO",AA2077="ESPECIAL"),CONTROLE!$T$3,IF(AND(AB2077="ACO",AA2077="PADRAO"),CONTROLE!$T$8,IF(AND(AB2077="ACO",AA2077="ESPECIAL"),CONTROLE!$T$9,IF(AND(AB2077="ALUMINIO",AA2077="PADRAO"),CONTROLE!$T$5,IF(AND(AB2077="ALUMINIO",AA2077="ESPECIAL"),CONTROLE!$T$6))))))</f>
        <v>12738</v>
      </c>
    </row>
    <row r="2078" spans="25:29" ht="15" customHeight="1">
      <c r="Y2078" s="183" t="s">
        <v>1752</v>
      </c>
      <c r="Z2078" s="104" t="s">
        <v>784</v>
      </c>
      <c r="AA2078" s="104" t="s">
        <v>618</v>
      </c>
      <c r="AB2078" s="104" t="str">
        <f>IF(LEFT(Z2078,1)="G","FERRO",0)</f>
        <v>FERRO</v>
      </c>
      <c r="AC2078" s="106">
        <f>IF(AND(AB2078="FERRO",AA2078="PADRAO"),CONTROLE!$T$2,IF(AND(AB2078="FERRO",AA2078="ESPECIAL"),CONTROLE!$T$3,IF(AND(AB2078="ACO",AA2078="PADRAO"),CONTROLE!$T$8,IF(AND(AB2078="ACO",AA2078="ESPECIAL"),CONTROLE!$T$9,IF(AND(AB2078="ALUMINIO",AA2078="PADRAO"),CONTROLE!$T$5,IF(AND(AB2078="ALUMINIO",AA2078="ESPECIAL"),CONTROLE!$T$6))))))</f>
        <v>12738</v>
      </c>
    </row>
    <row r="2079" spans="25:29" ht="15" customHeight="1">
      <c r="Y2079" s="183" t="s">
        <v>580</v>
      </c>
      <c r="Z2079" s="104" t="s">
        <v>617</v>
      </c>
      <c r="AA2079" s="104" t="s">
        <v>618</v>
      </c>
      <c r="AB2079" s="104" t="str">
        <f>IF(LEFT(Z2079,1)="G","FERRO",0)</f>
        <v>FERRO</v>
      </c>
      <c r="AC2079" s="106">
        <f>IF(AND(AB2079="FERRO",AA2079="PADRAO"),CONTROLE!$T$2,IF(AND(AB2079="FERRO",AA2079="ESPECIAL"),CONTROLE!$T$3,IF(AND(AB2079="ACO",AA2079="PADRAO"),CONTROLE!$T$8,IF(AND(AB2079="ACO",AA2079="ESPECIAL"),CONTROLE!$T$9,IF(AND(AB2079="ALUMINIO",AA2079="PADRAO"),CONTROLE!$T$5,IF(AND(AB2079="ALUMINIO",AA2079="ESPECIAL"),CONTROLE!$T$6))))))</f>
        <v>12738</v>
      </c>
    </row>
    <row r="2080" spans="25:29" ht="15" customHeight="1">
      <c r="Y2080" s="183" t="s">
        <v>1753</v>
      </c>
      <c r="Z2080" s="104" t="s">
        <v>696</v>
      </c>
      <c r="AA2080" s="104" t="s">
        <v>618</v>
      </c>
      <c r="AB2080" s="104" t="s">
        <v>2550</v>
      </c>
      <c r="AC2080" s="106">
        <f>IF(AND(AB2080="FERRO",AA2080="PADRAO"),CONTROLE!$T$2,IF(AND(AB2080="FERRO",AA2080="ESPECIAL"),CONTROLE!$T$3,IF(AND(AB2080="ACO",AA2080="PADRAO"),CONTROLE!$T$8,IF(AND(AB2080="ACO",AA2080="ESPECIAL"),CONTROLE!$T$9,IF(AND(AB2080="ALUMINIO",AA2080="PADRAO"),CONTROLE!$T$5,IF(AND(AB2080="ALUMINIO",AA2080="ESPECIAL"),CONTROLE!$T$6))))))</f>
        <v>12740</v>
      </c>
    </row>
    <row r="2081" spans="25:29" ht="15" customHeight="1">
      <c r="Y2081" s="183" t="s">
        <v>1754</v>
      </c>
      <c r="Z2081" s="104" t="s">
        <v>696</v>
      </c>
      <c r="AA2081" s="104" t="s">
        <v>618</v>
      </c>
      <c r="AB2081" s="104" t="s">
        <v>2550</v>
      </c>
      <c r="AC2081" s="106">
        <f>IF(AND(AB2081="FERRO",AA2081="PADRAO"),CONTROLE!$T$2,IF(AND(AB2081="FERRO",AA2081="ESPECIAL"),CONTROLE!$T$3,IF(AND(AB2081="ACO",AA2081="PADRAO"),CONTROLE!$T$8,IF(AND(AB2081="ACO",AA2081="ESPECIAL"),CONTROLE!$T$9,IF(AND(AB2081="ALUMINIO",AA2081="PADRAO"),CONTROLE!$T$5,IF(AND(AB2081="ALUMINIO",AA2081="ESPECIAL"),CONTROLE!$T$6))))))</f>
        <v>12740</v>
      </c>
    </row>
    <row r="2082" spans="25:29" ht="15" customHeight="1">
      <c r="Y2082" s="183" t="s">
        <v>88</v>
      </c>
      <c r="Z2082" s="104" t="s">
        <v>696</v>
      </c>
      <c r="AA2082" s="104" t="s">
        <v>618</v>
      </c>
      <c r="AB2082" s="104" t="s">
        <v>2550</v>
      </c>
      <c r="AC2082" s="106">
        <f>IF(AND(AB2082="FERRO",AA2082="PADRAO"),CONTROLE!$T$2,IF(AND(AB2082="FERRO",AA2082="ESPECIAL"),CONTROLE!$T$3,IF(AND(AB2082="ACO",AA2082="PADRAO"),CONTROLE!$T$8,IF(AND(AB2082="ACO",AA2082="ESPECIAL"),CONTROLE!$T$9,IF(AND(AB2082="ALUMINIO",AA2082="PADRAO"),CONTROLE!$T$5,IF(AND(AB2082="ALUMINIO",AA2082="ESPECIAL"),CONTROLE!$T$6))))))</f>
        <v>12740</v>
      </c>
    </row>
    <row r="2083" spans="25:29" ht="15" customHeight="1">
      <c r="Y2083" s="183" t="s">
        <v>1755</v>
      </c>
      <c r="Z2083" s="104" t="s">
        <v>696</v>
      </c>
      <c r="AA2083" s="104" t="s">
        <v>618</v>
      </c>
      <c r="AB2083" s="104" t="s">
        <v>2550</v>
      </c>
      <c r="AC2083" s="106">
        <f>IF(AND(AB2083="FERRO",AA2083="PADRAO"),CONTROLE!$T$2,IF(AND(AB2083="FERRO",AA2083="ESPECIAL"),CONTROLE!$T$3,IF(AND(AB2083="ACO",AA2083="PADRAO"),CONTROLE!$T$8,IF(AND(AB2083="ACO",AA2083="ESPECIAL"),CONTROLE!$T$9,IF(AND(AB2083="ALUMINIO",AA2083="PADRAO"),CONTROLE!$T$5,IF(AND(AB2083="ALUMINIO",AA2083="ESPECIAL"),CONTROLE!$T$6))))))</f>
        <v>12740</v>
      </c>
    </row>
    <row r="2084" spans="25:29" ht="15" customHeight="1">
      <c r="Y2084" s="183" t="s">
        <v>1756</v>
      </c>
      <c r="Z2084" s="104" t="s">
        <v>696</v>
      </c>
      <c r="AA2084" s="104" t="s">
        <v>618</v>
      </c>
      <c r="AB2084" s="104" t="s">
        <v>2550</v>
      </c>
      <c r="AC2084" s="106">
        <f>IF(AND(AB2084="FERRO",AA2084="PADRAO"),CONTROLE!$T$2,IF(AND(AB2084="FERRO",AA2084="ESPECIAL"),CONTROLE!$T$3,IF(AND(AB2084="ACO",AA2084="PADRAO"),CONTROLE!$T$8,IF(AND(AB2084="ACO",AA2084="ESPECIAL"),CONTROLE!$T$9,IF(AND(AB2084="ALUMINIO",AA2084="PADRAO"),CONTROLE!$T$5,IF(AND(AB2084="ALUMINIO",AA2084="ESPECIAL"),CONTROLE!$T$6))))))</f>
        <v>12740</v>
      </c>
    </row>
    <row r="2085" spans="25:29" ht="15" customHeight="1">
      <c r="Y2085" s="183" t="s">
        <v>524</v>
      </c>
      <c r="Z2085" s="104" t="s">
        <v>696</v>
      </c>
      <c r="AA2085" s="104" t="s">
        <v>706</v>
      </c>
      <c r="AB2085" s="104" t="s">
        <v>2550</v>
      </c>
      <c r="AC2085" s="106">
        <f>IF(AND(AB2085="FERRO",AA2085="PADRAO"),CONTROLE!$T$2,IF(AND(AB2085="FERRO",AA2085="ESPECIAL"),CONTROLE!$T$3,IF(AND(AB2085="ACO",AA2085="PADRAO"),CONTROLE!$T$8,IF(AND(AB2085="ACO",AA2085="ESPECIAL"),CONTROLE!$T$9,IF(AND(AB2085="ALUMINIO",AA2085="PADRAO"),CONTROLE!$T$5,IF(AND(AB2085="ALUMINIO",AA2085="ESPECIAL"),CONTROLE!$T$6))))))</f>
        <v>12739</v>
      </c>
    </row>
    <row r="2086" spans="25:29" ht="15" customHeight="1">
      <c r="Y2086" s="183" t="s">
        <v>1757</v>
      </c>
      <c r="Z2086" s="104" t="s">
        <v>696</v>
      </c>
      <c r="AA2086" s="104" t="s">
        <v>706</v>
      </c>
      <c r="AB2086" s="104" t="s">
        <v>2550</v>
      </c>
      <c r="AC2086" s="106">
        <f>IF(AND(AB2086="FERRO",AA2086="PADRAO"),CONTROLE!$T$2,IF(AND(AB2086="FERRO",AA2086="ESPECIAL"),CONTROLE!$T$3,IF(AND(AB2086="ACO",AA2086="PADRAO"),CONTROLE!$T$8,IF(AND(AB2086="ACO",AA2086="ESPECIAL"),CONTROLE!$T$9,IF(AND(AB2086="ALUMINIO",AA2086="PADRAO"),CONTROLE!$T$5,IF(AND(AB2086="ALUMINIO",AA2086="ESPECIAL"),CONTROLE!$T$6))))))</f>
        <v>12739</v>
      </c>
    </row>
    <row r="2087" spans="25:29" ht="15" customHeight="1">
      <c r="Y2087" s="183" t="s">
        <v>42</v>
      </c>
      <c r="Z2087" s="104" t="s">
        <v>696</v>
      </c>
      <c r="AA2087" s="104" t="s">
        <v>706</v>
      </c>
      <c r="AB2087" s="104" t="s">
        <v>2550</v>
      </c>
      <c r="AC2087" s="106">
        <f>IF(AND(AB2087="FERRO",AA2087="PADRAO"),CONTROLE!$T$2,IF(AND(AB2087="FERRO",AA2087="ESPECIAL"),CONTROLE!$T$3,IF(AND(AB2087="ACO",AA2087="PADRAO"),CONTROLE!$T$8,IF(AND(AB2087="ACO",AA2087="ESPECIAL"),CONTROLE!$T$9,IF(AND(AB2087="ALUMINIO",AA2087="PADRAO"),CONTROLE!$T$5,IF(AND(AB2087="ALUMINIO",AA2087="ESPECIAL"),CONTROLE!$T$6))))))</f>
        <v>12739</v>
      </c>
    </row>
    <row r="2088" spans="25:29" ht="15" customHeight="1">
      <c r="Y2088" s="183" t="s">
        <v>83</v>
      </c>
      <c r="Z2088" s="104" t="s">
        <v>696</v>
      </c>
      <c r="AA2088" s="104" t="s">
        <v>706</v>
      </c>
      <c r="AB2088" s="104" t="s">
        <v>2550</v>
      </c>
      <c r="AC2088" s="106">
        <f>IF(AND(AB2088="FERRO",AA2088="PADRAO"),CONTROLE!$T$2,IF(AND(AB2088="FERRO",AA2088="ESPECIAL"),CONTROLE!$T$3,IF(AND(AB2088="ACO",AA2088="PADRAO"),CONTROLE!$T$8,IF(AND(AB2088="ACO",AA2088="ESPECIAL"),CONTROLE!$T$9,IF(AND(AB2088="ALUMINIO",AA2088="PADRAO"),CONTROLE!$T$5,IF(AND(AB2088="ALUMINIO",AA2088="ESPECIAL"),CONTROLE!$T$6))))))</f>
        <v>12739</v>
      </c>
    </row>
    <row r="2089" spans="25:29" ht="15" customHeight="1">
      <c r="Y2089" s="183" t="s">
        <v>410</v>
      </c>
      <c r="Z2089" s="104" t="s">
        <v>696</v>
      </c>
      <c r="AA2089" s="104" t="s">
        <v>706</v>
      </c>
      <c r="AB2089" s="104" t="s">
        <v>2550</v>
      </c>
      <c r="AC2089" s="106">
        <f>IF(AND(AB2089="FERRO",AA2089="PADRAO"),CONTROLE!$T$2,IF(AND(AB2089="FERRO",AA2089="ESPECIAL"),CONTROLE!$T$3,IF(AND(AB2089="ACO",AA2089="PADRAO"),CONTROLE!$T$8,IF(AND(AB2089="ACO",AA2089="ESPECIAL"),CONTROLE!$T$9,IF(AND(AB2089="ALUMINIO",AA2089="PADRAO"),CONTROLE!$T$5,IF(AND(AB2089="ALUMINIO",AA2089="ESPECIAL"),CONTROLE!$T$6))))))</f>
        <v>12739</v>
      </c>
    </row>
    <row r="2090" spans="25:29" ht="15" customHeight="1">
      <c r="Y2090" s="183" t="s">
        <v>1758</v>
      </c>
      <c r="Z2090" s="104" t="s">
        <v>696</v>
      </c>
      <c r="AA2090" s="104" t="s">
        <v>706</v>
      </c>
      <c r="AB2090" s="104" t="s">
        <v>2550</v>
      </c>
      <c r="AC2090" s="106">
        <f>IF(AND(AB2090="FERRO",AA2090="PADRAO"),CONTROLE!$T$2,IF(AND(AB2090="FERRO",AA2090="ESPECIAL"),CONTROLE!$T$3,IF(AND(AB2090="ACO",AA2090="PADRAO"),CONTROLE!$T$8,IF(AND(AB2090="ACO",AA2090="ESPECIAL"),CONTROLE!$T$9,IF(AND(AB2090="ALUMINIO",AA2090="PADRAO"),CONTROLE!$T$5,IF(AND(AB2090="ALUMINIO",AA2090="ESPECIAL"),CONTROLE!$T$6))))))</f>
        <v>12739</v>
      </c>
    </row>
    <row r="2091" spans="25:29" ht="15" customHeight="1">
      <c r="Y2091" s="183" t="s">
        <v>187</v>
      </c>
      <c r="Z2091" s="104" t="s">
        <v>696</v>
      </c>
      <c r="AA2091" s="104" t="s">
        <v>706</v>
      </c>
      <c r="AB2091" s="104" t="s">
        <v>2550</v>
      </c>
      <c r="AC2091" s="106">
        <f>IF(AND(AB2091="FERRO",AA2091="PADRAO"),CONTROLE!$T$2,IF(AND(AB2091="FERRO",AA2091="ESPECIAL"),CONTROLE!$T$3,IF(AND(AB2091="ACO",AA2091="PADRAO"),CONTROLE!$T$8,IF(AND(AB2091="ACO",AA2091="ESPECIAL"),CONTROLE!$T$9,IF(AND(AB2091="ALUMINIO",AA2091="PADRAO"),CONTROLE!$T$5,IF(AND(AB2091="ALUMINIO",AA2091="ESPECIAL"),CONTROLE!$T$6))))))</f>
        <v>12739</v>
      </c>
    </row>
    <row r="2092" spans="25:29" ht="15" customHeight="1">
      <c r="Y2092" s="183" t="s">
        <v>49</v>
      </c>
      <c r="Z2092" s="104" t="s">
        <v>696</v>
      </c>
      <c r="AA2092" s="104" t="s">
        <v>706</v>
      </c>
      <c r="AB2092" s="104" t="s">
        <v>2550</v>
      </c>
      <c r="AC2092" s="106">
        <f>IF(AND(AB2092="FERRO",AA2092="PADRAO"),CONTROLE!$T$2,IF(AND(AB2092="FERRO",AA2092="ESPECIAL"),CONTROLE!$T$3,IF(AND(AB2092="ACO",AA2092="PADRAO"),CONTROLE!$T$8,IF(AND(AB2092="ACO",AA2092="ESPECIAL"),CONTROLE!$T$9,IF(AND(AB2092="ALUMINIO",AA2092="PADRAO"),CONTROLE!$T$5,IF(AND(AB2092="ALUMINIO",AA2092="ESPECIAL"),CONTROLE!$T$6))))))</f>
        <v>12739</v>
      </c>
    </row>
    <row r="2093" spans="25:29" ht="15" customHeight="1">
      <c r="Y2093" s="183" t="s">
        <v>1759</v>
      </c>
      <c r="Z2093" s="104" t="s">
        <v>696</v>
      </c>
      <c r="AA2093" s="104" t="s">
        <v>706</v>
      </c>
      <c r="AB2093" s="104" t="s">
        <v>2550</v>
      </c>
      <c r="AC2093" s="106">
        <f>IF(AND(AB2093="FERRO",AA2093="PADRAO"),CONTROLE!$T$2,IF(AND(AB2093="FERRO",AA2093="ESPECIAL"),CONTROLE!$T$3,IF(AND(AB2093="ACO",AA2093="PADRAO"),CONTROLE!$T$8,IF(AND(AB2093="ACO",AA2093="ESPECIAL"),CONTROLE!$T$9,IF(AND(AB2093="ALUMINIO",AA2093="PADRAO"),CONTROLE!$T$5,IF(AND(AB2093="ALUMINIO",AA2093="ESPECIAL"),CONTROLE!$T$6))))))</f>
        <v>12739</v>
      </c>
    </row>
    <row r="2094" spans="25:29" ht="15" customHeight="1">
      <c r="Y2094" s="183" t="s">
        <v>245</v>
      </c>
      <c r="Z2094" s="104" t="s">
        <v>696</v>
      </c>
      <c r="AA2094" s="104" t="s">
        <v>706</v>
      </c>
      <c r="AB2094" s="104" t="s">
        <v>2550</v>
      </c>
      <c r="AC2094" s="106">
        <f>IF(AND(AB2094="FERRO",AA2094="PADRAO"),CONTROLE!$T$2,IF(AND(AB2094="FERRO",AA2094="ESPECIAL"),CONTROLE!$T$3,IF(AND(AB2094="ACO",AA2094="PADRAO"),CONTROLE!$T$8,IF(AND(AB2094="ACO",AA2094="ESPECIAL"),CONTROLE!$T$9,IF(AND(AB2094="ALUMINIO",AA2094="PADRAO"),CONTROLE!$T$5,IF(AND(AB2094="ALUMINIO",AA2094="ESPECIAL"),CONTROLE!$T$6))))))</f>
        <v>12739</v>
      </c>
    </row>
    <row r="2095" spans="25:29" ht="15" customHeight="1">
      <c r="Y2095" s="183" t="s">
        <v>552</v>
      </c>
      <c r="Z2095" s="104" t="s">
        <v>696</v>
      </c>
      <c r="AA2095" s="104" t="s">
        <v>706</v>
      </c>
      <c r="AB2095" s="104" t="s">
        <v>2550</v>
      </c>
      <c r="AC2095" s="106">
        <f>IF(AND(AB2095="FERRO",AA2095="PADRAO"),CONTROLE!$T$2,IF(AND(AB2095="FERRO",AA2095="ESPECIAL"),CONTROLE!$T$3,IF(AND(AB2095="ACO",AA2095="PADRAO"),CONTROLE!$T$8,IF(AND(AB2095="ACO",AA2095="ESPECIAL"),CONTROLE!$T$9,IF(AND(AB2095="ALUMINIO",AA2095="PADRAO"),CONTROLE!$T$5,IF(AND(AB2095="ALUMINIO",AA2095="ESPECIAL"),CONTROLE!$T$6))))))</f>
        <v>12739</v>
      </c>
    </row>
    <row r="2096" spans="25:29" ht="15" customHeight="1">
      <c r="Y2096" s="183" t="s">
        <v>1760</v>
      </c>
      <c r="Z2096" s="104" t="s">
        <v>696</v>
      </c>
      <c r="AA2096" s="104" t="s">
        <v>706</v>
      </c>
      <c r="AB2096" s="104" t="s">
        <v>2550</v>
      </c>
      <c r="AC2096" s="106">
        <f>IF(AND(AB2096="FERRO",AA2096="PADRAO"),CONTROLE!$T$2,IF(AND(AB2096="FERRO",AA2096="ESPECIAL"),CONTROLE!$T$3,IF(AND(AB2096="ACO",AA2096="PADRAO"),CONTROLE!$T$8,IF(AND(AB2096="ACO",AA2096="ESPECIAL"),CONTROLE!$T$9,IF(AND(AB2096="ALUMINIO",AA2096="PADRAO"),CONTROLE!$T$5,IF(AND(AB2096="ALUMINIO",AA2096="ESPECIAL"),CONTROLE!$T$6))))))</f>
        <v>12739</v>
      </c>
    </row>
    <row r="2097" spans="25:29" ht="15" customHeight="1">
      <c r="Y2097" s="183" t="s">
        <v>1761</v>
      </c>
      <c r="Z2097" s="104" t="s">
        <v>696</v>
      </c>
      <c r="AA2097" s="104" t="s">
        <v>706</v>
      </c>
      <c r="AB2097" s="104" t="s">
        <v>2550</v>
      </c>
      <c r="AC2097" s="106">
        <f>IF(AND(AB2097="FERRO",AA2097="PADRAO"),CONTROLE!$T$2,IF(AND(AB2097="FERRO",AA2097="ESPECIAL"),CONTROLE!$T$3,IF(AND(AB2097="ACO",AA2097="PADRAO"),CONTROLE!$T$8,IF(AND(AB2097="ACO",AA2097="ESPECIAL"),CONTROLE!$T$9,IF(AND(AB2097="ALUMINIO",AA2097="PADRAO"),CONTROLE!$T$5,IF(AND(AB2097="ALUMINIO",AA2097="ESPECIAL"),CONTROLE!$T$6))))))</f>
        <v>12739</v>
      </c>
    </row>
    <row r="2098" spans="25:29" ht="15" customHeight="1">
      <c r="Y2098" s="183" t="s">
        <v>515</v>
      </c>
      <c r="Z2098" s="104" t="s">
        <v>696</v>
      </c>
      <c r="AA2098" s="104" t="s">
        <v>706</v>
      </c>
      <c r="AB2098" s="104" t="s">
        <v>2550</v>
      </c>
      <c r="AC2098" s="106">
        <f>IF(AND(AB2098="FERRO",AA2098="PADRAO"),CONTROLE!$T$2,IF(AND(AB2098="FERRO",AA2098="ESPECIAL"),CONTROLE!$T$3,IF(AND(AB2098="ACO",AA2098="PADRAO"),CONTROLE!$T$8,IF(AND(AB2098="ACO",AA2098="ESPECIAL"),CONTROLE!$T$9,IF(AND(AB2098="ALUMINIO",AA2098="PADRAO"),CONTROLE!$T$5,IF(AND(AB2098="ALUMINIO",AA2098="ESPECIAL"),CONTROLE!$T$6))))))</f>
        <v>12739</v>
      </c>
    </row>
    <row r="2099" spans="25:29" ht="15" customHeight="1">
      <c r="Y2099" s="183" t="s">
        <v>188</v>
      </c>
      <c r="Z2099" s="104" t="s">
        <v>696</v>
      </c>
      <c r="AA2099" s="104" t="s">
        <v>706</v>
      </c>
      <c r="AB2099" s="104" t="s">
        <v>2550</v>
      </c>
      <c r="AC2099" s="106">
        <f>IF(AND(AB2099="FERRO",AA2099="PADRAO"),CONTROLE!$T$2,IF(AND(AB2099="FERRO",AA2099="ESPECIAL"),CONTROLE!$T$3,IF(AND(AB2099="ACO",AA2099="PADRAO"),CONTROLE!$T$8,IF(AND(AB2099="ACO",AA2099="ESPECIAL"),CONTROLE!$T$9,IF(AND(AB2099="ALUMINIO",AA2099="PADRAO"),CONTROLE!$T$5,IF(AND(AB2099="ALUMINIO",AA2099="ESPECIAL"),CONTROLE!$T$6))))))</f>
        <v>12739</v>
      </c>
    </row>
    <row r="2100" spans="25:29" ht="15" customHeight="1">
      <c r="Y2100" s="183" t="s">
        <v>1762</v>
      </c>
      <c r="Z2100" s="104" t="s">
        <v>696</v>
      </c>
      <c r="AA2100" s="104" t="s">
        <v>706</v>
      </c>
      <c r="AB2100" s="104" t="s">
        <v>2550</v>
      </c>
      <c r="AC2100" s="106">
        <f>IF(AND(AB2100="FERRO",AA2100="PADRAO"),CONTROLE!$T$2,IF(AND(AB2100="FERRO",AA2100="ESPECIAL"),CONTROLE!$T$3,IF(AND(AB2100="ACO",AA2100="PADRAO"),CONTROLE!$T$8,IF(AND(AB2100="ACO",AA2100="ESPECIAL"),CONTROLE!$T$9,IF(AND(AB2100="ALUMINIO",AA2100="PADRAO"),CONTROLE!$T$5,IF(AND(AB2100="ALUMINIO",AA2100="ESPECIAL"),CONTROLE!$T$6))))))</f>
        <v>12739</v>
      </c>
    </row>
    <row r="2101" spans="25:29" ht="15" customHeight="1">
      <c r="Y2101" s="183" t="s">
        <v>1763</v>
      </c>
      <c r="Z2101" s="104" t="s">
        <v>696</v>
      </c>
      <c r="AA2101" s="104" t="s">
        <v>706</v>
      </c>
      <c r="AB2101" s="104" t="s">
        <v>2550</v>
      </c>
      <c r="AC2101" s="106">
        <f>IF(AND(AB2101="FERRO",AA2101="PADRAO"),CONTROLE!$T$2,IF(AND(AB2101="FERRO",AA2101="ESPECIAL"),CONTROLE!$T$3,IF(AND(AB2101="ACO",AA2101="PADRAO"),CONTROLE!$T$8,IF(AND(AB2101="ACO",AA2101="ESPECIAL"),CONTROLE!$T$9,IF(AND(AB2101="ALUMINIO",AA2101="PADRAO"),CONTROLE!$T$5,IF(AND(AB2101="ALUMINIO",AA2101="ESPECIAL"),CONTROLE!$T$6))))))</f>
        <v>12739</v>
      </c>
    </row>
    <row r="2102" spans="25:29" ht="15" customHeight="1">
      <c r="Y2102" s="183" t="s">
        <v>1764</v>
      </c>
      <c r="Z2102" s="104" t="s">
        <v>696</v>
      </c>
      <c r="AA2102" s="104" t="s">
        <v>706</v>
      </c>
      <c r="AB2102" s="104" t="s">
        <v>2550</v>
      </c>
      <c r="AC2102" s="106">
        <f>IF(AND(AB2102="FERRO",AA2102="PADRAO"),CONTROLE!$T$2,IF(AND(AB2102="FERRO",AA2102="ESPECIAL"),CONTROLE!$T$3,IF(AND(AB2102="ACO",AA2102="PADRAO"),CONTROLE!$T$8,IF(AND(AB2102="ACO",AA2102="ESPECIAL"),CONTROLE!$T$9,IF(AND(AB2102="ALUMINIO",AA2102="PADRAO"),CONTROLE!$T$5,IF(AND(AB2102="ALUMINIO",AA2102="ESPECIAL"),CONTROLE!$T$6))))))</f>
        <v>12739</v>
      </c>
    </row>
    <row r="2103" spans="25:29" ht="15" customHeight="1">
      <c r="Y2103" s="183" t="s">
        <v>613</v>
      </c>
      <c r="Z2103" s="104" t="s">
        <v>696</v>
      </c>
      <c r="AA2103" s="104" t="s">
        <v>706</v>
      </c>
      <c r="AB2103" s="104" t="s">
        <v>2550</v>
      </c>
      <c r="AC2103" s="106">
        <f>IF(AND(AB2103="FERRO",AA2103="PADRAO"),CONTROLE!$T$2,IF(AND(AB2103="FERRO",AA2103="ESPECIAL"),CONTROLE!$T$3,IF(AND(AB2103="ACO",AA2103="PADRAO"),CONTROLE!$T$8,IF(AND(AB2103="ACO",AA2103="ESPECIAL"),CONTROLE!$T$9,IF(AND(AB2103="ALUMINIO",AA2103="PADRAO"),CONTROLE!$T$5,IF(AND(AB2103="ALUMINIO",AA2103="ESPECIAL"),CONTROLE!$T$6))))))</f>
        <v>12739</v>
      </c>
    </row>
    <row r="2104" spans="25:29" ht="15" customHeight="1">
      <c r="Y2104" s="183" t="s">
        <v>1765</v>
      </c>
      <c r="Z2104" s="104" t="s">
        <v>696</v>
      </c>
      <c r="AA2104" s="104" t="s">
        <v>706</v>
      </c>
      <c r="AB2104" s="104" t="s">
        <v>2550</v>
      </c>
      <c r="AC2104" s="106">
        <f>IF(AND(AB2104="FERRO",AA2104="PADRAO"),CONTROLE!$T$2,IF(AND(AB2104="FERRO",AA2104="ESPECIAL"),CONTROLE!$T$3,IF(AND(AB2104="ACO",AA2104="PADRAO"),CONTROLE!$T$8,IF(AND(AB2104="ACO",AA2104="ESPECIAL"),CONTROLE!$T$9,IF(AND(AB2104="ALUMINIO",AA2104="PADRAO"),CONTROLE!$T$5,IF(AND(AB2104="ALUMINIO",AA2104="ESPECIAL"),CONTROLE!$T$6))))))</f>
        <v>12739</v>
      </c>
    </row>
    <row r="2105" spans="25:29" ht="15" customHeight="1">
      <c r="Y2105" s="183" t="s">
        <v>1766</v>
      </c>
      <c r="Z2105" s="104" t="s">
        <v>696</v>
      </c>
      <c r="AA2105" s="104" t="s">
        <v>706</v>
      </c>
      <c r="AB2105" s="104" t="s">
        <v>2550</v>
      </c>
      <c r="AC2105" s="106">
        <f>IF(AND(AB2105="FERRO",AA2105="PADRAO"),CONTROLE!$T$2,IF(AND(AB2105="FERRO",AA2105="ESPECIAL"),CONTROLE!$T$3,IF(AND(AB2105="ACO",AA2105="PADRAO"),CONTROLE!$T$8,IF(AND(AB2105="ACO",AA2105="ESPECIAL"),CONTROLE!$T$9,IF(AND(AB2105="ALUMINIO",AA2105="PADRAO"),CONTROLE!$T$5,IF(AND(AB2105="ALUMINIO",AA2105="ESPECIAL"),CONTROLE!$T$6))))))</f>
        <v>12739</v>
      </c>
    </row>
    <row r="2106" spans="25:29" ht="15" customHeight="1">
      <c r="Y2106" s="183" t="s">
        <v>1767</v>
      </c>
      <c r="Z2106" s="104" t="s">
        <v>696</v>
      </c>
      <c r="AA2106" s="104" t="s">
        <v>706</v>
      </c>
      <c r="AB2106" s="104" t="s">
        <v>2550</v>
      </c>
      <c r="AC2106" s="106">
        <f>IF(AND(AB2106="FERRO",AA2106="PADRAO"),CONTROLE!$T$2,IF(AND(AB2106="FERRO",AA2106="ESPECIAL"),CONTROLE!$T$3,IF(AND(AB2106="ACO",AA2106="PADRAO"),CONTROLE!$T$8,IF(AND(AB2106="ACO",AA2106="ESPECIAL"),CONTROLE!$T$9,IF(AND(AB2106="ALUMINIO",AA2106="PADRAO"),CONTROLE!$T$5,IF(AND(AB2106="ALUMINIO",AA2106="ESPECIAL"),CONTROLE!$T$6))))))</f>
        <v>12739</v>
      </c>
    </row>
    <row r="2107" spans="25:29" ht="15" customHeight="1">
      <c r="Y2107" s="183" t="s">
        <v>1768</v>
      </c>
      <c r="Z2107" s="104" t="s">
        <v>696</v>
      </c>
      <c r="AA2107" s="104" t="s">
        <v>706</v>
      </c>
      <c r="AB2107" s="104" t="s">
        <v>2550</v>
      </c>
      <c r="AC2107" s="106">
        <f>IF(AND(AB2107="FERRO",AA2107="PADRAO"),CONTROLE!$T$2,IF(AND(AB2107="FERRO",AA2107="ESPECIAL"),CONTROLE!$T$3,IF(AND(AB2107="ACO",AA2107="PADRAO"),CONTROLE!$T$8,IF(AND(AB2107="ACO",AA2107="ESPECIAL"),CONTROLE!$T$9,IF(AND(AB2107="ALUMINIO",AA2107="PADRAO"),CONTROLE!$T$5,IF(AND(AB2107="ALUMINIO",AA2107="ESPECIAL"),CONTROLE!$T$6))))))</f>
        <v>12739</v>
      </c>
    </row>
    <row r="2108" spans="25:29" ht="15" customHeight="1">
      <c r="Y2108" s="183" t="s">
        <v>63</v>
      </c>
      <c r="Z2108" s="104" t="s">
        <v>696</v>
      </c>
      <c r="AA2108" s="104" t="s">
        <v>706</v>
      </c>
      <c r="AB2108" s="104" t="s">
        <v>2550</v>
      </c>
      <c r="AC2108" s="106">
        <f>IF(AND(AB2108="FERRO",AA2108="PADRAO"),CONTROLE!$T$2,IF(AND(AB2108="FERRO",AA2108="ESPECIAL"),CONTROLE!$T$3,IF(AND(AB2108="ACO",AA2108="PADRAO"),CONTROLE!$T$8,IF(AND(AB2108="ACO",AA2108="ESPECIAL"),CONTROLE!$T$9,IF(AND(AB2108="ALUMINIO",AA2108="PADRAO"),CONTROLE!$T$5,IF(AND(AB2108="ALUMINIO",AA2108="ESPECIAL"),CONTROLE!$T$6))))))</f>
        <v>12739</v>
      </c>
    </row>
    <row r="2109" spans="25:29" ht="15" customHeight="1">
      <c r="Y2109" s="183" t="s">
        <v>418</v>
      </c>
      <c r="Z2109" s="104" t="s">
        <v>696</v>
      </c>
      <c r="AA2109" s="104" t="s">
        <v>706</v>
      </c>
      <c r="AB2109" s="104" t="s">
        <v>2550</v>
      </c>
      <c r="AC2109" s="106">
        <f>IF(AND(AB2109="FERRO",AA2109="PADRAO"),CONTROLE!$T$2,IF(AND(AB2109="FERRO",AA2109="ESPECIAL"),CONTROLE!$T$3,IF(AND(AB2109="ACO",AA2109="PADRAO"),CONTROLE!$T$8,IF(AND(AB2109="ACO",AA2109="ESPECIAL"),CONTROLE!$T$9,IF(AND(AB2109="ALUMINIO",AA2109="PADRAO"),CONTROLE!$T$5,IF(AND(AB2109="ALUMINIO",AA2109="ESPECIAL"),CONTROLE!$T$6))))))</f>
        <v>12739</v>
      </c>
    </row>
    <row r="2110" spans="25:29" ht="15" customHeight="1">
      <c r="Y2110" s="183" t="s">
        <v>85</v>
      </c>
      <c r="Z2110" s="104" t="s">
        <v>696</v>
      </c>
      <c r="AA2110" s="104" t="s">
        <v>706</v>
      </c>
      <c r="AB2110" s="104" t="s">
        <v>2550</v>
      </c>
      <c r="AC2110" s="106">
        <f>IF(AND(AB2110="FERRO",AA2110="PADRAO"),CONTROLE!$T$2,IF(AND(AB2110="FERRO",AA2110="ESPECIAL"),CONTROLE!$T$3,IF(AND(AB2110="ACO",AA2110="PADRAO"),CONTROLE!$T$8,IF(AND(AB2110="ACO",AA2110="ESPECIAL"),CONTROLE!$T$9,IF(AND(AB2110="ALUMINIO",AA2110="PADRAO"),CONTROLE!$T$5,IF(AND(AB2110="ALUMINIO",AA2110="ESPECIAL"),CONTROLE!$T$6))))))</f>
        <v>12739</v>
      </c>
    </row>
    <row r="2111" spans="25:29" ht="15" customHeight="1">
      <c r="Y2111" s="183" t="s">
        <v>337</v>
      </c>
      <c r="Z2111" s="104" t="s">
        <v>696</v>
      </c>
      <c r="AA2111" s="104" t="s">
        <v>706</v>
      </c>
      <c r="AB2111" s="104" t="s">
        <v>2550</v>
      </c>
      <c r="AC2111" s="106">
        <f>IF(AND(AB2111="FERRO",AA2111="PADRAO"),CONTROLE!$T$2,IF(AND(AB2111="FERRO",AA2111="ESPECIAL"),CONTROLE!$T$3,IF(AND(AB2111="ACO",AA2111="PADRAO"),CONTROLE!$T$8,IF(AND(AB2111="ACO",AA2111="ESPECIAL"),CONTROLE!$T$9,IF(AND(AB2111="ALUMINIO",AA2111="PADRAO"),CONTROLE!$T$5,IF(AND(AB2111="ALUMINIO",AA2111="ESPECIAL"),CONTROLE!$T$6))))))</f>
        <v>12739</v>
      </c>
    </row>
    <row r="2112" spans="25:29" ht="15" customHeight="1">
      <c r="Y2112" s="183" t="s">
        <v>1769</v>
      </c>
      <c r="Z2112" s="104" t="s">
        <v>696</v>
      </c>
      <c r="AA2112" s="104" t="s">
        <v>706</v>
      </c>
      <c r="AB2112" s="104" t="s">
        <v>2550</v>
      </c>
      <c r="AC2112" s="106">
        <f>IF(AND(AB2112="FERRO",AA2112="PADRAO"),CONTROLE!$T$2,IF(AND(AB2112="FERRO",AA2112="ESPECIAL"),CONTROLE!$T$3,IF(AND(AB2112="ACO",AA2112="PADRAO"),CONTROLE!$T$8,IF(AND(AB2112="ACO",AA2112="ESPECIAL"),CONTROLE!$T$9,IF(AND(AB2112="ALUMINIO",AA2112="PADRAO"),CONTROLE!$T$5,IF(AND(AB2112="ALUMINIO",AA2112="ESPECIAL"),CONTROLE!$T$6))))))</f>
        <v>12739</v>
      </c>
    </row>
    <row r="2113" spans="25:29" ht="15" customHeight="1">
      <c r="Y2113" s="183" t="s">
        <v>1770</v>
      </c>
      <c r="Z2113" s="104" t="s">
        <v>696</v>
      </c>
      <c r="AA2113" s="104" t="s">
        <v>706</v>
      </c>
      <c r="AB2113" s="104" t="s">
        <v>2550</v>
      </c>
      <c r="AC2113" s="106">
        <f>IF(AND(AB2113="FERRO",AA2113="PADRAO"),CONTROLE!$T$2,IF(AND(AB2113="FERRO",AA2113="ESPECIAL"),CONTROLE!$T$3,IF(AND(AB2113="ACO",AA2113="PADRAO"),CONTROLE!$T$8,IF(AND(AB2113="ACO",AA2113="ESPECIAL"),CONTROLE!$T$9,IF(AND(AB2113="ALUMINIO",AA2113="PADRAO"),CONTROLE!$T$5,IF(AND(AB2113="ALUMINIO",AA2113="ESPECIAL"),CONTROLE!$T$6))))))</f>
        <v>12739</v>
      </c>
    </row>
    <row r="2114" spans="25:29" ht="15" customHeight="1">
      <c r="Y2114" s="183" t="s">
        <v>64</v>
      </c>
      <c r="Z2114" s="104" t="s">
        <v>696</v>
      </c>
      <c r="AA2114" s="104" t="s">
        <v>706</v>
      </c>
      <c r="AB2114" s="104" t="s">
        <v>2550</v>
      </c>
      <c r="AC2114" s="106">
        <f>IF(AND(AB2114="FERRO",AA2114="PADRAO"),CONTROLE!$T$2,IF(AND(AB2114="FERRO",AA2114="ESPECIAL"),CONTROLE!$T$3,IF(AND(AB2114="ACO",AA2114="PADRAO"),CONTROLE!$T$8,IF(AND(AB2114="ACO",AA2114="ESPECIAL"),CONTROLE!$T$9,IF(AND(AB2114="ALUMINIO",AA2114="PADRAO"),CONTROLE!$T$5,IF(AND(AB2114="ALUMINIO",AA2114="ESPECIAL"),CONTROLE!$T$6))))))</f>
        <v>12739</v>
      </c>
    </row>
    <row r="2115" spans="25:29" ht="15" customHeight="1">
      <c r="Y2115" s="183" t="s">
        <v>272</v>
      </c>
      <c r="Z2115" s="104" t="s">
        <v>696</v>
      </c>
      <c r="AA2115" s="104" t="s">
        <v>706</v>
      </c>
      <c r="AB2115" s="104" t="s">
        <v>2550</v>
      </c>
      <c r="AC2115" s="106">
        <f>IF(AND(AB2115="FERRO",AA2115="PADRAO"),CONTROLE!$T$2,IF(AND(AB2115="FERRO",AA2115="ESPECIAL"),CONTROLE!$T$3,IF(AND(AB2115="ACO",AA2115="PADRAO"),CONTROLE!$T$8,IF(AND(AB2115="ACO",AA2115="ESPECIAL"),CONTROLE!$T$9,IF(AND(AB2115="ALUMINIO",AA2115="PADRAO"),CONTROLE!$T$5,IF(AND(AB2115="ALUMINIO",AA2115="ESPECIAL"),CONTROLE!$T$6))))))</f>
        <v>12739</v>
      </c>
    </row>
    <row r="2116" spans="25:29" ht="15" customHeight="1">
      <c r="Y2116" s="183" t="s">
        <v>375</v>
      </c>
      <c r="Z2116" s="104" t="s">
        <v>696</v>
      </c>
      <c r="AA2116" s="104" t="s">
        <v>706</v>
      </c>
      <c r="AB2116" s="104" t="s">
        <v>2550</v>
      </c>
      <c r="AC2116" s="106">
        <f>IF(AND(AB2116="FERRO",AA2116="PADRAO"),CONTROLE!$T$2,IF(AND(AB2116="FERRO",AA2116="ESPECIAL"),CONTROLE!$T$3,IF(AND(AB2116="ACO",AA2116="PADRAO"),CONTROLE!$T$8,IF(AND(AB2116="ACO",AA2116="ESPECIAL"),CONTROLE!$T$9,IF(AND(AB2116="ALUMINIO",AA2116="PADRAO"),CONTROLE!$T$5,IF(AND(AB2116="ALUMINIO",AA2116="ESPECIAL"),CONTROLE!$T$6))))))</f>
        <v>12739</v>
      </c>
    </row>
    <row r="2117" spans="25:29" ht="15" customHeight="1">
      <c r="Y2117" s="183" t="s">
        <v>431</v>
      </c>
      <c r="Z2117" s="104" t="s">
        <v>696</v>
      </c>
      <c r="AA2117" s="104" t="s">
        <v>706</v>
      </c>
      <c r="AB2117" s="104" t="s">
        <v>2550</v>
      </c>
      <c r="AC2117" s="106">
        <f>IF(AND(AB2117="FERRO",AA2117="PADRAO"),CONTROLE!$T$2,IF(AND(AB2117="FERRO",AA2117="ESPECIAL"),CONTROLE!$T$3,IF(AND(AB2117="ACO",AA2117="PADRAO"),CONTROLE!$T$8,IF(AND(AB2117="ACO",AA2117="ESPECIAL"),CONTROLE!$T$9,IF(AND(AB2117="ALUMINIO",AA2117="PADRAO"),CONTROLE!$T$5,IF(AND(AB2117="ALUMINIO",AA2117="ESPECIAL"),CONTROLE!$T$6))))))</f>
        <v>12739</v>
      </c>
    </row>
    <row r="2118" spans="25:29" ht="15" customHeight="1">
      <c r="Y2118" s="183" t="s">
        <v>1771</v>
      </c>
      <c r="Z2118" s="104" t="s">
        <v>696</v>
      </c>
      <c r="AA2118" s="104" t="s">
        <v>706</v>
      </c>
      <c r="AB2118" s="104" t="s">
        <v>2550</v>
      </c>
      <c r="AC2118" s="106">
        <f>IF(AND(AB2118="FERRO",AA2118="PADRAO"),CONTROLE!$T$2,IF(AND(AB2118="FERRO",AA2118="ESPECIAL"),CONTROLE!$T$3,IF(AND(AB2118="ACO",AA2118="PADRAO"),CONTROLE!$T$8,IF(AND(AB2118="ACO",AA2118="ESPECIAL"),CONTROLE!$T$9,IF(AND(AB2118="ALUMINIO",AA2118="PADRAO"),CONTROLE!$T$5,IF(AND(AB2118="ALUMINIO",AA2118="ESPECIAL"),CONTROLE!$T$6))))))</f>
        <v>12739</v>
      </c>
    </row>
    <row r="2119" spans="25:29" ht="15" customHeight="1">
      <c r="Y2119" s="183" t="s">
        <v>1772</v>
      </c>
      <c r="Z2119" s="104" t="s">
        <v>696</v>
      </c>
      <c r="AA2119" s="104" t="s">
        <v>706</v>
      </c>
      <c r="AB2119" s="104" t="s">
        <v>2550</v>
      </c>
      <c r="AC2119" s="106">
        <f>IF(AND(AB2119="FERRO",AA2119="PADRAO"),CONTROLE!$T$2,IF(AND(AB2119="FERRO",AA2119="ESPECIAL"),CONTROLE!$T$3,IF(AND(AB2119="ACO",AA2119="PADRAO"),CONTROLE!$T$8,IF(AND(AB2119="ACO",AA2119="ESPECIAL"),CONTROLE!$T$9,IF(AND(AB2119="ALUMINIO",AA2119="PADRAO"),CONTROLE!$T$5,IF(AND(AB2119="ALUMINIO",AA2119="ESPECIAL"),CONTROLE!$T$6))))))</f>
        <v>12739</v>
      </c>
    </row>
    <row r="2120" spans="25:29" ht="15" customHeight="1">
      <c r="Y2120" s="183" t="s">
        <v>544</v>
      </c>
      <c r="Z2120" s="104" t="s">
        <v>696</v>
      </c>
      <c r="AA2120" s="104" t="s">
        <v>706</v>
      </c>
      <c r="AB2120" s="104" t="s">
        <v>2550</v>
      </c>
      <c r="AC2120" s="106">
        <f>IF(AND(AB2120="FERRO",AA2120="PADRAO"),CONTROLE!$T$2,IF(AND(AB2120="FERRO",AA2120="ESPECIAL"),CONTROLE!$T$3,IF(AND(AB2120="ACO",AA2120="PADRAO"),CONTROLE!$T$8,IF(AND(AB2120="ACO",AA2120="ESPECIAL"),CONTROLE!$T$9,IF(AND(AB2120="ALUMINIO",AA2120="PADRAO"),CONTROLE!$T$5,IF(AND(AB2120="ALUMINIO",AA2120="ESPECIAL"),CONTROLE!$T$6))))))</f>
        <v>12739</v>
      </c>
    </row>
    <row r="2121" spans="25:29" ht="15" customHeight="1">
      <c r="Y2121" s="183" t="s">
        <v>413</v>
      </c>
      <c r="Z2121" s="104" t="s">
        <v>696</v>
      </c>
      <c r="AA2121" s="104" t="s">
        <v>706</v>
      </c>
      <c r="AB2121" s="104" t="s">
        <v>2550</v>
      </c>
      <c r="AC2121" s="106">
        <f>IF(AND(AB2121="FERRO",AA2121="PADRAO"),CONTROLE!$T$2,IF(AND(AB2121="FERRO",AA2121="ESPECIAL"),CONTROLE!$T$3,IF(AND(AB2121="ACO",AA2121="PADRAO"),CONTROLE!$T$8,IF(AND(AB2121="ACO",AA2121="ESPECIAL"),CONTROLE!$T$9,IF(AND(AB2121="ALUMINIO",AA2121="PADRAO"),CONTROLE!$T$5,IF(AND(AB2121="ALUMINIO",AA2121="ESPECIAL"),CONTROLE!$T$6))))))</f>
        <v>12739</v>
      </c>
    </row>
    <row r="2122" spans="25:29" ht="15" customHeight="1">
      <c r="Y2122" s="183" t="s">
        <v>449</v>
      </c>
      <c r="Z2122" s="104" t="s">
        <v>696</v>
      </c>
      <c r="AA2122" s="104" t="s">
        <v>706</v>
      </c>
      <c r="AB2122" s="104" t="s">
        <v>2550</v>
      </c>
      <c r="AC2122" s="106">
        <f>IF(AND(AB2122="FERRO",AA2122="PADRAO"),CONTROLE!$T$2,IF(AND(AB2122="FERRO",AA2122="ESPECIAL"),CONTROLE!$T$3,IF(AND(AB2122="ACO",AA2122="PADRAO"),CONTROLE!$T$8,IF(AND(AB2122="ACO",AA2122="ESPECIAL"),CONTROLE!$T$9,IF(AND(AB2122="ALUMINIO",AA2122="PADRAO"),CONTROLE!$T$5,IF(AND(AB2122="ALUMINIO",AA2122="ESPECIAL"),CONTROLE!$T$6))))))</f>
        <v>12739</v>
      </c>
    </row>
    <row r="2123" spans="25:29" ht="15" customHeight="1">
      <c r="Y2123" s="183" t="s">
        <v>1773</v>
      </c>
      <c r="Z2123" s="104" t="s">
        <v>696</v>
      </c>
      <c r="AA2123" s="104" t="s">
        <v>706</v>
      </c>
      <c r="AB2123" s="104" t="s">
        <v>2550</v>
      </c>
      <c r="AC2123" s="106">
        <f>IF(AND(AB2123="FERRO",AA2123="PADRAO"),CONTROLE!$T$2,IF(AND(AB2123="FERRO",AA2123="ESPECIAL"),CONTROLE!$T$3,IF(AND(AB2123="ACO",AA2123="PADRAO"),CONTROLE!$T$8,IF(AND(AB2123="ACO",AA2123="ESPECIAL"),CONTROLE!$T$9,IF(AND(AB2123="ALUMINIO",AA2123="PADRAO"),CONTROLE!$T$5,IF(AND(AB2123="ALUMINIO",AA2123="ESPECIAL"),CONTROLE!$T$6))))))</f>
        <v>12739</v>
      </c>
    </row>
    <row r="2124" spans="25:29" ht="15" customHeight="1">
      <c r="Y2124" s="183" t="s">
        <v>419</v>
      </c>
      <c r="Z2124" s="104" t="s">
        <v>696</v>
      </c>
      <c r="AA2124" s="104" t="s">
        <v>706</v>
      </c>
      <c r="AB2124" s="104" t="s">
        <v>2550</v>
      </c>
      <c r="AC2124" s="106">
        <f>IF(AND(AB2124="FERRO",AA2124="PADRAO"),CONTROLE!$T$2,IF(AND(AB2124="FERRO",AA2124="ESPECIAL"),CONTROLE!$T$3,IF(AND(AB2124="ACO",AA2124="PADRAO"),CONTROLE!$T$8,IF(AND(AB2124="ACO",AA2124="ESPECIAL"),CONTROLE!$T$9,IF(AND(AB2124="ALUMINIO",AA2124="PADRAO"),CONTROLE!$T$5,IF(AND(AB2124="ALUMINIO",AA2124="ESPECIAL"),CONTROLE!$T$6))))))</f>
        <v>12739</v>
      </c>
    </row>
    <row r="2125" spans="25:29" ht="15" customHeight="1">
      <c r="Y2125" s="183" t="s">
        <v>308</v>
      </c>
      <c r="Z2125" s="104" t="s">
        <v>696</v>
      </c>
      <c r="AA2125" s="104" t="s">
        <v>706</v>
      </c>
      <c r="AB2125" s="104" t="s">
        <v>2550</v>
      </c>
      <c r="AC2125" s="106">
        <f>IF(AND(AB2125="FERRO",AA2125="PADRAO"),CONTROLE!$T$2,IF(AND(AB2125="FERRO",AA2125="ESPECIAL"),CONTROLE!$T$3,IF(AND(AB2125="ACO",AA2125="PADRAO"),CONTROLE!$T$8,IF(AND(AB2125="ACO",AA2125="ESPECIAL"),CONTROLE!$T$9,IF(AND(AB2125="ALUMINIO",AA2125="PADRAO"),CONTROLE!$T$5,IF(AND(AB2125="ALUMINIO",AA2125="ESPECIAL"),CONTROLE!$T$6))))))</f>
        <v>12739</v>
      </c>
    </row>
    <row r="2126" spans="25:29" ht="15" customHeight="1">
      <c r="Y2126" s="183" t="s">
        <v>84</v>
      </c>
      <c r="Z2126" s="104" t="s">
        <v>696</v>
      </c>
      <c r="AA2126" s="104" t="s">
        <v>706</v>
      </c>
      <c r="AB2126" s="104" t="s">
        <v>2550</v>
      </c>
      <c r="AC2126" s="106">
        <f>IF(AND(AB2126="FERRO",AA2126="PADRAO"),CONTROLE!$T$2,IF(AND(AB2126="FERRO",AA2126="ESPECIAL"),CONTROLE!$T$3,IF(AND(AB2126="ACO",AA2126="PADRAO"),CONTROLE!$T$8,IF(AND(AB2126="ACO",AA2126="ESPECIAL"),CONTROLE!$T$9,IF(AND(AB2126="ALUMINIO",AA2126="PADRAO"),CONTROLE!$T$5,IF(AND(AB2126="ALUMINIO",AA2126="ESPECIAL"),CONTROLE!$T$6))))))</f>
        <v>12739</v>
      </c>
    </row>
    <row r="2127" spans="25:29" ht="15" customHeight="1">
      <c r="Y2127" s="183" t="s">
        <v>568</v>
      </c>
      <c r="Z2127" s="104" t="s">
        <v>696</v>
      </c>
      <c r="AA2127" s="104" t="s">
        <v>706</v>
      </c>
      <c r="AB2127" s="104" t="s">
        <v>2550</v>
      </c>
      <c r="AC2127" s="106">
        <f>IF(AND(AB2127="FERRO",AA2127="PADRAO"),CONTROLE!$T$2,IF(AND(AB2127="FERRO",AA2127="ESPECIAL"),CONTROLE!$T$3,IF(AND(AB2127="ACO",AA2127="PADRAO"),CONTROLE!$T$8,IF(AND(AB2127="ACO",AA2127="ESPECIAL"),CONTROLE!$T$9,IF(AND(AB2127="ALUMINIO",AA2127="PADRAO"),CONTROLE!$T$5,IF(AND(AB2127="ALUMINIO",AA2127="ESPECIAL"),CONTROLE!$T$6))))))</f>
        <v>12739</v>
      </c>
    </row>
    <row r="2128" spans="25:29" ht="15" customHeight="1">
      <c r="Y2128" s="183" t="s">
        <v>1774</v>
      </c>
      <c r="Z2128" s="104" t="s">
        <v>696</v>
      </c>
      <c r="AA2128" s="104" t="s">
        <v>706</v>
      </c>
      <c r="AB2128" s="104" t="s">
        <v>2550</v>
      </c>
      <c r="AC2128" s="106">
        <f>IF(AND(AB2128="FERRO",AA2128="PADRAO"),CONTROLE!$T$2,IF(AND(AB2128="FERRO",AA2128="ESPECIAL"),CONTROLE!$T$3,IF(AND(AB2128="ACO",AA2128="PADRAO"),CONTROLE!$T$8,IF(AND(AB2128="ACO",AA2128="ESPECIAL"),CONTROLE!$T$9,IF(AND(AB2128="ALUMINIO",AA2128="PADRAO"),CONTROLE!$T$5,IF(AND(AB2128="ALUMINIO",AA2128="ESPECIAL"),CONTROLE!$T$6))))))</f>
        <v>12739</v>
      </c>
    </row>
    <row r="2129" spans="25:29" ht="15" customHeight="1">
      <c r="Y2129" s="183" t="s">
        <v>1775</v>
      </c>
      <c r="Z2129" s="104" t="s">
        <v>696</v>
      </c>
      <c r="AA2129" s="104" t="s">
        <v>706</v>
      </c>
      <c r="AB2129" s="104" t="s">
        <v>2550</v>
      </c>
      <c r="AC2129" s="106">
        <f>IF(AND(AB2129="FERRO",AA2129="PADRAO"),CONTROLE!$T$2,IF(AND(AB2129="FERRO",AA2129="ESPECIAL"),CONTROLE!$T$3,IF(AND(AB2129="ACO",AA2129="PADRAO"),CONTROLE!$T$8,IF(AND(AB2129="ACO",AA2129="ESPECIAL"),CONTROLE!$T$9,IF(AND(AB2129="ALUMINIO",AA2129="PADRAO"),CONTROLE!$T$5,IF(AND(AB2129="ALUMINIO",AA2129="ESPECIAL"),CONTROLE!$T$6))))))</f>
        <v>12739</v>
      </c>
    </row>
    <row r="2130" spans="25:29" ht="15" customHeight="1">
      <c r="Y2130" s="183" t="s">
        <v>1776</v>
      </c>
      <c r="Z2130" s="104" t="s">
        <v>696</v>
      </c>
      <c r="AA2130" s="104" t="s">
        <v>706</v>
      </c>
      <c r="AB2130" s="104" t="s">
        <v>2550</v>
      </c>
      <c r="AC2130" s="106">
        <f>IF(AND(AB2130="FERRO",AA2130="PADRAO"),CONTROLE!$T$2,IF(AND(AB2130="FERRO",AA2130="ESPECIAL"),CONTROLE!$T$3,IF(AND(AB2130="ACO",AA2130="PADRAO"),CONTROLE!$T$8,IF(AND(AB2130="ACO",AA2130="ESPECIAL"),CONTROLE!$T$9,IF(AND(AB2130="ALUMINIO",AA2130="PADRAO"),CONTROLE!$T$5,IF(AND(AB2130="ALUMINIO",AA2130="ESPECIAL"),CONTROLE!$T$6))))))</f>
        <v>12739</v>
      </c>
    </row>
    <row r="2131" spans="25:29" ht="15" customHeight="1">
      <c r="Y2131" s="183" t="s">
        <v>53</v>
      </c>
      <c r="Z2131" s="104" t="s">
        <v>696</v>
      </c>
      <c r="AA2131" s="104" t="s">
        <v>706</v>
      </c>
      <c r="AB2131" s="104" t="s">
        <v>2550</v>
      </c>
      <c r="AC2131" s="106">
        <f>IF(AND(AB2131="FERRO",AA2131="PADRAO"),CONTROLE!$T$2,IF(AND(AB2131="FERRO",AA2131="ESPECIAL"),CONTROLE!$T$3,IF(AND(AB2131="ACO",AA2131="PADRAO"),CONTROLE!$T$8,IF(AND(AB2131="ACO",AA2131="ESPECIAL"),CONTROLE!$T$9,IF(AND(AB2131="ALUMINIO",AA2131="PADRAO"),CONTROLE!$T$5,IF(AND(AB2131="ALUMINIO",AA2131="ESPECIAL"),CONTROLE!$T$6))))))</f>
        <v>12739</v>
      </c>
    </row>
    <row r="2132" spans="25:29" ht="15" customHeight="1">
      <c r="Y2132" s="183" t="s">
        <v>422</v>
      </c>
      <c r="Z2132" s="104" t="s">
        <v>696</v>
      </c>
      <c r="AA2132" s="104" t="s">
        <v>706</v>
      </c>
      <c r="AB2132" s="104" t="s">
        <v>2550</v>
      </c>
      <c r="AC2132" s="106">
        <f>IF(AND(AB2132="FERRO",AA2132="PADRAO"),CONTROLE!$T$2,IF(AND(AB2132="FERRO",AA2132="ESPECIAL"),CONTROLE!$T$3,IF(AND(AB2132="ACO",AA2132="PADRAO"),CONTROLE!$T$8,IF(AND(AB2132="ACO",AA2132="ESPECIAL"),CONTROLE!$T$9,IF(AND(AB2132="ALUMINIO",AA2132="PADRAO"),CONTROLE!$T$5,IF(AND(AB2132="ALUMINIO",AA2132="ESPECIAL"),CONTROLE!$T$6))))))</f>
        <v>12739</v>
      </c>
    </row>
    <row r="2133" spans="25:29" ht="15" customHeight="1">
      <c r="Y2133" s="183" t="s">
        <v>39</v>
      </c>
      <c r="Z2133" s="104" t="s">
        <v>696</v>
      </c>
      <c r="AA2133" s="104" t="s">
        <v>706</v>
      </c>
      <c r="AB2133" s="104" t="s">
        <v>2550</v>
      </c>
      <c r="AC2133" s="106">
        <f>IF(AND(AB2133="FERRO",AA2133="PADRAO"),CONTROLE!$T$2,IF(AND(AB2133="FERRO",AA2133="ESPECIAL"),CONTROLE!$T$3,IF(AND(AB2133="ACO",AA2133="PADRAO"),CONTROLE!$T$8,IF(AND(AB2133="ACO",AA2133="ESPECIAL"),CONTROLE!$T$9,IF(AND(AB2133="ALUMINIO",AA2133="PADRAO"),CONTROLE!$T$5,IF(AND(AB2133="ALUMINIO",AA2133="ESPECIAL"),CONTROLE!$T$6))))))</f>
        <v>12739</v>
      </c>
    </row>
    <row r="2134" spans="25:29" ht="15" customHeight="1">
      <c r="Y2134" s="183" t="s">
        <v>40</v>
      </c>
      <c r="Z2134" s="104" t="s">
        <v>696</v>
      </c>
      <c r="AA2134" s="104" t="s">
        <v>706</v>
      </c>
      <c r="AB2134" s="104" t="s">
        <v>2550</v>
      </c>
      <c r="AC2134" s="106">
        <f>IF(AND(AB2134="FERRO",AA2134="PADRAO"),CONTROLE!$T$2,IF(AND(AB2134="FERRO",AA2134="ESPECIAL"),CONTROLE!$T$3,IF(AND(AB2134="ACO",AA2134="PADRAO"),CONTROLE!$T$8,IF(AND(AB2134="ACO",AA2134="ESPECIAL"),CONTROLE!$T$9,IF(AND(AB2134="ALUMINIO",AA2134="PADRAO"),CONTROLE!$T$5,IF(AND(AB2134="ALUMINIO",AA2134="ESPECIAL"),CONTROLE!$T$6))))))</f>
        <v>12739</v>
      </c>
    </row>
    <row r="2135" spans="25:29" ht="15" customHeight="1">
      <c r="Y2135" s="183" t="s">
        <v>286</v>
      </c>
      <c r="Z2135" s="104" t="s">
        <v>696</v>
      </c>
      <c r="AA2135" s="104" t="s">
        <v>706</v>
      </c>
      <c r="AB2135" s="104" t="s">
        <v>2550</v>
      </c>
      <c r="AC2135" s="106">
        <f>IF(AND(AB2135="FERRO",AA2135="PADRAO"),CONTROLE!$T$2,IF(AND(AB2135="FERRO",AA2135="ESPECIAL"),CONTROLE!$T$3,IF(AND(AB2135="ACO",AA2135="PADRAO"),CONTROLE!$T$8,IF(AND(AB2135="ACO",AA2135="ESPECIAL"),CONTROLE!$T$9,IF(AND(AB2135="ALUMINIO",AA2135="PADRAO"),CONTROLE!$T$5,IF(AND(AB2135="ALUMINIO",AA2135="ESPECIAL"),CONTROLE!$T$6))))))</f>
        <v>12739</v>
      </c>
    </row>
    <row r="2136" spans="25:29" ht="15" customHeight="1">
      <c r="Y2136" s="183" t="s">
        <v>1777</v>
      </c>
      <c r="Z2136" s="104" t="s">
        <v>696</v>
      </c>
      <c r="AA2136" s="104" t="s">
        <v>706</v>
      </c>
      <c r="AB2136" s="104" t="s">
        <v>2550</v>
      </c>
      <c r="AC2136" s="106">
        <f>IF(AND(AB2136="FERRO",AA2136="PADRAO"),CONTROLE!$T$2,IF(AND(AB2136="FERRO",AA2136="ESPECIAL"),CONTROLE!$T$3,IF(AND(AB2136="ACO",AA2136="PADRAO"),CONTROLE!$T$8,IF(AND(AB2136="ACO",AA2136="ESPECIAL"),CONTROLE!$T$9,IF(AND(AB2136="ALUMINIO",AA2136="PADRAO"),CONTROLE!$T$5,IF(AND(AB2136="ALUMINIO",AA2136="ESPECIAL"),CONTROLE!$T$6))))))</f>
        <v>12739</v>
      </c>
    </row>
    <row r="2137" spans="25:29" ht="15" customHeight="1">
      <c r="Y2137" s="183" t="s">
        <v>167</v>
      </c>
      <c r="Z2137" s="104" t="s">
        <v>696</v>
      </c>
      <c r="AA2137" s="104" t="s">
        <v>706</v>
      </c>
      <c r="AB2137" s="104" t="s">
        <v>2550</v>
      </c>
      <c r="AC2137" s="106">
        <f>IF(AND(AB2137="FERRO",AA2137="PADRAO"),CONTROLE!$T$2,IF(AND(AB2137="FERRO",AA2137="ESPECIAL"),CONTROLE!$T$3,IF(AND(AB2137="ACO",AA2137="PADRAO"),CONTROLE!$T$8,IF(AND(AB2137="ACO",AA2137="ESPECIAL"),CONTROLE!$T$9,IF(AND(AB2137="ALUMINIO",AA2137="PADRAO"),CONTROLE!$T$5,IF(AND(AB2137="ALUMINIO",AA2137="ESPECIAL"),CONTROLE!$T$6))))))</f>
        <v>12739</v>
      </c>
    </row>
    <row r="2138" spans="25:29" ht="15" customHeight="1">
      <c r="Y2138" s="183" t="s">
        <v>421</v>
      </c>
      <c r="Z2138" s="104" t="s">
        <v>696</v>
      </c>
      <c r="AA2138" s="104" t="s">
        <v>706</v>
      </c>
      <c r="AB2138" s="104" t="s">
        <v>2550</v>
      </c>
      <c r="AC2138" s="106">
        <f>IF(AND(AB2138="FERRO",AA2138="PADRAO"),CONTROLE!$T$2,IF(AND(AB2138="FERRO",AA2138="ESPECIAL"),CONTROLE!$T$3,IF(AND(AB2138="ACO",AA2138="PADRAO"),CONTROLE!$T$8,IF(AND(AB2138="ACO",AA2138="ESPECIAL"),CONTROLE!$T$9,IF(AND(AB2138="ALUMINIO",AA2138="PADRAO"),CONTROLE!$T$5,IF(AND(AB2138="ALUMINIO",AA2138="ESPECIAL"),CONTROLE!$T$6))))))</f>
        <v>12739</v>
      </c>
    </row>
    <row r="2139" spans="25:29" ht="15" customHeight="1">
      <c r="Y2139" s="183" t="s">
        <v>1778</v>
      </c>
      <c r="Z2139" s="104" t="s">
        <v>696</v>
      </c>
      <c r="AA2139" s="104" t="s">
        <v>706</v>
      </c>
      <c r="AB2139" s="104" t="s">
        <v>2550</v>
      </c>
      <c r="AC2139" s="106">
        <f>IF(AND(AB2139="FERRO",AA2139="PADRAO"),CONTROLE!$T$2,IF(AND(AB2139="FERRO",AA2139="ESPECIAL"),CONTROLE!$T$3,IF(AND(AB2139="ACO",AA2139="PADRAO"),CONTROLE!$T$8,IF(AND(AB2139="ACO",AA2139="ESPECIAL"),CONTROLE!$T$9,IF(AND(AB2139="ALUMINIO",AA2139="PADRAO"),CONTROLE!$T$5,IF(AND(AB2139="ALUMINIO",AA2139="ESPECIAL"),CONTROLE!$T$6))))))</f>
        <v>12739</v>
      </c>
    </row>
    <row r="2140" spans="25:29" ht="15" customHeight="1">
      <c r="Y2140" s="183" t="s">
        <v>509</v>
      </c>
      <c r="Z2140" s="104" t="s">
        <v>696</v>
      </c>
      <c r="AA2140" s="104" t="s">
        <v>706</v>
      </c>
      <c r="AB2140" s="104" t="s">
        <v>2550</v>
      </c>
      <c r="AC2140" s="106">
        <f>IF(AND(AB2140="FERRO",AA2140="PADRAO"),CONTROLE!$T$2,IF(AND(AB2140="FERRO",AA2140="ESPECIAL"),CONTROLE!$T$3,IF(AND(AB2140="ACO",AA2140="PADRAO"),CONTROLE!$T$8,IF(AND(AB2140="ACO",AA2140="ESPECIAL"),CONTROLE!$T$9,IF(AND(AB2140="ALUMINIO",AA2140="PADRAO"),CONTROLE!$T$5,IF(AND(AB2140="ALUMINIO",AA2140="ESPECIAL"),CONTROLE!$T$6))))))</f>
        <v>12739</v>
      </c>
    </row>
    <row r="2141" spans="25:29" ht="15" customHeight="1">
      <c r="Y2141" s="183" t="s">
        <v>1779</v>
      </c>
      <c r="Z2141" s="104" t="s">
        <v>696</v>
      </c>
      <c r="AA2141" s="104" t="s">
        <v>706</v>
      </c>
      <c r="AB2141" s="104" t="s">
        <v>2550</v>
      </c>
      <c r="AC2141" s="106">
        <f>IF(AND(AB2141="FERRO",AA2141="PADRAO"),CONTROLE!$T$2,IF(AND(AB2141="FERRO",AA2141="ESPECIAL"),CONTROLE!$T$3,IF(AND(AB2141="ACO",AA2141="PADRAO"),CONTROLE!$T$8,IF(AND(AB2141="ACO",AA2141="ESPECIAL"),CONTROLE!$T$9,IF(AND(AB2141="ALUMINIO",AA2141="PADRAO"),CONTROLE!$T$5,IF(AND(AB2141="ALUMINIO",AA2141="ESPECIAL"),CONTROLE!$T$6))))))</f>
        <v>12739</v>
      </c>
    </row>
    <row r="2142" spans="25:29" ht="15" customHeight="1">
      <c r="Y2142" s="183" t="s">
        <v>1780</v>
      </c>
      <c r="Z2142" s="104" t="s">
        <v>696</v>
      </c>
      <c r="AA2142" s="104" t="s">
        <v>706</v>
      </c>
      <c r="AB2142" s="104" t="s">
        <v>2550</v>
      </c>
      <c r="AC2142" s="106">
        <f>IF(AND(AB2142="FERRO",AA2142="PADRAO"),CONTROLE!$T$2,IF(AND(AB2142="FERRO",AA2142="ESPECIAL"),CONTROLE!$T$3,IF(AND(AB2142="ACO",AA2142="PADRAO"),CONTROLE!$T$8,IF(AND(AB2142="ACO",AA2142="ESPECIAL"),CONTROLE!$T$9,IF(AND(AB2142="ALUMINIO",AA2142="PADRAO"),CONTROLE!$T$5,IF(AND(AB2142="ALUMINIO",AA2142="ESPECIAL"),CONTROLE!$T$6))))))</f>
        <v>12739</v>
      </c>
    </row>
    <row r="2143" spans="25:29" ht="15" customHeight="1">
      <c r="Y2143" s="183" t="s">
        <v>409</v>
      </c>
      <c r="Z2143" s="104" t="s">
        <v>696</v>
      </c>
      <c r="AA2143" s="104" t="s">
        <v>706</v>
      </c>
      <c r="AB2143" s="104" t="s">
        <v>2550</v>
      </c>
      <c r="AC2143" s="106">
        <f>IF(AND(AB2143="FERRO",AA2143="PADRAO"),CONTROLE!$T$2,IF(AND(AB2143="FERRO",AA2143="ESPECIAL"),CONTROLE!$T$3,IF(AND(AB2143="ACO",AA2143="PADRAO"),CONTROLE!$T$8,IF(AND(AB2143="ACO",AA2143="ESPECIAL"),CONTROLE!$T$9,IF(AND(AB2143="ALUMINIO",AA2143="PADRAO"),CONTROLE!$T$5,IF(AND(AB2143="ALUMINIO",AA2143="ESPECIAL"),CONTROLE!$T$6))))))</f>
        <v>12739</v>
      </c>
    </row>
    <row r="2144" spans="25:29" ht="15" customHeight="1">
      <c r="Y2144" s="183" t="s">
        <v>82</v>
      </c>
      <c r="Z2144" s="104" t="s">
        <v>696</v>
      </c>
      <c r="AA2144" s="104" t="s">
        <v>706</v>
      </c>
      <c r="AB2144" s="104" t="s">
        <v>2550</v>
      </c>
      <c r="AC2144" s="106">
        <f>IF(AND(AB2144="FERRO",AA2144="PADRAO"),CONTROLE!$T$2,IF(AND(AB2144="FERRO",AA2144="ESPECIAL"),CONTROLE!$T$3,IF(AND(AB2144="ACO",AA2144="PADRAO"),CONTROLE!$T$8,IF(AND(AB2144="ACO",AA2144="ESPECIAL"),CONTROLE!$T$9,IF(AND(AB2144="ALUMINIO",AA2144="PADRAO"),CONTROLE!$T$5,IF(AND(AB2144="ALUMINIO",AA2144="ESPECIAL"),CONTROLE!$T$6))))))</f>
        <v>12739</v>
      </c>
    </row>
    <row r="2145" spans="25:29" ht="15" customHeight="1">
      <c r="Y2145" s="183" t="s">
        <v>60</v>
      </c>
      <c r="Z2145" s="104" t="s">
        <v>696</v>
      </c>
      <c r="AA2145" s="104" t="s">
        <v>706</v>
      </c>
      <c r="AB2145" s="104" t="s">
        <v>2550</v>
      </c>
      <c r="AC2145" s="106">
        <f>IF(AND(AB2145="FERRO",AA2145="PADRAO"),CONTROLE!$T$2,IF(AND(AB2145="FERRO",AA2145="ESPECIAL"),CONTROLE!$T$3,IF(AND(AB2145="ACO",AA2145="PADRAO"),CONTROLE!$T$8,IF(AND(AB2145="ACO",AA2145="ESPECIAL"),CONTROLE!$T$9,IF(AND(AB2145="ALUMINIO",AA2145="PADRAO"),CONTROLE!$T$5,IF(AND(AB2145="ALUMINIO",AA2145="ESPECIAL"),CONTROLE!$T$6))))))</f>
        <v>12739</v>
      </c>
    </row>
    <row r="2146" spans="25:29" ht="15" customHeight="1">
      <c r="Y2146" s="183" t="s">
        <v>254</v>
      </c>
      <c r="Z2146" s="104" t="s">
        <v>696</v>
      </c>
      <c r="AA2146" s="104" t="s">
        <v>706</v>
      </c>
      <c r="AB2146" s="104" t="s">
        <v>2550</v>
      </c>
      <c r="AC2146" s="106">
        <f>IF(AND(AB2146="FERRO",AA2146="PADRAO"),CONTROLE!$T$2,IF(AND(AB2146="FERRO",AA2146="ESPECIAL"),CONTROLE!$T$3,IF(AND(AB2146="ACO",AA2146="PADRAO"),CONTROLE!$T$8,IF(AND(AB2146="ACO",AA2146="ESPECIAL"),CONTROLE!$T$9,IF(AND(AB2146="ALUMINIO",AA2146="PADRAO"),CONTROLE!$T$5,IF(AND(AB2146="ALUMINIO",AA2146="ESPECIAL"),CONTROLE!$T$6))))))</f>
        <v>12739</v>
      </c>
    </row>
    <row r="2147" spans="25:29" ht="15" customHeight="1">
      <c r="Y2147" s="183" t="s">
        <v>105</v>
      </c>
      <c r="Z2147" s="104" t="s">
        <v>696</v>
      </c>
      <c r="AA2147" s="104" t="s">
        <v>706</v>
      </c>
      <c r="AB2147" s="104" t="s">
        <v>2550</v>
      </c>
      <c r="AC2147" s="106">
        <f>IF(AND(AB2147="FERRO",AA2147="PADRAO"),CONTROLE!$T$2,IF(AND(AB2147="FERRO",AA2147="ESPECIAL"),CONTROLE!$T$3,IF(AND(AB2147="ACO",AA2147="PADRAO"),CONTROLE!$T$8,IF(AND(AB2147="ACO",AA2147="ESPECIAL"),CONTROLE!$T$9,IF(AND(AB2147="ALUMINIO",AA2147="PADRAO"),CONTROLE!$T$5,IF(AND(AB2147="ALUMINIO",AA2147="ESPECIAL"),CONTROLE!$T$6))))))</f>
        <v>12739</v>
      </c>
    </row>
    <row r="2148" spans="25:29" ht="15" customHeight="1">
      <c r="Y2148" s="183" t="s">
        <v>371</v>
      </c>
      <c r="Z2148" s="104" t="s">
        <v>696</v>
      </c>
      <c r="AA2148" s="104" t="s">
        <v>706</v>
      </c>
      <c r="AB2148" s="104" t="s">
        <v>2550</v>
      </c>
      <c r="AC2148" s="106">
        <f>IF(AND(AB2148="FERRO",AA2148="PADRAO"),CONTROLE!$T$2,IF(AND(AB2148="FERRO",AA2148="ESPECIAL"),CONTROLE!$T$3,IF(AND(AB2148="ACO",AA2148="PADRAO"),CONTROLE!$T$8,IF(AND(AB2148="ACO",AA2148="ESPECIAL"),CONTROLE!$T$9,IF(AND(AB2148="ALUMINIO",AA2148="PADRAO"),CONTROLE!$T$5,IF(AND(AB2148="ALUMINIO",AA2148="ESPECIAL"),CONTROLE!$T$6))))))</f>
        <v>12739</v>
      </c>
    </row>
    <row r="2149" spans="25:29" ht="15" customHeight="1">
      <c r="Y2149" s="183" t="s">
        <v>106</v>
      </c>
      <c r="Z2149" s="104" t="s">
        <v>696</v>
      </c>
      <c r="AA2149" s="104" t="s">
        <v>706</v>
      </c>
      <c r="AB2149" s="104" t="s">
        <v>2550</v>
      </c>
      <c r="AC2149" s="106">
        <f>IF(AND(AB2149="FERRO",AA2149="PADRAO"),CONTROLE!$T$2,IF(AND(AB2149="FERRO",AA2149="ESPECIAL"),CONTROLE!$T$3,IF(AND(AB2149="ACO",AA2149="PADRAO"),CONTROLE!$T$8,IF(AND(AB2149="ACO",AA2149="ESPECIAL"),CONTROLE!$T$9,IF(AND(AB2149="ALUMINIO",AA2149="PADRAO"),CONTROLE!$T$5,IF(AND(AB2149="ALUMINIO",AA2149="ESPECIAL"),CONTROLE!$T$6))))))</f>
        <v>12739</v>
      </c>
    </row>
    <row r="2150" spans="25:29" ht="15" customHeight="1">
      <c r="Y2150" s="183" t="s">
        <v>62</v>
      </c>
      <c r="Z2150" s="104" t="s">
        <v>696</v>
      </c>
      <c r="AA2150" s="104" t="s">
        <v>706</v>
      </c>
      <c r="AB2150" s="104" t="s">
        <v>2550</v>
      </c>
      <c r="AC2150" s="106">
        <f>IF(AND(AB2150="FERRO",AA2150="PADRAO"),CONTROLE!$T$2,IF(AND(AB2150="FERRO",AA2150="ESPECIAL"),CONTROLE!$T$3,IF(AND(AB2150="ACO",AA2150="PADRAO"),CONTROLE!$T$8,IF(AND(AB2150="ACO",AA2150="ESPECIAL"),CONTROLE!$T$9,IF(AND(AB2150="ALUMINIO",AA2150="PADRAO"),CONTROLE!$T$5,IF(AND(AB2150="ALUMINIO",AA2150="ESPECIAL"),CONTROLE!$T$6))))))</f>
        <v>12739</v>
      </c>
    </row>
    <row r="2151" spans="25:29" ht="15" customHeight="1">
      <c r="Y2151" s="183" t="s">
        <v>38</v>
      </c>
      <c r="Z2151" s="104" t="s">
        <v>696</v>
      </c>
      <c r="AA2151" s="104" t="s">
        <v>706</v>
      </c>
      <c r="AB2151" s="104" t="s">
        <v>2550</v>
      </c>
      <c r="AC2151" s="106">
        <f>IF(AND(AB2151="FERRO",AA2151="PADRAO"),CONTROLE!$T$2,IF(AND(AB2151="FERRO",AA2151="ESPECIAL"),CONTROLE!$T$3,IF(AND(AB2151="ACO",AA2151="PADRAO"),CONTROLE!$T$8,IF(AND(AB2151="ACO",AA2151="ESPECIAL"),CONTROLE!$T$9,IF(AND(AB2151="ALUMINIO",AA2151="PADRAO"),CONTROLE!$T$5,IF(AND(AB2151="ALUMINIO",AA2151="ESPECIAL"),CONTROLE!$T$6))))))</f>
        <v>12739</v>
      </c>
    </row>
    <row r="2152" spans="25:29" ht="15" customHeight="1">
      <c r="Y2152" s="183" t="s">
        <v>41</v>
      </c>
      <c r="Z2152" s="104" t="s">
        <v>696</v>
      </c>
      <c r="AA2152" s="104" t="s">
        <v>706</v>
      </c>
      <c r="AB2152" s="104" t="s">
        <v>2550</v>
      </c>
      <c r="AC2152" s="106">
        <f>IF(AND(AB2152="FERRO",AA2152="PADRAO"),CONTROLE!$T$2,IF(AND(AB2152="FERRO",AA2152="ESPECIAL"),CONTROLE!$T$3,IF(AND(AB2152="ACO",AA2152="PADRAO"),CONTROLE!$T$8,IF(AND(AB2152="ACO",AA2152="ESPECIAL"),CONTROLE!$T$9,IF(AND(AB2152="ALUMINIO",AA2152="PADRAO"),CONTROLE!$T$5,IF(AND(AB2152="ALUMINIO",AA2152="ESPECIAL"),CONTROLE!$T$6))))))</f>
        <v>12739</v>
      </c>
    </row>
    <row r="2153" spans="25:29" ht="15" customHeight="1">
      <c r="Y2153" s="183" t="s">
        <v>582</v>
      </c>
      <c r="Z2153" s="104" t="s">
        <v>696</v>
      </c>
      <c r="AA2153" s="104" t="s">
        <v>706</v>
      </c>
      <c r="AB2153" s="104" t="s">
        <v>2550</v>
      </c>
      <c r="AC2153" s="106">
        <f>IF(AND(AB2153="FERRO",AA2153="PADRAO"),CONTROLE!$T$2,IF(AND(AB2153="FERRO",AA2153="ESPECIAL"),CONTROLE!$T$3,IF(AND(AB2153="ACO",AA2153="PADRAO"),CONTROLE!$T$8,IF(AND(AB2153="ACO",AA2153="ESPECIAL"),CONTROLE!$T$9,IF(AND(AB2153="ALUMINIO",AA2153="PADRAO"),CONTROLE!$T$5,IF(AND(AB2153="ALUMINIO",AA2153="ESPECIAL"),CONTROLE!$T$6))))))</f>
        <v>12739</v>
      </c>
    </row>
    <row r="2154" spans="25:29" ht="15" customHeight="1">
      <c r="Y2154" s="183" t="s">
        <v>342</v>
      </c>
      <c r="Z2154" s="104" t="s">
        <v>696</v>
      </c>
      <c r="AA2154" s="104" t="s">
        <v>706</v>
      </c>
      <c r="AB2154" s="104" t="s">
        <v>2550</v>
      </c>
      <c r="AC2154" s="106">
        <f>IF(AND(AB2154="FERRO",AA2154="PADRAO"),CONTROLE!$T$2,IF(AND(AB2154="FERRO",AA2154="ESPECIAL"),CONTROLE!$T$3,IF(AND(AB2154="ACO",AA2154="PADRAO"),CONTROLE!$T$8,IF(AND(AB2154="ACO",AA2154="ESPECIAL"),CONTROLE!$T$9,IF(AND(AB2154="ALUMINIO",AA2154="PADRAO"),CONTROLE!$T$5,IF(AND(AB2154="ALUMINIO",AA2154="ESPECIAL"),CONTROLE!$T$6))))))</f>
        <v>12739</v>
      </c>
    </row>
    <row r="2155" spans="25:29" ht="15" customHeight="1">
      <c r="Y2155" s="183" t="s">
        <v>498</v>
      </c>
      <c r="Z2155" s="104" t="s">
        <v>696</v>
      </c>
      <c r="AA2155" s="104" t="s">
        <v>706</v>
      </c>
      <c r="AB2155" s="104" t="s">
        <v>2550</v>
      </c>
      <c r="AC2155" s="106">
        <f>IF(AND(AB2155="FERRO",AA2155="PADRAO"),CONTROLE!$T$2,IF(AND(AB2155="FERRO",AA2155="ESPECIAL"),CONTROLE!$T$3,IF(AND(AB2155="ACO",AA2155="PADRAO"),CONTROLE!$T$8,IF(AND(AB2155="ACO",AA2155="ESPECIAL"),CONTROLE!$T$9,IF(AND(AB2155="ALUMINIO",AA2155="PADRAO"),CONTROLE!$T$5,IF(AND(AB2155="ALUMINIO",AA2155="ESPECIAL"),CONTROLE!$T$6))))))</f>
        <v>12739</v>
      </c>
    </row>
    <row r="2156" spans="25:29" ht="15" customHeight="1">
      <c r="Y2156" s="183" t="s">
        <v>264</v>
      </c>
      <c r="Z2156" s="104" t="s">
        <v>696</v>
      </c>
      <c r="AA2156" s="104" t="s">
        <v>706</v>
      </c>
      <c r="AB2156" s="104" t="s">
        <v>2550</v>
      </c>
      <c r="AC2156" s="106">
        <f>IF(AND(AB2156="FERRO",AA2156="PADRAO"),CONTROLE!$T$2,IF(AND(AB2156="FERRO",AA2156="ESPECIAL"),CONTROLE!$T$3,IF(AND(AB2156="ACO",AA2156="PADRAO"),CONTROLE!$T$8,IF(AND(AB2156="ACO",AA2156="ESPECIAL"),CONTROLE!$T$9,IF(AND(AB2156="ALUMINIO",AA2156="PADRAO"),CONTROLE!$T$5,IF(AND(AB2156="ALUMINIO",AA2156="ESPECIAL"),CONTROLE!$T$6))))))</f>
        <v>12739</v>
      </c>
    </row>
    <row r="2157" spans="25:29" ht="15" customHeight="1">
      <c r="Y2157" s="183" t="s">
        <v>1781</v>
      </c>
      <c r="Z2157" s="104" t="s">
        <v>696</v>
      </c>
      <c r="AA2157" s="104" t="s">
        <v>706</v>
      </c>
      <c r="AB2157" s="104" t="s">
        <v>2550</v>
      </c>
      <c r="AC2157" s="106">
        <f>IF(AND(AB2157="FERRO",AA2157="PADRAO"),CONTROLE!$T$2,IF(AND(AB2157="FERRO",AA2157="ESPECIAL"),CONTROLE!$T$3,IF(AND(AB2157="ACO",AA2157="PADRAO"),CONTROLE!$T$8,IF(AND(AB2157="ACO",AA2157="ESPECIAL"),CONTROLE!$T$9,IF(AND(AB2157="ALUMINIO",AA2157="PADRAO"),CONTROLE!$T$5,IF(AND(AB2157="ALUMINIO",AA2157="ESPECIAL"),CONTROLE!$T$6))))))</f>
        <v>12739</v>
      </c>
    </row>
    <row r="2158" spans="25:29" ht="15" customHeight="1">
      <c r="Y2158" s="183" t="s">
        <v>381</v>
      </c>
      <c r="Z2158" s="104" t="s">
        <v>696</v>
      </c>
      <c r="AA2158" s="104" t="s">
        <v>706</v>
      </c>
      <c r="AB2158" s="104" t="s">
        <v>2550</v>
      </c>
      <c r="AC2158" s="106">
        <f>IF(AND(AB2158="FERRO",AA2158="PADRAO"),CONTROLE!$T$2,IF(AND(AB2158="FERRO",AA2158="ESPECIAL"),CONTROLE!$T$3,IF(AND(AB2158="ACO",AA2158="PADRAO"),CONTROLE!$T$8,IF(AND(AB2158="ACO",AA2158="ESPECIAL"),CONTROLE!$T$9,IF(AND(AB2158="ALUMINIO",AA2158="PADRAO"),CONTROLE!$T$5,IF(AND(AB2158="ALUMINIO",AA2158="ESPECIAL"),CONTROLE!$T$6))))))</f>
        <v>12739</v>
      </c>
    </row>
    <row r="2159" spans="25:29" ht="15" customHeight="1">
      <c r="Y2159" s="183" t="s">
        <v>1782</v>
      </c>
      <c r="Z2159" s="104" t="s">
        <v>696</v>
      </c>
      <c r="AA2159" s="104" t="s">
        <v>706</v>
      </c>
      <c r="AB2159" s="104" t="s">
        <v>2550</v>
      </c>
      <c r="AC2159" s="106">
        <f>IF(AND(AB2159="FERRO",AA2159="PADRAO"),CONTROLE!$T$2,IF(AND(AB2159="FERRO",AA2159="ESPECIAL"),CONTROLE!$T$3,IF(AND(AB2159="ACO",AA2159="PADRAO"),CONTROLE!$T$8,IF(AND(AB2159="ACO",AA2159="ESPECIAL"),CONTROLE!$T$9,IF(AND(AB2159="ALUMINIO",AA2159="PADRAO"),CONTROLE!$T$5,IF(AND(AB2159="ALUMINIO",AA2159="ESPECIAL"),CONTROLE!$T$6))))))</f>
        <v>12739</v>
      </c>
    </row>
    <row r="2160" spans="25:29" ht="15" customHeight="1">
      <c r="Y2160" s="183" t="s">
        <v>61</v>
      </c>
      <c r="Z2160" s="104" t="s">
        <v>696</v>
      </c>
      <c r="AA2160" s="104" t="s">
        <v>706</v>
      </c>
      <c r="AB2160" s="104" t="s">
        <v>2550</v>
      </c>
      <c r="AC2160" s="106">
        <f>IF(AND(AB2160="FERRO",AA2160="PADRAO"),CONTROLE!$T$2,IF(AND(AB2160="FERRO",AA2160="ESPECIAL"),CONTROLE!$T$3,IF(AND(AB2160="ACO",AA2160="PADRAO"),CONTROLE!$T$8,IF(AND(AB2160="ACO",AA2160="ESPECIAL"),CONTROLE!$T$9,IF(AND(AB2160="ALUMINIO",AA2160="PADRAO"),CONTROLE!$T$5,IF(AND(AB2160="ALUMINIO",AA2160="ESPECIAL"),CONTROLE!$T$6))))))</f>
        <v>12739</v>
      </c>
    </row>
    <row r="2161" spans="25:29" ht="15" customHeight="1">
      <c r="Y2161" s="183" t="s">
        <v>335</v>
      </c>
      <c r="Z2161" s="104" t="s">
        <v>696</v>
      </c>
      <c r="AA2161" s="104" t="s">
        <v>706</v>
      </c>
      <c r="AB2161" s="104" t="s">
        <v>2550</v>
      </c>
      <c r="AC2161" s="106">
        <f>IF(AND(AB2161="FERRO",AA2161="PADRAO"),CONTROLE!$T$2,IF(AND(AB2161="FERRO",AA2161="ESPECIAL"),CONTROLE!$T$3,IF(AND(AB2161="ACO",AA2161="PADRAO"),CONTROLE!$T$8,IF(AND(AB2161="ACO",AA2161="ESPECIAL"),CONTROLE!$T$9,IF(AND(AB2161="ALUMINIO",AA2161="PADRAO"),CONTROLE!$T$5,IF(AND(AB2161="ALUMINIO",AA2161="ESPECIAL"),CONTROLE!$T$6))))))</f>
        <v>12739</v>
      </c>
    </row>
    <row r="2162" spans="25:29" ht="15" customHeight="1">
      <c r="Y2162" s="183" t="s">
        <v>1783</v>
      </c>
      <c r="Z2162" s="104" t="s">
        <v>696</v>
      </c>
      <c r="AA2162" s="104" t="s">
        <v>706</v>
      </c>
      <c r="AB2162" s="104" t="s">
        <v>2550</v>
      </c>
      <c r="AC2162" s="106">
        <f>IF(AND(AB2162="FERRO",AA2162="PADRAO"),CONTROLE!$T$2,IF(AND(AB2162="FERRO",AA2162="ESPECIAL"),CONTROLE!$T$3,IF(AND(AB2162="ACO",AA2162="PADRAO"),CONTROLE!$T$8,IF(AND(AB2162="ACO",AA2162="ESPECIAL"),CONTROLE!$T$9,IF(AND(AB2162="ALUMINIO",AA2162="PADRAO"),CONTROLE!$T$5,IF(AND(AB2162="ALUMINIO",AA2162="ESPECIAL"),CONTROLE!$T$6))))))</f>
        <v>12739</v>
      </c>
    </row>
    <row r="2163" spans="25:29" ht="15" customHeight="1">
      <c r="Y2163" s="183" t="s">
        <v>516</v>
      </c>
      <c r="Z2163" s="104" t="s">
        <v>696</v>
      </c>
      <c r="AA2163" s="104" t="s">
        <v>706</v>
      </c>
      <c r="AB2163" s="104" t="s">
        <v>2550</v>
      </c>
      <c r="AC2163" s="106">
        <f>IF(AND(AB2163="FERRO",AA2163="PADRAO"),CONTROLE!$T$2,IF(AND(AB2163="FERRO",AA2163="ESPECIAL"),CONTROLE!$T$3,IF(AND(AB2163="ACO",AA2163="PADRAO"),CONTROLE!$T$8,IF(AND(AB2163="ACO",AA2163="ESPECIAL"),CONTROLE!$T$9,IF(AND(AB2163="ALUMINIO",AA2163="PADRAO"),CONTROLE!$T$5,IF(AND(AB2163="ALUMINIO",AA2163="ESPECIAL"),CONTROLE!$T$6))))))</f>
        <v>12739</v>
      </c>
    </row>
    <row r="2164" spans="25:29" ht="15" customHeight="1">
      <c r="Y2164" s="183" t="s">
        <v>387</v>
      </c>
      <c r="Z2164" s="104" t="s">
        <v>696</v>
      </c>
      <c r="AA2164" s="104" t="s">
        <v>706</v>
      </c>
      <c r="AB2164" s="104" t="s">
        <v>2550</v>
      </c>
      <c r="AC2164" s="106">
        <f>IF(AND(AB2164="FERRO",AA2164="PADRAO"),CONTROLE!$T$2,IF(AND(AB2164="FERRO",AA2164="ESPECIAL"),CONTROLE!$T$3,IF(AND(AB2164="ACO",AA2164="PADRAO"),CONTROLE!$T$8,IF(AND(AB2164="ACO",AA2164="ESPECIAL"),CONTROLE!$T$9,IF(AND(AB2164="ALUMINIO",AA2164="PADRAO"),CONTROLE!$T$5,IF(AND(AB2164="ALUMINIO",AA2164="ESPECIAL"),CONTROLE!$T$6))))))</f>
        <v>12739</v>
      </c>
    </row>
    <row r="2165" spans="25:29" ht="15" customHeight="1">
      <c r="Y2165" s="183" t="s">
        <v>321</v>
      </c>
      <c r="Z2165" s="104" t="s">
        <v>617</v>
      </c>
      <c r="AA2165" s="104" t="s">
        <v>706</v>
      </c>
      <c r="AB2165" s="104" t="str">
        <f t="shared" ref="AB2165:AB2196" si="175">IF(LEFT(Z2165,1)="G","FERRO",0)</f>
        <v>FERRO</v>
      </c>
      <c r="AC2165" s="106">
        <f>IF(AND(AB2165="FERRO",AA2165="PADRAO"),CONTROLE!$T$2,IF(AND(AB2165="FERRO",AA2165="ESPECIAL"),CONTROLE!$T$3,IF(AND(AB2165="ACO",AA2165="PADRAO"),CONTROLE!$T$8,IF(AND(AB2165="ACO",AA2165="ESPECIAL"),CONTROLE!$T$9,IF(AND(AB2165="ALUMINIO",AA2165="PADRAO"),CONTROLE!$T$5,IF(AND(AB2165="ALUMINIO",AA2165="ESPECIAL"),CONTROLE!$T$6))))))</f>
        <v>12737</v>
      </c>
    </row>
    <row r="2166" spans="25:29" ht="15" customHeight="1">
      <c r="Y2166" s="183" t="s">
        <v>497</v>
      </c>
      <c r="Z2166" s="104" t="s">
        <v>617</v>
      </c>
      <c r="AA2166" s="104" t="s">
        <v>706</v>
      </c>
      <c r="AB2166" s="104" t="str">
        <f t="shared" si="175"/>
        <v>FERRO</v>
      </c>
      <c r="AC2166" s="106">
        <f>IF(AND(AB2166="FERRO",AA2166="PADRAO"),CONTROLE!$T$2,IF(AND(AB2166="FERRO",AA2166="ESPECIAL"),CONTROLE!$T$3,IF(AND(AB2166="ACO",AA2166="PADRAO"),CONTROLE!$T$8,IF(AND(AB2166="ACO",AA2166="ESPECIAL"),CONTROLE!$T$9,IF(AND(AB2166="ALUMINIO",AA2166="PADRAO"),CONTROLE!$T$5,IF(AND(AB2166="ALUMINIO",AA2166="ESPECIAL"),CONTROLE!$T$6))))))</f>
        <v>12737</v>
      </c>
    </row>
    <row r="2167" spans="25:29" ht="15" customHeight="1">
      <c r="Y2167" s="183" t="s">
        <v>1784</v>
      </c>
      <c r="Z2167" s="104" t="s">
        <v>617</v>
      </c>
      <c r="AA2167" s="104" t="s">
        <v>706</v>
      </c>
      <c r="AB2167" s="104" t="str">
        <f t="shared" si="175"/>
        <v>FERRO</v>
      </c>
      <c r="AC2167" s="106">
        <f>IF(AND(AB2167="FERRO",AA2167="PADRAO"),CONTROLE!$T$2,IF(AND(AB2167="FERRO",AA2167="ESPECIAL"),CONTROLE!$T$3,IF(AND(AB2167="ACO",AA2167="PADRAO"),CONTROLE!$T$8,IF(AND(AB2167="ACO",AA2167="ESPECIAL"),CONTROLE!$T$9,IF(AND(AB2167="ALUMINIO",AA2167="PADRAO"),CONTROLE!$T$5,IF(AND(AB2167="ALUMINIO",AA2167="ESPECIAL"),CONTROLE!$T$6))))))</f>
        <v>12737</v>
      </c>
    </row>
    <row r="2168" spans="25:29" ht="15" customHeight="1">
      <c r="Y2168" s="183" t="s">
        <v>1785</v>
      </c>
      <c r="Z2168" s="104" t="s">
        <v>617</v>
      </c>
      <c r="AA2168" s="104" t="s">
        <v>706</v>
      </c>
      <c r="AB2168" s="104" t="str">
        <f t="shared" si="175"/>
        <v>FERRO</v>
      </c>
      <c r="AC2168" s="106">
        <f>IF(AND(AB2168="FERRO",AA2168="PADRAO"),CONTROLE!$T$2,IF(AND(AB2168="FERRO",AA2168="ESPECIAL"),CONTROLE!$T$3,IF(AND(AB2168="ACO",AA2168="PADRAO"),CONTROLE!$T$8,IF(AND(AB2168="ACO",AA2168="ESPECIAL"),CONTROLE!$T$9,IF(AND(AB2168="ALUMINIO",AA2168="PADRAO"),CONTROLE!$T$5,IF(AND(AB2168="ALUMINIO",AA2168="ESPECIAL"),CONTROLE!$T$6))))))</f>
        <v>12737</v>
      </c>
    </row>
    <row r="2169" spans="25:29" ht="15" customHeight="1">
      <c r="Y2169" s="183" t="s">
        <v>158</v>
      </c>
      <c r="Z2169" s="104" t="s">
        <v>617</v>
      </c>
      <c r="AA2169" s="104" t="s">
        <v>706</v>
      </c>
      <c r="AB2169" s="104" t="str">
        <f t="shared" si="175"/>
        <v>FERRO</v>
      </c>
      <c r="AC2169" s="106">
        <f>IF(AND(AB2169="FERRO",AA2169="PADRAO"),CONTROLE!$T$2,IF(AND(AB2169="FERRO",AA2169="ESPECIAL"),CONTROLE!$T$3,IF(AND(AB2169="ACO",AA2169="PADRAO"),CONTROLE!$T$8,IF(AND(AB2169="ACO",AA2169="ESPECIAL"),CONTROLE!$T$9,IF(AND(AB2169="ALUMINIO",AA2169="PADRAO"),CONTROLE!$T$5,IF(AND(AB2169="ALUMINIO",AA2169="ESPECIAL"),CONTROLE!$T$6))))))</f>
        <v>12737</v>
      </c>
    </row>
    <row r="2170" spans="25:29" ht="15" customHeight="1">
      <c r="Y2170" s="183" t="s">
        <v>252</v>
      </c>
      <c r="Z2170" s="104" t="s">
        <v>617</v>
      </c>
      <c r="AA2170" s="104" t="s">
        <v>706</v>
      </c>
      <c r="AB2170" s="104" t="str">
        <f t="shared" si="175"/>
        <v>FERRO</v>
      </c>
      <c r="AC2170" s="106">
        <f>IF(AND(AB2170="FERRO",AA2170="PADRAO"),CONTROLE!$T$2,IF(AND(AB2170="FERRO",AA2170="ESPECIAL"),CONTROLE!$T$3,IF(AND(AB2170="ACO",AA2170="PADRAO"),CONTROLE!$T$8,IF(AND(AB2170="ACO",AA2170="ESPECIAL"),CONTROLE!$T$9,IF(AND(AB2170="ALUMINIO",AA2170="PADRAO"),CONTROLE!$T$5,IF(AND(AB2170="ALUMINIO",AA2170="ESPECIAL"),CONTROLE!$T$6))))))</f>
        <v>12737</v>
      </c>
    </row>
    <row r="2171" spans="25:29" ht="15" customHeight="1">
      <c r="Y2171" s="183" t="s">
        <v>554</v>
      </c>
      <c r="Z2171" s="104" t="s">
        <v>617</v>
      </c>
      <c r="AA2171" s="104" t="s">
        <v>706</v>
      </c>
      <c r="AB2171" s="104" t="str">
        <f t="shared" si="175"/>
        <v>FERRO</v>
      </c>
      <c r="AC2171" s="106">
        <f>IF(AND(AB2171="FERRO",AA2171="PADRAO"),CONTROLE!$T$2,IF(AND(AB2171="FERRO",AA2171="ESPECIAL"),CONTROLE!$T$3,IF(AND(AB2171="ACO",AA2171="PADRAO"),CONTROLE!$T$8,IF(AND(AB2171="ACO",AA2171="ESPECIAL"),CONTROLE!$T$9,IF(AND(AB2171="ALUMINIO",AA2171="PADRAO"),CONTROLE!$T$5,IF(AND(AB2171="ALUMINIO",AA2171="ESPECIAL"),CONTROLE!$T$6))))))</f>
        <v>12737</v>
      </c>
    </row>
    <row r="2172" spans="25:29" ht="15" customHeight="1">
      <c r="Y2172" s="183" t="s">
        <v>531</v>
      </c>
      <c r="Z2172" s="104" t="s">
        <v>617</v>
      </c>
      <c r="AA2172" s="104" t="s">
        <v>706</v>
      </c>
      <c r="AB2172" s="104" t="str">
        <f t="shared" si="175"/>
        <v>FERRO</v>
      </c>
      <c r="AC2172" s="106">
        <f>IF(AND(AB2172="FERRO",AA2172="PADRAO"),CONTROLE!$T$2,IF(AND(AB2172="FERRO",AA2172="ESPECIAL"),CONTROLE!$T$3,IF(AND(AB2172="ACO",AA2172="PADRAO"),CONTROLE!$T$8,IF(AND(AB2172="ACO",AA2172="ESPECIAL"),CONTROLE!$T$9,IF(AND(AB2172="ALUMINIO",AA2172="PADRAO"),CONTROLE!$T$5,IF(AND(AB2172="ALUMINIO",AA2172="ESPECIAL"),CONTROLE!$T$6))))))</f>
        <v>12737</v>
      </c>
    </row>
    <row r="2173" spans="25:29" ht="15" customHeight="1">
      <c r="Y2173" s="183" t="s">
        <v>555</v>
      </c>
      <c r="Z2173" s="104" t="s">
        <v>617</v>
      </c>
      <c r="AA2173" s="104" t="s">
        <v>706</v>
      </c>
      <c r="AB2173" s="104" t="str">
        <f t="shared" si="175"/>
        <v>FERRO</v>
      </c>
      <c r="AC2173" s="106">
        <f>IF(AND(AB2173="FERRO",AA2173="PADRAO"),CONTROLE!$T$2,IF(AND(AB2173="FERRO",AA2173="ESPECIAL"),CONTROLE!$T$3,IF(AND(AB2173="ACO",AA2173="PADRAO"),CONTROLE!$T$8,IF(AND(AB2173="ACO",AA2173="ESPECIAL"),CONTROLE!$T$9,IF(AND(AB2173="ALUMINIO",AA2173="PADRAO"),CONTROLE!$T$5,IF(AND(AB2173="ALUMINIO",AA2173="ESPECIAL"),CONTROLE!$T$6))))))</f>
        <v>12737</v>
      </c>
    </row>
    <row r="2174" spans="25:29" ht="15" customHeight="1">
      <c r="Y2174" s="183" t="s">
        <v>1786</v>
      </c>
      <c r="Z2174" s="104" t="s">
        <v>617</v>
      </c>
      <c r="AA2174" s="104" t="s">
        <v>706</v>
      </c>
      <c r="AB2174" s="104" t="str">
        <f t="shared" si="175"/>
        <v>FERRO</v>
      </c>
      <c r="AC2174" s="106">
        <f>IF(AND(AB2174="FERRO",AA2174="PADRAO"),CONTROLE!$T$2,IF(AND(AB2174="FERRO",AA2174="ESPECIAL"),CONTROLE!$T$3,IF(AND(AB2174="ACO",AA2174="PADRAO"),CONTROLE!$T$8,IF(AND(AB2174="ACO",AA2174="ESPECIAL"),CONTROLE!$T$9,IF(AND(AB2174="ALUMINIO",AA2174="PADRAO"),CONTROLE!$T$5,IF(AND(AB2174="ALUMINIO",AA2174="ESPECIAL"),CONTROLE!$T$6))))))</f>
        <v>12737</v>
      </c>
    </row>
    <row r="2175" spans="25:29" ht="15" customHeight="1">
      <c r="Y2175" s="183" t="s">
        <v>1787</v>
      </c>
      <c r="Z2175" s="104" t="s">
        <v>617</v>
      </c>
      <c r="AA2175" s="104" t="s">
        <v>706</v>
      </c>
      <c r="AB2175" s="104" t="str">
        <f t="shared" si="175"/>
        <v>FERRO</v>
      </c>
      <c r="AC2175" s="106">
        <f>IF(AND(AB2175="FERRO",AA2175="PADRAO"),CONTROLE!$T$2,IF(AND(AB2175="FERRO",AA2175="ESPECIAL"),CONTROLE!$T$3,IF(AND(AB2175="ACO",AA2175="PADRAO"),CONTROLE!$T$8,IF(AND(AB2175="ACO",AA2175="ESPECIAL"),CONTROLE!$T$9,IF(AND(AB2175="ALUMINIO",AA2175="PADRAO"),CONTROLE!$T$5,IF(AND(AB2175="ALUMINIO",AA2175="ESPECIAL"),CONTROLE!$T$6))))))</f>
        <v>12737</v>
      </c>
    </row>
    <row r="2176" spans="25:29" ht="15" customHeight="1">
      <c r="Y2176" s="183" t="s">
        <v>227</v>
      </c>
      <c r="Z2176" s="104" t="s">
        <v>617</v>
      </c>
      <c r="AA2176" s="104" t="s">
        <v>706</v>
      </c>
      <c r="AB2176" s="104" t="str">
        <f t="shared" si="175"/>
        <v>FERRO</v>
      </c>
      <c r="AC2176" s="106">
        <f>IF(AND(AB2176="FERRO",AA2176="PADRAO"),CONTROLE!$T$2,IF(AND(AB2176="FERRO",AA2176="ESPECIAL"),CONTROLE!$T$3,IF(AND(AB2176="ACO",AA2176="PADRAO"),CONTROLE!$T$8,IF(AND(AB2176="ACO",AA2176="ESPECIAL"),CONTROLE!$T$9,IF(AND(AB2176="ALUMINIO",AA2176="PADRAO"),CONTROLE!$T$5,IF(AND(AB2176="ALUMINIO",AA2176="ESPECIAL"),CONTROLE!$T$6))))))</f>
        <v>12737</v>
      </c>
    </row>
    <row r="2177" spans="25:29" ht="15" customHeight="1">
      <c r="Y2177" s="183" t="s">
        <v>1788</v>
      </c>
      <c r="Z2177" s="104" t="s">
        <v>617</v>
      </c>
      <c r="AA2177" s="104" t="s">
        <v>706</v>
      </c>
      <c r="AB2177" s="104" t="str">
        <f t="shared" si="175"/>
        <v>FERRO</v>
      </c>
      <c r="AC2177" s="106">
        <f>IF(AND(AB2177="FERRO",AA2177="PADRAO"),CONTROLE!$T$2,IF(AND(AB2177="FERRO",AA2177="ESPECIAL"),CONTROLE!$T$3,IF(AND(AB2177="ACO",AA2177="PADRAO"),CONTROLE!$T$8,IF(AND(AB2177="ACO",AA2177="ESPECIAL"),CONTROLE!$T$9,IF(AND(AB2177="ALUMINIO",AA2177="PADRAO"),CONTROLE!$T$5,IF(AND(AB2177="ALUMINIO",AA2177="ESPECIAL"),CONTROLE!$T$6))))))</f>
        <v>12737</v>
      </c>
    </row>
    <row r="2178" spans="25:29" ht="15" customHeight="1">
      <c r="Y2178" s="183" t="s">
        <v>317</v>
      </c>
      <c r="Z2178" s="104" t="s">
        <v>617</v>
      </c>
      <c r="AA2178" s="104" t="s">
        <v>706</v>
      </c>
      <c r="AB2178" s="104" t="str">
        <f t="shared" si="175"/>
        <v>FERRO</v>
      </c>
      <c r="AC2178" s="106">
        <f>IF(AND(AB2178="FERRO",AA2178="PADRAO"),CONTROLE!$T$2,IF(AND(AB2178="FERRO",AA2178="ESPECIAL"),CONTROLE!$T$3,IF(AND(AB2178="ACO",AA2178="PADRAO"),CONTROLE!$T$8,IF(AND(AB2178="ACO",AA2178="ESPECIAL"),CONTROLE!$T$9,IF(AND(AB2178="ALUMINIO",AA2178="PADRAO"),CONTROLE!$T$5,IF(AND(AB2178="ALUMINIO",AA2178="ESPECIAL"),CONTROLE!$T$6))))))</f>
        <v>12737</v>
      </c>
    </row>
    <row r="2179" spans="25:29" ht="15" customHeight="1">
      <c r="Y2179" s="183" t="s">
        <v>1789</v>
      </c>
      <c r="Z2179" s="104" t="s">
        <v>617</v>
      </c>
      <c r="AA2179" s="104" t="s">
        <v>706</v>
      </c>
      <c r="AB2179" s="104" t="str">
        <f t="shared" si="175"/>
        <v>FERRO</v>
      </c>
      <c r="AC2179" s="106">
        <f>IF(AND(AB2179="FERRO",AA2179="PADRAO"),CONTROLE!$T$2,IF(AND(AB2179="FERRO",AA2179="ESPECIAL"),CONTROLE!$T$3,IF(AND(AB2179="ACO",AA2179="PADRAO"),CONTROLE!$T$8,IF(AND(AB2179="ACO",AA2179="ESPECIAL"),CONTROLE!$T$9,IF(AND(AB2179="ALUMINIO",AA2179="PADRAO"),CONTROLE!$T$5,IF(AND(AB2179="ALUMINIO",AA2179="ESPECIAL"),CONTROLE!$T$6))))))</f>
        <v>12737</v>
      </c>
    </row>
    <row r="2180" spans="25:29" ht="15" customHeight="1">
      <c r="Y2180" s="183" t="s">
        <v>1790</v>
      </c>
      <c r="Z2180" s="104" t="s">
        <v>617</v>
      </c>
      <c r="AA2180" s="104" t="s">
        <v>706</v>
      </c>
      <c r="AB2180" s="104" t="str">
        <f t="shared" si="175"/>
        <v>FERRO</v>
      </c>
      <c r="AC2180" s="106">
        <f>IF(AND(AB2180="FERRO",AA2180="PADRAO"),CONTROLE!$T$2,IF(AND(AB2180="FERRO",AA2180="ESPECIAL"),CONTROLE!$T$3,IF(AND(AB2180="ACO",AA2180="PADRAO"),CONTROLE!$T$8,IF(AND(AB2180="ACO",AA2180="ESPECIAL"),CONTROLE!$T$9,IF(AND(AB2180="ALUMINIO",AA2180="PADRAO"),CONTROLE!$T$5,IF(AND(AB2180="ALUMINIO",AA2180="ESPECIAL"),CONTROLE!$T$6))))))</f>
        <v>12737</v>
      </c>
    </row>
    <row r="2181" spans="25:29" ht="15" customHeight="1">
      <c r="Y2181" s="183" t="s">
        <v>250</v>
      </c>
      <c r="Z2181" s="104" t="s">
        <v>617</v>
      </c>
      <c r="AA2181" s="104" t="s">
        <v>706</v>
      </c>
      <c r="AB2181" s="104" t="str">
        <f t="shared" si="175"/>
        <v>FERRO</v>
      </c>
      <c r="AC2181" s="106">
        <f>IF(AND(AB2181="FERRO",AA2181="PADRAO"),CONTROLE!$T$2,IF(AND(AB2181="FERRO",AA2181="ESPECIAL"),CONTROLE!$T$3,IF(AND(AB2181="ACO",AA2181="PADRAO"),CONTROLE!$T$8,IF(AND(AB2181="ACO",AA2181="ESPECIAL"),CONTROLE!$T$9,IF(AND(AB2181="ALUMINIO",AA2181="PADRAO"),CONTROLE!$T$5,IF(AND(AB2181="ALUMINIO",AA2181="ESPECIAL"),CONTROLE!$T$6))))))</f>
        <v>12737</v>
      </c>
    </row>
    <row r="2182" spans="25:29" ht="15" customHeight="1">
      <c r="Y2182" s="183" t="s">
        <v>1791</v>
      </c>
      <c r="Z2182" s="104" t="s">
        <v>617</v>
      </c>
      <c r="AA2182" s="104" t="s">
        <v>706</v>
      </c>
      <c r="AB2182" s="104" t="str">
        <f t="shared" si="175"/>
        <v>FERRO</v>
      </c>
      <c r="AC2182" s="106">
        <f>IF(AND(AB2182="FERRO",AA2182="PADRAO"),CONTROLE!$T$2,IF(AND(AB2182="FERRO",AA2182="ESPECIAL"),CONTROLE!$T$3,IF(AND(AB2182="ACO",AA2182="PADRAO"),CONTROLE!$T$8,IF(AND(AB2182="ACO",AA2182="ESPECIAL"),CONTROLE!$T$9,IF(AND(AB2182="ALUMINIO",AA2182="PADRAO"),CONTROLE!$T$5,IF(AND(AB2182="ALUMINIO",AA2182="ESPECIAL"),CONTROLE!$T$6))))))</f>
        <v>12737</v>
      </c>
    </row>
    <row r="2183" spans="25:29" ht="15" customHeight="1">
      <c r="Y2183" s="183" t="s">
        <v>1792</v>
      </c>
      <c r="Z2183" s="104" t="s">
        <v>617</v>
      </c>
      <c r="AA2183" s="104" t="s">
        <v>706</v>
      </c>
      <c r="AB2183" s="104" t="str">
        <f t="shared" si="175"/>
        <v>FERRO</v>
      </c>
      <c r="AC2183" s="106">
        <f>IF(AND(AB2183="FERRO",AA2183="PADRAO"),CONTROLE!$T$2,IF(AND(AB2183="FERRO",AA2183="ESPECIAL"),CONTROLE!$T$3,IF(AND(AB2183="ACO",AA2183="PADRAO"),CONTROLE!$T$8,IF(AND(AB2183="ACO",AA2183="ESPECIAL"),CONTROLE!$T$9,IF(AND(AB2183="ALUMINIO",AA2183="PADRAO"),CONTROLE!$T$5,IF(AND(AB2183="ALUMINIO",AA2183="ESPECIAL"),CONTROLE!$T$6))))))</f>
        <v>12737</v>
      </c>
    </row>
    <row r="2184" spans="25:29" ht="15" customHeight="1">
      <c r="Y2184" s="183" t="s">
        <v>1793</v>
      </c>
      <c r="Z2184" s="104" t="s">
        <v>617</v>
      </c>
      <c r="AA2184" s="104" t="s">
        <v>706</v>
      </c>
      <c r="AB2184" s="104" t="str">
        <f t="shared" si="175"/>
        <v>FERRO</v>
      </c>
      <c r="AC2184" s="106">
        <f>IF(AND(AB2184="FERRO",AA2184="PADRAO"),CONTROLE!$T$2,IF(AND(AB2184="FERRO",AA2184="ESPECIAL"),CONTROLE!$T$3,IF(AND(AB2184="ACO",AA2184="PADRAO"),CONTROLE!$T$8,IF(AND(AB2184="ACO",AA2184="ESPECIAL"),CONTROLE!$T$9,IF(AND(AB2184="ALUMINIO",AA2184="PADRAO"),CONTROLE!$T$5,IF(AND(AB2184="ALUMINIO",AA2184="ESPECIAL"),CONTROLE!$T$6))))))</f>
        <v>12737</v>
      </c>
    </row>
    <row r="2185" spans="25:29" ht="15" customHeight="1">
      <c r="Y2185" s="183" t="s">
        <v>1794</v>
      </c>
      <c r="Z2185" s="104" t="s">
        <v>617</v>
      </c>
      <c r="AA2185" s="104" t="s">
        <v>706</v>
      </c>
      <c r="AB2185" s="104" t="str">
        <f t="shared" si="175"/>
        <v>FERRO</v>
      </c>
      <c r="AC2185" s="106">
        <f>IF(AND(AB2185="FERRO",AA2185="PADRAO"),CONTROLE!$T$2,IF(AND(AB2185="FERRO",AA2185="ESPECIAL"),CONTROLE!$T$3,IF(AND(AB2185="ACO",AA2185="PADRAO"),CONTROLE!$T$8,IF(AND(AB2185="ACO",AA2185="ESPECIAL"),CONTROLE!$T$9,IF(AND(AB2185="ALUMINIO",AA2185="PADRAO"),CONTROLE!$T$5,IF(AND(AB2185="ALUMINIO",AA2185="ESPECIAL"),CONTROLE!$T$6))))))</f>
        <v>12737</v>
      </c>
    </row>
    <row r="2186" spans="25:29" ht="15" customHeight="1">
      <c r="Y2186" s="183" t="s">
        <v>468</v>
      </c>
      <c r="Z2186" s="104" t="s">
        <v>617</v>
      </c>
      <c r="AA2186" s="104" t="s">
        <v>706</v>
      </c>
      <c r="AB2186" s="104" t="str">
        <f t="shared" si="175"/>
        <v>FERRO</v>
      </c>
      <c r="AC2186" s="106">
        <f>IF(AND(AB2186="FERRO",AA2186="PADRAO"),CONTROLE!$T$2,IF(AND(AB2186="FERRO",AA2186="ESPECIAL"),CONTROLE!$T$3,IF(AND(AB2186="ACO",AA2186="PADRAO"),CONTROLE!$T$8,IF(AND(AB2186="ACO",AA2186="ESPECIAL"),CONTROLE!$T$9,IF(AND(AB2186="ALUMINIO",AA2186="PADRAO"),CONTROLE!$T$5,IF(AND(AB2186="ALUMINIO",AA2186="ESPECIAL"),CONTROLE!$T$6))))))</f>
        <v>12737</v>
      </c>
    </row>
    <row r="2187" spans="25:29" ht="15" customHeight="1">
      <c r="Y2187" s="183" t="s">
        <v>370</v>
      </c>
      <c r="Z2187" s="104" t="s">
        <v>617</v>
      </c>
      <c r="AA2187" s="104" t="s">
        <v>706</v>
      </c>
      <c r="AB2187" s="104" t="str">
        <f t="shared" si="175"/>
        <v>FERRO</v>
      </c>
      <c r="AC2187" s="106">
        <f>IF(AND(AB2187="FERRO",AA2187="PADRAO"),CONTROLE!$T$2,IF(AND(AB2187="FERRO",AA2187="ESPECIAL"),CONTROLE!$T$3,IF(AND(AB2187="ACO",AA2187="PADRAO"),CONTROLE!$T$8,IF(AND(AB2187="ACO",AA2187="ESPECIAL"),CONTROLE!$T$9,IF(AND(AB2187="ALUMINIO",AA2187="PADRAO"),CONTROLE!$T$5,IF(AND(AB2187="ALUMINIO",AA2187="ESPECIAL"),CONTROLE!$T$6))))))</f>
        <v>12737</v>
      </c>
    </row>
    <row r="2188" spans="25:29" ht="15" customHeight="1">
      <c r="Y2188" s="183" t="s">
        <v>368</v>
      </c>
      <c r="Z2188" s="104" t="s">
        <v>617</v>
      </c>
      <c r="AA2188" s="104" t="s">
        <v>706</v>
      </c>
      <c r="AB2188" s="104" t="str">
        <f t="shared" si="175"/>
        <v>FERRO</v>
      </c>
      <c r="AC2188" s="106">
        <f>IF(AND(AB2188="FERRO",AA2188="PADRAO"),CONTROLE!$T$2,IF(AND(AB2188="FERRO",AA2188="ESPECIAL"),CONTROLE!$T$3,IF(AND(AB2188="ACO",AA2188="PADRAO"),CONTROLE!$T$8,IF(AND(AB2188="ACO",AA2188="ESPECIAL"),CONTROLE!$T$9,IF(AND(AB2188="ALUMINIO",AA2188="PADRAO"),CONTROLE!$T$5,IF(AND(AB2188="ALUMINIO",AA2188="ESPECIAL"),CONTROLE!$T$6))))))</f>
        <v>12737</v>
      </c>
    </row>
    <row r="2189" spans="25:29" ht="15" customHeight="1">
      <c r="Y2189" s="183" t="s">
        <v>557</v>
      </c>
      <c r="Z2189" s="104" t="s">
        <v>617</v>
      </c>
      <c r="AA2189" s="104" t="s">
        <v>706</v>
      </c>
      <c r="AB2189" s="104" t="str">
        <f t="shared" si="175"/>
        <v>FERRO</v>
      </c>
      <c r="AC2189" s="106">
        <f>IF(AND(AB2189="FERRO",AA2189="PADRAO"),CONTROLE!$T$2,IF(AND(AB2189="FERRO",AA2189="ESPECIAL"),CONTROLE!$T$3,IF(AND(AB2189="ACO",AA2189="PADRAO"),CONTROLE!$T$8,IF(AND(AB2189="ACO",AA2189="ESPECIAL"),CONTROLE!$T$9,IF(AND(AB2189="ALUMINIO",AA2189="PADRAO"),CONTROLE!$T$5,IF(AND(AB2189="ALUMINIO",AA2189="ESPECIAL"),CONTROLE!$T$6))))))</f>
        <v>12737</v>
      </c>
    </row>
    <row r="2190" spans="25:29" ht="15" customHeight="1">
      <c r="Y2190" s="183" t="s">
        <v>71</v>
      </c>
      <c r="Z2190" s="104" t="s">
        <v>617</v>
      </c>
      <c r="AA2190" s="104" t="s">
        <v>706</v>
      </c>
      <c r="AB2190" s="104" t="str">
        <f t="shared" si="175"/>
        <v>FERRO</v>
      </c>
      <c r="AC2190" s="106">
        <f>IF(AND(AB2190="FERRO",AA2190="PADRAO"),CONTROLE!$T$2,IF(AND(AB2190="FERRO",AA2190="ESPECIAL"),CONTROLE!$T$3,IF(AND(AB2190="ACO",AA2190="PADRAO"),CONTROLE!$T$8,IF(AND(AB2190="ACO",AA2190="ESPECIAL"),CONTROLE!$T$9,IF(AND(AB2190="ALUMINIO",AA2190="PADRAO"),CONTROLE!$T$5,IF(AND(AB2190="ALUMINIO",AA2190="ESPECIAL"),CONTROLE!$T$6))))))</f>
        <v>12737</v>
      </c>
    </row>
    <row r="2191" spans="25:29" ht="15" customHeight="1">
      <c r="Y2191" s="183" t="s">
        <v>585</v>
      </c>
      <c r="Z2191" s="104" t="s">
        <v>617</v>
      </c>
      <c r="AA2191" s="104" t="s">
        <v>706</v>
      </c>
      <c r="AB2191" s="104" t="str">
        <f t="shared" si="175"/>
        <v>FERRO</v>
      </c>
      <c r="AC2191" s="106">
        <f>IF(AND(AB2191="FERRO",AA2191="PADRAO"),CONTROLE!$T$2,IF(AND(AB2191="FERRO",AA2191="ESPECIAL"),CONTROLE!$T$3,IF(AND(AB2191="ACO",AA2191="PADRAO"),CONTROLE!$T$8,IF(AND(AB2191="ACO",AA2191="ESPECIAL"),CONTROLE!$T$9,IF(AND(AB2191="ALUMINIO",AA2191="PADRAO"),CONTROLE!$T$5,IF(AND(AB2191="ALUMINIO",AA2191="ESPECIAL"),CONTROLE!$T$6))))))</f>
        <v>12737</v>
      </c>
    </row>
    <row r="2192" spans="25:29" ht="15" customHeight="1">
      <c r="Y2192" s="183" t="s">
        <v>1795</v>
      </c>
      <c r="Z2192" s="104" t="s">
        <v>617</v>
      </c>
      <c r="AA2192" s="104" t="s">
        <v>706</v>
      </c>
      <c r="AB2192" s="104" t="str">
        <f t="shared" si="175"/>
        <v>FERRO</v>
      </c>
      <c r="AC2192" s="106">
        <f>IF(AND(AB2192="FERRO",AA2192="PADRAO"),CONTROLE!$T$2,IF(AND(AB2192="FERRO",AA2192="ESPECIAL"),CONTROLE!$T$3,IF(AND(AB2192="ACO",AA2192="PADRAO"),CONTROLE!$T$8,IF(AND(AB2192="ACO",AA2192="ESPECIAL"),CONTROLE!$T$9,IF(AND(AB2192="ALUMINIO",AA2192="PADRAO"),CONTROLE!$T$5,IF(AND(AB2192="ALUMINIO",AA2192="ESPECIAL"),CONTROLE!$T$6))))))</f>
        <v>12737</v>
      </c>
    </row>
    <row r="2193" spans="25:29" ht="15" customHeight="1">
      <c r="Y2193" s="183" t="s">
        <v>159</v>
      </c>
      <c r="Z2193" s="104" t="s">
        <v>617</v>
      </c>
      <c r="AA2193" s="104" t="s">
        <v>706</v>
      </c>
      <c r="AB2193" s="104" t="str">
        <f t="shared" si="175"/>
        <v>FERRO</v>
      </c>
      <c r="AC2193" s="106">
        <f>IF(AND(AB2193="FERRO",AA2193="PADRAO"),CONTROLE!$T$2,IF(AND(AB2193="FERRO",AA2193="ESPECIAL"),CONTROLE!$T$3,IF(AND(AB2193="ACO",AA2193="PADRAO"),CONTROLE!$T$8,IF(AND(AB2193="ACO",AA2193="ESPECIAL"),CONTROLE!$T$9,IF(AND(AB2193="ALUMINIO",AA2193="PADRAO"),CONTROLE!$T$5,IF(AND(AB2193="ALUMINIO",AA2193="ESPECIAL"),CONTROLE!$T$6))))))</f>
        <v>12737</v>
      </c>
    </row>
    <row r="2194" spans="25:29" ht="15" customHeight="1">
      <c r="Y2194" s="183" t="s">
        <v>228</v>
      </c>
      <c r="Z2194" s="104" t="s">
        <v>617</v>
      </c>
      <c r="AA2194" s="104" t="s">
        <v>706</v>
      </c>
      <c r="AB2194" s="104" t="str">
        <f t="shared" si="175"/>
        <v>FERRO</v>
      </c>
      <c r="AC2194" s="106">
        <f>IF(AND(AB2194="FERRO",AA2194="PADRAO"),CONTROLE!$T$2,IF(AND(AB2194="FERRO",AA2194="ESPECIAL"),CONTROLE!$T$3,IF(AND(AB2194="ACO",AA2194="PADRAO"),CONTROLE!$T$8,IF(AND(AB2194="ACO",AA2194="ESPECIAL"),CONTROLE!$T$9,IF(AND(AB2194="ALUMINIO",AA2194="PADRAO"),CONTROLE!$T$5,IF(AND(AB2194="ALUMINIO",AA2194="ESPECIAL"),CONTROLE!$T$6))))))</f>
        <v>12737</v>
      </c>
    </row>
    <row r="2195" spans="25:29" ht="15" customHeight="1">
      <c r="Y2195" s="183" t="s">
        <v>1796</v>
      </c>
      <c r="Z2195" s="104" t="s">
        <v>617</v>
      </c>
      <c r="AA2195" s="104" t="s">
        <v>706</v>
      </c>
      <c r="AB2195" s="104" t="str">
        <f t="shared" si="175"/>
        <v>FERRO</v>
      </c>
      <c r="AC2195" s="106">
        <f>IF(AND(AB2195="FERRO",AA2195="PADRAO"),CONTROLE!$T$2,IF(AND(AB2195="FERRO",AA2195="ESPECIAL"),CONTROLE!$T$3,IF(AND(AB2195="ACO",AA2195="PADRAO"),CONTROLE!$T$8,IF(AND(AB2195="ACO",AA2195="ESPECIAL"),CONTROLE!$T$9,IF(AND(AB2195="ALUMINIO",AA2195="PADRAO"),CONTROLE!$T$5,IF(AND(AB2195="ALUMINIO",AA2195="ESPECIAL"),CONTROLE!$T$6))))))</f>
        <v>12737</v>
      </c>
    </row>
    <row r="2196" spans="25:29" ht="15" customHeight="1">
      <c r="Y2196" s="183" t="s">
        <v>1797</v>
      </c>
      <c r="Z2196" s="104" t="s">
        <v>617</v>
      </c>
      <c r="AA2196" s="104" t="s">
        <v>706</v>
      </c>
      <c r="AB2196" s="104" t="str">
        <f t="shared" si="175"/>
        <v>FERRO</v>
      </c>
      <c r="AC2196" s="106">
        <f>IF(AND(AB2196="FERRO",AA2196="PADRAO"),CONTROLE!$T$2,IF(AND(AB2196="FERRO",AA2196="ESPECIAL"),CONTROLE!$T$3,IF(AND(AB2196="ACO",AA2196="PADRAO"),CONTROLE!$T$8,IF(AND(AB2196="ACO",AA2196="ESPECIAL"),CONTROLE!$T$9,IF(AND(AB2196="ALUMINIO",AA2196="PADRAO"),CONTROLE!$T$5,IF(AND(AB2196="ALUMINIO",AA2196="ESPECIAL"),CONTROLE!$T$6))))))</f>
        <v>12737</v>
      </c>
    </row>
    <row r="2197" spans="25:29" ht="15" customHeight="1">
      <c r="Y2197" s="183" t="s">
        <v>1798</v>
      </c>
      <c r="Z2197" s="104" t="s">
        <v>617</v>
      </c>
      <c r="AA2197" s="104" t="s">
        <v>706</v>
      </c>
      <c r="AB2197" s="104" t="str">
        <f t="shared" ref="AB2197:AB2228" si="176">IF(LEFT(Z2197,1)="G","FERRO",0)</f>
        <v>FERRO</v>
      </c>
      <c r="AC2197" s="106">
        <f>IF(AND(AB2197="FERRO",AA2197="PADRAO"),CONTROLE!$T$2,IF(AND(AB2197="FERRO",AA2197="ESPECIAL"),CONTROLE!$T$3,IF(AND(AB2197="ACO",AA2197="PADRAO"),CONTROLE!$T$8,IF(AND(AB2197="ACO",AA2197="ESPECIAL"),CONTROLE!$T$9,IF(AND(AB2197="ALUMINIO",AA2197="PADRAO"),CONTROLE!$T$5,IF(AND(AB2197="ALUMINIO",AA2197="ESPECIAL"),CONTROLE!$T$6))))))</f>
        <v>12737</v>
      </c>
    </row>
    <row r="2198" spans="25:29" ht="15" customHeight="1">
      <c r="Y2198" s="183" t="s">
        <v>1799</v>
      </c>
      <c r="Z2198" s="104" t="s">
        <v>617</v>
      </c>
      <c r="AA2198" s="104" t="s">
        <v>706</v>
      </c>
      <c r="AB2198" s="104" t="str">
        <f t="shared" si="176"/>
        <v>FERRO</v>
      </c>
      <c r="AC2198" s="106">
        <f>IF(AND(AB2198="FERRO",AA2198="PADRAO"),CONTROLE!$T$2,IF(AND(AB2198="FERRO",AA2198="ESPECIAL"),CONTROLE!$T$3,IF(AND(AB2198="ACO",AA2198="PADRAO"),CONTROLE!$T$8,IF(AND(AB2198="ACO",AA2198="ESPECIAL"),CONTROLE!$T$9,IF(AND(AB2198="ALUMINIO",AA2198="PADRAO"),CONTROLE!$T$5,IF(AND(AB2198="ALUMINIO",AA2198="ESPECIAL"),CONTROLE!$T$6))))))</f>
        <v>12737</v>
      </c>
    </row>
    <row r="2199" spans="25:29" ht="15" customHeight="1">
      <c r="Y2199" s="183" t="s">
        <v>1800</v>
      </c>
      <c r="Z2199" s="104" t="s">
        <v>617</v>
      </c>
      <c r="AA2199" s="104" t="s">
        <v>706</v>
      </c>
      <c r="AB2199" s="104" t="str">
        <f t="shared" si="176"/>
        <v>FERRO</v>
      </c>
      <c r="AC2199" s="106">
        <f>IF(AND(AB2199="FERRO",AA2199="PADRAO"),CONTROLE!$T$2,IF(AND(AB2199="FERRO",AA2199="ESPECIAL"),CONTROLE!$T$3,IF(AND(AB2199="ACO",AA2199="PADRAO"),CONTROLE!$T$8,IF(AND(AB2199="ACO",AA2199="ESPECIAL"),CONTROLE!$T$9,IF(AND(AB2199="ALUMINIO",AA2199="PADRAO"),CONTROLE!$T$5,IF(AND(AB2199="ALUMINIO",AA2199="ESPECIAL"),CONTROLE!$T$6))))))</f>
        <v>12737</v>
      </c>
    </row>
    <row r="2200" spans="25:29" ht="15" customHeight="1">
      <c r="Y2200" s="183" t="s">
        <v>586</v>
      </c>
      <c r="Z2200" s="104" t="s">
        <v>617</v>
      </c>
      <c r="AA2200" s="104" t="s">
        <v>706</v>
      </c>
      <c r="AB2200" s="104" t="str">
        <f t="shared" si="176"/>
        <v>FERRO</v>
      </c>
      <c r="AC2200" s="106">
        <f>IF(AND(AB2200="FERRO",AA2200="PADRAO"),CONTROLE!$T$2,IF(AND(AB2200="FERRO",AA2200="ESPECIAL"),CONTROLE!$T$3,IF(AND(AB2200="ACO",AA2200="PADRAO"),CONTROLE!$T$8,IF(AND(AB2200="ACO",AA2200="ESPECIAL"),CONTROLE!$T$9,IF(AND(AB2200="ALUMINIO",AA2200="PADRAO"),CONTROLE!$T$5,IF(AND(AB2200="ALUMINIO",AA2200="ESPECIAL"),CONTROLE!$T$6))))))</f>
        <v>12737</v>
      </c>
    </row>
    <row r="2201" spans="25:29" ht="15" customHeight="1">
      <c r="Y2201" s="183" t="s">
        <v>183</v>
      </c>
      <c r="Z2201" s="104" t="s">
        <v>617</v>
      </c>
      <c r="AA2201" s="104" t="s">
        <v>706</v>
      </c>
      <c r="AB2201" s="104" t="str">
        <f t="shared" si="176"/>
        <v>FERRO</v>
      </c>
      <c r="AC2201" s="106">
        <f>IF(AND(AB2201="FERRO",AA2201="PADRAO"),CONTROLE!$T$2,IF(AND(AB2201="FERRO",AA2201="ESPECIAL"),CONTROLE!$T$3,IF(AND(AB2201="ACO",AA2201="PADRAO"),CONTROLE!$T$8,IF(AND(AB2201="ACO",AA2201="ESPECIAL"),CONTROLE!$T$9,IF(AND(AB2201="ALUMINIO",AA2201="PADRAO"),CONTROLE!$T$5,IF(AND(AB2201="ALUMINIO",AA2201="ESPECIAL"),CONTROLE!$T$6))))))</f>
        <v>12737</v>
      </c>
    </row>
    <row r="2202" spans="25:29" ht="15" customHeight="1">
      <c r="Y2202" s="183" t="s">
        <v>1801</v>
      </c>
      <c r="Z2202" s="104" t="s">
        <v>617</v>
      </c>
      <c r="AA2202" s="104" t="s">
        <v>706</v>
      </c>
      <c r="AB2202" s="104" t="str">
        <f t="shared" si="176"/>
        <v>FERRO</v>
      </c>
      <c r="AC2202" s="106">
        <f>IF(AND(AB2202="FERRO",AA2202="PADRAO"),CONTROLE!$T$2,IF(AND(AB2202="FERRO",AA2202="ESPECIAL"),CONTROLE!$T$3,IF(AND(AB2202="ACO",AA2202="PADRAO"),CONTROLE!$T$8,IF(AND(AB2202="ACO",AA2202="ESPECIAL"),CONTROLE!$T$9,IF(AND(AB2202="ALUMINIO",AA2202="PADRAO"),CONTROLE!$T$5,IF(AND(AB2202="ALUMINIO",AA2202="ESPECIAL"),CONTROLE!$T$6))))))</f>
        <v>12737</v>
      </c>
    </row>
    <row r="2203" spans="25:29" ht="15" customHeight="1">
      <c r="Y2203" s="183" t="s">
        <v>1802</v>
      </c>
      <c r="Z2203" s="104" t="s">
        <v>617</v>
      </c>
      <c r="AA2203" s="104" t="s">
        <v>706</v>
      </c>
      <c r="AB2203" s="104" t="str">
        <f t="shared" si="176"/>
        <v>FERRO</v>
      </c>
      <c r="AC2203" s="106">
        <f>IF(AND(AB2203="FERRO",AA2203="PADRAO"),CONTROLE!$T$2,IF(AND(AB2203="FERRO",AA2203="ESPECIAL"),CONTROLE!$T$3,IF(AND(AB2203="ACO",AA2203="PADRAO"),CONTROLE!$T$8,IF(AND(AB2203="ACO",AA2203="ESPECIAL"),CONTROLE!$T$9,IF(AND(AB2203="ALUMINIO",AA2203="PADRAO"),CONTROLE!$T$5,IF(AND(AB2203="ALUMINIO",AA2203="ESPECIAL"),CONTROLE!$T$6))))))</f>
        <v>12737</v>
      </c>
    </row>
    <row r="2204" spans="25:29" ht="15" customHeight="1">
      <c r="Y2204" s="183" t="s">
        <v>1803</v>
      </c>
      <c r="Z2204" s="104" t="s">
        <v>617</v>
      </c>
      <c r="AA2204" s="104" t="s">
        <v>706</v>
      </c>
      <c r="AB2204" s="104" t="str">
        <f t="shared" si="176"/>
        <v>FERRO</v>
      </c>
      <c r="AC2204" s="106">
        <f>IF(AND(AB2204="FERRO",AA2204="PADRAO"),CONTROLE!$T$2,IF(AND(AB2204="FERRO",AA2204="ESPECIAL"),CONTROLE!$T$3,IF(AND(AB2204="ACO",AA2204="PADRAO"),CONTROLE!$T$8,IF(AND(AB2204="ACO",AA2204="ESPECIAL"),CONTROLE!$T$9,IF(AND(AB2204="ALUMINIO",AA2204="PADRAO"),CONTROLE!$T$5,IF(AND(AB2204="ALUMINIO",AA2204="ESPECIAL"),CONTROLE!$T$6))))))</f>
        <v>12737</v>
      </c>
    </row>
    <row r="2205" spans="25:29" ht="15" customHeight="1">
      <c r="Y2205" s="183" t="s">
        <v>1804</v>
      </c>
      <c r="Z2205" s="104" t="s">
        <v>617</v>
      </c>
      <c r="AA2205" s="104" t="s">
        <v>706</v>
      </c>
      <c r="AB2205" s="104" t="str">
        <f t="shared" si="176"/>
        <v>FERRO</v>
      </c>
      <c r="AC2205" s="106">
        <f>IF(AND(AB2205="FERRO",AA2205="PADRAO"),CONTROLE!$T$2,IF(AND(AB2205="FERRO",AA2205="ESPECIAL"),CONTROLE!$T$3,IF(AND(AB2205="ACO",AA2205="PADRAO"),CONTROLE!$T$8,IF(AND(AB2205="ACO",AA2205="ESPECIAL"),CONTROLE!$T$9,IF(AND(AB2205="ALUMINIO",AA2205="PADRAO"),CONTROLE!$T$5,IF(AND(AB2205="ALUMINIO",AA2205="ESPECIAL"),CONTROLE!$T$6))))))</f>
        <v>12737</v>
      </c>
    </row>
    <row r="2206" spans="25:29" ht="15" customHeight="1">
      <c r="Y2206" s="183" t="s">
        <v>1805</v>
      </c>
      <c r="Z2206" s="104" t="s">
        <v>617</v>
      </c>
      <c r="AA2206" s="104" t="s">
        <v>706</v>
      </c>
      <c r="AB2206" s="104" t="str">
        <f t="shared" si="176"/>
        <v>FERRO</v>
      </c>
      <c r="AC2206" s="106">
        <f>IF(AND(AB2206="FERRO",AA2206="PADRAO"),CONTROLE!$T$2,IF(AND(AB2206="FERRO",AA2206="ESPECIAL"),CONTROLE!$T$3,IF(AND(AB2206="ACO",AA2206="PADRAO"),CONTROLE!$T$8,IF(AND(AB2206="ACO",AA2206="ESPECIAL"),CONTROLE!$T$9,IF(AND(AB2206="ALUMINIO",AA2206="PADRAO"),CONTROLE!$T$5,IF(AND(AB2206="ALUMINIO",AA2206="ESPECIAL"),CONTROLE!$T$6))))))</f>
        <v>12737</v>
      </c>
    </row>
    <row r="2207" spans="25:29" ht="15" customHeight="1">
      <c r="Y2207" s="183" t="s">
        <v>1806</v>
      </c>
      <c r="Z2207" s="104" t="s">
        <v>617</v>
      </c>
      <c r="AA2207" s="104" t="s">
        <v>706</v>
      </c>
      <c r="AB2207" s="104" t="str">
        <f t="shared" si="176"/>
        <v>FERRO</v>
      </c>
      <c r="AC2207" s="106">
        <f>IF(AND(AB2207="FERRO",AA2207="PADRAO"),CONTROLE!$T$2,IF(AND(AB2207="FERRO",AA2207="ESPECIAL"),CONTROLE!$T$3,IF(AND(AB2207="ACO",AA2207="PADRAO"),CONTROLE!$T$8,IF(AND(AB2207="ACO",AA2207="ESPECIAL"),CONTROLE!$T$9,IF(AND(AB2207="ALUMINIO",AA2207="PADRAO"),CONTROLE!$T$5,IF(AND(AB2207="ALUMINIO",AA2207="ESPECIAL"),CONTROLE!$T$6))))))</f>
        <v>12737</v>
      </c>
    </row>
    <row r="2208" spans="25:29" ht="15" customHeight="1">
      <c r="Y2208" s="183" t="s">
        <v>1807</v>
      </c>
      <c r="Z2208" s="104" t="s">
        <v>617</v>
      </c>
      <c r="AA2208" s="104" t="s">
        <v>706</v>
      </c>
      <c r="AB2208" s="104" t="str">
        <f t="shared" si="176"/>
        <v>FERRO</v>
      </c>
      <c r="AC2208" s="106">
        <f>IF(AND(AB2208="FERRO",AA2208="PADRAO"),CONTROLE!$T$2,IF(AND(AB2208="FERRO",AA2208="ESPECIAL"),CONTROLE!$T$3,IF(AND(AB2208="ACO",AA2208="PADRAO"),CONTROLE!$T$8,IF(AND(AB2208="ACO",AA2208="ESPECIAL"),CONTROLE!$T$9,IF(AND(AB2208="ALUMINIO",AA2208="PADRAO"),CONTROLE!$T$5,IF(AND(AB2208="ALUMINIO",AA2208="ESPECIAL"),CONTROLE!$T$6))))))</f>
        <v>12737</v>
      </c>
    </row>
    <row r="2209" spans="25:29" ht="15" customHeight="1">
      <c r="Y2209" s="183" t="s">
        <v>1808</v>
      </c>
      <c r="Z2209" s="104" t="s">
        <v>617</v>
      </c>
      <c r="AA2209" s="104" t="s">
        <v>706</v>
      </c>
      <c r="AB2209" s="104" t="str">
        <f t="shared" si="176"/>
        <v>FERRO</v>
      </c>
      <c r="AC2209" s="106">
        <f>IF(AND(AB2209="FERRO",AA2209="PADRAO"),CONTROLE!$T$2,IF(AND(AB2209="FERRO",AA2209="ESPECIAL"),CONTROLE!$T$3,IF(AND(AB2209="ACO",AA2209="PADRAO"),CONTROLE!$T$8,IF(AND(AB2209="ACO",AA2209="ESPECIAL"),CONTROLE!$T$9,IF(AND(AB2209="ALUMINIO",AA2209="PADRAO"),CONTROLE!$T$5,IF(AND(AB2209="ALUMINIO",AA2209="ESPECIAL"),CONTROLE!$T$6))))))</f>
        <v>12737</v>
      </c>
    </row>
    <row r="2210" spans="25:29" ht="15" customHeight="1">
      <c r="Y2210" s="183" t="s">
        <v>1809</v>
      </c>
      <c r="Z2210" s="104" t="s">
        <v>617</v>
      </c>
      <c r="AA2210" s="104" t="s">
        <v>706</v>
      </c>
      <c r="AB2210" s="104" t="str">
        <f t="shared" si="176"/>
        <v>FERRO</v>
      </c>
      <c r="AC2210" s="106">
        <f>IF(AND(AB2210="FERRO",AA2210="PADRAO"),CONTROLE!$T$2,IF(AND(AB2210="FERRO",AA2210="ESPECIAL"),CONTROLE!$T$3,IF(AND(AB2210="ACO",AA2210="PADRAO"),CONTROLE!$T$8,IF(AND(AB2210="ACO",AA2210="ESPECIAL"),CONTROLE!$T$9,IF(AND(AB2210="ALUMINIO",AA2210="PADRAO"),CONTROLE!$T$5,IF(AND(AB2210="ALUMINIO",AA2210="ESPECIAL"),CONTROLE!$T$6))))))</f>
        <v>12737</v>
      </c>
    </row>
    <row r="2211" spans="25:29" ht="15" customHeight="1">
      <c r="Y2211" s="183" t="s">
        <v>1810</v>
      </c>
      <c r="Z2211" s="104" t="s">
        <v>617</v>
      </c>
      <c r="AA2211" s="104" t="s">
        <v>706</v>
      </c>
      <c r="AB2211" s="104" t="str">
        <f t="shared" si="176"/>
        <v>FERRO</v>
      </c>
      <c r="AC2211" s="106">
        <f>IF(AND(AB2211="FERRO",AA2211="PADRAO"),CONTROLE!$T$2,IF(AND(AB2211="FERRO",AA2211="ESPECIAL"),CONTROLE!$T$3,IF(AND(AB2211="ACO",AA2211="PADRAO"),CONTROLE!$T$8,IF(AND(AB2211="ACO",AA2211="ESPECIAL"),CONTROLE!$T$9,IF(AND(AB2211="ALUMINIO",AA2211="PADRAO"),CONTROLE!$T$5,IF(AND(AB2211="ALUMINIO",AA2211="ESPECIAL"),CONTROLE!$T$6))))))</f>
        <v>12737</v>
      </c>
    </row>
    <row r="2212" spans="25:29" ht="15" customHeight="1">
      <c r="Y2212" s="183" t="s">
        <v>1811</v>
      </c>
      <c r="Z2212" s="104" t="s">
        <v>617</v>
      </c>
      <c r="AA2212" s="104" t="s">
        <v>706</v>
      </c>
      <c r="AB2212" s="104" t="str">
        <f t="shared" si="176"/>
        <v>FERRO</v>
      </c>
      <c r="AC2212" s="106">
        <f>IF(AND(AB2212="FERRO",AA2212="PADRAO"),CONTROLE!$T$2,IF(AND(AB2212="FERRO",AA2212="ESPECIAL"),CONTROLE!$T$3,IF(AND(AB2212="ACO",AA2212="PADRAO"),CONTROLE!$T$8,IF(AND(AB2212="ACO",AA2212="ESPECIAL"),CONTROLE!$T$9,IF(AND(AB2212="ALUMINIO",AA2212="PADRAO"),CONTROLE!$T$5,IF(AND(AB2212="ALUMINIO",AA2212="ESPECIAL"),CONTROLE!$T$6))))))</f>
        <v>12737</v>
      </c>
    </row>
    <row r="2213" spans="25:29" ht="15" customHeight="1">
      <c r="Y2213" s="183" t="s">
        <v>567</v>
      </c>
      <c r="Z2213" s="104" t="s">
        <v>617</v>
      </c>
      <c r="AA2213" s="104" t="s">
        <v>706</v>
      </c>
      <c r="AB2213" s="104" t="str">
        <f t="shared" si="176"/>
        <v>FERRO</v>
      </c>
      <c r="AC2213" s="106">
        <f>IF(AND(AB2213="FERRO",AA2213="PADRAO"),CONTROLE!$T$2,IF(AND(AB2213="FERRO",AA2213="ESPECIAL"),CONTROLE!$T$3,IF(AND(AB2213="ACO",AA2213="PADRAO"),CONTROLE!$T$8,IF(AND(AB2213="ACO",AA2213="ESPECIAL"),CONTROLE!$T$9,IF(AND(AB2213="ALUMINIO",AA2213="PADRAO"),CONTROLE!$T$5,IF(AND(AB2213="ALUMINIO",AA2213="ESPECIAL"),CONTROLE!$T$6))))))</f>
        <v>12737</v>
      </c>
    </row>
    <row r="2214" spans="25:29" ht="15" customHeight="1">
      <c r="Y2214" s="183" t="s">
        <v>1812</v>
      </c>
      <c r="Z2214" s="104" t="s">
        <v>617</v>
      </c>
      <c r="AA2214" s="104" t="s">
        <v>706</v>
      </c>
      <c r="AB2214" s="104" t="str">
        <f t="shared" si="176"/>
        <v>FERRO</v>
      </c>
      <c r="AC2214" s="106">
        <f>IF(AND(AB2214="FERRO",AA2214="PADRAO"),CONTROLE!$T$2,IF(AND(AB2214="FERRO",AA2214="ESPECIAL"),CONTROLE!$T$3,IF(AND(AB2214="ACO",AA2214="PADRAO"),CONTROLE!$T$8,IF(AND(AB2214="ACO",AA2214="ESPECIAL"),CONTROLE!$T$9,IF(AND(AB2214="ALUMINIO",AA2214="PADRAO"),CONTROLE!$T$5,IF(AND(AB2214="ALUMINIO",AA2214="ESPECIAL"),CONTROLE!$T$6))))))</f>
        <v>12737</v>
      </c>
    </row>
    <row r="2215" spans="25:29" ht="15" customHeight="1">
      <c r="Y2215" s="183" t="s">
        <v>583</v>
      </c>
      <c r="Z2215" s="104" t="s">
        <v>617</v>
      </c>
      <c r="AA2215" s="104" t="s">
        <v>706</v>
      </c>
      <c r="AB2215" s="104" t="str">
        <f t="shared" si="176"/>
        <v>FERRO</v>
      </c>
      <c r="AC2215" s="106">
        <f>IF(AND(AB2215="FERRO",AA2215="PADRAO"),CONTROLE!$T$2,IF(AND(AB2215="FERRO",AA2215="ESPECIAL"),CONTROLE!$T$3,IF(AND(AB2215="ACO",AA2215="PADRAO"),CONTROLE!$T$8,IF(AND(AB2215="ACO",AA2215="ESPECIAL"),CONTROLE!$T$9,IF(AND(AB2215="ALUMINIO",AA2215="PADRAO"),CONTROLE!$T$5,IF(AND(AB2215="ALUMINIO",AA2215="ESPECIAL"),CONTROLE!$T$6))))))</f>
        <v>12737</v>
      </c>
    </row>
    <row r="2216" spans="25:29" ht="15" customHeight="1">
      <c r="Y2216" s="183" t="s">
        <v>58</v>
      </c>
      <c r="Z2216" s="104" t="s">
        <v>617</v>
      </c>
      <c r="AA2216" s="104" t="s">
        <v>706</v>
      </c>
      <c r="AB2216" s="104" t="str">
        <f t="shared" si="176"/>
        <v>FERRO</v>
      </c>
      <c r="AC2216" s="106">
        <f>IF(AND(AB2216="FERRO",AA2216="PADRAO"),CONTROLE!$T$2,IF(AND(AB2216="FERRO",AA2216="ESPECIAL"),CONTROLE!$T$3,IF(AND(AB2216="ACO",AA2216="PADRAO"),CONTROLE!$T$8,IF(AND(AB2216="ACO",AA2216="ESPECIAL"),CONTROLE!$T$9,IF(AND(AB2216="ALUMINIO",AA2216="PADRAO"),CONTROLE!$T$5,IF(AND(AB2216="ALUMINIO",AA2216="ESPECIAL"),CONTROLE!$T$6))))))</f>
        <v>12737</v>
      </c>
    </row>
    <row r="2217" spans="25:29" ht="15" customHeight="1">
      <c r="Y2217" s="183" t="s">
        <v>79</v>
      </c>
      <c r="Z2217" s="104" t="s">
        <v>617</v>
      </c>
      <c r="AA2217" s="104" t="s">
        <v>706</v>
      </c>
      <c r="AB2217" s="104" t="str">
        <f t="shared" si="176"/>
        <v>FERRO</v>
      </c>
      <c r="AC2217" s="106">
        <f>IF(AND(AB2217="FERRO",AA2217="PADRAO"),CONTROLE!$T$2,IF(AND(AB2217="FERRO",AA2217="ESPECIAL"),CONTROLE!$T$3,IF(AND(AB2217="ACO",AA2217="PADRAO"),CONTROLE!$T$8,IF(AND(AB2217="ACO",AA2217="ESPECIAL"),CONTROLE!$T$9,IF(AND(AB2217="ALUMINIO",AA2217="PADRAO"),CONTROLE!$T$5,IF(AND(AB2217="ALUMINIO",AA2217="ESPECIAL"),CONTROLE!$T$6))))))</f>
        <v>12737</v>
      </c>
    </row>
    <row r="2218" spans="25:29" ht="15" customHeight="1">
      <c r="Y2218" s="183" t="s">
        <v>579</v>
      </c>
      <c r="Z2218" s="104" t="s">
        <v>617</v>
      </c>
      <c r="AA2218" s="104" t="s">
        <v>706</v>
      </c>
      <c r="AB2218" s="104" t="str">
        <f t="shared" si="176"/>
        <v>FERRO</v>
      </c>
      <c r="AC2218" s="106">
        <f>IF(AND(AB2218="FERRO",AA2218="PADRAO"),CONTROLE!$T$2,IF(AND(AB2218="FERRO",AA2218="ESPECIAL"),CONTROLE!$T$3,IF(AND(AB2218="ACO",AA2218="PADRAO"),CONTROLE!$T$8,IF(AND(AB2218="ACO",AA2218="ESPECIAL"),CONTROLE!$T$9,IF(AND(AB2218="ALUMINIO",AA2218="PADRAO"),CONTROLE!$T$5,IF(AND(AB2218="ALUMINIO",AA2218="ESPECIAL"),CONTROLE!$T$6))))))</f>
        <v>12737</v>
      </c>
    </row>
    <row r="2219" spans="25:29" ht="15" customHeight="1">
      <c r="Y2219" s="183" t="s">
        <v>1813</v>
      </c>
      <c r="Z2219" s="104" t="s">
        <v>617</v>
      </c>
      <c r="AA2219" s="104" t="s">
        <v>706</v>
      </c>
      <c r="AB2219" s="104" t="str">
        <f t="shared" si="176"/>
        <v>FERRO</v>
      </c>
      <c r="AC2219" s="106">
        <f>IF(AND(AB2219="FERRO",AA2219="PADRAO"),CONTROLE!$T$2,IF(AND(AB2219="FERRO",AA2219="ESPECIAL"),CONTROLE!$T$3,IF(AND(AB2219="ACO",AA2219="PADRAO"),CONTROLE!$T$8,IF(AND(AB2219="ACO",AA2219="ESPECIAL"),CONTROLE!$T$9,IF(AND(AB2219="ALUMINIO",AA2219="PADRAO"),CONTROLE!$T$5,IF(AND(AB2219="ALUMINIO",AA2219="ESPECIAL"),CONTROLE!$T$6))))))</f>
        <v>12737</v>
      </c>
    </row>
    <row r="2220" spans="25:29" ht="15" customHeight="1">
      <c r="Y2220" s="183" t="s">
        <v>59</v>
      </c>
      <c r="Z2220" s="104" t="s">
        <v>617</v>
      </c>
      <c r="AA2220" s="104" t="s">
        <v>706</v>
      </c>
      <c r="AB2220" s="104" t="str">
        <f t="shared" si="176"/>
        <v>FERRO</v>
      </c>
      <c r="AC2220" s="106">
        <f>IF(AND(AB2220="FERRO",AA2220="PADRAO"),CONTROLE!$T$2,IF(AND(AB2220="FERRO",AA2220="ESPECIAL"),CONTROLE!$T$3,IF(AND(AB2220="ACO",AA2220="PADRAO"),CONTROLE!$T$8,IF(AND(AB2220="ACO",AA2220="ESPECIAL"),CONTROLE!$T$9,IF(AND(AB2220="ALUMINIO",AA2220="PADRAO"),CONTROLE!$T$5,IF(AND(AB2220="ALUMINIO",AA2220="ESPECIAL"),CONTROLE!$T$6))))))</f>
        <v>12737</v>
      </c>
    </row>
    <row r="2221" spans="25:29" ht="15" customHeight="1">
      <c r="Y2221" s="183" t="s">
        <v>514</v>
      </c>
      <c r="Z2221" s="104" t="s">
        <v>617</v>
      </c>
      <c r="AA2221" s="104" t="s">
        <v>706</v>
      </c>
      <c r="AB2221" s="104" t="str">
        <f t="shared" si="176"/>
        <v>FERRO</v>
      </c>
      <c r="AC2221" s="106">
        <f>IF(AND(AB2221="FERRO",AA2221="PADRAO"),CONTROLE!$T$2,IF(AND(AB2221="FERRO",AA2221="ESPECIAL"),CONTROLE!$T$3,IF(AND(AB2221="ACO",AA2221="PADRAO"),CONTROLE!$T$8,IF(AND(AB2221="ACO",AA2221="ESPECIAL"),CONTROLE!$T$9,IF(AND(AB2221="ALUMINIO",AA2221="PADRAO"),CONTROLE!$T$5,IF(AND(AB2221="ALUMINIO",AA2221="ESPECIAL"),CONTROLE!$T$6))))))</f>
        <v>12737</v>
      </c>
    </row>
    <row r="2222" spans="25:29" ht="15" customHeight="1">
      <c r="Y2222" s="183" t="s">
        <v>180</v>
      </c>
      <c r="Z2222" s="104" t="s">
        <v>617</v>
      </c>
      <c r="AA2222" s="104" t="s">
        <v>706</v>
      </c>
      <c r="AB2222" s="104" t="str">
        <f t="shared" si="176"/>
        <v>FERRO</v>
      </c>
      <c r="AC2222" s="106">
        <f>IF(AND(AB2222="FERRO",AA2222="PADRAO"),CONTROLE!$T$2,IF(AND(AB2222="FERRO",AA2222="ESPECIAL"),CONTROLE!$T$3,IF(AND(AB2222="ACO",AA2222="PADRAO"),CONTROLE!$T$8,IF(AND(AB2222="ACO",AA2222="ESPECIAL"),CONTROLE!$T$9,IF(AND(AB2222="ALUMINIO",AA2222="PADRAO"),CONTROLE!$T$5,IF(AND(AB2222="ALUMINIO",AA2222="ESPECIAL"),CONTROLE!$T$6))))))</f>
        <v>12737</v>
      </c>
    </row>
    <row r="2223" spans="25:29" ht="15" customHeight="1">
      <c r="Y2223" s="183" t="s">
        <v>182</v>
      </c>
      <c r="Z2223" s="104" t="s">
        <v>617</v>
      </c>
      <c r="AA2223" s="104" t="s">
        <v>706</v>
      </c>
      <c r="AB2223" s="104" t="str">
        <f t="shared" si="176"/>
        <v>FERRO</v>
      </c>
      <c r="AC2223" s="106">
        <f>IF(AND(AB2223="FERRO",AA2223="PADRAO"),CONTROLE!$T$2,IF(AND(AB2223="FERRO",AA2223="ESPECIAL"),CONTROLE!$T$3,IF(AND(AB2223="ACO",AA2223="PADRAO"),CONTROLE!$T$8,IF(AND(AB2223="ACO",AA2223="ESPECIAL"),CONTROLE!$T$9,IF(AND(AB2223="ALUMINIO",AA2223="PADRAO"),CONTROLE!$T$5,IF(AND(AB2223="ALUMINIO",AA2223="ESPECIAL"),CONTROLE!$T$6))))))</f>
        <v>12737</v>
      </c>
    </row>
    <row r="2224" spans="25:29" ht="15" customHeight="1">
      <c r="Y2224" s="183" t="s">
        <v>161</v>
      </c>
      <c r="Z2224" s="104" t="s">
        <v>617</v>
      </c>
      <c r="AA2224" s="104" t="s">
        <v>706</v>
      </c>
      <c r="AB2224" s="104" t="str">
        <f t="shared" si="176"/>
        <v>FERRO</v>
      </c>
      <c r="AC2224" s="106">
        <f>IF(AND(AB2224="FERRO",AA2224="PADRAO"),CONTROLE!$T$2,IF(AND(AB2224="FERRO",AA2224="ESPECIAL"),CONTROLE!$T$3,IF(AND(AB2224="ACO",AA2224="PADRAO"),CONTROLE!$T$8,IF(AND(AB2224="ACO",AA2224="ESPECIAL"),CONTROLE!$T$9,IF(AND(AB2224="ALUMINIO",AA2224="PADRAO"),CONTROLE!$T$5,IF(AND(AB2224="ALUMINIO",AA2224="ESPECIAL"),CONTROLE!$T$6))))))</f>
        <v>12737</v>
      </c>
    </row>
    <row r="2225" spans="25:29" ht="15" customHeight="1">
      <c r="Y2225" s="183" t="s">
        <v>316</v>
      </c>
      <c r="Z2225" s="104" t="s">
        <v>617</v>
      </c>
      <c r="AA2225" s="104" t="s">
        <v>706</v>
      </c>
      <c r="AB2225" s="104" t="str">
        <f t="shared" si="176"/>
        <v>FERRO</v>
      </c>
      <c r="AC2225" s="106">
        <f>IF(AND(AB2225="FERRO",AA2225="PADRAO"),CONTROLE!$T$2,IF(AND(AB2225="FERRO",AA2225="ESPECIAL"),CONTROLE!$T$3,IF(AND(AB2225="ACO",AA2225="PADRAO"),CONTROLE!$T$8,IF(AND(AB2225="ACO",AA2225="ESPECIAL"),CONTROLE!$T$9,IF(AND(AB2225="ALUMINIO",AA2225="PADRAO"),CONTROLE!$T$5,IF(AND(AB2225="ALUMINIO",AA2225="ESPECIAL"),CONTROLE!$T$6))))))</f>
        <v>12737</v>
      </c>
    </row>
    <row r="2226" spans="25:29" ht="15" customHeight="1">
      <c r="Y2226" s="183" t="s">
        <v>428</v>
      </c>
      <c r="Z2226" s="104" t="s">
        <v>617</v>
      </c>
      <c r="AA2226" s="104" t="s">
        <v>706</v>
      </c>
      <c r="AB2226" s="104" t="str">
        <f t="shared" si="176"/>
        <v>FERRO</v>
      </c>
      <c r="AC2226" s="106">
        <f>IF(AND(AB2226="FERRO",AA2226="PADRAO"),CONTROLE!$T$2,IF(AND(AB2226="FERRO",AA2226="ESPECIAL"),CONTROLE!$T$3,IF(AND(AB2226="ACO",AA2226="PADRAO"),CONTROLE!$T$8,IF(AND(AB2226="ACO",AA2226="ESPECIAL"),CONTROLE!$T$9,IF(AND(AB2226="ALUMINIO",AA2226="PADRAO"),CONTROLE!$T$5,IF(AND(AB2226="ALUMINIO",AA2226="ESPECIAL"),CONTROLE!$T$6))))))</f>
        <v>12737</v>
      </c>
    </row>
    <row r="2227" spans="25:29" ht="15" customHeight="1">
      <c r="Y2227" s="183" t="s">
        <v>283</v>
      </c>
      <c r="Z2227" s="104" t="s">
        <v>617</v>
      </c>
      <c r="AA2227" s="104" t="s">
        <v>706</v>
      </c>
      <c r="AB2227" s="104" t="str">
        <f t="shared" si="176"/>
        <v>FERRO</v>
      </c>
      <c r="AC2227" s="106">
        <f>IF(AND(AB2227="FERRO",AA2227="PADRAO"),CONTROLE!$T$2,IF(AND(AB2227="FERRO",AA2227="ESPECIAL"),CONTROLE!$T$3,IF(AND(AB2227="ACO",AA2227="PADRAO"),CONTROLE!$T$8,IF(AND(AB2227="ACO",AA2227="ESPECIAL"),CONTROLE!$T$9,IF(AND(AB2227="ALUMINIO",AA2227="PADRAO"),CONTROLE!$T$5,IF(AND(AB2227="ALUMINIO",AA2227="ESPECIAL"),CONTROLE!$T$6))))))</f>
        <v>12737</v>
      </c>
    </row>
    <row r="2228" spans="25:29" ht="15" customHeight="1">
      <c r="Y2228" s="183" t="s">
        <v>251</v>
      </c>
      <c r="Z2228" s="104" t="s">
        <v>617</v>
      </c>
      <c r="AA2228" s="104" t="s">
        <v>706</v>
      </c>
      <c r="AB2228" s="104" t="str">
        <f t="shared" si="176"/>
        <v>FERRO</v>
      </c>
      <c r="AC2228" s="106">
        <f>IF(AND(AB2228="FERRO",AA2228="PADRAO"),CONTROLE!$T$2,IF(AND(AB2228="FERRO",AA2228="ESPECIAL"),CONTROLE!$T$3,IF(AND(AB2228="ACO",AA2228="PADRAO"),CONTROLE!$T$8,IF(AND(AB2228="ACO",AA2228="ESPECIAL"),CONTROLE!$T$9,IF(AND(AB2228="ALUMINIO",AA2228="PADRAO"),CONTROLE!$T$5,IF(AND(AB2228="ALUMINIO",AA2228="ESPECIAL"),CONTROLE!$T$6))))))</f>
        <v>12737</v>
      </c>
    </row>
    <row r="2229" spans="25:29" ht="15" customHeight="1">
      <c r="Y2229" s="183" t="s">
        <v>1814</v>
      </c>
      <c r="Z2229" s="104" t="s">
        <v>617</v>
      </c>
      <c r="AA2229" s="104" t="s">
        <v>706</v>
      </c>
      <c r="AB2229" s="104" t="str">
        <f t="shared" ref="AB2229:AB2260" si="177">IF(LEFT(Z2229,1)="G","FERRO",0)</f>
        <v>FERRO</v>
      </c>
      <c r="AC2229" s="106">
        <f>IF(AND(AB2229="FERRO",AA2229="PADRAO"),CONTROLE!$T$2,IF(AND(AB2229="FERRO",AA2229="ESPECIAL"),CONTROLE!$T$3,IF(AND(AB2229="ACO",AA2229="PADRAO"),CONTROLE!$T$8,IF(AND(AB2229="ACO",AA2229="ESPECIAL"),CONTROLE!$T$9,IF(AND(AB2229="ALUMINIO",AA2229="PADRAO"),CONTROLE!$T$5,IF(AND(AB2229="ALUMINIO",AA2229="ESPECIAL"),CONTROLE!$T$6))))))</f>
        <v>12737</v>
      </c>
    </row>
    <row r="2230" spans="25:29" ht="15" customHeight="1">
      <c r="Y2230" s="183" t="s">
        <v>420</v>
      </c>
      <c r="Z2230" s="104" t="s">
        <v>617</v>
      </c>
      <c r="AA2230" s="104" t="s">
        <v>706</v>
      </c>
      <c r="AB2230" s="104" t="str">
        <f t="shared" si="177"/>
        <v>FERRO</v>
      </c>
      <c r="AC2230" s="106">
        <f>IF(AND(AB2230="FERRO",AA2230="PADRAO"),CONTROLE!$T$2,IF(AND(AB2230="FERRO",AA2230="ESPECIAL"),CONTROLE!$T$3,IF(AND(AB2230="ACO",AA2230="PADRAO"),CONTROLE!$T$8,IF(AND(AB2230="ACO",AA2230="ESPECIAL"),CONTROLE!$T$9,IF(AND(AB2230="ALUMINIO",AA2230="PADRAO"),CONTROLE!$T$5,IF(AND(AB2230="ALUMINIO",AA2230="ESPECIAL"),CONTROLE!$T$6))))))</f>
        <v>12737</v>
      </c>
    </row>
    <row r="2231" spans="25:29" ht="15" customHeight="1">
      <c r="Y2231" s="183" t="s">
        <v>80</v>
      </c>
      <c r="Z2231" s="104" t="s">
        <v>617</v>
      </c>
      <c r="AA2231" s="104" t="s">
        <v>706</v>
      </c>
      <c r="AB2231" s="104" t="str">
        <f t="shared" si="177"/>
        <v>FERRO</v>
      </c>
      <c r="AC2231" s="106">
        <f>IF(AND(AB2231="FERRO",AA2231="PADRAO"),CONTROLE!$T$2,IF(AND(AB2231="FERRO",AA2231="ESPECIAL"),CONTROLE!$T$3,IF(AND(AB2231="ACO",AA2231="PADRAO"),CONTROLE!$T$8,IF(AND(AB2231="ACO",AA2231="ESPECIAL"),CONTROLE!$T$9,IF(AND(AB2231="ALUMINIO",AA2231="PADRAO"),CONTROLE!$T$5,IF(AND(AB2231="ALUMINIO",AA2231="ESPECIAL"),CONTROLE!$T$6))))))</f>
        <v>12737</v>
      </c>
    </row>
    <row r="2232" spans="25:29" ht="15" customHeight="1">
      <c r="Y2232" s="183" t="s">
        <v>533</v>
      </c>
      <c r="Z2232" s="104" t="s">
        <v>617</v>
      </c>
      <c r="AA2232" s="104" t="s">
        <v>706</v>
      </c>
      <c r="AB2232" s="104" t="str">
        <f t="shared" si="177"/>
        <v>FERRO</v>
      </c>
      <c r="AC2232" s="106">
        <f>IF(AND(AB2232="FERRO",AA2232="PADRAO"),CONTROLE!$T$2,IF(AND(AB2232="FERRO",AA2232="ESPECIAL"),CONTROLE!$T$3,IF(AND(AB2232="ACO",AA2232="PADRAO"),CONTROLE!$T$8,IF(AND(AB2232="ACO",AA2232="ESPECIAL"),CONTROLE!$T$9,IF(AND(AB2232="ALUMINIO",AA2232="PADRAO"),CONTROLE!$T$5,IF(AND(AB2232="ALUMINIO",AA2232="ESPECIAL"),CONTROLE!$T$6))))))</f>
        <v>12737</v>
      </c>
    </row>
    <row r="2233" spans="25:29" ht="15" customHeight="1">
      <c r="Y2233" s="183" t="s">
        <v>81</v>
      </c>
      <c r="Z2233" s="104" t="s">
        <v>617</v>
      </c>
      <c r="AA2233" s="104" t="s">
        <v>706</v>
      </c>
      <c r="AB2233" s="104" t="str">
        <f t="shared" si="177"/>
        <v>FERRO</v>
      </c>
      <c r="AC2233" s="106">
        <f>IF(AND(AB2233="FERRO",AA2233="PADRAO"),CONTROLE!$T$2,IF(AND(AB2233="FERRO",AA2233="ESPECIAL"),CONTROLE!$T$3,IF(AND(AB2233="ACO",AA2233="PADRAO"),CONTROLE!$T$8,IF(AND(AB2233="ACO",AA2233="ESPECIAL"),CONTROLE!$T$9,IF(AND(AB2233="ALUMINIO",AA2233="PADRAO"),CONTROLE!$T$5,IF(AND(AB2233="ALUMINIO",AA2233="ESPECIAL"),CONTROLE!$T$6))))))</f>
        <v>12737</v>
      </c>
    </row>
    <row r="2234" spans="25:29" ht="15" customHeight="1">
      <c r="Y2234" s="183" t="s">
        <v>237</v>
      </c>
      <c r="Z2234" s="104" t="s">
        <v>617</v>
      </c>
      <c r="AA2234" s="104" t="s">
        <v>706</v>
      </c>
      <c r="AB2234" s="104" t="str">
        <f t="shared" si="177"/>
        <v>FERRO</v>
      </c>
      <c r="AC2234" s="106">
        <f>IF(AND(AB2234="FERRO",AA2234="PADRAO"),CONTROLE!$T$2,IF(AND(AB2234="FERRO",AA2234="ESPECIAL"),CONTROLE!$T$3,IF(AND(AB2234="ACO",AA2234="PADRAO"),CONTROLE!$T$8,IF(AND(AB2234="ACO",AA2234="ESPECIAL"),CONTROLE!$T$9,IF(AND(AB2234="ALUMINIO",AA2234="PADRAO"),CONTROLE!$T$5,IF(AND(AB2234="ALUMINIO",AA2234="ESPECIAL"),CONTROLE!$T$6))))))</f>
        <v>12737</v>
      </c>
    </row>
    <row r="2235" spans="25:29" ht="15" customHeight="1">
      <c r="Y2235" s="183" t="s">
        <v>1815</v>
      </c>
      <c r="Z2235" s="104" t="s">
        <v>617</v>
      </c>
      <c r="AA2235" s="104" t="s">
        <v>706</v>
      </c>
      <c r="AB2235" s="104" t="str">
        <f t="shared" si="177"/>
        <v>FERRO</v>
      </c>
      <c r="AC2235" s="106">
        <f>IF(AND(AB2235="FERRO",AA2235="PADRAO"),CONTROLE!$T$2,IF(AND(AB2235="FERRO",AA2235="ESPECIAL"),CONTROLE!$T$3,IF(AND(AB2235="ACO",AA2235="PADRAO"),CONTROLE!$T$8,IF(AND(AB2235="ACO",AA2235="ESPECIAL"),CONTROLE!$T$9,IF(AND(AB2235="ALUMINIO",AA2235="PADRAO"),CONTROLE!$T$5,IF(AND(AB2235="ALUMINIO",AA2235="ESPECIAL"),CONTROLE!$T$6))))))</f>
        <v>12737</v>
      </c>
    </row>
    <row r="2236" spans="25:29" ht="15" customHeight="1">
      <c r="Y2236" s="183" t="s">
        <v>1816</v>
      </c>
      <c r="Z2236" s="104" t="s">
        <v>617</v>
      </c>
      <c r="AA2236" s="104" t="s">
        <v>706</v>
      </c>
      <c r="AB2236" s="104" t="str">
        <f t="shared" si="177"/>
        <v>FERRO</v>
      </c>
      <c r="AC2236" s="106">
        <f>IF(AND(AB2236="FERRO",AA2236="PADRAO"),CONTROLE!$T$2,IF(AND(AB2236="FERRO",AA2236="ESPECIAL"),CONTROLE!$T$3,IF(AND(AB2236="ACO",AA2236="PADRAO"),CONTROLE!$T$8,IF(AND(AB2236="ACO",AA2236="ESPECIAL"),CONTROLE!$T$9,IF(AND(AB2236="ALUMINIO",AA2236="PADRAO"),CONTROLE!$T$5,IF(AND(AB2236="ALUMINIO",AA2236="ESPECIAL"),CONTROLE!$T$6))))))</f>
        <v>12737</v>
      </c>
    </row>
    <row r="2237" spans="25:29" ht="15" customHeight="1">
      <c r="Y2237" s="183" t="s">
        <v>1817</v>
      </c>
      <c r="Z2237" s="104" t="s">
        <v>617</v>
      </c>
      <c r="AA2237" s="104" t="s">
        <v>706</v>
      </c>
      <c r="AB2237" s="104" t="str">
        <f t="shared" si="177"/>
        <v>FERRO</v>
      </c>
      <c r="AC2237" s="106">
        <f>IF(AND(AB2237="FERRO",AA2237="PADRAO"),CONTROLE!$T$2,IF(AND(AB2237="FERRO",AA2237="ESPECIAL"),CONTROLE!$T$3,IF(AND(AB2237="ACO",AA2237="PADRAO"),CONTROLE!$T$8,IF(AND(AB2237="ACO",AA2237="ESPECIAL"),CONTROLE!$T$9,IF(AND(AB2237="ALUMINIO",AA2237="PADRAO"),CONTROLE!$T$5,IF(AND(AB2237="ALUMINIO",AA2237="ESPECIAL"),CONTROLE!$T$6))))))</f>
        <v>12737</v>
      </c>
    </row>
    <row r="2238" spans="25:29" ht="15" customHeight="1">
      <c r="Y2238" s="183" t="s">
        <v>1818</v>
      </c>
      <c r="Z2238" s="104" t="s">
        <v>617</v>
      </c>
      <c r="AA2238" s="104" t="s">
        <v>706</v>
      </c>
      <c r="AB2238" s="104" t="str">
        <f t="shared" si="177"/>
        <v>FERRO</v>
      </c>
      <c r="AC2238" s="106">
        <f>IF(AND(AB2238="FERRO",AA2238="PADRAO"),CONTROLE!$T$2,IF(AND(AB2238="FERRO",AA2238="ESPECIAL"),CONTROLE!$T$3,IF(AND(AB2238="ACO",AA2238="PADRAO"),CONTROLE!$T$8,IF(AND(AB2238="ACO",AA2238="ESPECIAL"),CONTROLE!$T$9,IF(AND(AB2238="ALUMINIO",AA2238="PADRAO"),CONTROLE!$T$5,IF(AND(AB2238="ALUMINIO",AA2238="ESPECIAL"),CONTROLE!$T$6))))))</f>
        <v>12737</v>
      </c>
    </row>
    <row r="2239" spans="25:29" ht="15" customHeight="1">
      <c r="Y2239" s="183" t="s">
        <v>519</v>
      </c>
      <c r="Z2239" s="104" t="s">
        <v>617</v>
      </c>
      <c r="AA2239" s="104" t="s">
        <v>706</v>
      </c>
      <c r="AB2239" s="104" t="str">
        <f t="shared" si="177"/>
        <v>FERRO</v>
      </c>
      <c r="AC2239" s="106">
        <f>IF(AND(AB2239="FERRO",AA2239="PADRAO"),CONTROLE!$T$2,IF(AND(AB2239="FERRO",AA2239="ESPECIAL"),CONTROLE!$T$3,IF(AND(AB2239="ACO",AA2239="PADRAO"),CONTROLE!$T$8,IF(AND(AB2239="ACO",AA2239="ESPECIAL"),CONTROLE!$T$9,IF(AND(AB2239="ALUMINIO",AA2239="PADRAO"),CONTROLE!$T$5,IF(AND(AB2239="ALUMINIO",AA2239="ESPECIAL"),CONTROLE!$T$6))))))</f>
        <v>12737</v>
      </c>
    </row>
    <row r="2240" spans="25:29" ht="15" customHeight="1">
      <c r="Y2240" s="183" t="s">
        <v>299</v>
      </c>
      <c r="Z2240" s="104" t="s">
        <v>617</v>
      </c>
      <c r="AA2240" s="104" t="s">
        <v>706</v>
      </c>
      <c r="AB2240" s="104" t="str">
        <f t="shared" si="177"/>
        <v>FERRO</v>
      </c>
      <c r="AC2240" s="106">
        <f>IF(AND(AB2240="FERRO",AA2240="PADRAO"),CONTROLE!$T$2,IF(AND(AB2240="FERRO",AA2240="ESPECIAL"),CONTROLE!$T$3,IF(AND(AB2240="ACO",AA2240="PADRAO"),CONTROLE!$T$8,IF(AND(AB2240="ACO",AA2240="ESPECIAL"),CONTROLE!$T$9,IF(AND(AB2240="ALUMINIO",AA2240="PADRAO"),CONTROLE!$T$5,IF(AND(AB2240="ALUMINIO",AA2240="ESPECIAL"),CONTROLE!$T$6))))))</f>
        <v>12737</v>
      </c>
    </row>
    <row r="2241" spans="25:29" ht="15" customHeight="1">
      <c r="Y2241" s="183" t="s">
        <v>1819</v>
      </c>
      <c r="Z2241" s="104" t="s">
        <v>617</v>
      </c>
      <c r="AA2241" s="104" t="s">
        <v>706</v>
      </c>
      <c r="AB2241" s="104" t="str">
        <f t="shared" si="177"/>
        <v>FERRO</v>
      </c>
      <c r="AC2241" s="106">
        <f>IF(AND(AB2241="FERRO",AA2241="PADRAO"),CONTROLE!$T$2,IF(AND(AB2241="FERRO",AA2241="ESPECIAL"),CONTROLE!$T$3,IF(AND(AB2241="ACO",AA2241="PADRAO"),CONTROLE!$T$8,IF(AND(AB2241="ACO",AA2241="ESPECIAL"),CONTROLE!$T$9,IF(AND(AB2241="ALUMINIO",AA2241="PADRAO"),CONTROLE!$T$5,IF(AND(AB2241="ALUMINIO",AA2241="ESPECIAL"),CONTROLE!$T$6))))))</f>
        <v>12737</v>
      </c>
    </row>
    <row r="2242" spans="25:29" ht="15" customHeight="1">
      <c r="Y2242" s="183" t="s">
        <v>1820</v>
      </c>
      <c r="Z2242" s="104" t="s">
        <v>617</v>
      </c>
      <c r="AA2242" s="104" t="s">
        <v>706</v>
      </c>
      <c r="AB2242" s="104" t="str">
        <f t="shared" si="177"/>
        <v>FERRO</v>
      </c>
      <c r="AC2242" s="106">
        <f>IF(AND(AB2242="FERRO",AA2242="PADRAO"),CONTROLE!$T$2,IF(AND(AB2242="FERRO",AA2242="ESPECIAL"),CONTROLE!$T$3,IF(AND(AB2242="ACO",AA2242="PADRAO"),CONTROLE!$T$8,IF(AND(AB2242="ACO",AA2242="ESPECIAL"),CONTROLE!$T$9,IF(AND(AB2242="ALUMINIO",AA2242="PADRAO"),CONTROLE!$T$5,IF(AND(AB2242="ALUMINIO",AA2242="ESPECIAL"),CONTROLE!$T$6))))))</f>
        <v>12737</v>
      </c>
    </row>
    <row r="2243" spans="25:29" ht="15" customHeight="1">
      <c r="Y2243" s="183" t="s">
        <v>285</v>
      </c>
      <c r="Z2243" s="104" t="s">
        <v>617</v>
      </c>
      <c r="AA2243" s="104" t="s">
        <v>706</v>
      </c>
      <c r="AB2243" s="104" t="str">
        <f t="shared" si="177"/>
        <v>FERRO</v>
      </c>
      <c r="AC2243" s="106">
        <f>IF(AND(AB2243="FERRO",AA2243="PADRAO"),CONTROLE!$T$2,IF(AND(AB2243="FERRO",AA2243="ESPECIAL"),CONTROLE!$T$3,IF(AND(AB2243="ACO",AA2243="PADRAO"),CONTROLE!$T$8,IF(AND(AB2243="ACO",AA2243="ESPECIAL"),CONTROLE!$T$9,IF(AND(AB2243="ALUMINIO",AA2243="PADRAO"),CONTROLE!$T$5,IF(AND(AB2243="ALUMINIO",AA2243="ESPECIAL"),CONTROLE!$T$6))))))</f>
        <v>12737</v>
      </c>
    </row>
    <row r="2244" spans="25:29" ht="15" customHeight="1">
      <c r="Y2244" s="183" t="s">
        <v>50</v>
      </c>
      <c r="Z2244" s="104" t="s">
        <v>617</v>
      </c>
      <c r="AA2244" s="104" t="s">
        <v>706</v>
      </c>
      <c r="AB2244" s="104" t="str">
        <f t="shared" si="177"/>
        <v>FERRO</v>
      </c>
      <c r="AC2244" s="106">
        <f>IF(AND(AB2244="FERRO",AA2244="PADRAO"),CONTROLE!$T$2,IF(AND(AB2244="FERRO",AA2244="ESPECIAL"),CONTROLE!$T$3,IF(AND(AB2244="ACO",AA2244="PADRAO"),CONTROLE!$T$8,IF(AND(AB2244="ACO",AA2244="ESPECIAL"),CONTROLE!$T$9,IF(AND(AB2244="ALUMINIO",AA2244="PADRAO"),CONTROLE!$T$5,IF(AND(AB2244="ALUMINIO",AA2244="ESPECIAL"),CONTROLE!$T$6))))))</f>
        <v>12737</v>
      </c>
    </row>
    <row r="2245" spans="25:29" ht="15" customHeight="1">
      <c r="Y2245" s="183" t="s">
        <v>1821</v>
      </c>
      <c r="Z2245" s="104" t="s">
        <v>617</v>
      </c>
      <c r="AA2245" s="104" t="s">
        <v>706</v>
      </c>
      <c r="AB2245" s="104" t="str">
        <f t="shared" si="177"/>
        <v>FERRO</v>
      </c>
      <c r="AC2245" s="106">
        <f>IF(AND(AB2245="FERRO",AA2245="PADRAO"),CONTROLE!$T$2,IF(AND(AB2245="FERRO",AA2245="ESPECIAL"),CONTROLE!$T$3,IF(AND(AB2245="ACO",AA2245="PADRAO"),CONTROLE!$T$8,IF(AND(AB2245="ACO",AA2245="ESPECIAL"),CONTROLE!$T$9,IF(AND(AB2245="ALUMINIO",AA2245="PADRAO"),CONTROLE!$T$5,IF(AND(AB2245="ALUMINIO",AA2245="ESPECIAL"),CONTROLE!$T$6))))))</f>
        <v>12737</v>
      </c>
    </row>
    <row r="2246" spans="25:29" ht="15" customHeight="1">
      <c r="Y2246" s="183" t="s">
        <v>304</v>
      </c>
      <c r="Z2246" s="104" t="s">
        <v>617</v>
      </c>
      <c r="AA2246" s="104" t="s">
        <v>706</v>
      </c>
      <c r="AB2246" s="104" t="str">
        <f t="shared" si="177"/>
        <v>FERRO</v>
      </c>
      <c r="AC2246" s="106">
        <f>IF(AND(AB2246="FERRO",AA2246="PADRAO"),CONTROLE!$T$2,IF(AND(AB2246="FERRO",AA2246="ESPECIAL"),CONTROLE!$T$3,IF(AND(AB2246="ACO",AA2246="PADRAO"),CONTROLE!$T$8,IF(AND(AB2246="ACO",AA2246="ESPECIAL"),CONTROLE!$T$9,IF(AND(AB2246="ALUMINIO",AA2246="PADRAO"),CONTROLE!$T$5,IF(AND(AB2246="ALUMINIO",AA2246="ESPECIAL"),CONTROLE!$T$6))))))</f>
        <v>12737</v>
      </c>
    </row>
    <row r="2247" spans="25:29" ht="15" customHeight="1">
      <c r="Y2247" s="183" t="s">
        <v>284</v>
      </c>
      <c r="Z2247" s="104" t="s">
        <v>617</v>
      </c>
      <c r="AA2247" s="104" t="s">
        <v>706</v>
      </c>
      <c r="AB2247" s="104" t="str">
        <f t="shared" si="177"/>
        <v>FERRO</v>
      </c>
      <c r="AC2247" s="106">
        <f>IF(AND(AB2247="FERRO",AA2247="PADRAO"),CONTROLE!$T$2,IF(AND(AB2247="FERRO",AA2247="ESPECIAL"),CONTROLE!$T$3,IF(AND(AB2247="ACO",AA2247="PADRAO"),CONTROLE!$T$8,IF(AND(AB2247="ACO",AA2247="ESPECIAL"),CONTROLE!$T$9,IF(AND(AB2247="ALUMINIO",AA2247="PADRAO"),CONTROLE!$T$5,IF(AND(AB2247="ALUMINIO",AA2247="ESPECIAL"),CONTROLE!$T$6))))))</f>
        <v>12737</v>
      </c>
    </row>
    <row r="2248" spans="25:29" ht="15" customHeight="1">
      <c r="Y2248" s="183" t="s">
        <v>362</v>
      </c>
      <c r="Z2248" s="104" t="s">
        <v>617</v>
      </c>
      <c r="AA2248" s="104" t="s">
        <v>706</v>
      </c>
      <c r="AB2248" s="104" t="str">
        <f t="shared" si="177"/>
        <v>FERRO</v>
      </c>
      <c r="AC2248" s="106">
        <f>IF(AND(AB2248="FERRO",AA2248="PADRAO"),CONTROLE!$T$2,IF(AND(AB2248="FERRO",AA2248="ESPECIAL"),CONTROLE!$T$3,IF(AND(AB2248="ACO",AA2248="PADRAO"),CONTROLE!$T$8,IF(AND(AB2248="ACO",AA2248="ESPECIAL"),CONTROLE!$T$9,IF(AND(AB2248="ALUMINIO",AA2248="PADRAO"),CONTROLE!$T$5,IF(AND(AB2248="ALUMINIO",AA2248="ESPECIAL"),CONTROLE!$T$6))))))</f>
        <v>12737</v>
      </c>
    </row>
    <row r="2249" spans="25:29" ht="15" customHeight="1">
      <c r="Y2249" s="183" t="s">
        <v>1822</v>
      </c>
      <c r="Z2249" s="104" t="s">
        <v>617</v>
      </c>
      <c r="AA2249" s="104" t="s">
        <v>706</v>
      </c>
      <c r="AB2249" s="104" t="str">
        <f t="shared" si="177"/>
        <v>FERRO</v>
      </c>
      <c r="AC2249" s="106">
        <f>IF(AND(AB2249="FERRO",AA2249="PADRAO"),CONTROLE!$T$2,IF(AND(AB2249="FERRO",AA2249="ESPECIAL"),CONTROLE!$T$3,IF(AND(AB2249="ACO",AA2249="PADRAO"),CONTROLE!$T$8,IF(AND(AB2249="ACO",AA2249="ESPECIAL"),CONTROLE!$T$9,IF(AND(AB2249="ALUMINIO",AA2249="PADRAO"),CONTROLE!$T$5,IF(AND(AB2249="ALUMINIO",AA2249="ESPECIAL"),CONTROLE!$T$6))))))</f>
        <v>12737</v>
      </c>
    </row>
    <row r="2250" spans="25:29" ht="15" customHeight="1">
      <c r="Y2250" s="183" t="s">
        <v>1823</v>
      </c>
      <c r="Z2250" s="104" t="s">
        <v>617</v>
      </c>
      <c r="AA2250" s="104" t="s">
        <v>706</v>
      </c>
      <c r="AB2250" s="104" t="str">
        <f t="shared" si="177"/>
        <v>FERRO</v>
      </c>
      <c r="AC2250" s="106">
        <f>IF(AND(AB2250="FERRO",AA2250="PADRAO"),CONTROLE!$T$2,IF(AND(AB2250="FERRO",AA2250="ESPECIAL"),CONTROLE!$T$3,IF(AND(AB2250="ACO",AA2250="PADRAO"),CONTROLE!$T$8,IF(AND(AB2250="ACO",AA2250="ESPECIAL"),CONTROLE!$T$9,IF(AND(AB2250="ALUMINIO",AA2250="PADRAO"),CONTROLE!$T$5,IF(AND(AB2250="ALUMINIO",AA2250="ESPECIAL"),CONTROLE!$T$6))))))</f>
        <v>12737</v>
      </c>
    </row>
    <row r="2251" spans="25:29" ht="15" customHeight="1">
      <c r="Y2251" s="183" t="s">
        <v>241</v>
      </c>
      <c r="Z2251" s="104" t="s">
        <v>617</v>
      </c>
      <c r="AA2251" s="104" t="s">
        <v>706</v>
      </c>
      <c r="AB2251" s="104" t="str">
        <f t="shared" si="177"/>
        <v>FERRO</v>
      </c>
      <c r="AC2251" s="106">
        <f>IF(AND(AB2251="FERRO",AA2251="PADRAO"),CONTROLE!$T$2,IF(AND(AB2251="FERRO",AA2251="ESPECIAL"),CONTROLE!$T$3,IF(AND(AB2251="ACO",AA2251="PADRAO"),CONTROLE!$T$8,IF(AND(AB2251="ACO",AA2251="ESPECIAL"),CONTROLE!$T$9,IF(AND(AB2251="ALUMINIO",AA2251="PADRAO"),CONTROLE!$T$5,IF(AND(AB2251="ALUMINIO",AA2251="ESPECIAL"),CONTROLE!$T$6))))))</f>
        <v>12737</v>
      </c>
    </row>
    <row r="2252" spans="25:29" ht="15" customHeight="1">
      <c r="Y2252" s="183" t="s">
        <v>1824</v>
      </c>
      <c r="Z2252" s="104" t="s">
        <v>617</v>
      </c>
      <c r="AA2252" s="104" t="s">
        <v>706</v>
      </c>
      <c r="AB2252" s="104" t="str">
        <f t="shared" si="177"/>
        <v>FERRO</v>
      </c>
      <c r="AC2252" s="106">
        <f>IF(AND(AB2252="FERRO",AA2252="PADRAO"),CONTROLE!$T$2,IF(AND(AB2252="FERRO",AA2252="ESPECIAL"),CONTROLE!$T$3,IF(AND(AB2252="ACO",AA2252="PADRAO"),CONTROLE!$T$8,IF(AND(AB2252="ACO",AA2252="ESPECIAL"),CONTROLE!$T$9,IF(AND(AB2252="ALUMINIO",AA2252="PADRAO"),CONTROLE!$T$5,IF(AND(AB2252="ALUMINIO",AA2252="ESPECIAL"),CONTROLE!$T$6))))))</f>
        <v>12737</v>
      </c>
    </row>
    <row r="2253" spans="25:29" ht="15" customHeight="1">
      <c r="Y2253" s="183" t="s">
        <v>614</v>
      </c>
      <c r="Z2253" s="104" t="s">
        <v>617</v>
      </c>
      <c r="AA2253" s="104" t="s">
        <v>706</v>
      </c>
      <c r="AB2253" s="104" t="str">
        <f t="shared" si="177"/>
        <v>FERRO</v>
      </c>
      <c r="AC2253" s="106">
        <f>IF(AND(AB2253="FERRO",AA2253="PADRAO"),CONTROLE!$T$2,IF(AND(AB2253="FERRO",AA2253="ESPECIAL"),CONTROLE!$T$3,IF(AND(AB2253="ACO",AA2253="PADRAO"),CONTROLE!$T$8,IF(AND(AB2253="ACO",AA2253="ESPECIAL"),CONTROLE!$T$9,IF(AND(AB2253="ALUMINIO",AA2253="PADRAO"),CONTROLE!$T$5,IF(AND(AB2253="ALUMINIO",AA2253="ESPECIAL"),CONTROLE!$T$6))))))</f>
        <v>12737</v>
      </c>
    </row>
    <row r="2254" spans="25:29" ht="15" customHeight="1">
      <c r="Y2254" s="183" t="s">
        <v>1825</v>
      </c>
      <c r="Z2254" s="104" t="s">
        <v>617</v>
      </c>
      <c r="AA2254" s="104" t="s">
        <v>706</v>
      </c>
      <c r="AB2254" s="104" t="str">
        <f t="shared" si="177"/>
        <v>FERRO</v>
      </c>
      <c r="AC2254" s="106">
        <f>IF(AND(AB2254="FERRO",AA2254="PADRAO"),CONTROLE!$T$2,IF(AND(AB2254="FERRO",AA2254="ESPECIAL"),CONTROLE!$T$3,IF(AND(AB2254="ACO",AA2254="PADRAO"),CONTROLE!$T$8,IF(AND(AB2254="ACO",AA2254="ESPECIAL"),CONTROLE!$T$9,IF(AND(AB2254="ALUMINIO",AA2254="PADRAO"),CONTROLE!$T$5,IF(AND(AB2254="ALUMINIO",AA2254="ESPECIAL"),CONTROLE!$T$6))))))</f>
        <v>12737</v>
      </c>
    </row>
    <row r="2255" spans="25:29" ht="15" customHeight="1">
      <c r="Y2255" s="183" t="s">
        <v>162</v>
      </c>
      <c r="Z2255" s="104" t="s">
        <v>617</v>
      </c>
      <c r="AA2255" s="104" t="s">
        <v>706</v>
      </c>
      <c r="AB2255" s="104" t="str">
        <f t="shared" si="177"/>
        <v>FERRO</v>
      </c>
      <c r="AC2255" s="106">
        <f>IF(AND(AB2255="FERRO",AA2255="PADRAO"),CONTROLE!$T$2,IF(AND(AB2255="FERRO",AA2255="ESPECIAL"),CONTROLE!$T$3,IF(AND(AB2255="ACO",AA2255="PADRAO"),CONTROLE!$T$8,IF(AND(AB2255="ACO",AA2255="ESPECIAL"),CONTROLE!$T$9,IF(AND(AB2255="ALUMINIO",AA2255="PADRAO"),CONTROLE!$T$5,IF(AND(AB2255="ALUMINIO",AA2255="ESPECIAL"),CONTROLE!$T$6))))))</f>
        <v>12737</v>
      </c>
    </row>
    <row r="2256" spans="25:29" ht="15" customHeight="1">
      <c r="Y2256" s="183" t="s">
        <v>303</v>
      </c>
      <c r="Z2256" s="104" t="s">
        <v>617</v>
      </c>
      <c r="AA2256" s="104" t="s">
        <v>706</v>
      </c>
      <c r="AB2256" s="104" t="str">
        <f t="shared" si="177"/>
        <v>FERRO</v>
      </c>
      <c r="AC2256" s="106">
        <f>IF(AND(AB2256="FERRO",AA2256="PADRAO"),CONTROLE!$T$2,IF(AND(AB2256="FERRO",AA2256="ESPECIAL"),CONTROLE!$T$3,IF(AND(AB2256="ACO",AA2256="PADRAO"),CONTROLE!$T$8,IF(AND(AB2256="ACO",AA2256="ESPECIAL"),CONTROLE!$T$9,IF(AND(AB2256="ALUMINIO",AA2256="PADRAO"),CONTROLE!$T$5,IF(AND(AB2256="ALUMINIO",AA2256="ESPECIAL"),CONTROLE!$T$6))))))</f>
        <v>12737</v>
      </c>
    </row>
    <row r="2257" spans="25:29" ht="15" customHeight="1">
      <c r="Y2257" s="183" t="s">
        <v>1826</v>
      </c>
      <c r="Z2257" s="104" t="s">
        <v>617</v>
      </c>
      <c r="AA2257" s="104" t="s">
        <v>706</v>
      </c>
      <c r="AB2257" s="104" t="str">
        <f t="shared" si="177"/>
        <v>FERRO</v>
      </c>
      <c r="AC2257" s="106">
        <f>IF(AND(AB2257="FERRO",AA2257="PADRAO"),CONTROLE!$T$2,IF(AND(AB2257="FERRO",AA2257="ESPECIAL"),CONTROLE!$T$3,IF(AND(AB2257="ACO",AA2257="PADRAO"),CONTROLE!$T$8,IF(AND(AB2257="ACO",AA2257="ESPECIAL"),CONTROLE!$T$9,IF(AND(AB2257="ALUMINIO",AA2257="PADRAO"),CONTROLE!$T$5,IF(AND(AB2257="ALUMINIO",AA2257="ESPECIAL"),CONTROLE!$T$6))))))</f>
        <v>12737</v>
      </c>
    </row>
    <row r="2258" spans="25:29" ht="15" customHeight="1">
      <c r="Y2258" s="183" t="s">
        <v>160</v>
      </c>
      <c r="Z2258" s="104" t="s">
        <v>617</v>
      </c>
      <c r="AA2258" s="104" t="s">
        <v>706</v>
      </c>
      <c r="AB2258" s="104" t="str">
        <f t="shared" si="177"/>
        <v>FERRO</v>
      </c>
      <c r="AC2258" s="106">
        <f>IF(AND(AB2258="FERRO",AA2258="PADRAO"),CONTROLE!$T$2,IF(AND(AB2258="FERRO",AA2258="ESPECIAL"),CONTROLE!$T$3,IF(AND(AB2258="ACO",AA2258="PADRAO"),CONTROLE!$T$8,IF(AND(AB2258="ACO",AA2258="ESPECIAL"),CONTROLE!$T$9,IF(AND(AB2258="ALUMINIO",AA2258="PADRAO"),CONTROLE!$T$5,IF(AND(AB2258="ALUMINIO",AA2258="ESPECIAL"),CONTROLE!$T$6))))))</f>
        <v>12737</v>
      </c>
    </row>
    <row r="2259" spans="25:29" ht="15" customHeight="1">
      <c r="Y2259" s="183" t="s">
        <v>615</v>
      </c>
      <c r="Z2259" s="104" t="s">
        <v>617</v>
      </c>
      <c r="AA2259" s="104" t="s">
        <v>706</v>
      </c>
      <c r="AB2259" s="104" t="str">
        <f t="shared" si="177"/>
        <v>FERRO</v>
      </c>
      <c r="AC2259" s="106">
        <f>IF(AND(AB2259="FERRO",AA2259="PADRAO"),CONTROLE!$T$2,IF(AND(AB2259="FERRO",AA2259="ESPECIAL"),CONTROLE!$T$3,IF(AND(AB2259="ACO",AA2259="PADRAO"),CONTROLE!$T$8,IF(AND(AB2259="ACO",AA2259="ESPECIAL"),CONTROLE!$T$9,IF(AND(AB2259="ALUMINIO",AA2259="PADRAO"),CONTROLE!$T$5,IF(AND(AB2259="ALUMINIO",AA2259="ESPECIAL"),CONTROLE!$T$6))))))</f>
        <v>12737</v>
      </c>
    </row>
    <row r="2260" spans="25:29" ht="15" customHeight="1">
      <c r="Y2260" s="183" t="s">
        <v>1827</v>
      </c>
      <c r="Z2260" s="104" t="s">
        <v>617</v>
      </c>
      <c r="AA2260" s="104" t="s">
        <v>706</v>
      </c>
      <c r="AB2260" s="104" t="str">
        <f t="shared" si="177"/>
        <v>FERRO</v>
      </c>
      <c r="AC2260" s="106">
        <f>IF(AND(AB2260="FERRO",AA2260="PADRAO"),CONTROLE!$T$2,IF(AND(AB2260="FERRO",AA2260="ESPECIAL"),CONTROLE!$T$3,IF(AND(AB2260="ACO",AA2260="PADRAO"),CONTROLE!$T$8,IF(AND(AB2260="ACO",AA2260="ESPECIAL"),CONTROLE!$T$9,IF(AND(AB2260="ALUMINIO",AA2260="PADRAO"),CONTROLE!$T$5,IF(AND(AB2260="ALUMINIO",AA2260="ESPECIAL"),CONTROLE!$T$6))))))</f>
        <v>12737</v>
      </c>
    </row>
    <row r="2261" spans="25:29" ht="15" customHeight="1">
      <c r="Y2261" s="183" t="s">
        <v>268</v>
      </c>
      <c r="Z2261" s="104" t="s">
        <v>617</v>
      </c>
      <c r="AA2261" s="104" t="s">
        <v>706</v>
      </c>
      <c r="AB2261" s="104" t="str">
        <f t="shared" ref="AB2261:AB2274" si="178">IF(LEFT(Z2261,1)="G","FERRO",0)</f>
        <v>FERRO</v>
      </c>
      <c r="AC2261" s="106">
        <f>IF(AND(AB2261="FERRO",AA2261="PADRAO"),CONTROLE!$T$2,IF(AND(AB2261="FERRO",AA2261="ESPECIAL"),CONTROLE!$T$3,IF(AND(AB2261="ACO",AA2261="PADRAO"),CONTROLE!$T$8,IF(AND(AB2261="ACO",AA2261="ESPECIAL"),CONTROLE!$T$9,IF(AND(AB2261="ALUMINIO",AA2261="PADRAO"),CONTROLE!$T$5,IF(AND(AB2261="ALUMINIO",AA2261="ESPECIAL"),CONTROLE!$T$6))))))</f>
        <v>12737</v>
      </c>
    </row>
    <row r="2262" spans="25:29" ht="15" customHeight="1">
      <c r="Y2262" s="183" t="s">
        <v>535</v>
      </c>
      <c r="Z2262" s="104" t="s">
        <v>617</v>
      </c>
      <c r="AA2262" s="104" t="s">
        <v>706</v>
      </c>
      <c r="AB2262" s="104" t="str">
        <f t="shared" si="178"/>
        <v>FERRO</v>
      </c>
      <c r="AC2262" s="106">
        <f>IF(AND(AB2262="FERRO",AA2262="PADRAO"),CONTROLE!$T$2,IF(AND(AB2262="FERRO",AA2262="ESPECIAL"),CONTROLE!$T$3,IF(AND(AB2262="ACO",AA2262="PADRAO"),CONTROLE!$T$8,IF(AND(AB2262="ACO",AA2262="ESPECIAL"),CONTROLE!$T$9,IF(AND(AB2262="ALUMINIO",AA2262="PADRAO"),CONTROLE!$T$5,IF(AND(AB2262="ALUMINIO",AA2262="ESPECIAL"),CONTROLE!$T$6))))))</f>
        <v>12737</v>
      </c>
    </row>
    <row r="2263" spans="25:29" ht="15" customHeight="1">
      <c r="Y2263" s="183" t="s">
        <v>469</v>
      </c>
      <c r="Z2263" s="104" t="s">
        <v>617</v>
      </c>
      <c r="AA2263" s="104" t="s">
        <v>706</v>
      </c>
      <c r="AB2263" s="104" t="str">
        <f t="shared" si="178"/>
        <v>FERRO</v>
      </c>
      <c r="AC2263" s="106">
        <f>IF(AND(AB2263="FERRO",AA2263="PADRAO"),CONTROLE!$T$2,IF(AND(AB2263="FERRO",AA2263="ESPECIAL"),CONTROLE!$T$3,IF(AND(AB2263="ACO",AA2263="PADRAO"),CONTROLE!$T$8,IF(AND(AB2263="ACO",AA2263="ESPECIAL"),CONTROLE!$T$9,IF(AND(AB2263="ALUMINIO",AA2263="PADRAO"),CONTROLE!$T$5,IF(AND(AB2263="ALUMINIO",AA2263="ESPECIAL"),CONTROLE!$T$6))))))</f>
        <v>12737</v>
      </c>
    </row>
    <row r="2264" spans="25:29" ht="15" customHeight="1">
      <c r="Y2264" s="183" t="s">
        <v>484</v>
      </c>
      <c r="Z2264" s="104" t="s">
        <v>617</v>
      </c>
      <c r="AA2264" s="104" t="s">
        <v>706</v>
      </c>
      <c r="AB2264" s="104" t="str">
        <f t="shared" si="178"/>
        <v>FERRO</v>
      </c>
      <c r="AC2264" s="106">
        <f>IF(AND(AB2264="FERRO",AA2264="PADRAO"),CONTROLE!$T$2,IF(AND(AB2264="FERRO",AA2264="ESPECIAL"),CONTROLE!$T$3,IF(AND(AB2264="ACO",AA2264="PADRAO"),CONTROLE!$T$8,IF(AND(AB2264="ACO",AA2264="ESPECIAL"),CONTROLE!$T$9,IF(AND(AB2264="ALUMINIO",AA2264="PADRAO"),CONTROLE!$T$5,IF(AND(AB2264="ALUMINIO",AA2264="ESPECIAL"),CONTROLE!$T$6))))))</f>
        <v>12737</v>
      </c>
    </row>
    <row r="2265" spans="25:29" ht="15" customHeight="1">
      <c r="Y2265" s="183" t="s">
        <v>1828</v>
      </c>
      <c r="Z2265" s="104" t="s">
        <v>617</v>
      </c>
      <c r="AA2265" s="104" t="s">
        <v>706</v>
      </c>
      <c r="AB2265" s="104" t="str">
        <f t="shared" si="178"/>
        <v>FERRO</v>
      </c>
      <c r="AC2265" s="106">
        <f>IF(AND(AB2265="FERRO",AA2265="PADRAO"),CONTROLE!$T$2,IF(AND(AB2265="FERRO",AA2265="ESPECIAL"),CONTROLE!$T$3,IF(AND(AB2265="ACO",AA2265="PADRAO"),CONTROLE!$T$8,IF(AND(AB2265="ACO",AA2265="ESPECIAL"),CONTROLE!$T$9,IF(AND(AB2265="ALUMINIO",AA2265="PADRAO"),CONTROLE!$T$5,IF(AND(AB2265="ALUMINIO",AA2265="ESPECIAL"),CONTROLE!$T$6))))))</f>
        <v>12737</v>
      </c>
    </row>
    <row r="2266" spans="25:29" ht="15" customHeight="1">
      <c r="Y2266" s="183" t="s">
        <v>238</v>
      </c>
      <c r="Z2266" s="104" t="s">
        <v>617</v>
      </c>
      <c r="AA2266" s="104" t="s">
        <v>706</v>
      </c>
      <c r="AB2266" s="104" t="str">
        <f t="shared" si="178"/>
        <v>FERRO</v>
      </c>
      <c r="AC2266" s="106">
        <f>IF(AND(AB2266="FERRO",AA2266="PADRAO"),CONTROLE!$T$2,IF(AND(AB2266="FERRO",AA2266="ESPECIAL"),CONTROLE!$T$3,IF(AND(AB2266="ACO",AA2266="PADRAO"),CONTROLE!$T$8,IF(AND(AB2266="ACO",AA2266="ESPECIAL"),CONTROLE!$T$9,IF(AND(AB2266="ALUMINIO",AA2266="PADRAO"),CONTROLE!$T$5,IF(AND(AB2266="ALUMINIO",AA2266="ESPECIAL"),CONTROLE!$T$6))))))</f>
        <v>12737</v>
      </c>
    </row>
    <row r="2267" spans="25:29" ht="15" customHeight="1">
      <c r="Y2267" s="183" t="s">
        <v>1829</v>
      </c>
      <c r="Z2267" s="104" t="s">
        <v>617</v>
      </c>
      <c r="AA2267" s="104" t="s">
        <v>706</v>
      </c>
      <c r="AB2267" s="104" t="str">
        <f t="shared" si="178"/>
        <v>FERRO</v>
      </c>
      <c r="AC2267" s="106">
        <f>IF(AND(AB2267="FERRO",AA2267="PADRAO"),CONTROLE!$T$2,IF(AND(AB2267="FERRO",AA2267="ESPECIAL"),CONTROLE!$T$3,IF(AND(AB2267="ACO",AA2267="PADRAO"),CONTROLE!$T$8,IF(AND(AB2267="ACO",AA2267="ESPECIAL"),CONTROLE!$T$9,IF(AND(AB2267="ALUMINIO",AA2267="PADRAO"),CONTROLE!$T$5,IF(AND(AB2267="ALUMINIO",AA2267="ESPECIAL"),CONTROLE!$T$6))))))</f>
        <v>12737</v>
      </c>
    </row>
    <row r="2268" spans="25:29" ht="15" customHeight="1">
      <c r="Y2268" s="183" t="s">
        <v>1830</v>
      </c>
      <c r="Z2268" s="104" t="s">
        <v>617</v>
      </c>
      <c r="AA2268" s="104" t="s">
        <v>706</v>
      </c>
      <c r="AB2268" s="104" t="str">
        <f t="shared" si="178"/>
        <v>FERRO</v>
      </c>
      <c r="AC2268" s="106">
        <f>IF(AND(AB2268="FERRO",AA2268="PADRAO"),CONTROLE!$T$2,IF(AND(AB2268="FERRO",AA2268="ESPECIAL"),CONTROLE!$T$3,IF(AND(AB2268="ACO",AA2268="PADRAO"),CONTROLE!$T$8,IF(AND(AB2268="ACO",AA2268="ESPECIAL"),CONTROLE!$T$9,IF(AND(AB2268="ALUMINIO",AA2268="PADRAO"),CONTROLE!$T$5,IF(AND(AB2268="ALUMINIO",AA2268="ESPECIAL"),CONTROLE!$T$6))))))</f>
        <v>12737</v>
      </c>
    </row>
    <row r="2269" spans="25:29" ht="15" customHeight="1">
      <c r="Y2269" s="183" t="s">
        <v>1831</v>
      </c>
      <c r="Z2269" s="104" t="s">
        <v>617</v>
      </c>
      <c r="AA2269" s="104" t="s">
        <v>706</v>
      </c>
      <c r="AB2269" s="104" t="str">
        <f t="shared" si="178"/>
        <v>FERRO</v>
      </c>
      <c r="AC2269" s="106">
        <f>IF(AND(AB2269="FERRO",AA2269="PADRAO"),CONTROLE!$T$2,IF(AND(AB2269="FERRO",AA2269="ESPECIAL"),CONTROLE!$T$3,IF(AND(AB2269="ACO",AA2269="PADRAO"),CONTROLE!$T$8,IF(AND(AB2269="ACO",AA2269="ESPECIAL"),CONTROLE!$T$9,IF(AND(AB2269="ALUMINIO",AA2269="PADRAO"),CONTROLE!$T$5,IF(AND(AB2269="ALUMINIO",AA2269="ESPECIAL"),CONTROLE!$T$6))))))</f>
        <v>12737</v>
      </c>
    </row>
    <row r="2270" spans="25:29" ht="15" customHeight="1">
      <c r="Y2270" s="183" t="s">
        <v>1832</v>
      </c>
      <c r="Z2270" s="104" t="s">
        <v>617</v>
      </c>
      <c r="AA2270" s="104" t="s">
        <v>706</v>
      </c>
      <c r="AB2270" s="104" t="str">
        <f t="shared" si="178"/>
        <v>FERRO</v>
      </c>
      <c r="AC2270" s="106">
        <f>IF(AND(AB2270="FERRO",AA2270="PADRAO"),CONTROLE!$T$2,IF(AND(AB2270="FERRO",AA2270="ESPECIAL"),CONTROLE!$T$3,IF(AND(AB2270="ACO",AA2270="PADRAO"),CONTROLE!$T$8,IF(AND(AB2270="ACO",AA2270="ESPECIAL"),CONTROLE!$T$9,IF(AND(AB2270="ALUMINIO",AA2270="PADRAO"),CONTROLE!$T$5,IF(AND(AB2270="ALUMINIO",AA2270="ESPECIAL"),CONTROLE!$T$6))))))</f>
        <v>12737</v>
      </c>
    </row>
    <row r="2271" spans="25:29" ht="15" customHeight="1">
      <c r="Y2271" s="183" t="s">
        <v>403</v>
      </c>
      <c r="Z2271" s="104" t="s">
        <v>617</v>
      </c>
      <c r="AA2271" s="104" t="s">
        <v>706</v>
      </c>
      <c r="AB2271" s="104" t="str">
        <f t="shared" si="178"/>
        <v>FERRO</v>
      </c>
      <c r="AC2271" s="106">
        <f>IF(AND(AB2271="FERRO",AA2271="PADRAO"),CONTROLE!$T$2,IF(AND(AB2271="FERRO",AA2271="ESPECIAL"),CONTROLE!$T$3,IF(AND(AB2271="ACO",AA2271="PADRAO"),CONTROLE!$T$8,IF(AND(AB2271="ACO",AA2271="ESPECIAL"),CONTROLE!$T$9,IF(AND(AB2271="ALUMINIO",AA2271="PADRAO"),CONTROLE!$T$5,IF(AND(AB2271="ALUMINIO",AA2271="ESPECIAL"),CONTROLE!$T$6))))))</f>
        <v>12737</v>
      </c>
    </row>
    <row r="2272" spans="25:29" ht="15" customHeight="1">
      <c r="Y2272" s="183" t="s">
        <v>1833</v>
      </c>
      <c r="Z2272" s="104" t="s">
        <v>617</v>
      </c>
      <c r="AA2272" s="104" t="s">
        <v>706</v>
      </c>
      <c r="AB2272" s="104" t="str">
        <f t="shared" si="178"/>
        <v>FERRO</v>
      </c>
      <c r="AC2272" s="106">
        <f>IF(AND(AB2272="FERRO",AA2272="PADRAO"),CONTROLE!$T$2,IF(AND(AB2272="FERRO",AA2272="ESPECIAL"),CONTROLE!$T$3,IF(AND(AB2272="ACO",AA2272="PADRAO"),CONTROLE!$T$8,IF(AND(AB2272="ACO",AA2272="ESPECIAL"),CONTROLE!$T$9,IF(AND(AB2272="ALUMINIO",AA2272="PADRAO"),CONTROLE!$T$5,IF(AND(AB2272="ALUMINIO",AA2272="ESPECIAL"),CONTROLE!$T$6))))))</f>
        <v>12737</v>
      </c>
    </row>
    <row r="2273" spans="25:29" ht="15.75" customHeight="1">
      <c r="Y2273" s="183" t="s">
        <v>1834</v>
      </c>
      <c r="Z2273" s="104" t="s">
        <v>617</v>
      </c>
      <c r="AA2273" s="104" t="s">
        <v>706</v>
      </c>
      <c r="AB2273" s="104" t="str">
        <f t="shared" si="178"/>
        <v>FERRO</v>
      </c>
      <c r="AC2273" s="106">
        <f>IF(AND(AB2273="FERRO",AA2273="PADRAO"),CONTROLE!$T$2,IF(AND(AB2273="FERRO",AA2273="ESPECIAL"),CONTROLE!$T$3,IF(AND(AB2273="ACO",AA2273="PADRAO"),CONTROLE!$T$8,IF(AND(AB2273="ACO",AA2273="ESPECIAL"),CONTROLE!$T$9,IF(AND(AB2273="ALUMINIO",AA2273="PADRAO"),CONTROLE!$T$5,IF(AND(AB2273="ALUMINIO",AA2273="ESPECIAL"),CONTROLE!$T$6))))))</f>
        <v>12737</v>
      </c>
    </row>
    <row r="2274" spans="25:29" ht="15.75" thickBot="1">
      <c r="Y2274" s="184" t="s">
        <v>179</v>
      </c>
      <c r="Z2274" s="185" t="s">
        <v>617</v>
      </c>
      <c r="AA2274" s="185" t="s">
        <v>706</v>
      </c>
      <c r="AB2274" s="104" t="str">
        <f t="shared" si="178"/>
        <v>FERRO</v>
      </c>
      <c r="AC2274" s="106">
        <f>IF(AND(AB2274="FERRO",AA2274="PADRAO"),CONTROLE!$T$2,IF(AND(AB2274="FERRO",AA2274="ESPECIAL"),CONTROLE!$T$3,IF(AND(AB2274="ACO",AA2274="PADRAO"),CONTROLE!$T$8,IF(AND(AB2274="ACO",AA2274="ESPECIAL"),CONTROLE!$T$9,IF(AND(AB2274="ALUMINIO",AA2274="PADRAO"),CONTROLE!$T$5,IF(AND(AB2274="ALUMINIO",AA2274="ESPECIAL"),CONTROLE!$T$6))))))</f>
        <v>12737</v>
      </c>
    </row>
  </sheetData>
  <autoFilter ref="C1:C1888" xr:uid="{00000000-0009-0000-0000-00000E000000}"/>
  <dataConsolidate/>
  <mergeCells count="3">
    <mergeCell ref="Y1:AC1"/>
    <mergeCell ref="V1:W1"/>
    <mergeCell ref="Q1:T1"/>
  </mergeCells>
  <conditionalFormatting sqref="G3:G1888">
    <cfRule type="expression" dxfId="2" priority="1">
      <formula>AND($L3="EM ATRASO",ISBLANK($M3)=TRUE())</formula>
    </cfRule>
    <cfRule type="expression" dxfId="1" priority="2">
      <formula>AND($L3="SIM",ISBLANK($M3)=TRUE())</formula>
    </cfRule>
  </conditionalFormatting>
  <conditionalFormatting sqref="Y3:Y2274">
    <cfRule type="duplicateValues" dxfId="0" priority="3497"/>
  </conditionalFormatting>
  <pageMargins left="0.51181102362204722" right="0.51181102362204722" top="0.78740157480314965" bottom="0.78740157480314965" header="0.31496062992125984" footer="0.31496062992125984"/>
  <pageSetup paperSize="9" scale="15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D12"/>
  <sheetViews>
    <sheetView workbookViewId="0">
      <selection activeCell="A3" sqref="A3"/>
    </sheetView>
  </sheetViews>
  <sheetFormatPr defaultRowHeight="14.25"/>
  <cols>
    <col min="1" max="4" width="24.125" customWidth="1"/>
  </cols>
  <sheetData>
    <row r="1" spans="1:4" ht="18.75">
      <c r="A1" s="356" t="s">
        <v>3158</v>
      </c>
      <c r="B1" s="356"/>
      <c r="C1" s="356"/>
      <c r="D1" s="356"/>
    </row>
    <row r="2" spans="1:4" ht="31.5">
      <c r="A2" s="328" t="s">
        <v>3159</v>
      </c>
      <c r="B2" s="329" t="s">
        <v>3160</v>
      </c>
      <c r="C2" s="329" t="s">
        <v>3161</v>
      </c>
      <c r="D2" s="329" t="s">
        <v>3162</v>
      </c>
    </row>
    <row r="3" spans="1:4" ht="18.75">
      <c r="A3" s="330" t="s">
        <v>3163</v>
      </c>
      <c r="B3" s="331" t="s">
        <v>43</v>
      </c>
      <c r="C3" s="332" t="s">
        <v>43</v>
      </c>
      <c r="D3" s="332" t="s">
        <v>43</v>
      </c>
    </row>
    <row r="4" spans="1:4" ht="18.75">
      <c r="A4" s="330" t="s">
        <v>3164</v>
      </c>
      <c r="B4" s="333">
        <v>26.57</v>
      </c>
      <c r="C4" s="333">
        <v>37.950000000000003</v>
      </c>
      <c r="D4" s="333">
        <f>B4+C4</f>
        <v>64.52000000000001</v>
      </c>
    </row>
    <row r="5" spans="1:4" ht="18.75">
      <c r="A5" s="330" t="s">
        <v>3165</v>
      </c>
      <c r="B5" s="333">
        <v>30.36</v>
      </c>
      <c r="C5" s="333">
        <v>44.28</v>
      </c>
      <c r="D5" s="333">
        <f t="shared" ref="D5:D12" si="0">B5+C5</f>
        <v>74.64</v>
      </c>
    </row>
    <row r="6" spans="1:4" ht="18.75">
      <c r="A6" s="330" t="s">
        <v>3166</v>
      </c>
      <c r="B6" s="333">
        <v>31.63</v>
      </c>
      <c r="C6" s="333">
        <v>48.07</v>
      </c>
      <c r="D6" s="333">
        <f t="shared" si="0"/>
        <v>79.7</v>
      </c>
    </row>
    <row r="7" spans="1:4" ht="18.75">
      <c r="A7" s="330" t="s">
        <v>3167</v>
      </c>
      <c r="B7" s="333">
        <v>34.159999999999997</v>
      </c>
      <c r="C7" s="333">
        <v>50.6</v>
      </c>
      <c r="D7" s="333">
        <f t="shared" si="0"/>
        <v>84.759999999999991</v>
      </c>
    </row>
    <row r="8" spans="1:4" ht="18.75">
      <c r="A8" s="330" t="s">
        <v>3168</v>
      </c>
      <c r="B8" s="333">
        <v>40.479999999999997</v>
      </c>
      <c r="C8" s="333">
        <v>58.19</v>
      </c>
      <c r="D8" s="333">
        <f t="shared" si="0"/>
        <v>98.669999999999987</v>
      </c>
    </row>
    <row r="9" spans="1:4" ht="18.75">
      <c r="A9" s="330" t="s">
        <v>25</v>
      </c>
      <c r="B9" s="333">
        <v>45.54</v>
      </c>
      <c r="C9" s="333">
        <v>69.58</v>
      </c>
      <c r="D9" s="333">
        <f t="shared" si="0"/>
        <v>115.12</v>
      </c>
    </row>
    <row r="10" spans="1:4" ht="18.75">
      <c r="A10" s="330" t="s">
        <v>3169</v>
      </c>
      <c r="B10" s="333">
        <v>63.25</v>
      </c>
      <c r="C10" s="333">
        <v>82.23</v>
      </c>
      <c r="D10" s="333">
        <f t="shared" si="0"/>
        <v>145.48000000000002</v>
      </c>
    </row>
    <row r="11" spans="1:4" ht="18.75">
      <c r="A11" s="330" t="s">
        <v>3170</v>
      </c>
      <c r="B11" s="333">
        <v>88.55</v>
      </c>
      <c r="C11" s="333">
        <v>107.53</v>
      </c>
      <c r="D11" s="333">
        <f t="shared" si="0"/>
        <v>196.07999999999998</v>
      </c>
    </row>
    <row r="12" spans="1:4" ht="18.75">
      <c r="A12" s="330" t="s">
        <v>3171</v>
      </c>
      <c r="B12" s="333">
        <v>151.80000000000001</v>
      </c>
      <c r="C12" s="333">
        <v>278.3</v>
      </c>
      <c r="D12" s="333">
        <f t="shared" si="0"/>
        <v>430.1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12"/>
  <sheetViews>
    <sheetView workbookViewId="0">
      <selection activeCell="A13" sqref="A13"/>
    </sheetView>
  </sheetViews>
  <sheetFormatPr defaultRowHeight="14.25"/>
  <cols>
    <col min="1" max="1" width="17.125" bestFit="1" customWidth="1"/>
  </cols>
  <sheetData>
    <row r="1" spans="1:1" ht="15">
      <c r="A1" s="344" t="s">
        <v>3235</v>
      </c>
    </row>
    <row r="2" spans="1:1">
      <c r="A2" s="343" t="s">
        <v>74</v>
      </c>
    </row>
    <row r="3" spans="1:1">
      <c r="A3" s="343" t="s">
        <v>445</v>
      </c>
    </row>
    <row r="4" spans="1:1">
      <c r="A4" s="343" t="s">
        <v>3234</v>
      </c>
    </row>
    <row r="5" spans="1:1">
      <c r="A5" s="343" t="s">
        <v>137</v>
      </c>
    </row>
    <row r="6" spans="1:1">
      <c r="A6" s="343" t="s">
        <v>2602</v>
      </c>
    </row>
    <row r="7" spans="1:1">
      <c r="A7" s="343" t="s">
        <v>48</v>
      </c>
    </row>
    <row r="8" spans="1:1">
      <c r="A8" s="343" t="s">
        <v>46</v>
      </c>
    </row>
    <row r="9" spans="1:1">
      <c r="A9" s="343" t="s">
        <v>2637</v>
      </c>
    </row>
    <row r="10" spans="1:1">
      <c r="A10" s="343" t="s">
        <v>2643</v>
      </c>
    </row>
    <row r="11" spans="1:1">
      <c r="A11" s="343" t="s">
        <v>2851</v>
      </c>
    </row>
    <row r="12" spans="1:1">
      <c r="A12" s="345" t="s">
        <v>36</v>
      </c>
    </row>
  </sheetData>
  <sortState xmlns:xlrd2="http://schemas.microsoft.com/office/spreadsheetml/2017/richdata2" ref="A2:A11">
    <sortCondition ref="A2:A1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4C0A3-AFE7-41B4-BE21-70968D4429B1}">
  <dimension ref="A1"/>
  <sheetViews>
    <sheetView tabSelected="1" workbookViewId="0"/>
  </sheetViews>
  <sheetFormatPr defaultRowHeight="14.25"/>
  <sheetData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DB1500"/>
  <sheetViews>
    <sheetView topLeftCell="CC247" zoomScale="70" zoomScaleNormal="70" workbookViewId="0">
      <selection activeCell="DA13" sqref="DA13"/>
    </sheetView>
  </sheetViews>
  <sheetFormatPr defaultRowHeight="14.25"/>
  <cols>
    <col min="1" max="1" width="9" style="9"/>
    <col min="2" max="2" width="10.375" style="9" bestFit="1" customWidth="1"/>
    <col min="3" max="3" width="9.5" style="9" bestFit="1" customWidth="1"/>
    <col min="4" max="4" width="10.75" style="9" bestFit="1" customWidth="1"/>
    <col min="5" max="6" width="9.5" style="9" bestFit="1" customWidth="1"/>
    <col min="7" max="7" width="9" style="9"/>
    <col min="8" max="25" width="10.625" style="9" customWidth="1"/>
    <col min="26" max="26" width="18" style="9" customWidth="1"/>
    <col min="27" max="27" width="9" style="9"/>
    <col min="28" max="36" width="10.625" style="9" customWidth="1"/>
    <col min="37" max="48" width="9" style="9"/>
    <col min="49" max="49" width="10.375" style="9" bestFit="1" customWidth="1"/>
    <col min="50" max="50" width="10.25" style="9" bestFit="1" customWidth="1"/>
    <col min="51" max="51" width="8.75" style="9" bestFit="1" customWidth="1"/>
    <col min="52" max="53" width="6.25" style="9" bestFit="1" customWidth="1"/>
    <col min="54" max="55" width="5" style="9" bestFit="1" customWidth="1"/>
    <col min="56" max="56" width="7.75" style="9" bestFit="1" customWidth="1"/>
    <col min="57" max="16384" width="9" style="9"/>
  </cols>
  <sheetData>
    <row r="1" spans="1:106" ht="33">
      <c r="A1" s="21" t="s">
        <v>36</v>
      </c>
      <c r="B1" s="1" t="s">
        <v>15</v>
      </c>
      <c r="C1" s="1" t="s">
        <v>16</v>
      </c>
      <c r="D1" s="1" t="s">
        <v>17</v>
      </c>
      <c r="E1" s="30" t="s">
        <v>18</v>
      </c>
      <c r="F1" s="202" t="s">
        <v>19</v>
      </c>
      <c r="H1" s="360" t="s">
        <v>172</v>
      </c>
      <c r="I1" s="361"/>
      <c r="J1" s="361"/>
      <c r="K1" s="361"/>
      <c r="L1" s="361"/>
      <c r="M1" s="361"/>
      <c r="N1" s="361"/>
      <c r="O1" s="361"/>
      <c r="P1" s="362"/>
      <c r="R1" s="360" t="s">
        <v>297</v>
      </c>
      <c r="S1" s="361"/>
      <c r="T1" s="361"/>
      <c r="U1" s="361"/>
      <c r="V1" s="361"/>
      <c r="W1" s="361"/>
      <c r="X1" s="361"/>
      <c r="Y1" s="361"/>
      <c r="Z1" s="362"/>
      <c r="AB1" s="360" t="s">
        <v>389</v>
      </c>
      <c r="AC1" s="361"/>
      <c r="AD1" s="361"/>
      <c r="AE1" s="361"/>
      <c r="AF1" s="361"/>
      <c r="AG1" s="361"/>
      <c r="AH1" s="361"/>
      <c r="AI1" s="361"/>
      <c r="AJ1" s="362"/>
      <c r="AL1" s="360" t="s">
        <v>442</v>
      </c>
      <c r="AM1" s="361"/>
      <c r="AN1" s="361"/>
      <c r="AO1" s="361"/>
      <c r="AP1" s="361"/>
      <c r="AQ1" s="361"/>
      <c r="AR1" s="361"/>
      <c r="AS1" s="361"/>
      <c r="AT1" s="362"/>
      <c r="AV1" s="360" t="s">
        <v>495</v>
      </c>
      <c r="AW1" s="361"/>
      <c r="AX1" s="361"/>
      <c r="AY1" s="361"/>
      <c r="AZ1" s="361"/>
      <c r="BA1" s="361"/>
      <c r="BB1" s="361"/>
      <c r="BC1" s="361"/>
      <c r="BD1" s="362"/>
      <c r="BF1" s="360" t="s">
        <v>536</v>
      </c>
      <c r="BG1" s="361"/>
      <c r="BH1" s="361"/>
      <c r="BI1" s="361"/>
      <c r="BJ1" s="361"/>
      <c r="BK1" s="361"/>
      <c r="BL1" s="361"/>
      <c r="BM1" s="361"/>
      <c r="BN1" s="362"/>
      <c r="BP1" s="357" t="s">
        <v>574</v>
      </c>
      <c r="BQ1" s="358"/>
      <c r="BR1" s="358"/>
      <c r="BS1" s="358"/>
      <c r="BT1" s="358"/>
      <c r="BU1" s="358"/>
      <c r="BV1" s="358"/>
      <c r="BW1" s="358"/>
      <c r="BX1" s="359"/>
      <c r="BZ1" s="357" t="s">
        <v>611</v>
      </c>
      <c r="CA1" s="358"/>
      <c r="CB1" s="358"/>
      <c r="CC1" s="358"/>
      <c r="CD1" s="358"/>
      <c r="CE1" s="358"/>
      <c r="CF1" s="358"/>
      <c r="CG1" s="358"/>
      <c r="CH1" s="359"/>
      <c r="CJ1" s="357" t="s">
        <v>2572</v>
      </c>
      <c r="CK1" s="358"/>
      <c r="CL1" s="358"/>
      <c r="CM1" s="358"/>
      <c r="CN1" s="358"/>
      <c r="CO1" s="358"/>
      <c r="CP1" s="358"/>
      <c r="CQ1" s="358"/>
      <c r="CR1" s="359"/>
      <c r="CT1" s="357" t="s">
        <v>2571</v>
      </c>
      <c r="CU1" s="358"/>
      <c r="CV1" s="358"/>
      <c r="CW1" s="358"/>
      <c r="CX1" s="358"/>
      <c r="CY1" s="358"/>
      <c r="CZ1" s="358"/>
      <c r="DA1" s="358"/>
      <c r="DB1" s="359"/>
    </row>
    <row r="2" spans="1:106" ht="15.75">
      <c r="A2" s="363" t="s">
        <v>20</v>
      </c>
      <c r="B2" s="2" t="s">
        <v>21</v>
      </c>
      <c r="C2" s="3">
        <v>3.4100000000000006</v>
      </c>
      <c r="D2" s="4">
        <v>3.4100000000000006</v>
      </c>
      <c r="E2" s="3">
        <v>2.2000000000000002</v>
      </c>
      <c r="F2" s="201">
        <v>2.4750000000000001</v>
      </c>
      <c r="H2" s="78" t="s">
        <v>32</v>
      </c>
      <c r="I2" s="79" t="s">
        <v>33</v>
      </c>
      <c r="J2" s="79" t="s">
        <v>29</v>
      </c>
      <c r="K2" s="78" t="s">
        <v>30</v>
      </c>
      <c r="L2" s="80" t="s">
        <v>16</v>
      </c>
      <c r="M2" s="80" t="s">
        <v>17</v>
      </c>
      <c r="N2" s="80" t="s">
        <v>31</v>
      </c>
      <c r="O2" s="80" t="s">
        <v>19</v>
      </c>
      <c r="P2" s="80" t="s">
        <v>8</v>
      </c>
      <c r="R2" s="78" t="s">
        <v>32</v>
      </c>
      <c r="S2" s="79" t="s">
        <v>33</v>
      </c>
      <c r="T2" s="79" t="s">
        <v>29</v>
      </c>
      <c r="U2" s="78" t="s">
        <v>30</v>
      </c>
      <c r="V2" s="80" t="s">
        <v>16</v>
      </c>
      <c r="W2" s="80" t="s">
        <v>17</v>
      </c>
      <c r="X2" s="80" t="s">
        <v>31</v>
      </c>
      <c r="Y2" s="80" t="s">
        <v>19</v>
      </c>
      <c r="Z2" s="80" t="s">
        <v>8</v>
      </c>
      <c r="AB2" s="78" t="s">
        <v>32</v>
      </c>
      <c r="AC2" s="79" t="s">
        <v>33</v>
      </c>
      <c r="AD2" s="79" t="s">
        <v>29</v>
      </c>
      <c r="AE2" s="78" t="s">
        <v>30</v>
      </c>
      <c r="AF2" s="80" t="s">
        <v>16</v>
      </c>
      <c r="AG2" s="80" t="s">
        <v>17</v>
      </c>
      <c r="AH2" s="80" t="s">
        <v>31</v>
      </c>
      <c r="AI2" s="80" t="s">
        <v>19</v>
      </c>
      <c r="AJ2" s="80" t="s">
        <v>8</v>
      </c>
      <c r="AL2" s="78" t="s">
        <v>32</v>
      </c>
      <c r="AM2" s="79" t="s">
        <v>33</v>
      </c>
      <c r="AN2" s="79" t="s">
        <v>29</v>
      </c>
      <c r="AO2" s="78" t="s">
        <v>30</v>
      </c>
      <c r="AP2" s="80" t="s">
        <v>16</v>
      </c>
      <c r="AQ2" s="80" t="s">
        <v>17</v>
      </c>
      <c r="AR2" s="80" t="s">
        <v>31</v>
      </c>
      <c r="AS2" s="80" t="s">
        <v>19</v>
      </c>
      <c r="AT2" s="80" t="s">
        <v>8</v>
      </c>
      <c r="AV2" s="78" t="s">
        <v>32</v>
      </c>
      <c r="AW2" s="79" t="s">
        <v>33</v>
      </c>
      <c r="AX2" s="79" t="s">
        <v>29</v>
      </c>
      <c r="AY2" s="78" t="s">
        <v>30</v>
      </c>
      <c r="AZ2" s="80" t="s">
        <v>16</v>
      </c>
      <c r="BA2" s="80" t="s">
        <v>17</v>
      </c>
      <c r="BB2" s="80" t="s">
        <v>31</v>
      </c>
      <c r="BC2" s="80" t="s">
        <v>19</v>
      </c>
      <c r="BD2" s="80" t="s">
        <v>8</v>
      </c>
      <c r="BF2" s="78" t="s">
        <v>32</v>
      </c>
      <c r="BG2" s="79" t="s">
        <v>33</v>
      </c>
      <c r="BH2" s="79" t="s">
        <v>29</v>
      </c>
      <c r="BI2" s="78" t="s">
        <v>30</v>
      </c>
      <c r="BJ2" s="80" t="s">
        <v>16</v>
      </c>
      <c r="BK2" s="80" t="s">
        <v>17</v>
      </c>
      <c r="BL2" s="80" t="s">
        <v>31</v>
      </c>
      <c r="BM2" s="80" t="s">
        <v>19</v>
      </c>
      <c r="BN2" s="80" t="s">
        <v>8</v>
      </c>
      <c r="BP2" s="78" t="s">
        <v>32</v>
      </c>
      <c r="BQ2" s="79" t="s">
        <v>33</v>
      </c>
      <c r="BR2" s="79" t="s">
        <v>29</v>
      </c>
      <c r="BS2" s="78" t="s">
        <v>30</v>
      </c>
      <c r="BT2" s="80" t="s">
        <v>16</v>
      </c>
      <c r="BU2" s="80" t="s">
        <v>17</v>
      </c>
      <c r="BV2" s="80" t="s">
        <v>31</v>
      </c>
      <c r="BW2" s="80" t="s">
        <v>19</v>
      </c>
      <c r="BX2" s="80" t="s">
        <v>8</v>
      </c>
      <c r="BZ2" s="78" t="s">
        <v>32</v>
      </c>
      <c r="CA2" s="79" t="s">
        <v>33</v>
      </c>
      <c r="CB2" s="79" t="s">
        <v>29</v>
      </c>
      <c r="CC2" s="78" t="s">
        <v>30</v>
      </c>
      <c r="CD2" s="80" t="s">
        <v>16</v>
      </c>
      <c r="CE2" s="80" t="s">
        <v>17</v>
      </c>
      <c r="CF2" s="80" t="s">
        <v>31</v>
      </c>
      <c r="CG2" s="80" t="s">
        <v>19</v>
      </c>
      <c r="CH2" s="80" t="s">
        <v>8</v>
      </c>
      <c r="CJ2" s="78" t="s">
        <v>32</v>
      </c>
      <c r="CK2" s="79" t="s">
        <v>33</v>
      </c>
      <c r="CL2" s="79" t="s">
        <v>29</v>
      </c>
      <c r="CM2" s="78" t="s">
        <v>30</v>
      </c>
      <c r="CN2" s="80" t="s">
        <v>16</v>
      </c>
      <c r="CO2" s="80" t="s">
        <v>17</v>
      </c>
      <c r="CP2" s="80" t="s">
        <v>31</v>
      </c>
      <c r="CQ2" s="80" t="s">
        <v>19</v>
      </c>
      <c r="CR2" s="80" t="s">
        <v>8</v>
      </c>
      <c r="CT2" s="78" t="s">
        <v>32</v>
      </c>
      <c r="CU2" s="79" t="s">
        <v>33</v>
      </c>
      <c r="CV2" s="79" t="s">
        <v>29</v>
      </c>
      <c r="CW2" s="78" t="s">
        <v>30</v>
      </c>
      <c r="CX2" s="80" t="s">
        <v>16</v>
      </c>
      <c r="CY2" s="80" t="s">
        <v>17</v>
      </c>
      <c r="CZ2" s="80" t="s">
        <v>31</v>
      </c>
      <c r="DA2" s="80" t="s">
        <v>19</v>
      </c>
      <c r="DB2" s="80" t="s">
        <v>8</v>
      </c>
    </row>
    <row r="3" spans="1:106" ht="19.5">
      <c r="A3" s="363"/>
      <c r="B3" s="2" t="s">
        <v>22</v>
      </c>
      <c r="C3" s="3">
        <v>3.5200000000000005</v>
      </c>
      <c r="D3" s="4">
        <v>3.5200000000000005</v>
      </c>
      <c r="E3" s="3">
        <v>2.2000000000000002</v>
      </c>
      <c r="F3" s="4">
        <v>2.4750000000000001</v>
      </c>
      <c r="H3" s="81">
        <v>19</v>
      </c>
      <c r="I3" s="79">
        <v>19</v>
      </c>
      <c r="J3" s="79" t="s">
        <v>26</v>
      </c>
      <c r="K3" s="78" t="s">
        <v>21</v>
      </c>
      <c r="L3" s="82">
        <v>2.4</v>
      </c>
      <c r="M3" s="82">
        <v>2.2999999999999998</v>
      </c>
      <c r="N3" s="82">
        <v>1.6</v>
      </c>
      <c r="O3" s="82">
        <v>1.8</v>
      </c>
      <c r="P3" s="82">
        <v>8.1</v>
      </c>
      <c r="R3" s="81" t="s">
        <v>43</v>
      </c>
      <c r="S3" s="79">
        <v>128</v>
      </c>
      <c r="T3" s="79" t="s">
        <v>28</v>
      </c>
      <c r="U3" s="78" t="s">
        <v>25</v>
      </c>
      <c r="V3" s="82">
        <v>4.3</v>
      </c>
      <c r="W3" s="82">
        <v>7</v>
      </c>
      <c r="X3" s="82">
        <v>2.6</v>
      </c>
      <c r="Y3" s="82">
        <v>3.9</v>
      </c>
      <c r="Z3" s="82">
        <v>17.8</v>
      </c>
      <c r="AB3" s="81">
        <v>25.38</v>
      </c>
      <c r="AC3" s="79">
        <v>20</v>
      </c>
      <c r="AD3" s="79" t="s">
        <v>26</v>
      </c>
      <c r="AE3" s="78" t="s">
        <v>22</v>
      </c>
      <c r="AF3" s="82">
        <v>2.5</v>
      </c>
      <c r="AG3" s="82">
        <v>2.4</v>
      </c>
      <c r="AH3" s="82">
        <v>1.6</v>
      </c>
      <c r="AI3" s="82">
        <v>1.8</v>
      </c>
      <c r="AJ3" s="82">
        <v>8.3000000000000007</v>
      </c>
      <c r="AL3" s="81">
        <v>19.05</v>
      </c>
      <c r="AM3" s="79">
        <v>120</v>
      </c>
      <c r="AN3" s="79" t="s">
        <v>28</v>
      </c>
      <c r="AO3" s="78" t="s">
        <v>21</v>
      </c>
      <c r="AP3" s="82">
        <v>1.85</v>
      </c>
      <c r="AQ3" s="82">
        <v>1.85</v>
      </c>
      <c r="AR3" s="82">
        <v>1.2</v>
      </c>
      <c r="AS3" s="82">
        <v>1.3</v>
      </c>
      <c r="AT3" s="82">
        <v>6.2</v>
      </c>
      <c r="AV3" s="81">
        <v>19.05</v>
      </c>
      <c r="AW3" s="79">
        <v>50</v>
      </c>
      <c r="AX3" s="79" t="s">
        <v>26</v>
      </c>
      <c r="AY3" s="78" t="s">
        <v>21</v>
      </c>
      <c r="AZ3" s="82">
        <v>2.4</v>
      </c>
      <c r="BA3" s="82">
        <v>2.2999999999999998</v>
      </c>
      <c r="BB3" s="82">
        <v>1.6</v>
      </c>
      <c r="BC3" s="82">
        <v>1.8</v>
      </c>
      <c r="BD3" s="82">
        <v>8.1</v>
      </c>
      <c r="BF3" s="81">
        <v>12.7</v>
      </c>
      <c r="BG3" s="79">
        <v>51</v>
      </c>
      <c r="BH3" s="79" t="s">
        <v>26</v>
      </c>
      <c r="BI3" s="78" t="s">
        <v>21</v>
      </c>
      <c r="BJ3" s="82">
        <v>2.4</v>
      </c>
      <c r="BK3" s="82">
        <v>2.2999999999999998</v>
      </c>
      <c r="BL3" s="82">
        <v>1.6</v>
      </c>
      <c r="BM3" s="82">
        <v>1.8</v>
      </c>
      <c r="BN3" s="82">
        <v>8.1</v>
      </c>
      <c r="BP3" s="81">
        <v>19.05</v>
      </c>
      <c r="BQ3" s="79">
        <v>60</v>
      </c>
      <c r="BR3" s="79" t="s">
        <v>27</v>
      </c>
      <c r="BS3" s="78" t="s">
        <v>21</v>
      </c>
      <c r="BT3" s="82">
        <v>2</v>
      </c>
      <c r="BU3" s="82">
        <v>2</v>
      </c>
      <c r="BV3" s="82">
        <v>1.35</v>
      </c>
      <c r="BW3" s="82">
        <v>1.35</v>
      </c>
      <c r="BX3" s="82">
        <v>6.6999999999999993</v>
      </c>
      <c r="BZ3" s="182" t="s">
        <v>43</v>
      </c>
      <c r="CA3" s="23">
        <v>27</v>
      </c>
      <c r="CB3" s="79" t="s">
        <v>26</v>
      </c>
      <c r="CC3" s="78" t="s">
        <v>25</v>
      </c>
      <c r="CD3" s="82">
        <v>6.9</v>
      </c>
      <c r="CE3" s="82">
        <v>9</v>
      </c>
      <c r="CF3" s="82">
        <v>3.4</v>
      </c>
      <c r="CG3" s="82">
        <v>5.8</v>
      </c>
      <c r="CH3" s="82">
        <v>25.1</v>
      </c>
      <c r="CJ3" s="182">
        <v>38.1</v>
      </c>
      <c r="CK3" s="23">
        <v>70</v>
      </c>
      <c r="CL3" s="79" t="s">
        <v>27</v>
      </c>
      <c r="CM3" s="78" t="s">
        <v>23</v>
      </c>
      <c r="CN3" s="82">
        <v>2.6</v>
      </c>
      <c r="CO3" s="82">
        <v>3.3</v>
      </c>
      <c r="CP3" s="82">
        <v>1.35</v>
      </c>
      <c r="CQ3" s="82">
        <v>1.35</v>
      </c>
      <c r="CR3" s="82">
        <v>8.6</v>
      </c>
      <c r="CT3" s="182">
        <f>'TABELA UNIFICADA 2024'!E3</f>
        <v>0</v>
      </c>
      <c r="CU3" s="23">
        <f>'TABELA UNIFICADA 2024'!F3</f>
        <v>1</v>
      </c>
      <c r="CV3" s="79" t="str">
        <f>IF(CU3&lt;&gt;0,(IF(AND(CU3&lt;=10,ISBLANK(CU3)=FALSE),"AA",IF(AND(CU3&gt;10,CU3&lt;=59),"BB",IF(AND(CU3&gt;59,CU3&lt;=99),"CC",IF(CU3&gt;99,"DD","-"))))),"0")</f>
        <v>AA</v>
      </c>
      <c r="CW3" s="78" t="str">
        <f>IF(CU3&lt;&gt;0,(IF(AND(CT3&lt;23,ISBLANK(CT3)=FALSE),"A",IF(AND(CT3&gt;=23,CT3&lt;31),"B",IF(AND(CT3&gt;=31,CT3&lt;39),"C",IF(AND(CT3&gt;=39,CT3&lt;=45),"D",IF(CT3&gt;45,"E","-")))))),0)</f>
        <v>A</v>
      </c>
      <c r="CX3" s="82">
        <f>(IF(CV3="AA",IF(CW3="A",VLOOKUP(CW3,$B$2:$F$6,2,1),IF(CW3="B",VLOOKUP(CW3,$B$2:$F$6,2,1),IF(CW3="C",VLOOKUP(CW3,$B$2:$F$6,2,1),IF(CW3="D",VLOOKUP(CW3,$B$2:$F$6,2,1),IF(CW3="E",VLOOKUP(CW3,$B$2:$F$6,2,1),"-"))))),IF(CV3="BB",IF(CW3="A",VLOOKUP(CW3,$B$8:$F$12,2,1),IF(CW3="B",VLOOKUP(CW3,$B$8:$F$12,2,1),IF(CW3="C",VLOOKUP(CW3,$B$8:$F$12,2,1),IF(CW3="D",VLOOKUP(CW3,$B$8:$F$12,2,1),IF(CW3="E",VLOOKUP(CW3,$B$8:$F$12,2,1),"-"))))),IF(CV3="CC",IF(CW3="A",VLOOKUP(CW3,$B$14:$F$18,2,1),IF(CW3="B",VLOOKUP(CW3,$B$14:$F$18,2,1),IF(CW3="C",VLOOKUP(CW3,$B$14:$F$18,2,1),IF(CW3="D",VLOOKUP(CW3,$B$14:$F$18,2,1),IF(CW3="E",VLOOKUP(CW3,$B$14:$F$18,2,1),"-"))))),IF(CV3="DD",IF(CW3="A",VLOOKUP(CW3,$B$20:$F$24,2,1),IF(CW3="B",VLOOKUP(CW3,$B$20:$F$24,2,1),IF(CW3="C",VLOOKUP(CW3,$B$20:$F$24,2,1),IF(CW3="D",VLOOKUP(CW3,$B$20:$F$24,2,1),IF(CW3="E",VLOOKUP(CW3,$B$20:$F$24,2,1),0))))),0)))))</f>
        <v>3.4100000000000006</v>
      </c>
      <c r="CY3" s="82">
        <f>(IF(CV3="AA",IF(CW3="A",VLOOKUP(CW3,$B$2:$F$6,3,1),IF(CW3="B",VLOOKUP(CW3,$B$2:$F$6,3,1),IF(CW3="C",VLOOKUP(CW3,$B$2:$F$6,3,1),IF(CW3="D",VLOOKUP(CW3,$B$2:$F$6,3,1),IF(CW3="E",VLOOKUP(CW3,$B$2:$F$6,3,1),"-"))))),IF(CV3="BB",IF(CW3="A",VLOOKUP(CW3,$B$8:$F$12,3,1),IF(CW3="B",VLOOKUP(CW3,$B$8:$F$12,3,1),IF(CW3="C",VLOOKUP(CW3,$B$8:$F$12,3,1),IF(CW3="D",VLOOKUP(CW3,$B$8:$F$12,3,1),IF(CW3="E",VLOOKUP(CW3,$B$8:$F$12,3,1),"-"))))),IF(CV3="CC",IF(CW3="A",VLOOKUP(CW3,$B$14:$F$18,3,1),IF(CW3="B",VLOOKUP(CW3,$B$14:$F$18,3,1),IF(CW3="C",VLOOKUP(CW3,$B$14:$F$18,3,1),IF(CW3="D",VLOOKUP(CW3,$B$14:$F$18,3,1),IF(CW3="E",VLOOKUP(CW3,$B$14:$F$18,3,1),"-"))))),IF(CV3="DD",IF(CW3="A",VLOOKUP(CW3,$B$20:$F$24,3,1),IF(CW3="B",VLOOKUP(CW3,$B$20:$F$24,3,1),IF(CW3="C",VLOOKUP(CW3,$B$20:$F$24,3,1),IF(CW3="D",VLOOKUP(CW3,$B$20:$F$24,3,1),IF(CW3="E",VLOOKUP(CW3,$B$20:$F$24,3,1),0))))),0)))))</f>
        <v>3.4100000000000006</v>
      </c>
      <c r="CZ3" s="82">
        <f>(IF(CV3="AA",IF(CW3="A",VLOOKUP(CW3,$B$2:$F$6,4,1),IF(CW3="B",VLOOKUP(CW3,$B$2:$F$6,4,1),IF(CW3="C",VLOOKUP(CW3,$B$2:$F$6,4,1),IF(CW3="D",VLOOKUP(CW3,$B$2:$F$6,4,1),IF(CW3="E",VLOOKUP(CW3,$B$2:$F$6,4,1),"-"))))),IF(CV3="BB",IF(CW3="A",VLOOKUP(CW3,$B$8:$F$12,4,1),IF(CW3="B",VLOOKUP(CW3,$B$8:$F$12,4,1),IF(CW3="C",VLOOKUP(CW3,$B$8:$F$12,4,1),IF(CW3="D",VLOOKUP(CW3,$B$8:$F$12,4,1),IF(CW3="E",VLOOKUP(CW3,$B$8:$F$12,4,1),"-"))))),IF(CV3="CC",IF(CW3="A",VLOOKUP(CW3,$B$14:$F$18,4,1),IF(CW3="B",VLOOKUP(CW3,$B$14:$F$18,4,1),IF(CW3="C",VLOOKUP(CW3,$B$14:$F$18,4,1),IF(CW3="D",VLOOKUP(CW3,$B$14:$F$18,4,1),IF(CW3="E",VLOOKUP(CW3,$B$14:$F$18,4,1),"-"))))),IF(CV3="DD",IF(CW3="A",VLOOKUP(CW3,$B$20:$F$24,4,1),IF(CW3="B",VLOOKUP(CW3,$B$20:$F$24,4,1),IF(CW3="C",VLOOKUP(CW3,$B$20:$F$24,4,1),IF(CW3="D",VLOOKUP(CW3,$B$20:$F$24,4,1),IF(CW3="E",VLOOKUP(CW3,$B$20:$F$24,4,1),0))))),0)))))</f>
        <v>2.2000000000000002</v>
      </c>
      <c r="DA3" s="82">
        <f>(IF(CV3="AA",IF(CW3="A",VLOOKUP(CW3,$B$2:$F$6,5,1),IF(CW3="B",VLOOKUP(CW3,$B$2:$F$6,5,1),IF(CW3="C",VLOOKUP(CW3,$B$2:$F$6,5,1),IF(CW3="D",VLOOKUP(CW3,$B$2:$F$6,5,1),IF(CW3="E",VLOOKUP(CW3,$B$2:$F$6,5,1),1))))),IF(CV3="BB",IF(CW3="A",VLOOKUP(CW3,$B$8:$F$12,5,1),IF(CW3="B",VLOOKUP(CW3,$B$8:$F$12,5,1),IF(CW3="C",VLOOKUP(CW3,$B$8:$F$12,5,1),IF(CW3="D",VLOOKUP(CW3,$B$8:$F$12,5,1),IF(CW3="E",VLOOKUP(CW3,$B$8:$F$12,5,1),1))))),IF(CV3="CC",IF(CW3="A",VLOOKUP(CW3,$B$14:$F$18,5,1),IF(CW3="B",VLOOKUP(CW3,$B$14:$F$18,5,1),IF(CW3="C",VLOOKUP(CW3,$B$14:$F$18,5,1),IF(CW3="D",VLOOKUP(CW3,$B$14:$F$18,5,1),IF(CW3="E",VLOOKUP(CW3,$B$14:$F$18,5,1),1))))),IF(CV3="DD",IF(CW3="A",VLOOKUP(CW3,$B$20:$F$24,5,1),IF(CW3="B",VLOOKUP(CW3,$B$20:$F$24,5,1),IF(CW3="C",VLOOKUP(CW3,$B$20:$F$24,5,1),IF(CW3="D",VLOOKUP(CW3,$B$20:$F$24,5,1),IF(CW3="E",VLOOKUP(CW3,$B$20:$F$24,5,1),1))))),0)))))</f>
        <v>2.4750000000000001</v>
      </c>
      <c r="DB3" s="82">
        <f>SUM(CX3:DA3)</f>
        <v>11.495000000000001</v>
      </c>
    </row>
    <row r="4" spans="1:106" ht="19.5">
      <c r="A4" s="363"/>
      <c r="B4" s="2" t="s">
        <v>23</v>
      </c>
      <c r="C4" s="3">
        <v>4.8400000000000007</v>
      </c>
      <c r="D4" s="4">
        <v>5.1700000000000008</v>
      </c>
      <c r="E4" s="3">
        <v>2.2000000000000002</v>
      </c>
      <c r="F4" s="4">
        <v>2.4750000000000001</v>
      </c>
      <c r="H4" s="81">
        <v>24</v>
      </c>
      <c r="I4" s="79">
        <v>20</v>
      </c>
      <c r="J4" s="79" t="s">
        <v>26</v>
      </c>
      <c r="K4" s="78" t="s">
        <v>22</v>
      </c>
      <c r="L4" s="82">
        <v>2.5</v>
      </c>
      <c r="M4" s="82">
        <v>2.4</v>
      </c>
      <c r="N4" s="82">
        <v>1.6</v>
      </c>
      <c r="O4" s="82">
        <v>1.8</v>
      </c>
      <c r="P4" s="82">
        <v>8.3000000000000007</v>
      </c>
      <c r="R4" s="81" t="s">
        <v>43</v>
      </c>
      <c r="S4" s="79">
        <v>44</v>
      </c>
      <c r="T4" s="79" t="s">
        <v>26</v>
      </c>
      <c r="U4" s="78" t="s">
        <v>25</v>
      </c>
      <c r="V4" s="82">
        <v>6.9</v>
      </c>
      <c r="W4" s="82">
        <v>9</v>
      </c>
      <c r="X4" s="82">
        <v>3.4</v>
      </c>
      <c r="Y4" s="82">
        <v>5.8</v>
      </c>
      <c r="Z4" s="82">
        <v>25.1</v>
      </c>
      <c r="AB4" s="81">
        <v>25.38</v>
      </c>
      <c r="AC4" s="79">
        <v>20</v>
      </c>
      <c r="AD4" s="79" t="s">
        <v>26</v>
      </c>
      <c r="AE4" s="78" t="s">
        <v>22</v>
      </c>
      <c r="AF4" s="82">
        <v>2.5</v>
      </c>
      <c r="AG4" s="82">
        <v>2.4</v>
      </c>
      <c r="AH4" s="82">
        <v>1.6</v>
      </c>
      <c r="AI4" s="82">
        <v>1.8</v>
      </c>
      <c r="AJ4" s="82">
        <v>8.3000000000000007</v>
      </c>
      <c r="AL4" s="81">
        <v>25.4</v>
      </c>
      <c r="AM4" s="79">
        <v>97</v>
      </c>
      <c r="AN4" s="79" t="s">
        <v>27</v>
      </c>
      <c r="AO4" s="78" t="s">
        <v>22</v>
      </c>
      <c r="AP4" s="82">
        <v>2</v>
      </c>
      <c r="AQ4" s="82">
        <v>2</v>
      </c>
      <c r="AR4" s="82">
        <v>1.35</v>
      </c>
      <c r="AS4" s="82">
        <v>1.35</v>
      </c>
      <c r="AT4" s="82">
        <v>6.6999999999999993</v>
      </c>
      <c r="AV4" s="81">
        <v>24</v>
      </c>
      <c r="AW4" s="79">
        <v>150</v>
      </c>
      <c r="AX4" s="79" t="s">
        <v>28</v>
      </c>
      <c r="AY4" s="78" t="s">
        <v>22</v>
      </c>
      <c r="AZ4" s="82">
        <v>1.85</v>
      </c>
      <c r="BA4" s="82">
        <v>1.85</v>
      </c>
      <c r="BB4" s="82">
        <v>1.2</v>
      </c>
      <c r="BC4" s="82">
        <v>1.3</v>
      </c>
      <c r="BD4" s="82">
        <v>6.2</v>
      </c>
      <c r="BF4" s="81">
        <v>30</v>
      </c>
      <c r="BG4" s="79">
        <v>60</v>
      </c>
      <c r="BH4" s="79" t="s">
        <v>27</v>
      </c>
      <c r="BI4" s="78" t="s">
        <v>22</v>
      </c>
      <c r="BJ4" s="82">
        <v>2</v>
      </c>
      <c r="BK4" s="82">
        <v>2</v>
      </c>
      <c r="BL4" s="82">
        <v>1.35</v>
      </c>
      <c r="BM4" s="82">
        <v>1.35</v>
      </c>
      <c r="BN4" s="82">
        <v>6.6999999999999993</v>
      </c>
      <c r="BP4" s="81">
        <v>19.05</v>
      </c>
      <c r="BQ4" s="79">
        <v>120</v>
      </c>
      <c r="BR4" s="79" t="s">
        <v>28</v>
      </c>
      <c r="BS4" s="78" t="s">
        <v>21</v>
      </c>
      <c r="BT4" s="82">
        <v>1.85</v>
      </c>
      <c r="BU4" s="82">
        <v>1.85</v>
      </c>
      <c r="BV4" s="82">
        <v>1.2</v>
      </c>
      <c r="BW4" s="82">
        <v>1.3</v>
      </c>
      <c r="BX4" s="82">
        <v>6.2</v>
      </c>
      <c r="BZ4" s="182">
        <v>24</v>
      </c>
      <c r="CA4" s="23">
        <v>20</v>
      </c>
      <c r="CB4" s="79" t="s">
        <v>26</v>
      </c>
      <c r="CC4" s="78" t="s">
        <v>22</v>
      </c>
      <c r="CD4" s="82">
        <v>2.5</v>
      </c>
      <c r="CE4" s="82">
        <v>2.4</v>
      </c>
      <c r="CF4" s="82">
        <v>1.6</v>
      </c>
      <c r="CG4" s="82">
        <v>1.8</v>
      </c>
      <c r="CH4" s="82">
        <v>8.3000000000000007</v>
      </c>
      <c r="CJ4" s="182" t="s">
        <v>43</v>
      </c>
      <c r="CK4" s="23">
        <v>2</v>
      </c>
      <c r="CL4" s="79" t="s">
        <v>20</v>
      </c>
      <c r="CM4" s="78" t="s">
        <v>25</v>
      </c>
      <c r="CN4" s="82">
        <v>7.7</v>
      </c>
      <c r="CO4" s="82">
        <v>11</v>
      </c>
      <c r="CP4" s="82">
        <v>3.5</v>
      </c>
      <c r="CQ4" s="82">
        <v>6.7</v>
      </c>
      <c r="CR4" s="82">
        <v>28.9</v>
      </c>
      <c r="CT4" s="182">
        <f>'TABELA UNIFICADA 2024'!E4</f>
        <v>0</v>
      </c>
      <c r="CU4" s="23">
        <f>'TABELA UNIFICADA 2024'!F4</f>
        <v>2</v>
      </c>
      <c r="CV4" s="79" t="str">
        <f t="shared" ref="CV4:CV67" si="0">IF(CU4&lt;&gt;0,(IF(AND(CU4&lt;=10,ISBLANK(CU4)=FALSE),"AA",IF(AND(CU4&gt;10,CU4&lt;=59),"BB",IF(AND(CU4&gt;59,CU4&lt;=99),"CC",IF(CU4&gt;99,"DD","-"))))),"0")</f>
        <v>AA</v>
      </c>
      <c r="CW4" s="78" t="str">
        <f t="shared" ref="CW4:CW67" si="1">IF(CU4&lt;&gt;0,(IF(AND(CT4&lt;23,ISBLANK(CT4)=FALSE),"A",IF(AND(CT4&gt;=23,CT4&lt;31),"B",IF(AND(CT4&gt;=31,CT4&lt;39),"C",IF(AND(CT4&gt;=39,CT4&lt;=45),"D",IF(CT4&gt;45,"E","-")))))),0)</f>
        <v>A</v>
      </c>
      <c r="CX4" s="82">
        <f t="shared" ref="CX4:CX67" si="2">(IF(CV4="AA",IF(CW4="A",VLOOKUP(CW4,$B$2:$F$6,2,1),IF(CW4="B",VLOOKUP(CW4,$B$2:$F$6,2,1),IF(CW4="C",VLOOKUP(CW4,$B$2:$F$6,2,1),IF(CW4="D",VLOOKUP(CW4,$B$2:$F$6,2,1),IF(CW4="E",VLOOKUP(CW4,$B$2:$F$6,2,1),"-"))))),IF(CV4="BB",IF(CW4="A",VLOOKUP(CW4,$B$8:$F$12,2,1),IF(CW4="B",VLOOKUP(CW4,$B$8:$F$12,2,1),IF(CW4="C",VLOOKUP(CW4,$B$8:$F$12,2,1),IF(CW4="D",VLOOKUP(CW4,$B$8:$F$12,2,1),IF(CW4="E",VLOOKUP(CW4,$B$8:$F$12,2,1),"-"))))),IF(CV4="CC",IF(CW4="A",VLOOKUP(CW4,$B$14:$F$18,2,1),IF(CW4="B",VLOOKUP(CW4,$B$14:$F$18,2,1),IF(CW4="C",VLOOKUP(CW4,$B$14:$F$18,2,1),IF(CW4="D",VLOOKUP(CW4,$B$14:$F$18,2,1),IF(CW4="E",VLOOKUP(CW4,$B$14:$F$18,2,1),"-"))))),IF(CV4="DD",IF(CW4="A",VLOOKUP(CW4,$B$20:$F$24,2,1),IF(CW4="B",VLOOKUP(CW4,$B$20:$F$24,2,1),IF(CW4="C",VLOOKUP(CW4,$B$20:$F$24,2,1),IF(CW4="D",VLOOKUP(CW4,$B$20:$F$24,2,1),IF(CW4="E",VLOOKUP(CW4,$B$20:$F$24,2,1),0))))),0)))))</f>
        <v>3.4100000000000006</v>
      </c>
      <c r="CY4" s="82">
        <f t="shared" ref="CY4:CY67" si="3">(IF(CV4="AA",IF(CW4="A",VLOOKUP(CW4,$B$2:$F$6,3,1),IF(CW4="B",VLOOKUP(CW4,$B$2:$F$6,3,1),IF(CW4="C",VLOOKUP(CW4,$B$2:$F$6,3,1),IF(CW4="D",VLOOKUP(CW4,$B$2:$F$6,3,1),IF(CW4="E",VLOOKUP(CW4,$B$2:$F$6,3,1),"-"))))),IF(CV4="BB",IF(CW4="A",VLOOKUP(CW4,$B$8:$F$12,3,1),IF(CW4="B",VLOOKUP(CW4,$B$8:$F$12,3,1),IF(CW4="C",VLOOKUP(CW4,$B$8:$F$12,3,1),IF(CW4="D",VLOOKUP(CW4,$B$8:$F$12,3,1),IF(CW4="E",VLOOKUP(CW4,$B$8:$F$12,3,1),"-"))))),IF(CV4="CC",IF(CW4="A",VLOOKUP(CW4,$B$14:$F$18,3,1),IF(CW4="B",VLOOKUP(CW4,$B$14:$F$18,3,1),IF(CW4="C",VLOOKUP(CW4,$B$14:$F$18,3,1),IF(CW4="D",VLOOKUP(CW4,$B$14:$F$18,3,1),IF(CW4="E",VLOOKUP(CW4,$B$14:$F$18,3,1),"-"))))),IF(CV4="DD",IF(CW4="A",VLOOKUP(CW4,$B$20:$F$24,3,1),IF(CW4="B",VLOOKUP(CW4,$B$20:$F$24,3,1),IF(CW4="C",VLOOKUP(CW4,$B$20:$F$24,3,1),IF(CW4="D",VLOOKUP(CW4,$B$20:$F$24,3,1),IF(CW4="E",VLOOKUP(CW4,$B$20:$F$24,3,1),0))))),0)))))</f>
        <v>3.4100000000000006</v>
      </c>
      <c r="CZ4" s="82">
        <f t="shared" ref="CZ4:CZ67" si="4">(IF(CV4="AA",IF(CW4="A",VLOOKUP(CW4,$B$2:$F$6,4,1),IF(CW4="B",VLOOKUP(CW4,$B$2:$F$6,4,1),IF(CW4="C",VLOOKUP(CW4,$B$2:$F$6,4,1),IF(CW4="D",VLOOKUP(CW4,$B$2:$F$6,4,1),IF(CW4="E",VLOOKUP(CW4,$B$2:$F$6,4,1),"-"))))),IF(CV4="BB",IF(CW4="A",VLOOKUP(CW4,$B$8:$F$12,4,1),IF(CW4="B",VLOOKUP(CW4,$B$8:$F$12,4,1),IF(CW4="C",VLOOKUP(CW4,$B$8:$F$12,4,1),IF(CW4="D",VLOOKUP(CW4,$B$8:$F$12,4,1),IF(CW4="E",VLOOKUP(CW4,$B$8:$F$12,4,1),"-"))))),IF(CV4="CC",IF(CW4="A",VLOOKUP(CW4,$B$14:$F$18,4,1),IF(CW4="B",VLOOKUP(CW4,$B$14:$F$18,4,1),IF(CW4="C",VLOOKUP(CW4,$B$14:$F$18,4,1),IF(CW4="D",VLOOKUP(CW4,$B$14:$F$18,4,1),IF(CW4="E",VLOOKUP(CW4,$B$14:$F$18,4,1),"-"))))),IF(CV4="DD",IF(CW4="A",VLOOKUP(CW4,$B$20:$F$24,4,1),IF(CW4="B",VLOOKUP(CW4,$B$20:$F$24,4,1),IF(CW4="C",VLOOKUP(CW4,$B$20:$F$24,4,1),IF(CW4="D",VLOOKUP(CW4,$B$20:$F$24,4,1),IF(CW4="E",VLOOKUP(CW4,$B$20:$F$24,4,1),0))))),0)))))</f>
        <v>2.2000000000000002</v>
      </c>
      <c r="DA4" s="82">
        <f t="shared" ref="DA4:DA67" si="5">(IF(CV4="AA",IF(CW4="A",VLOOKUP(CW4,$B$2:$F$6,5,1),IF(CW4="B",VLOOKUP(CW4,$B$2:$F$6,5,1),IF(CW4="C",VLOOKUP(CW4,$B$2:$F$6,5,1),IF(CW4="D",VLOOKUP(CW4,$B$2:$F$6,5,1),IF(CW4="E",VLOOKUP(CW4,$B$2:$F$6,5,1),1))))),IF(CV4="BB",IF(CW4="A",VLOOKUP(CW4,$B$8:$F$12,5,1),IF(CW4="B",VLOOKUP(CW4,$B$8:$F$12,5,1),IF(CW4="C",VLOOKUP(CW4,$B$8:$F$12,5,1),IF(CW4="D",VLOOKUP(CW4,$B$8:$F$12,5,1),IF(CW4="E",VLOOKUP(CW4,$B$8:$F$12,5,1),1))))),IF(CV4="CC",IF(CW4="A",VLOOKUP(CW4,$B$14:$F$18,5,1),IF(CW4="B",VLOOKUP(CW4,$B$14:$F$18,5,1),IF(CW4="C",VLOOKUP(CW4,$B$14:$F$18,5,1),IF(CW4="D",VLOOKUP(CW4,$B$14:$F$18,5,1),IF(CW4="E",VLOOKUP(CW4,$B$14:$F$18,5,1),1))))),IF(CV4="DD",IF(CW4="A",VLOOKUP(CW4,$B$20:$F$24,5,1),IF(CW4="B",VLOOKUP(CW4,$B$20:$F$24,5,1),IF(CW4="C",VLOOKUP(CW4,$B$20:$F$24,5,1),IF(CW4="D",VLOOKUP(CW4,$B$20:$F$24,5,1),IF(CW4="E",VLOOKUP(CW4,$B$20:$F$24,5,1),1))))),0)))))</f>
        <v>2.4750000000000001</v>
      </c>
      <c r="DB4" s="82">
        <f t="shared" ref="DB4:DB67" si="6">SUM(CX4:DA4)</f>
        <v>11.495000000000001</v>
      </c>
    </row>
    <row r="5" spans="1:106" ht="19.5">
      <c r="A5" s="363"/>
      <c r="B5" s="2" t="s">
        <v>24</v>
      </c>
      <c r="C5" s="3">
        <v>6.2700000000000005</v>
      </c>
      <c r="D5" s="4">
        <v>7.48</v>
      </c>
      <c r="E5" s="3">
        <v>3.5200000000000005</v>
      </c>
      <c r="F5" s="4">
        <v>4.620000000000001</v>
      </c>
      <c r="H5" s="81">
        <v>24</v>
      </c>
      <c r="I5" s="79">
        <v>40</v>
      </c>
      <c r="J5" s="79" t="s">
        <v>26</v>
      </c>
      <c r="K5" s="78" t="s">
        <v>22</v>
      </c>
      <c r="L5" s="82">
        <v>2.5</v>
      </c>
      <c r="M5" s="82">
        <v>2.4</v>
      </c>
      <c r="N5" s="82">
        <v>1.6</v>
      </c>
      <c r="O5" s="82">
        <v>1.8</v>
      </c>
      <c r="P5" s="82">
        <v>8.3000000000000007</v>
      </c>
      <c r="R5" s="81">
        <v>24</v>
      </c>
      <c r="S5" s="79">
        <v>10</v>
      </c>
      <c r="T5" s="79" t="s">
        <v>20</v>
      </c>
      <c r="U5" s="78" t="s">
        <v>22</v>
      </c>
      <c r="V5" s="82">
        <v>3.2</v>
      </c>
      <c r="W5" s="82">
        <v>3.2</v>
      </c>
      <c r="X5" s="82">
        <v>2</v>
      </c>
      <c r="Y5" s="82">
        <v>2.25</v>
      </c>
      <c r="Z5" s="82">
        <v>10.65</v>
      </c>
      <c r="AB5" s="81">
        <v>19</v>
      </c>
      <c r="AC5" s="79">
        <v>5</v>
      </c>
      <c r="AD5" s="79" t="s">
        <v>20</v>
      </c>
      <c r="AE5" s="78" t="s">
        <v>21</v>
      </c>
      <c r="AF5" s="82">
        <v>3.1</v>
      </c>
      <c r="AG5" s="82">
        <v>3.1</v>
      </c>
      <c r="AH5" s="82">
        <v>2</v>
      </c>
      <c r="AI5" s="82">
        <v>2.25</v>
      </c>
      <c r="AJ5" s="82">
        <v>10.45</v>
      </c>
      <c r="AL5" s="81" t="s">
        <v>43</v>
      </c>
      <c r="AM5" s="79">
        <v>2</v>
      </c>
      <c r="AN5" s="79" t="s">
        <v>20</v>
      </c>
      <c r="AO5" s="78" t="s">
        <v>25</v>
      </c>
      <c r="AP5" s="82">
        <v>7.7</v>
      </c>
      <c r="AQ5" s="82">
        <v>11</v>
      </c>
      <c r="AR5" s="82">
        <v>3.5</v>
      </c>
      <c r="AS5" s="82">
        <v>6.7</v>
      </c>
      <c r="AT5" s="82">
        <v>28.9</v>
      </c>
      <c r="AV5" s="81" t="s">
        <v>43</v>
      </c>
      <c r="AW5" s="79">
        <v>10</v>
      </c>
      <c r="AX5" s="79" t="s">
        <v>20</v>
      </c>
      <c r="AY5" s="78" t="s">
        <v>25</v>
      </c>
      <c r="AZ5" s="82">
        <v>7.7</v>
      </c>
      <c r="BA5" s="82">
        <v>11</v>
      </c>
      <c r="BB5" s="82">
        <v>3.5</v>
      </c>
      <c r="BC5" s="82">
        <v>6.7</v>
      </c>
      <c r="BD5" s="82">
        <v>28.9</v>
      </c>
      <c r="BF5" s="81">
        <v>24</v>
      </c>
      <c r="BG5" s="79">
        <v>198</v>
      </c>
      <c r="BH5" s="79" t="s">
        <v>28</v>
      </c>
      <c r="BI5" s="78" t="s">
        <v>22</v>
      </c>
      <c r="BJ5" s="82">
        <v>1.85</v>
      </c>
      <c r="BK5" s="82">
        <v>1.85</v>
      </c>
      <c r="BL5" s="82">
        <v>1.2</v>
      </c>
      <c r="BM5" s="82">
        <v>1.3</v>
      </c>
      <c r="BN5" s="82">
        <v>6.2</v>
      </c>
      <c r="BP5" s="81">
        <v>15.88</v>
      </c>
      <c r="BQ5" s="79">
        <v>15</v>
      </c>
      <c r="BR5" s="79" t="s">
        <v>26</v>
      </c>
      <c r="BS5" s="78" t="s">
        <v>21</v>
      </c>
      <c r="BT5" s="82">
        <v>2.4</v>
      </c>
      <c r="BU5" s="82">
        <v>2.2999999999999998</v>
      </c>
      <c r="BV5" s="82">
        <v>1.6</v>
      </c>
      <c r="BW5" s="82">
        <v>1.8</v>
      </c>
      <c r="BX5" s="82">
        <v>8.1</v>
      </c>
      <c r="BZ5" s="182">
        <v>24</v>
      </c>
      <c r="CA5" s="23">
        <v>44</v>
      </c>
      <c r="CB5" s="79" t="s">
        <v>26</v>
      </c>
      <c r="CC5" s="78" t="s">
        <v>22</v>
      </c>
      <c r="CD5" s="82">
        <v>2.5</v>
      </c>
      <c r="CE5" s="82">
        <v>2.4</v>
      </c>
      <c r="CF5" s="82">
        <v>1.6</v>
      </c>
      <c r="CG5" s="82">
        <v>1.8</v>
      </c>
      <c r="CH5" s="82">
        <v>8.3000000000000007</v>
      </c>
      <c r="CJ5" s="182">
        <v>28</v>
      </c>
      <c r="CK5" s="23">
        <v>30</v>
      </c>
      <c r="CL5" s="79" t="s">
        <v>26</v>
      </c>
      <c r="CM5" s="78" t="s">
        <v>22</v>
      </c>
      <c r="CN5" s="82">
        <v>2.5</v>
      </c>
      <c r="CO5" s="82">
        <v>2.4</v>
      </c>
      <c r="CP5" s="82">
        <v>1.6</v>
      </c>
      <c r="CQ5" s="82">
        <v>1.8</v>
      </c>
      <c r="CR5" s="82">
        <v>8.3000000000000007</v>
      </c>
      <c r="CT5" s="182">
        <f>'TABELA UNIFICADA 2024'!E5</f>
        <v>0</v>
      </c>
      <c r="CU5" s="23">
        <f>'TABELA UNIFICADA 2024'!F5</f>
        <v>1</v>
      </c>
      <c r="CV5" s="79" t="str">
        <f t="shared" si="0"/>
        <v>AA</v>
      </c>
      <c r="CW5" s="78" t="str">
        <f t="shared" si="1"/>
        <v>A</v>
      </c>
      <c r="CX5" s="82">
        <f t="shared" si="2"/>
        <v>3.4100000000000006</v>
      </c>
      <c r="CY5" s="82">
        <f t="shared" si="3"/>
        <v>3.4100000000000006</v>
      </c>
      <c r="CZ5" s="82">
        <f t="shared" si="4"/>
        <v>2.2000000000000002</v>
      </c>
      <c r="DA5" s="82">
        <f t="shared" si="5"/>
        <v>2.4750000000000001</v>
      </c>
      <c r="DB5" s="82">
        <f t="shared" si="6"/>
        <v>11.495000000000001</v>
      </c>
    </row>
    <row r="6" spans="1:106" ht="19.5">
      <c r="A6" s="363"/>
      <c r="B6" s="2" t="s">
        <v>25</v>
      </c>
      <c r="C6" s="3">
        <v>8.4700000000000006</v>
      </c>
      <c r="D6" s="4">
        <v>12.100000000000001</v>
      </c>
      <c r="E6" s="3">
        <v>3.8500000000000005</v>
      </c>
      <c r="F6" s="4">
        <v>7.370000000000001</v>
      </c>
      <c r="H6" s="81" t="s">
        <v>43</v>
      </c>
      <c r="I6" s="79">
        <v>177</v>
      </c>
      <c r="J6" s="79" t="s">
        <v>28</v>
      </c>
      <c r="K6" s="78" t="s">
        <v>25</v>
      </c>
      <c r="L6" s="82">
        <v>4.3</v>
      </c>
      <c r="M6" s="82">
        <v>7</v>
      </c>
      <c r="N6" s="82">
        <v>2.6</v>
      </c>
      <c r="O6" s="82">
        <v>3.9</v>
      </c>
      <c r="P6" s="82">
        <v>17.8</v>
      </c>
      <c r="R6" s="81">
        <v>19</v>
      </c>
      <c r="S6" s="79">
        <v>15</v>
      </c>
      <c r="T6" s="79" t="s">
        <v>26</v>
      </c>
      <c r="U6" s="78" t="s">
        <v>21</v>
      </c>
      <c r="V6" s="82">
        <v>2.4</v>
      </c>
      <c r="W6" s="82">
        <v>2.2999999999999998</v>
      </c>
      <c r="X6" s="82">
        <v>1.6</v>
      </c>
      <c r="Y6" s="82">
        <v>1.8</v>
      </c>
      <c r="Z6" s="82">
        <v>8.1</v>
      </c>
      <c r="AB6" s="81">
        <v>19</v>
      </c>
      <c r="AC6" s="79">
        <v>20</v>
      </c>
      <c r="AD6" s="79" t="s">
        <v>26</v>
      </c>
      <c r="AE6" s="78" t="s">
        <v>21</v>
      </c>
      <c r="AF6" s="82">
        <v>2.4</v>
      </c>
      <c r="AG6" s="82">
        <v>2.2999999999999998</v>
      </c>
      <c r="AH6" s="82">
        <v>1.6</v>
      </c>
      <c r="AI6" s="82">
        <v>1.8</v>
      </c>
      <c r="AJ6" s="82">
        <v>8.1</v>
      </c>
      <c r="AL6" s="81">
        <v>15.9</v>
      </c>
      <c r="AM6" s="79">
        <v>200</v>
      </c>
      <c r="AN6" s="79" t="s">
        <v>28</v>
      </c>
      <c r="AO6" s="78" t="s">
        <v>21</v>
      </c>
      <c r="AP6" s="82">
        <v>1.85</v>
      </c>
      <c r="AQ6" s="82">
        <v>1.85</v>
      </c>
      <c r="AR6" s="82">
        <v>1.2</v>
      </c>
      <c r="AS6" s="82">
        <v>1.3</v>
      </c>
      <c r="AT6" s="82">
        <v>6.2</v>
      </c>
      <c r="AV6" s="81">
        <v>24</v>
      </c>
      <c r="AW6" s="79">
        <v>50</v>
      </c>
      <c r="AX6" s="79" t="s">
        <v>26</v>
      </c>
      <c r="AY6" s="78" t="s">
        <v>22</v>
      </c>
      <c r="AZ6" s="82">
        <v>2.5</v>
      </c>
      <c r="BA6" s="82">
        <v>2.4</v>
      </c>
      <c r="BB6" s="82">
        <v>1.6</v>
      </c>
      <c r="BC6" s="82">
        <v>1.8</v>
      </c>
      <c r="BD6" s="82">
        <v>8.3000000000000007</v>
      </c>
      <c r="BF6" s="81">
        <v>24</v>
      </c>
      <c r="BG6" s="79">
        <v>20</v>
      </c>
      <c r="BH6" s="79" t="s">
        <v>26</v>
      </c>
      <c r="BI6" s="78" t="s">
        <v>22</v>
      </c>
      <c r="BJ6" s="82">
        <v>2.5</v>
      </c>
      <c r="BK6" s="82">
        <v>2.4</v>
      </c>
      <c r="BL6" s="82">
        <v>1.6</v>
      </c>
      <c r="BM6" s="82">
        <v>1.8</v>
      </c>
      <c r="BN6" s="82">
        <v>8.3000000000000007</v>
      </c>
      <c r="BP6" s="81">
        <v>15.88</v>
      </c>
      <c r="BQ6" s="79">
        <v>60</v>
      </c>
      <c r="BR6" s="79" t="s">
        <v>27</v>
      </c>
      <c r="BS6" s="78" t="s">
        <v>21</v>
      </c>
      <c r="BT6" s="82">
        <v>2</v>
      </c>
      <c r="BU6" s="82">
        <v>2</v>
      </c>
      <c r="BV6" s="82">
        <v>1.35</v>
      </c>
      <c r="BW6" s="82">
        <v>1.35</v>
      </c>
      <c r="BX6" s="82">
        <v>6.6999999999999993</v>
      </c>
      <c r="BZ6" s="182">
        <v>19</v>
      </c>
      <c r="CA6" s="23">
        <v>10</v>
      </c>
      <c r="CB6" s="79" t="s">
        <v>20</v>
      </c>
      <c r="CC6" s="78" t="s">
        <v>21</v>
      </c>
      <c r="CD6" s="82">
        <v>3.1</v>
      </c>
      <c r="CE6" s="82">
        <v>3.1</v>
      </c>
      <c r="CF6" s="82">
        <v>2</v>
      </c>
      <c r="CG6" s="82">
        <v>2.25</v>
      </c>
      <c r="CH6" s="82">
        <v>10.45</v>
      </c>
      <c r="CJ6" s="182">
        <v>14</v>
      </c>
      <c r="CK6" s="23">
        <v>60</v>
      </c>
      <c r="CL6" s="79" t="s">
        <v>27</v>
      </c>
      <c r="CM6" s="78" t="s">
        <v>21</v>
      </c>
      <c r="CN6" s="82">
        <v>2</v>
      </c>
      <c r="CO6" s="82">
        <v>2</v>
      </c>
      <c r="CP6" s="82">
        <v>1.35</v>
      </c>
      <c r="CQ6" s="82">
        <v>1.35</v>
      </c>
      <c r="CR6" s="82">
        <v>6.6999999999999993</v>
      </c>
      <c r="CT6" s="182">
        <f>'TABELA UNIFICADA 2024'!E6</f>
        <v>0</v>
      </c>
      <c r="CU6" s="23">
        <f>'TABELA UNIFICADA 2024'!F6</f>
        <v>1</v>
      </c>
      <c r="CV6" s="79" t="str">
        <f t="shared" si="0"/>
        <v>AA</v>
      </c>
      <c r="CW6" s="78" t="str">
        <f>IF(CU6&lt;&gt;0,(IF(AND(CT6&lt;23,ISBLANK(CT6)=FALSE),"A",IF(AND(CT6&gt;=23,CT6&lt;31),"B",IF(AND(CT6&gt;=31,CT6&lt;39),"C",IF(AND(CT6&gt;=39,CT6&lt;=45),"D",IF(CT6&gt;45,"E","-")))))),0)</f>
        <v>A</v>
      </c>
      <c r="CX6" s="82">
        <f t="shared" si="2"/>
        <v>3.4100000000000006</v>
      </c>
      <c r="CY6" s="82">
        <f t="shared" si="3"/>
        <v>3.4100000000000006</v>
      </c>
      <c r="CZ6" s="82">
        <f t="shared" si="4"/>
        <v>2.2000000000000002</v>
      </c>
      <c r="DA6" s="82">
        <f t="shared" si="5"/>
        <v>2.4750000000000001</v>
      </c>
      <c r="DB6" s="82">
        <f t="shared" si="6"/>
        <v>11.495000000000001</v>
      </c>
    </row>
    <row r="7" spans="1:106" ht="33">
      <c r="A7" s="5"/>
      <c r="B7" s="6"/>
      <c r="C7" s="6"/>
      <c r="D7" s="6"/>
      <c r="E7" s="6"/>
      <c r="F7" s="6"/>
      <c r="H7" s="81" t="s">
        <v>43</v>
      </c>
      <c r="I7" s="79">
        <v>311</v>
      </c>
      <c r="J7" s="79" t="s">
        <v>28</v>
      </c>
      <c r="K7" s="78" t="s">
        <v>25</v>
      </c>
      <c r="L7" s="82">
        <v>4.3</v>
      </c>
      <c r="M7" s="82">
        <v>7</v>
      </c>
      <c r="N7" s="82">
        <v>2.6</v>
      </c>
      <c r="O7" s="82">
        <v>3.9</v>
      </c>
      <c r="P7" s="82">
        <v>17.8</v>
      </c>
      <c r="R7" s="81">
        <v>24</v>
      </c>
      <c r="S7" s="79">
        <v>98</v>
      </c>
      <c r="T7" s="79" t="s">
        <v>27</v>
      </c>
      <c r="U7" s="78" t="s">
        <v>22</v>
      </c>
      <c r="V7" s="82">
        <v>2</v>
      </c>
      <c r="W7" s="82">
        <v>2</v>
      </c>
      <c r="X7" s="82">
        <v>1.35</v>
      </c>
      <c r="Y7" s="82">
        <v>1.35</v>
      </c>
      <c r="Z7" s="82">
        <v>6.6999999999999993</v>
      </c>
      <c r="AB7" s="81">
        <v>15.875</v>
      </c>
      <c r="AC7" s="79">
        <v>20</v>
      </c>
      <c r="AD7" s="79" t="s">
        <v>26</v>
      </c>
      <c r="AE7" s="78" t="s">
        <v>21</v>
      </c>
      <c r="AF7" s="82">
        <v>2.4</v>
      </c>
      <c r="AG7" s="82">
        <v>2.2999999999999998</v>
      </c>
      <c r="AH7" s="82">
        <v>1.6</v>
      </c>
      <c r="AI7" s="82">
        <v>1.8</v>
      </c>
      <c r="AJ7" s="82">
        <v>8.1</v>
      </c>
      <c r="AL7" s="81">
        <v>15.88</v>
      </c>
      <c r="AM7" s="79">
        <v>198</v>
      </c>
      <c r="AN7" s="79" t="s">
        <v>28</v>
      </c>
      <c r="AO7" s="78" t="s">
        <v>21</v>
      </c>
      <c r="AP7" s="82">
        <v>1.85</v>
      </c>
      <c r="AQ7" s="82">
        <v>1.85</v>
      </c>
      <c r="AR7" s="82">
        <v>1.2</v>
      </c>
      <c r="AS7" s="82">
        <v>1.3</v>
      </c>
      <c r="AT7" s="82">
        <v>6.2</v>
      </c>
      <c r="AV7" s="81">
        <v>24</v>
      </c>
      <c r="AW7" s="79">
        <v>50</v>
      </c>
      <c r="AX7" s="79" t="s">
        <v>26</v>
      </c>
      <c r="AY7" s="78" t="s">
        <v>22</v>
      </c>
      <c r="AZ7" s="82">
        <v>2.5</v>
      </c>
      <c r="BA7" s="82">
        <v>2.4</v>
      </c>
      <c r="BB7" s="82">
        <v>1.6</v>
      </c>
      <c r="BC7" s="82">
        <v>1.8</v>
      </c>
      <c r="BD7" s="82">
        <v>8.3000000000000007</v>
      </c>
      <c r="BF7" s="81">
        <v>19.05</v>
      </c>
      <c r="BG7" s="79">
        <v>5</v>
      </c>
      <c r="BH7" s="79" t="s">
        <v>20</v>
      </c>
      <c r="BI7" s="78" t="s">
        <v>21</v>
      </c>
      <c r="BJ7" s="82">
        <v>3.1</v>
      </c>
      <c r="BK7" s="82">
        <v>3.1</v>
      </c>
      <c r="BL7" s="82">
        <v>2</v>
      </c>
      <c r="BM7" s="82">
        <v>2.25</v>
      </c>
      <c r="BN7" s="82">
        <v>10.45</v>
      </c>
      <c r="BP7" s="81">
        <v>28</v>
      </c>
      <c r="BQ7" s="79">
        <v>6</v>
      </c>
      <c r="BR7" s="79" t="s">
        <v>20</v>
      </c>
      <c r="BS7" s="78" t="s">
        <v>22</v>
      </c>
      <c r="BT7" s="82">
        <v>3.2</v>
      </c>
      <c r="BU7" s="82">
        <v>3.2</v>
      </c>
      <c r="BV7" s="82">
        <v>2</v>
      </c>
      <c r="BW7" s="82">
        <v>2.25</v>
      </c>
      <c r="BX7" s="82">
        <v>10.65</v>
      </c>
      <c r="BZ7" s="182">
        <v>14</v>
      </c>
      <c r="CA7" s="23">
        <v>50</v>
      </c>
      <c r="CB7" s="79" t="s">
        <v>26</v>
      </c>
      <c r="CC7" s="78" t="s">
        <v>21</v>
      </c>
      <c r="CD7" s="82">
        <v>2.4</v>
      </c>
      <c r="CE7" s="82">
        <v>2.2999999999999998</v>
      </c>
      <c r="CF7" s="82">
        <v>1.6</v>
      </c>
      <c r="CG7" s="82">
        <v>1.8</v>
      </c>
      <c r="CH7" s="82">
        <v>8.1</v>
      </c>
      <c r="CJ7" s="182">
        <v>19.05</v>
      </c>
      <c r="CK7" s="23">
        <v>30</v>
      </c>
      <c r="CL7" s="79" t="s">
        <v>26</v>
      </c>
      <c r="CM7" s="78" t="s">
        <v>21</v>
      </c>
      <c r="CN7" s="82">
        <v>2.4</v>
      </c>
      <c r="CO7" s="82">
        <v>2.2999999999999998</v>
      </c>
      <c r="CP7" s="82">
        <v>1.6</v>
      </c>
      <c r="CQ7" s="82">
        <v>1.8</v>
      </c>
      <c r="CR7" s="82">
        <v>8.1</v>
      </c>
      <c r="CT7" s="182">
        <f>'TABELA UNIFICADA 2024'!E7</f>
        <v>0</v>
      </c>
      <c r="CU7" s="23">
        <f>'TABELA UNIFICADA 2024'!F7</f>
        <v>2</v>
      </c>
      <c r="CV7" s="79" t="str">
        <f t="shared" si="0"/>
        <v>AA</v>
      </c>
      <c r="CW7" s="78" t="str">
        <f>IF(CU7&lt;&gt;0,(IF(AND(CT7&lt;23,ISBLANK(CT7)=FALSE),"A",IF(AND(CT7&gt;=23,CT7&lt;31),"B",IF(AND(CT7&gt;=31,CT7&lt;39),"C",IF(AND(CT7&gt;=39,CT7&lt;=45),"D",IF(CT7&gt;45,"E","-")))))),0)</f>
        <v>A</v>
      </c>
      <c r="CX7" s="82">
        <f t="shared" si="2"/>
        <v>3.4100000000000006</v>
      </c>
      <c r="CY7" s="82">
        <f t="shared" si="3"/>
        <v>3.4100000000000006</v>
      </c>
      <c r="CZ7" s="82">
        <f t="shared" si="4"/>
        <v>2.2000000000000002</v>
      </c>
      <c r="DA7" s="82">
        <f t="shared" si="5"/>
        <v>2.4750000000000001</v>
      </c>
      <c r="DB7" s="82">
        <f t="shared" si="6"/>
        <v>11.495000000000001</v>
      </c>
    </row>
    <row r="8" spans="1:106" ht="19.5">
      <c r="A8" s="363" t="s">
        <v>26</v>
      </c>
      <c r="B8" s="2" t="s">
        <v>21</v>
      </c>
      <c r="C8" s="3">
        <v>2.64</v>
      </c>
      <c r="D8" s="4">
        <v>2.5299999999999998</v>
      </c>
      <c r="E8" s="3">
        <v>1.7600000000000002</v>
      </c>
      <c r="F8" s="4">
        <v>1.9800000000000002</v>
      </c>
      <c r="H8" s="81" t="s">
        <v>43</v>
      </c>
      <c r="I8" s="79">
        <v>407</v>
      </c>
      <c r="J8" s="79" t="s">
        <v>28</v>
      </c>
      <c r="K8" s="78" t="s">
        <v>25</v>
      </c>
      <c r="L8" s="82">
        <v>4.3</v>
      </c>
      <c r="M8" s="82">
        <v>7</v>
      </c>
      <c r="N8" s="82">
        <v>2.6</v>
      </c>
      <c r="O8" s="82">
        <v>3.9</v>
      </c>
      <c r="P8" s="82">
        <v>17.8</v>
      </c>
      <c r="R8" s="81" t="s">
        <v>43</v>
      </c>
      <c r="S8" s="79">
        <v>101</v>
      </c>
      <c r="T8" s="79" t="s">
        <v>28</v>
      </c>
      <c r="U8" s="78" t="s">
        <v>25</v>
      </c>
      <c r="V8" s="82">
        <v>4.3</v>
      </c>
      <c r="W8" s="82">
        <v>7</v>
      </c>
      <c r="X8" s="82">
        <v>2.6</v>
      </c>
      <c r="Y8" s="82">
        <v>3.9</v>
      </c>
      <c r="Z8" s="82">
        <v>17.8</v>
      </c>
      <c r="AB8" s="81">
        <v>19.05</v>
      </c>
      <c r="AC8" s="79">
        <v>100</v>
      </c>
      <c r="AD8" s="79" t="s">
        <v>28</v>
      </c>
      <c r="AE8" s="78" t="s">
        <v>21</v>
      </c>
      <c r="AF8" s="82">
        <v>1.85</v>
      </c>
      <c r="AG8" s="82">
        <v>1.85</v>
      </c>
      <c r="AH8" s="82">
        <v>1.2</v>
      </c>
      <c r="AI8" s="82">
        <v>1.3</v>
      </c>
      <c r="AJ8" s="82">
        <v>6.2</v>
      </c>
      <c r="AL8" s="81">
        <v>12.72</v>
      </c>
      <c r="AM8" s="79">
        <v>303</v>
      </c>
      <c r="AN8" s="79" t="s">
        <v>28</v>
      </c>
      <c r="AO8" s="78" t="s">
        <v>21</v>
      </c>
      <c r="AP8" s="82">
        <v>1.85</v>
      </c>
      <c r="AQ8" s="82">
        <v>1.85</v>
      </c>
      <c r="AR8" s="82">
        <v>1.2</v>
      </c>
      <c r="AS8" s="82">
        <v>1.3</v>
      </c>
      <c r="AT8" s="82">
        <v>6.2</v>
      </c>
      <c r="AV8" s="81">
        <v>19.05</v>
      </c>
      <c r="AW8" s="79">
        <v>79</v>
      </c>
      <c r="AX8" s="79" t="s">
        <v>27</v>
      </c>
      <c r="AY8" s="78" t="s">
        <v>21</v>
      </c>
      <c r="AZ8" s="82">
        <v>2</v>
      </c>
      <c r="BA8" s="82">
        <v>2</v>
      </c>
      <c r="BB8" s="82">
        <v>1.35</v>
      </c>
      <c r="BC8" s="82">
        <v>1.35</v>
      </c>
      <c r="BD8" s="82">
        <v>6.6999999999999993</v>
      </c>
      <c r="BF8" s="81">
        <v>24</v>
      </c>
      <c r="BG8" s="79">
        <v>90</v>
      </c>
      <c r="BH8" s="79" t="s">
        <v>27</v>
      </c>
      <c r="BI8" s="78" t="s">
        <v>22</v>
      </c>
      <c r="BJ8" s="82">
        <v>2</v>
      </c>
      <c r="BK8" s="82">
        <v>2</v>
      </c>
      <c r="BL8" s="82">
        <v>1.35</v>
      </c>
      <c r="BM8" s="82">
        <v>1.35</v>
      </c>
      <c r="BN8" s="82">
        <v>6.6999999999999993</v>
      </c>
      <c r="BP8" s="81">
        <v>19.05</v>
      </c>
      <c r="BQ8" s="79">
        <v>150</v>
      </c>
      <c r="BR8" s="79" t="s">
        <v>28</v>
      </c>
      <c r="BS8" s="78" t="s">
        <v>21</v>
      </c>
      <c r="BT8" s="82">
        <v>1.85</v>
      </c>
      <c r="BU8" s="82">
        <v>1.85</v>
      </c>
      <c r="BV8" s="82">
        <v>1.2</v>
      </c>
      <c r="BW8" s="82">
        <v>1.3</v>
      </c>
      <c r="BX8" s="82">
        <v>6.2</v>
      </c>
      <c r="BZ8" s="182">
        <v>28</v>
      </c>
      <c r="CA8" s="23">
        <v>50</v>
      </c>
      <c r="CB8" s="79" t="s">
        <v>26</v>
      </c>
      <c r="CC8" s="78" t="s">
        <v>22</v>
      </c>
      <c r="CD8" s="82">
        <v>2.5</v>
      </c>
      <c r="CE8" s="82">
        <v>2.4</v>
      </c>
      <c r="CF8" s="82">
        <v>1.6</v>
      </c>
      <c r="CG8" s="82">
        <v>1.8</v>
      </c>
      <c r="CH8" s="82">
        <v>8.3000000000000007</v>
      </c>
      <c r="CJ8" s="182" t="s">
        <v>43</v>
      </c>
      <c r="CK8" s="23">
        <v>3</v>
      </c>
      <c r="CL8" s="79" t="s">
        <v>20</v>
      </c>
      <c r="CM8" s="78" t="s">
        <v>25</v>
      </c>
      <c r="CN8" s="82">
        <v>7.7</v>
      </c>
      <c r="CO8" s="82">
        <v>11</v>
      </c>
      <c r="CP8" s="82">
        <v>3.5</v>
      </c>
      <c r="CQ8" s="82">
        <v>6.7</v>
      </c>
      <c r="CR8" s="82">
        <v>28.9</v>
      </c>
      <c r="CT8" s="182">
        <f>'TABELA UNIFICADA 2024'!E8</f>
        <v>0</v>
      </c>
      <c r="CU8" s="23">
        <f>'TABELA UNIFICADA 2024'!F8</f>
        <v>4</v>
      </c>
      <c r="CV8" s="79" t="str">
        <f t="shared" si="0"/>
        <v>AA</v>
      </c>
      <c r="CW8" s="78" t="str">
        <f t="shared" si="1"/>
        <v>A</v>
      </c>
      <c r="CX8" s="82">
        <f t="shared" si="2"/>
        <v>3.4100000000000006</v>
      </c>
      <c r="CY8" s="82">
        <f t="shared" si="3"/>
        <v>3.4100000000000006</v>
      </c>
      <c r="CZ8" s="82">
        <f t="shared" si="4"/>
        <v>2.2000000000000002</v>
      </c>
      <c r="DA8" s="82">
        <f t="shared" si="5"/>
        <v>2.4750000000000001</v>
      </c>
      <c r="DB8" s="82">
        <f t="shared" si="6"/>
        <v>11.495000000000001</v>
      </c>
    </row>
    <row r="9" spans="1:106" ht="19.5">
      <c r="A9" s="363"/>
      <c r="B9" s="2" t="s">
        <v>22</v>
      </c>
      <c r="C9" s="3">
        <v>2.75</v>
      </c>
      <c r="D9" s="4">
        <v>2.64</v>
      </c>
      <c r="E9" s="3">
        <v>1.7600000000000002</v>
      </c>
      <c r="F9" s="4">
        <v>1.9800000000000002</v>
      </c>
      <c r="H9" s="81">
        <v>12.71</v>
      </c>
      <c r="I9" s="79">
        <v>30</v>
      </c>
      <c r="J9" s="79" t="s">
        <v>26</v>
      </c>
      <c r="K9" s="78" t="s">
        <v>21</v>
      </c>
      <c r="L9" s="82">
        <v>2.4</v>
      </c>
      <c r="M9" s="82">
        <v>2.2999999999999998</v>
      </c>
      <c r="N9" s="82">
        <v>1.6</v>
      </c>
      <c r="O9" s="82">
        <v>1.8</v>
      </c>
      <c r="P9" s="82">
        <v>8.1</v>
      </c>
      <c r="R9" s="81">
        <v>15.87</v>
      </c>
      <c r="S9" s="79">
        <v>15</v>
      </c>
      <c r="T9" s="79" t="s">
        <v>26</v>
      </c>
      <c r="U9" s="78" t="s">
        <v>21</v>
      </c>
      <c r="V9" s="82">
        <v>2.4</v>
      </c>
      <c r="W9" s="82">
        <v>2.2999999999999998</v>
      </c>
      <c r="X9" s="82">
        <v>1.6</v>
      </c>
      <c r="Y9" s="82">
        <v>1.8</v>
      </c>
      <c r="Z9" s="82">
        <v>8.1</v>
      </c>
      <c r="AB9" s="81">
        <v>11</v>
      </c>
      <c r="AC9" s="79">
        <v>8</v>
      </c>
      <c r="AD9" s="79" t="s">
        <v>20</v>
      </c>
      <c r="AE9" s="78" t="s">
        <v>21</v>
      </c>
      <c r="AF9" s="82">
        <v>3.1</v>
      </c>
      <c r="AG9" s="82">
        <v>3.1</v>
      </c>
      <c r="AH9" s="82">
        <v>2</v>
      </c>
      <c r="AI9" s="82">
        <v>2.25</v>
      </c>
      <c r="AJ9" s="82">
        <v>10.45</v>
      </c>
      <c r="AL9" s="81" t="s">
        <v>43</v>
      </c>
      <c r="AM9" s="79">
        <v>34</v>
      </c>
      <c r="AN9" s="79" t="s">
        <v>26</v>
      </c>
      <c r="AO9" s="78" t="s">
        <v>25</v>
      </c>
      <c r="AP9" s="82">
        <v>6.9</v>
      </c>
      <c r="AQ9" s="82">
        <v>9</v>
      </c>
      <c r="AR9" s="82">
        <v>3.4</v>
      </c>
      <c r="AS9" s="82">
        <v>5.8</v>
      </c>
      <c r="AT9" s="82">
        <v>25.1</v>
      </c>
      <c r="AV9" s="81">
        <v>19.05</v>
      </c>
      <c r="AW9" s="79">
        <v>22</v>
      </c>
      <c r="AX9" s="79" t="s">
        <v>26</v>
      </c>
      <c r="AY9" s="78" t="s">
        <v>21</v>
      </c>
      <c r="AZ9" s="82">
        <v>2.4</v>
      </c>
      <c r="BA9" s="82">
        <v>2.2999999999999998</v>
      </c>
      <c r="BB9" s="82">
        <v>1.6</v>
      </c>
      <c r="BC9" s="82">
        <v>1.8</v>
      </c>
      <c r="BD9" s="82">
        <v>8.1</v>
      </c>
      <c r="BF9" s="81">
        <v>19.05</v>
      </c>
      <c r="BG9" s="79">
        <v>5</v>
      </c>
      <c r="BH9" s="79" t="s">
        <v>20</v>
      </c>
      <c r="BI9" s="78" t="s">
        <v>21</v>
      </c>
      <c r="BJ9" s="82">
        <v>3.1</v>
      </c>
      <c r="BK9" s="82">
        <v>3.1</v>
      </c>
      <c r="BL9" s="82">
        <v>2</v>
      </c>
      <c r="BM9" s="82">
        <v>2.25</v>
      </c>
      <c r="BN9" s="82">
        <v>10.45</v>
      </c>
      <c r="BP9" s="81">
        <v>19</v>
      </c>
      <c r="BQ9" s="79">
        <v>10</v>
      </c>
      <c r="BR9" s="79" t="s">
        <v>20</v>
      </c>
      <c r="BS9" s="78" t="s">
        <v>21</v>
      </c>
      <c r="BT9" s="82">
        <v>3.1</v>
      </c>
      <c r="BU9" s="82">
        <v>3.1</v>
      </c>
      <c r="BV9" s="82">
        <v>2</v>
      </c>
      <c r="BW9" s="82">
        <v>2.25</v>
      </c>
      <c r="BX9" s="82">
        <v>10.45</v>
      </c>
      <c r="BZ9" s="182">
        <v>16</v>
      </c>
      <c r="CA9" s="23">
        <v>50</v>
      </c>
      <c r="CB9" s="79" t="s">
        <v>26</v>
      </c>
      <c r="CC9" s="78" t="s">
        <v>21</v>
      </c>
      <c r="CD9" s="82">
        <v>2.4</v>
      </c>
      <c r="CE9" s="82">
        <v>2.2999999999999998</v>
      </c>
      <c r="CF9" s="82">
        <v>1.6</v>
      </c>
      <c r="CG9" s="82">
        <v>1.8</v>
      </c>
      <c r="CH9" s="82">
        <v>8.1</v>
      </c>
      <c r="CJ9" s="182" t="s">
        <v>43</v>
      </c>
      <c r="CK9" s="23">
        <v>2</v>
      </c>
      <c r="CL9" s="79" t="s">
        <v>20</v>
      </c>
      <c r="CM9" s="78" t="s">
        <v>25</v>
      </c>
      <c r="CN9" s="82">
        <v>7.7</v>
      </c>
      <c r="CO9" s="82">
        <v>11</v>
      </c>
      <c r="CP9" s="82">
        <v>3.5</v>
      </c>
      <c r="CQ9" s="82">
        <v>6.7</v>
      </c>
      <c r="CR9" s="82">
        <v>28.9</v>
      </c>
      <c r="CT9" s="182">
        <f>'TABELA UNIFICADA 2024'!E9</f>
        <v>0</v>
      </c>
      <c r="CU9" s="23">
        <f>'TABELA UNIFICADA 2024'!F9</f>
        <v>1</v>
      </c>
      <c r="CV9" s="79" t="str">
        <f t="shared" si="0"/>
        <v>AA</v>
      </c>
      <c r="CW9" s="78" t="str">
        <f t="shared" si="1"/>
        <v>A</v>
      </c>
      <c r="CX9" s="82">
        <f t="shared" si="2"/>
        <v>3.4100000000000006</v>
      </c>
      <c r="CY9" s="82">
        <f t="shared" si="3"/>
        <v>3.4100000000000006</v>
      </c>
      <c r="CZ9" s="82">
        <f t="shared" si="4"/>
        <v>2.2000000000000002</v>
      </c>
      <c r="DA9" s="82">
        <f t="shared" si="5"/>
        <v>2.4750000000000001</v>
      </c>
      <c r="DB9" s="82">
        <f t="shared" si="6"/>
        <v>11.495000000000001</v>
      </c>
    </row>
    <row r="10" spans="1:106" ht="19.5">
      <c r="A10" s="363"/>
      <c r="B10" s="2" t="s">
        <v>23</v>
      </c>
      <c r="C10" s="3">
        <v>3.8500000000000005</v>
      </c>
      <c r="D10" s="4">
        <v>3.5200000000000005</v>
      </c>
      <c r="E10" s="3">
        <v>1.7600000000000002</v>
      </c>
      <c r="F10" s="4">
        <v>1.9800000000000002</v>
      </c>
      <c r="H10" s="81">
        <v>11</v>
      </c>
      <c r="I10" s="79">
        <v>91</v>
      </c>
      <c r="J10" s="79" t="s">
        <v>27</v>
      </c>
      <c r="K10" s="78" t="s">
        <v>21</v>
      </c>
      <c r="L10" s="82">
        <v>2</v>
      </c>
      <c r="M10" s="82">
        <v>2</v>
      </c>
      <c r="N10" s="82">
        <v>1.35</v>
      </c>
      <c r="O10" s="82">
        <v>1.35</v>
      </c>
      <c r="P10" s="82">
        <v>6.6999999999999993</v>
      </c>
      <c r="R10" s="81">
        <v>30</v>
      </c>
      <c r="S10" s="79">
        <v>10</v>
      </c>
      <c r="T10" s="79" t="s">
        <v>20</v>
      </c>
      <c r="U10" s="78" t="s">
        <v>22</v>
      </c>
      <c r="V10" s="82">
        <v>3.2</v>
      </c>
      <c r="W10" s="82">
        <v>3.2</v>
      </c>
      <c r="X10" s="82">
        <v>2</v>
      </c>
      <c r="Y10" s="82">
        <v>2.25</v>
      </c>
      <c r="Z10" s="82">
        <v>10.65</v>
      </c>
      <c r="AB10" s="81">
        <v>38</v>
      </c>
      <c r="AC10" s="79">
        <v>10</v>
      </c>
      <c r="AD10" s="79" t="s">
        <v>20</v>
      </c>
      <c r="AE10" s="78" t="s">
        <v>23</v>
      </c>
      <c r="AF10" s="82">
        <v>4.4000000000000004</v>
      </c>
      <c r="AG10" s="82">
        <v>4.7</v>
      </c>
      <c r="AH10" s="82">
        <v>2</v>
      </c>
      <c r="AI10" s="82">
        <v>2.25</v>
      </c>
      <c r="AJ10" s="82">
        <v>13.350000000000001</v>
      </c>
      <c r="AL10" s="81" t="s">
        <v>43</v>
      </c>
      <c r="AM10" s="79">
        <v>20</v>
      </c>
      <c r="AN10" s="79" t="s">
        <v>26</v>
      </c>
      <c r="AO10" s="78" t="s">
        <v>25</v>
      </c>
      <c r="AP10" s="82">
        <v>6.9</v>
      </c>
      <c r="AQ10" s="82">
        <v>9</v>
      </c>
      <c r="AR10" s="82">
        <v>3.4</v>
      </c>
      <c r="AS10" s="82">
        <v>5.8</v>
      </c>
      <c r="AT10" s="82">
        <v>25.1</v>
      </c>
      <c r="AV10" s="81">
        <v>19.05</v>
      </c>
      <c r="AW10" s="79">
        <v>20</v>
      </c>
      <c r="AX10" s="79" t="s">
        <v>26</v>
      </c>
      <c r="AY10" s="78" t="s">
        <v>21</v>
      </c>
      <c r="AZ10" s="82">
        <v>2.4</v>
      </c>
      <c r="BA10" s="82">
        <v>2.2999999999999998</v>
      </c>
      <c r="BB10" s="82">
        <v>1.6</v>
      </c>
      <c r="BC10" s="82">
        <v>1.8</v>
      </c>
      <c r="BD10" s="82">
        <v>8.1</v>
      </c>
      <c r="BF10" s="81" t="s">
        <v>43</v>
      </c>
      <c r="BG10" s="79">
        <v>1130</v>
      </c>
      <c r="BH10" s="79" t="s">
        <v>28</v>
      </c>
      <c r="BI10" s="78" t="s">
        <v>25</v>
      </c>
      <c r="BJ10" s="82">
        <v>4.3</v>
      </c>
      <c r="BK10" s="82">
        <v>7</v>
      </c>
      <c r="BL10" s="82">
        <v>2.6</v>
      </c>
      <c r="BM10" s="82">
        <v>3.9</v>
      </c>
      <c r="BN10" s="82">
        <v>17.8</v>
      </c>
      <c r="BP10" s="81">
        <v>24</v>
      </c>
      <c r="BQ10" s="79">
        <v>25</v>
      </c>
      <c r="BR10" s="79" t="s">
        <v>26</v>
      </c>
      <c r="BS10" s="78" t="s">
        <v>22</v>
      </c>
      <c r="BT10" s="82">
        <v>2.5</v>
      </c>
      <c r="BU10" s="82">
        <v>2.4</v>
      </c>
      <c r="BV10" s="82">
        <v>1.6</v>
      </c>
      <c r="BW10" s="82">
        <v>1.8</v>
      </c>
      <c r="BX10" s="82">
        <v>8.3000000000000007</v>
      </c>
      <c r="BZ10" s="182">
        <v>28</v>
      </c>
      <c r="CA10" s="23">
        <v>100</v>
      </c>
      <c r="CB10" s="79" t="s">
        <v>28</v>
      </c>
      <c r="CC10" s="78" t="s">
        <v>22</v>
      </c>
      <c r="CD10" s="82">
        <v>1.85</v>
      </c>
      <c r="CE10" s="82">
        <v>1.85</v>
      </c>
      <c r="CF10" s="82">
        <v>1.2</v>
      </c>
      <c r="CG10" s="82">
        <v>1.3</v>
      </c>
      <c r="CH10" s="82">
        <v>6.2</v>
      </c>
      <c r="CJ10" s="182">
        <v>19.05</v>
      </c>
      <c r="CK10" s="23">
        <v>80</v>
      </c>
      <c r="CL10" s="79" t="s">
        <v>27</v>
      </c>
      <c r="CM10" s="78" t="s">
        <v>21</v>
      </c>
      <c r="CN10" s="82">
        <v>2</v>
      </c>
      <c r="CO10" s="82">
        <v>2</v>
      </c>
      <c r="CP10" s="82">
        <v>1.35</v>
      </c>
      <c r="CQ10" s="82">
        <v>1.35</v>
      </c>
      <c r="CR10" s="82">
        <v>6.6999999999999993</v>
      </c>
      <c r="CT10" s="182">
        <f>'TABELA UNIFICADA 2024'!E10</f>
        <v>0</v>
      </c>
      <c r="CU10" s="23">
        <f>'TABELA UNIFICADA 2024'!F10</f>
        <v>1</v>
      </c>
      <c r="CV10" s="79" t="str">
        <f t="shared" si="0"/>
        <v>AA</v>
      </c>
      <c r="CW10" s="78" t="str">
        <f t="shared" si="1"/>
        <v>A</v>
      </c>
      <c r="CX10" s="82">
        <f t="shared" si="2"/>
        <v>3.4100000000000006</v>
      </c>
      <c r="CY10" s="82">
        <f t="shared" si="3"/>
        <v>3.4100000000000006</v>
      </c>
      <c r="CZ10" s="82">
        <f t="shared" si="4"/>
        <v>2.2000000000000002</v>
      </c>
      <c r="DA10" s="82">
        <f t="shared" si="5"/>
        <v>2.4750000000000001</v>
      </c>
      <c r="DB10" s="82">
        <f t="shared" si="6"/>
        <v>11.495000000000001</v>
      </c>
    </row>
    <row r="11" spans="1:106" ht="19.5">
      <c r="A11" s="363"/>
      <c r="B11" s="2" t="s">
        <v>24</v>
      </c>
      <c r="C11" s="3">
        <v>4.95</v>
      </c>
      <c r="D11" s="4">
        <v>5.5</v>
      </c>
      <c r="E11" s="3">
        <v>2.75</v>
      </c>
      <c r="F11" s="4">
        <v>4.29</v>
      </c>
      <c r="H11" s="81">
        <v>18</v>
      </c>
      <c r="I11" s="79">
        <v>100</v>
      </c>
      <c r="J11" s="79" t="s">
        <v>28</v>
      </c>
      <c r="K11" s="78" t="s">
        <v>21</v>
      </c>
      <c r="L11" s="82">
        <v>1.85</v>
      </c>
      <c r="M11" s="82">
        <v>1.85</v>
      </c>
      <c r="N11" s="82">
        <v>1.2</v>
      </c>
      <c r="O11" s="82">
        <v>1.3</v>
      </c>
      <c r="P11" s="82">
        <v>6.2</v>
      </c>
      <c r="R11" s="81">
        <v>19</v>
      </c>
      <c r="S11" s="79">
        <v>10</v>
      </c>
      <c r="T11" s="79" t="s">
        <v>20</v>
      </c>
      <c r="U11" s="78" t="s">
        <v>21</v>
      </c>
      <c r="V11" s="82">
        <v>3.1</v>
      </c>
      <c r="W11" s="82">
        <v>3.1</v>
      </c>
      <c r="X11" s="82">
        <v>2</v>
      </c>
      <c r="Y11" s="82">
        <v>2.25</v>
      </c>
      <c r="Z11" s="82">
        <v>10.45</v>
      </c>
      <c r="AB11" s="81">
        <v>19.05</v>
      </c>
      <c r="AC11" s="79">
        <v>119</v>
      </c>
      <c r="AD11" s="79" t="s">
        <v>28</v>
      </c>
      <c r="AE11" s="78" t="s">
        <v>21</v>
      </c>
      <c r="AF11" s="82">
        <v>1.85</v>
      </c>
      <c r="AG11" s="82">
        <v>1.85</v>
      </c>
      <c r="AH11" s="82">
        <v>1.2</v>
      </c>
      <c r="AI11" s="82">
        <v>1.3</v>
      </c>
      <c r="AJ11" s="82">
        <v>6.2</v>
      </c>
      <c r="AL11" s="81" t="s">
        <v>43</v>
      </c>
      <c r="AM11" s="79">
        <v>84</v>
      </c>
      <c r="AN11" s="79" t="s">
        <v>27</v>
      </c>
      <c r="AO11" s="78" t="s">
        <v>25</v>
      </c>
      <c r="AP11" s="82">
        <v>4.5999999999999996</v>
      </c>
      <c r="AQ11" s="82">
        <v>7.5</v>
      </c>
      <c r="AR11" s="82">
        <v>2.5</v>
      </c>
      <c r="AS11" s="82">
        <v>3.9</v>
      </c>
      <c r="AT11" s="82">
        <v>18.5</v>
      </c>
      <c r="AV11" s="81">
        <v>19.05</v>
      </c>
      <c r="AW11" s="79">
        <v>29</v>
      </c>
      <c r="AX11" s="79" t="s">
        <v>26</v>
      </c>
      <c r="AY11" s="78" t="s">
        <v>21</v>
      </c>
      <c r="AZ11" s="82">
        <v>2.4</v>
      </c>
      <c r="BA11" s="82">
        <v>2.2999999999999998</v>
      </c>
      <c r="BB11" s="82">
        <v>1.6</v>
      </c>
      <c r="BC11" s="82">
        <v>1.8</v>
      </c>
      <c r="BD11" s="82">
        <v>8.1</v>
      </c>
      <c r="BF11" s="81" t="s">
        <v>43</v>
      </c>
      <c r="BG11" s="79">
        <v>39</v>
      </c>
      <c r="BH11" s="79" t="s">
        <v>26</v>
      </c>
      <c r="BI11" s="78" t="s">
        <v>25</v>
      </c>
      <c r="BJ11" s="82">
        <v>6.9</v>
      </c>
      <c r="BK11" s="82">
        <v>9</v>
      </c>
      <c r="BL11" s="82">
        <v>3.4</v>
      </c>
      <c r="BM11" s="82">
        <v>5.8</v>
      </c>
      <c r="BN11" s="82">
        <v>25.1</v>
      </c>
      <c r="BP11" s="81">
        <v>22</v>
      </c>
      <c r="BQ11" s="79">
        <v>20</v>
      </c>
      <c r="BR11" s="79" t="s">
        <v>26</v>
      </c>
      <c r="BS11" s="78" t="s">
        <v>21</v>
      </c>
      <c r="BT11" s="82">
        <v>2.4</v>
      </c>
      <c r="BU11" s="82">
        <v>2.2999999999999998</v>
      </c>
      <c r="BV11" s="82">
        <v>1.6</v>
      </c>
      <c r="BW11" s="82">
        <v>1.8</v>
      </c>
      <c r="BX11" s="82">
        <v>8.1</v>
      </c>
      <c r="BZ11" s="182">
        <v>19</v>
      </c>
      <c r="CA11" s="23">
        <v>100</v>
      </c>
      <c r="CB11" s="79" t="s">
        <v>28</v>
      </c>
      <c r="CC11" s="78" t="s">
        <v>21</v>
      </c>
      <c r="CD11" s="82">
        <v>1.85</v>
      </c>
      <c r="CE11" s="82">
        <v>1.85</v>
      </c>
      <c r="CF11" s="82">
        <v>1.2</v>
      </c>
      <c r="CG11" s="82">
        <v>1.3</v>
      </c>
      <c r="CH11" s="82">
        <v>6.2</v>
      </c>
      <c r="CJ11" s="182">
        <v>24</v>
      </c>
      <c r="CK11" s="23">
        <v>50</v>
      </c>
      <c r="CL11" s="79" t="s">
        <v>26</v>
      </c>
      <c r="CM11" s="78" t="s">
        <v>22</v>
      </c>
      <c r="CN11" s="82">
        <v>2.5</v>
      </c>
      <c r="CO11" s="82">
        <v>2.4</v>
      </c>
      <c r="CP11" s="82">
        <v>1.6</v>
      </c>
      <c r="CQ11" s="82">
        <v>1.8</v>
      </c>
      <c r="CR11" s="82">
        <v>8.3000000000000007</v>
      </c>
      <c r="CT11" s="182">
        <f>'TABELA UNIFICADA 2024'!E11</f>
        <v>0</v>
      </c>
      <c r="CU11" s="23">
        <f>'TABELA UNIFICADA 2024'!F11</f>
        <v>3</v>
      </c>
      <c r="CV11" s="79" t="str">
        <f t="shared" si="0"/>
        <v>AA</v>
      </c>
      <c r="CW11" s="78" t="str">
        <f t="shared" si="1"/>
        <v>A</v>
      </c>
      <c r="CX11" s="82">
        <f t="shared" si="2"/>
        <v>3.4100000000000006</v>
      </c>
      <c r="CY11" s="82">
        <f t="shared" si="3"/>
        <v>3.4100000000000006</v>
      </c>
      <c r="CZ11" s="82">
        <f t="shared" si="4"/>
        <v>2.2000000000000002</v>
      </c>
      <c r="DA11" s="82">
        <f t="shared" si="5"/>
        <v>2.4750000000000001</v>
      </c>
      <c r="DB11" s="82">
        <f t="shared" si="6"/>
        <v>11.495000000000001</v>
      </c>
    </row>
    <row r="12" spans="1:106" ht="19.5">
      <c r="A12" s="363"/>
      <c r="B12" s="2" t="s">
        <v>25</v>
      </c>
      <c r="C12" s="3">
        <v>7.5900000000000007</v>
      </c>
      <c r="D12" s="4">
        <v>9.9</v>
      </c>
      <c r="E12" s="3">
        <v>3.74</v>
      </c>
      <c r="F12" s="4">
        <v>6.38</v>
      </c>
      <c r="H12" s="81" t="s">
        <v>43</v>
      </c>
      <c r="I12" s="79">
        <v>1</v>
      </c>
      <c r="J12" s="79" t="s">
        <v>20</v>
      </c>
      <c r="K12" s="78" t="s">
        <v>25</v>
      </c>
      <c r="L12" s="82">
        <v>7.7</v>
      </c>
      <c r="M12" s="82">
        <v>11</v>
      </c>
      <c r="N12" s="82">
        <v>3.5</v>
      </c>
      <c r="O12" s="82">
        <v>6.7</v>
      </c>
      <c r="P12" s="82">
        <v>28.9</v>
      </c>
      <c r="R12" s="81">
        <v>16</v>
      </c>
      <c r="S12" s="79">
        <v>99</v>
      </c>
      <c r="T12" s="79" t="s">
        <v>27</v>
      </c>
      <c r="U12" s="78" t="s">
        <v>21</v>
      </c>
      <c r="V12" s="82">
        <v>2</v>
      </c>
      <c r="W12" s="82">
        <v>2</v>
      </c>
      <c r="X12" s="82">
        <v>1.35</v>
      </c>
      <c r="Y12" s="82">
        <v>1.35</v>
      </c>
      <c r="Z12" s="82">
        <v>6.6999999999999993</v>
      </c>
      <c r="AB12" s="81">
        <v>38</v>
      </c>
      <c r="AC12" s="79">
        <v>11</v>
      </c>
      <c r="AD12" s="79" t="s">
        <v>26</v>
      </c>
      <c r="AE12" s="78" t="s">
        <v>23</v>
      </c>
      <c r="AF12" s="82">
        <v>3.5</v>
      </c>
      <c r="AG12" s="82">
        <v>3.2</v>
      </c>
      <c r="AH12" s="82">
        <v>1.6</v>
      </c>
      <c r="AI12" s="82">
        <v>1.8</v>
      </c>
      <c r="AJ12" s="82">
        <v>10.100000000000001</v>
      </c>
      <c r="AL12" s="81" t="s">
        <v>43</v>
      </c>
      <c r="AM12" s="79">
        <v>2</v>
      </c>
      <c r="AN12" s="79" t="s">
        <v>20</v>
      </c>
      <c r="AO12" s="78" t="s">
        <v>25</v>
      </c>
      <c r="AP12" s="82">
        <v>7.7</v>
      </c>
      <c r="AQ12" s="82">
        <v>11</v>
      </c>
      <c r="AR12" s="82">
        <v>3.5</v>
      </c>
      <c r="AS12" s="82">
        <v>6.7</v>
      </c>
      <c r="AT12" s="82">
        <v>28.9</v>
      </c>
      <c r="AV12" s="81" t="s">
        <v>43</v>
      </c>
      <c r="AW12" s="79">
        <v>40</v>
      </c>
      <c r="AX12" s="79" t="s">
        <v>26</v>
      </c>
      <c r="AY12" s="78" t="s">
        <v>25</v>
      </c>
      <c r="AZ12" s="82">
        <v>6.9</v>
      </c>
      <c r="BA12" s="82">
        <v>9</v>
      </c>
      <c r="BB12" s="82">
        <v>3.4</v>
      </c>
      <c r="BC12" s="82">
        <v>5.8</v>
      </c>
      <c r="BD12" s="82">
        <v>25.1</v>
      </c>
      <c r="BF12" s="81" t="s">
        <v>43</v>
      </c>
      <c r="BG12" s="79">
        <v>2</v>
      </c>
      <c r="BH12" s="79" t="s">
        <v>20</v>
      </c>
      <c r="BI12" s="78" t="s">
        <v>25</v>
      </c>
      <c r="BJ12" s="82">
        <v>7.7</v>
      </c>
      <c r="BK12" s="82">
        <v>11</v>
      </c>
      <c r="BL12" s="82">
        <v>3.5</v>
      </c>
      <c r="BM12" s="82">
        <v>6.7</v>
      </c>
      <c r="BN12" s="82">
        <v>28.9</v>
      </c>
      <c r="BP12" s="81" t="s">
        <v>43</v>
      </c>
      <c r="BQ12" s="79">
        <v>7</v>
      </c>
      <c r="BR12" s="79" t="s">
        <v>20</v>
      </c>
      <c r="BS12" s="78" t="s">
        <v>25</v>
      </c>
      <c r="BT12" s="82">
        <v>7.7</v>
      </c>
      <c r="BU12" s="82">
        <v>11</v>
      </c>
      <c r="BV12" s="82">
        <v>3.5</v>
      </c>
      <c r="BW12" s="82">
        <v>6.7</v>
      </c>
      <c r="BX12" s="82">
        <v>28.9</v>
      </c>
      <c r="BZ12" s="182" t="s">
        <v>43</v>
      </c>
      <c r="CA12" s="23">
        <v>5</v>
      </c>
      <c r="CB12" s="79" t="s">
        <v>20</v>
      </c>
      <c r="CC12" s="78" t="s">
        <v>25</v>
      </c>
      <c r="CD12" s="82">
        <v>7.7</v>
      </c>
      <c r="CE12" s="82">
        <v>11</v>
      </c>
      <c r="CF12" s="82">
        <v>3.5</v>
      </c>
      <c r="CG12" s="82">
        <v>6.7</v>
      </c>
      <c r="CH12" s="82">
        <v>28.9</v>
      </c>
      <c r="CJ12" s="182">
        <v>24</v>
      </c>
      <c r="CK12" s="23">
        <v>100</v>
      </c>
      <c r="CL12" s="79" t="s">
        <v>28</v>
      </c>
      <c r="CM12" s="78" t="s">
        <v>22</v>
      </c>
      <c r="CN12" s="82">
        <v>1.85</v>
      </c>
      <c r="CO12" s="82">
        <v>1.85</v>
      </c>
      <c r="CP12" s="82">
        <v>1.2</v>
      </c>
      <c r="CQ12" s="82">
        <v>1.3</v>
      </c>
      <c r="CR12" s="82">
        <v>6.2</v>
      </c>
      <c r="CT12" s="182">
        <f>'TABELA UNIFICADA 2024'!E12</f>
        <v>0</v>
      </c>
      <c r="CU12" s="23">
        <f>'TABELA UNIFICADA 2024'!F12</f>
        <v>2</v>
      </c>
      <c r="CV12" s="79" t="str">
        <f t="shared" si="0"/>
        <v>AA</v>
      </c>
      <c r="CW12" s="78" t="str">
        <f t="shared" si="1"/>
        <v>A</v>
      </c>
      <c r="CX12" s="82">
        <f t="shared" si="2"/>
        <v>3.4100000000000006</v>
      </c>
      <c r="CY12" s="82">
        <f t="shared" si="3"/>
        <v>3.4100000000000006</v>
      </c>
      <c r="CZ12" s="82">
        <f t="shared" si="4"/>
        <v>2.2000000000000002</v>
      </c>
      <c r="DA12" s="82">
        <f t="shared" si="5"/>
        <v>2.4750000000000001</v>
      </c>
      <c r="DB12" s="82">
        <f t="shared" si="6"/>
        <v>11.495000000000001</v>
      </c>
    </row>
    <row r="13" spans="1:106" ht="33">
      <c r="A13" s="5"/>
      <c r="B13" s="6"/>
      <c r="C13" s="6"/>
      <c r="D13" s="6"/>
      <c r="E13" s="6"/>
      <c r="F13" s="6"/>
      <c r="H13" s="81" t="s">
        <v>43</v>
      </c>
      <c r="I13" s="79">
        <v>1</v>
      </c>
      <c r="J13" s="79" t="s">
        <v>20</v>
      </c>
      <c r="K13" s="78" t="s">
        <v>25</v>
      </c>
      <c r="L13" s="82">
        <v>7.7</v>
      </c>
      <c r="M13" s="82">
        <v>11</v>
      </c>
      <c r="N13" s="82">
        <v>3.5</v>
      </c>
      <c r="O13" s="82">
        <v>6.7</v>
      </c>
      <c r="P13" s="82">
        <v>28.9</v>
      </c>
      <c r="R13" s="81">
        <v>20</v>
      </c>
      <c r="S13" s="79">
        <v>50</v>
      </c>
      <c r="T13" s="79" t="s">
        <v>26</v>
      </c>
      <c r="U13" s="78" t="s">
        <v>21</v>
      </c>
      <c r="V13" s="82">
        <v>2.4</v>
      </c>
      <c r="W13" s="82">
        <v>2.2999999999999998</v>
      </c>
      <c r="X13" s="82">
        <v>1.6</v>
      </c>
      <c r="Y13" s="82">
        <v>1.8</v>
      </c>
      <c r="Z13" s="82">
        <v>8.1</v>
      </c>
      <c r="AB13" s="81" t="s">
        <v>43</v>
      </c>
      <c r="AC13" s="79">
        <v>1</v>
      </c>
      <c r="AD13" s="79" t="s">
        <v>20</v>
      </c>
      <c r="AE13" s="78" t="s">
        <v>25</v>
      </c>
      <c r="AF13" s="82">
        <v>7.7</v>
      </c>
      <c r="AG13" s="82">
        <v>11</v>
      </c>
      <c r="AH13" s="82">
        <v>3.5</v>
      </c>
      <c r="AI13" s="82">
        <v>6.7</v>
      </c>
      <c r="AJ13" s="82">
        <v>28.9</v>
      </c>
      <c r="AL13" s="81" t="s">
        <v>43</v>
      </c>
      <c r="AM13" s="79">
        <v>2</v>
      </c>
      <c r="AN13" s="79" t="s">
        <v>20</v>
      </c>
      <c r="AO13" s="78" t="s">
        <v>25</v>
      </c>
      <c r="AP13" s="82">
        <v>7.7</v>
      </c>
      <c r="AQ13" s="82">
        <v>11</v>
      </c>
      <c r="AR13" s="82">
        <v>3.5</v>
      </c>
      <c r="AS13" s="82">
        <v>6.7</v>
      </c>
      <c r="AT13" s="82">
        <v>28.9</v>
      </c>
      <c r="AV13" s="81" t="s">
        <v>43</v>
      </c>
      <c r="AW13" s="79">
        <v>82</v>
      </c>
      <c r="AX13" s="79" t="s">
        <v>27</v>
      </c>
      <c r="AY13" s="78" t="s">
        <v>25</v>
      </c>
      <c r="AZ13" s="82">
        <v>4.5999999999999996</v>
      </c>
      <c r="BA13" s="82">
        <v>7.5</v>
      </c>
      <c r="BB13" s="82">
        <v>2.5</v>
      </c>
      <c r="BC13" s="82">
        <v>3.9</v>
      </c>
      <c r="BD13" s="82">
        <v>18.5</v>
      </c>
      <c r="BF13" s="81">
        <v>11</v>
      </c>
      <c r="BG13" s="79">
        <v>10</v>
      </c>
      <c r="BH13" s="79" t="s">
        <v>20</v>
      </c>
      <c r="BI13" s="78" t="s">
        <v>21</v>
      </c>
      <c r="BJ13" s="82">
        <v>3.1</v>
      </c>
      <c r="BK13" s="82">
        <v>3.1</v>
      </c>
      <c r="BL13" s="82">
        <v>2</v>
      </c>
      <c r="BM13" s="82">
        <v>2.25</v>
      </c>
      <c r="BN13" s="82">
        <v>10.45</v>
      </c>
      <c r="BP13" s="81" t="s">
        <v>43</v>
      </c>
      <c r="BQ13" s="79">
        <v>1</v>
      </c>
      <c r="BR13" s="79" t="s">
        <v>20</v>
      </c>
      <c r="BS13" s="78" t="s">
        <v>25</v>
      </c>
      <c r="BT13" s="82">
        <v>7.7</v>
      </c>
      <c r="BU13" s="82">
        <v>11</v>
      </c>
      <c r="BV13" s="82">
        <v>3.5</v>
      </c>
      <c r="BW13" s="82">
        <v>6.7</v>
      </c>
      <c r="BX13" s="82">
        <v>28.9</v>
      </c>
      <c r="BZ13" s="182" t="s">
        <v>43</v>
      </c>
      <c r="CA13" s="23">
        <v>9</v>
      </c>
      <c r="CB13" s="79" t="s">
        <v>20</v>
      </c>
      <c r="CC13" s="78" t="s">
        <v>25</v>
      </c>
      <c r="CD13" s="82">
        <v>7.7</v>
      </c>
      <c r="CE13" s="82">
        <v>11</v>
      </c>
      <c r="CF13" s="82">
        <v>3.5</v>
      </c>
      <c r="CG13" s="82">
        <v>6.7</v>
      </c>
      <c r="CH13" s="82">
        <v>28.9</v>
      </c>
      <c r="CJ13" s="182">
        <v>24</v>
      </c>
      <c r="CK13" s="23">
        <v>50</v>
      </c>
      <c r="CL13" s="79" t="s">
        <v>26</v>
      </c>
      <c r="CM13" s="78" t="s">
        <v>22</v>
      </c>
      <c r="CN13" s="82">
        <v>2.5</v>
      </c>
      <c r="CO13" s="82">
        <v>2.4</v>
      </c>
      <c r="CP13" s="82">
        <v>1.6</v>
      </c>
      <c r="CQ13" s="82">
        <v>1.8</v>
      </c>
      <c r="CR13" s="82">
        <v>8.3000000000000007</v>
      </c>
      <c r="CT13" s="182">
        <f>'TABELA UNIFICADA 2024'!E13</f>
        <v>0</v>
      </c>
      <c r="CU13" s="23">
        <f>'TABELA UNIFICADA 2024'!F13</f>
        <v>2</v>
      </c>
      <c r="CV13" s="79" t="str">
        <f t="shared" si="0"/>
        <v>AA</v>
      </c>
      <c r="CW13" s="78" t="str">
        <f t="shared" si="1"/>
        <v>A</v>
      </c>
      <c r="CX13" s="82">
        <f t="shared" si="2"/>
        <v>3.4100000000000006</v>
      </c>
      <c r="CY13" s="82">
        <f t="shared" si="3"/>
        <v>3.4100000000000006</v>
      </c>
      <c r="CZ13" s="82">
        <f t="shared" si="4"/>
        <v>2.2000000000000002</v>
      </c>
      <c r="DA13" s="82">
        <f t="shared" si="5"/>
        <v>2.4750000000000001</v>
      </c>
      <c r="DB13" s="82">
        <f t="shared" si="6"/>
        <v>11.495000000000001</v>
      </c>
    </row>
    <row r="14" spans="1:106" ht="19.5">
      <c r="A14" s="363" t="s">
        <v>27</v>
      </c>
      <c r="B14" s="2" t="s">
        <v>21</v>
      </c>
      <c r="C14" s="3">
        <v>2.2000000000000002</v>
      </c>
      <c r="D14" s="4">
        <v>2.2000000000000002</v>
      </c>
      <c r="E14" s="3">
        <v>1.4850000000000003</v>
      </c>
      <c r="F14" s="4">
        <v>1.4850000000000003</v>
      </c>
      <c r="H14" s="81" t="s">
        <v>43</v>
      </c>
      <c r="I14" s="79">
        <v>2</v>
      </c>
      <c r="J14" s="79" t="s">
        <v>20</v>
      </c>
      <c r="K14" s="78" t="s">
        <v>25</v>
      </c>
      <c r="L14" s="82">
        <v>7.7</v>
      </c>
      <c r="M14" s="82">
        <v>11</v>
      </c>
      <c r="N14" s="82">
        <v>3.5</v>
      </c>
      <c r="O14" s="82">
        <v>6.7</v>
      </c>
      <c r="P14" s="82">
        <v>28.9</v>
      </c>
      <c r="R14" s="81">
        <v>19</v>
      </c>
      <c r="S14" s="79">
        <v>10</v>
      </c>
      <c r="T14" s="79" t="s">
        <v>20</v>
      </c>
      <c r="U14" s="78" t="s">
        <v>21</v>
      </c>
      <c r="V14" s="82">
        <v>3.1</v>
      </c>
      <c r="W14" s="82">
        <v>3.1</v>
      </c>
      <c r="X14" s="82">
        <v>2</v>
      </c>
      <c r="Y14" s="82">
        <v>2.25</v>
      </c>
      <c r="Z14" s="82">
        <v>10.45</v>
      </c>
      <c r="AB14" s="81" t="s">
        <v>43</v>
      </c>
      <c r="AC14" s="79">
        <v>26</v>
      </c>
      <c r="AD14" s="79" t="s">
        <v>26</v>
      </c>
      <c r="AE14" s="78" t="s">
        <v>25</v>
      </c>
      <c r="AF14" s="82">
        <v>6.9</v>
      </c>
      <c r="AG14" s="82">
        <v>9</v>
      </c>
      <c r="AH14" s="82">
        <v>3.4</v>
      </c>
      <c r="AI14" s="82">
        <v>5.8</v>
      </c>
      <c r="AJ14" s="82">
        <v>25.1</v>
      </c>
      <c r="AL14" s="81">
        <v>19</v>
      </c>
      <c r="AM14" s="79">
        <v>50</v>
      </c>
      <c r="AN14" s="79" t="s">
        <v>26</v>
      </c>
      <c r="AO14" s="78" t="s">
        <v>21</v>
      </c>
      <c r="AP14" s="82">
        <v>2.4</v>
      </c>
      <c r="AQ14" s="82">
        <v>2.2999999999999998</v>
      </c>
      <c r="AR14" s="82">
        <v>1.6</v>
      </c>
      <c r="AS14" s="82">
        <v>1.8</v>
      </c>
      <c r="AT14" s="82">
        <v>8.1</v>
      </c>
      <c r="AV14" s="81" t="s">
        <v>43</v>
      </c>
      <c r="AW14" s="79">
        <v>74</v>
      </c>
      <c r="AX14" s="79" t="s">
        <v>27</v>
      </c>
      <c r="AY14" s="78" t="s">
        <v>25</v>
      </c>
      <c r="AZ14" s="82">
        <v>4.5999999999999996</v>
      </c>
      <c r="BA14" s="82">
        <v>7.5</v>
      </c>
      <c r="BB14" s="82">
        <v>2.5</v>
      </c>
      <c r="BC14" s="82">
        <v>3.9</v>
      </c>
      <c r="BD14" s="82">
        <v>18.5</v>
      </c>
      <c r="BF14" s="81">
        <v>19</v>
      </c>
      <c r="BG14" s="79">
        <v>30</v>
      </c>
      <c r="BH14" s="79" t="s">
        <v>26</v>
      </c>
      <c r="BI14" s="78" t="s">
        <v>21</v>
      </c>
      <c r="BJ14" s="82">
        <v>2.4</v>
      </c>
      <c r="BK14" s="82">
        <v>2.2999999999999998</v>
      </c>
      <c r="BL14" s="82">
        <v>1.6</v>
      </c>
      <c r="BM14" s="82">
        <v>1.8</v>
      </c>
      <c r="BN14" s="82">
        <v>8.1</v>
      </c>
      <c r="BP14" s="81" t="s">
        <v>43</v>
      </c>
      <c r="BQ14" s="79">
        <v>1</v>
      </c>
      <c r="BR14" s="79" t="s">
        <v>20</v>
      </c>
      <c r="BS14" s="78" t="s">
        <v>25</v>
      </c>
      <c r="BT14" s="82">
        <v>7.7</v>
      </c>
      <c r="BU14" s="82">
        <v>11</v>
      </c>
      <c r="BV14" s="82">
        <v>3.5</v>
      </c>
      <c r="BW14" s="82">
        <v>6.7</v>
      </c>
      <c r="BX14" s="82">
        <v>28.9</v>
      </c>
      <c r="BZ14" s="182" t="s">
        <v>43</v>
      </c>
      <c r="CA14" s="23">
        <v>16</v>
      </c>
      <c r="CB14" s="79" t="s">
        <v>26</v>
      </c>
      <c r="CC14" s="78" t="s">
        <v>25</v>
      </c>
      <c r="CD14" s="82">
        <v>6.9</v>
      </c>
      <c r="CE14" s="82">
        <v>9</v>
      </c>
      <c r="CF14" s="82">
        <v>3.4</v>
      </c>
      <c r="CG14" s="82">
        <v>5.8</v>
      </c>
      <c r="CH14" s="82">
        <v>25.1</v>
      </c>
      <c r="CJ14" s="182">
        <v>19.05</v>
      </c>
      <c r="CK14" s="23">
        <v>100</v>
      </c>
      <c r="CL14" s="79" t="s">
        <v>28</v>
      </c>
      <c r="CM14" s="78" t="s">
        <v>21</v>
      </c>
      <c r="CN14" s="82">
        <v>1.85</v>
      </c>
      <c r="CO14" s="82">
        <v>1.85</v>
      </c>
      <c r="CP14" s="82">
        <v>1.2</v>
      </c>
      <c r="CQ14" s="82">
        <v>1.3</v>
      </c>
      <c r="CR14" s="82">
        <v>6.2</v>
      </c>
      <c r="CT14" s="182">
        <f>'TABELA UNIFICADA 2024'!E14</f>
        <v>0</v>
      </c>
      <c r="CU14" s="23">
        <f>'TABELA UNIFICADA 2024'!F14</f>
        <v>2</v>
      </c>
      <c r="CV14" s="79" t="str">
        <f t="shared" si="0"/>
        <v>AA</v>
      </c>
      <c r="CW14" s="78" t="str">
        <f t="shared" si="1"/>
        <v>A</v>
      </c>
      <c r="CX14" s="82">
        <f t="shared" si="2"/>
        <v>3.4100000000000006</v>
      </c>
      <c r="CY14" s="82">
        <f t="shared" si="3"/>
        <v>3.4100000000000006</v>
      </c>
      <c r="CZ14" s="82">
        <f t="shared" si="4"/>
        <v>2.2000000000000002</v>
      </c>
      <c r="DA14" s="82">
        <f t="shared" si="5"/>
        <v>2.4750000000000001</v>
      </c>
      <c r="DB14" s="82">
        <f t="shared" si="6"/>
        <v>11.495000000000001</v>
      </c>
    </row>
    <row r="15" spans="1:106" ht="19.5">
      <c r="A15" s="363"/>
      <c r="B15" s="2" t="s">
        <v>22</v>
      </c>
      <c r="C15" s="3">
        <v>2.2000000000000002</v>
      </c>
      <c r="D15" s="4">
        <v>2.2000000000000002</v>
      </c>
      <c r="E15" s="3">
        <v>1.4850000000000003</v>
      </c>
      <c r="F15" s="4">
        <v>1.4850000000000003</v>
      </c>
      <c r="H15" s="81" t="s">
        <v>43</v>
      </c>
      <c r="I15" s="79">
        <v>2</v>
      </c>
      <c r="J15" s="79" t="s">
        <v>20</v>
      </c>
      <c r="K15" s="78" t="s">
        <v>25</v>
      </c>
      <c r="L15" s="82">
        <v>7.7</v>
      </c>
      <c r="M15" s="82">
        <v>11</v>
      </c>
      <c r="N15" s="82">
        <v>3.5</v>
      </c>
      <c r="O15" s="82">
        <v>6.7</v>
      </c>
      <c r="P15" s="82">
        <v>28.9</v>
      </c>
      <c r="R15" s="81">
        <v>25</v>
      </c>
      <c r="S15" s="79">
        <v>30</v>
      </c>
      <c r="T15" s="79" t="s">
        <v>26</v>
      </c>
      <c r="U15" s="78" t="s">
        <v>22</v>
      </c>
      <c r="V15" s="82">
        <v>2.5</v>
      </c>
      <c r="W15" s="82">
        <v>2.4</v>
      </c>
      <c r="X15" s="82">
        <v>1.6</v>
      </c>
      <c r="Y15" s="82">
        <v>1.8</v>
      </c>
      <c r="Z15" s="82">
        <v>8.3000000000000007</v>
      </c>
      <c r="AB15" s="81">
        <v>19.05</v>
      </c>
      <c r="AC15" s="79">
        <v>99</v>
      </c>
      <c r="AD15" s="79" t="s">
        <v>27</v>
      </c>
      <c r="AE15" s="78" t="s">
        <v>21</v>
      </c>
      <c r="AF15" s="82">
        <v>2</v>
      </c>
      <c r="AG15" s="82">
        <v>2</v>
      </c>
      <c r="AH15" s="82">
        <v>1.35</v>
      </c>
      <c r="AI15" s="82">
        <v>1.35</v>
      </c>
      <c r="AJ15" s="82">
        <v>6.6999999999999993</v>
      </c>
      <c r="AL15" s="81">
        <v>19</v>
      </c>
      <c r="AM15" s="79">
        <v>50</v>
      </c>
      <c r="AN15" s="79" t="s">
        <v>26</v>
      </c>
      <c r="AO15" s="78" t="s">
        <v>21</v>
      </c>
      <c r="AP15" s="82">
        <v>2.4</v>
      </c>
      <c r="AQ15" s="82">
        <v>2.2999999999999998</v>
      </c>
      <c r="AR15" s="82">
        <v>1.6</v>
      </c>
      <c r="AS15" s="82">
        <v>1.8</v>
      </c>
      <c r="AT15" s="82">
        <v>8.1</v>
      </c>
      <c r="AV15" s="81" t="s">
        <v>43</v>
      </c>
      <c r="AW15" s="79">
        <v>1</v>
      </c>
      <c r="AX15" s="79" t="s">
        <v>20</v>
      </c>
      <c r="AY15" s="78" t="s">
        <v>25</v>
      </c>
      <c r="AZ15" s="82">
        <v>7.7</v>
      </c>
      <c r="BA15" s="82">
        <v>11</v>
      </c>
      <c r="BB15" s="82">
        <v>3.5</v>
      </c>
      <c r="BC15" s="82">
        <v>6.7</v>
      </c>
      <c r="BD15" s="82">
        <v>28.9</v>
      </c>
      <c r="BF15" s="81">
        <v>19</v>
      </c>
      <c r="BG15" s="79">
        <v>47</v>
      </c>
      <c r="BH15" s="79" t="s">
        <v>26</v>
      </c>
      <c r="BI15" s="78" t="s">
        <v>21</v>
      </c>
      <c r="BJ15" s="82">
        <v>2.4</v>
      </c>
      <c r="BK15" s="82">
        <v>2.2999999999999998</v>
      </c>
      <c r="BL15" s="82">
        <v>1.6</v>
      </c>
      <c r="BM15" s="82">
        <v>1.8</v>
      </c>
      <c r="BN15" s="82">
        <v>8.1</v>
      </c>
      <c r="BP15" s="81" t="s">
        <v>43</v>
      </c>
      <c r="BQ15" s="79">
        <v>1</v>
      </c>
      <c r="BR15" s="79" t="s">
        <v>20</v>
      </c>
      <c r="BS15" s="78" t="s">
        <v>25</v>
      </c>
      <c r="BT15" s="82">
        <v>7.7</v>
      </c>
      <c r="BU15" s="82">
        <v>11</v>
      </c>
      <c r="BV15" s="82">
        <v>3.5</v>
      </c>
      <c r="BW15" s="82">
        <v>6.7</v>
      </c>
      <c r="BX15" s="82">
        <v>28.9</v>
      </c>
      <c r="BZ15" s="182" t="s">
        <v>43</v>
      </c>
      <c r="CA15" s="23">
        <v>5</v>
      </c>
      <c r="CB15" s="79" t="s">
        <v>20</v>
      </c>
      <c r="CC15" s="78" t="s">
        <v>25</v>
      </c>
      <c r="CD15" s="82">
        <v>7.7</v>
      </c>
      <c r="CE15" s="82">
        <v>11</v>
      </c>
      <c r="CF15" s="82">
        <v>3.5</v>
      </c>
      <c r="CG15" s="82">
        <v>6.7</v>
      </c>
      <c r="CH15" s="82">
        <v>28.9</v>
      </c>
      <c r="CJ15" s="182">
        <v>19.05</v>
      </c>
      <c r="CK15" s="23">
        <v>10</v>
      </c>
      <c r="CL15" s="79" t="s">
        <v>20</v>
      </c>
      <c r="CM15" s="78" t="s">
        <v>21</v>
      </c>
      <c r="CN15" s="82">
        <v>3.1</v>
      </c>
      <c r="CO15" s="82">
        <v>3.1</v>
      </c>
      <c r="CP15" s="82">
        <v>2</v>
      </c>
      <c r="CQ15" s="82">
        <v>2.25</v>
      </c>
      <c r="CR15" s="82">
        <v>10.45</v>
      </c>
      <c r="CT15" s="182">
        <f>'TABELA UNIFICADA 2024'!E15</f>
        <v>0</v>
      </c>
      <c r="CU15" s="23">
        <f>'TABELA UNIFICADA 2024'!F15</f>
        <v>1</v>
      </c>
      <c r="CV15" s="79" t="str">
        <f t="shared" si="0"/>
        <v>AA</v>
      </c>
      <c r="CW15" s="78" t="str">
        <f t="shared" si="1"/>
        <v>A</v>
      </c>
      <c r="CX15" s="82">
        <f t="shared" si="2"/>
        <v>3.4100000000000006</v>
      </c>
      <c r="CY15" s="82">
        <f t="shared" si="3"/>
        <v>3.4100000000000006</v>
      </c>
      <c r="CZ15" s="82">
        <f t="shared" si="4"/>
        <v>2.2000000000000002</v>
      </c>
      <c r="DA15" s="82">
        <f t="shared" si="5"/>
        <v>2.4750000000000001</v>
      </c>
      <c r="DB15" s="82">
        <f t="shared" si="6"/>
        <v>11.495000000000001</v>
      </c>
    </row>
    <row r="16" spans="1:106" ht="19.5">
      <c r="A16" s="363"/>
      <c r="B16" s="2" t="s">
        <v>23</v>
      </c>
      <c r="C16" s="3">
        <v>2.8600000000000003</v>
      </c>
      <c r="D16" s="4">
        <v>3.63</v>
      </c>
      <c r="E16" s="3">
        <v>1.4850000000000003</v>
      </c>
      <c r="F16" s="4">
        <v>1.4850000000000003</v>
      </c>
      <c r="H16" s="81" t="s">
        <v>43</v>
      </c>
      <c r="I16" s="79">
        <v>1</v>
      </c>
      <c r="J16" s="79" t="s">
        <v>20</v>
      </c>
      <c r="K16" s="78" t="s">
        <v>25</v>
      </c>
      <c r="L16" s="82">
        <v>7.7</v>
      </c>
      <c r="M16" s="82">
        <v>11</v>
      </c>
      <c r="N16" s="82">
        <v>3.5</v>
      </c>
      <c r="O16" s="82">
        <v>6.7</v>
      </c>
      <c r="P16" s="82">
        <v>28.9</v>
      </c>
      <c r="R16" s="81">
        <v>24</v>
      </c>
      <c r="S16" s="79">
        <v>10</v>
      </c>
      <c r="T16" s="79" t="s">
        <v>20</v>
      </c>
      <c r="U16" s="78" t="s">
        <v>22</v>
      </c>
      <c r="V16" s="82">
        <v>3.2</v>
      </c>
      <c r="W16" s="82">
        <v>3.2</v>
      </c>
      <c r="X16" s="82">
        <v>2</v>
      </c>
      <c r="Y16" s="82">
        <v>2.25</v>
      </c>
      <c r="Z16" s="82">
        <v>10.65</v>
      </c>
      <c r="AB16" s="81">
        <v>19.05</v>
      </c>
      <c r="AC16" s="79">
        <v>30</v>
      </c>
      <c r="AD16" s="79" t="s">
        <v>26</v>
      </c>
      <c r="AE16" s="78" t="s">
        <v>21</v>
      </c>
      <c r="AF16" s="82">
        <v>2.4</v>
      </c>
      <c r="AG16" s="82">
        <v>2.2999999999999998</v>
      </c>
      <c r="AH16" s="82">
        <v>1.6</v>
      </c>
      <c r="AI16" s="82">
        <v>1.8</v>
      </c>
      <c r="AJ16" s="82">
        <v>8.1</v>
      </c>
      <c r="AL16" s="81">
        <v>19</v>
      </c>
      <c r="AM16" s="79">
        <v>49</v>
      </c>
      <c r="AN16" s="79" t="s">
        <v>26</v>
      </c>
      <c r="AO16" s="78" t="s">
        <v>21</v>
      </c>
      <c r="AP16" s="82">
        <v>2.4</v>
      </c>
      <c r="AQ16" s="82">
        <v>2.2999999999999998</v>
      </c>
      <c r="AR16" s="82">
        <v>1.6</v>
      </c>
      <c r="AS16" s="82">
        <v>1.8</v>
      </c>
      <c r="AT16" s="82">
        <v>8.1</v>
      </c>
      <c r="AV16" s="81" t="s">
        <v>43</v>
      </c>
      <c r="AW16" s="79">
        <v>2</v>
      </c>
      <c r="AX16" s="79" t="s">
        <v>20</v>
      </c>
      <c r="AY16" s="78" t="s">
        <v>25</v>
      </c>
      <c r="AZ16" s="82">
        <v>7.7</v>
      </c>
      <c r="BA16" s="82">
        <v>11</v>
      </c>
      <c r="BB16" s="82">
        <v>3.5</v>
      </c>
      <c r="BC16" s="82">
        <v>6.7</v>
      </c>
      <c r="BD16" s="82">
        <v>28.9</v>
      </c>
      <c r="BF16" s="81">
        <v>19.05</v>
      </c>
      <c r="BG16" s="79">
        <v>90</v>
      </c>
      <c r="BH16" s="79" t="s">
        <v>27</v>
      </c>
      <c r="BI16" s="78" t="s">
        <v>21</v>
      </c>
      <c r="BJ16" s="82">
        <v>2</v>
      </c>
      <c r="BK16" s="82">
        <v>2</v>
      </c>
      <c r="BL16" s="82">
        <v>1.35</v>
      </c>
      <c r="BM16" s="82">
        <v>1.35</v>
      </c>
      <c r="BN16" s="82">
        <v>6.6999999999999993</v>
      </c>
      <c r="BP16" s="81" t="s">
        <v>43</v>
      </c>
      <c r="BQ16" s="79">
        <v>1</v>
      </c>
      <c r="BR16" s="79" t="s">
        <v>20</v>
      </c>
      <c r="BS16" s="78" t="s">
        <v>25</v>
      </c>
      <c r="BT16" s="82">
        <v>7.7</v>
      </c>
      <c r="BU16" s="82">
        <v>11</v>
      </c>
      <c r="BV16" s="82">
        <v>3.5</v>
      </c>
      <c r="BW16" s="82">
        <v>6.7</v>
      </c>
      <c r="BX16" s="82">
        <v>28.9</v>
      </c>
      <c r="BZ16" s="182" t="s">
        <v>43</v>
      </c>
      <c r="CA16" s="23">
        <v>2</v>
      </c>
      <c r="CB16" s="79" t="s">
        <v>20</v>
      </c>
      <c r="CC16" s="78" t="s">
        <v>25</v>
      </c>
      <c r="CD16" s="82">
        <v>7.7</v>
      </c>
      <c r="CE16" s="82">
        <v>11</v>
      </c>
      <c r="CF16" s="82">
        <v>3.5</v>
      </c>
      <c r="CG16" s="82">
        <v>6.7</v>
      </c>
      <c r="CH16" s="82">
        <v>28.9</v>
      </c>
      <c r="CJ16" s="182">
        <v>35</v>
      </c>
      <c r="CK16" s="23">
        <v>60</v>
      </c>
      <c r="CL16" s="79" t="s">
        <v>27</v>
      </c>
      <c r="CM16" s="78" t="s">
        <v>23</v>
      </c>
      <c r="CN16" s="82">
        <v>2.6</v>
      </c>
      <c r="CO16" s="82">
        <v>3.3</v>
      </c>
      <c r="CP16" s="82">
        <v>1.35</v>
      </c>
      <c r="CQ16" s="82">
        <v>1.35</v>
      </c>
      <c r="CR16" s="82">
        <v>8.6</v>
      </c>
      <c r="CT16" s="182">
        <f>'TABELA UNIFICADA 2024'!E16</f>
        <v>28</v>
      </c>
      <c r="CU16" s="23">
        <f>'TABELA UNIFICADA 2024'!F16</f>
        <v>44</v>
      </c>
      <c r="CV16" s="79" t="str">
        <f t="shared" si="0"/>
        <v>BB</v>
      </c>
      <c r="CW16" s="78" t="str">
        <f t="shared" si="1"/>
        <v>B</v>
      </c>
      <c r="CX16" s="82">
        <f t="shared" si="2"/>
        <v>2.75</v>
      </c>
      <c r="CY16" s="82">
        <f t="shared" si="3"/>
        <v>2.64</v>
      </c>
      <c r="CZ16" s="82">
        <f t="shared" si="4"/>
        <v>1.7600000000000002</v>
      </c>
      <c r="DA16" s="82">
        <f t="shared" si="5"/>
        <v>1.9800000000000002</v>
      </c>
      <c r="DB16" s="82">
        <f t="shared" si="6"/>
        <v>9.1300000000000008</v>
      </c>
    </row>
    <row r="17" spans="1:106" ht="19.5">
      <c r="A17" s="363"/>
      <c r="B17" s="2" t="s">
        <v>24</v>
      </c>
      <c r="C17" s="3">
        <v>3.63</v>
      </c>
      <c r="D17" s="4">
        <v>5.5</v>
      </c>
      <c r="E17" s="3">
        <v>2.75</v>
      </c>
      <c r="F17" s="4">
        <v>2.8600000000000003</v>
      </c>
      <c r="H17" s="81" t="s">
        <v>43</v>
      </c>
      <c r="I17" s="79">
        <v>2</v>
      </c>
      <c r="J17" s="79" t="s">
        <v>20</v>
      </c>
      <c r="K17" s="78" t="s">
        <v>25</v>
      </c>
      <c r="L17" s="82">
        <v>7.7</v>
      </c>
      <c r="M17" s="82">
        <v>11</v>
      </c>
      <c r="N17" s="82">
        <v>3.5</v>
      </c>
      <c r="O17" s="82">
        <v>6.7</v>
      </c>
      <c r="P17" s="82">
        <v>28.9</v>
      </c>
      <c r="R17" s="81">
        <v>28</v>
      </c>
      <c r="S17" s="79">
        <v>40</v>
      </c>
      <c r="T17" s="79" t="s">
        <v>26</v>
      </c>
      <c r="U17" s="78" t="s">
        <v>22</v>
      </c>
      <c r="V17" s="82">
        <v>2.5</v>
      </c>
      <c r="W17" s="82">
        <v>2.4</v>
      </c>
      <c r="X17" s="82">
        <v>1.6</v>
      </c>
      <c r="Y17" s="82">
        <v>1.8</v>
      </c>
      <c r="Z17" s="82">
        <v>8.3000000000000007</v>
      </c>
      <c r="AB17" s="81" t="s">
        <v>43</v>
      </c>
      <c r="AC17" s="79">
        <v>50</v>
      </c>
      <c r="AD17" s="79" t="s">
        <v>26</v>
      </c>
      <c r="AE17" s="78" t="s">
        <v>25</v>
      </c>
      <c r="AF17" s="82">
        <v>6.9</v>
      </c>
      <c r="AG17" s="82">
        <v>9</v>
      </c>
      <c r="AH17" s="82">
        <v>3.4</v>
      </c>
      <c r="AI17" s="82">
        <v>5.8</v>
      </c>
      <c r="AJ17" s="82">
        <v>25.1</v>
      </c>
      <c r="AL17" s="81">
        <v>14</v>
      </c>
      <c r="AM17" s="79">
        <v>47</v>
      </c>
      <c r="AN17" s="79" t="s">
        <v>26</v>
      </c>
      <c r="AO17" s="78" t="s">
        <v>21</v>
      </c>
      <c r="AP17" s="82">
        <v>2.4</v>
      </c>
      <c r="AQ17" s="82">
        <v>2.2999999999999998</v>
      </c>
      <c r="AR17" s="82">
        <v>1.6</v>
      </c>
      <c r="AS17" s="82">
        <v>1.8</v>
      </c>
      <c r="AT17" s="82">
        <v>8.1</v>
      </c>
      <c r="AV17" s="81" t="s">
        <v>43</v>
      </c>
      <c r="AW17" s="79">
        <v>5</v>
      </c>
      <c r="AX17" s="79" t="s">
        <v>20</v>
      </c>
      <c r="AY17" s="78" t="s">
        <v>25</v>
      </c>
      <c r="AZ17" s="82">
        <v>7.7</v>
      </c>
      <c r="BA17" s="82">
        <v>11</v>
      </c>
      <c r="BB17" s="82">
        <v>3.5</v>
      </c>
      <c r="BC17" s="82">
        <v>6.7</v>
      </c>
      <c r="BD17" s="82">
        <v>28.9</v>
      </c>
      <c r="BF17" s="81">
        <v>28</v>
      </c>
      <c r="BG17" s="79">
        <v>43</v>
      </c>
      <c r="BH17" s="79" t="s">
        <v>26</v>
      </c>
      <c r="BI17" s="78" t="s">
        <v>22</v>
      </c>
      <c r="BJ17" s="82">
        <v>2.5</v>
      </c>
      <c r="BK17" s="82">
        <v>2.4</v>
      </c>
      <c r="BL17" s="82">
        <v>1.6</v>
      </c>
      <c r="BM17" s="82">
        <v>1.8</v>
      </c>
      <c r="BN17" s="82">
        <v>8.3000000000000007</v>
      </c>
      <c r="BP17" s="81" t="s">
        <v>43</v>
      </c>
      <c r="BQ17" s="79">
        <v>3</v>
      </c>
      <c r="BR17" s="79" t="s">
        <v>20</v>
      </c>
      <c r="BS17" s="78" t="s">
        <v>25</v>
      </c>
      <c r="BT17" s="82">
        <v>7.7</v>
      </c>
      <c r="BU17" s="82">
        <v>11</v>
      </c>
      <c r="BV17" s="82">
        <v>3.5</v>
      </c>
      <c r="BW17" s="82">
        <v>6.7</v>
      </c>
      <c r="BX17" s="82">
        <v>28.9</v>
      </c>
      <c r="BZ17" s="182" t="s">
        <v>43</v>
      </c>
      <c r="CA17" s="23">
        <v>1</v>
      </c>
      <c r="CB17" s="79" t="s">
        <v>20</v>
      </c>
      <c r="CC17" s="78" t="s">
        <v>25</v>
      </c>
      <c r="CD17" s="82">
        <v>7.7</v>
      </c>
      <c r="CE17" s="82">
        <v>11</v>
      </c>
      <c r="CF17" s="82">
        <v>3.5</v>
      </c>
      <c r="CG17" s="82">
        <v>6.7</v>
      </c>
      <c r="CH17" s="82">
        <v>28.9</v>
      </c>
      <c r="CJ17" s="182" t="s">
        <v>43</v>
      </c>
      <c r="CK17" s="23">
        <v>3</v>
      </c>
      <c r="CL17" s="79" t="s">
        <v>20</v>
      </c>
      <c r="CM17" s="78" t="s">
        <v>25</v>
      </c>
      <c r="CN17" s="82">
        <v>7.7</v>
      </c>
      <c r="CO17" s="82">
        <v>11</v>
      </c>
      <c r="CP17" s="82">
        <v>3.5</v>
      </c>
      <c r="CQ17" s="82">
        <v>6.7</v>
      </c>
      <c r="CR17" s="82">
        <v>28.9</v>
      </c>
      <c r="CT17" s="182">
        <f>'TABELA UNIFICADA 2024'!E17</f>
        <v>42</v>
      </c>
      <c r="CU17" s="23">
        <f>'TABELA UNIFICADA 2024'!F17</f>
        <v>22</v>
      </c>
      <c r="CV17" s="79" t="str">
        <f t="shared" si="0"/>
        <v>BB</v>
      </c>
      <c r="CW17" s="78" t="str">
        <f t="shared" si="1"/>
        <v>D</v>
      </c>
      <c r="CX17" s="82">
        <f t="shared" si="2"/>
        <v>4.95</v>
      </c>
      <c r="CY17" s="82">
        <f t="shared" si="3"/>
        <v>5.5</v>
      </c>
      <c r="CZ17" s="82">
        <f t="shared" si="4"/>
        <v>2.75</v>
      </c>
      <c r="DA17" s="82">
        <f t="shared" si="5"/>
        <v>4.29</v>
      </c>
      <c r="DB17" s="82">
        <f t="shared" si="6"/>
        <v>17.489999999999998</v>
      </c>
    </row>
    <row r="18" spans="1:106" ht="19.5">
      <c r="A18" s="363"/>
      <c r="B18" s="2" t="s">
        <v>25</v>
      </c>
      <c r="C18" s="3">
        <v>5.0599999999999996</v>
      </c>
      <c r="D18" s="4">
        <v>8.25</v>
      </c>
      <c r="E18" s="3">
        <v>2.75</v>
      </c>
      <c r="F18" s="4">
        <v>4.29</v>
      </c>
      <c r="H18" s="81" t="s">
        <v>43</v>
      </c>
      <c r="I18" s="79">
        <v>1</v>
      </c>
      <c r="J18" s="79" t="s">
        <v>20</v>
      </c>
      <c r="K18" s="78" t="s">
        <v>25</v>
      </c>
      <c r="L18" s="82">
        <v>7.7</v>
      </c>
      <c r="M18" s="82">
        <v>11</v>
      </c>
      <c r="N18" s="82">
        <v>3.5</v>
      </c>
      <c r="O18" s="82">
        <v>6.7</v>
      </c>
      <c r="P18" s="82">
        <v>28.9</v>
      </c>
      <c r="R18" s="81">
        <v>19</v>
      </c>
      <c r="S18" s="79">
        <v>15</v>
      </c>
      <c r="T18" s="79" t="s">
        <v>26</v>
      </c>
      <c r="U18" s="78" t="s">
        <v>21</v>
      </c>
      <c r="V18" s="82">
        <v>2.4</v>
      </c>
      <c r="W18" s="82">
        <v>2.2999999999999998</v>
      </c>
      <c r="X18" s="82">
        <v>1.6</v>
      </c>
      <c r="Y18" s="82">
        <v>1.8</v>
      </c>
      <c r="Z18" s="82">
        <v>8.1</v>
      </c>
      <c r="AB18" s="81">
        <v>14.03</v>
      </c>
      <c r="AC18" s="79">
        <v>60</v>
      </c>
      <c r="AD18" s="79" t="s">
        <v>27</v>
      </c>
      <c r="AE18" s="78" t="s">
        <v>21</v>
      </c>
      <c r="AF18" s="82">
        <v>2</v>
      </c>
      <c r="AG18" s="82">
        <v>2</v>
      </c>
      <c r="AH18" s="82">
        <v>1.35</v>
      </c>
      <c r="AI18" s="82">
        <v>1.35</v>
      </c>
      <c r="AJ18" s="82">
        <v>6.6999999999999993</v>
      </c>
      <c r="AL18" s="81" t="s">
        <v>43</v>
      </c>
      <c r="AM18" s="79">
        <v>1</v>
      </c>
      <c r="AN18" s="79" t="s">
        <v>20</v>
      </c>
      <c r="AO18" s="78" t="s">
        <v>25</v>
      </c>
      <c r="AP18" s="82">
        <v>7.7</v>
      </c>
      <c r="AQ18" s="82">
        <v>11</v>
      </c>
      <c r="AR18" s="82">
        <v>3.5</v>
      </c>
      <c r="AS18" s="82">
        <v>6.7</v>
      </c>
      <c r="AT18" s="82">
        <v>28.9</v>
      </c>
      <c r="AV18" s="81" t="s">
        <v>43</v>
      </c>
      <c r="AW18" s="79">
        <v>1</v>
      </c>
      <c r="AX18" s="79" t="s">
        <v>20</v>
      </c>
      <c r="AY18" s="78" t="s">
        <v>25</v>
      </c>
      <c r="AZ18" s="82">
        <v>7.7</v>
      </c>
      <c r="BA18" s="82">
        <v>11</v>
      </c>
      <c r="BB18" s="82">
        <v>3.5</v>
      </c>
      <c r="BC18" s="82">
        <v>6.7</v>
      </c>
      <c r="BD18" s="82">
        <v>28.9</v>
      </c>
      <c r="BF18" s="81">
        <v>24</v>
      </c>
      <c r="BG18" s="79">
        <v>47</v>
      </c>
      <c r="BH18" s="79" t="s">
        <v>26</v>
      </c>
      <c r="BI18" s="78" t="s">
        <v>22</v>
      </c>
      <c r="BJ18" s="82">
        <v>2.5</v>
      </c>
      <c r="BK18" s="82">
        <v>2.4</v>
      </c>
      <c r="BL18" s="82">
        <v>1.6</v>
      </c>
      <c r="BM18" s="82">
        <v>1.8</v>
      </c>
      <c r="BN18" s="82">
        <v>8.3000000000000007</v>
      </c>
      <c r="BP18" s="81" t="s">
        <v>43</v>
      </c>
      <c r="BQ18" s="79">
        <v>2</v>
      </c>
      <c r="BR18" s="79" t="s">
        <v>20</v>
      </c>
      <c r="BS18" s="78" t="s">
        <v>25</v>
      </c>
      <c r="BT18" s="82">
        <v>7.7</v>
      </c>
      <c r="BU18" s="82">
        <v>11</v>
      </c>
      <c r="BV18" s="82">
        <v>3.5</v>
      </c>
      <c r="BW18" s="82">
        <v>6.7</v>
      </c>
      <c r="BX18" s="82">
        <v>28.9</v>
      </c>
      <c r="BZ18" s="182">
        <v>14</v>
      </c>
      <c r="CA18" s="23">
        <v>50</v>
      </c>
      <c r="CB18" s="79" t="s">
        <v>26</v>
      </c>
      <c r="CC18" s="78" t="s">
        <v>21</v>
      </c>
      <c r="CD18" s="82">
        <v>2.4</v>
      </c>
      <c r="CE18" s="82">
        <v>2.2999999999999998</v>
      </c>
      <c r="CF18" s="82">
        <v>1.6</v>
      </c>
      <c r="CG18" s="82">
        <v>1.8</v>
      </c>
      <c r="CH18" s="82">
        <v>8.1</v>
      </c>
      <c r="CJ18" s="182">
        <v>19.05</v>
      </c>
      <c r="CK18" s="23">
        <v>20</v>
      </c>
      <c r="CL18" s="79" t="s">
        <v>26</v>
      </c>
      <c r="CM18" s="78" t="s">
        <v>21</v>
      </c>
      <c r="CN18" s="82">
        <v>2.4</v>
      </c>
      <c r="CO18" s="82">
        <v>2.2999999999999998</v>
      </c>
      <c r="CP18" s="82">
        <v>1.6</v>
      </c>
      <c r="CQ18" s="82">
        <v>1.8</v>
      </c>
      <c r="CR18" s="82">
        <v>8.1</v>
      </c>
      <c r="CT18" s="182">
        <f>'TABELA UNIFICADA 2024'!E18</f>
        <v>19.04</v>
      </c>
      <c r="CU18" s="23">
        <f>'TABELA UNIFICADA 2024'!F18</f>
        <v>55</v>
      </c>
      <c r="CV18" s="79" t="str">
        <f t="shared" si="0"/>
        <v>BB</v>
      </c>
      <c r="CW18" s="78" t="str">
        <f t="shared" si="1"/>
        <v>A</v>
      </c>
      <c r="CX18" s="82">
        <f t="shared" si="2"/>
        <v>2.64</v>
      </c>
      <c r="CY18" s="82">
        <f t="shared" si="3"/>
        <v>2.5299999999999998</v>
      </c>
      <c r="CZ18" s="82">
        <f t="shared" si="4"/>
        <v>1.7600000000000002</v>
      </c>
      <c r="DA18" s="82">
        <f t="shared" si="5"/>
        <v>1.9800000000000002</v>
      </c>
      <c r="DB18" s="82">
        <f t="shared" si="6"/>
        <v>8.91</v>
      </c>
    </row>
    <row r="19" spans="1:106" ht="33">
      <c r="A19" s="5"/>
      <c r="B19" s="6"/>
      <c r="C19" s="6"/>
      <c r="D19" s="6"/>
      <c r="E19" s="6"/>
      <c r="F19" s="6"/>
      <c r="H19" s="81" t="s">
        <v>43</v>
      </c>
      <c r="I19" s="79">
        <v>4</v>
      </c>
      <c r="J19" s="79" t="s">
        <v>20</v>
      </c>
      <c r="K19" s="78" t="s">
        <v>25</v>
      </c>
      <c r="L19" s="82">
        <v>7.7</v>
      </c>
      <c r="M19" s="82">
        <v>11</v>
      </c>
      <c r="N19" s="82">
        <v>3.5</v>
      </c>
      <c r="O19" s="82">
        <v>6.7</v>
      </c>
      <c r="P19" s="82">
        <v>28.9</v>
      </c>
      <c r="R19" s="81" t="s">
        <v>43</v>
      </c>
      <c r="S19" s="79">
        <v>201</v>
      </c>
      <c r="T19" s="79" t="s">
        <v>28</v>
      </c>
      <c r="U19" s="78" t="s">
        <v>25</v>
      </c>
      <c r="V19" s="82">
        <v>4.3</v>
      </c>
      <c r="W19" s="82">
        <v>7</v>
      </c>
      <c r="X19" s="82">
        <v>2.6</v>
      </c>
      <c r="Y19" s="82">
        <v>3.9</v>
      </c>
      <c r="Z19" s="82">
        <v>17.8</v>
      </c>
      <c r="AB19" s="81" t="s">
        <v>43</v>
      </c>
      <c r="AC19" s="79">
        <v>11</v>
      </c>
      <c r="AD19" s="79" t="s">
        <v>26</v>
      </c>
      <c r="AE19" s="78" t="s">
        <v>25</v>
      </c>
      <c r="AF19" s="82">
        <v>6.9</v>
      </c>
      <c r="AG19" s="82">
        <v>9</v>
      </c>
      <c r="AH19" s="82">
        <v>3.4</v>
      </c>
      <c r="AI19" s="82">
        <v>5.8</v>
      </c>
      <c r="AJ19" s="82">
        <v>25.1</v>
      </c>
      <c r="AL19" s="81">
        <v>19.05</v>
      </c>
      <c r="AM19" s="79">
        <v>80</v>
      </c>
      <c r="AN19" s="79" t="s">
        <v>27</v>
      </c>
      <c r="AO19" s="78" t="s">
        <v>21</v>
      </c>
      <c r="AP19" s="82">
        <v>2</v>
      </c>
      <c r="AQ19" s="82">
        <v>2</v>
      </c>
      <c r="AR19" s="82">
        <v>1.35</v>
      </c>
      <c r="AS19" s="82">
        <v>1.35</v>
      </c>
      <c r="AT19" s="82">
        <v>6.6999999999999993</v>
      </c>
      <c r="AV19" s="81" t="s">
        <v>43</v>
      </c>
      <c r="AW19" s="79">
        <v>1</v>
      </c>
      <c r="AX19" s="79" t="s">
        <v>20</v>
      </c>
      <c r="AY19" s="78" t="s">
        <v>25</v>
      </c>
      <c r="AZ19" s="82">
        <v>7.7</v>
      </c>
      <c r="BA19" s="82">
        <v>11</v>
      </c>
      <c r="BB19" s="82">
        <v>3.5</v>
      </c>
      <c r="BC19" s="82">
        <v>6.7</v>
      </c>
      <c r="BD19" s="82">
        <v>28.9</v>
      </c>
      <c r="BF19" s="81">
        <v>19.05</v>
      </c>
      <c r="BG19" s="79">
        <v>19</v>
      </c>
      <c r="BH19" s="79" t="s">
        <v>26</v>
      </c>
      <c r="BI19" s="78" t="s">
        <v>21</v>
      </c>
      <c r="BJ19" s="82">
        <v>2.4</v>
      </c>
      <c r="BK19" s="82">
        <v>2.2999999999999998</v>
      </c>
      <c r="BL19" s="82">
        <v>1.6</v>
      </c>
      <c r="BM19" s="82">
        <v>1.8</v>
      </c>
      <c r="BN19" s="82">
        <v>8.1</v>
      </c>
      <c r="BP19" s="81" t="s">
        <v>43</v>
      </c>
      <c r="BQ19" s="79">
        <v>1</v>
      </c>
      <c r="BR19" s="79" t="s">
        <v>20</v>
      </c>
      <c r="BS19" s="78" t="s">
        <v>25</v>
      </c>
      <c r="BT19" s="82">
        <v>7.7</v>
      </c>
      <c r="BU19" s="82">
        <v>11</v>
      </c>
      <c r="BV19" s="82">
        <v>3.5</v>
      </c>
      <c r="BW19" s="82">
        <v>6.7</v>
      </c>
      <c r="BX19" s="82">
        <v>28.9</v>
      </c>
      <c r="BZ19" s="182">
        <v>19</v>
      </c>
      <c r="CA19" s="23">
        <v>100</v>
      </c>
      <c r="CB19" s="79" t="s">
        <v>28</v>
      </c>
      <c r="CC19" s="78" t="s">
        <v>21</v>
      </c>
      <c r="CD19" s="82">
        <v>1.85</v>
      </c>
      <c r="CE19" s="82">
        <v>1.85</v>
      </c>
      <c r="CF19" s="82">
        <v>1.2</v>
      </c>
      <c r="CG19" s="82">
        <v>1.3</v>
      </c>
      <c r="CH19" s="82">
        <v>6.2</v>
      </c>
      <c r="CJ19" s="182">
        <v>65</v>
      </c>
      <c r="CK19" s="23">
        <v>30</v>
      </c>
      <c r="CL19" s="79" t="s">
        <v>26</v>
      </c>
      <c r="CM19" s="78" t="s">
        <v>25</v>
      </c>
      <c r="CN19" s="82">
        <v>6.9</v>
      </c>
      <c r="CO19" s="82">
        <v>9</v>
      </c>
      <c r="CP19" s="82">
        <v>3.4</v>
      </c>
      <c r="CQ19" s="82">
        <v>5.8</v>
      </c>
      <c r="CR19" s="82">
        <v>25.1</v>
      </c>
      <c r="CT19" s="182">
        <f>'TABELA UNIFICADA 2024'!E19</f>
        <v>19.03</v>
      </c>
      <c r="CU19" s="23">
        <f>'TABELA UNIFICADA 2024'!F19</f>
        <v>55</v>
      </c>
      <c r="CV19" s="79" t="str">
        <f t="shared" si="0"/>
        <v>BB</v>
      </c>
      <c r="CW19" s="78" t="str">
        <f t="shared" si="1"/>
        <v>A</v>
      </c>
      <c r="CX19" s="82">
        <f>(IF(CV19="AA",IF(CW19="A",VLOOKUP(CW19,$B$2:$F$6,2,1),IF(CW19="B",VLOOKUP(CW19,$B$2:$F$6,2,1),IF(CW19="C",VLOOKUP(CW19,$B$2:$F$6,2,1),IF(CW19="D",VLOOKUP(CW19,$B$2:$F$6,2,1),IF(CW19="E",VLOOKUP(CW19,$B$2:$F$6,2,1),"-"))))),IF(CV19="BB",IF(CW19="A",VLOOKUP(CW19,$B$8:$F$12,2,1),IF(CW19="B",VLOOKUP(CW19,$B$8:$F$12,2,1),IF(CW19="C",VLOOKUP(CW19,$B$8:$F$12,2,1),IF(CW19="D",VLOOKUP(CW19,$B$8:$F$12,2,1),IF(CW19="E",VLOOKUP(CW19,$B$8:$F$12,2,1),"-"))))),IF(CV19="CC",IF(CW19="A",VLOOKUP(CW19,$B$14:$F$18,2,1),IF(CW19="B",VLOOKUP(CW19,$B$14:$F$18,2,1),IF(CW19="C",VLOOKUP(CW19,$B$14:$F$18,2,1),IF(CW19="D",VLOOKUP(CW19,$B$14:$F$18,2,1),IF(CW19="E",VLOOKUP(CW19,$B$14:$F$18,2,1),"-"))))),IF(CV19="DD",IF(CW19="A",VLOOKUP(CW19,$B$20:$F$24,2,1),IF(CW19="B",VLOOKUP(CW19,$B$20:$F$24,2,1),IF(CW19="C",VLOOKUP(CW19,$B$20:$F$24,2,1),IF(CW19="D",VLOOKUP(CW19,$B$20:$F$24,2,1),IF(CW19="E",VLOOKUP(CW19,$B$20:$F$24,2,1),0))))),0)))))</f>
        <v>2.64</v>
      </c>
      <c r="CY19" s="82">
        <f t="shared" si="3"/>
        <v>2.5299999999999998</v>
      </c>
      <c r="CZ19" s="82">
        <f t="shared" si="4"/>
        <v>1.7600000000000002</v>
      </c>
      <c r="DA19" s="82">
        <f t="shared" si="5"/>
        <v>1.9800000000000002</v>
      </c>
      <c r="DB19" s="82">
        <f t="shared" si="6"/>
        <v>8.91</v>
      </c>
    </row>
    <row r="20" spans="1:106" ht="19.5">
      <c r="A20" s="363" t="s">
        <v>28</v>
      </c>
      <c r="B20" s="2" t="s">
        <v>21</v>
      </c>
      <c r="C20" s="3">
        <v>2.1274999999999999</v>
      </c>
      <c r="D20" s="4">
        <v>2.1274999999999999</v>
      </c>
      <c r="E20" s="3">
        <v>1.38</v>
      </c>
      <c r="F20" s="4">
        <v>1.4949999999999999</v>
      </c>
      <c r="H20" s="81" t="s">
        <v>43</v>
      </c>
      <c r="I20" s="79">
        <v>21</v>
      </c>
      <c r="J20" s="79" t="s">
        <v>26</v>
      </c>
      <c r="K20" s="78" t="s">
        <v>25</v>
      </c>
      <c r="L20" s="82">
        <v>6.9</v>
      </c>
      <c r="M20" s="82">
        <v>9</v>
      </c>
      <c r="N20" s="82">
        <v>3.4</v>
      </c>
      <c r="O20" s="82">
        <v>5.8</v>
      </c>
      <c r="P20" s="82">
        <v>25.1</v>
      </c>
      <c r="R20" s="81" t="s">
        <v>43</v>
      </c>
      <c r="S20" s="79">
        <v>974</v>
      </c>
      <c r="T20" s="79" t="s">
        <v>28</v>
      </c>
      <c r="U20" s="78" t="s">
        <v>25</v>
      </c>
      <c r="V20" s="82">
        <v>4.3</v>
      </c>
      <c r="W20" s="82">
        <v>7</v>
      </c>
      <c r="X20" s="82">
        <v>2.6</v>
      </c>
      <c r="Y20" s="82">
        <v>3.9</v>
      </c>
      <c r="Z20" s="82">
        <v>17.8</v>
      </c>
      <c r="AB20" s="81" t="s">
        <v>43</v>
      </c>
      <c r="AC20" s="79">
        <v>1</v>
      </c>
      <c r="AD20" s="79" t="s">
        <v>20</v>
      </c>
      <c r="AE20" s="78" t="s">
        <v>25</v>
      </c>
      <c r="AF20" s="82">
        <v>7.7</v>
      </c>
      <c r="AG20" s="82">
        <v>11</v>
      </c>
      <c r="AH20" s="82">
        <v>3.5</v>
      </c>
      <c r="AI20" s="82">
        <v>6.7</v>
      </c>
      <c r="AJ20" s="82">
        <v>28.9</v>
      </c>
      <c r="AL20" s="81">
        <v>25</v>
      </c>
      <c r="AM20" s="79">
        <v>21</v>
      </c>
      <c r="AN20" s="79" t="s">
        <v>26</v>
      </c>
      <c r="AO20" s="78" t="s">
        <v>22</v>
      </c>
      <c r="AP20" s="82">
        <v>2.5</v>
      </c>
      <c r="AQ20" s="82">
        <v>2.4</v>
      </c>
      <c r="AR20" s="82">
        <v>1.6</v>
      </c>
      <c r="AS20" s="82">
        <v>1.8</v>
      </c>
      <c r="AT20" s="82">
        <v>8.3000000000000007</v>
      </c>
      <c r="AV20" s="81" t="s">
        <v>43</v>
      </c>
      <c r="AW20" s="79">
        <v>1</v>
      </c>
      <c r="AX20" s="79" t="s">
        <v>20</v>
      </c>
      <c r="AY20" s="78" t="s">
        <v>25</v>
      </c>
      <c r="AZ20" s="82">
        <v>7.7</v>
      </c>
      <c r="BA20" s="82">
        <v>11</v>
      </c>
      <c r="BB20" s="82">
        <v>3.5</v>
      </c>
      <c r="BC20" s="82">
        <v>6.7</v>
      </c>
      <c r="BD20" s="82">
        <v>28.9</v>
      </c>
      <c r="BF20" s="81" t="s">
        <v>43</v>
      </c>
      <c r="BG20" s="79">
        <v>5</v>
      </c>
      <c r="BH20" s="79" t="s">
        <v>20</v>
      </c>
      <c r="BI20" s="78" t="s">
        <v>25</v>
      </c>
      <c r="BJ20" s="82">
        <v>7.7</v>
      </c>
      <c r="BK20" s="82">
        <v>11</v>
      </c>
      <c r="BL20" s="82">
        <v>3.5</v>
      </c>
      <c r="BM20" s="82">
        <v>6.7</v>
      </c>
      <c r="BN20" s="82">
        <v>28.9</v>
      </c>
      <c r="BP20" s="81" t="s">
        <v>43</v>
      </c>
      <c r="BQ20" s="79">
        <v>1</v>
      </c>
      <c r="BR20" s="79" t="s">
        <v>20</v>
      </c>
      <c r="BS20" s="78" t="s">
        <v>25</v>
      </c>
      <c r="BT20" s="82">
        <v>7.7</v>
      </c>
      <c r="BU20" s="82">
        <v>11</v>
      </c>
      <c r="BV20" s="82">
        <v>3.5</v>
      </c>
      <c r="BW20" s="82">
        <v>6.7</v>
      </c>
      <c r="BX20" s="82">
        <v>28.9</v>
      </c>
      <c r="BZ20" s="182">
        <v>24</v>
      </c>
      <c r="CA20" s="23">
        <v>50</v>
      </c>
      <c r="CB20" s="79" t="s">
        <v>26</v>
      </c>
      <c r="CC20" s="78" t="s">
        <v>22</v>
      </c>
      <c r="CD20" s="82">
        <v>2.5</v>
      </c>
      <c r="CE20" s="82">
        <v>2.4</v>
      </c>
      <c r="CF20" s="82">
        <v>1.6</v>
      </c>
      <c r="CG20" s="82">
        <v>1.8</v>
      </c>
      <c r="CH20" s="82">
        <v>8.3000000000000007</v>
      </c>
      <c r="CJ20" s="182">
        <v>44.45</v>
      </c>
      <c r="CK20" s="23">
        <v>30</v>
      </c>
      <c r="CL20" s="79" t="s">
        <v>26</v>
      </c>
      <c r="CM20" s="78" t="s">
        <v>24</v>
      </c>
      <c r="CN20" s="82">
        <v>4.5</v>
      </c>
      <c r="CO20" s="82">
        <v>5</v>
      </c>
      <c r="CP20" s="82">
        <v>2.5</v>
      </c>
      <c r="CQ20" s="82">
        <v>3.9</v>
      </c>
      <c r="CR20" s="82">
        <v>15.9</v>
      </c>
      <c r="CT20" s="182">
        <f>'TABELA UNIFICADA 2024'!E20</f>
        <v>19.05</v>
      </c>
      <c r="CU20" s="23">
        <f>'TABELA UNIFICADA 2024'!F20</f>
        <v>49</v>
      </c>
      <c r="CV20" s="79" t="str">
        <f t="shared" si="0"/>
        <v>BB</v>
      </c>
      <c r="CW20" s="78" t="str">
        <f t="shared" si="1"/>
        <v>A</v>
      </c>
      <c r="CX20" s="82">
        <f t="shared" si="2"/>
        <v>2.64</v>
      </c>
      <c r="CY20" s="82">
        <f t="shared" si="3"/>
        <v>2.5299999999999998</v>
      </c>
      <c r="CZ20" s="82">
        <f t="shared" si="4"/>
        <v>1.7600000000000002</v>
      </c>
      <c r="DA20" s="82">
        <f t="shared" si="5"/>
        <v>1.9800000000000002</v>
      </c>
      <c r="DB20" s="82">
        <f t="shared" si="6"/>
        <v>8.91</v>
      </c>
    </row>
    <row r="21" spans="1:106" ht="19.5">
      <c r="A21" s="363"/>
      <c r="B21" s="2" t="s">
        <v>22</v>
      </c>
      <c r="C21" s="3">
        <v>2.1274999999999999</v>
      </c>
      <c r="D21" s="4">
        <v>2.1274999999999999</v>
      </c>
      <c r="E21" s="3">
        <v>1.38</v>
      </c>
      <c r="F21" s="4">
        <v>1.4949999999999999</v>
      </c>
      <c r="H21" s="81" t="s">
        <v>43</v>
      </c>
      <c r="I21" s="79">
        <v>9</v>
      </c>
      <c r="J21" s="79" t="s">
        <v>20</v>
      </c>
      <c r="K21" s="78" t="s">
        <v>25</v>
      </c>
      <c r="L21" s="82">
        <v>7.7</v>
      </c>
      <c r="M21" s="82">
        <v>11</v>
      </c>
      <c r="N21" s="82">
        <v>3.5</v>
      </c>
      <c r="O21" s="82">
        <v>6.7</v>
      </c>
      <c r="P21" s="82">
        <v>28.9</v>
      </c>
      <c r="R21" s="81" t="s">
        <v>43</v>
      </c>
      <c r="S21" s="79">
        <v>119</v>
      </c>
      <c r="T21" s="79" t="s">
        <v>28</v>
      </c>
      <c r="U21" s="78" t="s">
        <v>25</v>
      </c>
      <c r="V21" s="82">
        <v>4.3</v>
      </c>
      <c r="W21" s="82">
        <v>7</v>
      </c>
      <c r="X21" s="82">
        <v>2.6</v>
      </c>
      <c r="Y21" s="82">
        <v>3.9</v>
      </c>
      <c r="Z21" s="82">
        <v>17.8</v>
      </c>
      <c r="AB21" s="81" t="s">
        <v>43</v>
      </c>
      <c r="AC21" s="79">
        <v>200</v>
      </c>
      <c r="AD21" s="79" t="s">
        <v>28</v>
      </c>
      <c r="AE21" s="78" t="s">
        <v>25</v>
      </c>
      <c r="AF21" s="82">
        <v>4.3</v>
      </c>
      <c r="AG21" s="82">
        <v>7</v>
      </c>
      <c r="AH21" s="82">
        <v>2.6</v>
      </c>
      <c r="AI21" s="82">
        <v>3.9</v>
      </c>
      <c r="AJ21" s="82">
        <v>17.8</v>
      </c>
      <c r="AL21" s="81">
        <v>24</v>
      </c>
      <c r="AM21" s="79">
        <v>55</v>
      </c>
      <c r="AN21" s="79" t="s">
        <v>26</v>
      </c>
      <c r="AO21" s="78" t="s">
        <v>22</v>
      </c>
      <c r="AP21" s="82">
        <v>2.5</v>
      </c>
      <c r="AQ21" s="82">
        <v>2.4</v>
      </c>
      <c r="AR21" s="82">
        <v>1.6</v>
      </c>
      <c r="AS21" s="82">
        <v>1.8</v>
      </c>
      <c r="AT21" s="82">
        <v>8.3000000000000007</v>
      </c>
      <c r="AV21" s="81" t="s">
        <v>43</v>
      </c>
      <c r="AW21" s="79">
        <v>3</v>
      </c>
      <c r="AX21" s="79" t="s">
        <v>20</v>
      </c>
      <c r="AY21" s="78" t="s">
        <v>25</v>
      </c>
      <c r="AZ21" s="82">
        <v>7.7</v>
      </c>
      <c r="BA21" s="82">
        <v>11</v>
      </c>
      <c r="BB21" s="82">
        <v>3.5</v>
      </c>
      <c r="BC21" s="82">
        <v>6.7</v>
      </c>
      <c r="BD21" s="82">
        <v>28.9</v>
      </c>
      <c r="BF21" s="81" t="s">
        <v>43</v>
      </c>
      <c r="BG21" s="79">
        <v>1</v>
      </c>
      <c r="BH21" s="79" t="s">
        <v>20</v>
      </c>
      <c r="BI21" s="78" t="s">
        <v>25</v>
      </c>
      <c r="BJ21" s="82">
        <v>7.7</v>
      </c>
      <c r="BK21" s="82">
        <v>11</v>
      </c>
      <c r="BL21" s="82">
        <v>3.5</v>
      </c>
      <c r="BM21" s="82">
        <v>6.7</v>
      </c>
      <c r="BN21" s="82">
        <v>28.9</v>
      </c>
      <c r="BP21" s="81" t="s">
        <v>43</v>
      </c>
      <c r="BQ21" s="79">
        <v>2</v>
      </c>
      <c r="BR21" s="79" t="s">
        <v>20</v>
      </c>
      <c r="BS21" s="78" t="s">
        <v>25</v>
      </c>
      <c r="BT21" s="82">
        <v>7.7</v>
      </c>
      <c r="BU21" s="82">
        <v>11</v>
      </c>
      <c r="BV21" s="82">
        <v>3.5</v>
      </c>
      <c r="BW21" s="82">
        <v>6.7</v>
      </c>
      <c r="BX21" s="82">
        <v>28.9</v>
      </c>
      <c r="BZ21" s="182" t="s">
        <v>43</v>
      </c>
      <c r="CA21" s="23">
        <v>5</v>
      </c>
      <c r="CB21" s="79" t="s">
        <v>20</v>
      </c>
      <c r="CC21" s="78" t="s">
        <v>25</v>
      </c>
      <c r="CD21" s="82">
        <v>7.7</v>
      </c>
      <c r="CE21" s="82">
        <v>11</v>
      </c>
      <c r="CF21" s="82">
        <v>3.5</v>
      </c>
      <c r="CG21" s="82">
        <v>6.7</v>
      </c>
      <c r="CH21" s="82">
        <v>28.9</v>
      </c>
      <c r="CJ21" s="182">
        <v>31.75</v>
      </c>
      <c r="CK21" s="23">
        <v>30</v>
      </c>
      <c r="CL21" s="79" t="s">
        <v>26</v>
      </c>
      <c r="CM21" s="78" t="s">
        <v>23</v>
      </c>
      <c r="CN21" s="82">
        <v>3.5</v>
      </c>
      <c r="CO21" s="82">
        <v>3.2</v>
      </c>
      <c r="CP21" s="82">
        <v>1.6</v>
      </c>
      <c r="CQ21" s="82">
        <v>1.8</v>
      </c>
      <c r="CR21" s="82">
        <v>10.100000000000001</v>
      </c>
      <c r="CT21" s="182">
        <f>'TABELA UNIFICADA 2024'!E21</f>
        <v>19.05</v>
      </c>
      <c r="CU21" s="23">
        <f>'TABELA UNIFICADA 2024'!F21</f>
        <v>40</v>
      </c>
      <c r="CV21" s="79" t="str">
        <f t="shared" si="0"/>
        <v>BB</v>
      </c>
      <c r="CW21" s="78" t="str">
        <f t="shared" si="1"/>
        <v>A</v>
      </c>
      <c r="CX21" s="82">
        <f t="shared" si="2"/>
        <v>2.64</v>
      </c>
      <c r="CY21" s="82">
        <f t="shared" si="3"/>
        <v>2.5299999999999998</v>
      </c>
      <c r="CZ21" s="82">
        <f t="shared" si="4"/>
        <v>1.7600000000000002</v>
      </c>
      <c r="DA21" s="82">
        <f t="shared" si="5"/>
        <v>1.9800000000000002</v>
      </c>
      <c r="DB21" s="82">
        <f t="shared" si="6"/>
        <v>8.91</v>
      </c>
    </row>
    <row r="22" spans="1:106" ht="19.5">
      <c r="A22" s="363"/>
      <c r="B22" s="2" t="s">
        <v>23</v>
      </c>
      <c r="C22" s="3">
        <v>2.9324999999999997</v>
      </c>
      <c r="D22" s="4">
        <v>2.9899999999999998</v>
      </c>
      <c r="E22" s="3">
        <v>1.4949999999999999</v>
      </c>
      <c r="F22" s="4">
        <v>1.4949999999999999</v>
      </c>
      <c r="H22" s="81">
        <v>31.75</v>
      </c>
      <c r="I22" s="79">
        <v>100</v>
      </c>
      <c r="J22" s="79" t="s">
        <v>28</v>
      </c>
      <c r="K22" s="78" t="s">
        <v>23</v>
      </c>
      <c r="L22" s="82">
        <v>2.5499999999999998</v>
      </c>
      <c r="M22" s="82">
        <v>2.6</v>
      </c>
      <c r="N22" s="82">
        <v>1.3</v>
      </c>
      <c r="O22" s="82">
        <v>1.3</v>
      </c>
      <c r="P22" s="82">
        <v>7.75</v>
      </c>
      <c r="R22" s="81" t="s">
        <v>43</v>
      </c>
      <c r="S22" s="79">
        <v>53</v>
      </c>
      <c r="T22" s="79" t="s">
        <v>26</v>
      </c>
      <c r="U22" s="78" t="s">
        <v>25</v>
      </c>
      <c r="V22" s="82">
        <v>6.9</v>
      </c>
      <c r="W22" s="82">
        <v>9</v>
      </c>
      <c r="X22" s="82">
        <v>3.4</v>
      </c>
      <c r="Y22" s="82">
        <v>5.8</v>
      </c>
      <c r="Z22" s="82">
        <v>25.1</v>
      </c>
      <c r="AB22" s="81" t="s">
        <v>43</v>
      </c>
      <c r="AC22" s="79">
        <v>140</v>
      </c>
      <c r="AD22" s="79" t="s">
        <v>28</v>
      </c>
      <c r="AE22" s="78" t="s">
        <v>25</v>
      </c>
      <c r="AF22" s="82">
        <v>4.3</v>
      </c>
      <c r="AG22" s="82">
        <v>7</v>
      </c>
      <c r="AH22" s="82">
        <v>2.6</v>
      </c>
      <c r="AI22" s="82">
        <v>3.9</v>
      </c>
      <c r="AJ22" s="82">
        <v>17.8</v>
      </c>
      <c r="AL22" s="81" t="s">
        <v>43</v>
      </c>
      <c r="AM22" s="79">
        <v>926</v>
      </c>
      <c r="AN22" s="79" t="s">
        <v>28</v>
      </c>
      <c r="AO22" s="78" t="s">
        <v>25</v>
      </c>
      <c r="AP22" s="82">
        <v>4.3</v>
      </c>
      <c r="AQ22" s="82">
        <v>7</v>
      </c>
      <c r="AR22" s="82">
        <v>2.6</v>
      </c>
      <c r="AS22" s="82">
        <v>3.9</v>
      </c>
      <c r="AT22" s="82">
        <v>17.8</v>
      </c>
      <c r="AV22" s="81" t="s">
        <v>43</v>
      </c>
      <c r="AW22" s="79">
        <v>2</v>
      </c>
      <c r="AX22" s="79" t="s">
        <v>20</v>
      </c>
      <c r="AY22" s="78" t="s">
        <v>25</v>
      </c>
      <c r="AZ22" s="82">
        <v>7.7</v>
      </c>
      <c r="BA22" s="82">
        <v>11</v>
      </c>
      <c r="BB22" s="82">
        <v>3.5</v>
      </c>
      <c r="BC22" s="82">
        <v>6.7</v>
      </c>
      <c r="BD22" s="82">
        <v>28.9</v>
      </c>
      <c r="BF22" s="81" t="s">
        <v>43</v>
      </c>
      <c r="BG22" s="79">
        <v>1</v>
      </c>
      <c r="BH22" s="79" t="s">
        <v>20</v>
      </c>
      <c r="BI22" s="78" t="s">
        <v>25</v>
      </c>
      <c r="BJ22" s="82">
        <v>7.7</v>
      </c>
      <c r="BK22" s="82">
        <v>11</v>
      </c>
      <c r="BL22" s="82">
        <v>3.5</v>
      </c>
      <c r="BM22" s="82">
        <v>6.7</v>
      </c>
      <c r="BN22" s="82">
        <v>28.9</v>
      </c>
      <c r="BP22" s="81" t="s">
        <v>43</v>
      </c>
      <c r="BQ22" s="79">
        <v>1</v>
      </c>
      <c r="BR22" s="79" t="s">
        <v>20</v>
      </c>
      <c r="BS22" s="78" t="s">
        <v>25</v>
      </c>
      <c r="BT22" s="82">
        <v>7.7</v>
      </c>
      <c r="BU22" s="82">
        <v>11</v>
      </c>
      <c r="BV22" s="82">
        <v>3.5</v>
      </c>
      <c r="BW22" s="82">
        <v>6.7</v>
      </c>
      <c r="BX22" s="82">
        <v>28.9</v>
      </c>
      <c r="BZ22" s="182">
        <v>19</v>
      </c>
      <c r="CA22" s="23">
        <v>40</v>
      </c>
      <c r="CB22" s="79" t="s">
        <v>26</v>
      </c>
      <c r="CC22" s="78" t="s">
        <v>21</v>
      </c>
      <c r="CD22" s="82">
        <v>2.4</v>
      </c>
      <c r="CE22" s="82">
        <v>2.2999999999999998</v>
      </c>
      <c r="CF22" s="82">
        <v>1.6</v>
      </c>
      <c r="CG22" s="82">
        <v>1.8</v>
      </c>
      <c r="CH22" s="82">
        <v>8.1</v>
      </c>
      <c r="CJ22" s="182">
        <v>28</v>
      </c>
      <c r="CK22" s="23">
        <v>40</v>
      </c>
      <c r="CL22" s="79" t="s">
        <v>26</v>
      </c>
      <c r="CM22" s="78" t="s">
        <v>22</v>
      </c>
      <c r="CN22" s="82">
        <v>2.5</v>
      </c>
      <c r="CO22" s="82">
        <v>2.4</v>
      </c>
      <c r="CP22" s="82">
        <v>1.6</v>
      </c>
      <c r="CQ22" s="82">
        <v>1.8</v>
      </c>
      <c r="CR22" s="82">
        <v>8.3000000000000007</v>
      </c>
      <c r="CT22" s="182">
        <f>'TABELA UNIFICADA 2024'!E22</f>
        <v>18.100000000000001</v>
      </c>
      <c r="CU22" s="23">
        <f>'TABELA UNIFICADA 2024'!F22</f>
        <v>44</v>
      </c>
      <c r="CV22" s="79" t="str">
        <f t="shared" si="0"/>
        <v>BB</v>
      </c>
      <c r="CW22" s="78" t="str">
        <f t="shared" si="1"/>
        <v>A</v>
      </c>
      <c r="CX22" s="82">
        <f t="shared" si="2"/>
        <v>2.64</v>
      </c>
      <c r="CY22" s="82">
        <f t="shared" si="3"/>
        <v>2.5299999999999998</v>
      </c>
      <c r="CZ22" s="82">
        <f t="shared" si="4"/>
        <v>1.7600000000000002</v>
      </c>
      <c r="DA22" s="82">
        <f t="shared" si="5"/>
        <v>1.9800000000000002</v>
      </c>
      <c r="DB22" s="82">
        <f t="shared" si="6"/>
        <v>8.91</v>
      </c>
    </row>
    <row r="23" spans="1:106" ht="19.5">
      <c r="A23" s="363"/>
      <c r="B23" s="2" t="s">
        <v>24</v>
      </c>
      <c r="C23" s="3">
        <v>3.7374999999999998</v>
      </c>
      <c r="D23" s="4">
        <v>4.4849999999999994</v>
      </c>
      <c r="E23" s="3">
        <v>2.2424999999999997</v>
      </c>
      <c r="F23" s="4">
        <v>2.9899999999999998</v>
      </c>
      <c r="H23" s="81">
        <v>11</v>
      </c>
      <c r="I23" s="79">
        <v>80</v>
      </c>
      <c r="J23" s="79" t="s">
        <v>27</v>
      </c>
      <c r="K23" s="78" t="s">
        <v>21</v>
      </c>
      <c r="L23" s="82">
        <v>2</v>
      </c>
      <c r="M23" s="82">
        <v>2</v>
      </c>
      <c r="N23" s="82">
        <v>1.35</v>
      </c>
      <c r="O23" s="82">
        <v>1.35</v>
      </c>
      <c r="P23" s="82">
        <v>6.6999999999999993</v>
      </c>
      <c r="R23" s="81" t="s">
        <v>43</v>
      </c>
      <c r="S23" s="79">
        <v>63</v>
      </c>
      <c r="T23" s="79" t="s">
        <v>27</v>
      </c>
      <c r="U23" s="78" t="s">
        <v>25</v>
      </c>
      <c r="V23" s="82">
        <v>4.5999999999999996</v>
      </c>
      <c r="W23" s="82">
        <v>7.5</v>
      </c>
      <c r="X23" s="82">
        <v>2.5</v>
      </c>
      <c r="Y23" s="82">
        <v>3.9</v>
      </c>
      <c r="Z23" s="82">
        <v>18.5</v>
      </c>
      <c r="AB23" s="81" t="s">
        <v>43</v>
      </c>
      <c r="AC23" s="79">
        <v>13</v>
      </c>
      <c r="AD23" s="79" t="s">
        <v>26</v>
      </c>
      <c r="AE23" s="78" t="s">
        <v>25</v>
      </c>
      <c r="AF23" s="82">
        <v>6.9</v>
      </c>
      <c r="AG23" s="82">
        <v>9</v>
      </c>
      <c r="AH23" s="82">
        <v>3.4</v>
      </c>
      <c r="AI23" s="82">
        <v>5.8</v>
      </c>
      <c r="AJ23" s="82">
        <v>25.1</v>
      </c>
      <c r="AL23" s="81" t="s">
        <v>43</v>
      </c>
      <c r="AM23" s="79">
        <v>731</v>
      </c>
      <c r="AN23" s="79" t="s">
        <v>28</v>
      </c>
      <c r="AO23" s="78" t="s">
        <v>25</v>
      </c>
      <c r="AP23" s="82">
        <v>4.3</v>
      </c>
      <c r="AQ23" s="82">
        <v>7</v>
      </c>
      <c r="AR23" s="82">
        <v>2.6</v>
      </c>
      <c r="AS23" s="82">
        <v>3.9</v>
      </c>
      <c r="AT23" s="82">
        <v>17.8</v>
      </c>
      <c r="AV23" s="81" t="s">
        <v>43</v>
      </c>
      <c r="AW23" s="79">
        <v>1</v>
      </c>
      <c r="AX23" s="79" t="s">
        <v>20</v>
      </c>
      <c r="AY23" s="78" t="s">
        <v>25</v>
      </c>
      <c r="AZ23" s="82">
        <v>7.7</v>
      </c>
      <c r="BA23" s="82">
        <v>11</v>
      </c>
      <c r="BB23" s="82">
        <v>3.5</v>
      </c>
      <c r="BC23" s="82">
        <v>6.7</v>
      </c>
      <c r="BD23" s="82">
        <v>28.9</v>
      </c>
      <c r="BF23" s="81" t="s">
        <v>43</v>
      </c>
      <c r="BG23" s="79">
        <v>2</v>
      </c>
      <c r="BH23" s="79" t="s">
        <v>20</v>
      </c>
      <c r="BI23" s="78" t="s">
        <v>25</v>
      </c>
      <c r="BJ23" s="82">
        <v>7.7</v>
      </c>
      <c r="BK23" s="82">
        <v>11</v>
      </c>
      <c r="BL23" s="82">
        <v>3.5</v>
      </c>
      <c r="BM23" s="82">
        <v>6.7</v>
      </c>
      <c r="BN23" s="82">
        <v>28.9</v>
      </c>
      <c r="BP23" s="81">
        <v>20</v>
      </c>
      <c r="BQ23" s="79">
        <v>10</v>
      </c>
      <c r="BR23" s="79" t="s">
        <v>20</v>
      </c>
      <c r="BS23" s="78" t="s">
        <v>21</v>
      </c>
      <c r="BT23" s="82">
        <v>3.1</v>
      </c>
      <c r="BU23" s="82">
        <v>3.1</v>
      </c>
      <c r="BV23" s="82">
        <v>2</v>
      </c>
      <c r="BW23" s="82">
        <v>2.25</v>
      </c>
      <c r="BX23" s="82">
        <v>10.45</v>
      </c>
      <c r="BZ23" s="182">
        <v>28</v>
      </c>
      <c r="CA23" s="23">
        <v>40</v>
      </c>
      <c r="CB23" s="79" t="s">
        <v>26</v>
      </c>
      <c r="CC23" s="78" t="s">
        <v>22</v>
      </c>
      <c r="CD23" s="82">
        <v>2.5</v>
      </c>
      <c r="CE23" s="82">
        <v>2.4</v>
      </c>
      <c r="CF23" s="82">
        <v>1.6</v>
      </c>
      <c r="CG23" s="82">
        <v>1.8</v>
      </c>
      <c r="CH23" s="82">
        <v>8.3000000000000007</v>
      </c>
      <c r="CJ23" s="182">
        <v>24</v>
      </c>
      <c r="CK23" s="23">
        <v>40</v>
      </c>
      <c r="CL23" s="79" t="s">
        <v>26</v>
      </c>
      <c r="CM23" s="78" t="s">
        <v>22</v>
      </c>
      <c r="CN23" s="82">
        <v>2.5</v>
      </c>
      <c r="CO23" s="82">
        <v>2.4</v>
      </c>
      <c r="CP23" s="82">
        <v>1.6</v>
      </c>
      <c r="CQ23" s="82">
        <v>1.8</v>
      </c>
      <c r="CR23" s="82">
        <v>8.3000000000000007</v>
      </c>
      <c r="CT23" s="182">
        <f>'TABELA UNIFICADA 2024'!E23</f>
        <v>0</v>
      </c>
      <c r="CU23" s="23">
        <f>'TABELA UNIFICADA 2024'!F23</f>
        <v>1</v>
      </c>
      <c r="CV23" s="79" t="str">
        <f t="shared" si="0"/>
        <v>AA</v>
      </c>
      <c r="CW23" s="78" t="str">
        <f t="shared" si="1"/>
        <v>A</v>
      </c>
      <c r="CX23" s="82">
        <f t="shared" si="2"/>
        <v>3.4100000000000006</v>
      </c>
      <c r="CY23" s="82">
        <f t="shared" si="3"/>
        <v>3.4100000000000006</v>
      </c>
      <c r="CZ23" s="82">
        <f t="shared" si="4"/>
        <v>2.2000000000000002</v>
      </c>
      <c r="DA23" s="82">
        <f t="shared" si="5"/>
        <v>2.4750000000000001</v>
      </c>
      <c r="DB23" s="82">
        <f t="shared" si="6"/>
        <v>11.495000000000001</v>
      </c>
    </row>
    <row r="24" spans="1:106" ht="19.5">
      <c r="A24" s="363"/>
      <c r="B24" s="2" t="s">
        <v>25</v>
      </c>
      <c r="C24" s="3">
        <v>4.9449999999999994</v>
      </c>
      <c r="D24" s="4">
        <v>8.0499999999999989</v>
      </c>
      <c r="E24" s="3">
        <v>2.9899999999999998</v>
      </c>
      <c r="F24" s="4">
        <v>4.4849999999999994</v>
      </c>
      <c r="H24" s="81">
        <v>19.05</v>
      </c>
      <c r="I24" s="79">
        <v>120</v>
      </c>
      <c r="J24" s="79" t="s">
        <v>28</v>
      </c>
      <c r="K24" s="78" t="s">
        <v>21</v>
      </c>
      <c r="L24" s="82">
        <v>1.85</v>
      </c>
      <c r="M24" s="82">
        <v>1.85</v>
      </c>
      <c r="N24" s="82">
        <v>1.2</v>
      </c>
      <c r="O24" s="82">
        <v>1.3</v>
      </c>
      <c r="P24" s="82">
        <v>6.2</v>
      </c>
      <c r="R24" s="81">
        <v>19</v>
      </c>
      <c r="S24" s="79">
        <v>99</v>
      </c>
      <c r="T24" s="79" t="s">
        <v>27</v>
      </c>
      <c r="U24" s="78" t="s">
        <v>21</v>
      </c>
      <c r="V24" s="82">
        <v>2</v>
      </c>
      <c r="W24" s="82">
        <v>2</v>
      </c>
      <c r="X24" s="82">
        <v>1.35</v>
      </c>
      <c r="Y24" s="82">
        <v>1.35</v>
      </c>
      <c r="Z24" s="82">
        <v>6.6999999999999993</v>
      </c>
      <c r="AB24" s="81" t="s">
        <v>43</v>
      </c>
      <c r="AC24" s="79">
        <v>1858</v>
      </c>
      <c r="AD24" s="79" t="s">
        <v>28</v>
      </c>
      <c r="AE24" s="78" t="s">
        <v>25</v>
      </c>
      <c r="AF24" s="82">
        <v>4.3</v>
      </c>
      <c r="AG24" s="82">
        <v>7</v>
      </c>
      <c r="AH24" s="82">
        <v>2.6</v>
      </c>
      <c r="AI24" s="82">
        <v>3.9</v>
      </c>
      <c r="AJ24" s="82">
        <v>17.8</v>
      </c>
      <c r="AL24" s="81">
        <v>25</v>
      </c>
      <c r="AM24" s="79">
        <v>55</v>
      </c>
      <c r="AN24" s="79" t="s">
        <v>26</v>
      </c>
      <c r="AO24" s="78" t="s">
        <v>22</v>
      </c>
      <c r="AP24" s="82">
        <v>2.5</v>
      </c>
      <c r="AQ24" s="82">
        <v>2.4</v>
      </c>
      <c r="AR24" s="82">
        <v>1.6</v>
      </c>
      <c r="AS24" s="82">
        <v>1.8</v>
      </c>
      <c r="AT24" s="82">
        <v>8.3000000000000007</v>
      </c>
      <c r="AV24" s="81" t="s">
        <v>43</v>
      </c>
      <c r="AW24" s="79">
        <v>1</v>
      </c>
      <c r="AX24" s="79" t="s">
        <v>20</v>
      </c>
      <c r="AY24" s="78" t="s">
        <v>25</v>
      </c>
      <c r="AZ24" s="82">
        <v>7.7</v>
      </c>
      <c r="BA24" s="82">
        <v>11</v>
      </c>
      <c r="BB24" s="82">
        <v>3.5</v>
      </c>
      <c r="BC24" s="82">
        <v>6.7</v>
      </c>
      <c r="BD24" s="82">
        <v>28.9</v>
      </c>
      <c r="BF24" s="81" t="s">
        <v>43</v>
      </c>
      <c r="BG24" s="79">
        <v>2</v>
      </c>
      <c r="BH24" s="79" t="s">
        <v>20</v>
      </c>
      <c r="BI24" s="78" t="s">
        <v>25</v>
      </c>
      <c r="BJ24" s="82">
        <v>7.7</v>
      </c>
      <c r="BK24" s="82">
        <v>11</v>
      </c>
      <c r="BL24" s="82">
        <v>3.5</v>
      </c>
      <c r="BM24" s="82">
        <v>6.7</v>
      </c>
      <c r="BN24" s="82">
        <v>28.9</v>
      </c>
      <c r="BP24" s="81">
        <v>14</v>
      </c>
      <c r="BQ24" s="79">
        <v>70</v>
      </c>
      <c r="BR24" s="79" t="s">
        <v>27</v>
      </c>
      <c r="BS24" s="78" t="s">
        <v>21</v>
      </c>
      <c r="BT24" s="82">
        <v>2</v>
      </c>
      <c r="BU24" s="82">
        <v>2</v>
      </c>
      <c r="BV24" s="82">
        <v>1.35</v>
      </c>
      <c r="BW24" s="82">
        <v>1.35</v>
      </c>
      <c r="BX24" s="82">
        <v>6.6999999999999993</v>
      </c>
      <c r="BZ24" s="182">
        <v>12.71</v>
      </c>
      <c r="CA24" s="23">
        <v>30</v>
      </c>
      <c r="CB24" s="79" t="s">
        <v>26</v>
      </c>
      <c r="CC24" s="78" t="s">
        <v>21</v>
      </c>
      <c r="CD24" s="82">
        <v>2.4</v>
      </c>
      <c r="CE24" s="82">
        <v>2.2999999999999998</v>
      </c>
      <c r="CF24" s="82">
        <v>1.6</v>
      </c>
      <c r="CG24" s="82">
        <v>1.8</v>
      </c>
      <c r="CH24" s="82">
        <v>8.1</v>
      </c>
      <c r="CJ24" s="182">
        <v>19.05</v>
      </c>
      <c r="CK24" s="23">
        <v>50</v>
      </c>
      <c r="CL24" s="79" t="s">
        <v>26</v>
      </c>
      <c r="CM24" s="78" t="s">
        <v>21</v>
      </c>
      <c r="CN24" s="82">
        <v>2.4</v>
      </c>
      <c r="CO24" s="82">
        <v>2.2999999999999998</v>
      </c>
      <c r="CP24" s="82">
        <v>1.6</v>
      </c>
      <c r="CQ24" s="82">
        <v>1.8</v>
      </c>
      <c r="CR24" s="82">
        <v>8.1</v>
      </c>
      <c r="CT24" s="182">
        <f>'TABELA UNIFICADA 2024'!E24</f>
        <v>0</v>
      </c>
      <c r="CU24" s="23">
        <f>'TABELA UNIFICADA 2024'!F24</f>
        <v>1</v>
      </c>
      <c r="CV24" s="79" t="str">
        <f t="shared" si="0"/>
        <v>AA</v>
      </c>
      <c r="CW24" s="78" t="str">
        <f t="shared" si="1"/>
        <v>A</v>
      </c>
      <c r="CX24" s="82">
        <f t="shared" si="2"/>
        <v>3.4100000000000006</v>
      </c>
      <c r="CY24" s="82">
        <f t="shared" si="3"/>
        <v>3.4100000000000006</v>
      </c>
      <c r="CZ24" s="82">
        <f t="shared" si="4"/>
        <v>2.2000000000000002</v>
      </c>
      <c r="DA24" s="82">
        <f t="shared" si="5"/>
        <v>2.4750000000000001</v>
      </c>
      <c r="DB24" s="82">
        <f t="shared" si="6"/>
        <v>11.495000000000001</v>
      </c>
    </row>
    <row r="25" spans="1:106" ht="19.5">
      <c r="A25" s="7"/>
      <c r="B25" s="8"/>
      <c r="C25" s="8"/>
      <c r="D25" s="8"/>
      <c r="E25" s="8"/>
      <c r="F25" s="8"/>
      <c r="H25" s="81">
        <v>19</v>
      </c>
      <c r="I25" s="79">
        <v>116</v>
      </c>
      <c r="J25" s="79" t="s">
        <v>28</v>
      </c>
      <c r="K25" s="78" t="s">
        <v>21</v>
      </c>
      <c r="L25" s="82">
        <v>1.85</v>
      </c>
      <c r="M25" s="82">
        <v>1.85</v>
      </c>
      <c r="N25" s="82">
        <v>1.2</v>
      </c>
      <c r="O25" s="82">
        <v>1.3</v>
      </c>
      <c r="P25" s="82">
        <v>6.2</v>
      </c>
      <c r="R25" s="81">
        <v>28</v>
      </c>
      <c r="S25" s="79">
        <v>49</v>
      </c>
      <c r="T25" s="79" t="s">
        <v>26</v>
      </c>
      <c r="U25" s="78" t="s">
        <v>22</v>
      </c>
      <c r="V25" s="82">
        <v>2.5</v>
      </c>
      <c r="W25" s="82">
        <v>2.4</v>
      </c>
      <c r="X25" s="82">
        <v>1.6</v>
      </c>
      <c r="Y25" s="82">
        <v>1.8</v>
      </c>
      <c r="Z25" s="82">
        <v>8.3000000000000007</v>
      </c>
      <c r="AB25" s="81" t="s">
        <v>43</v>
      </c>
      <c r="AC25" s="79">
        <v>200</v>
      </c>
      <c r="AD25" s="79" t="s">
        <v>28</v>
      </c>
      <c r="AE25" s="78" t="s">
        <v>25</v>
      </c>
      <c r="AF25" s="82">
        <v>4.3</v>
      </c>
      <c r="AG25" s="82">
        <v>7</v>
      </c>
      <c r="AH25" s="82">
        <v>2.6</v>
      </c>
      <c r="AI25" s="82">
        <v>3.9</v>
      </c>
      <c r="AJ25" s="82">
        <v>17.8</v>
      </c>
      <c r="AL25" s="81" t="s">
        <v>43</v>
      </c>
      <c r="AM25" s="79">
        <v>357</v>
      </c>
      <c r="AN25" s="79" t="s">
        <v>28</v>
      </c>
      <c r="AO25" s="78" t="s">
        <v>25</v>
      </c>
      <c r="AP25" s="82">
        <v>4.3</v>
      </c>
      <c r="AQ25" s="82">
        <v>7</v>
      </c>
      <c r="AR25" s="82">
        <v>2.6</v>
      </c>
      <c r="AS25" s="82">
        <v>3.9</v>
      </c>
      <c r="AT25" s="82">
        <v>17.8</v>
      </c>
      <c r="AV25" s="81">
        <v>19</v>
      </c>
      <c r="AW25" s="79">
        <v>100</v>
      </c>
      <c r="AX25" s="79" t="s">
        <v>28</v>
      </c>
      <c r="AY25" s="78" t="s">
        <v>21</v>
      </c>
      <c r="AZ25" s="82">
        <v>1.85</v>
      </c>
      <c r="BA25" s="82">
        <v>1.85</v>
      </c>
      <c r="BB25" s="82">
        <v>1.2</v>
      </c>
      <c r="BC25" s="82">
        <v>1.3</v>
      </c>
      <c r="BD25" s="82">
        <v>6.2</v>
      </c>
      <c r="BF25" s="81" t="s">
        <v>43</v>
      </c>
      <c r="BG25" s="79">
        <v>1</v>
      </c>
      <c r="BH25" s="79" t="s">
        <v>20</v>
      </c>
      <c r="BI25" s="78" t="s">
        <v>25</v>
      </c>
      <c r="BJ25" s="82">
        <v>7.7</v>
      </c>
      <c r="BK25" s="82">
        <v>11</v>
      </c>
      <c r="BL25" s="82">
        <v>3.5</v>
      </c>
      <c r="BM25" s="82">
        <v>6.7</v>
      </c>
      <c r="BN25" s="82">
        <v>28.9</v>
      </c>
      <c r="BP25" s="81">
        <v>19</v>
      </c>
      <c r="BQ25" s="79">
        <v>30</v>
      </c>
      <c r="BR25" s="79" t="s">
        <v>26</v>
      </c>
      <c r="BS25" s="78" t="s">
        <v>21</v>
      </c>
      <c r="BT25" s="82">
        <v>2.4</v>
      </c>
      <c r="BU25" s="82">
        <v>2.2999999999999998</v>
      </c>
      <c r="BV25" s="82">
        <v>1.6</v>
      </c>
      <c r="BW25" s="82">
        <v>1.8</v>
      </c>
      <c r="BX25" s="82">
        <v>8.1</v>
      </c>
      <c r="BZ25" s="182">
        <v>19.05</v>
      </c>
      <c r="CA25" s="23">
        <v>100</v>
      </c>
      <c r="CB25" s="79" t="s">
        <v>28</v>
      </c>
      <c r="CC25" s="78" t="s">
        <v>21</v>
      </c>
      <c r="CD25" s="82">
        <v>1.85</v>
      </c>
      <c r="CE25" s="82">
        <v>1.85</v>
      </c>
      <c r="CF25" s="82">
        <v>1.2</v>
      </c>
      <c r="CG25" s="82">
        <v>1.3</v>
      </c>
      <c r="CH25" s="82">
        <v>6.2</v>
      </c>
      <c r="CJ25" s="182">
        <v>16</v>
      </c>
      <c r="CK25" s="23">
        <v>240</v>
      </c>
      <c r="CL25" s="79" t="s">
        <v>28</v>
      </c>
      <c r="CM25" s="78" t="s">
        <v>21</v>
      </c>
      <c r="CN25" s="82">
        <v>1.85</v>
      </c>
      <c r="CO25" s="82">
        <v>1.85</v>
      </c>
      <c r="CP25" s="82">
        <v>1.2</v>
      </c>
      <c r="CQ25" s="82">
        <v>1.3</v>
      </c>
      <c r="CR25" s="82">
        <v>6.2</v>
      </c>
      <c r="CT25" s="182">
        <f>'TABELA UNIFICADA 2024'!E25</f>
        <v>0</v>
      </c>
      <c r="CU25" s="23">
        <f>'TABELA UNIFICADA 2024'!F25</f>
        <v>2</v>
      </c>
      <c r="CV25" s="79" t="str">
        <f t="shared" si="0"/>
        <v>AA</v>
      </c>
      <c r="CW25" s="78" t="str">
        <f t="shared" si="1"/>
        <v>A</v>
      </c>
      <c r="CX25" s="82">
        <f t="shared" si="2"/>
        <v>3.4100000000000006</v>
      </c>
      <c r="CY25" s="82">
        <f t="shared" si="3"/>
        <v>3.4100000000000006</v>
      </c>
      <c r="CZ25" s="82">
        <f t="shared" si="4"/>
        <v>2.2000000000000002</v>
      </c>
      <c r="DA25" s="82">
        <f t="shared" si="5"/>
        <v>2.4750000000000001</v>
      </c>
      <c r="DB25" s="82">
        <f t="shared" si="6"/>
        <v>11.495000000000001</v>
      </c>
    </row>
    <row r="26" spans="1:106" ht="19.5">
      <c r="A26" s="9" t="s">
        <v>292</v>
      </c>
      <c r="H26" s="81">
        <v>24</v>
      </c>
      <c r="I26" s="79">
        <v>52</v>
      </c>
      <c r="J26" s="79" t="s">
        <v>26</v>
      </c>
      <c r="K26" s="78" t="s">
        <v>22</v>
      </c>
      <c r="L26" s="82">
        <v>2.5</v>
      </c>
      <c r="M26" s="82">
        <v>2.4</v>
      </c>
      <c r="N26" s="82">
        <v>1.6</v>
      </c>
      <c r="O26" s="82">
        <v>1.8</v>
      </c>
      <c r="P26" s="82">
        <v>8.3000000000000007</v>
      </c>
      <c r="R26" s="81">
        <v>38</v>
      </c>
      <c r="S26" s="79">
        <v>8</v>
      </c>
      <c r="T26" s="79" t="s">
        <v>20</v>
      </c>
      <c r="U26" s="78" t="s">
        <v>23</v>
      </c>
      <c r="V26" s="82">
        <v>4.4000000000000004</v>
      </c>
      <c r="W26" s="82">
        <v>4.7</v>
      </c>
      <c r="X26" s="82">
        <v>2</v>
      </c>
      <c r="Y26" s="82">
        <v>2.25</v>
      </c>
      <c r="Z26" s="82">
        <v>13.350000000000001</v>
      </c>
      <c r="AB26" s="81" t="s">
        <v>43</v>
      </c>
      <c r="AC26" s="79">
        <v>1</v>
      </c>
      <c r="AD26" s="79" t="s">
        <v>20</v>
      </c>
      <c r="AE26" s="78" t="s">
        <v>25</v>
      </c>
      <c r="AF26" s="82">
        <v>7.7</v>
      </c>
      <c r="AG26" s="82">
        <v>11</v>
      </c>
      <c r="AH26" s="82">
        <v>3.5</v>
      </c>
      <c r="AI26" s="82">
        <v>6.7</v>
      </c>
      <c r="AJ26" s="82">
        <v>28.9</v>
      </c>
      <c r="AL26" s="81" t="s">
        <v>43</v>
      </c>
      <c r="AM26" s="79">
        <v>115</v>
      </c>
      <c r="AN26" s="79" t="s">
        <v>28</v>
      </c>
      <c r="AO26" s="78" t="s">
        <v>25</v>
      </c>
      <c r="AP26" s="82">
        <v>4.3</v>
      </c>
      <c r="AQ26" s="82">
        <v>7</v>
      </c>
      <c r="AR26" s="82">
        <v>2.6</v>
      </c>
      <c r="AS26" s="82">
        <v>3.9</v>
      </c>
      <c r="AT26" s="82">
        <v>17.8</v>
      </c>
      <c r="AV26" s="81">
        <v>24</v>
      </c>
      <c r="AW26" s="79">
        <v>55</v>
      </c>
      <c r="AX26" s="79" t="s">
        <v>26</v>
      </c>
      <c r="AY26" s="78" t="s">
        <v>22</v>
      </c>
      <c r="AZ26" s="82">
        <v>2.5</v>
      </c>
      <c r="BA26" s="82">
        <v>2.4</v>
      </c>
      <c r="BB26" s="82">
        <v>1.6</v>
      </c>
      <c r="BC26" s="82">
        <v>1.8</v>
      </c>
      <c r="BD26" s="82">
        <v>8.3000000000000007</v>
      </c>
      <c r="BF26" s="81" t="s">
        <v>43</v>
      </c>
      <c r="BG26" s="79">
        <v>1</v>
      </c>
      <c r="BH26" s="79" t="s">
        <v>20</v>
      </c>
      <c r="BI26" s="78" t="s">
        <v>25</v>
      </c>
      <c r="BJ26" s="82">
        <v>7.7</v>
      </c>
      <c r="BK26" s="82">
        <v>11</v>
      </c>
      <c r="BL26" s="82">
        <v>3.5</v>
      </c>
      <c r="BM26" s="82">
        <v>6.7</v>
      </c>
      <c r="BN26" s="82">
        <v>28.9</v>
      </c>
      <c r="BP26" s="81">
        <v>14</v>
      </c>
      <c r="BQ26" s="79">
        <v>60</v>
      </c>
      <c r="BR26" s="79" t="s">
        <v>27</v>
      </c>
      <c r="BS26" s="78" t="s">
        <v>21</v>
      </c>
      <c r="BT26" s="82">
        <v>2</v>
      </c>
      <c r="BU26" s="82">
        <v>2</v>
      </c>
      <c r="BV26" s="82">
        <v>1.35</v>
      </c>
      <c r="BW26" s="82">
        <v>1.35</v>
      </c>
      <c r="BX26" s="82">
        <v>6.6999999999999993</v>
      </c>
      <c r="BZ26" s="182">
        <v>19</v>
      </c>
      <c r="CA26" s="23">
        <v>50</v>
      </c>
      <c r="CB26" s="79" t="s">
        <v>26</v>
      </c>
      <c r="CC26" s="78" t="s">
        <v>21</v>
      </c>
      <c r="CD26" s="82">
        <v>2.4</v>
      </c>
      <c r="CE26" s="82">
        <v>2.2999999999999998</v>
      </c>
      <c r="CF26" s="82">
        <v>1.6</v>
      </c>
      <c r="CG26" s="82">
        <v>1.8</v>
      </c>
      <c r="CH26" s="82">
        <v>8.1</v>
      </c>
      <c r="CJ26" s="182">
        <v>24</v>
      </c>
      <c r="CK26" s="23">
        <v>100</v>
      </c>
      <c r="CL26" s="79" t="s">
        <v>28</v>
      </c>
      <c r="CM26" s="78" t="s">
        <v>22</v>
      </c>
      <c r="CN26" s="82">
        <v>1.85</v>
      </c>
      <c r="CO26" s="82">
        <v>1.85</v>
      </c>
      <c r="CP26" s="82">
        <v>1.2</v>
      </c>
      <c r="CQ26" s="82">
        <v>1.3</v>
      </c>
      <c r="CR26" s="82">
        <v>6.2</v>
      </c>
      <c r="CT26" s="182">
        <f>'TABELA UNIFICADA 2024'!E26</f>
        <v>0</v>
      </c>
      <c r="CU26" s="23">
        <f>'TABELA UNIFICADA 2024'!F26</f>
        <v>1</v>
      </c>
      <c r="CV26" s="79" t="str">
        <f t="shared" si="0"/>
        <v>AA</v>
      </c>
      <c r="CW26" s="78" t="str">
        <f t="shared" si="1"/>
        <v>A</v>
      </c>
      <c r="CX26" s="82">
        <f t="shared" si="2"/>
        <v>3.4100000000000006</v>
      </c>
      <c r="CY26" s="82">
        <f t="shared" si="3"/>
        <v>3.4100000000000006</v>
      </c>
      <c r="CZ26" s="82">
        <f t="shared" si="4"/>
        <v>2.2000000000000002</v>
      </c>
      <c r="DA26" s="82">
        <f t="shared" si="5"/>
        <v>2.4750000000000001</v>
      </c>
      <c r="DB26" s="82">
        <f t="shared" si="6"/>
        <v>11.495000000000001</v>
      </c>
    </row>
    <row r="27" spans="1:106" ht="19.5">
      <c r="H27" s="81">
        <v>38</v>
      </c>
      <c r="I27" s="79">
        <v>51</v>
      </c>
      <c r="J27" s="79" t="s">
        <v>26</v>
      </c>
      <c r="K27" s="78" t="s">
        <v>23</v>
      </c>
      <c r="L27" s="82">
        <v>3.5</v>
      </c>
      <c r="M27" s="82">
        <v>3.2</v>
      </c>
      <c r="N27" s="82">
        <v>1.6</v>
      </c>
      <c r="O27" s="82">
        <v>1.8</v>
      </c>
      <c r="P27" s="82">
        <v>10.100000000000001</v>
      </c>
      <c r="R27" s="81">
        <v>38</v>
      </c>
      <c r="S27" s="79">
        <v>5</v>
      </c>
      <c r="T27" s="79" t="s">
        <v>20</v>
      </c>
      <c r="U27" s="78" t="s">
        <v>23</v>
      </c>
      <c r="V27" s="82">
        <v>4.4000000000000004</v>
      </c>
      <c r="W27" s="82">
        <v>4.7</v>
      </c>
      <c r="X27" s="82">
        <v>2</v>
      </c>
      <c r="Y27" s="82">
        <v>2.25</v>
      </c>
      <c r="Z27" s="82">
        <v>13.350000000000001</v>
      </c>
      <c r="AB27" s="81" t="s">
        <v>43</v>
      </c>
      <c r="AC27" s="79">
        <v>1</v>
      </c>
      <c r="AD27" s="79" t="s">
        <v>20</v>
      </c>
      <c r="AE27" s="78" t="s">
        <v>25</v>
      </c>
      <c r="AF27" s="82">
        <v>7.7</v>
      </c>
      <c r="AG27" s="82">
        <v>11</v>
      </c>
      <c r="AH27" s="82">
        <v>3.5</v>
      </c>
      <c r="AI27" s="82">
        <v>6.7</v>
      </c>
      <c r="AJ27" s="82">
        <v>28.9</v>
      </c>
      <c r="AL27" s="81" t="s">
        <v>43</v>
      </c>
      <c r="AM27" s="79">
        <v>9</v>
      </c>
      <c r="AN27" s="79" t="s">
        <v>20</v>
      </c>
      <c r="AO27" s="78" t="s">
        <v>25</v>
      </c>
      <c r="AP27" s="82">
        <v>7.7</v>
      </c>
      <c r="AQ27" s="82">
        <v>11</v>
      </c>
      <c r="AR27" s="82">
        <v>3.5</v>
      </c>
      <c r="AS27" s="82">
        <v>6.7</v>
      </c>
      <c r="AT27" s="82">
        <v>28.9</v>
      </c>
      <c r="AV27" s="81">
        <v>24</v>
      </c>
      <c r="AW27" s="79">
        <v>99</v>
      </c>
      <c r="AX27" s="79" t="s">
        <v>27</v>
      </c>
      <c r="AY27" s="78" t="s">
        <v>22</v>
      </c>
      <c r="AZ27" s="82">
        <v>2</v>
      </c>
      <c r="BA27" s="82">
        <v>2</v>
      </c>
      <c r="BB27" s="82">
        <v>1.35</v>
      </c>
      <c r="BC27" s="82">
        <v>1.35</v>
      </c>
      <c r="BD27" s="82">
        <v>6.6999999999999993</v>
      </c>
      <c r="BF27" s="81" t="s">
        <v>43</v>
      </c>
      <c r="BG27" s="79">
        <v>5</v>
      </c>
      <c r="BH27" s="79" t="s">
        <v>20</v>
      </c>
      <c r="BI27" s="78" t="s">
        <v>25</v>
      </c>
      <c r="BJ27" s="82">
        <v>7.7</v>
      </c>
      <c r="BK27" s="82">
        <v>11</v>
      </c>
      <c r="BL27" s="82">
        <v>3.5</v>
      </c>
      <c r="BM27" s="82">
        <v>6.7</v>
      </c>
      <c r="BN27" s="82">
        <v>28.9</v>
      </c>
      <c r="BP27" s="81">
        <v>19.05</v>
      </c>
      <c r="BQ27" s="79">
        <v>20</v>
      </c>
      <c r="BR27" s="79" t="s">
        <v>26</v>
      </c>
      <c r="BS27" s="78" t="s">
        <v>21</v>
      </c>
      <c r="BT27" s="82">
        <v>2.4</v>
      </c>
      <c r="BU27" s="82">
        <v>2.2999999999999998</v>
      </c>
      <c r="BV27" s="82">
        <v>1.6</v>
      </c>
      <c r="BW27" s="82">
        <v>1.8</v>
      </c>
      <c r="BX27" s="82">
        <v>8.1</v>
      </c>
      <c r="BZ27" s="182">
        <v>28</v>
      </c>
      <c r="CA27" s="23">
        <v>16</v>
      </c>
      <c r="CB27" s="79" t="s">
        <v>26</v>
      </c>
      <c r="CC27" s="78" t="s">
        <v>22</v>
      </c>
      <c r="CD27" s="82">
        <v>2.5</v>
      </c>
      <c r="CE27" s="82">
        <v>2.4</v>
      </c>
      <c r="CF27" s="82">
        <v>1.6</v>
      </c>
      <c r="CG27" s="82">
        <v>1.8</v>
      </c>
      <c r="CH27" s="82">
        <v>8.3000000000000007</v>
      </c>
      <c r="CJ27" s="182">
        <v>24</v>
      </c>
      <c r="CK27" s="23">
        <v>50</v>
      </c>
      <c r="CL27" s="79" t="s">
        <v>26</v>
      </c>
      <c r="CM27" s="78" t="s">
        <v>22</v>
      </c>
      <c r="CN27" s="82">
        <v>2.5</v>
      </c>
      <c r="CO27" s="82">
        <v>2.4</v>
      </c>
      <c r="CP27" s="82">
        <v>1.6</v>
      </c>
      <c r="CQ27" s="82">
        <v>1.8</v>
      </c>
      <c r="CR27" s="82">
        <v>8.3000000000000007</v>
      </c>
      <c r="CT27" s="182">
        <f>'TABELA UNIFICADA 2024'!E27</f>
        <v>0</v>
      </c>
      <c r="CU27" s="23">
        <f>'TABELA UNIFICADA 2024'!F27</f>
        <v>5</v>
      </c>
      <c r="CV27" s="79" t="str">
        <f t="shared" si="0"/>
        <v>AA</v>
      </c>
      <c r="CW27" s="78" t="str">
        <f t="shared" si="1"/>
        <v>A</v>
      </c>
      <c r="CX27" s="82">
        <f t="shared" si="2"/>
        <v>3.4100000000000006</v>
      </c>
      <c r="CY27" s="82">
        <f t="shared" si="3"/>
        <v>3.4100000000000006</v>
      </c>
      <c r="CZ27" s="82">
        <f t="shared" si="4"/>
        <v>2.2000000000000002</v>
      </c>
      <c r="DA27" s="82">
        <f t="shared" si="5"/>
        <v>2.4750000000000001</v>
      </c>
      <c r="DB27" s="82">
        <f t="shared" si="6"/>
        <v>11.495000000000001</v>
      </c>
    </row>
    <row r="28" spans="1:106" ht="19.5">
      <c r="A28" s="116" t="s">
        <v>441</v>
      </c>
      <c r="H28" s="81">
        <v>25.4</v>
      </c>
      <c r="I28" s="79">
        <v>51</v>
      </c>
      <c r="J28" s="79" t="s">
        <v>26</v>
      </c>
      <c r="K28" s="78" t="s">
        <v>22</v>
      </c>
      <c r="L28" s="82">
        <v>2.5</v>
      </c>
      <c r="M28" s="82">
        <v>2.4</v>
      </c>
      <c r="N28" s="82">
        <v>1.6</v>
      </c>
      <c r="O28" s="82">
        <v>1.8</v>
      </c>
      <c r="P28" s="82">
        <v>8.3000000000000007</v>
      </c>
      <c r="R28" s="81">
        <v>25</v>
      </c>
      <c r="S28" s="79">
        <v>60</v>
      </c>
      <c r="T28" s="79" t="s">
        <v>27</v>
      </c>
      <c r="U28" s="78" t="s">
        <v>22</v>
      </c>
      <c r="V28" s="82">
        <v>2</v>
      </c>
      <c r="W28" s="82">
        <v>2</v>
      </c>
      <c r="X28" s="82">
        <v>1.35</v>
      </c>
      <c r="Y28" s="82">
        <v>1.35</v>
      </c>
      <c r="Z28" s="82">
        <v>6.6999999999999993</v>
      </c>
      <c r="AB28" s="81" t="s">
        <v>43</v>
      </c>
      <c r="AC28" s="79">
        <v>1</v>
      </c>
      <c r="AD28" s="79" t="s">
        <v>20</v>
      </c>
      <c r="AE28" s="78" t="s">
        <v>25</v>
      </c>
      <c r="AF28" s="82">
        <v>7.7</v>
      </c>
      <c r="AG28" s="82">
        <v>11</v>
      </c>
      <c r="AH28" s="82">
        <v>3.5</v>
      </c>
      <c r="AI28" s="82">
        <v>6.7</v>
      </c>
      <c r="AJ28" s="82">
        <v>28.9</v>
      </c>
      <c r="AL28" s="81" t="s">
        <v>43</v>
      </c>
      <c r="AM28" s="79">
        <v>32</v>
      </c>
      <c r="AN28" s="79" t="s">
        <v>26</v>
      </c>
      <c r="AO28" s="78" t="s">
        <v>25</v>
      </c>
      <c r="AP28" s="82">
        <v>6.9</v>
      </c>
      <c r="AQ28" s="82">
        <v>9</v>
      </c>
      <c r="AR28" s="82">
        <v>3.4</v>
      </c>
      <c r="AS28" s="82">
        <v>5.8</v>
      </c>
      <c r="AT28" s="82">
        <v>25.1</v>
      </c>
      <c r="AV28" s="81">
        <v>19</v>
      </c>
      <c r="AW28" s="79">
        <v>6</v>
      </c>
      <c r="AX28" s="79" t="s">
        <v>20</v>
      </c>
      <c r="AY28" s="78" t="s">
        <v>21</v>
      </c>
      <c r="AZ28" s="82">
        <v>3.1</v>
      </c>
      <c r="BA28" s="82">
        <v>3.1</v>
      </c>
      <c r="BB28" s="82">
        <v>2</v>
      </c>
      <c r="BC28" s="82">
        <v>2.25</v>
      </c>
      <c r="BD28" s="82">
        <v>10.45</v>
      </c>
      <c r="BF28" s="81" t="s">
        <v>43</v>
      </c>
      <c r="BG28" s="79">
        <v>5</v>
      </c>
      <c r="BH28" s="79" t="s">
        <v>20</v>
      </c>
      <c r="BI28" s="78" t="s">
        <v>25</v>
      </c>
      <c r="BJ28" s="82">
        <v>7.7</v>
      </c>
      <c r="BK28" s="82">
        <v>11</v>
      </c>
      <c r="BL28" s="82">
        <v>3.5</v>
      </c>
      <c r="BM28" s="82">
        <v>6.7</v>
      </c>
      <c r="BN28" s="82">
        <v>28.9</v>
      </c>
      <c r="BP28" s="81">
        <v>19</v>
      </c>
      <c r="BQ28" s="79">
        <v>10</v>
      </c>
      <c r="BR28" s="79" t="s">
        <v>20</v>
      </c>
      <c r="BS28" s="78" t="s">
        <v>21</v>
      </c>
      <c r="BT28" s="82">
        <v>3.1</v>
      </c>
      <c r="BU28" s="82">
        <v>3.1</v>
      </c>
      <c r="BV28" s="82">
        <v>2</v>
      </c>
      <c r="BW28" s="82">
        <v>2.25</v>
      </c>
      <c r="BX28" s="82">
        <v>10.45</v>
      </c>
      <c r="BZ28" s="182">
        <v>19.05</v>
      </c>
      <c r="CA28" s="23">
        <v>30</v>
      </c>
      <c r="CB28" s="79" t="s">
        <v>26</v>
      </c>
      <c r="CC28" s="78" t="s">
        <v>21</v>
      </c>
      <c r="CD28" s="82">
        <v>2.4</v>
      </c>
      <c r="CE28" s="82">
        <v>2.2999999999999998</v>
      </c>
      <c r="CF28" s="82">
        <v>1.6</v>
      </c>
      <c r="CG28" s="82">
        <v>1.8</v>
      </c>
      <c r="CH28" s="82">
        <v>8.1</v>
      </c>
      <c r="CJ28" s="182">
        <v>25.4</v>
      </c>
      <c r="CK28" s="23">
        <v>27</v>
      </c>
      <c r="CL28" s="79" t="s">
        <v>26</v>
      </c>
      <c r="CM28" s="78" t="s">
        <v>22</v>
      </c>
      <c r="CN28" s="82">
        <v>2.5</v>
      </c>
      <c r="CO28" s="82">
        <v>2.4</v>
      </c>
      <c r="CP28" s="82">
        <v>1.6</v>
      </c>
      <c r="CQ28" s="82">
        <v>1.8</v>
      </c>
      <c r="CR28" s="82">
        <v>8.3000000000000007</v>
      </c>
      <c r="CT28" s="182">
        <f>'TABELA UNIFICADA 2024'!E28</f>
        <v>0</v>
      </c>
      <c r="CU28" s="23">
        <f>'TABELA UNIFICADA 2024'!F28</f>
        <v>10</v>
      </c>
      <c r="CV28" s="79" t="str">
        <f t="shared" si="0"/>
        <v>AA</v>
      </c>
      <c r="CW28" s="78" t="str">
        <f t="shared" si="1"/>
        <v>A</v>
      </c>
      <c r="CX28" s="82">
        <f t="shared" si="2"/>
        <v>3.4100000000000006</v>
      </c>
      <c r="CY28" s="82">
        <f t="shared" si="3"/>
        <v>3.4100000000000006</v>
      </c>
      <c r="CZ28" s="82">
        <f t="shared" si="4"/>
        <v>2.2000000000000002</v>
      </c>
      <c r="DA28" s="82">
        <f t="shared" si="5"/>
        <v>2.4750000000000001</v>
      </c>
      <c r="DB28" s="82">
        <f t="shared" si="6"/>
        <v>11.495000000000001</v>
      </c>
    </row>
    <row r="29" spans="1:106" ht="19.5">
      <c r="H29" s="81">
        <v>19.05</v>
      </c>
      <c r="I29" s="79">
        <v>50</v>
      </c>
      <c r="J29" s="79" t="s">
        <v>26</v>
      </c>
      <c r="K29" s="78" t="s">
        <v>21</v>
      </c>
      <c r="L29" s="82">
        <v>2.4</v>
      </c>
      <c r="M29" s="82">
        <v>2.2999999999999998</v>
      </c>
      <c r="N29" s="82">
        <v>1.6</v>
      </c>
      <c r="O29" s="82">
        <v>1.8</v>
      </c>
      <c r="P29" s="82">
        <v>8.1</v>
      </c>
      <c r="R29" s="81">
        <v>24</v>
      </c>
      <c r="S29" s="79">
        <v>248</v>
      </c>
      <c r="T29" s="79" t="s">
        <v>28</v>
      </c>
      <c r="U29" s="78" t="s">
        <v>22</v>
      </c>
      <c r="V29" s="82">
        <v>1.85</v>
      </c>
      <c r="W29" s="82">
        <v>1.85</v>
      </c>
      <c r="X29" s="82">
        <v>1.2</v>
      </c>
      <c r="Y29" s="82">
        <v>1.3</v>
      </c>
      <c r="Z29" s="82">
        <v>6.2</v>
      </c>
      <c r="AB29" s="81" t="s">
        <v>43</v>
      </c>
      <c r="AC29" s="79">
        <v>1</v>
      </c>
      <c r="AD29" s="79" t="s">
        <v>20</v>
      </c>
      <c r="AE29" s="78" t="s">
        <v>25</v>
      </c>
      <c r="AF29" s="82">
        <v>7.7</v>
      </c>
      <c r="AG29" s="82">
        <v>11</v>
      </c>
      <c r="AH29" s="82">
        <v>3.5</v>
      </c>
      <c r="AI29" s="82">
        <v>6.7</v>
      </c>
      <c r="AJ29" s="82">
        <v>28.9</v>
      </c>
      <c r="AL29" s="81" t="s">
        <v>43</v>
      </c>
      <c r="AM29" s="79">
        <v>5</v>
      </c>
      <c r="AN29" s="79" t="s">
        <v>20</v>
      </c>
      <c r="AO29" s="78" t="s">
        <v>25</v>
      </c>
      <c r="AP29" s="82">
        <v>7.7</v>
      </c>
      <c r="AQ29" s="82">
        <v>11</v>
      </c>
      <c r="AR29" s="82">
        <v>3.5</v>
      </c>
      <c r="AS29" s="82">
        <v>6.7</v>
      </c>
      <c r="AT29" s="82">
        <v>28.9</v>
      </c>
      <c r="AV29" s="81">
        <v>20</v>
      </c>
      <c r="AW29" s="79">
        <v>50</v>
      </c>
      <c r="AX29" s="79" t="s">
        <v>26</v>
      </c>
      <c r="AY29" s="78" t="s">
        <v>21</v>
      </c>
      <c r="AZ29" s="82">
        <v>2.4</v>
      </c>
      <c r="BA29" s="82">
        <v>2.2999999999999998</v>
      </c>
      <c r="BB29" s="82">
        <v>1.6</v>
      </c>
      <c r="BC29" s="82">
        <v>1.8</v>
      </c>
      <c r="BD29" s="82">
        <v>8.1</v>
      </c>
      <c r="BF29" s="81" t="s">
        <v>43</v>
      </c>
      <c r="BG29" s="79">
        <v>5</v>
      </c>
      <c r="BH29" s="79" t="s">
        <v>20</v>
      </c>
      <c r="BI29" s="78" t="s">
        <v>25</v>
      </c>
      <c r="BJ29" s="82">
        <v>7.7</v>
      </c>
      <c r="BK29" s="82">
        <v>11</v>
      </c>
      <c r="BL29" s="82">
        <v>3.5</v>
      </c>
      <c r="BM29" s="82">
        <v>6.7</v>
      </c>
      <c r="BN29" s="82">
        <v>28.9</v>
      </c>
      <c r="BP29" s="81">
        <v>19.05</v>
      </c>
      <c r="BQ29" s="79">
        <v>60</v>
      </c>
      <c r="BR29" s="79" t="s">
        <v>27</v>
      </c>
      <c r="BS29" s="78" t="s">
        <v>21</v>
      </c>
      <c r="BT29" s="82">
        <v>2</v>
      </c>
      <c r="BU29" s="82">
        <v>2</v>
      </c>
      <c r="BV29" s="82">
        <v>1.35</v>
      </c>
      <c r="BW29" s="82">
        <v>1.35</v>
      </c>
      <c r="BX29" s="82">
        <v>6.6999999999999993</v>
      </c>
      <c r="BZ29" s="182">
        <v>19.04</v>
      </c>
      <c r="CA29" s="23">
        <v>50</v>
      </c>
      <c r="CB29" s="79" t="s">
        <v>26</v>
      </c>
      <c r="CC29" s="78" t="s">
        <v>21</v>
      </c>
      <c r="CD29" s="82">
        <v>2.4</v>
      </c>
      <c r="CE29" s="82">
        <v>2.2999999999999998</v>
      </c>
      <c r="CF29" s="82">
        <v>1.6</v>
      </c>
      <c r="CG29" s="82">
        <v>1.8</v>
      </c>
      <c r="CH29" s="82">
        <v>8.1</v>
      </c>
      <c r="CJ29" s="182" t="s">
        <v>43</v>
      </c>
      <c r="CK29" s="23">
        <v>976</v>
      </c>
      <c r="CL29" s="79" t="s">
        <v>28</v>
      </c>
      <c r="CM29" s="78" t="s">
        <v>25</v>
      </c>
      <c r="CN29" s="82">
        <v>4.3</v>
      </c>
      <c r="CO29" s="82">
        <v>7</v>
      </c>
      <c r="CP29" s="82">
        <v>2.6</v>
      </c>
      <c r="CQ29" s="82">
        <v>3.9</v>
      </c>
      <c r="CR29" s="82">
        <v>17.8</v>
      </c>
      <c r="CT29" s="182">
        <f>'TABELA UNIFICADA 2024'!E29</f>
        <v>0</v>
      </c>
      <c r="CU29" s="23">
        <f>'TABELA UNIFICADA 2024'!F29</f>
        <v>1</v>
      </c>
      <c r="CV29" s="79" t="str">
        <f t="shared" si="0"/>
        <v>AA</v>
      </c>
      <c r="CW29" s="78" t="str">
        <f t="shared" si="1"/>
        <v>A</v>
      </c>
      <c r="CX29" s="82">
        <f t="shared" si="2"/>
        <v>3.4100000000000006</v>
      </c>
      <c r="CY29" s="82">
        <f t="shared" si="3"/>
        <v>3.4100000000000006</v>
      </c>
      <c r="CZ29" s="82">
        <f t="shared" si="4"/>
        <v>2.2000000000000002</v>
      </c>
      <c r="DA29" s="82">
        <f t="shared" si="5"/>
        <v>2.4750000000000001</v>
      </c>
      <c r="DB29" s="82">
        <f t="shared" si="6"/>
        <v>11.495000000000001</v>
      </c>
    </row>
    <row r="30" spans="1:106" ht="19.5">
      <c r="H30" s="81">
        <v>28</v>
      </c>
      <c r="I30" s="79">
        <v>60</v>
      </c>
      <c r="J30" s="79" t="s">
        <v>27</v>
      </c>
      <c r="K30" s="78" t="s">
        <v>22</v>
      </c>
      <c r="L30" s="82">
        <v>2</v>
      </c>
      <c r="M30" s="82">
        <v>2</v>
      </c>
      <c r="N30" s="82">
        <v>1.35</v>
      </c>
      <c r="O30" s="82">
        <v>1.35</v>
      </c>
      <c r="P30" s="82">
        <v>6.6999999999999993</v>
      </c>
      <c r="R30" s="81">
        <v>14</v>
      </c>
      <c r="S30" s="79">
        <v>60</v>
      </c>
      <c r="T30" s="79" t="s">
        <v>27</v>
      </c>
      <c r="U30" s="78" t="s">
        <v>21</v>
      </c>
      <c r="V30" s="82">
        <v>2</v>
      </c>
      <c r="W30" s="82">
        <v>2</v>
      </c>
      <c r="X30" s="82">
        <v>1.35</v>
      </c>
      <c r="Y30" s="82">
        <v>1.35</v>
      </c>
      <c r="Z30" s="82">
        <v>6.6999999999999993</v>
      </c>
      <c r="AB30" s="81" t="s">
        <v>43</v>
      </c>
      <c r="AC30" s="79">
        <v>1</v>
      </c>
      <c r="AD30" s="79" t="s">
        <v>20</v>
      </c>
      <c r="AE30" s="78" t="s">
        <v>25</v>
      </c>
      <c r="AF30" s="82">
        <v>7.7</v>
      </c>
      <c r="AG30" s="82">
        <v>11</v>
      </c>
      <c r="AH30" s="82">
        <v>3.5</v>
      </c>
      <c r="AI30" s="82">
        <v>6.7</v>
      </c>
      <c r="AJ30" s="82">
        <v>28.9</v>
      </c>
      <c r="AL30" s="81">
        <v>24</v>
      </c>
      <c r="AM30" s="79">
        <v>102</v>
      </c>
      <c r="AN30" s="79" t="s">
        <v>28</v>
      </c>
      <c r="AO30" s="78" t="s">
        <v>22</v>
      </c>
      <c r="AP30" s="82">
        <v>1.85</v>
      </c>
      <c r="AQ30" s="82">
        <v>1.85</v>
      </c>
      <c r="AR30" s="82">
        <v>1.2</v>
      </c>
      <c r="AS30" s="82">
        <v>1.3</v>
      </c>
      <c r="AT30" s="82">
        <v>6.2</v>
      </c>
      <c r="AV30" s="81">
        <v>20</v>
      </c>
      <c r="AW30" s="79">
        <v>79</v>
      </c>
      <c r="AX30" s="79" t="s">
        <v>27</v>
      </c>
      <c r="AY30" s="78" t="s">
        <v>21</v>
      </c>
      <c r="AZ30" s="82">
        <v>2</v>
      </c>
      <c r="BA30" s="82">
        <v>2</v>
      </c>
      <c r="BB30" s="82">
        <v>1.35</v>
      </c>
      <c r="BC30" s="82">
        <v>1.35</v>
      </c>
      <c r="BD30" s="82">
        <v>6.6999999999999993</v>
      </c>
      <c r="BF30" s="81" t="s">
        <v>43</v>
      </c>
      <c r="BG30" s="79">
        <v>5</v>
      </c>
      <c r="BH30" s="79" t="s">
        <v>20</v>
      </c>
      <c r="BI30" s="78" t="s">
        <v>25</v>
      </c>
      <c r="BJ30" s="82">
        <v>7.7</v>
      </c>
      <c r="BK30" s="82">
        <v>11</v>
      </c>
      <c r="BL30" s="82">
        <v>3.5</v>
      </c>
      <c r="BM30" s="82">
        <v>6.7</v>
      </c>
      <c r="BN30" s="82">
        <v>28.9</v>
      </c>
      <c r="BP30" s="81">
        <v>24</v>
      </c>
      <c r="BQ30" s="79">
        <v>15</v>
      </c>
      <c r="BR30" s="79" t="s">
        <v>26</v>
      </c>
      <c r="BS30" s="78" t="s">
        <v>22</v>
      </c>
      <c r="BT30" s="82">
        <v>2.5</v>
      </c>
      <c r="BU30" s="82">
        <v>2.4</v>
      </c>
      <c r="BV30" s="82">
        <v>1.6</v>
      </c>
      <c r="BW30" s="82">
        <v>1.8</v>
      </c>
      <c r="BX30" s="82">
        <v>8.3000000000000007</v>
      </c>
      <c r="BZ30" s="182" t="s">
        <v>43</v>
      </c>
      <c r="CA30" s="23">
        <v>4</v>
      </c>
      <c r="CB30" s="79" t="s">
        <v>20</v>
      </c>
      <c r="CC30" s="78" t="s">
        <v>25</v>
      </c>
      <c r="CD30" s="82">
        <v>7.7</v>
      </c>
      <c r="CE30" s="82">
        <v>11</v>
      </c>
      <c r="CF30" s="82">
        <v>3.5</v>
      </c>
      <c r="CG30" s="82">
        <v>6.7</v>
      </c>
      <c r="CH30" s="82">
        <v>28.9</v>
      </c>
      <c r="CJ30" s="182">
        <v>14</v>
      </c>
      <c r="CK30" s="23">
        <v>100</v>
      </c>
      <c r="CL30" s="79" t="s">
        <v>28</v>
      </c>
      <c r="CM30" s="78" t="s">
        <v>21</v>
      </c>
      <c r="CN30" s="82">
        <v>1.85</v>
      </c>
      <c r="CO30" s="82">
        <v>1.85</v>
      </c>
      <c r="CP30" s="82">
        <v>1.2</v>
      </c>
      <c r="CQ30" s="82">
        <v>1.3</v>
      </c>
      <c r="CR30" s="82">
        <v>6.2</v>
      </c>
      <c r="CT30" s="182">
        <f>'TABELA UNIFICADA 2024'!E30</f>
        <v>0</v>
      </c>
      <c r="CU30" s="23">
        <f>'TABELA UNIFICADA 2024'!F30</f>
        <v>1</v>
      </c>
      <c r="CV30" s="79" t="str">
        <f t="shared" si="0"/>
        <v>AA</v>
      </c>
      <c r="CW30" s="78" t="str">
        <f t="shared" si="1"/>
        <v>A</v>
      </c>
      <c r="CX30" s="82">
        <f t="shared" si="2"/>
        <v>3.4100000000000006</v>
      </c>
      <c r="CY30" s="82">
        <f t="shared" si="3"/>
        <v>3.4100000000000006</v>
      </c>
      <c r="CZ30" s="82">
        <f t="shared" si="4"/>
        <v>2.2000000000000002</v>
      </c>
      <c r="DA30" s="82">
        <f t="shared" si="5"/>
        <v>2.4750000000000001</v>
      </c>
      <c r="DB30" s="82">
        <f t="shared" si="6"/>
        <v>11.495000000000001</v>
      </c>
    </row>
    <row r="31" spans="1:106" ht="19.5">
      <c r="H31" s="81">
        <v>28</v>
      </c>
      <c r="I31" s="79">
        <v>113</v>
      </c>
      <c r="J31" s="79" t="s">
        <v>28</v>
      </c>
      <c r="K31" s="78" t="s">
        <v>22</v>
      </c>
      <c r="L31" s="82">
        <v>1.85</v>
      </c>
      <c r="M31" s="82">
        <v>1.85</v>
      </c>
      <c r="N31" s="82">
        <v>1.2</v>
      </c>
      <c r="O31" s="82">
        <v>1.3</v>
      </c>
      <c r="P31" s="82">
        <v>6.2</v>
      </c>
      <c r="R31" s="81">
        <v>19</v>
      </c>
      <c r="S31" s="79">
        <v>100</v>
      </c>
      <c r="T31" s="79" t="s">
        <v>28</v>
      </c>
      <c r="U31" s="78" t="s">
        <v>21</v>
      </c>
      <c r="V31" s="82">
        <v>1.85</v>
      </c>
      <c r="W31" s="82">
        <v>1.85</v>
      </c>
      <c r="X31" s="82">
        <v>1.2</v>
      </c>
      <c r="Y31" s="82">
        <v>1.3</v>
      </c>
      <c r="Z31" s="82">
        <v>6.2</v>
      </c>
      <c r="AB31" s="81" t="s">
        <v>43</v>
      </c>
      <c r="AC31" s="79">
        <v>1</v>
      </c>
      <c r="AD31" s="79" t="s">
        <v>20</v>
      </c>
      <c r="AE31" s="78" t="s">
        <v>25</v>
      </c>
      <c r="AF31" s="82">
        <v>7.7</v>
      </c>
      <c r="AG31" s="82">
        <v>11</v>
      </c>
      <c r="AH31" s="82">
        <v>3.5</v>
      </c>
      <c r="AI31" s="82">
        <v>6.7</v>
      </c>
      <c r="AJ31" s="82">
        <v>28.9</v>
      </c>
      <c r="AL31" s="81">
        <v>15.875</v>
      </c>
      <c r="AM31" s="79">
        <v>41</v>
      </c>
      <c r="AN31" s="79" t="s">
        <v>26</v>
      </c>
      <c r="AO31" s="78" t="s">
        <v>21</v>
      </c>
      <c r="AP31" s="82">
        <v>2.4</v>
      </c>
      <c r="AQ31" s="82">
        <v>2.2999999999999998</v>
      </c>
      <c r="AR31" s="82">
        <v>1.6</v>
      </c>
      <c r="AS31" s="82">
        <v>1.8</v>
      </c>
      <c r="AT31" s="82">
        <v>8.1</v>
      </c>
      <c r="AV31" s="81" t="s">
        <v>43</v>
      </c>
      <c r="AW31" s="79">
        <v>87</v>
      </c>
      <c r="AX31" s="79" t="s">
        <v>27</v>
      </c>
      <c r="AY31" s="78" t="s">
        <v>25</v>
      </c>
      <c r="AZ31" s="82">
        <v>4.5999999999999996</v>
      </c>
      <c r="BA31" s="82">
        <v>7.5</v>
      </c>
      <c r="BB31" s="82">
        <v>2.5</v>
      </c>
      <c r="BC31" s="82">
        <v>3.9</v>
      </c>
      <c r="BD31" s="82">
        <v>18.5</v>
      </c>
      <c r="BF31" s="81">
        <v>15.87</v>
      </c>
      <c r="BG31" s="79">
        <v>239</v>
      </c>
      <c r="BH31" s="79" t="s">
        <v>28</v>
      </c>
      <c r="BI31" s="78" t="s">
        <v>21</v>
      </c>
      <c r="BJ31" s="82">
        <v>1.85</v>
      </c>
      <c r="BK31" s="82">
        <v>1.85</v>
      </c>
      <c r="BL31" s="82">
        <v>1.2</v>
      </c>
      <c r="BM31" s="82">
        <v>1.3</v>
      </c>
      <c r="BN31" s="82">
        <v>6.2</v>
      </c>
      <c r="BP31" s="81">
        <v>24</v>
      </c>
      <c r="BQ31" s="79">
        <v>50</v>
      </c>
      <c r="BR31" s="79" t="s">
        <v>26</v>
      </c>
      <c r="BS31" s="78" t="s">
        <v>22</v>
      </c>
      <c r="BT31" s="82">
        <v>2.5</v>
      </c>
      <c r="BU31" s="82">
        <v>2.4</v>
      </c>
      <c r="BV31" s="82">
        <v>1.6</v>
      </c>
      <c r="BW31" s="82">
        <v>1.8</v>
      </c>
      <c r="BX31" s="82">
        <v>8.3000000000000007</v>
      </c>
      <c r="BZ31" s="182">
        <v>31.75</v>
      </c>
      <c r="CA31" s="23">
        <v>30</v>
      </c>
      <c r="CB31" s="79" t="s">
        <v>26</v>
      </c>
      <c r="CC31" s="78" t="s">
        <v>23</v>
      </c>
      <c r="CD31" s="82">
        <v>3.5</v>
      </c>
      <c r="CE31" s="82">
        <v>3.2</v>
      </c>
      <c r="CF31" s="82">
        <v>1.6</v>
      </c>
      <c r="CG31" s="82">
        <v>1.8</v>
      </c>
      <c r="CH31" s="82">
        <v>10.100000000000001</v>
      </c>
      <c r="CJ31" s="182">
        <v>48</v>
      </c>
      <c r="CK31" s="23">
        <v>10</v>
      </c>
      <c r="CL31" s="79" t="s">
        <v>20</v>
      </c>
      <c r="CM31" s="78" t="s">
        <v>25</v>
      </c>
      <c r="CN31" s="82">
        <v>7.7</v>
      </c>
      <c r="CO31" s="82">
        <v>11</v>
      </c>
      <c r="CP31" s="82">
        <v>3.5</v>
      </c>
      <c r="CQ31" s="82">
        <v>6.7</v>
      </c>
      <c r="CR31" s="82">
        <v>28.9</v>
      </c>
      <c r="CT31" s="182">
        <f>'TABELA UNIFICADA 2024'!E31</f>
        <v>0</v>
      </c>
      <c r="CU31" s="23">
        <f>'TABELA UNIFICADA 2024'!F31</f>
        <v>1</v>
      </c>
      <c r="CV31" s="79" t="str">
        <f t="shared" si="0"/>
        <v>AA</v>
      </c>
      <c r="CW31" s="78" t="str">
        <f t="shared" si="1"/>
        <v>A</v>
      </c>
      <c r="CX31" s="82">
        <f t="shared" si="2"/>
        <v>3.4100000000000006</v>
      </c>
      <c r="CY31" s="82">
        <f t="shared" si="3"/>
        <v>3.4100000000000006</v>
      </c>
      <c r="CZ31" s="82">
        <f t="shared" si="4"/>
        <v>2.2000000000000002</v>
      </c>
      <c r="DA31" s="82">
        <f t="shared" si="5"/>
        <v>2.4750000000000001</v>
      </c>
      <c r="DB31" s="82">
        <f t="shared" si="6"/>
        <v>11.495000000000001</v>
      </c>
    </row>
    <row r="32" spans="1:106" ht="19.5">
      <c r="H32" s="81">
        <v>38.1</v>
      </c>
      <c r="I32" s="79">
        <v>40</v>
      </c>
      <c r="J32" s="79" t="s">
        <v>26</v>
      </c>
      <c r="K32" s="78" t="s">
        <v>23</v>
      </c>
      <c r="L32" s="82">
        <v>3.5</v>
      </c>
      <c r="M32" s="82">
        <v>3.2</v>
      </c>
      <c r="N32" s="82">
        <v>1.6</v>
      </c>
      <c r="O32" s="82">
        <v>1.8</v>
      </c>
      <c r="P32" s="82">
        <v>10.100000000000001</v>
      </c>
      <c r="R32" s="81">
        <v>24</v>
      </c>
      <c r="S32" s="79">
        <v>30</v>
      </c>
      <c r="T32" s="79" t="s">
        <v>26</v>
      </c>
      <c r="U32" s="78" t="s">
        <v>22</v>
      </c>
      <c r="V32" s="82">
        <v>2.5</v>
      </c>
      <c r="W32" s="82">
        <v>2.4</v>
      </c>
      <c r="X32" s="82">
        <v>1.6</v>
      </c>
      <c r="Y32" s="82">
        <v>1.8</v>
      </c>
      <c r="Z32" s="82">
        <v>8.3000000000000007</v>
      </c>
      <c r="AB32" s="81" t="s">
        <v>43</v>
      </c>
      <c r="AC32" s="79">
        <v>1</v>
      </c>
      <c r="AD32" s="79" t="s">
        <v>20</v>
      </c>
      <c r="AE32" s="78" t="s">
        <v>25</v>
      </c>
      <c r="AF32" s="82">
        <v>7.7</v>
      </c>
      <c r="AG32" s="82">
        <v>11</v>
      </c>
      <c r="AH32" s="82">
        <v>3.5</v>
      </c>
      <c r="AI32" s="82">
        <v>6.7</v>
      </c>
      <c r="AJ32" s="82">
        <v>28.9</v>
      </c>
      <c r="AL32" s="81">
        <v>19.05</v>
      </c>
      <c r="AM32" s="79">
        <v>148</v>
      </c>
      <c r="AN32" s="79" t="s">
        <v>28</v>
      </c>
      <c r="AO32" s="78" t="s">
        <v>21</v>
      </c>
      <c r="AP32" s="82">
        <v>1.85</v>
      </c>
      <c r="AQ32" s="82">
        <v>1.85</v>
      </c>
      <c r="AR32" s="82">
        <v>1.2</v>
      </c>
      <c r="AS32" s="82">
        <v>1.3</v>
      </c>
      <c r="AT32" s="82">
        <v>6.2</v>
      </c>
      <c r="AV32" s="81" t="s">
        <v>43</v>
      </c>
      <c r="AW32" s="79">
        <v>2</v>
      </c>
      <c r="AX32" s="79" t="s">
        <v>20</v>
      </c>
      <c r="AY32" s="78" t="s">
        <v>25</v>
      </c>
      <c r="AZ32" s="82">
        <v>7.7</v>
      </c>
      <c r="BA32" s="82">
        <v>11</v>
      </c>
      <c r="BB32" s="82">
        <v>3.5</v>
      </c>
      <c r="BC32" s="82">
        <v>6.7</v>
      </c>
      <c r="BD32" s="82">
        <v>28.9</v>
      </c>
      <c r="BF32" s="81">
        <v>19.05</v>
      </c>
      <c r="BG32" s="79">
        <v>10</v>
      </c>
      <c r="BH32" s="79" t="s">
        <v>20</v>
      </c>
      <c r="BI32" s="78" t="s">
        <v>21</v>
      </c>
      <c r="BJ32" s="82">
        <v>3.1</v>
      </c>
      <c r="BK32" s="82">
        <v>3.1</v>
      </c>
      <c r="BL32" s="82">
        <v>2</v>
      </c>
      <c r="BM32" s="82">
        <v>2.25</v>
      </c>
      <c r="BN32" s="82">
        <v>10.45</v>
      </c>
      <c r="BP32" s="81">
        <v>28</v>
      </c>
      <c r="BQ32" s="79">
        <v>5</v>
      </c>
      <c r="BR32" s="79" t="s">
        <v>20</v>
      </c>
      <c r="BS32" s="78" t="s">
        <v>22</v>
      </c>
      <c r="BT32" s="82">
        <v>3.2</v>
      </c>
      <c r="BU32" s="82">
        <v>3.2</v>
      </c>
      <c r="BV32" s="82">
        <v>2</v>
      </c>
      <c r="BW32" s="82">
        <v>2.25</v>
      </c>
      <c r="BX32" s="82">
        <v>10.65</v>
      </c>
      <c r="BZ32" s="182">
        <v>19.05</v>
      </c>
      <c r="CA32" s="23">
        <v>50</v>
      </c>
      <c r="CB32" s="79" t="s">
        <v>26</v>
      </c>
      <c r="CC32" s="78" t="s">
        <v>21</v>
      </c>
      <c r="CD32" s="82">
        <v>2.4</v>
      </c>
      <c r="CE32" s="82">
        <v>2.2999999999999998</v>
      </c>
      <c r="CF32" s="82">
        <v>1.6</v>
      </c>
      <c r="CG32" s="82">
        <v>1.8</v>
      </c>
      <c r="CH32" s="82">
        <v>8.1</v>
      </c>
      <c r="CJ32" s="182">
        <v>19.05</v>
      </c>
      <c r="CK32" s="23">
        <v>50</v>
      </c>
      <c r="CL32" s="79" t="s">
        <v>26</v>
      </c>
      <c r="CM32" s="78" t="s">
        <v>21</v>
      </c>
      <c r="CN32" s="82">
        <v>2.4</v>
      </c>
      <c r="CO32" s="82">
        <v>2.2999999999999998</v>
      </c>
      <c r="CP32" s="82">
        <v>1.6</v>
      </c>
      <c r="CQ32" s="82">
        <v>1.8</v>
      </c>
      <c r="CR32" s="82">
        <v>8.1</v>
      </c>
      <c r="CT32" s="182">
        <f>'TABELA UNIFICADA 2024'!E32</f>
        <v>0</v>
      </c>
      <c r="CU32" s="23">
        <f>'TABELA UNIFICADA 2024'!F32</f>
        <v>8</v>
      </c>
      <c r="CV32" s="79" t="str">
        <f t="shared" si="0"/>
        <v>AA</v>
      </c>
      <c r="CW32" s="78" t="str">
        <f t="shared" si="1"/>
        <v>A</v>
      </c>
      <c r="CX32" s="82">
        <f t="shared" si="2"/>
        <v>3.4100000000000006</v>
      </c>
      <c r="CY32" s="82">
        <f t="shared" si="3"/>
        <v>3.4100000000000006</v>
      </c>
      <c r="CZ32" s="82">
        <f t="shared" si="4"/>
        <v>2.2000000000000002</v>
      </c>
      <c r="DA32" s="82">
        <f t="shared" si="5"/>
        <v>2.4750000000000001</v>
      </c>
      <c r="DB32" s="82">
        <f t="shared" si="6"/>
        <v>11.495000000000001</v>
      </c>
    </row>
    <row r="33" spans="8:106" ht="19.5">
      <c r="H33" s="81">
        <v>19.05</v>
      </c>
      <c r="I33" s="79">
        <v>50</v>
      </c>
      <c r="J33" s="79" t="s">
        <v>26</v>
      </c>
      <c r="K33" s="78" t="s">
        <v>21</v>
      </c>
      <c r="L33" s="82">
        <v>2.4</v>
      </c>
      <c r="M33" s="82">
        <v>2.2999999999999998</v>
      </c>
      <c r="N33" s="82">
        <v>1.6</v>
      </c>
      <c r="O33" s="82">
        <v>1.8</v>
      </c>
      <c r="P33" s="82">
        <v>8.1</v>
      </c>
      <c r="R33" s="81">
        <v>16</v>
      </c>
      <c r="S33" s="79">
        <v>50</v>
      </c>
      <c r="T33" s="79" t="s">
        <v>26</v>
      </c>
      <c r="U33" s="78" t="s">
        <v>21</v>
      </c>
      <c r="V33" s="82">
        <v>2.4</v>
      </c>
      <c r="W33" s="82">
        <v>2.2999999999999998</v>
      </c>
      <c r="X33" s="82">
        <v>1.6</v>
      </c>
      <c r="Y33" s="82">
        <v>1.8</v>
      </c>
      <c r="Z33" s="82">
        <v>8.1</v>
      </c>
      <c r="AB33" s="81">
        <v>28</v>
      </c>
      <c r="AC33" s="79">
        <v>20</v>
      </c>
      <c r="AD33" s="79" t="s">
        <v>26</v>
      </c>
      <c r="AE33" s="78" t="s">
        <v>22</v>
      </c>
      <c r="AF33" s="82">
        <v>2.5</v>
      </c>
      <c r="AG33" s="82">
        <v>2.4</v>
      </c>
      <c r="AH33" s="82">
        <v>1.6</v>
      </c>
      <c r="AI33" s="82">
        <v>1.8</v>
      </c>
      <c r="AJ33" s="82">
        <v>8.3000000000000007</v>
      </c>
      <c r="AL33" s="81">
        <v>19</v>
      </c>
      <c r="AM33" s="79">
        <v>50</v>
      </c>
      <c r="AN33" s="79" t="s">
        <v>26</v>
      </c>
      <c r="AO33" s="78" t="s">
        <v>21</v>
      </c>
      <c r="AP33" s="82">
        <v>2.4</v>
      </c>
      <c r="AQ33" s="82">
        <v>2.2999999999999998</v>
      </c>
      <c r="AR33" s="82">
        <v>1.6</v>
      </c>
      <c r="AS33" s="82">
        <v>1.8</v>
      </c>
      <c r="AT33" s="82">
        <v>8.1</v>
      </c>
      <c r="AV33" s="81">
        <v>30</v>
      </c>
      <c r="AW33" s="79">
        <v>20</v>
      </c>
      <c r="AX33" s="79" t="s">
        <v>26</v>
      </c>
      <c r="AY33" s="78" t="s">
        <v>22</v>
      </c>
      <c r="AZ33" s="82">
        <v>2.5</v>
      </c>
      <c r="BA33" s="82">
        <v>2.4</v>
      </c>
      <c r="BB33" s="82">
        <v>1.6</v>
      </c>
      <c r="BC33" s="82">
        <v>1.8</v>
      </c>
      <c r="BD33" s="82">
        <v>8.3000000000000007</v>
      </c>
      <c r="BF33" s="81">
        <v>38.1</v>
      </c>
      <c r="BG33" s="79">
        <v>30</v>
      </c>
      <c r="BH33" s="79" t="s">
        <v>26</v>
      </c>
      <c r="BI33" s="78" t="s">
        <v>23</v>
      </c>
      <c r="BJ33" s="82">
        <v>3.5</v>
      </c>
      <c r="BK33" s="82">
        <v>3.2</v>
      </c>
      <c r="BL33" s="82">
        <v>1.6</v>
      </c>
      <c r="BM33" s="82">
        <v>1.8</v>
      </c>
      <c r="BN33" s="82">
        <v>10.100000000000001</v>
      </c>
      <c r="BP33" s="81">
        <v>19.05</v>
      </c>
      <c r="BQ33" s="79">
        <v>5</v>
      </c>
      <c r="BR33" s="79" t="s">
        <v>20</v>
      </c>
      <c r="BS33" s="78" t="s">
        <v>21</v>
      </c>
      <c r="BT33" s="82">
        <v>3.1</v>
      </c>
      <c r="BU33" s="82">
        <v>3.1</v>
      </c>
      <c r="BV33" s="82">
        <v>2</v>
      </c>
      <c r="BW33" s="82">
        <v>2.25</v>
      </c>
      <c r="BX33" s="82">
        <v>10.45</v>
      </c>
      <c r="BZ33" s="182">
        <v>24</v>
      </c>
      <c r="CA33" s="23">
        <v>50</v>
      </c>
      <c r="CB33" s="79" t="s">
        <v>26</v>
      </c>
      <c r="CC33" s="78" t="s">
        <v>22</v>
      </c>
      <c r="CD33" s="82">
        <v>2.5</v>
      </c>
      <c r="CE33" s="82">
        <v>2.4</v>
      </c>
      <c r="CF33" s="82">
        <v>1.6</v>
      </c>
      <c r="CG33" s="82">
        <v>1.8</v>
      </c>
      <c r="CH33" s="82">
        <v>8.3000000000000007</v>
      </c>
      <c r="CJ33" s="182">
        <v>19.05</v>
      </c>
      <c r="CK33" s="23">
        <v>100</v>
      </c>
      <c r="CL33" s="79" t="s">
        <v>28</v>
      </c>
      <c r="CM33" s="78" t="s">
        <v>21</v>
      </c>
      <c r="CN33" s="82">
        <v>1.85</v>
      </c>
      <c r="CO33" s="82">
        <v>1.85</v>
      </c>
      <c r="CP33" s="82">
        <v>1.2</v>
      </c>
      <c r="CQ33" s="82">
        <v>1.3</v>
      </c>
      <c r="CR33" s="82">
        <v>6.2</v>
      </c>
      <c r="CT33" s="182">
        <f>'TABELA UNIFICADA 2024'!E33</f>
        <v>0</v>
      </c>
      <c r="CU33" s="23">
        <f>'TABELA UNIFICADA 2024'!F33</f>
        <v>2</v>
      </c>
      <c r="CV33" s="79" t="str">
        <f t="shared" si="0"/>
        <v>AA</v>
      </c>
      <c r="CW33" s="78" t="str">
        <f t="shared" si="1"/>
        <v>A</v>
      </c>
      <c r="CX33" s="82">
        <f t="shared" si="2"/>
        <v>3.4100000000000006</v>
      </c>
      <c r="CY33" s="82">
        <f t="shared" si="3"/>
        <v>3.4100000000000006</v>
      </c>
      <c r="CZ33" s="82">
        <f t="shared" si="4"/>
        <v>2.2000000000000002</v>
      </c>
      <c r="DA33" s="82">
        <f t="shared" si="5"/>
        <v>2.4750000000000001</v>
      </c>
      <c r="DB33" s="82">
        <f t="shared" si="6"/>
        <v>11.495000000000001</v>
      </c>
    </row>
    <row r="34" spans="8:106" ht="19.5">
      <c r="H34" s="81">
        <v>32</v>
      </c>
      <c r="I34" s="79">
        <v>97</v>
      </c>
      <c r="J34" s="79" t="s">
        <v>27</v>
      </c>
      <c r="K34" s="78" t="s">
        <v>23</v>
      </c>
      <c r="L34" s="82">
        <v>2.6</v>
      </c>
      <c r="M34" s="82">
        <v>3.3</v>
      </c>
      <c r="N34" s="82">
        <v>1.35</v>
      </c>
      <c r="O34" s="82">
        <v>1.35</v>
      </c>
      <c r="P34" s="82">
        <v>8.6</v>
      </c>
      <c r="R34" s="81">
        <v>28</v>
      </c>
      <c r="S34" s="79">
        <v>10</v>
      </c>
      <c r="T34" s="79" t="s">
        <v>20</v>
      </c>
      <c r="U34" s="78" t="s">
        <v>22</v>
      </c>
      <c r="V34" s="82">
        <v>3.2</v>
      </c>
      <c r="W34" s="82">
        <v>3.2</v>
      </c>
      <c r="X34" s="82">
        <v>2</v>
      </c>
      <c r="Y34" s="82">
        <v>2.25</v>
      </c>
      <c r="Z34" s="82">
        <v>10.65</v>
      </c>
      <c r="AB34" s="81">
        <v>19</v>
      </c>
      <c r="AC34" s="79">
        <v>7</v>
      </c>
      <c r="AD34" s="79" t="s">
        <v>20</v>
      </c>
      <c r="AE34" s="78" t="s">
        <v>21</v>
      </c>
      <c r="AF34" s="82">
        <v>3.1</v>
      </c>
      <c r="AG34" s="82">
        <v>3.1</v>
      </c>
      <c r="AH34" s="82">
        <v>2</v>
      </c>
      <c r="AI34" s="82">
        <v>2.25</v>
      </c>
      <c r="AJ34" s="82">
        <v>10.45</v>
      </c>
      <c r="AL34" s="81">
        <v>19</v>
      </c>
      <c r="AM34" s="79">
        <v>35</v>
      </c>
      <c r="AN34" s="79" t="s">
        <v>26</v>
      </c>
      <c r="AO34" s="78" t="s">
        <v>21</v>
      </c>
      <c r="AP34" s="82">
        <v>2.4</v>
      </c>
      <c r="AQ34" s="82">
        <v>2.2999999999999998</v>
      </c>
      <c r="AR34" s="82">
        <v>1.6</v>
      </c>
      <c r="AS34" s="82">
        <v>1.8</v>
      </c>
      <c r="AT34" s="82">
        <v>8.1</v>
      </c>
      <c r="AV34" s="81">
        <v>19</v>
      </c>
      <c r="AW34" s="79">
        <v>20</v>
      </c>
      <c r="AX34" s="79" t="s">
        <v>26</v>
      </c>
      <c r="AY34" s="78" t="s">
        <v>21</v>
      </c>
      <c r="AZ34" s="82">
        <v>2.4</v>
      </c>
      <c r="BA34" s="82">
        <v>2.2999999999999998</v>
      </c>
      <c r="BB34" s="82">
        <v>1.6</v>
      </c>
      <c r="BC34" s="82">
        <v>1.8</v>
      </c>
      <c r="BD34" s="82">
        <v>8.1</v>
      </c>
      <c r="BF34" s="81">
        <v>28</v>
      </c>
      <c r="BG34" s="79">
        <v>40</v>
      </c>
      <c r="BH34" s="79" t="s">
        <v>26</v>
      </c>
      <c r="BI34" s="78" t="s">
        <v>22</v>
      </c>
      <c r="BJ34" s="82">
        <v>2.5</v>
      </c>
      <c r="BK34" s="82">
        <v>2.4</v>
      </c>
      <c r="BL34" s="82">
        <v>1.6</v>
      </c>
      <c r="BM34" s="82">
        <v>1.8</v>
      </c>
      <c r="BN34" s="82">
        <v>8.3000000000000007</v>
      </c>
      <c r="BP34" s="81">
        <v>19</v>
      </c>
      <c r="BQ34" s="79">
        <v>20</v>
      </c>
      <c r="BR34" s="79" t="s">
        <v>26</v>
      </c>
      <c r="BS34" s="78" t="s">
        <v>21</v>
      </c>
      <c r="BT34" s="82">
        <v>2.4</v>
      </c>
      <c r="BU34" s="82">
        <v>2.2999999999999998</v>
      </c>
      <c r="BV34" s="82">
        <v>1.6</v>
      </c>
      <c r="BW34" s="82">
        <v>1.8</v>
      </c>
      <c r="BX34" s="82">
        <v>8.1</v>
      </c>
      <c r="BZ34" s="182">
        <v>28</v>
      </c>
      <c r="CA34" s="23">
        <v>50</v>
      </c>
      <c r="CB34" s="79" t="s">
        <v>26</v>
      </c>
      <c r="CC34" s="78" t="s">
        <v>22</v>
      </c>
      <c r="CD34" s="82">
        <v>2.5</v>
      </c>
      <c r="CE34" s="82">
        <v>2.4</v>
      </c>
      <c r="CF34" s="82">
        <v>1.6</v>
      </c>
      <c r="CG34" s="82">
        <v>1.8</v>
      </c>
      <c r="CH34" s="82">
        <v>8.3000000000000007</v>
      </c>
      <c r="CJ34" s="182">
        <v>15.875</v>
      </c>
      <c r="CK34" s="23">
        <v>240</v>
      </c>
      <c r="CL34" s="79" t="s">
        <v>28</v>
      </c>
      <c r="CM34" s="78" t="s">
        <v>21</v>
      </c>
      <c r="CN34" s="82">
        <v>1.85</v>
      </c>
      <c r="CO34" s="82">
        <v>1.85</v>
      </c>
      <c r="CP34" s="82">
        <v>1.2</v>
      </c>
      <c r="CQ34" s="82">
        <v>1.3</v>
      </c>
      <c r="CR34" s="82">
        <v>6.2</v>
      </c>
      <c r="CT34" s="182">
        <f>'TABELA UNIFICADA 2024'!E34</f>
        <v>0</v>
      </c>
      <c r="CU34" s="23">
        <f>'TABELA UNIFICADA 2024'!F34</f>
        <v>2</v>
      </c>
      <c r="CV34" s="79" t="str">
        <f t="shared" si="0"/>
        <v>AA</v>
      </c>
      <c r="CW34" s="78" t="str">
        <f t="shared" si="1"/>
        <v>A</v>
      </c>
      <c r="CX34" s="82">
        <f t="shared" si="2"/>
        <v>3.4100000000000006</v>
      </c>
      <c r="CY34" s="82">
        <f t="shared" si="3"/>
        <v>3.4100000000000006</v>
      </c>
      <c r="CZ34" s="82">
        <f t="shared" si="4"/>
        <v>2.2000000000000002</v>
      </c>
      <c r="DA34" s="82">
        <f t="shared" si="5"/>
        <v>2.4750000000000001</v>
      </c>
      <c r="DB34" s="82">
        <f t="shared" si="6"/>
        <v>11.495000000000001</v>
      </c>
    </row>
    <row r="35" spans="8:106" ht="19.5">
      <c r="H35" s="81">
        <v>19.05</v>
      </c>
      <c r="I35" s="79">
        <v>28</v>
      </c>
      <c r="J35" s="79" t="s">
        <v>26</v>
      </c>
      <c r="K35" s="78" t="s">
        <v>21</v>
      </c>
      <c r="L35" s="82">
        <v>2.4</v>
      </c>
      <c r="M35" s="82">
        <v>2.2999999999999998</v>
      </c>
      <c r="N35" s="82">
        <v>1.6</v>
      </c>
      <c r="O35" s="82">
        <v>1.8</v>
      </c>
      <c r="P35" s="82">
        <v>8.1</v>
      </c>
      <c r="R35" s="81">
        <v>25.4</v>
      </c>
      <c r="S35" s="79">
        <v>6</v>
      </c>
      <c r="T35" s="79" t="s">
        <v>20</v>
      </c>
      <c r="U35" s="78" t="s">
        <v>22</v>
      </c>
      <c r="V35" s="82">
        <v>3.2</v>
      </c>
      <c r="W35" s="82">
        <v>3.2</v>
      </c>
      <c r="X35" s="82">
        <v>2</v>
      </c>
      <c r="Y35" s="82">
        <v>2.25</v>
      </c>
      <c r="Z35" s="82">
        <v>10.65</v>
      </c>
      <c r="AB35" s="81">
        <v>19.05</v>
      </c>
      <c r="AC35" s="79">
        <v>100</v>
      </c>
      <c r="AD35" s="79" t="s">
        <v>28</v>
      </c>
      <c r="AE35" s="78" t="s">
        <v>21</v>
      </c>
      <c r="AF35" s="82">
        <v>1.85</v>
      </c>
      <c r="AG35" s="82">
        <v>1.85</v>
      </c>
      <c r="AH35" s="82">
        <v>1.2</v>
      </c>
      <c r="AI35" s="82">
        <v>1.3</v>
      </c>
      <c r="AJ35" s="82">
        <v>6.2</v>
      </c>
      <c r="AL35" s="81" t="s">
        <v>43</v>
      </c>
      <c r="AM35" s="79">
        <v>1699</v>
      </c>
      <c r="AN35" s="79" t="s">
        <v>28</v>
      </c>
      <c r="AO35" s="78" t="s">
        <v>25</v>
      </c>
      <c r="AP35" s="82">
        <v>4.3</v>
      </c>
      <c r="AQ35" s="82">
        <v>7</v>
      </c>
      <c r="AR35" s="82">
        <v>2.6</v>
      </c>
      <c r="AS35" s="82">
        <v>3.9</v>
      </c>
      <c r="AT35" s="82">
        <v>17.8</v>
      </c>
      <c r="AV35" s="81">
        <v>17</v>
      </c>
      <c r="AW35" s="79">
        <v>22</v>
      </c>
      <c r="AX35" s="79" t="s">
        <v>26</v>
      </c>
      <c r="AY35" s="78" t="s">
        <v>21</v>
      </c>
      <c r="AZ35" s="82">
        <v>2.4</v>
      </c>
      <c r="BA35" s="82">
        <v>2.2999999999999998</v>
      </c>
      <c r="BB35" s="82">
        <v>1.6</v>
      </c>
      <c r="BC35" s="82">
        <v>1.8</v>
      </c>
      <c r="BD35" s="82">
        <v>8.1</v>
      </c>
      <c r="BF35" s="81">
        <v>11</v>
      </c>
      <c r="BG35" s="79">
        <v>15</v>
      </c>
      <c r="BH35" s="79" t="s">
        <v>26</v>
      </c>
      <c r="BI35" s="78" t="s">
        <v>21</v>
      </c>
      <c r="BJ35" s="82">
        <v>2.4</v>
      </c>
      <c r="BK35" s="82">
        <v>2.2999999999999998</v>
      </c>
      <c r="BL35" s="82">
        <v>1.6</v>
      </c>
      <c r="BM35" s="82">
        <v>1.8</v>
      </c>
      <c r="BN35" s="82">
        <v>8.1</v>
      </c>
      <c r="BP35" s="81">
        <v>17</v>
      </c>
      <c r="BQ35" s="79">
        <v>22</v>
      </c>
      <c r="BR35" s="79" t="s">
        <v>26</v>
      </c>
      <c r="BS35" s="78" t="s">
        <v>21</v>
      </c>
      <c r="BT35" s="82">
        <v>2.4</v>
      </c>
      <c r="BU35" s="82">
        <v>2.2999999999999998</v>
      </c>
      <c r="BV35" s="82">
        <v>1.6</v>
      </c>
      <c r="BW35" s="82">
        <v>1.8</v>
      </c>
      <c r="BX35" s="82">
        <v>8.1</v>
      </c>
      <c r="BZ35" s="182" t="s">
        <v>43</v>
      </c>
      <c r="CA35" s="23">
        <v>2</v>
      </c>
      <c r="CB35" s="79" t="s">
        <v>20</v>
      </c>
      <c r="CC35" s="78" t="s">
        <v>25</v>
      </c>
      <c r="CD35" s="82">
        <v>7.7</v>
      </c>
      <c r="CE35" s="82">
        <v>11</v>
      </c>
      <c r="CF35" s="82">
        <v>3.5</v>
      </c>
      <c r="CG35" s="82">
        <v>6.7</v>
      </c>
      <c r="CH35" s="82">
        <v>28.9</v>
      </c>
      <c r="CJ35" s="182">
        <v>19.05</v>
      </c>
      <c r="CK35" s="23">
        <v>100</v>
      </c>
      <c r="CL35" s="79" t="s">
        <v>28</v>
      </c>
      <c r="CM35" s="78" t="s">
        <v>21</v>
      </c>
      <c r="CN35" s="82">
        <v>1.85</v>
      </c>
      <c r="CO35" s="82">
        <v>1.85</v>
      </c>
      <c r="CP35" s="82">
        <v>1.2</v>
      </c>
      <c r="CQ35" s="82">
        <v>1.3</v>
      </c>
      <c r="CR35" s="82">
        <v>6.2</v>
      </c>
      <c r="CT35" s="182">
        <f>'TABELA UNIFICADA 2024'!E35</f>
        <v>0</v>
      </c>
      <c r="CU35" s="23">
        <f>'TABELA UNIFICADA 2024'!F35</f>
        <v>8</v>
      </c>
      <c r="CV35" s="79" t="str">
        <f t="shared" si="0"/>
        <v>AA</v>
      </c>
      <c r="CW35" s="78" t="str">
        <f t="shared" si="1"/>
        <v>A</v>
      </c>
      <c r="CX35" s="82">
        <f t="shared" si="2"/>
        <v>3.4100000000000006</v>
      </c>
      <c r="CY35" s="82">
        <f t="shared" si="3"/>
        <v>3.4100000000000006</v>
      </c>
      <c r="CZ35" s="82">
        <f t="shared" si="4"/>
        <v>2.2000000000000002</v>
      </c>
      <c r="DA35" s="82">
        <f t="shared" si="5"/>
        <v>2.4750000000000001</v>
      </c>
      <c r="DB35" s="82">
        <f t="shared" si="6"/>
        <v>11.495000000000001</v>
      </c>
    </row>
    <row r="36" spans="8:106" ht="19.5">
      <c r="H36" s="81">
        <v>19</v>
      </c>
      <c r="I36" s="79">
        <v>30</v>
      </c>
      <c r="J36" s="79" t="s">
        <v>26</v>
      </c>
      <c r="K36" s="78" t="s">
        <v>21</v>
      </c>
      <c r="L36" s="82">
        <v>2.4</v>
      </c>
      <c r="M36" s="82">
        <v>2.2999999999999998</v>
      </c>
      <c r="N36" s="82">
        <v>1.6</v>
      </c>
      <c r="O36" s="82">
        <v>1.8</v>
      </c>
      <c r="P36" s="82">
        <v>8.1</v>
      </c>
      <c r="R36" s="81">
        <v>19.05</v>
      </c>
      <c r="S36" s="79">
        <v>99</v>
      </c>
      <c r="T36" s="79" t="s">
        <v>27</v>
      </c>
      <c r="U36" s="78" t="s">
        <v>21</v>
      </c>
      <c r="V36" s="82">
        <v>2</v>
      </c>
      <c r="W36" s="82">
        <v>2</v>
      </c>
      <c r="X36" s="82">
        <v>1.35</v>
      </c>
      <c r="Y36" s="82">
        <v>1.35</v>
      </c>
      <c r="Z36" s="82">
        <v>6.6999999999999993</v>
      </c>
      <c r="AB36" s="81" t="s">
        <v>43</v>
      </c>
      <c r="AC36" s="79">
        <v>1</v>
      </c>
      <c r="AD36" s="79" t="s">
        <v>20</v>
      </c>
      <c r="AE36" s="78" t="s">
        <v>25</v>
      </c>
      <c r="AF36" s="82">
        <v>7.7</v>
      </c>
      <c r="AG36" s="82">
        <v>11</v>
      </c>
      <c r="AH36" s="82">
        <v>3.5</v>
      </c>
      <c r="AI36" s="82">
        <v>6.7</v>
      </c>
      <c r="AJ36" s="82">
        <v>28.9</v>
      </c>
      <c r="AL36" s="81">
        <v>22.1</v>
      </c>
      <c r="AM36" s="79">
        <v>60</v>
      </c>
      <c r="AN36" s="79" t="s">
        <v>27</v>
      </c>
      <c r="AO36" s="78" t="s">
        <v>21</v>
      </c>
      <c r="AP36" s="82">
        <v>2</v>
      </c>
      <c r="AQ36" s="82">
        <v>2</v>
      </c>
      <c r="AR36" s="82">
        <v>1.35</v>
      </c>
      <c r="AS36" s="82">
        <v>1.35</v>
      </c>
      <c r="AT36" s="82">
        <v>6.6999999999999993</v>
      </c>
      <c r="AV36" s="81">
        <v>19</v>
      </c>
      <c r="AW36" s="79">
        <v>70</v>
      </c>
      <c r="AX36" s="79" t="s">
        <v>27</v>
      </c>
      <c r="AY36" s="78" t="s">
        <v>21</v>
      </c>
      <c r="AZ36" s="82">
        <v>2</v>
      </c>
      <c r="BA36" s="82">
        <v>2</v>
      </c>
      <c r="BB36" s="82">
        <v>1.35</v>
      </c>
      <c r="BC36" s="82">
        <v>1.35</v>
      </c>
      <c r="BD36" s="82">
        <v>6.6999999999999993</v>
      </c>
      <c r="BF36" s="81">
        <v>19</v>
      </c>
      <c r="BG36" s="79">
        <v>24</v>
      </c>
      <c r="BH36" s="79" t="s">
        <v>26</v>
      </c>
      <c r="BI36" s="78" t="s">
        <v>21</v>
      </c>
      <c r="BJ36" s="82">
        <v>2.4</v>
      </c>
      <c r="BK36" s="82">
        <v>2.2999999999999998</v>
      </c>
      <c r="BL36" s="82">
        <v>1.6</v>
      </c>
      <c r="BM36" s="82">
        <v>1.8</v>
      </c>
      <c r="BN36" s="82">
        <v>8.1</v>
      </c>
      <c r="BP36" s="81">
        <v>15</v>
      </c>
      <c r="BQ36" s="79">
        <v>15</v>
      </c>
      <c r="BR36" s="79" t="s">
        <v>26</v>
      </c>
      <c r="BS36" s="78" t="s">
        <v>21</v>
      </c>
      <c r="BT36" s="82">
        <v>2.4</v>
      </c>
      <c r="BU36" s="82">
        <v>2.2999999999999998</v>
      </c>
      <c r="BV36" s="82">
        <v>1.6</v>
      </c>
      <c r="BW36" s="82">
        <v>1.8</v>
      </c>
      <c r="BX36" s="82">
        <v>8.1</v>
      </c>
      <c r="BZ36" s="182" t="s">
        <v>43</v>
      </c>
      <c r="CA36" s="23">
        <v>1</v>
      </c>
      <c r="CB36" s="79" t="s">
        <v>20</v>
      </c>
      <c r="CC36" s="78" t="s">
        <v>25</v>
      </c>
      <c r="CD36" s="82">
        <v>7.7</v>
      </c>
      <c r="CE36" s="82">
        <v>11</v>
      </c>
      <c r="CF36" s="82">
        <v>3.5</v>
      </c>
      <c r="CG36" s="82">
        <v>6.7</v>
      </c>
      <c r="CH36" s="82">
        <v>28.9</v>
      </c>
      <c r="CJ36" s="182" t="s">
        <v>43</v>
      </c>
      <c r="CK36" s="23">
        <v>1</v>
      </c>
      <c r="CL36" s="79" t="s">
        <v>20</v>
      </c>
      <c r="CM36" s="78" t="s">
        <v>25</v>
      </c>
      <c r="CN36" s="82">
        <v>7.7</v>
      </c>
      <c r="CO36" s="82">
        <v>11</v>
      </c>
      <c r="CP36" s="82">
        <v>3.5</v>
      </c>
      <c r="CQ36" s="82">
        <v>6.7</v>
      </c>
      <c r="CR36" s="82">
        <v>28.9</v>
      </c>
      <c r="CT36" s="182">
        <f>'TABELA UNIFICADA 2024'!E36</f>
        <v>0</v>
      </c>
      <c r="CU36" s="23">
        <f>'TABELA UNIFICADA 2024'!F36</f>
        <v>6</v>
      </c>
      <c r="CV36" s="79" t="str">
        <f t="shared" si="0"/>
        <v>AA</v>
      </c>
      <c r="CW36" s="78" t="str">
        <f t="shared" si="1"/>
        <v>A</v>
      </c>
      <c r="CX36" s="82">
        <f t="shared" si="2"/>
        <v>3.4100000000000006</v>
      </c>
      <c r="CY36" s="82">
        <f t="shared" si="3"/>
        <v>3.4100000000000006</v>
      </c>
      <c r="CZ36" s="82">
        <f t="shared" si="4"/>
        <v>2.2000000000000002</v>
      </c>
      <c r="DA36" s="82">
        <f t="shared" si="5"/>
        <v>2.4750000000000001</v>
      </c>
      <c r="DB36" s="82">
        <f t="shared" si="6"/>
        <v>11.495000000000001</v>
      </c>
    </row>
    <row r="37" spans="8:106" ht="19.5">
      <c r="H37" s="81">
        <v>28</v>
      </c>
      <c r="I37" s="79">
        <v>161</v>
      </c>
      <c r="J37" s="79" t="s">
        <v>28</v>
      </c>
      <c r="K37" s="78" t="s">
        <v>22</v>
      </c>
      <c r="L37" s="82">
        <v>1.85</v>
      </c>
      <c r="M37" s="82">
        <v>1.85</v>
      </c>
      <c r="N37" s="82">
        <v>1.2</v>
      </c>
      <c r="O37" s="82">
        <v>1.3</v>
      </c>
      <c r="P37" s="82">
        <v>6.2</v>
      </c>
      <c r="R37" s="81" t="s">
        <v>43</v>
      </c>
      <c r="S37" s="79">
        <v>9</v>
      </c>
      <c r="T37" s="79" t="s">
        <v>20</v>
      </c>
      <c r="U37" s="78" t="s">
        <v>25</v>
      </c>
      <c r="V37" s="82">
        <v>7.7</v>
      </c>
      <c r="W37" s="82">
        <v>11</v>
      </c>
      <c r="X37" s="82">
        <v>3.5</v>
      </c>
      <c r="Y37" s="82">
        <v>6.7</v>
      </c>
      <c r="Z37" s="82">
        <v>28.9</v>
      </c>
      <c r="AB37" s="81" t="s">
        <v>43</v>
      </c>
      <c r="AC37" s="79">
        <v>1</v>
      </c>
      <c r="AD37" s="79" t="s">
        <v>20</v>
      </c>
      <c r="AE37" s="78" t="s">
        <v>25</v>
      </c>
      <c r="AF37" s="82">
        <v>7.7</v>
      </c>
      <c r="AG37" s="82">
        <v>11</v>
      </c>
      <c r="AH37" s="82">
        <v>3.5</v>
      </c>
      <c r="AI37" s="82">
        <v>6.7</v>
      </c>
      <c r="AJ37" s="82">
        <v>28.9</v>
      </c>
      <c r="AL37" s="81">
        <v>20</v>
      </c>
      <c r="AM37" s="79">
        <v>11</v>
      </c>
      <c r="AN37" s="79" t="s">
        <v>26</v>
      </c>
      <c r="AO37" s="78" t="s">
        <v>21</v>
      </c>
      <c r="AP37" s="82">
        <v>2.4</v>
      </c>
      <c r="AQ37" s="82">
        <v>2.2999999999999998</v>
      </c>
      <c r="AR37" s="82">
        <v>1.6</v>
      </c>
      <c r="AS37" s="82">
        <v>1.8</v>
      </c>
      <c r="AT37" s="82">
        <v>8.1</v>
      </c>
      <c r="AV37" s="81">
        <v>19</v>
      </c>
      <c r="AW37" s="79">
        <v>99</v>
      </c>
      <c r="AX37" s="79" t="s">
        <v>27</v>
      </c>
      <c r="AY37" s="78" t="s">
        <v>21</v>
      </c>
      <c r="AZ37" s="82">
        <v>2</v>
      </c>
      <c r="BA37" s="82">
        <v>2</v>
      </c>
      <c r="BB37" s="82">
        <v>1.35</v>
      </c>
      <c r="BC37" s="82">
        <v>1.35</v>
      </c>
      <c r="BD37" s="82">
        <v>6.6999999999999993</v>
      </c>
      <c r="BF37" s="81">
        <v>19.05</v>
      </c>
      <c r="BG37" s="79">
        <v>130</v>
      </c>
      <c r="BH37" s="79" t="s">
        <v>28</v>
      </c>
      <c r="BI37" s="78" t="s">
        <v>21</v>
      </c>
      <c r="BJ37" s="82">
        <v>1.85</v>
      </c>
      <c r="BK37" s="82">
        <v>1.85</v>
      </c>
      <c r="BL37" s="82">
        <v>1.2</v>
      </c>
      <c r="BM37" s="82">
        <v>1.3</v>
      </c>
      <c r="BN37" s="82">
        <v>6.2</v>
      </c>
      <c r="BP37" s="81">
        <v>14</v>
      </c>
      <c r="BQ37" s="79">
        <v>60</v>
      </c>
      <c r="BR37" s="79" t="s">
        <v>27</v>
      </c>
      <c r="BS37" s="78" t="s">
        <v>21</v>
      </c>
      <c r="BT37" s="82">
        <v>2</v>
      </c>
      <c r="BU37" s="82">
        <v>2</v>
      </c>
      <c r="BV37" s="82">
        <v>1.35</v>
      </c>
      <c r="BW37" s="82">
        <v>1.35</v>
      </c>
      <c r="BX37" s="82">
        <v>6.6999999999999993</v>
      </c>
      <c r="BZ37" s="182">
        <v>19</v>
      </c>
      <c r="CA37" s="23">
        <v>50</v>
      </c>
      <c r="CB37" s="79" t="s">
        <v>26</v>
      </c>
      <c r="CC37" s="78" t="s">
        <v>21</v>
      </c>
      <c r="CD37" s="82">
        <v>2.4</v>
      </c>
      <c r="CE37" s="82">
        <v>2.2999999999999998</v>
      </c>
      <c r="CF37" s="82">
        <v>1.6</v>
      </c>
      <c r="CG37" s="82">
        <v>1.8</v>
      </c>
      <c r="CH37" s="82">
        <v>8.1</v>
      </c>
      <c r="CJ37" s="182">
        <v>19</v>
      </c>
      <c r="CK37" s="23">
        <v>20</v>
      </c>
      <c r="CL37" s="79" t="s">
        <v>26</v>
      </c>
      <c r="CM37" s="78" t="s">
        <v>21</v>
      </c>
      <c r="CN37" s="82">
        <v>2.4</v>
      </c>
      <c r="CO37" s="82">
        <v>2.2999999999999998</v>
      </c>
      <c r="CP37" s="82">
        <v>1.6</v>
      </c>
      <c r="CQ37" s="82">
        <v>1.8</v>
      </c>
      <c r="CR37" s="82">
        <v>8.1</v>
      </c>
      <c r="CT37" s="182">
        <f>'TABELA UNIFICADA 2024'!E37</f>
        <v>24</v>
      </c>
      <c r="CU37" s="23">
        <f>'TABELA UNIFICADA 2024'!F37</f>
        <v>60</v>
      </c>
      <c r="CV37" s="79" t="str">
        <f t="shared" si="0"/>
        <v>CC</v>
      </c>
      <c r="CW37" s="78" t="str">
        <f t="shared" si="1"/>
        <v>B</v>
      </c>
      <c r="CX37" s="82">
        <f t="shared" si="2"/>
        <v>2.2000000000000002</v>
      </c>
      <c r="CY37" s="82">
        <f t="shared" si="3"/>
        <v>2.2000000000000002</v>
      </c>
      <c r="CZ37" s="82">
        <f t="shared" si="4"/>
        <v>1.4850000000000003</v>
      </c>
      <c r="DA37" s="82">
        <f t="shared" si="5"/>
        <v>1.4850000000000003</v>
      </c>
      <c r="DB37" s="82">
        <f t="shared" si="6"/>
        <v>7.370000000000001</v>
      </c>
    </row>
    <row r="38" spans="8:106" ht="19.5">
      <c r="H38" s="81" t="s">
        <v>43</v>
      </c>
      <c r="I38" s="79">
        <v>62</v>
      </c>
      <c r="J38" s="79" t="s">
        <v>27</v>
      </c>
      <c r="K38" s="78" t="s">
        <v>25</v>
      </c>
      <c r="L38" s="82">
        <v>4.5999999999999996</v>
      </c>
      <c r="M38" s="82">
        <v>7.5</v>
      </c>
      <c r="N38" s="82">
        <v>2.5</v>
      </c>
      <c r="O38" s="82">
        <v>3.9</v>
      </c>
      <c r="P38" s="82">
        <v>18.5</v>
      </c>
      <c r="R38" s="81" t="s">
        <v>43</v>
      </c>
      <c r="S38" s="79">
        <v>306</v>
      </c>
      <c r="T38" s="79" t="s">
        <v>28</v>
      </c>
      <c r="U38" s="78" t="s">
        <v>25</v>
      </c>
      <c r="V38" s="82">
        <v>4.3</v>
      </c>
      <c r="W38" s="82">
        <v>7</v>
      </c>
      <c r="X38" s="82">
        <v>2.6</v>
      </c>
      <c r="Y38" s="82">
        <v>3.9</v>
      </c>
      <c r="Z38" s="82">
        <v>17.8</v>
      </c>
      <c r="AB38" s="81">
        <v>19</v>
      </c>
      <c r="AC38" s="79">
        <v>30</v>
      </c>
      <c r="AD38" s="79" t="s">
        <v>26</v>
      </c>
      <c r="AE38" s="78" t="s">
        <v>21</v>
      </c>
      <c r="AF38" s="82">
        <v>2.4</v>
      </c>
      <c r="AG38" s="82">
        <v>2.2999999999999998</v>
      </c>
      <c r="AH38" s="82">
        <v>1.6</v>
      </c>
      <c r="AI38" s="82">
        <v>1.8</v>
      </c>
      <c r="AJ38" s="82">
        <v>8.1</v>
      </c>
      <c r="AL38" s="81">
        <v>20</v>
      </c>
      <c r="AM38" s="79">
        <v>33</v>
      </c>
      <c r="AN38" s="79" t="s">
        <v>26</v>
      </c>
      <c r="AO38" s="78" t="s">
        <v>21</v>
      </c>
      <c r="AP38" s="82">
        <v>2.4</v>
      </c>
      <c r="AQ38" s="82">
        <v>2.2999999999999998</v>
      </c>
      <c r="AR38" s="82">
        <v>1.6</v>
      </c>
      <c r="AS38" s="82">
        <v>1.8</v>
      </c>
      <c r="AT38" s="82">
        <v>8.1</v>
      </c>
      <c r="AV38" s="81">
        <v>19.05</v>
      </c>
      <c r="AW38" s="79">
        <v>20</v>
      </c>
      <c r="AX38" s="79" t="s">
        <v>26</v>
      </c>
      <c r="AY38" s="78" t="s">
        <v>21</v>
      </c>
      <c r="AZ38" s="82">
        <v>2.4</v>
      </c>
      <c r="BA38" s="82">
        <v>2.2999999999999998</v>
      </c>
      <c r="BB38" s="82">
        <v>1.6</v>
      </c>
      <c r="BC38" s="82">
        <v>1.8</v>
      </c>
      <c r="BD38" s="82">
        <v>8.1</v>
      </c>
      <c r="BF38" s="81" t="s">
        <v>43</v>
      </c>
      <c r="BG38" s="79">
        <v>5</v>
      </c>
      <c r="BH38" s="79" t="s">
        <v>20</v>
      </c>
      <c r="BI38" s="78" t="s">
        <v>25</v>
      </c>
      <c r="BJ38" s="82">
        <v>7.7</v>
      </c>
      <c r="BK38" s="82">
        <v>11</v>
      </c>
      <c r="BL38" s="82">
        <v>3.5</v>
      </c>
      <c r="BM38" s="82">
        <v>6.7</v>
      </c>
      <c r="BN38" s="82">
        <v>28.9</v>
      </c>
      <c r="BP38" s="81">
        <v>19</v>
      </c>
      <c r="BQ38" s="79">
        <v>50</v>
      </c>
      <c r="BR38" s="79" t="s">
        <v>26</v>
      </c>
      <c r="BS38" s="78" t="s">
        <v>21</v>
      </c>
      <c r="BT38" s="82">
        <v>2.4</v>
      </c>
      <c r="BU38" s="82">
        <v>2.2999999999999998</v>
      </c>
      <c r="BV38" s="82">
        <v>1.6</v>
      </c>
      <c r="BW38" s="82">
        <v>1.8</v>
      </c>
      <c r="BX38" s="82">
        <v>8.1</v>
      </c>
      <c r="BZ38" s="182">
        <v>19</v>
      </c>
      <c r="CA38" s="23">
        <v>50</v>
      </c>
      <c r="CB38" s="79" t="s">
        <v>26</v>
      </c>
      <c r="CC38" s="78" t="s">
        <v>21</v>
      </c>
      <c r="CD38" s="82">
        <v>2.4</v>
      </c>
      <c r="CE38" s="82">
        <v>2.2999999999999998</v>
      </c>
      <c r="CF38" s="82">
        <v>1.6</v>
      </c>
      <c r="CG38" s="82">
        <v>1.8</v>
      </c>
      <c r="CH38" s="82">
        <v>8.1</v>
      </c>
      <c r="CJ38" s="182">
        <v>14</v>
      </c>
      <c r="CK38" s="23">
        <v>20</v>
      </c>
      <c r="CL38" s="79" t="s">
        <v>26</v>
      </c>
      <c r="CM38" s="78" t="s">
        <v>21</v>
      </c>
      <c r="CN38" s="82">
        <v>2.4</v>
      </c>
      <c r="CO38" s="82">
        <v>2.2999999999999998</v>
      </c>
      <c r="CP38" s="82">
        <v>1.6</v>
      </c>
      <c r="CQ38" s="82">
        <v>1.8</v>
      </c>
      <c r="CR38" s="82">
        <v>8.1</v>
      </c>
      <c r="CT38" s="182">
        <f>'TABELA UNIFICADA 2024'!E38</f>
        <v>19</v>
      </c>
      <c r="CU38" s="23">
        <f>'TABELA UNIFICADA 2024'!F38</f>
        <v>85</v>
      </c>
      <c r="CV38" s="79" t="str">
        <f t="shared" si="0"/>
        <v>CC</v>
      </c>
      <c r="CW38" s="78" t="str">
        <f t="shared" si="1"/>
        <v>A</v>
      </c>
      <c r="CX38" s="82">
        <f t="shared" si="2"/>
        <v>2.2000000000000002</v>
      </c>
      <c r="CY38" s="82">
        <f t="shared" si="3"/>
        <v>2.2000000000000002</v>
      </c>
      <c r="CZ38" s="82">
        <f t="shared" si="4"/>
        <v>1.4850000000000003</v>
      </c>
      <c r="DA38" s="82">
        <f t="shared" si="5"/>
        <v>1.4850000000000003</v>
      </c>
      <c r="DB38" s="82">
        <f t="shared" si="6"/>
        <v>7.370000000000001</v>
      </c>
    </row>
    <row r="39" spans="8:106" ht="19.5">
      <c r="H39" s="81" t="s">
        <v>43</v>
      </c>
      <c r="I39" s="79">
        <v>80</v>
      </c>
      <c r="J39" s="79" t="s">
        <v>27</v>
      </c>
      <c r="K39" s="78" t="s">
        <v>25</v>
      </c>
      <c r="L39" s="82">
        <v>4.5999999999999996</v>
      </c>
      <c r="M39" s="82">
        <v>7.5</v>
      </c>
      <c r="N39" s="82">
        <v>2.5</v>
      </c>
      <c r="O39" s="82">
        <v>3.9</v>
      </c>
      <c r="P39" s="82">
        <v>18.5</v>
      </c>
      <c r="R39" s="81" t="s">
        <v>43</v>
      </c>
      <c r="S39" s="79">
        <v>1</v>
      </c>
      <c r="T39" s="79" t="s">
        <v>20</v>
      </c>
      <c r="U39" s="78" t="s">
        <v>25</v>
      </c>
      <c r="V39" s="82">
        <v>7.7</v>
      </c>
      <c r="W39" s="82">
        <v>11</v>
      </c>
      <c r="X39" s="82">
        <v>3.5</v>
      </c>
      <c r="Y39" s="82">
        <v>6.7</v>
      </c>
      <c r="Z39" s="82">
        <v>28.9</v>
      </c>
      <c r="AB39" s="81">
        <v>19</v>
      </c>
      <c r="AC39" s="79">
        <v>59</v>
      </c>
      <c r="AD39" s="79" t="s">
        <v>26</v>
      </c>
      <c r="AE39" s="78" t="s">
        <v>21</v>
      </c>
      <c r="AF39" s="82">
        <v>2.4</v>
      </c>
      <c r="AG39" s="82">
        <v>2.2999999999999998</v>
      </c>
      <c r="AH39" s="82">
        <v>1.6</v>
      </c>
      <c r="AI39" s="82">
        <v>1.8</v>
      </c>
      <c r="AJ39" s="82">
        <v>8.1</v>
      </c>
      <c r="AL39" s="81" t="s">
        <v>43</v>
      </c>
      <c r="AM39" s="79">
        <v>4</v>
      </c>
      <c r="AN39" s="79" t="s">
        <v>20</v>
      </c>
      <c r="AO39" s="78" t="s">
        <v>25</v>
      </c>
      <c r="AP39" s="82">
        <v>7.7</v>
      </c>
      <c r="AQ39" s="82">
        <v>11</v>
      </c>
      <c r="AR39" s="82">
        <v>3.5</v>
      </c>
      <c r="AS39" s="82">
        <v>6.7</v>
      </c>
      <c r="AT39" s="82">
        <v>28.9</v>
      </c>
      <c r="AV39" s="81">
        <v>19.05</v>
      </c>
      <c r="AW39" s="79">
        <v>7</v>
      </c>
      <c r="AX39" s="79" t="s">
        <v>20</v>
      </c>
      <c r="AY39" s="78" t="s">
        <v>21</v>
      </c>
      <c r="AZ39" s="82">
        <v>3.1</v>
      </c>
      <c r="BA39" s="82">
        <v>3.1</v>
      </c>
      <c r="BB39" s="82">
        <v>2</v>
      </c>
      <c r="BC39" s="82">
        <v>2.25</v>
      </c>
      <c r="BD39" s="82">
        <v>10.45</v>
      </c>
      <c r="BF39" s="81" t="s">
        <v>43</v>
      </c>
      <c r="BG39" s="79">
        <v>4</v>
      </c>
      <c r="BH39" s="79" t="s">
        <v>20</v>
      </c>
      <c r="BI39" s="78" t="s">
        <v>25</v>
      </c>
      <c r="BJ39" s="82">
        <v>7.7</v>
      </c>
      <c r="BK39" s="82">
        <v>11</v>
      </c>
      <c r="BL39" s="82">
        <v>3.5</v>
      </c>
      <c r="BM39" s="82">
        <v>6.7</v>
      </c>
      <c r="BN39" s="82">
        <v>28.9</v>
      </c>
      <c r="BP39" s="81">
        <v>19</v>
      </c>
      <c r="BQ39" s="79">
        <v>200</v>
      </c>
      <c r="BR39" s="79" t="s">
        <v>28</v>
      </c>
      <c r="BS39" s="78" t="s">
        <v>21</v>
      </c>
      <c r="BT39" s="82">
        <v>1.85</v>
      </c>
      <c r="BU39" s="82">
        <v>1.85</v>
      </c>
      <c r="BV39" s="82">
        <v>1.2</v>
      </c>
      <c r="BW39" s="82">
        <v>1.3</v>
      </c>
      <c r="BX39" s="82">
        <v>6.2</v>
      </c>
      <c r="BZ39" s="182">
        <v>28</v>
      </c>
      <c r="CA39" s="23">
        <v>40</v>
      </c>
      <c r="CB39" s="79" t="s">
        <v>26</v>
      </c>
      <c r="CC39" s="78" t="s">
        <v>22</v>
      </c>
      <c r="CD39" s="82">
        <v>2.5</v>
      </c>
      <c r="CE39" s="82">
        <v>2.4</v>
      </c>
      <c r="CF39" s="82">
        <v>1.6</v>
      </c>
      <c r="CG39" s="82">
        <v>1.8</v>
      </c>
      <c r="CH39" s="82">
        <v>8.3000000000000007</v>
      </c>
      <c r="CJ39" s="182">
        <v>19.05</v>
      </c>
      <c r="CK39" s="23">
        <v>30</v>
      </c>
      <c r="CL39" s="79" t="s">
        <v>26</v>
      </c>
      <c r="CM39" s="78" t="s">
        <v>21</v>
      </c>
      <c r="CN39" s="82">
        <v>2.4</v>
      </c>
      <c r="CO39" s="82">
        <v>2.2999999999999998</v>
      </c>
      <c r="CP39" s="82">
        <v>1.6</v>
      </c>
      <c r="CQ39" s="82">
        <v>1.8</v>
      </c>
      <c r="CR39" s="82">
        <v>8.1</v>
      </c>
      <c r="CT39" s="182">
        <f>'TABELA UNIFICADA 2024'!E39</f>
        <v>48</v>
      </c>
      <c r="CU39" s="23">
        <f>'TABELA UNIFICADA 2024'!F39</f>
        <v>15</v>
      </c>
      <c r="CV39" s="79" t="str">
        <f t="shared" si="0"/>
        <v>BB</v>
      </c>
      <c r="CW39" s="78" t="str">
        <f t="shared" si="1"/>
        <v>E</v>
      </c>
      <c r="CX39" s="82">
        <f t="shared" si="2"/>
        <v>7.5900000000000007</v>
      </c>
      <c r="CY39" s="82">
        <f t="shared" si="3"/>
        <v>9.9</v>
      </c>
      <c r="CZ39" s="82">
        <f t="shared" si="4"/>
        <v>3.74</v>
      </c>
      <c r="DA39" s="82">
        <f t="shared" si="5"/>
        <v>6.38</v>
      </c>
      <c r="DB39" s="82">
        <f t="shared" si="6"/>
        <v>27.610000000000003</v>
      </c>
    </row>
    <row r="40" spans="8:106" ht="19.5">
      <c r="H40" s="81" t="s">
        <v>43</v>
      </c>
      <c r="I40" s="79">
        <v>615</v>
      </c>
      <c r="J40" s="79" t="s">
        <v>28</v>
      </c>
      <c r="K40" s="78" t="s">
        <v>25</v>
      </c>
      <c r="L40" s="82">
        <v>4.3</v>
      </c>
      <c r="M40" s="82">
        <v>7</v>
      </c>
      <c r="N40" s="82">
        <v>2.6</v>
      </c>
      <c r="O40" s="82">
        <v>3.9</v>
      </c>
      <c r="P40" s="82">
        <v>17.8</v>
      </c>
      <c r="R40" s="81" t="s">
        <v>43</v>
      </c>
      <c r="S40" s="79">
        <v>1</v>
      </c>
      <c r="T40" s="79" t="s">
        <v>20</v>
      </c>
      <c r="U40" s="78" t="s">
        <v>25</v>
      </c>
      <c r="V40" s="82">
        <v>7.7</v>
      </c>
      <c r="W40" s="82">
        <v>11</v>
      </c>
      <c r="X40" s="82">
        <v>3.5</v>
      </c>
      <c r="Y40" s="82">
        <v>6.7</v>
      </c>
      <c r="Z40" s="82">
        <v>28.9</v>
      </c>
      <c r="AB40" s="81">
        <v>19.05</v>
      </c>
      <c r="AC40" s="79">
        <v>15</v>
      </c>
      <c r="AD40" s="79" t="s">
        <v>26</v>
      </c>
      <c r="AE40" s="78" t="s">
        <v>21</v>
      </c>
      <c r="AF40" s="82">
        <v>2.4</v>
      </c>
      <c r="AG40" s="82">
        <v>2.2999999999999998</v>
      </c>
      <c r="AH40" s="82">
        <v>1.6</v>
      </c>
      <c r="AI40" s="82">
        <v>1.8</v>
      </c>
      <c r="AJ40" s="82">
        <v>8.1</v>
      </c>
      <c r="AL40" s="81" t="s">
        <v>43</v>
      </c>
      <c r="AM40" s="79">
        <v>1</v>
      </c>
      <c r="AN40" s="79" t="s">
        <v>20</v>
      </c>
      <c r="AO40" s="78" t="s">
        <v>25</v>
      </c>
      <c r="AP40" s="82">
        <v>7.7</v>
      </c>
      <c r="AQ40" s="82">
        <v>11</v>
      </c>
      <c r="AR40" s="82">
        <v>3.5</v>
      </c>
      <c r="AS40" s="82">
        <v>6.7</v>
      </c>
      <c r="AT40" s="82">
        <v>28.9</v>
      </c>
      <c r="AV40" s="81">
        <v>19.05</v>
      </c>
      <c r="AW40" s="79">
        <v>99</v>
      </c>
      <c r="AX40" s="79" t="s">
        <v>27</v>
      </c>
      <c r="AY40" s="78" t="s">
        <v>21</v>
      </c>
      <c r="AZ40" s="82">
        <v>2</v>
      </c>
      <c r="BA40" s="82">
        <v>2</v>
      </c>
      <c r="BB40" s="82">
        <v>1.35</v>
      </c>
      <c r="BC40" s="82">
        <v>1.35</v>
      </c>
      <c r="BD40" s="82">
        <v>6.6999999999999993</v>
      </c>
      <c r="BF40" s="81" t="s">
        <v>43</v>
      </c>
      <c r="BG40" s="79">
        <v>4</v>
      </c>
      <c r="BH40" s="79" t="s">
        <v>20</v>
      </c>
      <c r="BI40" s="78" t="s">
        <v>25</v>
      </c>
      <c r="BJ40" s="82">
        <v>7.7</v>
      </c>
      <c r="BK40" s="82">
        <v>11</v>
      </c>
      <c r="BL40" s="82">
        <v>3.5</v>
      </c>
      <c r="BM40" s="82">
        <v>6.7</v>
      </c>
      <c r="BN40" s="82">
        <v>28.9</v>
      </c>
      <c r="BP40" s="81">
        <v>18</v>
      </c>
      <c r="BQ40" s="79">
        <v>50</v>
      </c>
      <c r="BR40" s="79" t="s">
        <v>26</v>
      </c>
      <c r="BS40" s="78" t="s">
        <v>21</v>
      </c>
      <c r="BT40" s="82">
        <v>2.4</v>
      </c>
      <c r="BU40" s="82">
        <v>2.2999999999999998</v>
      </c>
      <c r="BV40" s="82">
        <v>1.6</v>
      </c>
      <c r="BW40" s="82">
        <v>1.8</v>
      </c>
      <c r="BX40" s="82">
        <v>8.1</v>
      </c>
      <c r="BZ40" s="182">
        <v>24</v>
      </c>
      <c r="CA40" s="23">
        <v>50</v>
      </c>
      <c r="CB40" s="79" t="s">
        <v>26</v>
      </c>
      <c r="CC40" s="78" t="s">
        <v>22</v>
      </c>
      <c r="CD40" s="82">
        <v>2.5</v>
      </c>
      <c r="CE40" s="82">
        <v>2.4</v>
      </c>
      <c r="CF40" s="82">
        <v>1.6</v>
      </c>
      <c r="CG40" s="82">
        <v>1.8</v>
      </c>
      <c r="CH40" s="82">
        <v>8.3000000000000007</v>
      </c>
      <c r="CJ40" s="182">
        <v>20</v>
      </c>
      <c r="CK40" s="23">
        <v>60</v>
      </c>
      <c r="CL40" s="79" t="s">
        <v>27</v>
      </c>
      <c r="CM40" s="78" t="s">
        <v>21</v>
      </c>
      <c r="CN40" s="82">
        <v>2</v>
      </c>
      <c r="CO40" s="82">
        <v>2</v>
      </c>
      <c r="CP40" s="82">
        <v>1.35</v>
      </c>
      <c r="CQ40" s="82">
        <v>1.35</v>
      </c>
      <c r="CR40" s="82">
        <v>6.6999999999999993</v>
      </c>
      <c r="CT40" s="182">
        <f>'TABELA UNIFICADA 2024'!E40</f>
        <v>38</v>
      </c>
      <c r="CU40" s="23">
        <f>'TABELA UNIFICADA 2024'!F40</f>
        <v>15</v>
      </c>
      <c r="CV40" s="79" t="str">
        <f t="shared" si="0"/>
        <v>BB</v>
      </c>
      <c r="CW40" s="78" t="str">
        <f t="shared" si="1"/>
        <v>C</v>
      </c>
      <c r="CX40" s="82">
        <f t="shared" si="2"/>
        <v>3.8500000000000005</v>
      </c>
      <c r="CY40" s="82">
        <f t="shared" si="3"/>
        <v>3.5200000000000005</v>
      </c>
      <c r="CZ40" s="82">
        <f t="shared" si="4"/>
        <v>1.7600000000000002</v>
      </c>
      <c r="DA40" s="82">
        <f t="shared" si="5"/>
        <v>1.9800000000000002</v>
      </c>
      <c r="DB40" s="82">
        <f t="shared" si="6"/>
        <v>11.110000000000001</v>
      </c>
    </row>
    <row r="41" spans="8:106" ht="19.5">
      <c r="H41" s="81" t="s">
        <v>43</v>
      </c>
      <c r="I41" s="79">
        <v>1</v>
      </c>
      <c r="J41" s="79" t="s">
        <v>20</v>
      </c>
      <c r="K41" s="78" t="s">
        <v>25</v>
      </c>
      <c r="L41" s="82">
        <v>7.7</v>
      </c>
      <c r="M41" s="82">
        <v>11</v>
      </c>
      <c r="N41" s="82">
        <v>3.5</v>
      </c>
      <c r="O41" s="82">
        <v>6.7</v>
      </c>
      <c r="P41" s="82">
        <v>28.9</v>
      </c>
      <c r="R41" s="81">
        <v>19.05</v>
      </c>
      <c r="S41" s="79">
        <v>20</v>
      </c>
      <c r="T41" s="79" t="s">
        <v>26</v>
      </c>
      <c r="U41" s="78" t="s">
        <v>21</v>
      </c>
      <c r="V41" s="82">
        <v>2.4</v>
      </c>
      <c r="W41" s="82">
        <v>2.2999999999999998</v>
      </c>
      <c r="X41" s="82">
        <v>1.6</v>
      </c>
      <c r="Y41" s="82">
        <v>1.8</v>
      </c>
      <c r="Z41" s="82">
        <v>8.1</v>
      </c>
      <c r="AB41" s="81">
        <v>19</v>
      </c>
      <c r="AC41" s="79">
        <v>15</v>
      </c>
      <c r="AD41" s="79" t="s">
        <v>26</v>
      </c>
      <c r="AE41" s="78" t="s">
        <v>21</v>
      </c>
      <c r="AF41" s="82">
        <v>2.4</v>
      </c>
      <c r="AG41" s="82">
        <v>2.2999999999999998</v>
      </c>
      <c r="AH41" s="82">
        <v>1.6</v>
      </c>
      <c r="AI41" s="82">
        <v>1.8</v>
      </c>
      <c r="AJ41" s="82">
        <v>8.1</v>
      </c>
      <c r="AL41" s="81" t="s">
        <v>43</v>
      </c>
      <c r="AM41" s="79">
        <v>1</v>
      </c>
      <c r="AN41" s="79" t="s">
        <v>20</v>
      </c>
      <c r="AO41" s="78" t="s">
        <v>25</v>
      </c>
      <c r="AP41" s="82">
        <v>7.7</v>
      </c>
      <c r="AQ41" s="82">
        <v>11</v>
      </c>
      <c r="AR41" s="82">
        <v>3.5</v>
      </c>
      <c r="AS41" s="82">
        <v>6.7</v>
      </c>
      <c r="AT41" s="82">
        <v>28.9</v>
      </c>
      <c r="AV41" s="81">
        <v>24</v>
      </c>
      <c r="AW41" s="79">
        <v>8</v>
      </c>
      <c r="AX41" s="79" t="s">
        <v>20</v>
      </c>
      <c r="AY41" s="78" t="s">
        <v>22</v>
      </c>
      <c r="AZ41" s="82">
        <v>3.2</v>
      </c>
      <c r="BA41" s="82">
        <v>3.2</v>
      </c>
      <c r="BB41" s="82">
        <v>2</v>
      </c>
      <c r="BC41" s="82">
        <v>2.25</v>
      </c>
      <c r="BD41" s="82">
        <v>10.65</v>
      </c>
      <c r="BF41" s="81" t="s">
        <v>43</v>
      </c>
      <c r="BG41" s="79">
        <v>2</v>
      </c>
      <c r="BH41" s="79" t="s">
        <v>20</v>
      </c>
      <c r="BI41" s="78" t="s">
        <v>25</v>
      </c>
      <c r="BJ41" s="82">
        <v>7.7</v>
      </c>
      <c r="BK41" s="82">
        <v>11</v>
      </c>
      <c r="BL41" s="82">
        <v>3.5</v>
      </c>
      <c r="BM41" s="82">
        <v>6.7</v>
      </c>
      <c r="BN41" s="82">
        <v>28.9</v>
      </c>
      <c r="BP41" s="81">
        <v>20</v>
      </c>
      <c r="BQ41" s="79">
        <v>26</v>
      </c>
      <c r="BR41" s="79" t="s">
        <v>26</v>
      </c>
      <c r="BS41" s="78" t="s">
        <v>21</v>
      </c>
      <c r="BT41" s="82">
        <v>2.4</v>
      </c>
      <c r="BU41" s="82">
        <v>2.2999999999999998</v>
      </c>
      <c r="BV41" s="82">
        <v>1.6</v>
      </c>
      <c r="BW41" s="82">
        <v>1.8</v>
      </c>
      <c r="BX41" s="82">
        <v>8.1</v>
      </c>
      <c r="BZ41" s="182">
        <v>19.05</v>
      </c>
      <c r="CA41" s="23">
        <v>30</v>
      </c>
      <c r="CB41" s="79" t="s">
        <v>26</v>
      </c>
      <c r="CC41" s="78" t="s">
        <v>21</v>
      </c>
      <c r="CD41" s="82">
        <v>2.4</v>
      </c>
      <c r="CE41" s="82">
        <v>2.2999999999999998</v>
      </c>
      <c r="CF41" s="82">
        <v>1.6</v>
      </c>
      <c r="CG41" s="82">
        <v>1.8</v>
      </c>
      <c r="CH41" s="82">
        <v>8.1</v>
      </c>
      <c r="CJ41" s="182" t="s">
        <v>43</v>
      </c>
      <c r="CK41" s="23">
        <v>972</v>
      </c>
      <c r="CL41" s="79" t="s">
        <v>28</v>
      </c>
      <c r="CM41" s="78" t="s">
        <v>25</v>
      </c>
      <c r="CN41" s="82">
        <v>4.3</v>
      </c>
      <c r="CO41" s="82">
        <v>7</v>
      </c>
      <c r="CP41" s="82">
        <v>2.6</v>
      </c>
      <c r="CQ41" s="82">
        <v>3.9</v>
      </c>
      <c r="CR41" s="82">
        <v>17.8</v>
      </c>
      <c r="CT41" s="182">
        <f>'TABELA UNIFICADA 2024'!E41</f>
        <v>19.05</v>
      </c>
      <c r="CU41" s="23">
        <f>'TABELA UNIFICADA 2024'!F41</f>
        <v>66</v>
      </c>
      <c r="CV41" s="79" t="str">
        <f t="shared" si="0"/>
        <v>CC</v>
      </c>
      <c r="CW41" s="78" t="str">
        <f t="shared" si="1"/>
        <v>A</v>
      </c>
      <c r="CX41" s="82">
        <f t="shared" si="2"/>
        <v>2.2000000000000002</v>
      </c>
      <c r="CY41" s="82">
        <f t="shared" si="3"/>
        <v>2.2000000000000002</v>
      </c>
      <c r="CZ41" s="82">
        <f t="shared" si="4"/>
        <v>1.4850000000000003</v>
      </c>
      <c r="DA41" s="82">
        <f t="shared" si="5"/>
        <v>1.4850000000000003</v>
      </c>
      <c r="DB41" s="82">
        <f t="shared" si="6"/>
        <v>7.370000000000001</v>
      </c>
    </row>
    <row r="42" spans="8:106" ht="19.5">
      <c r="H42" s="81" t="s">
        <v>43</v>
      </c>
      <c r="I42" s="79">
        <v>27</v>
      </c>
      <c r="J42" s="79" t="s">
        <v>26</v>
      </c>
      <c r="K42" s="78" t="s">
        <v>25</v>
      </c>
      <c r="L42" s="82">
        <v>6.9</v>
      </c>
      <c r="M42" s="82">
        <v>9</v>
      </c>
      <c r="N42" s="82">
        <v>3.4</v>
      </c>
      <c r="O42" s="82">
        <v>5.8</v>
      </c>
      <c r="P42" s="82">
        <v>25.1</v>
      </c>
      <c r="R42" s="81">
        <v>20</v>
      </c>
      <c r="S42" s="79">
        <v>20</v>
      </c>
      <c r="T42" s="79" t="s">
        <v>26</v>
      </c>
      <c r="U42" s="78" t="s">
        <v>21</v>
      </c>
      <c r="V42" s="82">
        <v>2.4</v>
      </c>
      <c r="W42" s="82">
        <v>2.2999999999999998</v>
      </c>
      <c r="X42" s="82">
        <v>1.6</v>
      </c>
      <c r="Y42" s="82">
        <v>1.8</v>
      </c>
      <c r="Z42" s="82">
        <v>8.1</v>
      </c>
      <c r="AB42" s="81">
        <v>19.05</v>
      </c>
      <c r="AC42" s="79">
        <v>60</v>
      </c>
      <c r="AD42" s="79" t="s">
        <v>27</v>
      </c>
      <c r="AE42" s="78" t="s">
        <v>21</v>
      </c>
      <c r="AF42" s="82">
        <v>2</v>
      </c>
      <c r="AG42" s="82">
        <v>2</v>
      </c>
      <c r="AH42" s="82">
        <v>1.35</v>
      </c>
      <c r="AI42" s="82">
        <v>1.35</v>
      </c>
      <c r="AJ42" s="82">
        <v>6.6999999999999993</v>
      </c>
      <c r="AL42" s="81" t="s">
        <v>43</v>
      </c>
      <c r="AM42" s="79">
        <v>40</v>
      </c>
      <c r="AN42" s="79" t="s">
        <v>26</v>
      </c>
      <c r="AO42" s="78" t="s">
        <v>25</v>
      </c>
      <c r="AP42" s="82">
        <v>6.9</v>
      </c>
      <c r="AQ42" s="82">
        <v>9</v>
      </c>
      <c r="AR42" s="82">
        <v>3.4</v>
      </c>
      <c r="AS42" s="82">
        <v>5.8</v>
      </c>
      <c r="AT42" s="82">
        <v>25.1</v>
      </c>
      <c r="AV42" s="81">
        <v>24</v>
      </c>
      <c r="AW42" s="79">
        <v>20</v>
      </c>
      <c r="AX42" s="79" t="s">
        <v>26</v>
      </c>
      <c r="AY42" s="78" t="s">
        <v>22</v>
      </c>
      <c r="AZ42" s="82">
        <v>2.5</v>
      </c>
      <c r="BA42" s="82">
        <v>2.4</v>
      </c>
      <c r="BB42" s="82">
        <v>1.6</v>
      </c>
      <c r="BC42" s="82">
        <v>1.8</v>
      </c>
      <c r="BD42" s="82">
        <v>8.3000000000000007</v>
      </c>
      <c r="BF42" s="81">
        <v>28</v>
      </c>
      <c r="BG42" s="79">
        <v>55</v>
      </c>
      <c r="BH42" s="79" t="s">
        <v>26</v>
      </c>
      <c r="BI42" s="78" t="s">
        <v>22</v>
      </c>
      <c r="BJ42" s="82">
        <v>2.5</v>
      </c>
      <c r="BK42" s="82">
        <v>2.4</v>
      </c>
      <c r="BL42" s="82">
        <v>1.6</v>
      </c>
      <c r="BM42" s="82">
        <v>1.8</v>
      </c>
      <c r="BN42" s="82">
        <v>8.3000000000000007</v>
      </c>
      <c r="BP42" s="81">
        <v>20</v>
      </c>
      <c r="BQ42" s="79">
        <v>26</v>
      </c>
      <c r="BR42" s="79" t="s">
        <v>26</v>
      </c>
      <c r="BS42" s="78" t="s">
        <v>21</v>
      </c>
      <c r="BT42" s="82">
        <v>2.4</v>
      </c>
      <c r="BU42" s="82">
        <v>2.2999999999999998</v>
      </c>
      <c r="BV42" s="82">
        <v>1.6</v>
      </c>
      <c r="BW42" s="82">
        <v>1.8</v>
      </c>
      <c r="BX42" s="82">
        <v>8.1</v>
      </c>
      <c r="BZ42" s="182">
        <v>24</v>
      </c>
      <c r="CA42" s="23">
        <v>100</v>
      </c>
      <c r="CB42" s="79" t="s">
        <v>28</v>
      </c>
      <c r="CC42" s="78" t="s">
        <v>22</v>
      </c>
      <c r="CD42" s="82">
        <v>1.85</v>
      </c>
      <c r="CE42" s="82">
        <v>1.85</v>
      </c>
      <c r="CF42" s="82">
        <v>1.2</v>
      </c>
      <c r="CG42" s="82">
        <v>1.3</v>
      </c>
      <c r="CH42" s="82">
        <v>6.2</v>
      </c>
      <c r="CJ42" s="182">
        <v>28</v>
      </c>
      <c r="CK42" s="23">
        <v>40</v>
      </c>
      <c r="CL42" s="79" t="s">
        <v>26</v>
      </c>
      <c r="CM42" s="78" t="s">
        <v>22</v>
      </c>
      <c r="CN42" s="82">
        <v>2.5</v>
      </c>
      <c r="CO42" s="82">
        <v>2.4</v>
      </c>
      <c r="CP42" s="82">
        <v>1.6</v>
      </c>
      <c r="CQ42" s="82">
        <v>1.8</v>
      </c>
      <c r="CR42" s="82">
        <v>8.3000000000000007</v>
      </c>
      <c r="CT42" s="182">
        <f>'TABELA UNIFICADA 2024'!E42</f>
        <v>0</v>
      </c>
      <c r="CU42" s="23">
        <f>'TABELA UNIFICADA 2024'!F42</f>
        <v>1</v>
      </c>
      <c r="CV42" s="79" t="str">
        <f t="shared" si="0"/>
        <v>AA</v>
      </c>
      <c r="CW42" s="78" t="str">
        <f t="shared" si="1"/>
        <v>A</v>
      </c>
      <c r="CX42" s="82">
        <f t="shared" si="2"/>
        <v>3.4100000000000006</v>
      </c>
      <c r="CY42" s="82">
        <f t="shared" si="3"/>
        <v>3.4100000000000006</v>
      </c>
      <c r="CZ42" s="82">
        <f t="shared" si="4"/>
        <v>2.2000000000000002</v>
      </c>
      <c r="DA42" s="82">
        <f t="shared" si="5"/>
        <v>2.4750000000000001</v>
      </c>
      <c r="DB42" s="82">
        <f t="shared" si="6"/>
        <v>11.495000000000001</v>
      </c>
    </row>
    <row r="43" spans="8:106" ht="19.5">
      <c r="H43" s="81" t="s">
        <v>43</v>
      </c>
      <c r="I43" s="79">
        <v>3</v>
      </c>
      <c r="J43" s="79" t="s">
        <v>20</v>
      </c>
      <c r="K43" s="78" t="s">
        <v>25</v>
      </c>
      <c r="L43" s="82">
        <v>7.7</v>
      </c>
      <c r="M43" s="82">
        <v>11</v>
      </c>
      <c r="N43" s="82">
        <v>3.5</v>
      </c>
      <c r="O43" s="82">
        <v>6.7</v>
      </c>
      <c r="P43" s="82">
        <v>28.9</v>
      </c>
      <c r="R43" s="81">
        <v>24</v>
      </c>
      <c r="S43" s="79">
        <v>20</v>
      </c>
      <c r="T43" s="79" t="s">
        <v>26</v>
      </c>
      <c r="U43" s="78" t="s">
        <v>22</v>
      </c>
      <c r="V43" s="82">
        <v>2.5</v>
      </c>
      <c r="W43" s="82">
        <v>2.4</v>
      </c>
      <c r="X43" s="82">
        <v>1.6</v>
      </c>
      <c r="Y43" s="82">
        <v>1.8</v>
      </c>
      <c r="Z43" s="82">
        <v>8.3000000000000007</v>
      </c>
      <c r="AB43" s="81" t="s">
        <v>43</v>
      </c>
      <c r="AC43" s="79">
        <v>1</v>
      </c>
      <c r="AD43" s="79" t="s">
        <v>20</v>
      </c>
      <c r="AE43" s="78" t="s">
        <v>25</v>
      </c>
      <c r="AF43" s="82">
        <v>7.7</v>
      </c>
      <c r="AG43" s="82">
        <v>11</v>
      </c>
      <c r="AH43" s="82">
        <v>3.5</v>
      </c>
      <c r="AI43" s="82">
        <v>6.7</v>
      </c>
      <c r="AJ43" s="82">
        <v>28.9</v>
      </c>
      <c r="AL43" s="81" t="s">
        <v>43</v>
      </c>
      <c r="AM43" s="79">
        <v>100</v>
      </c>
      <c r="AN43" s="79" t="s">
        <v>28</v>
      </c>
      <c r="AO43" s="78" t="s">
        <v>25</v>
      </c>
      <c r="AP43" s="82">
        <v>4.3</v>
      </c>
      <c r="AQ43" s="82">
        <v>7</v>
      </c>
      <c r="AR43" s="82">
        <v>2.6</v>
      </c>
      <c r="AS43" s="82">
        <v>3.9</v>
      </c>
      <c r="AT43" s="82">
        <v>17.8</v>
      </c>
      <c r="AV43" s="81">
        <v>15.88</v>
      </c>
      <c r="AW43" s="79">
        <v>50</v>
      </c>
      <c r="AX43" s="79" t="s">
        <v>26</v>
      </c>
      <c r="AY43" s="78" t="s">
        <v>21</v>
      </c>
      <c r="AZ43" s="82">
        <v>2.4</v>
      </c>
      <c r="BA43" s="82">
        <v>2.2999999999999998</v>
      </c>
      <c r="BB43" s="82">
        <v>1.6</v>
      </c>
      <c r="BC43" s="82">
        <v>1.8</v>
      </c>
      <c r="BD43" s="82">
        <v>8.1</v>
      </c>
      <c r="BF43" s="81">
        <v>28</v>
      </c>
      <c r="BG43" s="79">
        <v>20</v>
      </c>
      <c r="BH43" s="79" t="s">
        <v>26</v>
      </c>
      <c r="BI43" s="78" t="s">
        <v>22</v>
      </c>
      <c r="BJ43" s="82">
        <v>2.5</v>
      </c>
      <c r="BK43" s="82">
        <v>2.4</v>
      </c>
      <c r="BL43" s="82">
        <v>1.6</v>
      </c>
      <c r="BM43" s="82">
        <v>1.8</v>
      </c>
      <c r="BN43" s="82">
        <v>8.3000000000000007</v>
      </c>
      <c r="BP43" s="81">
        <v>20</v>
      </c>
      <c r="BQ43" s="79">
        <v>20</v>
      </c>
      <c r="BR43" s="79" t="s">
        <v>26</v>
      </c>
      <c r="BS43" s="78" t="s">
        <v>21</v>
      </c>
      <c r="BT43" s="82">
        <v>2.4</v>
      </c>
      <c r="BU43" s="82">
        <v>2.2999999999999998</v>
      </c>
      <c r="BV43" s="82">
        <v>1.6</v>
      </c>
      <c r="BW43" s="82">
        <v>1.8</v>
      </c>
      <c r="BX43" s="82">
        <v>8.1</v>
      </c>
      <c r="BZ43" s="182">
        <v>19.05</v>
      </c>
      <c r="CA43" s="23">
        <v>50</v>
      </c>
      <c r="CB43" s="79" t="s">
        <v>26</v>
      </c>
      <c r="CC43" s="78" t="s">
        <v>21</v>
      </c>
      <c r="CD43" s="82">
        <v>2.4</v>
      </c>
      <c r="CE43" s="82">
        <v>2.2999999999999998</v>
      </c>
      <c r="CF43" s="82">
        <v>1.6</v>
      </c>
      <c r="CG43" s="82">
        <v>1.8</v>
      </c>
      <c r="CH43" s="82">
        <v>8.1</v>
      </c>
      <c r="CJ43" s="182">
        <v>20</v>
      </c>
      <c r="CK43" s="23">
        <v>60</v>
      </c>
      <c r="CL43" s="79" t="s">
        <v>27</v>
      </c>
      <c r="CM43" s="78" t="s">
        <v>21</v>
      </c>
      <c r="CN43" s="82">
        <v>2</v>
      </c>
      <c r="CO43" s="82">
        <v>2</v>
      </c>
      <c r="CP43" s="82">
        <v>1.35</v>
      </c>
      <c r="CQ43" s="82">
        <v>1.35</v>
      </c>
      <c r="CR43" s="82">
        <v>6.6999999999999993</v>
      </c>
      <c r="CT43" s="182">
        <f>'TABELA UNIFICADA 2024'!E43</f>
        <v>0</v>
      </c>
      <c r="CU43" s="23">
        <f>'TABELA UNIFICADA 2024'!F43</f>
        <v>3</v>
      </c>
      <c r="CV43" s="79" t="str">
        <f t="shared" si="0"/>
        <v>AA</v>
      </c>
      <c r="CW43" s="78" t="str">
        <f t="shared" si="1"/>
        <v>A</v>
      </c>
      <c r="CX43" s="82">
        <f t="shared" si="2"/>
        <v>3.4100000000000006</v>
      </c>
      <c r="CY43" s="82">
        <f t="shared" si="3"/>
        <v>3.4100000000000006</v>
      </c>
      <c r="CZ43" s="82">
        <f t="shared" si="4"/>
        <v>2.2000000000000002</v>
      </c>
      <c r="DA43" s="82">
        <f t="shared" si="5"/>
        <v>2.4750000000000001</v>
      </c>
      <c r="DB43" s="82">
        <f t="shared" si="6"/>
        <v>11.495000000000001</v>
      </c>
    </row>
    <row r="44" spans="8:106" ht="19.5">
      <c r="H44" s="81" t="s">
        <v>43</v>
      </c>
      <c r="I44" s="79">
        <v>2</v>
      </c>
      <c r="J44" s="79" t="s">
        <v>20</v>
      </c>
      <c r="K44" s="78" t="s">
        <v>25</v>
      </c>
      <c r="L44" s="82">
        <v>7.7</v>
      </c>
      <c r="M44" s="82">
        <v>11</v>
      </c>
      <c r="N44" s="82">
        <v>3.5</v>
      </c>
      <c r="O44" s="82">
        <v>6.7</v>
      </c>
      <c r="P44" s="82">
        <v>28.9</v>
      </c>
      <c r="R44" s="81">
        <v>19.05</v>
      </c>
      <c r="S44" s="79">
        <v>50</v>
      </c>
      <c r="T44" s="79" t="s">
        <v>26</v>
      </c>
      <c r="U44" s="78" t="s">
        <v>21</v>
      </c>
      <c r="V44" s="82">
        <v>2.4</v>
      </c>
      <c r="W44" s="82">
        <v>2.2999999999999998</v>
      </c>
      <c r="X44" s="82">
        <v>1.6</v>
      </c>
      <c r="Y44" s="82">
        <v>1.8</v>
      </c>
      <c r="Z44" s="82">
        <v>8.1</v>
      </c>
      <c r="AB44" s="81" t="s">
        <v>43</v>
      </c>
      <c r="AC44" s="79">
        <v>1</v>
      </c>
      <c r="AD44" s="79" t="s">
        <v>20</v>
      </c>
      <c r="AE44" s="78" t="s">
        <v>25</v>
      </c>
      <c r="AF44" s="82">
        <v>7.7</v>
      </c>
      <c r="AG44" s="82">
        <v>11</v>
      </c>
      <c r="AH44" s="82">
        <v>3.5</v>
      </c>
      <c r="AI44" s="82">
        <v>6.7</v>
      </c>
      <c r="AJ44" s="82">
        <v>28.9</v>
      </c>
      <c r="AL44" s="81" t="s">
        <v>43</v>
      </c>
      <c r="AM44" s="79">
        <v>2</v>
      </c>
      <c r="AN44" s="79" t="s">
        <v>20</v>
      </c>
      <c r="AO44" s="78" t="s">
        <v>25</v>
      </c>
      <c r="AP44" s="82">
        <v>7.7</v>
      </c>
      <c r="AQ44" s="82">
        <v>11</v>
      </c>
      <c r="AR44" s="82">
        <v>3.5</v>
      </c>
      <c r="AS44" s="82">
        <v>6.7</v>
      </c>
      <c r="AT44" s="82">
        <v>28.9</v>
      </c>
      <c r="AV44" s="81" t="s">
        <v>43</v>
      </c>
      <c r="AW44" s="79">
        <v>508</v>
      </c>
      <c r="AX44" s="79" t="s">
        <v>28</v>
      </c>
      <c r="AY44" s="78" t="s">
        <v>25</v>
      </c>
      <c r="AZ44" s="82">
        <v>4.3</v>
      </c>
      <c r="BA44" s="82">
        <v>7</v>
      </c>
      <c r="BB44" s="82">
        <v>2.6</v>
      </c>
      <c r="BC44" s="82">
        <v>3.9</v>
      </c>
      <c r="BD44" s="82">
        <v>17.8</v>
      </c>
      <c r="BF44" s="81">
        <v>31.75</v>
      </c>
      <c r="BG44" s="79">
        <v>30</v>
      </c>
      <c r="BH44" s="79" t="s">
        <v>26</v>
      </c>
      <c r="BI44" s="78" t="s">
        <v>23</v>
      </c>
      <c r="BJ44" s="82">
        <v>3.5</v>
      </c>
      <c r="BK44" s="82">
        <v>3.2</v>
      </c>
      <c r="BL44" s="82">
        <v>1.6</v>
      </c>
      <c r="BM44" s="82">
        <v>1.8</v>
      </c>
      <c r="BN44" s="82">
        <v>10.100000000000001</v>
      </c>
      <c r="BP44" s="81">
        <v>20</v>
      </c>
      <c r="BQ44" s="79">
        <v>20</v>
      </c>
      <c r="BR44" s="79" t="s">
        <v>26</v>
      </c>
      <c r="BS44" s="78" t="s">
        <v>21</v>
      </c>
      <c r="BT44" s="82">
        <v>2.4</v>
      </c>
      <c r="BU44" s="82">
        <v>2.2999999999999998</v>
      </c>
      <c r="BV44" s="82">
        <v>1.6</v>
      </c>
      <c r="BW44" s="82">
        <v>1.8</v>
      </c>
      <c r="BX44" s="82">
        <v>8.1</v>
      </c>
      <c r="BZ44" s="182">
        <v>24</v>
      </c>
      <c r="CA44" s="23">
        <v>12</v>
      </c>
      <c r="CB44" s="79" t="s">
        <v>26</v>
      </c>
      <c r="CC44" s="78" t="s">
        <v>22</v>
      </c>
      <c r="CD44" s="82">
        <v>2.5</v>
      </c>
      <c r="CE44" s="82">
        <v>2.4</v>
      </c>
      <c r="CF44" s="82">
        <v>1.6</v>
      </c>
      <c r="CG44" s="82">
        <v>1.8</v>
      </c>
      <c r="CH44" s="82">
        <v>8.3000000000000007</v>
      </c>
      <c r="CJ44" s="182">
        <v>19.05</v>
      </c>
      <c r="CK44" s="23">
        <v>50</v>
      </c>
      <c r="CL44" s="79" t="s">
        <v>26</v>
      </c>
      <c r="CM44" s="78" t="s">
        <v>21</v>
      </c>
      <c r="CN44" s="82">
        <v>2.4</v>
      </c>
      <c r="CO44" s="82">
        <v>2.2999999999999998</v>
      </c>
      <c r="CP44" s="82">
        <v>1.6</v>
      </c>
      <c r="CQ44" s="82">
        <v>1.8</v>
      </c>
      <c r="CR44" s="82">
        <v>8.1</v>
      </c>
      <c r="CT44" s="182">
        <f>'TABELA UNIFICADA 2024'!E44</f>
        <v>0</v>
      </c>
      <c r="CU44" s="23">
        <f>'TABELA UNIFICADA 2024'!F44</f>
        <v>2</v>
      </c>
      <c r="CV44" s="79" t="str">
        <f t="shared" si="0"/>
        <v>AA</v>
      </c>
      <c r="CW44" s="78" t="str">
        <f t="shared" si="1"/>
        <v>A</v>
      </c>
      <c r="CX44" s="82">
        <f t="shared" si="2"/>
        <v>3.4100000000000006</v>
      </c>
      <c r="CY44" s="82">
        <f t="shared" si="3"/>
        <v>3.4100000000000006</v>
      </c>
      <c r="CZ44" s="82">
        <f t="shared" si="4"/>
        <v>2.2000000000000002</v>
      </c>
      <c r="DA44" s="82">
        <f t="shared" si="5"/>
        <v>2.4750000000000001</v>
      </c>
      <c r="DB44" s="82">
        <f t="shared" si="6"/>
        <v>11.495000000000001</v>
      </c>
    </row>
    <row r="45" spans="8:106" ht="19.5">
      <c r="H45" s="81"/>
      <c r="I45" s="79"/>
      <c r="J45" s="79"/>
      <c r="K45" s="78"/>
      <c r="L45" s="82"/>
      <c r="M45" s="82"/>
      <c r="N45" s="82"/>
      <c r="O45" s="82"/>
      <c r="P45" s="82"/>
      <c r="R45" s="81">
        <v>24</v>
      </c>
      <c r="S45" s="79">
        <v>50</v>
      </c>
      <c r="T45" s="79" t="s">
        <v>26</v>
      </c>
      <c r="U45" s="78" t="s">
        <v>22</v>
      </c>
      <c r="V45" s="82">
        <v>2.5</v>
      </c>
      <c r="W45" s="82">
        <v>2.4</v>
      </c>
      <c r="X45" s="82">
        <v>1.6</v>
      </c>
      <c r="Y45" s="82">
        <v>1.8</v>
      </c>
      <c r="Z45" s="82">
        <v>8.3000000000000007</v>
      </c>
      <c r="AB45" s="81" t="s">
        <v>43</v>
      </c>
      <c r="AC45" s="79">
        <v>169</v>
      </c>
      <c r="AD45" s="79" t="s">
        <v>28</v>
      </c>
      <c r="AE45" s="78" t="s">
        <v>25</v>
      </c>
      <c r="AF45" s="82">
        <v>4.3</v>
      </c>
      <c r="AG45" s="82">
        <v>7</v>
      </c>
      <c r="AH45" s="82">
        <v>2.6</v>
      </c>
      <c r="AI45" s="82">
        <v>3.9</v>
      </c>
      <c r="AJ45" s="82">
        <v>17.8</v>
      </c>
      <c r="AL45" s="81" t="s">
        <v>43</v>
      </c>
      <c r="AM45" s="79">
        <v>1</v>
      </c>
      <c r="AN45" s="79" t="s">
        <v>20</v>
      </c>
      <c r="AO45" s="78" t="s">
        <v>25</v>
      </c>
      <c r="AP45" s="82">
        <v>7.7</v>
      </c>
      <c r="AQ45" s="82">
        <v>11</v>
      </c>
      <c r="AR45" s="82">
        <v>3.5</v>
      </c>
      <c r="AS45" s="82">
        <v>6.7</v>
      </c>
      <c r="AT45" s="82">
        <v>28.9</v>
      </c>
      <c r="AV45" s="81" t="s">
        <v>43</v>
      </c>
      <c r="AW45" s="79">
        <v>1</v>
      </c>
      <c r="AX45" s="79" t="s">
        <v>20</v>
      </c>
      <c r="AY45" s="78" t="s">
        <v>25</v>
      </c>
      <c r="AZ45" s="82">
        <v>7.7</v>
      </c>
      <c r="BA45" s="82">
        <v>11</v>
      </c>
      <c r="BB45" s="82">
        <v>3.5</v>
      </c>
      <c r="BC45" s="82">
        <v>6.7</v>
      </c>
      <c r="BD45" s="82">
        <v>28.9</v>
      </c>
      <c r="BF45" s="81">
        <v>14.03</v>
      </c>
      <c r="BG45" s="79">
        <v>57</v>
      </c>
      <c r="BH45" s="79" t="s">
        <v>26</v>
      </c>
      <c r="BI45" s="78" t="s">
        <v>21</v>
      </c>
      <c r="BJ45" s="82">
        <v>2.4</v>
      </c>
      <c r="BK45" s="82">
        <v>2.2999999999999998</v>
      </c>
      <c r="BL45" s="82">
        <v>1.6</v>
      </c>
      <c r="BM45" s="82">
        <v>1.8</v>
      </c>
      <c r="BN45" s="82">
        <v>8.1</v>
      </c>
      <c r="BP45" s="81">
        <v>35</v>
      </c>
      <c r="BQ45" s="79">
        <v>20</v>
      </c>
      <c r="BR45" s="79" t="s">
        <v>26</v>
      </c>
      <c r="BS45" s="78" t="s">
        <v>23</v>
      </c>
      <c r="BT45" s="82">
        <v>3.5</v>
      </c>
      <c r="BU45" s="82">
        <v>3.2</v>
      </c>
      <c r="BV45" s="82">
        <v>1.6</v>
      </c>
      <c r="BW45" s="82">
        <v>1.8</v>
      </c>
      <c r="BX45" s="82">
        <v>10.100000000000001</v>
      </c>
      <c r="BZ45" s="182">
        <v>19</v>
      </c>
      <c r="CA45" s="23">
        <v>55</v>
      </c>
      <c r="CB45" s="79" t="s">
        <v>26</v>
      </c>
      <c r="CC45" s="78" t="s">
        <v>21</v>
      </c>
      <c r="CD45" s="82">
        <v>2.4</v>
      </c>
      <c r="CE45" s="82">
        <v>2.2999999999999998</v>
      </c>
      <c r="CF45" s="82">
        <v>1.6</v>
      </c>
      <c r="CG45" s="82">
        <v>1.8</v>
      </c>
      <c r="CH45" s="82">
        <v>8.1</v>
      </c>
      <c r="CJ45" s="182" t="s">
        <v>43</v>
      </c>
      <c r="CK45" s="23">
        <v>1</v>
      </c>
      <c r="CL45" s="79" t="s">
        <v>20</v>
      </c>
      <c r="CM45" s="78" t="s">
        <v>25</v>
      </c>
      <c r="CN45" s="82">
        <v>7.7</v>
      </c>
      <c r="CO45" s="82">
        <v>11</v>
      </c>
      <c r="CP45" s="82">
        <v>3.5</v>
      </c>
      <c r="CQ45" s="82">
        <v>6.7</v>
      </c>
      <c r="CR45" s="82">
        <v>28.9</v>
      </c>
      <c r="CT45" s="182">
        <f>'TABELA UNIFICADA 2024'!E45</f>
        <v>0</v>
      </c>
      <c r="CU45" s="23">
        <f>'TABELA UNIFICADA 2024'!F45</f>
        <v>1</v>
      </c>
      <c r="CV45" s="79" t="str">
        <f t="shared" si="0"/>
        <v>AA</v>
      </c>
      <c r="CW45" s="78" t="str">
        <f t="shared" si="1"/>
        <v>A</v>
      </c>
      <c r="CX45" s="82">
        <f t="shared" si="2"/>
        <v>3.4100000000000006</v>
      </c>
      <c r="CY45" s="82">
        <f t="shared" si="3"/>
        <v>3.4100000000000006</v>
      </c>
      <c r="CZ45" s="82">
        <f t="shared" si="4"/>
        <v>2.2000000000000002</v>
      </c>
      <c r="DA45" s="82">
        <f t="shared" si="5"/>
        <v>2.4750000000000001</v>
      </c>
      <c r="DB45" s="82">
        <f t="shared" si="6"/>
        <v>11.495000000000001</v>
      </c>
    </row>
    <row r="46" spans="8:106" ht="19.5">
      <c r="H46" s="81">
        <v>44.45</v>
      </c>
      <c r="I46" s="79">
        <v>108</v>
      </c>
      <c r="J46" s="79" t="s">
        <v>28</v>
      </c>
      <c r="K46" s="78" t="s">
        <v>24</v>
      </c>
      <c r="L46" s="82">
        <v>3.25</v>
      </c>
      <c r="M46" s="82">
        <v>3.9</v>
      </c>
      <c r="N46" s="82">
        <v>1.95</v>
      </c>
      <c r="O46" s="82">
        <v>2.6</v>
      </c>
      <c r="P46" s="82">
        <v>11.7</v>
      </c>
      <c r="R46" s="81" t="s">
        <v>43</v>
      </c>
      <c r="S46" s="79">
        <v>30</v>
      </c>
      <c r="T46" s="79" t="s">
        <v>26</v>
      </c>
      <c r="U46" s="78" t="s">
        <v>25</v>
      </c>
      <c r="V46" s="82">
        <v>6.9</v>
      </c>
      <c r="W46" s="82">
        <v>9</v>
      </c>
      <c r="X46" s="82">
        <v>3.4</v>
      </c>
      <c r="Y46" s="82">
        <v>5.8</v>
      </c>
      <c r="Z46" s="82">
        <v>25.1</v>
      </c>
      <c r="AB46" s="81">
        <v>19.05</v>
      </c>
      <c r="AC46" s="79">
        <v>20</v>
      </c>
      <c r="AD46" s="79" t="s">
        <v>26</v>
      </c>
      <c r="AE46" s="78" t="s">
        <v>21</v>
      </c>
      <c r="AF46" s="82">
        <v>2.4</v>
      </c>
      <c r="AG46" s="82">
        <v>2.2999999999999998</v>
      </c>
      <c r="AH46" s="82">
        <v>1.6</v>
      </c>
      <c r="AI46" s="82">
        <v>1.8</v>
      </c>
      <c r="AJ46" s="82">
        <v>8.1</v>
      </c>
      <c r="AL46" s="81" t="s">
        <v>43</v>
      </c>
      <c r="AM46" s="79">
        <v>1</v>
      </c>
      <c r="AN46" s="79" t="s">
        <v>20</v>
      </c>
      <c r="AO46" s="78" t="s">
        <v>25</v>
      </c>
      <c r="AP46" s="82">
        <v>7.7</v>
      </c>
      <c r="AQ46" s="82">
        <v>11</v>
      </c>
      <c r="AR46" s="82">
        <v>3.5</v>
      </c>
      <c r="AS46" s="82">
        <v>6.7</v>
      </c>
      <c r="AT46" s="82">
        <v>28.9</v>
      </c>
      <c r="AV46" s="81">
        <v>101.6</v>
      </c>
      <c r="AW46" s="79">
        <v>1</v>
      </c>
      <c r="AX46" s="79" t="s">
        <v>20</v>
      </c>
      <c r="AY46" s="78" t="s">
        <v>25</v>
      </c>
      <c r="AZ46" s="82">
        <v>7.7</v>
      </c>
      <c r="BA46" s="82">
        <v>11</v>
      </c>
      <c r="BB46" s="82">
        <v>3.5</v>
      </c>
      <c r="BC46" s="82">
        <v>6.7</v>
      </c>
      <c r="BD46" s="82">
        <v>28.9</v>
      </c>
      <c r="BF46" s="81">
        <v>19</v>
      </c>
      <c r="BG46" s="79">
        <v>5</v>
      </c>
      <c r="BH46" s="79" t="s">
        <v>20</v>
      </c>
      <c r="BI46" s="78" t="s">
        <v>21</v>
      </c>
      <c r="BJ46" s="82">
        <v>3.1</v>
      </c>
      <c r="BK46" s="82">
        <v>3.1</v>
      </c>
      <c r="BL46" s="82">
        <v>2</v>
      </c>
      <c r="BM46" s="82">
        <v>2.25</v>
      </c>
      <c r="BN46" s="82">
        <v>10.45</v>
      </c>
      <c r="BP46" s="81" t="s">
        <v>43</v>
      </c>
      <c r="BQ46" s="79">
        <v>2</v>
      </c>
      <c r="BR46" s="79" t="s">
        <v>20</v>
      </c>
      <c r="BS46" s="78" t="s">
        <v>25</v>
      </c>
      <c r="BT46" s="82">
        <v>7.7</v>
      </c>
      <c r="BU46" s="82">
        <v>11</v>
      </c>
      <c r="BV46" s="82">
        <v>3.5</v>
      </c>
      <c r="BW46" s="82">
        <v>6.7</v>
      </c>
      <c r="BX46" s="82">
        <v>28.9</v>
      </c>
      <c r="BZ46" s="182" t="s">
        <v>43</v>
      </c>
      <c r="CA46" s="23">
        <v>1</v>
      </c>
      <c r="CB46" s="79" t="s">
        <v>20</v>
      </c>
      <c r="CC46" s="78" t="s">
        <v>25</v>
      </c>
      <c r="CD46" s="82">
        <v>7.7</v>
      </c>
      <c r="CE46" s="82">
        <v>11</v>
      </c>
      <c r="CF46" s="82">
        <v>3.5</v>
      </c>
      <c r="CG46" s="82">
        <v>6.7</v>
      </c>
      <c r="CH46" s="82">
        <v>28.9</v>
      </c>
      <c r="CJ46" s="182">
        <v>19.05</v>
      </c>
      <c r="CK46" s="23">
        <v>150</v>
      </c>
      <c r="CL46" s="79" t="s">
        <v>28</v>
      </c>
      <c r="CM46" s="78" t="s">
        <v>21</v>
      </c>
      <c r="CN46" s="82">
        <v>1.85</v>
      </c>
      <c r="CO46" s="82">
        <v>1.85</v>
      </c>
      <c r="CP46" s="82">
        <v>1.2</v>
      </c>
      <c r="CQ46" s="82">
        <v>1.3</v>
      </c>
      <c r="CR46" s="82">
        <v>6.2</v>
      </c>
      <c r="CT46" s="182">
        <f>'TABELA UNIFICADA 2024'!E46</f>
        <v>0</v>
      </c>
      <c r="CU46" s="23">
        <f>'TABELA UNIFICADA 2024'!F46</f>
        <v>1</v>
      </c>
      <c r="CV46" s="79" t="str">
        <f t="shared" si="0"/>
        <v>AA</v>
      </c>
      <c r="CW46" s="78" t="str">
        <f t="shared" si="1"/>
        <v>A</v>
      </c>
      <c r="CX46" s="82">
        <f t="shared" si="2"/>
        <v>3.4100000000000006</v>
      </c>
      <c r="CY46" s="82">
        <f t="shared" si="3"/>
        <v>3.4100000000000006</v>
      </c>
      <c r="CZ46" s="82">
        <f t="shared" si="4"/>
        <v>2.2000000000000002</v>
      </c>
      <c r="DA46" s="82">
        <f t="shared" si="5"/>
        <v>2.4750000000000001</v>
      </c>
      <c r="DB46" s="82">
        <f t="shared" si="6"/>
        <v>11.495000000000001</v>
      </c>
    </row>
    <row r="47" spans="8:106" ht="19.5">
      <c r="H47" s="81">
        <v>38.1</v>
      </c>
      <c r="I47" s="79">
        <v>60</v>
      </c>
      <c r="J47" s="79" t="s">
        <v>27</v>
      </c>
      <c r="K47" s="78" t="s">
        <v>23</v>
      </c>
      <c r="L47" s="82">
        <v>2.6</v>
      </c>
      <c r="M47" s="82">
        <v>3.3</v>
      </c>
      <c r="N47" s="82">
        <v>1.35</v>
      </c>
      <c r="O47" s="82">
        <v>1.35</v>
      </c>
      <c r="P47" s="82">
        <v>8.6</v>
      </c>
      <c r="R47" s="81" t="s">
        <v>43</v>
      </c>
      <c r="S47" s="79">
        <v>1</v>
      </c>
      <c r="T47" s="79" t="s">
        <v>20</v>
      </c>
      <c r="U47" s="78" t="s">
        <v>25</v>
      </c>
      <c r="V47" s="82">
        <v>7.7</v>
      </c>
      <c r="W47" s="82">
        <v>11</v>
      </c>
      <c r="X47" s="82">
        <v>3.5</v>
      </c>
      <c r="Y47" s="82">
        <v>6.7</v>
      </c>
      <c r="Z47" s="82">
        <v>28.9</v>
      </c>
      <c r="AB47" s="81">
        <v>19.05</v>
      </c>
      <c r="AC47" s="79">
        <v>10</v>
      </c>
      <c r="AD47" s="79" t="s">
        <v>20</v>
      </c>
      <c r="AE47" s="78" t="s">
        <v>21</v>
      </c>
      <c r="AF47" s="82">
        <v>3.1</v>
      </c>
      <c r="AG47" s="82">
        <v>3.1</v>
      </c>
      <c r="AH47" s="82">
        <v>2</v>
      </c>
      <c r="AI47" s="82">
        <v>2.25</v>
      </c>
      <c r="AJ47" s="82">
        <v>10.45</v>
      </c>
      <c r="AL47" s="81" t="s">
        <v>43</v>
      </c>
      <c r="AM47" s="79">
        <v>1</v>
      </c>
      <c r="AN47" s="79" t="s">
        <v>20</v>
      </c>
      <c r="AO47" s="78" t="s">
        <v>25</v>
      </c>
      <c r="AP47" s="82">
        <v>7.7</v>
      </c>
      <c r="AQ47" s="82">
        <v>11</v>
      </c>
      <c r="AR47" s="82">
        <v>3.5</v>
      </c>
      <c r="AS47" s="82">
        <v>6.7</v>
      </c>
      <c r="AT47" s="82">
        <v>28.9</v>
      </c>
      <c r="AV47" s="81" t="s">
        <v>43</v>
      </c>
      <c r="AW47" s="79">
        <v>33</v>
      </c>
      <c r="AX47" s="79" t="s">
        <v>26</v>
      </c>
      <c r="AY47" s="78" t="s">
        <v>25</v>
      </c>
      <c r="AZ47" s="82">
        <v>6.9</v>
      </c>
      <c r="BA47" s="82">
        <v>9</v>
      </c>
      <c r="BB47" s="82">
        <v>3.4</v>
      </c>
      <c r="BC47" s="82">
        <v>5.8</v>
      </c>
      <c r="BD47" s="82">
        <v>25.1</v>
      </c>
      <c r="BF47" s="81">
        <v>38</v>
      </c>
      <c r="BG47" s="79">
        <v>10</v>
      </c>
      <c r="BH47" s="79" t="s">
        <v>20</v>
      </c>
      <c r="BI47" s="78" t="s">
        <v>23</v>
      </c>
      <c r="BJ47" s="82">
        <v>4.4000000000000004</v>
      </c>
      <c r="BK47" s="82">
        <v>4.7</v>
      </c>
      <c r="BL47" s="82">
        <v>2</v>
      </c>
      <c r="BM47" s="82">
        <v>2.25</v>
      </c>
      <c r="BN47" s="82">
        <v>13.350000000000001</v>
      </c>
      <c r="BP47" s="81" t="s">
        <v>43</v>
      </c>
      <c r="BQ47" s="79">
        <v>4</v>
      </c>
      <c r="BR47" s="79" t="s">
        <v>20</v>
      </c>
      <c r="BS47" s="78" t="s">
        <v>25</v>
      </c>
      <c r="BT47" s="82">
        <v>7.7</v>
      </c>
      <c r="BU47" s="82">
        <v>11</v>
      </c>
      <c r="BV47" s="82">
        <v>3.5</v>
      </c>
      <c r="BW47" s="82">
        <v>6.7</v>
      </c>
      <c r="BX47" s="82">
        <v>28.9</v>
      </c>
      <c r="BZ47" s="182" t="s">
        <v>43</v>
      </c>
      <c r="CA47" s="23">
        <v>2</v>
      </c>
      <c r="CB47" s="79" t="s">
        <v>20</v>
      </c>
      <c r="CC47" s="78" t="s">
        <v>25</v>
      </c>
      <c r="CD47" s="82">
        <v>7.7</v>
      </c>
      <c r="CE47" s="82">
        <v>11</v>
      </c>
      <c r="CF47" s="82">
        <v>3.5</v>
      </c>
      <c r="CG47" s="82">
        <v>6.7</v>
      </c>
      <c r="CH47" s="82">
        <v>28.9</v>
      </c>
      <c r="CJ47" s="182">
        <v>19.05</v>
      </c>
      <c r="CK47" s="23">
        <v>125</v>
      </c>
      <c r="CL47" s="79" t="s">
        <v>28</v>
      </c>
      <c r="CM47" s="78" t="s">
        <v>21</v>
      </c>
      <c r="CN47" s="82">
        <v>1.85</v>
      </c>
      <c r="CO47" s="82">
        <v>1.85</v>
      </c>
      <c r="CP47" s="82">
        <v>1.2</v>
      </c>
      <c r="CQ47" s="82">
        <v>1.3</v>
      </c>
      <c r="CR47" s="82">
        <v>6.2</v>
      </c>
      <c r="CT47" s="182">
        <f>'TABELA UNIFICADA 2024'!E47</f>
        <v>0</v>
      </c>
      <c r="CU47" s="23">
        <f>'TABELA UNIFICADA 2024'!F47</f>
        <v>1</v>
      </c>
      <c r="CV47" s="79" t="str">
        <f t="shared" si="0"/>
        <v>AA</v>
      </c>
      <c r="CW47" s="78" t="str">
        <f t="shared" si="1"/>
        <v>A</v>
      </c>
      <c r="CX47" s="82">
        <f t="shared" si="2"/>
        <v>3.4100000000000006</v>
      </c>
      <c r="CY47" s="82">
        <f t="shared" si="3"/>
        <v>3.4100000000000006</v>
      </c>
      <c r="CZ47" s="82">
        <f t="shared" si="4"/>
        <v>2.2000000000000002</v>
      </c>
      <c r="DA47" s="82">
        <f t="shared" si="5"/>
        <v>2.4750000000000001</v>
      </c>
      <c r="DB47" s="82">
        <f t="shared" si="6"/>
        <v>11.495000000000001</v>
      </c>
    </row>
    <row r="48" spans="8:106" ht="19.5">
      <c r="H48" s="81" t="s">
        <v>43</v>
      </c>
      <c r="I48" s="79">
        <v>1</v>
      </c>
      <c r="J48" s="79" t="s">
        <v>20</v>
      </c>
      <c r="K48" s="78" t="s">
        <v>25</v>
      </c>
      <c r="L48" s="82">
        <v>7.7</v>
      </c>
      <c r="M48" s="82">
        <v>11</v>
      </c>
      <c r="N48" s="82">
        <v>3.5</v>
      </c>
      <c r="O48" s="82">
        <v>6.7</v>
      </c>
      <c r="P48" s="82">
        <v>28.9</v>
      </c>
      <c r="R48" s="81">
        <v>24</v>
      </c>
      <c r="S48" s="79">
        <v>98</v>
      </c>
      <c r="T48" s="79" t="s">
        <v>27</v>
      </c>
      <c r="U48" s="78" t="s">
        <v>22</v>
      </c>
      <c r="V48" s="82">
        <v>2</v>
      </c>
      <c r="W48" s="82">
        <v>2</v>
      </c>
      <c r="X48" s="82">
        <v>1.35</v>
      </c>
      <c r="Y48" s="82">
        <v>1.35</v>
      </c>
      <c r="Z48" s="82">
        <v>6.6999999999999993</v>
      </c>
      <c r="AB48" s="81">
        <v>15.88</v>
      </c>
      <c r="AC48" s="79">
        <v>40</v>
      </c>
      <c r="AD48" s="79" t="s">
        <v>26</v>
      </c>
      <c r="AE48" s="78" t="s">
        <v>21</v>
      </c>
      <c r="AF48" s="82">
        <v>2.4</v>
      </c>
      <c r="AG48" s="82">
        <v>2.2999999999999998</v>
      </c>
      <c r="AH48" s="82">
        <v>1.6</v>
      </c>
      <c r="AI48" s="82">
        <v>1.8</v>
      </c>
      <c r="AJ48" s="82">
        <v>8.1</v>
      </c>
      <c r="AL48" s="81" t="s">
        <v>43</v>
      </c>
      <c r="AM48" s="79">
        <v>1</v>
      </c>
      <c r="AN48" s="79" t="s">
        <v>20</v>
      </c>
      <c r="AO48" s="78" t="s">
        <v>25</v>
      </c>
      <c r="AP48" s="82">
        <v>7.7</v>
      </c>
      <c r="AQ48" s="82">
        <v>11</v>
      </c>
      <c r="AR48" s="82">
        <v>3.5</v>
      </c>
      <c r="AS48" s="82">
        <v>6.7</v>
      </c>
      <c r="AT48" s="82">
        <v>28.9</v>
      </c>
      <c r="AV48" s="81">
        <v>15.875</v>
      </c>
      <c r="AW48" s="79">
        <v>94</v>
      </c>
      <c r="AX48" s="79" t="s">
        <v>27</v>
      </c>
      <c r="AY48" s="78" t="s">
        <v>21</v>
      </c>
      <c r="AZ48" s="82">
        <v>2</v>
      </c>
      <c r="BA48" s="82">
        <v>2</v>
      </c>
      <c r="BB48" s="82">
        <v>1.35</v>
      </c>
      <c r="BC48" s="82">
        <v>1.35</v>
      </c>
      <c r="BD48" s="82">
        <v>6.6999999999999993</v>
      </c>
      <c r="BF48" s="81" t="s">
        <v>43</v>
      </c>
      <c r="BG48" s="79">
        <v>1</v>
      </c>
      <c r="BH48" s="79" t="s">
        <v>20</v>
      </c>
      <c r="BI48" s="78" t="s">
        <v>25</v>
      </c>
      <c r="BJ48" s="82">
        <v>7.7</v>
      </c>
      <c r="BK48" s="82">
        <v>11</v>
      </c>
      <c r="BL48" s="82">
        <v>3.5</v>
      </c>
      <c r="BM48" s="82">
        <v>6.7</v>
      </c>
      <c r="BN48" s="82">
        <v>28.9</v>
      </c>
      <c r="BP48" s="81" t="s">
        <v>43</v>
      </c>
      <c r="BQ48" s="79">
        <v>4</v>
      </c>
      <c r="BR48" s="79" t="s">
        <v>20</v>
      </c>
      <c r="BS48" s="78" t="s">
        <v>25</v>
      </c>
      <c r="BT48" s="82">
        <v>7.7</v>
      </c>
      <c r="BU48" s="82">
        <v>11</v>
      </c>
      <c r="BV48" s="82">
        <v>3.5</v>
      </c>
      <c r="BW48" s="82">
        <v>6.7</v>
      </c>
      <c r="BX48" s="82">
        <v>28.9</v>
      </c>
      <c r="BZ48" s="182" t="s">
        <v>43</v>
      </c>
      <c r="CA48" s="23">
        <v>1</v>
      </c>
      <c r="CB48" s="79" t="s">
        <v>20</v>
      </c>
      <c r="CC48" s="78" t="s">
        <v>25</v>
      </c>
      <c r="CD48" s="82">
        <v>7.7</v>
      </c>
      <c r="CE48" s="82">
        <v>11</v>
      </c>
      <c r="CF48" s="82">
        <v>3.5</v>
      </c>
      <c r="CG48" s="82">
        <v>6.7</v>
      </c>
      <c r="CH48" s="82">
        <v>28.9</v>
      </c>
      <c r="CJ48" s="182">
        <v>19</v>
      </c>
      <c r="CK48" s="23">
        <v>100</v>
      </c>
      <c r="CL48" s="79" t="s">
        <v>28</v>
      </c>
      <c r="CM48" s="78" t="s">
        <v>21</v>
      </c>
      <c r="CN48" s="82">
        <v>1.85</v>
      </c>
      <c r="CO48" s="82">
        <v>1.85</v>
      </c>
      <c r="CP48" s="82">
        <v>1.2</v>
      </c>
      <c r="CQ48" s="82">
        <v>1.3</v>
      </c>
      <c r="CR48" s="82">
        <v>6.2</v>
      </c>
      <c r="CT48" s="182">
        <f>'TABELA UNIFICADA 2024'!E48</f>
        <v>0</v>
      </c>
      <c r="CU48" s="23">
        <f>'TABELA UNIFICADA 2024'!F48</f>
        <v>1</v>
      </c>
      <c r="CV48" s="79" t="str">
        <f t="shared" si="0"/>
        <v>AA</v>
      </c>
      <c r="CW48" s="78" t="str">
        <f t="shared" si="1"/>
        <v>A</v>
      </c>
      <c r="CX48" s="82">
        <f t="shared" si="2"/>
        <v>3.4100000000000006</v>
      </c>
      <c r="CY48" s="82">
        <f t="shared" si="3"/>
        <v>3.4100000000000006</v>
      </c>
      <c r="CZ48" s="82">
        <f t="shared" si="4"/>
        <v>2.2000000000000002</v>
      </c>
      <c r="DA48" s="82">
        <f t="shared" si="5"/>
        <v>2.4750000000000001</v>
      </c>
      <c r="DB48" s="82">
        <f t="shared" si="6"/>
        <v>11.495000000000001</v>
      </c>
    </row>
    <row r="49" spans="8:106" ht="19.5">
      <c r="H49" s="81">
        <v>19</v>
      </c>
      <c r="I49" s="79">
        <v>58</v>
      </c>
      <c r="J49" s="79" t="s">
        <v>26</v>
      </c>
      <c r="K49" s="78" t="s">
        <v>21</v>
      </c>
      <c r="L49" s="82">
        <v>2.4</v>
      </c>
      <c r="M49" s="82">
        <v>2.2999999999999998</v>
      </c>
      <c r="N49" s="82">
        <v>1.6</v>
      </c>
      <c r="O49" s="82">
        <v>1.8</v>
      </c>
      <c r="P49" s="82">
        <v>8.1</v>
      </c>
      <c r="R49" s="81">
        <v>19.05</v>
      </c>
      <c r="S49" s="79">
        <v>17</v>
      </c>
      <c r="T49" s="79" t="s">
        <v>26</v>
      </c>
      <c r="U49" s="78" t="s">
        <v>21</v>
      </c>
      <c r="V49" s="82">
        <v>2.4</v>
      </c>
      <c r="W49" s="82">
        <v>2.2999999999999998</v>
      </c>
      <c r="X49" s="82">
        <v>1.6</v>
      </c>
      <c r="Y49" s="82">
        <v>1.8</v>
      </c>
      <c r="Z49" s="82">
        <v>8.1</v>
      </c>
      <c r="AB49" s="81">
        <v>19</v>
      </c>
      <c r="AC49" s="79">
        <v>40</v>
      </c>
      <c r="AD49" s="79" t="s">
        <v>26</v>
      </c>
      <c r="AE49" s="78" t="s">
        <v>21</v>
      </c>
      <c r="AF49" s="82">
        <v>2.4</v>
      </c>
      <c r="AG49" s="82">
        <v>2.2999999999999998</v>
      </c>
      <c r="AH49" s="82">
        <v>1.6</v>
      </c>
      <c r="AI49" s="82">
        <v>1.8</v>
      </c>
      <c r="AJ49" s="82">
        <v>8.1</v>
      </c>
      <c r="AL49" s="81">
        <v>19</v>
      </c>
      <c r="AM49" s="79">
        <v>30</v>
      </c>
      <c r="AN49" s="79" t="s">
        <v>26</v>
      </c>
      <c r="AO49" s="78" t="s">
        <v>21</v>
      </c>
      <c r="AP49" s="82">
        <v>2.4</v>
      </c>
      <c r="AQ49" s="82">
        <v>2.2999999999999998</v>
      </c>
      <c r="AR49" s="82">
        <v>1.6</v>
      </c>
      <c r="AS49" s="82">
        <v>1.8</v>
      </c>
      <c r="AT49" s="82">
        <v>8.1</v>
      </c>
      <c r="AV49" s="81">
        <v>19</v>
      </c>
      <c r="AW49" s="79">
        <v>100</v>
      </c>
      <c r="AX49" s="79" t="s">
        <v>28</v>
      </c>
      <c r="AY49" s="78" t="s">
        <v>21</v>
      </c>
      <c r="AZ49" s="82">
        <v>1.85</v>
      </c>
      <c r="BA49" s="82">
        <v>1.85</v>
      </c>
      <c r="BB49" s="82">
        <v>1.2</v>
      </c>
      <c r="BC49" s="82">
        <v>1.3</v>
      </c>
      <c r="BD49" s="82">
        <v>6.2</v>
      </c>
      <c r="BF49" s="81" t="s">
        <v>43</v>
      </c>
      <c r="BG49" s="79">
        <v>1</v>
      </c>
      <c r="BH49" s="79" t="s">
        <v>20</v>
      </c>
      <c r="BI49" s="78" t="s">
        <v>25</v>
      </c>
      <c r="BJ49" s="82">
        <v>7.7</v>
      </c>
      <c r="BK49" s="82">
        <v>11</v>
      </c>
      <c r="BL49" s="82">
        <v>3.5</v>
      </c>
      <c r="BM49" s="82">
        <v>6.7</v>
      </c>
      <c r="BN49" s="82">
        <v>28.9</v>
      </c>
      <c r="BP49" s="81" t="s">
        <v>43</v>
      </c>
      <c r="BQ49" s="79">
        <v>2</v>
      </c>
      <c r="BR49" s="79" t="s">
        <v>20</v>
      </c>
      <c r="BS49" s="78" t="s">
        <v>25</v>
      </c>
      <c r="BT49" s="82">
        <v>7.7</v>
      </c>
      <c r="BU49" s="82">
        <v>11</v>
      </c>
      <c r="BV49" s="82">
        <v>3.5</v>
      </c>
      <c r="BW49" s="82">
        <v>6.7</v>
      </c>
      <c r="BX49" s="82">
        <v>28.9</v>
      </c>
      <c r="BZ49" s="182">
        <v>19</v>
      </c>
      <c r="CA49" s="23">
        <v>80</v>
      </c>
      <c r="CB49" s="79" t="s">
        <v>27</v>
      </c>
      <c r="CC49" s="78" t="s">
        <v>21</v>
      </c>
      <c r="CD49" s="82">
        <v>2</v>
      </c>
      <c r="CE49" s="82">
        <v>2</v>
      </c>
      <c r="CF49" s="82">
        <v>1.35</v>
      </c>
      <c r="CG49" s="82">
        <v>1.35</v>
      </c>
      <c r="CH49" s="82">
        <v>6.6999999999999993</v>
      </c>
      <c r="CJ49" s="182">
        <v>31.75</v>
      </c>
      <c r="CK49" s="23">
        <v>40</v>
      </c>
      <c r="CL49" s="79" t="s">
        <v>26</v>
      </c>
      <c r="CM49" s="78" t="s">
        <v>23</v>
      </c>
      <c r="CN49" s="82">
        <v>3.5</v>
      </c>
      <c r="CO49" s="82">
        <v>3.2</v>
      </c>
      <c r="CP49" s="82">
        <v>1.6</v>
      </c>
      <c r="CQ49" s="82">
        <v>1.8</v>
      </c>
      <c r="CR49" s="82">
        <v>10.100000000000001</v>
      </c>
      <c r="CT49" s="182">
        <f>'TABELA UNIFICADA 2024'!E49</f>
        <v>0</v>
      </c>
      <c r="CU49" s="23">
        <f>'TABELA UNIFICADA 2024'!F49</f>
        <v>1</v>
      </c>
      <c r="CV49" s="79" t="str">
        <f t="shared" si="0"/>
        <v>AA</v>
      </c>
      <c r="CW49" s="78" t="str">
        <f t="shared" si="1"/>
        <v>A</v>
      </c>
      <c r="CX49" s="82">
        <f t="shared" si="2"/>
        <v>3.4100000000000006</v>
      </c>
      <c r="CY49" s="82">
        <f t="shared" si="3"/>
        <v>3.4100000000000006</v>
      </c>
      <c r="CZ49" s="82">
        <f t="shared" si="4"/>
        <v>2.2000000000000002</v>
      </c>
      <c r="DA49" s="82">
        <f t="shared" si="5"/>
        <v>2.4750000000000001</v>
      </c>
      <c r="DB49" s="82">
        <f t="shared" si="6"/>
        <v>11.495000000000001</v>
      </c>
    </row>
    <row r="50" spans="8:106" ht="19.5">
      <c r="H50" s="81">
        <v>19</v>
      </c>
      <c r="I50" s="79">
        <v>51</v>
      </c>
      <c r="J50" s="79" t="s">
        <v>26</v>
      </c>
      <c r="K50" s="78" t="s">
        <v>21</v>
      </c>
      <c r="L50" s="82">
        <v>2.4</v>
      </c>
      <c r="M50" s="82">
        <v>2.2999999999999998</v>
      </c>
      <c r="N50" s="82">
        <v>1.6</v>
      </c>
      <c r="O50" s="82">
        <v>1.8</v>
      </c>
      <c r="P50" s="82">
        <v>8.1</v>
      </c>
      <c r="R50" s="81">
        <v>19.05</v>
      </c>
      <c r="S50" s="79">
        <v>8</v>
      </c>
      <c r="T50" s="79" t="s">
        <v>20</v>
      </c>
      <c r="U50" s="78" t="s">
        <v>21</v>
      </c>
      <c r="V50" s="82">
        <v>3.1</v>
      </c>
      <c r="W50" s="82">
        <v>3.1</v>
      </c>
      <c r="X50" s="82">
        <v>2</v>
      </c>
      <c r="Y50" s="82">
        <v>2.25</v>
      </c>
      <c r="Z50" s="82">
        <v>10.45</v>
      </c>
      <c r="AB50" s="81">
        <v>19.05</v>
      </c>
      <c r="AC50" s="79">
        <v>50</v>
      </c>
      <c r="AD50" s="79" t="s">
        <v>26</v>
      </c>
      <c r="AE50" s="78" t="s">
        <v>21</v>
      </c>
      <c r="AF50" s="82">
        <v>2.4</v>
      </c>
      <c r="AG50" s="82">
        <v>2.2999999999999998</v>
      </c>
      <c r="AH50" s="82">
        <v>1.6</v>
      </c>
      <c r="AI50" s="82">
        <v>1.8</v>
      </c>
      <c r="AJ50" s="82">
        <v>8.1</v>
      </c>
      <c r="AL50" s="81">
        <v>19.05</v>
      </c>
      <c r="AM50" s="79">
        <v>100</v>
      </c>
      <c r="AN50" s="79" t="s">
        <v>28</v>
      </c>
      <c r="AO50" s="78" t="s">
        <v>21</v>
      </c>
      <c r="AP50" s="82">
        <v>1.85</v>
      </c>
      <c r="AQ50" s="82">
        <v>1.85</v>
      </c>
      <c r="AR50" s="82">
        <v>1.2</v>
      </c>
      <c r="AS50" s="82">
        <v>1.3</v>
      </c>
      <c r="AT50" s="82">
        <v>6.2</v>
      </c>
      <c r="AV50" s="81">
        <v>19</v>
      </c>
      <c r="AW50" s="79">
        <v>30</v>
      </c>
      <c r="AX50" s="79" t="s">
        <v>26</v>
      </c>
      <c r="AY50" s="78" t="s">
        <v>21</v>
      </c>
      <c r="AZ50" s="82">
        <v>2.4</v>
      </c>
      <c r="BA50" s="82">
        <v>2.2999999999999998</v>
      </c>
      <c r="BB50" s="82">
        <v>1.6</v>
      </c>
      <c r="BC50" s="82">
        <v>1.8</v>
      </c>
      <c r="BD50" s="82">
        <v>8.1</v>
      </c>
      <c r="BF50" s="81" t="s">
        <v>43</v>
      </c>
      <c r="BG50" s="79">
        <v>1</v>
      </c>
      <c r="BH50" s="79" t="s">
        <v>20</v>
      </c>
      <c r="BI50" s="78" t="s">
        <v>25</v>
      </c>
      <c r="BJ50" s="82">
        <v>7.7</v>
      </c>
      <c r="BK50" s="82">
        <v>11</v>
      </c>
      <c r="BL50" s="82">
        <v>3.5</v>
      </c>
      <c r="BM50" s="82">
        <v>6.7</v>
      </c>
      <c r="BN50" s="82">
        <v>28.9</v>
      </c>
      <c r="BP50" s="81" t="s">
        <v>43</v>
      </c>
      <c r="BQ50" s="79">
        <v>2</v>
      </c>
      <c r="BR50" s="79" t="s">
        <v>20</v>
      </c>
      <c r="BS50" s="78" t="s">
        <v>25</v>
      </c>
      <c r="BT50" s="82">
        <v>7.7</v>
      </c>
      <c r="BU50" s="82">
        <v>11</v>
      </c>
      <c r="BV50" s="82">
        <v>3.5</v>
      </c>
      <c r="BW50" s="82">
        <v>6.7</v>
      </c>
      <c r="BX50" s="82">
        <v>28.9</v>
      </c>
      <c r="BZ50" s="182">
        <v>19</v>
      </c>
      <c r="CA50" s="23">
        <v>50</v>
      </c>
      <c r="CB50" s="79" t="s">
        <v>26</v>
      </c>
      <c r="CC50" s="78" t="s">
        <v>21</v>
      </c>
      <c r="CD50" s="82">
        <v>2.4</v>
      </c>
      <c r="CE50" s="82">
        <v>2.2999999999999998</v>
      </c>
      <c r="CF50" s="82">
        <v>1.6</v>
      </c>
      <c r="CG50" s="82">
        <v>1.8</v>
      </c>
      <c r="CH50" s="82">
        <v>8.1</v>
      </c>
      <c r="CJ50" s="182">
        <v>28</v>
      </c>
      <c r="CK50" s="23">
        <v>51</v>
      </c>
      <c r="CL50" s="79" t="s">
        <v>26</v>
      </c>
      <c r="CM50" s="78" t="s">
        <v>22</v>
      </c>
      <c r="CN50" s="82">
        <v>2.5</v>
      </c>
      <c r="CO50" s="82">
        <v>2.4</v>
      </c>
      <c r="CP50" s="82">
        <v>1.6</v>
      </c>
      <c r="CQ50" s="82">
        <v>1.8</v>
      </c>
      <c r="CR50" s="82">
        <v>8.3000000000000007</v>
      </c>
      <c r="CT50" s="182">
        <f>'TABELA UNIFICADA 2024'!E50</f>
        <v>0</v>
      </c>
      <c r="CU50" s="23">
        <f>'TABELA UNIFICADA 2024'!F50</f>
        <v>1</v>
      </c>
      <c r="CV50" s="79" t="str">
        <f t="shared" si="0"/>
        <v>AA</v>
      </c>
      <c r="CW50" s="78" t="str">
        <f t="shared" si="1"/>
        <v>A</v>
      </c>
      <c r="CX50" s="82">
        <f t="shared" si="2"/>
        <v>3.4100000000000006</v>
      </c>
      <c r="CY50" s="82">
        <f t="shared" si="3"/>
        <v>3.4100000000000006</v>
      </c>
      <c r="CZ50" s="82">
        <f t="shared" si="4"/>
        <v>2.2000000000000002</v>
      </c>
      <c r="DA50" s="82">
        <f t="shared" si="5"/>
        <v>2.4750000000000001</v>
      </c>
      <c r="DB50" s="82">
        <f t="shared" si="6"/>
        <v>11.495000000000001</v>
      </c>
    </row>
    <row r="51" spans="8:106" ht="19.5">
      <c r="H51" s="81">
        <v>19</v>
      </c>
      <c r="I51" s="79">
        <v>38</v>
      </c>
      <c r="J51" s="79" t="s">
        <v>26</v>
      </c>
      <c r="K51" s="78" t="s">
        <v>21</v>
      </c>
      <c r="L51" s="82">
        <v>2.4</v>
      </c>
      <c r="M51" s="82">
        <v>2.2999999999999998</v>
      </c>
      <c r="N51" s="82">
        <v>1.6</v>
      </c>
      <c r="O51" s="82">
        <v>1.8</v>
      </c>
      <c r="P51" s="82">
        <v>8.1</v>
      </c>
      <c r="R51" s="81">
        <v>24</v>
      </c>
      <c r="S51" s="79">
        <v>11</v>
      </c>
      <c r="T51" s="79" t="s">
        <v>26</v>
      </c>
      <c r="U51" s="78" t="s">
        <v>22</v>
      </c>
      <c r="V51" s="82">
        <v>2.5</v>
      </c>
      <c r="W51" s="82">
        <v>2.4</v>
      </c>
      <c r="X51" s="82">
        <v>1.6</v>
      </c>
      <c r="Y51" s="82">
        <v>1.8</v>
      </c>
      <c r="Z51" s="82">
        <v>8.3000000000000007</v>
      </c>
      <c r="AB51" s="81">
        <v>19.05</v>
      </c>
      <c r="AC51" s="79">
        <v>102</v>
      </c>
      <c r="AD51" s="79" t="s">
        <v>28</v>
      </c>
      <c r="AE51" s="78" t="s">
        <v>21</v>
      </c>
      <c r="AF51" s="82">
        <v>1.85</v>
      </c>
      <c r="AG51" s="82">
        <v>1.85</v>
      </c>
      <c r="AH51" s="82">
        <v>1.2</v>
      </c>
      <c r="AI51" s="82">
        <v>1.3</v>
      </c>
      <c r="AJ51" s="82">
        <v>6.2</v>
      </c>
      <c r="AL51" s="81">
        <v>24</v>
      </c>
      <c r="AM51" s="79">
        <v>5</v>
      </c>
      <c r="AN51" s="79" t="s">
        <v>20</v>
      </c>
      <c r="AO51" s="78" t="s">
        <v>22</v>
      </c>
      <c r="AP51" s="82">
        <v>3.2</v>
      </c>
      <c r="AQ51" s="82">
        <v>3.2</v>
      </c>
      <c r="AR51" s="82">
        <v>2</v>
      </c>
      <c r="AS51" s="82">
        <v>2.25</v>
      </c>
      <c r="AT51" s="82">
        <v>10.65</v>
      </c>
      <c r="AV51" s="81">
        <v>19</v>
      </c>
      <c r="AW51" s="79">
        <v>40</v>
      </c>
      <c r="AX51" s="79" t="s">
        <v>26</v>
      </c>
      <c r="AY51" s="78" t="s">
        <v>21</v>
      </c>
      <c r="AZ51" s="82">
        <v>2.4</v>
      </c>
      <c r="BA51" s="82">
        <v>2.2999999999999998</v>
      </c>
      <c r="BB51" s="82">
        <v>1.6</v>
      </c>
      <c r="BC51" s="82">
        <v>1.8</v>
      </c>
      <c r="BD51" s="82">
        <v>8.1</v>
      </c>
      <c r="BF51" s="81">
        <v>20</v>
      </c>
      <c r="BG51" s="79">
        <v>15</v>
      </c>
      <c r="BH51" s="79" t="s">
        <v>26</v>
      </c>
      <c r="BI51" s="78" t="s">
        <v>21</v>
      </c>
      <c r="BJ51" s="82">
        <v>2.4</v>
      </c>
      <c r="BK51" s="82">
        <v>2.2999999999999998</v>
      </c>
      <c r="BL51" s="82">
        <v>1.6</v>
      </c>
      <c r="BM51" s="82">
        <v>1.8</v>
      </c>
      <c r="BN51" s="82">
        <v>8.1</v>
      </c>
      <c r="BP51" s="81" t="s">
        <v>43</v>
      </c>
      <c r="BQ51" s="79">
        <v>1</v>
      </c>
      <c r="BR51" s="79" t="s">
        <v>20</v>
      </c>
      <c r="BS51" s="78" t="s">
        <v>25</v>
      </c>
      <c r="BT51" s="82">
        <v>7.7</v>
      </c>
      <c r="BU51" s="82">
        <v>11</v>
      </c>
      <c r="BV51" s="82">
        <v>3.5</v>
      </c>
      <c r="BW51" s="82">
        <v>6.7</v>
      </c>
      <c r="BX51" s="82">
        <v>28.9</v>
      </c>
      <c r="BZ51" s="182">
        <v>24</v>
      </c>
      <c r="CA51" s="23">
        <v>50</v>
      </c>
      <c r="CB51" s="79" t="s">
        <v>26</v>
      </c>
      <c r="CC51" s="78" t="s">
        <v>22</v>
      </c>
      <c r="CD51" s="82">
        <v>2.5</v>
      </c>
      <c r="CE51" s="82">
        <v>2.4</v>
      </c>
      <c r="CF51" s="82">
        <v>1.6</v>
      </c>
      <c r="CG51" s="82">
        <v>1.8</v>
      </c>
      <c r="CH51" s="82">
        <v>8.3000000000000007</v>
      </c>
      <c r="CJ51" s="182">
        <v>19.05</v>
      </c>
      <c r="CK51" s="23">
        <v>51</v>
      </c>
      <c r="CL51" s="79" t="s">
        <v>26</v>
      </c>
      <c r="CM51" s="78" t="s">
        <v>21</v>
      </c>
      <c r="CN51" s="82">
        <v>2.4</v>
      </c>
      <c r="CO51" s="82">
        <v>2.2999999999999998</v>
      </c>
      <c r="CP51" s="82">
        <v>1.6</v>
      </c>
      <c r="CQ51" s="82">
        <v>1.8</v>
      </c>
      <c r="CR51" s="82">
        <v>8.1</v>
      </c>
      <c r="CT51" s="182">
        <f>'TABELA UNIFICADA 2024'!E51</f>
        <v>0</v>
      </c>
      <c r="CU51" s="23">
        <f>'TABELA UNIFICADA 2024'!F51</f>
        <v>1</v>
      </c>
      <c r="CV51" s="79" t="str">
        <f t="shared" si="0"/>
        <v>AA</v>
      </c>
      <c r="CW51" s="78" t="str">
        <f t="shared" si="1"/>
        <v>A</v>
      </c>
      <c r="CX51" s="82">
        <f t="shared" si="2"/>
        <v>3.4100000000000006</v>
      </c>
      <c r="CY51" s="82">
        <f t="shared" si="3"/>
        <v>3.4100000000000006</v>
      </c>
      <c r="CZ51" s="82">
        <f t="shared" si="4"/>
        <v>2.2000000000000002</v>
      </c>
      <c r="DA51" s="82">
        <f t="shared" si="5"/>
        <v>2.4750000000000001</v>
      </c>
      <c r="DB51" s="82">
        <f t="shared" si="6"/>
        <v>11.495000000000001</v>
      </c>
    </row>
    <row r="52" spans="8:106" ht="19.5">
      <c r="H52" s="81">
        <v>19.05</v>
      </c>
      <c r="I52" s="79">
        <v>97</v>
      </c>
      <c r="J52" s="79" t="s">
        <v>27</v>
      </c>
      <c r="K52" s="78" t="s">
        <v>21</v>
      </c>
      <c r="L52" s="82">
        <v>2</v>
      </c>
      <c r="M52" s="82">
        <v>2</v>
      </c>
      <c r="N52" s="82">
        <v>1.35</v>
      </c>
      <c r="O52" s="82">
        <v>1.35</v>
      </c>
      <c r="P52" s="82">
        <v>6.6999999999999993</v>
      </c>
      <c r="R52" s="81">
        <v>28</v>
      </c>
      <c r="S52" s="79">
        <v>25</v>
      </c>
      <c r="T52" s="79" t="s">
        <v>26</v>
      </c>
      <c r="U52" s="78" t="s">
        <v>22</v>
      </c>
      <c r="V52" s="82">
        <v>2.5</v>
      </c>
      <c r="W52" s="82">
        <v>2.4</v>
      </c>
      <c r="X52" s="82">
        <v>1.6</v>
      </c>
      <c r="Y52" s="82">
        <v>1.8</v>
      </c>
      <c r="Z52" s="82">
        <v>8.3000000000000007</v>
      </c>
      <c r="AB52" s="81">
        <v>19.05</v>
      </c>
      <c r="AC52" s="79">
        <v>10</v>
      </c>
      <c r="AD52" s="79" t="s">
        <v>20</v>
      </c>
      <c r="AE52" s="78" t="s">
        <v>21</v>
      </c>
      <c r="AF52" s="82">
        <v>3.1</v>
      </c>
      <c r="AG52" s="82">
        <v>3.1</v>
      </c>
      <c r="AH52" s="82">
        <v>2</v>
      </c>
      <c r="AI52" s="82">
        <v>2.25</v>
      </c>
      <c r="AJ52" s="82">
        <v>10.45</v>
      </c>
      <c r="AL52" s="81">
        <v>19</v>
      </c>
      <c r="AM52" s="79">
        <v>30</v>
      </c>
      <c r="AN52" s="79" t="s">
        <v>26</v>
      </c>
      <c r="AO52" s="78" t="s">
        <v>21</v>
      </c>
      <c r="AP52" s="82">
        <v>2.4</v>
      </c>
      <c r="AQ52" s="82">
        <v>2.2999999999999998</v>
      </c>
      <c r="AR52" s="82">
        <v>1.6</v>
      </c>
      <c r="AS52" s="82">
        <v>1.8</v>
      </c>
      <c r="AT52" s="82">
        <v>8.1</v>
      </c>
      <c r="AV52" s="81">
        <v>24</v>
      </c>
      <c r="AW52" s="79">
        <v>40</v>
      </c>
      <c r="AX52" s="79" t="s">
        <v>26</v>
      </c>
      <c r="AY52" s="78" t="s">
        <v>22</v>
      </c>
      <c r="AZ52" s="82">
        <v>2.5</v>
      </c>
      <c r="BA52" s="82">
        <v>2.4</v>
      </c>
      <c r="BB52" s="82">
        <v>1.6</v>
      </c>
      <c r="BC52" s="82">
        <v>1.8</v>
      </c>
      <c r="BD52" s="82">
        <v>8.3000000000000007</v>
      </c>
      <c r="BF52" s="81">
        <v>19</v>
      </c>
      <c r="BG52" s="79">
        <v>60</v>
      </c>
      <c r="BH52" s="79" t="s">
        <v>27</v>
      </c>
      <c r="BI52" s="78" t="s">
        <v>21</v>
      </c>
      <c r="BJ52" s="82">
        <v>2</v>
      </c>
      <c r="BK52" s="82">
        <v>2</v>
      </c>
      <c r="BL52" s="82">
        <v>1.35</v>
      </c>
      <c r="BM52" s="82">
        <v>1.35</v>
      </c>
      <c r="BN52" s="82">
        <v>6.6999999999999993</v>
      </c>
      <c r="BP52" s="81">
        <v>19.05</v>
      </c>
      <c r="BQ52" s="79">
        <v>50</v>
      </c>
      <c r="BR52" s="79" t="s">
        <v>26</v>
      </c>
      <c r="BS52" s="78" t="s">
        <v>21</v>
      </c>
      <c r="BT52" s="82">
        <v>2.4</v>
      </c>
      <c r="BU52" s="82">
        <v>2.2999999999999998</v>
      </c>
      <c r="BV52" s="82">
        <v>1.6</v>
      </c>
      <c r="BW52" s="82">
        <v>1.8</v>
      </c>
      <c r="BX52" s="82">
        <v>8.1</v>
      </c>
      <c r="BZ52" s="182">
        <v>0</v>
      </c>
      <c r="CA52" s="23">
        <v>2</v>
      </c>
      <c r="CB52" s="79" t="s">
        <v>20</v>
      </c>
      <c r="CC52" s="78" t="s">
        <v>21</v>
      </c>
      <c r="CD52" s="82">
        <v>3.1</v>
      </c>
      <c r="CE52" s="82">
        <v>3.1</v>
      </c>
      <c r="CF52" s="82">
        <v>2</v>
      </c>
      <c r="CG52" s="82">
        <v>2.25</v>
      </c>
      <c r="CH52" s="82">
        <v>10.45</v>
      </c>
      <c r="CJ52" s="182" t="s">
        <v>43</v>
      </c>
      <c r="CK52" s="23">
        <v>1</v>
      </c>
      <c r="CL52" s="79" t="s">
        <v>20</v>
      </c>
      <c r="CM52" s="78" t="s">
        <v>25</v>
      </c>
      <c r="CN52" s="82">
        <v>7.7</v>
      </c>
      <c r="CO52" s="82">
        <v>11</v>
      </c>
      <c r="CP52" s="82">
        <v>3.5</v>
      </c>
      <c r="CQ52" s="82">
        <v>6.7</v>
      </c>
      <c r="CR52" s="82">
        <v>28.9</v>
      </c>
      <c r="CT52" s="182">
        <f>'TABELA UNIFICADA 2024'!E52</f>
        <v>0</v>
      </c>
      <c r="CU52" s="23">
        <f>'TABELA UNIFICADA 2024'!F52</f>
        <v>4</v>
      </c>
      <c r="CV52" s="79" t="str">
        <f t="shared" si="0"/>
        <v>AA</v>
      </c>
      <c r="CW52" s="78" t="str">
        <f t="shared" si="1"/>
        <v>A</v>
      </c>
      <c r="CX52" s="82">
        <f t="shared" si="2"/>
        <v>3.4100000000000006</v>
      </c>
      <c r="CY52" s="82">
        <f t="shared" si="3"/>
        <v>3.4100000000000006</v>
      </c>
      <c r="CZ52" s="82">
        <f t="shared" si="4"/>
        <v>2.2000000000000002</v>
      </c>
      <c r="DA52" s="82">
        <f t="shared" si="5"/>
        <v>2.4750000000000001</v>
      </c>
      <c r="DB52" s="82">
        <f t="shared" si="6"/>
        <v>11.495000000000001</v>
      </c>
    </row>
    <row r="53" spans="8:106" ht="19.5">
      <c r="H53" s="81">
        <v>24</v>
      </c>
      <c r="I53" s="79">
        <v>30</v>
      </c>
      <c r="J53" s="79" t="s">
        <v>26</v>
      </c>
      <c r="K53" s="78" t="s">
        <v>22</v>
      </c>
      <c r="L53" s="82">
        <v>2.5</v>
      </c>
      <c r="M53" s="82">
        <v>2.4</v>
      </c>
      <c r="N53" s="82">
        <v>1.6</v>
      </c>
      <c r="O53" s="82">
        <v>1.8</v>
      </c>
      <c r="P53" s="82">
        <v>8.3000000000000007</v>
      </c>
      <c r="R53" s="81">
        <v>19</v>
      </c>
      <c r="S53" s="79">
        <v>60</v>
      </c>
      <c r="T53" s="79" t="s">
        <v>27</v>
      </c>
      <c r="U53" s="78" t="s">
        <v>21</v>
      </c>
      <c r="V53" s="82">
        <v>2</v>
      </c>
      <c r="W53" s="82">
        <v>2</v>
      </c>
      <c r="X53" s="82">
        <v>1.35</v>
      </c>
      <c r="Y53" s="82">
        <v>1.35</v>
      </c>
      <c r="Z53" s="82">
        <v>6.6999999999999993</v>
      </c>
      <c r="AB53" s="81">
        <v>25</v>
      </c>
      <c r="AC53" s="79">
        <v>50</v>
      </c>
      <c r="AD53" s="79" t="s">
        <v>26</v>
      </c>
      <c r="AE53" s="78" t="s">
        <v>22</v>
      </c>
      <c r="AF53" s="82">
        <v>2.5</v>
      </c>
      <c r="AG53" s="82">
        <v>2.4</v>
      </c>
      <c r="AH53" s="82">
        <v>1.6</v>
      </c>
      <c r="AI53" s="82">
        <v>1.8</v>
      </c>
      <c r="AJ53" s="82">
        <v>8.3000000000000007</v>
      </c>
      <c r="AL53" s="81">
        <v>16</v>
      </c>
      <c r="AM53" s="79">
        <v>5</v>
      </c>
      <c r="AN53" s="79" t="s">
        <v>20</v>
      </c>
      <c r="AO53" s="78" t="s">
        <v>21</v>
      </c>
      <c r="AP53" s="82">
        <v>3.1</v>
      </c>
      <c r="AQ53" s="82">
        <v>3.1</v>
      </c>
      <c r="AR53" s="82">
        <v>2</v>
      </c>
      <c r="AS53" s="82">
        <v>2.25</v>
      </c>
      <c r="AT53" s="82">
        <v>10.45</v>
      </c>
      <c r="AV53" s="81">
        <v>19</v>
      </c>
      <c r="AW53" s="79">
        <v>40</v>
      </c>
      <c r="AX53" s="79" t="s">
        <v>26</v>
      </c>
      <c r="AY53" s="78" t="s">
        <v>21</v>
      </c>
      <c r="AZ53" s="82">
        <v>2.4</v>
      </c>
      <c r="BA53" s="82">
        <v>2.2999999999999998</v>
      </c>
      <c r="BB53" s="82">
        <v>1.6</v>
      </c>
      <c r="BC53" s="82">
        <v>1.8</v>
      </c>
      <c r="BD53" s="82">
        <v>8.1</v>
      </c>
      <c r="BF53" s="81">
        <v>19</v>
      </c>
      <c r="BG53" s="79">
        <v>50</v>
      </c>
      <c r="BH53" s="79" t="s">
        <v>26</v>
      </c>
      <c r="BI53" s="78" t="s">
        <v>21</v>
      </c>
      <c r="BJ53" s="82">
        <v>2.4</v>
      </c>
      <c r="BK53" s="82">
        <v>2.2999999999999998</v>
      </c>
      <c r="BL53" s="82">
        <v>1.6</v>
      </c>
      <c r="BM53" s="82">
        <v>1.8</v>
      </c>
      <c r="BN53" s="82">
        <v>8.1</v>
      </c>
      <c r="BP53" s="81">
        <v>15.88</v>
      </c>
      <c r="BQ53" s="79">
        <v>100</v>
      </c>
      <c r="BR53" s="79" t="s">
        <v>28</v>
      </c>
      <c r="BS53" s="78" t="s">
        <v>21</v>
      </c>
      <c r="BT53" s="82">
        <v>1.85</v>
      </c>
      <c r="BU53" s="82">
        <v>1.85</v>
      </c>
      <c r="BV53" s="82">
        <v>1.2</v>
      </c>
      <c r="BW53" s="82">
        <v>1.3</v>
      </c>
      <c r="BX53" s="82">
        <v>6.2</v>
      </c>
      <c r="BZ53" s="182">
        <v>0</v>
      </c>
      <c r="CA53" s="23">
        <v>886</v>
      </c>
      <c r="CB53" s="79" t="s">
        <v>28</v>
      </c>
      <c r="CC53" s="78" t="s">
        <v>21</v>
      </c>
      <c r="CD53" s="82">
        <v>1.85</v>
      </c>
      <c r="CE53" s="82">
        <v>1.85</v>
      </c>
      <c r="CF53" s="82">
        <v>1.2</v>
      </c>
      <c r="CG53" s="82">
        <v>1.3</v>
      </c>
      <c r="CH53" s="82">
        <v>6.2</v>
      </c>
      <c r="CJ53" s="182" t="s">
        <v>43</v>
      </c>
      <c r="CK53" s="23">
        <v>1</v>
      </c>
      <c r="CL53" s="79" t="s">
        <v>20</v>
      </c>
      <c r="CM53" s="78" t="s">
        <v>25</v>
      </c>
      <c r="CN53" s="82">
        <v>7.7</v>
      </c>
      <c r="CO53" s="82">
        <v>11</v>
      </c>
      <c r="CP53" s="82">
        <v>3.5</v>
      </c>
      <c r="CQ53" s="82">
        <v>6.7</v>
      </c>
      <c r="CR53" s="82">
        <v>28.9</v>
      </c>
      <c r="CT53" s="182">
        <f>'TABELA UNIFICADA 2024'!E53</f>
        <v>0</v>
      </c>
      <c r="CU53" s="23">
        <f>'TABELA UNIFICADA 2024'!F53</f>
        <v>3</v>
      </c>
      <c r="CV53" s="79" t="str">
        <f t="shared" si="0"/>
        <v>AA</v>
      </c>
      <c r="CW53" s="78" t="str">
        <f t="shared" si="1"/>
        <v>A</v>
      </c>
      <c r="CX53" s="82">
        <f t="shared" si="2"/>
        <v>3.4100000000000006</v>
      </c>
      <c r="CY53" s="82">
        <f t="shared" si="3"/>
        <v>3.4100000000000006</v>
      </c>
      <c r="CZ53" s="82">
        <f t="shared" si="4"/>
        <v>2.2000000000000002</v>
      </c>
      <c r="DA53" s="82">
        <f t="shared" si="5"/>
        <v>2.4750000000000001</v>
      </c>
      <c r="DB53" s="82">
        <f t="shared" si="6"/>
        <v>11.495000000000001</v>
      </c>
    </row>
    <row r="54" spans="8:106" ht="19.5">
      <c r="H54" s="81">
        <v>19</v>
      </c>
      <c r="I54" s="79">
        <v>92</v>
      </c>
      <c r="J54" s="79" t="s">
        <v>27</v>
      </c>
      <c r="K54" s="78" t="s">
        <v>21</v>
      </c>
      <c r="L54" s="82">
        <v>2</v>
      </c>
      <c r="M54" s="82">
        <v>2</v>
      </c>
      <c r="N54" s="82">
        <v>1.35</v>
      </c>
      <c r="O54" s="82">
        <v>1.35</v>
      </c>
      <c r="P54" s="82">
        <v>6.6999999999999993</v>
      </c>
      <c r="R54" s="81">
        <v>28</v>
      </c>
      <c r="S54" s="79">
        <v>50</v>
      </c>
      <c r="T54" s="79" t="s">
        <v>26</v>
      </c>
      <c r="U54" s="78" t="s">
        <v>22</v>
      </c>
      <c r="V54" s="82">
        <v>2.5</v>
      </c>
      <c r="W54" s="82">
        <v>2.4</v>
      </c>
      <c r="X54" s="82">
        <v>1.6</v>
      </c>
      <c r="Y54" s="82">
        <v>1.8</v>
      </c>
      <c r="Z54" s="82">
        <v>8.3000000000000007</v>
      </c>
      <c r="AB54" s="81">
        <v>38.1</v>
      </c>
      <c r="AC54" s="79">
        <v>29</v>
      </c>
      <c r="AD54" s="79" t="s">
        <v>26</v>
      </c>
      <c r="AE54" s="78" t="s">
        <v>23</v>
      </c>
      <c r="AF54" s="82">
        <v>3.5</v>
      </c>
      <c r="AG54" s="82">
        <v>3.2</v>
      </c>
      <c r="AH54" s="82">
        <v>1.6</v>
      </c>
      <c r="AI54" s="82">
        <v>1.8</v>
      </c>
      <c r="AJ54" s="82">
        <v>10.100000000000001</v>
      </c>
      <c r="AL54" s="81" t="s">
        <v>43</v>
      </c>
      <c r="AM54" s="79">
        <v>2</v>
      </c>
      <c r="AN54" s="79" t="s">
        <v>20</v>
      </c>
      <c r="AO54" s="78" t="s">
        <v>25</v>
      </c>
      <c r="AP54" s="82">
        <v>7.7</v>
      </c>
      <c r="AQ54" s="82">
        <v>11</v>
      </c>
      <c r="AR54" s="82">
        <v>3.5</v>
      </c>
      <c r="AS54" s="82">
        <v>6.7</v>
      </c>
      <c r="AT54" s="82">
        <v>28.9</v>
      </c>
      <c r="AV54" s="81">
        <v>15.88</v>
      </c>
      <c r="AW54" s="79">
        <v>20</v>
      </c>
      <c r="AX54" s="79" t="s">
        <v>26</v>
      </c>
      <c r="AY54" s="78" t="s">
        <v>21</v>
      </c>
      <c r="AZ54" s="82">
        <v>2.4</v>
      </c>
      <c r="BA54" s="82">
        <v>2.2999999999999998</v>
      </c>
      <c r="BB54" s="82">
        <v>1.6</v>
      </c>
      <c r="BC54" s="82">
        <v>1.8</v>
      </c>
      <c r="BD54" s="82">
        <v>8.1</v>
      </c>
      <c r="BF54" s="81">
        <v>19.05</v>
      </c>
      <c r="BG54" s="79">
        <v>30</v>
      </c>
      <c r="BH54" s="79" t="s">
        <v>26</v>
      </c>
      <c r="BI54" s="78" t="s">
        <v>21</v>
      </c>
      <c r="BJ54" s="82">
        <v>2.4</v>
      </c>
      <c r="BK54" s="82">
        <v>2.2999999999999998</v>
      </c>
      <c r="BL54" s="82">
        <v>1.6</v>
      </c>
      <c r="BM54" s="82">
        <v>1.8</v>
      </c>
      <c r="BN54" s="82">
        <v>8.1</v>
      </c>
      <c r="BP54" s="81">
        <v>19.05</v>
      </c>
      <c r="BQ54" s="79">
        <v>51</v>
      </c>
      <c r="BR54" s="79" t="s">
        <v>26</v>
      </c>
      <c r="BS54" s="78" t="s">
        <v>21</v>
      </c>
      <c r="BT54" s="82">
        <v>2.4</v>
      </c>
      <c r="BU54" s="82">
        <v>2.2999999999999998</v>
      </c>
      <c r="BV54" s="82">
        <v>1.6</v>
      </c>
      <c r="BW54" s="82">
        <v>1.8</v>
      </c>
      <c r="BX54" s="82">
        <v>8.1</v>
      </c>
      <c r="BZ54" s="182">
        <v>12.7</v>
      </c>
      <c r="CA54" s="23">
        <v>30</v>
      </c>
      <c r="CB54" s="79" t="s">
        <v>26</v>
      </c>
      <c r="CC54" s="78" t="s">
        <v>21</v>
      </c>
      <c r="CD54" s="82">
        <v>2.4</v>
      </c>
      <c r="CE54" s="82">
        <v>2.2999999999999998</v>
      </c>
      <c r="CF54" s="82">
        <v>1.6</v>
      </c>
      <c r="CG54" s="82">
        <v>1.8</v>
      </c>
      <c r="CH54" s="82">
        <v>8.1</v>
      </c>
      <c r="CJ54" s="182">
        <v>22.1</v>
      </c>
      <c r="CK54" s="23">
        <v>100</v>
      </c>
      <c r="CL54" s="79" t="s">
        <v>28</v>
      </c>
      <c r="CM54" s="78" t="s">
        <v>21</v>
      </c>
      <c r="CN54" s="82">
        <v>1.85</v>
      </c>
      <c r="CO54" s="82">
        <v>1.85</v>
      </c>
      <c r="CP54" s="82">
        <v>1.2</v>
      </c>
      <c r="CQ54" s="82">
        <v>1.3</v>
      </c>
      <c r="CR54" s="82">
        <v>6.2</v>
      </c>
      <c r="CT54" s="182">
        <f>'TABELA UNIFICADA 2024'!E54</f>
        <v>0</v>
      </c>
      <c r="CU54" s="23">
        <f>'TABELA UNIFICADA 2024'!F54</f>
        <v>1</v>
      </c>
      <c r="CV54" s="79" t="str">
        <f t="shared" si="0"/>
        <v>AA</v>
      </c>
      <c r="CW54" s="78" t="str">
        <f t="shared" si="1"/>
        <v>A</v>
      </c>
      <c r="CX54" s="82">
        <f t="shared" si="2"/>
        <v>3.4100000000000006</v>
      </c>
      <c r="CY54" s="82">
        <f t="shared" si="3"/>
        <v>3.4100000000000006</v>
      </c>
      <c r="CZ54" s="82">
        <f t="shared" si="4"/>
        <v>2.2000000000000002</v>
      </c>
      <c r="DA54" s="82">
        <f t="shared" si="5"/>
        <v>2.4750000000000001</v>
      </c>
      <c r="DB54" s="82">
        <f t="shared" si="6"/>
        <v>11.495000000000001</v>
      </c>
    </row>
    <row r="55" spans="8:106" ht="19.5">
      <c r="H55" s="81" t="s">
        <v>43</v>
      </c>
      <c r="I55" s="79">
        <v>37</v>
      </c>
      <c r="J55" s="79" t="s">
        <v>26</v>
      </c>
      <c r="K55" s="78" t="s">
        <v>25</v>
      </c>
      <c r="L55" s="82">
        <v>6.9</v>
      </c>
      <c r="M55" s="82">
        <v>9</v>
      </c>
      <c r="N55" s="82">
        <v>3.4</v>
      </c>
      <c r="O55" s="82">
        <v>5.8</v>
      </c>
      <c r="P55" s="82">
        <v>25.1</v>
      </c>
      <c r="R55" s="81" t="s">
        <v>43</v>
      </c>
      <c r="S55" s="79">
        <v>99</v>
      </c>
      <c r="T55" s="79" t="s">
        <v>27</v>
      </c>
      <c r="U55" s="78" t="s">
        <v>25</v>
      </c>
      <c r="V55" s="82">
        <v>4.5999999999999996</v>
      </c>
      <c r="W55" s="82">
        <v>7.5</v>
      </c>
      <c r="X55" s="82">
        <v>2.5</v>
      </c>
      <c r="Y55" s="82">
        <v>3.9</v>
      </c>
      <c r="Z55" s="82">
        <v>18.5</v>
      </c>
      <c r="AB55" s="81">
        <v>14</v>
      </c>
      <c r="AC55" s="79">
        <v>4</v>
      </c>
      <c r="AD55" s="79" t="s">
        <v>20</v>
      </c>
      <c r="AE55" s="78" t="s">
        <v>21</v>
      </c>
      <c r="AF55" s="82">
        <v>3.1</v>
      </c>
      <c r="AG55" s="82">
        <v>3.1</v>
      </c>
      <c r="AH55" s="82">
        <v>2</v>
      </c>
      <c r="AI55" s="82">
        <v>2.25</v>
      </c>
      <c r="AJ55" s="82">
        <v>10.45</v>
      </c>
      <c r="AL55" s="81" t="s">
        <v>43</v>
      </c>
      <c r="AM55" s="79">
        <v>2</v>
      </c>
      <c r="AN55" s="79" t="s">
        <v>20</v>
      </c>
      <c r="AO55" s="78" t="s">
        <v>25</v>
      </c>
      <c r="AP55" s="82">
        <v>7.7</v>
      </c>
      <c r="AQ55" s="82">
        <v>11</v>
      </c>
      <c r="AR55" s="82">
        <v>3.5</v>
      </c>
      <c r="AS55" s="82">
        <v>6.7</v>
      </c>
      <c r="AT55" s="82">
        <v>28.9</v>
      </c>
      <c r="AV55" s="81">
        <v>24</v>
      </c>
      <c r="AW55" s="79">
        <v>12</v>
      </c>
      <c r="AX55" s="79" t="s">
        <v>26</v>
      </c>
      <c r="AY55" s="78" t="s">
        <v>22</v>
      </c>
      <c r="AZ55" s="82">
        <v>2.5</v>
      </c>
      <c r="BA55" s="82">
        <v>2.4</v>
      </c>
      <c r="BB55" s="82">
        <v>1.6</v>
      </c>
      <c r="BC55" s="82">
        <v>1.8</v>
      </c>
      <c r="BD55" s="82">
        <v>8.3000000000000007</v>
      </c>
      <c r="BF55" s="81">
        <v>19.05</v>
      </c>
      <c r="BG55" s="79">
        <v>30</v>
      </c>
      <c r="BH55" s="79" t="s">
        <v>26</v>
      </c>
      <c r="BI55" s="78" t="s">
        <v>21</v>
      </c>
      <c r="BJ55" s="82">
        <v>2.4</v>
      </c>
      <c r="BK55" s="82">
        <v>2.2999999999999998</v>
      </c>
      <c r="BL55" s="82">
        <v>1.6</v>
      </c>
      <c r="BM55" s="82">
        <v>1.8</v>
      </c>
      <c r="BN55" s="82">
        <v>8.1</v>
      </c>
      <c r="BP55" s="81">
        <v>22.1</v>
      </c>
      <c r="BQ55" s="79">
        <v>100</v>
      </c>
      <c r="BR55" s="79" t="s">
        <v>28</v>
      </c>
      <c r="BS55" s="78" t="s">
        <v>21</v>
      </c>
      <c r="BT55" s="82">
        <v>1.85</v>
      </c>
      <c r="BU55" s="82">
        <v>1.85</v>
      </c>
      <c r="BV55" s="82">
        <v>1.2</v>
      </c>
      <c r="BW55" s="82">
        <v>1.3</v>
      </c>
      <c r="BX55" s="82">
        <v>6.2</v>
      </c>
      <c r="BZ55" s="182">
        <v>28</v>
      </c>
      <c r="CA55" s="23">
        <v>80</v>
      </c>
      <c r="CB55" s="79" t="s">
        <v>27</v>
      </c>
      <c r="CC55" s="78" t="s">
        <v>22</v>
      </c>
      <c r="CD55" s="82">
        <v>2</v>
      </c>
      <c r="CE55" s="82">
        <v>2</v>
      </c>
      <c r="CF55" s="82">
        <v>1.35</v>
      </c>
      <c r="CG55" s="82">
        <v>1.35</v>
      </c>
      <c r="CH55" s="82">
        <v>6.6999999999999993</v>
      </c>
      <c r="CJ55" s="182">
        <v>18.100000000000001</v>
      </c>
      <c r="CK55" s="23">
        <v>40</v>
      </c>
      <c r="CL55" s="79" t="s">
        <v>26</v>
      </c>
      <c r="CM55" s="78" t="s">
        <v>21</v>
      </c>
      <c r="CN55" s="82">
        <v>2.4</v>
      </c>
      <c r="CO55" s="82">
        <v>2.2999999999999998</v>
      </c>
      <c r="CP55" s="82">
        <v>1.6</v>
      </c>
      <c r="CQ55" s="82">
        <v>1.8</v>
      </c>
      <c r="CR55" s="82">
        <v>8.1</v>
      </c>
      <c r="CT55" s="182">
        <f>'TABELA UNIFICADA 2024'!E55</f>
        <v>0</v>
      </c>
      <c r="CU55" s="23">
        <f>'TABELA UNIFICADA 2024'!F55</f>
        <v>1</v>
      </c>
      <c r="CV55" s="79" t="str">
        <f t="shared" si="0"/>
        <v>AA</v>
      </c>
      <c r="CW55" s="78" t="str">
        <f t="shared" si="1"/>
        <v>A</v>
      </c>
      <c r="CX55" s="82">
        <f t="shared" si="2"/>
        <v>3.4100000000000006</v>
      </c>
      <c r="CY55" s="82">
        <f t="shared" si="3"/>
        <v>3.4100000000000006</v>
      </c>
      <c r="CZ55" s="82">
        <f t="shared" si="4"/>
        <v>2.2000000000000002</v>
      </c>
      <c r="DA55" s="82">
        <f t="shared" si="5"/>
        <v>2.4750000000000001</v>
      </c>
      <c r="DB55" s="82">
        <f t="shared" si="6"/>
        <v>11.495000000000001</v>
      </c>
    </row>
    <row r="56" spans="8:106" ht="19.5">
      <c r="H56" s="81" t="s">
        <v>43</v>
      </c>
      <c r="I56" s="79">
        <v>309</v>
      </c>
      <c r="J56" s="79" t="s">
        <v>28</v>
      </c>
      <c r="K56" s="78" t="s">
        <v>25</v>
      </c>
      <c r="L56" s="82">
        <v>4.3</v>
      </c>
      <c r="M56" s="82">
        <v>7</v>
      </c>
      <c r="N56" s="82">
        <v>2.6</v>
      </c>
      <c r="O56" s="82">
        <v>3.9</v>
      </c>
      <c r="P56" s="82">
        <v>17.8</v>
      </c>
      <c r="R56" s="81" t="s">
        <v>43</v>
      </c>
      <c r="S56" s="79">
        <v>100</v>
      </c>
      <c r="T56" s="79" t="s">
        <v>28</v>
      </c>
      <c r="U56" s="78" t="s">
        <v>25</v>
      </c>
      <c r="V56" s="82">
        <v>4.3</v>
      </c>
      <c r="W56" s="82">
        <v>7</v>
      </c>
      <c r="X56" s="82">
        <v>2.6</v>
      </c>
      <c r="Y56" s="82">
        <v>3.9</v>
      </c>
      <c r="Z56" s="82">
        <v>17.8</v>
      </c>
      <c r="AB56" s="81">
        <v>19.05</v>
      </c>
      <c r="AC56" s="79">
        <v>99</v>
      </c>
      <c r="AD56" s="79" t="s">
        <v>27</v>
      </c>
      <c r="AE56" s="78" t="s">
        <v>21</v>
      </c>
      <c r="AF56" s="82">
        <v>2</v>
      </c>
      <c r="AG56" s="82">
        <v>2</v>
      </c>
      <c r="AH56" s="82">
        <v>1.35</v>
      </c>
      <c r="AI56" s="82">
        <v>1.35</v>
      </c>
      <c r="AJ56" s="82">
        <v>6.6999999999999993</v>
      </c>
      <c r="AL56" s="81">
        <v>14</v>
      </c>
      <c r="AM56" s="79">
        <v>20</v>
      </c>
      <c r="AN56" s="79" t="s">
        <v>26</v>
      </c>
      <c r="AO56" s="78" t="s">
        <v>21</v>
      </c>
      <c r="AP56" s="82">
        <v>2.4</v>
      </c>
      <c r="AQ56" s="82">
        <v>2.2999999999999998</v>
      </c>
      <c r="AR56" s="82">
        <v>1.6</v>
      </c>
      <c r="AS56" s="82">
        <v>1.8</v>
      </c>
      <c r="AT56" s="82">
        <v>8.1</v>
      </c>
      <c r="AV56" s="81">
        <v>19</v>
      </c>
      <c r="AW56" s="79">
        <v>80</v>
      </c>
      <c r="AX56" s="79" t="s">
        <v>27</v>
      </c>
      <c r="AY56" s="78" t="s">
        <v>21</v>
      </c>
      <c r="AZ56" s="82">
        <v>2</v>
      </c>
      <c r="BA56" s="82">
        <v>2</v>
      </c>
      <c r="BB56" s="82">
        <v>1.35</v>
      </c>
      <c r="BC56" s="82">
        <v>1.35</v>
      </c>
      <c r="BD56" s="82">
        <v>6.6999999999999993</v>
      </c>
      <c r="BF56" s="81">
        <v>22.1</v>
      </c>
      <c r="BG56" s="79">
        <v>80</v>
      </c>
      <c r="BH56" s="79" t="s">
        <v>27</v>
      </c>
      <c r="BI56" s="78" t="s">
        <v>21</v>
      </c>
      <c r="BJ56" s="82">
        <v>2</v>
      </c>
      <c r="BK56" s="82">
        <v>2</v>
      </c>
      <c r="BL56" s="82">
        <v>1.35</v>
      </c>
      <c r="BM56" s="82">
        <v>1.35</v>
      </c>
      <c r="BN56" s="82">
        <v>6.6999999999999993</v>
      </c>
      <c r="BP56" s="81">
        <v>32</v>
      </c>
      <c r="BQ56" s="79">
        <v>15</v>
      </c>
      <c r="BR56" s="79" t="s">
        <v>26</v>
      </c>
      <c r="BS56" s="78" t="s">
        <v>23</v>
      </c>
      <c r="BT56" s="82">
        <v>3.5</v>
      </c>
      <c r="BU56" s="82">
        <v>3.2</v>
      </c>
      <c r="BV56" s="82">
        <v>1.6</v>
      </c>
      <c r="BW56" s="82">
        <v>1.8</v>
      </c>
      <c r="BX56" s="82">
        <v>10.100000000000001</v>
      </c>
      <c r="BZ56" s="182">
        <v>19</v>
      </c>
      <c r="CA56" s="23">
        <v>80</v>
      </c>
      <c r="CB56" s="79" t="s">
        <v>27</v>
      </c>
      <c r="CC56" s="78" t="s">
        <v>21</v>
      </c>
      <c r="CD56" s="82">
        <v>2</v>
      </c>
      <c r="CE56" s="82">
        <v>2</v>
      </c>
      <c r="CF56" s="82">
        <v>1.35</v>
      </c>
      <c r="CG56" s="82">
        <v>1.35</v>
      </c>
      <c r="CH56" s="82">
        <v>6.6999999999999993</v>
      </c>
      <c r="CJ56" s="182" t="s">
        <v>43</v>
      </c>
      <c r="CK56" s="23">
        <v>1</v>
      </c>
      <c r="CL56" s="79" t="s">
        <v>20</v>
      </c>
      <c r="CM56" s="78" t="s">
        <v>25</v>
      </c>
      <c r="CN56" s="82">
        <v>7.7</v>
      </c>
      <c r="CO56" s="82">
        <v>11</v>
      </c>
      <c r="CP56" s="82">
        <v>3.5</v>
      </c>
      <c r="CQ56" s="82">
        <v>6.7</v>
      </c>
      <c r="CR56" s="82">
        <v>28.9</v>
      </c>
      <c r="CT56" s="182">
        <f>'TABELA UNIFICADA 2024'!E56</f>
        <v>0</v>
      </c>
      <c r="CU56" s="23">
        <f>'TABELA UNIFICADA 2024'!F56</f>
        <v>1</v>
      </c>
      <c r="CV56" s="79" t="str">
        <f t="shared" si="0"/>
        <v>AA</v>
      </c>
      <c r="CW56" s="78" t="str">
        <f t="shared" si="1"/>
        <v>A</v>
      </c>
      <c r="CX56" s="82">
        <f t="shared" si="2"/>
        <v>3.4100000000000006</v>
      </c>
      <c r="CY56" s="82">
        <f t="shared" si="3"/>
        <v>3.4100000000000006</v>
      </c>
      <c r="CZ56" s="82">
        <f t="shared" si="4"/>
        <v>2.2000000000000002</v>
      </c>
      <c r="DA56" s="82">
        <f t="shared" si="5"/>
        <v>2.4750000000000001</v>
      </c>
      <c r="DB56" s="82">
        <f t="shared" si="6"/>
        <v>11.495000000000001</v>
      </c>
    </row>
    <row r="57" spans="8:106" ht="19.5">
      <c r="H57" s="81" t="s">
        <v>43</v>
      </c>
      <c r="I57" s="79">
        <v>120</v>
      </c>
      <c r="J57" s="79" t="s">
        <v>28</v>
      </c>
      <c r="K57" s="78" t="s">
        <v>25</v>
      </c>
      <c r="L57" s="82">
        <v>4.3</v>
      </c>
      <c r="M57" s="82">
        <v>7</v>
      </c>
      <c r="N57" s="82">
        <v>2.6</v>
      </c>
      <c r="O57" s="82">
        <v>3.9</v>
      </c>
      <c r="P57" s="82">
        <v>17.8</v>
      </c>
      <c r="R57" s="81">
        <v>19</v>
      </c>
      <c r="S57" s="79">
        <v>100</v>
      </c>
      <c r="T57" s="79" t="s">
        <v>28</v>
      </c>
      <c r="U57" s="78" t="s">
        <v>21</v>
      </c>
      <c r="V57" s="82">
        <v>1.85</v>
      </c>
      <c r="W57" s="82">
        <v>1.85</v>
      </c>
      <c r="X57" s="82">
        <v>1.2</v>
      </c>
      <c r="Y57" s="82">
        <v>1.3</v>
      </c>
      <c r="Z57" s="82">
        <v>6.2</v>
      </c>
      <c r="AB57" s="81">
        <v>19.05</v>
      </c>
      <c r="AC57" s="79">
        <v>20</v>
      </c>
      <c r="AD57" s="79" t="s">
        <v>26</v>
      </c>
      <c r="AE57" s="78" t="s">
        <v>21</v>
      </c>
      <c r="AF57" s="82">
        <v>2.4</v>
      </c>
      <c r="AG57" s="82">
        <v>2.2999999999999998</v>
      </c>
      <c r="AH57" s="82">
        <v>1.6</v>
      </c>
      <c r="AI57" s="82">
        <v>1.8</v>
      </c>
      <c r="AJ57" s="82">
        <v>8.1</v>
      </c>
      <c r="AL57" s="81">
        <v>17</v>
      </c>
      <c r="AM57" s="79">
        <v>30</v>
      </c>
      <c r="AN57" s="79" t="s">
        <v>26</v>
      </c>
      <c r="AO57" s="78" t="s">
        <v>21</v>
      </c>
      <c r="AP57" s="82">
        <v>2.4</v>
      </c>
      <c r="AQ57" s="82">
        <v>2.2999999999999998</v>
      </c>
      <c r="AR57" s="82">
        <v>1.6</v>
      </c>
      <c r="AS57" s="82">
        <v>1.8</v>
      </c>
      <c r="AT57" s="82">
        <v>8.1</v>
      </c>
      <c r="AV57" s="81">
        <v>19</v>
      </c>
      <c r="AW57" s="79">
        <v>79</v>
      </c>
      <c r="AX57" s="79" t="s">
        <v>27</v>
      </c>
      <c r="AY57" s="78" t="s">
        <v>21</v>
      </c>
      <c r="AZ57" s="82">
        <v>2</v>
      </c>
      <c r="BA57" s="82">
        <v>2</v>
      </c>
      <c r="BB57" s="82">
        <v>1.35</v>
      </c>
      <c r="BC57" s="82">
        <v>1.35</v>
      </c>
      <c r="BD57" s="82">
        <v>6.6999999999999993</v>
      </c>
      <c r="BF57" s="81">
        <v>18.100000000000001</v>
      </c>
      <c r="BG57" s="79">
        <v>40</v>
      </c>
      <c r="BH57" s="79" t="s">
        <v>26</v>
      </c>
      <c r="BI57" s="78" t="s">
        <v>21</v>
      </c>
      <c r="BJ57" s="82">
        <v>2.4</v>
      </c>
      <c r="BK57" s="82">
        <v>2.2999999999999998</v>
      </c>
      <c r="BL57" s="82">
        <v>1.6</v>
      </c>
      <c r="BM57" s="82">
        <v>1.8</v>
      </c>
      <c r="BN57" s="82">
        <v>8.1</v>
      </c>
      <c r="BP57" s="81">
        <v>28</v>
      </c>
      <c r="BQ57" s="79">
        <v>15</v>
      </c>
      <c r="BR57" s="79" t="s">
        <v>26</v>
      </c>
      <c r="BS57" s="78" t="s">
        <v>22</v>
      </c>
      <c r="BT57" s="82">
        <v>2.5</v>
      </c>
      <c r="BU57" s="82">
        <v>2.4</v>
      </c>
      <c r="BV57" s="82">
        <v>1.6</v>
      </c>
      <c r="BW57" s="82">
        <v>1.8</v>
      </c>
      <c r="BX57" s="82">
        <v>8.3000000000000007</v>
      </c>
      <c r="BZ57" s="182">
        <v>19.05</v>
      </c>
      <c r="CA57" s="23">
        <v>50</v>
      </c>
      <c r="CB57" s="79" t="s">
        <v>26</v>
      </c>
      <c r="CC57" s="78" t="s">
        <v>21</v>
      </c>
      <c r="CD57" s="82">
        <v>2.4</v>
      </c>
      <c r="CE57" s="82">
        <v>2.2999999999999998</v>
      </c>
      <c r="CF57" s="82">
        <v>1.6</v>
      </c>
      <c r="CG57" s="82">
        <v>1.8</v>
      </c>
      <c r="CH57" s="82">
        <v>8.1</v>
      </c>
      <c r="CJ57" s="182" t="s">
        <v>43</v>
      </c>
      <c r="CK57" s="23">
        <v>1</v>
      </c>
      <c r="CL57" s="79" t="s">
        <v>20</v>
      </c>
      <c r="CM57" s="78" t="s">
        <v>25</v>
      </c>
      <c r="CN57" s="82">
        <v>7.7</v>
      </c>
      <c r="CO57" s="82">
        <v>11</v>
      </c>
      <c r="CP57" s="82">
        <v>3.5</v>
      </c>
      <c r="CQ57" s="82">
        <v>6.7</v>
      </c>
      <c r="CR57" s="82">
        <v>28.9</v>
      </c>
      <c r="CT57" s="182">
        <f>'TABELA UNIFICADA 2024'!E57</f>
        <v>16</v>
      </c>
      <c r="CU57" s="23">
        <f>'TABELA UNIFICADA 2024'!F57</f>
        <v>55</v>
      </c>
      <c r="CV57" s="79" t="str">
        <f t="shared" si="0"/>
        <v>BB</v>
      </c>
      <c r="CW57" s="78" t="str">
        <f t="shared" si="1"/>
        <v>A</v>
      </c>
      <c r="CX57" s="82">
        <f t="shared" si="2"/>
        <v>2.64</v>
      </c>
      <c r="CY57" s="82">
        <f t="shared" si="3"/>
        <v>2.5299999999999998</v>
      </c>
      <c r="CZ57" s="82">
        <f t="shared" si="4"/>
        <v>1.7600000000000002</v>
      </c>
      <c r="DA57" s="82">
        <f t="shared" si="5"/>
        <v>1.9800000000000002</v>
      </c>
      <c r="DB57" s="82">
        <f t="shared" si="6"/>
        <v>8.91</v>
      </c>
    </row>
    <row r="58" spans="8:106" ht="19.5">
      <c r="H58" s="81">
        <v>25</v>
      </c>
      <c r="I58" s="79">
        <v>101</v>
      </c>
      <c r="J58" s="79" t="s">
        <v>28</v>
      </c>
      <c r="K58" s="78" t="s">
        <v>22</v>
      </c>
      <c r="L58" s="82">
        <v>1.85</v>
      </c>
      <c r="M58" s="82">
        <v>1.85</v>
      </c>
      <c r="N58" s="82">
        <v>1.2</v>
      </c>
      <c r="O58" s="82">
        <v>1.3</v>
      </c>
      <c r="P58" s="82">
        <v>6.2</v>
      </c>
      <c r="R58" s="81">
        <v>12.71</v>
      </c>
      <c r="S58" s="79">
        <v>30</v>
      </c>
      <c r="T58" s="79" t="s">
        <v>26</v>
      </c>
      <c r="U58" s="78" t="s">
        <v>21</v>
      </c>
      <c r="V58" s="82">
        <v>2.4</v>
      </c>
      <c r="W58" s="82">
        <v>2.2999999999999998</v>
      </c>
      <c r="X58" s="82">
        <v>1.6</v>
      </c>
      <c r="Y58" s="82">
        <v>1.8</v>
      </c>
      <c r="Z58" s="82">
        <v>8.1</v>
      </c>
      <c r="AB58" s="81">
        <v>14</v>
      </c>
      <c r="AC58" s="79">
        <v>30</v>
      </c>
      <c r="AD58" s="79" t="s">
        <v>26</v>
      </c>
      <c r="AE58" s="78" t="s">
        <v>21</v>
      </c>
      <c r="AF58" s="82">
        <v>2.4</v>
      </c>
      <c r="AG58" s="82">
        <v>2.2999999999999998</v>
      </c>
      <c r="AH58" s="82">
        <v>1.6</v>
      </c>
      <c r="AI58" s="82">
        <v>1.8</v>
      </c>
      <c r="AJ58" s="82">
        <v>8.1</v>
      </c>
      <c r="AL58" s="81">
        <v>38</v>
      </c>
      <c r="AM58" s="79">
        <v>10</v>
      </c>
      <c r="AN58" s="79" t="s">
        <v>20</v>
      </c>
      <c r="AO58" s="78" t="s">
        <v>23</v>
      </c>
      <c r="AP58" s="82">
        <v>4.4000000000000004</v>
      </c>
      <c r="AQ58" s="82">
        <v>4.7</v>
      </c>
      <c r="AR58" s="82">
        <v>2</v>
      </c>
      <c r="AS58" s="82">
        <v>2.25</v>
      </c>
      <c r="AT58" s="82">
        <v>13.350000000000001</v>
      </c>
      <c r="AV58" s="81">
        <v>19.05</v>
      </c>
      <c r="AW58" s="79">
        <v>101</v>
      </c>
      <c r="AX58" s="79" t="s">
        <v>28</v>
      </c>
      <c r="AY58" s="78" t="s">
        <v>21</v>
      </c>
      <c r="AZ58" s="82">
        <v>1.85</v>
      </c>
      <c r="BA58" s="82">
        <v>1.85</v>
      </c>
      <c r="BB58" s="82">
        <v>1.2</v>
      </c>
      <c r="BC58" s="82">
        <v>1.3</v>
      </c>
      <c r="BD58" s="82">
        <v>6.2</v>
      </c>
      <c r="BF58" s="81">
        <v>33</v>
      </c>
      <c r="BG58" s="79">
        <v>30</v>
      </c>
      <c r="BH58" s="79" t="s">
        <v>26</v>
      </c>
      <c r="BI58" s="78" t="s">
        <v>23</v>
      </c>
      <c r="BJ58" s="82">
        <v>3.5</v>
      </c>
      <c r="BK58" s="82">
        <v>3.2</v>
      </c>
      <c r="BL58" s="82">
        <v>1.6</v>
      </c>
      <c r="BM58" s="82">
        <v>1.8</v>
      </c>
      <c r="BN58" s="82">
        <v>10.100000000000001</v>
      </c>
      <c r="BP58" s="81">
        <v>19</v>
      </c>
      <c r="BQ58" s="79">
        <v>96</v>
      </c>
      <c r="BR58" s="79" t="s">
        <v>27</v>
      </c>
      <c r="BS58" s="78" t="s">
        <v>21</v>
      </c>
      <c r="BT58" s="82">
        <v>2</v>
      </c>
      <c r="BU58" s="82">
        <v>2</v>
      </c>
      <c r="BV58" s="82">
        <v>1.35</v>
      </c>
      <c r="BW58" s="82">
        <v>1.35</v>
      </c>
      <c r="BX58" s="82">
        <v>6.6999999999999993</v>
      </c>
      <c r="BZ58" s="182">
        <v>19.05</v>
      </c>
      <c r="CA58" s="23">
        <v>80</v>
      </c>
      <c r="CB58" s="79" t="s">
        <v>27</v>
      </c>
      <c r="CC58" s="78" t="s">
        <v>21</v>
      </c>
      <c r="CD58" s="82">
        <v>2</v>
      </c>
      <c r="CE58" s="82">
        <v>2</v>
      </c>
      <c r="CF58" s="82">
        <v>1.35</v>
      </c>
      <c r="CG58" s="82">
        <v>1.35</v>
      </c>
      <c r="CH58" s="82">
        <v>6.6999999999999993</v>
      </c>
      <c r="CJ58" s="182" t="s">
        <v>43</v>
      </c>
      <c r="CK58" s="23">
        <v>2</v>
      </c>
      <c r="CL58" s="79" t="s">
        <v>20</v>
      </c>
      <c r="CM58" s="78" t="s">
        <v>25</v>
      </c>
      <c r="CN58" s="82">
        <v>7.7</v>
      </c>
      <c r="CO58" s="82">
        <v>11</v>
      </c>
      <c r="CP58" s="82">
        <v>3.5</v>
      </c>
      <c r="CQ58" s="82">
        <v>6.7</v>
      </c>
      <c r="CR58" s="82">
        <v>28.9</v>
      </c>
      <c r="CT58" s="182">
        <f>'TABELA UNIFICADA 2024'!E58</f>
        <v>48</v>
      </c>
      <c r="CU58" s="23">
        <f>'TABELA UNIFICADA 2024'!F58</f>
        <v>16</v>
      </c>
      <c r="CV58" s="79" t="str">
        <f t="shared" si="0"/>
        <v>BB</v>
      </c>
      <c r="CW58" s="78" t="str">
        <f t="shared" si="1"/>
        <v>E</v>
      </c>
      <c r="CX58" s="82">
        <f t="shared" si="2"/>
        <v>7.5900000000000007</v>
      </c>
      <c r="CY58" s="82">
        <f t="shared" si="3"/>
        <v>9.9</v>
      </c>
      <c r="CZ58" s="82">
        <f t="shared" si="4"/>
        <v>3.74</v>
      </c>
      <c r="DA58" s="82">
        <f t="shared" si="5"/>
        <v>6.38</v>
      </c>
      <c r="DB58" s="82">
        <f t="shared" si="6"/>
        <v>27.610000000000003</v>
      </c>
    </row>
    <row r="59" spans="8:106" ht="19.5">
      <c r="H59" s="81">
        <v>28</v>
      </c>
      <c r="I59" s="79">
        <v>80</v>
      </c>
      <c r="J59" s="79" t="s">
        <v>27</v>
      </c>
      <c r="K59" s="78" t="s">
        <v>22</v>
      </c>
      <c r="L59" s="82">
        <v>2</v>
      </c>
      <c r="M59" s="82">
        <v>2</v>
      </c>
      <c r="N59" s="82">
        <v>1.35</v>
      </c>
      <c r="O59" s="82">
        <v>1.35</v>
      </c>
      <c r="P59" s="82">
        <v>6.6999999999999993</v>
      </c>
      <c r="R59" s="81">
        <v>25</v>
      </c>
      <c r="S59" s="79">
        <v>5</v>
      </c>
      <c r="T59" s="79" t="s">
        <v>20</v>
      </c>
      <c r="U59" s="78" t="s">
        <v>22</v>
      </c>
      <c r="V59" s="82">
        <v>3.2</v>
      </c>
      <c r="W59" s="82">
        <v>3.2</v>
      </c>
      <c r="X59" s="82">
        <v>2</v>
      </c>
      <c r="Y59" s="82">
        <v>2.25</v>
      </c>
      <c r="Z59" s="82">
        <v>10.65</v>
      </c>
      <c r="AB59" s="81">
        <v>19.05</v>
      </c>
      <c r="AC59" s="79">
        <v>20</v>
      </c>
      <c r="AD59" s="79" t="s">
        <v>26</v>
      </c>
      <c r="AE59" s="78" t="s">
        <v>21</v>
      </c>
      <c r="AF59" s="82">
        <v>2.4</v>
      </c>
      <c r="AG59" s="82">
        <v>2.2999999999999998</v>
      </c>
      <c r="AH59" s="82">
        <v>1.6</v>
      </c>
      <c r="AI59" s="82">
        <v>1.8</v>
      </c>
      <c r="AJ59" s="82">
        <v>8.1</v>
      </c>
      <c r="AL59" s="81">
        <v>19.05</v>
      </c>
      <c r="AM59" s="79">
        <v>30</v>
      </c>
      <c r="AN59" s="79" t="s">
        <v>26</v>
      </c>
      <c r="AO59" s="78" t="s">
        <v>21</v>
      </c>
      <c r="AP59" s="82">
        <v>2.4</v>
      </c>
      <c r="AQ59" s="82">
        <v>2.2999999999999998</v>
      </c>
      <c r="AR59" s="82">
        <v>1.6</v>
      </c>
      <c r="AS59" s="82">
        <v>1.8</v>
      </c>
      <c r="AT59" s="82">
        <v>8.1</v>
      </c>
      <c r="AV59" s="81">
        <v>14</v>
      </c>
      <c r="AW59" s="79">
        <v>62</v>
      </c>
      <c r="AX59" s="79" t="s">
        <v>27</v>
      </c>
      <c r="AY59" s="78" t="s">
        <v>21</v>
      </c>
      <c r="AZ59" s="82">
        <v>2</v>
      </c>
      <c r="BA59" s="82">
        <v>2</v>
      </c>
      <c r="BB59" s="82">
        <v>1.35</v>
      </c>
      <c r="BC59" s="82">
        <v>1.35</v>
      </c>
      <c r="BD59" s="82">
        <v>6.6999999999999993</v>
      </c>
      <c r="BF59" s="81">
        <v>19</v>
      </c>
      <c r="BG59" s="79">
        <v>50</v>
      </c>
      <c r="BH59" s="79" t="s">
        <v>26</v>
      </c>
      <c r="BI59" s="78" t="s">
        <v>21</v>
      </c>
      <c r="BJ59" s="82">
        <v>2.4</v>
      </c>
      <c r="BK59" s="82">
        <v>2.2999999999999998</v>
      </c>
      <c r="BL59" s="82">
        <v>1.6</v>
      </c>
      <c r="BM59" s="82">
        <v>1.8</v>
      </c>
      <c r="BN59" s="82">
        <v>8.1</v>
      </c>
      <c r="BP59" s="81">
        <v>20</v>
      </c>
      <c r="BQ59" s="79">
        <v>50</v>
      </c>
      <c r="BR59" s="79" t="s">
        <v>26</v>
      </c>
      <c r="BS59" s="78" t="s">
        <v>21</v>
      </c>
      <c r="BT59" s="82">
        <v>2.4</v>
      </c>
      <c r="BU59" s="82">
        <v>2.2999999999999998</v>
      </c>
      <c r="BV59" s="82">
        <v>1.6</v>
      </c>
      <c r="BW59" s="82">
        <v>1.8</v>
      </c>
      <c r="BX59" s="82">
        <v>8.1</v>
      </c>
      <c r="BZ59" s="182" t="s">
        <v>43</v>
      </c>
      <c r="CA59" s="23">
        <v>2</v>
      </c>
      <c r="CB59" s="79" t="s">
        <v>20</v>
      </c>
      <c r="CC59" s="78" t="s">
        <v>25</v>
      </c>
      <c r="CD59" s="82">
        <v>7.7</v>
      </c>
      <c r="CE59" s="82">
        <v>11</v>
      </c>
      <c r="CF59" s="82">
        <v>3.5</v>
      </c>
      <c r="CG59" s="82">
        <v>6.7</v>
      </c>
      <c r="CH59" s="82">
        <v>28.9</v>
      </c>
      <c r="CJ59" s="182" t="s">
        <v>43</v>
      </c>
      <c r="CK59" s="23">
        <v>3</v>
      </c>
      <c r="CL59" s="79" t="s">
        <v>20</v>
      </c>
      <c r="CM59" s="78" t="s">
        <v>25</v>
      </c>
      <c r="CN59" s="82">
        <v>7.7</v>
      </c>
      <c r="CO59" s="82">
        <v>11</v>
      </c>
      <c r="CP59" s="82">
        <v>3.5</v>
      </c>
      <c r="CQ59" s="82">
        <v>6.7</v>
      </c>
      <c r="CR59" s="82">
        <v>28.9</v>
      </c>
      <c r="CT59" s="182">
        <f>'TABELA UNIFICADA 2024'!E59</f>
        <v>38</v>
      </c>
      <c r="CU59" s="23">
        <f>'TABELA UNIFICADA 2024'!F59</f>
        <v>24</v>
      </c>
      <c r="CV59" s="79" t="str">
        <f t="shared" si="0"/>
        <v>BB</v>
      </c>
      <c r="CW59" s="78" t="str">
        <f t="shared" si="1"/>
        <v>C</v>
      </c>
      <c r="CX59" s="82">
        <f t="shared" si="2"/>
        <v>3.8500000000000005</v>
      </c>
      <c r="CY59" s="82">
        <f t="shared" si="3"/>
        <v>3.5200000000000005</v>
      </c>
      <c r="CZ59" s="82">
        <f t="shared" si="4"/>
        <v>1.7600000000000002</v>
      </c>
      <c r="DA59" s="82">
        <f t="shared" si="5"/>
        <v>1.9800000000000002</v>
      </c>
      <c r="DB59" s="82">
        <f t="shared" si="6"/>
        <v>11.110000000000001</v>
      </c>
    </row>
    <row r="60" spans="8:106" ht="19.5">
      <c r="H60" s="81">
        <v>19</v>
      </c>
      <c r="I60" s="79">
        <v>70</v>
      </c>
      <c r="J60" s="79" t="s">
        <v>27</v>
      </c>
      <c r="K60" s="78" t="s">
        <v>21</v>
      </c>
      <c r="L60" s="82">
        <v>2</v>
      </c>
      <c r="M60" s="82">
        <v>2</v>
      </c>
      <c r="N60" s="82">
        <v>1.35</v>
      </c>
      <c r="O60" s="82">
        <v>1.35</v>
      </c>
      <c r="P60" s="82">
        <v>6.6999999999999993</v>
      </c>
      <c r="R60" s="81">
        <v>19.05</v>
      </c>
      <c r="S60" s="79">
        <v>120</v>
      </c>
      <c r="T60" s="79" t="s">
        <v>28</v>
      </c>
      <c r="U60" s="78" t="s">
        <v>21</v>
      </c>
      <c r="V60" s="82">
        <v>1.85</v>
      </c>
      <c r="W60" s="82">
        <v>1.85</v>
      </c>
      <c r="X60" s="82">
        <v>1.2</v>
      </c>
      <c r="Y60" s="82">
        <v>1.3</v>
      </c>
      <c r="Z60" s="82">
        <v>6.2</v>
      </c>
      <c r="AB60" s="81" t="s">
        <v>43</v>
      </c>
      <c r="AC60" s="79">
        <v>4</v>
      </c>
      <c r="AD60" s="79" t="s">
        <v>20</v>
      </c>
      <c r="AE60" s="78" t="s">
        <v>25</v>
      </c>
      <c r="AF60" s="82">
        <v>7.7</v>
      </c>
      <c r="AG60" s="82">
        <v>11</v>
      </c>
      <c r="AH60" s="82">
        <v>3.5</v>
      </c>
      <c r="AI60" s="82">
        <v>6.7</v>
      </c>
      <c r="AJ60" s="82">
        <v>28.9</v>
      </c>
      <c r="AL60" s="81">
        <v>12.7</v>
      </c>
      <c r="AM60" s="79">
        <v>4</v>
      </c>
      <c r="AN60" s="79" t="s">
        <v>20</v>
      </c>
      <c r="AO60" s="78" t="s">
        <v>21</v>
      </c>
      <c r="AP60" s="82">
        <v>3.1</v>
      </c>
      <c r="AQ60" s="82">
        <v>3.1</v>
      </c>
      <c r="AR60" s="82">
        <v>2</v>
      </c>
      <c r="AS60" s="82">
        <v>2.25</v>
      </c>
      <c r="AT60" s="82">
        <v>10.45</v>
      </c>
      <c r="AV60" s="81">
        <v>80</v>
      </c>
      <c r="AW60" s="79">
        <v>1</v>
      </c>
      <c r="AX60" s="79" t="s">
        <v>20</v>
      </c>
      <c r="AY60" s="78" t="s">
        <v>25</v>
      </c>
      <c r="AZ60" s="82">
        <v>7.7</v>
      </c>
      <c r="BA60" s="82">
        <v>11</v>
      </c>
      <c r="BB60" s="82">
        <v>3.5</v>
      </c>
      <c r="BC60" s="82">
        <v>6.7</v>
      </c>
      <c r="BD60" s="82">
        <v>28.9</v>
      </c>
      <c r="BF60" s="81">
        <v>19</v>
      </c>
      <c r="BG60" s="79">
        <v>148</v>
      </c>
      <c r="BH60" s="79" t="s">
        <v>28</v>
      </c>
      <c r="BI60" s="78" t="s">
        <v>21</v>
      </c>
      <c r="BJ60" s="82">
        <v>1.85</v>
      </c>
      <c r="BK60" s="82">
        <v>1.85</v>
      </c>
      <c r="BL60" s="82">
        <v>1.2</v>
      </c>
      <c r="BM60" s="82">
        <v>1.3</v>
      </c>
      <c r="BN60" s="82">
        <v>6.2</v>
      </c>
      <c r="BP60" s="81">
        <v>35</v>
      </c>
      <c r="BQ60" s="79">
        <v>20</v>
      </c>
      <c r="BR60" s="79" t="s">
        <v>26</v>
      </c>
      <c r="BS60" s="78" t="s">
        <v>23</v>
      </c>
      <c r="BT60" s="82">
        <v>3.5</v>
      </c>
      <c r="BU60" s="82">
        <v>3.2</v>
      </c>
      <c r="BV60" s="82">
        <v>1.6</v>
      </c>
      <c r="BW60" s="82">
        <v>1.8</v>
      </c>
      <c r="BX60" s="82">
        <v>10.100000000000001</v>
      </c>
      <c r="BZ60" s="182">
        <v>19</v>
      </c>
      <c r="CA60" s="23">
        <v>200</v>
      </c>
      <c r="CB60" s="79" t="s">
        <v>28</v>
      </c>
      <c r="CC60" s="78" t="s">
        <v>21</v>
      </c>
      <c r="CD60" s="82">
        <v>1.85</v>
      </c>
      <c r="CE60" s="82">
        <v>1.85</v>
      </c>
      <c r="CF60" s="82">
        <v>1.2</v>
      </c>
      <c r="CG60" s="82">
        <v>1.3</v>
      </c>
      <c r="CH60" s="82">
        <v>6.2</v>
      </c>
      <c r="CJ60" s="182" t="s">
        <v>43</v>
      </c>
      <c r="CK60" s="23">
        <v>3</v>
      </c>
      <c r="CL60" s="79" t="s">
        <v>20</v>
      </c>
      <c r="CM60" s="78" t="s">
        <v>25</v>
      </c>
      <c r="CN60" s="82">
        <v>7.7</v>
      </c>
      <c r="CO60" s="82">
        <v>11</v>
      </c>
      <c r="CP60" s="82">
        <v>3.5</v>
      </c>
      <c r="CQ60" s="82">
        <v>6.7</v>
      </c>
      <c r="CR60" s="82">
        <v>28.9</v>
      </c>
      <c r="CT60" s="182">
        <f>'TABELA UNIFICADA 2024'!E60</f>
        <v>38</v>
      </c>
      <c r="CU60" s="23">
        <f>'TABELA UNIFICADA 2024'!F60</f>
        <v>42</v>
      </c>
      <c r="CV60" s="79" t="str">
        <f t="shared" si="0"/>
        <v>BB</v>
      </c>
      <c r="CW60" s="78" t="str">
        <f t="shared" si="1"/>
        <v>C</v>
      </c>
      <c r="CX60" s="82">
        <f t="shared" si="2"/>
        <v>3.8500000000000005</v>
      </c>
      <c r="CY60" s="82">
        <f t="shared" si="3"/>
        <v>3.5200000000000005</v>
      </c>
      <c r="CZ60" s="82">
        <f t="shared" si="4"/>
        <v>1.7600000000000002</v>
      </c>
      <c r="DA60" s="82">
        <f t="shared" si="5"/>
        <v>1.9800000000000002</v>
      </c>
      <c r="DB60" s="82">
        <f t="shared" si="6"/>
        <v>11.110000000000001</v>
      </c>
    </row>
    <row r="61" spans="8:106" ht="19.5">
      <c r="H61" s="81" t="s">
        <v>43</v>
      </c>
      <c r="I61" s="79">
        <v>1</v>
      </c>
      <c r="J61" s="79" t="s">
        <v>20</v>
      </c>
      <c r="K61" s="78" t="s">
        <v>25</v>
      </c>
      <c r="L61" s="82">
        <v>7.7</v>
      </c>
      <c r="M61" s="82">
        <v>11</v>
      </c>
      <c r="N61" s="82">
        <v>3.5</v>
      </c>
      <c r="O61" s="82">
        <v>6.7</v>
      </c>
      <c r="P61" s="82">
        <v>28.9</v>
      </c>
      <c r="R61" s="81">
        <v>25.4</v>
      </c>
      <c r="S61" s="79">
        <v>8</v>
      </c>
      <c r="T61" s="79" t="s">
        <v>20</v>
      </c>
      <c r="U61" s="78" t="s">
        <v>22</v>
      </c>
      <c r="V61" s="82">
        <v>3.2</v>
      </c>
      <c r="W61" s="82">
        <v>3.2</v>
      </c>
      <c r="X61" s="82">
        <v>2</v>
      </c>
      <c r="Y61" s="82">
        <v>2.25</v>
      </c>
      <c r="Z61" s="82">
        <v>10.65</v>
      </c>
      <c r="AB61" s="81" t="s">
        <v>43</v>
      </c>
      <c r="AC61" s="79">
        <v>2</v>
      </c>
      <c r="AD61" s="79" t="s">
        <v>20</v>
      </c>
      <c r="AE61" s="78" t="s">
        <v>25</v>
      </c>
      <c r="AF61" s="82">
        <v>7.7</v>
      </c>
      <c r="AG61" s="82">
        <v>11</v>
      </c>
      <c r="AH61" s="82">
        <v>3.5</v>
      </c>
      <c r="AI61" s="82">
        <v>6.7</v>
      </c>
      <c r="AJ61" s="82">
        <v>28.9</v>
      </c>
      <c r="AL61" s="81">
        <v>16</v>
      </c>
      <c r="AM61" s="79">
        <v>7</v>
      </c>
      <c r="AN61" s="79" t="s">
        <v>20</v>
      </c>
      <c r="AO61" s="78" t="s">
        <v>21</v>
      </c>
      <c r="AP61" s="82">
        <v>3.1</v>
      </c>
      <c r="AQ61" s="82">
        <v>3.1</v>
      </c>
      <c r="AR61" s="82">
        <v>2</v>
      </c>
      <c r="AS61" s="82">
        <v>2.25</v>
      </c>
      <c r="AT61" s="82">
        <v>10.45</v>
      </c>
      <c r="AV61" s="81">
        <v>90</v>
      </c>
      <c r="AW61" s="79">
        <v>1</v>
      </c>
      <c r="AX61" s="79" t="s">
        <v>20</v>
      </c>
      <c r="AY61" s="78" t="s">
        <v>25</v>
      </c>
      <c r="AZ61" s="82">
        <v>7.7</v>
      </c>
      <c r="BA61" s="82">
        <v>11</v>
      </c>
      <c r="BB61" s="82">
        <v>3.5</v>
      </c>
      <c r="BC61" s="82">
        <v>6.7</v>
      </c>
      <c r="BD61" s="82">
        <v>28.9</v>
      </c>
      <c r="BF61" s="81">
        <v>19.05</v>
      </c>
      <c r="BG61" s="79">
        <v>30</v>
      </c>
      <c r="BH61" s="79" t="s">
        <v>26</v>
      </c>
      <c r="BI61" s="78" t="s">
        <v>21</v>
      </c>
      <c r="BJ61" s="82">
        <v>2.4</v>
      </c>
      <c r="BK61" s="82">
        <v>2.2999999999999998</v>
      </c>
      <c r="BL61" s="82">
        <v>1.6</v>
      </c>
      <c r="BM61" s="82">
        <v>1.8</v>
      </c>
      <c r="BN61" s="82">
        <v>8.1</v>
      </c>
      <c r="BP61" s="81">
        <v>30</v>
      </c>
      <c r="BQ61" s="79">
        <v>20</v>
      </c>
      <c r="BR61" s="79" t="s">
        <v>26</v>
      </c>
      <c r="BS61" s="78" t="s">
        <v>22</v>
      </c>
      <c r="BT61" s="82">
        <v>2.5</v>
      </c>
      <c r="BU61" s="82">
        <v>2.4</v>
      </c>
      <c r="BV61" s="82">
        <v>1.6</v>
      </c>
      <c r="BW61" s="82">
        <v>1.8</v>
      </c>
      <c r="BX61" s="82">
        <v>8.3000000000000007</v>
      </c>
      <c r="BZ61" s="182">
        <v>18</v>
      </c>
      <c r="CA61" s="23">
        <v>100</v>
      </c>
      <c r="CB61" s="79" t="s">
        <v>28</v>
      </c>
      <c r="CC61" s="78" t="s">
        <v>21</v>
      </c>
      <c r="CD61" s="82">
        <v>1.85</v>
      </c>
      <c r="CE61" s="82">
        <v>1.85</v>
      </c>
      <c r="CF61" s="82">
        <v>1.2</v>
      </c>
      <c r="CG61" s="82">
        <v>1.3</v>
      </c>
      <c r="CH61" s="82">
        <v>6.2</v>
      </c>
      <c r="CJ61" s="182" t="s">
        <v>43</v>
      </c>
      <c r="CK61" s="23">
        <v>5</v>
      </c>
      <c r="CL61" s="79" t="s">
        <v>20</v>
      </c>
      <c r="CM61" s="78" t="s">
        <v>25</v>
      </c>
      <c r="CN61" s="82">
        <v>7.7</v>
      </c>
      <c r="CO61" s="82">
        <v>11</v>
      </c>
      <c r="CP61" s="82">
        <v>3.5</v>
      </c>
      <c r="CQ61" s="82">
        <v>6.7</v>
      </c>
      <c r="CR61" s="82">
        <v>28.9</v>
      </c>
      <c r="CT61" s="182">
        <f>'TABELA UNIFICADA 2024'!E61</f>
        <v>24</v>
      </c>
      <c r="CU61" s="23">
        <f>'TABELA UNIFICADA 2024'!F61</f>
        <v>96</v>
      </c>
      <c r="CV61" s="79" t="str">
        <f t="shared" si="0"/>
        <v>CC</v>
      </c>
      <c r="CW61" s="78" t="str">
        <f t="shared" si="1"/>
        <v>B</v>
      </c>
      <c r="CX61" s="82">
        <f t="shared" si="2"/>
        <v>2.2000000000000002</v>
      </c>
      <c r="CY61" s="82">
        <f t="shared" si="3"/>
        <v>2.2000000000000002</v>
      </c>
      <c r="CZ61" s="82">
        <f t="shared" si="4"/>
        <v>1.4850000000000003</v>
      </c>
      <c r="DA61" s="82">
        <f t="shared" si="5"/>
        <v>1.4850000000000003</v>
      </c>
      <c r="DB61" s="82">
        <f t="shared" si="6"/>
        <v>7.370000000000001</v>
      </c>
    </row>
    <row r="62" spans="8:106" ht="19.5">
      <c r="H62" s="81" t="s">
        <v>43</v>
      </c>
      <c r="I62" s="79">
        <v>2</v>
      </c>
      <c r="J62" s="79" t="s">
        <v>20</v>
      </c>
      <c r="K62" s="78" t="s">
        <v>25</v>
      </c>
      <c r="L62" s="82">
        <v>7.7</v>
      </c>
      <c r="M62" s="82">
        <v>11</v>
      </c>
      <c r="N62" s="82">
        <v>3.5</v>
      </c>
      <c r="O62" s="82">
        <v>6.7</v>
      </c>
      <c r="P62" s="82">
        <v>28.9</v>
      </c>
      <c r="R62" s="81" t="s">
        <v>43</v>
      </c>
      <c r="S62" s="79">
        <v>13</v>
      </c>
      <c r="T62" s="79" t="s">
        <v>26</v>
      </c>
      <c r="U62" s="78" t="s">
        <v>25</v>
      </c>
      <c r="V62" s="82">
        <v>6.9</v>
      </c>
      <c r="W62" s="82">
        <v>9</v>
      </c>
      <c r="X62" s="82">
        <v>3.4</v>
      </c>
      <c r="Y62" s="82">
        <v>5.8</v>
      </c>
      <c r="Z62" s="82">
        <v>25.1</v>
      </c>
      <c r="AB62" s="81"/>
      <c r="AC62" s="79"/>
      <c r="AD62" s="79"/>
      <c r="AE62" s="78"/>
      <c r="AF62" s="82"/>
      <c r="AG62" s="82"/>
      <c r="AH62" s="82"/>
      <c r="AI62" s="82"/>
      <c r="AJ62" s="82"/>
      <c r="AL62" s="81" t="s">
        <v>43</v>
      </c>
      <c r="AM62" s="79">
        <v>150</v>
      </c>
      <c r="AN62" s="79" t="s">
        <v>28</v>
      </c>
      <c r="AO62" s="78" t="s">
        <v>25</v>
      </c>
      <c r="AP62" s="82">
        <v>4.3</v>
      </c>
      <c r="AQ62" s="82">
        <v>7</v>
      </c>
      <c r="AR62" s="82">
        <v>2.6</v>
      </c>
      <c r="AS62" s="82">
        <v>3.9</v>
      </c>
      <c r="AT62" s="82">
        <v>17.8</v>
      </c>
      <c r="AV62" s="81">
        <v>101.6</v>
      </c>
      <c r="AW62" s="79">
        <v>1</v>
      </c>
      <c r="AX62" s="79" t="s">
        <v>20</v>
      </c>
      <c r="AY62" s="78" t="s">
        <v>25</v>
      </c>
      <c r="AZ62" s="82">
        <v>7.7</v>
      </c>
      <c r="BA62" s="82">
        <v>11</v>
      </c>
      <c r="BB62" s="82">
        <v>3.5</v>
      </c>
      <c r="BC62" s="82">
        <v>6.7</v>
      </c>
      <c r="BD62" s="82">
        <v>28.9</v>
      </c>
      <c r="BF62" s="81">
        <v>44.45</v>
      </c>
      <c r="BG62" s="79">
        <v>25</v>
      </c>
      <c r="BH62" s="79" t="s">
        <v>26</v>
      </c>
      <c r="BI62" s="78" t="s">
        <v>24</v>
      </c>
      <c r="BJ62" s="82">
        <v>4.5</v>
      </c>
      <c r="BK62" s="82">
        <v>5</v>
      </c>
      <c r="BL62" s="82">
        <v>2.5</v>
      </c>
      <c r="BM62" s="82">
        <v>3.9</v>
      </c>
      <c r="BN62" s="82">
        <v>15.9</v>
      </c>
      <c r="BP62" s="81">
        <v>12.7</v>
      </c>
      <c r="BQ62" s="79">
        <v>20</v>
      </c>
      <c r="BR62" s="79" t="s">
        <v>26</v>
      </c>
      <c r="BS62" s="78" t="s">
        <v>21</v>
      </c>
      <c r="BT62" s="82">
        <v>2.4</v>
      </c>
      <c r="BU62" s="82">
        <v>2.2999999999999998</v>
      </c>
      <c r="BV62" s="82">
        <v>1.6</v>
      </c>
      <c r="BW62" s="82">
        <v>1.8</v>
      </c>
      <c r="BX62" s="82">
        <v>8.1</v>
      </c>
      <c r="BZ62" s="182">
        <v>38.1</v>
      </c>
      <c r="CA62" s="23">
        <v>60</v>
      </c>
      <c r="CB62" s="79" t="s">
        <v>27</v>
      </c>
      <c r="CC62" s="78" t="s">
        <v>23</v>
      </c>
      <c r="CD62" s="82">
        <v>2.6</v>
      </c>
      <c r="CE62" s="82">
        <v>3.3</v>
      </c>
      <c r="CF62" s="82">
        <v>1.35</v>
      </c>
      <c r="CG62" s="82">
        <v>1.35</v>
      </c>
      <c r="CH62" s="82">
        <v>8.6</v>
      </c>
      <c r="CJ62" s="182" t="s">
        <v>43</v>
      </c>
      <c r="CK62" s="23">
        <v>5</v>
      </c>
      <c r="CL62" s="79" t="s">
        <v>20</v>
      </c>
      <c r="CM62" s="78" t="s">
        <v>25</v>
      </c>
      <c r="CN62" s="82">
        <v>7.7</v>
      </c>
      <c r="CO62" s="82">
        <v>11</v>
      </c>
      <c r="CP62" s="82">
        <v>3.5</v>
      </c>
      <c r="CQ62" s="82">
        <v>6.7</v>
      </c>
      <c r="CR62" s="82">
        <v>28.9</v>
      </c>
      <c r="CT62" s="182">
        <f>'TABELA UNIFICADA 2024'!E62</f>
        <v>38</v>
      </c>
      <c r="CU62" s="23">
        <f>'TABELA UNIFICADA 2024'!F62</f>
        <v>16</v>
      </c>
      <c r="CV62" s="79" t="str">
        <f t="shared" si="0"/>
        <v>BB</v>
      </c>
      <c r="CW62" s="78" t="str">
        <f t="shared" si="1"/>
        <v>C</v>
      </c>
      <c r="CX62" s="82">
        <f t="shared" si="2"/>
        <v>3.8500000000000005</v>
      </c>
      <c r="CY62" s="82">
        <f t="shared" si="3"/>
        <v>3.5200000000000005</v>
      </c>
      <c r="CZ62" s="82">
        <f t="shared" si="4"/>
        <v>1.7600000000000002</v>
      </c>
      <c r="DA62" s="82">
        <f t="shared" si="5"/>
        <v>1.9800000000000002</v>
      </c>
      <c r="DB62" s="82">
        <f t="shared" si="6"/>
        <v>11.110000000000001</v>
      </c>
    </row>
    <row r="63" spans="8:106" ht="19.5">
      <c r="H63" s="81" t="s">
        <v>43</v>
      </c>
      <c r="I63" s="79">
        <v>6</v>
      </c>
      <c r="J63" s="79" t="s">
        <v>20</v>
      </c>
      <c r="K63" s="78" t="s">
        <v>25</v>
      </c>
      <c r="L63" s="82">
        <v>7.7</v>
      </c>
      <c r="M63" s="82">
        <v>11</v>
      </c>
      <c r="N63" s="82">
        <v>3.5</v>
      </c>
      <c r="O63" s="82">
        <v>6.7</v>
      </c>
      <c r="P63" s="82">
        <v>28.9</v>
      </c>
      <c r="R63" s="81" t="s">
        <v>43</v>
      </c>
      <c r="S63" s="79">
        <v>218</v>
      </c>
      <c r="T63" s="79" t="s">
        <v>28</v>
      </c>
      <c r="U63" s="78" t="s">
        <v>25</v>
      </c>
      <c r="V63" s="82">
        <v>4.3</v>
      </c>
      <c r="W63" s="82">
        <v>7</v>
      </c>
      <c r="X63" s="82">
        <v>2.6</v>
      </c>
      <c r="Y63" s="82">
        <v>3.9</v>
      </c>
      <c r="Z63" s="82">
        <v>17.8</v>
      </c>
      <c r="AB63" s="81" t="s">
        <v>43</v>
      </c>
      <c r="AC63" s="79">
        <v>1</v>
      </c>
      <c r="AD63" s="79" t="s">
        <v>20</v>
      </c>
      <c r="AE63" s="78" t="s">
        <v>25</v>
      </c>
      <c r="AF63" s="82">
        <v>7.7</v>
      </c>
      <c r="AG63" s="82">
        <v>11</v>
      </c>
      <c r="AH63" s="82">
        <v>3.5</v>
      </c>
      <c r="AI63" s="82">
        <v>6.7</v>
      </c>
      <c r="AJ63" s="82">
        <v>28.9</v>
      </c>
      <c r="AL63" s="81" t="s">
        <v>43</v>
      </c>
      <c r="AM63" s="79">
        <v>1076</v>
      </c>
      <c r="AN63" s="79" t="s">
        <v>28</v>
      </c>
      <c r="AO63" s="78" t="s">
        <v>25</v>
      </c>
      <c r="AP63" s="82">
        <v>4.3</v>
      </c>
      <c r="AQ63" s="82">
        <v>7</v>
      </c>
      <c r="AR63" s="82">
        <v>2.6</v>
      </c>
      <c r="AS63" s="82">
        <v>3.9</v>
      </c>
      <c r="AT63" s="82">
        <v>17.8</v>
      </c>
      <c r="AV63" s="81">
        <v>110</v>
      </c>
      <c r="AW63" s="79">
        <v>1</v>
      </c>
      <c r="AX63" s="79" t="s">
        <v>20</v>
      </c>
      <c r="AY63" s="78" t="s">
        <v>25</v>
      </c>
      <c r="AZ63" s="82">
        <v>7.7</v>
      </c>
      <c r="BA63" s="82">
        <v>11</v>
      </c>
      <c r="BB63" s="82">
        <v>3.5</v>
      </c>
      <c r="BC63" s="82">
        <v>6.7</v>
      </c>
      <c r="BD63" s="82">
        <v>28.9</v>
      </c>
      <c r="BF63" s="81">
        <v>15.875</v>
      </c>
      <c r="BG63" s="79">
        <v>82</v>
      </c>
      <c r="BH63" s="79" t="s">
        <v>27</v>
      </c>
      <c r="BI63" s="78" t="s">
        <v>21</v>
      </c>
      <c r="BJ63" s="82">
        <v>2</v>
      </c>
      <c r="BK63" s="82">
        <v>2</v>
      </c>
      <c r="BL63" s="82">
        <v>1.35</v>
      </c>
      <c r="BM63" s="82">
        <v>1.35</v>
      </c>
      <c r="BN63" s="82">
        <v>6.6999999999999993</v>
      </c>
      <c r="BP63" s="81">
        <v>19.05</v>
      </c>
      <c r="BQ63" s="79">
        <v>20</v>
      </c>
      <c r="BR63" s="79" t="s">
        <v>26</v>
      </c>
      <c r="BS63" s="78" t="s">
        <v>21</v>
      </c>
      <c r="BT63" s="82">
        <v>2.4</v>
      </c>
      <c r="BU63" s="82">
        <v>2.2999999999999998</v>
      </c>
      <c r="BV63" s="82">
        <v>1.6</v>
      </c>
      <c r="BW63" s="82">
        <v>1.8</v>
      </c>
      <c r="BX63" s="82">
        <v>8.1</v>
      </c>
      <c r="CJ63" s="182" t="s">
        <v>43</v>
      </c>
      <c r="CK63" s="23">
        <v>14</v>
      </c>
      <c r="CL63" s="79" t="s">
        <v>26</v>
      </c>
      <c r="CM63" s="78" t="s">
        <v>25</v>
      </c>
      <c r="CN63" s="82">
        <v>6.9</v>
      </c>
      <c r="CO63" s="82">
        <v>9</v>
      </c>
      <c r="CP63" s="82">
        <v>3.4</v>
      </c>
      <c r="CQ63" s="82">
        <v>5.8</v>
      </c>
      <c r="CR63" s="82">
        <v>25.1</v>
      </c>
      <c r="CT63" s="182">
        <f>'TABELA UNIFICADA 2024'!E63</f>
        <v>25.4</v>
      </c>
      <c r="CU63" s="23">
        <f>'TABELA UNIFICADA 2024'!F63</f>
        <v>55</v>
      </c>
      <c r="CV63" s="79" t="str">
        <f t="shared" si="0"/>
        <v>BB</v>
      </c>
      <c r="CW63" s="78" t="str">
        <f t="shared" si="1"/>
        <v>B</v>
      </c>
      <c r="CX63" s="82">
        <f t="shared" si="2"/>
        <v>2.75</v>
      </c>
      <c r="CY63" s="82">
        <f t="shared" si="3"/>
        <v>2.64</v>
      </c>
      <c r="CZ63" s="82">
        <f t="shared" si="4"/>
        <v>1.7600000000000002</v>
      </c>
      <c r="DA63" s="82">
        <f t="shared" si="5"/>
        <v>1.9800000000000002</v>
      </c>
      <c r="DB63" s="82">
        <f t="shared" si="6"/>
        <v>9.1300000000000008</v>
      </c>
    </row>
    <row r="64" spans="8:106" ht="19.5">
      <c r="H64" s="81">
        <v>44.45</v>
      </c>
      <c r="I64" s="79">
        <v>60</v>
      </c>
      <c r="J64" s="79" t="s">
        <v>27</v>
      </c>
      <c r="K64" s="78" t="s">
        <v>24</v>
      </c>
      <c r="L64" s="82">
        <v>3.3</v>
      </c>
      <c r="M64" s="82">
        <v>5</v>
      </c>
      <c r="N64" s="82">
        <v>2.5</v>
      </c>
      <c r="O64" s="82">
        <v>2.6</v>
      </c>
      <c r="P64" s="82">
        <v>13.4</v>
      </c>
      <c r="R64" s="81">
        <v>14</v>
      </c>
      <c r="S64" s="79">
        <v>198</v>
      </c>
      <c r="T64" s="79" t="s">
        <v>28</v>
      </c>
      <c r="U64" s="78" t="s">
        <v>21</v>
      </c>
      <c r="V64" s="82">
        <v>1.85</v>
      </c>
      <c r="W64" s="82">
        <v>1.85</v>
      </c>
      <c r="X64" s="82">
        <v>1.2</v>
      </c>
      <c r="Y64" s="82">
        <v>1.3</v>
      </c>
      <c r="Z64" s="82">
        <v>6.2</v>
      </c>
      <c r="AB64" s="81">
        <v>19.05</v>
      </c>
      <c r="AC64" s="79">
        <v>198</v>
      </c>
      <c r="AD64" s="79" t="s">
        <v>28</v>
      </c>
      <c r="AE64" s="78" t="s">
        <v>21</v>
      </c>
      <c r="AF64" s="82">
        <v>1.85</v>
      </c>
      <c r="AG64" s="82">
        <v>1.85</v>
      </c>
      <c r="AH64" s="82">
        <v>1.2</v>
      </c>
      <c r="AI64" s="82">
        <v>1.3</v>
      </c>
      <c r="AJ64" s="82">
        <v>6.2</v>
      </c>
      <c r="AL64" s="81" t="s">
        <v>43</v>
      </c>
      <c r="AM64" s="79">
        <v>92</v>
      </c>
      <c r="AN64" s="79" t="s">
        <v>27</v>
      </c>
      <c r="AO64" s="78" t="s">
        <v>25</v>
      </c>
      <c r="AP64" s="82">
        <v>4.5999999999999996</v>
      </c>
      <c r="AQ64" s="82">
        <v>7.5</v>
      </c>
      <c r="AR64" s="82">
        <v>2.5</v>
      </c>
      <c r="AS64" s="82">
        <v>3.9</v>
      </c>
      <c r="AT64" s="82">
        <v>18.5</v>
      </c>
      <c r="AV64" s="81">
        <v>20</v>
      </c>
      <c r="AW64" s="79">
        <v>79</v>
      </c>
      <c r="AX64" s="79" t="s">
        <v>27</v>
      </c>
      <c r="AY64" s="78" t="s">
        <v>21</v>
      </c>
      <c r="AZ64" s="82">
        <v>2</v>
      </c>
      <c r="BA64" s="82">
        <v>2</v>
      </c>
      <c r="BB64" s="82">
        <v>1.35</v>
      </c>
      <c r="BC64" s="82">
        <v>1.35</v>
      </c>
      <c r="BD64" s="82">
        <v>6.6999999999999993</v>
      </c>
      <c r="BF64" s="81">
        <v>19.05</v>
      </c>
      <c r="BG64" s="79">
        <v>76</v>
      </c>
      <c r="BH64" s="79" t="s">
        <v>27</v>
      </c>
      <c r="BI64" s="78" t="s">
        <v>21</v>
      </c>
      <c r="BJ64" s="82">
        <v>2</v>
      </c>
      <c r="BK64" s="82">
        <v>2</v>
      </c>
      <c r="BL64" s="82">
        <v>1.35</v>
      </c>
      <c r="BM64" s="82">
        <v>1.35</v>
      </c>
      <c r="BN64" s="82">
        <v>6.6999999999999993</v>
      </c>
      <c r="BP64" s="81" t="s">
        <v>43</v>
      </c>
      <c r="BQ64" s="79">
        <v>0</v>
      </c>
      <c r="BR64" s="79" t="s">
        <v>569</v>
      </c>
      <c r="BS64" s="78">
        <v>0</v>
      </c>
      <c r="BT64" s="82">
        <v>0</v>
      </c>
      <c r="BU64" s="82">
        <v>0</v>
      </c>
      <c r="BV64" s="82">
        <v>0</v>
      </c>
      <c r="BW64" s="82">
        <v>0</v>
      </c>
      <c r="BX64" s="82">
        <v>0</v>
      </c>
      <c r="CJ64" s="182">
        <v>27</v>
      </c>
      <c r="CK64" s="23">
        <v>104</v>
      </c>
      <c r="CL64" s="79" t="s">
        <v>28</v>
      </c>
      <c r="CM64" s="78" t="s">
        <v>22</v>
      </c>
      <c r="CN64" s="82">
        <v>1.85</v>
      </c>
      <c r="CO64" s="82">
        <v>1.85</v>
      </c>
      <c r="CP64" s="82">
        <v>1.2</v>
      </c>
      <c r="CQ64" s="82">
        <v>1.3</v>
      </c>
      <c r="CR64" s="82">
        <v>6.2</v>
      </c>
      <c r="CT64" s="182">
        <f>'TABELA UNIFICADA 2024'!E64</f>
        <v>0</v>
      </c>
      <c r="CU64" s="23">
        <f>'TABELA UNIFICADA 2024'!F64</f>
        <v>1</v>
      </c>
      <c r="CV64" s="79" t="str">
        <f t="shared" si="0"/>
        <v>AA</v>
      </c>
      <c r="CW64" s="78" t="str">
        <f t="shared" si="1"/>
        <v>A</v>
      </c>
      <c r="CX64" s="82">
        <f t="shared" si="2"/>
        <v>3.4100000000000006</v>
      </c>
      <c r="CY64" s="82">
        <f t="shared" si="3"/>
        <v>3.4100000000000006</v>
      </c>
      <c r="CZ64" s="82">
        <f t="shared" si="4"/>
        <v>2.2000000000000002</v>
      </c>
      <c r="DA64" s="82">
        <f t="shared" si="5"/>
        <v>2.4750000000000001</v>
      </c>
      <c r="DB64" s="82">
        <f t="shared" si="6"/>
        <v>11.495000000000001</v>
      </c>
    </row>
    <row r="65" spans="8:106" ht="19.5">
      <c r="H65" s="81" t="s">
        <v>43</v>
      </c>
      <c r="I65" s="79">
        <v>109</v>
      </c>
      <c r="J65" s="79" t="s">
        <v>28</v>
      </c>
      <c r="K65" s="78" t="s">
        <v>25</v>
      </c>
      <c r="L65" s="82">
        <v>4.3</v>
      </c>
      <c r="M65" s="82">
        <v>7</v>
      </c>
      <c r="N65" s="82">
        <v>2.6</v>
      </c>
      <c r="O65" s="82">
        <v>3.9</v>
      </c>
      <c r="P65" s="82">
        <v>17.8</v>
      </c>
      <c r="R65" s="81">
        <v>25.4</v>
      </c>
      <c r="S65" s="79">
        <v>49</v>
      </c>
      <c r="T65" s="79" t="s">
        <v>26</v>
      </c>
      <c r="U65" s="78" t="s">
        <v>22</v>
      </c>
      <c r="V65" s="82">
        <v>2.5</v>
      </c>
      <c r="W65" s="82">
        <v>2.4</v>
      </c>
      <c r="X65" s="82">
        <v>1.6</v>
      </c>
      <c r="Y65" s="82">
        <v>1.8</v>
      </c>
      <c r="Z65" s="82">
        <v>8.3000000000000007</v>
      </c>
      <c r="AB65" s="81">
        <v>15.88</v>
      </c>
      <c r="AC65" s="79">
        <v>200</v>
      </c>
      <c r="AD65" s="79" t="s">
        <v>28</v>
      </c>
      <c r="AE65" s="78" t="s">
        <v>21</v>
      </c>
      <c r="AF65" s="82">
        <v>1.85</v>
      </c>
      <c r="AG65" s="82">
        <v>1.85</v>
      </c>
      <c r="AH65" s="82">
        <v>1.2</v>
      </c>
      <c r="AI65" s="82">
        <v>1.3</v>
      </c>
      <c r="AJ65" s="82">
        <v>6.2</v>
      </c>
      <c r="AL65" s="81">
        <v>15.875</v>
      </c>
      <c r="AM65" s="79">
        <v>47</v>
      </c>
      <c r="AN65" s="79" t="s">
        <v>26</v>
      </c>
      <c r="AO65" s="78" t="s">
        <v>21</v>
      </c>
      <c r="AP65" s="82">
        <v>2.4</v>
      </c>
      <c r="AQ65" s="82">
        <v>2.2999999999999998</v>
      </c>
      <c r="AR65" s="82">
        <v>1.6</v>
      </c>
      <c r="AS65" s="82">
        <v>1.8</v>
      </c>
      <c r="AT65" s="82">
        <v>8.1</v>
      </c>
      <c r="AV65" s="81">
        <v>28</v>
      </c>
      <c r="AW65" s="79">
        <v>51</v>
      </c>
      <c r="AX65" s="79" t="s">
        <v>26</v>
      </c>
      <c r="AY65" s="78" t="s">
        <v>22</v>
      </c>
      <c r="AZ65" s="82">
        <v>2.5</v>
      </c>
      <c r="BA65" s="82">
        <v>2.4</v>
      </c>
      <c r="BB65" s="82">
        <v>1.6</v>
      </c>
      <c r="BC65" s="82">
        <v>1.8</v>
      </c>
      <c r="BD65" s="82">
        <v>8.3000000000000007</v>
      </c>
      <c r="BF65" s="81">
        <v>38</v>
      </c>
      <c r="BG65" s="79">
        <v>15</v>
      </c>
      <c r="BH65" s="79" t="s">
        <v>26</v>
      </c>
      <c r="BI65" s="78" t="s">
        <v>23</v>
      </c>
      <c r="BJ65" s="82">
        <v>3.5</v>
      </c>
      <c r="BK65" s="82">
        <v>3.2</v>
      </c>
      <c r="BL65" s="82">
        <v>1.6</v>
      </c>
      <c r="BM65" s="82">
        <v>1.8</v>
      </c>
      <c r="BN65" s="82">
        <v>10.100000000000001</v>
      </c>
      <c r="BP65" s="81" t="s">
        <v>43</v>
      </c>
      <c r="BQ65" s="79">
        <v>0</v>
      </c>
      <c r="BR65" s="79" t="s">
        <v>569</v>
      </c>
      <c r="BS65" s="78">
        <v>0</v>
      </c>
      <c r="BT65" s="82">
        <v>0</v>
      </c>
      <c r="BU65" s="82">
        <v>0</v>
      </c>
      <c r="BV65" s="82">
        <v>0</v>
      </c>
      <c r="BW65" s="82">
        <v>0</v>
      </c>
      <c r="BX65" s="82">
        <v>0</v>
      </c>
      <c r="CJ65" s="182">
        <v>19</v>
      </c>
      <c r="CK65" s="23">
        <v>100</v>
      </c>
      <c r="CL65" s="79" t="s">
        <v>28</v>
      </c>
      <c r="CM65" s="78" t="s">
        <v>21</v>
      </c>
      <c r="CN65" s="82">
        <v>1.85</v>
      </c>
      <c r="CO65" s="82">
        <v>1.85</v>
      </c>
      <c r="CP65" s="82">
        <v>1.2</v>
      </c>
      <c r="CQ65" s="82">
        <v>1.3</v>
      </c>
      <c r="CR65" s="82">
        <v>6.2</v>
      </c>
      <c r="CT65" s="182">
        <f>'TABELA UNIFICADA 2024'!E65</f>
        <v>0</v>
      </c>
      <c r="CU65" s="23">
        <f>'TABELA UNIFICADA 2024'!F65</f>
        <v>1</v>
      </c>
      <c r="CV65" s="79" t="str">
        <f t="shared" si="0"/>
        <v>AA</v>
      </c>
      <c r="CW65" s="78" t="str">
        <f t="shared" si="1"/>
        <v>A</v>
      </c>
      <c r="CX65" s="82">
        <f t="shared" si="2"/>
        <v>3.4100000000000006</v>
      </c>
      <c r="CY65" s="82">
        <f t="shared" si="3"/>
        <v>3.4100000000000006</v>
      </c>
      <c r="CZ65" s="82">
        <f t="shared" si="4"/>
        <v>2.2000000000000002</v>
      </c>
      <c r="DA65" s="82">
        <f t="shared" si="5"/>
        <v>2.4750000000000001</v>
      </c>
      <c r="DB65" s="82">
        <f t="shared" si="6"/>
        <v>11.495000000000001</v>
      </c>
    </row>
    <row r="66" spans="8:106" ht="19.5">
      <c r="H66" s="81">
        <v>22.1</v>
      </c>
      <c r="I66" s="79">
        <v>60</v>
      </c>
      <c r="J66" s="79" t="s">
        <v>27</v>
      </c>
      <c r="K66" s="78" t="s">
        <v>21</v>
      </c>
      <c r="L66" s="82">
        <v>2</v>
      </c>
      <c r="M66" s="82">
        <v>2</v>
      </c>
      <c r="N66" s="82">
        <v>1.35</v>
      </c>
      <c r="O66" s="82">
        <v>1.35</v>
      </c>
      <c r="P66" s="82">
        <v>6.6999999999999993</v>
      </c>
      <c r="R66" s="81">
        <v>38.1</v>
      </c>
      <c r="S66" s="79">
        <v>30</v>
      </c>
      <c r="T66" s="79" t="s">
        <v>26</v>
      </c>
      <c r="U66" s="78" t="s">
        <v>23</v>
      </c>
      <c r="V66" s="82">
        <v>3.5</v>
      </c>
      <c r="W66" s="82">
        <v>3.2</v>
      </c>
      <c r="X66" s="82">
        <v>1.6</v>
      </c>
      <c r="Y66" s="82">
        <v>1.8</v>
      </c>
      <c r="Z66" s="82">
        <v>10.100000000000001</v>
      </c>
      <c r="AB66" s="81">
        <v>12.72</v>
      </c>
      <c r="AC66" s="79">
        <v>301</v>
      </c>
      <c r="AD66" s="79" t="s">
        <v>28</v>
      </c>
      <c r="AE66" s="78" t="s">
        <v>21</v>
      </c>
      <c r="AF66" s="82">
        <v>1.85</v>
      </c>
      <c r="AG66" s="82">
        <v>1.85</v>
      </c>
      <c r="AH66" s="82">
        <v>1.2</v>
      </c>
      <c r="AI66" s="82">
        <v>1.3</v>
      </c>
      <c r="AJ66" s="82">
        <v>6.2</v>
      </c>
      <c r="AL66" s="81">
        <v>19.05</v>
      </c>
      <c r="AM66" s="79">
        <v>99</v>
      </c>
      <c r="AN66" s="79" t="s">
        <v>27</v>
      </c>
      <c r="AO66" s="78" t="s">
        <v>21</v>
      </c>
      <c r="AP66" s="82">
        <v>2</v>
      </c>
      <c r="AQ66" s="82">
        <v>2</v>
      </c>
      <c r="AR66" s="82">
        <v>1.35</v>
      </c>
      <c r="AS66" s="82">
        <v>1.35</v>
      </c>
      <c r="AT66" s="82">
        <v>6.6999999999999993</v>
      </c>
      <c r="AV66" s="81">
        <v>11</v>
      </c>
      <c r="AW66" s="79">
        <v>20</v>
      </c>
      <c r="AX66" s="79" t="s">
        <v>26</v>
      </c>
      <c r="AY66" s="78" t="s">
        <v>21</v>
      </c>
      <c r="AZ66" s="82">
        <v>2.4</v>
      </c>
      <c r="BA66" s="82">
        <v>2.2999999999999998</v>
      </c>
      <c r="BB66" s="82">
        <v>1.6</v>
      </c>
      <c r="BC66" s="82">
        <v>1.8</v>
      </c>
      <c r="BD66" s="82">
        <v>8.1</v>
      </c>
      <c r="BF66" s="81">
        <v>24</v>
      </c>
      <c r="BG66" s="79">
        <v>4</v>
      </c>
      <c r="BH66" s="79" t="s">
        <v>20</v>
      </c>
      <c r="BI66" s="78" t="s">
        <v>22</v>
      </c>
      <c r="BJ66" s="82">
        <v>3.2</v>
      </c>
      <c r="BK66" s="82">
        <v>3.2</v>
      </c>
      <c r="BL66" s="82">
        <v>2</v>
      </c>
      <c r="BM66" s="82">
        <v>2.25</v>
      </c>
      <c r="BN66" s="82">
        <v>10.65</v>
      </c>
      <c r="BP66" s="81" t="s">
        <v>43</v>
      </c>
      <c r="BQ66" s="79">
        <v>1</v>
      </c>
      <c r="BR66" s="79" t="s">
        <v>20</v>
      </c>
      <c r="BS66" s="78" t="s">
        <v>25</v>
      </c>
      <c r="BT66" s="82">
        <v>7.7</v>
      </c>
      <c r="BU66" s="82">
        <v>11</v>
      </c>
      <c r="BV66" s="82">
        <v>3.5</v>
      </c>
      <c r="BW66" s="82">
        <v>6.7</v>
      </c>
      <c r="BX66" s="82">
        <v>28.9</v>
      </c>
      <c r="CJ66" s="182">
        <v>19.05</v>
      </c>
      <c r="CK66" s="23">
        <v>100</v>
      </c>
      <c r="CL66" s="79" t="s">
        <v>28</v>
      </c>
      <c r="CM66" s="78" t="s">
        <v>21</v>
      </c>
      <c r="CN66" s="82">
        <v>1.85</v>
      </c>
      <c r="CO66" s="82">
        <v>1.85</v>
      </c>
      <c r="CP66" s="82">
        <v>1.2</v>
      </c>
      <c r="CQ66" s="82">
        <v>1.3</v>
      </c>
      <c r="CR66" s="82">
        <v>6.2</v>
      </c>
      <c r="CT66" s="182">
        <f>'TABELA UNIFICADA 2024'!E66</f>
        <v>0</v>
      </c>
      <c r="CU66" s="23">
        <f>'TABELA UNIFICADA 2024'!F66</f>
        <v>1</v>
      </c>
      <c r="CV66" s="79" t="str">
        <f t="shared" si="0"/>
        <v>AA</v>
      </c>
      <c r="CW66" s="78" t="str">
        <f t="shared" si="1"/>
        <v>A</v>
      </c>
      <c r="CX66" s="82">
        <f t="shared" si="2"/>
        <v>3.4100000000000006</v>
      </c>
      <c r="CY66" s="82">
        <f t="shared" si="3"/>
        <v>3.4100000000000006</v>
      </c>
      <c r="CZ66" s="82">
        <f t="shared" si="4"/>
        <v>2.2000000000000002</v>
      </c>
      <c r="DA66" s="82">
        <f t="shared" si="5"/>
        <v>2.4750000000000001</v>
      </c>
      <c r="DB66" s="82">
        <f t="shared" si="6"/>
        <v>11.495000000000001</v>
      </c>
    </row>
    <row r="67" spans="8:106" ht="19.5">
      <c r="H67" s="81">
        <v>24</v>
      </c>
      <c r="I67" s="79">
        <v>70</v>
      </c>
      <c r="J67" s="79" t="s">
        <v>27</v>
      </c>
      <c r="K67" s="78" t="s">
        <v>22</v>
      </c>
      <c r="L67" s="82">
        <v>2</v>
      </c>
      <c r="M67" s="82">
        <v>2</v>
      </c>
      <c r="N67" s="82">
        <v>1.35</v>
      </c>
      <c r="O67" s="82">
        <v>1.35</v>
      </c>
      <c r="P67" s="82">
        <v>6.6999999999999993</v>
      </c>
      <c r="R67" s="81">
        <v>20</v>
      </c>
      <c r="S67" s="79">
        <v>10</v>
      </c>
      <c r="T67" s="79" t="s">
        <v>20</v>
      </c>
      <c r="U67" s="78" t="s">
        <v>21</v>
      </c>
      <c r="V67" s="82">
        <v>3.1</v>
      </c>
      <c r="W67" s="82">
        <v>3.1</v>
      </c>
      <c r="X67" s="82">
        <v>2</v>
      </c>
      <c r="Y67" s="82">
        <v>2.25</v>
      </c>
      <c r="Z67" s="82">
        <v>10.45</v>
      </c>
      <c r="AB67" s="81">
        <v>15.9</v>
      </c>
      <c r="AC67" s="79">
        <v>197</v>
      </c>
      <c r="AD67" s="79" t="s">
        <v>28</v>
      </c>
      <c r="AE67" s="78" t="s">
        <v>21</v>
      </c>
      <c r="AF67" s="82">
        <v>1.85</v>
      </c>
      <c r="AG67" s="82">
        <v>1.85</v>
      </c>
      <c r="AH67" s="82">
        <v>1.2</v>
      </c>
      <c r="AI67" s="82">
        <v>1.3</v>
      </c>
      <c r="AJ67" s="82">
        <v>6.2</v>
      </c>
      <c r="AL67" s="81">
        <v>19</v>
      </c>
      <c r="AM67" s="79">
        <v>79</v>
      </c>
      <c r="AN67" s="79" t="s">
        <v>27</v>
      </c>
      <c r="AO67" s="78" t="s">
        <v>21</v>
      </c>
      <c r="AP67" s="82">
        <v>2</v>
      </c>
      <c r="AQ67" s="82">
        <v>2</v>
      </c>
      <c r="AR67" s="82">
        <v>1.35</v>
      </c>
      <c r="AS67" s="82">
        <v>1.35</v>
      </c>
      <c r="AT67" s="82">
        <v>6.6999999999999993</v>
      </c>
      <c r="AV67" s="81">
        <v>19.079999999999998</v>
      </c>
      <c r="AW67" s="79">
        <v>92</v>
      </c>
      <c r="AX67" s="79" t="s">
        <v>27</v>
      </c>
      <c r="AY67" s="78" t="s">
        <v>21</v>
      </c>
      <c r="AZ67" s="82">
        <v>2</v>
      </c>
      <c r="BA67" s="82">
        <v>2</v>
      </c>
      <c r="BB67" s="82">
        <v>1.35</v>
      </c>
      <c r="BC67" s="82">
        <v>1.35</v>
      </c>
      <c r="BD67" s="82">
        <v>6.6999999999999993</v>
      </c>
      <c r="BF67" s="81">
        <v>19.850000000000001</v>
      </c>
      <c r="BG67" s="79">
        <v>49</v>
      </c>
      <c r="BH67" s="79" t="s">
        <v>26</v>
      </c>
      <c r="BI67" s="78" t="s">
        <v>21</v>
      </c>
      <c r="BJ67" s="82">
        <v>2.4</v>
      </c>
      <c r="BK67" s="82">
        <v>2.2999999999999998</v>
      </c>
      <c r="BL67" s="82">
        <v>1.6</v>
      </c>
      <c r="BM67" s="82">
        <v>1.8</v>
      </c>
      <c r="BN67" s="82">
        <v>8.1</v>
      </c>
      <c r="BP67" s="81" t="s">
        <v>43</v>
      </c>
      <c r="BQ67" s="79">
        <v>4</v>
      </c>
      <c r="BR67" s="79" t="s">
        <v>20</v>
      </c>
      <c r="BS67" s="78" t="s">
        <v>25</v>
      </c>
      <c r="BT67" s="82">
        <v>7.7</v>
      </c>
      <c r="BU67" s="82">
        <v>11</v>
      </c>
      <c r="BV67" s="82">
        <v>3.5</v>
      </c>
      <c r="BW67" s="82">
        <v>6.7</v>
      </c>
      <c r="BX67" s="82">
        <v>28.9</v>
      </c>
      <c r="CJ67" s="182">
        <v>15.875</v>
      </c>
      <c r="CK67" s="23">
        <v>50</v>
      </c>
      <c r="CL67" s="79" t="s">
        <v>26</v>
      </c>
      <c r="CM67" s="78" t="s">
        <v>21</v>
      </c>
      <c r="CN67" s="82">
        <v>2.4</v>
      </c>
      <c r="CO67" s="82">
        <v>2.2999999999999998</v>
      </c>
      <c r="CP67" s="82">
        <v>1.6</v>
      </c>
      <c r="CQ67" s="82">
        <v>1.8</v>
      </c>
      <c r="CR67" s="82">
        <v>8.1</v>
      </c>
      <c r="CT67" s="182">
        <f>'TABELA UNIFICADA 2024'!E67</f>
        <v>0</v>
      </c>
      <c r="CU67" s="23">
        <f>'TABELA UNIFICADA 2024'!F67</f>
        <v>1</v>
      </c>
      <c r="CV67" s="79" t="str">
        <f t="shared" si="0"/>
        <v>AA</v>
      </c>
      <c r="CW67" s="78" t="str">
        <f t="shared" si="1"/>
        <v>A</v>
      </c>
      <c r="CX67" s="82">
        <f t="shared" si="2"/>
        <v>3.4100000000000006</v>
      </c>
      <c r="CY67" s="82">
        <f t="shared" si="3"/>
        <v>3.4100000000000006</v>
      </c>
      <c r="CZ67" s="82">
        <f t="shared" si="4"/>
        <v>2.2000000000000002</v>
      </c>
      <c r="DA67" s="82">
        <f t="shared" si="5"/>
        <v>2.4750000000000001</v>
      </c>
      <c r="DB67" s="82">
        <f t="shared" si="6"/>
        <v>11.495000000000001</v>
      </c>
    </row>
    <row r="68" spans="8:106" ht="19.5">
      <c r="H68" s="81">
        <v>16.02</v>
      </c>
      <c r="I68" s="79">
        <v>240</v>
      </c>
      <c r="J68" s="79" t="s">
        <v>28</v>
      </c>
      <c r="K68" s="78" t="s">
        <v>21</v>
      </c>
      <c r="L68" s="82">
        <v>1.85</v>
      </c>
      <c r="M68" s="82">
        <v>1.85</v>
      </c>
      <c r="N68" s="82">
        <v>1.2</v>
      </c>
      <c r="O68" s="82">
        <v>1.3</v>
      </c>
      <c r="P68" s="82">
        <v>6.2</v>
      </c>
      <c r="R68" s="81">
        <v>19</v>
      </c>
      <c r="S68" s="79">
        <v>120</v>
      </c>
      <c r="T68" s="79" t="s">
        <v>28</v>
      </c>
      <c r="U68" s="78" t="s">
        <v>21</v>
      </c>
      <c r="V68" s="82">
        <v>1.85</v>
      </c>
      <c r="W68" s="82">
        <v>1.85</v>
      </c>
      <c r="X68" s="82">
        <v>1.2</v>
      </c>
      <c r="Y68" s="82">
        <v>1.3</v>
      </c>
      <c r="Z68" s="82">
        <v>6.2</v>
      </c>
      <c r="AB68" s="81" t="s">
        <v>43</v>
      </c>
      <c r="AC68" s="79">
        <v>109</v>
      </c>
      <c r="AD68" s="79" t="s">
        <v>28</v>
      </c>
      <c r="AE68" s="78" t="s">
        <v>25</v>
      </c>
      <c r="AF68" s="82">
        <v>4.3</v>
      </c>
      <c r="AG68" s="82">
        <v>7</v>
      </c>
      <c r="AH68" s="82">
        <v>2.6</v>
      </c>
      <c r="AI68" s="82">
        <v>3.9</v>
      </c>
      <c r="AJ68" s="82">
        <v>17.8</v>
      </c>
      <c r="AL68" s="81">
        <v>19</v>
      </c>
      <c r="AM68" s="79">
        <v>19</v>
      </c>
      <c r="AN68" s="79" t="s">
        <v>26</v>
      </c>
      <c r="AO68" s="78" t="s">
        <v>21</v>
      </c>
      <c r="AP68" s="82">
        <v>2.4</v>
      </c>
      <c r="AQ68" s="82">
        <v>2.2999999999999998</v>
      </c>
      <c r="AR68" s="82">
        <v>1.6</v>
      </c>
      <c r="AS68" s="82">
        <v>1.8</v>
      </c>
      <c r="AT68" s="82">
        <v>8.1</v>
      </c>
      <c r="AV68" s="81">
        <v>29</v>
      </c>
      <c r="AW68" s="79">
        <v>20</v>
      </c>
      <c r="AX68" s="79" t="s">
        <v>26</v>
      </c>
      <c r="AY68" s="78" t="s">
        <v>22</v>
      </c>
      <c r="AZ68" s="82">
        <v>2.5</v>
      </c>
      <c r="BA68" s="82">
        <v>2.4</v>
      </c>
      <c r="BB68" s="82">
        <v>1.6</v>
      </c>
      <c r="BC68" s="82">
        <v>1.8</v>
      </c>
      <c r="BD68" s="82">
        <v>8.3000000000000007</v>
      </c>
      <c r="BF68" s="81">
        <v>15.88</v>
      </c>
      <c r="BG68" s="79">
        <v>15</v>
      </c>
      <c r="BH68" s="79" t="s">
        <v>26</v>
      </c>
      <c r="BI68" s="78" t="s">
        <v>21</v>
      </c>
      <c r="BJ68" s="82">
        <v>2.4</v>
      </c>
      <c r="BK68" s="82">
        <v>2.2999999999999998</v>
      </c>
      <c r="BL68" s="82">
        <v>1.6</v>
      </c>
      <c r="BM68" s="82">
        <v>1.8</v>
      </c>
      <c r="BN68" s="82">
        <v>8.1</v>
      </c>
      <c r="BP68" s="81" t="s">
        <v>43</v>
      </c>
      <c r="BQ68" s="79">
        <v>1</v>
      </c>
      <c r="BR68" s="79" t="s">
        <v>20</v>
      </c>
      <c r="BS68" s="78" t="s">
        <v>25</v>
      </c>
      <c r="BT68" s="82">
        <v>7.7</v>
      </c>
      <c r="BU68" s="82">
        <v>11</v>
      </c>
      <c r="BV68" s="82">
        <v>3.5</v>
      </c>
      <c r="BW68" s="82">
        <v>6.7</v>
      </c>
      <c r="BX68" s="82">
        <v>28.9</v>
      </c>
      <c r="CJ68" s="182">
        <v>0</v>
      </c>
      <c r="CK68" s="23">
        <v>0</v>
      </c>
      <c r="CL68" s="79" t="s">
        <v>569</v>
      </c>
      <c r="CM68" s="78">
        <v>0</v>
      </c>
      <c r="CN68" s="82">
        <v>0</v>
      </c>
      <c r="CO68" s="82">
        <v>0</v>
      </c>
      <c r="CP68" s="82">
        <v>0</v>
      </c>
      <c r="CQ68" s="82">
        <v>0</v>
      </c>
      <c r="CR68" s="82">
        <v>0</v>
      </c>
      <c r="CT68" s="182">
        <f>'TABELA UNIFICADA 2024'!E68</f>
        <v>0</v>
      </c>
      <c r="CU68" s="23">
        <f>'TABELA UNIFICADA 2024'!F68</f>
        <v>3</v>
      </c>
      <c r="CV68" s="79" t="str">
        <f t="shared" ref="CV68:CV100" si="7">IF(CU68&lt;&gt;0,(IF(AND(CU68&lt;=10,ISBLANK(CU68)=FALSE),"AA",IF(AND(CU68&gt;10,CU68&lt;=59),"BB",IF(AND(CU68&gt;59,CU68&lt;=99),"CC",IF(CU68&gt;99,"DD","-"))))),"0")</f>
        <v>AA</v>
      </c>
      <c r="CW68" s="78" t="str">
        <f t="shared" ref="CW68:CW100" si="8">IF(CU68&lt;&gt;0,(IF(AND(CT68&lt;23,ISBLANK(CT68)=FALSE),"A",IF(AND(CT68&gt;=23,CT68&lt;31),"B",IF(AND(CT68&gt;=31,CT68&lt;39),"C",IF(AND(CT68&gt;=39,CT68&lt;=45),"D",IF(CT68&gt;45,"E","-")))))),0)</f>
        <v>A</v>
      </c>
      <c r="CX68" s="82">
        <f t="shared" ref="CX68:CX100" si="9">(IF(CV68="AA",IF(CW68="A",VLOOKUP(CW68,$B$2:$F$6,2,1),IF(CW68="B",VLOOKUP(CW68,$B$2:$F$6,2,1),IF(CW68="C",VLOOKUP(CW68,$B$2:$F$6,2,1),IF(CW68="D",VLOOKUP(CW68,$B$2:$F$6,2,1),IF(CW68="E",VLOOKUP(CW68,$B$2:$F$6,2,1),"-"))))),IF(CV68="BB",IF(CW68="A",VLOOKUP(CW68,$B$8:$F$12,2,1),IF(CW68="B",VLOOKUP(CW68,$B$8:$F$12,2,1),IF(CW68="C",VLOOKUP(CW68,$B$8:$F$12,2,1),IF(CW68="D",VLOOKUP(CW68,$B$8:$F$12,2,1),IF(CW68="E",VLOOKUP(CW68,$B$8:$F$12,2,1),"-"))))),IF(CV68="CC",IF(CW68="A",VLOOKUP(CW68,$B$14:$F$18,2,1),IF(CW68="B",VLOOKUP(CW68,$B$14:$F$18,2,1),IF(CW68="C",VLOOKUP(CW68,$B$14:$F$18,2,1),IF(CW68="D",VLOOKUP(CW68,$B$14:$F$18,2,1),IF(CW68="E",VLOOKUP(CW68,$B$14:$F$18,2,1),"-"))))),IF(CV68="DD",IF(CW68="A",VLOOKUP(CW68,$B$20:$F$24,2,1),IF(CW68="B",VLOOKUP(CW68,$B$20:$F$24,2,1),IF(CW68="C",VLOOKUP(CW68,$B$20:$F$24,2,1),IF(CW68="D",VLOOKUP(CW68,$B$20:$F$24,2,1),IF(CW68="E",VLOOKUP(CW68,$B$20:$F$24,2,1),0))))),0)))))</f>
        <v>3.4100000000000006</v>
      </c>
      <c r="CY68" s="82">
        <f t="shared" ref="CY68:CY100" si="10">(IF(CV68="AA",IF(CW68="A",VLOOKUP(CW68,$B$2:$F$6,3,1),IF(CW68="B",VLOOKUP(CW68,$B$2:$F$6,3,1),IF(CW68="C",VLOOKUP(CW68,$B$2:$F$6,3,1),IF(CW68="D",VLOOKUP(CW68,$B$2:$F$6,3,1),IF(CW68="E",VLOOKUP(CW68,$B$2:$F$6,3,1),"-"))))),IF(CV68="BB",IF(CW68="A",VLOOKUP(CW68,$B$8:$F$12,3,1),IF(CW68="B",VLOOKUP(CW68,$B$8:$F$12,3,1),IF(CW68="C",VLOOKUP(CW68,$B$8:$F$12,3,1),IF(CW68="D",VLOOKUP(CW68,$B$8:$F$12,3,1),IF(CW68="E",VLOOKUP(CW68,$B$8:$F$12,3,1),"-"))))),IF(CV68="CC",IF(CW68="A",VLOOKUP(CW68,$B$14:$F$18,3,1),IF(CW68="B",VLOOKUP(CW68,$B$14:$F$18,3,1),IF(CW68="C",VLOOKUP(CW68,$B$14:$F$18,3,1),IF(CW68="D",VLOOKUP(CW68,$B$14:$F$18,3,1),IF(CW68="E",VLOOKUP(CW68,$B$14:$F$18,3,1),"-"))))),IF(CV68="DD",IF(CW68="A",VLOOKUP(CW68,$B$20:$F$24,3,1),IF(CW68="B",VLOOKUP(CW68,$B$20:$F$24,3,1),IF(CW68="C",VLOOKUP(CW68,$B$20:$F$24,3,1),IF(CW68="D",VLOOKUP(CW68,$B$20:$F$24,3,1),IF(CW68="E",VLOOKUP(CW68,$B$20:$F$24,3,1),0))))),0)))))</f>
        <v>3.4100000000000006</v>
      </c>
      <c r="CZ68" s="82">
        <f t="shared" ref="CZ68:CZ100" si="11">(IF(CV68="AA",IF(CW68="A",VLOOKUP(CW68,$B$2:$F$6,4,1),IF(CW68="B",VLOOKUP(CW68,$B$2:$F$6,4,1),IF(CW68="C",VLOOKUP(CW68,$B$2:$F$6,4,1),IF(CW68="D",VLOOKUP(CW68,$B$2:$F$6,4,1),IF(CW68="E",VLOOKUP(CW68,$B$2:$F$6,4,1),"-"))))),IF(CV68="BB",IF(CW68="A",VLOOKUP(CW68,$B$8:$F$12,4,1),IF(CW68="B",VLOOKUP(CW68,$B$8:$F$12,4,1),IF(CW68="C",VLOOKUP(CW68,$B$8:$F$12,4,1),IF(CW68="D",VLOOKUP(CW68,$B$8:$F$12,4,1),IF(CW68="E",VLOOKUP(CW68,$B$8:$F$12,4,1),"-"))))),IF(CV68="CC",IF(CW68="A",VLOOKUP(CW68,$B$14:$F$18,4,1),IF(CW68="B",VLOOKUP(CW68,$B$14:$F$18,4,1),IF(CW68="C",VLOOKUP(CW68,$B$14:$F$18,4,1),IF(CW68="D",VLOOKUP(CW68,$B$14:$F$18,4,1),IF(CW68="E",VLOOKUP(CW68,$B$14:$F$18,4,1),"-"))))),IF(CV68="DD",IF(CW68="A",VLOOKUP(CW68,$B$20:$F$24,4,1),IF(CW68="B",VLOOKUP(CW68,$B$20:$F$24,4,1),IF(CW68="C",VLOOKUP(CW68,$B$20:$F$24,4,1),IF(CW68="D",VLOOKUP(CW68,$B$20:$F$24,4,1),IF(CW68="E",VLOOKUP(CW68,$B$20:$F$24,4,1),0))))),0)))))</f>
        <v>2.2000000000000002</v>
      </c>
      <c r="DA68" s="82">
        <f t="shared" ref="DA68:DA100" si="12">(IF(CV68="AA",IF(CW68="A",VLOOKUP(CW68,$B$2:$F$6,5,1),IF(CW68="B",VLOOKUP(CW68,$B$2:$F$6,5,1),IF(CW68="C",VLOOKUP(CW68,$B$2:$F$6,5,1),IF(CW68="D",VLOOKUP(CW68,$B$2:$F$6,5,1),IF(CW68="E",VLOOKUP(CW68,$B$2:$F$6,5,1),1))))),IF(CV68="BB",IF(CW68="A",VLOOKUP(CW68,$B$8:$F$12,5,1),IF(CW68="B",VLOOKUP(CW68,$B$8:$F$12,5,1),IF(CW68="C",VLOOKUP(CW68,$B$8:$F$12,5,1),IF(CW68="D",VLOOKUP(CW68,$B$8:$F$12,5,1),IF(CW68="E",VLOOKUP(CW68,$B$8:$F$12,5,1),1))))),IF(CV68="CC",IF(CW68="A",VLOOKUP(CW68,$B$14:$F$18,5,1),IF(CW68="B",VLOOKUP(CW68,$B$14:$F$18,5,1),IF(CW68="C",VLOOKUP(CW68,$B$14:$F$18,5,1),IF(CW68="D",VLOOKUP(CW68,$B$14:$F$18,5,1),IF(CW68="E",VLOOKUP(CW68,$B$14:$F$18,5,1),1))))),IF(CV68="DD",IF(CW68="A",VLOOKUP(CW68,$B$20:$F$24,5,1),IF(CW68="B",VLOOKUP(CW68,$B$20:$F$24,5,1),IF(CW68="C",VLOOKUP(CW68,$B$20:$F$24,5,1),IF(CW68="D",VLOOKUP(CW68,$B$20:$F$24,5,1),IF(CW68="E",VLOOKUP(CW68,$B$20:$F$24,5,1),1))))),0)))))</f>
        <v>2.4750000000000001</v>
      </c>
      <c r="DB68" s="82">
        <f t="shared" ref="DB68:DB100" si="13">SUM(CX68:DA68)</f>
        <v>11.495000000000001</v>
      </c>
    </row>
    <row r="69" spans="8:106" ht="19.5">
      <c r="H69" s="81" t="s">
        <v>43</v>
      </c>
      <c r="I69" s="79">
        <v>5</v>
      </c>
      <c r="J69" s="79" t="s">
        <v>20</v>
      </c>
      <c r="K69" s="78" t="s">
        <v>25</v>
      </c>
      <c r="L69" s="82">
        <v>7.7</v>
      </c>
      <c r="M69" s="82">
        <v>11</v>
      </c>
      <c r="N69" s="82">
        <v>3.5</v>
      </c>
      <c r="O69" s="82">
        <v>6.7</v>
      </c>
      <c r="P69" s="82">
        <v>28.9</v>
      </c>
      <c r="R69" s="81" t="s">
        <v>43</v>
      </c>
      <c r="S69" s="79">
        <v>1</v>
      </c>
      <c r="T69" s="79" t="s">
        <v>20</v>
      </c>
      <c r="U69" s="78" t="s">
        <v>25</v>
      </c>
      <c r="V69" s="82">
        <v>7.7</v>
      </c>
      <c r="W69" s="82">
        <v>11</v>
      </c>
      <c r="X69" s="82">
        <v>3.5</v>
      </c>
      <c r="Y69" s="82">
        <v>6.7</v>
      </c>
      <c r="Z69" s="82">
        <v>28.9</v>
      </c>
      <c r="AB69" s="81">
        <v>24</v>
      </c>
      <c r="AC69" s="79">
        <v>20</v>
      </c>
      <c r="AD69" s="79" t="s">
        <v>26</v>
      </c>
      <c r="AE69" s="78" t="s">
        <v>22</v>
      </c>
      <c r="AF69" s="82">
        <v>2.5</v>
      </c>
      <c r="AG69" s="82">
        <v>2.4</v>
      </c>
      <c r="AH69" s="82">
        <v>1.6</v>
      </c>
      <c r="AI69" s="82">
        <v>1.8</v>
      </c>
      <c r="AJ69" s="82">
        <v>8.3000000000000007</v>
      </c>
      <c r="AL69" s="81">
        <v>12.7</v>
      </c>
      <c r="AM69" s="79">
        <v>20</v>
      </c>
      <c r="AN69" s="79" t="s">
        <v>26</v>
      </c>
      <c r="AO69" s="78" t="s">
        <v>21</v>
      </c>
      <c r="AP69" s="82">
        <v>2.4</v>
      </c>
      <c r="AQ69" s="82">
        <v>2.2999999999999998</v>
      </c>
      <c r="AR69" s="82">
        <v>1.6</v>
      </c>
      <c r="AS69" s="82">
        <v>1.8</v>
      </c>
      <c r="AT69" s="82">
        <v>8.1</v>
      </c>
      <c r="AV69" s="81">
        <v>19</v>
      </c>
      <c r="AW69" s="79">
        <v>200</v>
      </c>
      <c r="AX69" s="79" t="s">
        <v>28</v>
      </c>
      <c r="AY69" s="78" t="s">
        <v>21</v>
      </c>
      <c r="AZ69" s="82">
        <v>1.85</v>
      </c>
      <c r="BA69" s="82">
        <v>1.85</v>
      </c>
      <c r="BB69" s="82">
        <v>1.2</v>
      </c>
      <c r="BC69" s="82">
        <v>1.3</v>
      </c>
      <c r="BD69" s="82">
        <v>6.2</v>
      </c>
      <c r="BF69" s="81" t="s">
        <v>43</v>
      </c>
      <c r="BG69" s="79">
        <v>10</v>
      </c>
      <c r="BH69" s="79" t="s">
        <v>20</v>
      </c>
      <c r="BI69" s="78" t="s">
        <v>25</v>
      </c>
      <c r="BJ69" s="82">
        <v>7.7</v>
      </c>
      <c r="BK69" s="82">
        <v>11</v>
      </c>
      <c r="BL69" s="82">
        <v>3.5</v>
      </c>
      <c r="BM69" s="82">
        <v>6.7</v>
      </c>
      <c r="BN69" s="82">
        <v>28.9</v>
      </c>
      <c r="BP69" s="81" t="s">
        <v>43</v>
      </c>
      <c r="BQ69" s="79">
        <v>1</v>
      </c>
      <c r="BR69" s="79" t="s">
        <v>20</v>
      </c>
      <c r="BS69" s="78" t="s">
        <v>25</v>
      </c>
      <c r="BT69" s="82">
        <v>7.7</v>
      </c>
      <c r="BU69" s="82">
        <v>11</v>
      </c>
      <c r="BV69" s="82">
        <v>3.5</v>
      </c>
      <c r="BW69" s="82">
        <v>6.7</v>
      </c>
      <c r="BX69" s="82">
        <v>28.9</v>
      </c>
      <c r="CJ69" s="182">
        <v>0</v>
      </c>
      <c r="CK69" s="23">
        <v>0</v>
      </c>
      <c r="CL69" s="79" t="s">
        <v>569</v>
      </c>
      <c r="CM69" s="78">
        <v>0</v>
      </c>
      <c r="CN69" s="82">
        <v>0</v>
      </c>
      <c r="CO69" s="82">
        <v>0</v>
      </c>
      <c r="CP69" s="82">
        <v>0</v>
      </c>
      <c r="CQ69" s="82">
        <v>0</v>
      </c>
      <c r="CR69" s="82">
        <v>0</v>
      </c>
      <c r="CT69" s="182">
        <f>'TABELA UNIFICADA 2024'!E69</f>
        <v>0</v>
      </c>
      <c r="CU69" s="23">
        <f>'TABELA UNIFICADA 2024'!F69</f>
        <v>1</v>
      </c>
      <c r="CV69" s="79" t="str">
        <f t="shared" si="7"/>
        <v>AA</v>
      </c>
      <c r="CW69" s="78" t="str">
        <f t="shared" si="8"/>
        <v>A</v>
      </c>
      <c r="CX69" s="82">
        <f t="shared" si="9"/>
        <v>3.4100000000000006</v>
      </c>
      <c r="CY69" s="82">
        <f t="shared" si="10"/>
        <v>3.4100000000000006</v>
      </c>
      <c r="CZ69" s="82">
        <f t="shared" si="11"/>
        <v>2.2000000000000002</v>
      </c>
      <c r="DA69" s="82">
        <f t="shared" si="12"/>
        <v>2.4750000000000001</v>
      </c>
      <c r="DB69" s="82">
        <f t="shared" si="13"/>
        <v>11.495000000000001</v>
      </c>
    </row>
    <row r="70" spans="8:106" ht="19.5">
      <c r="H70" s="81" t="s">
        <v>43</v>
      </c>
      <c r="I70" s="79">
        <v>80</v>
      </c>
      <c r="J70" s="79" t="s">
        <v>27</v>
      </c>
      <c r="K70" s="78" t="s">
        <v>25</v>
      </c>
      <c r="L70" s="82">
        <v>4.5999999999999996</v>
      </c>
      <c r="M70" s="82">
        <v>7.5</v>
      </c>
      <c r="N70" s="82">
        <v>2.5</v>
      </c>
      <c r="O70" s="82">
        <v>3.9</v>
      </c>
      <c r="P70" s="82">
        <v>18.5</v>
      </c>
      <c r="R70" s="109"/>
      <c r="S70" s="7"/>
      <c r="T70" s="7"/>
      <c r="U70" s="110"/>
      <c r="V70" s="111"/>
      <c r="W70" s="111"/>
      <c r="X70" s="111"/>
      <c r="Y70" s="111"/>
      <c r="Z70" s="111"/>
      <c r="AB70" s="81">
        <v>19.05</v>
      </c>
      <c r="AC70" s="79">
        <v>116</v>
      </c>
      <c r="AD70" s="79" t="s">
        <v>28</v>
      </c>
      <c r="AE70" s="78" t="s">
        <v>21</v>
      </c>
      <c r="AF70" s="82">
        <v>1.85</v>
      </c>
      <c r="AG70" s="82">
        <v>1.85</v>
      </c>
      <c r="AH70" s="82">
        <v>1.2</v>
      </c>
      <c r="AI70" s="82">
        <v>1.3</v>
      </c>
      <c r="AJ70" s="82">
        <v>6.2</v>
      </c>
      <c r="AL70" s="81">
        <v>28</v>
      </c>
      <c r="AM70" s="79">
        <v>40</v>
      </c>
      <c r="AN70" s="79" t="s">
        <v>26</v>
      </c>
      <c r="AO70" s="78" t="s">
        <v>22</v>
      </c>
      <c r="AP70" s="82">
        <v>2.5</v>
      </c>
      <c r="AQ70" s="82">
        <v>2.4</v>
      </c>
      <c r="AR70" s="82">
        <v>1.6</v>
      </c>
      <c r="AS70" s="82">
        <v>1.8</v>
      </c>
      <c r="AT70" s="82">
        <v>8.3000000000000007</v>
      </c>
      <c r="AV70" s="81" t="s">
        <v>43</v>
      </c>
      <c r="AW70" s="79">
        <v>6</v>
      </c>
      <c r="AX70" s="79" t="s">
        <v>20</v>
      </c>
      <c r="AY70" s="78" t="s">
        <v>25</v>
      </c>
      <c r="AZ70" s="82">
        <v>7.7</v>
      </c>
      <c r="BA70" s="82">
        <v>11</v>
      </c>
      <c r="BB70" s="82">
        <v>3.5</v>
      </c>
      <c r="BC70" s="82">
        <v>6.7</v>
      </c>
      <c r="BD70" s="82">
        <v>28.9</v>
      </c>
      <c r="BF70" s="81" t="s">
        <v>43</v>
      </c>
      <c r="BG70" s="79">
        <v>19</v>
      </c>
      <c r="BH70" s="79" t="s">
        <v>26</v>
      </c>
      <c r="BI70" s="78" t="s">
        <v>25</v>
      </c>
      <c r="BJ70" s="82">
        <v>6.9</v>
      </c>
      <c r="BK70" s="82">
        <v>9</v>
      </c>
      <c r="BL70" s="82">
        <v>3.4</v>
      </c>
      <c r="BM70" s="82">
        <v>5.8</v>
      </c>
      <c r="BN70" s="82">
        <v>25.1</v>
      </c>
      <c r="BP70" s="81" t="s">
        <v>43</v>
      </c>
      <c r="BQ70" s="79">
        <v>1</v>
      </c>
      <c r="BR70" s="79" t="s">
        <v>20</v>
      </c>
      <c r="BS70" s="78" t="s">
        <v>25</v>
      </c>
      <c r="BT70" s="82">
        <v>7.7</v>
      </c>
      <c r="BU70" s="82">
        <v>11</v>
      </c>
      <c r="BV70" s="82">
        <v>3.5</v>
      </c>
      <c r="BW70" s="82">
        <v>6.7</v>
      </c>
      <c r="BX70" s="82">
        <v>28.9</v>
      </c>
      <c r="CJ70" s="182">
        <v>0</v>
      </c>
      <c r="CK70" s="23">
        <v>0</v>
      </c>
      <c r="CL70" s="79" t="s">
        <v>569</v>
      </c>
      <c r="CM70" s="78">
        <v>0</v>
      </c>
      <c r="CN70" s="82">
        <v>0</v>
      </c>
      <c r="CO70" s="82">
        <v>0</v>
      </c>
      <c r="CP70" s="82">
        <v>0</v>
      </c>
      <c r="CQ70" s="82">
        <v>0</v>
      </c>
      <c r="CR70" s="82">
        <v>0</v>
      </c>
      <c r="CT70" s="182">
        <f>'TABELA UNIFICADA 2024'!E70</f>
        <v>0</v>
      </c>
      <c r="CU70" s="23">
        <f>'TABELA UNIFICADA 2024'!F70</f>
        <v>1</v>
      </c>
      <c r="CV70" s="79" t="str">
        <f t="shared" si="7"/>
        <v>AA</v>
      </c>
      <c r="CW70" s="78" t="str">
        <f t="shared" si="8"/>
        <v>A</v>
      </c>
      <c r="CX70" s="82">
        <f t="shared" si="9"/>
        <v>3.4100000000000006</v>
      </c>
      <c r="CY70" s="82">
        <f t="shared" si="10"/>
        <v>3.4100000000000006</v>
      </c>
      <c r="CZ70" s="82">
        <f t="shared" si="11"/>
        <v>2.2000000000000002</v>
      </c>
      <c r="DA70" s="82">
        <f t="shared" si="12"/>
        <v>2.4750000000000001</v>
      </c>
      <c r="DB70" s="82">
        <f t="shared" si="13"/>
        <v>11.495000000000001</v>
      </c>
    </row>
    <row r="71" spans="8:106" ht="19.5">
      <c r="H71" s="81" t="s">
        <v>43</v>
      </c>
      <c r="I71" s="79">
        <v>98</v>
      </c>
      <c r="J71" s="79" t="s">
        <v>27</v>
      </c>
      <c r="K71" s="78" t="s">
        <v>25</v>
      </c>
      <c r="L71" s="82">
        <v>4.5999999999999996</v>
      </c>
      <c r="M71" s="82">
        <v>7.5</v>
      </c>
      <c r="N71" s="82">
        <v>2.5</v>
      </c>
      <c r="O71" s="82">
        <v>3.9</v>
      </c>
      <c r="P71" s="82">
        <v>18.5</v>
      </c>
      <c r="R71" s="109"/>
      <c r="S71" s="7"/>
      <c r="T71" s="7"/>
      <c r="U71" s="110"/>
      <c r="V71" s="111"/>
      <c r="W71" s="111"/>
      <c r="X71" s="111"/>
      <c r="Y71" s="111"/>
      <c r="Z71" s="111"/>
      <c r="AB71" s="81">
        <v>19</v>
      </c>
      <c r="AC71" s="79">
        <v>50</v>
      </c>
      <c r="AD71" s="79" t="s">
        <v>26</v>
      </c>
      <c r="AE71" s="78" t="s">
        <v>21</v>
      </c>
      <c r="AF71" s="82">
        <v>2.4</v>
      </c>
      <c r="AG71" s="82">
        <v>2.2999999999999998</v>
      </c>
      <c r="AH71" s="82">
        <v>1.6</v>
      </c>
      <c r="AI71" s="82">
        <v>1.8</v>
      </c>
      <c r="AJ71" s="82">
        <v>8.1</v>
      </c>
      <c r="AL71" s="81">
        <v>25.4</v>
      </c>
      <c r="AM71" s="79">
        <v>6</v>
      </c>
      <c r="AN71" s="79" t="s">
        <v>20</v>
      </c>
      <c r="AO71" s="78" t="s">
        <v>22</v>
      </c>
      <c r="AP71" s="82">
        <v>3.2</v>
      </c>
      <c r="AQ71" s="82">
        <v>3.2</v>
      </c>
      <c r="AR71" s="82">
        <v>2</v>
      </c>
      <c r="AS71" s="82">
        <v>2.25</v>
      </c>
      <c r="AT71" s="82">
        <v>10.65</v>
      </c>
      <c r="AV71" s="81" t="s">
        <v>43</v>
      </c>
      <c r="AW71" s="79">
        <v>5</v>
      </c>
      <c r="AX71" s="79" t="s">
        <v>20</v>
      </c>
      <c r="AY71" s="78" t="s">
        <v>25</v>
      </c>
      <c r="AZ71" s="82">
        <v>7.7</v>
      </c>
      <c r="BA71" s="82">
        <v>11</v>
      </c>
      <c r="BB71" s="82">
        <v>3.5</v>
      </c>
      <c r="BC71" s="82">
        <v>6.7</v>
      </c>
      <c r="BD71" s="82">
        <v>28.9</v>
      </c>
      <c r="BF71" s="81">
        <v>24</v>
      </c>
      <c r="BG71" s="79">
        <v>99</v>
      </c>
      <c r="BH71" s="79" t="s">
        <v>27</v>
      </c>
      <c r="BI71" s="78" t="s">
        <v>22</v>
      </c>
      <c r="BJ71" s="82">
        <v>2</v>
      </c>
      <c r="BK71" s="82">
        <v>2</v>
      </c>
      <c r="BL71" s="82">
        <v>1.35</v>
      </c>
      <c r="BM71" s="82">
        <v>1.35</v>
      </c>
      <c r="BN71" s="82">
        <v>6.6999999999999993</v>
      </c>
      <c r="BP71" s="81">
        <v>24</v>
      </c>
      <c r="BQ71" s="79">
        <v>80</v>
      </c>
      <c r="BR71" s="79" t="s">
        <v>27</v>
      </c>
      <c r="BS71" s="78" t="s">
        <v>22</v>
      </c>
      <c r="BT71" s="82">
        <v>2</v>
      </c>
      <c r="BU71" s="82">
        <v>2</v>
      </c>
      <c r="BV71" s="82">
        <v>1.35</v>
      </c>
      <c r="BW71" s="82">
        <v>1.35</v>
      </c>
      <c r="BX71" s="82">
        <v>6.6999999999999993</v>
      </c>
      <c r="CJ71" s="182">
        <v>0</v>
      </c>
      <c r="CK71" s="23">
        <v>0</v>
      </c>
      <c r="CL71" s="79" t="s">
        <v>569</v>
      </c>
      <c r="CM71" s="78">
        <v>0</v>
      </c>
      <c r="CN71" s="82">
        <v>0</v>
      </c>
      <c r="CO71" s="82">
        <v>0</v>
      </c>
      <c r="CP71" s="82">
        <v>0</v>
      </c>
      <c r="CQ71" s="82">
        <v>0</v>
      </c>
      <c r="CR71" s="82">
        <v>0</v>
      </c>
      <c r="CT71" s="182">
        <f>'TABELA UNIFICADA 2024'!E71</f>
        <v>0</v>
      </c>
      <c r="CU71" s="23">
        <f>'TABELA UNIFICADA 2024'!F71</f>
        <v>1</v>
      </c>
      <c r="CV71" s="79" t="str">
        <f t="shared" si="7"/>
        <v>AA</v>
      </c>
      <c r="CW71" s="78" t="str">
        <f t="shared" si="8"/>
        <v>A</v>
      </c>
      <c r="CX71" s="82">
        <f t="shared" si="9"/>
        <v>3.4100000000000006</v>
      </c>
      <c r="CY71" s="82">
        <f t="shared" si="10"/>
        <v>3.4100000000000006</v>
      </c>
      <c r="CZ71" s="82">
        <f t="shared" si="11"/>
        <v>2.2000000000000002</v>
      </c>
      <c r="DA71" s="82">
        <f t="shared" si="12"/>
        <v>2.4750000000000001</v>
      </c>
      <c r="DB71" s="82">
        <f t="shared" si="13"/>
        <v>11.495000000000001</v>
      </c>
    </row>
    <row r="72" spans="8:106" ht="19.5">
      <c r="H72" s="81">
        <v>19.05</v>
      </c>
      <c r="I72" s="79">
        <v>100</v>
      </c>
      <c r="J72" s="79" t="s">
        <v>28</v>
      </c>
      <c r="K72" s="78" t="s">
        <v>21</v>
      </c>
      <c r="L72" s="82">
        <v>1.85</v>
      </c>
      <c r="M72" s="82">
        <v>1.85</v>
      </c>
      <c r="N72" s="82">
        <v>1.2</v>
      </c>
      <c r="O72" s="82">
        <v>1.3</v>
      </c>
      <c r="P72" s="82">
        <v>6.2</v>
      </c>
      <c r="R72" s="109"/>
      <c r="S72" s="7"/>
      <c r="T72" s="7"/>
      <c r="U72" s="110"/>
      <c r="V72" s="111"/>
      <c r="W72" s="111"/>
      <c r="X72" s="111"/>
      <c r="Y72" s="111"/>
      <c r="Z72" s="111"/>
      <c r="AB72" s="81">
        <v>19</v>
      </c>
      <c r="AC72" s="79">
        <v>49</v>
      </c>
      <c r="AD72" s="79" t="s">
        <v>26</v>
      </c>
      <c r="AE72" s="78" t="s">
        <v>21</v>
      </c>
      <c r="AF72" s="82">
        <v>2.4</v>
      </c>
      <c r="AG72" s="82">
        <v>2.2999999999999998</v>
      </c>
      <c r="AH72" s="82">
        <v>1.6</v>
      </c>
      <c r="AI72" s="82">
        <v>1.8</v>
      </c>
      <c r="AJ72" s="82">
        <v>8.1</v>
      </c>
      <c r="AL72" s="81">
        <v>19.05</v>
      </c>
      <c r="AM72" s="79">
        <v>10</v>
      </c>
      <c r="AN72" s="79" t="s">
        <v>20</v>
      </c>
      <c r="AO72" s="78" t="s">
        <v>21</v>
      </c>
      <c r="AP72" s="82">
        <v>3.1</v>
      </c>
      <c r="AQ72" s="82">
        <v>3.1</v>
      </c>
      <c r="AR72" s="82">
        <v>2</v>
      </c>
      <c r="AS72" s="82">
        <v>2.25</v>
      </c>
      <c r="AT72" s="82">
        <v>10.45</v>
      </c>
      <c r="AV72" s="81">
        <v>101.6</v>
      </c>
      <c r="AW72" s="79">
        <v>3</v>
      </c>
      <c r="AX72" s="79" t="s">
        <v>20</v>
      </c>
      <c r="AY72" s="78" t="s">
        <v>25</v>
      </c>
      <c r="AZ72" s="82">
        <v>7.7</v>
      </c>
      <c r="BA72" s="82">
        <v>11</v>
      </c>
      <c r="BB72" s="82">
        <v>3.5</v>
      </c>
      <c r="BC72" s="82">
        <v>6.7</v>
      </c>
      <c r="BD72" s="82">
        <v>28.9</v>
      </c>
      <c r="BF72" s="81">
        <v>28</v>
      </c>
      <c r="BG72" s="79">
        <v>31</v>
      </c>
      <c r="BH72" s="79" t="s">
        <v>26</v>
      </c>
      <c r="BI72" s="78" t="s">
        <v>22</v>
      </c>
      <c r="BJ72" s="82">
        <v>2.5</v>
      </c>
      <c r="BK72" s="82">
        <v>2.4</v>
      </c>
      <c r="BL72" s="82">
        <v>1.6</v>
      </c>
      <c r="BM72" s="82">
        <v>1.8</v>
      </c>
      <c r="BN72" s="82">
        <v>8.3000000000000007</v>
      </c>
      <c r="BP72" s="81" t="s">
        <v>43</v>
      </c>
      <c r="BQ72" s="79">
        <v>4</v>
      </c>
      <c r="BR72" s="79" t="s">
        <v>20</v>
      </c>
      <c r="BS72" s="78" t="s">
        <v>25</v>
      </c>
      <c r="BT72" s="82">
        <v>7.7</v>
      </c>
      <c r="BU72" s="82">
        <v>11</v>
      </c>
      <c r="BV72" s="82">
        <v>3.5</v>
      </c>
      <c r="BW72" s="82">
        <v>6.7</v>
      </c>
      <c r="BX72" s="82">
        <v>28.9</v>
      </c>
      <c r="CJ72" s="182">
        <v>0</v>
      </c>
      <c r="CK72" s="23">
        <v>0</v>
      </c>
      <c r="CL72" s="79" t="s">
        <v>569</v>
      </c>
      <c r="CM72" s="78">
        <v>0</v>
      </c>
      <c r="CN72" s="82">
        <v>0</v>
      </c>
      <c r="CO72" s="82">
        <v>0</v>
      </c>
      <c r="CP72" s="82">
        <v>0</v>
      </c>
      <c r="CQ72" s="82">
        <v>0</v>
      </c>
      <c r="CR72" s="82">
        <v>0</v>
      </c>
      <c r="CT72" s="182">
        <f>'TABELA UNIFICADA 2024'!E72</f>
        <v>0</v>
      </c>
      <c r="CU72" s="23">
        <f>'TABELA UNIFICADA 2024'!F72</f>
        <v>91</v>
      </c>
      <c r="CV72" s="79" t="str">
        <f t="shared" si="7"/>
        <v>CC</v>
      </c>
      <c r="CW72" s="78" t="str">
        <f t="shared" si="8"/>
        <v>A</v>
      </c>
      <c r="CX72" s="82">
        <f t="shared" si="9"/>
        <v>2.2000000000000002</v>
      </c>
      <c r="CY72" s="82">
        <f t="shared" si="10"/>
        <v>2.2000000000000002</v>
      </c>
      <c r="CZ72" s="82">
        <f t="shared" si="11"/>
        <v>1.4850000000000003</v>
      </c>
      <c r="DA72" s="82">
        <f t="shared" si="12"/>
        <v>1.4850000000000003</v>
      </c>
      <c r="DB72" s="82">
        <f t="shared" si="13"/>
        <v>7.370000000000001</v>
      </c>
    </row>
    <row r="73" spans="8:106" ht="19.5">
      <c r="H73" s="81" t="s">
        <v>43</v>
      </c>
      <c r="I73" s="79">
        <v>420</v>
      </c>
      <c r="J73" s="79" t="s">
        <v>28</v>
      </c>
      <c r="K73" s="78" t="s">
        <v>25</v>
      </c>
      <c r="L73" s="82">
        <v>4.3</v>
      </c>
      <c r="M73" s="82">
        <v>7</v>
      </c>
      <c r="N73" s="82">
        <v>2.6</v>
      </c>
      <c r="O73" s="82">
        <v>3.9</v>
      </c>
      <c r="P73" s="82">
        <v>17.8</v>
      </c>
      <c r="R73" s="109"/>
      <c r="S73" s="7"/>
      <c r="T73" s="7"/>
      <c r="U73" s="110"/>
      <c r="V73" s="111"/>
      <c r="W73" s="111"/>
      <c r="X73" s="111"/>
      <c r="Y73" s="111"/>
      <c r="Z73" s="111"/>
      <c r="AB73" s="81">
        <v>45</v>
      </c>
      <c r="AC73" s="79">
        <v>6</v>
      </c>
      <c r="AD73" s="79" t="s">
        <v>20</v>
      </c>
      <c r="AE73" s="78" t="s">
        <v>24</v>
      </c>
      <c r="AF73" s="82">
        <v>5.7</v>
      </c>
      <c r="AG73" s="82">
        <v>6.8</v>
      </c>
      <c r="AH73" s="82">
        <v>3.2</v>
      </c>
      <c r="AI73" s="82">
        <v>4.2</v>
      </c>
      <c r="AJ73" s="82">
        <v>19.899999999999999</v>
      </c>
      <c r="AL73" s="81">
        <v>31.75</v>
      </c>
      <c r="AM73" s="79">
        <v>10</v>
      </c>
      <c r="AN73" s="79" t="s">
        <v>20</v>
      </c>
      <c r="AO73" s="78" t="s">
        <v>23</v>
      </c>
      <c r="AP73" s="82">
        <v>4.4000000000000004</v>
      </c>
      <c r="AQ73" s="82">
        <v>4.7</v>
      </c>
      <c r="AR73" s="82">
        <v>2</v>
      </c>
      <c r="AS73" s="82">
        <v>2.25</v>
      </c>
      <c r="AT73" s="82">
        <v>13.350000000000001</v>
      </c>
      <c r="AV73" s="81" t="s">
        <v>43</v>
      </c>
      <c r="AW73" s="79">
        <v>1</v>
      </c>
      <c r="AX73" s="79" t="s">
        <v>20</v>
      </c>
      <c r="AY73" s="78" t="s">
        <v>25</v>
      </c>
      <c r="AZ73" s="82">
        <v>7.7</v>
      </c>
      <c r="BA73" s="82">
        <v>11</v>
      </c>
      <c r="BB73" s="82">
        <v>3.5</v>
      </c>
      <c r="BC73" s="82">
        <v>6.7</v>
      </c>
      <c r="BD73" s="82">
        <v>28.9</v>
      </c>
      <c r="BF73" s="81" t="s">
        <v>43</v>
      </c>
      <c r="BG73" s="79">
        <v>5</v>
      </c>
      <c r="BH73" s="79" t="s">
        <v>20</v>
      </c>
      <c r="BI73" s="78" t="s">
        <v>25</v>
      </c>
      <c r="BJ73" s="82">
        <v>7.7</v>
      </c>
      <c r="BK73" s="82">
        <v>11</v>
      </c>
      <c r="BL73" s="82">
        <v>3.5</v>
      </c>
      <c r="BM73" s="82">
        <v>6.7</v>
      </c>
      <c r="BN73" s="82">
        <v>28.9</v>
      </c>
      <c r="BP73" s="81" t="s">
        <v>43</v>
      </c>
      <c r="BQ73" s="79">
        <v>4</v>
      </c>
      <c r="BR73" s="79" t="s">
        <v>20</v>
      </c>
      <c r="BS73" s="78" t="s">
        <v>25</v>
      </c>
      <c r="BT73" s="82">
        <v>7.7</v>
      </c>
      <c r="BU73" s="82">
        <v>11</v>
      </c>
      <c r="BV73" s="82">
        <v>3.5</v>
      </c>
      <c r="BW73" s="82">
        <v>6.7</v>
      </c>
      <c r="BX73" s="82">
        <v>28.9</v>
      </c>
      <c r="CJ73" s="182">
        <v>0</v>
      </c>
      <c r="CK73" s="23">
        <v>0</v>
      </c>
      <c r="CL73" s="79" t="s">
        <v>569</v>
      </c>
      <c r="CM73" s="78">
        <v>0</v>
      </c>
      <c r="CN73" s="82">
        <v>0</v>
      </c>
      <c r="CO73" s="82">
        <v>0</v>
      </c>
      <c r="CP73" s="82">
        <v>0</v>
      </c>
      <c r="CQ73" s="82">
        <v>0</v>
      </c>
      <c r="CR73" s="82">
        <v>0</v>
      </c>
      <c r="CT73" s="182">
        <f>'TABELA UNIFICADA 2024'!E73</f>
        <v>0</v>
      </c>
      <c r="CU73" s="23">
        <f>'TABELA UNIFICADA 2024'!F73</f>
        <v>2</v>
      </c>
      <c r="CV73" s="79" t="str">
        <f t="shared" si="7"/>
        <v>AA</v>
      </c>
      <c r="CW73" s="78" t="str">
        <f t="shared" si="8"/>
        <v>A</v>
      </c>
      <c r="CX73" s="82">
        <f t="shared" si="9"/>
        <v>3.4100000000000006</v>
      </c>
      <c r="CY73" s="82">
        <f t="shared" si="10"/>
        <v>3.4100000000000006</v>
      </c>
      <c r="CZ73" s="82">
        <f t="shared" si="11"/>
        <v>2.2000000000000002</v>
      </c>
      <c r="DA73" s="82">
        <f t="shared" si="12"/>
        <v>2.4750000000000001</v>
      </c>
      <c r="DB73" s="82">
        <f t="shared" si="13"/>
        <v>11.495000000000001</v>
      </c>
    </row>
    <row r="74" spans="8:106" ht="19.5">
      <c r="H74" s="81">
        <v>19.05</v>
      </c>
      <c r="I74" s="79">
        <v>20</v>
      </c>
      <c r="J74" s="79" t="s">
        <v>26</v>
      </c>
      <c r="K74" s="78" t="s">
        <v>21</v>
      </c>
      <c r="L74" s="82">
        <v>2.4</v>
      </c>
      <c r="M74" s="82">
        <v>2.2999999999999998</v>
      </c>
      <c r="N74" s="82">
        <v>1.6</v>
      </c>
      <c r="O74" s="82">
        <v>1.8</v>
      </c>
      <c r="P74" s="82">
        <v>8.1</v>
      </c>
      <c r="R74" s="109"/>
      <c r="S74" s="7"/>
      <c r="T74" s="7"/>
      <c r="U74" s="110"/>
      <c r="V74" s="111"/>
      <c r="W74" s="111"/>
      <c r="X74" s="111"/>
      <c r="Y74" s="111"/>
      <c r="Z74" s="111"/>
      <c r="AB74" s="81">
        <v>30</v>
      </c>
      <c r="AC74" s="79">
        <v>11</v>
      </c>
      <c r="AD74" s="79" t="s">
        <v>26</v>
      </c>
      <c r="AE74" s="78" t="s">
        <v>22</v>
      </c>
      <c r="AF74" s="82">
        <v>2.5</v>
      </c>
      <c r="AG74" s="82">
        <v>2.4</v>
      </c>
      <c r="AH74" s="82">
        <v>1.6</v>
      </c>
      <c r="AI74" s="82">
        <v>1.8</v>
      </c>
      <c r="AJ74" s="82">
        <v>8.3000000000000007</v>
      </c>
      <c r="AL74" s="81">
        <v>24</v>
      </c>
      <c r="AM74" s="79">
        <v>149</v>
      </c>
      <c r="AN74" s="79" t="s">
        <v>28</v>
      </c>
      <c r="AO74" s="78" t="s">
        <v>22</v>
      </c>
      <c r="AP74" s="82">
        <v>1.85</v>
      </c>
      <c r="AQ74" s="82">
        <v>1.85</v>
      </c>
      <c r="AR74" s="82">
        <v>1.2</v>
      </c>
      <c r="AS74" s="82">
        <v>1.3</v>
      </c>
      <c r="AT74" s="82">
        <v>6.2</v>
      </c>
      <c r="AV74" s="81" t="s">
        <v>43</v>
      </c>
      <c r="AW74" s="79">
        <v>1</v>
      </c>
      <c r="AX74" s="79" t="s">
        <v>20</v>
      </c>
      <c r="AY74" s="78" t="s">
        <v>25</v>
      </c>
      <c r="AZ74" s="82">
        <v>7.7</v>
      </c>
      <c r="BA74" s="82">
        <v>11</v>
      </c>
      <c r="BB74" s="82">
        <v>3.5</v>
      </c>
      <c r="BC74" s="82">
        <v>6.7</v>
      </c>
      <c r="BD74" s="82">
        <v>28.9</v>
      </c>
      <c r="BF74" s="81" t="s">
        <v>43</v>
      </c>
      <c r="BG74" s="79">
        <v>5</v>
      </c>
      <c r="BH74" s="79" t="s">
        <v>20</v>
      </c>
      <c r="BI74" s="78" t="s">
        <v>25</v>
      </c>
      <c r="BJ74" s="82">
        <v>7.7</v>
      </c>
      <c r="BK74" s="82">
        <v>11</v>
      </c>
      <c r="BL74" s="82">
        <v>3.5</v>
      </c>
      <c r="BM74" s="82">
        <v>6.7</v>
      </c>
      <c r="BN74" s="82">
        <v>28.9</v>
      </c>
      <c r="CJ74" s="182">
        <v>0</v>
      </c>
      <c r="CK74" s="23">
        <v>0</v>
      </c>
      <c r="CL74" s="79" t="s">
        <v>569</v>
      </c>
      <c r="CM74" s="78">
        <v>0</v>
      </c>
      <c r="CN74" s="82">
        <v>0</v>
      </c>
      <c r="CO74" s="82">
        <v>0</v>
      </c>
      <c r="CP74" s="82">
        <v>0</v>
      </c>
      <c r="CQ74" s="82">
        <v>0</v>
      </c>
      <c r="CR74" s="82">
        <v>0</v>
      </c>
      <c r="CT74" s="182">
        <f>'TABELA UNIFICADA 2024'!E74</f>
        <v>0</v>
      </c>
      <c r="CU74" s="23">
        <f>'TABELA UNIFICADA 2024'!F74</f>
        <v>2</v>
      </c>
      <c r="CV74" s="79" t="str">
        <f t="shared" si="7"/>
        <v>AA</v>
      </c>
      <c r="CW74" s="78" t="str">
        <f t="shared" si="8"/>
        <v>A</v>
      </c>
      <c r="CX74" s="82">
        <f t="shared" si="9"/>
        <v>3.4100000000000006</v>
      </c>
      <c r="CY74" s="82">
        <f t="shared" si="10"/>
        <v>3.4100000000000006</v>
      </c>
      <c r="CZ74" s="82">
        <f t="shared" si="11"/>
        <v>2.2000000000000002</v>
      </c>
      <c r="DA74" s="82">
        <f t="shared" si="12"/>
        <v>2.4750000000000001</v>
      </c>
      <c r="DB74" s="82">
        <f t="shared" si="13"/>
        <v>11.495000000000001</v>
      </c>
    </row>
    <row r="75" spans="8:106" ht="19.5">
      <c r="H75" s="81">
        <v>19.05</v>
      </c>
      <c r="I75" s="79">
        <v>240</v>
      </c>
      <c r="J75" s="79" t="s">
        <v>28</v>
      </c>
      <c r="K75" s="78" t="s">
        <v>21</v>
      </c>
      <c r="L75" s="82">
        <v>1.85</v>
      </c>
      <c r="M75" s="82">
        <v>1.85</v>
      </c>
      <c r="N75" s="82">
        <v>1.2</v>
      </c>
      <c r="O75" s="82">
        <v>1.3</v>
      </c>
      <c r="P75" s="82">
        <v>6.2</v>
      </c>
      <c r="R75" s="109"/>
      <c r="S75" s="7"/>
      <c r="T75" s="7"/>
      <c r="U75" s="110"/>
      <c r="V75" s="111"/>
      <c r="W75" s="111"/>
      <c r="X75" s="111"/>
      <c r="Y75" s="111"/>
      <c r="Z75" s="111"/>
      <c r="AB75" s="81">
        <v>15.88</v>
      </c>
      <c r="AC75" s="79">
        <v>196</v>
      </c>
      <c r="AD75" s="79" t="s">
        <v>28</v>
      </c>
      <c r="AE75" s="78" t="s">
        <v>21</v>
      </c>
      <c r="AF75" s="82">
        <v>1.85</v>
      </c>
      <c r="AG75" s="82">
        <v>1.85</v>
      </c>
      <c r="AH75" s="82">
        <v>1.2</v>
      </c>
      <c r="AI75" s="82">
        <v>1.3</v>
      </c>
      <c r="AJ75" s="82">
        <v>6.2</v>
      </c>
      <c r="AL75" s="81">
        <v>19</v>
      </c>
      <c r="AM75" s="79">
        <v>150</v>
      </c>
      <c r="AN75" s="79" t="s">
        <v>28</v>
      </c>
      <c r="AO75" s="78" t="s">
        <v>21</v>
      </c>
      <c r="AP75" s="82">
        <v>1.85</v>
      </c>
      <c r="AQ75" s="82">
        <v>1.85</v>
      </c>
      <c r="AR75" s="82">
        <v>1.2</v>
      </c>
      <c r="AS75" s="82">
        <v>1.3</v>
      </c>
      <c r="AT75" s="82">
        <v>6.2</v>
      </c>
      <c r="BF75" s="81">
        <v>14</v>
      </c>
      <c r="BG75" s="79">
        <v>12</v>
      </c>
      <c r="BH75" s="79" t="s">
        <v>26</v>
      </c>
      <c r="BI75" s="78" t="s">
        <v>21</v>
      </c>
      <c r="BJ75" s="82">
        <v>2.4</v>
      </c>
      <c r="BK75" s="82">
        <v>2.2999999999999998</v>
      </c>
      <c r="BL75" s="82">
        <v>1.6</v>
      </c>
      <c r="BM75" s="82">
        <v>1.8</v>
      </c>
      <c r="BN75" s="82">
        <v>8.1</v>
      </c>
      <c r="CJ75" s="182">
        <v>0</v>
      </c>
      <c r="CK75" s="23">
        <v>0</v>
      </c>
      <c r="CL75" s="79" t="s">
        <v>569</v>
      </c>
      <c r="CM75" s="78">
        <v>0</v>
      </c>
      <c r="CN75" s="82">
        <v>0</v>
      </c>
      <c r="CO75" s="82">
        <v>0</v>
      </c>
      <c r="CP75" s="82">
        <v>0</v>
      </c>
      <c r="CQ75" s="82">
        <v>0</v>
      </c>
      <c r="CR75" s="82">
        <v>0</v>
      </c>
      <c r="CT75" s="182">
        <f>'TABELA UNIFICADA 2024'!E75</f>
        <v>0</v>
      </c>
      <c r="CU75" s="23">
        <f>'TABELA UNIFICADA 2024'!F75</f>
        <v>4</v>
      </c>
      <c r="CV75" s="79" t="str">
        <f t="shared" si="7"/>
        <v>AA</v>
      </c>
      <c r="CW75" s="78" t="str">
        <f t="shared" si="8"/>
        <v>A</v>
      </c>
      <c r="CX75" s="82">
        <f t="shared" si="9"/>
        <v>3.4100000000000006</v>
      </c>
      <c r="CY75" s="82">
        <f t="shared" si="10"/>
        <v>3.4100000000000006</v>
      </c>
      <c r="CZ75" s="82">
        <f t="shared" si="11"/>
        <v>2.2000000000000002</v>
      </c>
      <c r="DA75" s="82">
        <f t="shared" si="12"/>
        <v>2.4750000000000001</v>
      </c>
      <c r="DB75" s="82">
        <f t="shared" si="13"/>
        <v>11.495000000000001</v>
      </c>
    </row>
    <row r="76" spans="8:106" ht="19.5">
      <c r="H76" s="81">
        <v>19.05</v>
      </c>
      <c r="I76" s="79">
        <v>206</v>
      </c>
      <c r="J76" s="79" t="s">
        <v>28</v>
      </c>
      <c r="K76" s="78" t="s">
        <v>21</v>
      </c>
      <c r="L76" s="82">
        <v>1.85</v>
      </c>
      <c r="M76" s="82">
        <v>1.85</v>
      </c>
      <c r="N76" s="82">
        <v>1.2</v>
      </c>
      <c r="O76" s="82">
        <v>1.3</v>
      </c>
      <c r="P76" s="82">
        <v>6.2</v>
      </c>
      <c r="R76" s="109"/>
      <c r="S76" s="7"/>
      <c r="T76" s="7"/>
      <c r="U76" s="110"/>
      <c r="V76" s="111"/>
      <c r="W76" s="111"/>
      <c r="X76" s="111"/>
      <c r="Y76" s="111"/>
      <c r="Z76" s="111"/>
      <c r="AB76" s="81">
        <v>42</v>
      </c>
      <c r="AC76" s="79">
        <v>8</v>
      </c>
      <c r="AD76" s="79" t="s">
        <v>20</v>
      </c>
      <c r="AE76" s="78" t="s">
        <v>24</v>
      </c>
      <c r="AF76" s="82">
        <v>5.7</v>
      </c>
      <c r="AG76" s="82">
        <v>6.8</v>
      </c>
      <c r="AH76" s="82">
        <v>3.2</v>
      </c>
      <c r="AI76" s="82">
        <v>4.2</v>
      </c>
      <c r="AJ76" s="82">
        <v>19.899999999999999</v>
      </c>
      <c r="AL76" s="81" t="s">
        <v>43</v>
      </c>
      <c r="AM76" s="79">
        <v>525</v>
      </c>
      <c r="AN76" s="79" t="s">
        <v>28</v>
      </c>
      <c r="AO76" s="78" t="s">
        <v>25</v>
      </c>
      <c r="AP76" s="82">
        <v>4.3</v>
      </c>
      <c r="AQ76" s="82">
        <v>7</v>
      </c>
      <c r="AR76" s="82">
        <v>2.6</v>
      </c>
      <c r="AS76" s="82">
        <v>3.9</v>
      </c>
      <c r="AT76" s="82">
        <v>17.8</v>
      </c>
      <c r="BF76" s="81">
        <v>22.2</v>
      </c>
      <c r="BG76" s="79">
        <v>21</v>
      </c>
      <c r="BH76" s="79" t="s">
        <v>26</v>
      </c>
      <c r="BI76" s="78" t="s">
        <v>21</v>
      </c>
      <c r="BJ76" s="82">
        <v>2.4</v>
      </c>
      <c r="BK76" s="82">
        <v>2.2999999999999998</v>
      </c>
      <c r="BL76" s="82">
        <v>1.6</v>
      </c>
      <c r="BM76" s="82">
        <v>1.8</v>
      </c>
      <c r="BN76" s="82">
        <v>8.1</v>
      </c>
      <c r="CJ76" s="182">
        <v>0</v>
      </c>
      <c r="CK76" s="23">
        <v>0</v>
      </c>
      <c r="CL76" s="79" t="s">
        <v>569</v>
      </c>
      <c r="CM76" s="78">
        <v>0</v>
      </c>
      <c r="CN76" s="82">
        <v>0</v>
      </c>
      <c r="CO76" s="82">
        <v>0</v>
      </c>
      <c r="CP76" s="82">
        <v>0</v>
      </c>
      <c r="CQ76" s="82">
        <v>0</v>
      </c>
      <c r="CR76" s="82">
        <v>0</v>
      </c>
      <c r="CT76" s="182">
        <f>'TABELA UNIFICADA 2024'!E76</f>
        <v>0</v>
      </c>
      <c r="CU76" s="23">
        <f>'TABELA UNIFICADA 2024'!F76</f>
        <v>3</v>
      </c>
      <c r="CV76" s="79" t="str">
        <f t="shared" si="7"/>
        <v>AA</v>
      </c>
      <c r="CW76" s="78" t="str">
        <f t="shared" si="8"/>
        <v>A</v>
      </c>
      <c r="CX76" s="82">
        <f t="shared" si="9"/>
        <v>3.4100000000000006</v>
      </c>
      <c r="CY76" s="82">
        <f t="shared" si="10"/>
        <v>3.4100000000000006</v>
      </c>
      <c r="CZ76" s="82">
        <f t="shared" si="11"/>
        <v>2.2000000000000002</v>
      </c>
      <c r="DA76" s="82">
        <f t="shared" si="12"/>
        <v>2.4750000000000001</v>
      </c>
      <c r="DB76" s="82">
        <f t="shared" si="13"/>
        <v>11.495000000000001</v>
      </c>
    </row>
    <row r="77" spans="8:106" ht="19.5">
      <c r="H77" s="81">
        <v>19.05</v>
      </c>
      <c r="I77" s="79">
        <v>60</v>
      </c>
      <c r="J77" s="79" t="s">
        <v>27</v>
      </c>
      <c r="K77" s="78" t="s">
        <v>21</v>
      </c>
      <c r="L77" s="82">
        <v>2</v>
      </c>
      <c r="M77" s="82">
        <v>2</v>
      </c>
      <c r="N77" s="82">
        <v>1.35</v>
      </c>
      <c r="O77" s="82">
        <v>1.35</v>
      </c>
      <c r="P77" s="82">
        <v>6.6999999999999993</v>
      </c>
      <c r="R77" s="109"/>
      <c r="S77" s="7"/>
      <c r="T77" s="7"/>
      <c r="U77" s="110"/>
      <c r="V77" s="111"/>
      <c r="W77" s="111"/>
      <c r="X77" s="111"/>
      <c r="Y77" s="111"/>
      <c r="Z77" s="111"/>
      <c r="AB77" s="81">
        <v>19</v>
      </c>
      <c r="AC77" s="79">
        <v>150</v>
      </c>
      <c r="AD77" s="79" t="s">
        <v>28</v>
      </c>
      <c r="AE77" s="78" t="s">
        <v>21</v>
      </c>
      <c r="AF77" s="82">
        <v>1.85</v>
      </c>
      <c r="AG77" s="82">
        <v>1.85</v>
      </c>
      <c r="AH77" s="82">
        <v>1.2</v>
      </c>
      <c r="AI77" s="82">
        <v>1.3</v>
      </c>
      <c r="AJ77" s="82">
        <v>6.2</v>
      </c>
      <c r="AL77" s="81">
        <v>24</v>
      </c>
      <c r="AM77" s="79">
        <v>50</v>
      </c>
      <c r="AN77" s="79" t="s">
        <v>26</v>
      </c>
      <c r="AO77" s="78" t="s">
        <v>22</v>
      </c>
      <c r="AP77" s="82">
        <v>2.5</v>
      </c>
      <c r="AQ77" s="82">
        <v>2.4</v>
      </c>
      <c r="AR77" s="82">
        <v>1.6</v>
      </c>
      <c r="AS77" s="82">
        <v>1.8</v>
      </c>
      <c r="AT77" s="82">
        <v>8.3000000000000007</v>
      </c>
      <c r="BF77" s="81">
        <v>19.05</v>
      </c>
      <c r="BG77" s="79">
        <v>80</v>
      </c>
      <c r="BH77" s="79" t="s">
        <v>27</v>
      </c>
      <c r="BI77" s="78" t="s">
        <v>21</v>
      </c>
      <c r="BJ77" s="82">
        <v>2</v>
      </c>
      <c r="BK77" s="82">
        <v>2</v>
      </c>
      <c r="BL77" s="82">
        <v>1.35</v>
      </c>
      <c r="BM77" s="82">
        <v>1.35</v>
      </c>
      <c r="BN77" s="82">
        <v>6.6999999999999993</v>
      </c>
      <c r="CJ77" s="182">
        <v>0</v>
      </c>
      <c r="CK77" s="23">
        <v>0</v>
      </c>
      <c r="CL77" s="79" t="s">
        <v>569</v>
      </c>
      <c r="CM77" s="78">
        <v>0</v>
      </c>
      <c r="CN77" s="82">
        <v>0</v>
      </c>
      <c r="CO77" s="82">
        <v>0</v>
      </c>
      <c r="CP77" s="82">
        <v>0</v>
      </c>
      <c r="CQ77" s="82">
        <v>0</v>
      </c>
      <c r="CR77" s="82">
        <v>0</v>
      </c>
      <c r="CT77" s="182">
        <f>'TABELA UNIFICADA 2024'!E77</f>
        <v>0</v>
      </c>
      <c r="CU77" s="23">
        <f>'TABELA UNIFICADA 2024'!F77</f>
        <v>1</v>
      </c>
      <c r="CV77" s="79" t="str">
        <f t="shared" si="7"/>
        <v>AA</v>
      </c>
      <c r="CW77" s="78" t="str">
        <f t="shared" si="8"/>
        <v>A</v>
      </c>
      <c r="CX77" s="82">
        <f t="shared" si="9"/>
        <v>3.4100000000000006</v>
      </c>
      <c r="CY77" s="82">
        <f t="shared" si="10"/>
        <v>3.4100000000000006</v>
      </c>
      <c r="CZ77" s="82">
        <f t="shared" si="11"/>
        <v>2.2000000000000002</v>
      </c>
      <c r="DA77" s="82">
        <f t="shared" si="12"/>
        <v>2.4750000000000001</v>
      </c>
      <c r="DB77" s="82">
        <f t="shared" si="13"/>
        <v>11.495000000000001</v>
      </c>
    </row>
    <row r="78" spans="8:106" ht="19.5">
      <c r="H78" s="81">
        <v>19.05</v>
      </c>
      <c r="I78" s="79">
        <v>21</v>
      </c>
      <c r="J78" s="79" t="s">
        <v>26</v>
      </c>
      <c r="K78" s="78" t="s">
        <v>21</v>
      </c>
      <c r="L78" s="82">
        <v>2.4</v>
      </c>
      <c r="M78" s="82">
        <v>2.2999999999999998</v>
      </c>
      <c r="N78" s="82">
        <v>1.6</v>
      </c>
      <c r="O78" s="82">
        <v>1.8</v>
      </c>
      <c r="P78" s="82">
        <v>8.1</v>
      </c>
      <c r="R78" s="109"/>
      <c r="S78" s="7"/>
      <c r="T78" s="7"/>
      <c r="U78" s="110"/>
      <c r="V78" s="111"/>
      <c r="W78" s="111"/>
      <c r="X78" s="111"/>
      <c r="Y78" s="111"/>
      <c r="Z78" s="111"/>
      <c r="AB78" s="81" t="s">
        <v>43</v>
      </c>
      <c r="AC78" s="79">
        <v>147</v>
      </c>
      <c r="AD78" s="79" t="s">
        <v>28</v>
      </c>
      <c r="AE78" s="78" t="s">
        <v>25</v>
      </c>
      <c r="AF78" s="82">
        <v>4.3</v>
      </c>
      <c r="AG78" s="82">
        <v>7</v>
      </c>
      <c r="AH78" s="82">
        <v>2.6</v>
      </c>
      <c r="AI78" s="82">
        <v>3.9</v>
      </c>
      <c r="AJ78" s="82">
        <v>17.8</v>
      </c>
      <c r="AL78" s="81">
        <v>47</v>
      </c>
      <c r="AM78" s="79">
        <v>14</v>
      </c>
      <c r="AN78" s="79" t="s">
        <v>26</v>
      </c>
      <c r="AO78" s="78" t="s">
        <v>25</v>
      </c>
      <c r="AP78" s="82">
        <v>6.9</v>
      </c>
      <c r="AQ78" s="82">
        <v>9</v>
      </c>
      <c r="AR78" s="82">
        <v>3.4</v>
      </c>
      <c r="AS78" s="82">
        <v>5.8</v>
      </c>
      <c r="AT78" s="82">
        <v>25.1</v>
      </c>
      <c r="BF78" s="81">
        <v>19.05</v>
      </c>
      <c r="BG78" s="79">
        <v>100</v>
      </c>
      <c r="BH78" s="79" t="s">
        <v>28</v>
      </c>
      <c r="BI78" s="78" t="s">
        <v>21</v>
      </c>
      <c r="BJ78" s="82">
        <v>1.85</v>
      </c>
      <c r="BK78" s="82">
        <v>1.85</v>
      </c>
      <c r="BL78" s="82">
        <v>1.2</v>
      </c>
      <c r="BM78" s="82">
        <v>1.3</v>
      </c>
      <c r="BN78" s="82">
        <v>6.2</v>
      </c>
      <c r="CJ78" s="182">
        <v>0</v>
      </c>
      <c r="CK78" s="23">
        <v>0</v>
      </c>
      <c r="CL78" s="79" t="s">
        <v>569</v>
      </c>
      <c r="CM78" s="78">
        <v>0</v>
      </c>
      <c r="CN78" s="82">
        <v>0</v>
      </c>
      <c r="CO78" s="82">
        <v>0</v>
      </c>
      <c r="CP78" s="82">
        <v>0</v>
      </c>
      <c r="CQ78" s="82">
        <v>0</v>
      </c>
      <c r="CR78" s="82">
        <v>0</v>
      </c>
      <c r="CT78" s="182">
        <f>'TABELA UNIFICADA 2024'!E78</f>
        <v>19</v>
      </c>
      <c r="CU78" s="23">
        <f>'TABELA UNIFICADA 2024'!F78</f>
        <v>54</v>
      </c>
      <c r="CV78" s="79" t="str">
        <f t="shared" si="7"/>
        <v>BB</v>
      </c>
      <c r="CW78" s="78" t="str">
        <f t="shared" si="8"/>
        <v>A</v>
      </c>
      <c r="CX78" s="82">
        <f t="shared" si="9"/>
        <v>2.64</v>
      </c>
      <c r="CY78" s="82">
        <f t="shared" si="10"/>
        <v>2.5299999999999998</v>
      </c>
      <c r="CZ78" s="82">
        <f t="shared" si="11"/>
        <v>1.7600000000000002</v>
      </c>
      <c r="DA78" s="82">
        <f t="shared" si="12"/>
        <v>1.9800000000000002</v>
      </c>
      <c r="DB78" s="82">
        <f t="shared" si="13"/>
        <v>8.91</v>
      </c>
    </row>
    <row r="79" spans="8:106" ht="19.5">
      <c r="H79" s="81">
        <v>28</v>
      </c>
      <c r="I79" s="79">
        <v>15</v>
      </c>
      <c r="J79" s="79" t="s">
        <v>26</v>
      </c>
      <c r="K79" s="78" t="s">
        <v>22</v>
      </c>
      <c r="L79" s="82">
        <v>2.5</v>
      </c>
      <c r="M79" s="82">
        <v>2.4</v>
      </c>
      <c r="N79" s="82">
        <v>1.6</v>
      </c>
      <c r="O79" s="82">
        <v>1.8</v>
      </c>
      <c r="P79" s="82">
        <v>8.3000000000000007</v>
      </c>
      <c r="R79" s="109"/>
      <c r="S79" s="7"/>
      <c r="T79" s="7"/>
      <c r="U79" s="110"/>
      <c r="V79" s="111"/>
      <c r="W79" s="111"/>
      <c r="X79" s="111"/>
      <c r="Y79" s="111"/>
      <c r="Z79" s="111"/>
      <c r="AB79" s="81" t="s">
        <v>43</v>
      </c>
      <c r="AC79" s="79">
        <v>1</v>
      </c>
      <c r="AD79" s="79" t="s">
        <v>20</v>
      </c>
      <c r="AE79" s="78" t="s">
        <v>25</v>
      </c>
      <c r="AF79" s="82">
        <v>7.7</v>
      </c>
      <c r="AG79" s="82">
        <v>11</v>
      </c>
      <c r="AH79" s="82">
        <v>3.5</v>
      </c>
      <c r="AI79" s="82">
        <v>6.7</v>
      </c>
      <c r="AJ79" s="82">
        <v>28.9</v>
      </c>
      <c r="AL79" s="81">
        <v>28</v>
      </c>
      <c r="AM79" s="79">
        <v>20</v>
      </c>
      <c r="AN79" s="79" t="s">
        <v>26</v>
      </c>
      <c r="AO79" s="78" t="s">
        <v>22</v>
      </c>
      <c r="AP79" s="82">
        <v>2.5</v>
      </c>
      <c r="AQ79" s="82">
        <v>2.4</v>
      </c>
      <c r="AR79" s="82">
        <v>1.6</v>
      </c>
      <c r="AS79" s="82">
        <v>1.8</v>
      </c>
      <c r="AT79" s="82">
        <v>8.3000000000000007</v>
      </c>
      <c r="BF79" s="81">
        <v>24</v>
      </c>
      <c r="BG79" s="79">
        <v>11</v>
      </c>
      <c r="BH79" s="79" t="s">
        <v>26</v>
      </c>
      <c r="BI79" s="78" t="s">
        <v>22</v>
      </c>
      <c r="BJ79" s="82">
        <v>2.5</v>
      </c>
      <c r="BK79" s="82">
        <v>2.4</v>
      </c>
      <c r="BL79" s="82">
        <v>1.6</v>
      </c>
      <c r="BM79" s="82">
        <v>1.8</v>
      </c>
      <c r="BN79" s="82">
        <v>8.3000000000000007</v>
      </c>
      <c r="CJ79" s="182">
        <v>0</v>
      </c>
      <c r="CK79" s="23">
        <v>0</v>
      </c>
      <c r="CL79" s="79" t="s">
        <v>569</v>
      </c>
      <c r="CM79" s="78">
        <v>0</v>
      </c>
      <c r="CN79" s="82">
        <v>0</v>
      </c>
      <c r="CO79" s="82">
        <v>0</v>
      </c>
      <c r="CP79" s="82">
        <v>0</v>
      </c>
      <c r="CQ79" s="82">
        <v>0</v>
      </c>
      <c r="CR79" s="82">
        <v>0</v>
      </c>
      <c r="CT79" s="182">
        <f>'TABELA UNIFICADA 2024'!E79</f>
        <v>28</v>
      </c>
      <c r="CU79" s="23">
        <f>'TABELA UNIFICADA 2024'!F79</f>
        <v>10</v>
      </c>
      <c r="CV79" s="79" t="str">
        <f t="shared" si="7"/>
        <v>AA</v>
      </c>
      <c r="CW79" s="78" t="str">
        <f t="shared" si="8"/>
        <v>B</v>
      </c>
      <c r="CX79" s="82">
        <f t="shared" si="9"/>
        <v>3.5200000000000005</v>
      </c>
      <c r="CY79" s="82">
        <f t="shared" si="10"/>
        <v>3.5200000000000005</v>
      </c>
      <c r="CZ79" s="82">
        <f t="shared" si="11"/>
        <v>2.2000000000000002</v>
      </c>
      <c r="DA79" s="82">
        <f t="shared" si="12"/>
        <v>2.4750000000000001</v>
      </c>
      <c r="DB79" s="82">
        <f t="shared" si="13"/>
        <v>11.715000000000002</v>
      </c>
    </row>
    <row r="80" spans="8:106" ht="19.5">
      <c r="H80" s="81">
        <v>15.87</v>
      </c>
      <c r="I80" s="79">
        <v>239</v>
      </c>
      <c r="J80" s="79" t="s">
        <v>28</v>
      </c>
      <c r="K80" s="78" t="s">
        <v>21</v>
      </c>
      <c r="L80" s="82">
        <v>1.85</v>
      </c>
      <c r="M80" s="82">
        <v>1.85</v>
      </c>
      <c r="N80" s="82">
        <v>1.2</v>
      </c>
      <c r="O80" s="82">
        <v>1.3</v>
      </c>
      <c r="P80" s="82">
        <v>6.2</v>
      </c>
      <c r="R80" s="109"/>
      <c r="S80" s="7"/>
      <c r="T80" s="7"/>
      <c r="U80" s="110"/>
      <c r="V80" s="111"/>
      <c r="W80" s="111"/>
      <c r="X80" s="111"/>
      <c r="Y80" s="111"/>
      <c r="Z80" s="111"/>
      <c r="AB80" s="81" t="s">
        <v>43</v>
      </c>
      <c r="AC80" s="79">
        <v>2</v>
      </c>
      <c r="AD80" s="79" t="s">
        <v>20</v>
      </c>
      <c r="AE80" s="78" t="s">
        <v>25</v>
      </c>
      <c r="AF80" s="82">
        <v>7.7</v>
      </c>
      <c r="AG80" s="82">
        <v>11</v>
      </c>
      <c r="AH80" s="82">
        <v>3.5</v>
      </c>
      <c r="AI80" s="82">
        <v>6.7</v>
      </c>
      <c r="AJ80" s="82">
        <v>28.9</v>
      </c>
      <c r="AL80" s="81">
        <v>25.4</v>
      </c>
      <c r="AM80" s="79">
        <v>20</v>
      </c>
      <c r="AN80" s="79" t="s">
        <v>26</v>
      </c>
      <c r="AO80" s="78" t="s">
        <v>22</v>
      </c>
      <c r="AP80" s="82">
        <v>2.5</v>
      </c>
      <c r="AQ80" s="82">
        <v>2.4</v>
      </c>
      <c r="AR80" s="82">
        <v>1.6</v>
      </c>
      <c r="AS80" s="82">
        <v>1.8</v>
      </c>
      <c r="AT80" s="82">
        <v>8.3000000000000007</v>
      </c>
      <c r="CJ80" s="182">
        <v>0</v>
      </c>
      <c r="CK80" s="23">
        <v>0</v>
      </c>
      <c r="CL80" s="79" t="s">
        <v>569</v>
      </c>
      <c r="CM80" s="78">
        <v>0</v>
      </c>
      <c r="CN80" s="82">
        <v>0</v>
      </c>
      <c r="CO80" s="82">
        <v>0</v>
      </c>
      <c r="CP80" s="82">
        <v>0</v>
      </c>
      <c r="CQ80" s="82">
        <v>0</v>
      </c>
      <c r="CR80" s="82">
        <v>0</v>
      </c>
      <c r="CT80" s="182">
        <f>'TABELA UNIFICADA 2024'!E80</f>
        <v>19.05</v>
      </c>
      <c r="CU80" s="23">
        <f>'TABELA UNIFICADA 2024'!F80</f>
        <v>40</v>
      </c>
      <c r="CV80" s="79" t="str">
        <f t="shared" si="7"/>
        <v>BB</v>
      </c>
      <c r="CW80" s="78" t="str">
        <f t="shared" si="8"/>
        <v>A</v>
      </c>
      <c r="CX80" s="82">
        <f t="shared" si="9"/>
        <v>2.64</v>
      </c>
      <c r="CY80" s="82">
        <f t="shared" si="10"/>
        <v>2.5299999999999998</v>
      </c>
      <c r="CZ80" s="82">
        <f t="shared" si="11"/>
        <v>1.7600000000000002</v>
      </c>
      <c r="DA80" s="82">
        <f t="shared" si="12"/>
        <v>1.9800000000000002</v>
      </c>
      <c r="DB80" s="82">
        <f t="shared" si="13"/>
        <v>8.91</v>
      </c>
    </row>
    <row r="81" spans="8:106" ht="19.5">
      <c r="H81" s="81">
        <v>24</v>
      </c>
      <c r="I81" s="79">
        <v>201</v>
      </c>
      <c r="J81" s="79" t="s">
        <v>28</v>
      </c>
      <c r="K81" s="78" t="s">
        <v>22</v>
      </c>
      <c r="L81" s="82">
        <v>1.85</v>
      </c>
      <c r="M81" s="82">
        <v>1.85</v>
      </c>
      <c r="N81" s="82">
        <v>1.2</v>
      </c>
      <c r="O81" s="82">
        <v>1.3</v>
      </c>
      <c r="P81" s="82">
        <v>6.2</v>
      </c>
      <c r="R81" s="109"/>
      <c r="S81" s="7"/>
      <c r="T81" s="7"/>
      <c r="U81" s="110"/>
      <c r="V81" s="111"/>
      <c r="W81" s="111"/>
      <c r="X81" s="111"/>
      <c r="Y81" s="111"/>
      <c r="Z81" s="111"/>
      <c r="AB81" s="81" t="s">
        <v>43</v>
      </c>
      <c r="AC81" s="79">
        <v>1</v>
      </c>
      <c r="AD81" s="79" t="s">
        <v>20</v>
      </c>
      <c r="AE81" s="78" t="s">
        <v>25</v>
      </c>
      <c r="AF81" s="82">
        <v>7.7</v>
      </c>
      <c r="AG81" s="82">
        <v>11</v>
      </c>
      <c r="AH81" s="82">
        <v>3.5</v>
      </c>
      <c r="AI81" s="82">
        <v>6.7</v>
      </c>
      <c r="AJ81" s="82">
        <v>28.9</v>
      </c>
      <c r="AL81" s="81">
        <v>25.4</v>
      </c>
      <c r="AM81" s="79">
        <v>10</v>
      </c>
      <c r="AN81" s="79" t="s">
        <v>20</v>
      </c>
      <c r="AO81" s="78" t="s">
        <v>22</v>
      </c>
      <c r="AP81" s="82">
        <v>3.2</v>
      </c>
      <c r="AQ81" s="82">
        <v>3.2</v>
      </c>
      <c r="AR81" s="82">
        <v>2</v>
      </c>
      <c r="AS81" s="82">
        <v>2.25</v>
      </c>
      <c r="AT81" s="82">
        <v>10.65</v>
      </c>
      <c r="CJ81" s="182">
        <v>0</v>
      </c>
      <c r="CK81" s="23">
        <v>0</v>
      </c>
      <c r="CL81" s="79" t="s">
        <v>569</v>
      </c>
      <c r="CM81" s="78">
        <v>0</v>
      </c>
      <c r="CN81" s="82">
        <v>0</v>
      </c>
      <c r="CO81" s="82">
        <v>0</v>
      </c>
      <c r="CP81" s="82">
        <v>0</v>
      </c>
      <c r="CQ81" s="82">
        <v>0</v>
      </c>
      <c r="CR81" s="82">
        <v>0</v>
      </c>
      <c r="CT81" s="182">
        <f>'TABELA UNIFICADA 2024'!E81</f>
        <v>19.05</v>
      </c>
      <c r="CU81" s="23">
        <f>'TABELA UNIFICADA 2024'!F81</f>
        <v>12</v>
      </c>
      <c r="CV81" s="79" t="str">
        <f t="shared" si="7"/>
        <v>BB</v>
      </c>
      <c r="CW81" s="78" t="str">
        <f t="shared" si="8"/>
        <v>A</v>
      </c>
      <c r="CX81" s="82">
        <f t="shared" si="9"/>
        <v>2.64</v>
      </c>
      <c r="CY81" s="82">
        <f t="shared" si="10"/>
        <v>2.5299999999999998</v>
      </c>
      <c r="CZ81" s="82">
        <f t="shared" si="11"/>
        <v>1.7600000000000002</v>
      </c>
      <c r="DA81" s="82">
        <f t="shared" si="12"/>
        <v>1.9800000000000002</v>
      </c>
      <c r="DB81" s="82">
        <f t="shared" si="13"/>
        <v>8.91</v>
      </c>
    </row>
    <row r="82" spans="8:106" ht="19.5">
      <c r="H82" s="81">
        <v>12.71</v>
      </c>
      <c r="I82" s="79">
        <v>29</v>
      </c>
      <c r="J82" s="79" t="s">
        <v>26</v>
      </c>
      <c r="K82" s="78" t="s">
        <v>21</v>
      </c>
      <c r="L82" s="82">
        <v>2.4</v>
      </c>
      <c r="M82" s="82">
        <v>2.2999999999999998</v>
      </c>
      <c r="N82" s="82">
        <v>1.6</v>
      </c>
      <c r="O82" s="82">
        <v>1.8</v>
      </c>
      <c r="P82" s="82">
        <v>8.1</v>
      </c>
      <c r="R82" s="109"/>
      <c r="S82" s="7"/>
      <c r="T82" s="7"/>
      <c r="U82" s="110"/>
      <c r="V82" s="111"/>
      <c r="W82" s="111"/>
      <c r="X82" s="111"/>
      <c r="Y82" s="111"/>
      <c r="Z82" s="111"/>
      <c r="AL82" s="81">
        <v>25.4</v>
      </c>
      <c r="AM82" s="79">
        <v>10</v>
      </c>
      <c r="AN82" s="79" t="s">
        <v>20</v>
      </c>
      <c r="AO82" s="78" t="s">
        <v>22</v>
      </c>
      <c r="AP82" s="82">
        <v>3.2</v>
      </c>
      <c r="AQ82" s="82">
        <v>3.2</v>
      </c>
      <c r="AR82" s="82">
        <v>2</v>
      </c>
      <c r="AS82" s="82">
        <v>2.25</v>
      </c>
      <c r="AT82" s="82">
        <v>10.65</v>
      </c>
      <c r="CJ82" s="182">
        <v>0</v>
      </c>
      <c r="CK82" s="23">
        <v>0</v>
      </c>
      <c r="CL82" s="79" t="s">
        <v>569</v>
      </c>
      <c r="CM82" s="78">
        <v>0</v>
      </c>
      <c r="CN82" s="82">
        <v>0</v>
      </c>
      <c r="CO82" s="82">
        <v>0</v>
      </c>
      <c r="CP82" s="82">
        <v>0</v>
      </c>
      <c r="CQ82" s="82">
        <v>0</v>
      </c>
      <c r="CR82" s="82">
        <v>0</v>
      </c>
      <c r="CT82" s="182">
        <f>'TABELA UNIFICADA 2024'!E82</f>
        <v>19.05</v>
      </c>
      <c r="CU82" s="23">
        <f>'TABELA UNIFICADA 2024'!F82</f>
        <v>36</v>
      </c>
      <c r="CV82" s="79" t="str">
        <f t="shared" si="7"/>
        <v>BB</v>
      </c>
      <c r="CW82" s="78" t="str">
        <f t="shared" si="8"/>
        <v>A</v>
      </c>
      <c r="CX82" s="82">
        <f t="shared" si="9"/>
        <v>2.64</v>
      </c>
      <c r="CY82" s="82">
        <f t="shared" si="10"/>
        <v>2.5299999999999998</v>
      </c>
      <c r="CZ82" s="82">
        <f t="shared" si="11"/>
        <v>1.7600000000000002</v>
      </c>
      <c r="DA82" s="82">
        <f t="shared" si="12"/>
        <v>1.9800000000000002</v>
      </c>
      <c r="DB82" s="82">
        <f t="shared" si="13"/>
        <v>8.91</v>
      </c>
    </row>
    <row r="83" spans="8:106" ht="19.5">
      <c r="H83" s="81">
        <v>19.05</v>
      </c>
      <c r="I83" s="79">
        <v>55</v>
      </c>
      <c r="J83" s="79" t="s">
        <v>26</v>
      </c>
      <c r="K83" s="78" t="s">
        <v>21</v>
      </c>
      <c r="L83" s="82">
        <v>2.4</v>
      </c>
      <c r="M83" s="82">
        <v>2.2999999999999998</v>
      </c>
      <c r="N83" s="82">
        <v>1.6</v>
      </c>
      <c r="O83" s="82">
        <v>1.8</v>
      </c>
      <c r="P83" s="82">
        <v>8.1</v>
      </c>
      <c r="R83" s="109"/>
      <c r="S83" s="7"/>
      <c r="T83" s="7"/>
      <c r="U83" s="110"/>
      <c r="V83" s="111"/>
      <c r="W83" s="111"/>
      <c r="X83" s="111"/>
      <c r="Y83" s="111"/>
      <c r="Z83" s="111"/>
      <c r="AL83" s="81">
        <v>19</v>
      </c>
      <c r="AM83" s="79">
        <v>10</v>
      </c>
      <c r="AN83" s="79" t="s">
        <v>20</v>
      </c>
      <c r="AO83" s="78" t="s">
        <v>21</v>
      </c>
      <c r="AP83" s="82">
        <v>3.1</v>
      </c>
      <c r="AQ83" s="82">
        <v>3.1</v>
      </c>
      <c r="AR83" s="82">
        <v>2</v>
      </c>
      <c r="AS83" s="82">
        <v>2.25</v>
      </c>
      <c r="AT83" s="82">
        <v>10.45</v>
      </c>
      <c r="CJ83" s="182">
        <v>0</v>
      </c>
      <c r="CK83" s="23">
        <v>0</v>
      </c>
      <c r="CL83" s="79" t="s">
        <v>569</v>
      </c>
      <c r="CM83" s="78">
        <v>0</v>
      </c>
      <c r="CN83" s="82">
        <v>0</v>
      </c>
      <c r="CO83" s="82">
        <v>0</v>
      </c>
      <c r="CP83" s="82">
        <v>0</v>
      </c>
      <c r="CQ83" s="82">
        <v>0</v>
      </c>
      <c r="CR83" s="82">
        <v>0</v>
      </c>
      <c r="CT83" s="182">
        <f>'TABELA UNIFICADA 2024'!E83</f>
        <v>19.05</v>
      </c>
      <c r="CU83" s="23">
        <f>'TABELA UNIFICADA 2024'!F83</f>
        <v>15</v>
      </c>
      <c r="CV83" s="79" t="str">
        <f t="shared" si="7"/>
        <v>BB</v>
      </c>
      <c r="CW83" s="78" t="str">
        <f t="shared" si="8"/>
        <v>A</v>
      </c>
      <c r="CX83" s="82">
        <f t="shared" si="9"/>
        <v>2.64</v>
      </c>
      <c r="CY83" s="82">
        <f t="shared" si="10"/>
        <v>2.5299999999999998</v>
      </c>
      <c r="CZ83" s="82">
        <f t="shared" si="11"/>
        <v>1.7600000000000002</v>
      </c>
      <c r="DA83" s="82">
        <f t="shared" si="12"/>
        <v>1.9800000000000002</v>
      </c>
      <c r="DB83" s="82">
        <f t="shared" si="13"/>
        <v>8.91</v>
      </c>
    </row>
    <row r="84" spans="8:106" ht="19.5">
      <c r="H84" s="81">
        <v>19</v>
      </c>
      <c r="I84" s="79">
        <v>30</v>
      </c>
      <c r="J84" s="79" t="s">
        <v>26</v>
      </c>
      <c r="K84" s="78" t="s">
        <v>21</v>
      </c>
      <c r="L84" s="82">
        <v>2.4</v>
      </c>
      <c r="M84" s="82">
        <v>2.2999999999999998</v>
      </c>
      <c r="N84" s="82">
        <v>1.6</v>
      </c>
      <c r="O84" s="82">
        <v>1.8</v>
      </c>
      <c r="P84" s="82">
        <v>8.1</v>
      </c>
      <c r="R84" s="109"/>
      <c r="S84" s="7"/>
      <c r="T84" s="7"/>
      <c r="U84" s="110"/>
      <c r="V84" s="111"/>
      <c r="W84" s="111"/>
      <c r="X84" s="111"/>
      <c r="Y84" s="111"/>
      <c r="Z84" s="111"/>
      <c r="AL84" s="81">
        <v>25.4</v>
      </c>
      <c r="AM84" s="79">
        <v>5</v>
      </c>
      <c r="AN84" s="79" t="s">
        <v>20</v>
      </c>
      <c r="AO84" s="78" t="s">
        <v>22</v>
      </c>
      <c r="AP84" s="82">
        <v>3.2</v>
      </c>
      <c r="AQ84" s="82">
        <v>3.2</v>
      </c>
      <c r="AR84" s="82">
        <v>2</v>
      </c>
      <c r="AS84" s="82">
        <v>2.25</v>
      </c>
      <c r="AT84" s="82">
        <v>10.65</v>
      </c>
      <c r="CJ84" s="182">
        <v>0</v>
      </c>
      <c r="CK84" s="23">
        <v>0</v>
      </c>
      <c r="CL84" s="79" t="s">
        <v>569</v>
      </c>
      <c r="CM84" s="78">
        <v>0</v>
      </c>
      <c r="CN84" s="82">
        <v>0</v>
      </c>
      <c r="CO84" s="82">
        <v>0</v>
      </c>
      <c r="CP84" s="82">
        <v>0</v>
      </c>
      <c r="CQ84" s="82">
        <v>0</v>
      </c>
      <c r="CR84" s="82">
        <v>0</v>
      </c>
      <c r="CT84" s="182">
        <f>'TABELA UNIFICADA 2024'!E84</f>
        <v>19</v>
      </c>
      <c r="CU84" s="23">
        <f>'TABELA UNIFICADA 2024'!F84</f>
        <v>24</v>
      </c>
      <c r="CV84" s="79" t="str">
        <f t="shared" si="7"/>
        <v>BB</v>
      </c>
      <c r="CW84" s="78" t="str">
        <f t="shared" si="8"/>
        <v>A</v>
      </c>
      <c r="CX84" s="82">
        <f t="shared" si="9"/>
        <v>2.64</v>
      </c>
      <c r="CY84" s="82">
        <f t="shared" si="10"/>
        <v>2.5299999999999998</v>
      </c>
      <c r="CZ84" s="82">
        <f t="shared" si="11"/>
        <v>1.7600000000000002</v>
      </c>
      <c r="DA84" s="82">
        <f t="shared" si="12"/>
        <v>1.9800000000000002</v>
      </c>
      <c r="DB84" s="82">
        <f t="shared" si="13"/>
        <v>8.91</v>
      </c>
    </row>
    <row r="85" spans="8:106" ht="19.5">
      <c r="H85" s="81" t="s">
        <v>43</v>
      </c>
      <c r="I85" s="79">
        <v>290</v>
      </c>
      <c r="J85" s="79" t="s">
        <v>28</v>
      </c>
      <c r="K85" s="78" t="s">
        <v>25</v>
      </c>
      <c r="L85" s="82">
        <v>4.3</v>
      </c>
      <c r="M85" s="82">
        <v>7</v>
      </c>
      <c r="N85" s="82">
        <v>2.6</v>
      </c>
      <c r="O85" s="82">
        <v>3.9</v>
      </c>
      <c r="P85" s="82">
        <v>17.8</v>
      </c>
      <c r="R85" s="109"/>
      <c r="S85" s="7"/>
      <c r="T85" s="7"/>
      <c r="U85" s="110"/>
      <c r="V85" s="111"/>
      <c r="W85" s="111"/>
      <c r="X85" s="111"/>
      <c r="Y85" s="111"/>
      <c r="Z85" s="111"/>
      <c r="AL85" s="81">
        <v>25.4</v>
      </c>
      <c r="AM85" s="79">
        <v>10</v>
      </c>
      <c r="AN85" s="79" t="s">
        <v>20</v>
      </c>
      <c r="AO85" s="78" t="s">
        <v>22</v>
      </c>
      <c r="AP85" s="82">
        <v>3.2</v>
      </c>
      <c r="AQ85" s="82">
        <v>3.2</v>
      </c>
      <c r="AR85" s="82">
        <v>2</v>
      </c>
      <c r="AS85" s="82">
        <v>2.25</v>
      </c>
      <c r="AT85" s="82">
        <v>10.65</v>
      </c>
      <c r="CJ85" s="182">
        <v>0</v>
      </c>
      <c r="CK85" s="23">
        <v>0</v>
      </c>
      <c r="CL85" s="79" t="s">
        <v>569</v>
      </c>
      <c r="CM85" s="78">
        <v>0</v>
      </c>
      <c r="CN85" s="82">
        <v>0</v>
      </c>
      <c r="CO85" s="82">
        <v>0</v>
      </c>
      <c r="CP85" s="82">
        <v>0</v>
      </c>
      <c r="CQ85" s="82">
        <v>0</v>
      </c>
      <c r="CR85" s="82">
        <v>0</v>
      </c>
      <c r="CT85" s="182">
        <f>'TABELA UNIFICADA 2024'!E85</f>
        <v>19</v>
      </c>
      <c r="CU85" s="23">
        <f>'TABELA UNIFICADA 2024'!F85</f>
        <v>54</v>
      </c>
      <c r="CV85" s="79" t="str">
        <f t="shared" si="7"/>
        <v>BB</v>
      </c>
      <c r="CW85" s="78" t="str">
        <f t="shared" si="8"/>
        <v>A</v>
      </c>
      <c r="CX85" s="82">
        <f t="shared" si="9"/>
        <v>2.64</v>
      </c>
      <c r="CY85" s="82">
        <f t="shared" si="10"/>
        <v>2.5299999999999998</v>
      </c>
      <c r="CZ85" s="82">
        <f t="shared" si="11"/>
        <v>1.7600000000000002</v>
      </c>
      <c r="DA85" s="82">
        <f t="shared" si="12"/>
        <v>1.9800000000000002</v>
      </c>
      <c r="DB85" s="82">
        <f t="shared" si="13"/>
        <v>8.91</v>
      </c>
    </row>
    <row r="86" spans="8:106" ht="19.5">
      <c r="H86" s="81" t="s">
        <v>43</v>
      </c>
      <c r="I86" s="79">
        <v>86</v>
      </c>
      <c r="J86" s="79" t="s">
        <v>27</v>
      </c>
      <c r="K86" s="78" t="s">
        <v>25</v>
      </c>
      <c r="L86" s="82">
        <v>4.5999999999999996</v>
      </c>
      <c r="M86" s="82">
        <v>7.5</v>
      </c>
      <c r="N86" s="82">
        <v>2.5</v>
      </c>
      <c r="O86" s="82">
        <v>3.9</v>
      </c>
      <c r="P86" s="82">
        <v>18.5</v>
      </c>
      <c r="R86" s="109"/>
      <c r="S86" s="7"/>
      <c r="T86" s="7"/>
      <c r="U86" s="110"/>
      <c r="V86" s="111"/>
      <c r="W86" s="111"/>
      <c r="X86" s="111"/>
      <c r="Y86" s="111"/>
      <c r="Z86" s="111"/>
      <c r="AL86" s="81" t="s">
        <v>43</v>
      </c>
      <c r="AM86" s="79">
        <v>139</v>
      </c>
      <c r="AN86" s="79" t="s">
        <v>28</v>
      </c>
      <c r="AO86" s="78" t="s">
        <v>25</v>
      </c>
      <c r="AP86" s="82">
        <v>4.3</v>
      </c>
      <c r="AQ86" s="82">
        <v>7</v>
      </c>
      <c r="AR86" s="82">
        <v>2.6</v>
      </c>
      <c r="AS86" s="82">
        <v>3.9</v>
      </c>
      <c r="AT86" s="82">
        <v>17.8</v>
      </c>
      <c r="CJ86" s="182">
        <v>0</v>
      </c>
      <c r="CK86" s="23">
        <v>0</v>
      </c>
      <c r="CL86" s="79" t="s">
        <v>569</v>
      </c>
      <c r="CM86" s="78">
        <v>0</v>
      </c>
      <c r="CN86" s="82">
        <v>0</v>
      </c>
      <c r="CO86" s="82">
        <v>0</v>
      </c>
      <c r="CP86" s="82">
        <v>0</v>
      </c>
      <c r="CQ86" s="82">
        <v>0</v>
      </c>
      <c r="CR86" s="82">
        <v>0</v>
      </c>
      <c r="CT86" s="182">
        <f>'TABELA UNIFICADA 2024'!E86</f>
        <v>19</v>
      </c>
      <c r="CU86" s="23">
        <f>'TABELA UNIFICADA 2024'!F86</f>
        <v>36</v>
      </c>
      <c r="CV86" s="79" t="str">
        <f t="shared" si="7"/>
        <v>BB</v>
      </c>
      <c r="CW86" s="78" t="str">
        <f t="shared" si="8"/>
        <v>A</v>
      </c>
      <c r="CX86" s="82">
        <f t="shared" si="9"/>
        <v>2.64</v>
      </c>
      <c r="CY86" s="82">
        <f t="shared" si="10"/>
        <v>2.5299999999999998</v>
      </c>
      <c r="CZ86" s="82">
        <f t="shared" si="11"/>
        <v>1.7600000000000002</v>
      </c>
      <c r="DA86" s="82">
        <f t="shared" si="12"/>
        <v>1.9800000000000002</v>
      </c>
      <c r="DB86" s="82">
        <f t="shared" si="13"/>
        <v>8.91</v>
      </c>
    </row>
    <row r="87" spans="8:106" ht="19.5">
      <c r="H87" s="81" t="s">
        <v>43</v>
      </c>
      <c r="I87" s="79">
        <v>1</v>
      </c>
      <c r="J87" s="79" t="s">
        <v>20</v>
      </c>
      <c r="K87" s="78" t="s">
        <v>25</v>
      </c>
      <c r="L87" s="82">
        <v>7.7</v>
      </c>
      <c r="M87" s="82">
        <v>11</v>
      </c>
      <c r="N87" s="82">
        <v>3.5</v>
      </c>
      <c r="O87" s="82">
        <v>6.7</v>
      </c>
      <c r="P87" s="82">
        <v>28.9</v>
      </c>
      <c r="R87" s="109"/>
      <c r="S87" s="7"/>
      <c r="T87" s="7"/>
      <c r="U87" s="110"/>
      <c r="V87" s="111"/>
      <c r="W87" s="111"/>
      <c r="X87" s="111"/>
      <c r="Y87" s="111"/>
      <c r="Z87" s="111"/>
      <c r="AL87" s="81">
        <v>0</v>
      </c>
      <c r="AM87" s="79">
        <v>0</v>
      </c>
      <c r="AN87" s="79" t="s">
        <v>569</v>
      </c>
      <c r="AO87" s="78">
        <v>0</v>
      </c>
      <c r="AP87" s="82">
        <v>0</v>
      </c>
      <c r="AQ87" s="82">
        <v>0</v>
      </c>
      <c r="AR87" s="82">
        <v>0</v>
      </c>
      <c r="AS87" s="82">
        <v>0</v>
      </c>
      <c r="AT87" s="82">
        <v>0</v>
      </c>
      <c r="CJ87" s="182">
        <v>0</v>
      </c>
      <c r="CK87" s="23">
        <v>0</v>
      </c>
      <c r="CL87" s="79" t="s">
        <v>569</v>
      </c>
      <c r="CM87" s="78">
        <v>0</v>
      </c>
      <c r="CN87" s="82">
        <v>0</v>
      </c>
      <c r="CO87" s="82">
        <v>0</v>
      </c>
      <c r="CP87" s="82">
        <v>0</v>
      </c>
      <c r="CQ87" s="82">
        <v>0</v>
      </c>
      <c r="CR87" s="82">
        <v>0</v>
      </c>
      <c r="CT87" s="182">
        <f>'TABELA UNIFICADA 2024'!E87</f>
        <v>28</v>
      </c>
      <c r="CU87" s="23">
        <f>'TABELA UNIFICADA 2024'!F87</f>
        <v>24</v>
      </c>
      <c r="CV87" s="79" t="str">
        <f t="shared" si="7"/>
        <v>BB</v>
      </c>
      <c r="CW87" s="78" t="str">
        <f t="shared" si="8"/>
        <v>B</v>
      </c>
      <c r="CX87" s="82">
        <f t="shared" si="9"/>
        <v>2.75</v>
      </c>
      <c r="CY87" s="82">
        <f t="shared" si="10"/>
        <v>2.64</v>
      </c>
      <c r="CZ87" s="82">
        <f t="shared" si="11"/>
        <v>1.7600000000000002</v>
      </c>
      <c r="DA87" s="82">
        <f t="shared" si="12"/>
        <v>1.9800000000000002</v>
      </c>
      <c r="DB87" s="82">
        <f t="shared" si="13"/>
        <v>9.1300000000000008</v>
      </c>
    </row>
    <row r="88" spans="8:106" ht="19.5">
      <c r="H88" s="81" t="s">
        <v>43</v>
      </c>
      <c r="I88" s="79">
        <v>3</v>
      </c>
      <c r="J88" s="79" t="s">
        <v>20</v>
      </c>
      <c r="K88" s="78" t="s">
        <v>25</v>
      </c>
      <c r="L88" s="82">
        <v>7.7</v>
      </c>
      <c r="M88" s="82">
        <v>11</v>
      </c>
      <c r="N88" s="82">
        <v>3.5</v>
      </c>
      <c r="O88" s="82">
        <v>6.7</v>
      </c>
      <c r="P88" s="82">
        <v>28.9</v>
      </c>
      <c r="R88" s="109"/>
      <c r="S88" s="7"/>
      <c r="T88" s="7"/>
      <c r="U88" s="110"/>
      <c r="V88" s="111"/>
      <c r="W88" s="111"/>
      <c r="X88" s="111"/>
      <c r="Y88" s="111"/>
      <c r="Z88" s="111"/>
      <c r="AL88" s="81">
        <v>0</v>
      </c>
      <c r="AM88" s="79">
        <v>0</v>
      </c>
      <c r="AN88" s="79" t="s">
        <v>569</v>
      </c>
      <c r="AO88" s="78">
        <v>0</v>
      </c>
      <c r="AP88" s="82">
        <v>0</v>
      </c>
      <c r="AQ88" s="82">
        <v>0</v>
      </c>
      <c r="AR88" s="82">
        <v>0</v>
      </c>
      <c r="AS88" s="82">
        <v>0</v>
      </c>
      <c r="AT88" s="82">
        <v>0</v>
      </c>
      <c r="CJ88" s="182">
        <v>0</v>
      </c>
      <c r="CK88" s="23">
        <v>0</v>
      </c>
      <c r="CL88" s="79" t="s">
        <v>569</v>
      </c>
      <c r="CM88" s="78">
        <v>0</v>
      </c>
      <c r="CN88" s="82">
        <v>0</v>
      </c>
      <c r="CO88" s="82">
        <v>0</v>
      </c>
      <c r="CP88" s="82">
        <v>0</v>
      </c>
      <c r="CQ88" s="82">
        <v>0</v>
      </c>
      <c r="CR88" s="82">
        <v>0</v>
      </c>
      <c r="CT88" s="182">
        <f>'TABELA UNIFICADA 2024'!E88</f>
        <v>19.05</v>
      </c>
      <c r="CU88" s="23">
        <f>'TABELA UNIFICADA 2024'!F88</f>
        <v>24</v>
      </c>
      <c r="CV88" s="79" t="str">
        <f t="shared" si="7"/>
        <v>BB</v>
      </c>
      <c r="CW88" s="78" t="str">
        <f t="shared" si="8"/>
        <v>A</v>
      </c>
      <c r="CX88" s="82">
        <f t="shared" si="9"/>
        <v>2.64</v>
      </c>
      <c r="CY88" s="82">
        <f t="shared" si="10"/>
        <v>2.5299999999999998</v>
      </c>
      <c r="CZ88" s="82">
        <f t="shared" si="11"/>
        <v>1.7600000000000002</v>
      </c>
      <c r="DA88" s="82">
        <f t="shared" si="12"/>
        <v>1.9800000000000002</v>
      </c>
      <c r="DB88" s="82">
        <f t="shared" si="13"/>
        <v>8.91</v>
      </c>
    </row>
    <row r="89" spans="8:106" ht="19.5">
      <c r="H89" s="81" t="s">
        <v>43</v>
      </c>
      <c r="I89" s="79">
        <v>1</v>
      </c>
      <c r="J89" s="79" t="s">
        <v>20</v>
      </c>
      <c r="K89" s="78" t="s">
        <v>25</v>
      </c>
      <c r="L89" s="82">
        <v>7.7</v>
      </c>
      <c r="M89" s="82">
        <v>11</v>
      </c>
      <c r="N89" s="82">
        <v>3.5</v>
      </c>
      <c r="O89" s="82">
        <v>6.7</v>
      </c>
      <c r="P89" s="82">
        <v>28.9</v>
      </c>
      <c r="R89" s="109"/>
      <c r="S89" s="7"/>
      <c r="T89" s="7"/>
      <c r="U89" s="110"/>
      <c r="V89" s="111"/>
      <c r="W89" s="111"/>
      <c r="X89" s="111"/>
      <c r="Y89" s="111"/>
      <c r="Z89" s="111"/>
      <c r="AL89" s="81">
        <v>0</v>
      </c>
      <c r="AM89" s="79">
        <v>0</v>
      </c>
      <c r="AN89" s="79" t="s">
        <v>569</v>
      </c>
      <c r="AO89" s="78">
        <v>0</v>
      </c>
      <c r="AP89" s="82">
        <v>0</v>
      </c>
      <c r="AQ89" s="82">
        <v>0</v>
      </c>
      <c r="AR89" s="82">
        <v>0</v>
      </c>
      <c r="AS89" s="82">
        <v>0</v>
      </c>
      <c r="AT89" s="82">
        <v>0</v>
      </c>
      <c r="CJ89" s="182">
        <v>0</v>
      </c>
      <c r="CK89" s="23">
        <v>0</v>
      </c>
      <c r="CL89" s="79" t="s">
        <v>569</v>
      </c>
      <c r="CM89" s="78">
        <v>0</v>
      </c>
      <c r="CN89" s="82">
        <v>0</v>
      </c>
      <c r="CO89" s="82">
        <v>0</v>
      </c>
      <c r="CP89" s="82">
        <v>0</v>
      </c>
      <c r="CQ89" s="82">
        <v>0</v>
      </c>
      <c r="CR89" s="82">
        <v>0</v>
      </c>
      <c r="CT89" s="182">
        <f>'TABELA UNIFICADA 2024'!E89</f>
        <v>0</v>
      </c>
      <c r="CU89" s="23">
        <f>'TABELA UNIFICADA 2024'!F89</f>
        <v>5</v>
      </c>
      <c r="CV89" s="79" t="str">
        <f t="shared" si="7"/>
        <v>AA</v>
      </c>
      <c r="CW89" s="78" t="str">
        <f t="shared" si="8"/>
        <v>A</v>
      </c>
      <c r="CX89" s="82">
        <f t="shared" si="9"/>
        <v>3.4100000000000006</v>
      </c>
      <c r="CY89" s="82">
        <f t="shared" si="10"/>
        <v>3.4100000000000006</v>
      </c>
      <c r="CZ89" s="82">
        <f t="shared" si="11"/>
        <v>2.2000000000000002</v>
      </c>
      <c r="DA89" s="82">
        <f t="shared" si="12"/>
        <v>2.4750000000000001</v>
      </c>
      <c r="DB89" s="82">
        <f t="shared" si="13"/>
        <v>11.495000000000001</v>
      </c>
    </row>
    <row r="90" spans="8:106" ht="19.5">
      <c r="H90" s="81" t="s">
        <v>43</v>
      </c>
      <c r="I90" s="79">
        <v>1</v>
      </c>
      <c r="J90" s="79" t="s">
        <v>20</v>
      </c>
      <c r="K90" s="78" t="s">
        <v>25</v>
      </c>
      <c r="L90" s="82">
        <v>7.7</v>
      </c>
      <c r="M90" s="82">
        <v>11</v>
      </c>
      <c r="N90" s="82">
        <v>3.5</v>
      </c>
      <c r="O90" s="82">
        <v>6.7</v>
      </c>
      <c r="P90" s="82">
        <v>28.9</v>
      </c>
      <c r="R90" s="109"/>
      <c r="S90" s="7"/>
      <c r="T90" s="7"/>
      <c r="U90" s="110"/>
      <c r="V90" s="111"/>
      <c r="W90" s="111"/>
      <c r="X90" s="111"/>
      <c r="Y90" s="111"/>
      <c r="Z90" s="111"/>
      <c r="AL90" s="81">
        <v>0</v>
      </c>
      <c r="AM90" s="79">
        <v>0</v>
      </c>
      <c r="AN90" s="79" t="s">
        <v>569</v>
      </c>
      <c r="AO90" s="78">
        <v>0</v>
      </c>
      <c r="AP90" s="82">
        <v>0</v>
      </c>
      <c r="AQ90" s="82">
        <v>0</v>
      </c>
      <c r="AR90" s="82">
        <v>0</v>
      </c>
      <c r="AS90" s="82">
        <v>0</v>
      </c>
      <c r="AT90" s="82">
        <v>0</v>
      </c>
      <c r="CJ90" s="182">
        <v>0</v>
      </c>
      <c r="CK90" s="23">
        <v>0</v>
      </c>
      <c r="CL90" s="79" t="s">
        <v>569</v>
      </c>
      <c r="CM90" s="78">
        <v>0</v>
      </c>
      <c r="CN90" s="82">
        <v>0</v>
      </c>
      <c r="CO90" s="82">
        <v>0</v>
      </c>
      <c r="CP90" s="82">
        <v>0</v>
      </c>
      <c r="CQ90" s="82">
        <v>0</v>
      </c>
      <c r="CR90" s="82">
        <v>0</v>
      </c>
      <c r="CT90" s="182">
        <f>'TABELA UNIFICADA 2024'!E90</f>
        <v>0</v>
      </c>
      <c r="CU90" s="23">
        <f>'TABELA UNIFICADA 2024'!F90</f>
        <v>10</v>
      </c>
      <c r="CV90" s="79" t="str">
        <f t="shared" si="7"/>
        <v>AA</v>
      </c>
      <c r="CW90" s="78" t="str">
        <f t="shared" si="8"/>
        <v>A</v>
      </c>
      <c r="CX90" s="82">
        <f t="shared" si="9"/>
        <v>3.4100000000000006</v>
      </c>
      <c r="CY90" s="82">
        <f t="shared" si="10"/>
        <v>3.4100000000000006</v>
      </c>
      <c r="CZ90" s="82">
        <f t="shared" si="11"/>
        <v>2.2000000000000002</v>
      </c>
      <c r="DA90" s="82">
        <f t="shared" si="12"/>
        <v>2.4750000000000001</v>
      </c>
      <c r="DB90" s="82">
        <f t="shared" si="13"/>
        <v>11.495000000000001</v>
      </c>
    </row>
    <row r="91" spans="8:106" ht="19.5">
      <c r="H91" s="81" t="s">
        <v>43</v>
      </c>
      <c r="I91" s="79">
        <v>1077</v>
      </c>
      <c r="J91" s="79" t="s">
        <v>28</v>
      </c>
      <c r="K91" s="78" t="s">
        <v>25</v>
      </c>
      <c r="L91" s="82">
        <v>4.3</v>
      </c>
      <c r="M91" s="82">
        <v>7</v>
      </c>
      <c r="N91" s="82">
        <v>2.6</v>
      </c>
      <c r="O91" s="82">
        <v>3.9</v>
      </c>
      <c r="P91" s="82">
        <v>17.8</v>
      </c>
      <c r="R91" s="109"/>
      <c r="S91" s="7"/>
      <c r="T91" s="7"/>
      <c r="U91" s="110"/>
      <c r="V91" s="111"/>
      <c r="W91" s="111"/>
      <c r="X91" s="111"/>
      <c r="Y91" s="111"/>
      <c r="Z91" s="111"/>
      <c r="AL91" s="81">
        <v>0</v>
      </c>
      <c r="AM91" s="79">
        <v>0</v>
      </c>
      <c r="AN91" s="79" t="s">
        <v>569</v>
      </c>
      <c r="AO91" s="78">
        <v>0</v>
      </c>
      <c r="AP91" s="82">
        <v>0</v>
      </c>
      <c r="AQ91" s="82">
        <v>0</v>
      </c>
      <c r="AR91" s="82">
        <v>0</v>
      </c>
      <c r="AS91" s="82">
        <v>0</v>
      </c>
      <c r="AT91" s="82">
        <v>0</v>
      </c>
      <c r="CJ91" s="182">
        <v>0</v>
      </c>
      <c r="CK91" s="23">
        <v>0</v>
      </c>
      <c r="CL91" s="79" t="s">
        <v>569</v>
      </c>
      <c r="CM91" s="78">
        <v>0</v>
      </c>
      <c r="CN91" s="82">
        <v>0</v>
      </c>
      <c r="CO91" s="82">
        <v>0</v>
      </c>
      <c r="CP91" s="82">
        <v>0</v>
      </c>
      <c r="CQ91" s="82">
        <v>0</v>
      </c>
      <c r="CR91" s="82">
        <v>0</v>
      </c>
      <c r="CT91" s="182">
        <f>'TABELA UNIFICADA 2024'!E91</f>
        <v>0</v>
      </c>
      <c r="CU91" s="23">
        <f>'TABELA UNIFICADA 2024'!F91</f>
        <v>1</v>
      </c>
      <c r="CV91" s="79" t="str">
        <f t="shared" si="7"/>
        <v>AA</v>
      </c>
      <c r="CW91" s="78" t="str">
        <f t="shared" si="8"/>
        <v>A</v>
      </c>
      <c r="CX91" s="82">
        <f t="shared" si="9"/>
        <v>3.4100000000000006</v>
      </c>
      <c r="CY91" s="82">
        <f t="shared" si="10"/>
        <v>3.4100000000000006</v>
      </c>
      <c r="CZ91" s="82">
        <f t="shared" si="11"/>
        <v>2.2000000000000002</v>
      </c>
      <c r="DA91" s="82">
        <f t="shared" si="12"/>
        <v>2.4750000000000001</v>
      </c>
      <c r="DB91" s="82">
        <f t="shared" si="13"/>
        <v>11.495000000000001</v>
      </c>
    </row>
    <row r="92" spans="8:106" ht="19.5">
      <c r="H92" s="81" t="s">
        <v>43</v>
      </c>
      <c r="I92" s="79">
        <v>1619</v>
      </c>
      <c r="J92" s="79" t="s">
        <v>28</v>
      </c>
      <c r="K92" s="78" t="s">
        <v>25</v>
      </c>
      <c r="L92" s="82">
        <v>4.3</v>
      </c>
      <c r="M92" s="82">
        <v>7</v>
      </c>
      <c r="N92" s="82">
        <v>2.6</v>
      </c>
      <c r="O92" s="82">
        <v>3.9</v>
      </c>
      <c r="P92" s="82">
        <v>17.8</v>
      </c>
      <c r="R92" s="109"/>
      <c r="S92" s="7"/>
      <c r="T92" s="7"/>
      <c r="U92" s="110"/>
      <c r="V92" s="111"/>
      <c r="W92" s="111"/>
      <c r="X92" s="111"/>
      <c r="Y92" s="111"/>
      <c r="Z92" s="111"/>
      <c r="AL92" s="81">
        <v>0</v>
      </c>
      <c r="AM92" s="79">
        <v>0</v>
      </c>
      <c r="AN92" s="79" t="s">
        <v>569</v>
      </c>
      <c r="AO92" s="78">
        <v>0</v>
      </c>
      <c r="AP92" s="82">
        <v>0</v>
      </c>
      <c r="AQ92" s="82">
        <v>0</v>
      </c>
      <c r="AR92" s="82">
        <v>0</v>
      </c>
      <c r="AS92" s="82">
        <v>0</v>
      </c>
      <c r="AT92" s="82">
        <v>0</v>
      </c>
      <c r="CJ92" s="182">
        <v>0</v>
      </c>
      <c r="CK92" s="23">
        <v>0</v>
      </c>
      <c r="CL92" s="79" t="s">
        <v>569</v>
      </c>
      <c r="CM92" s="78">
        <v>0</v>
      </c>
      <c r="CN92" s="82">
        <v>0</v>
      </c>
      <c r="CO92" s="82">
        <v>0</v>
      </c>
      <c r="CP92" s="82">
        <v>0</v>
      </c>
      <c r="CQ92" s="82">
        <v>0</v>
      </c>
      <c r="CR92" s="82">
        <v>0</v>
      </c>
      <c r="CT92" s="182">
        <f>'TABELA UNIFICADA 2024'!E92</f>
        <v>0</v>
      </c>
      <c r="CU92" s="23">
        <f>'TABELA UNIFICADA 2024'!F92</f>
        <v>1</v>
      </c>
      <c r="CV92" s="79" t="str">
        <f t="shared" si="7"/>
        <v>AA</v>
      </c>
      <c r="CW92" s="78" t="str">
        <f t="shared" si="8"/>
        <v>A</v>
      </c>
      <c r="CX92" s="82">
        <f t="shared" si="9"/>
        <v>3.4100000000000006</v>
      </c>
      <c r="CY92" s="82">
        <f t="shared" si="10"/>
        <v>3.4100000000000006</v>
      </c>
      <c r="CZ92" s="82">
        <f t="shared" si="11"/>
        <v>2.2000000000000002</v>
      </c>
      <c r="DA92" s="82">
        <f t="shared" si="12"/>
        <v>2.4750000000000001</v>
      </c>
      <c r="DB92" s="82">
        <f t="shared" si="13"/>
        <v>11.495000000000001</v>
      </c>
    </row>
    <row r="93" spans="8:106" ht="19.5">
      <c r="H93" s="81">
        <v>19.05</v>
      </c>
      <c r="I93" s="79">
        <v>140</v>
      </c>
      <c r="J93" s="79" t="s">
        <v>28</v>
      </c>
      <c r="K93" s="78" t="s">
        <v>21</v>
      </c>
      <c r="L93" s="82">
        <v>1.85</v>
      </c>
      <c r="M93" s="82">
        <v>1.85</v>
      </c>
      <c r="N93" s="82">
        <v>1.2</v>
      </c>
      <c r="O93" s="82">
        <v>1.3</v>
      </c>
      <c r="P93" s="82">
        <v>6.2</v>
      </c>
      <c r="R93" s="109"/>
      <c r="S93" s="7"/>
      <c r="T93" s="7"/>
      <c r="U93" s="110"/>
      <c r="V93" s="111"/>
      <c r="W93" s="111"/>
      <c r="X93" s="111"/>
      <c r="Y93" s="111"/>
      <c r="Z93" s="111"/>
      <c r="AL93" s="81">
        <v>0</v>
      </c>
      <c r="AM93" s="79">
        <v>0</v>
      </c>
      <c r="AN93" s="79" t="s">
        <v>569</v>
      </c>
      <c r="AO93" s="78">
        <v>0</v>
      </c>
      <c r="AP93" s="82">
        <v>0</v>
      </c>
      <c r="AQ93" s="82">
        <v>0</v>
      </c>
      <c r="AR93" s="82">
        <v>0</v>
      </c>
      <c r="AS93" s="82">
        <v>0</v>
      </c>
      <c r="AT93" s="82">
        <v>0</v>
      </c>
      <c r="CJ93" s="182">
        <v>0</v>
      </c>
      <c r="CK93" s="23">
        <v>0</v>
      </c>
      <c r="CL93" s="79" t="s">
        <v>569</v>
      </c>
      <c r="CM93" s="78">
        <v>0</v>
      </c>
      <c r="CN93" s="82">
        <v>0</v>
      </c>
      <c r="CO93" s="82">
        <v>0</v>
      </c>
      <c r="CP93" s="82">
        <v>0</v>
      </c>
      <c r="CQ93" s="82">
        <v>0</v>
      </c>
      <c r="CR93" s="82">
        <v>0</v>
      </c>
      <c r="CT93" s="182">
        <f>'TABELA UNIFICADA 2024'!E93</f>
        <v>0</v>
      </c>
      <c r="CU93" s="23">
        <f>'TABELA UNIFICADA 2024'!F93</f>
        <v>1</v>
      </c>
      <c r="CV93" s="79" t="str">
        <f t="shared" si="7"/>
        <v>AA</v>
      </c>
      <c r="CW93" s="78" t="str">
        <f t="shared" si="8"/>
        <v>A</v>
      </c>
      <c r="CX93" s="82">
        <f t="shared" si="9"/>
        <v>3.4100000000000006</v>
      </c>
      <c r="CY93" s="82">
        <f t="shared" si="10"/>
        <v>3.4100000000000006</v>
      </c>
      <c r="CZ93" s="82">
        <f t="shared" si="11"/>
        <v>2.2000000000000002</v>
      </c>
      <c r="DA93" s="82">
        <f t="shared" si="12"/>
        <v>2.4750000000000001</v>
      </c>
      <c r="DB93" s="82">
        <f t="shared" si="13"/>
        <v>11.495000000000001</v>
      </c>
    </row>
    <row r="94" spans="8:106" ht="19.5">
      <c r="H94" s="81">
        <v>28</v>
      </c>
      <c r="I94" s="79">
        <v>31</v>
      </c>
      <c r="J94" s="79" t="s">
        <v>26</v>
      </c>
      <c r="K94" s="78" t="s">
        <v>22</v>
      </c>
      <c r="L94" s="82">
        <v>2.5</v>
      </c>
      <c r="M94" s="82">
        <v>2.4</v>
      </c>
      <c r="N94" s="82">
        <v>1.6</v>
      </c>
      <c r="O94" s="82">
        <v>1.8</v>
      </c>
      <c r="P94" s="82">
        <v>8.3000000000000007</v>
      </c>
      <c r="R94" s="109"/>
      <c r="S94" s="7"/>
      <c r="T94" s="7"/>
      <c r="U94" s="110"/>
      <c r="V94" s="111"/>
      <c r="W94" s="111"/>
      <c r="X94" s="111"/>
      <c r="Y94" s="111"/>
      <c r="Z94" s="111"/>
      <c r="AL94" s="81">
        <v>0</v>
      </c>
      <c r="AM94" s="79">
        <v>0</v>
      </c>
      <c r="AN94" s="79" t="s">
        <v>569</v>
      </c>
      <c r="AO94" s="78">
        <v>0</v>
      </c>
      <c r="AP94" s="82">
        <v>0</v>
      </c>
      <c r="AQ94" s="82">
        <v>0</v>
      </c>
      <c r="AR94" s="82">
        <v>0</v>
      </c>
      <c r="AS94" s="82">
        <v>0</v>
      </c>
      <c r="AT94" s="82">
        <v>0</v>
      </c>
      <c r="CJ94" s="182">
        <v>0</v>
      </c>
      <c r="CK94" s="23">
        <v>0</v>
      </c>
      <c r="CL94" s="79" t="s">
        <v>569</v>
      </c>
      <c r="CM94" s="78">
        <v>0</v>
      </c>
      <c r="CN94" s="82">
        <v>0</v>
      </c>
      <c r="CO94" s="82">
        <v>0</v>
      </c>
      <c r="CP94" s="82">
        <v>0</v>
      </c>
      <c r="CQ94" s="82">
        <v>0</v>
      </c>
      <c r="CR94" s="82">
        <v>0</v>
      </c>
      <c r="CT94" s="182">
        <f>'TABELA UNIFICADA 2024'!E94</f>
        <v>0</v>
      </c>
      <c r="CU94" s="23">
        <f>'TABELA UNIFICADA 2024'!F94</f>
        <v>1</v>
      </c>
      <c r="CV94" s="79" t="str">
        <f t="shared" si="7"/>
        <v>AA</v>
      </c>
      <c r="CW94" s="78" t="str">
        <f t="shared" si="8"/>
        <v>A</v>
      </c>
      <c r="CX94" s="82">
        <f t="shared" si="9"/>
        <v>3.4100000000000006</v>
      </c>
      <c r="CY94" s="82">
        <f t="shared" si="10"/>
        <v>3.4100000000000006</v>
      </c>
      <c r="CZ94" s="82">
        <f t="shared" si="11"/>
        <v>2.2000000000000002</v>
      </c>
      <c r="DA94" s="82">
        <f t="shared" si="12"/>
        <v>2.4750000000000001</v>
      </c>
      <c r="DB94" s="82">
        <f t="shared" si="13"/>
        <v>11.495000000000001</v>
      </c>
    </row>
    <row r="95" spans="8:106" ht="19.5">
      <c r="H95" s="81">
        <v>24</v>
      </c>
      <c r="I95" s="79">
        <v>10</v>
      </c>
      <c r="J95" s="79" t="s">
        <v>20</v>
      </c>
      <c r="K95" s="78" t="s">
        <v>22</v>
      </c>
      <c r="L95" s="82">
        <v>3.2</v>
      </c>
      <c r="M95" s="82">
        <v>3.2</v>
      </c>
      <c r="N95" s="82">
        <v>2</v>
      </c>
      <c r="O95" s="82">
        <v>2.25</v>
      </c>
      <c r="P95" s="82">
        <v>10.65</v>
      </c>
      <c r="R95" s="109"/>
      <c r="S95" s="7"/>
      <c r="T95" s="7"/>
      <c r="U95" s="110"/>
      <c r="V95" s="111"/>
      <c r="W95" s="111"/>
      <c r="X95" s="111"/>
      <c r="Y95" s="111"/>
      <c r="Z95" s="111"/>
      <c r="AL95" s="81">
        <v>0</v>
      </c>
      <c r="AM95" s="79">
        <v>0</v>
      </c>
      <c r="AN95" s="79" t="s">
        <v>569</v>
      </c>
      <c r="AO95" s="78">
        <v>0</v>
      </c>
      <c r="AP95" s="82">
        <v>0</v>
      </c>
      <c r="AQ95" s="82">
        <v>0</v>
      </c>
      <c r="AR95" s="82">
        <v>0</v>
      </c>
      <c r="AS95" s="82">
        <v>0</v>
      </c>
      <c r="AT95" s="82">
        <v>0</v>
      </c>
      <c r="CJ95" s="182">
        <v>0</v>
      </c>
      <c r="CK95" s="23">
        <v>0</v>
      </c>
      <c r="CL95" s="79" t="s">
        <v>569</v>
      </c>
      <c r="CM95" s="78">
        <v>0</v>
      </c>
      <c r="CN95" s="82">
        <v>0</v>
      </c>
      <c r="CO95" s="82">
        <v>0</v>
      </c>
      <c r="CP95" s="82">
        <v>0</v>
      </c>
      <c r="CQ95" s="82">
        <v>0</v>
      </c>
      <c r="CR95" s="82">
        <v>0</v>
      </c>
      <c r="CT95" s="182">
        <f>'TABELA UNIFICADA 2024'!E95</f>
        <v>0</v>
      </c>
      <c r="CU95" s="23">
        <f>'TABELA UNIFICADA 2024'!F95</f>
        <v>7</v>
      </c>
      <c r="CV95" s="79" t="str">
        <f t="shared" si="7"/>
        <v>AA</v>
      </c>
      <c r="CW95" s="78" t="str">
        <f t="shared" si="8"/>
        <v>A</v>
      </c>
      <c r="CX95" s="82">
        <f t="shared" si="9"/>
        <v>3.4100000000000006</v>
      </c>
      <c r="CY95" s="82">
        <f t="shared" si="10"/>
        <v>3.4100000000000006</v>
      </c>
      <c r="CZ95" s="82">
        <f t="shared" si="11"/>
        <v>2.2000000000000002</v>
      </c>
      <c r="DA95" s="82">
        <f t="shared" si="12"/>
        <v>2.4750000000000001</v>
      </c>
      <c r="DB95" s="82">
        <f t="shared" si="13"/>
        <v>11.495000000000001</v>
      </c>
    </row>
    <row r="96" spans="8:106" ht="19.5">
      <c r="H96" s="81">
        <v>19</v>
      </c>
      <c r="I96" s="79">
        <v>49</v>
      </c>
      <c r="J96" s="79" t="s">
        <v>26</v>
      </c>
      <c r="K96" s="78" t="s">
        <v>21</v>
      </c>
      <c r="L96" s="82">
        <v>2.4</v>
      </c>
      <c r="M96" s="82">
        <v>2.2999999999999998</v>
      </c>
      <c r="N96" s="82">
        <v>1.6</v>
      </c>
      <c r="O96" s="82">
        <v>1.8</v>
      </c>
      <c r="P96" s="82">
        <v>8.1</v>
      </c>
      <c r="R96" s="109"/>
      <c r="S96" s="7"/>
      <c r="T96" s="7"/>
      <c r="U96" s="110"/>
      <c r="V96" s="111"/>
      <c r="W96" s="111"/>
      <c r="X96" s="111"/>
      <c r="Y96" s="111"/>
      <c r="Z96" s="111"/>
      <c r="AL96" s="81">
        <v>0</v>
      </c>
      <c r="AM96" s="79">
        <v>0</v>
      </c>
      <c r="AN96" s="79" t="s">
        <v>569</v>
      </c>
      <c r="AO96" s="78">
        <v>0</v>
      </c>
      <c r="AP96" s="82">
        <v>0</v>
      </c>
      <c r="AQ96" s="82">
        <v>0</v>
      </c>
      <c r="AR96" s="82">
        <v>0</v>
      </c>
      <c r="AS96" s="82">
        <v>0</v>
      </c>
      <c r="AT96" s="82">
        <v>0</v>
      </c>
      <c r="CJ96" s="182">
        <v>0</v>
      </c>
      <c r="CK96" s="23">
        <v>0</v>
      </c>
      <c r="CL96" s="79" t="s">
        <v>569</v>
      </c>
      <c r="CM96" s="78">
        <v>0</v>
      </c>
      <c r="CN96" s="82">
        <v>0</v>
      </c>
      <c r="CO96" s="82">
        <v>0</v>
      </c>
      <c r="CP96" s="82">
        <v>0</v>
      </c>
      <c r="CQ96" s="82">
        <v>0</v>
      </c>
      <c r="CR96" s="82">
        <v>0</v>
      </c>
      <c r="CT96" s="182">
        <f>'TABELA UNIFICADA 2024'!E96</f>
        <v>0</v>
      </c>
      <c r="CU96" s="23">
        <f>'TABELA UNIFICADA 2024'!F96</f>
        <v>30</v>
      </c>
      <c r="CV96" s="79" t="str">
        <f t="shared" si="7"/>
        <v>BB</v>
      </c>
      <c r="CW96" s="78" t="str">
        <f t="shared" si="8"/>
        <v>A</v>
      </c>
      <c r="CX96" s="82">
        <f t="shared" si="9"/>
        <v>2.64</v>
      </c>
      <c r="CY96" s="82">
        <f t="shared" si="10"/>
        <v>2.5299999999999998</v>
      </c>
      <c r="CZ96" s="82">
        <f t="shared" si="11"/>
        <v>1.7600000000000002</v>
      </c>
      <c r="DA96" s="82">
        <f t="shared" si="12"/>
        <v>1.9800000000000002</v>
      </c>
      <c r="DB96" s="82">
        <f t="shared" si="13"/>
        <v>8.91</v>
      </c>
    </row>
    <row r="97" spans="8:106" ht="19.5">
      <c r="H97" s="81">
        <v>19</v>
      </c>
      <c r="I97" s="79">
        <v>10</v>
      </c>
      <c r="J97" s="79" t="s">
        <v>20</v>
      </c>
      <c r="K97" s="78" t="s">
        <v>21</v>
      </c>
      <c r="L97" s="82">
        <v>3.1</v>
      </c>
      <c r="M97" s="82">
        <v>3.1</v>
      </c>
      <c r="N97" s="82">
        <v>2</v>
      </c>
      <c r="O97" s="82">
        <v>2.25</v>
      </c>
      <c r="P97" s="82">
        <v>10.45</v>
      </c>
      <c r="R97" s="109"/>
      <c r="S97" s="7"/>
      <c r="T97" s="7"/>
      <c r="U97" s="110"/>
      <c r="V97" s="111"/>
      <c r="W97" s="111"/>
      <c r="X97" s="111"/>
      <c r="Y97" s="111"/>
      <c r="Z97" s="111"/>
      <c r="CJ97" s="182">
        <v>0</v>
      </c>
      <c r="CK97" s="23">
        <v>0</v>
      </c>
      <c r="CL97" s="79" t="s">
        <v>569</v>
      </c>
      <c r="CM97" s="78">
        <v>0</v>
      </c>
      <c r="CN97" s="82">
        <v>0</v>
      </c>
      <c r="CO97" s="82">
        <v>0</v>
      </c>
      <c r="CP97" s="82">
        <v>0</v>
      </c>
      <c r="CQ97" s="82">
        <v>0</v>
      </c>
      <c r="CR97" s="82">
        <v>0</v>
      </c>
      <c r="CT97" s="182">
        <f>'TABELA UNIFICADA 2024'!E97</f>
        <v>0</v>
      </c>
      <c r="CU97" s="23">
        <f>'TABELA UNIFICADA 2024'!F97</f>
        <v>15</v>
      </c>
      <c r="CV97" s="79" t="str">
        <f t="shared" si="7"/>
        <v>BB</v>
      </c>
      <c r="CW97" s="78" t="str">
        <f t="shared" si="8"/>
        <v>A</v>
      </c>
      <c r="CX97" s="82">
        <f t="shared" si="9"/>
        <v>2.64</v>
      </c>
      <c r="CY97" s="82">
        <f t="shared" si="10"/>
        <v>2.5299999999999998</v>
      </c>
      <c r="CZ97" s="82">
        <f t="shared" si="11"/>
        <v>1.7600000000000002</v>
      </c>
      <c r="DA97" s="82">
        <f t="shared" si="12"/>
        <v>1.9800000000000002</v>
      </c>
      <c r="DB97" s="82">
        <f t="shared" si="13"/>
        <v>8.91</v>
      </c>
    </row>
    <row r="98" spans="8:106" ht="19.5">
      <c r="H98" s="81">
        <v>19</v>
      </c>
      <c r="I98" s="79">
        <v>15</v>
      </c>
      <c r="J98" s="79" t="s">
        <v>26</v>
      </c>
      <c r="K98" s="78" t="s">
        <v>21</v>
      </c>
      <c r="L98" s="82">
        <v>2.4</v>
      </c>
      <c r="M98" s="82">
        <v>2.2999999999999998</v>
      </c>
      <c r="N98" s="82">
        <v>1.6</v>
      </c>
      <c r="O98" s="82">
        <v>1.8</v>
      </c>
      <c r="P98" s="82">
        <v>8.1</v>
      </c>
      <c r="R98" s="109"/>
      <c r="S98" s="7"/>
      <c r="T98" s="7"/>
      <c r="U98" s="110"/>
      <c r="V98" s="111"/>
      <c r="W98" s="111"/>
      <c r="X98" s="111"/>
      <c r="Y98" s="111"/>
      <c r="Z98" s="111"/>
      <c r="CJ98" s="182">
        <v>0</v>
      </c>
      <c r="CK98" s="23">
        <v>0</v>
      </c>
      <c r="CL98" s="79" t="s">
        <v>569</v>
      </c>
      <c r="CM98" s="78">
        <v>0</v>
      </c>
      <c r="CN98" s="82">
        <v>0</v>
      </c>
      <c r="CO98" s="82">
        <v>0</v>
      </c>
      <c r="CP98" s="82">
        <v>0</v>
      </c>
      <c r="CQ98" s="82">
        <v>0</v>
      </c>
      <c r="CR98" s="82">
        <v>0</v>
      </c>
      <c r="CT98" s="182">
        <f>'TABELA UNIFICADA 2024'!E98</f>
        <v>0</v>
      </c>
      <c r="CU98" s="23">
        <f>'TABELA UNIFICADA 2024'!F98</f>
        <v>1</v>
      </c>
      <c r="CV98" s="79" t="str">
        <f t="shared" si="7"/>
        <v>AA</v>
      </c>
      <c r="CW98" s="78" t="str">
        <f t="shared" si="8"/>
        <v>A</v>
      </c>
      <c r="CX98" s="82">
        <f t="shared" si="9"/>
        <v>3.4100000000000006</v>
      </c>
      <c r="CY98" s="82">
        <f t="shared" si="10"/>
        <v>3.4100000000000006</v>
      </c>
      <c r="CZ98" s="82">
        <f t="shared" si="11"/>
        <v>2.2000000000000002</v>
      </c>
      <c r="DA98" s="82">
        <f t="shared" si="12"/>
        <v>2.4750000000000001</v>
      </c>
      <c r="DB98" s="82">
        <f t="shared" si="13"/>
        <v>11.495000000000001</v>
      </c>
    </row>
    <row r="99" spans="8:106" ht="19.5">
      <c r="H99" s="81">
        <v>19.05</v>
      </c>
      <c r="I99" s="79">
        <v>99</v>
      </c>
      <c r="J99" s="79" t="s">
        <v>27</v>
      </c>
      <c r="K99" s="78" t="s">
        <v>21</v>
      </c>
      <c r="L99" s="82">
        <v>2</v>
      </c>
      <c r="M99" s="82">
        <v>2</v>
      </c>
      <c r="N99" s="82">
        <v>1.35</v>
      </c>
      <c r="O99" s="82">
        <v>1.35</v>
      </c>
      <c r="P99" s="82">
        <v>6.6999999999999993</v>
      </c>
      <c r="R99" s="109"/>
      <c r="S99" s="7"/>
      <c r="T99" s="7"/>
      <c r="U99" s="110"/>
      <c r="V99" s="111"/>
      <c r="W99" s="111"/>
      <c r="X99" s="111"/>
      <c r="Y99" s="111"/>
      <c r="Z99" s="111"/>
      <c r="CJ99" s="182">
        <v>0</v>
      </c>
      <c r="CK99" s="23">
        <v>0</v>
      </c>
      <c r="CL99" s="79" t="s">
        <v>569</v>
      </c>
      <c r="CM99" s="78">
        <v>0</v>
      </c>
      <c r="CN99" s="82">
        <v>0</v>
      </c>
      <c r="CO99" s="82">
        <v>0</v>
      </c>
      <c r="CP99" s="82">
        <v>0</v>
      </c>
      <c r="CQ99" s="82">
        <v>0</v>
      </c>
      <c r="CR99" s="82">
        <v>0</v>
      </c>
      <c r="CT99" s="182">
        <f>'TABELA UNIFICADA 2024'!E99</f>
        <v>0</v>
      </c>
      <c r="CU99" s="23">
        <f>'TABELA UNIFICADA 2024'!F99</f>
        <v>8</v>
      </c>
      <c r="CV99" s="79" t="str">
        <f t="shared" si="7"/>
        <v>AA</v>
      </c>
      <c r="CW99" s="78" t="str">
        <f t="shared" si="8"/>
        <v>A</v>
      </c>
      <c r="CX99" s="82">
        <f t="shared" si="9"/>
        <v>3.4100000000000006</v>
      </c>
      <c r="CY99" s="82">
        <f t="shared" si="10"/>
        <v>3.4100000000000006</v>
      </c>
      <c r="CZ99" s="82">
        <f t="shared" si="11"/>
        <v>2.2000000000000002</v>
      </c>
      <c r="DA99" s="82">
        <f t="shared" si="12"/>
        <v>2.4750000000000001</v>
      </c>
      <c r="DB99" s="82">
        <f t="shared" si="13"/>
        <v>11.495000000000001</v>
      </c>
    </row>
    <row r="100" spans="8:106" ht="19.5">
      <c r="H100" s="81">
        <v>19.05</v>
      </c>
      <c r="I100" s="79">
        <v>20</v>
      </c>
      <c r="J100" s="79" t="s">
        <v>26</v>
      </c>
      <c r="K100" s="78" t="s">
        <v>21</v>
      </c>
      <c r="L100" s="82">
        <v>2.4</v>
      </c>
      <c r="M100" s="82">
        <v>2.2999999999999998</v>
      </c>
      <c r="N100" s="82">
        <v>1.6</v>
      </c>
      <c r="O100" s="82">
        <v>1.8</v>
      </c>
      <c r="P100" s="82">
        <v>8.1</v>
      </c>
      <c r="R100" s="109"/>
      <c r="S100" s="7"/>
      <c r="T100" s="7"/>
      <c r="U100" s="110"/>
      <c r="V100" s="111"/>
      <c r="W100" s="111"/>
      <c r="X100" s="111"/>
      <c r="Y100" s="111"/>
      <c r="Z100" s="111"/>
      <c r="CJ100" s="182">
        <v>0</v>
      </c>
      <c r="CK100" s="23">
        <v>0</v>
      </c>
      <c r="CL100" s="79" t="s">
        <v>569</v>
      </c>
      <c r="CM100" s="78">
        <v>0</v>
      </c>
      <c r="CN100" s="82">
        <v>0</v>
      </c>
      <c r="CO100" s="82">
        <v>0</v>
      </c>
      <c r="CP100" s="82">
        <v>0</v>
      </c>
      <c r="CQ100" s="82">
        <v>0</v>
      </c>
      <c r="CR100" s="82">
        <v>0</v>
      </c>
      <c r="CT100" s="182">
        <f>'TABELA UNIFICADA 2024'!E100</f>
        <v>0</v>
      </c>
      <c r="CU100" s="23">
        <f>'TABELA UNIFICADA 2024'!F100</f>
        <v>3</v>
      </c>
      <c r="CV100" s="79" t="str">
        <f t="shared" si="7"/>
        <v>AA</v>
      </c>
      <c r="CW100" s="78" t="str">
        <f t="shared" si="8"/>
        <v>A</v>
      </c>
      <c r="CX100" s="82">
        <f t="shared" si="9"/>
        <v>3.4100000000000006</v>
      </c>
      <c r="CY100" s="82">
        <f t="shared" si="10"/>
        <v>3.4100000000000006</v>
      </c>
      <c r="CZ100" s="82">
        <f t="shared" si="11"/>
        <v>2.2000000000000002</v>
      </c>
      <c r="DA100" s="82">
        <f t="shared" si="12"/>
        <v>2.4750000000000001</v>
      </c>
      <c r="DB100" s="82">
        <f t="shared" si="13"/>
        <v>11.495000000000001</v>
      </c>
    </row>
    <row r="101" spans="8:106" ht="19.5">
      <c r="H101" s="81">
        <v>20</v>
      </c>
      <c r="I101" s="79">
        <v>20</v>
      </c>
      <c r="J101" s="79" t="s">
        <v>26</v>
      </c>
      <c r="K101" s="78" t="s">
        <v>21</v>
      </c>
      <c r="L101" s="82">
        <v>2.4</v>
      </c>
      <c r="M101" s="82">
        <v>2.2999999999999998</v>
      </c>
      <c r="N101" s="82">
        <v>1.6</v>
      </c>
      <c r="O101" s="82">
        <v>1.8</v>
      </c>
      <c r="P101" s="82">
        <v>8.1</v>
      </c>
      <c r="CT101" s="182">
        <f>'TABELA UNIFICADA 2024'!E101</f>
        <v>0</v>
      </c>
      <c r="CU101" s="23">
        <f>'TABELA UNIFICADA 2024'!F101</f>
        <v>3</v>
      </c>
      <c r="CV101" s="79" t="str">
        <f t="shared" ref="CV101:CV164" si="14">IF(CU101&lt;&gt;0,(IF(AND(CU101&lt;=10,ISBLANK(CU101)=FALSE),"AA",IF(AND(CU101&gt;10,CU101&lt;=59),"BB",IF(AND(CU101&gt;59,CU101&lt;=99),"CC",IF(CU101&gt;99,"DD","-"))))),"0")</f>
        <v>AA</v>
      </c>
      <c r="CW101" s="78" t="str">
        <f t="shared" ref="CW101:CW164" si="15">IF(CU101&lt;&gt;0,(IF(AND(CT101&lt;23,ISBLANK(CT101)=FALSE),"A",IF(AND(CT101&gt;=23,CT101&lt;31),"B",IF(AND(CT101&gt;=31,CT101&lt;39),"C",IF(AND(CT101&gt;=39,CT101&lt;=45),"D",IF(CT101&gt;45,"E","-")))))),0)</f>
        <v>A</v>
      </c>
      <c r="CX101" s="82">
        <f t="shared" ref="CX101:CX164" si="16">(IF(CV101="AA",IF(CW101="A",VLOOKUP(CW101,$B$2:$F$6,2,1),IF(CW101="B",VLOOKUP(CW101,$B$2:$F$6,2,1),IF(CW101="C",VLOOKUP(CW101,$B$2:$F$6,2,1),IF(CW101="D",VLOOKUP(CW101,$B$2:$F$6,2,1),IF(CW101="E",VLOOKUP(CW101,$B$2:$F$6,2,1),"-"))))),IF(CV101="BB",IF(CW101="A",VLOOKUP(CW101,$B$8:$F$12,2,1),IF(CW101="B",VLOOKUP(CW101,$B$8:$F$12,2,1),IF(CW101="C",VLOOKUP(CW101,$B$8:$F$12,2,1),IF(CW101="D",VLOOKUP(CW101,$B$8:$F$12,2,1),IF(CW101="E",VLOOKUP(CW101,$B$8:$F$12,2,1),"-"))))),IF(CV101="CC",IF(CW101="A",VLOOKUP(CW101,$B$14:$F$18,2,1),IF(CW101="B",VLOOKUP(CW101,$B$14:$F$18,2,1),IF(CW101="C",VLOOKUP(CW101,$B$14:$F$18,2,1),IF(CW101="D",VLOOKUP(CW101,$B$14:$F$18,2,1),IF(CW101="E",VLOOKUP(CW101,$B$14:$F$18,2,1),"-"))))),IF(CV101="DD",IF(CW101="A",VLOOKUP(CW101,$B$20:$F$24,2,1),IF(CW101="B",VLOOKUP(CW101,$B$20:$F$24,2,1),IF(CW101="C",VLOOKUP(CW101,$B$20:$F$24,2,1),IF(CW101="D",VLOOKUP(CW101,$B$20:$F$24,2,1),IF(CW101="E",VLOOKUP(CW101,$B$20:$F$24,2,1),0))))),0)))))</f>
        <v>3.4100000000000006</v>
      </c>
      <c r="CY101" s="82">
        <f t="shared" ref="CY101:CY164" si="17">(IF(CV101="AA",IF(CW101="A",VLOOKUP(CW101,$B$2:$F$6,3,1),IF(CW101="B",VLOOKUP(CW101,$B$2:$F$6,3,1),IF(CW101="C",VLOOKUP(CW101,$B$2:$F$6,3,1),IF(CW101="D",VLOOKUP(CW101,$B$2:$F$6,3,1),IF(CW101="E",VLOOKUP(CW101,$B$2:$F$6,3,1),"-"))))),IF(CV101="BB",IF(CW101="A",VLOOKUP(CW101,$B$8:$F$12,3,1),IF(CW101="B",VLOOKUP(CW101,$B$8:$F$12,3,1),IF(CW101="C",VLOOKUP(CW101,$B$8:$F$12,3,1),IF(CW101="D",VLOOKUP(CW101,$B$8:$F$12,3,1),IF(CW101="E",VLOOKUP(CW101,$B$8:$F$12,3,1),"-"))))),IF(CV101="CC",IF(CW101="A",VLOOKUP(CW101,$B$14:$F$18,3,1),IF(CW101="B",VLOOKUP(CW101,$B$14:$F$18,3,1),IF(CW101="C",VLOOKUP(CW101,$B$14:$F$18,3,1),IF(CW101="D",VLOOKUP(CW101,$B$14:$F$18,3,1),IF(CW101="E",VLOOKUP(CW101,$B$14:$F$18,3,1),"-"))))),IF(CV101="DD",IF(CW101="A",VLOOKUP(CW101,$B$20:$F$24,3,1),IF(CW101="B",VLOOKUP(CW101,$B$20:$F$24,3,1),IF(CW101="C",VLOOKUP(CW101,$B$20:$F$24,3,1),IF(CW101="D",VLOOKUP(CW101,$B$20:$F$24,3,1),IF(CW101="E",VLOOKUP(CW101,$B$20:$F$24,3,1),0))))),0)))))</f>
        <v>3.4100000000000006</v>
      </c>
      <c r="CZ101" s="82">
        <f t="shared" ref="CZ101:CZ164" si="18">(IF(CV101="AA",IF(CW101="A",VLOOKUP(CW101,$B$2:$F$6,4,1),IF(CW101="B",VLOOKUP(CW101,$B$2:$F$6,4,1),IF(CW101="C",VLOOKUP(CW101,$B$2:$F$6,4,1),IF(CW101="D",VLOOKUP(CW101,$B$2:$F$6,4,1),IF(CW101="E",VLOOKUP(CW101,$B$2:$F$6,4,1),"-"))))),IF(CV101="BB",IF(CW101="A",VLOOKUP(CW101,$B$8:$F$12,4,1),IF(CW101="B",VLOOKUP(CW101,$B$8:$F$12,4,1),IF(CW101="C",VLOOKUP(CW101,$B$8:$F$12,4,1),IF(CW101="D",VLOOKUP(CW101,$B$8:$F$12,4,1),IF(CW101="E",VLOOKUP(CW101,$B$8:$F$12,4,1),"-"))))),IF(CV101="CC",IF(CW101="A",VLOOKUP(CW101,$B$14:$F$18,4,1),IF(CW101="B",VLOOKUP(CW101,$B$14:$F$18,4,1),IF(CW101="C",VLOOKUP(CW101,$B$14:$F$18,4,1),IF(CW101="D",VLOOKUP(CW101,$B$14:$F$18,4,1),IF(CW101="E",VLOOKUP(CW101,$B$14:$F$18,4,1),"-"))))),IF(CV101="DD",IF(CW101="A",VLOOKUP(CW101,$B$20:$F$24,4,1),IF(CW101="B",VLOOKUP(CW101,$B$20:$F$24,4,1),IF(CW101="C",VLOOKUP(CW101,$B$20:$F$24,4,1),IF(CW101="D",VLOOKUP(CW101,$B$20:$F$24,4,1),IF(CW101="E",VLOOKUP(CW101,$B$20:$F$24,4,1),0))))),0)))))</f>
        <v>2.2000000000000002</v>
      </c>
      <c r="DA101" s="82">
        <f t="shared" ref="DA101:DA164" si="19">(IF(CV101="AA",IF(CW101="A",VLOOKUP(CW101,$B$2:$F$6,5,1),IF(CW101="B",VLOOKUP(CW101,$B$2:$F$6,5,1),IF(CW101="C",VLOOKUP(CW101,$B$2:$F$6,5,1),IF(CW101="D",VLOOKUP(CW101,$B$2:$F$6,5,1),IF(CW101="E",VLOOKUP(CW101,$B$2:$F$6,5,1),1))))),IF(CV101="BB",IF(CW101="A",VLOOKUP(CW101,$B$8:$F$12,5,1),IF(CW101="B",VLOOKUP(CW101,$B$8:$F$12,5,1),IF(CW101="C",VLOOKUP(CW101,$B$8:$F$12,5,1),IF(CW101="D",VLOOKUP(CW101,$B$8:$F$12,5,1),IF(CW101="E",VLOOKUP(CW101,$B$8:$F$12,5,1),1))))),IF(CV101="CC",IF(CW101="A",VLOOKUP(CW101,$B$14:$F$18,5,1),IF(CW101="B",VLOOKUP(CW101,$B$14:$F$18,5,1),IF(CW101="C",VLOOKUP(CW101,$B$14:$F$18,5,1),IF(CW101="D",VLOOKUP(CW101,$B$14:$F$18,5,1),IF(CW101="E",VLOOKUP(CW101,$B$14:$F$18,5,1),1))))),IF(CV101="DD",IF(CW101="A",VLOOKUP(CW101,$B$20:$F$24,5,1),IF(CW101="B",VLOOKUP(CW101,$B$20:$F$24,5,1),IF(CW101="C",VLOOKUP(CW101,$B$20:$F$24,5,1),IF(CW101="D",VLOOKUP(CW101,$B$20:$F$24,5,1),IF(CW101="E",VLOOKUP(CW101,$B$20:$F$24,5,1),1))))),0)))))</f>
        <v>2.4750000000000001</v>
      </c>
      <c r="DB101" s="82">
        <f t="shared" ref="DB101:DB164" si="20">SUM(CX101:DA101)</f>
        <v>11.495000000000001</v>
      </c>
    </row>
    <row r="102" spans="8:106" ht="19.5">
      <c r="CT102" s="182">
        <f>'TABELA UNIFICADA 2024'!E102</f>
        <v>25</v>
      </c>
      <c r="CU102" s="23">
        <f>'TABELA UNIFICADA 2024'!F102</f>
        <v>28</v>
      </c>
      <c r="CV102" s="79" t="str">
        <f t="shared" si="14"/>
        <v>BB</v>
      </c>
      <c r="CW102" s="78" t="str">
        <f t="shared" si="15"/>
        <v>B</v>
      </c>
      <c r="CX102" s="82">
        <f t="shared" si="16"/>
        <v>2.75</v>
      </c>
      <c r="CY102" s="82">
        <f t="shared" si="17"/>
        <v>2.64</v>
      </c>
      <c r="CZ102" s="82">
        <f t="shared" si="18"/>
        <v>1.7600000000000002</v>
      </c>
      <c r="DA102" s="82">
        <f t="shared" si="19"/>
        <v>1.9800000000000002</v>
      </c>
      <c r="DB102" s="82">
        <f t="shared" si="20"/>
        <v>9.1300000000000008</v>
      </c>
    </row>
    <row r="103" spans="8:106" ht="19.5">
      <c r="CT103" s="182">
        <f>'TABELA UNIFICADA 2024'!E103</f>
        <v>19.05</v>
      </c>
      <c r="CU103" s="23">
        <f>'TABELA UNIFICADA 2024'!F103</f>
        <v>30</v>
      </c>
      <c r="CV103" s="79" t="str">
        <f t="shared" si="14"/>
        <v>BB</v>
      </c>
      <c r="CW103" s="78" t="str">
        <f t="shared" si="15"/>
        <v>A</v>
      </c>
      <c r="CX103" s="82">
        <f t="shared" si="16"/>
        <v>2.64</v>
      </c>
      <c r="CY103" s="82">
        <f t="shared" si="17"/>
        <v>2.5299999999999998</v>
      </c>
      <c r="CZ103" s="82">
        <f t="shared" si="18"/>
        <v>1.7600000000000002</v>
      </c>
      <c r="DA103" s="82">
        <f t="shared" si="19"/>
        <v>1.9800000000000002</v>
      </c>
      <c r="DB103" s="82">
        <f t="shared" si="20"/>
        <v>8.91</v>
      </c>
    </row>
    <row r="104" spans="8:106" ht="19.5">
      <c r="CT104" s="182">
        <f>'TABELA UNIFICADA 2024'!E104</f>
        <v>19.05</v>
      </c>
      <c r="CU104" s="23">
        <f>'TABELA UNIFICADA 2024'!F104</f>
        <v>60</v>
      </c>
      <c r="CV104" s="79" t="str">
        <f t="shared" si="14"/>
        <v>CC</v>
      </c>
      <c r="CW104" s="78" t="str">
        <f t="shared" si="15"/>
        <v>A</v>
      </c>
      <c r="CX104" s="82">
        <f t="shared" si="16"/>
        <v>2.2000000000000002</v>
      </c>
      <c r="CY104" s="82">
        <f t="shared" si="17"/>
        <v>2.2000000000000002</v>
      </c>
      <c r="CZ104" s="82">
        <f t="shared" si="18"/>
        <v>1.4850000000000003</v>
      </c>
      <c r="DA104" s="82">
        <f t="shared" si="19"/>
        <v>1.4850000000000003</v>
      </c>
      <c r="DB104" s="82">
        <f t="shared" si="20"/>
        <v>7.370000000000001</v>
      </c>
    </row>
    <row r="105" spans="8:106" ht="19.5">
      <c r="CT105" s="182">
        <f>'TABELA UNIFICADA 2024'!E105</f>
        <v>19</v>
      </c>
      <c r="CU105" s="23">
        <f>'TABELA UNIFICADA 2024'!F105</f>
        <v>30</v>
      </c>
      <c r="CV105" s="79" t="str">
        <f t="shared" si="14"/>
        <v>BB</v>
      </c>
      <c r="CW105" s="78" t="str">
        <f t="shared" si="15"/>
        <v>A</v>
      </c>
      <c r="CX105" s="82">
        <f t="shared" si="16"/>
        <v>2.64</v>
      </c>
      <c r="CY105" s="82">
        <f t="shared" si="17"/>
        <v>2.5299999999999998</v>
      </c>
      <c r="CZ105" s="82">
        <f t="shared" si="18"/>
        <v>1.7600000000000002</v>
      </c>
      <c r="DA105" s="82">
        <f t="shared" si="19"/>
        <v>1.9800000000000002</v>
      </c>
      <c r="DB105" s="82">
        <f t="shared" si="20"/>
        <v>8.91</v>
      </c>
    </row>
    <row r="106" spans="8:106" ht="19.5">
      <c r="CT106" s="182">
        <f>'TABELA UNIFICADA 2024'!E106</f>
        <v>25</v>
      </c>
      <c r="CU106" s="23">
        <f>'TABELA UNIFICADA 2024'!F106</f>
        <v>110</v>
      </c>
      <c r="CV106" s="79" t="str">
        <f t="shared" si="14"/>
        <v>DD</v>
      </c>
      <c r="CW106" s="78" t="str">
        <f t="shared" si="15"/>
        <v>B</v>
      </c>
      <c r="CX106" s="82">
        <f t="shared" si="16"/>
        <v>2.1274999999999999</v>
      </c>
      <c r="CY106" s="82">
        <f t="shared" si="17"/>
        <v>2.1274999999999999</v>
      </c>
      <c r="CZ106" s="82">
        <f t="shared" si="18"/>
        <v>1.38</v>
      </c>
      <c r="DA106" s="82">
        <f t="shared" si="19"/>
        <v>1.4949999999999999</v>
      </c>
      <c r="DB106" s="82">
        <f t="shared" si="20"/>
        <v>7.13</v>
      </c>
    </row>
    <row r="107" spans="8:106" ht="19.5">
      <c r="CT107" s="182">
        <f>'TABELA UNIFICADA 2024'!E107</f>
        <v>24</v>
      </c>
      <c r="CU107" s="23">
        <f>'TABELA UNIFICADA 2024'!F107</f>
        <v>1</v>
      </c>
      <c r="CV107" s="79" t="str">
        <f t="shared" si="14"/>
        <v>AA</v>
      </c>
      <c r="CW107" s="78" t="str">
        <f t="shared" si="15"/>
        <v>B</v>
      </c>
      <c r="CX107" s="82">
        <f t="shared" si="16"/>
        <v>3.5200000000000005</v>
      </c>
      <c r="CY107" s="82">
        <f t="shared" si="17"/>
        <v>3.5200000000000005</v>
      </c>
      <c r="CZ107" s="82">
        <f t="shared" si="18"/>
        <v>2.2000000000000002</v>
      </c>
      <c r="DA107" s="82">
        <f t="shared" si="19"/>
        <v>2.4750000000000001</v>
      </c>
      <c r="DB107" s="82">
        <f t="shared" si="20"/>
        <v>11.715000000000002</v>
      </c>
    </row>
    <row r="108" spans="8:106" ht="19.5">
      <c r="CT108" s="182">
        <f>'TABELA UNIFICADA 2024'!E108</f>
        <v>0</v>
      </c>
      <c r="CU108" s="23">
        <f>'TABELA UNIFICADA 2024'!F108</f>
        <v>2</v>
      </c>
      <c r="CV108" s="79" t="str">
        <f t="shared" si="14"/>
        <v>AA</v>
      </c>
      <c r="CW108" s="78" t="str">
        <f t="shared" si="15"/>
        <v>A</v>
      </c>
      <c r="CX108" s="82">
        <f t="shared" si="16"/>
        <v>3.4100000000000006</v>
      </c>
      <c r="CY108" s="82">
        <f t="shared" si="17"/>
        <v>3.4100000000000006</v>
      </c>
      <c r="CZ108" s="82">
        <f t="shared" si="18"/>
        <v>2.2000000000000002</v>
      </c>
      <c r="DA108" s="82">
        <f t="shared" si="19"/>
        <v>2.4750000000000001</v>
      </c>
      <c r="DB108" s="82">
        <f t="shared" si="20"/>
        <v>11.495000000000001</v>
      </c>
    </row>
    <row r="109" spans="8:106" ht="19.5">
      <c r="CT109" s="182">
        <f>'TABELA UNIFICADA 2024'!E109</f>
        <v>28</v>
      </c>
      <c r="CU109" s="23">
        <f>'TABELA UNIFICADA 2024'!F109</f>
        <v>32</v>
      </c>
      <c r="CV109" s="79" t="str">
        <f t="shared" si="14"/>
        <v>BB</v>
      </c>
      <c r="CW109" s="78" t="str">
        <f t="shared" si="15"/>
        <v>B</v>
      </c>
      <c r="CX109" s="82">
        <f t="shared" si="16"/>
        <v>2.75</v>
      </c>
      <c r="CY109" s="82">
        <f t="shared" si="17"/>
        <v>2.64</v>
      </c>
      <c r="CZ109" s="82">
        <f t="shared" si="18"/>
        <v>1.7600000000000002</v>
      </c>
      <c r="DA109" s="82">
        <f t="shared" si="19"/>
        <v>1.9800000000000002</v>
      </c>
      <c r="DB109" s="82">
        <f t="shared" si="20"/>
        <v>9.1300000000000008</v>
      </c>
    </row>
    <row r="110" spans="8:106" ht="19.5">
      <c r="CT110" s="182">
        <f>'TABELA UNIFICADA 2024'!E110</f>
        <v>19</v>
      </c>
      <c r="CU110" s="23">
        <f>'TABELA UNIFICADA 2024'!F110</f>
        <v>32</v>
      </c>
      <c r="CV110" s="79" t="str">
        <f t="shared" si="14"/>
        <v>BB</v>
      </c>
      <c r="CW110" s="78" t="str">
        <f t="shared" si="15"/>
        <v>A</v>
      </c>
      <c r="CX110" s="82">
        <f t="shared" si="16"/>
        <v>2.64</v>
      </c>
      <c r="CY110" s="82">
        <f t="shared" si="17"/>
        <v>2.5299999999999998</v>
      </c>
      <c r="CZ110" s="82">
        <f t="shared" si="18"/>
        <v>1.7600000000000002</v>
      </c>
      <c r="DA110" s="82">
        <f t="shared" si="19"/>
        <v>1.9800000000000002</v>
      </c>
      <c r="DB110" s="82">
        <f t="shared" si="20"/>
        <v>8.91</v>
      </c>
    </row>
    <row r="111" spans="8:106" ht="19.5">
      <c r="CT111" s="182">
        <f>'TABELA UNIFICADA 2024'!E111</f>
        <v>24</v>
      </c>
      <c r="CU111" s="23">
        <f>'TABELA UNIFICADA 2024'!F111</f>
        <v>32</v>
      </c>
      <c r="CV111" s="79" t="str">
        <f t="shared" si="14"/>
        <v>BB</v>
      </c>
      <c r="CW111" s="78" t="str">
        <f t="shared" si="15"/>
        <v>B</v>
      </c>
      <c r="CX111" s="82">
        <f t="shared" si="16"/>
        <v>2.75</v>
      </c>
      <c r="CY111" s="82">
        <f t="shared" si="17"/>
        <v>2.64</v>
      </c>
      <c r="CZ111" s="82">
        <f t="shared" si="18"/>
        <v>1.7600000000000002</v>
      </c>
      <c r="DA111" s="82">
        <f t="shared" si="19"/>
        <v>1.9800000000000002</v>
      </c>
      <c r="DB111" s="82">
        <f t="shared" si="20"/>
        <v>9.1300000000000008</v>
      </c>
    </row>
    <row r="112" spans="8:106" ht="19.5">
      <c r="CT112" s="182">
        <f>'TABELA UNIFICADA 2024'!E112</f>
        <v>55</v>
      </c>
      <c r="CU112" s="23">
        <f>'TABELA UNIFICADA 2024'!F112</f>
        <v>15</v>
      </c>
      <c r="CV112" s="79" t="str">
        <f t="shared" si="14"/>
        <v>BB</v>
      </c>
      <c r="CW112" s="78" t="str">
        <f t="shared" si="15"/>
        <v>E</v>
      </c>
      <c r="CX112" s="82">
        <f t="shared" si="16"/>
        <v>7.5900000000000007</v>
      </c>
      <c r="CY112" s="82">
        <f t="shared" si="17"/>
        <v>9.9</v>
      </c>
      <c r="CZ112" s="82">
        <f t="shared" si="18"/>
        <v>3.74</v>
      </c>
      <c r="DA112" s="82">
        <f t="shared" si="19"/>
        <v>6.38</v>
      </c>
      <c r="DB112" s="82">
        <f t="shared" si="20"/>
        <v>27.610000000000003</v>
      </c>
    </row>
    <row r="113" spans="98:106" ht="19.5">
      <c r="CT113" s="182">
        <f>'TABELA UNIFICADA 2024'!E113</f>
        <v>38</v>
      </c>
      <c r="CU113" s="23">
        <f>'TABELA UNIFICADA 2024'!F113</f>
        <v>21</v>
      </c>
      <c r="CV113" s="79" t="str">
        <f t="shared" si="14"/>
        <v>BB</v>
      </c>
      <c r="CW113" s="78" t="str">
        <f t="shared" si="15"/>
        <v>C</v>
      </c>
      <c r="CX113" s="82">
        <f t="shared" si="16"/>
        <v>3.8500000000000005</v>
      </c>
      <c r="CY113" s="82">
        <f t="shared" si="17"/>
        <v>3.5200000000000005</v>
      </c>
      <c r="CZ113" s="82">
        <f t="shared" si="18"/>
        <v>1.7600000000000002</v>
      </c>
      <c r="DA113" s="82">
        <f t="shared" si="19"/>
        <v>1.9800000000000002</v>
      </c>
      <c r="DB113" s="82">
        <f t="shared" si="20"/>
        <v>11.110000000000001</v>
      </c>
    </row>
    <row r="114" spans="98:106" ht="19.5">
      <c r="CT114" s="182">
        <f>'TABELA UNIFICADA 2024'!E114</f>
        <v>0</v>
      </c>
      <c r="CU114" s="23">
        <f>'TABELA UNIFICADA 2024'!F114</f>
        <v>2</v>
      </c>
      <c r="CV114" s="79" t="str">
        <f t="shared" si="14"/>
        <v>AA</v>
      </c>
      <c r="CW114" s="78" t="str">
        <f t="shared" si="15"/>
        <v>A</v>
      </c>
      <c r="CX114" s="82">
        <f t="shared" si="16"/>
        <v>3.4100000000000006</v>
      </c>
      <c r="CY114" s="82">
        <f t="shared" si="17"/>
        <v>3.4100000000000006</v>
      </c>
      <c r="CZ114" s="82">
        <f t="shared" si="18"/>
        <v>2.2000000000000002</v>
      </c>
      <c r="DA114" s="82">
        <f t="shared" si="19"/>
        <v>2.4750000000000001</v>
      </c>
      <c r="DB114" s="82">
        <f t="shared" si="20"/>
        <v>11.495000000000001</v>
      </c>
    </row>
    <row r="115" spans="98:106" ht="19.5">
      <c r="CT115" s="182">
        <f>'TABELA UNIFICADA 2024'!E115</f>
        <v>0</v>
      </c>
      <c r="CU115" s="23">
        <f>'TABELA UNIFICADA 2024'!F115</f>
        <v>5</v>
      </c>
      <c r="CV115" s="79" t="str">
        <f t="shared" si="14"/>
        <v>AA</v>
      </c>
      <c r="CW115" s="78" t="str">
        <f t="shared" si="15"/>
        <v>A</v>
      </c>
      <c r="CX115" s="82">
        <f t="shared" si="16"/>
        <v>3.4100000000000006</v>
      </c>
      <c r="CY115" s="82">
        <f t="shared" si="17"/>
        <v>3.4100000000000006</v>
      </c>
      <c r="CZ115" s="82">
        <f t="shared" si="18"/>
        <v>2.2000000000000002</v>
      </c>
      <c r="DA115" s="82">
        <f t="shared" si="19"/>
        <v>2.4750000000000001</v>
      </c>
      <c r="DB115" s="82">
        <f t="shared" si="20"/>
        <v>11.495000000000001</v>
      </c>
    </row>
    <row r="116" spans="98:106" ht="19.5">
      <c r="CT116" s="182">
        <f>'TABELA UNIFICADA 2024'!E116</f>
        <v>0</v>
      </c>
      <c r="CU116" s="23">
        <f>'TABELA UNIFICADA 2024'!F116</f>
        <v>1</v>
      </c>
      <c r="CV116" s="79" t="str">
        <f t="shared" si="14"/>
        <v>AA</v>
      </c>
      <c r="CW116" s="78" t="str">
        <f t="shared" si="15"/>
        <v>A</v>
      </c>
      <c r="CX116" s="82">
        <f t="shared" si="16"/>
        <v>3.4100000000000006</v>
      </c>
      <c r="CY116" s="82">
        <f t="shared" si="17"/>
        <v>3.4100000000000006</v>
      </c>
      <c r="CZ116" s="82">
        <f t="shared" si="18"/>
        <v>2.2000000000000002</v>
      </c>
      <c r="DA116" s="82">
        <f t="shared" si="19"/>
        <v>2.4750000000000001</v>
      </c>
      <c r="DB116" s="82">
        <f t="shared" si="20"/>
        <v>11.495000000000001</v>
      </c>
    </row>
    <row r="117" spans="98:106" ht="19.5">
      <c r="CT117" s="182">
        <f>'TABELA UNIFICADA 2024'!E117</f>
        <v>0</v>
      </c>
      <c r="CU117" s="23">
        <f>'TABELA UNIFICADA 2024'!F117</f>
        <v>1</v>
      </c>
      <c r="CV117" s="79" t="str">
        <f t="shared" si="14"/>
        <v>AA</v>
      </c>
      <c r="CW117" s="78" t="str">
        <f t="shared" si="15"/>
        <v>A</v>
      </c>
      <c r="CX117" s="82">
        <f t="shared" si="16"/>
        <v>3.4100000000000006</v>
      </c>
      <c r="CY117" s="82">
        <f t="shared" si="17"/>
        <v>3.4100000000000006</v>
      </c>
      <c r="CZ117" s="82">
        <f t="shared" si="18"/>
        <v>2.2000000000000002</v>
      </c>
      <c r="DA117" s="82">
        <f t="shared" si="19"/>
        <v>2.4750000000000001</v>
      </c>
      <c r="DB117" s="82">
        <f t="shared" si="20"/>
        <v>11.495000000000001</v>
      </c>
    </row>
    <row r="118" spans="98:106" ht="19.5">
      <c r="CT118" s="182">
        <f>'TABELA UNIFICADA 2024'!E118</f>
        <v>0</v>
      </c>
      <c r="CU118" s="23">
        <f>'TABELA UNIFICADA 2024'!F118</f>
        <v>2</v>
      </c>
      <c r="CV118" s="79" t="str">
        <f t="shared" si="14"/>
        <v>AA</v>
      </c>
      <c r="CW118" s="78" t="str">
        <f t="shared" si="15"/>
        <v>A</v>
      </c>
      <c r="CX118" s="82">
        <f t="shared" si="16"/>
        <v>3.4100000000000006</v>
      </c>
      <c r="CY118" s="82">
        <f t="shared" si="17"/>
        <v>3.4100000000000006</v>
      </c>
      <c r="CZ118" s="82">
        <f t="shared" si="18"/>
        <v>2.2000000000000002</v>
      </c>
      <c r="DA118" s="82">
        <f t="shared" si="19"/>
        <v>2.4750000000000001</v>
      </c>
      <c r="DB118" s="82">
        <f t="shared" si="20"/>
        <v>11.495000000000001</v>
      </c>
    </row>
    <row r="119" spans="98:106" ht="19.5">
      <c r="CT119" s="182">
        <f>'TABELA UNIFICADA 2024'!E119</f>
        <v>0</v>
      </c>
      <c r="CU119" s="23">
        <f>'TABELA UNIFICADA 2024'!F119</f>
        <v>5</v>
      </c>
      <c r="CV119" s="79" t="str">
        <f t="shared" si="14"/>
        <v>AA</v>
      </c>
      <c r="CW119" s="78" t="str">
        <f t="shared" si="15"/>
        <v>A</v>
      </c>
      <c r="CX119" s="82">
        <f t="shared" si="16"/>
        <v>3.4100000000000006</v>
      </c>
      <c r="CY119" s="82">
        <f t="shared" si="17"/>
        <v>3.4100000000000006</v>
      </c>
      <c r="CZ119" s="82">
        <f t="shared" si="18"/>
        <v>2.2000000000000002</v>
      </c>
      <c r="DA119" s="82">
        <f t="shared" si="19"/>
        <v>2.4750000000000001</v>
      </c>
      <c r="DB119" s="82">
        <f t="shared" si="20"/>
        <v>11.495000000000001</v>
      </c>
    </row>
    <row r="120" spans="98:106" ht="19.5">
      <c r="CT120" s="182">
        <f>'TABELA UNIFICADA 2024'!E120</f>
        <v>0</v>
      </c>
      <c r="CU120" s="23">
        <f>'TABELA UNIFICADA 2024'!F120</f>
        <v>1</v>
      </c>
      <c r="CV120" s="79" t="str">
        <f t="shared" si="14"/>
        <v>AA</v>
      </c>
      <c r="CW120" s="78" t="str">
        <f t="shared" si="15"/>
        <v>A</v>
      </c>
      <c r="CX120" s="82">
        <f t="shared" si="16"/>
        <v>3.4100000000000006</v>
      </c>
      <c r="CY120" s="82">
        <f t="shared" si="17"/>
        <v>3.4100000000000006</v>
      </c>
      <c r="CZ120" s="82">
        <f t="shared" si="18"/>
        <v>2.2000000000000002</v>
      </c>
      <c r="DA120" s="82">
        <f t="shared" si="19"/>
        <v>2.4750000000000001</v>
      </c>
      <c r="DB120" s="82">
        <f t="shared" si="20"/>
        <v>11.495000000000001</v>
      </c>
    </row>
    <row r="121" spans="98:106" ht="19.5">
      <c r="CT121" s="182">
        <f>'TABELA UNIFICADA 2024'!E121</f>
        <v>0</v>
      </c>
      <c r="CU121" s="23">
        <f>'TABELA UNIFICADA 2024'!F121</f>
        <v>1</v>
      </c>
      <c r="CV121" s="79" t="str">
        <f t="shared" si="14"/>
        <v>AA</v>
      </c>
      <c r="CW121" s="78" t="str">
        <f t="shared" si="15"/>
        <v>A</v>
      </c>
      <c r="CX121" s="82">
        <f t="shared" si="16"/>
        <v>3.4100000000000006</v>
      </c>
      <c r="CY121" s="82">
        <f t="shared" si="17"/>
        <v>3.4100000000000006</v>
      </c>
      <c r="CZ121" s="82">
        <f t="shared" si="18"/>
        <v>2.2000000000000002</v>
      </c>
      <c r="DA121" s="82">
        <f t="shared" si="19"/>
        <v>2.4750000000000001</v>
      </c>
      <c r="DB121" s="82">
        <f t="shared" si="20"/>
        <v>11.495000000000001</v>
      </c>
    </row>
    <row r="122" spans="98:106" ht="19.5">
      <c r="CT122" s="182">
        <f>'TABELA UNIFICADA 2024'!E122</f>
        <v>0</v>
      </c>
      <c r="CU122" s="23">
        <f>'TABELA UNIFICADA 2024'!F122</f>
        <v>4</v>
      </c>
      <c r="CV122" s="79" t="str">
        <f t="shared" si="14"/>
        <v>AA</v>
      </c>
      <c r="CW122" s="78" t="str">
        <f t="shared" si="15"/>
        <v>A</v>
      </c>
      <c r="CX122" s="82">
        <f t="shared" si="16"/>
        <v>3.4100000000000006</v>
      </c>
      <c r="CY122" s="82">
        <f t="shared" si="17"/>
        <v>3.4100000000000006</v>
      </c>
      <c r="CZ122" s="82">
        <f t="shared" si="18"/>
        <v>2.2000000000000002</v>
      </c>
      <c r="DA122" s="82">
        <f t="shared" si="19"/>
        <v>2.4750000000000001</v>
      </c>
      <c r="DB122" s="82">
        <f t="shared" si="20"/>
        <v>11.495000000000001</v>
      </c>
    </row>
    <row r="123" spans="98:106" ht="19.5">
      <c r="CT123" s="182">
        <f>'TABELA UNIFICADA 2024'!E123</f>
        <v>0</v>
      </c>
      <c r="CU123" s="23">
        <f>'TABELA UNIFICADA 2024'!F123</f>
        <v>4</v>
      </c>
      <c r="CV123" s="79" t="str">
        <f t="shared" si="14"/>
        <v>AA</v>
      </c>
      <c r="CW123" s="78" t="str">
        <f t="shared" si="15"/>
        <v>A</v>
      </c>
      <c r="CX123" s="82">
        <f t="shared" si="16"/>
        <v>3.4100000000000006</v>
      </c>
      <c r="CY123" s="82">
        <f t="shared" si="17"/>
        <v>3.4100000000000006</v>
      </c>
      <c r="CZ123" s="82">
        <f t="shared" si="18"/>
        <v>2.2000000000000002</v>
      </c>
      <c r="DA123" s="82">
        <f t="shared" si="19"/>
        <v>2.4750000000000001</v>
      </c>
      <c r="DB123" s="82">
        <f t="shared" si="20"/>
        <v>11.495000000000001</v>
      </c>
    </row>
    <row r="124" spans="98:106" ht="19.5">
      <c r="CT124" s="182">
        <f>'TABELA UNIFICADA 2024'!E124</f>
        <v>0</v>
      </c>
      <c r="CU124" s="23">
        <f>'TABELA UNIFICADA 2024'!F124</f>
        <v>2</v>
      </c>
      <c r="CV124" s="79" t="str">
        <f t="shared" si="14"/>
        <v>AA</v>
      </c>
      <c r="CW124" s="78" t="str">
        <f t="shared" si="15"/>
        <v>A</v>
      </c>
      <c r="CX124" s="82">
        <f t="shared" si="16"/>
        <v>3.4100000000000006</v>
      </c>
      <c r="CY124" s="82">
        <f t="shared" si="17"/>
        <v>3.4100000000000006</v>
      </c>
      <c r="CZ124" s="82">
        <f t="shared" si="18"/>
        <v>2.2000000000000002</v>
      </c>
      <c r="DA124" s="82">
        <f t="shared" si="19"/>
        <v>2.4750000000000001</v>
      </c>
      <c r="DB124" s="82">
        <f t="shared" si="20"/>
        <v>11.495000000000001</v>
      </c>
    </row>
    <row r="125" spans="98:106" ht="19.5">
      <c r="CT125" s="182">
        <f>'TABELA UNIFICADA 2024'!E125</f>
        <v>0</v>
      </c>
      <c r="CU125" s="23">
        <f>'TABELA UNIFICADA 2024'!F125</f>
        <v>4</v>
      </c>
      <c r="CV125" s="79" t="str">
        <f t="shared" si="14"/>
        <v>AA</v>
      </c>
      <c r="CW125" s="78" t="str">
        <f t="shared" si="15"/>
        <v>A</v>
      </c>
      <c r="CX125" s="82">
        <f t="shared" si="16"/>
        <v>3.4100000000000006</v>
      </c>
      <c r="CY125" s="82">
        <f t="shared" si="17"/>
        <v>3.4100000000000006</v>
      </c>
      <c r="CZ125" s="82">
        <f t="shared" si="18"/>
        <v>2.2000000000000002</v>
      </c>
      <c r="DA125" s="82">
        <f t="shared" si="19"/>
        <v>2.4750000000000001</v>
      </c>
      <c r="DB125" s="82">
        <f t="shared" si="20"/>
        <v>11.495000000000001</v>
      </c>
    </row>
    <row r="126" spans="98:106" ht="19.5">
      <c r="CT126" s="182">
        <f>'TABELA UNIFICADA 2024'!E126</f>
        <v>0</v>
      </c>
      <c r="CU126" s="23">
        <f>'TABELA UNIFICADA 2024'!F126</f>
        <v>4</v>
      </c>
      <c r="CV126" s="79" t="str">
        <f t="shared" si="14"/>
        <v>AA</v>
      </c>
      <c r="CW126" s="78" t="str">
        <f t="shared" si="15"/>
        <v>A</v>
      </c>
      <c r="CX126" s="82">
        <f t="shared" si="16"/>
        <v>3.4100000000000006</v>
      </c>
      <c r="CY126" s="82">
        <f t="shared" si="17"/>
        <v>3.4100000000000006</v>
      </c>
      <c r="CZ126" s="82">
        <f t="shared" si="18"/>
        <v>2.2000000000000002</v>
      </c>
      <c r="DA126" s="82">
        <f t="shared" si="19"/>
        <v>2.4750000000000001</v>
      </c>
      <c r="DB126" s="82">
        <f t="shared" si="20"/>
        <v>11.495000000000001</v>
      </c>
    </row>
    <row r="127" spans="98:106" ht="19.5">
      <c r="CT127" s="182">
        <f>'TABELA UNIFICADA 2024'!E127</f>
        <v>0</v>
      </c>
      <c r="CU127" s="23">
        <f>'TABELA UNIFICADA 2024'!F127</f>
        <v>2</v>
      </c>
      <c r="CV127" s="79" t="str">
        <f t="shared" si="14"/>
        <v>AA</v>
      </c>
      <c r="CW127" s="78" t="str">
        <f t="shared" si="15"/>
        <v>A</v>
      </c>
      <c r="CX127" s="82">
        <f t="shared" si="16"/>
        <v>3.4100000000000006</v>
      </c>
      <c r="CY127" s="82">
        <f t="shared" si="17"/>
        <v>3.4100000000000006</v>
      </c>
      <c r="CZ127" s="82">
        <f t="shared" si="18"/>
        <v>2.2000000000000002</v>
      </c>
      <c r="DA127" s="82">
        <f t="shared" si="19"/>
        <v>2.4750000000000001</v>
      </c>
      <c r="DB127" s="82">
        <f t="shared" si="20"/>
        <v>11.495000000000001</v>
      </c>
    </row>
    <row r="128" spans="98:106" ht="19.5">
      <c r="CT128" s="182">
        <f>'TABELA UNIFICADA 2024'!E128</f>
        <v>0</v>
      </c>
      <c r="CU128" s="23">
        <f>'TABELA UNIFICADA 2024'!F128</f>
        <v>2</v>
      </c>
      <c r="CV128" s="79" t="str">
        <f t="shared" si="14"/>
        <v>AA</v>
      </c>
      <c r="CW128" s="78" t="str">
        <f t="shared" si="15"/>
        <v>A</v>
      </c>
      <c r="CX128" s="82">
        <f t="shared" si="16"/>
        <v>3.4100000000000006</v>
      </c>
      <c r="CY128" s="82">
        <f t="shared" si="17"/>
        <v>3.4100000000000006</v>
      </c>
      <c r="CZ128" s="82">
        <f t="shared" si="18"/>
        <v>2.2000000000000002</v>
      </c>
      <c r="DA128" s="82">
        <f t="shared" si="19"/>
        <v>2.4750000000000001</v>
      </c>
      <c r="DB128" s="82">
        <f t="shared" si="20"/>
        <v>11.495000000000001</v>
      </c>
    </row>
    <row r="129" spans="98:106" ht="19.5">
      <c r="CT129" s="182">
        <f>'TABELA UNIFICADA 2024'!E129</f>
        <v>0</v>
      </c>
      <c r="CU129" s="23">
        <f>'TABELA UNIFICADA 2024'!F129</f>
        <v>1</v>
      </c>
      <c r="CV129" s="79" t="str">
        <f t="shared" si="14"/>
        <v>AA</v>
      </c>
      <c r="CW129" s="78" t="str">
        <f t="shared" si="15"/>
        <v>A</v>
      </c>
      <c r="CX129" s="82">
        <f t="shared" si="16"/>
        <v>3.4100000000000006</v>
      </c>
      <c r="CY129" s="82">
        <f t="shared" si="17"/>
        <v>3.4100000000000006</v>
      </c>
      <c r="CZ129" s="82">
        <f t="shared" si="18"/>
        <v>2.2000000000000002</v>
      </c>
      <c r="DA129" s="82">
        <f t="shared" si="19"/>
        <v>2.4750000000000001</v>
      </c>
      <c r="DB129" s="82">
        <f t="shared" si="20"/>
        <v>11.495000000000001</v>
      </c>
    </row>
    <row r="130" spans="98:106" ht="19.5">
      <c r="CT130" s="182">
        <f>'TABELA UNIFICADA 2024'!E130</f>
        <v>0</v>
      </c>
      <c r="CU130" s="23">
        <f>'TABELA UNIFICADA 2024'!F130</f>
        <v>4</v>
      </c>
      <c r="CV130" s="79" t="str">
        <f t="shared" si="14"/>
        <v>AA</v>
      </c>
      <c r="CW130" s="78" t="str">
        <f t="shared" si="15"/>
        <v>A</v>
      </c>
      <c r="CX130" s="82">
        <f t="shared" si="16"/>
        <v>3.4100000000000006</v>
      </c>
      <c r="CY130" s="82">
        <f t="shared" si="17"/>
        <v>3.4100000000000006</v>
      </c>
      <c r="CZ130" s="82">
        <f t="shared" si="18"/>
        <v>2.2000000000000002</v>
      </c>
      <c r="DA130" s="82">
        <f t="shared" si="19"/>
        <v>2.4750000000000001</v>
      </c>
      <c r="DB130" s="82">
        <f t="shared" si="20"/>
        <v>11.495000000000001</v>
      </c>
    </row>
    <row r="131" spans="98:106" ht="19.5">
      <c r="CT131" s="182">
        <f>'TABELA UNIFICADA 2024'!E131</f>
        <v>0</v>
      </c>
      <c r="CU131" s="23">
        <f>'TABELA UNIFICADA 2024'!F131</f>
        <v>1</v>
      </c>
      <c r="CV131" s="79" t="str">
        <f t="shared" si="14"/>
        <v>AA</v>
      </c>
      <c r="CW131" s="78" t="str">
        <f t="shared" si="15"/>
        <v>A</v>
      </c>
      <c r="CX131" s="82">
        <f t="shared" si="16"/>
        <v>3.4100000000000006</v>
      </c>
      <c r="CY131" s="82">
        <f t="shared" si="17"/>
        <v>3.4100000000000006</v>
      </c>
      <c r="CZ131" s="82">
        <f t="shared" si="18"/>
        <v>2.2000000000000002</v>
      </c>
      <c r="DA131" s="82">
        <f t="shared" si="19"/>
        <v>2.4750000000000001</v>
      </c>
      <c r="DB131" s="82">
        <f t="shared" si="20"/>
        <v>11.495000000000001</v>
      </c>
    </row>
    <row r="132" spans="98:106" ht="19.5">
      <c r="CT132" s="182">
        <f>'TABELA UNIFICADA 2024'!E132</f>
        <v>24</v>
      </c>
      <c r="CU132" s="23">
        <f>'TABELA UNIFICADA 2024'!F132</f>
        <v>55</v>
      </c>
      <c r="CV132" s="79" t="str">
        <f t="shared" si="14"/>
        <v>BB</v>
      </c>
      <c r="CW132" s="78" t="str">
        <f t="shared" si="15"/>
        <v>B</v>
      </c>
      <c r="CX132" s="82">
        <f t="shared" si="16"/>
        <v>2.75</v>
      </c>
      <c r="CY132" s="82">
        <f t="shared" si="17"/>
        <v>2.64</v>
      </c>
      <c r="CZ132" s="82">
        <f t="shared" si="18"/>
        <v>1.7600000000000002</v>
      </c>
      <c r="DA132" s="82">
        <f t="shared" si="19"/>
        <v>1.9800000000000002</v>
      </c>
      <c r="DB132" s="82">
        <f t="shared" si="20"/>
        <v>9.1300000000000008</v>
      </c>
    </row>
    <row r="133" spans="98:106" ht="19.5">
      <c r="CT133" s="182">
        <f>'TABELA UNIFICADA 2024'!E133</f>
        <v>19</v>
      </c>
      <c r="CU133" s="23">
        <f>'TABELA UNIFICADA 2024'!F133</f>
        <v>40</v>
      </c>
      <c r="CV133" s="79" t="str">
        <f t="shared" si="14"/>
        <v>BB</v>
      </c>
      <c r="CW133" s="78" t="str">
        <f t="shared" si="15"/>
        <v>A</v>
      </c>
      <c r="CX133" s="82">
        <f t="shared" si="16"/>
        <v>2.64</v>
      </c>
      <c r="CY133" s="82">
        <f t="shared" si="17"/>
        <v>2.5299999999999998</v>
      </c>
      <c r="CZ133" s="82">
        <f t="shared" si="18"/>
        <v>1.7600000000000002</v>
      </c>
      <c r="DA133" s="82">
        <f t="shared" si="19"/>
        <v>1.9800000000000002</v>
      </c>
      <c r="DB133" s="82">
        <f t="shared" si="20"/>
        <v>8.91</v>
      </c>
    </row>
    <row r="134" spans="98:106" ht="19.5">
      <c r="CT134" s="182">
        <f>'TABELA UNIFICADA 2024'!E134</f>
        <v>0</v>
      </c>
      <c r="CU134" s="23">
        <f>'TABELA UNIFICADA 2024'!F134</f>
        <v>1</v>
      </c>
      <c r="CV134" s="79" t="str">
        <f t="shared" si="14"/>
        <v>AA</v>
      </c>
      <c r="CW134" s="78" t="str">
        <f t="shared" si="15"/>
        <v>A</v>
      </c>
      <c r="CX134" s="82">
        <f t="shared" si="16"/>
        <v>3.4100000000000006</v>
      </c>
      <c r="CY134" s="82">
        <f t="shared" si="17"/>
        <v>3.4100000000000006</v>
      </c>
      <c r="CZ134" s="82">
        <f t="shared" si="18"/>
        <v>2.2000000000000002</v>
      </c>
      <c r="DA134" s="82">
        <f t="shared" si="19"/>
        <v>2.4750000000000001</v>
      </c>
      <c r="DB134" s="82">
        <f t="shared" si="20"/>
        <v>11.495000000000001</v>
      </c>
    </row>
    <row r="135" spans="98:106" ht="19.5">
      <c r="CT135" s="182">
        <f>'TABELA UNIFICADA 2024'!E135</f>
        <v>0</v>
      </c>
      <c r="CU135" s="23">
        <f>'TABELA UNIFICADA 2024'!F135</f>
        <v>2</v>
      </c>
      <c r="CV135" s="79" t="str">
        <f t="shared" si="14"/>
        <v>AA</v>
      </c>
      <c r="CW135" s="78" t="str">
        <f t="shared" si="15"/>
        <v>A</v>
      </c>
      <c r="CX135" s="82">
        <f t="shared" si="16"/>
        <v>3.4100000000000006</v>
      </c>
      <c r="CY135" s="82">
        <f t="shared" si="17"/>
        <v>3.4100000000000006</v>
      </c>
      <c r="CZ135" s="82">
        <f t="shared" si="18"/>
        <v>2.2000000000000002</v>
      </c>
      <c r="DA135" s="82">
        <f t="shared" si="19"/>
        <v>2.4750000000000001</v>
      </c>
      <c r="DB135" s="82">
        <f t="shared" si="20"/>
        <v>11.495000000000001</v>
      </c>
    </row>
    <row r="136" spans="98:106" ht="19.5">
      <c r="CT136" s="182">
        <f>'TABELA UNIFICADA 2024'!E136</f>
        <v>0</v>
      </c>
      <c r="CU136" s="23">
        <f>'TABELA UNIFICADA 2024'!F136</f>
        <v>1</v>
      </c>
      <c r="CV136" s="79" t="str">
        <f t="shared" si="14"/>
        <v>AA</v>
      </c>
      <c r="CW136" s="78" t="str">
        <f t="shared" si="15"/>
        <v>A</v>
      </c>
      <c r="CX136" s="82">
        <f t="shared" si="16"/>
        <v>3.4100000000000006</v>
      </c>
      <c r="CY136" s="82">
        <f t="shared" si="17"/>
        <v>3.4100000000000006</v>
      </c>
      <c r="CZ136" s="82">
        <f t="shared" si="18"/>
        <v>2.2000000000000002</v>
      </c>
      <c r="DA136" s="82">
        <f t="shared" si="19"/>
        <v>2.4750000000000001</v>
      </c>
      <c r="DB136" s="82">
        <f t="shared" si="20"/>
        <v>11.495000000000001</v>
      </c>
    </row>
    <row r="137" spans="98:106" ht="19.5">
      <c r="CT137" s="182">
        <f>'TABELA UNIFICADA 2024'!E137</f>
        <v>45</v>
      </c>
      <c r="CU137" s="23">
        <f>'TABELA UNIFICADA 2024'!F137</f>
        <v>15</v>
      </c>
      <c r="CV137" s="79" t="str">
        <f t="shared" si="14"/>
        <v>BB</v>
      </c>
      <c r="CW137" s="78" t="str">
        <f t="shared" si="15"/>
        <v>D</v>
      </c>
      <c r="CX137" s="82">
        <f t="shared" si="16"/>
        <v>4.95</v>
      </c>
      <c r="CY137" s="82">
        <f t="shared" si="17"/>
        <v>5.5</v>
      </c>
      <c r="CZ137" s="82">
        <f t="shared" si="18"/>
        <v>2.75</v>
      </c>
      <c r="DA137" s="82">
        <f t="shared" si="19"/>
        <v>4.29</v>
      </c>
      <c r="DB137" s="82">
        <f t="shared" si="20"/>
        <v>17.489999999999998</v>
      </c>
    </row>
    <row r="138" spans="98:106" ht="19.5">
      <c r="CT138" s="182">
        <f>'TABELA UNIFICADA 2024'!E138</f>
        <v>19.05</v>
      </c>
      <c r="CU138" s="23">
        <f>'TABELA UNIFICADA 2024'!F138</f>
        <v>48</v>
      </c>
      <c r="CV138" s="79" t="str">
        <f t="shared" si="14"/>
        <v>BB</v>
      </c>
      <c r="CW138" s="78" t="str">
        <f t="shared" si="15"/>
        <v>A</v>
      </c>
      <c r="CX138" s="82">
        <f t="shared" si="16"/>
        <v>2.64</v>
      </c>
      <c r="CY138" s="82">
        <f t="shared" si="17"/>
        <v>2.5299999999999998</v>
      </c>
      <c r="CZ138" s="82">
        <f t="shared" si="18"/>
        <v>1.7600000000000002</v>
      </c>
      <c r="DA138" s="82">
        <f t="shared" si="19"/>
        <v>1.9800000000000002</v>
      </c>
      <c r="DB138" s="82">
        <f t="shared" si="20"/>
        <v>8.91</v>
      </c>
    </row>
    <row r="139" spans="98:106" ht="19.5">
      <c r="CT139" s="182">
        <f>'TABELA UNIFICADA 2024'!E139</f>
        <v>19.05</v>
      </c>
      <c r="CU139" s="23">
        <f>'TABELA UNIFICADA 2024'!F139</f>
        <v>40</v>
      </c>
      <c r="CV139" s="79" t="str">
        <f t="shared" si="14"/>
        <v>BB</v>
      </c>
      <c r="CW139" s="78" t="str">
        <f t="shared" si="15"/>
        <v>A</v>
      </c>
      <c r="CX139" s="82">
        <f t="shared" si="16"/>
        <v>2.64</v>
      </c>
      <c r="CY139" s="82">
        <f t="shared" si="17"/>
        <v>2.5299999999999998</v>
      </c>
      <c r="CZ139" s="82">
        <f t="shared" si="18"/>
        <v>1.7600000000000002</v>
      </c>
      <c r="DA139" s="82">
        <f t="shared" si="19"/>
        <v>1.9800000000000002</v>
      </c>
      <c r="DB139" s="82">
        <f t="shared" si="20"/>
        <v>8.91</v>
      </c>
    </row>
    <row r="140" spans="98:106" ht="19.5">
      <c r="CT140" s="182">
        <f>'TABELA UNIFICADA 2024'!E140</f>
        <v>19</v>
      </c>
      <c r="CU140" s="23">
        <f>'TABELA UNIFICADA 2024'!F140</f>
        <v>44</v>
      </c>
      <c r="CV140" s="79" t="str">
        <f t="shared" si="14"/>
        <v>BB</v>
      </c>
      <c r="CW140" s="78" t="str">
        <f t="shared" si="15"/>
        <v>A</v>
      </c>
      <c r="CX140" s="82">
        <f t="shared" si="16"/>
        <v>2.64</v>
      </c>
      <c r="CY140" s="82">
        <f t="shared" si="17"/>
        <v>2.5299999999999998</v>
      </c>
      <c r="CZ140" s="82">
        <f t="shared" si="18"/>
        <v>1.7600000000000002</v>
      </c>
      <c r="DA140" s="82">
        <f t="shared" si="19"/>
        <v>1.9800000000000002</v>
      </c>
      <c r="DB140" s="82">
        <f t="shared" si="20"/>
        <v>8.91</v>
      </c>
    </row>
    <row r="141" spans="98:106" ht="19.5">
      <c r="CT141" s="182">
        <f>'TABELA UNIFICADA 2024'!E141</f>
        <v>19</v>
      </c>
      <c r="CU141" s="23">
        <f>'TABELA UNIFICADA 2024'!F141</f>
        <v>33</v>
      </c>
      <c r="CV141" s="79" t="str">
        <f t="shared" si="14"/>
        <v>BB</v>
      </c>
      <c r="CW141" s="78" t="str">
        <f t="shared" si="15"/>
        <v>A</v>
      </c>
      <c r="CX141" s="82">
        <f t="shared" si="16"/>
        <v>2.64</v>
      </c>
      <c r="CY141" s="82">
        <f t="shared" si="17"/>
        <v>2.5299999999999998</v>
      </c>
      <c r="CZ141" s="82">
        <f t="shared" si="18"/>
        <v>1.7600000000000002</v>
      </c>
      <c r="DA141" s="82">
        <f t="shared" si="19"/>
        <v>1.9800000000000002</v>
      </c>
      <c r="DB141" s="82">
        <f t="shared" si="20"/>
        <v>8.91</v>
      </c>
    </row>
    <row r="142" spans="98:106" ht="19.5">
      <c r="CT142" s="182">
        <f>'TABELA UNIFICADA 2024'!E142</f>
        <v>31.75</v>
      </c>
      <c r="CU142" s="23">
        <f>'TABELA UNIFICADA 2024'!F142</f>
        <v>48</v>
      </c>
      <c r="CV142" s="79" t="str">
        <f t="shared" si="14"/>
        <v>BB</v>
      </c>
      <c r="CW142" s="78" t="str">
        <f t="shared" si="15"/>
        <v>C</v>
      </c>
      <c r="CX142" s="82">
        <f t="shared" si="16"/>
        <v>3.8500000000000005</v>
      </c>
      <c r="CY142" s="82">
        <f t="shared" si="17"/>
        <v>3.5200000000000005</v>
      </c>
      <c r="CZ142" s="82">
        <f t="shared" si="18"/>
        <v>1.7600000000000002</v>
      </c>
      <c r="DA142" s="82">
        <f t="shared" si="19"/>
        <v>1.9800000000000002</v>
      </c>
      <c r="DB142" s="82">
        <f t="shared" si="20"/>
        <v>11.110000000000001</v>
      </c>
    </row>
    <row r="143" spans="98:106" ht="19.5">
      <c r="CT143" s="182">
        <f>'TABELA UNIFICADA 2024'!E143</f>
        <v>24.01</v>
      </c>
      <c r="CU143" s="23">
        <f>'TABELA UNIFICADA 2024'!F143</f>
        <v>55</v>
      </c>
      <c r="CV143" s="79" t="str">
        <f t="shared" si="14"/>
        <v>BB</v>
      </c>
      <c r="CW143" s="78" t="str">
        <f t="shared" si="15"/>
        <v>B</v>
      </c>
      <c r="CX143" s="82">
        <f t="shared" si="16"/>
        <v>2.75</v>
      </c>
      <c r="CY143" s="82">
        <f t="shared" si="17"/>
        <v>2.64</v>
      </c>
      <c r="CZ143" s="82">
        <f t="shared" si="18"/>
        <v>1.7600000000000002</v>
      </c>
      <c r="DA143" s="82">
        <f t="shared" si="19"/>
        <v>1.9800000000000002</v>
      </c>
      <c r="DB143" s="82">
        <f t="shared" si="20"/>
        <v>9.1300000000000008</v>
      </c>
    </row>
    <row r="144" spans="98:106" ht="19.5">
      <c r="CT144" s="182">
        <f>'TABELA UNIFICADA 2024'!E144</f>
        <v>0</v>
      </c>
      <c r="CU144" s="23">
        <f>'TABELA UNIFICADA 2024'!F144</f>
        <v>1</v>
      </c>
      <c r="CV144" s="79" t="str">
        <f t="shared" si="14"/>
        <v>AA</v>
      </c>
      <c r="CW144" s="78" t="str">
        <f t="shared" si="15"/>
        <v>A</v>
      </c>
      <c r="CX144" s="82">
        <f t="shared" si="16"/>
        <v>3.4100000000000006</v>
      </c>
      <c r="CY144" s="82">
        <f t="shared" si="17"/>
        <v>3.4100000000000006</v>
      </c>
      <c r="CZ144" s="82">
        <f t="shared" si="18"/>
        <v>2.2000000000000002</v>
      </c>
      <c r="DA144" s="82">
        <f t="shared" si="19"/>
        <v>2.4750000000000001</v>
      </c>
      <c r="DB144" s="82">
        <f t="shared" si="20"/>
        <v>11.495000000000001</v>
      </c>
    </row>
    <row r="145" spans="98:106" ht="19.5">
      <c r="CT145" s="182">
        <f>'TABELA UNIFICADA 2024'!E145</f>
        <v>0</v>
      </c>
      <c r="CU145" s="23">
        <f>'TABELA UNIFICADA 2024'!F145</f>
        <v>5</v>
      </c>
      <c r="CV145" s="79" t="str">
        <f t="shared" si="14"/>
        <v>AA</v>
      </c>
      <c r="CW145" s="78" t="str">
        <f t="shared" si="15"/>
        <v>A</v>
      </c>
      <c r="CX145" s="82">
        <f t="shared" si="16"/>
        <v>3.4100000000000006</v>
      </c>
      <c r="CY145" s="82">
        <f t="shared" si="17"/>
        <v>3.4100000000000006</v>
      </c>
      <c r="CZ145" s="82">
        <f t="shared" si="18"/>
        <v>2.2000000000000002</v>
      </c>
      <c r="DA145" s="82">
        <f t="shared" si="19"/>
        <v>2.4750000000000001</v>
      </c>
      <c r="DB145" s="82">
        <f t="shared" si="20"/>
        <v>11.495000000000001</v>
      </c>
    </row>
    <row r="146" spans="98:106" ht="19.5">
      <c r="CT146" s="182">
        <f>'TABELA UNIFICADA 2024'!E146</f>
        <v>0</v>
      </c>
      <c r="CU146" s="23">
        <f>'TABELA UNIFICADA 2024'!F146</f>
        <v>1</v>
      </c>
      <c r="CV146" s="79" t="str">
        <f t="shared" si="14"/>
        <v>AA</v>
      </c>
      <c r="CW146" s="78" t="str">
        <f t="shared" si="15"/>
        <v>A</v>
      </c>
      <c r="CX146" s="82">
        <f t="shared" si="16"/>
        <v>3.4100000000000006</v>
      </c>
      <c r="CY146" s="82">
        <f t="shared" si="17"/>
        <v>3.4100000000000006</v>
      </c>
      <c r="CZ146" s="82">
        <f t="shared" si="18"/>
        <v>2.2000000000000002</v>
      </c>
      <c r="DA146" s="82">
        <f t="shared" si="19"/>
        <v>2.4750000000000001</v>
      </c>
      <c r="DB146" s="82">
        <f t="shared" si="20"/>
        <v>11.495000000000001</v>
      </c>
    </row>
    <row r="147" spans="98:106" ht="19.5">
      <c r="CT147" s="182">
        <f>'TABELA UNIFICADA 2024'!E147</f>
        <v>0</v>
      </c>
      <c r="CU147" s="23">
        <f>'TABELA UNIFICADA 2024'!F147</f>
        <v>1</v>
      </c>
      <c r="CV147" s="79" t="str">
        <f t="shared" si="14"/>
        <v>AA</v>
      </c>
      <c r="CW147" s="78" t="str">
        <f t="shared" si="15"/>
        <v>A</v>
      </c>
      <c r="CX147" s="82">
        <f t="shared" si="16"/>
        <v>3.4100000000000006</v>
      </c>
      <c r="CY147" s="82">
        <f t="shared" si="17"/>
        <v>3.4100000000000006</v>
      </c>
      <c r="CZ147" s="82">
        <f t="shared" si="18"/>
        <v>2.2000000000000002</v>
      </c>
      <c r="DA147" s="82">
        <f t="shared" si="19"/>
        <v>2.4750000000000001</v>
      </c>
      <c r="DB147" s="82">
        <f t="shared" si="20"/>
        <v>11.495000000000001</v>
      </c>
    </row>
    <row r="148" spans="98:106" ht="19.5">
      <c r="CT148" s="182">
        <f>'TABELA UNIFICADA 2024'!E148</f>
        <v>0</v>
      </c>
      <c r="CU148" s="23">
        <f>'TABELA UNIFICADA 2024'!F148</f>
        <v>5</v>
      </c>
      <c r="CV148" s="79" t="str">
        <f t="shared" si="14"/>
        <v>AA</v>
      </c>
      <c r="CW148" s="78" t="str">
        <f t="shared" si="15"/>
        <v>A</v>
      </c>
      <c r="CX148" s="82">
        <f t="shared" si="16"/>
        <v>3.4100000000000006</v>
      </c>
      <c r="CY148" s="82">
        <f t="shared" si="17"/>
        <v>3.4100000000000006</v>
      </c>
      <c r="CZ148" s="82">
        <f t="shared" si="18"/>
        <v>2.2000000000000002</v>
      </c>
      <c r="DA148" s="82">
        <f t="shared" si="19"/>
        <v>2.4750000000000001</v>
      </c>
      <c r="DB148" s="82">
        <f t="shared" si="20"/>
        <v>11.495000000000001</v>
      </c>
    </row>
    <row r="149" spans="98:106" ht="19.5">
      <c r="CT149" s="182">
        <f>'TABELA UNIFICADA 2024'!E149</f>
        <v>0</v>
      </c>
      <c r="CU149" s="23">
        <f>'TABELA UNIFICADA 2024'!F149</f>
        <v>3</v>
      </c>
      <c r="CV149" s="79" t="str">
        <f t="shared" si="14"/>
        <v>AA</v>
      </c>
      <c r="CW149" s="78" t="str">
        <f t="shared" si="15"/>
        <v>A</v>
      </c>
      <c r="CX149" s="82">
        <f t="shared" si="16"/>
        <v>3.4100000000000006</v>
      </c>
      <c r="CY149" s="82">
        <f t="shared" si="17"/>
        <v>3.4100000000000006</v>
      </c>
      <c r="CZ149" s="82">
        <f t="shared" si="18"/>
        <v>2.2000000000000002</v>
      </c>
      <c r="DA149" s="82">
        <f t="shared" si="19"/>
        <v>2.4750000000000001</v>
      </c>
      <c r="DB149" s="82">
        <f t="shared" si="20"/>
        <v>11.495000000000001</v>
      </c>
    </row>
    <row r="150" spans="98:106" ht="19.5">
      <c r="CT150" s="182">
        <f>'TABELA UNIFICADA 2024'!E150</f>
        <v>0</v>
      </c>
      <c r="CU150" s="23">
        <f>'TABELA UNIFICADA 2024'!F150</f>
        <v>6</v>
      </c>
      <c r="CV150" s="79" t="str">
        <f t="shared" si="14"/>
        <v>AA</v>
      </c>
      <c r="CW150" s="78" t="str">
        <f t="shared" si="15"/>
        <v>A</v>
      </c>
      <c r="CX150" s="82">
        <f t="shared" si="16"/>
        <v>3.4100000000000006</v>
      </c>
      <c r="CY150" s="82">
        <f t="shared" si="17"/>
        <v>3.4100000000000006</v>
      </c>
      <c r="CZ150" s="82">
        <f t="shared" si="18"/>
        <v>2.2000000000000002</v>
      </c>
      <c r="DA150" s="82">
        <f t="shared" si="19"/>
        <v>2.4750000000000001</v>
      </c>
      <c r="DB150" s="82">
        <f t="shared" si="20"/>
        <v>11.495000000000001</v>
      </c>
    </row>
    <row r="151" spans="98:106" ht="19.5">
      <c r="CT151" s="182">
        <f>'TABELA UNIFICADA 2024'!E151</f>
        <v>0</v>
      </c>
      <c r="CU151" s="23">
        <f>'TABELA UNIFICADA 2024'!F151</f>
        <v>2</v>
      </c>
      <c r="CV151" s="79" t="str">
        <f t="shared" si="14"/>
        <v>AA</v>
      </c>
      <c r="CW151" s="78" t="str">
        <f t="shared" si="15"/>
        <v>A</v>
      </c>
      <c r="CX151" s="82">
        <f t="shared" si="16"/>
        <v>3.4100000000000006</v>
      </c>
      <c r="CY151" s="82">
        <f t="shared" si="17"/>
        <v>3.4100000000000006</v>
      </c>
      <c r="CZ151" s="82">
        <f t="shared" si="18"/>
        <v>2.2000000000000002</v>
      </c>
      <c r="DA151" s="82">
        <f t="shared" si="19"/>
        <v>2.4750000000000001</v>
      </c>
      <c r="DB151" s="82">
        <f t="shared" si="20"/>
        <v>11.495000000000001</v>
      </c>
    </row>
    <row r="152" spans="98:106" ht="19.5">
      <c r="CT152" s="182">
        <f>'TABELA UNIFICADA 2024'!E152</f>
        <v>0</v>
      </c>
      <c r="CU152" s="23">
        <f>'TABELA UNIFICADA 2024'!F152</f>
        <v>26</v>
      </c>
      <c r="CV152" s="79" t="str">
        <f t="shared" si="14"/>
        <v>BB</v>
      </c>
      <c r="CW152" s="78" t="str">
        <f t="shared" si="15"/>
        <v>A</v>
      </c>
      <c r="CX152" s="82">
        <f t="shared" si="16"/>
        <v>2.64</v>
      </c>
      <c r="CY152" s="82">
        <f t="shared" si="17"/>
        <v>2.5299999999999998</v>
      </c>
      <c r="CZ152" s="82">
        <f t="shared" si="18"/>
        <v>1.7600000000000002</v>
      </c>
      <c r="DA152" s="82">
        <f t="shared" si="19"/>
        <v>1.9800000000000002</v>
      </c>
      <c r="DB152" s="82">
        <f t="shared" si="20"/>
        <v>8.91</v>
      </c>
    </row>
    <row r="153" spans="98:106" ht="19.5">
      <c r="CT153" s="182">
        <f>'TABELA UNIFICADA 2024'!E153</f>
        <v>25.4</v>
      </c>
      <c r="CU153" s="23">
        <f>'TABELA UNIFICADA 2024'!F153</f>
        <v>34</v>
      </c>
      <c r="CV153" s="79" t="str">
        <f t="shared" si="14"/>
        <v>BB</v>
      </c>
      <c r="CW153" s="78" t="str">
        <f t="shared" si="15"/>
        <v>B</v>
      </c>
      <c r="CX153" s="82">
        <f t="shared" si="16"/>
        <v>2.75</v>
      </c>
      <c r="CY153" s="82">
        <f t="shared" si="17"/>
        <v>2.64</v>
      </c>
      <c r="CZ153" s="82">
        <f t="shared" si="18"/>
        <v>1.7600000000000002</v>
      </c>
      <c r="DA153" s="82">
        <f t="shared" si="19"/>
        <v>1.9800000000000002</v>
      </c>
      <c r="DB153" s="82">
        <f t="shared" si="20"/>
        <v>9.1300000000000008</v>
      </c>
    </row>
    <row r="154" spans="98:106" ht="19.5">
      <c r="CT154" s="182">
        <f>'TABELA UNIFICADA 2024'!E154</f>
        <v>22</v>
      </c>
      <c r="CU154" s="23">
        <f>'TABELA UNIFICADA 2024'!F154</f>
        <v>24</v>
      </c>
      <c r="CV154" s="79" t="str">
        <f t="shared" si="14"/>
        <v>BB</v>
      </c>
      <c r="CW154" s="78" t="str">
        <f t="shared" si="15"/>
        <v>A</v>
      </c>
      <c r="CX154" s="82">
        <f t="shared" si="16"/>
        <v>2.64</v>
      </c>
      <c r="CY154" s="82">
        <f t="shared" si="17"/>
        <v>2.5299999999999998</v>
      </c>
      <c r="CZ154" s="82">
        <f t="shared" si="18"/>
        <v>1.7600000000000002</v>
      </c>
      <c r="DA154" s="82">
        <f t="shared" si="19"/>
        <v>1.9800000000000002</v>
      </c>
      <c r="DB154" s="82">
        <f t="shared" si="20"/>
        <v>8.91</v>
      </c>
    </row>
    <row r="155" spans="98:106" ht="19.5">
      <c r="CT155" s="182">
        <f>'TABELA UNIFICADA 2024'!E155</f>
        <v>19</v>
      </c>
      <c r="CU155" s="23">
        <f>'TABELA UNIFICADA 2024'!F155</f>
        <v>18</v>
      </c>
      <c r="CV155" s="79" t="str">
        <f t="shared" si="14"/>
        <v>BB</v>
      </c>
      <c r="CW155" s="78" t="str">
        <f t="shared" si="15"/>
        <v>A</v>
      </c>
      <c r="CX155" s="82">
        <f t="shared" si="16"/>
        <v>2.64</v>
      </c>
      <c r="CY155" s="82">
        <f t="shared" si="17"/>
        <v>2.5299999999999998</v>
      </c>
      <c r="CZ155" s="82">
        <f t="shared" si="18"/>
        <v>1.7600000000000002</v>
      </c>
      <c r="DA155" s="82">
        <f t="shared" si="19"/>
        <v>1.9800000000000002</v>
      </c>
      <c r="DB155" s="82">
        <f t="shared" si="20"/>
        <v>8.91</v>
      </c>
    </row>
    <row r="156" spans="98:106" ht="19.5">
      <c r="CT156" s="182">
        <f>'TABELA UNIFICADA 2024'!E156</f>
        <v>24</v>
      </c>
      <c r="CU156" s="23">
        <f>'TABELA UNIFICADA 2024'!F156</f>
        <v>5</v>
      </c>
      <c r="CV156" s="79" t="str">
        <f t="shared" si="14"/>
        <v>AA</v>
      </c>
      <c r="CW156" s="78" t="str">
        <f t="shared" si="15"/>
        <v>B</v>
      </c>
      <c r="CX156" s="82">
        <f t="shared" si="16"/>
        <v>3.5200000000000005</v>
      </c>
      <c r="CY156" s="82">
        <f t="shared" si="17"/>
        <v>3.5200000000000005</v>
      </c>
      <c r="CZ156" s="82">
        <f t="shared" si="18"/>
        <v>2.2000000000000002</v>
      </c>
      <c r="DA156" s="82">
        <f t="shared" si="19"/>
        <v>2.4750000000000001</v>
      </c>
      <c r="DB156" s="82">
        <f t="shared" si="20"/>
        <v>11.715000000000002</v>
      </c>
    </row>
    <row r="157" spans="98:106" ht="19.5">
      <c r="CT157" s="182">
        <f>'TABELA UNIFICADA 2024'!E157</f>
        <v>19</v>
      </c>
      <c r="CU157" s="23">
        <f>'TABELA UNIFICADA 2024'!F157</f>
        <v>12</v>
      </c>
      <c r="CV157" s="79" t="str">
        <f t="shared" si="14"/>
        <v>BB</v>
      </c>
      <c r="CW157" s="78" t="str">
        <f t="shared" si="15"/>
        <v>A</v>
      </c>
      <c r="CX157" s="82">
        <f t="shared" si="16"/>
        <v>2.64</v>
      </c>
      <c r="CY157" s="82">
        <f t="shared" si="17"/>
        <v>2.5299999999999998</v>
      </c>
      <c r="CZ157" s="82">
        <f t="shared" si="18"/>
        <v>1.7600000000000002</v>
      </c>
      <c r="DA157" s="82">
        <f t="shared" si="19"/>
        <v>1.9800000000000002</v>
      </c>
      <c r="DB157" s="82">
        <f t="shared" si="20"/>
        <v>8.91</v>
      </c>
    </row>
    <row r="158" spans="98:106" ht="19.5">
      <c r="CT158" s="182">
        <f>'TABELA UNIFICADA 2024'!E158</f>
        <v>19</v>
      </c>
      <c r="CU158" s="23">
        <f>'TABELA UNIFICADA 2024'!F158</f>
        <v>12</v>
      </c>
      <c r="CV158" s="79" t="str">
        <f t="shared" si="14"/>
        <v>BB</v>
      </c>
      <c r="CW158" s="78" t="str">
        <f t="shared" si="15"/>
        <v>A</v>
      </c>
      <c r="CX158" s="82">
        <f t="shared" si="16"/>
        <v>2.64</v>
      </c>
      <c r="CY158" s="82">
        <f t="shared" si="17"/>
        <v>2.5299999999999998</v>
      </c>
      <c r="CZ158" s="82">
        <f t="shared" si="18"/>
        <v>1.7600000000000002</v>
      </c>
      <c r="DA158" s="82">
        <f t="shared" si="19"/>
        <v>1.9800000000000002</v>
      </c>
      <c r="DB158" s="82">
        <f t="shared" si="20"/>
        <v>8.91</v>
      </c>
    </row>
    <row r="159" spans="98:106" ht="19.5">
      <c r="CT159" s="182">
        <f>'TABELA UNIFICADA 2024'!E159</f>
        <v>19.05</v>
      </c>
      <c r="CU159" s="23">
        <f>'TABELA UNIFICADA 2024'!F159</f>
        <v>15</v>
      </c>
      <c r="CV159" s="79" t="str">
        <f t="shared" si="14"/>
        <v>BB</v>
      </c>
      <c r="CW159" s="78" t="str">
        <f t="shared" si="15"/>
        <v>A</v>
      </c>
      <c r="CX159" s="82">
        <f t="shared" si="16"/>
        <v>2.64</v>
      </c>
      <c r="CY159" s="82">
        <f t="shared" si="17"/>
        <v>2.5299999999999998</v>
      </c>
      <c r="CZ159" s="82">
        <f t="shared" si="18"/>
        <v>1.7600000000000002</v>
      </c>
      <c r="DA159" s="82">
        <f t="shared" si="19"/>
        <v>1.9800000000000002</v>
      </c>
      <c r="DB159" s="82">
        <f t="shared" si="20"/>
        <v>8.91</v>
      </c>
    </row>
    <row r="160" spans="98:106" ht="19.5">
      <c r="CT160" s="182">
        <f>'TABELA UNIFICADA 2024'!E160</f>
        <v>19</v>
      </c>
      <c r="CU160" s="23">
        <f>'TABELA UNIFICADA 2024'!F160</f>
        <v>10</v>
      </c>
      <c r="CV160" s="79" t="str">
        <f t="shared" si="14"/>
        <v>AA</v>
      </c>
      <c r="CW160" s="78" t="str">
        <f t="shared" si="15"/>
        <v>A</v>
      </c>
      <c r="CX160" s="82">
        <f t="shared" si="16"/>
        <v>3.4100000000000006</v>
      </c>
      <c r="CY160" s="82">
        <f t="shared" si="17"/>
        <v>3.4100000000000006</v>
      </c>
      <c r="CZ160" s="82">
        <f t="shared" si="18"/>
        <v>2.2000000000000002</v>
      </c>
      <c r="DA160" s="82">
        <f t="shared" si="19"/>
        <v>2.4750000000000001</v>
      </c>
      <c r="DB160" s="82">
        <f t="shared" si="20"/>
        <v>11.495000000000001</v>
      </c>
    </row>
    <row r="161" spans="98:106" ht="19.5">
      <c r="CT161" s="182">
        <f>'TABELA UNIFICADA 2024'!E161</f>
        <v>19.05</v>
      </c>
      <c r="CU161" s="23">
        <f>'TABELA UNIFICADA 2024'!F161</f>
        <v>21</v>
      </c>
      <c r="CV161" s="79" t="str">
        <f t="shared" si="14"/>
        <v>BB</v>
      </c>
      <c r="CW161" s="78" t="str">
        <f t="shared" si="15"/>
        <v>A</v>
      </c>
      <c r="CX161" s="82">
        <f t="shared" si="16"/>
        <v>2.64</v>
      </c>
      <c r="CY161" s="82">
        <f t="shared" si="17"/>
        <v>2.5299999999999998</v>
      </c>
      <c r="CZ161" s="82">
        <f t="shared" si="18"/>
        <v>1.7600000000000002</v>
      </c>
      <c r="DA161" s="82">
        <f t="shared" si="19"/>
        <v>1.9800000000000002</v>
      </c>
      <c r="DB161" s="82">
        <f t="shared" si="20"/>
        <v>8.91</v>
      </c>
    </row>
    <row r="162" spans="98:106" ht="19.5">
      <c r="CT162" s="182">
        <f>'TABELA UNIFICADA 2024'!E162</f>
        <v>19.05</v>
      </c>
      <c r="CU162" s="23">
        <f>'TABELA UNIFICADA 2024'!F162</f>
        <v>24</v>
      </c>
      <c r="CV162" s="79" t="str">
        <f t="shared" si="14"/>
        <v>BB</v>
      </c>
      <c r="CW162" s="78" t="str">
        <f t="shared" si="15"/>
        <v>A</v>
      </c>
      <c r="CX162" s="82">
        <f t="shared" si="16"/>
        <v>2.64</v>
      </c>
      <c r="CY162" s="82">
        <f t="shared" si="17"/>
        <v>2.5299999999999998</v>
      </c>
      <c r="CZ162" s="82">
        <f t="shared" si="18"/>
        <v>1.7600000000000002</v>
      </c>
      <c r="DA162" s="82">
        <f t="shared" si="19"/>
        <v>1.9800000000000002</v>
      </c>
      <c r="DB162" s="82">
        <f t="shared" si="20"/>
        <v>8.91</v>
      </c>
    </row>
    <row r="163" spans="98:106" ht="19.5">
      <c r="CT163" s="182">
        <f>'TABELA UNIFICADA 2024'!E163</f>
        <v>0</v>
      </c>
      <c r="CU163" s="23">
        <f>'TABELA UNIFICADA 2024'!F163</f>
        <v>1</v>
      </c>
      <c r="CV163" s="79" t="str">
        <f t="shared" si="14"/>
        <v>AA</v>
      </c>
      <c r="CW163" s="78" t="str">
        <f t="shared" si="15"/>
        <v>A</v>
      </c>
      <c r="CX163" s="82">
        <f t="shared" si="16"/>
        <v>3.4100000000000006</v>
      </c>
      <c r="CY163" s="82">
        <f t="shared" si="17"/>
        <v>3.4100000000000006</v>
      </c>
      <c r="CZ163" s="82">
        <f t="shared" si="18"/>
        <v>2.2000000000000002</v>
      </c>
      <c r="DA163" s="82">
        <f t="shared" si="19"/>
        <v>2.4750000000000001</v>
      </c>
      <c r="DB163" s="82">
        <f t="shared" si="20"/>
        <v>11.495000000000001</v>
      </c>
    </row>
    <row r="164" spans="98:106" ht="19.5">
      <c r="CT164" s="182">
        <f>'TABELA UNIFICADA 2024'!E164</f>
        <v>24</v>
      </c>
      <c r="CU164" s="23">
        <f>'TABELA UNIFICADA 2024'!F164</f>
        <v>54</v>
      </c>
      <c r="CV164" s="79" t="str">
        <f t="shared" si="14"/>
        <v>BB</v>
      </c>
      <c r="CW164" s="78" t="str">
        <f t="shared" si="15"/>
        <v>B</v>
      </c>
      <c r="CX164" s="82">
        <f t="shared" si="16"/>
        <v>2.75</v>
      </c>
      <c r="CY164" s="82">
        <f t="shared" si="17"/>
        <v>2.64</v>
      </c>
      <c r="CZ164" s="82">
        <f t="shared" si="18"/>
        <v>1.7600000000000002</v>
      </c>
      <c r="DA164" s="82">
        <f t="shared" si="19"/>
        <v>1.9800000000000002</v>
      </c>
      <c r="DB164" s="82">
        <f t="shared" si="20"/>
        <v>9.1300000000000008</v>
      </c>
    </row>
    <row r="165" spans="98:106" ht="19.5">
      <c r="CT165" s="182">
        <f>'TABELA UNIFICADA 2024'!E165</f>
        <v>35</v>
      </c>
      <c r="CU165" s="23">
        <f>'TABELA UNIFICADA 2024'!F165</f>
        <v>11</v>
      </c>
      <c r="CV165" s="79" t="str">
        <f t="shared" ref="CV165:CV228" si="21">IF(CU165&lt;&gt;0,(IF(AND(CU165&lt;=10,ISBLANK(CU165)=FALSE),"AA",IF(AND(CU165&gt;10,CU165&lt;=59),"BB",IF(AND(CU165&gt;59,CU165&lt;=99),"CC",IF(CU165&gt;99,"DD","-"))))),"0")</f>
        <v>BB</v>
      </c>
      <c r="CW165" s="78" t="str">
        <f t="shared" ref="CW165:CW228" si="22">IF(CU165&lt;&gt;0,(IF(AND(CT165&lt;23,ISBLANK(CT165)=FALSE),"A",IF(AND(CT165&gt;=23,CT165&lt;31),"B",IF(AND(CT165&gt;=31,CT165&lt;39),"C",IF(AND(CT165&gt;=39,CT165&lt;=45),"D",IF(CT165&gt;45,"E","-")))))),0)</f>
        <v>C</v>
      </c>
      <c r="CX165" s="82">
        <f t="shared" ref="CX165:CX228" si="23">(IF(CV165="AA",IF(CW165="A",VLOOKUP(CW165,$B$2:$F$6,2,1),IF(CW165="B",VLOOKUP(CW165,$B$2:$F$6,2,1),IF(CW165="C",VLOOKUP(CW165,$B$2:$F$6,2,1),IF(CW165="D",VLOOKUP(CW165,$B$2:$F$6,2,1),IF(CW165="E",VLOOKUP(CW165,$B$2:$F$6,2,1),"-"))))),IF(CV165="BB",IF(CW165="A",VLOOKUP(CW165,$B$8:$F$12,2,1),IF(CW165="B",VLOOKUP(CW165,$B$8:$F$12,2,1),IF(CW165="C",VLOOKUP(CW165,$B$8:$F$12,2,1),IF(CW165="D",VLOOKUP(CW165,$B$8:$F$12,2,1),IF(CW165="E",VLOOKUP(CW165,$B$8:$F$12,2,1),"-"))))),IF(CV165="CC",IF(CW165="A",VLOOKUP(CW165,$B$14:$F$18,2,1),IF(CW165="B",VLOOKUP(CW165,$B$14:$F$18,2,1),IF(CW165="C",VLOOKUP(CW165,$B$14:$F$18,2,1),IF(CW165="D",VLOOKUP(CW165,$B$14:$F$18,2,1),IF(CW165="E",VLOOKUP(CW165,$B$14:$F$18,2,1),"-"))))),IF(CV165="DD",IF(CW165="A",VLOOKUP(CW165,$B$20:$F$24,2,1),IF(CW165="B",VLOOKUP(CW165,$B$20:$F$24,2,1),IF(CW165="C",VLOOKUP(CW165,$B$20:$F$24,2,1),IF(CW165="D",VLOOKUP(CW165,$B$20:$F$24,2,1),IF(CW165="E",VLOOKUP(CW165,$B$20:$F$24,2,1),0))))),0)))))</f>
        <v>3.8500000000000005</v>
      </c>
      <c r="CY165" s="82">
        <f t="shared" ref="CY165:CY228" si="24">(IF(CV165="AA",IF(CW165="A",VLOOKUP(CW165,$B$2:$F$6,3,1),IF(CW165="B",VLOOKUP(CW165,$B$2:$F$6,3,1),IF(CW165="C",VLOOKUP(CW165,$B$2:$F$6,3,1),IF(CW165="D",VLOOKUP(CW165,$B$2:$F$6,3,1),IF(CW165="E",VLOOKUP(CW165,$B$2:$F$6,3,1),"-"))))),IF(CV165="BB",IF(CW165="A",VLOOKUP(CW165,$B$8:$F$12,3,1),IF(CW165="B",VLOOKUP(CW165,$B$8:$F$12,3,1),IF(CW165="C",VLOOKUP(CW165,$B$8:$F$12,3,1),IF(CW165="D",VLOOKUP(CW165,$B$8:$F$12,3,1),IF(CW165="E",VLOOKUP(CW165,$B$8:$F$12,3,1),"-"))))),IF(CV165="CC",IF(CW165="A",VLOOKUP(CW165,$B$14:$F$18,3,1),IF(CW165="B",VLOOKUP(CW165,$B$14:$F$18,3,1),IF(CW165="C",VLOOKUP(CW165,$B$14:$F$18,3,1),IF(CW165="D",VLOOKUP(CW165,$B$14:$F$18,3,1),IF(CW165="E",VLOOKUP(CW165,$B$14:$F$18,3,1),"-"))))),IF(CV165="DD",IF(CW165="A",VLOOKUP(CW165,$B$20:$F$24,3,1),IF(CW165="B",VLOOKUP(CW165,$B$20:$F$24,3,1),IF(CW165="C",VLOOKUP(CW165,$B$20:$F$24,3,1),IF(CW165="D",VLOOKUP(CW165,$B$20:$F$24,3,1),IF(CW165="E",VLOOKUP(CW165,$B$20:$F$24,3,1),0))))),0)))))</f>
        <v>3.5200000000000005</v>
      </c>
      <c r="CZ165" s="82">
        <f t="shared" ref="CZ165:CZ228" si="25">(IF(CV165="AA",IF(CW165="A",VLOOKUP(CW165,$B$2:$F$6,4,1),IF(CW165="B",VLOOKUP(CW165,$B$2:$F$6,4,1),IF(CW165="C",VLOOKUP(CW165,$B$2:$F$6,4,1),IF(CW165="D",VLOOKUP(CW165,$B$2:$F$6,4,1),IF(CW165="E",VLOOKUP(CW165,$B$2:$F$6,4,1),"-"))))),IF(CV165="BB",IF(CW165="A",VLOOKUP(CW165,$B$8:$F$12,4,1),IF(CW165="B",VLOOKUP(CW165,$B$8:$F$12,4,1),IF(CW165="C",VLOOKUP(CW165,$B$8:$F$12,4,1),IF(CW165="D",VLOOKUP(CW165,$B$8:$F$12,4,1),IF(CW165="E",VLOOKUP(CW165,$B$8:$F$12,4,1),"-"))))),IF(CV165="CC",IF(CW165="A",VLOOKUP(CW165,$B$14:$F$18,4,1),IF(CW165="B",VLOOKUP(CW165,$B$14:$F$18,4,1),IF(CW165="C",VLOOKUP(CW165,$B$14:$F$18,4,1),IF(CW165="D",VLOOKUP(CW165,$B$14:$F$18,4,1),IF(CW165="E",VLOOKUP(CW165,$B$14:$F$18,4,1),"-"))))),IF(CV165="DD",IF(CW165="A",VLOOKUP(CW165,$B$20:$F$24,4,1),IF(CW165="B",VLOOKUP(CW165,$B$20:$F$24,4,1),IF(CW165="C",VLOOKUP(CW165,$B$20:$F$24,4,1),IF(CW165="D",VLOOKUP(CW165,$B$20:$F$24,4,1),IF(CW165="E",VLOOKUP(CW165,$B$20:$F$24,4,1),0))))),0)))))</f>
        <v>1.7600000000000002</v>
      </c>
      <c r="DA165" s="82">
        <f t="shared" ref="DA165:DA228" si="26">(IF(CV165="AA",IF(CW165="A",VLOOKUP(CW165,$B$2:$F$6,5,1),IF(CW165="B",VLOOKUP(CW165,$B$2:$F$6,5,1),IF(CW165="C",VLOOKUP(CW165,$B$2:$F$6,5,1),IF(CW165="D",VLOOKUP(CW165,$B$2:$F$6,5,1),IF(CW165="E",VLOOKUP(CW165,$B$2:$F$6,5,1),1))))),IF(CV165="BB",IF(CW165="A",VLOOKUP(CW165,$B$8:$F$12,5,1),IF(CW165="B",VLOOKUP(CW165,$B$8:$F$12,5,1),IF(CW165="C",VLOOKUP(CW165,$B$8:$F$12,5,1),IF(CW165="D",VLOOKUP(CW165,$B$8:$F$12,5,1),IF(CW165="E",VLOOKUP(CW165,$B$8:$F$12,5,1),1))))),IF(CV165="CC",IF(CW165="A",VLOOKUP(CW165,$B$14:$F$18,5,1),IF(CW165="B",VLOOKUP(CW165,$B$14:$F$18,5,1),IF(CW165="C",VLOOKUP(CW165,$B$14:$F$18,5,1),IF(CW165="D",VLOOKUP(CW165,$B$14:$F$18,5,1),IF(CW165="E",VLOOKUP(CW165,$B$14:$F$18,5,1),1))))),IF(CV165="DD",IF(CW165="A",VLOOKUP(CW165,$B$20:$F$24,5,1),IF(CW165="B",VLOOKUP(CW165,$B$20:$F$24,5,1),IF(CW165="C",VLOOKUP(CW165,$B$20:$F$24,5,1),IF(CW165="D",VLOOKUP(CW165,$B$20:$F$24,5,1),IF(CW165="E",VLOOKUP(CW165,$B$20:$F$24,5,1),1))))),0)))))</f>
        <v>1.9800000000000002</v>
      </c>
      <c r="DB165" s="82">
        <f t="shared" ref="DB165:DB228" si="27">SUM(CX165:DA165)</f>
        <v>11.110000000000001</v>
      </c>
    </row>
    <row r="166" spans="98:106" ht="19.5">
      <c r="CT166" s="182">
        <f>'TABELA UNIFICADA 2024'!E166</f>
        <v>45</v>
      </c>
      <c r="CU166" s="23">
        <f>'TABELA UNIFICADA 2024'!F166</f>
        <v>11</v>
      </c>
      <c r="CV166" s="79" t="str">
        <f t="shared" si="21"/>
        <v>BB</v>
      </c>
      <c r="CW166" s="78" t="str">
        <f t="shared" si="22"/>
        <v>D</v>
      </c>
      <c r="CX166" s="82">
        <f t="shared" si="23"/>
        <v>4.95</v>
      </c>
      <c r="CY166" s="82">
        <f t="shared" si="24"/>
        <v>5.5</v>
      </c>
      <c r="CZ166" s="82">
        <f t="shared" si="25"/>
        <v>2.75</v>
      </c>
      <c r="DA166" s="82">
        <f t="shared" si="26"/>
        <v>4.29</v>
      </c>
      <c r="DB166" s="82">
        <f t="shared" si="27"/>
        <v>17.489999999999998</v>
      </c>
    </row>
    <row r="167" spans="98:106" ht="19.5">
      <c r="CT167" s="182">
        <f>'TABELA UNIFICADA 2024'!E167</f>
        <v>19</v>
      </c>
      <c r="CU167" s="23">
        <f>'TABELA UNIFICADA 2024'!F167</f>
        <v>16</v>
      </c>
      <c r="CV167" s="79" t="str">
        <f t="shared" si="21"/>
        <v>BB</v>
      </c>
      <c r="CW167" s="78" t="str">
        <f t="shared" si="22"/>
        <v>A</v>
      </c>
      <c r="CX167" s="82">
        <f t="shared" si="23"/>
        <v>2.64</v>
      </c>
      <c r="CY167" s="82">
        <f t="shared" si="24"/>
        <v>2.5299999999999998</v>
      </c>
      <c r="CZ167" s="82">
        <f t="shared" si="25"/>
        <v>1.7600000000000002</v>
      </c>
      <c r="DA167" s="82">
        <f t="shared" si="26"/>
        <v>1.9800000000000002</v>
      </c>
      <c r="DB167" s="82">
        <f t="shared" si="27"/>
        <v>8.91</v>
      </c>
    </row>
    <row r="168" spans="98:106" ht="19.5">
      <c r="CT168" s="182">
        <f>'TABELA UNIFICADA 2024'!E168</f>
        <v>24</v>
      </c>
      <c r="CU168" s="23">
        <f>'TABELA UNIFICADA 2024'!F168</f>
        <v>8</v>
      </c>
      <c r="CV168" s="79" t="str">
        <f t="shared" si="21"/>
        <v>AA</v>
      </c>
      <c r="CW168" s="78" t="str">
        <f t="shared" si="22"/>
        <v>B</v>
      </c>
      <c r="CX168" s="82">
        <f t="shared" si="23"/>
        <v>3.5200000000000005</v>
      </c>
      <c r="CY168" s="82">
        <f t="shared" si="24"/>
        <v>3.5200000000000005</v>
      </c>
      <c r="CZ168" s="82">
        <f t="shared" si="25"/>
        <v>2.2000000000000002</v>
      </c>
      <c r="DA168" s="82">
        <f t="shared" si="26"/>
        <v>2.4750000000000001</v>
      </c>
      <c r="DB168" s="82">
        <f t="shared" si="27"/>
        <v>11.715000000000002</v>
      </c>
    </row>
    <row r="169" spans="98:106" ht="19.5">
      <c r="CT169" s="182">
        <f>'TABELA UNIFICADA 2024'!E169</f>
        <v>24</v>
      </c>
      <c r="CU169" s="23">
        <f>'TABELA UNIFICADA 2024'!F169</f>
        <v>40</v>
      </c>
      <c r="CV169" s="79" t="str">
        <f t="shared" si="21"/>
        <v>BB</v>
      </c>
      <c r="CW169" s="78" t="str">
        <f t="shared" si="22"/>
        <v>B</v>
      </c>
      <c r="CX169" s="82">
        <f t="shared" si="23"/>
        <v>2.75</v>
      </c>
      <c r="CY169" s="82">
        <f t="shared" si="24"/>
        <v>2.64</v>
      </c>
      <c r="CZ169" s="82">
        <f t="shared" si="25"/>
        <v>1.7600000000000002</v>
      </c>
      <c r="DA169" s="82">
        <f t="shared" si="26"/>
        <v>1.9800000000000002</v>
      </c>
      <c r="DB169" s="82">
        <f t="shared" si="27"/>
        <v>9.1300000000000008</v>
      </c>
    </row>
    <row r="170" spans="98:106" ht="19.5">
      <c r="CT170" s="182">
        <f>'TABELA UNIFICADA 2024'!E170</f>
        <v>0</v>
      </c>
      <c r="CU170" s="23">
        <f>'TABELA UNIFICADA 2024'!F170</f>
        <v>2</v>
      </c>
      <c r="CV170" s="79" t="str">
        <f t="shared" si="21"/>
        <v>AA</v>
      </c>
      <c r="CW170" s="78" t="str">
        <f t="shared" si="22"/>
        <v>A</v>
      </c>
      <c r="CX170" s="82">
        <f t="shared" si="23"/>
        <v>3.4100000000000006</v>
      </c>
      <c r="CY170" s="82">
        <f t="shared" si="24"/>
        <v>3.4100000000000006</v>
      </c>
      <c r="CZ170" s="82">
        <f t="shared" si="25"/>
        <v>2.2000000000000002</v>
      </c>
      <c r="DA170" s="82">
        <f t="shared" si="26"/>
        <v>2.4750000000000001</v>
      </c>
      <c r="DB170" s="82">
        <f t="shared" si="27"/>
        <v>11.495000000000001</v>
      </c>
    </row>
    <row r="171" spans="98:106" ht="19.5">
      <c r="CT171" s="182">
        <f>'TABELA UNIFICADA 2024'!E171</f>
        <v>0</v>
      </c>
      <c r="CU171" s="23">
        <f>'TABELA UNIFICADA 2024'!F171</f>
        <v>5</v>
      </c>
      <c r="CV171" s="79" t="str">
        <f t="shared" si="21"/>
        <v>AA</v>
      </c>
      <c r="CW171" s="78" t="str">
        <f t="shared" si="22"/>
        <v>A</v>
      </c>
      <c r="CX171" s="82">
        <f t="shared" si="23"/>
        <v>3.4100000000000006</v>
      </c>
      <c r="CY171" s="82">
        <f t="shared" si="24"/>
        <v>3.4100000000000006</v>
      </c>
      <c r="CZ171" s="82">
        <f t="shared" si="25"/>
        <v>2.2000000000000002</v>
      </c>
      <c r="DA171" s="82">
        <f t="shared" si="26"/>
        <v>2.4750000000000001</v>
      </c>
      <c r="DB171" s="82">
        <f t="shared" si="27"/>
        <v>11.495000000000001</v>
      </c>
    </row>
    <row r="172" spans="98:106" ht="19.5">
      <c r="CT172" s="182">
        <f>'TABELA UNIFICADA 2024'!E172</f>
        <v>0</v>
      </c>
      <c r="CU172" s="23">
        <f>'TABELA UNIFICADA 2024'!F172</f>
        <v>5</v>
      </c>
      <c r="CV172" s="79" t="str">
        <f t="shared" si="21"/>
        <v>AA</v>
      </c>
      <c r="CW172" s="78" t="str">
        <f t="shared" si="22"/>
        <v>A</v>
      </c>
      <c r="CX172" s="82">
        <f t="shared" si="23"/>
        <v>3.4100000000000006</v>
      </c>
      <c r="CY172" s="82">
        <f t="shared" si="24"/>
        <v>3.4100000000000006</v>
      </c>
      <c r="CZ172" s="82">
        <f t="shared" si="25"/>
        <v>2.2000000000000002</v>
      </c>
      <c r="DA172" s="82">
        <f t="shared" si="26"/>
        <v>2.4750000000000001</v>
      </c>
      <c r="DB172" s="82">
        <f t="shared" si="27"/>
        <v>11.495000000000001</v>
      </c>
    </row>
    <row r="173" spans="98:106" ht="19.5">
      <c r="CT173" s="182">
        <f>'TABELA UNIFICADA 2024'!E173</f>
        <v>0</v>
      </c>
      <c r="CU173" s="23">
        <f>'TABELA UNIFICADA 2024'!F173</f>
        <v>3</v>
      </c>
      <c r="CV173" s="79" t="str">
        <f t="shared" si="21"/>
        <v>AA</v>
      </c>
      <c r="CW173" s="78" t="str">
        <f t="shared" si="22"/>
        <v>A</v>
      </c>
      <c r="CX173" s="82">
        <f t="shared" si="23"/>
        <v>3.4100000000000006</v>
      </c>
      <c r="CY173" s="82">
        <f t="shared" si="24"/>
        <v>3.4100000000000006</v>
      </c>
      <c r="CZ173" s="82">
        <f t="shared" si="25"/>
        <v>2.2000000000000002</v>
      </c>
      <c r="DA173" s="82">
        <f t="shared" si="26"/>
        <v>2.4750000000000001</v>
      </c>
      <c r="DB173" s="82">
        <f t="shared" si="27"/>
        <v>11.495000000000001</v>
      </c>
    </row>
    <row r="174" spans="98:106" ht="19.5">
      <c r="CT174" s="182">
        <f>'TABELA UNIFICADA 2024'!E174</f>
        <v>0</v>
      </c>
      <c r="CU174" s="23">
        <f>'TABELA UNIFICADA 2024'!F174</f>
        <v>4</v>
      </c>
      <c r="CV174" s="79" t="str">
        <f t="shared" si="21"/>
        <v>AA</v>
      </c>
      <c r="CW174" s="78" t="str">
        <f t="shared" si="22"/>
        <v>A</v>
      </c>
      <c r="CX174" s="82">
        <f t="shared" si="23"/>
        <v>3.4100000000000006</v>
      </c>
      <c r="CY174" s="82">
        <f t="shared" si="24"/>
        <v>3.4100000000000006</v>
      </c>
      <c r="CZ174" s="82">
        <f t="shared" si="25"/>
        <v>2.2000000000000002</v>
      </c>
      <c r="DA174" s="82">
        <f t="shared" si="26"/>
        <v>2.4750000000000001</v>
      </c>
      <c r="DB174" s="82">
        <f t="shared" si="27"/>
        <v>11.495000000000001</v>
      </c>
    </row>
    <row r="175" spans="98:106" ht="19.5">
      <c r="CT175" s="182">
        <f>'TABELA UNIFICADA 2024'!E175</f>
        <v>0</v>
      </c>
      <c r="CU175" s="23">
        <f>'TABELA UNIFICADA 2024'!F175</f>
        <v>12</v>
      </c>
      <c r="CV175" s="79" t="str">
        <f t="shared" si="21"/>
        <v>BB</v>
      </c>
      <c r="CW175" s="78" t="str">
        <f t="shared" si="22"/>
        <v>A</v>
      </c>
      <c r="CX175" s="82">
        <f t="shared" si="23"/>
        <v>2.64</v>
      </c>
      <c r="CY175" s="82">
        <f t="shared" si="24"/>
        <v>2.5299999999999998</v>
      </c>
      <c r="CZ175" s="82">
        <f t="shared" si="25"/>
        <v>1.7600000000000002</v>
      </c>
      <c r="DA175" s="82">
        <f t="shared" si="26"/>
        <v>1.9800000000000002</v>
      </c>
      <c r="DB175" s="82">
        <f t="shared" si="27"/>
        <v>8.91</v>
      </c>
    </row>
    <row r="176" spans="98:106" ht="19.5">
      <c r="CT176" s="182">
        <f>'TABELA UNIFICADA 2024'!E176</f>
        <v>0</v>
      </c>
      <c r="CU176" s="23">
        <f>'TABELA UNIFICADA 2024'!F176</f>
        <v>12</v>
      </c>
      <c r="CV176" s="79" t="str">
        <f t="shared" si="21"/>
        <v>BB</v>
      </c>
      <c r="CW176" s="78" t="str">
        <f t="shared" si="22"/>
        <v>A</v>
      </c>
      <c r="CX176" s="82">
        <f t="shared" si="23"/>
        <v>2.64</v>
      </c>
      <c r="CY176" s="82">
        <f t="shared" si="24"/>
        <v>2.5299999999999998</v>
      </c>
      <c r="CZ176" s="82">
        <f t="shared" si="25"/>
        <v>1.7600000000000002</v>
      </c>
      <c r="DA176" s="82">
        <f t="shared" si="26"/>
        <v>1.9800000000000002</v>
      </c>
      <c r="DB176" s="82">
        <f t="shared" si="27"/>
        <v>8.91</v>
      </c>
    </row>
    <row r="177" spans="98:106" ht="19.5">
      <c r="CT177" s="182">
        <f>'TABELA UNIFICADA 2024'!E177</f>
        <v>0</v>
      </c>
      <c r="CU177" s="23">
        <f>'TABELA UNIFICADA 2024'!F177</f>
        <v>4</v>
      </c>
      <c r="CV177" s="79" t="str">
        <f t="shared" si="21"/>
        <v>AA</v>
      </c>
      <c r="CW177" s="78" t="str">
        <f t="shared" si="22"/>
        <v>A</v>
      </c>
      <c r="CX177" s="82">
        <f t="shared" si="23"/>
        <v>3.4100000000000006</v>
      </c>
      <c r="CY177" s="82">
        <f t="shared" si="24"/>
        <v>3.4100000000000006</v>
      </c>
      <c r="CZ177" s="82">
        <f t="shared" si="25"/>
        <v>2.2000000000000002</v>
      </c>
      <c r="DA177" s="82">
        <f t="shared" si="26"/>
        <v>2.4750000000000001</v>
      </c>
      <c r="DB177" s="82">
        <f t="shared" si="27"/>
        <v>11.495000000000001</v>
      </c>
    </row>
    <row r="178" spans="98:106" ht="19.5">
      <c r="CT178" s="182">
        <f>'TABELA UNIFICADA 2024'!E178</f>
        <v>0</v>
      </c>
      <c r="CU178" s="23">
        <f>'TABELA UNIFICADA 2024'!F178</f>
        <v>4</v>
      </c>
      <c r="CV178" s="79" t="str">
        <f t="shared" si="21"/>
        <v>AA</v>
      </c>
      <c r="CW178" s="78" t="str">
        <f t="shared" si="22"/>
        <v>A</v>
      </c>
      <c r="CX178" s="82">
        <f t="shared" si="23"/>
        <v>3.4100000000000006</v>
      </c>
      <c r="CY178" s="82">
        <f t="shared" si="24"/>
        <v>3.4100000000000006</v>
      </c>
      <c r="CZ178" s="82">
        <f t="shared" si="25"/>
        <v>2.2000000000000002</v>
      </c>
      <c r="DA178" s="82">
        <f t="shared" si="26"/>
        <v>2.4750000000000001</v>
      </c>
      <c r="DB178" s="82">
        <f t="shared" si="27"/>
        <v>11.495000000000001</v>
      </c>
    </row>
    <row r="179" spans="98:106" ht="19.5">
      <c r="CT179" s="182">
        <f>'TABELA UNIFICADA 2024'!E179</f>
        <v>0</v>
      </c>
      <c r="CU179" s="23">
        <f>'TABELA UNIFICADA 2024'!F179</f>
        <v>1</v>
      </c>
      <c r="CV179" s="79" t="str">
        <f t="shared" si="21"/>
        <v>AA</v>
      </c>
      <c r="CW179" s="78" t="str">
        <f t="shared" si="22"/>
        <v>A</v>
      </c>
      <c r="CX179" s="82">
        <f t="shared" si="23"/>
        <v>3.4100000000000006</v>
      </c>
      <c r="CY179" s="82">
        <f t="shared" si="24"/>
        <v>3.4100000000000006</v>
      </c>
      <c r="CZ179" s="82">
        <f t="shared" si="25"/>
        <v>2.2000000000000002</v>
      </c>
      <c r="DA179" s="82">
        <f t="shared" si="26"/>
        <v>2.4750000000000001</v>
      </c>
      <c r="DB179" s="82">
        <f t="shared" si="27"/>
        <v>11.495000000000001</v>
      </c>
    </row>
    <row r="180" spans="98:106" ht="19.5">
      <c r="CT180" s="182">
        <f>'TABELA UNIFICADA 2024'!E180</f>
        <v>0</v>
      </c>
      <c r="CU180" s="23">
        <f>'TABELA UNIFICADA 2024'!F180</f>
        <v>1</v>
      </c>
      <c r="CV180" s="79" t="str">
        <f t="shared" si="21"/>
        <v>AA</v>
      </c>
      <c r="CW180" s="78" t="str">
        <f t="shared" si="22"/>
        <v>A</v>
      </c>
      <c r="CX180" s="82">
        <f t="shared" si="23"/>
        <v>3.4100000000000006</v>
      </c>
      <c r="CY180" s="82">
        <f t="shared" si="24"/>
        <v>3.4100000000000006</v>
      </c>
      <c r="CZ180" s="82">
        <f t="shared" si="25"/>
        <v>2.2000000000000002</v>
      </c>
      <c r="DA180" s="82">
        <f t="shared" si="26"/>
        <v>2.4750000000000001</v>
      </c>
      <c r="DB180" s="82">
        <f t="shared" si="27"/>
        <v>11.495000000000001</v>
      </c>
    </row>
    <row r="181" spans="98:106" ht="19.5">
      <c r="CT181" s="182">
        <f>'TABELA UNIFICADA 2024'!E181</f>
        <v>0</v>
      </c>
      <c r="CU181" s="23">
        <f>'TABELA UNIFICADA 2024'!F181</f>
        <v>1</v>
      </c>
      <c r="CV181" s="79" t="str">
        <f t="shared" si="21"/>
        <v>AA</v>
      </c>
      <c r="CW181" s="78" t="str">
        <f t="shared" si="22"/>
        <v>A</v>
      </c>
      <c r="CX181" s="82">
        <f t="shared" si="23"/>
        <v>3.4100000000000006</v>
      </c>
      <c r="CY181" s="82">
        <f t="shared" si="24"/>
        <v>3.4100000000000006</v>
      </c>
      <c r="CZ181" s="82">
        <f t="shared" si="25"/>
        <v>2.2000000000000002</v>
      </c>
      <c r="DA181" s="82">
        <f t="shared" si="26"/>
        <v>2.4750000000000001</v>
      </c>
      <c r="DB181" s="82">
        <f t="shared" si="27"/>
        <v>11.495000000000001</v>
      </c>
    </row>
    <row r="182" spans="98:106" ht="19.5">
      <c r="CT182" s="182">
        <f>'TABELA UNIFICADA 2024'!E182</f>
        <v>0</v>
      </c>
      <c r="CU182" s="23">
        <f>'TABELA UNIFICADA 2024'!F182</f>
        <v>1</v>
      </c>
      <c r="CV182" s="79" t="str">
        <f t="shared" si="21"/>
        <v>AA</v>
      </c>
      <c r="CW182" s="78" t="str">
        <f t="shared" si="22"/>
        <v>A</v>
      </c>
      <c r="CX182" s="82">
        <f t="shared" si="23"/>
        <v>3.4100000000000006</v>
      </c>
      <c r="CY182" s="82">
        <f t="shared" si="24"/>
        <v>3.4100000000000006</v>
      </c>
      <c r="CZ182" s="82">
        <f t="shared" si="25"/>
        <v>2.2000000000000002</v>
      </c>
      <c r="DA182" s="82">
        <f t="shared" si="26"/>
        <v>2.4750000000000001</v>
      </c>
      <c r="DB182" s="82">
        <f t="shared" si="27"/>
        <v>11.495000000000001</v>
      </c>
    </row>
    <row r="183" spans="98:106" ht="19.5">
      <c r="CT183" s="182">
        <f>'TABELA UNIFICADA 2024'!E183</f>
        <v>0</v>
      </c>
      <c r="CU183" s="23">
        <f>'TABELA UNIFICADA 2024'!F183</f>
        <v>1127</v>
      </c>
      <c r="CV183" s="79" t="str">
        <f t="shared" si="21"/>
        <v>DD</v>
      </c>
      <c r="CW183" s="78" t="str">
        <f t="shared" si="22"/>
        <v>A</v>
      </c>
      <c r="CX183" s="82">
        <f t="shared" si="23"/>
        <v>2.1274999999999999</v>
      </c>
      <c r="CY183" s="82">
        <f t="shared" si="24"/>
        <v>2.1274999999999999</v>
      </c>
      <c r="CZ183" s="82">
        <f t="shared" si="25"/>
        <v>1.38</v>
      </c>
      <c r="DA183" s="82">
        <f t="shared" si="26"/>
        <v>1.4949999999999999</v>
      </c>
      <c r="DB183" s="82">
        <f t="shared" si="27"/>
        <v>7.13</v>
      </c>
    </row>
    <row r="184" spans="98:106" ht="19.5">
      <c r="CT184" s="182">
        <f>'TABELA UNIFICADA 2024'!E184</f>
        <v>28</v>
      </c>
      <c r="CU184" s="23">
        <f>'TABELA UNIFICADA 2024'!F184</f>
        <v>30</v>
      </c>
      <c r="CV184" s="79" t="str">
        <f t="shared" si="21"/>
        <v>BB</v>
      </c>
      <c r="CW184" s="78" t="str">
        <f t="shared" si="22"/>
        <v>B</v>
      </c>
      <c r="CX184" s="82">
        <f t="shared" si="23"/>
        <v>2.75</v>
      </c>
      <c r="CY184" s="82">
        <f t="shared" si="24"/>
        <v>2.64</v>
      </c>
      <c r="CZ184" s="82">
        <f t="shared" si="25"/>
        <v>1.7600000000000002</v>
      </c>
      <c r="DA184" s="82">
        <f t="shared" si="26"/>
        <v>1.9800000000000002</v>
      </c>
      <c r="DB184" s="82">
        <f t="shared" si="27"/>
        <v>9.1300000000000008</v>
      </c>
    </row>
    <row r="185" spans="98:106" ht="19.5">
      <c r="CT185" s="182">
        <f>'TABELA UNIFICADA 2024'!E185</f>
        <v>28</v>
      </c>
      <c r="CU185" s="23">
        <f>'TABELA UNIFICADA 2024'!F185</f>
        <v>33</v>
      </c>
      <c r="CV185" s="79" t="str">
        <f t="shared" si="21"/>
        <v>BB</v>
      </c>
      <c r="CW185" s="78" t="str">
        <f t="shared" si="22"/>
        <v>B</v>
      </c>
      <c r="CX185" s="82">
        <f t="shared" si="23"/>
        <v>2.75</v>
      </c>
      <c r="CY185" s="82">
        <f t="shared" si="24"/>
        <v>2.64</v>
      </c>
      <c r="CZ185" s="82">
        <f t="shared" si="25"/>
        <v>1.7600000000000002</v>
      </c>
      <c r="DA185" s="82">
        <f t="shared" si="26"/>
        <v>1.9800000000000002</v>
      </c>
      <c r="DB185" s="82">
        <f t="shared" si="27"/>
        <v>9.1300000000000008</v>
      </c>
    </row>
    <row r="186" spans="98:106" ht="19.5">
      <c r="CT186" s="182">
        <f>'TABELA UNIFICADA 2024'!E186</f>
        <v>12.7</v>
      </c>
      <c r="CU186" s="23">
        <f>'TABELA UNIFICADA 2024'!F186</f>
        <v>54</v>
      </c>
      <c r="CV186" s="79" t="str">
        <f t="shared" si="21"/>
        <v>BB</v>
      </c>
      <c r="CW186" s="78" t="str">
        <f t="shared" si="22"/>
        <v>A</v>
      </c>
      <c r="CX186" s="82">
        <f t="shared" si="23"/>
        <v>2.64</v>
      </c>
      <c r="CY186" s="82">
        <f t="shared" si="24"/>
        <v>2.5299999999999998</v>
      </c>
      <c r="CZ186" s="82">
        <f t="shared" si="25"/>
        <v>1.7600000000000002</v>
      </c>
      <c r="DA186" s="82">
        <f t="shared" si="26"/>
        <v>1.9800000000000002</v>
      </c>
      <c r="DB186" s="82">
        <f t="shared" si="27"/>
        <v>8.91</v>
      </c>
    </row>
    <row r="187" spans="98:106" ht="19.5">
      <c r="CT187" s="182">
        <f>'TABELA UNIFICADA 2024'!E187</f>
        <v>38</v>
      </c>
      <c r="CU187" s="23">
        <f>'TABELA UNIFICADA 2024'!F187</f>
        <v>24</v>
      </c>
      <c r="CV187" s="79" t="str">
        <f t="shared" si="21"/>
        <v>BB</v>
      </c>
      <c r="CW187" s="78" t="str">
        <f t="shared" si="22"/>
        <v>C</v>
      </c>
      <c r="CX187" s="82">
        <f t="shared" si="23"/>
        <v>3.8500000000000005</v>
      </c>
      <c r="CY187" s="82">
        <f t="shared" si="24"/>
        <v>3.5200000000000005</v>
      </c>
      <c r="CZ187" s="82">
        <f t="shared" si="25"/>
        <v>1.7600000000000002</v>
      </c>
      <c r="DA187" s="82">
        <f t="shared" si="26"/>
        <v>1.9800000000000002</v>
      </c>
      <c r="DB187" s="82">
        <f t="shared" si="27"/>
        <v>11.110000000000001</v>
      </c>
    </row>
    <row r="188" spans="98:106" ht="19.5">
      <c r="CT188" s="182">
        <f>'TABELA UNIFICADA 2024'!E188</f>
        <v>42</v>
      </c>
      <c r="CU188" s="23">
        <f>'TABELA UNIFICADA 2024'!F188</f>
        <v>22</v>
      </c>
      <c r="CV188" s="79" t="str">
        <f t="shared" si="21"/>
        <v>BB</v>
      </c>
      <c r="CW188" s="78" t="str">
        <f t="shared" si="22"/>
        <v>D</v>
      </c>
      <c r="CX188" s="82">
        <f t="shared" si="23"/>
        <v>4.95</v>
      </c>
      <c r="CY188" s="82">
        <f t="shared" si="24"/>
        <v>5.5</v>
      </c>
      <c r="CZ188" s="82">
        <f t="shared" si="25"/>
        <v>2.75</v>
      </c>
      <c r="DA188" s="82">
        <f t="shared" si="26"/>
        <v>4.29</v>
      </c>
      <c r="DB188" s="82">
        <f t="shared" si="27"/>
        <v>17.489999999999998</v>
      </c>
    </row>
    <row r="189" spans="98:106" ht="19.5">
      <c r="CT189" s="182">
        <f>'TABELA UNIFICADA 2024'!E189</f>
        <v>28</v>
      </c>
      <c r="CU189" s="23">
        <f>'TABELA UNIFICADA 2024'!F189</f>
        <v>24</v>
      </c>
      <c r="CV189" s="79" t="str">
        <f t="shared" si="21"/>
        <v>BB</v>
      </c>
      <c r="CW189" s="78" t="str">
        <f t="shared" si="22"/>
        <v>B</v>
      </c>
      <c r="CX189" s="82">
        <f t="shared" si="23"/>
        <v>2.75</v>
      </c>
      <c r="CY189" s="82">
        <f t="shared" si="24"/>
        <v>2.64</v>
      </c>
      <c r="CZ189" s="82">
        <f t="shared" si="25"/>
        <v>1.7600000000000002</v>
      </c>
      <c r="DA189" s="82">
        <f t="shared" si="26"/>
        <v>1.9800000000000002</v>
      </c>
      <c r="DB189" s="82">
        <f t="shared" si="27"/>
        <v>9.1300000000000008</v>
      </c>
    </row>
    <row r="190" spans="98:106" ht="19.5">
      <c r="CT190" s="182">
        <f>'TABELA UNIFICADA 2024'!E190</f>
        <v>0</v>
      </c>
      <c r="CU190" s="23">
        <f>'TABELA UNIFICADA 2024'!F190</f>
        <v>40</v>
      </c>
      <c r="CV190" s="79" t="str">
        <f t="shared" si="21"/>
        <v>BB</v>
      </c>
      <c r="CW190" s="78" t="str">
        <f t="shared" si="22"/>
        <v>A</v>
      </c>
      <c r="CX190" s="82">
        <f t="shared" si="23"/>
        <v>2.64</v>
      </c>
      <c r="CY190" s="82">
        <f t="shared" si="24"/>
        <v>2.5299999999999998</v>
      </c>
      <c r="CZ190" s="82">
        <f t="shared" si="25"/>
        <v>1.7600000000000002</v>
      </c>
      <c r="DA190" s="82">
        <f t="shared" si="26"/>
        <v>1.9800000000000002</v>
      </c>
      <c r="DB190" s="82">
        <f t="shared" si="27"/>
        <v>8.91</v>
      </c>
    </row>
    <row r="191" spans="98:106" ht="19.5">
      <c r="CT191" s="182">
        <f>'TABELA UNIFICADA 2024'!E191</f>
        <v>38</v>
      </c>
      <c r="CU191" s="23">
        <f>'TABELA UNIFICADA 2024'!F191</f>
        <v>24</v>
      </c>
      <c r="CV191" s="79" t="str">
        <f t="shared" si="21"/>
        <v>BB</v>
      </c>
      <c r="CW191" s="78" t="str">
        <f t="shared" si="22"/>
        <v>C</v>
      </c>
      <c r="CX191" s="82">
        <f t="shared" si="23"/>
        <v>3.8500000000000005</v>
      </c>
      <c r="CY191" s="82">
        <f t="shared" si="24"/>
        <v>3.5200000000000005</v>
      </c>
      <c r="CZ191" s="82">
        <f t="shared" si="25"/>
        <v>1.7600000000000002</v>
      </c>
      <c r="DA191" s="82">
        <f t="shared" si="26"/>
        <v>1.9800000000000002</v>
      </c>
      <c r="DB191" s="82">
        <f t="shared" si="27"/>
        <v>11.110000000000001</v>
      </c>
    </row>
    <row r="192" spans="98:106" ht="19.5">
      <c r="CT192" s="182">
        <f>'TABELA UNIFICADA 2024'!E192</f>
        <v>14</v>
      </c>
      <c r="CU192" s="23">
        <f>'TABELA UNIFICADA 2024'!F192</f>
        <v>72</v>
      </c>
      <c r="CV192" s="79" t="str">
        <f t="shared" si="21"/>
        <v>CC</v>
      </c>
      <c r="CW192" s="78" t="str">
        <f t="shared" si="22"/>
        <v>A</v>
      </c>
      <c r="CX192" s="82">
        <f t="shared" si="23"/>
        <v>2.2000000000000002</v>
      </c>
      <c r="CY192" s="82">
        <f t="shared" si="24"/>
        <v>2.2000000000000002</v>
      </c>
      <c r="CZ192" s="82">
        <f t="shared" si="25"/>
        <v>1.4850000000000003</v>
      </c>
      <c r="DA192" s="82">
        <f t="shared" si="26"/>
        <v>1.4850000000000003</v>
      </c>
      <c r="DB192" s="82">
        <f t="shared" si="27"/>
        <v>7.370000000000001</v>
      </c>
    </row>
    <row r="193" spans="98:106" ht="19.5">
      <c r="CT193" s="182">
        <f>'TABELA UNIFICADA 2024'!E193</f>
        <v>24</v>
      </c>
      <c r="CU193" s="23">
        <f>'TABELA UNIFICADA 2024'!F193</f>
        <v>25</v>
      </c>
      <c r="CV193" s="79" t="str">
        <f t="shared" si="21"/>
        <v>BB</v>
      </c>
      <c r="CW193" s="78" t="str">
        <f t="shared" si="22"/>
        <v>B</v>
      </c>
      <c r="CX193" s="82">
        <f t="shared" si="23"/>
        <v>2.75</v>
      </c>
      <c r="CY193" s="82">
        <f t="shared" si="24"/>
        <v>2.64</v>
      </c>
      <c r="CZ193" s="82">
        <f t="shared" si="25"/>
        <v>1.7600000000000002</v>
      </c>
      <c r="DA193" s="82">
        <f t="shared" si="26"/>
        <v>1.9800000000000002</v>
      </c>
      <c r="DB193" s="82">
        <f t="shared" si="27"/>
        <v>9.1300000000000008</v>
      </c>
    </row>
    <row r="194" spans="98:106" ht="19.5">
      <c r="CT194" s="182">
        <f>'TABELA UNIFICADA 2024'!E194</f>
        <v>19.05</v>
      </c>
      <c r="CU194" s="23">
        <f>'TABELA UNIFICADA 2024'!F194</f>
        <v>20</v>
      </c>
      <c r="CV194" s="79" t="str">
        <f t="shared" si="21"/>
        <v>BB</v>
      </c>
      <c r="CW194" s="78" t="str">
        <f t="shared" si="22"/>
        <v>A</v>
      </c>
      <c r="CX194" s="82">
        <f t="shared" si="23"/>
        <v>2.64</v>
      </c>
      <c r="CY194" s="82">
        <f t="shared" si="24"/>
        <v>2.5299999999999998</v>
      </c>
      <c r="CZ194" s="82">
        <f t="shared" si="25"/>
        <v>1.7600000000000002</v>
      </c>
      <c r="DA194" s="82">
        <f t="shared" si="26"/>
        <v>1.9800000000000002</v>
      </c>
      <c r="DB194" s="82">
        <f t="shared" si="27"/>
        <v>8.91</v>
      </c>
    </row>
    <row r="195" spans="98:106" ht="19.5">
      <c r="CT195" s="182">
        <f>'TABELA UNIFICADA 2024'!E195</f>
        <v>19.05</v>
      </c>
      <c r="CU195" s="23">
        <f>'TABELA UNIFICADA 2024'!F195</f>
        <v>20</v>
      </c>
      <c r="CV195" s="79" t="str">
        <f t="shared" si="21"/>
        <v>BB</v>
      </c>
      <c r="CW195" s="78" t="str">
        <f t="shared" si="22"/>
        <v>A</v>
      </c>
      <c r="CX195" s="82">
        <f t="shared" si="23"/>
        <v>2.64</v>
      </c>
      <c r="CY195" s="82">
        <f t="shared" si="24"/>
        <v>2.5299999999999998</v>
      </c>
      <c r="CZ195" s="82">
        <f t="shared" si="25"/>
        <v>1.7600000000000002</v>
      </c>
      <c r="DA195" s="82">
        <f t="shared" si="26"/>
        <v>1.9800000000000002</v>
      </c>
      <c r="DB195" s="82">
        <f t="shared" si="27"/>
        <v>8.91</v>
      </c>
    </row>
    <row r="196" spans="98:106" ht="19.5">
      <c r="CT196" s="182">
        <f>'TABELA UNIFICADA 2024'!E196</f>
        <v>19</v>
      </c>
      <c r="CU196" s="23">
        <f>'TABELA UNIFICADA 2024'!F196</f>
        <v>30</v>
      </c>
      <c r="CV196" s="79" t="str">
        <f t="shared" si="21"/>
        <v>BB</v>
      </c>
      <c r="CW196" s="78" t="str">
        <f t="shared" si="22"/>
        <v>A</v>
      </c>
      <c r="CX196" s="82">
        <f t="shared" si="23"/>
        <v>2.64</v>
      </c>
      <c r="CY196" s="82">
        <f t="shared" si="24"/>
        <v>2.5299999999999998</v>
      </c>
      <c r="CZ196" s="82">
        <f t="shared" si="25"/>
        <v>1.7600000000000002</v>
      </c>
      <c r="DA196" s="82">
        <f t="shared" si="26"/>
        <v>1.9800000000000002</v>
      </c>
      <c r="DB196" s="82">
        <f t="shared" si="27"/>
        <v>8.91</v>
      </c>
    </row>
    <row r="197" spans="98:106" ht="19.5">
      <c r="CT197" s="182">
        <f>'TABELA UNIFICADA 2024'!E197</f>
        <v>19.05</v>
      </c>
      <c r="CU197" s="23">
        <f>'TABELA UNIFICADA 2024'!F197</f>
        <v>20</v>
      </c>
      <c r="CV197" s="79" t="str">
        <f t="shared" si="21"/>
        <v>BB</v>
      </c>
      <c r="CW197" s="78" t="str">
        <f t="shared" si="22"/>
        <v>A</v>
      </c>
      <c r="CX197" s="82">
        <f t="shared" si="23"/>
        <v>2.64</v>
      </c>
      <c r="CY197" s="82">
        <f t="shared" si="24"/>
        <v>2.5299999999999998</v>
      </c>
      <c r="CZ197" s="82">
        <f t="shared" si="25"/>
        <v>1.7600000000000002</v>
      </c>
      <c r="DA197" s="82">
        <f t="shared" si="26"/>
        <v>1.9800000000000002</v>
      </c>
      <c r="DB197" s="82">
        <f t="shared" si="27"/>
        <v>8.91</v>
      </c>
    </row>
    <row r="198" spans="98:106" ht="19.5">
      <c r="CT198" s="182">
        <f>'TABELA UNIFICADA 2024'!E198</f>
        <v>19.05</v>
      </c>
      <c r="CU198" s="23">
        <f>'TABELA UNIFICADA 2024'!F198</f>
        <v>40</v>
      </c>
      <c r="CV198" s="79" t="str">
        <f t="shared" si="21"/>
        <v>BB</v>
      </c>
      <c r="CW198" s="78" t="str">
        <f t="shared" si="22"/>
        <v>A</v>
      </c>
      <c r="CX198" s="82">
        <f t="shared" si="23"/>
        <v>2.64</v>
      </c>
      <c r="CY198" s="82">
        <f t="shared" si="24"/>
        <v>2.5299999999999998</v>
      </c>
      <c r="CZ198" s="82">
        <f t="shared" si="25"/>
        <v>1.7600000000000002</v>
      </c>
      <c r="DA198" s="82">
        <f t="shared" si="26"/>
        <v>1.9800000000000002</v>
      </c>
      <c r="DB198" s="82">
        <f t="shared" si="27"/>
        <v>8.91</v>
      </c>
    </row>
    <row r="199" spans="98:106" ht="19.5">
      <c r="CT199" s="182">
        <f>'TABELA UNIFICADA 2024'!E199</f>
        <v>0</v>
      </c>
      <c r="CU199" s="23">
        <f>'TABELA UNIFICADA 2024'!F199</f>
        <v>6</v>
      </c>
      <c r="CV199" s="79" t="str">
        <f t="shared" si="21"/>
        <v>AA</v>
      </c>
      <c r="CW199" s="78" t="str">
        <f t="shared" si="22"/>
        <v>A</v>
      </c>
      <c r="CX199" s="82">
        <f t="shared" si="23"/>
        <v>3.4100000000000006</v>
      </c>
      <c r="CY199" s="82">
        <f t="shared" si="24"/>
        <v>3.4100000000000006</v>
      </c>
      <c r="CZ199" s="82">
        <f t="shared" si="25"/>
        <v>2.2000000000000002</v>
      </c>
      <c r="DA199" s="82">
        <f t="shared" si="26"/>
        <v>2.4750000000000001</v>
      </c>
      <c r="DB199" s="82">
        <f t="shared" si="27"/>
        <v>11.495000000000001</v>
      </c>
    </row>
    <row r="200" spans="98:106" ht="19.5">
      <c r="CT200" s="182">
        <f>'TABELA UNIFICADA 2024'!E200</f>
        <v>0</v>
      </c>
      <c r="CU200" s="23">
        <f>'TABELA UNIFICADA 2024'!F200</f>
        <v>1</v>
      </c>
      <c r="CV200" s="79" t="str">
        <f t="shared" si="21"/>
        <v>AA</v>
      </c>
      <c r="CW200" s="78" t="str">
        <f t="shared" si="22"/>
        <v>A</v>
      </c>
      <c r="CX200" s="82">
        <f t="shared" si="23"/>
        <v>3.4100000000000006</v>
      </c>
      <c r="CY200" s="82">
        <f t="shared" si="24"/>
        <v>3.4100000000000006</v>
      </c>
      <c r="CZ200" s="82">
        <f t="shared" si="25"/>
        <v>2.2000000000000002</v>
      </c>
      <c r="DA200" s="82">
        <f t="shared" si="26"/>
        <v>2.4750000000000001</v>
      </c>
      <c r="DB200" s="82">
        <f t="shared" si="27"/>
        <v>11.495000000000001</v>
      </c>
    </row>
    <row r="201" spans="98:106" ht="19.5">
      <c r="CT201" s="182">
        <f>'TABELA UNIFICADA 2024'!E201</f>
        <v>0</v>
      </c>
      <c r="CU201" s="23">
        <f>'TABELA UNIFICADA 2024'!F201</f>
        <v>6</v>
      </c>
      <c r="CV201" s="79" t="str">
        <f t="shared" si="21"/>
        <v>AA</v>
      </c>
      <c r="CW201" s="78" t="str">
        <f t="shared" si="22"/>
        <v>A</v>
      </c>
      <c r="CX201" s="82">
        <f t="shared" si="23"/>
        <v>3.4100000000000006</v>
      </c>
      <c r="CY201" s="82">
        <f t="shared" si="24"/>
        <v>3.4100000000000006</v>
      </c>
      <c r="CZ201" s="82">
        <f t="shared" si="25"/>
        <v>2.2000000000000002</v>
      </c>
      <c r="DA201" s="82">
        <f t="shared" si="26"/>
        <v>2.4750000000000001</v>
      </c>
      <c r="DB201" s="82">
        <f t="shared" si="27"/>
        <v>11.495000000000001</v>
      </c>
    </row>
    <row r="202" spans="98:106" ht="19.5">
      <c r="CT202" s="182">
        <f>'TABELA UNIFICADA 2024'!E202</f>
        <v>0</v>
      </c>
      <c r="CU202" s="23">
        <f>'TABELA UNIFICADA 2024'!F202</f>
        <v>6</v>
      </c>
      <c r="CV202" s="79" t="str">
        <f t="shared" si="21"/>
        <v>AA</v>
      </c>
      <c r="CW202" s="78" t="str">
        <f t="shared" si="22"/>
        <v>A</v>
      </c>
      <c r="CX202" s="82">
        <f t="shared" si="23"/>
        <v>3.4100000000000006</v>
      </c>
      <c r="CY202" s="82">
        <f t="shared" si="24"/>
        <v>3.4100000000000006</v>
      </c>
      <c r="CZ202" s="82">
        <f t="shared" si="25"/>
        <v>2.2000000000000002</v>
      </c>
      <c r="DA202" s="82">
        <f t="shared" si="26"/>
        <v>2.4750000000000001</v>
      </c>
      <c r="DB202" s="82">
        <f t="shared" si="27"/>
        <v>11.495000000000001</v>
      </c>
    </row>
    <row r="203" spans="98:106" ht="19.5">
      <c r="CT203" s="182">
        <f>'TABELA UNIFICADA 2024'!E203</f>
        <v>0</v>
      </c>
      <c r="CU203" s="23">
        <f>'TABELA UNIFICADA 2024'!F203</f>
        <v>1</v>
      </c>
      <c r="CV203" s="79" t="str">
        <f t="shared" si="21"/>
        <v>AA</v>
      </c>
      <c r="CW203" s="78" t="str">
        <f t="shared" si="22"/>
        <v>A</v>
      </c>
      <c r="CX203" s="82">
        <f t="shared" si="23"/>
        <v>3.4100000000000006</v>
      </c>
      <c r="CY203" s="82">
        <f t="shared" si="24"/>
        <v>3.4100000000000006</v>
      </c>
      <c r="CZ203" s="82">
        <f t="shared" si="25"/>
        <v>2.2000000000000002</v>
      </c>
      <c r="DA203" s="82">
        <f t="shared" si="26"/>
        <v>2.4750000000000001</v>
      </c>
      <c r="DB203" s="82">
        <f t="shared" si="27"/>
        <v>11.495000000000001</v>
      </c>
    </row>
    <row r="204" spans="98:106" ht="19.5">
      <c r="CT204" s="182">
        <f>'TABELA UNIFICADA 2024'!E204</f>
        <v>0</v>
      </c>
      <c r="CU204" s="23">
        <f>'TABELA UNIFICADA 2024'!F204</f>
        <v>1</v>
      </c>
      <c r="CV204" s="79" t="str">
        <f t="shared" si="21"/>
        <v>AA</v>
      </c>
      <c r="CW204" s="78" t="str">
        <f t="shared" si="22"/>
        <v>A</v>
      </c>
      <c r="CX204" s="82">
        <f t="shared" si="23"/>
        <v>3.4100000000000006</v>
      </c>
      <c r="CY204" s="82">
        <f t="shared" si="24"/>
        <v>3.4100000000000006</v>
      </c>
      <c r="CZ204" s="82">
        <f t="shared" si="25"/>
        <v>2.2000000000000002</v>
      </c>
      <c r="DA204" s="82">
        <f t="shared" si="26"/>
        <v>2.4750000000000001</v>
      </c>
      <c r="DB204" s="82">
        <f t="shared" si="27"/>
        <v>11.495000000000001</v>
      </c>
    </row>
    <row r="205" spans="98:106" ht="19.5">
      <c r="CT205" s="182">
        <f>'TABELA UNIFICADA 2024'!E205</f>
        <v>0</v>
      </c>
      <c r="CU205" s="23">
        <f>'TABELA UNIFICADA 2024'!F205</f>
        <v>1</v>
      </c>
      <c r="CV205" s="79" t="str">
        <f t="shared" si="21"/>
        <v>AA</v>
      </c>
      <c r="CW205" s="78" t="str">
        <f t="shared" si="22"/>
        <v>A</v>
      </c>
      <c r="CX205" s="82">
        <f t="shared" si="23"/>
        <v>3.4100000000000006</v>
      </c>
      <c r="CY205" s="82">
        <f t="shared" si="24"/>
        <v>3.4100000000000006</v>
      </c>
      <c r="CZ205" s="82">
        <f t="shared" si="25"/>
        <v>2.2000000000000002</v>
      </c>
      <c r="DA205" s="82">
        <f t="shared" si="26"/>
        <v>2.4750000000000001</v>
      </c>
      <c r="DB205" s="82">
        <f t="shared" si="27"/>
        <v>11.495000000000001</v>
      </c>
    </row>
    <row r="206" spans="98:106" ht="19.5">
      <c r="CT206" s="182">
        <f>'TABELA UNIFICADA 2024'!E206</f>
        <v>0</v>
      </c>
      <c r="CU206" s="23">
        <f>'TABELA UNIFICADA 2024'!F206</f>
        <v>1</v>
      </c>
      <c r="CV206" s="79" t="str">
        <f t="shared" si="21"/>
        <v>AA</v>
      </c>
      <c r="CW206" s="78" t="str">
        <f t="shared" si="22"/>
        <v>A</v>
      </c>
      <c r="CX206" s="82">
        <f t="shared" si="23"/>
        <v>3.4100000000000006</v>
      </c>
      <c r="CY206" s="82">
        <f t="shared" si="24"/>
        <v>3.4100000000000006</v>
      </c>
      <c r="CZ206" s="82">
        <f t="shared" si="25"/>
        <v>2.2000000000000002</v>
      </c>
      <c r="DA206" s="82">
        <f t="shared" si="26"/>
        <v>2.4750000000000001</v>
      </c>
      <c r="DB206" s="82">
        <f t="shared" si="27"/>
        <v>11.495000000000001</v>
      </c>
    </row>
    <row r="207" spans="98:106" ht="19.5">
      <c r="CT207" s="182">
        <f>'TABELA UNIFICADA 2024'!E207</f>
        <v>38</v>
      </c>
      <c r="CU207" s="23">
        <f>'TABELA UNIFICADA 2024'!F207</f>
        <v>8</v>
      </c>
      <c r="CV207" s="79" t="str">
        <f t="shared" si="21"/>
        <v>AA</v>
      </c>
      <c r="CW207" s="78" t="str">
        <f t="shared" si="22"/>
        <v>C</v>
      </c>
      <c r="CX207" s="82">
        <f t="shared" si="23"/>
        <v>4.8400000000000007</v>
      </c>
      <c r="CY207" s="82">
        <f t="shared" si="24"/>
        <v>5.1700000000000008</v>
      </c>
      <c r="CZ207" s="82">
        <f t="shared" si="25"/>
        <v>2.2000000000000002</v>
      </c>
      <c r="DA207" s="82">
        <f t="shared" si="26"/>
        <v>2.4750000000000001</v>
      </c>
      <c r="DB207" s="82">
        <f t="shared" si="27"/>
        <v>14.685</v>
      </c>
    </row>
    <row r="208" spans="98:106" ht="19.5">
      <c r="CT208" s="182">
        <f>'TABELA UNIFICADA 2024'!E208</f>
        <v>19</v>
      </c>
      <c r="CU208" s="23">
        <f>'TABELA UNIFICADA 2024'!F208</f>
        <v>25</v>
      </c>
      <c r="CV208" s="79" t="str">
        <f t="shared" si="21"/>
        <v>BB</v>
      </c>
      <c r="CW208" s="78" t="str">
        <f t="shared" si="22"/>
        <v>A</v>
      </c>
      <c r="CX208" s="82">
        <f t="shared" si="23"/>
        <v>2.64</v>
      </c>
      <c r="CY208" s="82">
        <f t="shared" si="24"/>
        <v>2.5299999999999998</v>
      </c>
      <c r="CZ208" s="82">
        <f t="shared" si="25"/>
        <v>1.7600000000000002</v>
      </c>
      <c r="DA208" s="82">
        <f t="shared" si="26"/>
        <v>1.9800000000000002</v>
      </c>
      <c r="DB208" s="82">
        <f t="shared" si="27"/>
        <v>8.91</v>
      </c>
    </row>
    <row r="209" spans="98:106" ht="19.5">
      <c r="CT209" s="182">
        <f>'TABELA UNIFICADA 2024'!E209</f>
        <v>19</v>
      </c>
      <c r="CU209" s="23">
        <f>'TABELA UNIFICADA 2024'!F209</f>
        <v>10</v>
      </c>
      <c r="CV209" s="79" t="str">
        <f t="shared" si="21"/>
        <v>AA</v>
      </c>
      <c r="CW209" s="78" t="str">
        <f t="shared" si="22"/>
        <v>A</v>
      </c>
      <c r="CX209" s="82">
        <f t="shared" si="23"/>
        <v>3.4100000000000006</v>
      </c>
      <c r="CY209" s="82">
        <f t="shared" si="24"/>
        <v>3.4100000000000006</v>
      </c>
      <c r="CZ209" s="82">
        <f t="shared" si="25"/>
        <v>2.2000000000000002</v>
      </c>
      <c r="DA209" s="82">
        <f t="shared" si="26"/>
        <v>2.4750000000000001</v>
      </c>
      <c r="DB209" s="82">
        <f t="shared" si="27"/>
        <v>11.495000000000001</v>
      </c>
    </row>
    <row r="210" spans="98:106" ht="19.5">
      <c r="CT210" s="182">
        <f>'TABELA UNIFICADA 2024'!E210</f>
        <v>17</v>
      </c>
      <c r="CU210" s="23">
        <f>'TABELA UNIFICADA 2024'!F210</f>
        <v>18</v>
      </c>
      <c r="CV210" s="79" t="str">
        <f t="shared" si="21"/>
        <v>BB</v>
      </c>
      <c r="CW210" s="78" t="str">
        <f t="shared" si="22"/>
        <v>A</v>
      </c>
      <c r="CX210" s="82">
        <f t="shared" si="23"/>
        <v>2.64</v>
      </c>
      <c r="CY210" s="82">
        <f t="shared" si="24"/>
        <v>2.5299999999999998</v>
      </c>
      <c r="CZ210" s="82">
        <f t="shared" si="25"/>
        <v>1.7600000000000002</v>
      </c>
      <c r="DA210" s="82">
        <f t="shared" si="26"/>
        <v>1.9800000000000002</v>
      </c>
      <c r="DB210" s="82">
        <f t="shared" si="27"/>
        <v>8.91</v>
      </c>
    </row>
    <row r="211" spans="98:106" ht="19.5">
      <c r="CT211" s="182">
        <f>'TABELA UNIFICADA 2024'!E211</f>
        <v>19</v>
      </c>
      <c r="CU211" s="23">
        <f>'TABELA UNIFICADA 2024'!F211</f>
        <v>10</v>
      </c>
      <c r="CV211" s="79" t="str">
        <f t="shared" si="21"/>
        <v>AA</v>
      </c>
      <c r="CW211" s="78" t="str">
        <f t="shared" si="22"/>
        <v>A</v>
      </c>
      <c r="CX211" s="82">
        <f t="shared" si="23"/>
        <v>3.4100000000000006</v>
      </c>
      <c r="CY211" s="82">
        <f t="shared" si="24"/>
        <v>3.4100000000000006</v>
      </c>
      <c r="CZ211" s="82">
        <f t="shared" si="25"/>
        <v>2.2000000000000002</v>
      </c>
      <c r="DA211" s="82">
        <f t="shared" si="26"/>
        <v>2.4750000000000001</v>
      </c>
      <c r="DB211" s="82">
        <f t="shared" si="27"/>
        <v>11.495000000000001</v>
      </c>
    </row>
    <row r="212" spans="98:106" ht="19.5">
      <c r="CT212" s="182">
        <f>'TABELA UNIFICADA 2024'!E212</f>
        <v>19.05</v>
      </c>
      <c r="CU212" s="23">
        <f>'TABELA UNIFICADA 2024'!F212</f>
        <v>10</v>
      </c>
      <c r="CV212" s="79" t="str">
        <f t="shared" si="21"/>
        <v>AA</v>
      </c>
      <c r="CW212" s="78" t="str">
        <f t="shared" si="22"/>
        <v>A</v>
      </c>
      <c r="CX212" s="82">
        <f t="shared" si="23"/>
        <v>3.4100000000000006</v>
      </c>
      <c r="CY212" s="82">
        <f t="shared" si="24"/>
        <v>3.4100000000000006</v>
      </c>
      <c r="CZ212" s="82">
        <f t="shared" si="25"/>
        <v>2.2000000000000002</v>
      </c>
      <c r="DA212" s="82">
        <f t="shared" si="26"/>
        <v>2.4750000000000001</v>
      </c>
      <c r="DB212" s="82">
        <f t="shared" si="27"/>
        <v>11.495000000000001</v>
      </c>
    </row>
    <row r="213" spans="98:106" ht="19.5">
      <c r="CT213" s="182">
        <f>'TABELA UNIFICADA 2024'!E213</f>
        <v>0</v>
      </c>
      <c r="CU213" s="23">
        <f>'TABELA UNIFICADA 2024'!F213</f>
        <v>1</v>
      </c>
      <c r="CV213" s="79" t="str">
        <f t="shared" si="21"/>
        <v>AA</v>
      </c>
      <c r="CW213" s="78" t="str">
        <f t="shared" si="22"/>
        <v>A</v>
      </c>
      <c r="CX213" s="82">
        <f t="shared" si="23"/>
        <v>3.4100000000000006</v>
      </c>
      <c r="CY213" s="82">
        <f t="shared" si="24"/>
        <v>3.4100000000000006</v>
      </c>
      <c r="CZ213" s="82">
        <f t="shared" si="25"/>
        <v>2.2000000000000002</v>
      </c>
      <c r="DA213" s="82">
        <f t="shared" si="26"/>
        <v>2.4750000000000001</v>
      </c>
      <c r="DB213" s="82">
        <f t="shared" si="27"/>
        <v>11.495000000000001</v>
      </c>
    </row>
    <row r="214" spans="98:106" ht="19.5">
      <c r="CT214" s="182">
        <f>'TABELA UNIFICADA 2024'!E214</f>
        <v>0</v>
      </c>
      <c r="CU214" s="23">
        <f>'TABELA UNIFICADA 2024'!F214</f>
        <v>446</v>
      </c>
      <c r="CV214" s="79" t="str">
        <f t="shared" si="21"/>
        <v>DD</v>
      </c>
      <c r="CW214" s="78" t="str">
        <f t="shared" si="22"/>
        <v>A</v>
      </c>
      <c r="CX214" s="82">
        <f t="shared" si="23"/>
        <v>2.1274999999999999</v>
      </c>
      <c r="CY214" s="82">
        <f t="shared" si="24"/>
        <v>2.1274999999999999</v>
      </c>
      <c r="CZ214" s="82">
        <f t="shared" si="25"/>
        <v>1.38</v>
      </c>
      <c r="DA214" s="82">
        <f t="shared" si="26"/>
        <v>1.4949999999999999</v>
      </c>
      <c r="DB214" s="82">
        <f t="shared" si="27"/>
        <v>7.13</v>
      </c>
    </row>
    <row r="215" spans="98:106" ht="19.5">
      <c r="CT215" s="182">
        <f>'TABELA UNIFICADA 2024'!E215</f>
        <v>0</v>
      </c>
      <c r="CU215" s="23">
        <f>'TABELA UNIFICADA 2024'!F215</f>
        <v>2</v>
      </c>
      <c r="CV215" s="79" t="str">
        <f t="shared" si="21"/>
        <v>AA</v>
      </c>
      <c r="CW215" s="78" t="str">
        <f t="shared" si="22"/>
        <v>A</v>
      </c>
      <c r="CX215" s="82">
        <f t="shared" si="23"/>
        <v>3.4100000000000006</v>
      </c>
      <c r="CY215" s="82">
        <f t="shared" si="24"/>
        <v>3.4100000000000006</v>
      </c>
      <c r="CZ215" s="82">
        <f t="shared" si="25"/>
        <v>2.2000000000000002</v>
      </c>
      <c r="DA215" s="82">
        <f t="shared" si="26"/>
        <v>2.4750000000000001</v>
      </c>
      <c r="DB215" s="82">
        <f t="shared" si="27"/>
        <v>11.495000000000001</v>
      </c>
    </row>
    <row r="216" spans="98:106" ht="19.5">
      <c r="CT216" s="182">
        <f>'TABELA UNIFICADA 2024'!E216</f>
        <v>0</v>
      </c>
      <c r="CU216" s="23">
        <f>'TABELA UNIFICADA 2024'!F216</f>
        <v>3</v>
      </c>
      <c r="CV216" s="79" t="str">
        <f t="shared" si="21"/>
        <v>AA</v>
      </c>
      <c r="CW216" s="78" t="str">
        <f t="shared" si="22"/>
        <v>A</v>
      </c>
      <c r="CX216" s="82">
        <f t="shared" si="23"/>
        <v>3.4100000000000006</v>
      </c>
      <c r="CY216" s="82">
        <f t="shared" si="24"/>
        <v>3.4100000000000006</v>
      </c>
      <c r="CZ216" s="82">
        <f t="shared" si="25"/>
        <v>2.2000000000000002</v>
      </c>
      <c r="DA216" s="82">
        <f t="shared" si="26"/>
        <v>2.4750000000000001</v>
      </c>
      <c r="DB216" s="82">
        <f t="shared" si="27"/>
        <v>11.495000000000001</v>
      </c>
    </row>
    <row r="217" spans="98:106" ht="19.5">
      <c r="CT217" s="182">
        <f>'TABELA UNIFICADA 2024'!E217</f>
        <v>0</v>
      </c>
      <c r="CU217" s="23">
        <f>'TABELA UNIFICADA 2024'!F217</f>
        <v>2</v>
      </c>
      <c r="CV217" s="79" t="str">
        <f t="shared" si="21"/>
        <v>AA</v>
      </c>
      <c r="CW217" s="78" t="str">
        <f t="shared" si="22"/>
        <v>A</v>
      </c>
      <c r="CX217" s="82">
        <f t="shared" si="23"/>
        <v>3.4100000000000006</v>
      </c>
      <c r="CY217" s="82">
        <f t="shared" si="24"/>
        <v>3.4100000000000006</v>
      </c>
      <c r="CZ217" s="82">
        <f t="shared" si="25"/>
        <v>2.2000000000000002</v>
      </c>
      <c r="DA217" s="82">
        <f t="shared" si="26"/>
        <v>2.4750000000000001</v>
      </c>
      <c r="DB217" s="82">
        <f t="shared" si="27"/>
        <v>11.495000000000001</v>
      </c>
    </row>
    <row r="218" spans="98:106" ht="19.5">
      <c r="CT218" s="182">
        <f>'TABELA UNIFICADA 2024'!E218</f>
        <v>31.75</v>
      </c>
      <c r="CU218" s="23">
        <f>'TABELA UNIFICADA 2024'!F218</f>
        <v>44</v>
      </c>
      <c r="CV218" s="79" t="str">
        <f t="shared" si="21"/>
        <v>BB</v>
      </c>
      <c r="CW218" s="78" t="str">
        <f t="shared" si="22"/>
        <v>C</v>
      </c>
      <c r="CX218" s="82">
        <f t="shared" si="23"/>
        <v>3.8500000000000005</v>
      </c>
      <c r="CY218" s="82">
        <f t="shared" si="24"/>
        <v>3.5200000000000005</v>
      </c>
      <c r="CZ218" s="82">
        <f t="shared" si="25"/>
        <v>1.7600000000000002</v>
      </c>
      <c r="DA218" s="82">
        <f t="shared" si="26"/>
        <v>1.9800000000000002</v>
      </c>
      <c r="DB218" s="82">
        <f t="shared" si="27"/>
        <v>11.110000000000001</v>
      </c>
    </row>
    <row r="219" spans="98:106" ht="19.5">
      <c r="CT219" s="182">
        <f>'TABELA UNIFICADA 2024'!E219</f>
        <v>24</v>
      </c>
      <c r="CU219" s="23">
        <f>'TABELA UNIFICADA 2024'!F219</f>
        <v>15</v>
      </c>
      <c r="CV219" s="79" t="str">
        <f t="shared" si="21"/>
        <v>BB</v>
      </c>
      <c r="CW219" s="78" t="str">
        <f t="shared" si="22"/>
        <v>B</v>
      </c>
      <c r="CX219" s="82">
        <f t="shared" si="23"/>
        <v>2.75</v>
      </c>
      <c r="CY219" s="82">
        <f t="shared" si="24"/>
        <v>2.64</v>
      </c>
      <c r="CZ219" s="82">
        <f t="shared" si="25"/>
        <v>1.7600000000000002</v>
      </c>
      <c r="DA219" s="82">
        <f t="shared" si="26"/>
        <v>1.9800000000000002</v>
      </c>
      <c r="DB219" s="82">
        <f t="shared" si="27"/>
        <v>9.1300000000000008</v>
      </c>
    </row>
    <row r="220" spans="98:106" ht="19.5">
      <c r="CT220" s="182">
        <f>'TABELA UNIFICADA 2024'!E220</f>
        <v>38.1</v>
      </c>
      <c r="CU220" s="23">
        <f>'TABELA UNIFICADA 2024'!F220</f>
        <v>44</v>
      </c>
      <c r="CV220" s="79" t="str">
        <f t="shared" si="21"/>
        <v>BB</v>
      </c>
      <c r="CW220" s="78" t="str">
        <f t="shared" si="22"/>
        <v>C</v>
      </c>
      <c r="CX220" s="82">
        <f t="shared" si="23"/>
        <v>3.8500000000000005</v>
      </c>
      <c r="CY220" s="82">
        <f t="shared" si="24"/>
        <v>3.5200000000000005</v>
      </c>
      <c r="CZ220" s="82">
        <f t="shared" si="25"/>
        <v>1.7600000000000002</v>
      </c>
      <c r="DA220" s="82">
        <f t="shared" si="26"/>
        <v>1.9800000000000002</v>
      </c>
      <c r="DB220" s="82">
        <f t="shared" si="27"/>
        <v>11.110000000000001</v>
      </c>
    </row>
    <row r="221" spans="98:106" ht="19.5">
      <c r="CT221" s="182">
        <f>'TABELA UNIFICADA 2024'!E221</f>
        <v>24</v>
      </c>
      <c r="CU221" s="23">
        <f>'TABELA UNIFICADA 2024'!F221</f>
        <v>33</v>
      </c>
      <c r="CV221" s="79" t="str">
        <f t="shared" si="21"/>
        <v>BB</v>
      </c>
      <c r="CW221" s="78" t="str">
        <f t="shared" si="22"/>
        <v>B</v>
      </c>
      <c r="CX221" s="82">
        <f t="shared" si="23"/>
        <v>2.75</v>
      </c>
      <c r="CY221" s="82">
        <f t="shared" si="24"/>
        <v>2.64</v>
      </c>
      <c r="CZ221" s="82">
        <f t="shared" si="25"/>
        <v>1.7600000000000002</v>
      </c>
      <c r="DA221" s="82">
        <f t="shared" si="26"/>
        <v>1.9800000000000002</v>
      </c>
      <c r="DB221" s="82">
        <f t="shared" si="27"/>
        <v>9.1300000000000008</v>
      </c>
    </row>
    <row r="222" spans="98:106" ht="19.5">
      <c r="CT222" s="182">
        <f>'TABELA UNIFICADA 2024'!E222</f>
        <v>19.05</v>
      </c>
      <c r="CU222" s="23">
        <f>'TABELA UNIFICADA 2024'!F222</f>
        <v>33</v>
      </c>
      <c r="CV222" s="79" t="str">
        <f t="shared" si="21"/>
        <v>BB</v>
      </c>
      <c r="CW222" s="78" t="str">
        <f t="shared" si="22"/>
        <v>A</v>
      </c>
      <c r="CX222" s="82">
        <f t="shared" si="23"/>
        <v>2.64</v>
      </c>
      <c r="CY222" s="82">
        <f t="shared" si="24"/>
        <v>2.5299999999999998</v>
      </c>
      <c r="CZ222" s="82">
        <f t="shared" si="25"/>
        <v>1.7600000000000002</v>
      </c>
      <c r="DA222" s="82">
        <f t="shared" si="26"/>
        <v>1.9800000000000002</v>
      </c>
      <c r="DB222" s="82">
        <f t="shared" si="27"/>
        <v>8.91</v>
      </c>
    </row>
    <row r="223" spans="98:106" ht="19.5">
      <c r="CT223" s="182">
        <f>'TABELA UNIFICADA 2024'!E223</f>
        <v>25</v>
      </c>
      <c r="CU223" s="23">
        <f>'TABELA UNIFICADA 2024'!F223</f>
        <v>33</v>
      </c>
      <c r="CV223" s="79" t="str">
        <f t="shared" si="21"/>
        <v>BB</v>
      </c>
      <c r="CW223" s="78" t="str">
        <f t="shared" si="22"/>
        <v>B</v>
      </c>
      <c r="CX223" s="82">
        <f t="shared" si="23"/>
        <v>2.75</v>
      </c>
      <c r="CY223" s="82">
        <f t="shared" si="24"/>
        <v>2.64</v>
      </c>
      <c r="CZ223" s="82">
        <f t="shared" si="25"/>
        <v>1.7600000000000002</v>
      </c>
      <c r="DA223" s="82">
        <f t="shared" si="26"/>
        <v>1.9800000000000002</v>
      </c>
      <c r="DB223" s="82">
        <f t="shared" si="27"/>
        <v>9.1300000000000008</v>
      </c>
    </row>
    <row r="224" spans="98:106" ht="19.5">
      <c r="CT224" s="182">
        <f>'TABELA UNIFICADA 2024'!E224</f>
        <v>25</v>
      </c>
      <c r="CU224" s="23">
        <f>'TABELA UNIFICADA 2024'!F224</f>
        <v>33</v>
      </c>
      <c r="CV224" s="79" t="str">
        <f t="shared" si="21"/>
        <v>BB</v>
      </c>
      <c r="CW224" s="78" t="str">
        <f t="shared" si="22"/>
        <v>B</v>
      </c>
      <c r="CX224" s="82">
        <f t="shared" si="23"/>
        <v>2.75</v>
      </c>
      <c r="CY224" s="82">
        <f t="shared" si="24"/>
        <v>2.64</v>
      </c>
      <c r="CZ224" s="82">
        <f t="shared" si="25"/>
        <v>1.7600000000000002</v>
      </c>
      <c r="DA224" s="82">
        <f t="shared" si="26"/>
        <v>1.9800000000000002</v>
      </c>
      <c r="DB224" s="82">
        <f t="shared" si="27"/>
        <v>9.1300000000000008</v>
      </c>
    </row>
    <row r="225" spans="98:106" ht="19.5">
      <c r="CT225" s="182">
        <f>'TABELA UNIFICADA 2024'!E225</f>
        <v>38.1</v>
      </c>
      <c r="CU225" s="23">
        <f>'TABELA UNIFICADA 2024'!F225</f>
        <v>44</v>
      </c>
      <c r="CV225" s="79" t="str">
        <f t="shared" si="21"/>
        <v>BB</v>
      </c>
      <c r="CW225" s="78" t="str">
        <f t="shared" si="22"/>
        <v>C</v>
      </c>
      <c r="CX225" s="82">
        <f t="shared" si="23"/>
        <v>3.8500000000000005</v>
      </c>
      <c r="CY225" s="82">
        <f t="shared" si="24"/>
        <v>3.5200000000000005</v>
      </c>
      <c r="CZ225" s="82">
        <f t="shared" si="25"/>
        <v>1.7600000000000002</v>
      </c>
      <c r="DA225" s="82">
        <f t="shared" si="26"/>
        <v>1.9800000000000002</v>
      </c>
      <c r="DB225" s="82">
        <f t="shared" si="27"/>
        <v>11.110000000000001</v>
      </c>
    </row>
    <row r="226" spans="98:106" ht="19.5">
      <c r="CT226" s="182">
        <f>'TABELA UNIFICADA 2024'!E226</f>
        <v>14</v>
      </c>
      <c r="CU226" s="23">
        <f>'TABELA UNIFICADA 2024'!F226</f>
        <v>66</v>
      </c>
      <c r="CV226" s="79" t="str">
        <f t="shared" si="21"/>
        <v>CC</v>
      </c>
      <c r="CW226" s="78" t="str">
        <f t="shared" si="22"/>
        <v>A</v>
      </c>
      <c r="CX226" s="82">
        <f t="shared" si="23"/>
        <v>2.2000000000000002</v>
      </c>
      <c r="CY226" s="82">
        <f t="shared" si="24"/>
        <v>2.2000000000000002</v>
      </c>
      <c r="CZ226" s="82">
        <f t="shared" si="25"/>
        <v>1.4850000000000003</v>
      </c>
      <c r="DA226" s="82">
        <f t="shared" si="26"/>
        <v>1.4850000000000003</v>
      </c>
      <c r="DB226" s="82">
        <f t="shared" si="27"/>
        <v>7.370000000000001</v>
      </c>
    </row>
    <row r="227" spans="98:106" ht="19.5">
      <c r="CT227" s="182">
        <f>'TABELA UNIFICADA 2024'!E227</f>
        <v>19.05</v>
      </c>
      <c r="CU227" s="23">
        <f>'TABELA UNIFICADA 2024'!F227</f>
        <v>48</v>
      </c>
      <c r="CV227" s="79" t="str">
        <f t="shared" si="21"/>
        <v>BB</v>
      </c>
      <c r="CW227" s="78" t="str">
        <f t="shared" si="22"/>
        <v>A</v>
      </c>
      <c r="CX227" s="82">
        <f t="shared" si="23"/>
        <v>2.64</v>
      </c>
      <c r="CY227" s="82">
        <f t="shared" si="24"/>
        <v>2.5299999999999998</v>
      </c>
      <c r="CZ227" s="82">
        <f t="shared" si="25"/>
        <v>1.7600000000000002</v>
      </c>
      <c r="DA227" s="82">
        <f t="shared" si="26"/>
        <v>1.9800000000000002</v>
      </c>
      <c r="DB227" s="82">
        <f t="shared" si="27"/>
        <v>8.91</v>
      </c>
    </row>
    <row r="228" spans="98:106" ht="19.5">
      <c r="CT228" s="182">
        <f>'TABELA UNIFICADA 2024'!E228</f>
        <v>0</v>
      </c>
      <c r="CU228" s="23">
        <f>'TABELA UNIFICADA 2024'!F228</f>
        <v>28</v>
      </c>
      <c r="CV228" s="79" t="str">
        <f t="shared" si="21"/>
        <v>BB</v>
      </c>
      <c r="CW228" s="78" t="str">
        <f t="shared" si="22"/>
        <v>A</v>
      </c>
      <c r="CX228" s="82">
        <f t="shared" si="23"/>
        <v>2.64</v>
      </c>
      <c r="CY228" s="82">
        <f t="shared" si="24"/>
        <v>2.5299999999999998</v>
      </c>
      <c r="CZ228" s="82">
        <f t="shared" si="25"/>
        <v>1.7600000000000002</v>
      </c>
      <c r="DA228" s="82">
        <f t="shared" si="26"/>
        <v>1.9800000000000002</v>
      </c>
      <c r="DB228" s="82">
        <f t="shared" si="27"/>
        <v>8.91</v>
      </c>
    </row>
    <row r="229" spans="98:106" ht="19.5">
      <c r="CT229" s="182">
        <f>'TABELA UNIFICADA 2024'!E229</f>
        <v>0</v>
      </c>
      <c r="CU229" s="23">
        <f>'TABELA UNIFICADA 2024'!F229</f>
        <v>3</v>
      </c>
      <c r="CV229" s="79" t="str">
        <f t="shared" ref="CV229:CV292" si="28">IF(CU229&lt;&gt;0,(IF(AND(CU229&lt;=10,ISBLANK(CU229)=FALSE),"AA",IF(AND(CU229&gt;10,CU229&lt;=59),"BB",IF(AND(CU229&gt;59,CU229&lt;=99),"CC",IF(CU229&gt;99,"DD","-"))))),"0")</f>
        <v>AA</v>
      </c>
      <c r="CW229" s="78" t="str">
        <f t="shared" ref="CW229:CW292" si="29">IF(CU229&lt;&gt;0,(IF(AND(CT229&lt;23,ISBLANK(CT229)=FALSE),"A",IF(AND(CT229&gt;=23,CT229&lt;31),"B",IF(AND(CT229&gt;=31,CT229&lt;39),"C",IF(AND(CT229&gt;=39,CT229&lt;=45),"D",IF(CT229&gt;45,"E","-")))))),0)</f>
        <v>A</v>
      </c>
      <c r="CX229" s="82">
        <f t="shared" ref="CX229:CX292" si="30">(IF(CV229="AA",IF(CW229="A",VLOOKUP(CW229,$B$2:$F$6,2,1),IF(CW229="B",VLOOKUP(CW229,$B$2:$F$6,2,1),IF(CW229="C",VLOOKUP(CW229,$B$2:$F$6,2,1),IF(CW229="D",VLOOKUP(CW229,$B$2:$F$6,2,1),IF(CW229="E",VLOOKUP(CW229,$B$2:$F$6,2,1),"-"))))),IF(CV229="BB",IF(CW229="A",VLOOKUP(CW229,$B$8:$F$12,2,1),IF(CW229="B",VLOOKUP(CW229,$B$8:$F$12,2,1),IF(CW229="C",VLOOKUP(CW229,$B$8:$F$12,2,1),IF(CW229="D",VLOOKUP(CW229,$B$8:$F$12,2,1),IF(CW229="E",VLOOKUP(CW229,$B$8:$F$12,2,1),"-"))))),IF(CV229="CC",IF(CW229="A",VLOOKUP(CW229,$B$14:$F$18,2,1),IF(CW229="B",VLOOKUP(CW229,$B$14:$F$18,2,1),IF(CW229="C",VLOOKUP(CW229,$B$14:$F$18,2,1),IF(CW229="D",VLOOKUP(CW229,$B$14:$F$18,2,1),IF(CW229="E",VLOOKUP(CW229,$B$14:$F$18,2,1),"-"))))),IF(CV229="DD",IF(CW229="A",VLOOKUP(CW229,$B$20:$F$24,2,1),IF(CW229="B",VLOOKUP(CW229,$B$20:$F$24,2,1),IF(CW229="C",VLOOKUP(CW229,$B$20:$F$24,2,1),IF(CW229="D",VLOOKUP(CW229,$B$20:$F$24,2,1),IF(CW229="E",VLOOKUP(CW229,$B$20:$F$24,2,1),0))))),0)))))</f>
        <v>3.4100000000000006</v>
      </c>
      <c r="CY229" s="82">
        <f t="shared" ref="CY229:CY292" si="31">(IF(CV229="AA",IF(CW229="A",VLOOKUP(CW229,$B$2:$F$6,3,1),IF(CW229="B",VLOOKUP(CW229,$B$2:$F$6,3,1),IF(CW229="C",VLOOKUP(CW229,$B$2:$F$6,3,1),IF(CW229="D",VLOOKUP(CW229,$B$2:$F$6,3,1),IF(CW229="E",VLOOKUP(CW229,$B$2:$F$6,3,1),"-"))))),IF(CV229="BB",IF(CW229="A",VLOOKUP(CW229,$B$8:$F$12,3,1),IF(CW229="B",VLOOKUP(CW229,$B$8:$F$12,3,1),IF(CW229="C",VLOOKUP(CW229,$B$8:$F$12,3,1),IF(CW229="D",VLOOKUP(CW229,$B$8:$F$12,3,1),IF(CW229="E",VLOOKUP(CW229,$B$8:$F$12,3,1),"-"))))),IF(CV229="CC",IF(CW229="A",VLOOKUP(CW229,$B$14:$F$18,3,1),IF(CW229="B",VLOOKUP(CW229,$B$14:$F$18,3,1),IF(CW229="C",VLOOKUP(CW229,$B$14:$F$18,3,1),IF(CW229="D",VLOOKUP(CW229,$B$14:$F$18,3,1),IF(CW229="E",VLOOKUP(CW229,$B$14:$F$18,3,1),"-"))))),IF(CV229="DD",IF(CW229="A",VLOOKUP(CW229,$B$20:$F$24,3,1),IF(CW229="B",VLOOKUP(CW229,$B$20:$F$24,3,1),IF(CW229="C",VLOOKUP(CW229,$B$20:$F$24,3,1),IF(CW229="D",VLOOKUP(CW229,$B$20:$F$24,3,1),IF(CW229="E",VLOOKUP(CW229,$B$20:$F$24,3,1),0))))),0)))))</f>
        <v>3.4100000000000006</v>
      </c>
      <c r="CZ229" s="82">
        <f t="shared" ref="CZ229:CZ292" si="32">(IF(CV229="AA",IF(CW229="A",VLOOKUP(CW229,$B$2:$F$6,4,1),IF(CW229="B",VLOOKUP(CW229,$B$2:$F$6,4,1),IF(CW229="C",VLOOKUP(CW229,$B$2:$F$6,4,1),IF(CW229="D",VLOOKUP(CW229,$B$2:$F$6,4,1),IF(CW229="E",VLOOKUP(CW229,$B$2:$F$6,4,1),"-"))))),IF(CV229="BB",IF(CW229="A",VLOOKUP(CW229,$B$8:$F$12,4,1),IF(CW229="B",VLOOKUP(CW229,$B$8:$F$12,4,1),IF(CW229="C",VLOOKUP(CW229,$B$8:$F$12,4,1),IF(CW229="D",VLOOKUP(CW229,$B$8:$F$12,4,1),IF(CW229="E",VLOOKUP(CW229,$B$8:$F$12,4,1),"-"))))),IF(CV229="CC",IF(CW229="A",VLOOKUP(CW229,$B$14:$F$18,4,1),IF(CW229="B",VLOOKUP(CW229,$B$14:$F$18,4,1),IF(CW229="C",VLOOKUP(CW229,$B$14:$F$18,4,1),IF(CW229="D",VLOOKUP(CW229,$B$14:$F$18,4,1),IF(CW229="E",VLOOKUP(CW229,$B$14:$F$18,4,1),"-"))))),IF(CV229="DD",IF(CW229="A",VLOOKUP(CW229,$B$20:$F$24,4,1),IF(CW229="B",VLOOKUP(CW229,$B$20:$F$24,4,1),IF(CW229="C",VLOOKUP(CW229,$B$20:$F$24,4,1),IF(CW229="D",VLOOKUP(CW229,$B$20:$F$24,4,1),IF(CW229="E",VLOOKUP(CW229,$B$20:$F$24,4,1),0))))),0)))))</f>
        <v>2.2000000000000002</v>
      </c>
      <c r="DA229" s="82">
        <f t="shared" ref="DA229:DA292" si="33">(IF(CV229="AA",IF(CW229="A",VLOOKUP(CW229,$B$2:$F$6,5,1),IF(CW229="B",VLOOKUP(CW229,$B$2:$F$6,5,1),IF(CW229="C",VLOOKUP(CW229,$B$2:$F$6,5,1),IF(CW229="D",VLOOKUP(CW229,$B$2:$F$6,5,1),IF(CW229="E",VLOOKUP(CW229,$B$2:$F$6,5,1),1))))),IF(CV229="BB",IF(CW229="A",VLOOKUP(CW229,$B$8:$F$12,5,1),IF(CW229="B",VLOOKUP(CW229,$B$8:$F$12,5,1),IF(CW229="C",VLOOKUP(CW229,$B$8:$F$12,5,1),IF(CW229="D",VLOOKUP(CW229,$B$8:$F$12,5,1),IF(CW229="E",VLOOKUP(CW229,$B$8:$F$12,5,1),1))))),IF(CV229="CC",IF(CW229="A",VLOOKUP(CW229,$B$14:$F$18,5,1),IF(CW229="B",VLOOKUP(CW229,$B$14:$F$18,5,1),IF(CW229="C",VLOOKUP(CW229,$B$14:$F$18,5,1),IF(CW229="D",VLOOKUP(CW229,$B$14:$F$18,5,1),IF(CW229="E",VLOOKUP(CW229,$B$14:$F$18,5,1),1))))),IF(CV229="DD",IF(CW229="A",VLOOKUP(CW229,$B$20:$F$24,5,1),IF(CW229="B",VLOOKUP(CW229,$B$20:$F$24,5,1),IF(CW229="C",VLOOKUP(CW229,$B$20:$F$24,5,1),IF(CW229="D",VLOOKUP(CW229,$B$20:$F$24,5,1),IF(CW229="E",VLOOKUP(CW229,$B$20:$F$24,5,1),1))))),0)))))</f>
        <v>2.4750000000000001</v>
      </c>
      <c r="DB229" s="82">
        <f t="shared" ref="DB229:DB292" si="34">SUM(CX229:DA229)</f>
        <v>11.495000000000001</v>
      </c>
    </row>
    <row r="230" spans="98:106" ht="19.5">
      <c r="CT230" s="182">
        <f>'TABELA UNIFICADA 2024'!E230</f>
        <v>0</v>
      </c>
      <c r="CU230" s="23">
        <f>'TABELA UNIFICADA 2024'!F230</f>
        <v>1</v>
      </c>
      <c r="CV230" s="79" t="str">
        <f t="shared" si="28"/>
        <v>AA</v>
      </c>
      <c r="CW230" s="78" t="str">
        <f t="shared" si="29"/>
        <v>A</v>
      </c>
      <c r="CX230" s="82">
        <f t="shared" si="30"/>
        <v>3.4100000000000006</v>
      </c>
      <c r="CY230" s="82">
        <f t="shared" si="31"/>
        <v>3.4100000000000006</v>
      </c>
      <c r="CZ230" s="82">
        <f t="shared" si="32"/>
        <v>2.2000000000000002</v>
      </c>
      <c r="DA230" s="82">
        <f t="shared" si="33"/>
        <v>2.4750000000000001</v>
      </c>
      <c r="DB230" s="82">
        <f t="shared" si="34"/>
        <v>11.495000000000001</v>
      </c>
    </row>
    <row r="231" spans="98:106" ht="19.5">
      <c r="CT231" s="182">
        <f>'TABELA UNIFICADA 2024'!E231</f>
        <v>0</v>
      </c>
      <c r="CU231" s="23">
        <f>'TABELA UNIFICADA 2024'!F231</f>
        <v>2</v>
      </c>
      <c r="CV231" s="79" t="str">
        <f t="shared" si="28"/>
        <v>AA</v>
      </c>
      <c r="CW231" s="78" t="str">
        <f t="shared" si="29"/>
        <v>A</v>
      </c>
      <c r="CX231" s="82">
        <f t="shared" si="30"/>
        <v>3.4100000000000006</v>
      </c>
      <c r="CY231" s="82">
        <f t="shared" si="31"/>
        <v>3.4100000000000006</v>
      </c>
      <c r="CZ231" s="82">
        <f t="shared" si="32"/>
        <v>2.2000000000000002</v>
      </c>
      <c r="DA231" s="82">
        <f t="shared" si="33"/>
        <v>2.4750000000000001</v>
      </c>
      <c r="DB231" s="82">
        <f t="shared" si="34"/>
        <v>11.495000000000001</v>
      </c>
    </row>
    <row r="232" spans="98:106" ht="19.5">
      <c r="CT232" s="182">
        <f>'TABELA UNIFICADA 2024'!E232</f>
        <v>0</v>
      </c>
      <c r="CU232" s="23">
        <f>'TABELA UNIFICADA 2024'!F232</f>
        <v>2</v>
      </c>
      <c r="CV232" s="79" t="str">
        <f t="shared" si="28"/>
        <v>AA</v>
      </c>
      <c r="CW232" s="78" t="str">
        <f t="shared" si="29"/>
        <v>A</v>
      </c>
      <c r="CX232" s="82">
        <f t="shared" si="30"/>
        <v>3.4100000000000006</v>
      </c>
      <c r="CY232" s="82">
        <f t="shared" si="31"/>
        <v>3.4100000000000006</v>
      </c>
      <c r="CZ232" s="82">
        <f t="shared" si="32"/>
        <v>2.2000000000000002</v>
      </c>
      <c r="DA232" s="82">
        <f t="shared" si="33"/>
        <v>2.4750000000000001</v>
      </c>
      <c r="DB232" s="82">
        <f t="shared" si="34"/>
        <v>11.495000000000001</v>
      </c>
    </row>
    <row r="233" spans="98:106" ht="19.5">
      <c r="CT233" s="182">
        <f>'TABELA UNIFICADA 2024'!E233</f>
        <v>0</v>
      </c>
      <c r="CU233" s="23">
        <f>'TABELA UNIFICADA 2024'!F233</f>
        <v>6</v>
      </c>
      <c r="CV233" s="79" t="str">
        <f t="shared" si="28"/>
        <v>AA</v>
      </c>
      <c r="CW233" s="78" t="str">
        <f t="shared" si="29"/>
        <v>A</v>
      </c>
      <c r="CX233" s="82">
        <f t="shared" si="30"/>
        <v>3.4100000000000006</v>
      </c>
      <c r="CY233" s="82">
        <f t="shared" si="31"/>
        <v>3.4100000000000006</v>
      </c>
      <c r="CZ233" s="82">
        <f t="shared" si="32"/>
        <v>2.2000000000000002</v>
      </c>
      <c r="DA233" s="82">
        <f t="shared" si="33"/>
        <v>2.4750000000000001</v>
      </c>
      <c r="DB233" s="82">
        <f t="shared" si="34"/>
        <v>11.495000000000001</v>
      </c>
    </row>
    <row r="234" spans="98:106" ht="19.5">
      <c r="CT234" s="182">
        <f>'TABELA UNIFICADA 2024'!E234</f>
        <v>0</v>
      </c>
      <c r="CU234" s="23">
        <f>'TABELA UNIFICADA 2024'!F234</f>
        <v>1</v>
      </c>
      <c r="CV234" s="79" t="str">
        <f t="shared" si="28"/>
        <v>AA</v>
      </c>
      <c r="CW234" s="78" t="str">
        <f t="shared" si="29"/>
        <v>A</v>
      </c>
      <c r="CX234" s="82">
        <f t="shared" si="30"/>
        <v>3.4100000000000006</v>
      </c>
      <c r="CY234" s="82">
        <f t="shared" si="31"/>
        <v>3.4100000000000006</v>
      </c>
      <c r="CZ234" s="82">
        <f t="shared" si="32"/>
        <v>2.2000000000000002</v>
      </c>
      <c r="DA234" s="82">
        <f t="shared" si="33"/>
        <v>2.4750000000000001</v>
      </c>
      <c r="DB234" s="82">
        <f t="shared" si="34"/>
        <v>11.495000000000001</v>
      </c>
    </row>
    <row r="235" spans="98:106" ht="19.5">
      <c r="CT235" s="182">
        <f>'TABELA UNIFICADA 2024'!E235</f>
        <v>0</v>
      </c>
      <c r="CU235" s="23">
        <f>'TABELA UNIFICADA 2024'!F235</f>
        <v>1</v>
      </c>
      <c r="CV235" s="79" t="str">
        <f t="shared" si="28"/>
        <v>AA</v>
      </c>
      <c r="CW235" s="78" t="str">
        <f t="shared" si="29"/>
        <v>A</v>
      </c>
      <c r="CX235" s="82">
        <f t="shared" si="30"/>
        <v>3.4100000000000006</v>
      </c>
      <c r="CY235" s="82">
        <f t="shared" si="31"/>
        <v>3.4100000000000006</v>
      </c>
      <c r="CZ235" s="82">
        <f t="shared" si="32"/>
        <v>2.2000000000000002</v>
      </c>
      <c r="DA235" s="82">
        <f t="shared" si="33"/>
        <v>2.4750000000000001</v>
      </c>
      <c r="DB235" s="82">
        <f t="shared" si="34"/>
        <v>11.495000000000001</v>
      </c>
    </row>
    <row r="236" spans="98:106" ht="19.5">
      <c r="CT236" s="182">
        <f>'TABELA UNIFICADA 2024'!E236</f>
        <v>0</v>
      </c>
      <c r="CU236" s="23">
        <f>'TABELA UNIFICADA 2024'!F236</f>
        <v>1</v>
      </c>
      <c r="CV236" s="79" t="str">
        <f t="shared" si="28"/>
        <v>AA</v>
      </c>
      <c r="CW236" s="78" t="str">
        <f t="shared" si="29"/>
        <v>A</v>
      </c>
      <c r="CX236" s="82">
        <f t="shared" si="30"/>
        <v>3.4100000000000006</v>
      </c>
      <c r="CY236" s="82">
        <f t="shared" si="31"/>
        <v>3.4100000000000006</v>
      </c>
      <c r="CZ236" s="82">
        <f t="shared" si="32"/>
        <v>2.2000000000000002</v>
      </c>
      <c r="DA236" s="82">
        <f t="shared" si="33"/>
        <v>2.4750000000000001</v>
      </c>
      <c r="DB236" s="82">
        <f t="shared" si="34"/>
        <v>11.495000000000001</v>
      </c>
    </row>
    <row r="237" spans="98:106" ht="19.5">
      <c r="CT237" s="182">
        <f>'TABELA UNIFICADA 2024'!E237</f>
        <v>0</v>
      </c>
      <c r="CU237" s="23">
        <f>'TABELA UNIFICADA 2024'!F237</f>
        <v>1</v>
      </c>
      <c r="CV237" s="79" t="str">
        <f t="shared" si="28"/>
        <v>AA</v>
      </c>
      <c r="CW237" s="78" t="str">
        <f t="shared" si="29"/>
        <v>A</v>
      </c>
      <c r="CX237" s="82">
        <f t="shared" si="30"/>
        <v>3.4100000000000006</v>
      </c>
      <c r="CY237" s="82">
        <f t="shared" si="31"/>
        <v>3.4100000000000006</v>
      </c>
      <c r="CZ237" s="82">
        <f t="shared" si="32"/>
        <v>2.2000000000000002</v>
      </c>
      <c r="DA237" s="82">
        <f t="shared" si="33"/>
        <v>2.4750000000000001</v>
      </c>
      <c r="DB237" s="82">
        <f t="shared" si="34"/>
        <v>11.495000000000001</v>
      </c>
    </row>
    <row r="238" spans="98:106" ht="19.5">
      <c r="CT238" s="182">
        <f>'TABELA UNIFICADA 2024'!E238</f>
        <v>0</v>
      </c>
      <c r="CU238" s="23">
        <f>'TABELA UNIFICADA 2024'!F238</f>
        <v>1</v>
      </c>
      <c r="CV238" s="79" t="str">
        <f t="shared" si="28"/>
        <v>AA</v>
      </c>
      <c r="CW238" s="78" t="str">
        <f t="shared" si="29"/>
        <v>A</v>
      </c>
      <c r="CX238" s="82">
        <f t="shared" si="30"/>
        <v>3.4100000000000006</v>
      </c>
      <c r="CY238" s="82">
        <f t="shared" si="31"/>
        <v>3.4100000000000006</v>
      </c>
      <c r="CZ238" s="82">
        <f t="shared" si="32"/>
        <v>2.2000000000000002</v>
      </c>
      <c r="DA238" s="82">
        <f t="shared" si="33"/>
        <v>2.4750000000000001</v>
      </c>
      <c r="DB238" s="82">
        <f t="shared" si="34"/>
        <v>11.495000000000001</v>
      </c>
    </row>
    <row r="239" spans="98:106" ht="19.5">
      <c r="CT239" s="182">
        <f>'TABELA UNIFICADA 2024'!E239</f>
        <v>0</v>
      </c>
      <c r="CU239" s="23">
        <f>'TABELA UNIFICADA 2024'!F239</f>
        <v>1</v>
      </c>
      <c r="CV239" s="79" t="str">
        <f t="shared" si="28"/>
        <v>AA</v>
      </c>
      <c r="CW239" s="78" t="str">
        <f t="shared" si="29"/>
        <v>A</v>
      </c>
      <c r="CX239" s="82">
        <f t="shared" si="30"/>
        <v>3.4100000000000006</v>
      </c>
      <c r="CY239" s="82">
        <f t="shared" si="31"/>
        <v>3.4100000000000006</v>
      </c>
      <c r="CZ239" s="82">
        <f t="shared" si="32"/>
        <v>2.2000000000000002</v>
      </c>
      <c r="DA239" s="82">
        <f t="shared" si="33"/>
        <v>2.4750000000000001</v>
      </c>
      <c r="DB239" s="82">
        <f t="shared" si="34"/>
        <v>11.495000000000001</v>
      </c>
    </row>
    <row r="240" spans="98:106" ht="19.5">
      <c r="CT240" s="182">
        <f>'TABELA UNIFICADA 2024'!E240</f>
        <v>0</v>
      </c>
      <c r="CU240" s="23">
        <f>'TABELA UNIFICADA 2024'!F240</f>
        <v>1</v>
      </c>
      <c r="CV240" s="79" t="str">
        <f t="shared" si="28"/>
        <v>AA</v>
      </c>
      <c r="CW240" s="78" t="str">
        <f t="shared" si="29"/>
        <v>A</v>
      </c>
      <c r="CX240" s="82">
        <f t="shared" si="30"/>
        <v>3.4100000000000006</v>
      </c>
      <c r="CY240" s="82">
        <f t="shared" si="31"/>
        <v>3.4100000000000006</v>
      </c>
      <c r="CZ240" s="82">
        <f t="shared" si="32"/>
        <v>2.2000000000000002</v>
      </c>
      <c r="DA240" s="82">
        <f t="shared" si="33"/>
        <v>2.4750000000000001</v>
      </c>
      <c r="DB240" s="82">
        <f t="shared" si="34"/>
        <v>11.495000000000001</v>
      </c>
    </row>
    <row r="241" spans="98:106" ht="19.5">
      <c r="CT241" s="182">
        <f>'TABELA UNIFICADA 2024'!E241</f>
        <v>0</v>
      </c>
      <c r="CU241" s="23">
        <f>'TABELA UNIFICADA 2024'!F241</f>
        <v>1</v>
      </c>
      <c r="CV241" s="79" t="str">
        <f t="shared" si="28"/>
        <v>AA</v>
      </c>
      <c r="CW241" s="78" t="str">
        <f t="shared" si="29"/>
        <v>A</v>
      </c>
      <c r="CX241" s="82">
        <f t="shared" si="30"/>
        <v>3.4100000000000006</v>
      </c>
      <c r="CY241" s="82">
        <f t="shared" si="31"/>
        <v>3.4100000000000006</v>
      </c>
      <c r="CZ241" s="82">
        <f t="shared" si="32"/>
        <v>2.2000000000000002</v>
      </c>
      <c r="DA241" s="82">
        <f t="shared" si="33"/>
        <v>2.4750000000000001</v>
      </c>
      <c r="DB241" s="82">
        <f t="shared" si="34"/>
        <v>11.495000000000001</v>
      </c>
    </row>
    <row r="242" spans="98:106" ht="19.5">
      <c r="CT242" s="182">
        <f>'TABELA UNIFICADA 2024'!E242</f>
        <v>0</v>
      </c>
      <c r="CU242" s="23">
        <f>'TABELA UNIFICADA 2024'!F242</f>
        <v>1</v>
      </c>
      <c r="CV242" s="79" t="str">
        <f t="shared" si="28"/>
        <v>AA</v>
      </c>
      <c r="CW242" s="78" t="str">
        <f t="shared" si="29"/>
        <v>A</v>
      </c>
      <c r="CX242" s="82">
        <f t="shared" si="30"/>
        <v>3.4100000000000006</v>
      </c>
      <c r="CY242" s="82">
        <f t="shared" si="31"/>
        <v>3.4100000000000006</v>
      </c>
      <c r="CZ242" s="82">
        <f t="shared" si="32"/>
        <v>2.2000000000000002</v>
      </c>
      <c r="DA242" s="82">
        <f t="shared" si="33"/>
        <v>2.4750000000000001</v>
      </c>
      <c r="DB242" s="82">
        <f t="shared" si="34"/>
        <v>11.495000000000001</v>
      </c>
    </row>
    <row r="243" spans="98:106" ht="19.5">
      <c r="CT243" s="182">
        <f>'TABELA UNIFICADA 2024'!E243</f>
        <v>0</v>
      </c>
      <c r="CU243" s="23">
        <f>'TABELA UNIFICADA 2024'!F243</f>
        <v>2</v>
      </c>
      <c r="CV243" s="79" t="str">
        <f t="shared" si="28"/>
        <v>AA</v>
      </c>
      <c r="CW243" s="78" t="str">
        <f t="shared" si="29"/>
        <v>A</v>
      </c>
      <c r="CX243" s="82">
        <f t="shared" si="30"/>
        <v>3.4100000000000006</v>
      </c>
      <c r="CY243" s="82">
        <f t="shared" si="31"/>
        <v>3.4100000000000006</v>
      </c>
      <c r="CZ243" s="82">
        <f t="shared" si="32"/>
        <v>2.2000000000000002</v>
      </c>
      <c r="DA243" s="82">
        <f t="shared" si="33"/>
        <v>2.4750000000000001</v>
      </c>
      <c r="DB243" s="82">
        <f t="shared" si="34"/>
        <v>11.495000000000001</v>
      </c>
    </row>
    <row r="244" spans="98:106" ht="19.5">
      <c r="CT244" s="182">
        <f>'TABELA UNIFICADA 2024'!E244</f>
        <v>0</v>
      </c>
      <c r="CU244" s="23">
        <f>'TABELA UNIFICADA 2024'!F244</f>
        <v>5</v>
      </c>
      <c r="CV244" s="79" t="str">
        <f t="shared" si="28"/>
        <v>AA</v>
      </c>
      <c r="CW244" s="78" t="str">
        <f t="shared" si="29"/>
        <v>A</v>
      </c>
      <c r="CX244" s="82">
        <f t="shared" si="30"/>
        <v>3.4100000000000006</v>
      </c>
      <c r="CY244" s="82">
        <f t="shared" si="31"/>
        <v>3.4100000000000006</v>
      </c>
      <c r="CZ244" s="82">
        <f t="shared" si="32"/>
        <v>2.2000000000000002</v>
      </c>
      <c r="DA244" s="82">
        <f t="shared" si="33"/>
        <v>2.4750000000000001</v>
      </c>
      <c r="DB244" s="82">
        <f t="shared" si="34"/>
        <v>11.495000000000001</v>
      </c>
    </row>
    <row r="245" spans="98:106" ht="19.5">
      <c r="CT245" s="182">
        <f>'TABELA UNIFICADA 2024'!E245</f>
        <v>0</v>
      </c>
      <c r="CU245" s="23">
        <f>'TABELA UNIFICADA 2024'!F245</f>
        <v>1</v>
      </c>
      <c r="CV245" s="79" t="str">
        <f t="shared" si="28"/>
        <v>AA</v>
      </c>
      <c r="CW245" s="78" t="str">
        <f t="shared" si="29"/>
        <v>A</v>
      </c>
      <c r="CX245" s="82">
        <f t="shared" si="30"/>
        <v>3.4100000000000006</v>
      </c>
      <c r="CY245" s="82">
        <f t="shared" si="31"/>
        <v>3.4100000000000006</v>
      </c>
      <c r="CZ245" s="82">
        <f t="shared" si="32"/>
        <v>2.2000000000000002</v>
      </c>
      <c r="DA245" s="82">
        <f t="shared" si="33"/>
        <v>2.4750000000000001</v>
      </c>
      <c r="DB245" s="82">
        <f t="shared" si="34"/>
        <v>11.495000000000001</v>
      </c>
    </row>
    <row r="246" spans="98:106" ht="19.5">
      <c r="CT246" s="182">
        <f>'TABELA UNIFICADA 2024'!E246</f>
        <v>0</v>
      </c>
      <c r="CU246" s="23">
        <f>'TABELA UNIFICADA 2024'!F246</f>
        <v>3</v>
      </c>
      <c r="CV246" s="79" t="str">
        <f t="shared" si="28"/>
        <v>AA</v>
      </c>
      <c r="CW246" s="78" t="str">
        <f t="shared" si="29"/>
        <v>A</v>
      </c>
      <c r="CX246" s="82">
        <f t="shared" si="30"/>
        <v>3.4100000000000006</v>
      </c>
      <c r="CY246" s="82">
        <f t="shared" si="31"/>
        <v>3.4100000000000006</v>
      </c>
      <c r="CZ246" s="82">
        <f t="shared" si="32"/>
        <v>2.2000000000000002</v>
      </c>
      <c r="DA246" s="82">
        <f t="shared" si="33"/>
        <v>2.4750000000000001</v>
      </c>
      <c r="DB246" s="82">
        <f t="shared" si="34"/>
        <v>11.495000000000001</v>
      </c>
    </row>
    <row r="247" spans="98:106" ht="19.5">
      <c r="CT247" s="182">
        <f>'TABELA UNIFICADA 2024'!E247</f>
        <v>38.1</v>
      </c>
      <c r="CU247" s="23">
        <f>'TABELA UNIFICADA 2024'!F247</f>
        <v>22</v>
      </c>
      <c r="CV247" s="79" t="str">
        <f t="shared" si="28"/>
        <v>BB</v>
      </c>
      <c r="CW247" s="78" t="str">
        <f t="shared" si="29"/>
        <v>C</v>
      </c>
      <c r="CX247" s="82">
        <f t="shared" si="30"/>
        <v>3.8500000000000005</v>
      </c>
      <c r="CY247" s="82">
        <f t="shared" si="31"/>
        <v>3.5200000000000005</v>
      </c>
      <c r="CZ247" s="82">
        <f t="shared" si="32"/>
        <v>1.7600000000000002</v>
      </c>
      <c r="DA247" s="82">
        <f t="shared" si="33"/>
        <v>1.9800000000000002</v>
      </c>
      <c r="DB247" s="82">
        <f t="shared" si="34"/>
        <v>11.110000000000001</v>
      </c>
    </row>
    <row r="248" spans="98:106" ht="19.5">
      <c r="CT248" s="182">
        <f>'TABELA UNIFICADA 2024'!E248</f>
        <v>19.05</v>
      </c>
      <c r="CU248" s="23">
        <f>'TABELA UNIFICADA 2024'!F248</f>
        <v>15</v>
      </c>
      <c r="CV248" s="79" t="str">
        <f t="shared" si="28"/>
        <v>BB</v>
      </c>
      <c r="CW248" s="78" t="str">
        <f t="shared" si="29"/>
        <v>A</v>
      </c>
      <c r="CX248" s="82">
        <f t="shared" si="30"/>
        <v>2.64</v>
      </c>
      <c r="CY248" s="82">
        <f t="shared" si="31"/>
        <v>2.5299999999999998</v>
      </c>
      <c r="CZ248" s="82">
        <f t="shared" si="32"/>
        <v>1.7600000000000002</v>
      </c>
      <c r="DA248" s="82">
        <f t="shared" si="33"/>
        <v>1.9800000000000002</v>
      </c>
      <c r="DB248" s="82">
        <f t="shared" si="34"/>
        <v>8.91</v>
      </c>
    </row>
    <row r="249" spans="98:106" ht="19.5">
      <c r="CT249" s="182">
        <f>'TABELA UNIFICADA 2024'!E249</f>
        <v>24</v>
      </c>
      <c r="CU249" s="23">
        <f>'TABELA UNIFICADA 2024'!F249</f>
        <v>10</v>
      </c>
      <c r="CV249" s="79" t="str">
        <f t="shared" si="28"/>
        <v>AA</v>
      </c>
      <c r="CW249" s="78" t="str">
        <f t="shared" si="29"/>
        <v>B</v>
      </c>
      <c r="CX249" s="82">
        <f t="shared" si="30"/>
        <v>3.5200000000000005</v>
      </c>
      <c r="CY249" s="82">
        <f t="shared" si="31"/>
        <v>3.5200000000000005</v>
      </c>
      <c r="CZ249" s="82">
        <f t="shared" si="32"/>
        <v>2.2000000000000002</v>
      </c>
      <c r="DA249" s="82">
        <f t="shared" si="33"/>
        <v>2.4750000000000001</v>
      </c>
      <c r="DB249" s="82">
        <f t="shared" si="34"/>
        <v>11.715000000000002</v>
      </c>
    </row>
    <row r="250" spans="98:106" ht="19.5">
      <c r="CT250" s="182">
        <f>'TABELA UNIFICADA 2024'!E250</f>
        <v>19.05</v>
      </c>
      <c r="CU250" s="23">
        <f>'TABELA UNIFICADA 2024'!F250</f>
        <v>10</v>
      </c>
      <c r="CV250" s="79" t="str">
        <f t="shared" si="28"/>
        <v>AA</v>
      </c>
      <c r="CW250" s="78" t="str">
        <f t="shared" si="29"/>
        <v>A</v>
      </c>
      <c r="CX250" s="82">
        <f t="shared" si="30"/>
        <v>3.4100000000000006</v>
      </c>
      <c r="CY250" s="82">
        <f t="shared" si="31"/>
        <v>3.4100000000000006</v>
      </c>
      <c r="CZ250" s="82">
        <f t="shared" si="32"/>
        <v>2.2000000000000002</v>
      </c>
      <c r="DA250" s="82">
        <f t="shared" si="33"/>
        <v>2.4750000000000001</v>
      </c>
      <c r="DB250" s="82">
        <f t="shared" si="34"/>
        <v>11.495000000000001</v>
      </c>
    </row>
    <row r="251" spans="98:106" ht="19.5">
      <c r="CT251" s="182">
        <f>'TABELA UNIFICADA 2024'!E251</f>
        <v>24</v>
      </c>
      <c r="CU251" s="23">
        <f>'TABELA UNIFICADA 2024'!F251</f>
        <v>36</v>
      </c>
      <c r="CV251" s="79" t="str">
        <f t="shared" si="28"/>
        <v>BB</v>
      </c>
      <c r="CW251" s="78" t="str">
        <f t="shared" si="29"/>
        <v>B</v>
      </c>
      <c r="CX251" s="82">
        <f t="shared" si="30"/>
        <v>2.75</v>
      </c>
      <c r="CY251" s="82">
        <f t="shared" si="31"/>
        <v>2.64</v>
      </c>
      <c r="CZ251" s="82">
        <f t="shared" si="32"/>
        <v>1.7600000000000002</v>
      </c>
      <c r="DA251" s="82">
        <f t="shared" si="33"/>
        <v>1.9800000000000002</v>
      </c>
      <c r="DB251" s="82">
        <f t="shared" si="34"/>
        <v>9.1300000000000008</v>
      </c>
    </row>
    <row r="252" spans="98:106" ht="19.5">
      <c r="CT252" s="182">
        <f>'TABELA UNIFICADA 2024'!E252</f>
        <v>0</v>
      </c>
      <c r="CU252" s="23">
        <f>'TABELA UNIFICADA 2024'!F252</f>
        <v>98</v>
      </c>
      <c r="CV252" s="79" t="str">
        <f t="shared" si="28"/>
        <v>CC</v>
      </c>
      <c r="CW252" s="78" t="str">
        <f t="shared" si="29"/>
        <v>A</v>
      </c>
      <c r="CX252" s="82">
        <f t="shared" si="30"/>
        <v>2.2000000000000002</v>
      </c>
      <c r="CY252" s="82">
        <f t="shared" si="31"/>
        <v>2.2000000000000002</v>
      </c>
      <c r="CZ252" s="82">
        <f t="shared" si="32"/>
        <v>1.4850000000000003</v>
      </c>
      <c r="DA252" s="82">
        <f t="shared" si="33"/>
        <v>1.4850000000000003</v>
      </c>
      <c r="DB252" s="82">
        <f t="shared" si="34"/>
        <v>7.370000000000001</v>
      </c>
    </row>
    <row r="253" spans="98:106" ht="19.5">
      <c r="CT253" s="182">
        <f>'TABELA UNIFICADA 2024'!E253</f>
        <v>0</v>
      </c>
      <c r="CU253" s="23">
        <f>'TABELA UNIFICADA 2024'!F253</f>
        <v>440</v>
      </c>
      <c r="CV253" s="79" t="str">
        <f t="shared" si="28"/>
        <v>DD</v>
      </c>
      <c r="CW253" s="78" t="str">
        <f t="shared" si="29"/>
        <v>A</v>
      </c>
      <c r="CX253" s="82">
        <f t="shared" si="30"/>
        <v>2.1274999999999999</v>
      </c>
      <c r="CY253" s="82">
        <f t="shared" si="31"/>
        <v>2.1274999999999999</v>
      </c>
      <c r="CZ253" s="82">
        <f t="shared" si="32"/>
        <v>1.38</v>
      </c>
      <c r="DA253" s="82">
        <f t="shared" si="33"/>
        <v>1.4949999999999999</v>
      </c>
      <c r="DB253" s="82">
        <f t="shared" si="34"/>
        <v>7.13</v>
      </c>
    </row>
    <row r="254" spans="98:106" ht="19.5">
      <c r="CT254" s="182">
        <f>'TABELA UNIFICADA 2024'!E254</f>
        <v>14</v>
      </c>
      <c r="CU254" s="23">
        <f>'TABELA UNIFICADA 2024'!F254</f>
        <v>44</v>
      </c>
      <c r="CV254" s="79" t="str">
        <f t="shared" si="28"/>
        <v>BB</v>
      </c>
      <c r="CW254" s="78" t="str">
        <f t="shared" si="29"/>
        <v>A</v>
      </c>
      <c r="CX254" s="82">
        <f t="shared" si="30"/>
        <v>2.64</v>
      </c>
      <c r="CY254" s="82">
        <f t="shared" si="31"/>
        <v>2.5299999999999998</v>
      </c>
      <c r="CZ254" s="82">
        <f t="shared" si="32"/>
        <v>1.7600000000000002</v>
      </c>
      <c r="DA254" s="82">
        <f t="shared" si="33"/>
        <v>1.9800000000000002</v>
      </c>
      <c r="DB254" s="82">
        <f t="shared" si="34"/>
        <v>8.91</v>
      </c>
    </row>
    <row r="255" spans="98:106" ht="19.5">
      <c r="CT255" s="182">
        <f>'TABELA UNIFICADA 2024'!E255</f>
        <v>19.05</v>
      </c>
      <c r="CU255" s="23">
        <f>'TABELA UNIFICADA 2024'!F255</f>
        <v>55</v>
      </c>
      <c r="CV255" s="79" t="str">
        <f t="shared" si="28"/>
        <v>BB</v>
      </c>
      <c r="CW255" s="78" t="str">
        <f t="shared" si="29"/>
        <v>A</v>
      </c>
      <c r="CX255" s="82">
        <f t="shared" si="30"/>
        <v>2.64</v>
      </c>
      <c r="CY255" s="82">
        <f t="shared" si="31"/>
        <v>2.5299999999999998</v>
      </c>
      <c r="CZ255" s="82">
        <f t="shared" si="32"/>
        <v>1.7600000000000002</v>
      </c>
      <c r="DA255" s="82">
        <f t="shared" si="33"/>
        <v>1.9800000000000002</v>
      </c>
      <c r="DB255" s="82">
        <f t="shared" si="34"/>
        <v>8.91</v>
      </c>
    </row>
    <row r="256" spans="98:106" ht="19.5">
      <c r="CT256" s="182">
        <f>'TABELA UNIFICADA 2024'!E256</f>
        <v>19.05</v>
      </c>
      <c r="CU256" s="23">
        <f>'TABELA UNIFICADA 2024'!F256</f>
        <v>5</v>
      </c>
      <c r="CV256" s="79" t="str">
        <f t="shared" si="28"/>
        <v>AA</v>
      </c>
      <c r="CW256" s="78" t="str">
        <f t="shared" si="29"/>
        <v>A</v>
      </c>
      <c r="CX256" s="82">
        <f t="shared" si="30"/>
        <v>3.4100000000000006</v>
      </c>
      <c r="CY256" s="82">
        <f t="shared" si="31"/>
        <v>3.4100000000000006</v>
      </c>
      <c r="CZ256" s="82">
        <f t="shared" si="32"/>
        <v>2.2000000000000002</v>
      </c>
      <c r="DA256" s="82">
        <f t="shared" si="33"/>
        <v>2.4750000000000001</v>
      </c>
      <c r="DB256" s="82">
        <f t="shared" si="34"/>
        <v>11.495000000000001</v>
      </c>
    </row>
    <row r="257" spans="98:106" ht="19.5">
      <c r="CT257" s="182">
        <f>'TABELA UNIFICADA 2024'!E257</f>
        <v>0</v>
      </c>
      <c r="CU257" s="23">
        <f>'TABELA UNIFICADA 2024'!F257</f>
        <v>32</v>
      </c>
      <c r="CV257" s="79" t="str">
        <f t="shared" si="28"/>
        <v>BB</v>
      </c>
      <c r="CW257" s="78" t="str">
        <f t="shared" si="29"/>
        <v>A</v>
      </c>
      <c r="CX257" s="82">
        <f t="shared" si="30"/>
        <v>2.64</v>
      </c>
      <c r="CY257" s="82">
        <f t="shared" si="31"/>
        <v>2.5299999999999998</v>
      </c>
      <c r="CZ257" s="82">
        <f t="shared" si="32"/>
        <v>1.7600000000000002</v>
      </c>
      <c r="DA257" s="82">
        <f t="shared" si="33"/>
        <v>1.9800000000000002</v>
      </c>
      <c r="DB257" s="82">
        <f t="shared" si="34"/>
        <v>8.91</v>
      </c>
    </row>
    <row r="258" spans="98:106" ht="19.5">
      <c r="CT258" s="182">
        <f>'TABELA UNIFICADA 2024'!E258</f>
        <v>0</v>
      </c>
      <c r="CU258" s="23">
        <f>'TABELA UNIFICADA 2024'!F258</f>
        <v>14</v>
      </c>
      <c r="CV258" s="79" t="str">
        <f t="shared" si="28"/>
        <v>BB</v>
      </c>
      <c r="CW258" s="78" t="str">
        <f t="shared" si="29"/>
        <v>A</v>
      </c>
      <c r="CX258" s="82">
        <f t="shared" si="30"/>
        <v>2.64</v>
      </c>
      <c r="CY258" s="82">
        <f t="shared" si="31"/>
        <v>2.5299999999999998</v>
      </c>
      <c r="CZ258" s="82">
        <f t="shared" si="32"/>
        <v>1.7600000000000002</v>
      </c>
      <c r="DA258" s="82">
        <f t="shared" si="33"/>
        <v>1.9800000000000002</v>
      </c>
      <c r="DB258" s="82">
        <f t="shared" si="34"/>
        <v>8.91</v>
      </c>
    </row>
    <row r="259" spans="98:106" ht="19.5">
      <c r="CT259" s="182">
        <f>'TABELA UNIFICADA 2024'!E259</f>
        <v>0</v>
      </c>
      <c r="CU259" s="23">
        <f>'TABELA UNIFICADA 2024'!F259</f>
        <v>1</v>
      </c>
      <c r="CV259" s="79" t="str">
        <f t="shared" si="28"/>
        <v>AA</v>
      </c>
      <c r="CW259" s="78" t="str">
        <f t="shared" si="29"/>
        <v>A</v>
      </c>
      <c r="CX259" s="82">
        <f t="shared" si="30"/>
        <v>3.4100000000000006</v>
      </c>
      <c r="CY259" s="82">
        <f t="shared" si="31"/>
        <v>3.4100000000000006</v>
      </c>
      <c r="CZ259" s="82">
        <f t="shared" si="32"/>
        <v>2.2000000000000002</v>
      </c>
      <c r="DA259" s="82">
        <f t="shared" si="33"/>
        <v>2.4750000000000001</v>
      </c>
      <c r="DB259" s="82">
        <f t="shared" si="34"/>
        <v>11.495000000000001</v>
      </c>
    </row>
    <row r="260" spans="98:106" ht="19.5">
      <c r="CT260" s="182">
        <f>'TABELA UNIFICADA 2024'!E260</f>
        <v>0</v>
      </c>
      <c r="CU260" s="23">
        <f>'TABELA UNIFICADA 2024'!F260</f>
        <v>3</v>
      </c>
      <c r="CV260" s="79" t="str">
        <f t="shared" si="28"/>
        <v>AA</v>
      </c>
      <c r="CW260" s="78" t="str">
        <f t="shared" si="29"/>
        <v>A</v>
      </c>
      <c r="CX260" s="82">
        <f t="shared" si="30"/>
        <v>3.4100000000000006</v>
      </c>
      <c r="CY260" s="82">
        <f t="shared" si="31"/>
        <v>3.4100000000000006</v>
      </c>
      <c r="CZ260" s="82">
        <f t="shared" si="32"/>
        <v>2.2000000000000002</v>
      </c>
      <c r="DA260" s="82">
        <f t="shared" si="33"/>
        <v>2.4750000000000001</v>
      </c>
      <c r="DB260" s="82">
        <f t="shared" si="34"/>
        <v>11.495000000000001</v>
      </c>
    </row>
    <row r="261" spans="98:106" ht="19.5">
      <c r="CT261" s="182">
        <f>'TABELA UNIFICADA 2024'!E261</f>
        <v>0</v>
      </c>
      <c r="CU261" s="23">
        <f>'TABELA UNIFICADA 2024'!F261</f>
        <v>1</v>
      </c>
      <c r="CV261" s="79" t="str">
        <f t="shared" si="28"/>
        <v>AA</v>
      </c>
      <c r="CW261" s="78" t="str">
        <f t="shared" si="29"/>
        <v>A</v>
      </c>
      <c r="CX261" s="82">
        <f t="shared" si="30"/>
        <v>3.4100000000000006</v>
      </c>
      <c r="CY261" s="82">
        <f t="shared" si="31"/>
        <v>3.4100000000000006</v>
      </c>
      <c r="CZ261" s="82">
        <f t="shared" si="32"/>
        <v>2.2000000000000002</v>
      </c>
      <c r="DA261" s="82">
        <f t="shared" si="33"/>
        <v>2.4750000000000001</v>
      </c>
      <c r="DB261" s="82">
        <f t="shared" si="34"/>
        <v>11.495000000000001</v>
      </c>
    </row>
    <row r="262" spans="98:106" ht="19.5">
      <c r="CT262" s="182">
        <f>'TABELA UNIFICADA 2024'!E262</f>
        <v>0</v>
      </c>
      <c r="CU262" s="23">
        <f>'TABELA UNIFICADA 2024'!F262</f>
        <v>4</v>
      </c>
      <c r="CV262" s="79" t="str">
        <f t="shared" si="28"/>
        <v>AA</v>
      </c>
      <c r="CW262" s="78" t="str">
        <f t="shared" si="29"/>
        <v>A</v>
      </c>
      <c r="CX262" s="82">
        <f t="shared" si="30"/>
        <v>3.4100000000000006</v>
      </c>
      <c r="CY262" s="82">
        <f t="shared" si="31"/>
        <v>3.4100000000000006</v>
      </c>
      <c r="CZ262" s="82">
        <f t="shared" si="32"/>
        <v>2.2000000000000002</v>
      </c>
      <c r="DA262" s="82">
        <f t="shared" si="33"/>
        <v>2.4750000000000001</v>
      </c>
      <c r="DB262" s="82">
        <f t="shared" si="34"/>
        <v>11.495000000000001</v>
      </c>
    </row>
    <row r="263" spans="98:106" ht="19.5">
      <c r="CT263" s="182">
        <f>'TABELA UNIFICADA 2024'!E263</f>
        <v>0</v>
      </c>
      <c r="CU263" s="23">
        <f>'TABELA UNIFICADA 2024'!F263</f>
        <v>1</v>
      </c>
      <c r="CV263" s="79" t="str">
        <f t="shared" si="28"/>
        <v>AA</v>
      </c>
      <c r="CW263" s="78" t="str">
        <f t="shared" si="29"/>
        <v>A</v>
      </c>
      <c r="CX263" s="82">
        <f t="shared" si="30"/>
        <v>3.4100000000000006</v>
      </c>
      <c r="CY263" s="82">
        <f t="shared" si="31"/>
        <v>3.4100000000000006</v>
      </c>
      <c r="CZ263" s="82">
        <f t="shared" si="32"/>
        <v>2.2000000000000002</v>
      </c>
      <c r="DA263" s="82">
        <f t="shared" si="33"/>
        <v>2.4750000000000001</v>
      </c>
      <c r="DB263" s="82">
        <f t="shared" si="34"/>
        <v>11.495000000000001</v>
      </c>
    </row>
    <row r="264" spans="98:106" ht="19.5">
      <c r="CT264" s="182">
        <f>'TABELA UNIFICADA 2024'!E264</f>
        <v>0</v>
      </c>
      <c r="CU264" s="23">
        <f>'TABELA UNIFICADA 2024'!F264</f>
        <v>5</v>
      </c>
      <c r="CV264" s="79" t="str">
        <f t="shared" si="28"/>
        <v>AA</v>
      </c>
      <c r="CW264" s="78" t="str">
        <f t="shared" si="29"/>
        <v>A</v>
      </c>
      <c r="CX264" s="82">
        <f t="shared" si="30"/>
        <v>3.4100000000000006</v>
      </c>
      <c r="CY264" s="82">
        <f t="shared" si="31"/>
        <v>3.4100000000000006</v>
      </c>
      <c r="CZ264" s="82">
        <f t="shared" si="32"/>
        <v>2.2000000000000002</v>
      </c>
      <c r="DA264" s="82">
        <f t="shared" si="33"/>
        <v>2.4750000000000001</v>
      </c>
      <c r="DB264" s="82">
        <f t="shared" si="34"/>
        <v>11.495000000000001</v>
      </c>
    </row>
    <row r="265" spans="98:106" ht="19.5">
      <c r="CT265" s="182">
        <f>'TABELA UNIFICADA 2024'!E265</f>
        <v>0</v>
      </c>
      <c r="CU265" s="23">
        <f>'TABELA UNIFICADA 2024'!F265</f>
        <v>2</v>
      </c>
      <c r="CV265" s="79" t="str">
        <f t="shared" si="28"/>
        <v>AA</v>
      </c>
      <c r="CW265" s="78" t="str">
        <f t="shared" si="29"/>
        <v>A</v>
      </c>
      <c r="CX265" s="82">
        <f t="shared" si="30"/>
        <v>3.4100000000000006</v>
      </c>
      <c r="CY265" s="82">
        <f t="shared" si="31"/>
        <v>3.4100000000000006</v>
      </c>
      <c r="CZ265" s="82">
        <f t="shared" si="32"/>
        <v>2.2000000000000002</v>
      </c>
      <c r="DA265" s="82">
        <f t="shared" si="33"/>
        <v>2.4750000000000001</v>
      </c>
      <c r="DB265" s="82">
        <f t="shared" si="34"/>
        <v>11.495000000000001</v>
      </c>
    </row>
    <row r="266" spans="98:106" ht="19.5">
      <c r="CT266" s="182">
        <f>'TABELA UNIFICADA 2024'!E266</f>
        <v>0</v>
      </c>
      <c r="CU266" s="23">
        <f>'TABELA UNIFICADA 2024'!F266</f>
        <v>3</v>
      </c>
      <c r="CV266" s="79" t="str">
        <f t="shared" si="28"/>
        <v>AA</v>
      </c>
      <c r="CW266" s="78" t="str">
        <f t="shared" si="29"/>
        <v>A</v>
      </c>
      <c r="CX266" s="82">
        <f t="shared" si="30"/>
        <v>3.4100000000000006</v>
      </c>
      <c r="CY266" s="82">
        <f t="shared" si="31"/>
        <v>3.4100000000000006</v>
      </c>
      <c r="CZ266" s="82">
        <f t="shared" si="32"/>
        <v>2.2000000000000002</v>
      </c>
      <c r="DA266" s="82">
        <f t="shared" si="33"/>
        <v>2.4750000000000001</v>
      </c>
      <c r="DB266" s="82">
        <f t="shared" si="34"/>
        <v>11.495000000000001</v>
      </c>
    </row>
    <row r="267" spans="98:106" ht="19.5">
      <c r="CT267" s="182">
        <f>'TABELA UNIFICADA 2024'!E267</f>
        <v>0</v>
      </c>
      <c r="CU267" s="23">
        <f>'TABELA UNIFICADA 2024'!F267</f>
        <v>3</v>
      </c>
      <c r="CV267" s="79" t="str">
        <f t="shared" si="28"/>
        <v>AA</v>
      </c>
      <c r="CW267" s="78" t="str">
        <f t="shared" si="29"/>
        <v>A</v>
      </c>
      <c r="CX267" s="82">
        <f t="shared" si="30"/>
        <v>3.4100000000000006</v>
      </c>
      <c r="CY267" s="82">
        <f t="shared" si="31"/>
        <v>3.4100000000000006</v>
      </c>
      <c r="CZ267" s="82">
        <f t="shared" si="32"/>
        <v>2.2000000000000002</v>
      </c>
      <c r="DA267" s="82">
        <f t="shared" si="33"/>
        <v>2.4750000000000001</v>
      </c>
      <c r="DB267" s="82">
        <f t="shared" si="34"/>
        <v>11.495000000000001</v>
      </c>
    </row>
    <row r="268" spans="98:106" ht="19.5">
      <c r="CT268" s="182">
        <f>'TABELA UNIFICADA 2024'!E268</f>
        <v>0</v>
      </c>
      <c r="CU268" s="23">
        <f>'TABELA UNIFICADA 2024'!F268</f>
        <v>3</v>
      </c>
      <c r="CV268" s="79" t="str">
        <f t="shared" si="28"/>
        <v>AA</v>
      </c>
      <c r="CW268" s="78" t="str">
        <f t="shared" si="29"/>
        <v>A</v>
      </c>
      <c r="CX268" s="82">
        <f t="shared" si="30"/>
        <v>3.4100000000000006</v>
      </c>
      <c r="CY268" s="82">
        <f t="shared" si="31"/>
        <v>3.4100000000000006</v>
      </c>
      <c r="CZ268" s="82">
        <f t="shared" si="32"/>
        <v>2.2000000000000002</v>
      </c>
      <c r="DA268" s="82">
        <f t="shared" si="33"/>
        <v>2.4750000000000001</v>
      </c>
      <c r="DB268" s="82">
        <f t="shared" si="34"/>
        <v>11.495000000000001</v>
      </c>
    </row>
    <row r="269" spans="98:106" ht="19.5">
      <c r="CT269" s="182">
        <f>'TABELA UNIFICADA 2024'!E269</f>
        <v>0</v>
      </c>
      <c r="CU269" s="23">
        <f>'TABELA UNIFICADA 2024'!F269</f>
        <v>1</v>
      </c>
      <c r="CV269" s="79" t="str">
        <f t="shared" si="28"/>
        <v>AA</v>
      </c>
      <c r="CW269" s="78" t="str">
        <f t="shared" si="29"/>
        <v>A</v>
      </c>
      <c r="CX269" s="82">
        <f t="shared" si="30"/>
        <v>3.4100000000000006</v>
      </c>
      <c r="CY269" s="82">
        <f t="shared" si="31"/>
        <v>3.4100000000000006</v>
      </c>
      <c r="CZ269" s="82">
        <f t="shared" si="32"/>
        <v>2.2000000000000002</v>
      </c>
      <c r="DA269" s="82">
        <f t="shared" si="33"/>
        <v>2.4750000000000001</v>
      </c>
      <c r="DB269" s="82">
        <f t="shared" si="34"/>
        <v>11.495000000000001</v>
      </c>
    </row>
    <row r="270" spans="98:106" ht="19.5">
      <c r="CT270" s="182">
        <f>'TABELA UNIFICADA 2024'!E270</f>
        <v>16</v>
      </c>
      <c r="CU270" s="23">
        <f>'TABELA UNIFICADA 2024'!F270</f>
        <v>55</v>
      </c>
      <c r="CV270" s="79" t="str">
        <f t="shared" si="28"/>
        <v>BB</v>
      </c>
      <c r="CW270" s="78" t="str">
        <f t="shared" si="29"/>
        <v>A</v>
      </c>
      <c r="CX270" s="82">
        <f t="shared" si="30"/>
        <v>2.64</v>
      </c>
      <c r="CY270" s="82">
        <f t="shared" si="31"/>
        <v>2.5299999999999998</v>
      </c>
      <c r="CZ270" s="82">
        <f t="shared" si="32"/>
        <v>1.7600000000000002</v>
      </c>
      <c r="DA270" s="82">
        <f t="shared" si="33"/>
        <v>1.9800000000000002</v>
      </c>
      <c r="DB270" s="82">
        <f t="shared" si="34"/>
        <v>8.91</v>
      </c>
    </row>
    <row r="271" spans="98:106" ht="19.5">
      <c r="CT271" s="182">
        <f>'TABELA UNIFICADA 2024'!E271</f>
        <v>16</v>
      </c>
      <c r="CU271" s="23">
        <f>'TABELA UNIFICADA 2024'!F271</f>
        <v>55</v>
      </c>
      <c r="CV271" s="79" t="str">
        <f t="shared" si="28"/>
        <v>BB</v>
      </c>
      <c r="CW271" s="78" t="str">
        <f t="shared" si="29"/>
        <v>A</v>
      </c>
      <c r="CX271" s="82">
        <f t="shared" si="30"/>
        <v>2.64</v>
      </c>
      <c r="CY271" s="82">
        <f t="shared" si="31"/>
        <v>2.5299999999999998</v>
      </c>
      <c r="CZ271" s="82">
        <f t="shared" si="32"/>
        <v>1.7600000000000002</v>
      </c>
      <c r="DA271" s="82">
        <f t="shared" si="33"/>
        <v>1.9800000000000002</v>
      </c>
      <c r="DB271" s="82">
        <f t="shared" si="34"/>
        <v>8.91</v>
      </c>
    </row>
    <row r="272" spans="98:106" ht="19.5">
      <c r="CT272" s="182">
        <f>'TABELA UNIFICADA 2024'!E272</f>
        <v>24</v>
      </c>
      <c r="CU272" s="23">
        <f>'TABELA UNIFICADA 2024'!F272</f>
        <v>16</v>
      </c>
      <c r="CV272" s="79" t="str">
        <f t="shared" si="28"/>
        <v>BB</v>
      </c>
      <c r="CW272" s="78" t="str">
        <f t="shared" si="29"/>
        <v>B</v>
      </c>
      <c r="CX272" s="82">
        <f t="shared" si="30"/>
        <v>2.75</v>
      </c>
      <c r="CY272" s="82">
        <f t="shared" si="31"/>
        <v>2.64</v>
      </c>
      <c r="CZ272" s="82">
        <f t="shared" si="32"/>
        <v>1.7600000000000002</v>
      </c>
      <c r="DA272" s="82">
        <f t="shared" si="33"/>
        <v>1.9800000000000002</v>
      </c>
      <c r="DB272" s="82">
        <f t="shared" si="34"/>
        <v>9.1300000000000008</v>
      </c>
    </row>
    <row r="273" spans="98:106" ht="19.5">
      <c r="CT273" s="182">
        <f>'TABELA UNIFICADA 2024'!E273</f>
        <v>28</v>
      </c>
      <c r="CU273" s="23">
        <f>'TABELA UNIFICADA 2024'!F273</f>
        <v>20</v>
      </c>
      <c r="CV273" s="79" t="str">
        <f t="shared" si="28"/>
        <v>BB</v>
      </c>
      <c r="CW273" s="78" t="str">
        <f t="shared" si="29"/>
        <v>B</v>
      </c>
      <c r="CX273" s="82">
        <f t="shared" si="30"/>
        <v>2.75</v>
      </c>
      <c r="CY273" s="82">
        <f t="shared" si="31"/>
        <v>2.64</v>
      </c>
      <c r="CZ273" s="82">
        <f t="shared" si="32"/>
        <v>1.7600000000000002</v>
      </c>
      <c r="DA273" s="82">
        <f t="shared" si="33"/>
        <v>1.9800000000000002</v>
      </c>
      <c r="DB273" s="82">
        <f t="shared" si="34"/>
        <v>9.1300000000000008</v>
      </c>
    </row>
    <row r="274" spans="98:106" ht="19.5">
      <c r="CT274" s="182">
        <f>'TABELA UNIFICADA 2024'!E274</f>
        <v>38</v>
      </c>
      <c r="CU274" s="23">
        <f>'TABELA UNIFICADA 2024'!F274</f>
        <v>22</v>
      </c>
      <c r="CV274" s="79" t="str">
        <f t="shared" si="28"/>
        <v>BB</v>
      </c>
      <c r="CW274" s="78" t="str">
        <f t="shared" si="29"/>
        <v>C</v>
      </c>
      <c r="CX274" s="82">
        <f t="shared" si="30"/>
        <v>3.8500000000000005</v>
      </c>
      <c r="CY274" s="82">
        <f t="shared" si="31"/>
        <v>3.5200000000000005</v>
      </c>
      <c r="CZ274" s="82">
        <f t="shared" si="32"/>
        <v>1.7600000000000002</v>
      </c>
      <c r="DA274" s="82">
        <f t="shared" si="33"/>
        <v>1.9800000000000002</v>
      </c>
      <c r="DB274" s="82">
        <f t="shared" si="34"/>
        <v>11.110000000000001</v>
      </c>
    </row>
    <row r="275" spans="98:106" ht="19.5">
      <c r="CT275" s="182">
        <f>'TABELA UNIFICADA 2024'!E275</f>
        <v>42</v>
      </c>
      <c r="CU275" s="23">
        <f>'TABELA UNIFICADA 2024'!F275</f>
        <v>22</v>
      </c>
      <c r="CV275" s="79" t="str">
        <f t="shared" si="28"/>
        <v>BB</v>
      </c>
      <c r="CW275" s="78" t="str">
        <f t="shared" si="29"/>
        <v>D</v>
      </c>
      <c r="CX275" s="82">
        <f t="shared" si="30"/>
        <v>4.95</v>
      </c>
      <c r="CY275" s="82">
        <f t="shared" si="31"/>
        <v>5.5</v>
      </c>
      <c r="CZ275" s="82">
        <f t="shared" si="32"/>
        <v>2.75</v>
      </c>
      <c r="DA275" s="82">
        <f t="shared" si="33"/>
        <v>4.29</v>
      </c>
      <c r="DB275" s="82">
        <f t="shared" si="34"/>
        <v>17.489999999999998</v>
      </c>
    </row>
    <row r="276" spans="98:106" ht="19.5">
      <c r="CT276" s="182">
        <f>'TABELA UNIFICADA 2024'!E276</f>
        <v>0</v>
      </c>
      <c r="CU276" s="23">
        <f>'TABELA UNIFICADA 2024'!F276</f>
        <v>97</v>
      </c>
      <c r="CV276" s="79" t="str">
        <f t="shared" si="28"/>
        <v>CC</v>
      </c>
      <c r="CW276" s="78" t="str">
        <f t="shared" si="29"/>
        <v>A</v>
      </c>
      <c r="CX276" s="82">
        <f t="shared" si="30"/>
        <v>2.2000000000000002</v>
      </c>
      <c r="CY276" s="82">
        <f t="shared" si="31"/>
        <v>2.2000000000000002</v>
      </c>
      <c r="CZ276" s="82">
        <f t="shared" si="32"/>
        <v>1.4850000000000003</v>
      </c>
      <c r="DA276" s="82">
        <f t="shared" si="33"/>
        <v>1.4850000000000003</v>
      </c>
      <c r="DB276" s="82">
        <f t="shared" si="34"/>
        <v>7.370000000000001</v>
      </c>
    </row>
    <row r="277" spans="98:106" ht="19.5">
      <c r="CT277" s="182">
        <f>'TABELA UNIFICADA 2024'!E277</f>
        <v>24</v>
      </c>
      <c r="CU277" s="23">
        <f>'TABELA UNIFICADA 2024'!F277</f>
        <v>3</v>
      </c>
      <c r="CV277" s="79" t="str">
        <f t="shared" si="28"/>
        <v>AA</v>
      </c>
      <c r="CW277" s="78" t="str">
        <f t="shared" si="29"/>
        <v>B</v>
      </c>
      <c r="CX277" s="82">
        <f t="shared" si="30"/>
        <v>3.5200000000000005</v>
      </c>
      <c r="CY277" s="82">
        <f t="shared" si="31"/>
        <v>3.5200000000000005</v>
      </c>
      <c r="CZ277" s="82">
        <f t="shared" si="32"/>
        <v>2.2000000000000002</v>
      </c>
      <c r="DA277" s="82">
        <f t="shared" si="33"/>
        <v>2.4750000000000001</v>
      </c>
      <c r="DB277" s="82">
        <f t="shared" si="34"/>
        <v>11.715000000000002</v>
      </c>
    </row>
    <row r="278" spans="98:106" ht="19.5">
      <c r="CT278" s="182">
        <f>'TABELA UNIFICADA 2024'!E278</f>
        <v>0</v>
      </c>
      <c r="CU278" s="23">
        <f>'TABELA UNIFICADA 2024'!F278</f>
        <v>1</v>
      </c>
      <c r="CV278" s="79" t="str">
        <f t="shared" si="28"/>
        <v>AA</v>
      </c>
      <c r="CW278" s="78" t="str">
        <f t="shared" si="29"/>
        <v>A</v>
      </c>
      <c r="CX278" s="82">
        <f t="shared" si="30"/>
        <v>3.4100000000000006</v>
      </c>
      <c r="CY278" s="82">
        <f t="shared" si="31"/>
        <v>3.4100000000000006</v>
      </c>
      <c r="CZ278" s="82">
        <f t="shared" si="32"/>
        <v>2.2000000000000002</v>
      </c>
      <c r="DA278" s="82">
        <f t="shared" si="33"/>
        <v>2.4750000000000001</v>
      </c>
      <c r="DB278" s="82">
        <f t="shared" si="34"/>
        <v>11.495000000000001</v>
      </c>
    </row>
    <row r="279" spans="98:106" ht="19.5">
      <c r="CT279" s="182">
        <f>'TABELA UNIFICADA 2024'!E279</f>
        <v>0</v>
      </c>
      <c r="CU279" s="23">
        <f>'TABELA UNIFICADA 2024'!F279</f>
        <v>1</v>
      </c>
      <c r="CV279" s="79" t="str">
        <f t="shared" si="28"/>
        <v>AA</v>
      </c>
      <c r="CW279" s="78" t="str">
        <f t="shared" si="29"/>
        <v>A</v>
      </c>
      <c r="CX279" s="82">
        <f t="shared" si="30"/>
        <v>3.4100000000000006</v>
      </c>
      <c r="CY279" s="82">
        <f t="shared" si="31"/>
        <v>3.4100000000000006</v>
      </c>
      <c r="CZ279" s="82">
        <f t="shared" si="32"/>
        <v>2.2000000000000002</v>
      </c>
      <c r="DA279" s="82">
        <f t="shared" si="33"/>
        <v>2.4750000000000001</v>
      </c>
      <c r="DB279" s="82">
        <f t="shared" si="34"/>
        <v>11.495000000000001</v>
      </c>
    </row>
    <row r="280" spans="98:106" ht="19.5">
      <c r="CT280" s="182">
        <f>'TABELA UNIFICADA 2024'!E280</f>
        <v>0</v>
      </c>
      <c r="CU280" s="23">
        <f>'TABELA UNIFICADA 2024'!F280</f>
        <v>2</v>
      </c>
      <c r="CV280" s="79" t="str">
        <f t="shared" si="28"/>
        <v>AA</v>
      </c>
      <c r="CW280" s="78" t="str">
        <f t="shared" si="29"/>
        <v>A</v>
      </c>
      <c r="CX280" s="82">
        <f t="shared" si="30"/>
        <v>3.4100000000000006</v>
      </c>
      <c r="CY280" s="82">
        <f t="shared" si="31"/>
        <v>3.4100000000000006</v>
      </c>
      <c r="CZ280" s="82">
        <f t="shared" si="32"/>
        <v>2.2000000000000002</v>
      </c>
      <c r="DA280" s="82">
        <f t="shared" si="33"/>
        <v>2.4750000000000001</v>
      </c>
      <c r="DB280" s="82">
        <f t="shared" si="34"/>
        <v>11.495000000000001</v>
      </c>
    </row>
    <row r="281" spans="98:106" ht="19.5">
      <c r="CT281" s="182">
        <f>'TABELA UNIFICADA 2024'!E281</f>
        <v>0</v>
      </c>
      <c r="CU281" s="23">
        <f>'TABELA UNIFICADA 2024'!F281</f>
        <v>1</v>
      </c>
      <c r="CV281" s="79" t="str">
        <f t="shared" si="28"/>
        <v>AA</v>
      </c>
      <c r="CW281" s="78" t="str">
        <f t="shared" si="29"/>
        <v>A</v>
      </c>
      <c r="CX281" s="82">
        <f t="shared" si="30"/>
        <v>3.4100000000000006</v>
      </c>
      <c r="CY281" s="82">
        <f t="shared" si="31"/>
        <v>3.4100000000000006</v>
      </c>
      <c r="CZ281" s="82">
        <f t="shared" si="32"/>
        <v>2.2000000000000002</v>
      </c>
      <c r="DA281" s="82">
        <f t="shared" si="33"/>
        <v>2.4750000000000001</v>
      </c>
      <c r="DB281" s="82">
        <f t="shared" si="34"/>
        <v>11.495000000000001</v>
      </c>
    </row>
    <row r="282" spans="98:106" ht="19.5">
      <c r="CT282" s="182">
        <f>'TABELA UNIFICADA 2024'!E282</f>
        <v>0</v>
      </c>
      <c r="CU282" s="23">
        <f>'TABELA UNIFICADA 2024'!F282</f>
        <v>2</v>
      </c>
      <c r="CV282" s="79" t="str">
        <f t="shared" si="28"/>
        <v>AA</v>
      </c>
      <c r="CW282" s="78" t="str">
        <f t="shared" si="29"/>
        <v>A</v>
      </c>
      <c r="CX282" s="82">
        <f t="shared" si="30"/>
        <v>3.4100000000000006</v>
      </c>
      <c r="CY282" s="82">
        <f t="shared" si="31"/>
        <v>3.4100000000000006</v>
      </c>
      <c r="CZ282" s="82">
        <f t="shared" si="32"/>
        <v>2.2000000000000002</v>
      </c>
      <c r="DA282" s="82">
        <f t="shared" si="33"/>
        <v>2.4750000000000001</v>
      </c>
      <c r="DB282" s="82">
        <f t="shared" si="34"/>
        <v>11.495000000000001</v>
      </c>
    </row>
    <row r="283" spans="98:106" ht="19.5">
      <c r="CT283" s="182">
        <f>'TABELA UNIFICADA 2024'!E283</f>
        <v>0</v>
      </c>
      <c r="CU283" s="23">
        <f>'TABELA UNIFICADA 2024'!F283</f>
        <v>6</v>
      </c>
      <c r="CV283" s="79" t="str">
        <f t="shared" si="28"/>
        <v>AA</v>
      </c>
      <c r="CW283" s="78" t="str">
        <f t="shared" si="29"/>
        <v>A</v>
      </c>
      <c r="CX283" s="82">
        <f t="shared" si="30"/>
        <v>3.4100000000000006</v>
      </c>
      <c r="CY283" s="82">
        <f t="shared" si="31"/>
        <v>3.4100000000000006</v>
      </c>
      <c r="CZ283" s="82">
        <f t="shared" si="32"/>
        <v>2.2000000000000002</v>
      </c>
      <c r="DA283" s="82">
        <f t="shared" si="33"/>
        <v>2.4750000000000001</v>
      </c>
      <c r="DB283" s="82">
        <f t="shared" si="34"/>
        <v>11.495000000000001</v>
      </c>
    </row>
    <row r="284" spans="98:106" ht="19.5">
      <c r="CT284" s="182">
        <f>'TABELA UNIFICADA 2024'!E284</f>
        <v>0</v>
      </c>
      <c r="CU284" s="23">
        <f>'TABELA UNIFICADA 2024'!F284</f>
        <v>1</v>
      </c>
      <c r="CV284" s="79" t="str">
        <f t="shared" si="28"/>
        <v>AA</v>
      </c>
      <c r="CW284" s="78" t="str">
        <f t="shared" si="29"/>
        <v>A</v>
      </c>
      <c r="CX284" s="82">
        <f t="shared" si="30"/>
        <v>3.4100000000000006</v>
      </c>
      <c r="CY284" s="82">
        <f t="shared" si="31"/>
        <v>3.4100000000000006</v>
      </c>
      <c r="CZ284" s="82">
        <f t="shared" si="32"/>
        <v>2.2000000000000002</v>
      </c>
      <c r="DA284" s="82">
        <f t="shared" si="33"/>
        <v>2.4750000000000001</v>
      </c>
      <c r="DB284" s="82">
        <f t="shared" si="34"/>
        <v>11.495000000000001</v>
      </c>
    </row>
    <row r="285" spans="98:106" ht="19.5">
      <c r="CT285" s="182">
        <f>'TABELA UNIFICADA 2024'!E285</f>
        <v>0</v>
      </c>
      <c r="CU285" s="23">
        <f>'TABELA UNIFICADA 2024'!F285</f>
        <v>1</v>
      </c>
      <c r="CV285" s="79" t="str">
        <f t="shared" si="28"/>
        <v>AA</v>
      </c>
      <c r="CW285" s="78" t="str">
        <f t="shared" si="29"/>
        <v>A</v>
      </c>
      <c r="CX285" s="82">
        <f t="shared" si="30"/>
        <v>3.4100000000000006</v>
      </c>
      <c r="CY285" s="82">
        <f t="shared" si="31"/>
        <v>3.4100000000000006</v>
      </c>
      <c r="CZ285" s="82">
        <f t="shared" si="32"/>
        <v>2.2000000000000002</v>
      </c>
      <c r="DA285" s="82">
        <f t="shared" si="33"/>
        <v>2.4750000000000001</v>
      </c>
      <c r="DB285" s="82">
        <f t="shared" si="34"/>
        <v>11.495000000000001</v>
      </c>
    </row>
    <row r="286" spans="98:106" ht="19.5">
      <c r="CT286" s="182">
        <f>'TABELA UNIFICADA 2024'!E286</f>
        <v>19</v>
      </c>
      <c r="CU286" s="23">
        <f>'TABELA UNIFICADA 2024'!F286</f>
        <v>22</v>
      </c>
      <c r="CV286" s="79" t="str">
        <f t="shared" si="28"/>
        <v>BB</v>
      </c>
      <c r="CW286" s="78" t="str">
        <f t="shared" si="29"/>
        <v>A</v>
      </c>
      <c r="CX286" s="82">
        <f t="shared" si="30"/>
        <v>2.64</v>
      </c>
      <c r="CY286" s="82">
        <f t="shared" si="31"/>
        <v>2.5299999999999998</v>
      </c>
      <c r="CZ286" s="82">
        <f t="shared" si="32"/>
        <v>1.7600000000000002</v>
      </c>
      <c r="DA286" s="82">
        <f t="shared" si="33"/>
        <v>1.9800000000000002</v>
      </c>
      <c r="DB286" s="82">
        <f t="shared" si="34"/>
        <v>8.91</v>
      </c>
    </row>
    <row r="287" spans="98:106" ht="19.5">
      <c r="CT287" s="182">
        <f>'TABELA UNIFICADA 2024'!E287</f>
        <v>19</v>
      </c>
      <c r="CU287" s="23">
        <f>'TABELA UNIFICADA 2024'!F287</f>
        <v>22</v>
      </c>
      <c r="CV287" s="79" t="str">
        <f t="shared" si="28"/>
        <v>BB</v>
      </c>
      <c r="CW287" s="78" t="str">
        <f t="shared" si="29"/>
        <v>A</v>
      </c>
      <c r="CX287" s="82">
        <f t="shared" si="30"/>
        <v>2.64</v>
      </c>
      <c r="CY287" s="82">
        <f t="shared" si="31"/>
        <v>2.5299999999999998</v>
      </c>
      <c r="CZ287" s="82">
        <f t="shared" si="32"/>
        <v>1.7600000000000002</v>
      </c>
      <c r="DA287" s="82">
        <f t="shared" si="33"/>
        <v>1.9800000000000002</v>
      </c>
      <c r="DB287" s="82">
        <f t="shared" si="34"/>
        <v>8.91</v>
      </c>
    </row>
    <row r="288" spans="98:106" ht="19.5">
      <c r="CT288" s="182">
        <f>'TABELA UNIFICADA 2024'!E288</f>
        <v>55</v>
      </c>
      <c r="CU288" s="23">
        <f>'TABELA UNIFICADA 2024'!F288</f>
        <v>16</v>
      </c>
      <c r="CV288" s="79" t="str">
        <f t="shared" si="28"/>
        <v>BB</v>
      </c>
      <c r="CW288" s="78" t="str">
        <f t="shared" si="29"/>
        <v>E</v>
      </c>
      <c r="CX288" s="82">
        <f t="shared" si="30"/>
        <v>7.5900000000000007</v>
      </c>
      <c r="CY288" s="82">
        <f t="shared" si="31"/>
        <v>9.9</v>
      </c>
      <c r="CZ288" s="82">
        <f t="shared" si="32"/>
        <v>3.74</v>
      </c>
      <c r="DA288" s="82">
        <f t="shared" si="33"/>
        <v>6.38</v>
      </c>
      <c r="DB288" s="82">
        <f t="shared" si="34"/>
        <v>27.610000000000003</v>
      </c>
    </row>
    <row r="289" spans="98:106" ht="19.5">
      <c r="CT289" s="182">
        <f>'TABELA UNIFICADA 2024'!E289</f>
        <v>24</v>
      </c>
      <c r="CU289" s="23">
        <f>'TABELA UNIFICADA 2024'!F289</f>
        <v>66</v>
      </c>
      <c r="CV289" s="79" t="str">
        <f t="shared" si="28"/>
        <v>CC</v>
      </c>
      <c r="CW289" s="78" t="str">
        <f t="shared" si="29"/>
        <v>B</v>
      </c>
      <c r="CX289" s="82">
        <f t="shared" si="30"/>
        <v>2.2000000000000002</v>
      </c>
      <c r="CY289" s="82">
        <f t="shared" si="31"/>
        <v>2.2000000000000002</v>
      </c>
      <c r="CZ289" s="82">
        <f t="shared" si="32"/>
        <v>1.4850000000000003</v>
      </c>
      <c r="DA289" s="82">
        <f t="shared" si="33"/>
        <v>1.4850000000000003</v>
      </c>
      <c r="DB289" s="82">
        <f t="shared" si="34"/>
        <v>7.370000000000001</v>
      </c>
    </row>
    <row r="290" spans="98:106" ht="19.5">
      <c r="CT290" s="182">
        <f>'TABELA UNIFICADA 2024'!E290</f>
        <v>19.05</v>
      </c>
      <c r="CU290" s="23">
        <f>'TABELA UNIFICADA 2024'!F290</f>
        <v>15</v>
      </c>
      <c r="CV290" s="79" t="str">
        <f t="shared" si="28"/>
        <v>BB</v>
      </c>
      <c r="CW290" s="78" t="str">
        <f t="shared" si="29"/>
        <v>A</v>
      </c>
      <c r="CX290" s="82">
        <f t="shared" si="30"/>
        <v>2.64</v>
      </c>
      <c r="CY290" s="82">
        <f t="shared" si="31"/>
        <v>2.5299999999999998</v>
      </c>
      <c r="CZ290" s="82">
        <f t="shared" si="32"/>
        <v>1.7600000000000002</v>
      </c>
      <c r="DA290" s="82">
        <f t="shared" si="33"/>
        <v>1.9800000000000002</v>
      </c>
      <c r="DB290" s="82">
        <f t="shared" si="34"/>
        <v>8.91</v>
      </c>
    </row>
    <row r="291" spans="98:106" ht="19.5">
      <c r="CT291" s="182">
        <f>'TABELA UNIFICADA 2024'!E291</f>
        <v>14</v>
      </c>
      <c r="CU291" s="23">
        <f>'TABELA UNIFICADA 2024'!F291</f>
        <v>38</v>
      </c>
      <c r="CV291" s="79" t="str">
        <f t="shared" si="28"/>
        <v>BB</v>
      </c>
      <c r="CW291" s="78" t="str">
        <f t="shared" si="29"/>
        <v>A</v>
      </c>
      <c r="CX291" s="82">
        <f t="shared" si="30"/>
        <v>2.64</v>
      </c>
      <c r="CY291" s="82">
        <f t="shared" si="31"/>
        <v>2.5299999999999998</v>
      </c>
      <c r="CZ291" s="82">
        <f t="shared" si="32"/>
        <v>1.7600000000000002</v>
      </c>
      <c r="DA291" s="82">
        <f t="shared" si="33"/>
        <v>1.9800000000000002</v>
      </c>
      <c r="DB291" s="82">
        <f t="shared" si="34"/>
        <v>8.91</v>
      </c>
    </row>
    <row r="292" spans="98:106" ht="19.5">
      <c r="CT292" s="182">
        <f>'TABELA UNIFICADA 2024'!E292</f>
        <v>19</v>
      </c>
      <c r="CU292" s="23">
        <f>'TABELA UNIFICADA 2024'!F292</f>
        <v>5</v>
      </c>
      <c r="CV292" s="79" t="str">
        <f t="shared" si="28"/>
        <v>AA</v>
      </c>
      <c r="CW292" s="78" t="str">
        <f t="shared" si="29"/>
        <v>A</v>
      </c>
      <c r="CX292" s="82">
        <f t="shared" si="30"/>
        <v>3.4100000000000006</v>
      </c>
      <c r="CY292" s="82">
        <f t="shared" si="31"/>
        <v>3.4100000000000006</v>
      </c>
      <c r="CZ292" s="82">
        <f t="shared" si="32"/>
        <v>2.2000000000000002</v>
      </c>
      <c r="DA292" s="82">
        <f t="shared" si="33"/>
        <v>2.4750000000000001</v>
      </c>
      <c r="DB292" s="82">
        <f t="shared" si="34"/>
        <v>11.495000000000001</v>
      </c>
    </row>
    <row r="293" spans="98:106" ht="19.5">
      <c r="CT293" s="182">
        <f>'TABELA UNIFICADA 2024'!E293</f>
        <v>28</v>
      </c>
      <c r="CU293" s="23">
        <f>'TABELA UNIFICADA 2024'!F293</f>
        <v>44</v>
      </c>
      <c r="CV293" s="79" t="str">
        <f t="shared" ref="CV293:CV356" si="35">IF(CU293&lt;&gt;0,(IF(AND(CU293&lt;=10,ISBLANK(CU293)=FALSE),"AA",IF(AND(CU293&gt;10,CU293&lt;=59),"BB",IF(AND(CU293&gt;59,CU293&lt;=99),"CC",IF(CU293&gt;99,"DD","-"))))),"0")</f>
        <v>BB</v>
      </c>
      <c r="CW293" s="78" t="str">
        <f t="shared" ref="CW293:CW356" si="36">IF(CU293&lt;&gt;0,(IF(AND(CT293&lt;23,ISBLANK(CT293)=FALSE),"A",IF(AND(CT293&gt;=23,CT293&lt;31),"B",IF(AND(CT293&gt;=31,CT293&lt;39),"C",IF(AND(CT293&gt;=39,CT293&lt;=45),"D",IF(CT293&gt;45,"E","-")))))),0)</f>
        <v>B</v>
      </c>
      <c r="CX293" s="82">
        <f t="shared" ref="CX293:CX356" si="37">(IF(CV293="AA",IF(CW293="A",VLOOKUP(CW293,$B$2:$F$6,2,1),IF(CW293="B",VLOOKUP(CW293,$B$2:$F$6,2,1),IF(CW293="C",VLOOKUP(CW293,$B$2:$F$6,2,1),IF(CW293="D",VLOOKUP(CW293,$B$2:$F$6,2,1),IF(CW293="E",VLOOKUP(CW293,$B$2:$F$6,2,1),"-"))))),IF(CV293="BB",IF(CW293="A",VLOOKUP(CW293,$B$8:$F$12,2,1),IF(CW293="B",VLOOKUP(CW293,$B$8:$F$12,2,1),IF(CW293="C",VLOOKUP(CW293,$B$8:$F$12,2,1),IF(CW293="D",VLOOKUP(CW293,$B$8:$F$12,2,1),IF(CW293="E",VLOOKUP(CW293,$B$8:$F$12,2,1),"-"))))),IF(CV293="CC",IF(CW293="A",VLOOKUP(CW293,$B$14:$F$18,2,1),IF(CW293="B",VLOOKUP(CW293,$B$14:$F$18,2,1),IF(CW293="C",VLOOKUP(CW293,$B$14:$F$18,2,1),IF(CW293="D",VLOOKUP(CW293,$B$14:$F$18,2,1),IF(CW293="E",VLOOKUP(CW293,$B$14:$F$18,2,1),"-"))))),IF(CV293="DD",IF(CW293="A",VLOOKUP(CW293,$B$20:$F$24,2,1),IF(CW293="B",VLOOKUP(CW293,$B$20:$F$24,2,1),IF(CW293="C",VLOOKUP(CW293,$B$20:$F$24,2,1),IF(CW293="D",VLOOKUP(CW293,$B$20:$F$24,2,1),IF(CW293="E",VLOOKUP(CW293,$B$20:$F$24,2,1),0))))),0)))))</f>
        <v>2.75</v>
      </c>
      <c r="CY293" s="82">
        <f t="shared" ref="CY293:CY356" si="38">(IF(CV293="AA",IF(CW293="A",VLOOKUP(CW293,$B$2:$F$6,3,1),IF(CW293="B",VLOOKUP(CW293,$B$2:$F$6,3,1),IF(CW293="C",VLOOKUP(CW293,$B$2:$F$6,3,1),IF(CW293="D",VLOOKUP(CW293,$B$2:$F$6,3,1),IF(CW293="E",VLOOKUP(CW293,$B$2:$F$6,3,1),"-"))))),IF(CV293="BB",IF(CW293="A",VLOOKUP(CW293,$B$8:$F$12,3,1),IF(CW293="B",VLOOKUP(CW293,$B$8:$F$12,3,1),IF(CW293="C",VLOOKUP(CW293,$B$8:$F$12,3,1),IF(CW293="D",VLOOKUP(CW293,$B$8:$F$12,3,1),IF(CW293="E",VLOOKUP(CW293,$B$8:$F$12,3,1),"-"))))),IF(CV293="CC",IF(CW293="A",VLOOKUP(CW293,$B$14:$F$18,3,1),IF(CW293="B",VLOOKUP(CW293,$B$14:$F$18,3,1),IF(CW293="C",VLOOKUP(CW293,$B$14:$F$18,3,1),IF(CW293="D",VLOOKUP(CW293,$B$14:$F$18,3,1),IF(CW293="E",VLOOKUP(CW293,$B$14:$F$18,3,1),"-"))))),IF(CV293="DD",IF(CW293="A",VLOOKUP(CW293,$B$20:$F$24,3,1),IF(CW293="B",VLOOKUP(CW293,$B$20:$F$24,3,1),IF(CW293="C",VLOOKUP(CW293,$B$20:$F$24,3,1),IF(CW293="D",VLOOKUP(CW293,$B$20:$F$24,3,1),IF(CW293="E",VLOOKUP(CW293,$B$20:$F$24,3,1),0))))),0)))))</f>
        <v>2.64</v>
      </c>
      <c r="CZ293" s="82">
        <f t="shared" ref="CZ293:CZ356" si="39">(IF(CV293="AA",IF(CW293="A",VLOOKUP(CW293,$B$2:$F$6,4,1),IF(CW293="B",VLOOKUP(CW293,$B$2:$F$6,4,1),IF(CW293="C",VLOOKUP(CW293,$B$2:$F$6,4,1),IF(CW293="D",VLOOKUP(CW293,$B$2:$F$6,4,1),IF(CW293="E",VLOOKUP(CW293,$B$2:$F$6,4,1),"-"))))),IF(CV293="BB",IF(CW293="A",VLOOKUP(CW293,$B$8:$F$12,4,1),IF(CW293="B",VLOOKUP(CW293,$B$8:$F$12,4,1),IF(CW293="C",VLOOKUP(CW293,$B$8:$F$12,4,1),IF(CW293="D",VLOOKUP(CW293,$B$8:$F$12,4,1),IF(CW293="E",VLOOKUP(CW293,$B$8:$F$12,4,1),"-"))))),IF(CV293="CC",IF(CW293="A",VLOOKUP(CW293,$B$14:$F$18,4,1),IF(CW293="B",VLOOKUP(CW293,$B$14:$F$18,4,1),IF(CW293="C",VLOOKUP(CW293,$B$14:$F$18,4,1),IF(CW293="D",VLOOKUP(CW293,$B$14:$F$18,4,1),IF(CW293="E",VLOOKUP(CW293,$B$14:$F$18,4,1),"-"))))),IF(CV293="DD",IF(CW293="A",VLOOKUP(CW293,$B$20:$F$24,4,1),IF(CW293="B",VLOOKUP(CW293,$B$20:$F$24,4,1),IF(CW293="C",VLOOKUP(CW293,$B$20:$F$24,4,1),IF(CW293="D",VLOOKUP(CW293,$B$20:$F$24,4,1),IF(CW293="E",VLOOKUP(CW293,$B$20:$F$24,4,1),0))))),0)))))</f>
        <v>1.7600000000000002</v>
      </c>
      <c r="DA293" s="82">
        <f t="shared" ref="DA293:DA356" si="40">(IF(CV293="AA",IF(CW293="A",VLOOKUP(CW293,$B$2:$F$6,5,1),IF(CW293="B",VLOOKUP(CW293,$B$2:$F$6,5,1),IF(CW293="C",VLOOKUP(CW293,$B$2:$F$6,5,1),IF(CW293="D",VLOOKUP(CW293,$B$2:$F$6,5,1),IF(CW293="E",VLOOKUP(CW293,$B$2:$F$6,5,1),1))))),IF(CV293="BB",IF(CW293="A",VLOOKUP(CW293,$B$8:$F$12,5,1),IF(CW293="B",VLOOKUP(CW293,$B$8:$F$12,5,1),IF(CW293="C",VLOOKUP(CW293,$B$8:$F$12,5,1),IF(CW293="D",VLOOKUP(CW293,$B$8:$F$12,5,1),IF(CW293="E",VLOOKUP(CW293,$B$8:$F$12,5,1),1))))),IF(CV293="CC",IF(CW293="A",VLOOKUP(CW293,$B$14:$F$18,5,1),IF(CW293="B",VLOOKUP(CW293,$B$14:$F$18,5,1),IF(CW293="C",VLOOKUP(CW293,$B$14:$F$18,5,1),IF(CW293="D",VLOOKUP(CW293,$B$14:$F$18,5,1),IF(CW293="E",VLOOKUP(CW293,$B$14:$F$18,5,1),1))))),IF(CV293="DD",IF(CW293="A",VLOOKUP(CW293,$B$20:$F$24,5,1),IF(CW293="B",VLOOKUP(CW293,$B$20:$F$24,5,1),IF(CW293="C",VLOOKUP(CW293,$B$20:$F$24,5,1),IF(CW293="D",VLOOKUP(CW293,$B$20:$F$24,5,1),IF(CW293="E",VLOOKUP(CW293,$B$20:$F$24,5,1),1))))),0)))))</f>
        <v>1.9800000000000002</v>
      </c>
      <c r="DB293" s="82">
        <f t="shared" ref="DB293:DB356" si="41">SUM(CX293:DA293)</f>
        <v>9.1300000000000008</v>
      </c>
    </row>
    <row r="294" spans="98:106" ht="19.5">
      <c r="CT294" s="182">
        <f>'TABELA UNIFICADA 2024'!E294</f>
        <v>12.7</v>
      </c>
      <c r="CU294" s="23">
        <f>'TABELA UNIFICADA 2024'!F294</f>
        <v>55</v>
      </c>
      <c r="CV294" s="79" t="str">
        <f t="shared" si="35"/>
        <v>BB</v>
      </c>
      <c r="CW294" s="78" t="str">
        <f t="shared" si="36"/>
        <v>A</v>
      </c>
      <c r="CX294" s="82">
        <f t="shared" si="37"/>
        <v>2.64</v>
      </c>
      <c r="CY294" s="82">
        <f t="shared" si="38"/>
        <v>2.5299999999999998</v>
      </c>
      <c r="CZ294" s="82">
        <f t="shared" si="39"/>
        <v>1.7600000000000002</v>
      </c>
      <c r="DA294" s="82">
        <f t="shared" si="40"/>
        <v>1.9800000000000002</v>
      </c>
      <c r="DB294" s="82">
        <f t="shared" si="41"/>
        <v>8.91</v>
      </c>
    </row>
    <row r="295" spans="98:106" ht="19.5">
      <c r="CT295" s="182">
        <f>'TABELA UNIFICADA 2024'!E295</f>
        <v>48</v>
      </c>
      <c r="CU295" s="23">
        <f>'TABELA UNIFICADA 2024'!F295</f>
        <v>16</v>
      </c>
      <c r="CV295" s="79" t="str">
        <f t="shared" si="35"/>
        <v>BB</v>
      </c>
      <c r="CW295" s="78" t="str">
        <f t="shared" si="36"/>
        <v>E</v>
      </c>
      <c r="CX295" s="82">
        <f t="shared" si="37"/>
        <v>7.5900000000000007</v>
      </c>
      <c r="CY295" s="82">
        <f t="shared" si="38"/>
        <v>9.9</v>
      </c>
      <c r="CZ295" s="82">
        <f t="shared" si="39"/>
        <v>3.74</v>
      </c>
      <c r="DA295" s="82">
        <f t="shared" si="40"/>
        <v>6.38</v>
      </c>
      <c r="DB295" s="82">
        <f t="shared" si="41"/>
        <v>27.610000000000003</v>
      </c>
    </row>
    <row r="296" spans="98:106" ht="19.5">
      <c r="CT296" s="182">
        <f>'TABELA UNIFICADA 2024'!E296</f>
        <v>0</v>
      </c>
      <c r="CU296" s="23">
        <f>'TABELA UNIFICADA 2024'!F296</f>
        <v>4</v>
      </c>
      <c r="CV296" s="79" t="str">
        <f t="shared" si="35"/>
        <v>AA</v>
      </c>
      <c r="CW296" s="78" t="str">
        <f t="shared" si="36"/>
        <v>A</v>
      </c>
      <c r="CX296" s="82">
        <f t="shared" si="37"/>
        <v>3.4100000000000006</v>
      </c>
      <c r="CY296" s="82">
        <f t="shared" si="38"/>
        <v>3.4100000000000006</v>
      </c>
      <c r="CZ296" s="82">
        <f t="shared" si="39"/>
        <v>2.2000000000000002</v>
      </c>
      <c r="DA296" s="82">
        <f t="shared" si="40"/>
        <v>2.4750000000000001</v>
      </c>
      <c r="DB296" s="82">
        <f t="shared" si="41"/>
        <v>11.495000000000001</v>
      </c>
    </row>
    <row r="297" spans="98:106" ht="19.5">
      <c r="CT297" s="182">
        <f>'TABELA UNIFICADA 2024'!E297</f>
        <v>0</v>
      </c>
      <c r="CU297" s="23">
        <f>'TABELA UNIFICADA 2024'!F297</f>
        <v>1</v>
      </c>
      <c r="CV297" s="79" t="str">
        <f t="shared" si="35"/>
        <v>AA</v>
      </c>
      <c r="CW297" s="78" t="str">
        <f t="shared" si="36"/>
        <v>A</v>
      </c>
      <c r="CX297" s="82">
        <f t="shared" si="37"/>
        <v>3.4100000000000006</v>
      </c>
      <c r="CY297" s="82">
        <f t="shared" si="38"/>
        <v>3.4100000000000006</v>
      </c>
      <c r="CZ297" s="82">
        <f t="shared" si="39"/>
        <v>2.2000000000000002</v>
      </c>
      <c r="DA297" s="82">
        <f t="shared" si="40"/>
        <v>2.4750000000000001</v>
      </c>
      <c r="DB297" s="82">
        <f t="shared" si="41"/>
        <v>11.495000000000001</v>
      </c>
    </row>
    <row r="298" spans="98:106" ht="19.5">
      <c r="CT298" s="182">
        <f>'TABELA UNIFICADA 2024'!E298</f>
        <v>0</v>
      </c>
      <c r="CU298" s="23">
        <f>'TABELA UNIFICADA 2024'!F298</f>
        <v>1</v>
      </c>
      <c r="CV298" s="79" t="str">
        <f t="shared" si="35"/>
        <v>AA</v>
      </c>
      <c r="CW298" s="78" t="str">
        <f t="shared" si="36"/>
        <v>A</v>
      </c>
      <c r="CX298" s="82">
        <f t="shared" si="37"/>
        <v>3.4100000000000006</v>
      </c>
      <c r="CY298" s="82">
        <f t="shared" si="38"/>
        <v>3.4100000000000006</v>
      </c>
      <c r="CZ298" s="82">
        <f t="shared" si="39"/>
        <v>2.2000000000000002</v>
      </c>
      <c r="DA298" s="82">
        <f t="shared" si="40"/>
        <v>2.4750000000000001</v>
      </c>
      <c r="DB298" s="82">
        <f t="shared" si="41"/>
        <v>11.495000000000001</v>
      </c>
    </row>
    <row r="299" spans="98:106" ht="19.5">
      <c r="CT299" s="182">
        <f>'TABELA UNIFICADA 2024'!E299</f>
        <v>0</v>
      </c>
      <c r="CU299" s="23">
        <f>'TABELA UNIFICADA 2024'!F299</f>
        <v>6</v>
      </c>
      <c r="CV299" s="79" t="str">
        <f t="shared" si="35"/>
        <v>AA</v>
      </c>
      <c r="CW299" s="78" t="str">
        <f t="shared" si="36"/>
        <v>A</v>
      </c>
      <c r="CX299" s="82">
        <f t="shared" si="37"/>
        <v>3.4100000000000006</v>
      </c>
      <c r="CY299" s="82">
        <f t="shared" si="38"/>
        <v>3.4100000000000006</v>
      </c>
      <c r="CZ299" s="82">
        <f t="shared" si="39"/>
        <v>2.2000000000000002</v>
      </c>
      <c r="DA299" s="82">
        <f t="shared" si="40"/>
        <v>2.4750000000000001</v>
      </c>
      <c r="DB299" s="82">
        <f t="shared" si="41"/>
        <v>11.495000000000001</v>
      </c>
    </row>
    <row r="300" spans="98:106" ht="19.5">
      <c r="CT300" s="182">
        <f>'TABELA UNIFICADA 2024'!E300</f>
        <v>0</v>
      </c>
      <c r="CU300" s="23">
        <f>'TABELA UNIFICADA 2024'!F300</f>
        <v>6</v>
      </c>
      <c r="CV300" s="79" t="str">
        <f t="shared" si="35"/>
        <v>AA</v>
      </c>
      <c r="CW300" s="78" t="str">
        <f t="shared" si="36"/>
        <v>A</v>
      </c>
      <c r="CX300" s="82">
        <f t="shared" si="37"/>
        <v>3.4100000000000006</v>
      </c>
      <c r="CY300" s="82">
        <f t="shared" si="38"/>
        <v>3.4100000000000006</v>
      </c>
      <c r="CZ300" s="82">
        <f t="shared" si="39"/>
        <v>2.2000000000000002</v>
      </c>
      <c r="DA300" s="82">
        <f t="shared" si="40"/>
        <v>2.4750000000000001</v>
      </c>
      <c r="DB300" s="82">
        <f t="shared" si="41"/>
        <v>11.495000000000001</v>
      </c>
    </row>
    <row r="301" spans="98:106" ht="19.5">
      <c r="CT301" s="182">
        <f>'TABELA UNIFICADA 2024'!E301</f>
        <v>0</v>
      </c>
      <c r="CU301" s="23">
        <f>'TABELA UNIFICADA 2024'!F301</f>
        <v>1</v>
      </c>
      <c r="CV301" s="79" t="str">
        <f t="shared" si="35"/>
        <v>AA</v>
      </c>
      <c r="CW301" s="78" t="str">
        <f t="shared" si="36"/>
        <v>A</v>
      </c>
      <c r="CX301" s="82">
        <f t="shared" si="37"/>
        <v>3.4100000000000006</v>
      </c>
      <c r="CY301" s="82">
        <f t="shared" si="38"/>
        <v>3.4100000000000006</v>
      </c>
      <c r="CZ301" s="82">
        <f t="shared" si="39"/>
        <v>2.2000000000000002</v>
      </c>
      <c r="DA301" s="82">
        <f t="shared" si="40"/>
        <v>2.4750000000000001</v>
      </c>
      <c r="DB301" s="82">
        <f t="shared" si="41"/>
        <v>11.495000000000001</v>
      </c>
    </row>
    <row r="302" spans="98:106" ht="19.5">
      <c r="CT302" s="182">
        <f>'TABELA UNIFICADA 2024'!E302</f>
        <v>0</v>
      </c>
      <c r="CU302" s="23">
        <f>'TABELA UNIFICADA 2024'!F302</f>
        <v>1</v>
      </c>
      <c r="CV302" s="79" t="str">
        <f t="shared" si="35"/>
        <v>AA</v>
      </c>
      <c r="CW302" s="78" t="str">
        <f t="shared" si="36"/>
        <v>A</v>
      </c>
      <c r="CX302" s="82">
        <f t="shared" si="37"/>
        <v>3.4100000000000006</v>
      </c>
      <c r="CY302" s="82">
        <f t="shared" si="38"/>
        <v>3.4100000000000006</v>
      </c>
      <c r="CZ302" s="82">
        <f t="shared" si="39"/>
        <v>2.2000000000000002</v>
      </c>
      <c r="DA302" s="82">
        <f t="shared" si="40"/>
        <v>2.4750000000000001</v>
      </c>
      <c r="DB302" s="82">
        <f t="shared" si="41"/>
        <v>11.495000000000001</v>
      </c>
    </row>
    <row r="303" spans="98:106" ht="19.5">
      <c r="CT303" s="182">
        <f>'TABELA UNIFICADA 2024'!E303</f>
        <v>0</v>
      </c>
      <c r="CU303" s="23">
        <f>'TABELA UNIFICADA 2024'!F303</f>
        <v>5</v>
      </c>
      <c r="CV303" s="79" t="str">
        <f t="shared" si="35"/>
        <v>AA</v>
      </c>
      <c r="CW303" s="78" t="str">
        <f t="shared" si="36"/>
        <v>A</v>
      </c>
      <c r="CX303" s="82">
        <f t="shared" si="37"/>
        <v>3.4100000000000006</v>
      </c>
      <c r="CY303" s="82">
        <f t="shared" si="38"/>
        <v>3.4100000000000006</v>
      </c>
      <c r="CZ303" s="82">
        <f t="shared" si="39"/>
        <v>2.2000000000000002</v>
      </c>
      <c r="DA303" s="82">
        <f t="shared" si="40"/>
        <v>2.4750000000000001</v>
      </c>
      <c r="DB303" s="82">
        <f t="shared" si="41"/>
        <v>11.495000000000001</v>
      </c>
    </row>
    <row r="304" spans="98:106" ht="19.5">
      <c r="CT304" s="182">
        <f>'TABELA UNIFICADA 2024'!E304</f>
        <v>0</v>
      </c>
      <c r="CU304" s="23">
        <f>'TABELA UNIFICADA 2024'!F304</f>
        <v>1</v>
      </c>
      <c r="CV304" s="79" t="str">
        <f t="shared" si="35"/>
        <v>AA</v>
      </c>
      <c r="CW304" s="78" t="str">
        <f t="shared" si="36"/>
        <v>A</v>
      </c>
      <c r="CX304" s="82">
        <f t="shared" si="37"/>
        <v>3.4100000000000006</v>
      </c>
      <c r="CY304" s="82">
        <f t="shared" si="38"/>
        <v>3.4100000000000006</v>
      </c>
      <c r="CZ304" s="82">
        <f t="shared" si="39"/>
        <v>2.2000000000000002</v>
      </c>
      <c r="DA304" s="82">
        <f t="shared" si="40"/>
        <v>2.4750000000000001</v>
      </c>
      <c r="DB304" s="82">
        <f t="shared" si="41"/>
        <v>11.495000000000001</v>
      </c>
    </row>
    <row r="305" spans="98:106" ht="19.5">
      <c r="CT305" s="182">
        <f>'TABELA UNIFICADA 2024'!E305</f>
        <v>0</v>
      </c>
      <c r="CU305" s="23">
        <f>'TABELA UNIFICADA 2024'!F305</f>
        <v>1</v>
      </c>
      <c r="CV305" s="79" t="str">
        <f t="shared" si="35"/>
        <v>AA</v>
      </c>
      <c r="CW305" s="78" t="str">
        <f t="shared" si="36"/>
        <v>A</v>
      </c>
      <c r="CX305" s="82">
        <f t="shared" si="37"/>
        <v>3.4100000000000006</v>
      </c>
      <c r="CY305" s="82">
        <f t="shared" si="38"/>
        <v>3.4100000000000006</v>
      </c>
      <c r="CZ305" s="82">
        <f t="shared" si="39"/>
        <v>2.2000000000000002</v>
      </c>
      <c r="DA305" s="82">
        <f t="shared" si="40"/>
        <v>2.4750000000000001</v>
      </c>
      <c r="DB305" s="82">
        <f t="shared" si="41"/>
        <v>11.495000000000001</v>
      </c>
    </row>
    <row r="306" spans="98:106" ht="19.5">
      <c r="CT306" s="182">
        <f>'TABELA UNIFICADA 2024'!E306</f>
        <v>0</v>
      </c>
      <c r="CU306" s="23">
        <f>'TABELA UNIFICADA 2024'!F306</f>
        <v>1</v>
      </c>
      <c r="CV306" s="79" t="str">
        <f t="shared" si="35"/>
        <v>AA</v>
      </c>
      <c r="CW306" s="78" t="str">
        <f t="shared" si="36"/>
        <v>A</v>
      </c>
      <c r="CX306" s="82">
        <f t="shared" si="37"/>
        <v>3.4100000000000006</v>
      </c>
      <c r="CY306" s="82">
        <f t="shared" si="38"/>
        <v>3.4100000000000006</v>
      </c>
      <c r="CZ306" s="82">
        <f t="shared" si="39"/>
        <v>2.2000000000000002</v>
      </c>
      <c r="DA306" s="82">
        <f t="shared" si="40"/>
        <v>2.4750000000000001</v>
      </c>
      <c r="DB306" s="82">
        <f t="shared" si="41"/>
        <v>11.495000000000001</v>
      </c>
    </row>
    <row r="307" spans="98:106" ht="19.5">
      <c r="CT307" s="182">
        <f>'TABELA UNIFICADA 2024'!E307</f>
        <v>24</v>
      </c>
      <c r="CU307" s="23">
        <f>'TABELA UNIFICADA 2024'!F307</f>
        <v>12</v>
      </c>
      <c r="CV307" s="79" t="str">
        <f t="shared" si="35"/>
        <v>BB</v>
      </c>
      <c r="CW307" s="78" t="str">
        <f t="shared" si="36"/>
        <v>B</v>
      </c>
      <c r="CX307" s="82">
        <f t="shared" si="37"/>
        <v>2.75</v>
      </c>
      <c r="CY307" s="82">
        <f t="shared" si="38"/>
        <v>2.64</v>
      </c>
      <c r="CZ307" s="82">
        <f t="shared" si="39"/>
        <v>1.7600000000000002</v>
      </c>
      <c r="DA307" s="82">
        <f t="shared" si="40"/>
        <v>1.9800000000000002</v>
      </c>
      <c r="DB307" s="82">
        <f t="shared" si="41"/>
        <v>9.1300000000000008</v>
      </c>
    </row>
    <row r="308" spans="98:106" ht="19.5">
      <c r="CT308" s="182">
        <f>'TABELA UNIFICADA 2024'!E308</f>
        <v>19</v>
      </c>
      <c r="CU308" s="23">
        <f>'TABELA UNIFICADA 2024'!F308</f>
        <v>20</v>
      </c>
      <c r="CV308" s="79" t="str">
        <f t="shared" si="35"/>
        <v>BB</v>
      </c>
      <c r="CW308" s="78" t="str">
        <f t="shared" si="36"/>
        <v>A</v>
      </c>
      <c r="CX308" s="82">
        <f t="shared" si="37"/>
        <v>2.64</v>
      </c>
      <c r="CY308" s="82">
        <f t="shared" si="38"/>
        <v>2.5299999999999998</v>
      </c>
      <c r="CZ308" s="82">
        <f t="shared" si="39"/>
        <v>1.7600000000000002</v>
      </c>
      <c r="DA308" s="82">
        <f t="shared" si="40"/>
        <v>1.9800000000000002</v>
      </c>
      <c r="DB308" s="82">
        <f t="shared" si="41"/>
        <v>8.91</v>
      </c>
    </row>
    <row r="309" spans="98:106" ht="19.5">
      <c r="CT309" s="182">
        <f>'TABELA UNIFICADA 2024'!E309</f>
        <v>42</v>
      </c>
      <c r="CU309" s="23">
        <f>'TABELA UNIFICADA 2024'!F309</f>
        <v>16</v>
      </c>
      <c r="CV309" s="79" t="str">
        <f t="shared" si="35"/>
        <v>BB</v>
      </c>
      <c r="CW309" s="78" t="str">
        <f t="shared" si="36"/>
        <v>D</v>
      </c>
      <c r="CX309" s="82">
        <f t="shared" si="37"/>
        <v>4.95</v>
      </c>
      <c r="CY309" s="82">
        <f t="shared" si="38"/>
        <v>5.5</v>
      </c>
      <c r="CZ309" s="82">
        <f t="shared" si="39"/>
        <v>2.75</v>
      </c>
      <c r="DA309" s="82">
        <f t="shared" si="40"/>
        <v>4.29</v>
      </c>
      <c r="DB309" s="82">
        <f t="shared" si="41"/>
        <v>17.489999999999998</v>
      </c>
    </row>
    <row r="310" spans="98:106" ht="19.5">
      <c r="CT310" s="182">
        <f>'TABELA UNIFICADA 2024'!E310</f>
        <v>28</v>
      </c>
      <c r="CU310" s="23">
        <f>'TABELA UNIFICADA 2024'!F310</f>
        <v>22</v>
      </c>
      <c r="CV310" s="79" t="str">
        <f t="shared" si="35"/>
        <v>BB</v>
      </c>
      <c r="CW310" s="78" t="str">
        <f t="shared" si="36"/>
        <v>B</v>
      </c>
      <c r="CX310" s="82">
        <f t="shared" si="37"/>
        <v>2.75</v>
      </c>
      <c r="CY310" s="82">
        <f t="shared" si="38"/>
        <v>2.64</v>
      </c>
      <c r="CZ310" s="82">
        <f t="shared" si="39"/>
        <v>1.7600000000000002</v>
      </c>
      <c r="DA310" s="82">
        <f t="shared" si="40"/>
        <v>1.9800000000000002</v>
      </c>
      <c r="DB310" s="82">
        <f t="shared" si="41"/>
        <v>9.1300000000000008</v>
      </c>
    </row>
    <row r="311" spans="98:106" ht="19.5">
      <c r="CT311" s="182">
        <f>'TABELA UNIFICADA 2024'!E311</f>
        <v>28</v>
      </c>
      <c r="CU311" s="23">
        <f>'TABELA UNIFICADA 2024'!F311</f>
        <v>22</v>
      </c>
      <c r="CV311" s="79" t="str">
        <f t="shared" si="35"/>
        <v>BB</v>
      </c>
      <c r="CW311" s="78" t="str">
        <f t="shared" si="36"/>
        <v>B</v>
      </c>
      <c r="CX311" s="82">
        <f t="shared" si="37"/>
        <v>2.75</v>
      </c>
      <c r="CY311" s="82">
        <f t="shared" si="38"/>
        <v>2.64</v>
      </c>
      <c r="CZ311" s="82">
        <f t="shared" si="39"/>
        <v>1.7600000000000002</v>
      </c>
      <c r="DA311" s="82">
        <f t="shared" si="40"/>
        <v>1.9800000000000002</v>
      </c>
      <c r="DB311" s="82">
        <f t="shared" si="41"/>
        <v>9.1300000000000008</v>
      </c>
    </row>
    <row r="312" spans="98:106" ht="19.5">
      <c r="CT312" s="182">
        <f>'TABELA UNIFICADA 2024'!E312</f>
        <v>19.04</v>
      </c>
      <c r="CU312" s="23">
        <f>'TABELA UNIFICADA 2024'!F312</f>
        <v>54</v>
      </c>
      <c r="CV312" s="79" t="str">
        <f t="shared" si="35"/>
        <v>BB</v>
      </c>
      <c r="CW312" s="78" t="str">
        <f t="shared" si="36"/>
        <v>A</v>
      </c>
      <c r="CX312" s="82">
        <f t="shared" si="37"/>
        <v>2.64</v>
      </c>
      <c r="CY312" s="82">
        <f t="shared" si="38"/>
        <v>2.5299999999999998</v>
      </c>
      <c r="CZ312" s="82">
        <f t="shared" si="39"/>
        <v>1.7600000000000002</v>
      </c>
      <c r="DA312" s="82">
        <f t="shared" si="40"/>
        <v>1.9800000000000002</v>
      </c>
      <c r="DB312" s="82">
        <f t="shared" si="41"/>
        <v>8.91</v>
      </c>
    </row>
    <row r="313" spans="98:106" ht="19.5">
      <c r="CT313" s="182">
        <f>'TABELA UNIFICADA 2024'!E313</f>
        <v>14</v>
      </c>
      <c r="CU313" s="23">
        <f>'TABELA UNIFICADA 2024'!F313</f>
        <v>33</v>
      </c>
      <c r="CV313" s="79" t="str">
        <f t="shared" si="35"/>
        <v>BB</v>
      </c>
      <c r="CW313" s="78" t="str">
        <f t="shared" si="36"/>
        <v>A</v>
      </c>
      <c r="CX313" s="82">
        <f t="shared" si="37"/>
        <v>2.64</v>
      </c>
      <c r="CY313" s="82">
        <f t="shared" si="38"/>
        <v>2.5299999999999998</v>
      </c>
      <c r="CZ313" s="82">
        <f t="shared" si="39"/>
        <v>1.7600000000000002</v>
      </c>
      <c r="DA313" s="82">
        <f t="shared" si="40"/>
        <v>1.9800000000000002</v>
      </c>
      <c r="DB313" s="82">
        <f t="shared" si="41"/>
        <v>8.91</v>
      </c>
    </row>
    <row r="314" spans="98:106" ht="19.5">
      <c r="CT314" s="182">
        <f>'TABELA UNIFICADA 2024'!E314</f>
        <v>24</v>
      </c>
      <c r="CU314" s="23">
        <f>'TABELA UNIFICADA 2024'!F314</f>
        <v>5</v>
      </c>
      <c r="CV314" s="79" t="str">
        <f t="shared" si="35"/>
        <v>AA</v>
      </c>
      <c r="CW314" s="78" t="str">
        <f t="shared" si="36"/>
        <v>B</v>
      </c>
      <c r="CX314" s="82">
        <f t="shared" si="37"/>
        <v>3.5200000000000005</v>
      </c>
      <c r="CY314" s="82">
        <f t="shared" si="38"/>
        <v>3.5200000000000005</v>
      </c>
      <c r="CZ314" s="82">
        <f t="shared" si="39"/>
        <v>2.2000000000000002</v>
      </c>
      <c r="DA314" s="82">
        <f t="shared" si="40"/>
        <v>2.4750000000000001</v>
      </c>
      <c r="DB314" s="82">
        <f t="shared" si="41"/>
        <v>11.715000000000002</v>
      </c>
    </row>
    <row r="315" spans="98:106" ht="19.5">
      <c r="CT315" s="182">
        <f>'TABELA UNIFICADA 2024'!E315</f>
        <v>20</v>
      </c>
      <c r="CU315" s="23">
        <f>'TABELA UNIFICADA 2024'!F315</f>
        <v>44</v>
      </c>
      <c r="CV315" s="79" t="str">
        <f t="shared" si="35"/>
        <v>BB</v>
      </c>
      <c r="CW315" s="78" t="str">
        <f t="shared" si="36"/>
        <v>A</v>
      </c>
      <c r="CX315" s="82">
        <f t="shared" si="37"/>
        <v>2.64</v>
      </c>
      <c r="CY315" s="82">
        <f t="shared" si="38"/>
        <v>2.5299999999999998</v>
      </c>
      <c r="CZ315" s="82">
        <f t="shared" si="39"/>
        <v>1.7600000000000002</v>
      </c>
      <c r="DA315" s="82">
        <f t="shared" si="40"/>
        <v>1.9800000000000002</v>
      </c>
      <c r="DB315" s="82">
        <f t="shared" si="41"/>
        <v>8.91</v>
      </c>
    </row>
    <row r="316" spans="98:106" ht="19.5">
      <c r="CT316" s="182">
        <f>'TABELA UNIFICADA 2024'!E316</f>
        <v>38.1</v>
      </c>
      <c r="CU316" s="23">
        <f>'TABELA UNIFICADA 2024'!F316</f>
        <v>44</v>
      </c>
      <c r="CV316" s="79" t="str">
        <f t="shared" si="35"/>
        <v>BB</v>
      </c>
      <c r="CW316" s="78" t="str">
        <f t="shared" si="36"/>
        <v>C</v>
      </c>
      <c r="CX316" s="82">
        <f t="shared" si="37"/>
        <v>3.8500000000000005</v>
      </c>
      <c r="CY316" s="82">
        <f t="shared" si="38"/>
        <v>3.5200000000000005</v>
      </c>
      <c r="CZ316" s="82">
        <f t="shared" si="39"/>
        <v>1.7600000000000002</v>
      </c>
      <c r="DA316" s="82">
        <f t="shared" si="40"/>
        <v>1.9800000000000002</v>
      </c>
      <c r="DB316" s="82">
        <f t="shared" si="41"/>
        <v>11.110000000000001</v>
      </c>
    </row>
    <row r="317" spans="98:106" ht="19.5">
      <c r="CT317" s="182">
        <f>'TABELA UNIFICADA 2024'!E317</f>
        <v>0</v>
      </c>
      <c r="CU317" s="23">
        <f>'TABELA UNIFICADA 2024'!F317</f>
        <v>2</v>
      </c>
      <c r="CV317" s="79" t="str">
        <f t="shared" si="35"/>
        <v>AA</v>
      </c>
      <c r="CW317" s="78" t="str">
        <f t="shared" si="36"/>
        <v>A</v>
      </c>
      <c r="CX317" s="82">
        <f t="shared" si="37"/>
        <v>3.4100000000000006</v>
      </c>
      <c r="CY317" s="82">
        <f t="shared" si="38"/>
        <v>3.4100000000000006</v>
      </c>
      <c r="CZ317" s="82">
        <f t="shared" si="39"/>
        <v>2.2000000000000002</v>
      </c>
      <c r="DA317" s="82">
        <f t="shared" si="40"/>
        <v>2.4750000000000001</v>
      </c>
      <c r="DB317" s="82">
        <f t="shared" si="41"/>
        <v>11.495000000000001</v>
      </c>
    </row>
    <row r="318" spans="98:106" ht="19.5">
      <c r="CT318" s="182">
        <f>'TABELA UNIFICADA 2024'!E318</f>
        <v>0</v>
      </c>
      <c r="CU318" s="23">
        <f>'TABELA UNIFICADA 2024'!F318</f>
        <v>2</v>
      </c>
      <c r="CV318" s="79" t="str">
        <f t="shared" si="35"/>
        <v>AA</v>
      </c>
      <c r="CW318" s="78" t="str">
        <f t="shared" si="36"/>
        <v>A</v>
      </c>
      <c r="CX318" s="82">
        <f t="shared" si="37"/>
        <v>3.4100000000000006</v>
      </c>
      <c r="CY318" s="82">
        <f t="shared" si="38"/>
        <v>3.4100000000000006</v>
      </c>
      <c r="CZ318" s="82">
        <f t="shared" si="39"/>
        <v>2.2000000000000002</v>
      </c>
      <c r="DA318" s="82">
        <f t="shared" si="40"/>
        <v>2.4750000000000001</v>
      </c>
      <c r="DB318" s="82">
        <f t="shared" si="41"/>
        <v>11.495000000000001</v>
      </c>
    </row>
    <row r="319" spans="98:106" ht="19.5">
      <c r="CT319" s="182">
        <f>'TABELA UNIFICADA 2024'!E319</f>
        <v>0</v>
      </c>
      <c r="CU319" s="23">
        <f>'TABELA UNIFICADA 2024'!F319</f>
        <v>1</v>
      </c>
      <c r="CV319" s="79" t="str">
        <f t="shared" si="35"/>
        <v>AA</v>
      </c>
      <c r="CW319" s="78" t="str">
        <f t="shared" si="36"/>
        <v>A</v>
      </c>
      <c r="CX319" s="82">
        <f t="shared" si="37"/>
        <v>3.4100000000000006</v>
      </c>
      <c r="CY319" s="82">
        <f t="shared" si="38"/>
        <v>3.4100000000000006</v>
      </c>
      <c r="CZ319" s="82">
        <f t="shared" si="39"/>
        <v>2.2000000000000002</v>
      </c>
      <c r="DA319" s="82">
        <f t="shared" si="40"/>
        <v>2.4750000000000001</v>
      </c>
      <c r="DB319" s="82">
        <f t="shared" si="41"/>
        <v>11.495000000000001</v>
      </c>
    </row>
    <row r="320" spans="98:106" ht="19.5">
      <c r="CT320" s="182">
        <f>'TABELA UNIFICADA 2024'!E320</f>
        <v>0</v>
      </c>
      <c r="CU320" s="23">
        <f>'TABELA UNIFICADA 2024'!F320</f>
        <v>4</v>
      </c>
      <c r="CV320" s="79" t="str">
        <f t="shared" si="35"/>
        <v>AA</v>
      </c>
      <c r="CW320" s="78" t="str">
        <f t="shared" si="36"/>
        <v>A</v>
      </c>
      <c r="CX320" s="82">
        <f t="shared" si="37"/>
        <v>3.4100000000000006</v>
      </c>
      <c r="CY320" s="82">
        <f t="shared" si="38"/>
        <v>3.4100000000000006</v>
      </c>
      <c r="CZ320" s="82">
        <f t="shared" si="39"/>
        <v>2.2000000000000002</v>
      </c>
      <c r="DA320" s="82">
        <f t="shared" si="40"/>
        <v>2.4750000000000001</v>
      </c>
      <c r="DB320" s="82">
        <f t="shared" si="41"/>
        <v>11.495000000000001</v>
      </c>
    </row>
    <row r="321" spans="98:106" ht="19.5">
      <c r="CT321" s="182">
        <f>'TABELA UNIFICADA 2024'!E321</f>
        <v>0</v>
      </c>
      <c r="CU321" s="23">
        <f>'TABELA UNIFICADA 2024'!F321</f>
        <v>1</v>
      </c>
      <c r="CV321" s="79" t="str">
        <f t="shared" si="35"/>
        <v>AA</v>
      </c>
      <c r="CW321" s="78" t="str">
        <f t="shared" si="36"/>
        <v>A</v>
      </c>
      <c r="CX321" s="82">
        <f t="shared" si="37"/>
        <v>3.4100000000000006</v>
      </c>
      <c r="CY321" s="82">
        <f t="shared" si="38"/>
        <v>3.4100000000000006</v>
      </c>
      <c r="CZ321" s="82">
        <f t="shared" si="39"/>
        <v>2.2000000000000002</v>
      </c>
      <c r="DA321" s="82">
        <f t="shared" si="40"/>
        <v>2.4750000000000001</v>
      </c>
      <c r="DB321" s="82">
        <f t="shared" si="41"/>
        <v>11.495000000000001</v>
      </c>
    </row>
    <row r="322" spans="98:106" ht="19.5">
      <c r="CT322" s="182">
        <f>'TABELA UNIFICADA 2024'!E322</f>
        <v>0</v>
      </c>
      <c r="CU322" s="23">
        <f>'TABELA UNIFICADA 2024'!F322</f>
        <v>2</v>
      </c>
      <c r="CV322" s="79" t="str">
        <f t="shared" si="35"/>
        <v>AA</v>
      </c>
      <c r="CW322" s="78" t="str">
        <f t="shared" si="36"/>
        <v>A</v>
      </c>
      <c r="CX322" s="82">
        <f t="shared" si="37"/>
        <v>3.4100000000000006</v>
      </c>
      <c r="CY322" s="82">
        <f t="shared" si="38"/>
        <v>3.4100000000000006</v>
      </c>
      <c r="CZ322" s="82">
        <f t="shared" si="39"/>
        <v>2.2000000000000002</v>
      </c>
      <c r="DA322" s="82">
        <f t="shared" si="40"/>
        <v>2.4750000000000001</v>
      </c>
      <c r="DB322" s="82">
        <f t="shared" si="41"/>
        <v>11.495000000000001</v>
      </c>
    </row>
    <row r="323" spans="98:106" ht="19.5">
      <c r="CT323" s="182">
        <f>'TABELA UNIFICADA 2024'!E323</f>
        <v>0</v>
      </c>
      <c r="CU323" s="23">
        <f>'TABELA UNIFICADA 2024'!F323</f>
        <v>12</v>
      </c>
      <c r="CV323" s="79" t="str">
        <f t="shared" si="35"/>
        <v>BB</v>
      </c>
      <c r="CW323" s="78" t="str">
        <f t="shared" si="36"/>
        <v>A</v>
      </c>
      <c r="CX323" s="82">
        <f t="shared" si="37"/>
        <v>2.64</v>
      </c>
      <c r="CY323" s="82">
        <f t="shared" si="38"/>
        <v>2.5299999999999998</v>
      </c>
      <c r="CZ323" s="82">
        <f t="shared" si="39"/>
        <v>1.7600000000000002</v>
      </c>
      <c r="DA323" s="82">
        <f t="shared" si="40"/>
        <v>1.9800000000000002</v>
      </c>
      <c r="DB323" s="82">
        <f t="shared" si="41"/>
        <v>8.91</v>
      </c>
    </row>
    <row r="324" spans="98:106" ht="19.5">
      <c r="CT324" s="182">
        <f>'TABELA UNIFICADA 2024'!E324</f>
        <v>0</v>
      </c>
      <c r="CU324" s="23">
        <f>'TABELA UNIFICADA 2024'!F324</f>
        <v>2</v>
      </c>
      <c r="CV324" s="79" t="str">
        <f t="shared" si="35"/>
        <v>AA</v>
      </c>
      <c r="CW324" s="78" t="str">
        <f t="shared" si="36"/>
        <v>A</v>
      </c>
      <c r="CX324" s="82">
        <f t="shared" si="37"/>
        <v>3.4100000000000006</v>
      </c>
      <c r="CY324" s="82">
        <f t="shared" si="38"/>
        <v>3.4100000000000006</v>
      </c>
      <c r="CZ324" s="82">
        <f t="shared" si="39"/>
        <v>2.2000000000000002</v>
      </c>
      <c r="DA324" s="82">
        <f t="shared" si="40"/>
        <v>2.4750000000000001</v>
      </c>
      <c r="DB324" s="82">
        <f t="shared" si="41"/>
        <v>11.495000000000001</v>
      </c>
    </row>
    <row r="325" spans="98:106" ht="19.5">
      <c r="CT325" s="182">
        <f>'TABELA UNIFICADA 2024'!E325</f>
        <v>0</v>
      </c>
      <c r="CU325" s="23">
        <f>'TABELA UNIFICADA 2024'!F325</f>
        <v>3</v>
      </c>
      <c r="CV325" s="79" t="str">
        <f t="shared" si="35"/>
        <v>AA</v>
      </c>
      <c r="CW325" s="78" t="str">
        <f t="shared" si="36"/>
        <v>A</v>
      </c>
      <c r="CX325" s="82">
        <f t="shared" si="37"/>
        <v>3.4100000000000006</v>
      </c>
      <c r="CY325" s="82">
        <f t="shared" si="38"/>
        <v>3.4100000000000006</v>
      </c>
      <c r="CZ325" s="82">
        <f t="shared" si="39"/>
        <v>2.2000000000000002</v>
      </c>
      <c r="DA325" s="82">
        <f t="shared" si="40"/>
        <v>2.4750000000000001</v>
      </c>
      <c r="DB325" s="82">
        <f t="shared" si="41"/>
        <v>11.495000000000001</v>
      </c>
    </row>
    <row r="326" spans="98:106" ht="19.5">
      <c r="CT326" s="182">
        <f>'TABELA UNIFICADA 2024'!E326</f>
        <v>0</v>
      </c>
      <c r="CU326" s="23">
        <f>'TABELA UNIFICADA 2024'!F326</f>
        <v>1</v>
      </c>
      <c r="CV326" s="79" t="str">
        <f t="shared" si="35"/>
        <v>AA</v>
      </c>
      <c r="CW326" s="78" t="str">
        <f t="shared" si="36"/>
        <v>A</v>
      </c>
      <c r="CX326" s="82">
        <f t="shared" si="37"/>
        <v>3.4100000000000006</v>
      </c>
      <c r="CY326" s="82">
        <f t="shared" si="38"/>
        <v>3.4100000000000006</v>
      </c>
      <c r="CZ326" s="82">
        <f t="shared" si="39"/>
        <v>2.2000000000000002</v>
      </c>
      <c r="DA326" s="82">
        <f t="shared" si="40"/>
        <v>2.4750000000000001</v>
      </c>
      <c r="DB326" s="82">
        <f t="shared" si="41"/>
        <v>11.495000000000001</v>
      </c>
    </row>
    <row r="327" spans="98:106" ht="19.5">
      <c r="CT327" s="182">
        <f>'TABELA UNIFICADA 2024'!E327</f>
        <v>0</v>
      </c>
      <c r="CU327" s="23">
        <f>'TABELA UNIFICADA 2024'!F327</f>
        <v>1</v>
      </c>
      <c r="CV327" s="79" t="str">
        <f t="shared" si="35"/>
        <v>AA</v>
      </c>
      <c r="CW327" s="78" t="str">
        <f t="shared" si="36"/>
        <v>A</v>
      </c>
      <c r="CX327" s="82">
        <f t="shared" si="37"/>
        <v>3.4100000000000006</v>
      </c>
      <c r="CY327" s="82">
        <f t="shared" si="38"/>
        <v>3.4100000000000006</v>
      </c>
      <c r="CZ327" s="82">
        <f t="shared" si="39"/>
        <v>2.2000000000000002</v>
      </c>
      <c r="DA327" s="82">
        <f t="shared" si="40"/>
        <v>2.4750000000000001</v>
      </c>
      <c r="DB327" s="82">
        <f t="shared" si="41"/>
        <v>11.495000000000001</v>
      </c>
    </row>
    <row r="328" spans="98:106" ht="19.5">
      <c r="CT328" s="182">
        <f>'TABELA UNIFICADA 2024'!E328</f>
        <v>0</v>
      </c>
      <c r="CU328" s="23">
        <f>'TABELA UNIFICADA 2024'!F328</f>
        <v>3</v>
      </c>
      <c r="CV328" s="79" t="str">
        <f t="shared" si="35"/>
        <v>AA</v>
      </c>
      <c r="CW328" s="78" t="str">
        <f t="shared" si="36"/>
        <v>A</v>
      </c>
      <c r="CX328" s="82">
        <f t="shared" si="37"/>
        <v>3.4100000000000006</v>
      </c>
      <c r="CY328" s="82">
        <f t="shared" si="38"/>
        <v>3.4100000000000006</v>
      </c>
      <c r="CZ328" s="82">
        <f t="shared" si="39"/>
        <v>2.2000000000000002</v>
      </c>
      <c r="DA328" s="82">
        <f t="shared" si="40"/>
        <v>2.4750000000000001</v>
      </c>
      <c r="DB328" s="82">
        <f t="shared" si="41"/>
        <v>11.495000000000001</v>
      </c>
    </row>
    <row r="329" spans="98:106" ht="19.5">
      <c r="CT329" s="182">
        <f>'TABELA UNIFICADA 2024'!E329</f>
        <v>0</v>
      </c>
      <c r="CU329" s="23">
        <f>'TABELA UNIFICADA 2024'!F329</f>
        <v>2</v>
      </c>
      <c r="CV329" s="79" t="str">
        <f t="shared" si="35"/>
        <v>AA</v>
      </c>
      <c r="CW329" s="78" t="str">
        <f t="shared" si="36"/>
        <v>A</v>
      </c>
      <c r="CX329" s="82">
        <f t="shared" si="37"/>
        <v>3.4100000000000006</v>
      </c>
      <c r="CY329" s="82">
        <f t="shared" si="38"/>
        <v>3.4100000000000006</v>
      </c>
      <c r="CZ329" s="82">
        <f t="shared" si="39"/>
        <v>2.2000000000000002</v>
      </c>
      <c r="DA329" s="82">
        <f t="shared" si="40"/>
        <v>2.4750000000000001</v>
      </c>
      <c r="DB329" s="82">
        <f t="shared" si="41"/>
        <v>11.495000000000001</v>
      </c>
    </row>
    <row r="330" spans="98:106" ht="19.5">
      <c r="CT330" s="182">
        <f>'TABELA UNIFICADA 2024'!E330</f>
        <v>24</v>
      </c>
      <c r="CU330" s="23">
        <f>'TABELA UNIFICADA 2024'!F330</f>
        <v>5</v>
      </c>
      <c r="CV330" s="79" t="str">
        <f t="shared" si="35"/>
        <v>AA</v>
      </c>
      <c r="CW330" s="78" t="str">
        <f t="shared" si="36"/>
        <v>B</v>
      </c>
      <c r="CX330" s="82">
        <f t="shared" si="37"/>
        <v>3.5200000000000005</v>
      </c>
      <c r="CY330" s="82">
        <f t="shared" si="38"/>
        <v>3.5200000000000005</v>
      </c>
      <c r="CZ330" s="82">
        <f t="shared" si="39"/>
        <v>2.2000000000000002</v>
      </c>
      <c r="DA330" s="82">
        <f t="shared" si="40"/>
        <v>2.4750000000000001</v>
      </c>
      <c r="DB330" s="82">
        <f t="shared" si="41"/>
        <v>11.715000000000002</v>
      </c>
    </row>
    <row r="331" spans="98:106" ht="19.5">
      <c r="CT331" s="182">
        <f>'TABELA UNIFICADA 2024'!E331</f>
        <v>0</v>
      </c>
      <c r="CU331" s="23">
        <f>'TABELA UNIFICADA 2024'!F331</f>
        <v>1</v>
      </c>
      <c r="CV331" s="79" t="str">
        <f t="shared" si="35"/>
        <v>AA</v>
      </c>
      <c r="CW331" s="78" t="str">
        <f t="shared" si="36"/>
        <v>A</v>
      </c>
      <c r="CX331" s="82">
        <f t="shared" si="37"/>
        <v>3.4100000000000006</v>
      </c>
      <c r="CY331" s="82">
        <f t="shared" si="38"/>
        <v>3.4100000000000006</v>
      </c>
      <c r="CZ331" s="82">
        <f t="shared" si="39"/>
        <v>2.2000000000000002</v>
      </c>
      <c r="DA331" s="82">
        <f t="shared" si="40"/>
        <v>2.4750000000000001</v>
      </c>
      <c r="DB331" s="82">
        <f t="shared" si="41"/>
        <v>11.495000000000001</v>
      </c>
    </row>
    <row r="332" spans="98:106" ht="19.5">
      <c r="CT332" s="182">
        <f>'TABELA UNIFICADA 2024'!E332</f>
        <v>0</v>
      </c>
      <c r="CU332" s="23">
        <f>'TABELA UNIFICADA 2024'!F332</f>
        <v>1</v>
      </c>
      <c r="CV332" s="79" t="str">
        <f t="shared" si="35"/>
        <v>AA</v>
      </c>
      <c r="CW332" s="78" t="str">
        <f t="shared" si="36"/>
        <v>A</v>
      </c>
      <c r="CX332" s="82">
        <f t="shared" si="37"/>
        <v>3.4100000000000006</v>
      </c>
      <c r="CY332" s="82">
        <f t="shared" si="38"/>
        <v>3.4100000000000006</v>
      </c>
      <c r="CZ332" s="82">
        <f t="shared" si="39"/>
        <v>2.2000000000000002</v>
      </c>
      <c r="DA332" s="82">
        <f t="shared" si="40"/>
        <v>2.4750000000000001</v>
      </c>
      <c r="DB332" s="82">
        <f t="shared" si="41"/>
        <v>11.495000000000001</v>
      </c>
    </row>
    <row r="333" spans="98:106" ht="19.5">
      <c r="CT333" s="182">
        <f>'TABELA UNIFICADA 2024'!E333</f>
        <v>0</v>
      </c>
      <c r="CU333" s="23">
        <f>'TABELA UNIFICADA 2024'!F333</f>
        <v>5</v>
      </c>
      <c r="CV333" s="79" t="str">
        <f t="shared" si="35"/>
        <v>AA</v>
      </c>
      <c r="CW333" s="78" t="str">
        <f t="shared" si="36"/>
        <v>A</v>
      </c>
      <c r="CX333" s="82">
        <f t="shared" si="37"/>
        <v>3.4100000000000006</v>
      </c>
      <c r="CY333" s="82">
        <f t="shared" si="38"/>
        <v>3.4100000000000006</v>
      </c>
      <c r="CZ333" s="82">
        <f t="shared" si="39"/>
        <v>2.2000000000000002</v>
      </c>
      <c r="DA333" s="82">
        <f t="shared" si="40"/>
        <v>2.4750000000000001</v>
      </c>
      <c r="DB333" s="82">
        <f t="shared" si="41"/>
        <v>11.495000000000001</v>
      </c>
    </row>
    <row r="334" spans="98:106" ht="19.5">
      <c r="CT334" s="182">
        <f>'TABELA UNIFICADA 2024'!E334</f>
        <v>24</v>
      </c>
      <c r="CU334" s="23">
        <f>'TABELA UNIFICADA 2024'!F334</f>
        <v>55</v>
      </c>
      <c r="CV334" s="79" t="str">
        <f t="shared" si="35"/>
        <v>BB</v>
      </c>
      <c r="CW334" s="78" t="str">
        <f t="shared" si="36"/>
        <v>B</v>
      </c>
      <c r="CX334" s="82">
        <f t="shared" si="37"/>
        <v>2.75</v>
      </c>
      <c r="CY334" s="82">
        <f t="shared" si="38"/>
        <v>2.64</v>
      </c>
      <c r="CZ334" s="82">
        <f t="shared" si="39"/>
        <v>1.7600000000000002</v>
      </c>
      <c r="DA334" s="82">
        <f t="shared" si="40"/>
        <v>1.9800000000000002</v>
      </c>
      <c r="DB334" s="82">
        <f t="shared" si="41"/>
        <v>9.1300000000000008</v>
      </c>
    </row>
    <row r="335" spans="98:106" ht="19.5">
      <c r="CT335" s="182">
        <f>'TABELA UNIFICADA 2024'!E335</f>
        <v>30</v>
      </c>
      <c r="CU335" s="23">
        <f>'TABELA UNIFICADA 2024'!F335</f>
        <v>22</v>
      </c>
      <c r="CV335" s="79" t="str">
        <f t="shared" si="35"/>
        <v>BB</v>
      </c>
      <c r="CW335" s="78" t="str">
        <f t="shared" si="36"/>
        <v>B</v>
      </c>
      <c r="CX335" s="82">
        <f t="shared" si="37"/>
        <v>2.75</v>
      </c>
      <c r="CY335" s="82">
        <f t="shared" si="38"/>
        <v>2.64</v>
      </c>
      <c r="CZ335" s="82">
        <f t="shared" si="39"/>
        <v>1.7600000000000002</v>
      </c>
      <c r="DA335" s="82">
        <f t="shared" si="40"/>
        <v>1.9800000000000002</v>
      </c>
      <c r="DB335" s="82">
        <f t="shared" si="41"/>
        <v>9.1300000000000008</v>
      </c>
    </row>
    <row r="336" spans="98:106" ht="19.5">
      <c r="CT336" s="182">
        <f>'TABELA UNIFICADA 2024'!E336</f>
        <v>19</v>
      </c>
      <c r="CU336" s="23">
        <f>'TABELA UNIFICADA 2024'!F336</f>
        <v>22</v>
      </c>
      <c r="CV336" s="79" t="str">
        <f t="shared" si="35"/>
        <v>BB</v>
      </c>
      <c r="CW336" s="78" t="str">
        <f t="shared" si="36"/>
        <v>A</v>
      </c>
      <c r="CX336" s="82">
        <f t="shared" si="37"/>
        <v>2.64</v>
      </c>
      <c r="CY336" s="82">
        <f t="shared" si="38"/>
        <v>2.5299999999999998</v>
      </c>
      <c r="CZ336" s="82">
        <f t="shared" si="39"/>
        <v>1.7600000000000002</v>
      </c>
      <c r="DA336" s="82">
        <f t="shared" si="40"/>
        <v>1.9800000000000002</v>
      </c>
      <c r="DB336" s="82">
        <f t="shared" si="41"/>
        <v>8.91</v>
      </c>
    </row>
    <row r="337" spans="98:106" ht="19.5">
      <c r="CT337" s="182">
        <f>'TABELA UNIFICADA 2024'!E337</f>
        <v>19</v>
      </c>
      <c r="CU337" s="23">
        <f>'TABELA UNIFICADA 2024'!F337</f>
        <v>20</v>
      </c>
      <c r="CV337" s="79" t="str">
        <f t="shared" si="35"/>
        <v>BB</v>
      </c>
      <c r="CW337" s="78" t="str">
        <f t="shared" si="36"/>
        <v>A</v>
      </c>
      <c r="CX337" s="82">
        <f t="shared" si="37"/>
        <v>2.64</v>
      </c>
      <c r="CY337" s="82">
        <f t="shared" si="38"/>
        <v>2.5299999999999998</v>
      </c>
      <c r="CZ337" s="82">
        <f t="shared" si="39"/>
        <v>1.7600000000000002</v>
      </c>
      <c r="DA337" s="82">
        <f t="shared" si="40"/>
        <v>1.9800000000000002</v>
      </c>
      <c r="DB337" s="82">
        <f t="shared" si="41"/>
        <v>8.91</v>
      </c>
    </row>
    <row r="338" spans="98:106" ht="19.5">
      <c r="CT338" s="182">
        <f>'TABELA UNIFICADA 2024'!E338</f>
        <v>30</v>
      </c>
      <c r="CU338" s="23">
        <f>'TABELA UNIFICADA 2024'!F338</f>
        <v>22</v>
      </c>
      <c r="CV338" s="79" t="str">
        <f t="shared" si="35"/>
        <v>BB</v>
      </c>
      <c r="CW338" s="78" t="str">
        <f t="shared" si="36"/>
        <v>B</v>
      </c>
      <c r="CX338" s="82">
        <f t="shared" si="37"/>
        <v>2.75</v>
      </c>
      <c r="CY338" s="82">
        <f t="shared" si="38"/>
        <v>2.64</v>
      </c>
      <c r="CZ338" s="82">
        <f t="shared" si="39"/>
        <v>1.7600000000000002</v>
      </c>
      <c r="DA338" s="82">
        <f t="shared" si="40"/>
        <v>1.9800000000000002</v>
      </c>
      <c r="DB338" s="82">
        <f t="shared" si="41"/>
        <v>9.1300000000000008</v>
      </c>
    </row>
    <row r="339" spans="98:106" ht="19.5">
      <c r="CT339" s="182">
        <f>'TABELA UNIFICADA 2024'!E339</f>
        <v>24</v>
      </c>
      <c r="CU339" s="23">
        <f>'TABELA UNIFICADA 2024'!F339</f>
        <v>56</v>
      </c>
      <c r="CV339" s="79" t="str">
        <f t="shared" si="35"/>
        <v>BB</v>
      </c>
      <c r="CW339" s="78" t="str">
        <f t="shared" si="36"/>
        <v>B</v>
      </c>
      <c r="CX339" s="82">
        <f t="shared" si="37"/>
        <v>2.75</v>
      </c>
      <c r="CY339" s="82">
        <f t="shared" si="38"/>
        <v>2.64</v>
      </c>
      <c r="CZ339" s="82">
        <f t="shared" si="39"/>
        <v>1.7600000000000002</v>
      </c>
      <c r="DA339" s="82">
        <f t="shared" si="40"/>
        <v>1.9800000000000002</v>
      </c>
      <c r="DB339" s="82">
        <f t="shared" si="41"/>
        <v>9.1300000000000008</v>
      </c>
    </row>
    <row r="340" spans="98:106" ht="19.5">
      <c r="CT340" s="182">
        <f>'TABELA UNIFICADA 2024'!E340</f>
        <v>31.75</v>
      </c>
      <c r="CU340" s="23">
        <f>'TABELA UNIFICADA 2024'!F340</f>
        <v>44</v>
      </c>
      <c r="CV340" s="79" t="str">
        <f t="shared" si="35"/>
        <v>BB</v>
      </c>
      <c r="CW340" s="78" t="str">
        <f t="shared" si="36"/>
        <v>C</v>
      </c>
      <c r="CX340" s="82">
        <f t="shared" si="37"/>
        <v>3.8500000000000005</v>
      </c>
      <c r="CY340" s="82">
        <f t="shared" si="38"/>
        <v>3.5200000000000005</v>
      </c>
      <c r="CZ340" s="82">
        <f t="shared" si="39"/>
        <v>1.7600000000000002</v>
      </c>
      <c r="DA340" s="82">
        <f t="shared" si="40"/>
        <v>1.9800000000000002</v>
      </c>
      <c r="DB340" s="82">
        <f t="shared" si="41"/>
        <v>11.110000000000001</v>
      </c>
    </row>
    <row r="341" spans="98:106" ht="19.5">
      <c r="CT341" s="182">
        <f>'TABELA UNIFICADA 2024'!E341</f>
        <v>19</v>
      </c>
      <c r="CU341" s="23">
        <f>'TABELA UNIFICADA 2024'!F341</f>
        <v>22</v>
      </c>
      <c r="CV341" s="79" t="str">
        <f t="shared" si="35"/>
        <v>BB</v>
      </c>
      <c r="CW341" s="78" t="str">
        <f t="shared" si="36"/>
        <v>A</v>
      </c>
      <c r="CX341" s="82">
        <f t="shared" si="37"/>
        <v>2.64</v>
      </c>
      <c r="CY341" s="82">
        <f t="shared" si="38"/>
        <v>2.5299999999999998</v>
      </c>
      <c r="CZ341" s="82">
        <f t="shared" si="39"/>
        <v>1.7600000000000002</v>
      </c>
      <c r="DA341" s="82">
        <f t="shared" si="40"/>
        <v>1.9800000000000002</v>
      </c>
      <c r="DB341" s="82">
        <f t="shared" si="41"/>
        <v>8.91</v>
      </c>
    </row>
    <row r="342" spans="98:106" ht="19.5">
      <c r="CT342" s="182">
        <f>'TABELA UNIFICADA 2024'!E342</f>
        <v>0</v>
      </c>
      <c r="CU342" s="23">
        <f>'TABELA UNIFICADA 2024'!F342</f>
        <v>2</v>
      </c>
      <c r="CV342" s="79" t="str">
        <f t="shared" si="35"/>
        <v>AA</v>
      </c>
      <c r="CW342" s="78" t="str">
        <f t="shared" si="36"/>
        <v>A</v>
      </c>
      <c r="CX342" s="82">
        <f t="shared" si="37"/>
        <v>3.4100000000000006</v>
      </c>
      <c r="CY342" s="82">
        <f t="shared" si="38"/>
        <v>3.4100000000000006</v>
      </c>
      <c r="CZ342" s="82">
        <f t="shared" si="39"/>
        <v>2.2000000000000002</v>
      </c>
      <c r="DA342" s="82">
        <f t="shared" si="40"/>
        <v>2.4750000000000001</v>
      </c>
      <c r="DB342" s="82">
        <f t="shared" si="41"/>
        <v>11.495000000000001</v>
      </c>
    </row>
    <row r="343" spans="98:106" ht="19.5">
      <c r="CT343" s="182">
        <f>'TABELA UNIFICADA 2024'!E343</f>
        <v>0</v>
      </c>
      <c r="CU343" s="23">
        <f>'TABELA UNIFICADA 2024'!F343</f>
        <v>5</v>
      </c>
      <c r="CV343" s="79" t="str">
        <f t="shared" si="35"/>
        <v>AA</v>
      </c>
      <c r="CW343" s="78" t="str">
        <f t="shared" si="36"/>
        <v>A</v>
      </c>
      <c r="CX343" s="82">
        <f t="shared" si="37"/>
        <v>3.4100000000000006</v>
      </c>
      <c r="CY343" s="82">
        <f t="shared" si="38"/>
        <v>3.4100000000000006</v>
      </c>
      <c r="CZ343" s="82">
        <f t="shared" si="39"/>
        <v>2.2000000000000002</v>
      </c>
      <c r="DA343" s="82">
        <f t="shared" si="40"/>
        <v>2.4750000000000001</v>
      </c>
      <c r="DB343" s="82">
        <f t="shared" si="41"/>
        <v>11.495000000000001</v>
      </c>
    </row>
    <row r="344" spans="98:106" ht="19.5">
      <c r="CT344" s="182">
        <f>'TABELA UNIFICADA 2024'!E344</f>
        <v>0</v>
      </c>
      <c r="CU344" s="23">
        <f>'TABELA UNIFICADA 2024'!F344</f>
        <v>4</v>
      </c>
      <c r="CV344" s="79" t="str">
        <f t="shared" si="35"/>
        <v>AA</v>
      </c>
      <c r="CW344" s="78" t="str">
        <f t="shared" si="36"/>
        <v>A</v>
      </c>
      <c r="CX344" s="82">
        <f t="shared" si="37"/>
        <v>3.4100000000000006</v>
      </c>
      <c r="CY344" s="82">
        <f t="shared" si="38"/>
        <v>3.4100000000000006</v>
      </c>
      <c r="CZ344" s="82">
        <f t="shared" si="39"/>
        <v>2.2000000000000002</v>
      </c>
      <c r="DA344" s="82">
        <f t="shared" si="40"/>
        <v>2.4750000000000001</v>
      </c>
      <c r="DB344" s="82">
        <f t="shared" si="41"/>
        <v>11.495000000000001</v>
      </c>
    </row>
    <row r="345" spans="98:106" ht="19.5">
      <c r="CT345" s="182">
        <f>'TABELA UNIFICADA 2024'!E345</f>
        <v>0</v>
      </c>
      <c r="CU345" s="23">
        <f>'TABELA UNIFICADA 2024'!F345</f>
        <v>4</v>
      </c>
      <c r="CV345" s="79" t="str">
        <f t="shared" si="35"/>
        <v>AA</v>
      </c>
      <c r="CW345" s="78" t="str">
        <f t="shared" si="36"/>
        <v>A</v>
      </c>
      <c r="CX345" s="82">
        <f t="shared" si="37"/>
        <v>3.4100000000000006</v>
      </c>
      <c r="CY345" s="82">
        <f t="shared" si="38"/>
        <v>3.4100000000000006</v>
      </c>
      <c r="CZ345" s="82">
        <f t="shared" si="39"/>
        <v>2.2000000000000002</v>
      </c>
      <c r="DA345" s="82">
        <f t="shared" si="40"/>
        <v>2.4750000000000001</v>
      </c>
      <c r="DB345" s="82">
        <f t="shared" si="41"/>
        <v>11.495000000000001</v>
      </c>
    </row>
    <row r="346" spans="98:106" ht="19.5">
      <c r="CT346" s="182">
        <f>'TABELA UNIFICADA 2024'!E346</f>
        <v>0</v>
      </c>
      <c r="CU346" s="23">
        <f>'TABELA UNIFICADA 2024'!F346</f>
        <v>1</v>
      </c>
      <c r="CV346" s="79" t="str">
        <f t="shared" si="35"/>
        <v>AA</v>
      </c>
      <c r="CW346" s="78" t="str">
        <f t="shared" si="36"/>
        <v>A</v>
      </c>
      <c r="CX346" s="82">
        <f t="shared" si="37"/>
        <v>3.4100000000000006</v>
      </c>
      <c r="CY346" s="82">
        <f t="shared" si="38"/>
        <v>3.4100000000000006</v>
      </c>
      <c r="CZ346" s="82">
        <f t="shared" si="39"/>
        <v>2.2000000000000002</v>
      </c>
      <c r="DA346" s="82">
        <f t="shared" si="40"/>
        <v>2.4750000000000001</v>
      </c>
      <c r="DB346" s="82">
        <f t="shared" si="41"/>
        <v>11.495000000000001</v>
      </c>
    </row>
    <row r="347" spans="98:106" ht="19.5">
      <c r="CT347" s="182">
        <f>'TABELA UNIFICADA 2024'!E347</f>
        <v>0</v>
      </c>
      <c r="CU347" s="23">
        <f>'TABELA UNIFICADA 2024'!F347</f>
        <v>1</v>
      </c>
      <c r="CV347" s="79" t="str">
        <f t="shared" si="35"/>
        <v>AA</v>
      </c>
      <c r="CW347" s="78" t="str">
        <f t="shared" si="36"/>
        <v>A</v>
      </c>
      <c r="CX347" s="82">
        <f t="shared" si="37"/>
        <v>3.4100000000000006</v>
      </c>
      <c r="CY347" s="82">
        <f t="shared" si="38"/>
        <v>3.4100000000000006</v>
      </c>
      <c r="CZ347" s="82">
        <f t="shared" si="39"/>
        <v>2.2000000000000002</v>
      </c>
      <c r="DA347" s="82">
        <f t="shared" si="40"/>
        <v>2.4750000000000001</v>
      </c>
      <c r="DB347" s="82">
        <f t="shared" si="41"/>
        <v>11.495000000000001</v>
      </c>
    </row>
    <row r="348" spans="98:106" ht="19.5">
      <c r="CT348" s="182">
        <f>'TABELA UNIFICADA 2024'!E348</f>
        <v>0</v>
      </c>
      <c r="CU348" s="23">
        <f>'TABELA UNIFICADA 2024'!F348</f>
        <v>3</v>
      </c>
      <c r="CV348" s="79" t="str">
        <f t="shared" si="35"/>
        <v>AA</v>
      </c>
      <c r="CW348" s="78" t="str">
        <f t="shared" si="36"/>
        <v>A</v>
      </c>
      <c r="CX348" s="82">
        <f t="shared" si="37"/>
        <v>3.4100000000000006</v>
      </c>
      <c r="CY348" s="82">
        <f t="shared" si="38"/>
        <v>3.4100000000000006</v>
      </c>
      <c r="CZ348" s="82">
        <f t="shared" si="39"/>
        <v>2.2000000000000002</v>
      </c>
      <c r="DA348" s="82">
        <f t="shared" si="40"/>
        <v>2.4750000000000001</v>
      </c>
      <c r="DB348" s="82">
        <f t="shared" si="41"/>
        <v>11.495000000000001</v>
      </c>
    </row>
    <row r="349" spans="98:106" ht="19.5">
      <c r="CT349" s="182">
        <f>'TABELA UNIFICADA 2024'!E349</f>
        <v>0</v>
      </c>
      <c r="CU349" s="23">
        <f>'TABELA UNIFICADA 2024'!F349</f>
        <v>3</v>
      </c>
      <c r="CV349" s="79" t="str">
        <f t="shared" si="35"/>
        <v>AA</v>
      </c>
      <c r="CW349" s="78" t="str">
        <f t="shared" si="36"/>
        <v>A</v>
      </c>
      <c r="CX349" s="82">
        <f t="shared" si="37"/>
        <v>3.4100000000000006</v>
      </c>
      <c r="CY349" s="82">
        <f t="shared" si="38"/>
        <v>3.4100000000000006</v>
      </c>
      <c r="CZ349" s="82">
        <f t="shared" si="39"/>
        <v>2.2000000000000002</v>
      </c>
      <c r="DA349" s="82">
        <f t="shared" si="40"/>
        <v>2.4750000000000001</v>
      </c>
      <c r="DB349" s="82">
        <f t="shared" si="41"/>
        <v>11.495000000000001</v>
      </c>
    </row>
    <row r="350" spans="98:106" ht="19.5">
      <c r="CT350" s="182">
        <f>'TABELA UNIFICADA 2024'!E350</f>
        <v>0</v>
      </c>
      <c r="CU350" s="23">
        <f>'TABELA UNIFICADA 2024'!F350</f>
        <v>2</v>
      </c>
      <c r="CV350" s="79" t="str">
        <f t="shared" si="35"/>
        <v>AA</v>
      </c>
      <c r="CW350" s="78" t="str">
        <f t="shared" si="36"/>
        <v>A</v>
      </c>
      <c r="CX350" s="82">
        <f t="shared" si="37"/>
        <v>3.4100000000000006</v>
      </c>
      <c r="CY350" s="82">
        <f t="shared" si="38"/>
        <v>3.4100000000000006</v>
      </c>
      <c r="CZ350" s="82">
        <f t="shared" si="39"/>
        <v>2.2000000000000002</v>
      </c>
      <c r="DA350" s="82">
        <f t="shared" si="40"/>
        <v>2.4750000000000001</v>
      </c>
      <c r="DB350" s="82">
        <f t="shared" si="41"/>
        <v>11.495000000000001</v>
      </c>
    </row>
    <row r="351" spans="98:106" ht="19.5">
      <c r="CT351" s="182">
        <f>'TABELA UNIFICADA 2024'!E351</f>
        <v>0</v>
      </c>
      <c r="CU351" s="23">
        <f>'TABELA UNIFICADA 2024'!F351</f>
        <v>4</v>
      </c>
      <c r="CV351" s="79" t="str">
        <f t="shared" si="35"/>
        <v>AA</v>
      </c>
      <c r="CW351" s="78" t="str">
        <f t="shared" si="36"/>
        <v>A</v>
      </c>
      <c r="CX351" s="82">
        <f t="shared" si="37"/>
        <v>3.4100000000000006</v>
      </c>
      <c r="CY351" s="82">
        <f t="shared" si="38"/>
        <v>3.4100000000000006</v>
      </c>
      <c r="CZ351" s="82">
        <f t="shared" si="39"/>
        <v>2.2000000000000002</v>
      </c>
      <c r="DA351" s="82">
        <f t="shared" si="40"/>
        <v>2.4750000000000001</v>
      </c>
      <c r="DB351" s="82">
        <f t="shared" si="41"/>
        <v>11.495000000000001</v>
      </c>
    </row>
    <row r="352" spans="98:106" ht="19.5">
      <c r="CT352" s="182">
        <f>'TABELA UNIFICADA 2024'!E352</f>
        <v>0</v>
      </c>
      <c r="CU352" s="23">
        <f>'TABELA UNIFICADA 2024'!F352</f>
        <v>1</v>
      </c>
      <c r="CV352" s="79" t="str">
        <f t="shared" si="35"/>
        <v>AA</v>
      </c>
      <c r="CW352" s="78" t="str">
        <f t="shared" si="36"/>
        <v>A</v>
      </c>
      <c r="CX352" s="82">
        <f t="shared" si="37"/>
        <v>3.4100000000000006</v>
      </c>
      <c r="CY352" s="82">
        <f t="shared" si="38"/>
        <v>3.4100000000000006</v>
      </c>
      <c r="CZ352" s="82">
        <f t="shared" si="39"/>
        <v>2.2000000000000002</v>
      </c>
      <c r="DA352" s="82">
        <f t="shared" si="40"/>
        <v>2.4750000000000001</v>
      </c>
      <c r="DB352" s="82">
        <f t="shared" si="41"/>
        <v>11.495000000000001</v>
      </c>
    </row>
    <row r="353" spans="98:106" ht="19.5">
      <c r="CT353" s="182">
        <f>'TABELA UNIFICADA 2024'!E353</f>
        <v>0</v>
      </c>
      <c r="CU353" s="23">
        <f>'TABELA UNIFICADA 2024'!F353</f>
        <v>5</v>
      </c>
      <c r="CV353" s="79" t="str">
        <f t="shared" si="35"/>
        <v>AA</v>
      </c>
      <c r="CW353" s="78" t="str">
        <f t="shared" si="36"/>
        <v>A</v>
      </c>
      <c r="CX353" s="82">
        <f t="shared" si="37"/>
        <v>3.4100000000000006</v>
      </c>
      <c r="CY353" s="82">
        <f t="shared" si="38"/>
        <v>3.4100000000000006</v>
      </c>
      <c r="CZ353" s="82">
        <f t="shared" si="39"/>
        <v>2.2000000000000002</v>
      </c>
      <c r="DA353" s="82">
        <f t="shared" si="40"/>
        <v>2.4750000000000001</v>
      </c>
      <c r="DB353" s="82">
        <f t="shared" si="41"/>
        <v>11.495000000000001</v>
      </c>
    </row>
    <row r="354" spans="98:106" ht="19.5">
      <c r="CT354" s="182">
        <f>'TABELA UNIFICADA 2024'!E354</f>
        <v>0</v>
      </c>
      <c r="CU354" s="23">
        <f>'TABELA UNIFICADA 2024'!F354</f>
        <v>2</v>
      </c>
      <c r="CV354" s="79" t="str">
        <f t="shared" si="35"/>
        <v>AA</v>
      </c>
      <c r="CW354" s="78" t="str">
        <f t="shared" si="36"/>
        <v>A</v>
      </c>
      <c r="CX354" s="82">
        <f t="shared" si="37"/>
        <v>3.4100000000000006</v>
      </c>
      <c r="CY354" s="82">
        <f t="shared" si="38"/>
        <v>3.4100000000000006</v>
      </c>
      <c r="CZ354" s="82">
        <f t="shared" si="39"/>
        <v>2.2000000000000002</v>
      </c>
      <c r="DA354" s="82">
        <f t="shared" si="40"/>
        <v>2.4750000000000001</v>
      </c>
      <c r="DB354" s="82">
        <f t="shared" si="41"/>
        <v>11.495000000000001</v>
      </c>
    </row>
    <row r="355" spans="98:106" ht="19.5">
      <c r="CT355" s="182">
        <f>'TABELA UNIFICADA 2024'!E355</f>
        <v>0</v>
      </c>
      <c r="CU355" s="23">
        <f>'TABELA UNIFICADA 2024'!F355</f>
        <v>2</v>
      </c>
      <c r="CV355" s="79" t="str">
        <f t="shared" si="35"/>
        <v>AA</v>
      </c>
      <c r="CW355" s="78" t="str">
        <f t="shared" si="36"/>
        <v>A</v>
      </c>
      <c r="CX355" s="82">
        <f t="shared" si="37"/>
        <v>3.4100000000000006</v>
      </c>
      <c r="CY355" s="82">
        <f t="shared" si="38"/>
        <v>3.4100000000000006</v>
      </c>
      <c r="CZ355" s="82">
        <f t="shared" si="39"/>
        <v>2.2000000000000002</v>
      </c>
      <c r="DA355" s="82">
        <f t="shared" si="40"/>
        <v>2.4750000000000001</v>
      </c>
      <c r="DB355" s="82">
        <f t="shared" si="41"/>
        <v>11.495000000000001</v>
      </c>
    </row>
    <row r="356" spans="98:106" ht="19.5">
      <c r="CT356" s="182">
        <f>'TABELA UNIFICADA 2024'!E356</f>
        <v>0</v>
      </c>
      <c r="CU356" s="23">
        <f>'TABELA UNIFICADA 2024'!F356</f>
        <v>5</v>
      </c>
      <c r="CV356" s="79" t="str">
        <f t="shared" si="35"/>
        <v>AA</v>
      </c>
      <c r="CW356" s="78" t="str">
        <f t="shared" si="36"/>
        <v>A</v>
      </c>
      <c r="CX356" s="82">
        <f t="shared" si="37"/>
        <v>3.4100000000000006</v>
      </c>
      <c r="CY356" s="82">
        <f t="shared" si="38"/>
        <v>3.4100000000000006</v>
      </c>
      <c r="CZ356" s="82">
        <f t="shared" si="39"/>
        <v>2.2000000000000002</v>
      </c>
      <c r="DA356" s="82">
        <f t="shared" si="40"/>
        <v>2.4750000000000001</v>
      </c>
      <c r="DB356" s="82">
        <f t="shared" si="41"/>
        <v>11.495000000000001</v>
      </c>
    </row>
    <row r="357" spans="98:106" ht="19.5">
      <c r="CT357" s="182">
        <f>'TABELA UNIFICADA 2024'!E357</f>
        <v>24</v>
      </c>
      <c r="CU357" s="23">
        <f>'TABELA UNIFICADA 2024'!F357</f>
        <v>15</v>
      </c>
      <c r="CV357" s="79" t="str">
        <f t="shared" ref="CV357:CV420" si="42">IF(CU357&lt;&gt;0,(IF(AND(CU357&lt;=10,ISBLANK(CU357)=FALSE),"AA",IF(AND(CU357&gt;10,CU357&lt;=59),"BB",IF(AND(CU357&gt;59,CU357&lt;=99),"CC",IF(CU357&gt;99,"DD","-"))))),"0")</f>
        <v>BB</v>
      </c>
      <c r="CW357" s="78" t="str">
        <f t="shared" ref="CW357:CW420" si="43">IF(CU357&lt;&gt;0,(IF(AND(CT357&lt;23,ISBLANK(CT357)=FALSE),"A",IF(AND(CT357&gt;=23,CT357&lt;31),"B",IF(AND(CT357&gt;=31,CT357&lt;39),"C",IF(AND(CT357&gt;=39,CT357&lt;=45),"D",IF(CT357&gt;45,"E","-")))))),0)</f>
        <v>B</v>
      </c>
      <c r="CX357" s="82">
        <f t="shared" ref="CX357:CX420" si="44">(IF(CV357="AA",IF(CW357="A",VLOOKUP(CW357,$B$2:$F$6,2,1),IF(CW357="B",VLOOKUP(CW357,$B$2:$F$6,2,1),IF(CW357="C",VLOOKUP(CW357,$B$2:$F$6,2,1),IF(CW357="D",VLOOKUP(CW357,$B$2:$F$6,2,1),IF(CW357="E",VLOOKUP(CW357,$B$2:$F$6,2,1),"-"))))),IF(CV357="BB",IF(CW357="A",VLOOKUP(CW357,$B$8:$F$12,2,1),IF(CW357="B",VLOOKUP(CW357,$B$8:$F$12,2,1),IF(CW357="C",VLOOKUP(CW357,$B$8:$F$12,2,1),IF(CW357="D",VLOOKUP(CW357,$B$8:$F$12,2,1),IF(CW357="E",VLOOKUP(CW357,$B$8:$F$12,2,1),"-"))))),IF(CV357="CC",IF(CW357="A",VLOOKUP(CW357,$B$14:$F$18,2,1),IF(CW357="B",VLOOKUP(CW357,$B$14:$F$18,2,1),IF(CW357="C",VLOOKUP(CW357,$B$14:$F$18,2,1),IF(CW357="D",VLOOKUP(CW357,$B$14:$F$18,2,1),IF(CW357="E",VLOOKUP(CW357,$B$14:$F$18,2,1),"-"))))),IF(CV357="DD",IF(CW357="A",VLOOKUP(CW357,$B$20:$F$24,2,1),IF(CW357="B",VLOOKUP(CW357,$B$20:$F$24,2,1),IF(CW357="C",VLOOKUP(CW357,$B$20:$F$24,2,1),IF(CW357="D",VLOOKUP(CW357,$B$20:$F$24,2,1),IF(CW357="E",VLOOKUP(CW357,$B$20:$F$24,2,1),0))))),0)))))</f>
        <v>2.75</v>
      </c>
      <c r="CY357" s="82">
        <f t="shared" ref="CY357:CY420" si="45">(IF(CV357="AA",IF(CW357="A",VLOOKUP(CW357,$B$2:$F$6,3,1),IF(CW357="B",VLOOKUP(CW357,$B$2:$F$6,3,1),IF(CW357="C",VLOOKUP(CW357,$B$2:$F$6,3,1),IF(CW357="D",VLOOKUP(CW357,$B$2:$F$6,3,1),IF(CW357="E",VLOOKUP(CW357,$B$2:$F$6,3,1),"-"))))),IF(CV357="BB",IF(CW357="A",VLOOKUP(CW357,$B$8:$F$12,3,1),IF(CW357="B",VLOOKUP(CW357,$B$8:$F$12,3,1),IF(CW357="C",VLOOKUP(CW357,$B$8:$F$12,3,1),IF(CW357="D",VLOOKUP(CW357,$B$8:$F$12,3,1),IF(CW357="E",VLOOKUP(CW357,$B$8:$F$12,3,1),"-"))))),IF(CV357="CC",IF(CW357="A",VLOOKUP(CW357,$B$14:$F$18,3,1),IF(CW357="B",VLOOKUP(CW357,$B$14:$F$18,3,1),IF(CW357="C",VLOOKUP(CW357,$B$14:$F$18,3,1),IF(CW357="D",VLOOKUP(CW357,$B$14:$F$18,3,1),IF(CW357="E",VLOOKUP(CW357,$B$14:$F$18,3,1),"-"))))),IF(CV357="DD",IF(CW357="A",VLOOKUP(CW357,$B$20:$F$24,3,1),IF(CW357="B",VLOOKUP(CW357,$B$20:$F$24,3,1),IF(CW357="C",VLOOKUP(CW357,$B$20:$F$24,3,1),IF(CW357="D",VLOOKUP(CW357,$B$20:$F$24,3,1),IF(CW357="E",VLOOKUP(CW357,$B$20:$F$24,3,1),0))))),0)))))</f>
        <v>2.64</v>
      </c>
      <c r="CZ357" s="82">
        <f t="shared" ref="CZ357:CZ420" si="46">(IF(CV357="AA",IF(CW357="A",VLOOKUP(CW357,$B$2:$F$6,4,1),IF(CW357="B",VLOOKUP(CW357,$B$2:$F$6,4,1),IF(CW357="C",VLOOKUP(CW357,$B$2:$F$6,4,1),IF(CW357="D",VLOOKUP(CW357,$B$2:$F$6,4,1),IF(CW357="E",VLOOKUP(CW357,$B$2:$F$6,4,1),"-"))))),IF(CV357="BB",IF(CW357="A",VLOOKUP(CW357,$B$8:$F$12,4,1),IF(CW357="B",VLOOKUP(CW357,$B$8:$F$12,4,1),IF(CW357="C",VLOOKUP(CW357,$B$8:$F$12,4,1),IF(CW357="D",VLOOKUP(CW357,$B$8:$F$12,4,1),IF(CW357="E",VLOOKUP(CW357,$B$8:$F$12,4,1),"-"))))),IF(CV357="CC",IF(CW357="A",VLOOKUP(CW357,$B$14:$F$18,4,1),IF(CW357="B",VLOOKUP(CW357,$B$14:$F$18,4,1),IF(CW357="C",VLOOKUP(CW357,$B$14:$F$18,4,1),IF(CW357="D",VLOOKUP(CW357,$B$14:$F$18,4,1),IF(CW357="E",VLOOKUP(CW357,$B$14:$F$18,4,1),"-"))))),IF(CV357="DD",IF(CW357="A",VLOOKUP(CW357,$B$20:$F$24,4,1),IF(CW357="B",VLOOKUP(CW357,$B$20:$F$24,4,1),IF(CW357="C",VLOOKUP(CW357,$B$20:$F$24,4,1),IF(CW357="D",VLOOKUP(CW357,$B$20:$F$24,4,1),IF(CW357="E",VLOOKUP(CW357,$B$20:$F$24,4,1),0))))),0)))))</f>
        <v>1.7600000000000002</v>
      </c>
      <c r="DA357" s="82">
        <f t="shared" ref="DA357:DA420" si="47">(IF(CV357="AA",IF(CW357="A",VLOOKUP(CW357,$B$2:$F$6,5,1),IF(CW357="B",VLOOKUP(CW357,$B$2:$F$6,5,1),IF(CW357="C",VLOOKUP(CW357,$B$2:$F$6,5,1),IF(CW357="D",VLOOKUP(CW357,$B$2:$F$6,5,1),IF(CW357="E",VLOOKUP(CW357,$B$2:$F$6,5,1),1))))),IF(CV357="BB",IF(CW357="A",VLOOKUP(CW357,$B$8:$F$12,5,1),IF(CW357="B",VLOOKUP(CW357,$B$8:$F$12,5,1),IF(CW357="C",VLOOKUP(CW357,$B$8:$F$12,5,1),IF(CW357="D",VLOOKUP(CW357,$B$8:$F$12,5,1),IF(CW357="E",VLOOKUP(CW357,$B$8:$F$12,5,1),1))))),IF(CV357="CC",IF(CW357="A",VLOOKUP(CW357,$B$14:$F$18,5,1),IF(CW357="B",VLOOKUP(CW357,$B$14:$F$18,5,1),IF(CW357="C",VLOOKUP(CW357,$B$14:$F$18,5,1),IF(CW357="D",VLOOKUP(CW357,$B$14:$F$18,5,1),IF(CW357="E",VLOOKUP(CW357,$B$14:$F$18,5,1),1))))),IF(CV357="DD",IF(CW357="A",VLOOKUP(CW357,$B$20:$F$24,5,1),IF(CW357="B",VLOOKUP(CW357,$B$20:$F$24,5,1),IF(CW357="C",VLOOKUP(CW357,$B$20:$F$24,5,1),IF(CW357="D",VLOOKUP(CW357,$B$20:$F$24,5,1),IF(CW357="E",VLOOKUP(CW357,$B$20:$F$24,5,1),1))))),0)))))</f>
        <v>1.9800000000000002</v>
      </c>
      <c r="DB357" s="82">
        <f t="shared" ref="DB357:DB420" si="48">SUM(CX357:DA357)</f>
        <v>9.1300000000000008</v>
      </c>
    </row>
    <row r="358" spans="98:106" ht="19.5">
      <c r="CT358" s="182">
        <f>'TABELA UNIFICADA 2024'!E358</f>
        <v>19.05</v>
      </c>
      <c r="CU358" s="23">
        <f>'TABELA UNIFICADA 2024'!F358</f>
        <v>10</v>
      </c>
      <c r="CV358" s="79" t="str">
        <f t="shared" si="42"/>
        <v>AA</v>
      </c>
      <c r="CW358" s="78" t="str">
        <f t="shared" si="43"/>
        <v>A</v>
      </c>
      <c r="CX358" s="82">
        <f t="shared" si="44"/>
        <v>3.4100000000000006</v>
      </c>
      <c r="CY358" s="82">
        <f t="shared" si="45"/>
        <v>3.4100000000000006</v>
      </c>
      <c r="CZ358" s="82">
        <f t="shared" si="46"/>
        <v>2.2000000000000002</v>
      </c>
      <c r="DA358" s="82">
        <f t="shared" si="47"/>
        <v>2.4750000000000001</v>
      </c>
      <c r="DB358" s="82">
        <f t="shared" si="48"/>
        <v>11.495000000000001</v>
      </c>
    </row>
    <row r="359" spans="98:106" ht="19.5">
      <c r="CT359" s="182">
        <f>'TABELA UNIFICADA 2024'!E359</f>
        <v>19.05</v>
      </c>
      <c r="CU359" s="23">
        <f>'TABELA UNIFICADA 2024'!F359</f>
        <v>10</v>
      </c>
      <c r="CV359" s="79" t="str">
        <f t="shared" si="42"/>
        <v>AA</v>
      </c>
      <c r="CW359" s="78" t="str">
        <f t="shared" si="43"/>
        <v>A</v>
      </c>
      <c r="CX359" s="82">
        <f t="shared" si="44"/>
        <v>3.4100000000000006</v>
      </c>
      <c r="CY359" s="82">
        <f t="shared" si="45"/>
        <v>3.4100000000000006</v>
      </c>
      <c r="CZ359" s="82">
        <f t="shared" si="46"/>
        <v>2.2000000000000002</v>
      </c>
      <c r="DA359" s="82">
        <f t="shared" si="47"/>
        <v>2.4750000000000001</v>
      </c>
      <c r="DB359" s="82">
        <f t="shared" si="48"/>
        <v>11.495000000000001</v>
      </c>
    </row>
    <row r="360" spans="98:106" ht="19.5">
      <c r="CT360" s="182">
        <f>'TABELA UNIFICADA 2024'!E360</f>
        <v>19.05</v>
      </c>
      <c r="CU360" s="23">
        <f>'TABELA UNIFICADA 2024'!F360</f>
        <v>10</v>
      </c>
      <c r="CV360" s="79" t="str">
        <f t="shared" si="42"/>
        <v>AA</v>
      </c>
      <c r="CW360" s="78" t="str">
        <f t="shared" si="43"/>
        <v>A</v>
      </c>
      <c r="CX360" s="82">
        <f t="shared" si="44"/>
        <v>3.4100000000000006</v>
      </c>
      <c r="CY360" s="82">
        <f t="shared" si="45"/>
        <v>3.4100000000000006</v>
      </c>
      <c r="CZ360" s="82">
        <f t="shared" si="46"/>
        <v>2.2000000000000002</v>
      </c>
      <c r="DA360" s="82">
        <f t="shared" si="47"/>
        <v>2.4750000000000001</v>
      </c>
      <c r="DB360" s="82">
        <f t="shared" si="48"/>
        <v>11.495000000000001</v>
      </c>
    </row>
    <row r="361" spans="98:106" ht="19.5">
      <c r="CT361" s="182">
        <f>'TABELA UNIFICADA 2024'!E361</f>
        <v>24</v>
      </c>
      <c r="CU361" s="23">
        <f>'TABELA UNIFICADA 2024'!F361</f>
        <v>22</v>
      </c>
      <c r="CV361" s="79" t="str">
        <f t="shared" si="42"/>
        <v>BB</v>
      </c>
      <c r="CW361" s="78" t="str">
        <f t="shared" si="43"/>
        <v>B</v>
      </c>
      <c r="CX361" s="82">
        <f t="shared" si="44"/>
        <v>2.75</v>
      </c>
      <c r="CY361" s="82">
        <f t="shared" si="45"/>
        <v>2.64</v>
      </c>
      <c r="CZ361" s="82">
        <f t="shared" si="46"/>
        <v>1.7600000000000002</v>
      </c>
      <c r="DA361" s="82">
        <f t="shared" si="47"/>
        <v>1.9800000000000002</v>
      </c>
      <c r="DB361" s="82">
        <f t="shared" si="48"/>
        <v>9.1300000000000008</v>
      </c>
    </row>
    <row r="362" spans="98:106" ht="19.5">
      <c r="CT362" s="182">
        <f>'TABELA UNIFICADA 2024'!E362</f>
        <v>24</v>
      </c>
      <c r="CU362" s="23">
        <f>'TABELA UNIFICADA 2024'!F362</f>
        <v>20</v>
      </c>
      <c r="CV362" s="79" t="str">
        <f t="shared" si="42"/>
        <v>BB</v>
      </c>
      <c r="CW362" s="78" t="str">
        <f t="shared" si="43"/>
        <v>B</v>
      </c>
      <c r="CX362" s="82">
        <f t="shared" si="44"/>
        <v>2.75</v>
      </c>
      <c r="CY362" s="82">
        <f t="shared" si="45"/>
        <v>2.64</v>
      </c>
      <c r="CZ362" s="82">
        <f t="shared" si="46"/>
        <v>1.7600000000000002</v>
      </c>
      <c r="DA362" s="82">
        <f t="shared" si="47"/>
        <v>1.9800000000000002</v>
      </c>
      <c r="DB362" s="82">
        <f t="shared" si="48"/>
        <v>9.1300000000000008</v>
      </c>
    </row>
    <row r="363" spans="98:106" ht="19.5">
      <c r="CT363" s="182">
        <f>'TABELA UNIFICADA 2024'!E363</f>
        <v>19.05</v>
      </c>
      <c r="CU363" s="23">
        <f>'TABELA UNIFICADA 2024'!F363</f>
        <v>44</v>
      </c>
      <c r="CV363" s="79" t="str">
        <f t="shared" si="42"/>
        <v>BB</v>
      </c>
      <c r="CW363" s="78" t="str">
        <f t="shared" si="43"/>
        <v>A</v>
      </c>
      <c r="CX363" s="82">
        <f t="shared" si="44"/>
        <v>2.64</v>
      </c>
      <c r="CY363" s="82">
        <f t="shared" si="45"/>
        <v>2.5299999999999998</v>
      </c>
      <c r="CZ363" s="82">
        <f t="shared" si="46"/>
        <v>1.7600000000000002</v>
      </c>
      <c r="DA363" s="82">
        <f t="shared" si="47"/>
        <v>1.9800000000000002</v>
      </c>
      <c r="DB363" s="82">
        <f t="shared" si="48"/>
        <v>8.91</v>
      </c>
    </row>
    <row r="364" spans="98:106" ht="19.5">
      <c r="CT364" s="182">
        <f>'TABELA UNIFICADA 2024'!E364</f>
        <v>38</v>
      </c>
      <c r="CU364" s="23">
        <f>'TABELA UNIFICADA 2024'!F364</f>
        <v>22</v>
      </c>
      <c r="CV364" s="79" t="str">
        <f t="shared" si="42"/>
        <v>BB</v>
      </c>
      <c r="CW364" s="78" t="str">
        <f t="shared" si="43"/>
        <v>C</v>
      </c>
      <c r="CX364" s="82">
        <f t="shared" si="44"/>
        <v>3.8500000000000005</v>
      </c>
      <c r="CY364" s="82">
        <f t="shared" si="45"/>
        <v>3.5200000000000005</v>
      </c>
      <c r="CZ364" s="82">
        <f t="shared" si="46"/>
        <v>1.7600000000000002</v>
      </c>
      <c r="DA364" s="82">
        <f t="shared" si="47"/>
        <v>1.9800000000000002</v>
      </c>
      <c r="DB364" s="82">
        <f t="shared" si="48"/>
        <v>11.110000000000001</v>
      </c>
    </row>
    <row r="365" spans="98:106" ht="19.5">
      <c r="CT365" s="182">
        <f>'TABELA UNIFICADA 2024'!E365</f>
        <v>42</v>
      </c>
      <c r="CU365" s="23">
        <f>'TABELA UNIFICADA 2024'!F365</f>
        <v>36</v>
      </c>
      <c r="CV365" s="79" t="str">
        <f t="shared" si="42"/>
        <v>BB</v>
      </c>
      <c r="CW365" s="78" t="str">
        <f t="shared" si="43"/>
        <v>D</v>
      </c>
      <c r="CX365" s="82">
        <f t="shared" si="44"/>
        <v>4.95</v>
      </c>
      <c r="CY365" s="82">
        <f t="shared" si="45"/>
        <v>5.5</v>
      </c>
      <c r="CZ365" s="82">
        <f t="shared" si="46"/>
        <v>2.75</v>
      </c>
      <c r="DA365" s="82">
        <f t="shared" si="47"/>
        <v>4.29</v>
      </c>
      <c r="DB365" s="82">
        <f t="shared" si="48"/>
        <v>17.489999999999998</v>
      </c>
    </row>
    <row r="366" spans="98:106" ht="19.5">
      <c r="CT366" s="182">
        <f>'TABELA UNIFICADA 2024'!E366</f>
        <v>28</v>
      </c>
      <c r="CU366" s="23">
        <f>'TABELA UNIFICADA 2024'!F366</f>
        <v>27</v>
      </c>
      <c r="CV366" s="79" t="str">
        <f t="shared" si="42"/>
        <v>BB</v>
      </c>
      <c r="CW366" s="78" t="str">
        <f t="shared" si="43"/>
        <v>B</v>
      </c>
      <c r="CX366" s="82">
        <f t="shared" si="44"/>
        <v>2.75</v>
      </c>
      <c r="CY366" s="82">
        <f t="shared" si="45"/>
        <v>2.64</v>
      </c>
      <c r="CZ366" s="82">
        <f t="shared" si="46"/>
        <v>1.7600000000000002</v>
      </c>
      <c r="DA366" s="82">
        <f t="shared" si="47"/>
        <v>1.9800000000000002</v>
      </c>
      <c r="DB366" s="82">
        <f t="shared" si="48"/>
        <v>9.1300000000000008</v>
      </c>
    </row>
    <row r="367" spans="98:106" ht="19.5">
      <c r="CT367" s="182">
        <f>'TABELA UNIFICADA 2024'!E367</f>
        <v>19</v>
      </c>
      <c r="CU367" s="23">
        <f>'TABELA UNIFICADA 2024'!F367</f>
        <v>16</v>
      </c>
      <c r="CV367" s="79" t="str">
        <f t="shared" si="42"/>
        <v>BB</v>
      </c>
      <c r="CW367" s="78" t="str">
        <f t="shared" si="43"/>
        <v>A</v>
      </c>
      <c r="CX367" s="82">
        <f t="shared" si="44"/>
        <v>2.64</v>
      </c>
      <c r="CY367" s="82">
        <f t="shared" si="45"/>
        <v>2.5299999999999998</v>
      </c>
      <c r="CZ367" s="82">
        <f t="shared" si="46"/>
        <v>1.7600000000000002</v>
      </c>
      <c r="DA367" s="82">
        <f t="shared" si="47"/>
        <v>1.9800000000000002</v>
      </c>
      <c r="DB367" s="82">
        <f t="shared" si="48"/>
        <v>8.91</v>
      </c>
    </row>
    <row r="368" spans="98:106" ht="19.5">
      <c r="CT368" s="182">
        <f>'TABELA UNIFICADA 2024'!E368</f>
        <v>24</v>
      </c>
      <c r="CU368" s="23">
        <f>'TABELA UNIFICADA 2024'!F368</f>
        <v>15</v>
      </c>
      <c r="CV368" s="79" t="str">
        <f t="shared" si="42"/>
        <v>BB</v>
      </c>
      <c r="CW368" s="78" t="str">
        <f t="shared" si="43"/>
        <v>B</v>
      </c>
      <c r="CX368" s="82">
        <f t="shared" si="44"/>
        <v>2.75</v>
      </c>
      <c r="CY368" s="82">
        <f t="shared" si="45"/>
        <v>2.64</v>
      </c>
      <c r="CZ368" s="82">
        <f t="shared" si="46"/>
        <v>1.7600000000000002</v>
      </c>
      <c r="DA368" s="82">
        <f t="shared" si="47"/>
        <v>1.9800000000000002</v>
      </c>
      <c r="DB368" s="82">
        <f t="shared" si="48"/>
        <v>9.1300000000000008</v>
      </c>
    </row>
    <row r="369" spans="98:106" ht="19.5">
      <c r="CT369" s="182">
        <f>'TABELA UNIFICADA 2024'!E369</f>
        <v>19</v>
      </c>
      <c r="CU369" s="23">
        <f>'TABELA UNIFICADA 2024'!F369</f>
        <v>10</v>
      </c>
      <c r="CV369" s="79" t="str">
        <f t="shared" si="42"/>
        <v>AA</v>
      </c>
      <c r="CW369" s="78" t="str">
        <f t="shared" si="43"/>
        <v>A</v>
      </c>
      <c r="CX369" s="82">
        <f t="shared" si="44"/>
        <v>3.4100000000000006</v>
      </c>
      <c r="CY369" s="82">
        <f t="shared" si="45"/>
        <v>3.4100000000000006</v>
      </c>
      <c r="CZ369" s="82">
        <f t="shared" si="46"/>
        <v>2.2000000000000002</v>
      </c>
      <c r="DA369" s="82">
        <f t="shared" si="47"/>
        <v>2.4750000000000001</v>
      </c>
      <c r="DB369" s="82">
        <f t="shared" si="48"/>
        <v>11.495000000000001</v>
      </c>
    </row>
    <row r="370" spans="98:106" ht="19.5">
      <c r="CT370" s="182">
        <f>'TABELA UNIFICADA 2024'!E370</f>
        <v>19</v>
      </c>
      <c r="CU370" s="23">
        <f>'TABELA UNIFICADA 2024'!F370</f>
        <v>37</v>
      </c>
      <c r="CV370" s="79" t="str">
        <f t="shared" si="42"/>
        <v>BB</v>
      </c>
      <c r="CW370" s="78" t="str">
        <f t="shared" si="43"/>
        <v>A</v>
      </c>
      <c r="CX370" s="82">
        <f t="shared" si="44"/>
        <v>2.64</v>
      </c>
      <c r="CY370" s="82">
        <f t="shared" si="45"/>
        <v>2.5299999999999998</v>
      </c>
      <c r="CZ370" s="82">
        <f t="shared" si="46"/>
        <v>1.7600000000000002</v>
      </c>
      <c r="DA370" s="82">
        <f t="shared" si="47"/>
        <v>1.9800000000000002</v>
      </c>
      <c r="DB370" s="82">
        <f t="shared" si="48"/>
        <v>8.91</v>
      </c>
    </row>
    <row r="371" spans="98:106" ht="19.5">
      <c r="CT371" s="182">
        <f>'TABELA UNIFICADA 2024'!E371</f>
        <v>38</v>
      </c>
      <c r="CU371" s="23">
        <f>'TABELA UNIFICADA 2024'!F371</f>
        <v>16</v>
      </c>
      <c r="CV371" s="79" t="str">
        <f t="shared" si="42"/>
        <v>BB</v>
      </c>
      <c r="CW371" s="78" t="str">
        <f t="shared" si="43"/>
        <v>C</v>
      </c>
      <c r="CX371" s="82">
        <f t="shared" si="44"/>
        <v>3.8500000000000005</v>
      </c>
      <c r="CY371" s="82">
        <f t="shared" si="45"/>
        <v>3.5200000000000005</v>
      </c>
      <c r="CZ371" s="82">
        <f t="shared" si="46"/>
        <v>1.7600000000000002</v>
      </c>
      <c r="DA371" s="82">
        <f t="shared" si="47"/>
        <v>1.9800000000000002</v>
      </c>
      <c r="DB371" s="82">
        <f t="shared" si="48"/>
        <v>11.110000000000001</v>
      </c>
    </row>
    <row r="372" spans="98:106" ht="19.5">
      <c r="CT372" s="182">
        <f>'TABELA UNIFICADA 2024'!E372</f>
        <v>24</v>
      </c>
      <c r="CU372" s="23">
        <f>'TABELA UNIFICADA 2024'!F372</f>
        <v>44</v>
      </c>
      <c r="CV372" s="79" t="str">
        <f t="shared" si="42"/>
        <v>BB</v>
      </c>
      <c r="CW372" s="78" t="str">
        <f t="shared" si="43"/>
        <v>B</v>
      </c>
      <c r="CX372" s="82">
        <f t="shared" si="44"/>
        <v>2.75</v>
      </c>
      <c r="CY372" s="82">
        <f t="shared" si="45"/>
        <v>2.64</v>
      </c>
      <c r="CZ372" s="82">
        <f t="shared" si="46"/>
        <v>1.7600000000000002</v>
      </c>
      <c r="DA372" s="82">
        <f t="shared" si="47"/>
        <v>1.9800000000000002</v>
      </c>
      <c r="DB372" s="82">
        <f t="shared" si="48"/>
        <v>9.1300000000000008</v>
      </c>
    </row>
    <row r="373" spans="98:106" ht="19.5">
      <c r="CT373" s="182">
        <f>'TABELA UNIFICADA 2024'!E373</f>
        <v>24</v>
      </c>
      <c r="CU373" s="23">
        <f>'TABELA UNIFICADA 2024'!F373</f>
        <v>21</v>
      </c>
      <c r="CV373" s="79" t="str">
        <f t="shared" si="42"/>
        <v>BB</v>
      </c>
      <c r="CW373" s="78" t="str">
        <f t="shared" si="43"/>
        <v>B</v>
      </c>
      <c r="CX373" s="82">
        <f t="shared" si="44"/>
        <v>2.75</v>
      </c>
      <c r="CY373" s="82">
        <f t="shared" si="45"/>
        <v>2.64</v>
      </c>
      <c r="CZ373" s="82">
        <f t="shared" si="46"/>
        <v>1.7600000000000002</v>
      </c>
      <c r="DA373" s="82">
        <f t="shared" si="47"/>
        <v>1.9800000000000002</v>
      </c>
      <c r="DB373" s="82">
        <f t="shared" si="48"/>
        <v>9.1300000000000008</v>
      </c>
    </row>
    <row r="374" spans="98:106" ht="19.5">
      <c r="CT374" s="182">
        <f>'TABELA UNIFICADA 2024'!E374</f>
        <v>38</v>
      </c>
      <c r="CU374" s="23">
        <f>'TABELA UNIFICADA 2024'!F374</f>
        <v>15</v>
      </c>
      <c r="CV374" s="79" t="str">
        <f t="shared" si="42"/>
        <v>BB</v>
      </c>
      <c r="CW374" s="78" t="str">
        <f t="shared" si="43"/>
        <v>C</v>
      </c>
      <c r="CX374" s="82">
        <f t="shared" si="44"/>
        <v>3.8500000000000005</v>
      </c>
      <c r="CY374" s="82">
        <f t="shared" si="45"/>
        <v>3.5200000000000005</v>
      </c>
      <c r="CZ374" s="82">
        <f t="shared" si="46"/>
        <v>1.7600000000000002</v>
      </c>
      <c r="DA374" s="82">
        <f t="shared" si="47"/>
        <v>1.9800000000000002</v>
      </c>
      <c r="DB374" s="82">
        <f t="shared" si="48"/>
        <v>11.110000000000001</v>
      </c>
    </row>
    <row r="375" spans="98:106" ht="19.5">
      <c r="CT375" s="182">
        <f>'TABELA UNIFICADA 2024'!E375</f>
        <v>0</v>
      </c>
      <c r="CU375" s="23">
        <f>'TABELA UNIFICADA 2024'!F375</f>
        <v>1</v>
      </c>
      <c r="CV375" s="79" t="str">
        <f t="shared" si="42"/>
        <v>AA</v>
      </c>
      <c r="CW375" s="78" t="str">
        <f t="shared" si="43"/>
        <v>A</v>
      </c>
      <c r="CX375" s="82">
        <f t="shared" si="44"/>
        <v>3.4100000000000006</v>
      </c>
      <c r="CY375" s="82">
        <f t="shared" si="45"/>
        <v>3.4100000000000006</v>
      </c>
      <c r="CZ375" s="82">
        <f t="shared" si="46"/>
        <v>2.2000000000000002</v>
      </c>
      <c r="DA375" s="82">
        <f t="shared" si="47"/>
        <v>2.4750000000000001</v>
      </c>
      <c r="DB375" s="82">
        <f t="shared" si="48"/>
        <v>11.495000000000001</v>
      </c>
    </row>
    <row r="376" spans="98:106" ht="19.5">
      <c r="CT376" s="182">
        <f>'TABELA UNIFICADA 2024'!E376</f>
        <v>0</v>
      </c>
      <c r="CU376" s="23">
        <f>'TABELA UNIFICADA 2024'!F376</f>
        <v>48</v>
      </c>
      <c r="CV376" s="79" t="str">
        <f t="shared" si="42"/>
        <v>BB</v>
      </c>
      <c r="CW376" s="78" t="str">
        <f t="shared" si="43"/>
        <v>A</v>
      </c>
      <c r="CX376" s="82">
        <f t="shared" si="44"/>
        <v>2.64</v>
      </c>
      <c r="CY376" s="82">
        <f t="shared" si="45"/>
        <v>2.5299999999999998</v>
      </c>
      <c r="CZ376" s="82">
        <f t="shared" si="46"/>
        <v>1.7600000000000002</v>
      </c>
      <c r="DA376" s="82">
        <f t="shared" si="47"/>
        <v>1.9800000000000002</v>
      </c>
      <c r="DB376" s="82">
        <f t="shared" si="48"/>
        <v>8.91</v>
      </c>
    </row>
    <row r="377" spans="98:106" ht="19.5">
      <c r="CT377" s="182">
        <f>'TABELA UNIFICADA 2024'!E377</f>
        <v>0</v>
      </c>
      <c r="CU377" s="23">
        <f>'TABELA UNIFICADA 2024'!F377</f>
        <v>1</v>
      </c>
      <c r="CV377" s="79" t="str">
        <f t="shared" si="42"/>
        <v>AA</v>
      </c>
      <c r="CW377" s="78" t="str">
        <f t="shared" si="43"/>
        <v>A</v>
      </c>
      <c r="CX377" s="82">
        <f t="shared" si="44"/>
        <v>3.4100000000000006</v>
      </c>
      <c r="CY377" s="82">
        <f t="shared" si="45"/>
        <v>3.4100000000000006</v>
      </c>
      <c r="CZ377" s="82">
        <f t="shared" si="46"/>
        <v>2.2000000000000002</v>
      </c>
      <c r="DA377" s="82">
        <f t="shared" si="47"/>
        <v>2.4750000000000001</v>
      </c>
      <c r="DB377" s="82">
        <f t="shared" si="48"/>
        <v>11.495000000000001</v>
      </c>
    </row>
    <row r="378" spans="98:106" ht="19.5">
      <c r="CT378" s="182">
        <f>'TABELA UNIFICADA 2024'!E378</f>
        <v>0</v>
      </c>
      <c r="CU378" s="23">
        <f>'TABELA UNIFICADA 2024'!F378</f>
        <v>1</v>
      </c>
      <c r="CV378" s="79" t="str">
        <f t="shared" si="42"/>
        <v>AA</v>
      </c>
      <c r="CW378" s="78" t="str">
        <f t="shared" si="43"/>
        <v>A</v>
      </c>
      <c r="CX378" s="82">
        <f t="shared" si="44"/>
        <v>3.4100000000000006</v>
      </c>
      <c r="CY378" s="82">
        <f t="shared" si="45"/>
        <v>3.4100000000000006</v>
      </c>
      <c r="CZ378" s="82">
        <f t="shared" si="46"/>
        <v>2.2000000000000002</v>
      </c>
      <c r="DA378" s="82">
        <f t="shared" si="47"/>
        <v>2.4750000000000001</v>
      </c>
      <c r="DB378" s="82">
        <f t="shared" si="48"/>
        <v>11.495000000000001</v>
      </c>
    </row>
    <row r="379" spans="98:106" ht="19.5">
      <c r="CT379" s="182">
        <f>'TABELA UNIFICADA 2024'!E379</f>
        <v>0</v>
      </c>
      <c r="CU379" s="23">
        <f>'TABELA UNIFICADA 2024'!F379</f>
        <v>1</v>
      </c>
      <c r="CV379" s="79" t="str">
        <f t="shared" si="42"/>
        <v>AA</v>
      </c>
      <c r="CW379" s="78" t="str">
        <f t="shared" si="43"/>
        <v>A</v>
      </c>
      <c r="CX379" s="82">
        <f t="shared" si="44"/>
        <v>3.4100000000000006</v>
      </c>
      <c r="CY379" s="82">
        <f t="shared" si="45"/>
        <v>3.4100000000000006</v>
      </c>
      <c r="CZ379" s="82">
        <f t="shared" si="46"/>
        <v>2.2000000000000002</v>
      </c>
      <c r="DA379" s="82">
        <f t="shared" si="47"/>
        <v>2.4750000000000001</v>
      </c>
      <c r="DB379" s="82">
        <f t="shared" si="48"/>
        <v>11.495000000000001</v>
      </c>
    </row>
    <row r="380" spans="98:106" ht="19.5">
      <c r="CT380" s="182">
        <f>'TABELA UNIFICADA 2024'!E380</f>
        <v>38</v>
      </c>
      <c r="CU380" s="23">
        <f>'TABELA UNIFICADA 2024'!F380</f>
        <v>22</v>
      </c>
      <c r="CV380" s="79" t="str">
        <f t="shared" si="42"/>
        <v>BB</v>
      </c>
      <c r="CW380" s="78" t="str">
        <f t="shared" si="43"/>
        <v>C</v>
      </c>
      <c r="CX380" s="82">
        <f t="shared" si="44"/>
        <v>3.8500000000000005</v>
      </c>
      <c r="CY380" s="82">
        <f t="shared" si="45"/>
        <v>3.5200000000000005</v>
      </c>
      <c r="CZ380" s="82">
        <f t="shared" si="46"/>
        <v>1.7600000000000002</v>
      </c>
      <c r="DA380" s="82">
        <f t="shared" si="47"/>
        <v>1.9800000000000002</v>
      </c>
      <c r="DB380" s="82">
        <f t="shared" si="48"/>
        <v>11.110000000000001</v>
      </c>
    </row>
    <row r="381" spans="98:106" ht="19.5">
      <c r="CT381" s="182">
        <f>'TABELA UNIFICADA 2024'!E381</f>
        <v>38</v>
      </c>
      <c r="CU381" s="23">
        <f>'TABELA UNIFICADA 2024'!F381</f>
        <v>44</v>
      </c>
      <c r="CV381" s="79" t="str">
        <f t="shared" si="42"/>
        <v>BB</v>
      </c>
      <c r="CW381" s="78" t="str">
        <f t="shared" si="43"/>
        <v>C</v>
      </c>
      <c r="CX381" s="82">
        <f t="shared" si="44"/>
        <v>3.8500000000000005</v>
      </c>
      <c r="CY381" s="82">
        <f t="shared" si="45"/>
        <v>3.5200000000000005</v>
      </c>
      <c r="CZ381" s="82">
        <f t="shared" si="46"/>
        <v>1.7600000000000002</v>
      </c>
      <c r="DA381" s="82">
        <f t="shared" si="47"/>
        <v>1.9800000000000002</v>
      </c>
      <c r="DB381" s="82">
        <f t="shared" si="48"/>
        <v>11.110000000000001</v>
      </c>
    </row>
    <row r="382" spans="98:106" ht="19.5">
      <c r="CT382" s="182">
        <f>'TABELA UNIFICADA 2024'!E382</f>
        <v>19</v>
      </c>
      <c r="CU382" s="23">
        <f>'TABELA UNIFICADA 2024'!F382</f>
        <v>5</v>
      </c>
      <c r="CV382" s="79" t="str">
        <f t="shared" si="42"/>
        <v>AA</v>
      </c>
      <c r="CW382" s="78" t="str">
        <f t="shared" si="43"/>
        <v>A</v>
      </c>
      <c r="CX382" s="82">
        <f t="shared" si="44"/>
        <v>3.4100000000000006</v>
      </c>
      <c r="CY382" s="82">
        <f t="shared" si="45"/>
        <v>3.4100000000000006</v>
      </c>
      <c r="CZ382" s="82">
        <f t="shared" si="46"/>
        <v>2.2000000000000002</v>
      </c>
      <c r="DA382" s="82">
        <f t="shared" si="47"/>
        <v>2.4750000000000001</v>
      </c>
      <c r="DB382" s="82">
        <f t="shared" si="48"/>
        <v>11.495000000000001</v>
      </c>
    </row>
    <row r="383" spans="98:106" ht="19.5">
      <c r="CT383" s="182">
        <f>'TABELA UNIFICADA 2024'!E383</f>
        <v>24</v>
      </c>
      <c r="CU383" s="23">
        <f>'TABELA UNIFICADA 2024'!F383</f>
        <v>16</v>
      </c>
      <c r="CV383" s="79" t="str">
        <f t="shared" si="42"/>
        <v>BB</v>
      </c>
      <c r="CW383" s="78" t="str">
        <f t="shared" si="43"/>
        <v>B</v>
      </c>
      <c r="CX383" s="82">
        <f t="shared" si="44"/>
        <v>2.75</v>
      </c>
      <c r="CY383" s="82">
        <f t="shared" si="45"/>
        <v>2.64</v>
      </c>
      <c r="CZ383" s="82">
        <f t="shared" si="46"/>
        <v>1.7600000000000002</v>
      </c>
      <c r="DA383" s="82">
        <f t="shared" si="47"/>
        <v>1.9800000000000002</v>
      </c>
      <c r="DB383" s="82">
        <f t="shared" si="48"/>
        <v>9.1300000000000008</v>
      </c>
    </row>
    <row r="384" spans="98:106" ht="19.5">
      <c r="CT384" s="182">
        <f>'TABELA UNIFICADA 2024'!E384</f>
        <v>44.45</v>
      </c>
      <c r="CU384" s="23">
        <f>'TABELA UNIFICADA 2024'!F384</f>
        <v>22</v>
      </c>
      <c r="CV384" s="79" t="str">
        <f t="shared" si="42"/>
        <v>BB</v>
      </c>
      <c r="CW384" s="78" t="str">
        <f t="shared" si="43"/>
        <v>D</v>
      </c>
      <c r="CX384" s="82">
        <f t="shared" si="44"/>
        <v>4.95</v>
      </c>
      <c r="CY384" s="82">
        <f t="shared" si="45"/>
        <v>5.5</v>
      </c>
      <c r="CZ384" s="82">
        <f t="shared" si="46"/>
        <v>2.75</v>
      </c>
      <c r="DA384" s="82">
        <f t="shared" si="47"/>
        <v>4.29</v>
      </c>
      <c r="DB384" s="82">
        <f t="shared" si="48"/>
        <v>17.489999999999998</v>
      </c>
    </row>
    <row r="385" spans="98:106" ht="19.5">
      <c r="CT385" s="182">
        <f>'TABELA UNIFICADA 2024'!E385</f>
        <v>42</v>
      </c>
      <c r="CU385" s="23">
        <f>'TABELA UNIFICADA 2024'!F385</f>
        <v>22</v>
      </c>
      <c r="CV385" s="79" t="str">
        <f t="shared" si="42"/>
        <v>BB</v>
      </c>
      <c r="CW385" s="78" t="str">
        <f t="shared" si="43"/>
        <v>D</v>
      </c>
      <c r="CX385" s="82">
        <f t="shared" si="44"/>
        <v>4.95</v>
      </c>
      <c r="CY385" s="82">
        <f t="shared" si="45"/>
        <v>5.5</v>
      </c>
      <c r="CZ385" s="82">
        <f t="shared" si="46"/>
        <v>2.75</v>
      </c>
      <c r="DA385" s="82">
        <f t="shared" si="47"/>
        <v>4.29</v>
      </c>
      <c r="DB385" s="82">
        <f t="shared" si="48"/>
        <v>17.489999999999998</v>
      </c>
    </row>
    <row r="386" spans="98:106" ht="19.5">
      <c r="CT386" s="182">
        <f>'TABELA UNIFICADA 2024'!E386</f>
        <v>28</v>
      </c>
      <c r="CU386" s="23">
        <f>'TABELA UNIFICADA 2024'!F386</f>
        <v>54</v>
      </c>
      <c r="CV386" s="79" t="str">
        <f t="shared" si="42"/>
        <v>BB</v>
      </c>
      <c r="CW386" s="78" t="str">
        <f t="shared" si="43"/>
        <v>B</v>
      </c>
      <c r="CX386" s="82">
        <f t="shared" si="44"/>
        <v>2.75</v>
      </c>
      <c r="CY386" s="82">
        <f t="shared" si="45"/>
        <v>2.64</v>
      </c>
      <c r="CZ386" s="82">
        <f t="shared" si="46"/>
        <v>1.7600000000000002</v>
      </c>
      <c r="DA386" s="82">
        <f t="shared" si="47"/>
        <v>1.9800000000000002</v>
      </c>
      <c r="DB386" s="82">
        <f t="shared" si="48"/>
        <v>9.1300000000000008</v>
      </c>
    </row>
    <row r="387" spans="98:106" ht="19.5">
      <c r="CT387" s="182">
        <f>'TABELA UNIFICADA 2024'!E387</f>
        <v>0</v>
      </c>
      <c r="CU387" s="23">
        <f>'TABELA UNIFICADA 2024'!F387</f>
        <v>8</v>
      </c>
      <c r="CV387" s="79" t="str">
        <f t="shared" si="42"/>
        <v>AA</v>
      </c>
      <c r="CW387" s="78" t="str">
        <f t="shared" si="43"/>
        <v>A</v>
      </c>
      <c r="CX387" s="82">
        <f t="shared" si="44"/>
        <v>3.4100000000000006</v>
      </c>
      <c r="CY387" s="82">
        <f t="shared" si="45"/>
        <v>3.4100000000000006</v>
      </c>
      <c r="CZ387" s="82">
        <f t="shared" si="46"/>
        <v>2.2000000000000002</v>
      </c>
      <c r="DA387" s="82">
        <f t="shared" si="47"/>
        <v>2.4750000000000001</v>
      </c>
      <c r="DB387" s="82">
        <f t="shared" si="48"/>
        <v>11.495000000000001</v>
      </c>
    </row>
    <row r="388" spans="98:106" ht="19.5">
      <c r="CT388" s="182">
        <f>'TABELA UNIFICADA 2024'!E388</f>
        <v>0</v>
      </c>
      <c r="CU388" s="23">
        <f>'TABELA UNIFICADA 2024'!F388</f>
        <v>4</v>
      </c>
      <c r="CV388" s="79" t="str">
        <f t="shared" si="42"/>
        <v>AA</v>
      </c>
      <c r="CW388" s="78" t="str">
        <f t="shared" si="43"/>
        <v>A</v>
      </c>
      <c r="CX388" s="82">
        <f t="shared" si="44"/>
        <v>3.4100000000000006</v>
      </c>
      <c r="CY388" s="82">
        <f t="shared" si="45"/>
        <v>3.4100000000000006</v>
      </c>
      <c r="CZ388" s="82">
        <f t="shared" si="46"/>
        <v>2.2000000000000002</v>
      </c>
      <c r="DA388" s="82">
        <f t="shared" si="47"/>
        <v>2.4750000000000001</v>
      </c>
      <c r="DB388" s="82">
        <f t="shared" si="48"/>
        <v>11.495000000000001</v>
      </c>
    </row>
    <row r="389" spans="98:106" ht="19.5">
      <c r="CT389" s="182">
        <f>'TABELA UNIFICADA 2024'!E389</f>
        <v>0</v>
      </c>
      <c r="CU389" s="23">
        <f>'TABELA UNIFICADA 2024'!F389</f>
        <v>5</v>
      </c>
      <c r="CV389" s="79" t="str">
        <f t="shared" si="42"/>
        <v>AA</v>
      </c>
      <c r="CW389" s="78" t="str">
        <f t="shared" si="43"/>
        <v>A</v>
      </c>
      <c r="CX389" s="82">
        <f t="shared" si="44"/>
        <v>3.4100000000000006</v>
      </c>
      <c r="CY389" s="82">
        <f t="shared" si="45"/>
        <v>3.4100000000000006</v>
      </c>
      <c r="CZ389" s="82">
        <f t="shared" si="46"/>
        <v>2.2000000000000002</v>
      </c>
      <c r="DA389" s="82">
        <f t="shared" si="47"/>
        <v>2.4750000000000001</v>
      </c>
      <c r="DB389" s="82">
        <f t="shared" si="48"/>
        <v>11.495000000000001</v>
      </c>
    </row>
    <row r="390" spans="98:106" ht="19.5">
      <c r="CT390" s="182">
        <f>'TABELA UNIFICADA 2024'!E390</f>
        <v>0</v>
      </c>
      <c r="CU390" s="23">
        <f>'TABELA UNIFICADA 2024'!F390</f>
        <v>1</v>
      </c>
      <c r="CV390" s="79" t="str">
        <f t="shared" si="42"/>
        <v>AA</v>
      </c>
      <c r="CW390" s="78" t="str">
        <f t="shared" si="43"/>
        <v>A</v>
      </c>
      <c r="CX390" s="82">
        <f t="shared" si="44"/>
        <v>3.4100000000000006</v>
      </c>
      <c r="CY390" s="82">
        <f t="shared" si="45"/>
        <v>3.4100000000000006</v>
      </c>
      <c r="CZ390" s="82">
        <f t="shared" si="46"/>
        <v>2.2000000000000002</v>
      </c>
      <c r="DA390" s="82">
        <f t="shared" si="47"/>
        <v>2.4750000000000001</v>
      </c>
      <c r="DB390" s="82">
        <f t="shared" si="48"/>
        <v>11.495000000000001</v>
      </c>
    </row>
    <row r="391" spans="98:106" ht="19.5">
      <c r="CT391" s="182">
        <f>'TABELA UNIFICADA 2024'!E391</f>
        <v>0</v>
      </c>
      <c r="CU391" s="23">
        <f>'TABELA UNIFICADA 2024'!F391</f>
        <v>2</v>
      </c>
      <c r="CV391" s="79" t="str">
        <f t="shared" si="42"/>
        <v>AA</v>
      </c>
      <c r="CW391" s="78" t="str">
        <f t="shared" si="43"/>
        <v>A</v>
      </c>
      <c r="CX391" s="82">
        <f t="shared" si="44"/>
        <v>3.4100000000000006</v>
      </c>
      <c r="CY391" s="82">
        <f t="shared" si="45"/>
        <v>3.4100000000000006</v>
      </c>
      <c r="CZ391" s="82">
        <f t="shared" si="46"/>
        <v>2.2000000000000002</v>
      </c>
      <c r="DA391" s="82">
        <f t="shared" si="47"/>
        <v>2.4750000000000001</v>
      </c>
      <c r="DB391" s="82">
        <f t="shared" si="48"/>
        <v>11.495000000000001</v>
      </c>
    </row>
    <row r="392" spans="98:106" ht="19.5">
      <c r="CT392" s="182">
        <f>'TABELA UNIFICADA 2024'!E392</f>
        <v>0</v>
      </c>
      <c r="CU392" s="23">
        <f>'TABELA UNIFICADA 2024'!F392</f>
        <v>1</v>
      </c>
      <c r="CV392" s="79" t="str">
        <f t="shared" si="42"/>
        <v>AA</v>
      </c>
      <c r="CW392" s="78" t="str">
        <f t="shared" si="43"/>
        <v>A</v>
      </c>
      <c r="CX392" s="82">
        <f t="shared" si="44"/>
        <v>3.4100000000000006</v>
      </c>
      <c r="CY392" s="82">
        <f t="shared" si="45"/>
        <v>3.4100000000000006</v>
      </c>
      <c r="CZ392" s="82">
        <f t="shared" si="46"/>
        <v>2.2000000000000002</v>
      </c>
      <c r="DA392" s="82">
        <f t="shared" si="47"/>
        <v>2.4750000000000001</v>
      </c>
      <c r="DB392" s="82">
        <f t="shared" si="48"/>
        <v>11.495000000000001</v>
      </c>
    </row>
    <row r="393" spans="98:106" ht="19.5">
      <c r="CT393" s="182">
        <f>'TABELA UNIFICADA 2024'!E393</f>
        <v>0</v>
      </c>
      <c r="CU393" s="23">
        <f>'TABELA UNIFICADA 2024'!F393</f>
        <v>2</v>
      </c>
      <c r="CV393" s="79" t="str">
        <f t="shared" si="42"/>
        <v>AA</v>
      </c>
      <c r="CW393" s="78" t="str">
        <f t="shared" si="43"/>
        <v>A</v>
      </c>
      <c r="CX393" s="82">
        <f t="shared" si="44"/>
        <v>3.4100000000000006</v>
      </c>
      <c r="CY393" s="82">
        <f t="shared" si="45"/>
        <v>3.4100000000000006</v>
      </c>
      <c r="CZ393" s="82">
        <f t="shared" si="46"/>
        <v>2.2000000000000002</v>
      </c>
      <c r="DA393" s="82">
        <f t="shared" si="47"/>
        <v>2.4750000000000001</v>
      </c>
      <c r="DB393" s="82">
        <f t="shared" si="48"/>
        <v>11.495000000000001</v>
      </c>
    </row>
    <row r="394" spans="98:106" ht="19.5">
      <c r="CT394" s="182">
        <f>'TABELA UNIFICADA 2024'!E394</f>
        <v>0</v>
      </c>
      <c r="CU394" s="23">
        <f>'TABELA UNIFICADA 2024'!F394</f>
        <v>2</v>
      </c>
      <c r="CV394" s="79" t="str">
        <f t="shared" si="42"/>
        <v>AA</v>
      </c>
      <c r="CW394" s="78" t="str">
        <f t="shared" si="43"/>
        <v>A</v>
      </c>
      <c r="CX394" s="82">
        <f t="shared" si="44"/>
        <v>3.4100000000000006</v>
      </c>
      <c r="CY394" s="82">
        <f t="shared" si="45"/>
        <v>3.4100000000000006</v>
      </c>
      <c r="CZ394" s="82">
        <f t="shared" si="46"/>
        <v>2.2000000000000002</v>
      </c>
      <c r="DA394" s="82">
        <f t="shared" si="47"/>
        <v>2.4750000000000001</v>
      </c>
      <c r="DB394" s="82">
        <f t="shared" si="48"/>
        <v>11.495000000000001</v>
      </c>
    </row>
    <row r="395" spans="98:106" ht="19.5">
      <c r="CT395" s="182">
        <f>'TABELA UNIFICADA 2024'!E395</f>
        <v>0</v>
      </c>
      <c r="CU395" s="23">
        <f>'TABELA UNIFICADA 2024'!F395</f>
        <v>5</v>
      </c>
      <c r="CV395" s="79" t="str">
        <f t="shared" si="42"/>
        <v>AA</v>
      </c>
      <c r="CW395" s="78" t="str">
        <f t="shared" si="43"/>
        <v>A</v>
      </c>
      <c r="CX395" s="82">
        <f t="shared" si="44"/>
        <v>3.4100000000000006</v>
      </c>
      <c r="CY395" s="82">
        <f t="shared" si="45"/>
        <v>3.4100000000000006</v>
      </c>
      <c r="CZ395" s="82">
        <f t="shared" si="46"/>
        <v>2.2000000000000002</v>
      </c>
      <c r="DA395" s="82">
        <f t="shared" si="47"/>
        <v>2.4750000000000001</v>
      </c>
      <c r="DB395" s="82">
        <f t="shared" si="48"/>
        <v>11.495000000000001</v>
      </c>
    </row>
    <row r="396" spans="98:106" ht="19.5">
      <c r="CT396" s="182">
        <f>'TABELA UNIFICADA 2024'!E396</f>
        <v>0</v>
      </c>
      <c r="CU396" s="23">
        <f>'TABELA UNIFICADA 2024'!F396</f>
        <v>1</v>
      </c>
      <c r="CV396" s="79" t="str">
        <f t="shared" si="42"/>
        <v>AA</v>
      </c>
      <c r="CW396" s="78" t="str">
        <f t="shared" si="43"/>
        <v>A</v>
      </c>
      <c r="CX396" s="82">
        <f t="shared" si="44"/>
        <v>3.4100000000000006</v>
      </c>
      <c r="CY396" s="82">
        <f t="shared" si="45"/>
        <v>3.4100000000000006</v>
      </c>
      <c r="CZ396" s="82">
        <f t="shared" si="46"/>
        <v>2.2000000000000002</v>
      </c>
      <c r="DA396" s="82">
        <f t="shared" si="47"/>
        <v>2.4750000000000001</v>
      </c>
      <c r="DB396" s="82">
        <f t="shared" si="48"/>
        <v>11.495000000000001</v>
      </c>
    </row>
    <row r="397" spans="98:106" ht="19.5">
      <c r="CT397" s="182">
        <f>'TABELA UNIFICADA 2024'!E397</f>
        <v>0</v>
      </c>
      <c r="CU397" s="23">
        <f>'TABELA UNIFICADA 2024'!F397</f>
        <v>3</v>
      </c>
      <c r="CV397" s="79" t="str">
        <f t="shared" si="42"/>
        <v>AA</v>
      </c>
      <c r="CW397" s="78" t="str">
        <f t="shared" si="43"/>
        <v>A</v>
      </c>
      <c r="CX397" s="82">
        <f t="shared" si="44"/>
        <v>3.4100000000000006</v>
      </c>
      <c r="CY397" s="82">
        <f t="shared" si="45"/>
        <v>3.4100000000000006</v>
      </c>
      <c r="CZ397" s="82">
        <f t="shared" si="46"/>
        <v>2.2000000000000002</v>
      </c>
      <c r="DA397" s="82">
        <f t="shared" si="47"/>
        <v>2.4750000000000001</v>
      </c>
      <c r="DB397" s="82">
        <f t="shared" si="48"/>
        <v>11.495000000000001</v>
      </c>
    </row>
    <row r="398" spans="98:106" ht="19.5">
      <c r="CT398" s="182">
        <f>'TABELA UNIFICADA 2024'!E398</f>
        <v>0</v>
      </c>
      <c r="CU398" s="23">
        <f>'TABELA UNIFICADA 2024'!F398</f>
        <v>1</v>
      </c>
      <c r="CV398" s="79" t="str">
        <f t="shared" si="42"/>
        <v>AA</v>
      </c>
      <c r="CW398" s="78" t="str">
        <f t="shared" si="43"/>
        <v>A</v>
      </c>
      <c r="CX398" s="82">
        <f t="shared" si="44"/>
        <v>3.4100000000000006</v>
      </c>
      <c r="CY398" s="82">
        <f t="shared" si="45"/>
        <v>3.4100000000000006</v>
      </c>
      <c r="CZ398" s="82">
        <f t="shared" si="46"/>
        <v>2.2000000000000002</v>
      </c>
      <c r="DA398" s="82">
        <f t="shared" si="47"/>
        <v>2.4750000000000001</v>
      </c>
      <c r="DB398" s="82">
        <f t="shared" si="48"/>
        <v>11.495000000000001</v>
      </c>
    </row>
    <row r="399" spans="98:106" ht="19.5">
      <c r="CT399" s="182">
        <f>'TABELA UNIFICADA 2024'!E399</f>
        <v>0</v>
      </c>
      <c r="CU399" s="23">
        <f>'TABELA UNIFICADA 2024'!F399</f>
        <v>2</v>
      </c>
      <c r="CV399" s="79" t="str">
        <f t="shared" si="42"/>
        <v>AA</v>
      </c>
      <c r="CW399" s="78" t="str">
        <f t="shared" si="43"/>
        <v>A</v>
      </c>
      <c r="CX399" s="82">
        <f t="shared" si="44"/>
        <v>3.4100000000000006</v>
      </c>
      <c r="CY399" s="82">
        <f t="shared" si="45"/>
        <v>3.4100000000000006</v>
      </c>
      <c r="CZ399" s="82">
        <f t="shared" si="46"/>
        <v>2.2000000000000002</v>
      </c>
      <c r="DA399" s="82">
        <f t="shared" si="47"/>
        <v>2.4750000000000001</v>
      </c>
      <c r="DB399" s="82">
        <f t="shared" si="48"/>
        <v>11.495000000000001</v>
      </c>
    </row>
    <row r="400" spans="98:106" ht="19.5">
      <c r="CT400" s="182">
        <f>'TABELA UNIFICADA 2024'!E400</f>
        <v>0</v>
      </c>
      <c r="CU400" s="23">
        <f>'TABELA UNIFICADA 2024'!F400</f>
        <v>1</v>
      </c>
      <c r="CV400" s="79" t="str">
        <f t="shared" si="42"/>
        <v>AA</v>
      </c>
      <c r="CW400" s="78" t="str">
        <f t="shared" si="43"/>
        <v>A</v>
      </c>
      <c r="CX400" s="82">
        <f t="shared" si="44"/>
        <v>3.4100000000000006</v>
      </c>
      <c r="CY400" s="82">
        <f t="shared" si="45"/>
        <v>3.4100000000000006</v>
      </c>
      <c r="CZ400" s="82">
        <f t="shared" si="46"/>
        <v>2.2000000000000002</v>
      </c>
      <c r="DA400" s="82">
        <f t="shared" si="47"/>
        <v>2.4750000000000001</v>
      </c>
      <c r="DB400" s="82">
        <f t="shared" si="48"/>
        <v>11.495000000000001</v>
      </c>
    </row>
    <row r="401" spans="98:106" ht="19.5">
      <c r="CT401" s="182">
        <f>'TABELA UNIFICADA 2024'!E401</f>
        <v>0</v>
      </c>
      <c r="CU401" s="23">
        <f>'TABELA UNIFICADA 2024'!F401</f>
        <v>1</v>
      </c>
      <c r="CV401" s="79" t="str">
        <f t="shared" si="42"/>
        <v>AA</v>
      </c>
      <c r="CW401" s="78" t="str">
        <f t="shared" si="43"/>
        <v>A</v>
      </c>
      <c r="CX401" s="82">
        <f t="shared" si="44"/>
        <v>3.4100000000000006</v>
      </c>
      <c r="CY401" s="82">
        <f t="shared" si="45"/>
        <v>3.4100000000000006</v>
      </c>
      <c r="CZ401" s="82">
        <f t="shared" si="46"/>
        <v>2.2000000000000002</v>
      </c>
      <c r="DA401" s="82">
        <f t="shared" si="47"/>
        <v>2.4750000000000001</v>
      </c>
      <c r="DB401" s="82">
        <f t="shared" si="48"/>
        <v>11.495000000000001</v>
      </c>
    </row>
    <row r="402" spans="98:106" ht="19.5">
      <c r="CT402" s="182">
        <f>'TABELA UNIFICADA 2024'!E402</f>
        <v>0</v>
      </c>
      <c r="CU402" s="23">
        <f>'TABELA UNIFICADA 2024'!F402</f>
        <v>6</v>
      </c>
      <c r="CV402" s="79" t="str">
        <f t="shared" si="42"/>
        <v>AA</v>
      </c>
      <c r="CW402" s="78" t="str">
        <f t="shared" si="43"/>
        <v>A</v>
      </c>
      <c r="CX402" s="82">
        <f t="shared" si="44"/>
        <v>3.4100000000000006</v>
      </c>
      <c r="CY402" s="82">
        <f t="shared" si="45"/>
        <v>3.4100000000000006</v>
      </c>
      <c r="CZ402" s="82">
        <f t="shared" si="46"/>
        <v>2.2000000000000002</v>
      </c>
      <c r="DA402" s="82">
        <f t="shared" si="47"/>
        <v>2.4750000000000001</v>
      </c>
      <c r="DB402" s="82">
        <f t="shared" si="48"/>
        <v>11.495000000000001</v>
      </c>
    </row>
    <row r="403" spans="98:106" ht="19.5">
      <c r="CT403" s="182">
        <f>'TABELA UNIFICADA 2024'!E403</f>
        <v>0</v>
      </c>
      <c r="CU403" s="23">
        <f>'TABELA UNIFICADA 2024'!F403</f>
        <v>6</v>
      </c>
      <c r="CV403" s="79" t="str">
        <f t="shared" si="42"/>
        <v>AA</v>
      </c>
      <c r="CW403" s="78" t="str">
        <f t="shared" si="43"/>
        <v>A</v>
      </c>
      <c r="CX403" s="82">
        <f t="shared" si="44"/>
        <v>3.4100000000000006</v>
      </c>
      <c r="CY403" s="82">
        <f t="shared" si="45"/>
        <v>3.4100000000000006</v>
      </c>
      <c r="CZ403" s="82">
        <f t="shared" si="46"/>
        <v>2.2000000000000002</v>
      </c>
      <c r="DA403" s="82">
        <f t="shared" si="47"/>
        <v>2.4750000000000001</v>
      </c>
      <c r="DB403" s="82">
        <f t="shared" si="48"/>
        <v>11.495000000000001</v>
      </c>
    </row>
    <row r="404" spans="98:106" ht="19.5">
      <c r="CT404" s="182" t="str">
        <f>'TABELA UNIFICADA 2024'!E404</f>
        <v>-</v>
      </c>
      <c r="CU404" s="23">
        <f>'TABELA UNIFICADA 2024'!F404</f>
        <v>3</v>
      </c>
      <c r="CV404" s="79" t="str">
        <f t="shared" si="42"/>
        <v>AA</v>
      </c>
      <c r="CW404" s="78" t="str">
        <f t="shared" si="43"/>
        <v>E</v>
      </c>
      <c r="CX404" s="82">
        <f t="shared" si="44"/>
        <v>8.4700000000000006</v>
      </c>
      <c r="CY404" s="82">
        <f t="shared" si="45"/>
        <v>12.100000000000001</v>
      </c>
      <c r="CZ404" s="82">
        <f t="shared" si="46"/>
        <v>3.8500000000000005</v>
      </c>
      <c r="DA404" s="82">
        <f t="shared" si="47"/>
        <v>7.370000000000001</v>
      </c>
      <c r="DB404" s="82">
        <f t="shared" si="48"/>
        <v>31.790000000000003</v>
      </c>
    </row>
    <row r="405" spans="98:106" ht="19.5">
      <c r="CT405" s="182">
        <f>'TABELA UNIFICADA 2024'!E405</f>
        <v>0</v>
      </c>
      <c r="CU405" s="23">
        <f>'TABELA UNIFICADA 2024'!F405</f>
        <v>1</v>
      </c>
      <c r="CV405" s="79" t="str">
        <f t="shared" si="42"/>
        <v>AA</v>
      </c>
      <c r="CW405" s="78" t="str">
        <f t="shared" si="43"/>
        <v>A</v>
      </c>
      <c r="CX405" s="82">
        <f t="shared" si="44"/>
        <v>3.4100000000000006</v>
      </c>
      <c r="CY405" s="82">
        <f t="shared" si="45"/>
        <v>3.4100000000000006</v>
      </c>
      <c r="CZ405" s="82">
        <f t="shared" si="46"/>
        <v>2.2000000000000002</v>
      </c>
      <c r="DA405" s="82">
        <f t="shared" si="47"/>
        <v>2.4750000000000001</v>
      </c>
      <c r="DB405" s="82">
        <f t="shared" si="48"/>
        <v>11.495000000000001</v>
      </c>
    </row>
    <row r="406" spans="98:106" ht="19.5">
      <c r="CT406" s="182">
        <f>'TABELA UNIFICADA 2024'!E406</f>
        <v>0</v>
      </c>
      <c r="CU406" s="23">
        <f>'TABELA UNIFICADA 2024'!F406</f>
        <v>1</v>
      </c>
      <c r="CV406" s="79" t="str">
        <f t="shared" si="42"/>
        <v>AA</v>
      </c>
      <c r="CW406" s="78" t="str">
        <f t="shared" si="43"/>
        <v>A</v>
      </c>
      <c r="CX406" s="82">
        <f t="shared" si="44"/>
        <v>3.4100000000000006</v>
      </c>
      <c r="CY406" s="82">
        <f t="shared" si="45"/>
        <v>3.4100000000000006</v>
      </c>
      <c r="CZ406" s="82">
        <f t="shared" si="46"/>
        <v>2.2000000000000002</v>
      </c>
      <c r="DA406" s="82">
        <f t="shared" si="47"/>
        <v>2.4750000000000001</v>
      </c>
      <c r="DB406" s="82">
        <f t="shared" si="48"/>
        <v>11.495000000000001</v>
      </c>
    </row>
    <row r="407" spans="98:106" ht="19.5">
      <c r="CT407" s="182">
        <f>'TABELA UNIFICADA 2024'!E407</f>
        <v>38</v>
      </c>
      <c r="CU407" s="23">
        <f>'TABELA UNIFICADA 2024'!F407</f>
        <v>17</v>
      </c>
      <c r="CV407" s="79" t="str">
        <f t="shared" si="42"/>
        <v>BB</v>
      </c>
      <c r="CW407" s="78" t="str">
        <f t="shared" si="43"/>
        <v>C</v>
      </c>
      <c r="CX407" s="82">
        <f t="shared" si="44"/>
        <v>3.8500000000000005</v>
      </c>
      <c r="CY407" s="82">
        <f t="shared" si="45"/>
        <v>3.5200000000000005</v>
      </c>
      <c r="CZ407" s="82">
        <f t="shared" si="46"/>
        <v>1.7600000000000002</v>
      </c>
      <c r="DA407" s="82">
        <f t="shared" si="47"/>
        <v>1.9800000000000002</v>
      </c>
      <c r="DB407" s="82">
        <f t="shared" si="48"/>
        <v>11.110000000000001</v>
      </c>
    </row>
    <row r="408" spans="98:106" ht="19.5">
      <c r="CT408" s="182">
        <f>'TABELA UNIFICADA 2024'!E408</f>
        <v>30</v>
      </c>
      <c r="CU408" s="23">
        <f>'TABELA UNIFICADA 2024'!F408</f>
        <v>10</v>
      </c>
      <c r="CV408" s="79" t="str">
        <f t="shared" si="42"/>
        <v>AA</v>
      </c>
      <c r="CW408" s="78" t="str">
        <f t="shared" si="43"/>
        <v>B</v>
      </c>
      <c r="CX408" s="82">
        <f t="shared" si="44"/>
        <v>3.5200000000000005</v>
      </c>
      <c r="CY408" s="82">
        <f t="shared" si="45"/>
        <v>3.5200000000000005</v>
      </c>
      <c r="CZ408" s="82">
        <f t="shared" si="46"/>
        <v>2.2000000000000002</v>
      </c>
      <c r="DA408" s="82">
        <f t="shared" si="47"/>
        <v>2.4750000000000001</v>
      </c>
      <c r="DB408" s="82">
        <f t="shared" si="48"/>
        <v>11.715000000000002</v>
      </c>
    </row>
    <row r="409" spans="98:106" ht="19.5">
      <c r="CT409" s="182">
        <f>'TABELA UNIFICADA 2024'!E409</f>
        <v>19</v>
      </c>
      <c r="CU409" s="23">
        <f>'TABELA UNIFICADA 2024'!F409</f>
        <v>54</v>
      </c>
      <c r="CV409" s="79" t="str">
        <f t="shared" si="42"/>
        <v>BB</v>
      </c>
      <c r="CW409" s="78" t="str">
        <f t="shared" si="43"/>
        <v>A</v>
      </c>
      <c r="CX409" s="82">
        <f t="shared" si="44"/>
        <v>2.64</v>
      </c>
      <c r="CY409" s="82">
        <f t="shared" si="45"/>
        <v>2.5299999999999998</v>
      </c>
      <c r="CZ409" s="82">
        <f t="shared" si="46"/>
        <v>1.7600000000000002</v>
      </c>
      <c r="DA409" s="82">
        <f t="shared" si="47"/>
        <v>1.9800000000000002</v>
      </c>
      <c r="DB409" s="82">
        <f t="shared" si="48"/>
        <v>8.91</v>
      </c>
    </row>
    <row r="410" spans="98:106" ht="19.5">
      <c r="CT410" s="182">
        <f>'TABELA UNIFICADA 2024'!E410</f>
        <v>0</v>
      </c>
      <c r="CU410" s="23">
        <f>'TABELA UNIFICADA 2024'!F410</f>
        <v>75</v>
      </c>
      <c r="CV410" s="79" t="str">
        <f t="shared" si="42"/>
        <v>CC</v>
      </c>
      <c r="CW410" s="78" t="str">
        <f t="shared" si="43"/>
        <v>A</v>
      </c>
      <c r="CX410" s="82">
        <f t="shared" si="44"/>
        <v>2.2000000000000002</v>
      </c>
      <c r="CY410" s="82">
        <f t="shared" si="45"/>
        <v>2.2000000000000002</v>
      </c>
      <c r="CZ410" s="82">
        <f t="shared" si="46"/>
        <v>1.4850000000000003</v>
      </c>
      <c r="DA410" s="82">
        <f t="shared" si="47"/>
        <v>1.4850000000000003</v>
      </c>
      <c r="DB410" s="82">
        <f t="shared" si="48"/>
        <v>7.370000000000001</v>
      </c>
    </row>
    <row r="411" spans="98:106" ht="19.5">
      <c r="CT411" s="182">
        <f>'TABELA UNIFICADA 2024'!E411</f>
        <v>0</v>
      </c>
      <c r="CU411" s="23">
        <f>'TABELA UNIFICADA 2024'!F411</f>
        <v>1</v>
      </c>
      <c r="CV411" s="79" t="str">
        <f t="shared" si="42"/>
        <v>AA</v>
      </c>
      <c r="CW411" s="78" t="str">
        <f t="shared" si="43"/>
        <v>A</v>
      </c>
      <c r="CX411" s="82">
        <f t="shared" si="44"/>
        <v>3.4100000000000006</v>
      </c>
      <c r="CY411" s="82">
        <f t="shared" si="45"/>
        <v>3.4100000000000006</v>
      </c>
      <c r="CZ411" s="82">
        <f t="shared" si="46"/>
        <v>2.2000000000000002</v>
      </c>
      <c r="DA411" s="82">
        <f t="shared" si="47"/>
        <v>2.4750000000000001</v>
      </c>
      <c r="DB411" s="82">
        <f t="shared" si="48"/>
        <v>11.495000000000001</v>
      </c>
    </row>
    <row r="412" spans="98:106" ht="19.5">
      <c r="CT412" s="182">
        <f>'TABELA UNIFICADA 2024'!E412</f>
        <v>0</v>
      </c>
      <c r="CU412" s="23">
        <f>'TABELA UNIFICADA 2024'!F412</f>
        <v>1</v>
      </c>
      <c r="CV412" s="79" t="str">
        <f t="shared" si="42"/>
        <v>AA</v>
      </c>
      <c r="CW412" s="78" t="str">
        <f t="shared" si="43"/>
        <v>A</v>
      </c>
      <c r="CX412" s="82">
        <f t="shared" si="44"/>
        <v>3.4100000000000006</v>
      </c>
      <c r="CY412" s="82">
        <f t="shared" si="45"/>
        <v>3.4100000000000006</v>
      </c>
      <c r="CZ412" s="82">
        <f t="shared" si="46"/>
        <v>2.2000000000000002</v>
      </c>
      <c r="DA412" s="82">
        <f t="shared" si="47"/>
        <v>2.4750000000000001</v>
      </c>
      <c r="DB412" s="82">
        <f t="shared" si="48"/>
        <v>11.495000000000001</v>
      </c>
    </row>
    <row r="413" spans="98:106" ht="19.5">
      <c r="CT413" s="182">
        <f>'TABELA UNIFICADA 2024'!E413</f>
        <v>0</v>
      </c>
      <c r="CU413" s="23">
        <f>'TABELA UNIFICADA 2024'!F413</f>
        <v>1</v>
      </c>
      <c r="CV413" s="79" t="str">
        <f t="shared" si="42"/>
        <v>AA</v>
      </c>
      <c r="CW413" s="78" t="str">
        <f t="shared" si="43"/>
        <v>A</v>
      </c>
      <c r="CX413" s="82">
        <f t="shared" si="44"/>
        <v>3.4100000000000006</v>
      </c>
      <c r="CY413" s="82">
        <f t="shared" si="45"/>
        <v>3.4100000000000006</v>
      </c>
      <c r="CZ413" s="82">
        <f t="shared" si="46"/>
        <v>2.2000000000000002</v>
      </c>
      <c r="DA413" s="82">
        <f t="shared" si="47"/>
        <v>2.4750000000000001</v>
      </c>
      <c r="DB413" s="82">
        <f t="shared" si="48"/>
        <v>11.495000000000001</v>
      </c>
    </row>
    <row r="414" spans="98:106" ht="19.5">
      <c r="CT414" s="182">
        <f>'TABELA UNIFICADA 2024'!E414</f>
        <v>38.1</v>
      </c>
      <c r="CU414" s="23">
        <f>'TABELA UNIFICADA 2024'!F414</f>
        <v>33</v>
      </c>
      <c r="CV414" s="79" t="str">
        <f t="shared" si="42"/>
        <v>BB</v>
      </c>
      <c r="CW414" s="78" t="str">
        <f t="shared" si="43"/>
        <v>C</v>
      </c>
      <c r="CX414" s="82">
        <f t="shared" si="44"/>
        <v>3.8500000000000005</v>
      </c>
      <c r="CY414" s="82">
        <f t="shared" si="45"/>
        <v>3.5200000000000005</v>
      </c>
      <c r="CZ414" s="82">
        <f t="shared" si="46"/>
        <v>1.7600000000000002</v>
      </c>
      <c r="DA414" s="82">
        <f t="shared" si="47"/>
        <v>1.9800000000000002</v>
      </c>
      <c r="DB414" s="82">
        <f t="shared" si="48"/>
        <v>11.110000000000001</v>
      </c>
    </row>
    <row r="415" spans="98:106" ht="19.5">
      <c r="CT415" s="182">
        <f>'TABELA UNIFICADA 2024'!E415</f>
        <v>19.05</v>
      </c>
      <c r="CU415" s="23">
        <f>'TABELA UNIFICADA 2024'!F415</f>
        <v>50</v>
      </c>
      <c r="CV415" s="79" t="str">
        <f t="shared" si="42"/>
        <v>BB</v>
      </c>
      <c r="CW415" s="78" t="str">
        <f t="shared" si="43"/>
        <v>A</v>
      </c>
      <c r="CX415" s="82">
        <f t="shared" si="44"/>
        <v>2.64</v>
      </c>
      <c r="CY415" s="82">
        <f t="shared" si="45"/>
        <v>2.5299999999999998</v>
      </c>
      <c r="CZ415" s="82">
        <f t="shared" si="46"/>
        <v>1.7600000000000002</v>
      </c>
      <c r="DA415" s="82">
        <f t="shared" si="47"/>
        <v>1.9800000000000002</v>
      </c>
      <c r="DB415" s="82">
        <f t="shared" si="48"/>
        <v>8.91</v>
      </c>
    </row>
    <row r="416" spans="98:106" ht="19.5">
      <c r="CT416" s="182">
        <f>'TABELA UNIFICADA 2024'!E416</f>
        <v>38</v>
      </c>
      <c r="CU416" s="23">
        <f>'TABELA UNIFICADA 2024'!F416</f>
        <v>15</v>
      </c>
      <c r="CV416" s="79" t="str">
        <f t="shared" si="42"/>
        <v>BB</v>
      </c>
      <c r="CW416" s="78" t="str">
        <f t="shared" si="43"/>
        <v>C</v>
      </c>
      <c r="CX416" s="82">
        <f t="shared" si="44"/>
        <v>3.8500000000000005</v>
      </c>
      <c r="CY416" s="82">
        <f t="shared" si="45"/>
        <v>3.5200000000000005</v>
      </c>
      <c r="CZ416" s="82">
        <f t="shared" si="46"/>
        <v>1.7600000000000002</v>
      </c>
      <c r="DA416" s="82">
        <f t="shared" si="47"/>
        <v>1.9800000000000002</v>
      </c>
      <c r="DB416" s="82">
        <f t="shared" si="48"/>
        <v>11.110000000000001</v>
      </c>
    </row>
    <row r="417" spans="98:106" ht="19.5">
      <c r="CT417" s="182">
        <f>'TABELA UNIFICADA 2024'!E417</f>
        <v>48</v>
      </c>
      <c r="CU417" s="23">
        <f>'TABELA UNIFICADA 2024'!F417</f>
        <v>15</v>
      </c>
      <c r="CV417" s="79" t="str">
        <f t="shared" si="42"/>
        <v>BB</v>
      </c>
      <c r="CW417" s="78" t="str">
        <f t="shared" si="43"/>
        <v>E</v>
      </c>
      <c r="CX417" s="82">
        <f t="shared" si="44"/>
        <v>7.5900000000000007</v>
      </c>
      <c r="CY417" s="82">
        <f t="shared" si="45"/>
        <v>9.9</v>
      </c>
      <c r="CZ417" s="82">
        <f t="shared" si="46"/>
        <v>3.74</v>
      </c>
      <c r="DA417" s="82">
        <f t="shared" si="47"/>
        <v>6.38</v>
      </c>
      <c r="DB417" s="82">
        <f t="shared" si="48"/>
        <v>27.610000000000003</v>
      </c>
    </row>
    <row r="418" spans="98:106" ht="19.5">
      <c r="CT418" s="182">
        <f>'TABELA UNIFICADA 2024'!E418</f>
        <v>14</v>
      </c>
      <c r="CU418" s="23">
        <f>'TABELA UNIFICADA 2024'!F418</f>
        <v>66</v>
      </c>
      <c r="CV418" s="79" t="str">
        <f t="shared" si="42"/>
        <v>CC</v>
      </c>
      <c r="CW418" s="78" t="str">
        <f t="shared" si="43"/>
        <v>A</v>
      </c>
      <c r="CX418" s="82">
        <f t="shared" si="44"/>
        <v>2.2000000000000002</v>
      </c>
      <c r="CY418" s="82">
        <f t="shared" si="45"/>
        <v>2.2000000000000002</v>
      </c>
      <c r="CZ418" s="82">
        <f t="shared" si="46"/>
        <v>1.4850000000000003</v>
      </c>
      <c r="DA418" s="82">
        <f t="shared" si="47"/>
        <v>1.4850000000000003</v>
      </c>
      <c r="DB418" s="82">
        <f t="shared" si="48"/>
        <v>7.370000000000001</v>
      </c>
    </row>
    <row r="419" spans="98:106" ht="19.5">
      <c r="CT419" s="182">
        <f>'TABELA UNIFICADA 2024'!E419</f>
        <v>19.05</v>
      </c>
      <c r="CU419" s="23">
        <f>'TABELA UNIFICADA 2024'!F419</f>
        <v>84</v>
      </c>
      <c r="CV419" s="79" t="str">
        <f t="shared" si="42"/>
        <v>CC</v>
      </c>
      <c r="CW419" s="78" t="str">
        <f t="shared" si="43"/>
        <v>A</v>
      </c>
      <c r="CX419" s="82">
        <f t="shared" si="44"/>
        <v>2.2000000000000002</v>
      </c>
      <c r="CY419" s="82">
        <f t="shared" si="45"/>
        <v>2.2000000000000002</v>
      </c>
      <c r="CZ419" s="82">
        <f t="shared" si="46"/>
        <v>1.4850000000000003</v>
      </c>
      <c r="DA419" s="82">
        <f t="shared" si="47"/>
        <v>1.4850000000000003</v>
      </c>
      <c r="DB419" s="82">
        <f t="shared" si="48"/>
        <v>7.370000000000001</v>
      </c>
    </row>
    <row r="420" spans="98:106" ht="19.5">
      <c r="CT420" s="182">
        <f>'TABELA UNIFICADA 2024'!E420</f>
        <v>19</v>
      </c>
      <c r="CU420" s="23">
        <f>'TABELA UNIFICADA 2024'!F420</f>
        <v>66</v>
      </c>
      <c r="CV420" s="79" t="str">
        <f t="shared" si="42"/>
        <v>CC</v>
      </c>
      <c r="CW420" s="78" t="str">
        <f t="shared" si="43"/>
        <v>A</v>
      </c>
      <c r="CX420" s="82">
        <f t="shared" si="44"/>
        <v>2.2000000000000002</v>
      </c>
      <c r="CY420" s="82">
        <f t="shared" si="45"/>
        <v>2.2000000000000002</v>
      </c>
      <c r="CZ420" s="82">
        <f t="shared" si="46"/>
        <v>1.4850000000000003</v>
      </c>
      <c r="DA420" s="82">
        <f t="shared" si="47"/>
        <v>1.4850000000000003</v>
      </c>
      <c r="DB420" s="82">
        <f t="shared" si="48"/>
        <v>7.370000000000001</v>
      </c>
    </row>
    <row r="421" spans="98:106" ht="19.5">
      <c r="CT421" s="182" t="e">
        <f>'TABELA UNIFICADA 2024'!#REF!</f>
        <v>#REF!</v>
      </c>
      <c r="CU421" s="23" t="e">
        <f>'TABELA UNIFICADA 2024'!#REF!</f>
        <v>#REF!</v>
      </c>
      <c r="CV421" s="79" t="e">
        <f t="shared" ref="CV421:CV484" si="49">IF(CU421&lt;&gt;0,(IF(AND(CU421&lt;=10,ISBLANK(CU421)=FALSE),"AA",IF(AND(CU421&gt;10,CU421&lt;=59),"BB",IF(AND(CU421&gt;59,CU421&lt;=99),"CC",IF(CU421&gt;99,"DD","-"))))),"0")</f>
        <v>#REF!</v>
      </c>
      <c r="CW421" s="78" t="e">
        <f t="shared" ref="CW421:CW484" si="50">IF(CU421&lt;&gt;0,(IF(AND(CT421&lt;23,ISBLANK(CT421)=FALSE),"A",IF(AND(CT421&gt;=23,CT421&lt;31),"B",IF(AND(CT421&gt;=31,CT421&lt;39),"C",IF(AND(CT421&gt;=39,CT421&lt;=45),"D",IF(CT421&gt;45,"E","-")))))),0)</f>
        <v>#REF!</v>
      </c>
      <c r="CX421" s="82" t="e">
        <f t="shared" ref="CX421:CX484" si="51">(IF(CV421="AA",IF(CW421="A",VLOOKUP(CW421,$B$2:$F$6,2,1),IF(CW421="B",VLOOKUP(CW421,$B$2:$F$6,2,1),IF(CW421="C",VLOOKUP(CW421,$B$2:$F$6,2,1),IF(CW421="D",VLOOKUP(CW421,$B$2:$F$6,2,1),IF(CW421="E",VLOOKUP(CW421,$B$2:$F$6,2,1),"-"))))),IF(CV421="BB",IF(CW421="A",VLOOKUP(CW421,$B$8:$F$12,2,1),IF(CW421="B",VLOOKUP(CW421,$B$8:$F$12,2,1),IF(CW421="C",VLOOKUP(CW421,$B$8:$F$12,2,1),IF(CW421="D",VLOOKUP(CW421,$B$8:$F$12,2,1),IF(CW421="E",VLOOKUP(CW421,$B$8:$F$12,2,1),"-"))))),IF(CV421="CC",IF(CW421="A",VLOOKUP(CW421,$B$14:$F$18,2,1),IF(CW421="B",VLOOKUP(CW421,$B$14:$F$18,2,1),IF(CW421="C",VLOOKUP(CW421,$B$14:$F$18,2,1),IF(CW421="D",VLOOKUP(CW421,$B$14:$F$18,2,1),IF(CW421="E",VLOOKUP(CW421,$B$14:$F$18,2,1),"-"))))),IF(CV421="DD",IF(CW421="A",VLOOKUP(CW421,$B$20:$F$24,2,1),IF(CW421="B",VLOOKUP(CW421,$B$20:$F$24,2,1),IF(CW421="C",VLOOKUP(CW421,$B$20:$F$24,2,1),IF(CW421="D",VLOOKUP(CW421,$B$20:$F$24,2,1),IF(CW421="E",VLOOKUP(CW421,$B$20:$F$24,2,1),0))))),0)))))</f>
        <v>#REF!</v>
      </c>
      <c r="CY421" s="82" t="e">
        <f t="shared" ref="CY421:CY484" si="52">(IF(CV421="AA",IF(CW421="A",VLOOKUP(CW421,$B$2:$F$6,3,1),IF(CW421="B",VLOOKUP(CW421,$B$2:$F$6,3,1),IF(CW421="C",VLOOKUP(CW421,$B$2:$F$6,3,1),IF(CW421="D",VLOOKUP(CW421,$B$2:$F$6,3,1),IF(CW421="E",VLOOKUP(CW421,$B$2:$F$6,3,1),"-"))))),IF(CV421="BB",IF(CW421="A",VLOOKUP(CW421,$B$8:$F$12,3,1),IF(CW421="B",VLOOKUP(CW421,$B$8:$F$12,3,1),IF(CW421="C",VLOOKUP(CW421,$B$8:$F$12,3,1),IF(CW421="D",VLOOKUP(CW421,$B$8:$F$12,3,1),IF(CW421="E",VLOOKUP(CW421,$B$8:$F$12,3,1),"-"))))),IF(CV421="CC",IF(CW421="A",VLOOKUP(CW421,$B$14:$F$18,3,1),IF(CW421="B",VLOOKUP(CW421,$B$14:$F$18,3,1),IF(CW421="C",VLOOKUP(CW421,$B$14:$F$18,3,1),IF(CW421="D",VLOOKUP(CW421,$B$14:$F$18,3,1),IF(CW421="E",VLOOKUP(CW421,$B$14:$F$18,3,1),"-"))))),IF(CV421="DD",IF(CW421="A",VLOOKUP(CW421,$B$20:$F$24,3,1),IF(CW421="B",VLOOKUP(CW421,$B$20:$F$24,3,1),IF(CW421="C",VLOOKUP(CW421,$B$20:$F$24,3,1),IF(CW421="D",VLOOKUP(CW421,$B$20:$F$24,3,1),IF(CW421="E",VLOOKUP(CW421,$B$20:$F$24,3,1),0))))),0)))))</f>
        <v>#REF!</v>
      </c>
      <c r="CZ421" s="82" t="e">
        <f t="shared" ref="CZ421:CZ484" si="53">(IF(CV421="AA",IF(CW421="A",VLOOKUP(CW421,$B$2:$F$6,4,1),IF(CW421="B",VLOOKUP(CW421,$B$2:$F$6,4,1),IF(CW421="C",VLOOKUP(CW421,$B$2:$F$6,4,1),IF(CW421="D",VLOOKUP(CW421,$B$2:$F$6,4,1),IF(CW421="E",VLOOKUP(CW421,$B$2:$F$6,4,1),"-"))))),IF(CV421="BB",IF(CW421="A",VLOOKUP(CW421,$B$8:$F$12,4,1),IF(CW421="B",VLOOKUP(CW421,$B$8:$F$12,4,1),IF(CW421="C",VLOOKUP(CW421,$B$8:$F$12,4,1),IF(CW421="D",VLOOKUP(CW421,$B$8:$F$12,4,1),IF(CW421="E",VLOOKUP(CW421,$B$8:$F$12,4,1),"-"))))),IF(CV421="CC",IF(CW421="A",VLOOKUP(CW421,$B$14:$F$18,4,1),IF(CW421="B",VLOOKUP(CW421,$B$14:$F$18,4,1),IF(CW421="C",VLOOKUP(CW421,$B$14:$F$18,4,1),IF(CW421="D",VLOOKUP(CW421,$B$14:$F$18,4,1),IF(CW421="E",VLOOKUP(CW421,$B$14:$F$18,4,1),"-"))))),IF(CV421="DD",IF(CW421="A",VLOOKUP(CW421,$B$20:$F$24,4,1),IF(CW421="B",VLOOKUP(CW421,$B$20:$F$24,4,1),IF(CW421="C",VLOOKUP(CW421,$B$20:$F$24,4,1),IF(CW421="D",VLOOKUP(CW421,$B$20:$F$24,4,1),IF(CW421="E",VLOOKUP(CW421,$B$20:$F$24,4,1),0))))),0)))))</f>
        <v>#REF!</v>
      </c>
      <c r="DA421" s="82" t="e">
        <f t="shared" ref="DA421:DA484" si="54">(IF(CV421="AA",IF(CW421="A",VLOOKUP(CW421,$B$2:$F$6,5,1),IF(CW421="B",VLOOKUP(CW421,$B$2:$F$6,5,1),IF(CW421="C",VLOOKUP(CW421,$B$2:$F$6,5,1),IF(CW421="D",VLOOKUP(CW421,$B$2:$F$6,5,1),IF(CW421="E",VLOOKUP(CW421,$B$2:$F$6,5,1),1))))),IF(CV421="BB",IF(CW421="A",VLOOKUP(CW421,$B$8:$F$12,5,1),IF(CW421="B",VLOOKUP(CW421,$B$8:$F$12,5,1),IF(CW421="C",VLOOKUP(CW421,$B$8:$F$12,5,1),IF(CW421="D",VLOOKUP(CW421,$B$8:$F$12,5,1),IF(CW421="E",VLOOKUP(CW421,$B$8:$F$12,5,1),1))))),IF(CV421="CC",IF(CW421="A",VLOOKUP(CW421,$B$14:$F$18,5,1),IF(CW421="B",VLOOKUP(CW421,$B$14:$F$18,5,1),IF(CW421="C",VLOOKUP(CW421,$B$14:$F$18,5,1),IF(CW421="D",VLOOKUP(CW421,$B$14:$F$18,5,1),IF(CW421="E",VLOOKUP(CW421,$B$14:$F$18,5,1),1))))),IF(CV421="DD",IF(CW421="A",VLOOKUP(CW421,$B$20:$F$24,5,1),IF(CW421="B",VLOOKUP(CW421,$B$20:$F$24,5,1),IF(CW421="C",VLOOKUP(CW421,$B$20:$F$24,5,1),IF(CW421="D",VLOOKUP(CW421,$B$20:$F$24,5,1),IF(CW421="E",VLOOKUP(CW421,$B$20:$F$24,5,1),1))))),0)))))</f>
        <v>#REF!</v>
      </c>
      <c r="DB421" s="82" t="e">
        <f t="shared" ref="DB421:DB484" si="55">SUM(CX421:DA421)</f>
        <v>#REF!</v>
      </c>
    </row>
    <row r="422" spans="98:106" ht="19.5">
      <c r="CT422" s="182">
        <f>'TABELA UNIFICADA 2024'!E421</f>
        <v>19.05</v>
      </c>
      <c r="CU422" s="23">
        <f>'TABELA UNIFICADA 2024'!F421</f>
        <v>63</v>
      </c>
      <c r="CV422" s="79" t="str">
        <f t="shared" si="49"/>
        <v>CC</v>
      </c>
      <c r="CW422" s="78" t="str">
        <f t="shared" si="50"/>
        <v>A</v>
      </c>
      <c r="CX422" s="82">
        <f t="shared" si="51"/>
        <v>2.2000000000000002</v>
      </c>
      <c r="CY422" s="82">
        <f t="shared" si="52"/>
        <v>2.2000000000000002</v>
      </c>
      <c r="CZ422" s="82">
        <f t="shared" si="53"/>
        <v>1.4850000000000003</v>
      </c>
      <c r="DA422" s="82">
        <f t="shared" si="54"/>
        <v>1.4850000000000003</v>
      </c>
      <c r="DB422" s="82">
        <f t="shared" si="55"/>
        <v>7.370000000000001</v>
      </c>
    </row>
    <row r="423" spans="98:106" ht="19.5">
      <c r="CT423" s="182">
        <f>'TABELA UNIFICADA 2024'!E422</f>
        <v>19.05</v>
      </c>
      <c r="CU423" s="23">
        <f>'TABELA UNIFICADA 2024'!F422</f>
        <v>50</v>
      </c>
      <c r="CV423" s="79" t="str">
        <f t="shared" si="49"/>
        <v>BB</v>
      </c>
      <c r="CW423" s="78" t="str">
        <f t="shared" si="50"/>
        <v>A</v>
      </c>
      <c r="CX423" s="82">
        <f t="shared" si="51"/>
        <v>2.64</v>
      </c>
      <c r="CY423" s="82">
        <f t="shared" si="52"/>
        <v>2.5299999999999998</v>
      </c>
      <c r="CZ423" s="82">
        <f t="shared" si="53"/>
        <v>1.7600000000000002</v>
      </c>
      <c r="DA423" s="82">
        <f t="shared" si="54"/>
        <v>1.9800000000000002</v>
      </c>
      <c r="DB423" s="82">
        <f t="shared" si="55"/>
        <v>8.91</v>
      </c>
    </row>
    <row r="424" spans="98:106" ht="19.5">
      <c r="CT424" s="182">
        <f>'TABELA UNIFICADA 2024'!E423</f>
        <v>19</v>
      </c>
      <c r="CU424" s="23">
        <f>'TABELA UNIFICADA 2024'!F423</f>
        <v>22</v>
      </c>
      <c r="CV424" s="79" t="str">
        <f t="shared" si="49"/>
        <v>BB</v>
      </c>
      <c r="CW424" s="78" t="str">
        <f t="shared" si="50"/>
        <v>A</v>
      </c>
      <c r="CX424" s="82">
        <f t="shared" si="51"/>
        <v>2.64</v>
      </c>
      <c r="CY424" s="82">
        <f t="shared" si="52"/>
        <v>2.5299999999999998</v>
      </c>
      <c r="CZ424" s="82">
        <f t="shared" si="53"/>
        <v>1.7600000000000002</v>
      </c>
      <c r="DA424" s="82">
        <f t="shared" si="54"/>
        <v>1.9800000000000002</v>
      </c>
      <c r="DB424" s="82">
        <f t="shared" si="55"/>
        <v>8.91</v>
      </c>
    </row>
    <row r="425" spans="98:106" ht="19.5">
      <c r="CT425" s="182">
        <f>'TABELA UNIFICADA 2024'!E424</f>
        <v>38</v>
      </c>
      <c r="CU425" s="23">
        <f>'TABELA UNIFICADA 2024'!F424</f>
        <v>17</v>
      </c>
      <c r="CV425" s="79" t="str">
        <f t="shared" si="49"/>
        <v>BB</v>
      </c>
      <c r="CW425" s="78" t="str">
        <f t="shared" si="50"/>
        <v>C</v>
      </c>
      <c r="CX425" s="82">
        <f t="shared" si="51"/>
        <v>3.8500000000000005</v>
      </c>
      <c r="CY425" s="82">
        <f t="shared" si="52"/>
        <v>3.5200000000000005</v>
      </c>
      <c r="CZ425" s="82">
        <f t="shared" si="53"/>
        <v>1.7600000000000002</v>
      </c>
      <c r="DA425" s="82">
        <f t="shared" si="54"/>
        <v>1.9800000000000002</v>
      </c>
      <c r="DB425" s="82">
        <f t="shared" si="55"/>
        <v>11.110000000000001</v>
      </c>
    </row>
    <row r="426" spans="98:106" ht="19.5">
      <c r="CT426" s="182">
        <f>'TABELA UNIFICADA 2024'!E425</f>
        <v>0</v>
      </c>
      <c r="CU426" s="23">
        <f>'TABELA UNIFICADA 2024'!F425</f>
        <v>2</v>
      </c>
      <c r="CV426" s="79" t="str">
        <f t="shared" si="49"/>
        <v>AA</v>
      </c>
      <c r="CW426" s="78" t="str">
        <f t="shared" si="50"/>
        <v>A</v>
      </c>
      <c r="CX426" s="82">
        <f t="shared" si="51"/>
        <v>3.4100000000000006</v>
      </c>
      <c r="CY426" s="82">
        <f t="shared" si="52"/>
        <v>3.4100000000000006</v>
      </c>
      <c r="CZ426" s="82">
        <f t="shared" si="53"/>
        <v>2.2000000000000002</v>
      </c>
      <c r="DA426" s="82">
        <f t="shared" si="54"/>
        <v>2.4750000000000001</v>
      </c>
      <c r="DB426" s="82">
        <f t="shared" si="55"/>
        <v>11.495000000000001</v>
      </c>
    </row>
    <row r="427" spans="98:106" ht="19.5">
      <c r="CT427" s="182">
        <f>'TABELA UNIFICADA 2024'!E426</f>
        <v>0</v>
      </c>
      <c r="CU427" s="23">
        <f>'TABELA UNIFICADA 2024'!F426</f>
        <v>1</v>
      </c>
      <c r="CV427" s="79" t="str">
        <f t="shared" si="49"/>
        <v>AA</v>
      </c>
      <c r="CW427" s="78" t="str">
        <f t="shared" si="50"/>
        <v>A</v>
      </c>
      <c r="CX427" s="82">
        <f t="shared" si="51"/>
        <v>3.4100000000000006</v>
      </c>
      <c r="CY427" s="82">
        <f t="shared" si="52"/>
        <v>3.4100000000000006</v>
      </c>
      <c r="CZ427" s="82">
        <f t="shared" si="53"/>
        <v>2.2000000000000002</v>
      </c>
      <c r="DA427" s="82">
        <f t="shared" si="54"/>
        <v>2.4750000000000001</v>
      </c>
      <c r="DB427" s="82">
        <f t="shared" si="55"/>
        <v>11.495000000000001</v>
      </c>
    </row>
    <row r="428" spans="98:106" ht="19.5">
      <c r="CT428" s="182">
        <f>'TABELA UNIFICADA 2024'!E427</f>
        <v>0</v>
      </c>
      <c r="CU428" s="23">
        <f>'TABELA UNIFICADA 2024'!F427</f>
        <v>1</v>
      </c>
      <c r="CV428" s="79" t="str">
        <f t="shared" si="49"/>
        <v>AA</v>
      </c>
      <c r="CW428" s="78" t="str">
        <f t="shared" si="50"/>
        <v>A</v>
      </c>
      <c r="CX428" s="82">
        <f t="shared" si="51"/>
        <v>3.4100000000000006</v>
      </c>
      <c r="CY428" s="82">
        <f t="shared" si="52"/>
        <v>3.4100000000000006</v>
      </c>
      <c r="CZ428" s="82">
        <f t="shared" si="53"/>
        <v>2.2000000000000002</v>
      </c>
      <c r="DA428" s="82">
        <f t="shared" si="54"/>
        <v>2.4750000000000001</v>
      </c>
      <c r="DB428" s="82">
        <f t="shared" si="55"/>
        <v>11.495000000000001</v>
      </c>
    </row>
    <row r="429" spans="98:106" ht="19.5">
      <c r="CT429" s="182">
        <f>'TABELA UNIFICADA 2024'!E428</f>
        <v>0</v>
      </c>
      <c r="CU429" s="23">
        <f>'TABELA UNIFICADA 2024'!F428</f>
        <v>1</v>
      </c>
      <c r="CV429" s="79" t="str">
        <f t="shared" si="49"/>
        <v>AA</v>
      </c>
      <c r="CW429" s="78" t="str">
        <f t="shared" si="50"/>
        <v>A</v>
      </c>
      <c r="CX429" s="82">
        <f t="shared" si="51"/>
        <v>3.4100000000000006</v>
      </c>
      <c r="CY429" s="82">
        <f t="shared" si="52"/>
        <v>3.4100000000000006</v>
      </c>
      <c r="CZ429" s="82">
        <f t="shared" si="53"/>
        <v>2.2000000000000002</v>
      </c>
      <c r="DA429" s="82">
        <f t="shared" si="54"/>
        <v>2.4750000000000001</v>
      </c>
      <c r="DB429" s="82">
        <f t="shared" si="55"/>
        <v>11.495000000000001</v>
      </c>
    </row>
    <row r="430" spans="98:106" ht="19.5">
      <c r="CT430" s="182">
        <f>'TABELA UNIFICADA 2024'!E429</f>
        <v>0</v>
      </c>
      <c r="CU430" s="23">
        <f>'TABELA UNIFICADA 2024'!F429</f>
        <v>1</v>
      </c>
      <c r="CV430" s="79" t="str">
        <f t="shared" si="49"/>
        <v>AA</v>
      </c>
      <c r="CW430" s="78" t="str">
        <f t="shared" si="50"/>
        <v>A</v>
      </c>
      <c r="CX430" s="82">
        <f t="shared" si="51"/>
        <v>3.4100000000000006</v>
      </c>
      <c r="CY430" s="82">
        <f t="shared" si="52"/>
        <v>3.4100000000000006</v>
      </c>
      <c r="CZ430" s="82">
        <f t="shared" si="53"/>
        <v>2.2000000000000002</v>
      </c>
      <c r="DA430" s="82">
        <f t="shared" si="54"/>
        <v>2.4750000000000001</v>
      </c>
      <c r="DB430" s="82">
        <f t="shared" si="55"/>
        <v>11.495000000000001</v>
      </c>
    </row>
    <row r="431" spans="98:106" ht="19.5">
      <c r="CT431" s="182">
        <f>'TABELA UNIFICADA 2024'!E430</f>
        <v>0</v>
      </c>
      <c r="CU431" s="23">
        <f>'TABELA UNIFICADA 2024'!F430</f>
        <v>1</v>
      </c>
      <c r="CV431" s="79" t="str">
        <f t="shared" si="49"/>
        <v>AA</v>
      </c>
      <c r="CW431" s="78" t="str">
        <f t="shared" si="50"/>
        <v>A</v>
      </c>
      <c r="CX431" s="82">
        <f t="shared" si="51"/>
        <v>3.4100000000000006</v>
      </c>
      <c r="CY431" s="82">
        <f t="shared" si="52"/>
        <v>3.4100000000000006</v>
      </c>
      <c r="CZ431" s="82">
        <f t="shared" si="53"/>
        <v>2.2000000000000002</v>
      </c>
      <c r="DA431" s="82">
        <f t="shared" si="54"/>
        <v>2.4750000000000001</v>
      </c>
      <c r="DB431" s="82">
        <f t="shared" si="55"/>
        <v>11.495000000000001</v>
      </c>
    </row>
    <row r="432" spans="98:106" ht="19.5">
      <c r="CT432" s="182">
        <f>'TABELA UNIFICADA 2024'!E431</f>
        <v>0</v>
      </c>
      <c r="CU432" s="23">
        <f>'TABELA UNIFICADA 2024'!F431</f>
        <v>1</v>
      </c>
      <c r="CV432" s="79" t="str">
        <f t="shared" si="49"/>
        <v>AA</v>
      </c>
      <c r="CW432" s="78" t="str">
        <f t="shared" si="50"/>
        <v>A</v>
      </c>
      <c r="CX432" s="82">
        <f t="shared" si="51"/>
        <v>3.4100000000000006</v>
      </c>
      <c r="CY432" s="82">
        <f t="shared" si="52"/>
        <v>3.4100000000000006</v>
      </c>
      <c r="CZ432" s="82">
        <f t="shared" si="53"/>
        <v>2.2000000000000002</v>
      </c>
      <c r="DA432" s="82">
        <f t="shared" si="54"/>
        <v>2.4750000000000001</v>
      </c>
      <c r="DB432" s="82">
        <f t="shared" si="55"/>
        <v>11.495000000000001</v>
      </c>
    </row>
    <row r="433" spans="98:106" ht="19.5">
      <c r="CT433" s="182">
        <f>'TABELA UNIFICADA 2024'!E432</f>
        <v>0</v>
      </c>
      <c r="CU433" s="23">
        <f>'TABELA UNIFICADA 2024'!F432</f>
        <v>2</v>
      </c>
      <c r="CV433" s="79" t="str">
        <f t="shared" si="49"/>
        <v>AA</v>
      </c>
      <c r="CW433" s="78" t="str">
        <f t="shared" si="50"/>
        <v>A</v>
      </c>
      <c r="CX433" s="82">
        <f t="shared" si="51"/>
        <v>3.4100000000000006</v>
      </c>
      <c r="CY433" s="82">
        <f t="shared" si="52"/>
        <v>3.4100000000000006</v>
      </c>
      <c r="CZ433" s="82">
        <f t="shared" si="53"/>
        <v>2.2000000000000002</v>
      </c>
      <c r="DA433" s="82">
        <f t="shared" si="54"/>
        <v>2.4750000000000001</v>
      </c>
      <c r="DB433" s="82">
        <f t="shared" si="55"/>
        <v>11.495000000000001</v>
      </c>
    </row>
    <row r="434" spans="98:106" ht="19.5">
      <c r="CT434" s="182">
        <f>'TABELA UNIFICADA 2024'!E433</f>
        <v>0</v>
      </c>
      <c r="CU434" s="23">
        <f>'TABELA UNIFICADA 2024'!F433</f>
        <v>2</v>
      </c>
      <c r="CV434" s="79" t="str">
        <f t="shared" si="49"/>
        <v>AA</v>
      </c>
      <c r="CW434" s="78" t="str">
        <f t="shared" si="50"/>
        <v>A</v>
      </c>
      <c r="CX434" s="82">
        <f t="shared" si="51"/>
        <v>3.4100000000000006</v>
      </c>
      <c r="CY434" s="82">
        <f t="shared" si="52"/>
        <v>3.4100000000000006</v>
      </c>
      <c r="CZ434" s="82">
        <f t="shared" si="53"/>
        <v>2.2000000000000002</v>
      </c>
      <c r="DA434" s="82">
        <f t="shared" si="54"/>
        <v>2.4750000000000001</v>
      </c>
      <c r="DB434" s="82">
        <f t="shared" si="55"/>
        <v>11.495000000000001</v>
      </c>
    </row>
    <row r="435" spans="98:106" ht="19.5">
      <c r="CT435" s="182" t="e">
        <f>'TABELA UNIFICADA 2024'!#REF!</f>
        <v>#REF!</v>
      </c>
      <c r="CU435" s="23" t="e">
        <f>'TABELA UNIFICADA 2024'!#REF!</f>
        <v>#REF!</v>
      </c>
      <c r="CV435" s="79" t="e">
        <f t="shared" si="49"/>
        <v>#REF!</v>
      </c>
      <c r="CW435" s="78" t="e">
        <f t="shared" si="50"/>
        <v>#REF!</v>
      </c>
      <c r="CX435" s="82" t="e">
        <f t="shared" si="51"/>
        <v>#REF!</v>
      </c>
      <c r="CY435" s="82" t="e">
        <f t="shared" si="52"/>
        <v>#REF!</v>
      </c>
      <c r="CZ435" s="82" t="e">
        <f t="shared" si="53"/>
        <v>#REF!</v>
      </c>
      <c r="DA435" s="82" t="e">
        <f t="shared" si="54"/>
        <v>#REF!</v>
      </c>
      <c r="DB435" s="82" t="e">
        <f t="shared" si="55"/>
        <v>#REF!</v>
      </c>
    </row>
    <row r="436" spans="98:106" ht="19.5">
      <c r="CT436" s="182">
        <f>'TABELA UNIFICADA 2024'!E434</f>
        <v>0</v>
      </c>
      <c r="CU436" s="23">
        <f>'TABELA UNIFICADA 2024'!F434</f>
        <v>3</v>
      </c>
      <c r="CV436" s="79" t="str">
        <f t="shared" si="49"/>
        <v>AA</v>
      </c>
      <c r="CW436" s="78" t="str">
        <f t="shared" si="50"/>
        <v>A</v>
      </c>
      <c r="CX436" s="82">
        <f t="shared" si="51"/>
        <v>3.4100000000000006</v>
      </c>
      <c r="CY436" s="82">
        <f t="shared" si="52"/>
        <v>3.4100000000000006</v>
      </c>
      <c r="CZ436" s="82">
        <f t="shared" si="53"/>
        <v>2.2000000000000002</v>
      </c>
      <c r="DA436" s="82">
        <f t="shared" si="54"/>
        <v>2.4750000000000001</v>
      </c>
      <c r="DB436" s="82">
        <f t="shared" si="55"/>
        <v>11.495000000000001</v>
      </c>
    </row>
    <row r="437" spans="98:106" ht="19.5">
      <c r="CT437" s="182">
        <f>'TABELA UNIFICADA 2024'!E435</f>
        <v>0</v>
      </c>
      <c r="CU437" s="23">
        <f>'TABELA UNIFICADA 2024'!F435</f>
        <v>18</v>
      </c>
      <c r="CV437" s="79" t="str">
        <f t="shared" si="49"/>
        <v>BB</v>
      </c>
      <c r="CW437" s="78" t="str">
        <f t="shared" si="50"/>
        <v>A</v>
      </c>
      <c r="CX437" s="82">
        <f t="shared" si="51"/>
        <v>2.64</v>
      </c>
      <c r="CY437" s="82">
        <f t="shared" si="52"/>
        <v>2.5299999999999998</v>
      </c>
      <c r="CZ437" s="82">
        <f t="shared" si="53"/>
        <v>1.7600000000000002</v>
      </c>
      <c r="DA437" s="82">
        <f t="shared" si="54"/>
        <v>1.9800000000000002</v>
      </c>
      <c r="DB437" s="82">
        <f t="shared" si="55"/>
        <v>8.91</v>
      </c>
    </row>
    <row r="438" spans="98:106" ht="19.5">
      <c r="CT438" s="182">
        <f>'TABELA UNIFICADA 2024'!E436</f>
        <v>19.05</v>
      </c>
      <c r="CU438" s="23">
        <f>'TABELA UNIFICADA 2024'!F436</f>
        <v>44</v>
      </c>
      <c r="CV438" s="79" t="str">
        <f t="shared" si="49"/>
        <v>BB</v>
      </c>
      <c r="CW438" s="78" t="str">
        <f t="shared" si="50"/>
        <v>A</v>
      </c>
      <c r="CX438" s="82">
        <f t="shared" si="51"/>
        <v>2.64</v>
      </c>
      <c r="CY438" s="82">
        <f t="shared" si="52"/>
        <v>2.5299999999999998</v>
      </c>
      <c r="CZ438" s="82">
        <f t="shared" si="53"/>
        <v>1.7600000000000002</v>
      </c>
      <c r="DA438" s="82">
        <f t="shared" si="54"/>
        <v>1.9800000000000002</v>
      </c>
      <c r="DB438" s="82">
        <f t="shared" si="55"/>
        <v>8.91</v>
      </c>
    </row>
    <row r="439" spans="98:106" ht="19.5">
      <c r="CT439" s="182">
        <f>'TABELA UNIFICADA 2024'!E437</f>
        <v>28</v>
      </c>
      <c r="CU439" s="23">
        <f>'TABELA UNIFICADA 2024'!F437</f>
        <v>55</v>
      </c>
      <c r="CV439" s="79" t="str">
        <f t="shared" si="49"/>
        <v>BB</v>
      </c>
      <c r="CW439" s="78" t="str">
        <f t="shared" si="50"/>
        <v>B</v>
      </c>
      <c r="CX439" s="82">
        <f t="shared" si="51"/>
        <v>2.75</v>
      </c>
      <c r="CY439" s="82">
        <f t="shared" si="52"/>
        <v>2.64</v>
      </c>
      <c r="CZ439" s="82">
        <f t="shared" si="53"/>
        <v>1.7600000000000002</v>
      </c>
      <c r="DA439" s="82">
        <f t="shared" si="54"/>
        <v>1.9800000000000002</v>
      </c>
      <c r="DB439" s="82">
        <f t="shared" si="55"/>
        <v>9.1300000000000008</v>
      </c>
    </row>
    <row r="440" spans="98:106" ht="19.5">
      <c r="CT440" s="182">
        <f>'TABELA UNIFICADA 2024'!E438</f>
        <v>24</v>
      </c>
      <c r="CU440" s="23">
        <f>'TABELA UNIFICADA 2024'!F438</f>
        <v>5</v>
      </c>
      <c r="CV440" s="79" t="str">
        <f t="shared" si="49"/>
        <v>AA</v>
      </c>
      <c r="CW440" s="78" t="str">
        <f t="shared" si="50"/>
        <v>B</v>
      </c>
      <c r="CX440" s="82">
        <f t="shared" si="51"/>
        <v>3.5200000000000005</v>
      </c>
      <c r="CY440" s="82">
        <f t="shared" si="52"/>
        <v>3.5200000000000005</v>
      </c>
      <c r="CZ440" s="82">
        <f t="shared" si="53"/>
        <v>2.2000000000000002</v>
      </c>
      <c r="DA440" s="82">
        <f t="shared" si="54"/>
        <v>2.4750000000000001</v>
      </c>
      <c r="DB440" s="82">
        <f t="shared" si="55"/>
        <v>11.715000000000002</v>
      </c>
    </row>
    <row r="441" spans="98:106" ht="19.5">
      <c r="CT441" s="182">
        <f>'TABELA UNIFICADA 2024'!E439</f>
        <v>24</v>
      </c>
      <c r="CU441" s="23">
        <f>'TABELA UNIFICADA 2024'!F439</f>
        <v>110</v>
      </c>
      <c r="CV441" s="79" t="str">
        <f t="shared" si="49"/>
        <v>DD</v>
      </c>
      <c r="CW441" s="78" t="str">
        <f t="shared" si="50"/>
        <v>B</v>
      </c>
      <c r="CX441" s="82">
        <f t="shared" si="51"/>
        <v>2.1274999999999999</v>
      </c>
      <c r="CY441" s="82">
        <f t="shared" si="52"/>
        <v>2.1274999999999999</v>
      </c>
      <c r="CZ441" s="82">
        <f t="shared" si="53"/>
        <v>1.38</v>
      </c>
      <c r="DA441" s="82">
        <f t="shared" si="54"/>
        <v>1.4949999999999999</v>
      </c>
      <c r="DB441" s="82">
        <f t="shared" si="55"/>
        <v>7.13</v>
      </c>
    </row>
    <row r="442" spans="98:106" ht="19.5">
      <c r="CT442" s="182">
        <f>'TABELA UNIFICADA 2024'!E440</f>
        <v>0</v>
      </c>
      <c r="CU442" s="23">
        <f>'TABELA UNIFICADA 2024'!F440</f>
        <v>41</v>
      </c>
      <c r="CV442" s="79" t="str">
        <f t="shared" si="49"/>
        <v>BB</v>
      </c>
      <c r="CW442" s="78" t="str">
        <f t="shared" si="50"/>
        <v>A</v>
      </c>
      <c r="CX442" s="82">
        <f t="shared" si="51"/>
        <v>2.64</v>
      </c>
      <c r="CY442" s="82">
        <f t="shared" si="52"/>
        <v>2.5299999999999998</v>
      </c>
      <c r="CZ442" s="82">
        <f t="shared" si="53"/>
        <v>1.7600000000000002</v>
      </c>
      <c r="DA442" s="82">
        <f t="shared" si="54"/>
        <v>1.9800000000000002</v>
      </c>
      <c r="DB442" s="82">
        <f t="shared" si="55"/>
        <v>8.91</v>
      </c>
    </row>
    <row r="443" spans="98:106" ht="19.5">
      <c r="CT443" s="182">
        <f>'TABELA UNIFICADA 2024'!E441</f>
        <v>0</v>
      </c>
      <c r="CU443" s="23">
        <f>'TABELA UNIFICADA 2024'!F441</f>
        <v>88</v>
      </c>
      <c r="CV443" s="79" t="str">
        <f t="shared" si="49"/>
        <v>CC</v>
      </c>
      <c r="CW443" s="78" t="str">
        <f t="shared" si="50"/>
        <v>A</v>
      </c>
      <c r="CX443" s="82">
        <f t="shared" si="51"/>
        <v>2.2000000000000002</v>
      </c>
      <c r="CY443" s="82">
        <f t="shared" si="52"/>
        <v>2.2000000000000002</v>
      </c>
      <c r="CZ443" s="82">
        <f t="shared" si="53"/>
        <v>1.4850000000000003</v>
      </c>
      <c r="DA443" s="82">
        <f t="shared" si="54"/>
        <v>1.4850000000000003</v>
      </c>
      <c r="DB443" s="82">
        <f t="shared" si="55"/>
        <v>7.370000000000001</v>
      </c>
    </row>
    <row r="444" spans="98:106" ht="19.5">
      <c r="CT444" s="182">
        <f>'TABELA UNIFICADA 2024'!E442</f>
        <v>0</v>
      </c>
      <c r="CU444" s="23">
        <f>'TABELA UNIFICADA 2024'!F442</f>
        <v>1</v>
      </c>
      <c r="CV444" s="79" t="str">
        <f t="shared" si="49"/>
        <v>AA</v>
      </c>
      <c r="CW444" s="78" t="str">
        <f t="shared" si="50"/>
        <v>A</v>
      </c>
      <c r="CX444" s="82">
        <f t="shared" si="51"/>
        <v>3.4100000000000006</v>
      </c>
      <c r="CY444" s="82">
        <f t="shared" si="52"/>
        <v>3.4100000000000006</v>
      </c>
      <c r="CZ444" s="82">
        <f t="shared" si="53"/>
        <v>2.2000000000000002</v>
      </c>
      <c r="DA444" s="82">
        <f t="shared" si="54"/>
        <v>2.4750000000000001</v>
      </c>
      <c r="DB444" s="82">
        <f t="shared" si="55"/>
        <v>11.495000000000001</v>
      </c>
    </row>
    <row r="445" spans="98:106" ht="19.5">
      <c r="CT445" s="182">
        <f>'TABELA UNIFICADA 2024'!E443</f>
        <v>0</v>
      </c>
      <c r="CU445" s="23">
        <f>'TABELA UNIFICADA 2024'!F443</f>
        <v>1</v>
      </c>
      <c r="CV445" s="79" t="str">
        <f t="shared" si="49"/>
        <v>AA</v>
      </c>
      <c r="CW445" s="78" t="str">
        <f t="shared" si="50"/>
        <v>A</v>
      </c>
      <c r="CX445" s="82">
        <f t="shared" si="51"/>
        <v>3.4100000000000006</v>
      </c>
      <c r="CY445" s="82">
        <f t="shared" si="52"/>
        <v>3.4100000000000006</v>
      </c>
      <c r="CZ445" s="82">
        <f t="shared" si="53"/>
        <v>2.2000000000000002</v>
      </c>
      <c r="DA445" s="82">
        <f t="shared" si="54"/>
        <v>2.4750000000000001</v>
      </c>
      <c r="DB445" s="82">
        <f t="shared" si="55"/>
        <v>11.495000000000001</v>
      </c>
    </row>
    <row r="446" spans="98:106" ht="19.5">
      <c r="CT446" s="182">
        <f>'TABELA UNIFICADA 2024'!E444</f>
        <v>0</v>
      </c>
      <c r="CU446" s="23">
        <f>'TABELA UNIFICADA 2024'!F444</f>
        <v>4</v>
      </c>
      <c r="CV446" s="79" t="str">
        <f t="shared" si="49"/>
        <v>AA</v>
      </c>
      <c r="CW446" s="78" t="str">
        <f t="shared" si="50"/>
        <v>A</v>
      </c>
      <c r="CX446" s="82">
        <f t="shared" si="51"/>
        <v>3.4100000000000006</v>
      </c>
      <c r="CY446" s="82">
        <f t="shared" si="52"/>
        <v>3.4100000000000006</v>
      </c>
      <c r="CZ446" s="82">
        <f t="shared" si="53"/>
        <v>2.2000000000000002</v>
      </c>
      <c r="DA446" s="82">
        <f t="shared" si="54"/>
        <v>2.4750000000000001</v>
      </c>
      <c r="DB446" s="82">
        <f t="shared" si="55"/>
        <v>11.495000000000001</v>
      </c>
    </row>
    <row r="447" spans="98:106" ht="19.5">
      <c r="CT447" s="182">
        <f>'TABELA UNIFICADA 2024'!E445</f>
        <v>0</v>
      </c>
      <c r="CU447" s="23">
        <f>'TABELA UNIFICADA 2024'!F445</f>
        <v>4</v>
      </c>
      <c r="CV447" s="79" t="str">
        <f t="shared" si="49"/>
        <v>AA</v>
      </c>
      <c r="CW447" s="78" t="str">
        <f t="shared" si="50"/>
        <v>A</v>
      </c>
      <c r="CX447" s="82">
        <f t="shared" si="51"/>
        <v>3.4100000000000006</v>
      </c>
      <c r="CY447" s="82">
        <f t="shared" si="52"/>
        <v>3.4100000000000006</v>
      </c>
      <c r="CZ447" s="82">
        <f t="shared" si="53"/>
        <v>2.2000000000000002</v>
      </c>
      <c r="DA447" s="82">
        <f t="shared" si="54"/>
        <v>2.4750000000000001</v>
      </c>
      <c r="DB447" s="82">
        <f t="shared" si="55"/>
        <v>11.495000000000001</v>
      </c>
    </row>
    <row r="448" spans="98:106" ht="19.5">
      <c r="CT448" s="182">
        <f>'TABELA UNIFICADA 2024'!E446</f>
        <v>0</v>
      </c>
      <c r="CU448" s="23">
        <f>'TABELA UNIFICADA 2024'!F446</f>
        <v>1160</v>
      </c>
      <c r="CV448" s="79" t="str">
        <f t="shared" si="49"/>
        <v>DD</v>
      </c>
      <c r="CW448" s="78" t="str">
        <f t="shared" si="50"/>
        <v>A</v>
      </c>
      <c r="CX448" s="82">
        <f t="shared" si="51"/>
        <v>2.1274999999999999</v>
      </c>
      <c r="CY448" s="82">
        <f t="shared" si="52"/>
        <v>2.1274999999999999</v>
      </c>
      <c r="CZ448" s="82">
        <f t="shared" si="53"/>
        <v>1.38</v>
      </c>
      <c r="DA448" s="82">
        <f t="shared" si="54"/>
        <v>1.4949999999999999</v>
      </c>
      <c r="DB448" s="82">
        <f t="shared" si="55"/>
        <v>7.13</v>
      </c>
    </row>
    <row r="449" spans="98:106" ht="19.5">
      <c r="CT449" s="182">
        <f>'TABELA UNIFICADA 2024'!E447</f>
        <v>0</v>
      </c>
      <c r="CU449" s="23">
        <f>'TABELA UNIFICADA 2024'!F447</f>
        <v>699</v>
      </c>
      <c r="CV449" s="79" t="str">
        <f t="shared" si="49"/>
        <v>DD</v>
      </c>
      <c r="CW449" s="78" t="str">
        <f t="shared" si="50"/>
        <v>A</v>
      </c>
      <c r="CX449" s="82">
        <f t="shared" si="51"/>
        <v>2.1274999999999999</v>
      </c>
      <c r="CY449" s="82">
        <f t="shared" si="52"/>
        <v>2.1274999999999999</v>
      </c>
      <c r="CZ449" s="82">
        <f t="shared" si="53"/>
        <v>1.38</v>
      </c>
      <c r="DA449" s="82">
        <f t="shared" si="54"/>
        <v>1.4949999999999999</v>
      </c>
      <c r="DB449" s="82">
        <f t="shared" si="55"/>
        <v>7.13</v>
      </c>
    </row>
    <row r="450" spans="98:106" ht="19.5">
      <c r="CT450" s="182">
        <f>'TABELA UNIFICADA 2024'!E448</f>
        <v>19</v>
      </c>
      <c r="CU450" s="23">
        <f>'TABELA UNIFICADA 2024'!F448</f>
        <v>60</v>
      </c>
      <c r="CV450" s="79" t="str">
        <f t="shared" si="49"/>
        <v>CC</v>
      </c>
      <c r="CW450" s="78" t="str">
        <f t="shared" si="50"/>
        <v>A</v>
      </c>
      <c r="CX450" s="82">
        <f t="shared" si="51"/>
        <v>2.2000000000000002</v>
      </c>
      <c r="CY450" s="82">
        <f t="shared" si="52"/>
        <v>2.2000000000000002</v>
      </c>
      <c r="CZ450" s="82">
        <f t="shared" si="53"/>
        <v>1.4850000000000003</v>
      </c>
      <c r="DA450" s="82">
        <f t="shared" si="54"/>
        <v>1.4850000000000003</v>
      </c>
      <c r="DB450" s="82">
        <f t="shared" si="55"/>
        <v>7.370000000000001</v>
      </c>
    </row>
    <row r="451" spans="98:106" ht="19.5">
      <c r="CT451" s="182">
        <f>'TABELA UNIFICADA 2024'!E449</f>
        <v>19</v>
      </c>
      <c r="CU451" s="23">
        <f>'TABELA UNIFICADA 2024'!F449</f>
        <v>11</v>
      </c>
      <c r="CV451" s="79" t="str">
        <f t="shared" si="49"/>
        <v>BB</v>
      </c>
      <c r="CW451" s="78" t="str">
        <f t="shared" si="50"/>
        <v>A</v>
      </c>
      <c r="CX451" s="82">
        <f t="shared" si="51"/>
        <v>2.64</v>
      </c>
      <c r="CY451" s="82">
        <f t="shared" si="52"/>
        <v>2.5299999999999998</v>
      </c>
      <c r="CZ451" s="82">
        <f t="shared" si="53"/>
        <v>1.7600000000000002</v>
      </c>
      <c r="DA451" s="82">
        <f t="shared" si="54"/>
        <v>1.9800000000000002</v>
      </c>
      <c r="DB451" s="82">
        <f t="shared" si="55"/>
        <v>8.91</v>
      </c>
    </row>
    <row r="452" spans="98:106" ht="19.5">
      <c r="CT452" s="182">
        <f>'TABELA UNIFICADA 2024'!E450</f>
        <v>38</v>
      </c>
      <c r="CU452" s="23">
        <f>'TABELA UNIFICADA 2024'!F450</f>
        <v>22</v>
      </c>
      <c r="CV452" s="79" t="str">
        <f t="shared" si="49"/>
        <v>BB</v>
      </c>
      <c r="CW452" s="78" t="str">
        <f t="shared" si="50"/>
        <v>C</v>
      </c>
      <c r="CX452" s="82">
        <f t="shared" si="51"/>
        <v>3.8500000000000005</v>
      </c>
      <c r="CY452" s="82">
        <f t="shared" si="52"/>
        <v>3.5200000000000005</v>
      </c>
      <c r="CZ452" s="82">
        <f t="shared" si="53"/>
        <v>1.7600000000000002</v>
      </c>
      <c r="DA452" s="82">
        <f t="shared" si="54"/>
        <v>1.9800000000000002</v>
      </c>
      <c r="DB452" s="82">
        <f t="shared" si="55"/>
        <v>11.110000000000001</v>
      </c>
    </row>
    <row r="453" spans="98:106" ht="19.5">
      <c r="CT453" s="182">
        <f>'TABELA UNIFICADA 2024'!E451</f>
        <v>19.05</v>
      </c>
      <c r="CU453" s="23">
        <f>'TABELA UNIFICADA 2024'!F451</f>
        <v>30</v>
      </c>
      <c r="CV453" s="79" t="str">
        <f t="shared" si="49"/>
        <v>BB</v>
      </c>
      <c r="CW453" s="78" t="str">
        <f t="shared" si="50"/>
        <v>A</v>
      </c>
      <c r="CX453" s="82">
        <f t="shared" si="51"/>
        <v>2.64</v>
      </c>
      <c r="CY453" s="82">
        <f t="shared" si="52"/>
        <v>2.5299999999999998</v>
      </c>
      <c r="CZ453" s="82">
        <f t="shared" si="53"/>
        <v>1.7600000000000002</v>
      </c>
      <c r="DA453" s="82">
        <f t="shared" si="54"/>
        <v>1.9800000000000002</v>
      </c>
      <c r="DB453" s="82">
        <f t="shared" si="55"/>
        <v>8.91</v>
      </c>
    </row>
    <row r="454" spans="98:106" ht="19.5">
      <c r="CT454" s="182">
        <f>'TABELA UNIFICADA 2024'!E452</f>
        <v>19.05</v>
      </c>
      <c r="CU454" s="23">
        <f>'TABELA UNIFICADA 2024'!F452</f>
        <v>10</v>
      </c>
      <c r="CV454" s="79" t="str">
        <f t="shared" si="49"/>
        <v>AA</v>
      </c>
      <c r="CW454" s="78" t="str">
        <f t="shared" si="50"/>
        <v>A</v>
      </c>
      <c r="CX454" s="82">
        <f t="shared" si="51"/>
        <v>3.4100000000000006</v>
      </c>
      <c r="CY454" s="82">
        <f t="shared" si="52"/>
        <v>3.4100000000000006</v>
      </c>
      <c r="CZ454" s="82">
        <f t="shared" si="53"/>
        <v>2.2000000000000002</v>
      </c>
      <c r="DA454" s="82">
        <f t="shared" si="54"/>
        <v>2.4750000000000001</v>
      </c>
      <c r="DB454" s="82">
        <f t="shared" si="55"/>
        <v>11.495000000000001</v>
      </c>
    </row>
    <row r="455" spans="98:106" ht="19.5">
      <c r="CT455" s="182">
        <f>'TABELA UNIFICADA 2024'!E453</f>
        <v>19.05</v>
      </c>
      <c r="CU455" s="23">
        <f>'TABELA UNIFICADA 2024'!F453</f>
        <v>8</v>
      </c>
      <c r="CV455" s="79" t="str">
        <f t="shared" si="49"/>
        <v>AA</v>
      </c>
      <c r="CW455" s="78" t="str">
        <f t="shared" si="50"/>
        <v>A</v>
      </c>
      <c r="CX455" s="82">
        <f t="shared" si="51"/>
        <v>3.4100000000000006</v>
      </c>
      <c r="CY455" s="82">
        <f t="shared" si="52"/>
        <v>3.4100000000000006</v>
      </c>
      <c r="CZ455" s="82">
        <f t="shared" si="53"/>
        <v>2.2000000000000002</v>
      </c>
      <c r="DA455" s="82">
        <f t="shared" si="54"/>
        <v>2.4750000000000001</v>
      </c>
      <c r="DB455" s="82">
        <f t="shared" si="55"/>
        <v>11.495000000000001</v>
      </c>
    </row>
    <row r="456" spans="98:106" ht="19.5">
      <c r="CT456" s="182">
        <f>'TABELA UNIFICADA 2024'!E454</f>
        <v>24</v>
      </c>
      <c r="CU456" s="23">
        <f>'TABELA UNIFICADA 2024'!F454</f>
        <v>45</v>
      </c>
      <c r="CV456" s="79" t="str">
        <f t="shared" si="49"/>
        <v>BB</v>
      </c>
      <c r="CW456" s="78" t="str">
        <f t="shared" si="50"/>
        <v>B</v>
      </c>
      <c r="CX456" s="82">
        <f t="shared" si="51"/>
        <v>2.75</v>
      </c>
      <c r="CY456" s="82">
        <f t="shared" si="52"/>
        <v>2.64</v>
      </c>
      <c r="CZ456" s="82">
        <f t="shared" si="53"/>
        <v>1.7600000000000002</v>
      </c>
      <c r="DA456" s="82">
        <f t="shared" si="54"/>
        <v>1.9800000000000002</v>
      </c>
      <c r="DB456" s="82">
        <f t="shared" si="55"/>
        <v>9.1300000000000008</v>
      </c>
    </row>
    <row r="457" spans="98:106" ht="19.5">
      <c r="CT457" s="182">
        <f>'TABELA UNIFICADA 2024'!E455</f>
        <v>19</v>
      </c>
      <c r="CU457" s="23">
        <f>'TABELA UNIFICADA 2024'!F455</f>
        <v>10</v>
      </c>
      <c r="CV457" s="79" t="str">
        <f t="shared" si="49"/>
        <v>AA</v>
      </c>
      <c r="CW457" s="78" t="str">
        <f t="shared" si="50"/>
        <v>A</v>
      </c>
      <c r="CX457" s="82">
        <f t="shared" si="51"/>
        <v>3.4100000000000006</v>
      </c>
      <c r="CY457" s="82">
        <f t="shared" si="52"/>
        <v>3.4100000000000006</v>
      </c>
      <c r="CZ457" s="82">
        <f t="shared" si="53"/>
        <v>2.2000000000000002</v>
      </c>
      <c r="DA457" s="82">
        <f t="shared" si="54"/>
        <v>2.4750000000000001</v>
      </c>
      <c r="DB457" s="82">
        <f t="shared" si="55"/>
        <v>11.495000000000001</v>
      </c>
    </row>
    <row r="458" spans="98:106" ht="19.5">
      <c r="CT458" s="182">
        <f>'TABELA UNIFICADA 2024'!E456</f>
        <v>19</v>
      </c>
      <c r="CU458" s="23">
        <f>'TABELA UNIFICADA 2024'!F456</f>
        <v>16</v>
      </c>
      <c r="CV458" s="79" t="str">
        <f t="shared" si="49"/>
        <v>BB</v>
      </c>
      <c r="CW458" s="78" t="str">
        <f t="shared" si="50"/>
        <v>A</v>
      </c>
      <c r="CX458" s="82">
        <f t="shared" si="51"/>
        <v>2.64</v>
      </c>
      <c r="CY458" s="82">
        <f t="shared" si="52"/>
        <v>2.5299999999999998</v>
      </c>
      <c r="CZ458" s="82">
        <f t="shared" si="53"/>
        <v>1.7600000000000002</v>
      </c>
      <c r="DA458" s="82">
        <f t="shared" si="54"/>
        <v>1.9800000000000002</v>
      </c>
      <c r="DB458" s="82">
        <f t="shared" si="55"/>
        <v>8.91</v>
      </c>
    </row>
    <row r="459" spans="98:106" ht="19.5">
      <c r="CT459" s="182">
        <f>'TABELA UNIFICADA 2024'!E457</f>
        <v>19</v>
      </c>
      <c r="CU459" s="23">
        <f>'TABELA UNIFICADA 2024'!F457</f>
        <v>10</v>
      </c>
      <c r="CV459" s="79" t="str">
        <f t="shared" si="49"/>
        <v>AA</v>
      </c>
      <c r="CW459" s="78" t="str">
        <f t="shared" si="50"/>
        <v>A</v>
      </c>
      <c r="CX459" s="82">
        <f t="shared" si="51"/>
        <v>3.4100000000000006</v>
      </c>
      <c r="CY459" s="82">
        <f t="shared" si="52"/>
        <v>3.4100000000000006</v>
      </c>
      <c r="CZ459" s="82">
        <f t="shared" si="53"/>
        <v>2.2000000000000002</v>
      </c>
      <c r="DA459" s="82">
        <f t="shared" si="54"/>
        <v>2.4750000000000001</v>
      </c>
      <c r="DB459" s="82">
        <f t="shared" si="55"/>
        <v>11.495000000000001</v>
      </c>
    </row>
    <row r="460" spans="98:106" ht="19.5">
      <c r="CT460" s="182">
        <f>'TABELA UNIFICADA 2024'!E458</f>
        <v>19</v>
      </c>
      <c r="CU460" s="23">
        <f>'TABELA UNIFICADA 2024'!F458</f>
        <v>10</v>
      </c>
      <c r="CV460" s="79" t="str">
        <f t="shared" si="49"/>
        <v>AA</v>
      </c>
      <c r="CW460" s="78" t="str">
        <f t="shared" si="50"/>
        <v>A</v>
      </c>
      <c r="CX460" s="82">
        <f t="shared" si="51"/>
        <v>3.4100000000000006</v>
      </c>
      <c r="CY460" s="82">
        <f t="shared" si="52"/>
        <v>3.4100000000000006</v>
      </c>
      <c r="CZ460" s="82">
        <f t="shared" si="53"/>
        <v>2.2000000000000002</v>
      </c>
      <c r="DA460" s="82">
        <f t="shared" si="54"/>
        <v>2.4750000000000001</v>
      </c>
      <c r="DB460" s="82">
        <f t="shared" si="55"/>
        <v>11.495000000000001</v>
      </c>
    </row>
    <row r="461" spans="98:106" ht="19.5">
      <c r="CT461" s="182">
        <f>'TABELA UNIFICADA 2024'!E459</f>
        <v>19</v>
      </c>
      <c r="CU461" s="23">
        <f>'TABELA UNIFICADA 2024'!F459</f>
        <v>66</v>
      </c>
      <c r="CV461" s="79" t="str">
        <f t="shared" si="49"/>
        <v>CC</v>
      </c>
      <c r="CW461" s="78" t="str">
        <f t="shared" si="50"/>
        <v>A</v>
      </c>
      <c r="CX461" s="82">
        <f t="shared" si="51"/>
        <v>2.2000000000000002</v>
      </c>
      <c r="CY461" s="82">
        <f t="shared" si="52"/>
        <v>2.2000000000000002</v>
      </c>
      <c r="CZ461" s="82">
        <f t="shared" si="53"/>
        <v>1.4850000000000003</v>
      </c>
      <c r="DA461" s="82">
        <f t="shared" si="54"/>
        <v>1.4850000000000003</v>
      </c>
      <c r="DB461" s="82">
        <f t="shared" si="55"/>
        <v>7.370000000000001</v>
      </c>
    </row>
    <row r="462" spans="98:106" ht="19.5">
      <c r="CT462" s="182">
        <f>'TABELA UNIFICADA 2024'!E460</f>
        <v>24</v>
      </c>
      <c r="CU462" s="23">
        <f>'TABELA UNIFICADA 2024'!F460</f>
        <v>84</v>
      </c>
      <c r="CV462" s="79" t="str">
        <f t="shared" si="49"/>
        <v>CC</v>
      </c>
      <c r="CW462" s="78" t="str">
        <f t="shared" si="50"/>
        <v>B</v>
      </c>
      <c r="CX462" s="82">
        <f t="shared" si="51"/>
        <v>2.2000000000000002</v>
      </c>
      <c r="CY462" s="82">
        <f t="shared" si="52"/>
        <v>2.2000000000000002</v>
      </c>
      <c r="CZ462" s="82">
        <f t="shared" si="53"/>
        <v>1.4850000000000003</v>
      </c>
      <c r="DA462" s="82">
        <f t="shared" si="54"/>
        <v>1.4850000000000003</v>
      </c>
      <c r="DB462" s="82">
        <f t="shared" si="55"/>
        <v>7.370000000000001</v>
      </c>
    </row>
    <row r="463" spans="98:106" ht="19.5">
      <c r="CT463" s="182">
        <f>'TABELA UNIFICADA 2024'!E461</f>
        <v>0</v>
      </c>
      <c r="CU463" s="23">
        <f>'TABELA UNIFICADA 2024'!F461</f>
        <v>4</v>
      </c>
      <c r="CV463" s="79" t="str">
        <f t="shared" si="49"/>
        <v>AA</v>
      </c>
      <c r="CW463" s="78" t="str">
        <f t="shared" si="50"/>
        <v>A</v>
      </c>
      <c r="CX463" s="82">
        <f t="shared" si="51"/>
        <v>3.4100000000000006</v>
      </c>
      <c r="CY463" s="82">
        <f t="shared" si="52"/>
        <v>3.4100000000000006</v>
      </c>
      <c r="CZ463" s="82">
        <f t="shared" si="53"/>
        <v>2.2000000000000002</v>
      </c>
      <c r="DA463" s="82">
        <f t="shared" si="54"/>
        <v>2.4750000000000001</v>
      </c>
      <c r="DB463" s="82">
        <f t="shared" si="55"/>
        <v>11.495000000000001</v>
      </c>
    </row>
    <row r="464" spans="98:106" ht="19.5">
      <c r="CT464" s="182">
        <f>'TABELA UNIFICADA 2024'!E462</f>
        <v>0</v>
      </c>
      <c r="CU464" s="23">
        <f>'TABELA UNIFICADA 2024'!F462</f>
        <v>3</v>
      </c>
      <c r="CV464" s="79" t="str">
        <f t="shared" si="49"/>
        <v>AA</v>
      </c>
      <c r="CW464" s="78" t="str">
        <f t="shared" si="50"/>
        <v>A</v>
      </c>
      <c r="CX464" s="82">
        <f t="shared" si="51"/>
        <v>3.4100000000000006</v>
      </c>
      <c r="CY464" s="82">
        <f t="shared" si="52"/>
        <v>3.4100000000000006</v>
      </c>
      <c r="CZ464" s="82">
        <f t="shared" si="53"/>
        <v>2.2000000000000002</v>
      </c>
      <c r="DA464" s="82">
        <f t="shared" si="54"/>
        <v>2.4750000000000001</v>
      </c>
      <c r="DB464" s="82">
        <f t="shared" si="55"/>
        <v>11.495000000000001</v>
      </c>
    </row>
    <row r="465" spans="98:106" ht="19.5">
      <c r="CT465" s="182">
        <f>'TABELA UNIFICADA 2024'!E463</f>
        <v>0</v>
      </c>
      <c r="CU465" s="23">
        <f>'TABELA UNIFICADA 2024'!F463</f>
        <v>2</v>
      </c>
      <c r="CV465" s="79" t="str">
        <f t="shared" si="49"/>
        <v>AA</v>
      </c>
      <c r="CW465" s="78" t="str">
        <f t="shared" si="50"/>
        <v>A</v>
      </c>
      <c r="CX465" s="82">
        <f t="shared" si="51"/>
        <v>3.4100000000000006</v>
      </c>
      <c r="CY465" s="82">
        <f t="shared" si="52"/>
        <v>3.4100000000000006</v>
      </c>
      <c r="CZ465" s="82">
        <f t="shared" si="53"/>
        <v>2.2000000000000002</v>
      </c>
      <c r="DA465" s="82">
        <f t="shared" si="54"/>
        <v>2.4750000000000001</v>
      </c>
      <c r="DB465" s="82">
        <f t="shared" si="55"/>
        <v>11.495000000000001</v>
      </c>
    </row>
    <row r="466" spans="98:106" ht="19.5">
      <c r="CT466" s="182">
        <f>'TABELA UNIFICADA 2024'!E464</f>
        <v>0</v>
      </c>
      <c r="CU466" s="23">
        <f>'TABELA UNIFICADA 2024'!F464</f>
        <v>2</v>
      </c>
      <c r="CV466" s="79" t="str">
        <f t="shared" si="49"/>
        <v>AA</v>
      </c>
      <c r="CW466" s="78" t="str">
        <f t="shared" si="50"/>
        <v>A</v>
      </c>
      <c r="CX466" s="82">
        <f t="shared" si="51"/>
        <v>3.4100000000000006</v>
      </c>
      <c r="CY466" s="82">
        <f t="shared" si="52"/>
        <v>3.4100000000000006</v>
      </c>
      <c r="CZ466" s="82">
        <f t="shared" si="53"/>
        <v>2.2000000000000002</v>
      </c>
      <c r="DA466" s="82">
        <f t="shared" si="54"/>
        <v>2.4750000000000001</v>
      </c>
      <c r="DB466" s="82">
        <f t="shared" si="55"/>
        <v>11.495000000000001</v>
      </c>
    </row>
    <row r="467" spans="98:106" ht="19.5">
      <c r="CT467" s="182">
        <f>'TABELA UNIFICADA 2024'!E465</f>
        <v>0</v>
      </c>
      <c r="CU467" s="23">
        <f>'TABELA UNIFICADA 2024'!F465</f>
        <v>2</v>
      </c>
      <c r="CV467" s="79" t="str">
        <f t="shared" si="49"/>
        <v>AA</v>
      </c>
      <c r="CW467" s="78" t="str">
        <f t="shared" si="50"/>
        <v>A</v>
      </c>
      <c r="CX467" s="82">
        <f t="shared" si="51"/>
        <v>3.4100000000000006</v>
      </c>
      <c r="CY467" s="82">
        <f t="shared" si="52"/>
        <v>3.4100000000000006</v>
      </c>
      <c r="CZ467" s="82">
        <f t="shared" si="53"/>
        <v>2.2000000000000002</v>
      </c>
      <c r="DA467" s="82">
        <f t="shared" si="54"/>
        <v>2.4750000000000001</v>
      </c>
      <c r="DB467" s="82">
        <f t="shared" si="55"/>
        <v>11.495000000000001</v>
      </c>
    </row>
    <row r="468" spans="98:106" ht="19.5">
      <c r="CT468" s="182">
        <f>'TABELA UNIFICADA 2024'!E466</f>
        <v>0</v>
      </c>
      <c r="CU468" s="23">
        <f>'TABELA UNIFICADA 2024'!F466</f>
        <v>1</v>
      </c>
      <c r="CV468" s="79" t="str">
        <f t="shared" si="49"/>
        <v>AA</v>
      </c>
      <c r="CW468" s="78" t="str">
        <f t="shared" si="50"/>
        <v>A</v>
      </c>
      <c r="CX468" s="82">
        <f t="shared" si="51"/>
        <v>3.4100000000000006</v>
      </c>
      <c r="CY468" s="82">
        <f t="shared" si="52"/>
        <v>3.4100000000000006</v>
      </c>
      <c r="CZ468" s="82">
        <f t="shared" si="53"/>
        <v>2.2000000000000002</v>
      </c>
      <c r="DA468" s="82">
        <f t="shared" si="54"/>
        <v>2.4750000000000001</v>
      </c>
      <c r="DB468" s="82">
        <f t="shared" si="55"/>
        <v>11.495000000000001</v>
      </c>
    </row>
    <row r="469" spans="98:106" ht="19.5">
      <c r="CT469" s="182">
        <f>'TABELA UNIFICADA 2024'!E467</f>
        <v>0</v>
      </c>
      <c r="CU469" s="23">
        <f>'TABELA UNIFICADA 2024'!F467</f>
        <v>6</v>
      </c>
      <c r="CV469" s="79" t="str">
        <f t="shared" si="49"/>
        <v>AA</v>
      </c>
      <c r="CW469" s="78" t="str">
        <f t="shared" si="50"/>
        <v>A</v>
      </c>
      <c r="CX469" s="82">
        <f t="shared" si="51"/>
        <v>3.4100000000000006</v>
      </c>
      <c r="CY469" s="82">
        <f t="shared" si="52"/>
        <v>3.4100000000000006</v>
      </c>
      <c r="CZ469" s="82">
        <f t="shared" si="53"/>
        <v>2.2000000000000002</v>
      </c>
      <c r="DA469" s="82">
        <f t="shared" si="54"/>
        <v>2.4750000000000001</v>
      </c>
      <c r="DB469" s="82">
        <f t="shared" si="55"/>
        <v>11.495000000000001</v>
      </c>
    </row>
    <row r="470" spans="98:106" ht="19.5">
      <c r="CT470" s="182">
        <f>'TABELA UNIFICADA 2024'!E468</f>
        <v>0</v>
      </c>
      <c r="CU470" s="23">
        <f>'TABELA UNIFICADA 2024'!F468</f>
        <v>6</v>
      </c>
      <c r="CV470" s="79" t="str">
        <f t="shared" si="49"/>
        <v>AA</v>
      </c>
      <c r="CW470" s="78" t="str">
        <f t="shared" si="50"/>
        <v>A</v>
      </c>
      <c r="CX470" s="82">
        <f t="shared" si="51"/>
        <v>3.4100000000000006</v>
      </c>
      <c r="CY470" s="82">
        <f t="shared" si="52"/>
        <v>3.4100000000000006</v>
      </c>
      <c r="CZ470" s="82">
        <f t="shared" si="53"/>
        <v>2.2000000000000002</v>
      </c>
      <c r="DA470" s="82">
        <f t="shared" si="54"/>
        <v>2.4750000000000001</v>
      </c>
      <c r="DB470" s="82">
        <f t="shared" si="55"/>
        <v>11.495000000000001</v>
      </c>
    </row>
    <row r="471" spans="98:106" ht="19.5">
      <c r="CT471" s="182">
        <f>'TABELA UNIFICADA 2024'!E469</f>
        <v>0</v>
      </c>
      <c r="CU471" s="23">
        <f>'TABELA UNIFICADA 2024'!F469</f>
        <v>3</v>
      </c>
      <c r="CV471" s="79" t="str">
        <f t="shared" si="49"/>
        <v>AA</v>
      </c>
      <c r="CW471" s="78" t="str">
        <f t="shared" si="50"/>
        <v>A</v>
      </c>
      <c r="CX471" s="82">
        <f t="shared" si="51"/>
        <v>3.4100000000000006</v>
      </c>
      <c r="CY471" s="82">
        <f t="shared" si="52"/>
        <v>3.4100000000000006</v>
      </c>
      <c r="CZ471" s="82">
        <f t="shared" si="53"/>
        <v>2.2000000000000002</v>
      </c>
      <c r="DA471" s="82">
        <f t="shared" si="54"/>
        <v>2.4750000000000001</v>
      </c>
      <c r="DB471" s="82">
        <f t="shared" si="55"/>
        <v>11.495000000000001</v>
      </c>
    </row>
    <row r="472" spans="98:106" ht="19.5">
      <c r="CT472" s="182">
        <f>'TABELA UNIFICADA 2024'!E470</f>
        <v>0</v>
      </c>
      <c r="CU472" s="23">
        <f>'TABELA UNIFICADA 2024'!F470</f>
        <v>3</v>
      </c>
      <c r="CV472" s="79" t="str">
        <f t="shared" si="49"/>
        <v>AA</v>
      </c>
      <c r="CW472" s="78" t="str">
        <f t="shared" si="50"/>
        <v>A</v>
      </c>
      <c r="CX472" s="82">
        <f t="shared" si="51"/>
        <v>3.4100000000000006</v>
      </c>
      <c r="CY472" s="82">
        <f t="shared" si="52"/>
        <v>3.4100000000000006</v>
      </c>
      <c r="CZ472" s="82">
        <f t="shared" si="53"/>
        <v>2.2000000000000002</v>
      </c>
      <c r="DA472" s="82">
        <f t="shared" si="54"/>
        <v>2.4750000000000001</v>
      </c>
      <c r="DB472" s="82">
        <f t="shared" si="55"/>
        <v>11.495000000000001</v>
      </c>
    </row>
    <row r="473" spans="98:106" ht="19.5">
      <c r="CT473" s="182">
        <f>'TABELA UNIFICADA 2024'!E471</f>
        <v>19</v>
      </c>
      <c r="CU473" s="23">
        <f>'TABELA UNIFICADA 2024'!F471</f>
        <v>3</v>
      </c>
      <c r="CV473" s="79" t="str">
        <f t="shared" si="49"/>
        <v>AA</v>
      </c>
      <c r="CW473" s="78" t="str">
        <f t="shared" si="50"/>
        <v>A</v>
      </c>
      <c r="CX473" s="82">
        <f t="shared" si="51"/>
        <v>3.4100000000000006</v>
      </c>
      <c r="CY473" s="82">
        <f t="shared" si="52"/>
        <v>3.4100000000000006</v>
      </c>
      <c r="CZ473" s="82">
        <f t="shared" si="53"/>
        <v>2.2000000000000002</v>
      </c>
      <c r="DA473" s="82">
        <f t="shared" si="54"/>
        <v>2.4750000000000001</v>
      </c>
      <c r="DB473" s="82">
        <f t="shared" si="55"/>
        <v>11.495000000000001</v>
      </c>
    </row>
    <row r="474" spans="98:106" ht="19.5">
      <c r="CT474" s="182">
        <f>'TABELA UNIFICADA 2024'!E472</f>
        <v>19.05</v>
      </c>
      <c r="CU474" s="23">
        <f>'TABELA UNIFICADA 2024'!F472</f>
        <v>5</v>
      </c>
      <c r="CV474" s="79" t="str">
        <f t="shared" si="49"/>
        <v>AA</v>
      </c>
      <c r="CW474" s="78" t="str">
        <f t="shared" si="50"/>
        <v>A</v>
      </c>
      <c r="CX474" s="82">
        <f t="shared" si="51"/>
        <v>3.4100000000000006</v>
      </c>
      <c r="CY474" s="82">
        <f t="shared" si="52"/>
        <v>3.4100000000000006</v>
      </c>
      <c r="CZ474" s="82">
        <f t="shared" si="53"/>
        <v>2.2000000000000002</v>
      </c>
      <c r="DA474" s="82">
        <f t="shared" si="54"/>
        <v>2.4750000000000001</v>
      </c>
      <c r="DB474" s="82">
        <f t="shared" si="55"/>
        <v>11.495000000000001</v>
      </c>
    </row>
    <row r="475" spans="98:106" ht="19.5">
      <c r="CT475" s="182">
        <f>'TABELA UNIFICADA 2024'!E473</f>
        <v>19.04</v>
      </c>
      <c r="CU475" s="23">
        <f>'TABELA UNIFICADA 2024'!F473</f>
        <v>55</v>
      </c>
      <c r="CV475" s="79" t="str">
        <f t="shared" si="49"/>
        <v>BB</v>
      </c>
      <c r="CW475" s="78" t="str">
        <f t="shared" si="50"/>
        <v>A</v>
      </c>
      <c r="CX475" s="82">
        <f t="shared" si="51"/>
        <v>2.64</v>
      </c>
      <c r="CY475" s="82">
        <f t="shared" si="52"/>
        <v>2.5299999999999998</v>
      </c>
      <c r="CZ475" s="82">
        <f t="shared" si="53"/>
        <v>1.7600000000000002</v>
      </c>
      <c r="DA475" s="82">
        <f t="shared" si="54"/>
        <v>1.9800000000000002</v>
      </c>
      <c r="DB475" s="82">
        <f t="shared" si="55"/>
        <v>8.91</v>
      </c>
    </row>
    <row r="476" spans="98:106" ht="19.5">
      <c r="CT476" s="182">
        <f>'TABELA UNIFICADA 2024'!E474</f>
        <v>19</v>
      </c>
      <c r="CU476" s="23">
        <f>'TABELA UNIFICADA 2024'!F474</f>
        <v>6</v>
      </c>
      <c r="CV476" s="79" t="str">
        <f t="shared" si="49"/>
        <v>AA</v>
      </c>
      <c r="CW476" s="78" t="str">
        <f t="shared" si="50"/>
        <v>A</v>
      </c>
      <c r="CX476" s="82">
        <f t="shared" si="51"/>
        <v>3.4100000000000006</v>
      </c>
      <c r="CY476" s="82">
        <f t="shared" si="52"/>
        <v>3.4100000000000006</v>
      </c>
      <c r="CZ476" s="82">
        <f t="shared" si="53"/>
        <v>2.2000000000000002</v>
      </c>
      <c r="DA476" s="82">
        <f t="shared" si="54"/>
        <v>2.4750000000000001</v>
      </c>
      <c r="DB476" s="82">
        <f t="shared" si="55"/>
        <v>11.495000000000001</v>
      </c>
    </row>
    <row r="477" spans="98:106" ht="19.5">
      <c r="CT477" s="182">
        <f>'TABELA UNIFICADA 2024'!E475</f>
        <v>24</v>
      </c>
      <c r="CU477" s="23">
        <f>'TABELA UNIFICADA 2024'!F475</f>
        <v>33</v>
      </c>
      <c r="CV477" s="79" t="str">
        <f t="shared" si="49"/>
        <v>BB</v>
      </c>
      <c r="CW477" s="78" t="str">
        <f t="shared" si="50"/>
        <v>B</v>
      </c>
      <c r="CX477" s="82">
        <f t="shared" si="51"/>
        <v>2.75</v>
      </c>
      <c r="CY477" s="82">
        <f t="shared" si="52"/>
        <v>2.64</v>
      </c>
      <c r="CZ477" s="82">
        <f t="shared" si="53"/>
        <v>1.7600000000000002</v>
      </c>
      <c r="DA477" s="82">
        <f t="shared" si="54"/>
        <v>1.9800000000000002</v>
      </c>
      <c r="DB477" s="82">
        <f t="shared" si="55"/>
        <v>9.1300000000000008</v>
      </c>
    </row>
    <row r="478" spans="98:106" ht="19.5">
      <c r="CT478" s="182">
        <f>'TABELA UNIFICADA 2024'!E476</f>
        <v>24</v>
      </c>
      <c r="CU478" s="23">
        <f>'TABELA UNIFICADA 2024'!F476</f>
        <v>50</v>
      </c>
      <c r="CV478" s="79" t="str">
        <f t="shared" si="49"/>
        <v>BB</v>
      </c>
      <c r="CW478" s="78" t="str">
        <f t="shared" si="50"/>
        <v>B</v>
      </c>
      <c r="CX478" s="82">
        <f t="shared" si="51"/>
        <v>2.75</v>
      </c>
      <c r="CY478" s="82">
        <f t="shared" si="52"/>
        <v>2.64</v>
      </c>
      <c r="CZ478" s="82">
        <f t="shared" si="53"/>
        <v>1.7600000000000002</v>
      </c>
      <c r="DA478" s="82">
        <f t="shared" si="54"/>
        <v>1.9800000000000002</v>
      </c>
      <c r="DB478" s="82">
        <f t="shared" si="55"/>
        <v>9.1300000000000008</v>
      </c>
    </row>
    <row r="479" spans="98:106" ht="19.5">
      <c r="CT479" s="182">
        <f>'TABELA UNIFICADA 2024'!E477</f>
        <v>0</v>
      </c>
      <c r="CU479" s="23">
        <f>'TABELA UNIFICADA 2024'!F477</f>
        <v>1</v>
      </c>
      <c r="CV479" s="79" t="str">
        <f t="shared" si="49"/>
        <v>AA</v>
      </c>
      <c r="CW479" s="78" t="str">
        <f t="shared" si="50"/>
        <v>A</v>
      </c>
      <c r="CX479" s="82">
        <f t="shared" si="51"/>
        <v>3.4100000000000006</v>
      </c>
      <c r="CY479" s="82">
        <f t="shared" si="52"/>
        <v>3.4100000000000006</v>
      </c>
      <c r="CZ479" s="82">
        <f t="shared" si="53"/>
        <v>2.2000000000000002</v>
      </c>
      <c r="DA479" s="82">
        <f t="shared" si="54"/>
        <v>2.4750000000000001</v>
      </c>
      <c r="DB479" s="82">
        <f t="shared" si="55"/>
        <v>11.495000000000001</v>
      </c>
    </row>
    <row r="480" spans="98:106" ht="19.5">
      <c r="CT480" s="182">
        <f>'TABELA UNIFICADA 2024'!E478</f>
        <v>0</v>
      </c>
      <c r="CU480" s="23">
        <f>'TABELA UNIFICADA 2024'!F478</f>
        <v>1</v>
      </c>
      <c r="CV480" s="79" t="str">
        <f t="shared" si="49"/>
        <v>AA</v>
      </c>
      <c r="CW480" s="78" t="str">
        <f t="shared" si="50"/>
        <v>A</v>
      </c>
      <c r="CX480" s="82">
        <f t="shared" si="51"/>
        <v>3.4100000000000006</v>
      </c>
      <c r="CY480" s="82">
        <f t="shared" si="52"/>
        <v>3.4100000000000006</v>
      </c>
      <c r="CZ480" s="82">
        <f t="shared" si="53"/>
        <v>2.2000000000000002</v>
      </c>
      <c r="DA480" s="82">
        <f t="shared" si="54"/>
        <v>2.4750000000000001</v>
      </c>
      <c r="DB480" s="82">
        <f t="shared" si="55"/>
        <v>11.495000000000001</v>
      </c>
    </row>
    <row r="481" spans="98:106" ht="19.5">
      <c r="CT481" s="182">
        <f>'TABELA UNIFICADA 2024'!E479</f>
        <v>0</v>
      </c>
      <c r="CU481" s="23">
        <f>'TABELA UNIFICADA 2024'!F479</f>
        <v>1</v>
      </c>
      <c r="CV481" s="79" t="str">
        <f t="shared" si="49"/>
        <v>AA</v>
      </c>
      <c r="CW481" s="78" t="str">
        <f t="shared" si="50"/>
        <v>A</v>
      </c>
      <c r="CX481" s="82">
        <f t="shared" si="51"/>
        <v>3.4100000000000006</v>
      </c>
      <c r="CY481" s="82">
        <f t="shared" si="52"/>
        <v>3.4100000000000006</v>
      </c>
      <c r="CZ481" s="82">
        <f t="shared" si="53"/>
        <v>2.2000000000000002</v>
      </c>
      <c r="DA481" s="82">
        <f t="shared" si="54"/>
        <v>2.4750000000000001</v>
      </c>
      <c r="DB481" s="82">
        <f t="shared" si="55"/>
        <v>11.495000000000001</v>
      </c>
    </row>
    <row r="482" spans="98:106" ht="19.5">
      <c r="CT482" s="182">
        <f>'TABELA UNIFICADA 2024'!E480</f>
        <v>0</v>
      </c>
      <c r="CU482" s="23">
        <f>'TABELA UNIFICADA 2024'!F480</f>
        <v>2</v>
      </c>
      <c r="CV482" s="79" t="str">
        <f t="shared" si="49"/>
        <v>AA</v>
      </c>
      <c r="CW482" s="78" t="str">
        <f t="shared" si="50"/>
        <v>A</v>
      </c>
      <c r="CX482" s="82">
        <f t="shared" si="51"/>
        <v>3.4100000000000006</v>
      </c>
      <c r="CY482" s="82">
        <f t="shared" si="52"/>
        <v>3.4100000000000006</v>
      </c>
      <c r="CZ482" s="82">
        <f t="shared" si="53"/>
        <v>2.2000000000000002</v>
      </c>
      <c r="DA482" s="82">
        <f t="shared" si="54"/>
        <v>2.4750000000000001</v>
      </c>
      <c r="DB482" s="82">
        <f t="shared" si="55"/>
        <v>11.495000000000001</v>
      </c>
    </row>
    <row r="483" spans="98:106" ht="19.5">
      <c r="CT483" s="182">
        <f>'TABELA UNIFICADA 2024'!E481</f>
        <v>19</v>
      </c>
      <c r="CU483" s="23">
        <f>'TABELA UNIFICADA 2024'!F481</f>
        <v>20</v>
      </c>
      <c r="CV483" s="79" t="str">
        <f t="shared" si="49"/>
        <v>BB</v>
      </c>
      <c r="CW483" s="78" t="str">
        <f t="shared" si="50"/>
        <v>A</v>
      </c>
      <c r="CX483" s="82">
        <f t="shared" si="51"/>
        <v>2.64</v>
      </c>
      <c r="CY483" s="82">
        <f t="shared" si="52"/>
        <v>2.5299999999999998</v>
      </c>
      <c r="CZ483" s="82">
        <f t="shared" si="53"/>
        <v>1.7600000000000002</v>
      </c>
      <c r="DA483" s="82">
        <f t="shared" si="54"/>
        <v>1.9800000000000002</v>
      </c>
      <c r="DB483" s="82">
        <f t="shared" si="55"/>
        <v>8.91</v>
      </c>
    </row>
    <row r="484" spans="98:106" ht="19.5">
      <c r="CT484" s="182">
        <f>'TABELA UNIFICADA 2024'!E482</f>
        <v>33</v>
      </c>
      <c r="CU484" s="23">
        <f>'TABELA UNIFICADA 2024'!F482</f>
        <v>33</v>
      </c>
      <c r="CV484" s="79" t="str">
        <f t="shared" si="49"/>
        <v>BB</v>
      </c>
      <c r="CW484" s="78" t="str">
        <f t="shared" si="50"/>
        <v>C</v>
      </c>
      <c r="CX484" s="82">
        <f t="shared" si="51"/>
        <v>3.8500000000000005</v>
      </c>
      <c r="CY484" s="82">
        <f t="shared" si="52"/>
        <v>3.5200000000000005</v>
      </c>
      <c r="CZ484" s="82">
        <f t="shared" si="53"/>
        <v>1.7600000000000002</v>
      </c>
      <c r="DA484" s="82">
        <f t="shared" si="54"/>
        <v>1.9800000000000002</v>
      </c>
      <c r="DB484" s="82">
        <f t="shared" si="55"/>
        <v>11.110000000000001</v>
      </c>
    </row>
    <row r="485" spans="98:106" ht="19.5">
      <c r="CT485" s="182">
        <f>'TABELA UNIFICADA 2024'!E483</f>
        <v>45</v>
      </c>
      <c r="CU485" s="23">
        <f>'TABELA UNIFICADA 2024'!F483</f>
        <v>60</v>
      </c>
      <c r="CV485" s="79" t="str">
        <f t="shared" ref="CV485:CV548" si="56">IF(CU485&lt;&gt;0,(IF(AND(CU485&lt;=10,ISBLANK(CU485)=FALSE),"AA",IF(AND(CU485&gt;10,CU485&lt;=59),"BB",IF(AND(CU485&gt;59,CU485&lt;=99),"CC",IF(CU485&gt;99,"DD","-"))))),"0")</f>
        <v>CC</v>
      </c>
      <c r="CW485" s="78" t="str">
        <f t="shared" ref="CW485:CW548" si="57">IF(CU485&lt;&gt;0,(IF(AND(CT485&lt;23,ISBLANK(CT485)=FALSE),"A",IF(AND(CT485&gt;=23,CT485&lt;31),"B",IF(AND(CT485&gt;=31,CT485&lt;39),"C",IF(AND(CT485&gt;=39,CT485&lt;=45),"D",IF(CT485&gt;45,"E","-")))))),0)</f>
        <v>D</v>
      </c>
      <c r="CX485" s="82">
        <f t="shared" ref="CX485:CX548" si="58">(IF(CV485="AA",IF(CW485="A",VLOOKUP(CW485,$B$2:$F$6,2,1),IF(CW485="B",VLOOKUP(CW485,$B$2:$F$6,2,1),IF(CW485="C",VLOOKUP(CW485,$B$2:$F$6,2,1),IF(CW485="D",VLOOKUP(CW485,$B$2:$F$6,2,1),IF(CW485="E",VLOOKUP(CW485,$B$2:$F$6,2,1),"-"))))),IF(CV485="BB",IF(CW485="A",VLOOKUP(CW485,$B$8:$F$12,2,1),IF(CW485="B",VLOOKUP(CW485,$B$8:$F$12,2,1),IF(CW485="C",VLOOKUP(CW485,$B$8:$F$12,2,1),IF(CW485="D",VLOOKUP(CW485,$B$8:$F$12,2,1),IF(CW485="E",VLOOKUP(CW485,$B$8:$F$12,2,1),"-"))))),IF(CV485="CC",IF(CW485="A",VLOOKUP(CW485,$B$14:$F$18,2,1),IF(CW485="B",VLOOKUP(CW485,$B$14:$F$18,2,1),IF(CW485="C",VLOOKUP(CW485,$B$14:$F$18,2,1),IF(CW485="D",VLOOKUP(CW485,$B$14:$F$18,2,1),IF(CW485="E",VLOOKUP(CW485,$B$14:$F$18,2,1),"-"))))),IF(CV485="DD",IF(CW485="A",VLOOKUP(CW485,$B$20:$F$24,2,1),IF(CW485="B",VLOOKUP(CW485,$B$20:$F$24,2,1),IF(CW485="C",VLOOKUP(CW485,$B$20:$F$24,2,1),IF(CW485="D",VLOOKUP(CW485,$B$20:$F$24,2,1),IF(CW485="E",VLOOKUP(CW485,$B$20:$F$24,2,1),0))))),0)))))</f>
        <v>3.63</v>
      </c>
      <c r="CY485" s="82">
        <f t="shared" ref="CY485:CY548" si="59">(IF(CV485="AA",IF(CW485="A",VLOOKUP(CW485,$B$2:$F$6,3,1),IF(CW485="B",VLOOKUP(CW485,$B$2:$F$6,3,1),IF(CW485="C",VLOOKUP(CW485,$B$2:$F$6,3,1),IF(CW485="D",VLOOKUP(CW485,$B$2:$F$6,3,1),IF(CW485="E",VLOOKUP(CW485,$B$2:$F$6,3,1),"-"))))),IF(CV485="BB",IF(CW485="A",VLOOKUP(CW485,$B$8:$F$12,3,1),IF(CW485="B",VLOOKUP(CW485,$B$8:$F$12,3,1),IF(CW485="C",VLOOKUP(CW485,$B$8:$F$12,3,1),IF(CW485="D",VLOOKUP(CW485,$B$8:$F$12,3,1),IF(CW485="E",VLOOKUP(CW485,$B$8:$F$12,3,1),"-"))))),IF(CV485="CC",IF(CW485="A",VLOOKUP(CW485,$B$14:$F$18,3,1),IF(CW485="B",VLOOKUP(CW485,$B$14:$F$18,3,1),IF(CW485="C",VLOOKUP(CW485,$B$14:$F$18,3,1),IF(CW485="D",VLOOKUP(CW485,$B$14:$F$18,3,1),IF(CW485="E",VLOOKUP(CW485,$B$14:$F$18,3,1),"-"))))),IF(CV485="DD",IF(CW485="A",VLOOKUP(CW485,$B$20:$F$24,3,1),IF(CW485="B",VLOOKUP(CW485,$B$20:$F$24,3,1),IF(CW485="C",VLOOKUP(CW485,$B$20:$F$24,3,1),IF(CW485="D",VLOOKUP(CW485,$B$20:$F$24,3,1),IF(CW485="E",VLOOKUP(CW485,$B$20:$F$24,3,1),0))))),0)))))</f>
        <v>5.5</v>
      </c>
      <c r="CZ485" s="82">
        <f t="shared" ref="CZ485:CZ548" si="60">(IF(CV485="AA",IF(CW485="A",VLOOKUP(CW485,$B$2:$F$6,4,1),IF(CW485="B",VLOOKUP(CW485,$B$2:$F$6,4,1),IF(CW485="C",VLOOKUP(CW485,$B$2:$F$6,4,1),IF(CW485="D",VLOOKUP(CW485,$B$2:$F$6,4,1),IF(CW485="E",VLOOKUP(CW485,$B$2:$F$6,4,1),"-"))))),IF(CV485="BB",IF(CW485="A",VLOOKUP(CW485,$B$8:$F$12,4,1),IF(CW485="B",VLOOKUP(CW485,$B$8:$F$12,4,1),IF(CW485="C",VLOOKUP(CW485,$B$8:$F$12,4,1),IF(CW485="D",VLOOKUP(CW485,$B$8:$F$12,4,1),IF(CW485="E",VLOOKUP(CW485,$B$8:$F$12,4,1),"-"))))),IF(CV485="CC",IF(CW485="A",VLOOKUP(CW485,$B$14:$F$18,4,1),IF(CW485="B",VLOOKUP(CW485,$B$14:$F$18,4,1),IF(CW485="C",VLOOKUP(CW485,$B$14:$F$18,4,1),IF(CW485="D",VLOOKUP(CW485,$B$14:$F$18,4,1),IF(CW485="E",VLOOKUP(CW485,$B$14:$F$18,4,1),"-"))))),IF(CV485="DD",IF(CW485="A",VLOOKUP(CW485,$B$20:$F$24,4,1),IF(CW485="B",VLOOKUP(CW485,$B$20:$F$24,4,1),IF(CW485="C",VLOOKUP(CW485,$B$20:$F$24,4,1),IF(CW485="D",VLOOKUP(CW485,$B$20:$F$24,4,1),IF(CW485="E",VLOOKUP(CW485,$B$20:$F$24,4,1),0))))),0)))))</f>
        <v>2.75</v>
      </c>
      <c r="DA485" s="82">
        <f t="shared" ref="DA485:DA548" si="61">(IF(CV485="AA",IF(CW485="A",VLOOKUP(CW485,$B$2:$F$6,5,1),IF(CW485="B",VLOOKUP(CW485,$B$2:$F$6,5,1),IF(CW485="C",VLOOKUP(CW485,$B$2:$F$6,5,1),IF(CW485="D",VLOOKUP(CW485,$B$2:$F$6,5,1),IF(CW485="E",VLOOKUP(CW485,$B$2:$F$6,5,1),1))))),IF(CV485="BB",IF(CW485="A",VLOOKUP(CW485,$B$8:$F$12,5,1),IF(CW485="B",VLOOKUP(CW485,$B$8:$F$12,5,1),IF(CW485="C",VLOOKUP(CW485,$B$8:$F$12,5,1),IF(CW485="D",VLOOKUP(CW485,$B$8:$F$12,5,1),IF(CW485="E",VLOOKUP(CW485,$B$8:$F$12,5,1),1))))),IF(CV485="CC",IF(CW485="A",VLOOKUP(CW485,$B$14:$F$18,5,1),IF(CW485="B",VLOOKUP(CW485,$B$14:$F$18,5,1),IF(CW485="C",VLOOKUP(CW485,$B$14:$F$18,5,1),IF(CW485="D",VLOOKUP(CW485,$B$14:$F$18,5,1),IF(CW485="E",VLOOKUP(CW485,$B$14:$F$18,5,1),1))))),IF(CV485="DD",IF(CW485="A",VLOOKUP(CW485,$B$20:$F$24,5,1),IF(CW485="B",VLOOKUP(CW485,$B$20:$F$24,5,1),IF(CW485="C",VLOOKUP(CW485,$B$20:$F$24,5,1),IF(CW485="D",VLOOKUP(CW485,$B$20:$F$24,5,1),IF(CW485="E",VLOOKUP(CW485,$B$20:$F$24,5,1),1))))),0)))))</f>
        <v>2.8600000000000003</v>
      </c>
      <c r="DB485" s="82">
        <f t="shared" ref="DB485:DB548" si="62">SUM(CX485:DA485)</f>
        <v>14.739999999999998</v>
      </c>
    </row>
    <row r="486" spans="98:106" ht="19.5">
      <c r="CT486" s="182">
        <f>'TABELA UNIFICADA 2024'!E484</f>
        <v>28</v>
      </c>
      <c r="CU486" s="23">
        <f>'TABELA UNIFICADA 2024'!F484</f>
        <v>22</v>
      </c>
      <c r="CV486" s="79" t="str">
        <f t="shared" si="56"/>
        <v>BB</v>
      </c>
      <c r="CW486" s="78" t="str">
        <f t="shared" si="57"/>
        <v>B</v>
      </c>
      <c r="CX486" s="82">
        <f t="shared" si="58"/>
        <v>2.75</v>
      </c>
      <c r="CY486" s="82">
        <f t="shared" si="59"/>
        <v>2.64</v>
      </c>
      <c r="CZ486" s="82">
        <f t="shared" si="60"/>
        <v>1.7600000000000002</v>
      </c>
      <c r="DA486" s="82">
        <f t="shared" si="61"/>
        <v>1.9800000000000002</v>
      </c>
      <c r="DB486" s="82">
        <f t="shared" si="62"/>
        <v>9.1300000000000008</v>
      </c>
    </row>
    <row r="487" spans="98:106" ht="19.5">
      <c r="CT487" s="182">
        <f>'TABELA UNIFICADA 2024'!E485</f>
        <v>24</v>
      </c>
      <c r="CU487" s="23">
        <f>'TABELA UNIFICADA 2024'!F485</f>
        <v>5</v>
      </c>
      <c r="CV487" s="79" t="str">
        <f t="shared" si="56"/>
        <v>AA</v>
      </c>
      <c r="CW487" s="78" t="str">
        <f t="shared" si="57"/>
        <v>B</v>
      </c>
      <c r="CX487" s="82">
        <f t="shared" si="58"/>
        <v>3.5200000000000005</v>
      </c>
      <c r="CY487" s="82">
        <f t="shared" si="59"/>
        <v>3.5200000000000005</v>
      </c>
      <c r="CZ487" s="82">
        <f t="shared" si="60"/>
        <v>2.2000000000000002</v>
      </c>
      <c r="DA487" s="82">
        <f t="shared" si="61"/>
        <v>2.4750000000000001</v>
      </c>
      <c r="DB487" s="82">
        <f t="shared" si="62"/>
        <v>11.715000000000002</v>
      </c>
    </row>
    <row r="488" spans="98:106" ht="19.5">
      <c r="CT488" s="182">
        <f>'TABELA UNIFICADA 2024'!E486</f>
        <v>20</v>
      </c>
      <c r="CU488" s="23">
        <f>'TABELA UNIFICADA 2024'!F486</f>
        <v>16</v>
      </c>
      <c r="CV488" s="79" t="str">
        <f t="shared" si="56"/>
        <v>BB</v>
      </c>
      <c r="CW488" s="78" t="str">
        <f t="shared" si="57"/>
        <v>A</v>
      </c>
      <c r="CX488" s="82">
        <f t="shared" si="58"/>
        <v>2.64</v>
      </c>
      <c r="CY488" s="82">
        <f t="shared" si="59"/>
        <v>2.5299999999999998</v>
      </c>
      <c r="CZ488" s="82">
        <f t="shared" si="60"/>
        <v>1.7600000000000002</v>
      </c>
      <c r="DA488" s="82">
        <f t="shared" si="61"/>
        <v>1.9800000000000002</v>
      </c>
      <c r="DB488" s="82">
        <f t="shared" si="62"/>
        <v>8.91</v>
      </c>
    </row>
    <row r="489" spans="98:106" ht="19.5">
      <c r="CT489" s="182">
        <f>'TABELA UNIFICADA 2024'!E487</f>
        <v>24</v>
      </c>
      <c r="CU489" s="23">
        <f>'TABELA UNIFICADA 2024'!F487</f>
        <v>99</v>
      </c>
      <c r="CV489" s="79" t="str">
        <f t="shared" si="56"/>
        <v>CC</v>
      </c>
      <c r="CW489" s="78" t="str">
        <f t="shared" si="57"/>
        <v>B</v>
      </c>
      <c r="CX489" s="82">
        <f t="shared" si="58"/>
        <v>2.2000000000000002</v>
      </c>
      <c r="CY489" s="82">
        <f t="shared" si="59"/>
        <v>2.2000000000000002</v>
      </c>
      <c r="CZ489" s="82">
        <f t="shared" si="60"/>
        <v>1.4850000000000003</v>
      </c>
      <c r="DA489" s="82">
        <f t="shared" si="61"/>
        <v>1.4850000000000003</v>
      </c>
      <c r="DB489" s="82">
        <f t="shared" si="62"/>
        <v>7.370000000000001</v>
      </c>
    </row>
    <row r="490" spans="98:106" ht="19.5">
      <c r="CT490" s="182">
        <f>'TABELA UNIFICADA 2024'!E488</f>
        <v>14</v>
      </c>
      <c r="CU490" s="23">
        <f>'TABELA UNIFICADA 2024'!F488</f>
        <v>39</v>
      </c>
      <c r="CV490" s="79" t="str">
        <f t="shared" si="56"/>
        <v>BB</v>
      </c>
      <c r="CW490" s="78" t="str">
        <f t="shared" si="57"/>
        <v>A</v>
      </c>
      <c r="CX490" s="82">
        <f t="shared" si="58"/>
        <v>2.64</v>
      </c>
      <c r="CY490" s="82">
        <f t="shared" si="59"/>
        <v>2.5299999999999998</v>
      </c>
      <c r="CZ490" s="82">
        <f t="shared" si="60"/>
        <v>1.7600000000000002</v>
      </c>
      <c r="DA490" s="82">
        <f t="shared" si="61"/>
        <v>1.9800000000000002</v>
      </c>
      <c r="DB490" s="82">
        <f t="shared" si="62"/>
        <v>8.91</v>
      </c>
    </row>
    <row r="491" spans="98:106" ht="19.5">
      <c r="CT491" s="182">
        <f>'TABELA UNIFICADA 2024'!E489</f>
        <v>38</v>
      </c>
      <c r="CU491" s="23">
        <f>'TABELA UNIFICADA 2024'!F489</f>
        <v>17</v>
      </c>
      <c r="CV491" s="79" t="str">
        <f t="shared" si="56"/>
        <v>BB</v>
      </c>
      <c r="CW491" s="78" t="str">
        <f t="shared" si="57"/>
        <v>C</v>
      </c>
      <c r="CX491" s="82">
        <f t="shared" si="58"/>
        <v>3.8500000000000005</v>
      </c>
      <c r="CY491" s="82">
        <f t="shared" si="59"/>
        <v>3.5200000000000005</v>
      </c>
      <c r="CZ491" s="82">
        <f t="shared" si="60"/>
        <v>1.7600000000000002</v>
      </c>
      <c r="DA491" s="82">
        <f t="shared" si="61"/>
        <v>1.9800000000000002</v>
      </c>
      <c r="DB491" s="82">
        <f t="shared" si="62"/>
        <v>11.110000000000001</v>
      </c>
    </row>
    <row r="492" spans="98:106" ht="19.5">
      <c r="CT492" s="182">
        <f>'TABELA UNIFICADA 2024'!E490</f>
        <v>38</v>
      </c>
      <c r="CU492" s="23">
        <f>'TABELA UNIFICADA 2024'!F490</f>
        <v>22</v>
      </c>
      <c r="CV492" s="79" t="str">
        <f t="shared" si="56"/>
        <v>BB</v>
      </c>
      <c r="CW492" s="78" t="str">
        <f t="shared" si="57"/>
        <v>C</v>
      </c>
      <c r="CX492" s="82">
        <f t="shared" si="58"/>
        <v>3.8500000000000005</v>
      </c>
      <c r="CY492" s="82">
        <f t="shared" si="59"/>
        <v>3.5200000000000005</v>
      </c>
      <c r="CZ492" s="82">
        <f t="shared" si="60"/>
        <v>1.7600000000000002</v>
      </c>
      <c r="DA492" s="82">
        <f t="shared" si="61"/>
        <v>1.9800000000000002</v>
      </c>
      <c r="DB492" s="82">
        <f t="shared" si="62"/>
        <v>11.110000000000001</v>
      </c>
    </row>
    <row r="493" spans="98:106" ht="19.5">
      <c r="CT493" s="182">
        <f>'TABELA UNIFICADA 2024'!E491</f>
        <v>0</v>
      </c>
      <c r="CU493" s="23">
        <f>'TABELA UNIFICADA 2024'!F491</f>
        <v>1</v>
      </c>
      <c r="CV493" s="79" t="str">
        <f t="shared" si="56"/>
        <v>AA</v>
      </c>
      <c r="CW493" s="78" t="str">
        <f t="shared" si="57"/>
        <v>A</v>
      </c>
      <c r="CX493" s="82">
        <f t="shared" si="58"/>
        <v>3.4100000000000006</v>
      </c>
      <c r="CY493" s="82">
        <f t="shared" si="59"/>
        <v>3.4100000000000006</v>
      </c>
      <c r="CZ493" s="82">
        <f t="shared" si="60"/>
        <v>2.2000000000000002</v>
      </c>
      <c r="DA493" s="82">
        <f t="shared" si="61"/>
        <v>2.4750000000000001</v>
      </c>
      <c r="DB493" s="82">
        <f t="shared" si="62"/>
        <v>11.495000000000001</v>
      </c>
    </row>
    <row r="494" spans="98:106" ht="19.5">
      <c r="CT494" s="182">
        <f>'TABELA UNIFICADA 2024'!E492</f>
        <v>0</v>
      </c>
      <c r="CU494" s="23">
        <f>'TABELA UNIFICADA 2024'!F492</f>
        <v>1</v>
      </c>
      <c r="CV494" s="79" t="str">
        <f t="shared" si="56"/>
        <v>AA</v>
      </c>
      <c r="CW494" s="78" t="str">
        <f t="shared" si="57"/>
        <v>A</v>
      </c>
      <c r="CX494" s="82">
        <f t="shared" si="58"/>
        <v>3.4100000000000006</v>
      </c>
      <c r="CY494" s="82">
        <f t="shared" si="59"/>
        <v>3.4100000000000006</v>
      </c>
      <c r="CZ494" s="82">
        <f t="shared" si="60"/>
        <v>2.2000000000000002</v>
      </c>
      <c r="DA494" s="82">
        <f t="shared" si="61"/>
        <v>2.4750000000000001</v>
      </c>
      <c r="DB494" s="82">
        <f t="shared" si="62"/>
        <v>11.495000000000001</v>
      </c>
    </row>
    <row r="495" spans="98:106" ht="19.5">
      <c r="CT495" s="182">
        <f>'TABELA UNIFICADA 2024'!E493</f>
        <v>0</v>
      </c>
      <c r="CU495" s="23">
        <f>'TABELA UNIFICADA 2024'!F493</f>
        <v>1</v>
      </c>
      <c r="CV495" s="79" t="str">
        <f t="shared" si="56"/>
        <v>AA</v>
      </c>
      <c r="CW495" s="78" t="str">
        <f t="shared" si="57"/>
        <v>A</v>
      </c>
      <c r="CX495" s="82">
        <f t="shared" si="58"/>
        <v>3.4100000000000006</v>
      </c>
      <c r="CY495" s="82">
        <f t="shared" si="59"/>
        <v>3.4100000000000006</v>
      </c>
      <c r="CZ495" s="82">
        <f t="shared" si="60"/>
        <v>2.2000000000000002</v>
      </c>
      <c r="DA495" s="82">
        <f t="shared" si="61"/>
        <v>2.4750000000000001</v>
      </c>
      <c r="DB495" s="82">
        <f t="shared" si="62"/>
        <v>11.495000000000001</v>
      </c>
    </row>
    <row r="496" spans="98:106" ht="19.5">
      <c r="CT496" s="182">
        <f>'TABELA UNIFICADA 2024'!E494</f>
        <v>0</v>
      </c>
      <c r="CU496" s="23">
        <f>'TABELA UNIFICADA 2024'!F494</f>
        <v>1</v>
      </c>
      <c r="CV496" s="79" t="str">
        <f t="shared" si="56"/>
        <v>AA</v>
      </c>
      <c r="CW496" s="78" t="str">
        <f t="shared" si="57"/>
        <v>A</v>
      </c>
      <c r="CX496" s="82">
        <f t="shared" si="58"/>
        <v>3.4100000000000006</v>
      </c>
      <c r="CY496" s="82">
        <f t="shared" si="59"/>
        <v>3.4100000000000006</v>
      </c>
      <c r="CZ496" s="82">
        <f t="shared" si="60"/>
        <v>2.2000000000000002</v>
      </c>
      <c r="DA496" s="82">
        <f t="shared" si="61"/>
        <v>2.4750000000000001</v>
      </c>
      <c r="DB496" s="82">
        <f t="shared" si="62"/>
        <v>11.495000000000001</v>
      </c>
    </row>
    <row r="497" spans="98:106" ht="19.5">
      <c r="CT497" s="182">
        <f>'TABELA UNIFICADA 2024'!E495</f>
        <v>0</v>
      </c>
      <c r="CU497" s="23">
        <f>'TABELA UNIFICADA 2024'!F495</f>
        <v>1</v>
      </c>
      <c r="CV497" s="79" t="str">
        <f t="shared" si="56"/>
        <v>AA</v>
      </c>
      <c r="CW497" s="78" t="str">
        <f t="shared" si="57"/>
        <v>A</v>
      </c>
      <c r="CX497" s="82">
        <f t="shared" si="58"/>
        <v>3.4100000000000006</v>
      </c>
      <c r="CY497" s="82">
        <f t="shared" si="59"/>
        <v>3.4100000000000006</v>
      </c>
      <c r="CZ497" s="82">
        <f t="shared" si="60"/>
        <v>2.2000000000000002</v>
      </c>
      <c r="DA497" s="82">
        <f t="shared" si="61"/>
        <v>2.4750000000000001</v>
      </c>
      <c r="DB497" s="82">
        <f t="shared" si="62"/>
        <v>11.495000000000001</v>
      </c>
    </row>
    <row r="498" spans="98:106" ht="19.5">
      <c r="CT498" s="182">
        <f>'TABELA UNIFICADA 2024'!E496</f>
        <v>0</v>
      </c>
      <c r="CU498" s="23">
        <f>'TABELA UNIFICADA 2024'!F496</f>
        <v>19</v>
      </c>
      <c r="CV498" s="79" t="str">
        <f t="shared" si="56"/>
        <v>BB</v>
      </c>
      <c r="CW498" s="78" t="str">
        <f t="shared" si="57"/>
        <v>A</v>
      </c>
      <c r="CX498" s="82">
        <f t="shared" si="58"/>
        <v>2.64</v>
      </c>
      <c r="CY498" s="82">
        <f t="shared" si="59"/>
        <v>2.5299999999999998</v>
      </c>
      <c r="CZ498" s="82">
        <f t="shared" si="60"/>
        <v>1.7600000000000002</v>
      </c>
      <c r="DA498" s="82">
        <f t="shared" si="61"/>
        <v>1.9800000000000002</v>
      </c>
      <c r="DB498" s="82">
        <f t="shared" si="62"/>
        <v>8.91</v>
      </c>
    </row>
    <row r="499" spans="98:106" ht="19.5">
      <c r="CT499" s="182">
        <f>'TABELA UNIFICADA 2024'!E497</f>
        <v>0</v>
      </c>
      <c r="CU499" s="23">
        <f>'TABELA UNIFICADA 2024'!F497</f>
        <v>432</v>
      </c>
      <c r="CV499" s="79" t="str">
        <f t="shared" si="56"/>
        <v>DD</v>
      </c>
      <c r="CW499" s="78" t="str">
        <f t="shared" si="57"/>
        <v>A</v>
      </c>
      <c r="CX499" s="82">
        <f t="shared" si="58"/>
        <v>2.1274999999999999</v>
      </c>
      <c r="CY499" s="82">
        <f t="shared" si="59"/>
        <v>2.1274999999999999</v>
      </c>
      <c r="CZ499" s="82">
        <f t="shared" si="60"/>
        <v>1.38</v>
      </c>
      <c r="DA499" s="82">
        <f t="shared" si="61"/>
        <v>1.4949999999999999</v>
      </c>
      <c r="DB499" s="82">
        <f t="shared" si="62"/>
        <v>7.13</v>
      </c>
    </row>
    <row r="500" spans="98:106" ht="19.5">
      <c r="CT500" s="182">
        <f>'TABELA UNIFICADA 2024'!E498</f>
        <v>0</v>
      </c>
      <c r="CU500" s="23">
        <f>'TABELA UNIFICADA 2024'!F498</f>
        <v>1</v>
      </c>
      <c r="CV500" s="79" t="str">
        <f t="shared" si="56"/>
        <v>AA</v>
      </c>
      <c r="CW500" s="78" t="str">
        <f t="shared" si="57"/>
        <v>A</v>
      </c>
      <c r="CX500" s="82">
        <f t="shared" si="58"/>
        <v>3.4100000000000006</v>
      </c>
      <c r="CY500" s="82">
        <f t="shared" si="59"/>
        <v>3.4100000000000006</v>
      </c>
      <c r="CZ500" s="82">
        <f t="shared" si="60"/>
        <v>2.2000000000000002</v>
      </c>
      <c r="DA500" s="82">
        <f t="shared" si="61"/>
        <v>2.4750000000000001</v>
      </c>
      <c r="DB500" s="82">
        <f t="shared" si="62"/>
        <v>11.495000000000001</v>
      </c>
    </row>
    <row r="501" spans="98:106" ht="19.5">
      <c r="CT501" s="182">
        <f>'TABELA UNIFICADA 2024'!E499</f>
        <v>31.75</v>
      </c>
      <c r="CU501" s="23">
        <f>'TABELA UNIFICADA 2024'!F499</f>
        <v>132</v>
      </c>
      <c r="CV501" s="79" t="str">
        <f t="shared" si="56"/>
        <v>DD</v>
      </c>
      <c r="CW501" s="78" t="str">
        <f t="shared" si="57"/>
        <v>C</v>
      </c>
      <c r="CX501" s="82">
        <f t="shared" si="58"/>
        <v>2.9324999999999997</v>
      </c>
      <c r="CY501" s="82">
        <f t="shared" si="59"/>
        <v>2.9899999999999998</v>
      </c>
      <c r="CZ501" s="82">
        <f t="shared" si="60"/>
        <v>1.4949999999999999</v>
      </c>
      <c r="DA501" s="82">
        <f t="shared" si="61"/>
        <v>1.4949999999999999</v>
      </c>
      <c r="DB501" s="82">
        <f t="shared" si="62"/>
        <v>8.9124999999999996</v>
      </c>
    </row>
    <row r="502" spans="98:106" ht="19.5">
      <c r="CT502" s="182">
        <f>'TABELA UNIFICADA 2024'!E500</f>
        <v>25.6</v>
      </c>
      <c r="CU502" s="23">
        <f>'TABELA UNIFICADA 2024'!F500</f>
        <v>20</v>
      </c>
      <c r="CV502" s="79" t="str">
        <f t="shared" si="56"/>
        <v>BB</v>
      </c>
      <c r="CW502" s="78" t="str">
        <f t="shared" si="57"/>
        <v>B</v>
      </c>
      <c r="CX502" s="82">
        <f t="shared" si="58"/>
        <v>2.75</v>
      </c>
      <c r="CY502" s="82">
        <f t="shared" si="59"/>
        <v>2.64</v>
      </c>
      <c r="CZ502" s="82">
        <f t="shared" si="60"/>
        <v>1.7600000000000002</v>
      </c>
      <c r="DA502" s="82">
        <f t="shared" si="61"/>
        <v>1.9800000000000002</v>
      </c>
      <c r="DB502" s="82">
        <f t="shared" si="62"/>
        <v>9.1300000000000008</v>
      </c>
    </row>
    <row r="503" spans="98:106" ht="19.5">
      <c r="CT503" s="182">
        <f>'TABELA UNIFICADA 2024'!E501</f>
        <v>0</v>
      </c>
      <c r="CU503" s="23">
        <f>'TABELA UNIFICADA 2024'!F501</f>
        <v>1</v>
      </c>
      <c r="CV503" s="79" t="str">
        <f t="shared" si="56"/>
        <v>AA</v>
      </c>
      <c r="CW503" s="78" t="str">
        <f t="shared" si="57"/>
        <v>A</v>
      </c>
      <c r="CX503" s="82">
        <f t="shared" si="58"/>
        <v>3.4100000000000006</v>
      </c>
      <c r="CY503" s="82">
        <f t="shared" si="59"/>
        <v>3.4100000000000006</v>
      </c>
      <c r="CZ503" s="82">
        <f t="shared" si="60"/>
        <v>2.2000000000000002</v>
      </c>
      <c r="DA503" s="82">
        <f t="shared" si="61"/>
        <v>2.4750000000000001</v>
      </c>
      <c r="DB503" s="82">
        <f t="shared" si="62"/>
        <v>11.495000000000001</v>
      </c>
    </row>
    <row r="504" spans="98:106" ht="19.5">
      <c r="CT504" s="182">
        <f>'TABELA UNIFICADA 2024'!E502</f>
        <v>0</v>
      </c>
      <c r="CU504" s="23">
        <f>'TABELA UNIFICADA 2024'!F502</f>
        <v>2</v>
      </c>
      <c r="CV504" s="79" t="str">
        <f t="shared" si="56"/>
        <v>AA</v>
      </c>
      <c r="CW504" s="78" t="str">
        <f t="shared" si="57"/>
        <v>A</v>
      </c>
      <c r="CX504" s="82">
        <f t="shared" si="58"/>
        <v>3.4100000000000006</v>
      </c>
      <c r="CY504" s="82">
        <f t="shared" si="59"/>
        <v>3.4100000000000006</v>
      </c>
      <c r="CZ504" s="82">
        <f t="shared" si="60"/>
        <v>2.2000000000000002</v>
      </c>
      <c r="DA504" s="82">
        <f t="shared" si="61"/>
        <v>2.4750000000000001</v>
      </c>
      <c r="DB504" s="82">
        <f t="shared" si="62"/>
        <v>11.495000000000001</v>
      </c>
    </row>
    <row r="505" spans="98:106" ht="19.5">
      <c r="CT505" s="182">
        <f>'TABELA UNIFICADA 2024'!E503</f>
        <v>0</v>
      </c>
      <c r="CU505" s="23">
        <f>'TABELA UNIFICADA 2024'!F503</f>
        <v>3</v>
      </c>
      <c r="CV505" s="79" t="str">
        <f t="shared" si="56"/>
        <v>AA</v>
      </c>
      <c r="CW505" s="78" t="str">
        <f t="shared" si="57"/>
        <v>A</v>
      </c>
      <c r="CX505" s="82">
        <f t="shared" si="58"/>
        <v>3.4100000000000006</v>
      </c>
      <c r="CY505" s="82">
        <f t="shared" si="59"/>
        <v>3.4100000000000006</v>
      </c>
      <c r="CZ505" s="82">
        <f t="shared" si="60"/>
        <v>2.2000000000000002</v>
      </c>
      <c r="DA505" s="82">
        <f t="shared" si="61"/>
        <v>2.4750000000000001</v>
      </c>
      <c r="DB505" s="82">
        <f t="shared" si="62"/>
        <v>11.495000000000001</v>
      </c>
    </row>
    <row r="506" spans="98:106" ht="19.5">
      <c r="CT506" s="182">
        <f>'TABELA UNIFICADA 2024'!E504</f>
        <v>0</v>
      </c>
      <c r="CU506" s="23">
        <f>'TABELA UNIFICADA 2024'!F504</f>
        <v>2</v>
      </c>
      <c r="CV506" s="79" t="str">
        <f t="shared" si="56"/>
        <v>AA</v>
      </c>
      <c r="CW506" s="78" t="str">
        <f t="shared" si="57"/>
        <v>A</v>
      </c>
      <c r="CX506" s="82">
        <f t="shared" si="58"/>
        <v>3.4100000000000006</v>
      </c>
      <c r="CY506" s="82">
        <f t="shared" si="59"/>
        <v>3.4100000000000006</v>
      </c>
      <c r="CZ506" s="82">
        <f t="shared" si="60"/>
        <v>2.2000000000000002</v>
      </c>
      <c r="DA506" s="82">
        <f t="shared" si="61"/>
        <v>2.4750000000000001</v>
      </c>
      <c r="DB506" s="82">
        <f t="shared" si="62"/>
        <v>11.495000000000001</v>
      </c>
    </row>
    <row r="507" spans="98:106" ht="19.5">
      <c r="CT507" s="182">
        <f>'TABELA UNIFICADA 2024'!E505</f>
        <v>0</v>
      </c>
      <c r="CU507" s="23">
        <f>'TABELA UNIFICADA 2024'!F505</f>
        <v>1</v>
      </c>
      <c r="CV507" s="79" t="str">
        <f t="shared" si="56"/>
        <v>AA</v>
      </c>
      <c r="CW507" s="78" t="str">
        <f t="shared" si="57"/>
        <v>A</v>
      </c>
      <c r="CX507" s="82">
        <f t="shared" si="58"/>
        <v>3.4100000000000006</v>
      </c>
      <c r="CY507" s="82">
        <f t="shared" si="59"/>
        <v>3.4100000000000006</v>
      </c>
      <c r="CZ507" s="82">
        <f t="shared" si="60"/>
        <v>2.2000000000000002</v>
      </c>
      <c r="DA507" s="82">
        <f t="shared" si="61"/>
        <v>2.4750000000000001</v>
      </c>
      <c r="DB507" s="82">
        <f t="shared" si="62"/>
        <v>11.495000000000001</v>
      </c>
    </row>
    <row r="508" spans="98:106" ht="19.5">
      <c r="CT508" s="182">
        <f>'TABELA UNIFICADA 2024'!E506</f>
        <v>0</v>
      </c>
      <c r="CU508" s="23">
        <f>'TABELA UNIFICADA 2024'!F506</f>
        <v>5</v>
      </c>
      <c r="CV508" s="79" t="str">
        <f t="shared" si="56"/>
        <v>AA</v>
      </c>
      <c r="CW508" s="78" t="str">
        <f t="shared" si="57"/>
        <v>A</v>
      </c>
      <c r="CX508" s="82">
        <f t="shared" si="58"/>
        <v>3.4100000000000006</v>
      </c>
      <c r="CY508" s="82">
        <f t="shared" si="59"/>
        <v>3.4100000000000006</v>
      </c>
      <c r="CZ508" s="82">
        <f t="shared" si="60"/>
        <v>2.2000000000000002</v>
      </c>
      <c r="DA508" s="82">
        <f t="shared" si="61"/>
        <v>2.4750000000000001</v>
      </c>
      <c r="DB508" s="82">
        <f t="shared" si="62"/>
        <v>11.495000000000001</v>
      </c>
    </row>
    <row r="509" spans="98:106" ht="19.5">
      <c r="CT509" s="182">
        <f>'TABELA UNIFICADA 2024'!E507</f>
        <v>0</v>
      </c>
      <c r="CU509" s="23">
        <f>'TABELA UNIFICADA 2024'!F507</f>
        <v>5</v>
      </c>
      <c r="CV509" s="79" t="str">
        <f t="shared" si="56"/>
        <v>AA</v>
      </c>
      <c r="CW509" s="78" t="str">
        <f t="shared" si="57"/>
        <v>A</v>
      </c>
      <c r="CX509" s="82">
        <f t="shared" si="58"/>
        <v>3.4100000000000006</v>
      </c>
      <c r="CY509" s="82">
        <f t="shared" si="59"/>
        <v>3.4100000000000006</v>
      </c>
      <c r="CZ509" s="82">
        <f t="shared" si="60"/>
        <v>2.2000000000000002</v>
      </c>
      <c r="DA509" s="82">
        <f t="shared" si="61"/>
        <v>2.4750000000000001</v>
      </c>
      <c r="DB509" s="82">
        <f t="shared" si="62"/>
        <v>11.495000000000001</v>
      </c>
    </row>
    <row r="510" spans="98:106" ht="19.5">
      <c r="CT510" s="182">
        <f>'TABELA UNIFICADA 2024'!E508</f>
        <v>0</v>
      </c>
      <c r="CU510" s="23">
        <f>'TABELA UNIFICADA 2024'!F508</f>
        <v>2</v>
      </c>
      <c r="CV510" s="79" t="str">
        <f t="shared" si="56"/>
        <v>AA</v>
      </c>
      <c r="CW510" s="78" t="str">
        <f t="shared" si="57"/>
        <v>A</v>
      </c>
      <c r="CX510" s="82">
        <f t="shared" si="58"/>
        <v>3.4100000000000006</v>
      </c>
      <c r="CY510" s="82">
        <f t="shared" si="59"/>
        <v>3.4100000000000006</v>
      </c>
      <c r="CZ510" s="82">
        <f t="shared" si="60"/>
        <v>2.2000000000000002</v>
      </c>
      <c r="DA510" s="82">
        <f t="shared" si="61"/>
        <v>2.4750000000000001</v>
      </c>
      <c r="DB510" s="82">
        <f t="shared" si="62"/>
        <v>11.495000000000001</v>
      </c>
    </row>
    <row r="511" spans="98:106" ht="19.5">
      <c r="CT511" s="182">
        <f>'TABELA UNIFICADA 2024'!E509</f>
        <v>0</v>
      </c>
      <c r="CU511" s="23">
        <f>'TABELA UNIFICADA 2024'!F509</f>
        <v>6</v>
      </c>
      <c r="CV511" s="79" t="str">
        <f t="shared" si="56"/>
        <v>AA</v>
      </c>
      <c r="CW511" s="78" t="str">
        <f t="shared" si="57"/>
        <v>A</v>
      </c>
      <c r="CX511" s="82">
        <f t="shared" si="58"/>
        <v>3.4100000000000006</v>
      </c>
      <c r="CY511" s="82">
        <f t="shared" si="59"/>
        <v>3.4100000000000006</v>
      </c>
      <c r="CZ511" s="82">
        <f t="shared" si="60"/>
        <v>2.2000000000000002</v>
      </c>
      <c r="DA511" s="82">
        <f t="shared" si="61"/>
        <v>2.4750000000000001</v>
      </c>
      <c r="DB511" s="82">
        <f t="shared" si="62"/>
        <v>11.495000000000001</v>
      </c>
    </row>
    <row r="512" spans="98:106" ht="19.5">
      <c r="CT512" s="182">
        <f>'TABELA UNIFICADA 2024'!E510</f>
        <v>0</v>
      </c>
      <c r="CU512" s="23">
        <f>'TABELA UNIFICADA 2024'!F510</f>
        <v>5</v>
      </c>
      <c r="CV512" s="79" t="str">
        <f t="shared" si="56"/>
        <v>AA</v>
      </c>
      <c r="CW512" s="78" t="str">
        <f t="shared" si="57"/>
        <v>A</v>
      </c>
      <c r="CX512" s="82">
        <f t="shared" si="58"/>
        <v>3.4100000000000006</v>
      </c>
      <c r="CY512" s="82">
        <f t="shared" si="59"/>
        <v>3.4100000000000006</v>
      </c>
      <c r="CZ512" s="82">
        <f t="shared" si="60"/>
        <v>2.2000000000000002</v>
      </c>
      <c r="DA512" s="82">
        <f t="shared" si="61"/>
        <v>2.4750000000000001</v>
      </c>
      <c r="DB512" s="82">
        <f t="shared" si="62"/>
        <v>11.495000000000001</v>
      </c>
    </row>
    <row r="513" spans="98:106" ht="19.5">
      <c r="CT513" s="182">
        <f>'TABELA UNIFICADA 2024'!E511</f>
        <v>0</v>
      </c>
      <c r="CU513" s="23">
        <f>'TABELA UNIFICADA 2024'!F511</f>
        <v>2</v>
      </c>
      <c r="CV513" s="79" t="str">
        <f t="shared" si="56"/>
        <v>AA</v>
      </c>
      <c r="CW513" s="78" t="str">
        <f t="shared" si="57"/>
        <v>A</v>
      </c>
      <c r="CX513" s="82">
        <f t="shared" si="58"/>
        <v>3.4100000000000006</v>
      </c>
      <c r="CY513" s="82">
        <f t="shared" si="59"/>
        <v>3.4100000000000006</v>
      </c>
      <c r="CZ513" s="82">
        <f t="shared" si="60"/>
        <v>2.2000000000000002</v>
      </c>
      <c r="DA513" s="82">
        <f t="shared" si="61"/>
        <v>2.4750000000000001</v>
      </c>
      <c r="DB513" s="82">
        <f t="shared" si="62"/>
        <v>11.495000000000001</v>
      </c>
    </row>
    <row r="514" spans="98:106" ht="19.5">
      <c r="CT514" s="182">
        <f>'TABELA UNIFICADA 2024'!E512</f>
        <v>0</v>
      </c>
      <c r="CU514" s="23">
        <f>'TABELA UNIFICADA 2024'!F512</f>
        <v>1</v>
      </c>
      <c r="CV514" s="79" t="str">
        <f t="shared" si="56"/>
        <v>AA</v>
      </c>
      <c r="CW514" s="78" t="str">
        <f t="shared" si="57"/>
        <v>A</v>
      </c>
      <c r="CX514" s="82">
        <f t="shared" si="58"/>
        <v>3.4100000000000006</v>
      </c>
      <c r="CY514" s="82">
        <f t="shared" si="59"/>
        <v>3.4100000000000006</v>
      </c>
      <c r="CZ514" s="82">
        <f t="shared" si="60"/>
        <v>2.2000000000000002</v>
      </c>
      <c r="DA514" s="82">
        <f t="shared" si="61"/>
        <v>2.4750000000000001</v>
      </c>
      <c r="DB514" s="82">
        <f t="shared" si="62"/>
        <v>11.495000000000001</v>
      </c>
    </row>
    <row r="515" spans="98:106" ht="19.5">
      <c r="CT515" s="182">
        <f>'TABELA UNIFICADA 2024'!E513</f>
        <v>0</v>
      </c>
      <c r="CU515" s="23">
        <f>'TABELA UNIFICADA 2024'!F513</f>
        <v>1</v>
      </c>
      <c r="CV515" s="79" t="str">
        <f t="shared" si="56"/>
        <v>AA</v>
      </c>
      <c r="CW515" s="78" t="str">
        <f t="shared" si="57"/>
        <v>A</v>
      </c>
      <c r="CX515" s="82">
        <f t="shared" si="58"/>
        <v>3.4100000000000006</v>
      </c>
      <c r="CY515" s="82">
        <f t="shared" si="59"/>
        <v>3.4100000000000006</v>
      </c>
      <c r="CZ515" s="82">
        <f t="shared" si="60"/>
        <v>2.2000000000000002</v>
      </c>
      <c r="DA515" s="82">
        <f t="shared" si="61"/>
        <v>2.4750000000000001</v>
      </c>
      <c r="DB515" s="82">
        <f t="shared" si="62"/>
        <v>11.495000000000001</v>
      </c>
    </row>
    <row r="516" spans="98:106" ht="19.5">
      <c r="CT516" s="182">
        <f>'TABELA UNIFICADA 2024'!E514</f>
        <v>0</v>
      </c>
      <c r="CU516" s="23">
        <f>'TABELA UNIFICADA 2024'!F514</f>
        <v>7</v>
      </c>
      <c r="CV516" s="79" t="str">
        <f t="shared" si="56"/>
        <v>AA</v>
      </c>
      <c r="CW516" s="78" t="str">
        <f t="shared" si="57"/>
        <v>A</v>
      </c>
      <c r="CX516" s="82">
        <f t="shared" si="58"/>
        <v>3.4100000000000006</v>
      </c>
      <c r="CY516" s="82">
        <f t="shared" si="59"/>
        <v>3.4100000000000006</v>
      </c>
      <c r="CZ516" s="82">
        <f t="shared" si="60"/>
        <v>2.2000000000000002</v>
      </c>
      <c r="DA516" s="82">
        <f t="shared" si="61"/>
        <v>2.4750000000000001</v>
      </c>
      <c r="DB516" s="82">
        <f t="shared" si="62"/>
        <v>11.495000000000001</v>
      </c>
    </row>
    <row r="517" spans="98:106" ht="19.5">
      <c r="CT517" s="182">
        <f>'TABELA UNIFICADA 2024'!E515</f>
        <v>0</v>
      </c>
      <c r="CU517" s="23">
        <f>'TABELA UNIFICADA 2024'!F515</f>
        <v>2</v>
      </c>
      <c r="CV517" s="79" t="str">
        <f t="shared" si="56"/>
        <v>AA</v>
      </c>
      <c r="CW517" s="78" t="str">
        <f t="shared" si="57"/>
        <v>A</v>
      </c>
      <c r="CX517" s="82">
        <f t="shared" si="58"/>
        <v>3.4100000000000006</v>
      </c>
      <c r="CY517" s="82">
        <f t="shared" si="59"/>
        <v>3.4100000000000006</v>
      </c>
      <c r="CZ517" s="82">
        <f t="shared" si="60"/>
        <v>2.2000000000000002</v>
      </c>
      <c r="DA517" s="82">
        <f t="shared" si="61"/>
        <v>2.4750000000000001</v>
      </c>
      <c r="DB517" s="82">
        <f t="shared" si="62"/>
        <v>11.495000000000001</v>
      </c>
    </row>
    <row r="518" spans="98:106" ht="19.5">
      <c r="CT518" s="182">
        <f>'TABELA UNIFICADA 2024'!E516</f>
        <v>0</v>
      </c>
      <c r="CU518" s="23">
        <f>'TABELA UNIFICADA 2024'!F516</f>
        <v>2</v>
      </c>
      <c r="CV518" s="79" t="str">
        <f t="shared" si="56"/>
        <v>AA</v>
      </c>
      <c r="CW518" s="78" t="str">
        <f t="shared" si="57"/>
        <v>A</v>
      </c>
      <c r="CX518" s="82">
        <f t="shared" si="58"/>
        <v>3.4100000000000006</v>
      </c>
      <c r="CY518" s="82">
        <f t="shared" si="59"/>
        <v>3.4100000000000006</v>
      </c>
      <c r="CZ518" s="82">
        <f t="shared" si="60"/>
        <v>2.2000000000000002</v>
      </c>
      <c r="DA518" s="82">
        <f t="shared" si="61"/>
        <v>2.4750000000000001</v>
      </c>
      <c r="DB518" s="82">
        <f t="shared" si="62"/>
        <v>11.495000000000001</v>
      </c>
    </row>
    <row r="519" spans="98:106" ht="19.5">
      <c r="CT519" s="182">
        <f>'TABELA UNIFICADA 2024'!E517</f>
        <v>0</v>
      </c>
      <c r="CU519" s="23">
        <f>'TABELA UNIFICADA 2024'!F517</f>
        <v>2</v>
      </c>
      <c r="CV519" s="79" t="str">
        <f t="shared" si="56"/>
        <v>AA</v>
      </c>
      <c r="CW519" s="78" t="str">
        <f t="shared" si="57"/>
        <v>A</v>
      </c>
      <c r="CX519" s="82">
        <f t="shared" si="58"/>
        <v>3.4100000000000006</v>
      </c>
      <c r="CY519" s="82">
        <f t="shared" si="59"/>
        <v>3.4100000000000006</v>
      </c>
      <c r="CZ519" s="82">
        <f t="shared" si="60"/>
        <v>2.2000000000000002</v>
      </c>
      <c r="DA519" s="82">
        <f t="shared" si="61"/>
        <v>2.4750000000000001</v>
      </c>
      <c r="DB519" s="82">
        <f t="shared" si="62"/>
        <v>11.495000000000001</v>
      </c>
    </row>
    <row r="520" spans="98:106" ht="19.5">
      <c r="CT520" s="182">
        <f>'TABELA UNIFICADA 2024'!E518</f>
        <v>0</v>
      </c>
      <c r="CU520" s="23">
        <f>'TABELA UNIFICADA 2024'!F518</f>
        <v>2</v>
      </c>
      <c r="CV520" s="79" t="str">
        <f t="shared" si="56"/>
        <v>AA</v>
      </c>
      <c r="CW520" s="78" t="str">
        <f t="shared" si="57"/>
        <v>A</v>
      </c>
      <c r="CX520" s="82">
        <f t="shared" si="58"/>
        <v>3.4100000000000006</v>
      </c>
      <c r="CY520" s="82">
        <f t="shared" si="59"/>
        <v>3.4100000000000006</v>
      </c>
      <c r="CZ520" s="82">
        <f t="shared" si="60"/>
        <v>2.2000000000000002</v>
      </c>
      <c r="DA520" s="82">
        <f t="shared" si="61"/>
        <v>2.4750000000000001</v>
      </c>
      <c r="DB520" s="82">
        <f t="shared" si="62"/>
        <v>11.495000000000001</v>
      </c>
    </row>
    <row r="521" spans="98:106" ht="19.5">
      <c r="CT521" s="182">
        <f>'TABELA UNIFICADA 2024'!E519</f>
        <v>0</v>
      </c>
      <c r="CU521" s="23">
        <f>'TABELA UNIFICADA 2024'!F519</f>
        <v>3</v>
      </c>
      <c r="CV521" s="79" t="str">
        <f t="shared" si="56"/>
        <v>AA</v>
      </c>
      <c r="CW521" s="78" t="str">
        <f t="shared" si="57"/>
        <v>A</v>
      </c>
      <c r="CX521" s="82">
        <f t="shared" si="58"/>
        <v>3.4100000000000006</v>
      </c>
      <c r="CY521" s="82">
        <f t="shared" si="59"/>
        <v>3.4100000000000006</v>
      </c>
      <c r="CZ521" s="82">
        <f t="shared" si="60"/>
        <v>2.2000000000000002</v>
      </c>
      <c r="DA521" s="82">
        <f t="shared" si="61"/>
        <v>2.4750000000000001</v>
      </c>
      <c r="DB521" s="82">
        <f t="shared" si="62"/>
        <v>11.495000000000001</v>
      </c>
    </row>
    <row r="522" spans="98:106" ht="19.5">
      <c r="CT522" s="182">
        <f>'TABELA UNIFICADA 2024'!E520</f>
        <v>19</v>
      </c>
      <c r="CU522" s="23">
        <f>'TABELA UNIFICADA 2024'!F520</f>
        <v>15</v>
      </c>
      <c r="CV522" s="79" t="str">
        <f t="shared" si="56"/>
        <v>BB</v>
      </c>
      <c r="CW522" s="78" t="str">
        <f t="shared" si="57"/>
        <v>A</v>
      </c>
      <c r="CX522" s="82">
        <f t="shared" si="58"/>
        <v>2.64</v>
      </c>
      <c r="CY522" s="82">
        <f t="shared" si="59"/>
        <v>2.5299999999999998</v>
      </c>
      <c r="CZ522" s="82">
        <f t="shared" si="60"/>
        <v>1.7600000000000002</v>
      </c>
      <c r="DA522" s="82">
        <f t="shared" si="61"/>
        <v>1.9800000000000002</v>
      </c>
      <c r="DB522" s="82">
        <f t="shared" si="62"/>
        <v>8.91</v>
      </c>
    </row>
    <row r="523" spans="98:106" ht="19.5">
      <c r="CT523" s="182">
        <f>'TABELA UNIFICADA 2024'!E521</f>
        <v>0</v>
      </c>
      <c r="CU523" s="23">
        <f>'TABELA UNIFICADA 2024'!F521</f>
        <v>2</v>
      </c>
      <c r="CV523" s="79" t="str">
        <f t="shared" si="56"/>
        <v>AA</v>
      </c>
      <c r="CW523" s="78" t="str">
        <f t="shared" si="57"/>
        <v>A</v>
      </c>
      <c r="CX523" s="82">
        <f t="shared" si="58"/>
        <v>3.4100000000000006</v>
      </c>
      <c r="CY523" s="82">
        <f t="shared" si="59"/>
        <v>3.4100000000000006</v>
      </c>
      <c r="CZ523" s="82">
        <f t="shared" si="60"/>
        <v>2.2000000000000002</v>
      </c>
      <c r="DA523" s="82">
        <f t="shared" si="61"/>
        <v>2.4750000000000001</v>
      </c>
      <c r="DB523" s="82">
        <f t="shared" si="62"/>
        <v>11.495000000000001</v>
      </c>
    </row>
    <row r="524" spans="98:106" ht="19.5">
      <c r="CT524" s="182">
        <f>'TABELA UNIFICADA 2024'!E522</f>
        <v>0</v>
      </c>
      <c r="CU524" s="23">
        <f>'TABELA UNIFICADA 2024'!F522</f>
        <v>2</v>
      </c>
      <c r="CV524" s="79" t="str">
        <f t="shared" si="56"/>
        <v>AA</v>
      </c>
      <c r="CW524" s="78" t="str">
        <f t="shared" si="57"/>
        <v>A</v>
      </c>
      <c r="CX524" s="82">
        <f t="shared" si="58"/>
        <v>3.4100000000000006</v>
      </c>
      <c r="CY524" s="82">
        <f t="shared" si="59"/>
        <v>3.4100000000000006</v>
      </c>
      <c r="CZ524" s="82">
        <f t="shared" si="60"/>
        <v>2.2000000000000002</v>
      </c>
      <c r="DA524" s="82">
        <f t="shared" si="61"/>
        <v>2.4750000000000001</v>
      </c>
      <c r="DB524" s="82">
        <f t="shared" si="62"/>
        <v>11.495000000000001</v>
      </c>
    </row>
    <row r="525" spans="98:106" ht="19.5">
      <c r="CT525" s="182">
        <f>'TABELA UNIFICADA 2024'!E523</f>
        <v>0</v>
      </c>
      <c r="CU525" s="23">
        <f>'TABELA UNIFICADA 2024'!F523</f>
        <v>2</v>
      </c>
      <c r="CV525" s="79" t="str">
        <f t="shared" si="56"/>
        <v>AA</v>
      </c>
      <c r="CW525" s="78" t="str">
        <f t="shared" si="57"/>
        <v>A</v>
      </c>
      <c r="CX525" s="82">
        <f t="shared" si="58"/>
        <v>3.4100000000000006</v>
      </c>
      <c r="CY525" s="82">
        <f t="shared" si="59"/>
        <v>3.4100000000000006</v>
      </c>
      <c r="CZ525" s="82">
        <f t="shared" si="60"/>
        <v>2.2000000000000002</v>
      </c>
      <c r="DA525" s="82">
        <f t="shared" si="61"/>
        <v>2.4750000000000001</v>
      </c>
      <c r="DB525" s="82">
        <f t="shared" si="62"/>
        <v>11.495000000000001</v>
      </c>
    </row>
    <row r="526" spans="98:106" ht="19.5">
      <c r="CT526" s="182">
        <f>'TABELA UNIFICADA 2024'!E524</f>
        <v>0</v>
      </c>
      <c r="CU526" s="23">
        <f>'TABELA UNIFICADA 2024'!F524</f>
        <v>3</v>
      </c>
      <c r="CV526" s="79" t="str">
        <f t="shared" si="56"/>
        <v>AA</v>
      </c>
      <c r="CW526" s="78" t="str">
        <f t="shared" si="57"/>
        <v>A</v>
      </c>
      <c r="CX526" s="82">
        <f t="shared" si="58"/>
        <v>3.4100000000000006</v>
      </c>
      <c r="CY526" s="82">
        <f t="shared" si="59"/>
        <v>3.4100000000000006</v>
      </c>
      <c r="CZ526" s="82">
        <f t="shared" si="60"/>
        <v>2.2000000000000002</v>
      </c>
      <c r="DA526" s="82">
        <f t="shared" si="61"/>
        <v>2.4750000000000001</v>
      </c>
      <c r="DB526" s="82">
        <f t="shared" si="62"/>
        <v>11.495000000000001</v>
      </c>
    </row>
    <row r="527" spans="98:106" ht="19.5">
      <c r="CT527" s="182">
        <f>'TABELA UNIFICADA 2024'!E525</f>
        <v>0</v>
      </c>
      <c r="CU527" s="23">
        <f>'TABELA UNIFICADA 2024'!F525</f>
        <v>4</v>
      </c>
      <c r="CV527" s="79" t="str">
        <f t="shared" si="56"/>
        <v>AA</v>
      </c>
      <c r="CW527" s="78" t="str">
        <f t="shared" si="57"/>
        <v>A</v>
      </c>
      <c r="CX527" s="82">
        <f t="shared" si="58"/>
        <v>3.4100000000000006</v>
      </c>
      <c r="CY527" s="82">
        <f t="shared" si="59"/>
        <v>3.4100000000000006</v>
      </c>
      <c r="CZ527" s="82">
        <f t="shared" si="60"/>
        <v>2.2000000000000002</v>
      </c>
      <c r="DA527" s="82">
        <f t="shared" si="61"/>
        <v>2.4750000000000001</v>
      </c>
      <c r="DB527" s="82">
        <f t="shared" si="62"/>
        <v>11.495000000000001</v>
      </c>
    </row>
    <row r="528" spans="98:106" ht="19.5">
      <c r="CT528" s="182">
        <f>'TABELA UNIFICADA 2024'!E526</f>
        <v>0</v>
      </c>
      <c r="CU528" s="23">
        <f>'TABELA UNIFICADA 2024'!F526</f>
        <v>2</v>
      </c>
      <c r="CV528" s="79" t="str">
        <f t="shared" si="56"/>
        <v>AA</v>
      </c>
      <c r="CW528" s="78" t="str">
        <f t="shared" si="57"/>
        <v>A</v>
      </c>
      <c r="CX528" s="82">
        <f t="shared" si="58"/>
        <v>3.4100000000000006</v>
      </c>
      <c r="CY528" s="82">
        <f t="shared" si="59"/>
        <v>3.4100000000000006</v>
      </c>
      <c r="CZ528" s="82">
        <f t="shared" si="60"/>
        <v>2.2000000000000002</v>
      </c>
      <c r="DA528" s="82">
        <f t="shared" si="61"/>
        <v>2.4750000000000001</v>
      </c>
      <c r="DB528" s="82">
        <f t="shared" si="62"/>
        <v>11.495000000000001</v>
      </c>
    </row>
    <row r="529" spans="98:106" ht="19.5">
      <c r="CT529" s="182">
        <f>'TABELA UNIFICADA 2024'!E527</f>
        <v>0</v>
      </c>
      <c r="CU529" s="23">
        <f>'TABELA UNIFICADA 2024'!F527</f>
        <v>1</v>
      </c>
      <c r="CV529" s="79" t="str">
        <f t="shared" si="56"/>
        <v>AA</v>
      </c>
      <c r="CW529" s="78" t="str">
        <f t="shared" si="57"/>
        <v>A</v>
      </c>
      <c r="CX529" s="82">
        <f t="shared" si="58"/>
        <v>3.4100000000000006</v>
      </c>
      <c r="CY529" s="82">
        <f t="shared" si="59"/>
        <v>3.4100000000000006</v>
      </c>
      <c r="CZ529" s="82">
        <f t="shared" si="60"/>
        <v>2.2000000000000002</v>
      </c>
      <c r="DA529" s="82">
        <f t="shared" si="61"/>
        <v>2.4750000000000001</v>
      </c>
      <c r="DB529" s="82">
        <f t="shared" si="62"/>
        <v>11.495000000000001</v>
      </c>
    </row>
    <row r="530" spans="98:106" ht="19.5">
      <c r="CT530" s="182">
        <f>'TABELA UNIFICADA 2024'!E528</f>
        <v>0</v>
      </c>
      <c r="CU530" s="23">
        <f>'TABELA UNIFICADA 2024'!F528</f>
        <v>1</v>
      </c>
      <c r="CV530" s="79" t="str">
        <f t="shared" si="56"/>
        <v>AA</v>
      </c>
      <c r="CW530" s="78" t="str">
        <f t="shared" si="57"/>
        <v>A</v>
      </c>
      <c r="CX530" s="82">
        <f t="shared" si="58"/>
        <v>3.4100000000000006</v>
      </c>
      <c r="CY530" s="82">
        <f t="shared" si="59"/>
        <v>3.4100000000000006</v>
      </c>
      <c r="CZ530" s="82">
        <f t="shared" si="60"/>
        <v>2.2000000000000002</v>
      </c>
      <c r="DA530" s="82">
        <f t="shared" si="61"/>
        <v>2.4750000000000001</v>
      </c>
      <c r="DB530" s="82">
        <f t="shared" si="62"/>
        <v>11.495000000000001</v>
      </c>
    </row>
    <row r="531" spans="98:106" ht="19.5">
      <c r="CT531" s="182">
        <f>'TABELA UNIFICADA 2024'!E529</f>
        <v>19</v>
      </c>
      <c r="CU531" s="23">
        <f>'TABELA UNIFICADA 2024'!F529</f>
        <v>33</v>
      </c>
      <c r="CV531" s="79" t="str">
        <f t="shared" si="56"/>
        <v>BB</v>
      </c>
      <c r="CW531" s="78" t="str">
        <f t="shared" si="57"/>
        <v>A</v>
      </c>
      <c r="CX531" s="82">
        <f t="shared" si="58"/>
        <v>2.64</v>
      </c>
      <c r="CY531" s="82">
        <f t="shared" si="59"/>
        <v>2.5299999999999998</v>
      </c>
      <c r="CZ531" s="82">
        <f t="shared" si="60"/>
        <v>1.7600000000000002</v>
      </c>
      <c r="DA531" s="82">
        <f t="shared" si="61"/>
        <v>1.9800000000000002</v>
      </c>
      <c r="DB531" s="82">
        <f t="shared" si="62"/>
        <v>8.91</v>
      </c>
    </row>
    <row r="532" spans="98:106" ht="19.5">
      <c r="CT532" s="182">
        <f>'TABELA UNIFICADA 2024'!E530</f>
        <v>14</v>
      </c>
      <c r="CU532" s="23">
        <f>'TABELA UNIFICADA 2024'!F530</f>
        <v>60</v>
      </c>
      <c r="CV532" s="79" t="str">
        <f t="shared" si="56"/>
        <v>CC</v>
      </c>
      <c r="CW532" s="78" t="str">
        <f t="shared" si="57"/>
        <v>A</v>
      </c>
      <c r="CX532" s="82">
        <f t="shared" si="58"/>
        <v>2.2000000000000002</v>
      </c>
      <c r="CY532" s="82">
        <f t="shared" si="59"/>
        <v>2.2000000000000002</v>
      </c>
      <c r="CZ532" s="82">
        <f t="shared" si="60"/>
        <v>1.4850000000000003</v>
      </c>
      <c r="DA532" s="82">
        <f t="shared" si="61"/>
        <v>1.4850000000000003</v>
      </c>
      <c r="DB532" s="82">
        <f t="shared" si="62"/>
        <v>7.370000000000001</v>
      </c>
    </row>
    <row r="533" spans="98:106" ht="19.5">
      <c r="CT533" s="182">
        <f>'TABELA UNIFICADA 2024'!E531</f>
        <v>0</v>
      </c>
      <c r="CU533" s="23">
        <f>'TABELA UNIFICADA 2024'!F531</f>
        <v>1</v>
      </c>
      <c r="CV533" s="79" t="str">
        <f t="shared" si="56"/>
        <v>AA</v>
      </c>
      <c r="CW533" s="78" t="str">
        <f t="shared" si="57"/>
        <v>A</v>
      </c>
      <c r="CX533" s="82">
        <f t="shared" si="58"/>
        <v>3.4100000000000006</v>
      </c>
      <c r="CY533" s="82">
        <f t="shared" si="59"/>
        <v>3.4100000000000006</v>
      </c>
      <c r="CZ533" s="82">
        <f t="shared" si="60"/>
        <v>2.2000000000000002</v>
      </c>
      <c r="DA533" s="82">
        <f t="shared" si="61"/>
        <v>2.4750000000000001</v>
      </c>
      <c r="DB533" s="82">
        <f t="shared" si="62"/>
        <v>11.495000000000001</v>
      </c>
    </row>
    <row r="534" spans="98:106" ht="19.5">
      <c r="CT534" s="182">
        <f>'TABELA UNIFICADA 2024'!E532</f>
        <v>0</v>
      </c>
      <c r="CU534" s="23">
        <f>'TABELA UNIFICADA 2024'!F532</f>
        <v>1</v>
      </c>
      <c r="CV534" s="79" t="str">
        <f t="shared" si="56"/>
        <v>AA</v>
      </c>
      <c r="CW534" s="78" t="str">
        <f t="shared" si="57"/>
        <v>A</v>
      </c>
      <c r="CX534" s="82">
        <f t="shared" si="58"/>
        <v>3.4100000000000006</v>
      </c>
      <c r="CY534" s="82">
        <f t="shared" si="59"/>
        <v>3.4100000000000006</v>
      </c>
      <c r="CZ534" s="82">
        <f t="shared" si="60"/>
        <v>2.2000000000000002</v>
      </c>
      <c r="DA534" s="82">
        <f t="shared" si="61"/>
        <v>2.4750000000000001</v>
      </c>
      <c r="DB534" s="82">
        <f t="shared" si="62"/>
        <v>11.495000000000001</v>
      </c>
    </row>
    <row r="535" spans="98:106" ht="19.5">
      <c r="CT535" s="182">
        <f>'TABELA UNIFICADA 2024'!E533</f>
        <v>0</v>
      </c>
      <c r="CU535" s="23">
        <f>'TABELA UNIFICADA 2024'!F533</f>
        <v>1</v>
      </c>
      <c r="CV535" s="79" t="str">
        <f t="shared" si="56"/>
        <v>AA</v>
      </c>
      <c r="CW535" s="78" t="str">
        <f t="shared" si="57"/>
        <v>A</v>
      </c>
      <c r="CX535" s="82">
        <f t="shared" si="58"/>
        <v>3.4100000000000006</v>
      </c>
      <c r="CY535" s="82">
        <f t="shared" si="59"/>
        <v>3.4100000000000006</v>
      </c>
      <c r="CZ535" s="82">
        <f t="shared" si="60"/>
        <v>2.2000000000000002</v>
      </c>
      <c r="DA535" s="82">
        <f t="shared" si="61"/>
        <v>2.4750000000000001</v>
      </c>
      <c r="DB535" s="82">
        <f t="shared" si="62"/>
        <v>11.495000000000001</v>
      </c>
    </row>
    <row r="536" spans="98:106" ht="19.5">
      <c r="CT536" s="182">
        <f>'TABELA UNIFICADA 2024'!E534</f>
        <v>0</v>
      </c>
      <c r="CU536" s="23">
        <f>'TABELA UNIFICADA 2024'!F534</f>
        <v>1</v>
      </c>
      <c r="CV536" s="79" t="str">
        <f t="shared" si="56"/>
        <v>AA</v>
      </c>
      <c r="CW536" s="78" t="str">
        <f t="shared" si="57"/>
        <v>A</v>
      </c>
      <c r="CX536" s="82">
        <f t="shared" si="58"/>
        <v>3.4100000000000006</v>
      </c>
      <c r="CY536" s="82">
        <f t="shared" si="59"/>
        <v>3.4100000000000006</v>
      </c>
      <c r="CZ536" s="82">
        <f t="shared" si="60"/>
        <v>2.2000000000000002</v>
      </c>
      <c r="DA536" s="82">
        <f t="shared" si="61"/>
        <v>2.4750000000000001</v>
      </c>
      <c r="DB536" s="82">
        <f t="shared" si="62"/>
        <v>11.495000000000001</v>
      </c>
    </row>
    <row r="537" spans="98:106" ht="19.5">
      <c r="CT537" s="182">
        <f>'TABELA UNIFICADA 2024'!E535</f>
        <v>0</v>
      </c>
      <c r="CU537" s="23">
        <f>'TABELA UNIFICADA 2024'!F535</f>
        <v>2</v>
      </c>
      <c r="CV537" s="79" t="str">
        <f t="shared" si="56"/>
        <v>AA</v>
      </c>
      <c r="CW537" s="78" t="str">
        <f t="shared" si="57"/>
        <v>A</v>
      </c>
      <c r="CX537" s="82">
        <f t="shared" si="58"/>
        <v>3.4100000000000006</v>
      </c>
      <c r="CY537" s="82">
        <f t="shared" si="59"/>
        <v>3.4100000000000006</v>
      </c>
      <c r="CZ537" s="82">
        <f t="shared" si="60"/>
        <v>2.2000000000000002</v>
      </c>
      <c r="DA537" s="82">
        <f t="shared" si="61"/>
        <v>2.4750000000000001</v>
      </c>
      <c r="DB537" s="82">
        <f t="shared" si="62"/>
        <v>11.495000000000001</v>
      </c>
    </row>
    <row r="538" spans="98:106" ht="19.5">
      <c r="CT538" s="182">
        <f>'TABELA UNIFICADA 2024'!E536</f>
        <v>0</v>
      </c>
      <c r="CU538" s="23">
        <f>'TABELA UNIFICADA 2024'!F536</f>
        <v>285</v>
      </c>
      <c r="CV538" s="79" t="str">
        <f t="shared" si="56"/>
        <v>DD</v>
      </c>
      <c r="CW538" s="78" t="str">
        <f t="shared" si="57"/>
        <v>A</v>
      </c>
      <c r="CX538" s="82">
        <f t="shared" si="58"/>
        <v>2.1274999999999999</v>
      </c>
      <c r="CY538" s="82">
        <f t="shared" si="59"/>
        <v>2.1274999999999999</v>
      </c>
      <c r="CZ538" s="82">
        <f t="shared" si="60"/>
        <v>1.38</v>
      </c>
      <c r="DA538" s="82">
        <f t="shared" si="61"/>
        <v>1.4949999999999999</v>
      </c>
      <c r="DB538" s="82">
        <f t="shared" si="62"/>
        <v>7.13</v>
      </c>
    </row>
    <row r="539" spans="98:106" ht="19.5">
      <c r="CT539" s="182">
        <f>'TABELA UNIFICADA 2024'!E537</f>
        <v>0</v>
      </c>
      <c r="CU539" s="23">
        <f>'TABELA UNIFICADA 2024'!F537</f>
        <v>319</v>
      </c>
      <c r="CV539" s="79" t="str">
        <f t="shared" si="56"/>
        <v>DD</v>
      </c>
      <c r="CW539" s="78" t="str">
        <f t="shared" si="57"/>
        <v>A</v>
      </c>
      <c r="CX539" s="82">
        <f t="shared" si="58"/>
        <v>2.1274999999999999</v>
      </c>
      <c r="CY539" s="82">
        <f t="shared" si="59"/>
        <v>2.1274999999999999</v>
      </c>
      <c r="CZ539" s="82">
        <f t="shared" si="60"/>
        <v>1.38</v>
      </c>
      <c r="DA539" s="82">
        <f t="shared" si="61"/>
        <v>1.4949999999999999</v>
      </c>
      <c r="DB539" s="82">
        <f t="shared" si="62"/>
        <v>7.13</v>
      </c>
    </row>
    <row r="540" spans="98:106" ht="19.5">
      <c r="CT540" s="182">
        <f>'TABELA UNIFICADA 2024'!E538</f>
        <v>0</v>
      </c>
      <c r="CU540" s="23">
        <f>'TABELA UNIFICADA 2024'!F538</f>
        <v>389</v>
      </c>
      <c r="CV540" s="79" t="str">
        <f t="shared" si="56"/>
        <v>DD</v>
      </c>
      <c r="CW540" s="78" t="str">
        <f t="shared" si="57"/>
        <v>A</v>
      </c>
      <c r="CX540" s="82">
        <f t="shared" si="58"/>
        <v>2.1274999999999999</v>
      </c>
      <c r="CY540" s="82">
        <f t="shared" si="59"/>
        <v>2.1274999999999999</v>
      </c>
      <c r="CZ540" s="82">
        <f t="shared" si="60"/>
        <v>1.38</v>
      </c>
      <c r="DA540" s="82">
        <f t="shared" si="61"/>
        <v>1.4949999999999999</v>
      </c>
      <c r="DB540" s="82">
        <f t="shared" si="62"/>
        <v>7.13</v>
      </c>
    </row>
    <row r="541" spans="98:106" ht="19.5">
      <c r="CT541" s="182">
        <f>'TABELA UNIFICADA 2024'!E539</f>
        <v>30</v>
      </c>
      <c r="CU541" s="23">
        <f>'TABELA UNIFICADA 2024'!F539</f>
        <v>17</v>
      </c>
      <c r="CV541" s="79" t="str">
        <f t="shared" si="56"/>
        <v>BB</v>
      </c>
      <c r="CW541" s="78" t="str">
        <f t="shared" si="57"/>
        <v>B</v>
      </c>
      <c r="CX541" s="82">
        <f t="shared" si="58"/>
        <v>2.75</v>
      </c>
      <c r="CY541" s="82">
        <f t="shared" si="59"/>
        <v>2.64</v>
      </c>
      <c r="CZ541" s="82">
        <f t="shared" si="60"/>
        <v>1.7600000000000002</v>
      </c>
      <c r="DA541" s="82">
        <f t="shared" si="61"/>
        <v>1.9800000000000002</v>
      </c>
      <c r="DB541" s="82">
        <f t="shared" si="62"/>
        <v>9.1300000000000008</v>
      </c>
    </row>
    <row r="542" spans="98:106" ht="19.5">
      <c r="CT542" s="182">
        <f>'TABELA UNIFICADA 2024'!E540</f>
        <v>28</v>
      </c>
      <c r="CU542" s="23">
        <f>'TABELA UNIFICADA 2024'!F540</f>
        <v>33</v>
      </c>
      <c r="CV542" s="79" t="str">
        <f t="shared" si="56"/>
        <v>BB</v>
      </c>
      <c r="CW542" s="78" t="str">
        <f t="shared" si="57"/>
        <v>B</v>
      </c>
      <c r="CX542" s="82">
        <f t="shared" si="58"/>
        <v>2.75</v>
      </c>
      <c r="CY542" s="82">
        <f t="shared" si="59"/>
        <v>2.64</v>
      </c>
      <c r="CZ542" s="82">
        <f t="shared" si="60"/>
        <v>1.7600000000000002</v>
      </c>
      <c r="DA542" s="82">
        <f t="shared" si="61"/>
        <v>1.9800000000000002</v>
      </c>
      <c r="DB542" s="82">
        <f t="shared" si="62"/>
        <v>9.1300000000000008</v>
      </c>
    </row>
    <row r="543" spans="98:106" ht="19.5">
      <c r="CT543" s="182">
        <f>'TABELA UNIFICADA 2024'!E541</f>
        <v>38</v>
      </c>
      <c r="CU543" s="23">
        <f>'TABELA UNIFICADA 2024'!F541</f>
        <v>17</v>
      </c>
      <c r="CV543" s="79" t="str">
        <f t="shared" si="56"/>
        <v>BB</v>
      </c>
      <c r="CW543" s="78" t="str">
        <f t="shared" si="57"/>
        <v>C</v>
      </c>
      <c r="CX543" s="82">
        <f t="shared" si="58"/>
        <v>3.8500000000000005</v>
      </c>
      <c r="CY543" s="82">
        <f t="shared" si="59"/>
        <v>3.5200000000000005</v>
      </c>
      <c r="CZ543" s="82">
        <f t="shared" si="60"/>
        <v>1.7600000000000002</v>
      </c>
      <c r="DA543" s="82">
        <f t="shared" si="61"/>
        <v>1.9800000000000002</v>
      </c>
      <c r="DB543" s="82">
        <f t="shared" si="62"/>
        <v>11.110000000000001</v>
      </c>
    </row>
    <row r="544" spans="98:106" ht="19.5">
      <c r="CT544" s="182">
        <f>'TABELA UNIFICADA 2024'!E542</f>
        <v>19</v>
      </c>
      <c r="CU544" s="23">
        <f>'TABELA UNIFICADA 2024'!F542</f>
        <v>39</v>
      </c>
      <c r="CV544" s="79" t="str">
        <f t="shared" si="56"/>
        <v>BB</v>
      </c>
      <c r="CW544" s="78" t="str">
        <f t="shared" si="57"/>
        <v>A</v>
      </c>
      <c r="CX544" s="82">
        <f t="shared" si="58"/>
        <v>2.64</v>
      </c>
      <c r="CY544" s="82">
        <f t="shared" si="59"/>
        <v>2.5299999999999998</v>
      </c>
      <c r="CZ544" s="82">
        <f t="shared" si="60"/>
        <v>1.7600000000000002</v>
      </c>
      <c r="DA544" s="82">
        <f t="shared" si="61"/>
        <v>1.9800000000000002</v>
      </c>
      <c r="DB544" s="82">
        <f t="shared" si="62"/>
        <v>8.91</v>
      </c>
    </row>
    <row r="545" spans="98:106" ht="19.5">
      <c r="CT545" s="182">
        <f>'TABELA UNIFICADA 2024'!E543</f>
        <v>38</v>
      </c>
      <c r="CU545" s="23">
        <f>'TABELA UNIFICADA 2024'!F543</f>
        <v>22</v>
      </c>
      <c r="CV545" s="79" t="str">
        <f t="shared" si="56"/>
        <v>BB</v>
      </c>
      <c r="CW545" s="78" t="str">
        <f t="shared" si="57"/>
        <v>C</v>
      </c>
      <c r="CX545" s="82">
        <f t="shared" si="58"/>
        <v>3.8500000000000005</v>
      </c>
      <c r="CY545" s="82">
        <f t="shared" si="59"/>
        <v>3.5200000000000005</v>
      </c>
      <c r="CZ545" s="82">
        <f t="shared" si="60"/>
        <v>1.7600000000000002</v>
      </c>
      <c r="DA545" s="82">
        <f t="shared" si="61"/>
        <v>1.9800000000000002</v>
      </c>
      <c r="DB545" s="82">
        <f t="shared" si="62"/>
        <v>11.110000000000001</v>
      </c>
    </row>
    <row r="546" spans="98:106" ht="19.5">
      <c r="CT546" s="182">
        <f>'TABELA UNIFICADA 2024'!E544</f>
        <v>0</v>
      </c>
      <c r="CU546" s="23">
        <f>'TABELA UNIFICADA 2024'!F544</f>
        <v>1</v>
      </c>
      <c r="CV546" s="79" t="str">
        <f t="shared" si="56"/>
        <v>AA</v>
      </c>
      <c r="CW546" s="78" t="str">
        <f t="shared" si="57"/>
        <v>A</v>
      </c>
      <c r="CX546" s="82">
        <f t="shared" si="58"/>
        <v>3.4100000000000006</v>
      </c>
      <c r="CY546" s="82">
        <f t="shared" si="59"/>
        <v>3.4100000000000006</v>
      </c>
      <c r="CZ546" s="82">
        <f t="shared" si="60"/>
        <v>2.2000000000000002</v>
      </c>
      <c r="DA546" s="82">
        <f t="shared" si="61"/>
        <v>2.4750000000000001</v>
      </c>
      <c r="DB546" s="82">
        <f t="shared" si="62"/>
        <v>11.495000000000001</v>
      </c>
    </row>
    <row r="547" spans="98:106" ht="19.5">
      <c r="CT547" s="182">
        <f>'TABELA UNIFICADA 2024'!E545</f>
        <v>0</v>
      </c>
      <c r="CU547" s="23">
        <f>'TABELA UNIFICADA 2024'!F545</f>
        <v>4</v>
      </c>
      <c r="CV547" s="79" t="str">
        <f t="shared" si="56"/>
        <v>AA</v>
      </c>
      <c r="CW547" s="78" t="str">
        <f t="shared" si="57"/>
        <v>A</v>
      </c>
      <c r="CX547" s="82">
        <f t="shared" si="58"/>
        <v>3.4100000000000006</v>
      </c>
      <c r="CY547" s="82">
        <f t="shared" si="59"/>
        <v>3.4100000000000006</v>
      </c>
      <c r="CZ547" s="82">
        <f t="shared" si="60"/>
        <v>2.2000000000000002</v>
      </c>
      <c r="DA547" s="82">
        <f t="shared" si="61"/>
        <v>2.4750000000000001</v>
      </c>
      <c r="DB547" s="82">
        <f t="shared" si="62"/>
        <v>11.495000000000001</v>
      </c>
    </row>
    <row r="548" spans="98:106" ht="19.5">
      <c r="CT548" s="182">
        <f>'TABELA UNIFICADA 2024'!E546</f>
        <v>0</v>
      </c>
      <c r="CU548" s="23">
        <f>'TABELA UNIFICADA 2024'!F546</f>
        <v>1</v>
      </c>
      <c r="CV548" s="79" t="str">
        <f t="shared" si="56"/>
        <v>AA</v>
      </c>
      <c r="CW548" s="78" t="str">
        <f t="shared" si="57"/>
        <v>A</v>
      </c>
      <c r="CX548" s="82">
        <f t="shared" si="58"/>
        <v>3.4100000000000006</v>
      </c>
      <c r="CY548" s="82">
        <f t="shared" si="59"/>
        <v>3.4100000000000006</v>
      </c>
      <c r="CZ548" s="82">
        <f t="shared" si="60"/>
        <v>2.2000000000000002</v>
      </c>
      <c r="DA548" s="82">
        <f t="shared" si="61"/>
        <v>2.4750000000000001</v>
      </c>
      <c r="DB548" s="82">
        <f t="shared" si="62"/>
        <v>11.495000000000001</v>
      </c>
    </row>
    <row r="549" spans="98:106" ht="19.5">
      <c r="CT549" s="182">
        <f>'TABELA UNIFICADA 2024'!E547</f>
        <v>28</v>
      </c>
      <c r="CU549" s="23">
        <f>'TABELA UNIFICADA 2024'!F547</f>
        <v>30</v>
      </c>
      <c r="CV549" s="79" t="str">
        <f t="shared" ref="CV549:CV612" si="63">IF(CU549&lt;&gt;0,(IF(AND(CU549&lt;=10,ISBLANK(CU549)=FALSE),"AA",IF(AND(CU549&gt;10,CU549&lt;=59),"BB",IF(AND(CU549&gt;59,CU549&lt;=99),"CC",IF(CU549&gt;99,"DD","-"))))),"0")</f>
        <v>BB</v>
      </c>
      <c r="CW549" s="78" t="str">
        <f t="shared" ref="CW549:CW612" si="64">IF(CU549&lt;&gt;0,(IF(AND(CT549&lt;23,ISBLANK(CT549)=FALSE),"A",IF(AND(CT549&gt;=23,CT549&lt;31),"B",IF(AND(CT549&gt;=31,CT549&lt;39),"C",IF(AND(CT549&gt;=39,CT549&lt;=45),"D",IF(CT549&gt;45,"E","-")))))),0)</f>
        <v>B</v>
      </c>
      <c r="CX549" s="82">
        <f t="shared" ref="CX549:CX612" si="65">(IF(CV549="AA",IF(CW549="A",VLOOKUP(CW549,$B$2:$F$6,2,1),IF(CW549="B",VLOOKUP(CW549,$B$2:$F$6,2,1),IF(CW549="C",VLOOKUP(CW549,$B$2:$F$6,2,1),IF(CW549="D",VLOOKUP(CW549,$B$2:$F$6,2,1),IF(CW549="E",VLOOKUP(CW549,$B$2:$F$6,2,1),"-"))))),IF(CV549="BB",IF(CW549="A",VLOOKUP(CW549,$B$8:$F$12,2,1),IF(CW549="B",VLOOKUP(CW549,$B$8:$F$12,2,1),IF(CW549="C",VLOOKUP(CW549,$B$8:$F$12,2,1),IF(CW549="D",VLOOKUP(CW549,$B$8:$F$12,2,1),IF(CW549="E",VLOOKUP(CW549,$B$8:$F$12,2,1),"-"))))),IF(CV549="CC",IF(CW549="A",VLOOKUP(CW549,$B$14:$F$18,2,1),IF(CW549="B",VLOOKUP(CW549,$B$14:$F$18,2,1),IF(CW549="C",VLOOKUP(CW549,$B$14:$F$18,2,1),IF(CW549="D",VLOOKUP(CW549,$B$14:$F$18,2,1),IF(CW549="E",VLOOKUP(CW549,$B$14:$F$18,2,1),"-"))))),IF(CV549="DD",IF(CW549="A",VLOOKUP(CW549,$B$20:$F$24,2,1),IF(CW549="B",VLOOKUP(CW549,$B$20:$F$24,2,1),IF(CW549="C",VLOOKUP(CW549,$B$20:$F$24,2,1),IF(CW549="D",VLOOKUP(CW549,$B$20:$F$24,2,1),IF(CW549="E",VLOOKUP(CW549,$B$20:$F$24,2,1),0))))),0)))))</f>
        <v>2.75</v>
      </c>
      <c r="CY549" s="82">
        <f t="shared" ref="CY549:CY612" si="66">(IF(CV549="AA",IF(CW549="A",VLOOKUP(CW549,$B$2:$F$6,3,1),IF(CW549="B",VLOOKUP(CW549,$B$2:$F$6,3,1),IF(CW549="C",VLOOKUP(CW549,$B$2:$F$6,3,1),IF(CW549="D",VLOOKUP(CW549,$B$2:$F$6,3,1),IF(CW549="E",VLOOKUP(CW549,$B$2:$F$6,3,1),"-"))))),IF(CV549="BB",IF(CW549="A",VLOOKUP(CW549,$B$8:$F$12,3,1),IF(CW549="B",VLOOKUP(CW549,$B$8:$F$12,3,1),IF(CW549="C",VLOOKUP(CW549,$B$8:$F$12,3,1),IF(CW549="D",VLOOKUP(CW549,$B$8:$F$12,3,1),IF(CW549="E",VLOOKUP(CW549,$B$8:$F$12,3,1),"-"))))),IF(CV549="CC",IF(CW549="A",VLOOKUP(CW549,$B$14:$F$18,3,1),IF(CW549="B",VLOOKUP(CW549,$B$14:$F$18,3,1),IF(CW549="C",VLOOKUP(CW549,$B$14:$F$18,3,1),IF(CW549="D",VLOOKUP(CW549,$B$14:$F$18,3,1),IF(CW549="E",VLOOKUP(CW549,$B$14:$F$18,3,1),"-"))))),IF(CV549="DD",IF(CW549="A",VLOOKUP(CW549,$B$20:$F$24,3,1),IF(CW549="B",VLOOKUP(CW549,$B$20:$F$24,3,1),IF(CW549="C",VLOOKUP(CW549,$B$20:$F$24,3,1),IF(CW549="D",VLOOKUP(CW549,$B$20:$F$24,3,1),IF(CW549="E",VLOOKUP(CW549,$B$20:$F$24,3,1),0))))),0)))))</f>
        <v>2.64</v>
      </c>
      <c r="CZ549" s="82">
        <f t="shared" ref="CZ549:CZ612" si="67">(IF(CV549="AA",IF(CW549="A",VLOOKUP(CW549,$B$2:$F$6,4,1),IF(CW549="B",VLOOKUP(CW549,$B$2:$F$6,4,1),IF(CW549="C",VLOOKUP(CW549,$B$2:$F$6,4,1),IF(CW549="D",VLOOKUP(CW549,$B$2:$F$6,4,1),IF(CW549="E",VLOOKUP(CW549,$B$2:$F$6,4,1),"-"))))),IF(CV549="BB",IF(CW549="A",VLOOKUP(CW549,$B$8:$F$12,4,1),IF(CW549="B",VLOOKUP(CW549,$B$8:$F$12,4,1),IF(CW549="C",VLOOKUP(CW549,$B$8:$F$12,4,1),IF(CW549="D",VLOOKUP(CW549,$B$8:$F$12,4,1),IF(CW549="E",VLOOKUP(CW549,$B$8:$F$12,4,1),"-"))))),IF(CV549="CC",IF(CW549="A",VLOOKUP(CW549,$B$14:$F$18,4,1),IF(CW549="B",VLOOKUP(CW549,$B$14:$F$18,4,1),IF(CW549="C",VLOOKUP(CW549,$B$14:$F$18,4,1),IF(CW549="D",VLOOKUP(CW549,$B$14:$F$18,4,1),IF(CW549="E",VLOOKUP(CW549,$B$14:$F$18,4,1),"-"))))),IF(CV549="DD",IF(CW549="A",VLOOKUP(CW549,$B$20:$F$24,4,1),IF(CW549="B",VLOOKUP(CW549,$B$20:$F$24,4,1),IF(CW549="C",VLOOKUP(CW549,$B$20:$F$24,4,1),IF(CW549="D",VLOOKUP(CW549,$B$20:$F$24,4,1),IF(CW549="E",VLOOKUP(CW549,$B$20:$F$24,4,1),0))))),0)))))</f>
        <v>1.7600000000000002</v>
      </c>
      <c r="DA549" s="82">
        <f t="shared" ref="DA549:DA612" si="68">(IF(CV549="AA",IF(CW549="A",VLOOKUP(CW549,$B$2:$F$6,5,1),IF(CW549="B",VLOOKUP(CW549,$B$2:$F$6,5,1),IF(CW549="C",VLOOKUP(CW549,$B$2:$F$6,5,1),IF(CW549="D",VLOOKUP(CW549,$B$2:$F$6,5,1),IF(CW549="E",VLOOKUP(CW549,$B$2:$F$6,5,1),1))))),IF(CV549="BB",IF(CW549="A",VLOOKUP(CW549,$B$8:$F$12,5,1),IF(CW549="B",VLOOKUP(CW549,$B$8:$F$12,5,1),IF(CW549="C",VLOOKUP(CW549,$B$8:$F$12,5,1),IF(CW549="D",VLOOKUP(CW549,$B$8:$F$12,5,1),IF(CW549="E",VLOOKUP(CW549,$B$8:$F$12,5,1),1))))),IF(CV549="CC",IF(CW549="A",VLOOKUP(CW549,$B$14:$F$18,5,1),IF(CW549="B",VLOOKUP(CW549,$B$14:$F$18,5,1),IF(CW549="C",VLOOKUP(CW549,$B$14:$F$18,5,1),IF(CW549="D",VLOOKUP(CW549,$B$14:$F$18,5,1),IF(CW549="E",VLOOKUP(CW549,$B$14:$F$18,5,1),1))))),IF(CV549="DD",IF(CW549="A",VLOOKUP(CW549,$B$20:$F$24,5,1),IF(CW549="B",VLOOKUP(CW549,$B$20:$F$24,5,1),IF(CW549="C",VLOOKUP(CW549,$B$20:$F$24,5,1),IF(CW549="D",VLOOKUP(CW549,$B$20:$F$24,5,1),IF(CW549="E",VLOOKUP(CW549,$B$20:$F$24,5,1),1))))),0)))))</f>
        <v>1.9800000000000002</v>
      </c>
      <c r="DB549" s="82">
        <f t="shared" ref="DB549:DB612" si="69">SUM(CX549:DA549)</f>
        <v>9.1300000000000008</v>
      </c>
    </row>
    <row r="550" spans="98:106" ht="19.5">
      <c r="CT550" s="182">
        <f>'TABELA UNIFICADA 2024'!E548</f>
        <v>24</v>
      </c>
      <c r="CU550" s="23">
        <f>'TABELA UNIFICADA 2024'!F548</f>
        <v>84</v>
      </c>
      <c r="CV550" s="79" t="str">
        <f t="shared" si="63"/>
        <v>CC</v>
      </c>
      <c r="CW550" s="78" t="str">
        <f t="shared" si="64"/>
        <v>B</v>
      </c>
      <c r="CX550" s="82">
        <f t="shared" si="65"/>
        <v>2.2000000000000002</v>
      </c>
      <c r="CY550" s="82">
        <f t="shared" si="66"/>
        <v>2.2000000000000002</v>
      </c>
      <c r="CZ550" s="82">
        <f t="shared" si="67"/>
        <v>1.4850000000000003</v>
      </c>
      <c r="DA550" s="82">
        <f t="shared" si="68"/>
        <v>1.4850000000000003</v>
      </c>
      <c r="DB550" s="82">
        <f t="shared" si="69"/>
        <v>7.370000000000001</v>
      </c>
    </row>
    <row r="551" spans="98:106" ht="19.5">
      <c r="CT551" s="182">
        <f>'TABELA UNIFICADA 2024'!E549</f>
        <v>19.05</v>
      </c>
      <c r="CU551" s="23">
        <f>'TABELA UNIFICADA 2024'!F549</f>
        <v>33</v>
      </c>
      <c r="CV551" s="79" t="str">
        <f t="shared" si="63"/>
        <v>BB</v>
      </c>
      <c r="CW551" s="78" t="str">
        <f t="shared" si="64"/>
        <v>A</v>
      </c>
      <c r="CX551" s="82">
        <f t="shared" si="65"/>
        <v>2.64</v>
      </c>
      <c r="CY551" s="82">
        <f t="shared" si="66"/>
        <v>2.5299999999999998</v>
      </c>
      <c r="CZ551" s="82">
        <f t="shared" si="67"/>
        <v>1.7600000000000002</v>
      </c>
      <c r="DA551" s="82">
        <f t="shared" si="68"/>
        <v>1.9800000000000002</v>
      </c>
      <c r="DB551" s="82">
        <f t="shared" si="69"/>
        <v>8.91</v>
      </c>
    </row>
    <row r="552" spans="98:106" ht="19.5">
      <c r="CT552" s="182">
        <f>'TABELA UNIFICADA 2024'!E550</f>
        <v>19</v>
      </c>
      <c r="CU552" s="23">
        <f>'TABELA UNIFICADA 2024'!F550</f>
        <v>10</v>
      </c>
      <c r="CV552" s="79" t="str">
        <f t="shared" si="63"/>
        <v>AA</v>
      </c>
      <c r="CW552" s="78" t="str">
        <f t="shared" si="64"/>
        <v>A</v>
      </c>
      <c r="CX552" s="82">
        <f t="shared" si="65"/>
        <v>3.4100000000000006</v>
      </c>
      <c r="CY552" s="82">
        <f t="shared" si="66"/>
        <v>3.4100000000000006</v>
      </c>
      <c r="CZ552" s="82">
        <f t="shared" si="67"/>
        <v>2.2000000000000002</v>
      </c>
      <c r="DA552" s="82">
        <f t="shared" si="68"/>
        <v>2.4750000000000001</v>
      </c>
      <c r="DB552" s="82">
        <f t="shared" si="69"/>
        <v>11.495000000000001</v>
      </c>
    </row>
    <row r="553" spans="98:106" ht="19.5">
      <c r="CT553" s="182">
        <f>'TABELA UNIFICADA 2024'!E551</f>
        <v>28</v>
      </c>
      <c r="CU553" s="23">
        <f>'TABELA UNIFICADA 2024'!F551</f>
        <v>10</v>
      </c>
      <c r="CV553" s="79" t="str">
        <f t="shared" si="63"/>
        <v>AA</v>
      </c>
      <c r="CW553" s="78" t="str">
        <f t="shared" si="64"/>
        <v>B</v>
      </c>
      <c r="CX553" s="82">
        <f t="shared" si="65"/>
        <v>3.5200000000000005</v>
      </c>
      <c r="CY553" s="82">
        <f t="shared" si="66"/>
        <v>3.5200000000000005</v>
      </c>
      <c r="CZ553" s="82">
        <f t="shared" si="67"/>
        <v>2.2000000000000002</v>
      </c>
      <c r="DA553" s="82">
        <f t="shared" si="68"/>
        <v>2.4750000000000001</v>
      </c>
      <c r="DB553" s="82">
        <f t="shared" si="69"/>
        <v>11.715000000000002</v>
      </c>
    </row>
    <row r="554" spans="98:106" ht="19.5">
      <c r="CT554" s="182">
        <f>'TABELA UNIFICADA 2024'!E552</f>
        <v>24</v>
      </c>
      <c r="CU554" s="23">
        <f>'TABELA UNIFICADA 2024'!F552</f>
        <v>16</v>
      </c>
      <c r="CV554" s="79" t="str">
        <f t="shared" si="63"/>
        <v>BB</v>
      </c>
      <c r="CW554" s="78" t="str">
        <f t="shared" si="64"/>
        <v>B</v>
      </c>
      <c r="CX554" s="82">
        <f t="shared" si="65"/>
        <v>2.75</v>
      </c>
      <c r="CY554" s="82">
        <f t="shared" si="66"/>
        <v>2.64</v>
      </c>
      <c r="CZ554" s="82">
        <f t="shared" si="67"/>
        <v>1.7600000000000002</v>
      </c>
      <c r="DA554" s="82">
        <f t="shared" si="68"/>
        <v>1.9800000000000002</v>
      </c>
      <c r="DB554" s="82">
        <f t="shared" si="69"/>
        <v>9.1300000000000008</v>
      </c>
    </row>
    <row r="555" spans="98:106" ht="19.5">
      <c r="CT555" s="182">
        <f>'TABELA UNIFICADA 2024'!E553</f>
        <v>42</v>
      </c>
      <c r="CU555" s="23">
        <f>'TABELA UNIFICADA 2024'!F553</f>
        <v>22</v>
      </c>
      <c r="CV555" s="79" t="str">
        <f t="shared" si="63"/>
        <v>BB</v>
      </c>
      <c r="CW555" s="78" t="str">
        <f t="shared" si="64"/>
        <v>D</v>
      </c>
      <c r="CX555" s="82">
        <f t="shared" si="65"/>
        <v>4.95</v>
      </c>
      <c r="CY555" s="82">
        <f t="shared" si="66"/>
        <v>5.5</v>
      </c>
      <c r="CZ555" s="82">
        <f t="shared" si="67"/>
        <v>2.75</v>
      </c>
      <c r="DA555" s="82">
        <f t="shared" si="68"/>
        <v>4.29</v>
      </c>
      <c r="DB555" s="82">
        <f t="shared" si="69"/>
        <v>17.489999999999998</v>
      </c>
    </row>
    <row r="556" spans="98:106" ht="19.5">
      <c r="CT556" s="182">
        <f>'TABELA UNIFICADA 2024'!E554</f>
        <v>0</v>
      </c>
      <c r="CU556" s="23">
        <f>'TABELA UNIFICADA 2024'!F554</f>
        <v>2</v>
      </c>
      <c r="CV556" s="79" t="str">
        <f t="shared" si="63"/>
        <v>AA</v>
      </c>
      <c r="CW556" s="78" t="str">
        <f t="shared" si="64"/>
        <v>A</v>
      </c>
      <c r="CX556" s="82">
        <f t="shared" si="65"/>
        <v>3.4100000000000006</v>
      </c>
      <c r="CY556" s="82">
        <f t="shared" si="66"/>
        <v>3.4100000000000006</v>
      </c>
      <c r="CZ556" s="82">
        <f t="shared" si="67"/>
        <v>2.2000000000000002</v>
      </c>
      <c r="DA556" s="82">
        <f t="shared" si="68"/>
        <v>2.4750000000000001</v>
      </c>
      <c r="DB556" s="82">
        <f t="shared" si="69"/>
        <v>11.495000000000001</v>
      </c>
    </row>
    <row r="557" spans="98:106" ht="19.5">
      <c r="CT557" s="182">
        <f>'TABELA UNIFICADA 2024'!E555</f>
        <v>0</v>
      </c>
      <c r="CU557" s="23">
        <f>'TABELA UNIFICADA 2024'!F555</f>
        <v>2</v>
      </c>
      <c r="CV557" s="79" t="str">
        <f t="shared" si="63"/>
        <v>AA</v>
      </c>
      <c r="CW557" s="78" t="str">
        <f t="shared" si="64"/>
        <v>A</v>
      </c>
      <c r="CX557" s="82">
        <f t="shared" si="65"/>
        <v>3.4100000000000006</v>
      </c>
      <c r="CY557" s="82">
        <f t="shared" si="66"/>
        <v>3.4100000000000006</v>
      </c>
      <c r="CZ557" s="82">
        <f t="shared" si="67"/>
        <v>2.2000000000000002</v>
      </c>
      <c r="DA557" s="82">
        <f t="shared" si="68"/>
        <v>2.4750000000000001</v>
      </c>
      <c r="DB557" s="82">
        <f t="shared" si="69"/>
        <v>11.495000000000001</v>
      </c>
    </row>
    <row r="558" spans="98:106" ht="19.5">
      <c r="CT558" s="182">
        <f>'TABELA UNIFICADA 2024'!E556</f>
        <v>19.05</v>
      </c>
      <c r="CU558" s="23">
        <f>'TABELA UNIFICADA 2024'!F556</f>
        <v>54</v>
      </c>
      <c r="CV558" s="79" t="str">
        <f t="shared" si="63"/>
        <v>BB</v>
      </c>
      <c r="CW558" s="78" t="str">
        <f t="shared" si="64"/>
        <v>A</v>
      </c>
      <c r="CX558" s="82">
        <f t="shared" si="65"/>
        <v>2.64</v>
      </c>
      <c r="CY558" s="82">
        <f t="shared" si="66"/>
        <v>2.5299999999999998</v>
      </c>
      <c r="CZ558" s="82">
        <f t="shared" si="67"/>
        <v>1.7600000000000002</v>
      </c>
      <c r="DA558" s="82">
        <f t="shared" si="68"/>
        <v>1.9800000000000002</v>
      </c>
      <c r="DB558" s="82">
        <f t="shared" si="69"/>
        <v>8.91</v>
      </c>
    </row>
    <row r="559" spans="98:106" ht="19.5">
      <c r="CT559" s="182">
        <f>'TABELA UNIFICADA 2024'!E557</f>
        <v>0</v>
      </c>
      <c r="CU559" s="23">
        <f>'TABELA UNIFICADA 2024'!F557</f>
        <v>1</v>
      </c>
      <c r="CV559" s="79" t="str">
        <f t="shared" si="63"/>
        <v>AA</v>
      </c>
      <c r="CW559" s="78" t="str">
        <f t="shared" si="64"/>
        <v>A</v>
      </c>
      <c r="CX559" s="82">
        <f t="shared" si="65"/>
        <v>3.4100000000000006</v>
      </c>
      <c r="CY559" s="82">
        <f t="shared" si="66"/>
        <v>3.4100000000000006</v>
      </c>
      <c r="CZ559" s="82">
        <f t="shared" si="67"/>
        <v>2.2000000000000002</v>
      </c>
      <c r="DA559" s="82">
        <f t="shared" si="68"/>
        <v>2.4750000000000001</v>
      </c>
      <c r="DB559" s="82">
        <f t="shared" si="69"/>
        <v>11.495000000000001</v>
      </c>
    </row>
    <row r="560" spans="98:106" ht="19.5">
      <c r="CT560" s="182">
        <f>'TABELA UNIFICADA 2024'!E558</f>
        <v>0</v>
      </c>
      <c r="CU560" s="23">
        <f>'TABELA UNIFICADA 2024'!F558</f>
        <v>1</v>
      </c>
      <c r="CV560" s="79" t="str">
        <f t="shared" si="63"/>
        <v>AA</v>
      </c>
      <c r="CW560" s="78" t="str">
        <f t="shared" si="64"/>
        <v>A</v>
      </c>
      <c r="CX560" s="82">
        <f t="shared" si="65"/>
        <v>3.4100000000000006</v>
      </c>
      <c r="CY560" s="82">
        <f t="shared" si="66"/>
        <v>3.4100000000000006</v>
      </c>
      <c r="CZ560" s="82">
        <f t="shared" si="67"/>
        <v>2.2000000000000002</v>
      </c>
      <c r="DA560" s="82">
        <f t="shared" si="68"/>
        <v>2.4750000000000001</v>
      </c>
      <c r="DB560" s="82">
        <f t="shared" si="69"/>
        <v>11.495000000000001</v>
      </c>
    </row>
    <row r="561" spans="98:106" ht="19.5">
      <c r="CT561" s="182">
        <f>'TABELA UNIFICADA 2024'!E559</f>
        <v>0</v>
      </c>
      <c r="CU561" s="23">
        <f>'TABELA UNIFICADA 2024'!F559</f>
        <v>33</v>
      </c>
      <c r="CV561" s="79" t="str">
        <f t="shared" si="63"/>
        <v>BB</v>
      </c>
      <c r="CW561" s="78" t="str">
        <f t="shared" si="64"/>
        <v>A</v>
      </c>
      <c r="CX561" s="82">
        <f t="shared" si="65"/>
        <v>2.64</v>
      </c>
      <c r="CY561" s="82">
        <f t="shared" si="66"/>
        <v>2.5299999999999998</v>
      </c>
      <c r="CZ561" s="82">
        <f t="shared" si="67"/>
        <v>1.7600000000000002</v>
      </c>
      <c r="DA561" s="82">
        <f t="shared" si="68"/>
        <v>1.9800000000000002</v>
      </c>
      <c r="DB561" s="82">
        <f t="shared" si="69"/>
        <v>8.91</v>
      </c>
    </row>
    <row r="562" spans="98:106" ht="19.5">
      <c r="CT562" s="182">
        <f>'TABELA UNIFICADA 2024'!E560</f>
        <v>0</v>
      </c>
      <c r="CU562" s="23">
        <f>'TABELA UNIFICADA 2024'!F560</f>
        <v>2</v>
      </c>
      <c r="CV562" s="79" t="str">
        <f t="shared" si="63"/>
        <v>AA</v>
      </c>
      <c r="CW562" s="78" t="str">
        <f t="shared" si="64"/>
        <v>A</v>
      </c>
      <c r="CX562" s="82">
        <f t="shared" si="65"/>
        <v>3.4100000000000006</v>
      </c>
      <c r="CY562" s="82">
        <f t="shared" si="66"/>
        <v>3.4100000000000006</v>
      </c>
      <c r="CZ562" s="82">
        <f t="shared" si="67"/>
        <v>2.2000000000000002</v>
      </c>
      <c r="DA562" s="82">
        <f t="shared" si="68"/>
        <v>2.4750000000000001</v>
      </c>
      <c r="DB562" s="82">
        <f t="shared" si="69"/>
        <v>11.495000000000001</v>
      </c>
    </row>
    <row r="563" spans="98:106" ht="19.5">
      <c r="CT563" s="182">
        <f>'TABELA UNIFICADA 2024'!E561</f>
        <v>0</v>
      </c>
      <c r="CU563" s="23">
        <f>'TABELA UNIFICADA 2024'!F561</f>
        <v>1</v>
      </c>
      <c r="CV563" s="79" t="str">
        <f t="shared" si="63"/>
        <v>AA</v>
      </c>
      <c r="CW563" s="78" t="str">
        <f t="shared" si="64"/>
        <v>A</v>
      </c>
      <c r="CX563" s="82">
        <f t="shared" si="65"/>
        <v>3.4100000000000006</v>
      </c>
      <c r="CY563" s="82">
        <f t="shared" si="66"/>
        <v>3.4100000000000006</v>
      </c>
      <c r="CZ563" s="82">
        <f t="shared" si="67"/>
        <v>2.2000000000000002</v>
      </c>
      <c r="DA563" s="82">
        <f t="shared" si="68"/>
        <v>2.4750000000000001</v>
      </c>
      <c r="DB563" s="82">
        <f t="shared" si="69"/>
        <v>11.495000000000001</v>
      </c>
    </row>
    <row r="564" spans="98:106" ht="19.5">
      <c r="CT564" s="182">
        <f>'TABELA UNIFICADA 2024'!E562</f>
        <v>0</v>
      </c>
      <c r="CU564" s="23">
        <f>'TABELA UNIFICADA 2024'!F562</f>
        <v>4</v>
      </c>
      <c r="CV564" s="79" t="str">
        <f t="shared" si="63"/>
        <v>AA</v>
      </c>
      <c r="CW564" s="78" t="str">
        <f t="shared" si="64"/>
        <v>A</v>
      </c>
      <c r="CX564" s="82">
        <f t="shared" si="65"/>
        <v>3.4100000000000006</v>
      </c>
      <c r="CY564" s="82">
        <f t="shared" si="66"/>
        <v>3.4100000000000006</v>
      </c>
      <c r="CZ564" s="82">
        <f t="shared" si="67"/>
        <v>2.2000000000000002</v>
      </c>
      <c r="DA564" s="82">
        <f t="shared" si="68"/>
        <v>2.4750000000000001</v>
      </c>
      <c r="DB564" s="82">
        <f t="shared" si="69"/>
        <v>11.495000000000001</v>
      </c>
    </row>
    <row r="565" spans="98:106" ht="19.5">
      <c r="CT565" s="182">
        <f>'TABELA UNIFICADA 2024'!E563</f>
        <v>0</v>
      </c>
      <c r="CU565" s="23">
        <f>'TABELA UNIFICADA 2024'!F563</f>
        <v>1</v>
      </c>
      <c r="CV565" s="79" t="str">
        <f t="shared" si="63"/>
        <v>AA</v>
      </c>
      <c r="CW565" s="78" t="str">
        <f t="shared" si="64"/>
        <v>A</v>
      </c>
      <c r="CX565" s="82">
        <f t="shared" si="65"/>
        <v>3.4100000000000006</v>
      </c>
      <c r="CY565" s="82">
        <f t="shared" si="66"/>
        <v>3.4100000000000006</v>
      </c>
      <c r="CZ565" s="82">
        <f t="shared" si="67"/>
        <v>2.2000000000000002</v>
      </c>
      <c r="DA565" s="82">
        <f t="shared" si="68"/>
        <v>2.4750000000000001</v>
      </c>
      <c r="DB565" s="82">
        <f t="shared" si="69"/>
        <v>11.495000000000001</v>
      </c>
    </row>
    <row r="566" spans="98:106" ht="19.5">
      <c r="CT566" s="182">
        <f>'TABELA UNIFICADA 2024'!E564</f>
        <v>0</v>
      </c>
      <c r="CU566" s="23">
        <f>'TABELA UNIFICADA 2024'!F564</f>
        <v>1</v>
      </c>
      <c r="CV566" s="79" t="str">
        <f t="shared" si="63"/>
        <v>AA</v>
      </c>
      <c r="CW566" s="78" t="str">
        <f t="shared" si="64"/>
        <v>A</v>
      </c>
      <c r="CX566" s="82">
        <f t="shared" si="65"/>
        <v>3.4100000000000006</v>
      </c>
      <c r="CY566" s="82">
        <f t="shared" si="66"/>
        <v>3.4100000000000006</v>
      </c>
      <c r="CZ566" s="82">
        <f t="shared" si="67"/>
        <v>2.2000000000000002</v>
      </c>
      <c r="DA566" s="82">
        <f t="shared" si="68"/>
        <v>2.4750000000000001</v>
      </c>
      <c r="DB566" s="82">
        <f t="shared" si="69"/>
        <v>11.495000000000001</v>
      </c>
    </row>
    <row r="567" spans="98:106" ht="19.5">
      <c r="CT567" s="182">
        <f>'TABELA UNIFICADA 2024'!E565</f>
        <v>0</v>
      </c>
      <c r="CU567" s="23">
        <f>'TABELA UNIFICADA 2024'!F565</f>
        <v>1</v>
      </c>
      <c r="CV567" s="79" t="str">
        <f t="shared" si="63"/>
        <v>AA</v>
      </c>
      <c r="CW567" s="78" t="str">
        <f t="shared" si="64"/>
        <v>A</v>
      </c>
      <c r="CX567" s="82">
        <f t="shared" si="65"/>
        <v>3.4100000000000006</v>
      </c>
      <c r="CY567" s="82">
        <f t="shared" si="66"/>
        <v>3.4100000000000006</v>
      </c>
      <c r="CZ567" s="82">
        <f t="shared" si="67"/>
        <v>2.2000000000000002</v>
      </c>
      <c r="DA567" s="82">
        <f t="shared" si="68"/>
        <v>2.4750000000000001</v>
      </c>
      <c r="DB567" s="82">
        <f t="shared" si="69"/>
        <v>11.495000000000001</v>
      </c>
    </row>
    <row r="568" spans="98:106" ht="19.5">
      <c r="CT568" s="182">
        <f>'TABELA UNIFICADA 2024'!E566</f>
        <v>0</v>
      </c>
      <c r="CU568" s="23">
        <f>'TABELA UNIFICADA 2024'!F566</f>
        <v>1</v>
      </c>
      <c r="CV568" s="79" t="str">
        <f t="shared" si="63"/>
        <v>AA</v>
      </c>
      <c r="CW568" s="78" t="str">
        <f t="shared" si="64"/>
        <v>A</v>
      </c>
      <c r="CX568" s="82">
        <f t="shared" si="65"/>
        <v>3.4100000000000006</v>
      </c>
      <c r="CY568" s="82">
        <f t="shared" si="66"/>
        <v>3.4100000000000006</v>
      </c>
      <c r="CZ568" s="82">
        <f t="shared" si="67"/>
        <v>2.2000000000000002</v>
      </c>
      <c r="DA568" s="82">
        <f t="shared" si="68"/>
        <v>2.4750000000000001</v>
      </c>
      <c r="DB568" s="82">
        <f t="shared" si="69"/>
        <v>11.495000000000001</v>
      </c>
    </row>
    <row r="569" spans="98:106" ht="19.5">
      <c r="CT569" s="182">
        <f>'TABELA UNIFICADA 2024'!E567</f>
        <v>0</v>
      </c>
      <c r="CU569" s="23">
        <f>'TABELA UNIFICADA 2024'!F567</f>
        <v>1</v>
      </c>
      <c r="CV569" s="79" t="str">
        <f t="shared" si="63"/>
        <v>AA</v>
      </c>
      <c r="CW569" s="78" t="str">
        <f t="shared" si="64"/>
        <v>A</v>
      </c>
      <c r="CX569" s="82">
        <f t="shared" si="65"/>
        <v>3.4100000000000006</v>
      </c>
      <c r="CY569" s="82">
        <f t="shared" si="66"/>
        <v>3.4100000000000006</v>
      </c>
      <c r="CZ569" s="82">
        <f t="shared" si="67"/>
        <v>2.2000000000000002</v>
      </c>
      <c r="DA569" s="82">
        <f t="shared" si="68"/>
        <v>2.4750000000000001</v>
      </c>
      <c r="DB569" s="82">
        <f t="shared" si="69"/>
        <v>11.495000000000001</v>
      </c>
    </row>
    <row r="570" spans="98:106" ht="19.5">
      <c r="CT570" s="182">
        <f>'TABELA UNIFICADA 2024'!E568</f>
        <v>0</v>
      </c>
      <c r="CU570" s="23">
        <f>'TABELA UNIFICADA 2024'!F568</f>
        <v>1</v>
      </c>
      <c r="CV570" s="79" t="str">
        <f t="shared" si="63"/>
        <v>AA</v>
      </c>
      <c r="CW570" s="78" t="str">
        <f t="shared" si="64"/>
        <v>A</v>
      </c>
      <c r="CX570" s="82">
        <f t="shared" si="65"/>
        <v>3.4100000000000006</v>
      </c>
      <c r="CY570" s="82">
        <f t="shared" si="66"/>
        <v>3.4100000000000006</v>
      </c>
      <c r="CZ570" s="82">
        <f t="shared" si="67"/>
        <v>2.2000000000000002</v>
      </c>
      <c r="DA570" s="82">
        <f t="shared" si="68"/>
        <v>2.4750000000000001</v>
      </c>
      <c r="DB570" s="82">
        <f t="shared" si="69"/>
        <v>11.495000000000001</v>
      </c>
    </row>
    <row r="571" spans="98:106" ht="19.5">
      <c r="CT571" s="182">
        <f>'TABELA UNIFICADA 2024'!E569</f>
        <v>0</v>
      </c>
      <c r="CU571" s="23">
        <f>'TABELA UNIFICADA 2024'!F569</f>
        <v>1</v>
      </c>
      <c r="CV571" s="79" t="str">
        <f t="shared" si="63"/>
        <v>AA</v>
      </c>
      <c r="CW571" s="78" t="str">
        <f t="shared" si="64"/>
        <v>A</v>
      </c>
      <c r="CX571" s="82">
        <f t="shared" si="65"/>
        <v>3.4100000000000006</v>
      </c>
      <c r="CY571" s="82">
        <f t="shared" si="66"/>
        <v>3.4100000000000006</v>
      </c>
      <c r="CZ571" s="82">
        <f t="shared" si="67"/>
        <v>2.2000000000000002</v>
      </c>
      <c r="DA571" s="82">
        <f t="shared" si="68"/>
        <v>2.4750000000000001</v>
      </c>
      <c r="DB571" s="82">
        <f t="shared" si="69"/>
        <v>11.495000000000001</v>
      </c>
    </row>
    <row r="572" spans="98:106" ht="19.5">
      <c r="CT572" s="182">
        <f>'TABELA UNIFICADA 2024'!E570</f>
        <v>0</v>
      </c>
      <c r="CU572" s="23">
        <f>'TABELA UNIFICADA 2024'!F570</f>
        <v>2</v>
      </c>
      <c r="CV572" s="79" t="str">
        <f t="shared" si="63"/>
        <v>AA</v>
      </c>
      <c r="CW572" s="78" t="str">
        <f t="shared" si="64"/>
        <v>A</v>
      </c>
      <c r="CX572" s="82">
        <f t="shared" si="65"/>
        <v>3.4100000000000006</v>
      </c>
      <c r="CY572" s="82">
        <f t="shared" si="66"/>
        <v>3.4100000000000006</v>
      </c>
      <c r="CZ572" s="82">
        <f t="shared" si="67"/>
        <v>2.2000000000000002</v>
      </c>
      <c r="DA572" s="82">
        <f t="shared" si="68"/>
        <v>2.4750000000000001</v>
      </c>
      <c r="DB572" s="82">
        <f t="shared" si="69"/>
        <v>11.495000000000001</v>
      </c>
    </row>
    <row r="573" spans="98:106" ht="19.5">
      <c r="CT573" s="182">
        <f>'TABELA UNIFICADA 2024'!E571</f>
        <v>14</v>
      </c>
      <c r="CU573" s="23">
        <f>'TABELA UNIFICADA 2024'!F571</f>
        <v>59</v>
      </c>
      <c r="CV573" s="79" t="str">
        <f t="shared" si="63"/>
        <v>BB</v>
      </c>
      <c r="CW573" s="78" t="str">
        <f t="shared" si="64"/>
        <v>A</v>
      </c>
      <c r="CX573" s="82">
        <f t="shared" si="65"/>
        <v>2.64</v>
      </c>
      <c r="CY573" s="82">
        <f t="shared" si="66"/>
        <v>2.5299999999999998</v>
      </c>
      <c r="CZ573" s="82">
        <f t="shared" si="67"/>
        <v>1.7600000000000002</v>
      </c>
      <c r="DA573" s="82">
        <f t="shared" si="68"/>
        <v>1.9800000000000002</v>
      </c>
      <c r="DB573" s="82">
        <f t="shared" si="69"/>
        <v>8.91</v>
      </c>
    </row>
    <row r="574" spans="98:106" ht="19.5">
      <c r="CT574" s="182">
        <f>'TABELA UNIFICADA 2024'!E572</f>
        <v>19</v>
      </c>
      <c r="CU574" s="23">
        <f>'TABELA UNIFICADA 2024'!F572</f>
        <v>55</v>
      </c>
      <c r="CV574" s="79" t="str">
        <f t="shared" si="63"/>
        <v>BB</v>
      </c>
      <c r="CW574" s="78" t="str">
        <f t="shared" si="64"/>
        <v>A</v>
      </c>
      <c r="CX574" s="82">
        <f t="shared" si="65"/>
        <v>2.64</v>
      </c>
      <c r="CY574" s="82">
        <f t="shared" si="66"/>
        <v>2.5299999999999998</v>
      </c>
      <c r="CZ574" s="82">
        <f t="shared" si="67"/>
        <v>1.7600000000000002</v>
      </c>
      <c r="DA574" s="82">
        <f t="shared" si="68"/>
        <v>1.9800000000000002</v>
      </c>
      <c r="DB574" s="82">
        <f t="shared" si="69"/>
        <v>8.91</v>
      </c>
    </row>
    <row r="575" spans="98:106" ht="19.5">
      <c r="CT575" s="182">
        <f>'TABELA UNIFICADA 2024'!E573</f>
        <v>24</v>
      </c>
      <c r="CU575" s="23">
        <f>'TABELA UNIFICADA 2024'!F573</f>
        <v>22</v>
      </c>
      <c r="CV575" s="79" t="str">
        <f t="shared" si="63"/>
        <v>BB</v>
      </c>
      <c r="CW575" s="78" t="str">
        <f t="shared" si="64"/>
        <v>B</v>
      </c>
      <c r="CX575" s="82">
        <f t="shared" si="65"/>
        <v>2.75</v>
      </c>
      <c r="CY575" s="82">
        <f t="shared" si="66"/>
        <v>2.64</v>
      </c>
      <c r="CZ575" s="82">
        <f t="shared" si="67"/>
        <v>1.7600000000000002</v>
      </c>
      <c r="DA575" s="82">
        <f t="shared" si="68"/>
        <v>1.9800000000000002</v>
      </c>
      <c r="DB575" s="82">
        <f t="shared" si="69"/>
        <v>9.1300000000000008</v>
      </c>
    </row>
    <row r="576" spans="98:106" ht="19.5">
      <c r="CT576" s="182">
        <f>'TABELA UNIFICADA 2024'!E574</f>
        <v>19</v>
      </c>
      <c r="CU576" s="23">
        <f>'TABELA UNIFICADA 2024'!F574</f>
        <v>77</v>
      </c>
      <c r="CV576" s="79" t="str">
        <f t="shared" si="63"/>
        <v>CC</v>
      </c>
      <c r="CW576" s="78" t="str">
        <f t="shared" si="64"/>
        <v>A</v>
      </c>
      <c r="CX576" s="82">
        <f t="shared" si="65"/>
        <v>2.2000000000000002</v>
      </c>
      <c r="CY576" s="82">
        <f t="shared" si="66"/>
        <v>2.2000000000000002</v>
      </c>
      <c r="CZ576" s="82">
        <f t="shared" si="67"/>
        <v>1.4850000000000003</v>
      </c>
      <c r="DA576" s="82">
        <f t="shared" si="68"/>
        <v>1.4850000000000003</v>
      </c>
      <c r="DB576" s="82">
        <f t="shared" si="69"/>
        <v>7.370000000000001</v>
      </c>
    </row>
    <row r="577" spans="98:106" ht="19.5">
      <c r="CT577" s="182">
        <f>'TABELA UNIFICADA 2024'!E575</f>
        <v>28</v>
      </c>
      <c r="CU577" s="23">
        <f>'TABELA UNIFICADA 2024'!F575</f>
        <v>22</v>
      </c>
      <c r="CV577" s="79" t="str">
        <f t="shared" si="63"/>
        <v>BB</v>
      </c>
      <c r="CW577" s="78" t="str">
        <f t="shared" si="64"/>
        <v>B</v>
      </c>
      <c r="CX577" s="82">
        <f t="shared" si="65"/>
        <v>2.75</v>
      </c>
      <c r="CY577" s="82">
        <f t="shared" si="66"/>
        <v>2.64</v>
      </c>
      <c r="CZ577" s="82">
        <f t="shared" si="67"/>
        <v>1.7600000000000002</v>
      </c>
      <c r="DA577" s="82">
        <f t="shared" si="68"/>
        <v>1.9800000000000002</v>
      </c>
      <c r="DB577" s="82">
        <f t="shared" si="69"/>
        <v>9.1300000000000008</v>
      </c>
    </row>
    <row r="578" spans="98:106" ht="19.5">
      <c r="CT578" s="182">
        <f>'TABELA UNIFICADA 2024'!E576</f>
        <v>0</v>
      </c>
      <c r="CU578" s="23">
        <f>'TABELA UNIFICADA 2024'!F576</f>
        <v>2</v>
      </c>
      <c r="CV578" s="79" t="str">
        <f t="shared" si="63"/>
        <v>AA</v>
      </c>
      <c r="CW578" s="78" t="str">
        <f t="shared" si="64"/>
        <v>A</v>
      </c>
      <c r="CX578" s="82">
        <f t="shared" si="65"/>
        <v>3.4100000000000006</v>
      </c>
      <c r="CY578" s="82">
        <f t="shared" si="66"/>
        <v>3.4100000000000006</v>
      </c>
      <c r="CZ578" s="82">
        <f t="shared" si="67"/>
        <v>2.2000000000000002</v>
      </c>
      <c r="DA578" s="82">
        <f t="shared" si="68"/>
        <v>2.4750000000000001</v>
      </c>
      <c r="DB578" s="82">
        <f t="shared" si="69"/>
        <v>11.495000000000001</v>
      </c>
    </row>
    <row r="579" spans="98:106" ht="19.5">
      <c r="CT579" s="182">
        <f>'TABELA UNIFICADA 2024'!E577</f>
        <v>0</v>
      </c>
      <c r="CU579" s="23">
        <f>'TABELA UNIFICADA 2024'!F577</f>
        <v>1154</v>
      </c>
      <c r="CV579" s="79" t="str">
        <f t="shared" si="63"/>
        <v>DD</v>
      </c>
      <c r="CW579" s="78" t="str">
        <f t="shared" si="64"/>
        <v>A</v>
      </c>
      <c r="CX579" s="82">
        <f t="shared" si="65"/>
        <v>2.1274999999999999</v>
      </c>
      <c r="CY579" s="82">
        <f t="shared" si="66"/>
        <v>2.1274999999999999</v>
      </c>
      <c r="CZ579" s="82">
        <f t="shared" si="67"/>
        <v>1.38</v>
      </c>
      <c r="DA579" s="82">
        <f t="shared" si="68"/>
        <v>1.4949999999999999</v>
      </c>
      <c r="DB579" s="82">
        <f t="shared" si="69"/>
        <v>7.13</v>
      </c>
    </row>
    <row r="580" spans="98:106" ht="19.5">
      <c r="CT580" s="182">
        <f>'TABELA UNIFICADA 2024'!E578</f>
        <v>0</v>
      </c>
      <c r="CU580" s="23">
        <f>'TABELA UNIFICADA 2024'!F578</f>
        <v>1</v>
      </c>
      <c r="CV580" s="79" t="str">
        <f t="shared" si="63"/>
        <v>AA</v>
      </c>
      <c r="CW580" s="78" t="str">
        <f t="shared" si="64"/>
        <v>A</v>
      </c>
      <c r="CX580" s="82">
        <f t="shared" si="65"/>
        <v>3.4100000000000006</v>
      </c>
      <c r="CY580" s="82">
        <f t="shared" si="66"/>
        <v>3.4100000000000006</v>
      </c>
      <c r="CZ580" s="82">
        <f t="shared" si="67"/>
        <v>2.2000000000000002</v>
      </c>
      <c r="DA580" s="82">
        <f t="shared" si="68"/>
        <v>2.4750000000000001</v>
      </c>
      <c r="DB580" s="82">
        <f t="shared" si="69"/>
        <v>11.495000000000001</v>
      </c>
    </row>
    <row r="581" spans="98:106" ht="19.5">
      <c r="CT581" s="182">
        <f>'TABELA UNIFICADA 2024'!E579</f>
        <v>0</v>
      </c>
      <c r="CU581" s="23">
        <f>'TABELA UNIFICADA 2024'!F579</f>
        <v>30</v>
      </c>
      <c r="CV581" s="79" t="str">
        <f t="shared" si="63"/>
        <v>BB</v>
      </c>
      <c r="CW581" s="78" t="str">
        <f t="shared" si="64"/>
        <v>A</v>
      </c>
      <c r="CX581" s="82">
        <f t="shared" si="65"/>
        <v>2.64</v>
      </c>
      <c r="CY581" s="82">
        <f t="shared" si="66"/>
        <v>2.5299999999999998</v>
      </c>
      <c r="CZ581" s="82">
        <f t="shared" si="67"/>
        <v>1.7600000000000002</v>
      </c>
      <c r="DA581" s="82">
        <f t="shared" si="68"/>
        <v>1.9800000000000002</v>
      </c>
      <c r="DB581" s="82">
        <f t="shared" si="69"/>
        <v>8.91</v>
      </c>
    </row>
    <row r="582" spans="98:106" ht="19.5">
      <c r="CT582" s="182">
        <f>'TABELA UNIFICADA 2024'!E580</f>
        <v>0</v>
      </c>
      <c r="CU582" s="23">
        <f>'TABELA UNIFICADA 2024'!F580</f>
        <v>30</v>
      </c>
      <c r="CV582" s="79" t="str">
        <f t="shared" si="63"/>
        <v>BB</v>
      </c>
      <c r="CW582" s="78" t="str">
        <f t="shared" si="64"/>
        <v>A</v>
      </c>
      <c r="CX582" s="82">
        <f t="shared" si="65"/>
        <v>2.64</v>
      </c>
      <c r="CY582" s="82">
        <f t="shared" si="66"/>
        <v>2.5299999999999998</v>
      </c>
      <c r="CZ582" s="82">
        <f t="shared" si="67"/>
        <v>1.7600000000000002</v>
      </c>
      <c r="DA582" s="82">
        <f t="shared" si="68"/>
        <v>1.9800000000000002</v>
      </c>
      <c r="DB582" s="82">
        <f t="shared" si="69"/>
        <v>8.91</v>
      </c>
    </row>
    <row r="583" spans="98:106" ht="19.5">
      <c r="CT583" s="182">
        <f>'TABELA UNIFICADA 2024'!E581</f>
        <v>0</v>
      </c>
      <c r="CU583" s="23">
        <f>'TABELA UNIFICADA 2024'!F581</f>
        <v>8</v>
      </c>
      <c r="CV583" s="79" t="str">
        <f t="shared" si="63"/>
        <v>AA</v>
      </c>
      <c r="CW583" s="78" t="str">
        <f t="shared" si="64"/>
        <v>A</v>
      </c>
      <c r="CX583" s="82">
        <f t="shared" si="65"/>
        <v>3.4100000000000006</v>
      </c>
      <c r="CY583" s="82">
        <f t="shared" si="66"/>
        <v>3.4100000000000006</v>
      </c>
      <c r="CZ583" s="82">
        <f t="shared" si="67"/>
        <v>2.2000000000000002</v>
      </c>
      <c r="DA583" s="82">
        <f t="shared" si="68"/>
        <v>2.4750000000000001</v>
      </c>
      <c r="DB583" s="82">
        <f t="shared" si="69"/>
        <v>11.495000000000001</v>
      </c>
    </row>
    <row r="584" spans="98:106" ht="19.5">
      <c r="CT584" s="182">
        <f>'TABELA UNIFICADA 2024'!E582</f>
        <v>0</v>
      </c>
      <c r="CU584" s="23">
        <f>'TABELA UNIFICADA 2024'!F582</f>
        <v>1</v>
      </c>
      <c r="CV584" s="79" t="str">
        <f t="shared" si="63"/>
        <v>AA</v>
      </c>
      <c r="CW584" s="78" t="str">
        <f t="shared" si="64"/>
        <v>A</v>
      </c>
      <c r="CX584" s="82">
        <f t="shared" si="65"/>
        <v>3.4100000000000006</v>
      </c>
      <c r="CY584" s="82">
        <f t="shared" si="66"/>
        <v>3.4100000000000006</v>
      </c>
      <c r="CZ584" s="82">
        <f t="shared" si="67"/>
        <v>2.2000000000000002</v>
      </c>
      <c r="DA584" s="82">
        <f t="shared" si="68"/>
        <v>2.4750000000000001</v>
      </c>
      <c r="DB584" s="82">
        <f t="shared" si="69"/>
        <v>11.495000000000001</v>
      </c>
    </row>
    <row r="585" spans="98:106" ht="19.5">
      <c r="CT585" s="182">
        <f>'TABELA UNIFICADA 2024'!E583</f>
        <v>0</v>
      </c>
      <c r="CU585" s="23">
        <f>'TABELA UNIFICADA 2024'!F583</f>
        <v>1</v>
      </c>
      <c r="CV585" s="79" t="str">
        <f t="shared" si="63"/>
        <v>AA</v>
      </c>
      <c r="CW585" s="78" t="str">
        <f t="shared" si="64"/>
        <v>A</v>
      </c>
      <c r="CX585" s="82">
        <f t="shared" si="65"/>
        <v>3.4100000000000006</v>
      </c>
      <c r="CY585" s="82">
        <f t="shared" si="66"/>
        <v>3.4100000000000006</v>
      </c>
      <c r="CZ585" s="82">
        <f t="shared" si="67"/>
        <v>2.2000000000000002</v>
      </c>
      <c r="DA585" s="82">
        <f t="shared" si="68"/>
        <v>2.4750000000000001</v>
      </c>
      <c r="DB585" s="82">
        <f t="shared" si="69"/>
        <v>11.495000000000001</v>
      </c>
    </row>
    <row r="586" spans="98:106" ht="19.5">
      <c r="CT586" s="182">
        <f>'TABELA UNIFICADA 2024'!E584</f>
        <v>0</v>
      </c>
      <c r="CU586" s="23">
        <f>'TABELA UNIFICADA 2024'!F584</f>
        <v>280</v>
      </c>
      <c r="CV586" s="79" t="str">
        <f t="shared" si="63"/>
        <v>DD</v>
      </c>
      <c r="CW586" s="78" t="str">
        <f t="shared" si="64"/>
        <v>A</v>
      </c>
      <c r="CX586" s="82">
        <f t="shared" si="65"/>
        <v>2.1274999999999999</v>
      </c>
      <c r="CY586" s="82">
        <f t="shared" si="66"/>
        <v>2.1274999999999999</v>
      </c>
      <c r="CZ586" s="82">
        <f t="shared" si="67"/>
        <v>1.38</v>
      </c>
      <c r="DA586" s="82">
        <f t="shared" si="68"/>
        <v>1.4949999999999999</v>
      </c>
      <c r="DB586" s="82">
        <f t="shared" si="69"/>
        <v>7.13</v>
      </c>
    </row>
    <row r="587" spans="98:106" ht="19.5">
      <c r="CT587" s="182" t="e">
        <f>'TABELA UNIFICADA 2024'!#REF!</f>
        <v>#REF!</v>
      </c>
      <c r="CU587" s="23" t="e">
        <f>'TABELA UNIFICADA 2024'!#REF!</f>
        <v>#REF!</v>
      </c>
      <c r="CV587" s="79" t="e">
        <f t="shared" si="63"/>
        <v>#REF!</v>
      </c>
      <c r="CW587" s="78" t="e">
        <f t="shared" si="64"/>
        <v>#REF!</v>
      </c>
      <c r="CX587" s="82" t="e">
        <f t="shared" si="65"/>
        <v>#REF!</v>
      </c>
      <c r="CY587" s="82" t="e">
        <f t="shared" si="66"/>
        <v>#REF!</v>
      </c>
      <c r="CZ587" s="82" t="e">
        <f t="shared" si="67"/>
        <v>#REF!</v>
      </c>
      <c r="DA587" s="82" t="e">
        <f t="shared" si="68"/>
        <v>#REF!</v>
      </c>
      <c r="DB587" s="82" t="e">
        <f t="shared" si="69"/>
        <v>#REF!</v>
      </c>
    </row>
    <row r="588" spans="98:106" ht="19.5">
      <c r="CT588" s="182">
        <f>'TABELA UNIFICADA 2024'!E585</f>
        <v>38</v>
      </c>
      <c r="CU588" s="23">
        <f>'TABELA UNIFICADA 2024'!F585</f>
        <v>17</v>
      </c>
      <c r="CV588" s="79" t="str">
        <f t="shared" si="63"/>
        <v>BB</v>
      </c>
      <c r="CW588" s="78" t="str">
        <f t="shared" si="64"/>
        <v>C</v>
      </c>
      <c r="CX588" s="82">
        <f t="shared" si="65"/>
        <v>3.8500000000000005</v>
      </c>
      <c r="CY588" s="82">
        <f t="shared" si="66"/>
        <v>3.5200000000000005</v>
      </c>
      <c r="CZ588" s="82">
        <f t="shared" si="67"/>
        <v>1.7600000000000002</v>
      </c>
      <c r="DA588" s="82">
        <f t="shared" si="68"/>
        <v>1.9800000000000002</v>
      </c>
      <c r="DB588" s="82">
        <f t="shared" si="69"/>
        <v>11.110000000000001</v>
      </c>
    </row>
    <row r="589" spans="98:106" ht="19.5">
      <c r="CT589" s="182">
        <f>'TABELA UNIFICADA 2024'!E586</f>
        <v>19</v>
      </c>
      <c r="CU589" s="23">
        <f>'TABELA UNIFICADA 2024'!F586</f>
        <v>10</v>
      </c>
      <c r="CV589" s="79" t="str">
        <f t="shared" si="63"/>
        <v>AA</v>
      </c>
      <c r="CW589" s="78" t="str">
        <f t="shared" si="64"/>
        <v>A</v>
      </c>
      <c r="CX589" s="82">
        <f t="shared" si="65"/>
        <v>3.4100000000000006</v>
      </c>
      <c r="CY589" s="82">
        <f t="shared" si="66"/>
        <v>3.4100000000000006</v>
      </c>
      <c r="CZ589" s="82">
        <f t="shared" si="67"/>
        <v>2.2000000000000002</v>
      </c>
      <c r="DA589" s="82">
        <f t="shared" si="68"/>
        <v>2.4750000000000001</v>
      </c>
      <c r="DB589" s="82">
        <f t="shared" si="69"/>
        <v>11.495000000000001</v>
      </c>
    </row>
    <row r="590" spans="98:106" ht="19.5">
      <c r="CT590" s="182">
        <f>'TABELA UNIFICADA 2024'!E587</f>
        <v>28</v>
      </c>
      <c r="CU590" s="23">
        <f>'TABELA UNIFICADA 2024'!F587</f>
        <v>22</v>
      </c>
      <c r="CV590" s="79" t="str">
        <f t="shared" si="63"/>
        <v>BB</v>
      </c>
      <c r="CW590" s="78" t="str">
        <f t="shared" si="64"/>
        <v>B</v>
      </c>
      <c r="CX590" s="82">
        <f t="shared" si="65"/>
        <v>2.75</v>
      </c>
      <c r="CY590" s="82">
        <f t="shared" si="66"/>
        <v>2.64</v>
      </c>
      <c r="CZ590" s="82">
        <f t="shared" si="67"/>
        <v>1.7600000000000002</v>
      </c>
      <c r="DA590" s="82">
        <f t="shared" si="68"/>
        <v>1.9800000000000002</v>
      </c>
      <c r="DB590" s="82">
        <f t="shared" si="69"/>
        <v>9.1300000000000008</v>
      </c>
    </row>
    <row r="591" spans="98:106" ht="19.5">
      <c r="CT591" s="182">
        <f>'TABELA UNIFICADA 2024'!E588</f>
        <v>28.57</v>
      </c>
      <c r="CU591" s="23">
        <f>'TABELA UNIFICADA 2024'!F588</f>
        <v>1</v>
      </c>
      <c r="CV591" s="79" t="str">
        <f t="shared" si="63"/>
        <v>AA</v>
      </c>
      <c r="CW591" s="78" t="str">
        <f t="shared" si="64"/>
        <v>B</v>
      </c>
      <c r="CX591" s="82">
        <f t="shared" si="65"/>
        <v>3.5200000000000005</v>
      </c>
      <c r="CY591" s="82">
        <f t="shared" si="66"/>
        <v>3.5200000000000005</v>
      </c>
      <c r="CZ591" s="82">
        <f t="shared" si="67"/>
        <v>2.2000000000000002</v>
      </c>
      <c r="DA591" s="82">
        <f t="shared" si="68"/>
        <v>2.4750000000000001</v>
      </c>
      <c r="DB591" s="82">
        <f t="shared" si="69"/>
        <v>11.715000000000002</v>
      </c>
    </row>
    <row r="592" spans="98:106" ht="19.5">
      <c r="CT592" s="182" t="e">
        <f>'TABELA UNIFICADA 2024'!#REF!</f>
        <v>#REF!</v>
      </c>
      <c r="CU592" s="23" t="e">
        <f>'TABELA UNIFICADA 2024'!#REF!</f>
        <v>#REF!</v>
      </c>
      <c r="CV592" s="79" t="e">
        <f t="shared" si="63"/>
        <v>#REF!</v>
      </c>
      <c r="CW592" s="78" t="e">
        <f t="shared" si="64"/>
        <v>#REF!</v>
      </c>
      <c r="CX592" s="82" t="e">
        <f t="shared" si="65"/>
        <v>#REF!</v>
      </c>
      <c r="CY592" s="82" t="e">
        <f t="shared" si="66"/>
        <v>#REF!</v>
      </c>
      <c r="CZ592" s="82" t="e">
        <f t="shared" si="67"/>
        <v>#REF!</v>
      </c>
      <c r="DA592" s="82" t="e">
        <f t="shared" si="68"/>
        <v>#REF!</v>
      </c>
      <c r="DB592" s="82" t="e">
        <f t="shared" si="69"/>
        <v>#REF!</v>
      </c>
    </row>
    <row r="593" spans="98:106" ht="19.5">
      <c r="CT593" s="182" t="e">
        <f>'TABELA UNIFICADA 2024'!#REF!</f>
        <v>#REF!</v>
      </c>
      <c r="CU593" s="23" t="e">
        <f>'TABELA UNIFICADA 2024'!#REF!</f>
        <v>#REF!</v>
      </c>
      <c r="CV593" s="79" t="e">
        <f t="shared" si="63"/>
        <v>#REF!</v>
      </c>
      <c r="CW593" s="78" t="e">
        <f t="shared" si="64"/>
        <v>#REF!</v>
      </c>
      <c r="CX593" s="82" t="e">
        <f t="shared" si="65"/>
        <v>#REF!</v>
      </c>
      <c r="CY593" s="82" t="e">
        <f t="shared" si="66"/>
        <v>#REF!</v>
      </c>
      <c r="CZ593" s="82" t="e">
        <f t="shared" si="67"/>
        <v>#REF!</v>
      </c>
      <c r="DA593" s="82" t="e">
        <f t="shared" si="68"/>
        <v>#REF!</v>
      </c>
      <c r="DB593" s="82" t="e">
        <f t="shared" si="69"/>
        <v>#REF!</v>
      </c>
    </row>
    <row r="594" spans="98:106" ht="19.5">
      <c r="CT594" s="182" t="e">
        <f>'TABELA UNIFICADA 2024'!#REF!</f>
        <v>#REF!</v>
      </c>
      <c r="CU594" s="23" t="e">
        <f>'TABELA UNIFICADA 2024'!#REF!</f>
        <v>#REF!</v>
      </c>
      <c r="CV594" s="79" t="e">
        <f t="shared" si="63"/>
        <v>#REF!</v>
      </c>
      <c r="CW594" s="78" t="e">
        <f t="shared" si="64"/>
        <v>#REF!</v>
      </c>
      <c r="CX594" s="82" t="e">
        <f t="shared" si="65"/>
        <v>#REF!</v>
      </c>
      <c r="CY594" s="82" t="e">
        <f t="shared" si="66"/>
        <v>#REF!</v>
      </c>
      <c r="CZ594" s="82" t="e">
        <f t="shared" si="67"/>
        <v>#REF!</v>
      </c>
      <c r="DA594" s="82" t="e">
        <f t="shared" si="68"/>
        <v>#REF!</v>
      </c>
      <c r="DB594" s="82" t="e">
        <f t="shared" si="69"/>
        <v>#REF!</v>
      </c>
    </row>
    <row r="595" spans="98:106" ht="19.5">
      <c r="CT595" s="182" t="e">
        <f>'TABELA UNIFICADA 2024'!#REF!</f>
        <v>#REF!</v>
      </c>
      <c r="CU595" s="23" t="e">
        <f>'TABELA UNIFICADA 2024'!#REF!</f>
        <v>#REF!</v>
      </c>
      <c r="CV595" s="79" t="e">
        <f t="shared" si="63"/>
        <v>#REF!</v>
      </c>
      <c r="CW595" s="78" t="e">
        <f t="shared" si="64"/>
        <v>#REF!</v>
      </c>
      <c r="CX595" s="82" t="e">
        <f t="shared" si="65"/>
        <v>#REF!</v>
      </c>
      <c r="CY595" s="82" t="e">
        <f t="shared" si="66"/>
        <v>#REF!</v>
      </c>
      <c r="CZ595" s="82" t="e">
        <f t="shared" si="67"/>
        <v>#REF!</v>
      </c>
      <c r="DA595" s="82" t="e">
        <f t="shared" si="68"/>
        <v>#REF!</v>
      </c>
      <c r="DB595" s="82" t="e">
        <f t="shared" si="69"/>
        <v>#REF!</v>
      </c>
    </row>
    <row r="596" spans="98:106" ht="19.5">
      <c r="CT596" s="182">
        <f>'TABELA UNIFICADA 2024'!E589</f>
        <v>0</v>
      </c>
      <c r="CU596" s="23">
        <f>'TABELA UNIFICADA 2024'!F589</f>
        <v>23</v>
      </c>
      <c r="CV596" s="79" t="str">
        <f t="shared" si="63"/>
        <v>BB</v>
      </c>
      <c r="CW596" s="78" t="str">
        <f t="shared" si="64"/>
        <v>A</v>
      </c>
      <c r="CX596" s="82">
        <f t="shared" si="65"/>
        <v>2.64</v>
      </c>
      <c r="CY596" s="82">
        <f t="shared" si="66"/>
        <v>2.5299999999999998</v>
      </c>
      <c r="CZ596" s="82">
        <f t="shared" si="67"/>
        <v>1.7600000000000002</v>
      </c>
      <c r="DA596" s="82">
        <f t="shared" si="68"/>
        <v>1.9800000000000002</v>
      </c>
      <c r="DB596" s="82">
        <f t="shared" si="69"/>
        <v>8.91</v>
      </c>
    </row>
    <row r="597" spans="98:106" ht="19.5">
      <c r="CT597" s="182">
        <f>'TABELA UNIFICADA 2024'!E590</f>
        <v>0</v>
      </c>
      <c r="CU597" s="23">
        <f>'TABELA UNIFICADA 2024'!F590</f>
        <v>8</v>
      </c>
      <c r="CV597" s="79" t="str">
        <f t="shared" si="63"/>
        <v>AA</v>
      </c>
      <c r="CW597" s="78" t="str">
        <f t="shared" si="64"/>
        <v>A</v>
      </c>
      <c r="CX597" s="82">
        <f t="shared" si="65"/>
        <v>3.4100000000000006</v>
      </c>
      <c r="CY597" s="82">
        <f t="shared" si="66"/>
        <v>3.4100000000000006</v>
      </c>
      <c r="CZ597" s="82">
        <f t="shared" si="67"/>
        <v>2.2000000000000002</v>
      </c>
      <c r="DA597" s="82">
        <f t="shared" si="68"/>
        <v>2.4750000000000001</v>
      </c>
      <c r="DB597" s="82">
        <f t="shared" si="69"/>
        <v>11.495000000000001</v>
      </c>
    </row>
    <row r="598" spans="98:106" ht="19.5">
      <c r="CT598" s="182">
        <f>'TABELA UNIFICADA 2024'!E591</f>
        <v>28</v>
      </c>
      <c r="CU598" s="23">
        <f>'TABELA UNIFICADA 2024'!F591</f>
        <v>28</v>
      </c>
      <c r="CV598" s="79" t="str">
        <f t="shared" si="63"/>
        <v>BB</v>
      </c>
      <c r="CW598" s="78" t="str">
        <f t="shared" si="64"/>
        <v>B</v>
      </c>
      <c r="CX598" s="82">
        <f t="shared" si="65"/>
        <v>2.75</v>
      </c>
      <c r="CY598" s="82">
        <f t="shared" si="66"/>
        <v>2.64</v>
      </c>
      <c r="CZ598" s="82">
        <f t="shared" si="67"/>
        <v>1.7600000000000002</v>
      </c>
      <c r="DA598" s="82">
        <f t="shared" si="68"/>
        <v>1.9800000000000002</v>
      </c>
      <c r="DB598" s="82">
        <f t="shared" si="69"/>
        <v>9.1300000000000008</v>
      </c>
    </row>
    <row r="599" spans="98:106" ht="19.5">
      <c r="CT599" s="182">
        <f>'TABELA UNIFICADA 2024'!E592</f>
        <v>38</v>
      </c>
      <c r="CU599" s="23">
        <f>'TABELA UNIFICADA 2024'!F592</f>
        <v>22</v>
      </c>
      <c r="CV599" s="79" t="str">
        <f t="shared" si="63"/>
        <v>BB</v>
      </c>
      <c r="CW599" s="78" t="str">
        <f t="shared" si="64"/>
        <v>C</v>
      </c>
      <c r="CX599" s="82">
        <f t="shared" si="65"/>
        <v>3.8500000000000005</v>
      </c>
      <c r="CY599" s="82">
        <f t="shared" si="66"/>
        <v>3.5200000000000005</v>
      </c>
      <c r="CZ599" s="82">
        <f t="shared" si="67"/>
        <v>1.7600000000000002</v>
      </c>
      <c r="DA599" s="82">
        <f t="shared" si="68"/>
        <v>1.9800000000000002</v>
      </c>
      <c r="DB599" s="82">
        <f t="shared" si="69"/>
        <v>11.110000000000001</v>
      </c>
    </row>
    <row r="600" spans="98:106" ht="19.5">
      <c r="CT600" s="182">
        <f>'TABELA UNIFICADA 2024'!E593</f>
        <v>38</v>
      </c>
      <c r="CU600" s="23">
        <f>'TABELA UNIFICADA 2024'!F593</f>
        <v>22</v>
      </c>
      <c r="CV600" s="79" t="str">
        <f t="shared" si="63"/>
        <v>BB</v>
      </c>
      <c r="CW600" s="78" t="str">
        <f t="shared" si="64"/>
        <v>C</v>
      </c>
      <c r="CX600" s="82">
        <f t="shared" si="65"/>
        <v>3.8500000000000005</v>
      </c>
      <c r="CY600" s="82">
        <f t="shared" si="66"/>
        <v>3.5200000000000005</v>
      </c>
      <c r="CZ600" s="82">
        <f t="shared" si="67"/>
        <v>1.7600000000000002</v>
      </c>
      <c r="DA600" s="82">
        <f t="shared" si="68"/>
        <v>1.9800000000000002</v>
      </c>
      <c r="DB600" s="82">
        <f t="shared" si="69"/>
        <v>11.110000000000001</v>
      </c>
    </row>
    <row r="601" spans="98:106" ht="19.5">
      <c r="CT601" s="182">
        <f>'TABELA UNIFICADA 2024'!E594</f>
        <v>0</v>
      </c>
      <c r="CU601" s="23">
        <f>'TABELA UNIFICADA 2024'!F594</f>
        <v>1</v>
      </c>
      <c r="CV601" s="79" t="str">
        <f t="shared" si="63"/>
        <v>AA</v>
      </c>
      <c r="CW601" s="78" t="str">
        <f t="shared" si="64"/>
        <v>A</v>
      </c>
      <c r="CX601" s="82">
        <f t="shared" si="65"/>
        <v>3.4100000000000006</v>
      </c>
      <c r="CY601" s="82">
        <f t="shared" si="66"/>
        <v>3.4100000000000006</v>
      </c>
      <c r="CZ601" s="82">
        <f t="shared" si="67"/>
        <v>2.2000000000000002</v>
      </c>
      <c r="DA601" s="82">
        <f t="shared" si="68"/>
        <v>2.4750000000000001</v>
      </c>
      <c r="DB601" s="82">
        <f t="shared" si="69"/>
        <v>11.495000000000001</v>
      </c>
    </row>
    <row r="602" spans="98:106" ht="19.5">
      <c r="CT602" s="182">
        <f>'TABELA UNIFICADA 2024'!E595</f>
        <v>0</v>
      </c>
      <c r="CU602" s="23">
        <f>'TABELA UNIFICADA 2024'!F595</f>
        <v>28</v>
      </c>
      <c r="CV602" s="79" t="str">
        <f t="shared" si="63"/>
        <v>BB</v>
      </c>
      <c r="CW602" s="78" t="str">
        <f t="shared" si="64"/>
        <v>A</v>
      </c>
      <c r="CX602" s="82">
        <f t="shared" si="65"/>
        <v>2.64</v>
      </c>
      <c r="CY602" s="82">
        <f t="shared" si="66"/>
        <v>2.5299999999999998</v>
      </c>
      <c r="CZ602" s="82">
        <f t="shared" si="67"/>
        <v>1.7600000000000002</v>
      </c>
      <c r="DA602" s="82">
        <f t="shared" si="68"/>
        <v>1.9800000000000002</v>
      </c>
      <c r="DB602" s="82">
        <f t="shared" si="69"/>
        <v>8.91</v>
      </c>
    </row>
    <row r="603" spans="98:106" ht="19.5">
      <c r="CT603" s="182">
        <f>'TABELA UNIFICADA 2024'!E596</f>
        <v>0</v>
      </c>
      <c r="CU603" s="23">
        <f>'TABELA UNIFICADA 2024'!F596</f>
        <v>2</v>
      </c>
      <c r="CV603" s="79" t="str">
        <f t="shared" si="63"/>
        <v>AA</v>
      </c>
      <c r="CW603" s="78" t="str">
        <f t="shared" si="64"/>
        <v>A</v>
      </c>
      <c r="CX603" s="82">
        <f t="shared" si="65"/>
        <v>3.4100000000000006</v>
      </c>
      <c r="CY603" s="82">
        <f t="shared" si="66"/>
        <v>3.4100000000000006</v>
      </c>
      <c r="CZ603" s="82">
        <f t="shared" si="67"/>
        <v>2.2000000000000002</v>
      </c>
      <c r="DA603" s="82">
        <f t="shared" si="68"/>
        <v>2.4750000000000001</v>
      </c>
      <c r="DB603" s="82">
        <f t="shared" si="69"/>
        <v>11.495000000000001</v>
      </c>
    </row>
    <row r="604" spans="98:106" ht="19.5">
      <c r="CT604" s="182">
        <f>'TABELA UNIFICADA 2024'!E597</f>
        <v>0</v>
      </c>
      <c r="CU604" s="23">
        <f>'TABELA UNIFICADA 2024'!F597</f>
        <v>3</v>
      </c>
      <c r="CV604" s="79" t="str">
        <f t="shared" si="63"/>
        <v>AA</v>
      </c>
      <c r="CW604" s="78" t="str">
        <f t="shared" si="64"/>
        <v>A</v>
      </c>
      <c r="CX604" s="82">
        <f t="shared" si="65"/>
        <v>3.4100000000000006</v>
      </c>
      <c r="CY604" s="82">
        <f t="shared" si="66"/>
        <v>3.4100000000000006</v>
      </c>
      <c r="CZ604" s="82">
        <f t="shared" si="67"/>
        <v>2.2000000000000002</v>
      </c>
      <c r="DA604" s="82">
        <f t="shared" si="68"/>
        <v>2.4750000000000001</v>
      </c>
      <c r="DB604" s="82">
        <f t="shared" si="69"/>
        <v>11.495000000000001</v>
      </c>
    </row>
    <row r="605" spans="98:106" ht="19.5">
      <c r="CT605" s="182">
        <f>'TABELA UNIFICADA 2024'!E598</f>
        <v>0</v>
      </c>
      <c r="CU605" s="23">
        <f>'TABELA UNIFICADA 2024'!F598</f>
        <v>3</v>
      </c>
      <c r="CV605" s="79" t="str">
        <f t="shared" si="63"/>
        <v>AA</v>
      </c>
      <c r="CW605" s="78" t="str">
        <f t="shared" si="64"/>
        <v>A</v>
      </c>
      <c r="CX605" s="82">
        <f t="shared" si="65"/>
        <v>3.4100000000000006</v>
      </c>
      <c r="CY605" s="82">
        <f t="shared" si="66"/>
        <v>3.4100000000000006</v>
      </c>
      <c r="CZ605" s="82">
        <f t="shared" si="67"/>
        <v>2.2000000000000002</v>
      </c>
      <c r="DA605" s="82">
        <f t="shared" si="68"/>
        <v>2.4750000000000001</v>
      </c>
      <c r="DB605" s="82">
        <f t="shared" si="69"/>
        <v>11.495000000000001</v>
      </c>
    </row>
    <row r="606" spans="98:106" ht="19.5">
      <c r="CT606" s="182">
        <f>'TABELA UNIFICADA 2024'!E599</f>
        <v>0</v>
      </c>
      <c r="CU606" s="23">
        <f>'TABELA UNIFICADA 2024'!F599</f>
        <v>2</v>
      </c>
      <c r="CV606" s="79" t="str">
        <f t="shared" si="63"/>
        <v>AA</v>
      </c>
      <c r="CW606" s="78" t="str">
        <f t="shared" si="64"/>
        <v>A</v>
      </c>
      <c r="CX606" s="82">
        <f t="shared" si="65"/>
        <v>3.4100000000000006</v>
      </c>
      <c r="CY606" s="82">
        <f t="shared" si="66"/>
        <v>3.4100000000000006</v>
      </c>
      <c r="CZ606" s="82">
        <f t="shared" si="67"/>
        <v>2.2000000000000002</v>
      </c>
      <c r="DA606" s="82">
        <f t="shared" si="68"/>
        <v>2.4750000000000001</v>
      </c>
      <c r="DB606" s="82">
        <f t="shared" si="69"/>
        <v>11.495000000000001</v>
      </c>
    </row>
    <row r="607" spans="98:106" ht="19.5">
      <c r="CT607" s="182">
        <f>'TABELA UNIFICADA 2024'!E600</f>
        <v>0</v>
      </c>
      <c r="CU607" s="23">
        <f>'TABELA UNIFICADA 2024'!F600</f>
        <v>1</v>
      </c>
      <c r="CV607" s="79" t="str">
        <f t="shared" si="63"/>
        <v>AA</v>
      </c>
      <c r="CW607" s="78" t="str">
        <f t="shared" si="64"/>
        <v>A</v>
      </c>
      <c r="CX607" s="82">
        <f t="shared" si="65"/>
        <v>3.4100000000000006</v>
      </c>
      <c r="CY607" s="82">
        <f t="shared" si="66"/>
        <v>3.4100000000000006</v>
      </c>
      <c r="CZ607" s="82">
        <f t="shared" si="67"/>
        <v>2.2000000000000002</v>
      </c>
      <c r="DA607" s="82">
        <f t="shared" si="68"/>
        <v>2.4750000000000001</v>
      </c>
      <c r="DB607" s="82">
        <f t="shared" si="69"/>
        <v>11.495000000000001</v>
      </c>
    </row>
    <row r="608" spans="98:106" ht="19.5">
      <c r="CT608" s="182">
        <f>'TABELA UNIFICADA 2024'!E601</f>
        <v>0</v>
      </c>
      <c r="CU608" s="23">
        <f>'TABELA UNIFICADA 2024'!F601</f>
        <v>1</v>
      </c>
      <c r="CV608" s="79" t="str">
        <f t="shared" si="63"/>
        <v>AA</v>
      </c>
      <c r="CW608" s="78" t="str">
        <f t="shared" si="64"/>
        <v>A</v>
      </c>
      <c r="CX608" s="82">
        <f t="shared" si="65"/>
        <v>3.4100000000000006</v>
      </c>
      <c r="CY608" s="82">
        <f t="shared" si="66"/>
        <v>3.4100000000000006</v>
      </c>
      <c r="CZ608" s="82">
        <f t="shared" si="67"/>
        <v>2.2000000000000002</v>
      </c>
      <c r="DA608" s="82">
        <f t="shared" si="68"/>
        <v>2.4750000000000001</v>
      </c>
      <c r="DB608" s="82">
        <f t="shared" si="69"/>
        <v>11.495000000000001</v>
      </c>
    </row>
    <row r="609" spans="98:106" ht="19.5">
      <c r="CT609" s="182">
        <f>'TABELA UNIFICADA 2024'!E602</f>
        <v>0</v>
      </c>
      <c r="CU609" s="23">
        <f>'TABELA UNIFICADA 2024'!F602</f>
        <v>772</v>
      </c>
      <c r="CV609" s="79" t="str">
        <f t="shared" si="63"/>
        <v>DD</v>
      </c>
      <c r="CW609" s="78" t="str">
        <f t="shared" si="64"/>
        <v>A</v>
      </c>
      <c r="CX609" s="82">
        <f t="shared" si="65"/>
        <v>2.1274999999999999</v>
      </c>
      <c r="CY609" s="82">
        <f t="shared" si="66"/>
        <v>2.1274999999999999</v>
      </c>
      <c r="CZ609" s="82">
        <f t="shared" si="67"/>
        <v>1.38</v>
      </c>
      <c r="DA609" s="82">
        <f t="shared" si="68"/>
        <v>1.4949999999999999</v>
      </c>
      <c r="DB609" s="82">
        <f t="shared" si="69"/>
        <v>7.13</v>
      </c>
    </row>
    <row r="610" spans="98:106" ht="19.5">
      <c r="CT610" s="182">
        <f>'TABELA UNIFICADA 2024'!E603</f>
        <v>0</v>
      </c>
      <c r="CU610" s="23">
        <f>'TABELA UNIFICADA 2024'!F603</f>
        <v>1</v>
      </c>
      <c r="CV610" s="79" t="str">
        <f t="shared" si="63"/>
        <v>AA</v>
      </c>
      <c r="CW610" s="78" t="str">
        <f t="shared" si="64"/>
        <v>A</v>
      </c>
      <c r="CX610" s="82">
        <f t="shared" si="65"/>
        <v>3.4100000000000006</v>
      </c>
      <c r="CY610" s="82">
        <f t="shared" si="66"/>
        <v>3.4100000000000006</v>
      </c>
      <c r="CZ610" s="82">
        <f t="shared" si="67"/>
        <v>2.2000000000000002</v>
      </c>
      <c r="DA610" s="82">
        <f t="shared" si="68"/>
        <v>2.4750000000000001</v>
      </c>
      <c r="DB610" s="82">
        <f t="shared" si="69"/>
        <v>11.495000000000001</v>
      </c>
    </row>
    <row r="611" spans="98:106" ht="19.5">
      <c r="CT611" s="182">
        <f>'TABELA UNIFICADA 2024'!E604</f>
        <v>0</v>
      </c>
      <c r="CU611" s="23">
        <f>'TABELA UNIFICADA 2024'!F604</f>
        <v>16</v>
      </c>
      <c r="CV611" s="79" t="str">
        <f t="shared" si="63"/>
        <v>BB</v>
      </c>
      <c r="CW611" s="78" t="str">
        <f t="shared" si="64"/>
        <v>A</v>
      </c>
      <c r="CX611" s="82">
        <f t="shared" si="65"/>
        <v>2.64</v>
      </c>
      <c r="CY611" s="82">
        <f t="shared" si="66"/>
        <v>2.5299999999999998</v>
      </c>
      <c r="CZ611" s="82">
        <f t="shared" si="67"/>
        <v>1.7600000000000002</v>
      </c>
      <c r="DA611" s="82">
        <f t="shared" si="68"/>
        <v>1.9800000000000002</v>
      </c>
      <c r="DB611" s="82">
        <f t="shared" si="69"/>
        <v>8.91</v>
      </c>
    </row>
    <row r="612" spans="98:106" ht="19.5">
      <c r="CT612" s="182">
        <f>'TABELA UNIFICADA 2024'!E605</f>
        <v>0</v>
      </c>
      <c r="CU612" s="23">
        <f>'TABELA UNIFICADA 2024'!F605</f>
        <v>2</v>
      </c>
      <c r="CV612" s="79" t="str">
        <f t="shared" si="63"/>
        <v>AA</v>
      </c>
      <c r="CW612" s="78" t="str">
        <f t="shared" si="64"/>
        <v>A</v>
      </c>
      <c r="CX612" s="82">
        <f t="shared" si="65"/>
        <v>3.4100000000000006</v>
      </c>
      <c r="CY612" s="82">
        <f t="shared" si="66"/>
        <v>3.4100000000000006</v>
      </c>
      <c r="CZ612" s="82">
        <f t="shared" si="67"/>
        <v>2.2000000000000002</v>
      </c>
      <c r="DA612" s="82">
        <f t="shared" si="68"/>
        <v>2.4750000000000001</v>
      </c>
      <c r="DB612" s="82">
        <f t="shared" si="69"/>
        <v>11.495000000000001</v>
      </c>
    </row>
    <row r="613" spans="98:106" ht="19.5">
      <c r="CT613" s="182">
        <f>'TABELA UNIFICADA 2024'!E606</f>
        <v>0</v>
      </c>
      <c r="CU613" s="23">
        <f>'TABELA UNIFICADA 2024'!F606</f>
        <v>2</v>
      </c>
      <c r="CV613" s="79" t="str">
        <f t="shared" ref="CV613:CV676" si="70">IF(CU613&lt;&gt;0,(IF(AND(CU613&lt;=10,ISBLANK(CU613)=FALSE),"AA",IF(AND(CU613&gt;10,CU613&lt;=59),"BB",IF(AND(CU613&gt;59,CU613&lt;=99),"CC",IF(CU613&gt;99,"DD","-"))))),"0")</f>
        <v>AA</v>
      </c>
      <c r="CW613" s="78" t="str">
        <f t="shared" ref="CW613:CW676" si="71">IF(CU613&lt;&gt;0,(IF(AND(CT613&lt;23,ISBLANK(CT613)=FALSE),"A",IF(AND(CT613&gt;=23,CT613&lt;31),"B",IF(AND(CT613&gt;=31,CT613&lt;39),"C",IF(AND(CT613&gt;=39,CT613&lt;=45),"D",IF(CT613&gt;45,"E","-")))))),0)</f>
        <v>A</v>
      </c>
      <c r="CX613" s="82">
        <f t="shared" ref="CX613:CX676" si="72">(IF(CV613="AA",IF(CW613="A",VLOOKUP(CW613,$B$2:$F$6,2,1),IF(CW613="B",VLOOKUP(CW613,$B$2:$F$6,2,1),IF(CW613="C",VLOOKUP(CW613,$B$2:$F$6,2,1),IF(CW613="D",VLOOKUP(CW613,$B$2:$F$6,2,1),IF(CW613="E",VLOOKUP(CW613,$B$2:$F$6,2,1),"-"))))),IF(CV613="BB",IF(CW613="A",VLOOKUP(CW613,$B$8:$F$12,2,1),IF(CW613="B",VLOOKUP(CW613,$B$8:$F$12,2,1),IF(CW613="C",VLOOKUP(CW613,$B$8:$F$12,2,1),IF(CW613="D",VLOOKUP(CW613,$B$8:$F$12,2,1),IF(CW613="E",VLOOKUP(CW613,$B$8:$F$12,2,1),"-"))))),IF(CV613="CC",IF(CW613="A",VLOOKUP(CW613,$B$14:$F$18,2,1),IF(CW613="B",VLOOKUP(CW613,$B$14:$F$18,2,1),IF(CW613="C",VLOOKUP(CW613,$B$14:$F$18,2,1),IF(CW613="D",VLOOKUP(CW613,$B$14:$F$18,2,1),IF(CW613="E",VLOOKUP(CW613,$B$14:$F$18,2,1),"-"))))),IF(CV613="DD",IF(CW613="A",VLOOKUP(CW613,$B$20:$F$24,2,1),IF(CW613="B",VLOOKUP(CW613,$B$20:$F$24,2,1),IF(CW613="C",VLOOKUP(CW613,$B$20:$F$24,2,1),IF(CW613="D",VLOOKUP(CW613,$B$20:$F$24,2,1),IF(CW613="E",VLOOKUP(CW613,$B$20:$F$24,2,1),0))))),0)))))</f>
        <v>3.4100000000000006</v>
      </c>
      <c r="CY613" s="82">
        <f t="shared" ref="CY613:CY676" si="73">(IF(CV613="AA",IF(CW613="A",VLOOKUP(CW613,$B$2:$F$6,3,1),IF(CW613="B",VLOOKUP(CW613,$B$2:$F$6,3,1),IF(CW613="C",VLOOKUP(CW613,$B$2:$F$6,3,1),IF(CW613="D",VLOOKUP(CW613,$B$2:$F$6,3,1),IF(CW613="E",VLOOKUP(CW613,$B$2:$F$6,3,1),"-"))))),IF(CV613="BB",IF(CW613="A",VLOOKUP(CW613,$B$8:$F$12,3,1),IF(CW613="B",VLOOKUP(CW613,$B$8:$F$12,3,1),IF(CW613="C",VLOOKUP(CW613,$B$8:$F$12,3,1),IF(CW613="D",VLOOKUP(CW613,$B$8:$F$12,3,1),IF(CW613="E",VLOOKUP(CW613,$B$8:$F$12,3,1),"-"))))),IF(CV613="CC",IF(CW613="A",VLOOKUP(CW613,$B$14:$F$18,3,1),IF(CW613="B",VLOOKUP(CW613,$B$14:$F$18,3,1),IF(CW613="C",VLOOKUP(CW613,$B$14:$F$18,3,1),IF(CW613="D",VLOOKUP(CW613,$B$14:$F$18,3,1),IF(CW613="E",VLOOKUP(CW613,$B$14:$F$18,3,1),"-"))))),IF(CV613="DD",IF(CW613="A",VLOOKUP(CW613,$B$20:$F$24,3,1),IF(CW613="B",VLOOKUP(CW613,$B$20:$F$24,3,1),IF(CW613="C",VLOOKUP(CW613,$B$20:$F$24,3,1),IF(CW613="D",VLOOKUP(CW613,$B$20:$F$24,3,1),IF(CW613="E",VLOOKUP(CW613,$B$20:$F$24,3,1),0))))),0)))))</f>
        <v>3.4100000000000006</v>
      </c>
      <c r="CZ613" s="82">
        <f t="shared" ref="CZ613:CZ676" si="74">(IF(CV613="AA",IF(CW613="A",VLOOKUP(CW613,$B$2:$F$6,4,1),IF(CW613="B",VLOOKUP(CW613,$B$2:$F$6,4,1),IF(CW613="C",VLOOKUP(CW613,$B$2:$F$6,4,1),IF(CW613="D",VLOOKUP(CW613,$B$2:$F$6,4,1),IF(CW613="E",VLOOKUP(CW613,$B$2:$F$6,4,1),"-"))))),IF(CV613="BB",IF(CW613="A",VLOOKUP(CW613,$B$8:$F$12,4,1),IF(CW613="B",VLOOKUP(CW613,$B$8:$F$12,4,1),IF(CW613="C",VLOOKUP(CW613,$B$8:$F$12,4,1),IF(CW613="D",VLOOKUP(CW613,$B$8:$F$12,4,1),IF(CW613="E",VLOOKUP(CW613,$B$8:$F$12,4,1),"-"))))),IF(CV613="CC",IF(CW613="A",VLOOKUP(CW613,$B$14:$F$18,4,1),IF(CW613="B",VLOOKUP(CW613,$B$14:$F$18,4,1),IF(CW613="C",VLOOKUP(CW613,$B$14:$F$18,4,1),IF(CW613="D",VLOOKUP(CW613,$B$14:$F$18,4,1),IF(CW613="E",VLOOKUP(CW613,$B$14:$F$18,4,1),"-"))))),IF(CV613="DD",IF(CW613="A",VLOOKUP(CW613,$B$20:$F$24,4,1),IF(CW613="B",VLOOKUP(CW613,$B$20:$F$24,4,1),IF(CW613="C",VLOOKUP(CW613,$B$20:$F$24,4,1),IF(CW613="D",VLOOKUP(CW613,$B$20:$F$24,4,1),IF(CW613="E",VLOOKUP(CW613,$B$20:$F$24,4,1),0))))),0)))))</f>
        <v>2.2000000000000002</v>
      </c>
      <c r="DA613" s="82">
        <f t="shared" ref="DA613:DA676" si="75">(IF(CV613="AA",IF(CW613="A",VLOOKUP(CW613,$B$2:$F$6,5,1),IF(CW613="B",VLOOKUP(CW613,$B$2:$F$6,5,1),IF(CW613="C",VLOOKUP(CW613,$B$2:$F$6,5,1),IF(CW613="D",VLOOKUP(CW613,$B$2:$F$6,5,1),IF(CW613="E",VLOOKUP(CW613,$B$2:$F$6,5,1),1))))),IF(CV613="BB",IF(CW613="A",VLOOKUP(CW613,$B$8:$F$12,5,1),IF(CW613="B",VLOOKUP(CW613,$B$8:$F$12,5,1),IF(CW613="C",VLOOKUP(CW613,$B$8:$F$12,5,1),IF(CW613="D",VLOOKUP(CW613,$B$8:$F$12,5,1),IF(CW613="E",VLOOKUP(CW613,$B$8:$F$12,5,1),1))))),IF(CV613="CC",IF(CW613="A",VLOOKUP(CW613,$B$14:$F$18,5,1),IF(CW613="B",VLOOKUP(CW613,$B$14:$F$18,5,1),IF(CW613="C",VLOOKUP(CW613,$B$14:$F$18,5,1),IF(CW613="D",VLOOKUP(CW613,$B$14:$F$18,5,1),IF(CW613="E",VLOOKUP(CW613,$B$14:$F$18,5,1),1))))),IF(CV613="DD",IF(CW613="A",VLOOKUP(CW613,$B$20:$F$24,5,1),IF(CW613="B",VLOOKUP(CW613,$B$20:$F$24,5,1),IF(CW613="C",VLOOKUP(CW613,$B$20:$F$24,5,1),IF(CW613="D",VLOOKUP(CW613,$B$20:$F$24,5,1),IF(CW613="E",VLOOKUP(CW613,$B$20:$F$24,5,1),1))))),0)))))</f>
        <v>2.4750000000000001</v>
      </c>
      <c r="DB613" s="82">
        <f t="shared" ref="DB613:DB676" si="76">SUM(CX613:DA613)</f>
        <v>11.495000000000001</v>
      </c>
    </row>
    <row r="614" spans="98:106" ht="19.5">
      <c r="CT614" s="182">
        <f>'TABELA UNIFICADA 2024'!E607</f>
        <v>0</v>
      </c>
      <c r="CU614" s="23">
        <f>'TABELA UNIFICADA 2024'!F607</f>
        <v>33</v>
      </c>
      <c r="CV614" s="79" t="str">
        <f t="shared" si="70"/>
        <v>BB</v>
      </c>
      <c r="CW614" s="78" t="str">
        <f t="shared" si="71"/>
        <v>A</v>
      </c>
      <c r="CX614" s="82">
        <f t="shared" si="72"/>
        <v>2.64</v>
      </c>
      <c r="CY614" s="82">
        <f t="shared" si="73"/>
        <v>2.5299999999999998</v>
      </c>
      <c r="CZ614" s="82">
        <f t="shared" si="74"/>
        <v>1.7600000000000002</v>
      </c>
      <c r="DA614" s="82">
        <f t="shared" si="75"/>
        <v>1.9800000000000002</v>
      </c>
      <c r="DB614" s="82">
        <f t="shared" si="76"/>
        <v>8.91</v>
      </c>
    </row>
    <row r="615" spans="98:106" ht="19.5">
      <c r="CT615" s="182">
        <f>'TABELA UNIFICADA 2024'!E608</f>
        <v>0</v>
      </c>
      <c r="CU615" s="23">
        <f>'TABELA UNIFICADA 2024'!F608</f>
        <v>1</v>
      </c>
      <c r="CV615" s="79" t="str">
        <f t="shared" si="70"/>
        <v>AA</v>
      </c>
      <c r="CW615" s="78" t="str">
        <f t="shared" si="71"/>
        <v>A</v>
      </c>
      <c r="CX615" s="82">
        <f t="shared" si="72"/>
        <v>3.4100000000000006</v>
      </c>
      <c r="CY615" s="82">
        <f t="shared" si="73"/>
        <v>3.4100000000000006</v>
      </c>
      <c r="CZ615" s="82">
        <f t="shared" si="74"/>
        <v>2.2000000000000002</v>
      </c>
      <c r="DA615" s="82">
        <f t="shared" si="75"/>
        <v>2.4750000000000001</v>
      </c>
      <c r="DB615" s="82">
        <f t="shared" si="76"/>
        <v>11.495000000000001</v>
      </c>
    </row>
    <row r="616" spans="98:106" ht="19.5">
      <c r="CT616" s="182">
        <f>'TABELA UNIFICADA 2024'!E609</f>
        <v>0</v>
      </c>
      <c r="CU616" s="23">
        <f>'TABELA UNIFICADA 2024'!F609</f>
        <v>2</v>
      </c>
      <c r="CV616" s="79" t="str">
        <f t="shared" si="70"/>
        <v>AA</v>
      </c>
      <c r="CW616" s="78" t="str">
        <f t="shared" si="71"/>
        <v>A</v>
      </c>
      <c r="CX616" s="82">
        <f t="shared" si="72"/>
        <v>3.4100000000000006</v>
      </c>
      <c r="CY616" s="82">
        <f t="shared" si="73"/>
        <v>3.4100000000000006</v>
      </c>
      <c r="CZ616" s="82">
        <f t="shared" si="74"/>
        <v>2.2000000000000002</v>
      </c>
      <c r="DA616" s="82">
        <f t="shared" si="75"/>
        <v>2.4750000000000001</v>
      </c>
      <c r="DB616" s="82">
        <f t="shared" si="76"/>
        <v>11.495000000000001</v>
      </c>
    </row>
    <row r="617" spans="98:106" ht="19.5">
      <c r="CT617" s="182">
        <f>'TABELA UNIFICADA 2024'!E610</f>
        <v>0</v>
      </c>
      <c r="CU617" s="23">
        <f>'TABELA UNIFICADA 2024'!F610</f>
        <v>33</v>
      </c>
      <c r="CV617" s="79" t="str">
        <f t="shared" si="70"/>
        <v>BB</v>
      </c>
      <c r="CW617" s="78" t="str">
        <f t="shared" si="71"/>
        <v>A</v>
      </c>
      <c r="CX617" s="82">
        <f t="shared" si="72"/>
        <v>2.64</v>
      </c>
      <c r="CY617" s="82">
        <f t="shared" si="73"/>
        <v>2.5299999999999998</v>
      </c>
      <c r="CZ617" s="82">
        <f t="shared" si="74"/>
        <v>1.7600000000000002</v>
      </c>
      <c r="DA617" s="82">
        <f t="shared" si="75"/>
        <v>1.9800000000000002</v>
      </c>
      <c r="DB617" s="82">
        <f t="shared" si="76"/>
        <v>8.91</v>
      </c>
    </row>
    <row r="618" spans="98:106" ht="19.5">
      <c r="CT618" s="182">
        <f>'TABELA UNIFICADA 2024'!E611</f>
        <v>0</v>
      </c>
      <c r="CU618" s="23">
        <f>'TABELA UNIFICADA 2024'!F611</f>
        <v>25</v>
      </c>
      <c r="CV618" s="79" t="str">
        <f t="shared" si="70"/>
        <v>BB</v>
      </c>
      <c r="CW618" s="78" t="str">
        <f t="shared" si="71"/>
        <v>A</v>
      </c>
      <c r="CX618" s="82">
        <f t="shared" si="72"/>
        <v>2.64</v>
      </c>
      <c r="CY618" s="82">
        <f t="shared" si="73"/>
        <v>2.5299999999999998</v>
      </c>
      <c r="CZ618" s="82">
        <f t="shared" si="74"/>
        <v>1.7600000000000002</v>
      </c>
      <c r="DA618" s="82">
        <f t="shared" si="75"/>
        <v>1.9800000000000002</v>
      </c>
      <c r="DB618" s="82">
        <f t="shared" si="76"/>
        <v>8.91</v>
      </c>
    </row>
    <row r="619" spans="98:106" ht="19.5">
      <c r="CT619" s="182">
        <f>'TABELA UNIFICADA 2024'!E612</f>
        <v>0</v>
      </c>
      <c r="CU619" s="23">
        <f>'TABELA UNIFICADA 2024'!F612</f>
        <v>3</v>
      </c>
      <c r="CV619" s="79" t="str">
        <f t="shared" si="70"/>
        <v>AA</v>
      </c>
      <c r="CW619" s="78" t="str">
        <f t="shared" si="71"/>
        <v>A</v>
      </c>
      <c r="CX619" s="82">
        <f t="shared" si="72"/>
        <v>3.4100000000000006</v>
      </c>
      <c r="CY619" s="82">
        <f t="shared" si="73"/>
        <v>3.4100000000000006</v>
      </c>
      <c r="CZ619" s="82">
        <f t="shared" si="74"/>
        <v>2.2000000000000002</v>
      </c>
      <c r="DA619" s="82">
        <f t="shared" si="75"/>
        <v>2.4750000000000001</v>
      </c>
      <c r="DB619" s="82">
        <f t="shared" si="76"/>
        <v>11.495000000000001</v>
      </c>
    </row>
    <row r="620" spans="98:106" ht="19.5">
      <c r="CT620" s="182">
        <f>'TABELA UNIFICADA 2024'!E613</f>
        <v>0</v>
      </c>
      <c r="CU620" s="23">
        <f>'TABELA UNIFICADA 2024'!F613</f>
        <v>5</v>
      </c>
      <c r="CV620" s="79" t="str">
        <f t="shared" si="70"/>
        <v>AA</v>
      </c>
      <c r="CW620" s="78" t="str">
        <f t="shared" si="71"/>
        <v>A</v>
      </c>
      <c r="CX620" s="82">
        <f t="shared" si="72"/>
        <v>3.4100000000000006</v>
      </c>
      <c r="CY620" s="82">
        <f t="shared" si="73"/>
        <v>3.4100000000000006</v>
      </c>
      <c r="CZ620" s="82">
        <f t="shared" si="74"/>
        <v>2.2000000000000002</v>
      </c>
      <c r="DA620" s="82">
        <f t="shared" si="75"/>
        <v>2.4750000000000001</v>
      </c>
      <c r="DB620" s="82">
        <f t="shared" si="76"/>
        <v>11.495000000000001</v>
      </c>
    </row>
    <row r="621" spans="98:106" ht="19.5">
      <c r="CT621" s="182">
        <f>'TABELA UNIFICADA 2024'!E614</f>
        <v>0</v>
      </c>
      <c r="CU621" s="23">
        <f>'TABELA UNIFICADA 2024'!F614</f>
        <v>1</v>
      </c>
      <c r="CV621" s="79" t="str">
        <f t="shared" si="70"/>
        <v>AA</v>
      </c>
      <c r="CW621" s="78" t="str">
        <f t="shared" si="71"/>
        <v>A</v>
      </c>
      <c r="CX621" s="82">
        <f t="shared" si="72"/>
        <v>3.4100000000000006</v>
      </c>
      <c r="CY621" s="82">
        <f t="shared" si="73"/>
        <v>3.4100000000000006</v>
      </c>
      <c r="CZ621" s="82">
        <f t="shared" si="74"/>
        <v>2.2000000000000002</v>
      </c>
      <c r="DA621" s="82">
        <f t="shared" si="75"/>
        <v>2.4750000000000001</v>
      </c>
      <c r="DB621" s="82">
        <f t="shared" si="76"/>
        <v>11.495000000000001</v>
      </c>
    </row>
    <row r="622" spans="98:106" ht="19.5">
      <c r="CT622" s="182">
        <f>'TABELA UNIFICADA 2024'!E615</f>
        <v>0</v>
      </c>
      <c r="CU622" s="23">
        <f>'TABELA UNIFICADA 2024'!F615</f>
        <v>2</v>
      </c>
      <c r="CV622" s="79" t="str">
        <f t="shared" si="70"/>
        <v>AA</v>
      </c>
      <c r="CW622" s="78" t="str">
        <f t="shared" si="71"/>
        <v>A</v>
      </c>
      <c r="CX622" s="82">
        <f t="shared" si="72"/>
        <v>3.4100000000000006</v>
      </c>
      <c r="CY622" s="82">
        <f t="shared" si="73"/>
        <v>3.4100000000000006</v>
      </c>
      <c r="CZ622" s="82">
        <f t="shared" si="74"/>
        <v>2.2000000000000002</v>
      </c>
      <c r="DA622" s="82">
        <f t="shared" si="75"/>
        <v>2.4750000000000001</v>
      </c>
      <c r="DB622" s="82">
        <f t="shared" si="76"/>
        <v>11.495000000000001</v>
      </c>
    </row>
    <row r="623" spans="98:106" ht="19.5">
      <c r="CT623" s="182">
        <f>'TABELA UNIFICADA 2024'!E616</f>
        <v>0</v>
      </c>
      <c r="CU623" s="23">
        <f>'TABELA UNIFICADA 2024'!F616</f>
        <v>1</v>
      </c>
      <c r="CV623" s="79" t="str">
        <f t="shared" si="70"/>
        <v>AA</v>
      </c>
      <c r="CW623" s="78" t="str">
        <f t="shared" si="71"/>
        <v>A</v>
      </c>
      <c r="CX623" s="82">
        <f t="shared" si="72"/>
        <v>3.4100000000000006</v>
      </c>
      <c r="CY623" s="82">
        <f t="shared" si="73"/>
        <v>3.4100000000000006</v>
      </c>
      <c r="CZ623" s="82">
        <f t="shared" si="74"/>
        <v>2.2000000000000002</v>
      </c>
      <c r="DA623" s="82">
        <f t="shared" si="75"/>
        <v>2.4750000000000001</v>
      </c>
      <c r="DB623" s="82">
        <f t="shared" si="76"/>
        <v>11.495000000000001</v>
      </c>
    </row>
    <row r="624" spans="98:106" ht="19.5">
      <c r="CT624" s="182">
        <f>'TABELA UNIFICADA 2024'!E617</f>
        <v>0</v>
      </c>
      <c r="CU624" s="23">
        <f>'TABELA UNIFICADA 2024'!F617</f>
        <v>2</v>
      </c>
      <c r="CV624" s="79" t="str">
        <f t="shared" si="70"/>
        <v>AA</v>
      </c>
      <c r="CW624" s="78" t="str">
        <f t="shared" si="71"/>
        <v>A</v>
      </c>
      <c r="CX624" s="82">
        <f t="shared" si="72"/>
        <v>3.4100000000000006</v>
      </c>
      <c r="CY624" s="82">
        <f t="shared" si="73"/>
        <v>3.4100000000000006</v>
      </c>
      <c r="CZ624" s="82">
        <f t="shared" si="74"/>
        <v>2.2000000000000002</v>
      </c>
      <c r="DA624" s="82">
        <f t="shared" si="75"/>
        <v>2.4750000000000001</v>
      </c>
      <c r="DB624" s="82">
        <f t="shared" si="76"/>
        <v>11.495000000000001</v>
      </c>
    </row>
    <row r="625" spans="98:106" ht="19.5">
      <c r="CT625" s="182">
        <f>'TABELA UNIFICADA 2024'!E618</f>
        <v>24</v>
      </c>
      <c r="CU625" s="23">
        <f>'TABELA UNIFICADA 2024'!F618</f>
        <v>55</v>
      </c>
      <c r="CV625" s="79" t="str">
        <f t="shared" si="70"/>
        <v>BB</v>
      </c>
      <c r="CW625" s="78" t="str">
        <f t="shared" si="71"/>
        <v>B</v>
      </c>
      <c r="CX625" s="82">
        <f t="shared" si="72"/>
        <v>2.75</v>
      </c>
      <c r="CY625" s="82">
        <f t="shared" si="73"/>
        <v>2.64</v>
      </c>
      <c r="CZ625" s="82">
        <f t="shared" si="74"/>
        <v>1.7600000000000002</v>
      </c>
      <c r="DA625" s="82">
        <f t="shared" si="75"/>
        <v>1.9800000000000002</v>
      </c>
      <c r="DB625" s="82">
        <f t="shared" si="76"/>
        <v>9.1300000000000008</v>
      </c>
    </row>
    <row r="626" spans="98:106" ht="19.5">
      <c r="CT626" s="182">
        <f>'TABELA UNIFICADA 2024'!E619</f>
        <v>28</v>
      </c>
      <c r="CU626" s="23">
        <f>'TABELA UNIFICADA 2024'!F619</f>
        <v>16</v>
      </c>
      <c r="CV626" s="79" t="str">
        <f t="shared" si="70"/>
        <v>BB</v>
      </c>
      <c r="CW626" s="78" t="str">
        <f t="shared" si="71"/>
        <v>B</v>
      </c>
      <c r="CX626" s="82">
        <f t="shared" si="72"/>
        <v>2.75</v>
      </c>
      <c r="CY626" s="82">
        <f t="shared" si="73"/>
        <v>2.64</v>
      </c>
      <c r="CZ626" s="82">
        <f t="shared" si="74"/>
        <v>1.7600000000000002</v>
      </c>
      <c r="DA626" s="82">
        <f t="shared" si="75"/>
        <v>1.9800000000000002</v>
      </c>
      <c r="DB626" s="82">
        <f t="shared" si="76"/>
        <v>9.1300000000000008</v>
      </c>
    </row>
    <row r="627" spans="98:106" ht="19.5">
      <c r="CT627" s="182">
        <f>'TABELA UNIFICADA 2024'!E620</f>
        <v>19</v>
      </c>
      <c r="CU627" s="23">
        <f>'TABELA UNIFICADA 2024'!F620</f>
        <v>54</v>
      </c>
      <c r="CV627" s="79" t="str">
        <f t="shared" si="70"/>
        <v>BB</v>
      </c>
      <c r="CW627" s="78" t="str">
        <f t="shared" si="71"/>
        <v>A</v>
      </c>
      <c r="CX627" s="82">
        <f t="shared" si="72"/>
        <v>2.64</v>
      </c>
      <c r="CY627" s="82">
        <f t="shared" si="73"/>
        <v>2.5299999999999998</v>
      </c>
      <c r="CZ627" s="82">
        <f t="shared" si="74"/>
        <v>1.7600000000000002</v>
      </c>
      <c r="DA627" s="82">
        <f t="shared" si="75"/>
        <v>1.9800000000000002</v>
      </c>
      <c r="DB627" s="82">
        <f t="shared" si="76"/>
        <v>8.91</v>
      </c>
    </row>
    <row r="628" spans="98:106" ht="19.5">
      <c r="CT628" s="182">
        <f>'TABELA UNIFICADA 2024'!E621</f>
        <v>19</v>
      </c>
      <c r="CU628" s="23">
        <f>'TABELA UNIFICADA 2024'!F621</f>
        <v>55</v>
      </c>
      <c r="CV628" s="79" t="str">
        <f t="shared" si="70"/>
        <v>BB</v>
      </c>
      <c r="CW628" s="78" t="str">
        <f t="shared" si="71"/>
        <v>A</v>
      </c>
      <c r="CX628" s="82">
        <f t="shared" si="72"/>
        <v>2.64</v>
      </c>
      <c r="CY628" s="82">
        <f t="shared" si="73"/>
        <v>2.5299999999999998</v>
      </c>
      <c r="CZ628" s="82">
        <f t="shared" si="74"/>
        <v>1.7600000000000002</v>
      </c>
      <c r="DA628" s="82">
        <f t="shared" si="75"/>
        <v>1.9800000000000002</v>
      </c>
      <c r="DB628" s="82">
        <f t="shared" si="76"/>
        <v>8.91</v>
      </c>
    </row>
    <row r="629" spans="98:106" ht="19.5">
      <c r="CT629" s="182">
        <f>'TABELA UNIFICADA 2024'!E622</f>
        <v>28</v>
      </c>
      <c r="CU629" s="23">
        <f>'TABELA UNIFICADA 2024'!F622</f>
        <v>22</v>
      </c>
      <c r="CV629" s="79" t="str">
        <f t="shared" si="70"/>
        <v>BB</v>
      </c>
      <c r="CW629" s="78" t="str">
        <f t="shared" si="71"/>
        <v>B</v>
      </c>
      <c r="CX629" s="82">
        <f t="shared" si="72"/>
        <v>2.75</v>
      </c>
      <c r="CY629" s="82">
        <f t="shared" si="73"/>
        <v>2.64</v>
      </c>
      <c r="CZ629" s="82">
        <f t="shared" si="74"/>
        <v>1.7600000000000002</v>
      </c>
      <c r="DA629" s="82">
        <f t="shared" si="75"/>
        <v>1.9800000000000002</v>
      </c>
      <c r="DB629" s="82">
        <f t="shared" si="76"/>
        <v>9.1300000000000008</v>
      </c>
    </row>
    <row r="630" spans="98:106" ht="19.5">
      <c r="CT630" s="182">
        <f>'TABELA UNIFICADA 2024'!E623</f>
        <v>38</v>
      </c>
      <c r="CU630" s="23">
        <f>'TABELA UNIFICADA 2024'!F623</f>
        <v>22</v>
      </c>
      <c r="CV630" s="79" t="str">
        <f t="shared" si="70"/>
        <v>BB</v>
      </c>
      <c r="CW630" s="78" t="str">
        <f t="shared" si="71"/>
        <v>C</v>
      </c>
      <c r="CX630" s="82">
        <f t="shared" si="72"/>
        <v>3.8500000000000005</v>
      </c>
      <c r="CY630" s="82">
        <f t="shared" si="73"/>
        <v>3.5200000000000005</v>
      </c>
      <c r="CZ630" s="82">
        <f t="shared" si="74"/>
        <v>1.7600000000000002</v>
      </c>
      <c r="DA630" s="82">
        <f t="shared" si="75"/>
        <v>1.9800000000000002</v>
      </c>
      <c r="DB630" s="82">
        <f t="shared" si="76"/>
        <v>11.110000000000001</v>
      </c>
    </row>
    <row r="631" spans="98:106" ht="19.5">
      <c r="CT631" s="182">
        <f>'TABELA UNIFICADA 2024'!E624</f>
        <v>42</v>
      </c>
      <c r="CU631" s="23">
        <f>'TABELA UNIFICADA 2024'!F624</f>
        <v>22</v>
      </c>
      <c r="CV631" s="79" t="str">
        <f t="shared" si="70"/>
        <v>BB</v>
      </c>
      <c r="CW631" s="78" t="str">
        <f t="shared" si="71"/>
        <v>D</v>
      </c>
      <c r="CX631" s="82">
        <f t="shared" si="72"/>
        <v>4.95</v>
      </c>
      <c r="CY631" s="82">
        <f t="shared" si="73"/>
        <v>5.5</v>
      </c>
      <c r="CZ631" s="82">
        <f t="shared" si="74"/>
        <v>2.75</v>
      </c>
      <c r="DA631" s="82">
        <f t="shared" si="75"/>
        <v>4.29</v>
      </c>
      <c r="DB631" s="82">
        <f t="shared" si="76"/>
        <v>17.489999999999998</v>
      </c>
    </row>
    <row r="632" spans="98:106" ht="19.5">
      <c r="CT632" s="182">
        <f>'TABELA UNIFICADA 2024'!E625</f>
        <v>25.4</v>
      </c>
      <c r="CU632" s="23">
        <f>'TABELA UNIFICADA 2024'!F625</f>
        <v>40</v>
      </c>
      <c r="CV632" s="79" t="str">
        <f t="shared" si="70"/>
        <v>BB</v>
      </c>
      <c r="CW632" s="78" t="str">
        <f t="shared" si="71"/>
        <v>B</v>
      </c>
      <c r="CX632" s="82">
        <f t="shared" si="72"/>
        <v>2.75</v>
      </c>
      <c r="CY632" s="82">
        <f t="shared" si="73"/>
        <v>2.64</v>
      </c>
      <c r="CZ632" s="82">
        <f t="shared" si="74"/>
        <v>1.7600000000000002</v>
      </c>
      <c r="DA632" s="82">
        <f t="shared" si="75"/>
        <v>1.9800000000000002</v>
      </c>
      <c r="DB632" s="82">
        <f t="shared" si="76"/>
        <v>9.1300000000000008</v>
      </c>
    </row>
    <row r="633" spans="98:106" ht="19.5">
      <c r="CT633" s="182">
        <f>'TABELA UNIFICADA 2024'!E626</f>
        <v>25.4</v>
      </c>
      <c r="CU633" s="23">
        <f>'TABELA UNIFICADA 2024'!F626</f>
        <v>1</v>
      </c>
      <c r="CV633" s="79" t="str">
        <f t="shared" si="70"/>
        <v>AA</v>
      </c>
      <c r="CW633" s="78" t="str">
        <f t="shared" si="71"/>
        <v>B</v>
      </c>
      <c r="CX633" s="82">
        <f t="shared" si="72"/>
        <v>3.5200000000000005</v>
      </c>
      <c r="CY633" s="82">
        <f t="shared" si="73"/>
        <v>3.5200000000000005</v>
      </c>
      <c r="CZ633" s="82">
        <f t="shared" si="74"/>
        <v>2.2000000000000002</v>
      </c>
      <c r="DA633" s="82">
        <f t="shared" si="75"/>
        <v>2.4750000000000001</v>
      </c>
      <c r="DB633" s="82">
        <f t="shared" si="76"/>
        <v>11.715000000000002</v>
      </c>
    </row>
    <row r="634" spans="98:106" ht="19.5">
      <c r="CT634" s="182">
        <f>'TABELA UNIFICADA 2024'!E627</f>
        <v>35</v>
      </c>
      <c r="CU634" s="23">
        <f>'TABELA UNIFICADA 2024'!F627</f>
        <v>10</v>
      </c>
      <c r="CV634" s="79" t="str">
        <f t="shared" si="70"/>
        <v>AA</v>
      </c>
      <c r="CW634" s="78" t="str">
        <f t="shared" si="71"/>
        <v>C</v>
      </c>
      <c r="CX634" s="82">
        <f t="shared" si="72"/>
        <v>4.8400000000000007</v>
      </c>
      <c r="CY634" s="82">
        <f t="shared" si="73"/>
        <v>5.1700000000000008</v>
      </c>
      <c r="CZ634" s="82">
        <f t="shared" si="74"/>
        <v>2.2000000000000002</v>
      </c>
      <c r="DA634" s="82">
        <f t="shared" si="75"/>
        <v>2.4750000000000001</v>
      </c>
      <c r="DB634" s="82">
        <f t="shared" si="76"/>
        <v>14.685</v>
      </c>
    </row>
    <row r="635" spans="98:106" ht="19.5">
      <c r="CT635" s="182">
        <f>'TABELA UNIFICADA 2024'!E628</f>
        <v>45</v>
      </c>
      <c r="CU635" s="23">
        <f>'TABELA UNIFICADA 2024'!F628</f>
        <v>10</v>
      </c>
      <c r="CV635" s="79" t="str">
        <f t="shared" si="70"/>
        <v>AA</v>
      </c>
      <c r="CW635" s="78" t="str">
        <f t="shared" si="71"/>
        <v>D</v>
      </c>
      <c r="CX635" s="82">
        <f t="shared" si="72"/>
        <v>6.2700000000000005</v>
      </c>
      <c r="CY635" s="82">
        <f t="shared" si="73"/>
        <v>7.48</v>
      </c>
      <c r="CZ635" s="82">
        <f t="shared" si="74"/>
        <v>3.5200000000000005</v>
      </c>
      <c r="DA635" s="82">
        <f t="shared" si="75"/>
        <v>4.620000000000001</v>
      </c>
      <c r="DB635" s="82">
        <f t="shared" si="76"/>
        <v>21.89</v>
      </c>
    </row>
    <row r="636" spans="98:106" ht="19.5">
      <c r="CT636" s="182">
        <f>'TABELA UNIFICADA 2024'!E629</f>
        <v>0</v>
      </c>
      <c r="CU636" s="23">
        <f>'TABELA UNIFICADA 2024'!F629</f>
        <v>3</v>
      </c>
      <c r="CV636" s="79" t="str">
        <f t="shared" si="70"/>
        <v>AA</v>
      </c>
      <c r="CW636" s="78" t="str">
        <f t="shared" si="71"/>
        <v>A</v>
      </c>
      <c r="CX636" s="82">
        <f t="shared" si="72"/>
        <v>3.4100000000000006</v>
      </c>
      <c r="CY636" s="82">
        <f t="shared" si="73"/>
        <v>3.4100000000000006</v>
      </c>
      <c r="CZ636" s="82">
        <f t="shared" si="74"/>
        <v>2.2000000000000002</v>
      </c>
      <c r="DA636" s="82">
        <f t="shared" si="75"/>
        <v>2.4750000000000001</v>
      </c>
      <c r="DB636" s="82">
        <f t="shared" si="76"/>
        <v>11.495000000000001</v>
      </c>
    </row>
    <row r="637" spans="98:106" ht="19.5">
      <c r="CT637" s="182">
        <f>'TABELA UNIFICADA 2024'!E630</f>
        <v>0</v>
      </c>
      <c r="CU637" s="23">
        <f>'TABELA UNIFICADA 2024'!F630</f>
        <v>3</v>
      </c>
      <c r="CV637" s="79" t="str">
        <f t="shared" si="70"/>
        <v>AA</v>
      </c>
      <c r="CW637" s="78" t="str">
        <f t="shared" si="71"/>
        <v>A</v>
      </c>
      <c r="CX637" s="82">
        <f t="shared" si="72"/>
        <v>3.4100000000000006</v>
      </c>
      <c r="CY637" s="82">
        <f t="shared" si="73"/>
        <v>3.4100000000000006</v>
      </c>
      <c r="CZ637" s="82">
        <f t="shared" si="74"/>
        <v>2.2000000000000002</v>
      </c>
      <c r="DA637" s="82">
        <f t="shared" si="75"/>
        <v>2.4750000000000001</v>
      </c>
      <c r="DB637" s="82">
        <f t="shared" si="76"/>
        <v>11.495000000000001</v>
      </c>
    </row>
    <row r="638" spans="98:106" ht="19.5">
      <c r="CT638" s="182">
        <f>'TABELA UNIFICADA 2024'!E631</f>
        <v>0</v>
      </c>
      <c r="CU638" s="23">
        <f>'TABELA UNIFICADA 2024'!F631</f>
        <v>1</v>
      </c>
      <c r="CV638" s="79" t="str">
        <f t="shared" si="70"/>
        <v>AA</v>
      </c>
      <c r="CW638" s="78" t="str">
        <f t="shared" si="71"/>
        <v>A</v>
      </c>
      <c r="CX638" s="82">
        <f t="shared" si="72"/>
        <v>3.4100000000000006</v>
      </c>
      <c r="CY638" s="82">
        <f t="shared" si="73"/>
        <v>3.4100000000000006</v>
      </c>
      <c r="CZ638" s="82">
        <f t="shared" si="74"/>
        <v>2.2000000000000002</v>
      </c>
      <c r="DA638" s="82">
        <f t="shared" si="75"/>
        <v>2.4750000000000001</v>
      </c>
      <c r="DB638" s="82">
        <f t="shared" si="76"/>
        <v>11.495000000000001</v>
      </c>
    </row>
    <row r="639" spans="98:106" ht="19.5">
      <c r="CT639" s="182">
        <f>'TABELA UNIFICADA 2024'!E632</f>
        <v>0</v>
      </c>
      <c r="CU639" s="23">
        <f>'TABELA UNIFICADA 2024'!F632</f>
        <v>1</v>
      </c>
      <c r="CV639" s="79" t="str">
        <f t="shared" si="70"/>
        <v>AA</v>
      </c>
      <c r="CW639" s="78" t="str">
        <f t="shared" si="71"/>
        <v>A</v>
      </c>
      <c r="CX639" s="82">
        <f t="shared" si="72"/>
        <v>3.4100000000000006</v>
      </c>
      <c r="CY639" s="82">
        <f t="shared" si="73"/>
        <v>3.4100000000000006</v>
      </c>
      <c r="CZ639" s="82">
        <f t="shared" si="74"/>
        <v>2.2000000000000002</v>
      </c>
      <c r="DA639" s="82">
        <f t="shared" si="75"/>
        <v>2.4750000000000001</v>
      </c>
      <c r="DB639" s="82">
        <f t="shared" si="76"/>
        <v>11.495000000000001</v>
      </c>
    </row>
    <row r="640" spans="98:106" ht="19.5">
      <c r="CT640" s="182">
        <f>'TABELA UNIFICADA 2024'!E633</f>
        <v>0</v>
      </c>
      <c r="CU640" s="23">
        <f>'TABELA UNIFICADA 2024'!F633</f>
        <v>1</v>
      </c>
      <c r="CV640" s="79" t="str">
        <f t="shared" si="70"/>
        <v>AA</v>
      </c>
      <c r="CW640" s="78" t="str">
        <f t="shared" si="71"/>
        <v>A</v>
      </c>
      <c r="CX640" s="82">
        <f t="shared" si="72"/>
        <v>3.4100000000000006</v>
      </c>
      <c r="CY640" s="82">
        <f t="shared" si="73"/>
        <v>3.4100000000000006</v>
      </c>
      <c r="CZ640" s="82">
        <f t="shared" si="74"/>
        <v>2.2000000000000002</v>
      </c>
      <c r="DA640" s="82">
        <f t="shared" si="75"/>
        <v>2.4750000000000001</v>
      </c>
      <c r="DB640" s="82">
        <f t="shared" si="76"/>
        <v>11.495000000000001</v>
      </c>
    </row>
    <row r="641" spans="98:106" ht="19.5">
      <c r="CT641" s="182">
        <f>'TABELA UNIFICADA 2024'!E634</f>
        <v>0</v>
      </c>
      <c r="CU641" s="23">
        <f>'TABELA UNIFICADA 2024'!F634</f>
        <v>23</v>
      </c>
      <c r="CV641" s="79" t="str">
        <f t="shared" si="70"/>
        <v>BB</v>
      </c>
      <c r="CW641" s="78" t="str">
        <f t="shared" si="71"/>
        <v>A</v>
      </c>
      <c r="CX641" s="82">
        <f t="shared" si="72"/>
        <v>2.64</v>
      </c>
      <c r="CY641" s="82">
        <f t="shared" si="73"/>
        <v>2.5299999999999998</v>
      </c>
      <c r="CZ641" s="82">
        <f t="shared" si="74"/>
        <v>1.7600000000000002</v>
      </c>
      <c r="DA641" s="82">
        <f t="shared" si="75"/>
        <v>1.9800000000000002</v>
      </c>
      <c r="DB641" s="82">
        <f t="shared" si="76"/>
        <v>8.91</v>
      </c>
    </row>
    <row r="642" spans="98:106" ht="19.5">
      <c r="CT642" s="182">
        <f>'TABELA UNIFICADA 2024'!E635</f>
        <v>0</v>
      </c>
      <c r="CU642" s="23">
        <f>'TABELA UNIFICADA 2024'!F635</f>
        <v>1</v>
      </c>
      <c r="CV642" s="79" t="str">
        <f t="shared" si="70"/>
        <v>AA</v>
      </c>
      <c r="CW642" s="78" t="str">
        <f t="shared" si="71"/>
        <v>A</v>
      </c>
      <c r="CX642" s="82">
        <f t="shared" si="72"/>
        <v>3.4100000000000006</v>
      </c>
      <c r="CY642" s="82">
        <f t="shared" si="73"/>
        <v>3.4100000000000006</v>
      </c>
      <c r="CZ642" s="82">
        <f t="shared" si="74"/>
        <v>2.2000000000000002</v>
      </c>
      <c r="DA642" s="82">
        <f t="shared" si="75"/>
        <v>2.4750000000000001</v>
      </c>
      <c r="DB642" s="82">
        <f t="shared" si="76"/>
        <v>11.495000000000001</v>
      </c>
    </row>
    <row r="643" spans="98:106" ht="19.5">
      <c r="CT643" s="182">
        <f>'TABELA UNIFICADA 2024'!E636</f>
        <v>0</v>
      </c>
      <c r="CU643" s="23">
        <f>'TABELA UNIFICADA 2024'!F636</f>
        <v>5</v>
      </c>
      <c r="CV643" s="79" t="str">
        <f t="shared" si="70"/>
        <v>AA</v>
      </c>
      <c r="CW643" s="78" t="str">
        <f t="shared" si="71"/>
        <v>A</v>
      </c>
      <c r="CX643" s="82">
        <f t="shared" si="72"/>
        <v>3.4100000000000006</v>
      </c>
      <c r="CY643" s="82">
        <f t="shared" si="73"/>
        <v>3.4100000000000006</v>
      </c>
      <c r="CZ643" s="82">
        <f t="shared" si="74"/>
        <v>2.2000000000000002</v>
      </c>
      <c r="DA643" s="82">
        <f t="shared" si="75"/>
        <v>2.4750000000000001</v>
      </c>
      <c r="DB643" s="82">
        <f t="shared" si="76"/>
        <v>11.495000000000001</v>
      </c>
    </row>
    <row r="644" spans="98:106" ht="19.5">
      <c r="CT644" s="182">
        <f>'TABELA UNIFICADA 2024'!E637</f>
        <v>0</v>
      </c>
      <c r="CU644" s="23">
        <f>'TABELA UNIFICADA 2024'!F637</f>
        <v>3</v>
      </c>
      <c r="CV644" s="79" t="str">
        <f t="shared" si="70"/>
        <v>AA</v>
      </c>
      <c r="CW644" s="78" t="str">
        <f t="shared" si="71"/>
        <v>A</v>
      </c>
      <c r="CX644" s="82">
        <f t="shared" si="72"/>
        <v>3.4100000000000006</v>
      </c>
      <c r="CY644" s="82">
        <f t="shared" si="73"/>
        <v>3.4100000000000006</v>
      </c>
      <c r="CZ644" s="82">
        <f t="shared" si="74"/>
        <v>2.2000000000000002</v>
      </c>
      <c r="DA644" s="82">
        <f t="shared" si="75"/>
        <v>2.4750000000000001</v>
      </c>
      <c r="DB644" s="82">
        <f t="shared" si="76"/>
        <v>11.495000000000001</v>
      </c>
    </row>
    <row r="645" spans="98:106" ht="19.5">
      <c r="CT645" s="182">
        <f>'TABELA UNIFICADA 2024'!E638</f>
        <v>24</v>
      </c>
      <c r="CU645" s="23">
        <f>'TABELA UNIFICADA 2024'!F638</f>
        <v>44</v>
      </c>
      <c r="CV645" s="79" t="str">
        <f t="shared" si="70"/>
        <v>BB</v>
      </c>
      <c r="CW645" s="78" t="str">
        <f t="shared" si="71"/>
        <v>B</v>
      </c>
      <c r="CX645" s="82">
        <f t="shared" si="72"/>
        <v>2.75</v>
      </c>
      <c r="CY645" s="82">
        <f t="shared" si="73"/>
        <v>2.64</v>
      </c>
      <c r="CZ645" s="82">
        <f t="shared" si="74"/>
        <v>1.7600000000000002</v>
      </c>
      <c r="DA645" s="82">
        <f t="shared" si="75"/>
        <v>1.9800000000000002</v>
      </c>
      <c r="DB645" s="82">
        <f t="shared" si="76"/>
        <v>9.1300000000000008</v>
      </c>
    </row>
    <row r="646" spans="98:106" ht="19.5">
      <c r="CT646" s="182">
        <f>'TABELA UNIFICADA 2024'!E639</f>
        <v>34.909999999999997</v>
      </c>
      <c r="CU646" s="23">
        <f>'TABELA UNIFICADA 2024'!F639</f>
        <v>33</v>
      </c>
      <c r="CV646" s="79" t="str">
        <f t="shared" si="70"/>
        <v>BB</v>
      </c>
      <c r="CW646" s="78" t="str">
        <f t="shared" si="71"/>
        <v>C</v>
      </c>
      <c r="CX646" s="82">
        <f t="shared" si="72"/>
        <v>3.8500000000000005</v>
      </c>
      <c r="CY646" s="82">
        <f t="shared" si="73"/>
        <v>3.5200000000000005</v>
      </c>
      <c r="CZ646" s="82">
        <f t="shared" si="74"/>
        <v>1.7600000000000002</v>
      </c>
      <c r="DA646" s="82">
        <f t="shared" si="75"/>
        <v>1.9800000000000002</v>
      </c>
      <c r="DB646" s="82">
        <f t="shared" si="76"/>
        <v>11.110000000000001</v>
      </c>
    </row>
    <row r="647" spans="98:106" ht="19.5">
      <c r="CT647" s="182">
        <f>'TABELA UNIFICADA 2024'!E640</f>
        <v>0</v>
      </c>
      <c r="CU647" s="23">
        <f>'TABELA UNIFICADA 2024'!F640</f>
        <v>1</v>
      </c>
      <c r="CV647" s="79" t="str">
        <f t="shared" si="70"/>
        <v>AA</v>
      </c>
      <c r="CW647" s="78" t="str">
        <f t="shared" si="71"/>
        <v>A</v>
      </c>
      <c r="CX647" s="82">
        <f t="shared" si="72"/>
        <v>3.4100000000000006</v>
      </c>
      <c r="CY647" s="82">
        <f t="shared" si="73"/>
        <v>3.4100000000000006</v>
      </c>
      <c r="CZ647" s="82">
        <f t="shared" si="74"/>
        <v>2.2000000000000002</v>
      </c>
      <c r="DA647" s="82">
        <f t="shared" si="75"/>
        <v>2.4750000000000001</v>
      </c>
      <c r="DB647" s="82">
        <f t="shared" si="76"/>
        <v>11.495000000000001</v>
      </c>
    </row>
    <row r="648" spans="98:106" ht="19.5">
      <c r="CT648" s="182">
        <f>'TABELA UNIFICADA 2024'!E641</f>
        <v>0</v>
      </c>
      <c r="CU648" s="23">
        <f>'TABELA UNIFICADA 2024'!F641</f>
        <v>1</v>
      </c>
      <c r="CV648" s="79" t="str">
        <f t="shared" si="70"/>
        <v>AA</v>
      </c>
      <c r="CW648" s="78" t="str">
        <f t="shared" si="71"/>
        <v>A</v>
      </c>
      <c r="CX648" s="82">
        <f t="shared" si="72"/>
        <v>3.4100000000000006</v>
      </c>
      <c r="CY648" s="82">
        <f t="shared" si="73"/>
        <v>3.4100000000000006</v>
      </c>
      <c r="CZ648" s="82">
        <f t="shared" si="74"/>
        <v>2.2000000000000002</v>
      </c>
      <c r="DA648" s="82">
        <f t="shared" si="75"/>
        <v>2.4750000000000001</v>
      </c>
      <c r="DB648" s="82">
        <f t="shared" si="76"/>
        <v>11.495000000000001</v>
      </c>
    </row>
    <row r="649" spans="98:106" ht="19.5">
      <c r="CT649" s="182">
        <f>'TABELA UNIFICADA 2024'!E642</f>
        <v>0</v>
      </c>
      <c r="CU649" s="23">
        <f>'TABELA UNIFICADA 2024'!F642</f>
        <v>1</v>
      </c>
      <c r="CV649" s="79" t="str">
        <f t="shared" si="70"/>
        <v>AA</v>
      </c>
      <c r="CW649" s="78" t="str">
        <f t="shared" si="71"/>
        <v>A</v>
      </c>
      <c r="CX649" s="82">
        <f t="shared" si="72"/>
        <v>3.4100000000000006</v>
      </c>
      <c r="CY649" s="82">
        <f t="shared" si="73"/>
        <v>3.4100000000000006</v>
      </c>
      <c r="CZ649" s="82">
        <f t="shared" si="74"/>
        <v>2.2000000000000002</v>
      </c>
      <c r="DA649" s="82">
        <f t="shared" si="75"/>
        <v>2.4750000000000001</v>
      </c>
      <c r="DB649" s="82">
        <f t="shared" si="76"/>
        <v>11.495000000000001</v>
      </c>
    </row>
    <row r="650" spans="98:106" ht="19.5">
      <c r="CT650" s="182">
        <f>'TABELA UNIFICADA 2024'!E643</f>
        <v>28</v>
      </c>
      <c r="CU650" s="23">
        <f>'TABELA UNIFICADA 2024'!F643</f>
        <v>3</v>
      </c>
      <c r="CV650" s="79" t="str">
        <f t="shared" si="70"/>
        <v>AA</v>
      </c>
      <c r="CW650" s="78" t="str">
        <f t="shared" si="71"/>
        <v>B</v>
      </c>
      <c r="CX650" s="82">
        <f t="shared" si="72"/>
        <v>3.5200000000000005</v>
      </c>
      <c r="CY650" s="82">
        <f t="shared" si="73"/>
        <v>3.5200000000000005</v>
      </c>
      <c r="CZ650" s="82">
        <f t="shared" si="74"/>
        <v>2.2000000000000002</v>
      </c>
      <c r="DA650" s="82">
        <f t="shared" si="75"/>
        <v>2.4750000000000001</v>
      </c>
      <c r="DB650" s="82">
        <f t="shared" si="76"/>
        <v>11.715000000000002</v>
      </c>
    </row>
    <row r="651" spans="98:106" ht="19.5">
      <c r="CT651" s="182">
        <f>'TABELA UNIFICADA 2024'!E644</f>
        <v>19</v>
      </c>
      <c r="CU651" s="23">
        <f>'TABELA UNIFICADA 2024'!F644</f>
        <v>1</v>
      </c>
      <c r="CV651" s="79" t="str">
        <f t="shared" si="70"/>
        <v>AA</v>
      </c>
      <c r="CW651" s="78" t="str">
        <f t="shared" si="71"/>
        <v>A</v>
      </c>
      <c r="CX651" s="82">
        <f t="shared" si="72"/>
        <v>3.4100000000000006</v>
      </c>
      <c r="CY651" s="82">
        <f t="shared" si="73"/>
        <v>3.4100000000000006</v>
      </c>
      <c r="CZ651" s="82">
        <f t="shared" si="74"/>
        <v>2.2000000000000002</v>
      </c>
      <c r="DA651" s="82">
        <f t="shared" si="75"/>
        <v>2.4750000000000001</v>
      </c>
      <c r="DB651" s="82">
        <f t="shared" si="76"/>
        <v>11.495000000000001</v>
      </c>
    </row>
    <row r="652" spans="98:106" ht="19.5">
      <c r="CT652" s="182">
        <f>'TABELA UNIFICADA 2024'!E645</f>
        <v>19.05</v>
      </c>
      <c r="CU652" s="23">
        <f>'TABELA UNIFICADA 2024'!F645</f>
        <v>2</v>
      </c>
      <c r="CV652" s="79" t="str">
        <f t="shared" si="70"/>
        <v>AA</v>
      </c>
      <c r="CW652" s="78" t="str">
        <f t="shared" si="71"/>
        <v>A</v>
      </c>
      <c r="CX652" s="82">
        <f t="shared" si="72"/>
        <v>3.4100000000000006</v>
      </c>
      <c r="CY652" s="82">
        <f t="shared" si="73"/>
        <v>3.4100000000000006</v>
      </c>
      <c r="CZ652" s="82">
        <f t="shared" si="74"/>
        <v>2.2000000000000002</v>
      </c>
      <c r="DA652" s="82">
        <f t="shared" si="75"/>
        <v>2.4750000000000001</v>
      </c>
      <c r="DB652" s="82">
        <f t="shared" si="76"/>
        <v>11.495000000000001</v>
      </c>
    </row>
    <row r="653" spans="98:106" ht="19.5">
      <c r="CT653" s="182">
        <f>'TABELA UNIFICADA 2024'!E646</f>
        <v>19.05</v>
      </c>
      <c r="CU653" s="23">
        <f>'TABELA UNIFICADA 2024'!F646</f>
        <v>1</v>
      </c>
      <c r="CV653" s="79" t="str">
        <f t="shared" si="70"/>
        <v>AA</v>
      </c>
      <c r="CW653" s="78" t="str">
        <f t="shared" si="71"/>
        <v>A</v>
      </c>
      <c r="CX653" s="82">
        <f t="shared" si="72"/>
        <v>3.4100000000000006</v>
      </c>
      <c r="CY653" s="82">
        <f t="shared" si="73"/>
        <v>3.4100000000000006</v>
      </c>
      <c r="CZ653" s="82">
        <f t="shared" si="74"/>
        <v>2.2000000000000002</v>
      </c>
      <c r="DA653" s="82">
        <f t="shared" si="75"/>
        <v>2.4750000000000001</v>
      </c>
      <c r="DB653" s="82">
        <f t="shared" si="76"/>
        <v>11.495000000000001</v>
      </c>
    </row>
    <row r="654" spans="98:106" ht="19.5">
      <c r="CT654" s="182">
        <f>'TABELA UNIFICADA 2024'!E647</f>
        <v>19</v>
      </c>
      <c r="CU654" s="23">
        <f>'TABELA UNIFICADA 2024'!F647</f>
        <v>3</v>
      </c>
      <c r="CV654" s="79" t="str">
        <f t="shared" si="70"/>
        <v>AA</v>
      </c>
      <c r="CW654" s="78" t="str">
        <f t="shared" si="71"/>
        <v>A</v>
      </c>
      <c r="CX654" s="82">
        <f t="shared" si="72"/>
        <v>3.4100000000000006</v>
      </c>
      <c r="CY654" s="82">
        <f t="shared" si="73"/>
        <v>3.4100000000000006</v>
      </c>
      <c r="CZ654" s="82">
        <f t="shared" si="74"/>
        <v>2.2000000000000002</v>
      </c>
      <c r="DA654" s="82">
        <f t="shared" si="75"/>
        <v>2.4750000000000001</v>
      </c>
      <c r="DB654" s="82">
        <f t="shared" si="76"/>
        <v>11.495000000000001</v>
      </c>
    </row>
    <row r="655" spans="98:106" ht="19.5">
      <c r="CT655" s="182">
        <f>'TABELA UNIFICADA 2024'!E648</f>
        <v>19</v>
      </c>
      <c r="CU655" s="23">
        <f>'TABELA UNIFICADA 2024'!F648</f>
        <v>1</v>
      </c>
      <c r="CV655" s="79" t="str">
        <f t="shared" si="70"/>
        <v>AA</v>
      </c>
      <c r="CW655" s="78" t="str">
        <f t="shared" si="71"/>
        <v>A</v>
      </c>
      <c r="CX655" s="82">
        <f t="shared" si="72"/>
        <v>3.4100000000000006</v>
      </c>
      <c r="CY655" s="82">
        <f t="shared" si="73"/>
        <v>3.4100000000000006</v>
      </c>
      <c r="CZ655" s="82">
        <f t="shared" si="74"/>
        <v>2.2000000000000002</v>
      </c>
      <c r="DA655" s="82">
        <f t="shared" si="75"/>
        <v>2.4750000000000001</v>
      </c>
      <c r="DB655" s="82">
        <f t="shared" si="76"/>
        <v>11.495000000000001</v>
      </c>
    </row>
    <row r="656" spans="98:106" ht="19.5">
      <c r="CT656" s="182">
        <f>'TABELA UNIFICADA 2024'!E649</f>
        <v>24</v>
      </c>
      <c r="CU656" s="23">
        <f>'TABELA UNIFICADA 2024'!F649</f>
        <v>2</v>
      </c>
      <c r="CV656" s="79" t="str">
        <f t="shared" si="70"/>
        <v>AA</v>
      </c>
      <c r="CW656" s="78" t="str">
        <f t="shared" si="71"/>
        <v>B</v>
      </c>
      <c r="CX656" s="82">
        <f t="shared" si="72"/>
        <v>3.5200000000000005</v>
      </c>
      <c r="CY656" s="82">
        <f t="shared" si="73"/>
        <v>3.5200000000000005</v>
      </c>
      <c r="CZ656" s="82">
        <f t="shared" si="74"/>
        <v>2.2000000000000002</v>
      </c>
      <c r="DA656" s="82">
        <f t="shared" si="75"/>
        <v>2.4750000000000001</v>
      </c>
      <c r="DB656" s="82">
        <f t="shared" si="76"/>
        <v>11.715000000000002</v>
      </c>
    </row>
    <row r="657" spans="98:106" ht="19.5">
      <c r="CT657" s="182">
        <f>'TABELA UNIFICADA 2024'!E650</f>
        <v>19.05</v>
      </c>
      <c r="CU657" s="23">
        <f>'TABELA UNIFICADA 2024'!F650</f>
        <v>58</v>
      </c>
      <c r="CV657" s="79" t="str">
        <f t="shared" si="70"/>
        <v>BB</v>
      </c>
      <c r="CW657" s="78" t="str">
        <f t="shared" si="71"/>
        <v>A</v>
      </c>
      <c r="CX657" s="82">
        <f t="shared" si="72"/>
        <v>2.64</v>
      </c>
      <c r="CY657" s="82">
        <f t="shared" si="73"/>
        <v>2.5299999999999998</v>
      </c>
      <c r="CZ657" s="82">
        <f t="shared" si="74"/>
        <v>1.7600000000000002</v>
      </c>
      <c r="DA657" s="82">
        <f t="shared" si="75"/>
        <v>1.9800000000000002</v>
      </c>
      <c r="DB657" s="82">
        <f t="shared" si="76"/>
        <v>8.91</v>
      </c>
    </row>
    <row r="658" spans="98:106" ht="19.5">
      <c r="CT658" s="182">
        <f>'TABELA UNIFICADA 2024'!E651</f>
        <v>19.05</v>
      </c>
      <c r="CU658" s="23">
        <f>'TABELA UNIFICADA 2024'!F651</f>
        <v>1</v>
      </c>
      <c r="CV658" s="79" t="str">
        <f t="shared" si="70"/>
        <v>AA</v>
      </c>
      <c r="CW658" s="78" t="str">
        <f t="shared" si="71"/>
        <v>A</v>
      </c>
      <c r="CX658" s="82">
        <f t="shared" si="72"/>
        <v>3.4100000000000006</v>
      </c>
      <c r="CY658" s="82">
        <f t="shared" si="73"/>
        <v>3.4100000000000006</v>
      </c>
      <c r="CZ658" s="82">
        <f t="shared" si="74"/>
        <v>2.2000000000000002</v>
      </c>
      <c r="DA658" s="82">
        <f t="shared" si="75"/>
        <v>2.4750000000000001</v>
      </c>
      <c r="DB658" s="82">
        <f t="shared" si="76"/>
        <v>11.495000000000001</v>
      </c>
    </row>
    <row r="659" spans="98:106" ht="19.5">
      <c r="CT659" s="182">
        <f>'TABELA UNIFICADA 2024'!E652</f>
        <v>19</v>
      </c>
      <c r="CU659" s="23">
        <f>'TABELA UNIFICADA 2024'!F652</f>
        <v>16</v>
      </c>
      <c r="CV659" s="79" t="str">
        <f t="shared" si="70"/>
        <v>BB</v>
      </c>
      <c r="CW659" s="78" t="str">
        <f t="shared" si="71"/>
        <v>A</v>
      </c>
      <c r="CX659" s="82">
        <f t="shared" si="72"/>
        <v>2.64</v>
      </c>
      <c r="CY659" s="82">
        <f t="shared" si="73"/>
        <v>2.5299999999999998</v>
      </c>
      <c r="CZ659" s="82">
        <f t="shared" si="74"/>
        <v>1.7600000000000002</v>
      </c>
      <c r="DA659" s="82">
        <f t="shared" si="75"/>
        <v>1.9800000000000002</v>
      </c>
      <c r="DB659" s="82">
        <f t="shared" si="76"/>
        <v>8.91</v>
      </c>
    </row>
    <row r="660" spans="98:106" ht="19.5">
      <c r="CT660" s="182">
        <f>'TABELA UNIFICADA 2024'!E653</f>
        <v>24</v>
      </c>
      <c r="CU660" s="23">
        <f>'TABELA UNIFICADA 2024'!F653</f>
        <v>55</v>
      </c>
      <c r="CV660" s="79" t="str">
        <f t="shared" si="70"/>
        <v>BB</v>
      </c>
      <c r="CW660" s="78" t="str">
        <f t="shared" si="71"/>
        <v>B</v>
      </c>
      <c r="CX660" s="82">
        <f t="shared" si="72"/>
        <v>2.75</v>
      </c>
      <c r="CY660" s="82">
        <f t="shared" si="73"/>
        <v>2.64</v>
      </c>
      <c r="CZ660" s="82">
        <f t="shared" si="74"/>
        <v>1.7600000000000002</v>
      </c>
      <c r="DA660" s="82">
        <f t="shared" si="75"/>
        <v>1.9800000000000002</v>
      </c>
      <c r="DB660" s="82">
        <f t="shared" si="76"/>
        <v>9.1300000000000008</v>
      </c>
    </row>
    <row r="661" spans="98:106" ht="19.5">
      <c r="CT661" s="182">
        <f>'TABELA UNIFICADA 2024'!E654</f>
        <v>19</v>
      </c>
      <c r="CU661" s="23">
        <f>'TABELA UNIFICADA 2024'!F654</f>
        <v>45</v>
      </c>
      <c r="CV661" s="79" t="str">
        <f t="shared" si="70"/>
        <v>BB</v>
      </c>
      <c r="CW661" s="78" t="str">
        <f t="shared" si="71"/>
        <v>A</v>
      </c>
      <c r="CX661" s="82">
        <f t="shared" si="72"/>
        <v>2.64</v>
      </c>
      <c r="CY661" s="82">
        <f t="shared" si="73"/>
        <v>2.5299999999999998</v>
      </c>
      <c r="CZ661" s="82">
        <f t="shared" si="74"/>
        <v>1.7600000000000002</v>
      </c>
      <c r="DA661" s="82">
        <f t="shared" si="75"/>
        <v>1.9800000000000002</v>
      </c>
      <c r="DB661" s="82">
        <f t="shared" si="76"/>
        <v>8.91</v>
      </c>
    </row>
    <row r="662" spans="98:106" ht="19.5">
      <c r="CT662" s="182">
        <f>'TABELA UNIFICADA 2024'!E655</f>
        <v>28</v>
      </c>
      <c r="CU662" s="23">
        <f>'TABELA UNIFICADA 2024'!F655</f>
        <v>2</v>
      </c>
      <c r="CV662" s="79" t="str">
        <f t="shared" si="70"/>
        <v>AA</v>
      </c>
      <c r="CW662" s="78" t="str">
        <f t="shared" si="71"/>
        <v>B</v>
      </c>
      <c r="CX662" s="82">
        <f t="shared" si="72"/>
        <v>3.5200000000000005</v>
      </c>
      <c r="CY662" s="82">
        <f t="shared" si="73"/>
        <v>3.5200000000000005</v>
      </c>
      <c r="CZ662" s="82">
        <f t="shared" si="74"/>
        <v>2.2000000000000002</v>
      </c>
      <c r="DA662" s="82">
        <f t="shared" si="75"/>
        <v>2.4750000000000001</v>
      </c>
      <c r="DB662" s="82">
        <f t="shared" si="76"/>
        <v>11.715000000000002</v>
      </c>
    </row>
    <row r="663" spans="98:106" ht="19.5">
      <c r="CT663" s="182">
        <f>'TABELA UNIFICADA 2024'!E656</f>
        <v>24</v>
      </c>
      <c r="CU663" s="23">
        <f>'TABELA UNIFICADA 2024'!F656</f>
        <v>3</v>
      </c>
      <c r="CV663" s="79" t="str">
        <f t="shared" si="70"/>
        <v>AA</v>
      </c>
      <c r="CW663" s="78" t="str">
        <f t="shared" si="71"/>
        <v>B</v>
      </c>
      <c r="CX663" s="82">
        <f t="shared" si="72"/>
        <v>3.5200000000000005</v>
      </c>
      <c r="CY663" s="82">
        <f t="shared" si="73"/>
        <v>3.5200000000000005</v>
      </c>
      <c r="CZ663" s="82">
        <f t="shared" si="74"/>
        <v>2.2000000000000002</v>
      </c>
      <c r="DA663" s="82">
        <f t="shared" si="75"/>
        <v>2.4750000000000001</v>
      </c>
      <c r="DB663" s="82">
        <f t="shared" si="76"/>
        <v>11.715000000000002</v>
      </c>
    </row>
    <row r="664" spans="98:106" ht="19.5">
      <c r="CT664" s="182">
        <f>'TABELA UNIFICADA 2024'!E657</f>
        <v>19.05</v>
      </c>
      <c r="CU664" s="23">
        <f>'TABELA UNIFICADA 2024'!F657</f>
        <v>2</v>
      </c>
      <c r="CV664" s="79" t="str">
        <f t="shared" si="70"/>
        <v>AA</v>
      </c>
      <c r="CW664" s="78" t="str">
        <f t="shared" si="71"/>
        <v>A</v>
      </c>
      <c r="CX664" s="82">
        <f t="shared" si="72"/>
        <v>3.4100000000000006</v>
      </c>
      <c r="CY664" s="82">
        <f t="shared" si="73"/>
        <v>3.4100000000000006</v>
      </c>
      <c r="CZ664" s="82">
        <f t="shared" si="74"/>
        <v>2.2000000000000002</v>
      </c>
      <c r="DA664" s="82">
        <f t="shared" si="75"/>
        <v>2.4750000000000001</v>
      </c>
      <c r="DB664" s="82">
        <f t="shared" si="76"/>
        <v>11.495000000000001</v>
      </c>
    </row>
    <row r="665" spans="98:106" ht="19.5">
      <c r="CT665" s="182">
        <f>'TABELA UNIFICADA 2024'!E658</f>
        <v>24</v>
      </c>
      <c r="CU665" s="23">
        <f>'TABELA UNIFICADA 2024'!F658</f>
        <v>100</v>
      </c>
      <c r="CV665" s="79" t="str">
        <f t="shared" si="70"/>
        <v>DD</v>
      </c>
      <c r="CW665" s="78" t="str">
        <f t="shared" si="71"/>
        <v>B</v>
      </c>
      <c r="CX665" s="82">
        <f t="shared" si="72"/>
        <v>2.1274999999999999</v>
      </c>
      <c r="CY665" s="82">
        <f t="shared" si="73"/>
        <v>2.1274999999999999</v>
      </c>
      <c r="CZ665" s="82">
        <f t="shared" si="74"/>
        <v>1.38</v>
      </c>
      <c r="DA665" s="82">
        <f t="shared" si="75"/>
        <v>1.4949999999999999</v>
      </c>
      <c r="DB665" s="82">
        <f t="shared" si="76"/>
        <v>7.13</v>
      </c>
    </row>
    <row r="666" spans="98:106" ht="19.5">
      <c r="CT666" s="182">
        <f>'TABELA UNIFICADA 2024'!E659</f>
        <v>0</v>
      </c>
      <c r="CU666" s="23">
        <f>'TABELA UNIFICADA 2024'!F659</f>
        <v>384</v>
      </c>
      <c r="CV666" s="79" t="str">
        <f t="shared" si="70"/>
        <v>DD</v>
      </c>
      <c r="CW666" s="78" t="str">
        <f t="shared" si="71"/>
        <v>A</v>
      </c>
      <c r="CX666" s="82">
        <f t="shared" si="72"/>
        <v>2.1274999999999999</v>
      </c>
      <c r="CY666" s="82">
        <f t="shared" si="73"/>
        <v>2.1274999999999999</v>
      </c>
      <c r="CZ666" s="82">
        <f t="shared" si="74"/>
        <v>1.38</v>
      </c>
      <c r="DA666" s="82">
        <f t="shared" si="75"/>
        <v>1.4949999999999999</v>
      </c>
      <c r="DB666" s="82">
        <f t="shared" si="76"/>
        <v>7.13</v>
      </c>
    </row>
    <row r="667" spans="98:106" ht="19.5">
      <c r="CT667" s="182">
        <f>'TABELA UNIFICADA 2024'!E660</f>
        <v>0</v>
      </c>
      <c r="CU667" s="23">
        <f>'TABELA UNIFICADA 2024'!F660</f>
        <v>4</v>
      </c>
      <c r="CV667" s="79" t="str">
        <f t="shared" si="70"/>
        <v>AA</v>
      </c>
      <c r="CW667" s="78" t="str">
        <f t="shared" si="71"/>
        <v>A</v>
      </c>
      <c r="CX667" s="82">
        <f t="shared" si="72"/>
        <v>3.4100000000000006</v>
      </c>
      <c r="CY667" s="82">
        <f t="shared" si="73"/>
        <v>3.4100000000000006</v>
      </c>
      <c r="CZ667" s="82">
        <f t="shared" si="74"/>
        <v>2.2000000000000002</v>
      </c>
      <c r="DA667" s="82">
        <f t="shared" si="75"/>
        <v>2.4750000000000001</v>
      </c>
      <c r="DB667" s="82">
        <f t="shared" si="76"/>
        <v>11.495000000000001</v>
      </c>
    </row>
    <row r="668" spans="98:106" ht="19.5">
      <c r="CT668" s="182">
        <f>'TABELA UNIFICADA 2024'!E661</f>
        <v>0</v>
      </c>
      <c r="CU668" s="23">
        <f>'TABELA UNIFICADA 2024'!F661</f>
        <v>4</v>
      </c>
      <c r="CV668" s="79" t="str">
        <f t="shared" si="70"/>
        <v>AA</v>
      </c>
      <c r="CW668" s="78" t="str">
        <f t="shared" si="71"/>
        <v>A</v>
      </c>
      <c r="CX668" s="82">
        <f t="shared" si="72"/>
        <v>3.4100000000000006</v>
      </c>
      <c r="CY668" s="82">
        <f t="shared" si="73"/>
        <v>3.4100000000000006</v>
      </c>
      <c r="CZ668" s="82">
        <f t="shared" si="74"/>
        <v>2.2000000000000002</v>
      </c>
      <c r="DA668" s="82">
        <f t="shared" si="75"/>
        <v>2.4750000000000001</v>
      </c>
      <c r="DB668" s="82">
        <f t="shared" si="76"/>
        <v>11.495000000000001</v>
      </c>
    </row>
    <row r="669" spans="98:106" ht="19.5">
      <c r="CT669" s="182">
        <f>'TABELA UNIFICADA 2024'!E662</f>
        <v>0</v>
      </c>
      <c r="CU669" s="23">
        <f>'TABELA UNIFICADA 2024'!F662</f>
        <v>4</v>
      </c>
      <c r="CV669" s="79" t="str">
        <f t="shared" si="70"/>
        <v>AA</v>
      </c>
      <c r="CW669" s="78" t="str">
        <f t="shared" si="71"/>
        <v>A</v>
      </c>
      <c r="CX669" s="82">
        <f t="shared" si="72"/>
        <v>3.4100000000000006</v>
      </c>
      <c r="CY669" s="82">
        <f t="shared" si="73"/>
        <v>3.4100000000000006</v>
      </c>
      <c r="CZ669" s="82">
        <f t="shared" si="74"/>
        <v>2.2000000000000002</v>
      </c>
      <c r="DA669" s="82">
        <f t="shared" si="75"/>
        <v>2.4750000000000001</v>
      </c>
      <c r="DB669" s="82">
        <f t="shared" si="76"/>
        <v>11.495000000000001</v>
      </c>
    </row>
    <row r="670" spans="98:106" ht="19.5">
      <c r="CT670" s="182">
        <f>'TABELA UNIFICADA 2024'!E663</f>
        <v>0</v>
      </c>
      <c r="CU670" s="23">
        <f>'TABELA UNIFICADA 2024'!F663</f>
        <v>22</v>
      </c>
      <c r="CV670" s="79" t="str">
        <f t="shared" si="70"/>
        <v>BB</v>
      </c>
      <c r="CW670" s="78" t="str">
        <f t="shared" si="71"/>
        <v>A</v>
      </c>
      <c r="CX670" s="82">
        <f t="shared" si="72"/>
        <v>2.64</v>
      </c>
      <c r="CY670" s="82">
        <f t="shared" si="73"/>
        <v>2.5299999999999998</v>
      </c>
      <c r="CZ670" s="82">
        <f t="shared" si="74"/>
        <v>1.7600000000000002</v>
      </c>
      <c r="DA670" s="82">
        <f t="shared" si="75"/>
        <v>1.9800000000000002</v>
      </c>
      <c r="DB670" s="82">
        <f t="shared" si="76"/>
        <v>8.91</v>
      </c>
    </row>
    <row r="671" spans="98:106" ht="19.5">
      <c r="CT671" s="182">
        <f>'TABELA UNIFICADA 2024'!E664</f>
        <v>45</v>
      </c>
      <c r="CU671" s="23">
        <f>'TABELA UNIFICADA 2024'!F664</f>
        <v>12</v>
      </c>
      <c r="CV671" s="79" t="str">
        <f t="shared" si="70"/>
        <v>BB</v>
      </c>
      <c r="CW671" s="78" t="str">
        <f t="shared" si="71"/>
        <v>D</v>
      </c>
      <c r="CX671" s="82">
        <f t="shared" si="72"/>
        <v>4.95</v>
      </c>
      <c r="CY671" s="82">
        <f t="shared" si="73"/>
        <v>5.5</v>
      </c>
      <c r="CZ671" s="82">
        <f t="shared" si="74"/>
        <v>2.75</v>
      </c>
      <c r="DA671" s="82">
        <f t="shared" si="75"/>
        <v>4.29</v>
      </c>
      <c r="DB671" s="82">
        <f t="shared" si="76"/>
        <v>17.489999999999998</v>
      </c>
    </row>
    <row r="672" spans="98:106" ht="19.5">
      <c r="CT672" s="182">
        <f>'TABELA UNIFICADA 2024'!E665</f>
        <v>35</v>
      </c>
      <c r="CU672" s="23">
        <f>'TABELA UNIFICADA 2024'!F665</f>
        <v>12</v>
      </c>
      <c r="CV672" s="79" t="str">
        <f t="shared" si="70"/>
        <v>BB</v>
      </c>
      <c r="CW672" s="78" t="str">
        <f t="shared" si="71"/>
        <v>C</v>
      </c>
      <c r="CX672" s="82">
        <f t="shared" si="72"/>
        <v>3.8500000000000005</v>
      </c>
      <c r="CY672" s="82">
        <f t="shared" si="73"/>
        <v>3.5200000000000005</v>
      </c>
      <c r="CZ672" s="82">
        <f t="shared" si="74"/>
        <v>1.7600000000000002</v>
      </c>
      <c r="DA672" s="82">
        <f t="shared" si="75"/>
        <v>1.9800000000000002</v>
      </c>
      <c r="DB672" s="82">
        <f t="shared" si="76"/>
        <v>11.110000000000001</v>
      </c>
    </row>
    <row r="673" spans="98:106" ht="19.5">
      <c r="CT673" s="182">
        <f>'TABELA UNIFICADA 2024'!E666</f>
        <v>19.05</v>
      </c>
      <c r="CU673" s="23">
        <f>'TABELA UNIFICADA 2024'!F666</f>
        <v>2</v>
      </c>
      <c r="CV673" s="79" t="str">
        <f t="shared" si="70"/>
        <v>AA</v>
      </c>
      <c r="CW673" s="78" t="str">
        <f t="shared" si="71"/>
        <v>A</v>
      </c>
      <c r="CX673" s="82">
        <f t="shared" si="72"/>
        <v>3.4100000000000006</v>
      </c>
      <c r="CY673" s="82">
        <f t="shared" si="73"/>
        <v>3.4100000000000006</v>
      </c>
      <c r="CZ673" s="82">
        <f t="shared" si="74"/>
        <v>2.2000000000000002</v>
      </c>
      <c r="DA673" s="82">
        <f t="shared" si="75"/>
        <v>2.4750000000000001</v>
      </c>
      <c r="DB673" s="82">
        <f t="shared" si="76"/>
        <v>11.495000000000001</v>
      </c>
    </row>
    <row r="674" spans="98:106" ht="19.5">
      <c r="CT674" s="182">
        <f>'TABELA UNIFICADA 2024'!E667</f>
        <v>0</v>
      </c>
      <c r="CU674" s="23">
        <f>'TABELA UNIFICADA 2024'!F667</f>
        <v>22</v>
      </c>
      <c r="CV674" s="79" t="str">
        <f t="shared" si="70"/>
        <v>BB</v>
      </c>
      <c r="CW674" s="78" t="str">
        <f t="shared" si="71"/>
        <v>A</v>
      </c>
      <c r="CX674" s="82">
        <f t="shared" si="72"/>
        <v>2.64</v>
      </c>
      <c r="CY674" s="82">
        <f t="shared" si="73"/>
        <v>2.5299999999999998</v>
      </c>
      <c r="CZ674" s="82">
        <f t="shared" si="74"/>
        <v>1.7600000000000002</v>
      </c>
      <c r="DA674" s="82">
        <f t="shared" si="75"/>
        <v>1.9800000000000002</v>
      </c>
      <c r="DB674" s="82">
        <f t="shared" si="76"/>
        <v>8.91</v>
      </c>
    </row>
    <row r="675" spans="98:106" ht="19.5">
      <c r="CT675" s="182">
        <f>'TABELA UNIFICADA 2024'!E668</f>
        <v>0</v>
      </c>
      <c r="CU675" s="23">
        <f>'TABELA UNIFICADA 2024'!F668</f>
        <v>22</v>
      </c>
      <c r="CV675" s="79" t="str">
        <f t="shared" si="70"/>
        <v>BB</v>
      </c>
      <c r="CW675" s="78" t="str">
        <f t="shared" si="71"/>
        <v>A</v>
      </c>
      <c r="CX675" s="82">
        <f t="shared" si="72"/>
        <v>2.64</v>
      </c>
      <c r="CY675" s="82">
        <f t="shared" si="73"/>
        <v>2.5299999999999998</v>
      </c>
      <c r="CZ675" s="82">
        <f t="shared" si="74"/>
        <v>1.7600000000000002</v>
      </c>
      <c r="DA675" s="82">
        <f t="shared" si="75"/>
        <v>1.9800000000000002</v>
      </c>
      <c r="DB675" s="82">
        <f t="shared" si="76"/>
        <v>8.91</v>
      </c>
    </row>
    <row r="676" spans="98:106" ht="19.5">
      <c r="CT676" s="182">
        <f>'TABELA UNIFICADA 2024'!E669</f>
        <v>0</v>
      </c>
      <c r="CU676" s="23">
        <f>'TABELA UNIFICADA 2024'!F669</f>
        <v>1</v>
      </c>
      <c r="CV676" s="79" t="str">
        <f t="shared" si="70"/>
        <v>AA</v>
      </c>
      <c r="CW676" s="78" t="str">
        <f t="shared" si="71"/>
        <v>A</v>
      </c>
      <c r="CX676" s="82">
        <f t="shared" si="72"/>
        <v>3.4100000000000006</v>
      </c>
      <c r="CY676" s="82">
        <f t="shared" si="73"/>
        <v>3.4100000000000006</v>
      </c>
      <c r="CZ676" s="82">
        <f t="shared" si="74"/>
        <v>2.2000000000000002</v>
      </c>
      <c r="DA676" s="82">
        <f t="shared" si="75"/>
        <v>2.4750000000000001</v>
      </c>
      <c r="DB676" s="82">
        <f t="shared" si="76"/>
        <v>11.495000000000001</v>
      </c>
    </row>
    <row r="677" spans="98:106" ht="19.5">
      <c r="CT677" s="182">
        <f>'TABELA UNIFICADA 2024'!E670</f>
        <v>0</v>
      </c>
      <c r="CU677" s="23">
        <f>'TABELA UNIFICADA 2024'!F670</f>
        <v>2</v>
      </c>
      <c r="CV677" s="79" t="str">
        <f t="shared" ref="CV677:CV740" si="77">IF(CU677&lt;&gt;0,(IF(AND(CU677&lt;=10,ISBLANK(CU677)=FALSE),"AA",IF(AND(CU677&gt;10,CU677&lt;=59),"BB",IF(AND(CU677&gt;59,CU677&lt;=99),"CC",IF(CU677&gt;99,"DD","-"))))),"0")</f>
        <v>AA</v>
      </c>
      <c r="CW677" s="78" t="str">
        <f t="shared" ref="CW677:CW740" si="78">IF(CU677&lt;&gt;0,(IF(AND(CT677&lt;23,ISBLANK(CT677)=FALSE),"A",IF(AND(CT677&gt;=23,CT677&lt;31),"B",IF(AND(CT677&gt;=31,CT677&lt;39),"C",IF(AND(CT677&gt;=39,CT677&lt;=45),"D",IF(CT677&gt;45,"E","-")))))),0)</f>
        <v>A</v>
      </c>
      <c r="CX677" s="82">
        <f t="shared" ref="CX677:CX740" si="79">(IF(CV677="AA",IF(CW677="A",VLOOKUP(CW677,$B$2:$F$6,2,1),IF(CW677="B",VLOOKUP(CW677,$B$2:$F$6,2,1),IF(CW677="C",VLOOKUP(CW677,$B$2:$F$6,2,1),IF(CW677="D",VLOOKUP(CW677,$B$2:$F$6,2,1),IF(CW677="E",VLOOKUP(CW677,$B$2:$F$6,2,1),"-"))))),IF(CV677="BB",IF(CW677="A",VLOOKUP(CW677,$B$8:$F$12,2,1),IF(CW677="B",VLOOKUP(CW677,$B$8:$F$12,2,1),IF(CW677="C",VLOOKUP(CW677,$B$8:$F$12,2,1),IF(CW677="D",VLOOKUP(CW677,$B$8:$F$12,2,1),IF(CW677="E",VLOOKUP(CW677,$B$8:$F$12,2,1),"-"))))),IF(CV677="CC",IF(CW677="A",VLOOKUP(CW677,$B$14:$F$18,2,1),IF(CW677="B",VLOOKUP(CW677,$B$14:$F$18,2,1),IF(CW677="C",VLOOKUP(CW677,$B$14:$F$18,2,1),IF(CW677="D",VLOOKUP(CW677,$B$14:$F$18,2,1),IF(CW677="E",VLOOKUP(CW677,$B$14:$F$18,2,1),"-"))))),IF(CV677="DD",IF(CW677="A",VLOOKUP(CW677,$B$20:$F$24,2,1),IF(CW677="B",VLOOKUP(CW677,$B$20:$F$24,2,1),IF(CW677="C",VLOOKUP(CW677,$B$20:$F$24,2,1),IF(CW677="D",VLOOKUP(CW677,$B$20:$F$24,2,1),IF(CW677="E",VLOOKUP(CW677,$B$20:$F$24,2,1),0))))),0)))))</f>
        <v>3.4100000000000006</v>
      </c>
      <c r="CY677" s="82">
        <f t="shared" ref="CY677:CY740" si="80">(IF(CV677="AA",IF(CW677="A",VLOOKUP(CW677,$B$2:$F$6,3,1),IF(CW677="B",VLOOKUP(CW677,$B$2:$F$6,3,1),IF(CW677="C",VLOOKUP(CW677,$B$2:$F$6,3,1),IF(CW677="D",VLOOKUP(CW677,$B$2:$F$6,3,1),IF(CW677="E",VLOOKUP(CW677,$B$2:$F$6,3,1),"-"))))),IF(CV677="BB",IF(CW677="A",VLOOKUP(CW677,$B$8:$F$12,3,1),IF(CW677="B",VLOOKUP(CW677,$B$8:$F$12,3,1),IF(CW677="C",VLOOKUP(CW677,$B$8:$F$12,3,1),IF(CW677="D",VLOOKUP(CW677,$B$8:$F$12,3,1),IF(CW677="E",VLOOKUP(CW677,$B$8:$F$12,3,1),"-"))))),IF(CV677="CC",IF(CW677="A",VLOOKUP(CW677,$B$14:$F$18,3,1),IF(CW677="B",VLOOKUP(CW677,$B$14:$F$18,3,1),IF(CW677="C",VLOOKUP(CW677,$B$14:$F$18,3,1),IF(CW677="D",VLOOKUP(CW677,$B$14:$F$18,3,1),IF(CW677="E",VLOOKUP(CW677,$B$14:$F$18,3,1),"-"))))),IF(CV677="DD",IF(CW677="A",VLOOKUP(CW677,$B$20:$F$24,3,1),IF(CW677="B",VLOOKUP(CW677,$B$20:$F$24,3,1),IF(CW677="C",VLOOKUP(CW677,$B$20:$F$24,3,1),IF(CW677="D",VLOOKUP(CW677,$B$20:$F$24,3,1),IF(CW677="E",VLOOKUP(CW677,$B$20:$F$24,3,1),0))))),0)))))</f>
        <v>3.4100000000000006</v>
      </c>
      <c r="CZ677" s="82">
        <f t="shared" ref="CZ677:CZ740" si="81">(IF(CV677="AA",IF(CW677="A",VLOOKUP(CW677,$B$2:$F$6,4,1),IF(CW677="B",VLOOKUP(CW677,$B$2:$F$6,4,1),IF(CW677="C",VLOOKUP(CW677,$B$2:$F$6,4,1),IF(CW677="D",VLOOKUP(CW677,$B$2:$F$6,4,1),IF(CW677="E",VLOOKUP(CW677,$B$2:$F$6,4,1),"-"))))),IF(CV677="BB",IF(CW677="A",VLOOKUP(CW677,$B$8:$F$12,4,1),IF(CW677="B",VLOOKUP(CW677,$B$8:$F$12,4,1),IF(CW677="C",VLOOKUP(CW677,$B$8:$F$12,4,1),IF(CW677="D",VLOOKUP(CW677,$B$8:$F$12,4,1),IF(CW677="E",VLOOKUP(CW677,$B$8:$F$12,4,1),"-"))))),IF(CV677="CC",IF(CW677="A",VLOOKUP(CW677,$B$14:$F$18,4,1),IF(CW677="B",VLOOKUP(CW677,$B$14:$F$18,4,1),IF(CW677="C",VLOOKUP(CW677,$B$14:$F$18,4,1),IF(CW677="D",VLOOKUP(CW677,$B$14:$F$18,4,1),IF(CW677="E",VLOOKUP(CW677,$B$14:$F$18,4,1),"-"))))),IF(CV677="DD",IF(CW677="A",VLOOKUP(CW677,$B$20:$F$24,4,1),IF(CW677="B",VLOOKUP(CW677,$B$20:$F$24,4,1),IF(CW677="C",VLOOKUP(CW677,$B$20:$F$24,4,1),IF(CW677="D",VLOOKUP(CW677,$B$20:$F$24,4,1),IF(CW677="E",VLOOKUP(CW677,$B$20:$F$24,4,1),0))))),0)))))</f>
        <v>2.2000000000000002</v>
      </c>
      <c r="DA677" s="82">
        <f t="shared" ref="DA677:DA740" si="82">(IF(CV677="AA",IF(CW677="A",VLOOKUP(CW677,$B$2:$F$6,5,1),IF(CW677="B",VLOOKUP(CW677,$B$2:$F$6,5,1),IF(CW677="C",VLOOKUP(CW677,$B$2:$F$6,5,1),IF(CW677="D",VLOOKUP(CW677,$B$2:$F$6,5,1),IF(CW677="E",VLOOKUP(CW677,$B$2:$F$6,5,1),1))))),IF(CV677="BB",IF(CW677="A",VLOOKUP(CW677,$B$8:$F$12,5,1),IF(CW677="B",VLOOKUP(CW677,$B$8:$F$12,5,1),IF(CW677="C",VLOOKUP(CW677,$B$8:$F$12,5,1),IF(CW677="D",VLOOKUP(CW677,$B$8:$F$12,5,1),IF(CW677="E",VLOOKUP(CW677,$B$8:$F$12,5,1),1))))),IF(CV677="CC",IF(CW677="A",VLOOKUP(CW677,$B$14:$F$18,5,1),IF(CW677="B",VLOOKUP(CW677,$B$14:$F$18,5,1),IF(CW677="C",VLOOKUP(CW677,$B$14:$F$18,5,1),IF(CW677="D",VLOOKUP(CW677,$B$14:$F$18,5,1),IF(CW677="E",VLOOKUP(CW677,$B$14:$F$18,5,1),1))))),IF(CV677="DD",IF(CW677="A",VLOOKUP(CW677,$B$20:$F$24,5,1),IF(CW677="B",VLOOKUP(CW677,$B$20:$F$24,5,1),IF(CW677="C",VLOOKUP(CW677,$B$20:$F$24,5,1),IF(CW677="D",VLOOKUP(CW677,$B$20:$F$24,5,1),IF(CW677="E",VLOOKUP(CW677,$B$20:$F$24,5,1),1))))),0)))))</f>
        <v>2.4750000000000001</v>
      </c>
      <c r="DB677" s="82">
        <f t="shared" ref="DB677:DB740" si="83">SUM(CX677:DA677)</f>
        <v>11.495000000000001</v>
      </c>
    </row>
    <row r="678" spans="98:106" ht="19.5">
      <c r="CT678" s="182">
        <f>'TABELA UNIFICADA 2024'!E671</f>
        <v>0</v>
      </c>
      <c r="CU678" s="23">
        <f>'TABELA UNIFICADA 2024'!F671</f>
        <v>3</v>
      </c>
      <c r="CV678" s="79" t="str">
        <f t="shared" si="77"/>
        <v>AA</v>
      </c>
      <c r="CW678" s="78" t="str">
        <f t="shared" si="78"/>
        <v>A</v>
      </c>
      <c r="CX678" s="82">
        <f t="shared" si="79"/>
        <v>3.4100000000000006</v>
      </c>
      <c r="CY678" s="82">
        <f t="shared" si="80"/>
        <v>3.4100000000000006</v>
      </c>
      <c r="CZ678" s="82">
        <f t="shared" si="81"/>
        <v>2.2000000000000002</v>
      </c>
      <c r="DA678" s="82">
        <f t="shared" si="82"/>
        <v>2.4750000000000001</v>
      </c>
      <c r="DB678" s="82">
        <f t="shared" si="83"/>
        <v>11.495000000000001</v>
      </c>
    </row>
    <row r="679" spans="98:106" ht="19.5">
      <c r="CT679" s="182">
        <f>'TABELA UNIFICADA 2024'!E672</f>
        <v>0</v>
      </c>
      <c r="CU679" s="23">
        <f>'TABELA UNIFICADA 2024'!F672</f>
        <v>2</v>
      </c>
      <c r="CV679" s="79" t="str">
        <f t="shared" si="77"/>
        <v>AA</v>
      </c>
      <c r="CW679" s="78" t="str">
        <f t="shared" si="78"/>
        <v>A</v>
      </c>
      <c r="CX679" s="82">
        <f t="shared" si="79"/>
        <v>3.4100000000000006</v>
      </c>
      <c r="CY679" s="82">
        <f t="shared" si="80"/>
        <v>3.4100000000000006</v>
      </c>
      <c r="CZ679" s="82">
        <f t="shared" si="81"/>
        <v>2.2000000000000002</v>
      </c>
      <c r="DA679" s="82">
        <f t="shared" si="82"/>
        <v>2.4750000000000001</v>
      </c>
      <c r="DB679" s="82">
        <f t="shared" si="83"/>
        <v>11.495000000000001</v>
      </c>
    </row>
    <row r="680" spans="98:106" ht="19.5">
      <c r="CT680" s="182">
        <f>'TABELA UNIFICADA 2024'!E673</f>
        <v>0</v>
      </c>
      <c r="CU680" s="23">
        <f>'TABELA UNIFICADA 2024'!F673</f>
        <v>10</v>
      </c>
      <c r="CV680" s="79" t="str">
        <f t="shared" si="77"/>
        <v>AA</v>
      </c>
      <c r="CW680" s="78" t="str">
        <f t="shared" si="78"/>
        <v>A</v>
      </c>
      <c r="CX680" s="82">
        <f t="shared" si="79"/>
        <v>3.4100000000000006</v>
      </c>
      <c r="CY680" s="82">
        <f t="shared" si="80"/>
        <v>3.4100000000000006</v>
      </c>
      <c r="CZ680" s="82">
        <f t="shared" si="81"/>
        <v>2.2000000000000002</v>
      </c>
      <c r="DA680" s="82">
        <f t="shared" si="82"/>
        <v>2.4750000000000001</v>
      </c>
      <c r="DB680" s="82">
        <f t="shared" si="83"/>
        <v>11.495000000000001</v>
      </c>
    </row>
    <row r="681" spans="98:106" ht="19.5">
      <c r="CT681" s="182">
        <f>'TABELA UNIFICADA 2024'!E674</f>
        <v>0</v>
      </c>
      <c r="CU681" s="23">
        <f>'TABELA UNIFICADA 2024'!F674</f>
        <v>8</v>
      </c>
      <c r="CV681" s="79" t="str">
        <f t="shared" si="77"/>
        <v>AA</v>
      </c>
      <c r="CW681" s="78" t="str">
        <f t="shared" si="78"/>
        <v>A</v>
      </c>
      <c r="CX681" s="82">
        <f t="shared" si="79"/>
        <v>3.4100000000000006</v>
      </c>
      <c r="CY681" s="82">
        <f t="shared" si="80"/>
        <v>3.4100000000000006</v>
      </c>
      <c r="CZ681" s="82">
        <f t="shared" si="81"/>
        <v>2.2000000000000002</v>
      </c>
      <c r="DA681" s="82">
        <f t="shared" si="82"/>
        <v>2.4750000000000001</v>
      </c>
      <c r="DB681" s="82">
        <f t="shared" si="83"/>
        <v>11.495000000000001</v>
      </c>
    </row>
    <row r="682" spans="98:106" ht="19.5">
      <c r="CT682" s="182">
        <f>'TABELA UNIFICADA 2024'!E675</f>
        <v>0</v>
      </c>
      <c r="CU682" s="23">
        <f>'TABELA UNIFICADA 2024'!F675</f>
        <v>3</v>
      </c>
      <c r="CV682" s="79" t="str">
        <f t="shared" si="77"/>
        <v>AA</v>
      </c>
      <c r="CW682" s="78" t="str">
        <f t="shared" si="78"/>
        <v>A</v>
      </c>
      <c r="CX682" s="82">
        <f t="shared" si="79"/>
        <v>3.4100000000000006</v>
      </c>
      <c r="CY682" s="82">
        <f t="shared" si="80"/>
        <v>3.4100000000000006</v>
      </c>
      <c r="CZ682" s="82">
        <f t="shared" si="81"/>
        <v>2.2000000000000002</v>
      </c>
      <c r="DA682" s="82">
        <f t="shared" si="82"/>
        <v>2.4750000000000001</v>
      </c>
      <c r="DB682" s="82">
        <f t="shared" si="83"/>
        <v>11.495000000000001</v>
      </c>
    </row>
    <row r="683" spans="98:106" ht="19.5">
      <c r="CT683" s="182">
        <f>'TABELA UNIFICADA 2024'!E676</f>
        <v>0</v>
      </c>
      <c r="CU683" s="23">
        <f>'TABELA UNIFICADA 2024'!F676</f>
        <v>5</v>
      </c>
      <c r="CV683" s="79" t="str">
        <f t="shared" si="77"/>
        <v>AA</v>
      </c>
      <c r="CW683" s="78" t="str">
        <f t="shared" si="78"/>
        <v>A</v>
      </c>
      <c r="CX683" s="82">
        <f t="shared" si="79"/>
        <v>3.4100000000000006</v>
      </c>
      <c r="CY683" s="82">
        <f t="shared" si="80"/>
        <v>3.4100000000000006</v>
      </c>
      <c r="CZ683" s="82">
        <f t="shared" si="81"/>
        <v>2.2000000000000002</v>
      </c>
      <c r="DA683" s="82">
        <f t="shared" si="82"/>
        <v>2.4750000000000001</v>
      </c>
      <c r="DB683" s="82">
        <f t="shared" si="83"/>
        <v>11.495000000000001</v>
      </c>
    </row>
    <row r="684" spans="98:106" ht="19.5">
      <c r="CT684" s="182">
        <f>'TABELA UNIFICADA 2024'!E677</f>
        <v>0</v>
      </c>
      <c r="CU684" s="23">
        <f>'TABELA UNIFICADA 2024'!F677</f>
        <v>1</v>
      </c>
      <c r="CV684" s="79" t="str">
        <f t="shared" si="77"/>
        <v>AA</v>
      </c>
      <c r="CW684" s="78" t="str">
        <f t="shared" si="78"/>
        <v>A</v>
      </c>
      <c r="CX684" s="82">
        <f t="shared" si="79"/>
        <v>3.4100000000000006</v>
      </c>
      <c r="CY684" s="82">
        <f t="shared" si="80"/>
        <v>3.4100000000000006</v>
      </c>
      <c r="CZ684" s="82">
        <f t="shared" si="81"/>
        <v>2.2000000000000002</v>
      </c>
      <c r="DA684" s="82">
        <f t="shared" si="82"/>
        <v>2.4750000000000001</v>
      </c>
      <c r="DB684" s="82">
        <f t="shared" si="83"/>
        <v>11.495000000000001</v>
      </c>
    </row>
    <row r="685" spans="98:106" ht="19.5">
      <c r="CT685" s="182">
        <f>'TABELA UNIFICADA 2024'!E678</f>
        <v>0</v>
      </c>
      <c r="CU685" s="23">
        <f>'TABELA UNIFICADA 2024'!F678</f>
        <v>5</v>
      </c>
      <c r="CV685" s="79" t="str">
        <f t="shared" si="77"/>
        <v>AA</v>
      </c>
      <c r="CW685" s="78" t="str">
        <f t="shared" si="78"/>
        <v>A</v>
      </c>
      <c r="CX685" s="82">
        <f t="shared" si="79"/>
        <v>3.4100000000000006</v>
      </c>
      <c r="CY685" s="82">
        <f t="shared" si="80"/>
        <v>3.4100000000000006</v>
      </c>
      <c r="CZ685" s="82">
        <f t="shared" si="81"/>
        <v>2.2000000000000002</v>
      </c>
      <c r="DA685" s="82">
        <f t="shared" si="82"/>
        <v>2.4750000000000001</v>
      </c>
      <c r="DB685" s="82">
        <f t="shared" si="83"/>
        <v>11.495000000000001</v>
      </c>
    </row>
    <row r="686" spans="98:106" ht="19.5">
      <c r="CT686" s="182">
        <f>'TABELA UNIFICADA 2024'!E679</f>
        <v>0</v>
      </c>
      <c r="CU686" s="23">
        <f>'TABELA UNIFICADA 2024'!F679</f>
        <v>2</v>
      </c>
      <c r="CV686" s="79" t="str">
        <f t="shared" si="77"/>
        <v>AA</v>
      </c>
      <c r="CW686" s="78" t="str">
        <f t="shared" si="78"/>
        <v>A</v>
      </c>
      <c r="CX686" s="82">
        <f t="shared" si="79"/>
        <v>3.4100000000000006</v>
      </c>
      <c r="CY686" s="82">
        <f t="shared" si="80"/>
        <v>3.4100000000000006</v>
      </c>
      <c r="CZ686" s="82">
        <f t="shared" si="81"/>
        <v>2.2000000000000002</v>
      </c>
      <c r="DA686" s="82">
        <f t="shared" si="82"/>
        <v>2.4750000000000001</v>
      </c>
      <c r="DB686" s="82">
        <f t="shared" si="83"/>
        <v>11.495000000000001</v>
      </c>
    </row>
    <row r="687" spans="98:106" ht="19.5">
      <c r="CT687" s="182">
        <f>'TABELA UNIFICADA 2024'!E680</f>
        <v>0</v>
      </c>
      <c r="CU687" s="23">
        <f>'TABELA UNIFICADA 2024'!F680</f>
        <v>1</v>
      </c>
      <c r="CV687" s="79" t="str">
        <f t="shared" si="77"/>
        <v>AA</v>
      </c>
      <c r="CW687" s="78" t="str">
        <f t="shared" si="78"/>
        <v>A</v>
      </c>
      <c r="CX687" s="82">
        <f t="shared" si="79"/>
        <v>3.4100000000000006</v>
      </c>
      <c r="CY687" s="82">
        <f t="shared" si="80"/>
        <v>3.4100000000000006</v>
      </c>
      <c r="CZ687" s="82">
        <f t="shared" si="81"/>
        <v>2.2000000000000002</v>
      </c>
      <c r="DA687" s="82">
        <f t="shared" si="82"/>
        <v>2.4750000000000001</v>
      </c>
      <c r="DB687" s="82">
        <f t="shared" si="83"/>
        <v>11.495000000000001</v>
      </c>
    </row>
    <row r="688" spans="98:106" ht="19.5">
      <c r="CT688" s="182">
        <f>'TABELA UNIFICADA 2024'!E681</f>
        <v>19</v>
      </c>
      <c r="CU688" s="23">
        <f>'TABELA UNIFICADA 2024'!F681</f>
        <v>110</v>
      </c>
      <c r="CV688" s="79" t="str">
        <f t="shared" si="77"/>
        <v>DD</v>
      </c>
      <c r="CW688" s="78" t="str">
        <f t="shared" si="78"/>
        <v>A</v>
      </c>
      <c r="CX688" s="82">
        <f t="shared" si="79"/>
        <v>2.1274999999999999</v>
      </c>
      <c r="CY688" s="82">
        <f t="shared" si="80"/>
        <v>2.1274999999999999</v>
      </c>
      <c r="CZ688" s="82">
        <f t="shared" si="81"/>
        <v>1.38</v>
      </c>
      <c r="DA688" s="82">
        <f t="shared" si="82"/>
        <v>1.4949999999999999</v>
      </c>
      <c r="DB688" s="82">
        <f t="shared" si="83"/>
        <v>7.13</v>
      </c>
    </row>
    <row r="689" spans="98:106" ht="19.5">
      <c r="CT689" s="182">
        <f>'TABELA UNIFICADA 2024'!E682</f>
        <v>15.875</v>
      </c>
      <c r="CU689" s="23">
        <f>'TABELA UNIFICADA 2024'!F682</f>
        <v>28</v>
      </c>
      <c r="CV689" s="79" t="str">
        <f t="shared" si="77"/>
        <v>BB</v>
      </c>
      <c r="CW689" s="78" t="str">
        <f t="shared" si="78"/>
        <v>A</v>
      </c>
      <c r="CX689" s="82">
        <f t="shared" si="79"/>
        <v>2.64</v>
      </c>
      <c r="CY689" s="82">
        <f t="shared" si="80"/>
        <v>2.5299999999999998</v>
      </c>
      <c r="CZ689" s="82">
        <f t="shared" si="81"/>
        <v>1.7600000000000002</v>
      </c>
      <c r="DA689" s="82">
        <f t="shared" si="82"/>
        <v>1.9800000000000002</v>
      </c>
      <c r="DB689" s="82">
        <f t="shared" si="83"/>
        <v>8.91</v>
      </c>
    </row>
    <row r="690" spans="98:106" ht="19.5">
      <c r="CT690" s="182">
        <f>'TABELA UNIFICADA 2024'!E683</f>
        <v>19.05</v>
      </c>
      <c r="CU690" s="23">
        <f>'TABELA UNIFICADA 2024'!F683</f>
        <v>44</v>
      </c>
      <c r="CV690" s="79" t="str">
        <f t="shared" si="77"/>
        <v>BB</v>
      </c>
      <c r="CW690" s="78" t="str">
        <f t="shared" si="78"/>
        <v>A</v>
      </c>
      <c r="CX690" s="82">
        <f t="shared" si="79"/>
        <v>2.64</v>
      </c>
      <c r="CY690" s="82">
        <f t="shared" si="80"/>
        <v>2.5299999999999998</v>
      </c>
      <c r="CZ690" s="82">
        <f t="shared" si="81"/>
        <v>1.7600000000000002</v>
      </c>
      <c r="DA690" s="82">
        <f t="shared" si="82"/>
        <v>1.9800000000000002</v>
      </c>
      <c r="DB690" s="82">
        <f t="shared" si="83"/>
        <v>8.91</v>
      </c>
    </row>
    <row r="691" spans="98:106" ht="19.5">
      <c r="CT691" s="182">
        <f>'TABELA UNIFICADA 2024'!E684</f>
        <v>19.05</v>
      </c>
      <c r="CU691" s="23">
        <f>'TABELA UNIFICADA 2024'!F684</f>
        <v>50</v>
      </c>
      <c r="CV691" s="79" t="str">
        <f t="shared" si="77"/>
        <v>BB</v>
      </c>
      <c r="CW691" s="78" t="str">
        <f t="shared" si="78"/>
        <v>A</v>
      </c>
      <c r="CX691" s="82">
        <f t="shared" si="79"/>
        <v>2.64</v>
      </c>
      <c r="CY691" s="82">
        <f t="shared" si="80"/>
        <v>2.5299999999999998</v>
      </c>
      <c r="CZ691" s="82">
        <f t="shared" si="81"/>
        <v>1.7600000000000002</v>
      </c>
      <c r="DA691" s="82">
        <f t="shared" si="82"/>
        <v>1.9800000000000002</v>
      </c>
      <c r="DB691" s="82">
        <f t="shared" si="83"/>
        <v>8.91</v>
      </c>
    </row>
    <row r="692" spans="98:106" ht="19.5">
      <c r="CT692" s="182">
        <f>'TABELA UNIFICADA 2024'!E685</f>
        <v>30</v>
      </c>
      <c r="CU692" s="23">
        <f>'TABELA UNIFICADA 2024'!F685</f>
        <v>16</v>
      </c>
      <c r="CV692" s="79" t="str">
        <f t="shared" si="77"/>
        <v>BB</v>
      </c>
      <c r="CW692" s="78" t="str">
        <f t="shared" si="78"/>
        <v>B</v>
      </c>
      <c r="CX692" s="82">
        <f t="shared" si="79"/>
        <v>2.75</v>
      </c>
      <c r="CY692" s="82">
        <f t="shared" si="80"/>
        <v>2.64</v>
      </c>
      <c r="CZ692" s="82">
        <f t="shared" si="81"/>
        <v>1.7600000000000002</v>
      </c>
      <c r="DA692" s="82">
        <f t="shared" si="82"/>
        <v>1.9800000000000002</v>
      </c>
      <c r="DB692" s="82">
        <f t="shared" si="83"/>
        <v>9.1300000000000008</v>
      </c>
    </row>
    <row r="693" spans="98:106" ht="19.5">
      <c r="CT693" s="182">
        <f>'TABELA UNIFICADA 2024'!E686</f>
        <v>0</v>
      </c>
      <c r="CU693" s="23">
        <f>'TABELA UNIFICADA 2024'!F686</f>
        <v>17</v>
      </c>
      <c r="CV693" s="79" t="str">
        <f t="shared" si="77"/>
        <v>BB</v>
      </c>
      <c r="CW693" s="78" t="str">
        <f t="shared" si="78"/>
        <v>A</v>
      </c>
      <c r="CX693" s="82">
        <f t="shared" si="79"/>
        <v>2.64</v>
      </c>
      <c r="CY693" s="82">
        <f t="shared" si="80"/>
        <v>2.5299999999999998</v>
      </c>
      <c r="CZ693" s="82">
        <f t="shared" si="81"/>
        <v>1.7600000000000002</v>
      </c>
      <c r="DA693" s="82">
        <f t="shared" si="82"/>
        <v>1.9800000000000002</v>
      </c>
      <c r="DB693" s="82">
        <f t="shared" si="83"/>
        <v>8.91</v>
      </c>
    </row>
    <row r="694" spans="98:106" ht="19.5">
      <c r="CT694" s="182">
        <f>'TABELA UNIFICADA 2024'!E687</f>
        <v>0</v>
      </c>
      <c r="CU694" s="23">
        <f>'TABELA UNIFICADA 2024'!F687</f>
        <v>2</v>
      </c>
      <c r="CV694" s="79" t="str">
        <f t="shared" si="77"/>
        <v>AA</v>
      </c>
      <c r="CW694" s="78" t="str">
        <f t="shared" si="78"/>
        <v>A</v>
      </c>
      <c r="CX694" s="82">
        <f t="shared" si="79"/>
        <v>3.4100000000000006</v>
      </c>
      <c r="CY694" s="82">
        <f t="shared" si="80"/>
        <v>3.4100000000000006</v>
      </c>
      <c r="CZ694" s="82">
        <f t="shared" si="81"/>
        <v>2.2000000000000002</v>
      </c>
      <c r="DA694" s="82">
        <f t="shared" si="82"/>
        <v>2.4750000000000001</v>
      </c>
      <c r="DB694" s="82">
        <f t="shared" si="83"/>
        <v>11.495000000000001</v>
      </c>
    </row>
    <row r="695" spans="98:106" ht="19.5">
      <c r="CT695" s="182">
        <f>'TABELA UNIFICADA 2024'!E688</f>
        <v>0</v>
      </c>
      <c r="CU695" s="23">
        <f>'TABELA UNIFICADA 2024'!F688</f>
        <v>2</v>
      </c>
      <c r="CV695" s="79" t="str">
        <f t="shared" si="77"/>
        <v>AA</v>
      </c>
      <c r="CW695" s="78" t="str">
        <f t="shared" si="78"/>
        <v>A</v>
      </c>
      <c r="CX695" s="82">
        <f t="shared" si="79"/>
        <v>3.4100000000000006</v>
      </c>
      <c r="CY695" s="82">
        <f t="shared" si="80"/>
        <v>3.4100000000000006</v>
      </c>
      <c r="CZ695" s="82">
        <f t="shared" si="81"/>
        <v>2.2000000000000002</v>
      </c>
      <c r="DA695" s="82">
        <f t="shared" si="82"/>
        <v>2.4750000000000001</v>
      </c>
      <c r="DB695" s="82">
        <f t="shared" si="83"/>
        <v>11.495000000000001</v>
      </c>
    </row>
    <row r="696" spans="98:106" ht="19.5">
      <c r="CT696" s="182">
        <f>'TABELA UNIFICADA 2024'!E689</f>
        <v>0</v>
      </c>
      <c r="CU696" s="23">
        <f>'TABELA UNIFICADA 2024'!F689</f>
        <v>5</v>
      </c>
      <c r="CV696" s="79" t="str">
        <f t="shared" si="77"/>
        <v>AA</v>
      </c>
      <c r="CW696" s="78" t="str">
        <f t="shared" si="78"/>
        <v>A</v>
      </c>
      <c r="CX696" s="82">
        <f t="shared" si="79"/>
        <v>3.4100000000000006</v>
      </c>
      <c r="CY696" s="82">
        <f t="shared" si="80"/>
        <v>3.4100000000000006</v>
      </c>
      <c r="CZ696" s="82">
        <f t="shared" si="81"/>
        <v>2.2000000000000002</v>
      </c>
      <c r="DA696" s="82">
        <f t="shared" si="82"/>
        <v>2.4750000000000001</v>
      </c>
      <c r="DB696" s="82">
        <f t="shared" si="83"/>
        <v>11.495000000000001</v>
      </c>
    </row>
    <row r="697" spans="98:106" ht="19.5">
      <c r="CT697" s="182">
        <f>'TABELA UNIFICADA 2024'!E690</f>
        <v>0</v>
      </c>
      <c r="CU697" s="23">
        <f>'TABELA UNIFICADA 2024'!F690</f>
        <v>2</v>
      </c>
      <c r="CV697" s="79" t="str">
        <f t="shared" si="77"/>
        <v>AA</v>
      </c>
      <c r="CW697" s="78" t="str">
        <f t="shared" si="78"/>
        <v>A</v>
      </c>
      <c r="CX697" s="82">
        <f t="shared" si="79"/>
        <v>3.4100000000000006</v>
      </c>
      <c r="CY697" s="82">
        <f t="shared" si="80"/>
        <v>3.4100000000000006</v>
      </c>
      <c r="CZ697" s="82">
        <f t="shared" si="81"/>
        <v>2.2000000000000002</v>
      </c>
      <c r="DA697" s="82">
        <f t="shared" si="82"/>
        <v>2.4750000000000001</v>
      </c>
      <c r="DB697" s="82">
        <f t="shared" si="83"/>
        <v>11.495000000000001</v>
      </c>
    </row>
    <row r="698" spans="98:106" ht="19.5">
      <c r="CT698" s="182">
        <f>'TABELA UNIFICADA 2024'!E691</f>
        <v>0</v>
      </c>
      <c r="CU698" s="23">
        <f>'TABELA UNIFICADA 2024'!F691</f>
        <v>2</v>
      </c>
      <c r="CV698" s="79" t="str">
        <f t="shared" si="77"/>
        <v>AA</v>
      </c>
      <c r="CW698" s="78" t="str">
        <f t="shared" si="78"/>
        <v>A</v>
      </c>
      <c r="CX698" s="82">
        <f t="shared" si="79"/>
        <v>3.4100000000000006</v>
      </c>
      <c r="CY698" s="82">
        <f t="shared" si="80"/>
        <v>3.4100000000000006</v>
      </c>
      <c r="CZ698" s="82">
        <f t="shared" si="81"/>
        <v>2.2000000000000002</v>
      </c>
      <c r="DA698" s="82">
        <f t="shared" si="82"/>
        <v>2.4750000000000001</v>
      </c>
      <c r="DB698" s="82">
        <f t="shared" si="83"/>
        <v>11.495000000000001</v>
      </c>
    </row>
    <row r="699" spans="98:106" ht="19.5">
      <c r="CT699" s="182">
        <f>'TABELA UNIFICADA 2024'!E692</f>
        <v>0</v>
      </c>
      <c r="CU699" s="23">
        <f>'TABELA UNIFICADA 2024'!F692</f>
        <v>4</v>
      </c>
      <c r="CV699" s="79" t="str">
        <f t="shared" si="77"/>
        <v>AA</v>
      </c>
      <c r="CW699" s="78" t="str">
        <f t="shared" si="78"/>
        <v>A</v>
      </c>
      <c r="CX699" s="82">
        <f t="shared" si="79"/>
        <v>3.4100000000000006</v>
      </c>
      <c r="CY699" s="82">
        <f t="shared" si="80"/>
        <v>3.4100000000000006</v>
      </c>
      <c r="CZ699" s="82">
        <f t="shared" si="81"/>
        <v>2.2000000000000002</v>
      </c>
      <c r="DA699" s="82">
        <f t="shared" si="82"/>
        <v>2.4750000000000001</v>
      </c>
      <c r="DB699" s="82">
        <f t="shared" si="83"/>
        <v>11.495000000000001</v>
      </c>
    </row>
    <row r="700" spans="98:106" ht="19.5">
      <c r="CT700" s="182">
        <f>'TABELA UNIFICADA 2024'!E693</f>
        <v>0</v>
      </c>
      <c r="CU700" s="23">
        <f>'TABELA UNIFICADA 2024'!F693</f>
        <v>2</v>
      </c>
      <c r="CV700" s="79" t="str">
        <f t="shared" si="77"/>
        <v>AA</v>
      </c>
      <c r="CW700" s="78" t="str">
        <f t="shared" si="78"/>
        <v>A</v>
      </c>
      <c r="CX700" s="82">
        <f t="shared" si="79"/>
        <v>3.4100000000000006</v>
      </c>
      <c r="CY700" s="82">
        <f t="shared" si="80"/>
        <v>3.4100000000000006</v>
      </c>
      <c r="CZ700" s="82">
        <f t="shared" si="81"/>
        <v>2.2000000000000002</v>
      </c>
      <c r="DA700" s="82">
        <f t="shared" si="82"/>
        <v>2.4750000000000001</v>
      </c>
      <c r="DB700" s="82">
        <f t="shared" si="83"/>
        <v>11.495000000000001</v>
      </c>
    </row>
    <row r="701" spans="98:106" ht="19.5">
      <c r="CT701" s="182">
        <f>'TABELA UNIFICADA 2024'!E694</f>
        <v>0</v>
      </c>
      <c r="CU701" s="23">
        <f>'TABELA UNIFICADA 2024'!F694</f>
        <v>3</v>
      </c>
      <c r="CV701" s="79" t="str">
        <f t="shared" si="77"/>
        <v>AA</v>
      </c>
      <c r="CW701" s="78" t="str">
        <f t="shared" si="78"/>
        <v>A</v>
      </c>
      <c r="CX701" s="82">
        <f t="shared" si="79"/>
        <v>3.4100000000000006</v>
      </c>
      <c r="CY701" s="82">
        <f t="shared" si="80"/>
        <v>3.4100000000000006</v>
      </c>
      <c r="CZ701" s="82">
        <f t="shared" si="81"/>
        <v>2.2000000000000002</v>
      </c>
      <c r="DA701" s="82">
        <f t="shared" si="82"/>
        <v>2.4750000000000001</v>
      </c>
      <c r="DB701" s="82">
        <f t="shared" si="83"/>
        <v>11.495000000000001</v>
      </c>
    </row>
    <row r="702" spans="98:106" ht="19.5">
      <c r="CT702" s="182">
        <f>'TABELA UNIFICADA 2024'!E695</f>
        <v>19</v>
      </c>
      <c r="CU702" s="23">
        <f>'TABELA UNIFICADA 2024'!F695</f>
        <v>105</v>
      </c>
      <c r="CV702" s="79" t="str">
        <f t="shared" si="77"/>
        <v>DD</v>
      </c>
      <c r="CW702" s="78" t="str">
        <f t="shared" si="78"/>
        <v>A</v>
      </c>
      <c r="CX702" s="82">
        <f t="shared" si="79"/>
        <v>2.1274999999999999</v>
      </c>
      <c r="CY702" s="82">
        <f t="shared" si="80"/>
        <v>2.1274999999999999</v>
      </c>
      <c r="CZ702" s="82">
        <f t="shared" si="81"/>
        <v>1.38</v>
      </c>
      <c r="DA702" s="82">
        <f t="shared" si="82"/>
        <v>1.4949999999999999</v>
      </c>
      <c r="DB702" s="82">
        <f t="shared" si="83"/>
        <v>7.13</v>
      </c>
    </row>
    <row r="703" spans="98:106" ht="19.5">
      <c r="CT703" s="182">
        <f>'TABELA UNIFICADA 2024'!E696</f>
        <v>42</v>
      </c>
      <c r="CU703" s="23">
        <f>'TABELA UNIFICADA 2024'!F696</f>
        <v>22</v>
      </c>
      <c r="CV703" s="79" t="str">
        <f t="shared" si="77"/>
        <v>BB</v>
      </c>
      <c r="CW703" s="78" t="str">
        <f t="shared" si="78"/>
        <v>D</v>
      </c>
      <c r="CX703" s="82">
        <f t="shared" si="79"/>
        <v>4.95</v>
      </c>
      <c r="CY703" s="82">
        <f t="shared" si="80"/>
        <v>5.5</v>
      </c>
      <c r="CZ703" s="82">
        <f t="shared" si="81"/>
        <v>2.75</v>
      </c>
      <c r="DA703" s="82">
        <f t="shared" si="82"/>
        <v>4.29</v>
      </c>
      <c r="DB703" s="82">
        <f t="shared" si="83"/>
        <v>17.489999999999998</v>
      </c>
    </row>
    <row r="704" spans="98:106" ht="19.5">
      <c r="CT704" s="182">
        <f>'TABELA UNIFICADA 2024'!E697</f>
        <v>24</v>
      </c>
      <c r="CU704" s="23">
        <f>'TABELA UNIFICADA 2024'!F697</f>
        <v>55</v>
      </c>
      <c r="CV704" s="79" t="str">
        <f t="shared" si="77"/>
        <v>BB</v>
      </c>
      <c r="CW704" s="78" t="str">
        <f t="shared" si="78"/>
        <v>B</v>
      </c>
      <c r="CX704" s="82">
        <f t="shared" si="79"/>
        <v>2.75</v>
      </c>
      <c r="CY704" s="82">
        <f t="shared" si="80"/>
        <v>2.64</v>
      </c>
      <c r="CZ704" s="82">
        <f t="shared" si="81"/>
        <v>1.7600000000000002</v>
      </c>
      <c r="DA704" s="82">
        <f t="shared" si="82"/>
        <v>1.9800000000000002</v>
      </c>
      <c r="DB704" s="82">
        <f t="shared" si="83"/>
        <v>9.1300000000000008</v>
      </c>
    </row>
    <row r="705" spans="98:106" ht="19.5">
      <c r="CT705" s="182">
        <f>'TABELA UNIFICADA 2024'!E698</f>
        <v>24</v>
      </c>
      <c r="CU705" s="23">
        <f>'TABELA UNIFICADA 2024'!F698</f>
        <v>53</v>
      </c>
      <c r="CV705" s="79" t="str">
        <f t="shared" si="77"/>
        <v>BB</v>
      </c>
      <c r="CW705" s="78" t="str">
        <f t="shared" si="78"/>
        <v>B</v>
      </c>
      <c r="CX705" s="82">
        <f t="shared" si="79"/>
        <v>2.75</v>
      </c>
      <c r="CY705" s="82">
        <f t="shared" si="80"/>
        <v>2.64</v>
      </c>
      <c r="CZ705" s="82">
        <f t="shared" si="81"/>
        <v>1.7600000000000002</v>
      </c>
      <c r="DA705" s="82">
        <f t="shared" si="82"/>
        <v>1.9800000000000002</v>
      </c>
      <c r="DB705" s="82">
        <f t="shared" si="83"/>
        <v>9.1300000000000008</v>
      </c>
    </row>
    <row r="706" spans="98:106" ht="19.5">
      <c r="CT706" s="182">
        <f>'TABELA UNIFICADA 2024'!E699</f>
        <v>19</v>
      </c>
      <c r="CU706" s="23">
        <f>'TABELA UNIFICADA 2024'!F699</f>
        <v>44</v>
      </c>
      <c r="CV706" s="79" t="str">
        <f t="shared" si="77"/>
        <v>BB</v>
      </c>
      <c r="CW706" s="78" t="str">
        <f t="shared" si="78"/>
        <v>A</v>
      </c>
      <c r="CX706" s="82">
        <f t="shared" si="79"/>
        <v>2.64</v>
      </c>
      <c r="CY706" s="82">
        <f t="shared" si="80"/>
        <v>2.5299999999999998</v>
      </c>
      <c r="CZ706" s="82">
        <f t="shared" si="81"/>
        <v>1.7600000000000002</v>
      </c>
      <c r="DA706" s="82">
        <f t="shared" si="82"/>
        <v>1.9800000000000002</v>
      </c>
      <c r="DB706" s="82">
        <f t="shared" si="83"/>
        <v>8.91</v>
      </c>
    </row>
    <row r="707" spans="98:106" ht="19.5">
      <c r="CT707" s="182">
        <f>'TABELA UNIFICADA 2024'!E700</f>
        <v>28</v>
      </c>
      <c r="CU707" s="23">
        <f>'TABELA UNIFICADA 2024'!F700</f>
        <v>55</v>
      </c>
      <c r="CV707" s="79" t="str">
        <f t="shared" si="77"/>
        <v>BB</v>
      </c>
      <c r="CW707" s="78" t="str">
        <f t="shared" si="78"/>
        <v>B</v>
      </c>
      <c r="CX707" s="82">
        <f t="shared" si="79"/>
        <v>2.75</v>
      </c>
      <c r="CY707" s="82">
        <f t="shared" si="80"/>
        <v>2.64</v>
      </c>
      <c r="CZ707" s="82">
        <f t="shared" si="81"/>
        <v>1.7600000000000002</v>
      </c>
      <c r="DA707" s="82">
        <f t="shared" si="82"/>
        <v>1.9800000000000002</v>
      </c>
      <c r="DB707" s="82">
        <f t="shared" si="83"/>
        <v>9.1300000000000008</v>
      </c>
    </row>
    <row r="708" spans="98:106" ht="19.5">
      <c r="CT708" s="182">
        <f>'TABELA UNIFICADA 2024'!E701</f>
        <v>24</v>
      </c>
      <c r="CU708" s="23">
        <f>'TABELA UNIFICADA 2024'!F701</f>
        <v>110</v>
      </c>
      <c r="CV708" s="79" t="str">
        <f t="shared" si="77"/>
        <v>DD</v>
      </c>
      <c r="CW708" s="78" t="str">
        <f t="shared" si="78"/>
        <v>B</v>
      </c>
      <c r="CX708" s="82">
        <f t="shared" si="79"/>
        <v>2.1274999999999999</v>
      </c>
      <c r="CY708" s="82">
        <f t="shared" si="80"/>
        <v>2.1274999999999999</v>
      </c>
      <c r="CZ708" s="82">
        <f t="shared" si="81"/>
        <v>1.38</v>
      </c>
      <c r="DA708" s="82">
        <f t="shared" si="82"/>
        <v>1.4949999999999999</v>
      </c>
      <c r="DB708" s="82">
        <f t="shared" si="83"/>
        <v>7.13</v>
      </c>
    </row>
    <row r="709" spans="98:106" ht="19.5">
      <c r="CT709" s="182">
        <f>'TABELA UNIFICADA 2024'!E702</f>
        <v>19</v>
      </c>
      <c r="CU709" s="23">
        <f>'TABELA UNIFICADA 2024'!F702</f>
        <v>110</v>
      </c>
      <c r="CV709" s="79" t="str">
        <f t="shared" si="77"/>
        <v>DD</v>
      </c>
      <c r="CW709" s="78" t="str">
        <f t="shared" si="78"/>
        <v>A</v>
      </c>
      <c r="CX709" s="82">
        <f t="shared" si="79"/>
        <v>2.1274999999999999</v>
      </c>
      <c r="CY709" s="82">
        <f t="shared" si="80"/>
        <v>2.1274999999999999</v>
      </c>
      <c r="CZ709" s="82">
        <f t="shared" si="81"/>
        <v>1.38</v>
      </c>
      <c r="DA709" s="82">
        <f t="shared" si="82"/>
        <v>1.4949999999999999</v>
      </c>
      <c r="DB709" s="82">
        <f t="shared" si="83"/>
        <v>7.13</v>
      </c>
    </row>
    <row r="710" spans="98:106" ht="19.5">
      <c r="CT710" s="182">
        <f>'TABELA UNIFICADA 2024'!E703</f>
        <v>24</v>
      </c>
      <c r="CU710" s="23">
        <f>'TABELA UNIFICADA 2024'!F703</f>
        <v>16</v>
      </c>
      <c r="CV710" s="79" t="str">
        <f t="shared" si="77"/>
        <v>BB</v>
      </c>
      <c r="CW710" s="78" t="str">
        <f t="shared" si="78"/>
        <v>B</v>
      </c>
      <c r="CX710" s="82">
        <f t="shared" si="79"/>
        <v>2.75</v>
      </c>
      <c r="CY710" s="82">
        <f t="shared" si="80"/>
        <v>2.64</v>
      </c>
      <c r="CZ710" s="82">
        <f t="shared" si="81"/>
        <v>1.7600000000000002</v>
      </c>
      <c r="DA710" s="82">
        <f t="shared" si="82"/>
        <v>1.9800000000000002</v>
      </c>
      <c r="DB710" s="82">
        <f t="shared" si="83"/>
        <v>9.1300000000000008</v>
      </c>
    </row>
    <row r="711" spans="98:106" ht="19.5">
      <c r="CT711" s="182">
        <f>'TABELA UNIFICADA 2024'!E704</f>
        <v>24</v>
      </c>
      <c r="CU711" s="23">
        <f>'TABELA UNIFICADA 2024'!F704</f>
        <v>6</v>
      </c>
      <c r="CV711" s="79" t="str">
        <f t="shared" si="77"/>
        <v>AA</v>
      </c>
      <c r="CW711" s="78" t="str">
        <f t="shared" si="78"/>
        <v>B</v>
      </c>
      <c r="CX711" s="82">
        <f t="shared" si="79"/>
        <v>3.5200000000000005</v>
      </c>
      <c r="CY711" s="82">
        <f t="shared" si="80"/>
        <v>3.5200000000000005</v>
      </c>
      <c r="CZ711" s="82">
        <f t="shared" si="81"/>
        <v>2.2000000000000002</v>
      </c>
      <c r="DA711" s="82">
        <f t="shared" si="82"/>
        <v>2.4750000000000001</v>
      </c>
      <c r="DB711" s="82">
        <f t="shared" si="83"/>
        <v>11.715000000000002</v>
      </c>
    </row>
    <row r="712" spans="98:106" ht="19.5">
      <c r="CT712" s="182">
        <f>'TABELA UNIFICADA 2024'!E705</f>
        <v>28</v>
      </c>
      <c r="CU712" s="23">
        <f>'TABELA UNIFICADA 2024'!F705</f>
        <v>12</v>
      </c>
      <c r="CV712" s="79" t="str">
        <f t="shared" si="77"/>
        <v>BB</v>
      </c>
      <c r="CW712" s="78" t="str">
        <f t="shared" si="78"/>
        <v>B</v>
      </c>
      <c r="CX712" s="82">
        <f t="shared" si="79"/>
        <v>2.75</v>
      </c>
      <c r="CY712" s="82">
        <f t="shared" si="80"/>
        <v>2.64</v>
      </c>
      <c r="CZ712" s="82">
        <f t="shared" si="81"/>
        <v>1.7600000000000002</v>
      </c>
      <c r="DA712" s="82">
        <f t="shared" si="82"/>
        <v>1.9800000000000002</v>
      </c>
      <c r="DB712" s="82">
        <f t="shared" si="83"/>
        <v>9.1300000000000008</v>
      </c>
    </row>
    <row r="713" spans="98:106" ht="19.5">
      <c r="CT713" s="182">
        <f>'TABELA UNIFICADA 2024'!E706</f>
        <v>28</v>
      </c>
      <c r="CU713" s="23">
        <f>'TABELA UNIFICADA 2024'!F706</f>
        <v>26</v>
      </c>
      <c r="CV713" s="79" t="str">
        <f t="shared" si="77"/>
        <v>BB</v>
      </c>
      <c r="CW713" s="78" t="str">
        <f t="shared" si="78"/>
        <v>B</v>
      </c>
      <c r="CX713" s="82">
        <f t="shared" si="79"/>
        <v>2.75</v>
      </c>
      <c r="CY713" s="82">
        <f t="shared" si="80"/>
        <v>2.64</v>
      </c>
      <c r="CZ713" s="82">
        <f t="shared" si="81"/>
        <v>1.7600000000000002</v>
      </c>
      <c r="DA713" s="82">
        <f t="shared" si="82"/>
        <v>1.9800000000000002</v>
      </c>
      <c r="DB713" s="82">
        <f t="shared" si="83"/>
        <v>9.1300000000000008</v>
      </c>
    </row>
    <row r="714" spans="98:106" ht="19.5">
      <c r="CT714" s="182">
        <f>'TABELA UNIFICADA 2024'!E707</f>
        <v>0</v>
      </c>
      <c r="CU714" s="23">
        <f>'TABELA UNIFICADA 2024'!F707</f>
        <v>14</v>
      </c>
      <c r="CV714" s="79" t="str">
        <f t="shared" si="77"/>
        <v>BB</v>
      </c>
      <c r="CW714" s="78" t="str">
        <f t="shared" si="78"/>
        <v>A</v>
      </c>
      <c r="CX714" s="82">
        <f t="shared" si="79"/>
        <v>2.64</v>
      </c>
      <c r="CY714" s="82">
        <f t="shared" si="80"/>
        <v>2.5299999999999998</v>
      </c>
      <c r="CZ714" s="82">
        <f t="shared" si="81"/>
        <v>1.7600000000000002</v>
      </c>
      <c r="DA714" s="82">
        <f t="shared" si="82"/>
        <v>1.9800000000000002</v>
      </c>
      <c r="DB714" s="82">
        <f t="shared" si="83"/>
        <v>8.91</v>
      </c>
    </row>
    <row r="715" spans="98:106" ht="19.5">
      <c r="CT715" s="182">
        <f>'TABELA UNIFICADA 2024'!E708</f>
        <v>0</v>
      </c>
      <c r="CU715" s="23">
        <f>'TABELA UNIFICADA 2024'!F708</f>
        <v>5</v>
      </c>
      <c r="CV715" s="79" t="str">
        <f t="shared" si="77"/>
        <v>AA</v>
      </c>
      <c r="CW715" s="78" t="str">
        <f t="shared" si="78"/>
        <v>A</v>
      </c>
      <c r="CX715" s="82">
        <f t="shared" si="79"/>
        <v>3.4100000000000006</v>
      </c>
      <c r="CY715" s="82">
        <f t="shared" si="80"/>
        <v>3.4100000000000006</v>
      </c>
      <c r="CZ715" s="82">
        <f t="shared" si="81"/>
        <v>2.2000000000000002</v>
      </c>
      <c r="DA715" s="82">
        <f t="shared" si="82"/>
        <v>2.4750000000000001</v>
      </c>
      <c r="DB715" s="82">
        <f t="shared" si="83"/>
        <v>11.495000000000001</v>
      </c>
    </row>
    <row r="716" spans="98:106" ht="19.5">
      <c r="CT716" s="182">
        <f>'TABELA UNIFICADA 2024'!E709</f>
        <v>0</v>
      </c>
      <c r="CU716" s="23">
        <f>'TABELA UNIFICADA 2024'!F709</f>
        <v>5</v>
      </c>
      <c r="CV716" s="79" t="str">
        <f t="shared" si="77"/>
        <v>AA</v>
      </c>
      <c r="CW716" s="78" t="str">
        <f t="shared" si="78"/>
        <v>A</v>
      </c>
      <c r="CX716" s="82">
        <f t="shared" si="79"/>
        <v>3.4100000000000006</v>
      </c>
      <c r="CY716" s="82">
        <f t="shared" si="80"/>
        <v>3.4100000000000006</v>
      </c>
      <c r="CZ716" s="82">
        <f t="shared" si="81"/>
        <v>2.2000000000000002</v>
      </c>
      <c r="DA716" s="82">
        <f t="shared" si="82"/>
        <v>2.4750000000000001</v>
      </c>
      <c r="DB716" s="82">
        <f t="shared" si="83"/>
        <v>11.495000000000001</v>
      </c>
    </row>
    <row r="717" spans="98:106" ht="19.5">
      <c r="CT717" s="182">
        <f>'TABELA UNIFICADA 2024'!E710</f>
        <v>0</v>
      </c>
      <c r="CU717" s="23">
        <f>'TABELA UNIFICADA 2024'!F710</f>
        <v>4</v>
      </c>
      <c r="CV717" s="79" t="str">
        <f t="shared" si="77"/>
        <v>AA</v>
      </c>
      <c r="CW717" s="78" t="str">
        <f t="shared" si="78"/>
        <v>A</v>
      </c>
      <c r="CX717" s="82">
        <f t="shared" si="79"/>
        <v>3.4100000000000006</v>
      </c>
      <c r="CY717" s="82">
        <f t="shared" si="80"/>
        <v>3.4100000000000006</v>
      </c>
      <c r="CZ717" s="82">
        <f t="shared" si="81"/>
        <v>2.2000000000000002</v>
      </c>
      <c r="DA717" s="82">
        <f t="shared" si="82"/>
        <v>2.4750000000000001</v>
      </c>
      <c r="DB717" s="82">
        <f t="shared" si="83"/>
        <v>11.495000000000001</v>
      </c>
    </row>
    <row r="718" spans="98:106" ht="19.5">
      <c r="CT718" s="182">
        <f>'TABELA UNIFICADA 2024'!E711</f>
        <v>0</v>
      </c>
      <c r="CU718" s="23">
        <f>'TABELA UNIFICADA 2024'!F711</f>
        <v>1</v>
      </c>
      <c r="CV718" s="79" t="str">
        <f t="shared" si="77"/>
        <v>AA</v>
      </c>
      <c r="CW718" s="78" t="str">
        <f t="shared" si="78"/>
        <v>A</v>
      </c>
      <c r="CX718" s="82">
        <f t="shared" si="79"/>
        <v>3.4100000000000006</v>
      </c>
      <c r="CY718" s="82">
        <f t="shared" si="80"/>
        <v>3.4100000000000006</v>
      </c>
      <c r="CZ718" s="82">
        <f t="shared" si="81"/>
        <v>2.2000000000000002</v>
      </c>
      <c r="DA718" s="82">
        <f t="shared" si="82"/>
        <v>2.4750000000000001</v>
      </c>
      <c r="DB718" s="82">
        <f t="shared" si="83"/>
        <v>11.495000000000001</v>
      </c>
    </row>
    <row r="719" spans="98:106" ht="19.5">
      <c r="CT719" s="182">
        <f>'TABELA UNIFICADA 2024'!E712</f>
        <v>0</v>
      </c>
      <c r="CU719" s="23">
        <f>'TABELA UNIFICADA 2024'!F712</f>
        <v>1</v>
      </c>
      <c r="CV719" s="79" t="str">
        <f t="shared" si="77"/>
        <v>AA</v>
      </c>
      <c r="CW719" s="78" t="str">
        <f t="shared" si="78"/>
        <v>A</v>
      </c>
      <c r="CX719" s="82">
        <f t="shared" si="79"/>
        <v>3.4100000000000006</v>
      </c>
      <c r="CY719" s="82">
        <f t="shared" si="80"/>
        <v>3.4100000000000006</v>
      </c>
      <c r="CZ719" s="82">
        <f t="shared" si="81"/>
        <v>2.2000000000000002</v>
      </c>
      <c r="DA719" s="82">
        <f t="shared" si="82"/>
        <v>2.4750000000000001</v>
      </c>
      <c r="DB719" s="82">
        <f t="shared" si="83"/>
        <v>11.495000000000001</v>
      </c>
    </row>
    <row r="720" spans="98:106" ht="19.5">
      <c r="CT720" s="182">
        <f>'TABELA UNIFICADA 2024'!E713</f>
        <v>0</v>
      </c>
      <c r="CU720" s="23">
        <f>'TABELA UNIFICADA 2024'!F713</f>
        <v>2</v>
      </c>
      <c r="CV720" s="79" t="str">
        <f t="shared" si="77"/>
        <v>AA</v>
      </c>
      <c r="CW720" s="78" t="str">
        <f t="shared" si="78"/>
        <v>A</v>
      </c>
      <c r="CX720" s="82">
        <f t="shared" si="79"/>
        <v>3.4100000000000006</v>
      </c>
      <c r="CY720" s="82">
        <f t="shared" si="80"/>
        <v>3.4100000000000006</v>
      </c>
      <c r="CZ720" s="82">
        <f t="shared" si="81"/>
        <v>2.2000000000000002</v>
      </c>
      <c r="DA720" s="82">
        <f t="shared" si="82"/>
        <v>2.4750000000000001</v>
      </c>
      <c r="DB720" s="82">
        <f t="shared" si="83"/>
        <v>11.495000000000001</v>
      </c>
    </row>
    <row r="721" spans="98:106" ht="19.5">
      <c r="CT721" s="182">
        <f>'TABELA UNIFICADA 2024'!E714</f>
        <v>0</v>
      </c>
      <c r="CU721" s="23">
        <f>'TABELA UNIFICADA 2024'!F714</f>
        <v>5</v>
      </c>
      <c r="CV721" s="79" t="str">
        <f t="shared" si="77"/>
        <v>AA</v>
      </c>
      <c r="CW721" s="78" t="str">
        <f t="shared" si="78"/>
        <v>A</v>
      </c>
      <c r="CX721" s="82">
        <f t="shared" si="79"/>
        <v>3.4100000000000006</v>
      </c>
      <c r="CY721" s="82">
        <f t="shared" si="80"/>
        <v>3.4100000000000006</v>
      </c>
      <c r="CZ721" s="82">
        <f t="shared" si="81"/>
        <v>2.2000000000000002</v>
      </c>
      <c r="DA721" s="82">
        <f t="shared" si="82"/>
        <v>2.4750000000000001</v>
      </c>
      <c r="DB721" s="82">
        <f t="shared" si="83"/>
        <v>11.495000000000001</v>
      </c>
    </row>
    <row r="722" spans="98:106" ht="19.5">
      <c r="CT722" s="182">
        <f>'TABELA UNIFICADA 2024'!E715</f>
        <v>0</v>
      </c>
      <c r="CU722" s="23">
        <f>'TABELA UNIFICADA 2024'!F715</f>
        <v>1</v>
      </c>
      <c r="CV722" s="79" t="str">
        <f t="shared" si="77"/>
        <v>AA</v>
      </c>
      <c r="CW722" s="78" t="str">
        <f t="shared" si="78"/>
        <v>A</v>
      </c>
      <c r="CX722" s="82">
        <f t="shared" si="79"/>
        <v>3.4100000000000006</v>
      </c>
      <c r="CY722" s="82">
        <f t="shared" si="80"/>
        <v>3.4100000000000006</v>
      </c>
      <c r="CZ722" s="82">
        <f t="shared" si="81"/>
        <v>2.2000000000000002</v>
      </c>
      <c r="DA722" s="82">
        <f t="shared" si="82"/>
        <v>2.4750000000000001</v>
      </c>
      <c r="DB722" s="82">
        <f t="shared" si="83"/>
        <v>11.495000000000001</v>
      </c>
    </row>
    <row r="723" spans="98:106" ht="19.5">
      <c r="CT723" s="182">
        <f>'TABELA UNIFICADA 2024'!E716</f>
        <v>0</v>
      </c>
      <c r="CU723" s="23">
        <f>'TABELA UNIFICADA 2024'!F716</f>
        <v>5</v>
      </c>
      <c r="CV723" s="79" t="str">
        <f t="shared" si="77"/>
        <v>AA</v>
      </c>
      <c r="CW723" s="78" t="str">
        <f t="shared" si="78"/>
        <v>A</v>
      </c>
      <c r="CX723" s="82">
        <f t="shared" si="79"/>
        <v>3.4100000000000006</v>
      </c>
      <c r="CY723" s="82">
        <f t="shared" si="80"/>
        <v>3.4100000000000006</v>
      </c>
      <c r="CZ723" s="82">
        <f t="shared" si="81"/>
        <v>2.2000000000000002</v>
      </c>
      <c r="DA723" s="82">
        <f t="shared" si="82"/>
        <v>2.4750000000000001</v>
      </c>
      <c r="DB723" s="82">
        <f t="shared" si="83"/>
        <v>11.495000000000001</v>
      </c>
    </row>
    <row r="724" spans="98:106" ht="19.5">
      <c r="CT724" s="182">
        <f>'TABELA UNIFICADA 2024'!E717</f>
        <v>0</v>
      </c>
      <c r="CU724" s="23">
        <f>'TABELA UNIFICADA 2024'!F717</f>
        <v>1</v>
      </c>
      <c r="CV724" s="79" t="str">
        <f t="shared" si="77"/>
        <v>AA</v>
      </c>
      <c r="CW724" s="78" t="str">
        <f t="shared" si="78"/>
        <v>A</v>
      </c>
      <c r="CX724" s="82">
        <f t="shared" si="79"/>
        <v>3.4100000000000006</v>
      </c>
      <c r="CY724" s="82">
        <f t="shared" si="80"/>
        <v>3.4100000000000006</v>
      </c>
      <c r="CZ724" s="82">
        <f t="shared" si="81"/>
        <v>2.2000000000000002</v>
      </c>
      <c r="DA724" s="82">
        <f t="shared" si="82"/>
        <v>2.4750000000000001</v>
      </c>
      <c r="DB724" s="82">
        <f t="shared" si="83"/>
        <v>11.495000000000001</v>
      </c>
    </row>
    <row r="725" spans="98:106" ht="19.5">
      <c r="CT725" s="182">
        <f>'TABELA UNIFICADA 2024'!E718</f>
        <v>25.4</v>
      </c>
      <c r="CU725" s="23">
        <f>'TABELA UNIFICADA 2024'!F718</f>
        <v>60</v>
      </c>
      <c r="CV725" s="79" t="str">
        <f t="shared" si="77"/>
        <v>CC</v>
      </c>
      <c r="CW725" s="78" t="str">
        <f t="shared" si="78"/>
        <v>B</v>
      </c>
      <c r="CX725" s="82">
        <f t="shared" si="79"/>
        <v>2.2000000000000002</v>
      </c>
      <c r="CY725" s="82">
        <f t="shared" si="80"/>
        <v>2.2000000000000002</v>
      </c>
      <c r="CZ725" s="82">
        <f t="shared" si="81"/>
        <v>1.4850000000000003</v>
      </c>
      <c r="DA725" s="82">
        <f t="shared" si="82"/>
        <v>1.4850000000000003</v>
      </c>
      <c r="DB725" s="82">
        <f t="shared" si="83"/>
        <v>7.370000000000001</v>
      </c>
    </row>
    <row r="726" spans="98:106" ht="19.5">
      <c r="CT726" s="182">
        <f>'TABELA UNIFICADA 2024'!E719</f>
        <v>19.05</v>
      </c>
      <c r="CU726" s="23">
        <f>'TABELA UNIFICADA 2024'!F719</f>
        <v>45</v>
      </c>
      <c r="CV726" s="79" t="str">
        <f t="shared" si="77"/>
        <v>BB</v>
      </c>
      <c r="CW726" s="78" t="str">
        <f t="shared" si="78"/>
        <v>A</v>
      </c>
      <c r="CX726" s="82">
        <f t="shared" si="79"/>
        <v>2.64</v>
      </c>
      <c r="CY726" s="82">
        <f t="shared" si="80"/>
        <v>2.5299999999999998</v>
      </c>
      <c r="CZ726" s="82">
        <f t="shared" si="81"/>
        <v>1.7600000000000002</v>
      </c>
      <c r="DA726" s="82">
        <f t="shared" si="82"/>
        <v>1.9800000000000002</v>
      </c>
      <c r="DB726" s="82">
        <f t="shared" si="83"/>
        <v>8.91</v>
      </c>
    </row>
    <row r="727" spans="98:106" ht="19.5">
      <c r="CT727" s="182">
        <f>'TABELA UNIFICADA 2024'!E720</f>
        <v>28</v>
      </c>
      <c r="CU727" s="23">
        <f>'TABELA UNIFICADA 2024'!F720</f>
        <v>23</v>
      </c>
      <c r="CV727" s="79" t="str">
        <f t="shared" si="77"/>
        <v>BB</v>
      </c>
      <c r="CW727" s="78" t="str">
        <f t="shared" si="78"/>
        <v>B</v>
      </c>
      <c r="CX727" s="82">
        <f t="shared" si="79"/>
        <v>2.75</v>
      </c>
      <c r="CY727" s="82">
        <f t="shared" si="80"/>
        <v>2.64</v>
      </c>
      <c r="CZ727" s="82">
        <f t="shared" si="81"/>
        <v>1.7600000000000002</v>
      </c>
      <c r="DA727" s="82">
        <f t="shared" si="82"/>
        <v>1.9800000000000002</v>
      </c>
      <c r="DB727" s="82">
        <f t="shared" si="83"/>
        <v>9.1300000000000008</v>
      </c>
    </row>
    <row r="728" spans="98:106" ht="19.5">
      <c r="CT728" s="182">
        <f>'TABELA UNIFICADA 2024'!E721</f>
        <v>28</v>
      </c>
      <c r="CU728" s="23">
        <f>'TABELA UNIFICADA 2024'!F721</f>
        <v>66</v>
      </c>
      <c r="CV728" s="79" t="str">
        <f t="shared" si="77"/>
        <v>CC</v>
      </c>
      <c r="CW728" s="78" t="str">
        <f t="shared" si="78"/>
        <v>B</v>
      </c>
      <c r="CX728" s="82">
        <f t="shared" si="79"/>
        <v>2.2000000000000002</v>
      </c>
      <c r="CY728" s="82">
        <f t="shared" si="80"/>
        <v>2.2000000000000002</v>
      </c>
      <c r="CZ728" s="82">
        <f t="shared" si="81"/>
        <v>1.4850000000000003</v>
      </c>
      <c r="DA728" s="82">
        <f t="shared" si="82"/>
        <v>1.4850000000000003</v>
      </c>
      <c r="DB728" s="82">
        <f t="shared" si="83"/>
        <v>7.370000000000001</v>
      </c>
    </row>
    <row r="729" spans="98:106" ht="19.5">
      <c r="CT729" s="182">
        <f>'TABELA UNIFICADA 2024'!E722</f>
        <v>0</v>
      </c>
      <c r="CU729" s="23">
        <f>'TABELA UNIFICADA 2024'!F722</f>
        <v>410</v>
      </c>
      <c r="CV729" s="79" t="str">
        <f t="shared" si="77"/>
        <v>DD</v>
      </c>
      <c r="CW729" s="78" t="str">
        <f t="shared" si="78"/>
        <v>A</v>
      </c>
      <c r="CX729" s="82">
        <f t="shared" si="79"/>
        <v>2.1274999999999999</v>
      </c>
      <c r="CY729" s="82">
        <f t="shared" si="80"/>
        <v>2.1274999999999999</v>
      </c>
      <c r="CZ729" s="82">
        <f t="shared" si="81"/>
        <v>1.38</v>
      </c>
      <c r="DA729" s="82">
        <f t="shared" si="82"/>
        <v>1.4949999999999999</v>
      </c>
      <c r="DB729" s="82">
        <f t="shared" si="83"/>
        <v>7.13</v>
      </c>
    </row>
    <row r="730" spans="98:106" ht="19.5">
      <c r="CT730" s="182">
        <f>'TABELA UNIFICADA 2024'!E723</f>
        <v>0</v>
      </c>
      <c r="CU730" s="23">
        <f>'TABELA UNIFICADA 2024'!F723</f>
        <v>80</v>
      </c>
      <c r="CV730" s="79" t="str">
        <f t="shared" si="77"/>
        <v>CC</v>
      </c>
      <c r="CW730" s="78" t="str">
        <f t="shared" si="78"/>
        <v>A</v>
      </c>
      <c r="CX730" s="82">
        <f t="shared" si="79"/>
        <v>2.2000000000000002</v>
      </c>
      <c r="CY730" s="82">
        <f t="shared" si="80"/>
        <v>2.2000000000000002</v>
      </c>
      <c r="CZ730" s="82">
        <f t="shared" si="81"/>
        <v>1.4850000000000003</v>
      </c>
      <c r="DA730" s="82">
        <f t="shared" si="82"/>
        <v>1.4850000000000003</v>
      </c>
      <c r="DB730" s="82">
        <f t="shared" si="83"/>
        <v>7.370000000000001</v>
      </c>
    </row>
    <row r="731" spans="98:106" ht="19.5">
      <c r="CT731" s="182">
        <f>'TABELA UNIFICADA 2024'!E724</f>
        <v>0</v>
      </c>
      <c r="CU731" s="23">
        <f>'TABELA UNIFICADA 2024'!F724</f>
        <v>1</v>
      </c>
      <c r="CV731" s="79" t="str">
        <f t="shared" si="77"/>
        <v>AA</v>
      </c>
      <c r="CW731" s="78" t="str">
        <f t="shared" si="78"/>
        <v>A</v>
      </c>
      <c r="CX731" s="82">
        <f t="shared" si="79"/>
        <v>3.4100000000000006</v>
      </c>
      <c r="CY731" s="82">
        <f t="shared" si="80"/>
        <v>3.4100000000000006</v>
      </c>
      <c r="CZ731" s="82">
        <f t="shared" si="81"/>
        <v>2.2000000000000002</v>
      </c>
      <c r="DA731" s="82">
        <f t="shared" si="82"/>
        <v>2.4750000000000001</v>
      </c>
      <c r="DB731" s="82">
        <f t="shared" si="83"/>
        <v>11.495000000000001</v>
      </c>
    </row>
    <row r="732" spans="98:106" ht="19.5">
      <c r="CT732" s="182">
        <f>'TABELA UNIFICADA 2024'!E725</f>
        <v>0</v>
      </c>
      <c r="CU732" s="23">
        <f>'TABELA UNIFICADA 2024'!F725</f>
        <v>1</v>
      </c>
      <c r="CV732" s="79" t="str">
        <f t="shared" si="77"/>
        <v>AA</v>
      </c>
      <c r="CW732" s="78" t="str">
        <f t="shared" si="78"/>
        <v>A</v>
      </c>
      <c r="CX732" s="82">
        <f t="shared" si="79"/>
        <v>3.4100000000000006</v>
      </c>
      <c r="CY732" s="82">
        <f t="shared" si="80"/>
        <v>3.4100000000000006</v>
      </c>
      <c r="CZ732" s="82">
        <f t="shared" si="81"/>
        <v>2.2000000000000002</v>
      </c>
      <c r="DA732" s="82">
        <f t="shared" si="82"/>
        <v>2.4750000000000001</v>
      </c>
      <c r="DB732" s="82">
        <f t="shared" si="83"/>
        <v>11.495000000000001</v>
      </c>
    </row>
    <row r="733" spans="98:106" ht="19.5">
      <c r="CT733" s="182">
        <f>'TABELA UNIFICADA 2024'!E726</f>
        <v>0</v>
      </c>
      <c r="CU733" s="23">
        <f>'TABELA UNIFICADA 2024'!F726</f>
        <v>1</v>
      </c>
      <c r="CV733" s="79" t="str">
        <f t="shared" si="77"/>
        <v>AA</v>
      </c>
      <c r="CW733" s="78" t="str">
        <f t="shared" si="78"/>
        <v>A</v>
      </c>
      <c r="CX733" s="82">
        <f t="shared" si="79"/>
        <v>3.4100000000000006</v>
      </c>
      <c r="CY733" s="82">
        <f t="shared" si="80"/>
        <v>3.4100000000000006</v>
      </c>
      <c r="CZ733" s="82">
        <f t="shared" si="81"/>
        <v>2.2000000000000002</v>
      </c>
      <c r="DA733" s="82">
        <f t="shared" si="82"/>
        <v>2.4750000000000001</v>
      </c>
      <c r="DB733" s="82">
        <f t="shared" si="83"/>
        <v>11.495000000000001</v>
      </c>
    </row>
    <row r="734" spans="98:106" ht="19.5">
      <c r="CT734" s="182">
        <f>'TABELA UNIFICADA 2024'!E727</f>
        <v>0</v>
      </c>
      <c r="CU734" s="23">
        <f>'TABELA UNIFICADA 2024'!F727</f>
        <v>4</v>
      </c>
      <c r="CV734" s="79" t="str">
        <f t="shared" si="77"/>
        <v>AA</v>
      </c>
      <c r="CW734" s="78" t="str">
        <f t="shared" si="78"/>
        <v>A</v>
      </c>
      <c r="CX734" s="82">
        <f t="shared" si="79"/>
        <v>3.4100000000000006</v>
      </c>
      <c r="CY734" s="82">
        <f t="shared" si="80"/>
        <v>3.4100000000000006</v>
      </c>
      <c r="CZ734" s="82">
        <f t="shared" si="81"/>
        <v>2.2000000000000002</v>
      </c>
      <c r="DA734" s="82">
        <f t="shared" si="82"/>
        <v>2.4750000000000001</v>
      </c>
      <c r="DB734" s="82">
        <f t="shared" si="83"/>
        <v>11.495000000000001</v>
      </c>
    </row>
    <row r="735" spans="98:106" ht="19.5">
      <c r="CT735" s="182">
        <f>'TABELA UNIFICADA 2024'!E728</f>
        <v>19.05</v>
      </c>
      <c r="CU735" s="23">
        <f>'TABELA UNIFICADA 2024'!F728</f>
        <v>2</v>
      </c>
      <c r="CV735" s="79" t="str">
        <f t="shared" si="77"/>
        <v>AA</v>
      </c>
      <c r="CW735" s="78" t="str">
        <f t="shared" si="78"/>
        <v>A</v>
      </c>
      <c r="CX735" s="82">
        <f t="shared" si="79"/>
        <v>3.4100000000000006</v>
      </c>
      <c r="CY735" s="82">
        <f t="shared" si="80"/>
        <v>3.4100000000000006</v>
      </c>
      <c r="CZ735" s="82">
        <f t="shared" si="81"/>
        <v>2.2000000000000002</v>
      </c>
      <c r="DA735" s="82">
        <f t="shared" si="82"/>
        <v>2.4750000000000001</v>
      </c>
      <c r="DB735" s="82">
        <f t="shared" si="83"/>
        <v>11.495000000000001</v>
      </c>
    </row>
    <row r="736" spans="98:106" ht="19.5">
      <c r="CT736" s="182">
        <f>'TABELA UNIFICADA 2024'!E729</f>
        <v>19.05</v>
      </c>
      <c r="CU736" s="23">
        <f>'TABELA UNIFICADA 2024'!F729</f>
        <v>2</v>
      </c>
      <c r="CV736" s="79" t="str">
        <f t="shared" si="77"/>
        <v>AA</v>
      </c>
      <c r="CW736" s="78" t="str">
        <f t="shared" si="78"/>
        <v>A</v>
      </c>
      <c r="CX736" s="82">
        <f t="shared" si="79"/>
        <v>3.4100000000000006</v>
      </c>
      <c r="CY736" s="82">
        <f t="shared" si="80"/>
        <v>3.4100000000000006</v>
      </c>
      <c r="CZ736" s="82">
        <f t="shared" si="81"/>
        <v>2.2000000000000002</v>
      </c>
      <c r="DA736" s="82">
        <f t="shared" si="82"/>
        <v>2.4750000000000001</v>
      </c>
      <c r="DB736" s="82">
        <f t="shared" si="83"/>
        <v>11.495000000000001</v>
      </c>
    </row>
    <row r="737" spans="98:106" ht="19.5">
      <c r="CT737" s="182">
        <f>'TABELA UNIFICADA 2024'!E730</f>
        <v>19.05</v>
      </c>
      <c r="CU737" s="23">
        <f>'TABELA UNIFICADA 2024'!F730</f>
        <v>1</v>
      </c>
      <c r="CV737" s="79" t="str">
        <f t="shared" si="77"/>
        <v>AA</v>
      </c>
      <c r="CW737" s="78" t="str">
        <f t="shared" si="78"/>
        <v>A</v>
      </c>
      <c r="CX737" s="82">
        <f t="shared" si="79"/>
        <v>3.4100000000000006</v>
      </c>
      <c r="CY737" s="82">
        <f t="shared" si="80"/>
        <v>3.4100000000000006</v>
      </c>
      <c r="CZ737" s="82">
        <f t="shared" si="81"/>
        <v>2.2000000000000002</v>
      </c>
      <c r="DA737" s="82">
        <f t="shared" si="82"/>
        <v>2.4750000000000001</v>
      </c>
      <c r="DB737" s="82">
        <f t="shared" si="83"/>
        <v>11.495000000000001</v>
      </c>
    </row>
    <row r="738" spans="98:106" ht="19.5">
      <c r="CT738" s="182">
        <f>'TABELA UNIFICADA 2024'!E731</f>
        <v>19.05</v>
      </c>
      <c r="CU738" s="23">
        <f>'TABELA UNIFICADA 2024'!F731</f>
        <v>1</v>
      </c>
      <c r="CV738" s="79" t="str">
        <f t="shared" si="77"/>
        <v>AA</v>
      </c>
      <c r="CW738" s="78" t="str">
        <f t="shared" si="78"/>
        <v>A</v>
      </c>
      <c r="CX738" s="82">
        <f t="shared" si="79"/>
        <v>3.4100000000000006</v>
      </c>
      <c r="CY738" s="82">
        <f t="shared" si="80"/>
        <v>3.4100000000000006</v>
      </c>
      <c r="CZ738" s="82">
        <f t="shared" si="81"/>
        <v>2.2000000000000002</v>
      </c>
      <c r="DA738" s="82">
        <f t="shared" si="82"/>
        <v>2.4750000000000001</v>
      </c>
      <c r="DB738" s="82">
        <f t="shared" si="83"/>
        <v>11.495000000000001</v>
      </c>
    </row>
    <row r="739" spans="98:106" ht="19.5">
      <c r="CT739" s="182">
        <f>'TABELA UNIFICADA 2024'!E732</f>
        <v>0</v>
      </c>
      <c r="CU739" s="23">
        <f>'TABELA UNIFICADA 2024'!F732</f>
        <v>1</v>
      </c>
      <c r="CV739" s="79" t="str">
        <f t="shared" si="77"/>
        <v>AA</v>
      </c>
      <c r="CW739" s="78" t="str">
        <f t="shared" si="78"/>
        <v>A</v>
      </c>
      <c r="CX739" s="82">
        <f t="shared" si="79"/>
        <v>3.4100000000000006</v>
      </c>
      <c r="CY739" s="82">
        <f t="shared" si="80"/>
        <v>3.4100000000000006</v>
      </c>
      <c r="CZ739" s="82">
        <f t="shared" si="81"/>
        <v>2.2000000000000002</v>
      </c>
      <c r="DA739" s="82">
        <f t="shared" si="82"/>
        <v>2.4750000000000001</v>
      </c>
      <c r="DB739" s="82">
        <f t="shared" si="83"/>
        <v>11.495000000000001</v>
      </c>
    </row>
    <row r="740" spans="98:106" ht="19.5">
      <c r="CT740" s="182">
        <f>'TABELA UNIFICADA 2024'!E733</f>
        <v>0</v>
      </c>
      <c r="CU740" s="23">
        <f>'TABELA UNIFICADA 2024'!F733</f>
        <v>667</v>
      </c>
      <c r="CV740" s="79" t="str">
        <f t="shared" si="77"/>
        <v>DD</v>
      </c>
      <c r="CW740" s="78" t="str">
        <f t="shared" si="78"/>
        <v>A</v>
      </c>
      <c r="CX740" s="82">
        <f t="shared" si="79"/>
        <v>2.1274999999999999</v>
      </c>
      <c r="CY740" s="82">
        <f t="shared" si="80"/>
        <v>2.1274999999999999</v>
      </c>
      <c r="CZ740" s="82">
        <f t="shared" si="81"/>
        <v>1.38</v>
      </c>
      <c r="DA740" s="82">
        <f t="shared" si="82"/>
        <v>1.4949999999999999</v>
      </c>
      <c r="DB740" s="82">
        <f t="shared" si="83"/>
        <v>7.13</v>
      </c>
    </row>
    <row r="741" spans="98:106" ht="19.5">
      <c r="CT741" s="182">
        <f>'TABELA UNIFICADA 2024'!E734</f>
        <v>0</v>
      </c>
      <c r="CU741" s="23">
        <f>'TABELA UNIFICADA 2024'!F734</f>
        <v>4</v>
      </c>
      <c r="CV741" s="79" t="str">
        <f t="shared" ref="CV741:CV804" si="84">IF(CU741&lt;&gt;0,(IF(AND(CU741&lt;=10,ISBLANK(CU741)=FALSE),"AA",IF(AND(CU741&gt;10,CU741&lt;=59),"BB",IF(AND(CU741&gt;59,CU741&lt;=99),"CC",IF(CU741&gt;99,"DD","-"))))),"0")</f>
        <v>AA</v>
      </c>
      <c r="CW741" s="78" t="str">
        <f t="shared" ref="CW741:CW804" si="85">IF(CU741&lt;&gt;0,(IF(AND(CT741&lt;23,ISBLANK(CT741)=FALSE),"A",IF(AND(CT741&gt;=23,CT741&lt;31),"B",IF(AND(CT741&gt;=31,CT741&lt;39),"C",IF(AND(CT741&gt;=39,CT741&lt;=45),"D",IF(CT741&gt;45,"E","-")))))),0)</f>
        <v>A</v>
      </c>
      <c r="CX741" s="82">
        <f t="shared" ref="CX741:CX804" si="86">(IF(CV741="AA",IF(CW741="A",VLOOKUP(CW741,$B$2:$F$6,2,1),IF(CW741="B",VLOOKUP(CW741,$B$2:$F$6,2,1),IF(CW741="C",VLOOKUP(CW741,$B$2:$F$6,2,1),IF(CW741="D",VLOOKUP(CW741,$B$2:$F$6,2,1),IF(CW741="E",VLOOKUP(CW741,$B$2:$F$6,2,1),"-"))))),IF(CV741="BB",IF(CW741="A",VLOOKUP(CW741,$B$8:$F$12,2,1),IF(CW741="B",VLOOKUP(CW741,$B$8:$F$12,2,1),IF(CW741="C",VLOOKUP(CW741,$B$8:$F$12,2,1),IF(CW741="D",VLOOKUP(CW741,$B$8:$F$12,2,1),IF(CW741="E",VLOOKUP(CW741,$B$8:$F$12,2,1),"-"))))),IF(CV741="CC",IF(CW741="A",VLOOKUP(CW741,$B$14:$F$18,2,1),IF(CW741="B",VLOOKUP(CW741,$B$14:$F$18,2,1),IF(CW741="C",VLOOKUP(CW741,$B$14:$F$18,2,1),IF(CW741="D",VLOOKUP(CW741,$B$14:$F$18,2,1),IF(CW741="E",VLOOKUP(CW741,$B$14:$F$18,2,1),"-"))))),IF(CV741="DD",IF(CW741="A",VLOOKUP(CW741,$B$20:$F$24,2,1),IF(CW741="B",VLOOKUP(CW741,$B$20:$F$24,2,1),IF(CW741="C",VLOOKUP(CW741,$B$20:$F$24,2,1),IF(CW741="D",VLOOKUP(CW741,$B$20:$F$24,2,1),IF(CW741="E",VLOOKUP(CW741,$B$20:$F$24,2,1),0))))),0)))))</f>
        <v>3.4100000000000006</v>
      </c>
      <c r="CY741" s="82">
        <f t="shared" ref="CY741:CY804" si="87">(IF(CV741="AA",IF(CW741="A",VLOOKUP(CW741,$B$2:$F$6,3,1),IF(CW741="B",VLOOKUP(CW741,$B$2:$F$6,3,1),IF(CW741="C",VLOOKUP(CW741,$B$2:$F$6,3,1),IF(CW741="D",VLOOKUP(CW741,$B$2:$F$6,3,1),IF(CW741="E",VLOOKUP(CW741,$B$2:$F$6,3,1),"-"))))),IF(CV741="BB",IF(CW741="A",VLOOKUP(CW741,$B$8:$F$12,3,1),IF(CW741="B",VLOOKUP(CW741,$B$8:$F$12,3,1),IF(CW741="C",VLOOKUP(CW741,$B$8:$F$12,3,1),IF(CW741="D",VLOOKUP(CW741,$B$8:$F$12,3,1),IF(CW741="E",VLOOKUP(CW741,$B$8:$F$12,3,1),"-"))))),IF(CV741="CC",IF(CW741="A",VLOOKUP(CW741,$B$14:$F$18,3,1),IF(CW741="B",VLOOKUP(CW741,$B$14:$F$18,3,1),IF(CW741="C",VLOOKUP(CW741,$B$14:$F$18,3,1),IF(CW741="D",VLOOKUP(CW741,$B$14:$F$18,3,1),IF(CW741="E",VLOOKUP(CW741,$B$14:$F$18,3,1),"-"))))),IF(CV741="DD",IF(CW741="A",VLOOKUP(CW741,$B$20:$F$24,3,1),IF(CW741="B",VLOOKUP(CW741,$B$20:$F$24,3,1),IF(CW741="C",VLOOKUP(CW741,$B$20:$F$24,3,1),IF(CW741="D",VLOOKUP(CW741,$B$20:$F$24,3,1),IF(CW741="E",VLOOKUP(CW741,$B$20:$F$24,3,1),0))))),0)))))</f>
        <v>3.4100000000000006</v>
      </c>
      <c r="CZ741" s="82">
        <f t="shared" ref="CZ741:CZ804" si="88">(IF(CV741="AA",IF(CW741="A",VLOOKUP(CW741,$B$2:$F$6,4,1),IF(CW741="B",VLOOKUP(CW741,$B$2:$F$6,4,1),IF(CW741="C",VLOOKUP(CW741,$B$2:$F$6,4,1),IF(CW741="D",VLOOKUP(CW741,$B$2:$F$6,4,1),IF(CW741="E",VLOOKUP(CW741,$B$2:$F$6,4,1),"-"))))),IF(CV741="BB",IF(CW741="A",VLOOKUP(CW741,$B$8:$F$12,4,1),IF(CW741="B",VLOOKUP(CW741,$B$8:$F$12,4,1),IF(CW741="C",VLOOKUP(CW741,$B$8:$F$12,4,1),IF(CW741="D",VLOOKUP(CW741,$B$8:$F$12,4,1),IF(CW741="E",VLOOKUP(CW741,$B$8:$F$12,4,1),"-"))))),IF(CV741="CC",IF(CW741="A",VLOOKUP(CW741,$B$14:$F$18,4,1),IF(CW741="B",VLOOKUP(CW741,$B$14:$F$18,4,1),IF(CW741="C",VLOOKUP(CW741,$B$14:$F$18,4,1),IF(CW741="D",VLOOKUP(CW741,$B$14:$F$18,4,1),IF(CW741="E",VLOOKUP(CW741,$B$14:$F$18,4,1),"-"))))),IF(CV741="DD",IF(CW741="A",VLOOKUP(CW741,$B$20:$F$24,4,1),IF(CW741="B",VLOOKUP(CW741,$B$20:$F$24,4,1),IF(CW741="C",VLOOKUP(CW741,$B$20:$F$24,4,1),IF(CW741="D",VLOOKUP(CW741,$B$20:$F$24,4,1),IF(CW741="E",VLOOKUP(CW741,$B$20:$F$24,4,1),0))))),0)))))</f>
        <v>2.2000000000000002</v>
      </c>
      <c r="DA741" s="82">
        <f t="shared" ref="DA741:DA804" si="89">(IF(CV741="AA",IF(CW741="A",VLOOKUP(CW741,$B$2:$F$6,5,1),IF(CW741="B",VLOOKUP(CW741,$B$2:$F$6,5,1),IF(CW741="C",VLOOKUP(CW741,$B$2:$F$6,5,1),IF(CW741="D",VLOOKUP(CW741,$B$2:$F$6,5,1),IF(CW741="E",VLOOKUP(CW741,$B$2:$F$6,5,1),1))))),IF(CV741="BB",IF(CW741="A",VLOOKUP(CW741,$B$8:$F$12,5,1),IF(CW741="B",VLOOKUP(CW741,$B$8:$F$12,5,1),IF(CW741="C",VLOOKUP(CW741,$B$8:$F$12,5,1),IF(CW741="D",VLOOKUP(CW741,$B$8:$F$12,5,1),IF(CW741="E",VLOOKUP(CW741,$B$8:$F$12,5,1),1))))),IF(CV741="CC",IF(CW741="A",VLOOKUP(CW741,$B$14:$F$18,5,1),IF(CW741="B",VLOOKUP(CW741,$B$14:$F$18,5,1),IF(CW741="C",VLOOKUP(CW741,$B$14:$F$18,5,1),IF(CW741="D",VLOOKUP(CW741,$B$14:$F$18,5,1),IF(CW741="E",VLOOKUP(CW741,$B$14:$F$18,5,1),1))))),IF(CV741="DD",IF(CW741="A",VLOOKUP(CW741,$B$20:$F$24,5,1),IF(CW741="B",VLOOKUP(CW741,$B$20:$F$24,5,1),IF(CW741="C",VLOOKUP(CW741,$B$20:$F$24,5,1),IF(CW741="D",VLOOKUP(CW741,$B$20:$F$24,5,1),IF(CW741="E",VLOOKUP(CW741,$B$20:$F$24,5,1),1))))),0)))))</f>
        <v>2.4750000000000001</v>
      </c>
      <c r="DB741" s="82">
        <f t="shared" ref="DB741:DB804" si="90">SUM(CX741:DA741)</f>
        <v>11.495000000000001</v>
      </c>
    </row>
    <row r="742" spans="98:106" ht="19.5">
      <c r="CT742" s="182">
        <f>'TABELA UNIFICADA 2024'!E735</f>
        <v>42</v>
      </c>
      <c r="CU742" s="23">
        <f>'TABELA UNIFICADA 2024'!F735</f>
        <v>22</v>
      </c>
      <c r="CV742" s="79" t="str">
        <f t="shared" si="84"/>
        <v>BB</v>
      </c>
      <c r="CW742" s="78" t="str">
        <f t="shared" si="85"/>
        <v>D</v>
      </c>
      <c r="CX742" s="82">
        <f t="shared" si="86"/>
        <v>4.95</v>
      </c>
      <c r="CY742" s="82">
        <f t="shared" si="87"/>
        <v>5.5</v>
      </c>
      <c r="CZ742" s="82">
        <f t="shared" si="88"/>
        <v>2.75</v>
      </c>
      <c r="DA742" s="82">
        <f t="shared" si="89"/>
        <v>4.29</v>
      </c>
      <c r="DB742" s="82">
        <f t="shared" si="90"/>
        <v>17.489999999999998</v>
      </c>
    </row>
    <row r="743" spans="98:106" ht="19.5">
      <c r="CT743" s="182">
        <f>'TABELA UNIFICADA 2024'!E736</f>
        <v>25.4</v>
      </c>
      <c r="CU743" s="23">
        <f>'TABELA UNIFICADA 2024'!F736</f>
        <v>1</v>
      </c>
      <c r="CV743" s="79" t="str">
        <f t="shared" si="84"/>
        <v>AA</v>
      </c>
      <c r="CW743" s="78" t="str">
        <f t="shared" si="85"/>
        <v>B</v>
      </c>
      <c r="CX743" s="82">
        <f t="shared" si="86"/>
        <v>3.5200000000000005</v>
      </c>
      <c r="CY743" s="82">
        <f t="shared" si="87"/>
        <v>3.5200000000000005</v>
      </c>
      <c r="CZ743" s="82">
        <f t="shared" si="88"/>
        <v>2.2000000000000002</v>
      </c>
      <c r="DA743" s="82">
        <f t="shared" si="89"/>
        <v>2.4750000000000001</v>
      </c>
      <c r="DB743" s="82">
        <f t="shared" si="90"/>
        <v>11.715000000000002</v>
      </c>
    </row>
    <row r="744" spans="98:106" ht="19.5">
      <c r="CT744" s="182">
        <f>'TABELA UNIFICADA 2024'!E737</f>
        <v>28</v>
      </c>
      <c r="CU744" s="23">
        <f>'TABELA UNIFICADA 2024'!F737</f>
        <v>3</v>
      </c>
      <c r="CV744" s="79" t="str">
        <f t="shared" si="84"/>
        <v>AA</v>
      </c>
      <c r="CW744" s="78" t="str">
        <f t="shared" si="85"/>
        <v>B</v>
      </c>
      <c r="CX744" s="82">
        <f t="shared" si="86"/>
        <v>3.5200000000000005</v>
      </c>
      <c r="CY744" s="82">
        <f t="shared" si="87"/>
        <v>3.5200000000000005</v>
      </c>
      <c r="CZ744" s="82">
        <f t="shared" si="88"/>
        <v>2.2000000000000002</v>
      </c>
      <c r="DA744" s="82">
        <f t="shared" si="89"/>
        <v>2.4750000000000001</v>
      </c>
      <c r="DB744" s="82">
        <f t="shared" si="90"/>
        <v>11.715000000000002</v>
      </c>
    </row>
    <row r="745" spans="98:106" ht="19.5">
      <c r="CT745" s="182">
        <f>'TABELA UNIFICADA 2024'!E738</f>
        <v>38</v>
      </c>
      <c r="CU745" s="23">
        <f>'TABELA UNIFICADA 2024'!F738</f>
        <v>3</v>
      </c>
      <c r="CV745" s="79" t="str">
        <f t="shared" si="84"/>
        <v>AA</v>
      </c>
      <c r="CW745" s="78" t="str">
        <f t="shared" si="85"/>
        <v>C</v>
      </c>
      <c r="CX745" s="82">
        <f t="shared" si="86"/>
        <v>4.8400000000000007</v>
      </c>
      <c r="CY745" s="82">
        <f t="shared" si="87"/>
        <v>5.1700000000000008</v>
      </c>
      <c r="CZ745" s="82">
        <f t="shared" si="88"/>
        <v>2.2000000000000002</v>
      </c>
      <c r="DA745" s="82">
        <f t="shared" si="89"/>
        <v>2.4750000000000001</v>
      </c>
      <c r="DB745" s="82">
        <f t="shared" si="90"/>
        <v>14.685</v>
      </c>
    </row>
    <row r="746" spans="98:106" ht="19.5">
      <c r="CT746" s="182">
        <f>'TABELA UNIFICADA 2024'!E739</f>
        <v>28</v>
      </c>
      <c r="CU746" s="23">
        <f>'TABELA UNIFICADA 2024'!F739</f>
        <v>6</v>
      </c>
      <c r="CV746" s="79" t="str">
        <f t="shared" si="84"/>
        <v>AA</v>
      </c>
      <c r="CW746" s="78" t="str">
        <f t="shared" si="85"/>
        <v>B</v>
      </c>
      <c r="CX746" s="82">
        <f t="shared" si="86"/>
        <v>3.5200000000000005</v>
      </c>
      <c r="CY746" s="82">
        <f t="shared" si="87"/>
        <v>3.5200000000000005</v>
      </c>
      <c r="CZ746" s="82">
        <f t="shared" si="88"/>
        <v>2.2000000000000002</v>
      </c>
      <c r="DA746" s="82">
        <f t="shared" si="89"/>
        <v>2.4750000000000001</v>
      </c>
      <c r="DB746" s="82">
        <f t="shared" si="90"/>
        <v>11.715000000000002</v>
      </c>
    </row>
    <row r="747" spans="98:106" ht="19.5">
      <c r="CT747" s="182">
        <f>'TABELA UNIFICADA 2024'!E740</f>
        <v>38</v>
      </c>
      <c r="CU747" s="23">
        <f>'TABELA UNIFICADA 2024'!F740</f>
        <v>6</v>
      </c>
      <c r="CV747" s="79" t="str">
        <f t="shared" si="84"/>
        <v>AA</v>
      </c>
      <c r="CW747" s="78" t="str">
        <f t="shared" si="85"/>
        <v>C</v>
      </c>
      <c r="CX747" s="82">
        <f t="shared" si="86"/>
        <v>4.8400000000000007</v>
      </c>
      <c r="CY747" s="82">
        <f t="shared" si="87"/>
        <v>5.1700000000000008</v>
      </c>
      <c r="CZ747" s="82">
        <f t="shared" si="88"/>
        <v>2.2000000000000002</v>
      </c>
      <c r="DA747" s="82">
        <f t="shared" si="89"/>
        <v>2.4750000000000001</v>
      </c>
      <c r="DB747" s="82">
        <f t="shared" si="90"/>
        <v>14.685</v>
      </c>
    </row>
    <row r="748" spans="98:106" ht="19.5">
      <c r="CT748" s="182">
        <f>'TABELA UNIFICADA 2024'!E741</f>
        <v>25.4</v>
      </c>
      <c r="CU748" s="23">
        <f>'TABELA UNIFICADA 2024'!F741</f>
        <v>12</v>
      </c>
      <c r="CV748" s="79" t="str">
        <f t="shared" si="84"/>
        <v>BB</v>
      </c>
      <c r="CW748" s="78" t="str">
        <f t="shared" si="85"/>
        <v>B</v>
      </c>
      <c r="CX748" s="82">
        <f t="shared" si="86"/>
        <v>2.75</v>
      </c>
      <c r="CY748" s="82">
        <f t="shared" si="87"/>
        <v>2.64</v>
      </c>
      <c r="CZ748" s="82">
        <f t="shared" si="88"/>
        <v>1.7600000000000002</v>
      </c>
      <c r="DA748" s="82">
        <f t="shared" si="89"/>
        <v>1.9800000000000002</v>
      </c>
      <c r="DB748" s="82">
        <f t="shared" si="90"/>
        <v>9.1300000000000008</v>
      </c>
    </row>
    <row r="749" spans="98:106" ht="19.5">
      <c r="CT749" s="182">
        <f>'TABELA UNIFICADA 2024'!E742</f>
        <v>31.75</v>
      </c>
      <c r="CU749" s="23">
        <f>'TABELA UNIFICADA 2024'!F742</f>
        <v>2</v>
      </c>
      <c r="CV749" s="79" t="str">
        <f t="shared" si="84"/>
        <v>AA</v>
      </c>
      <c r="CW749" s="78" t="str">
        <f t="shared" si="85"/>
        <v>C</v>
      </c>
      <c r="CX749" s="82">
        <f t="shared" si="86"/>
        <v>4.8400000000000007</v>
      </c>
      <c r="CY749" s="82">
        <f t="shared" si="87"/>
        <v>5.1700000000000008</v>
      </c>
      <c r="CZ749" s="82">
        <f t="shared" si="88"/>
        <v>2.2000000000000002</v>
      </c>
      <c r="DA749" s="82">
        <f t="shared" si="89"/>
        <v>2.4750000000000001</v>
      </c>
      <c r="DB749" s="82">
        <f t="shared" si="90"/>
        <v>14.685</v>
      </c>
    </row>
    <row r="750" spans="98:106" ht="19.5">
      <c r="CT750" s="182">
        <f>'TABELA UNIFICADA 2024'!E743</f>
        <v>19</v>
      </c>
      <c r="CU750" s="23">
        <f>'TABELA UNIFICADA 2024'!F743</f>
        <v>126</v>
      </c>
      <c r="CV750" s="79" t="str">
        <f t="shared" si="84"/>
        <v>DD</v>
      </c>
      <c r="CW750" s="78" t="str">
        <f t="shared" si="85"/>
        <v>A</v>
      </c>
      <c r="CX750" s="82">
        <f t="shared" si="86"/>
        <v>2.1274999999999999</v>
      </c>
      <c r="CY750" s="82">
        <f t="shared" si="87"/>
        <v>2.1274999999999999</v>
      </c>
      <c r="CZ750" s="82">
        <f t="shared" si="88"/>
        <v>1.38</v>
      </c>
      <c r="DA750" s="82">
        <f t="shared" si="89"/>
        <v>1.4949999999999999</v>
      </c>
      <c r="DB750" s="82">
        <f t="shared" si="90"/>
        <v>7.13</v>
      </c>
    </row>
    <row r="751" spans="98:106" ht="19.5">
      <c r="CT751" s="182">
        <f>'TABELA UNIFICADA 2024'!E744</f>
        <v>24</v>
      </c>
      <c r="CU751" s="23">
        <f>'TABELA UNIFICADA 2024'!F744</f>
        <v>115</v>
      </c>
      <c r="CV751" s="79" t="str">
        <f t="shared" si="84"/>
        <v>DD</v>
      </c>
      <c r="CW751" s="78" t="str">
        <f t="shared" si="85"/>
        <v>B</v>
      </c>
      <c r="CX751" s="82">
        <f t="shared" si="86"/>
        <v>2.1274999999999999</v>
      </c>
      <c r="CY751" s="82">
        <f t="shared" si="87"/>
        <v>2.1274999999999999</v>
      </c>
      <c r="CZ751" s="82">
        <f t="shared" si="88"/>
        <v>1.38</v>
      </c>
      <c r="DA751" s="82">
        <f t="shared" si="89"/>
        <v>1.4949999999999999</v>
      </c>
      <c r="DB751" s="82">
        <f t="shared" si="90"/>
        <v>7.13</v>
      </c>
    </row>
    <row r="752" spans="98:106" ht="19.5">
      <c r="CT752" s="182">
        <f>'TABELA UNIFICADA 2024'!E745</f>
        <v>38</v>
      </c>
      <c r="CU752" s="23">
        <f>'TABELA UNIFICADA 2024'!F745</f>
        <v>93</v>
      </c>
      <c r="CV752" s="79" t="str">
        <f t="shared" si="84"/>
        <v>CC</v>
      </c>
      <c r="CW752" s="78" t="str">
        <f t="shared" si="85"/>
        <v>C</v>
      </c>
      <c r="CX752" s="82">
        <f t="shared" si="86"/>
        <v>2.8600000000000003</v>
      </c>
      <c r="CY752" s="82">
        <f t="shared" si="87"/>
        <v>3.63</v>
      </c>
      <c r="CZ752" s="82">
        <f t="shared" si="88"/>
        <v>1.4850000000000003</v>
      </c>
      <c r="DA752" s="82">
        <f t="shared" si="89"/>
        <v>1.4850000000000003</v>
      </c>
      <c r="DB752" s="82">
        <f t="shared" si="90"/>
        <v>9.4600000000000009</v>
      </c>
    </row>
    <row r="753" spans="98:106" ht="19.5">
      <c r="CT753" s="182">
        <f>'TABELA UNIFICADA 2024'!E746</f>
        <v>19.05</v>
      </c>
      <c r="CU753" s="23">
        <f>'TABELA UNIFICADA 2024'!F746</f>
        <v>203</v>
      </c>
      <c r="CV753" s="79" t="str">
        <f t="shared" si="84"/>
        <v>DD</v>
      </c>
      <c r="CW753" s="78" t="str">
        <f t="shared" si="85"/>
        <v>A</v>
      </c>
      <c r="CX753" s="82">
        <f t="shared" si="86"/>
        <v>2.1274999999999999</v>
      </c>
      <c r="CY753" s="82">
        <f t="shared" si="87"/>
        <v>2.1274999999999999</v>
      </c>
      <c r="CZ753" s="82">
        <f t="shared" si="88"/>
        <v>1.38</v>
      </c>
      <c r="DA753" s="82">
        <f t="shared" si="89"/>
        <v>1.4949999999999999</v>
      </c>
      <c r="DB753" s="82">
        <f t="shared" si="90"/>
        <v>7.13</v>
      </c>
    </row>
    <row r="754" spans="98:106" ht="19.5">
      <c r="CT754" s="182">
        <f>'TABELA UNIFICADA 2024'!E747</f>
        <v>0</v>
      </c>
      <c r="CU754" s="23">
        <f>'TABELA UNIFICADA 2024'!F747</f>
        <v>4</v>
      </c>
      <c r="CV754" s="79" t="str">
        <f t="shared" si="84"/>
        <v>AA</v>
      </c>
      <c r="CW754" s="78" t="str">
        <f t="shared" si="85"/>
        <v>A</v>
      </c>
      <c r="CX754" s="82">
        <f t="shared" si="86"/>
        <v>3.4100000000000006</v>
      </c>
      <c r="CY754" s="82">
        <f t="shared" si="87"/>
        <v>3.4100000000000006</v>
      </c>
      <c r="CZ754" s="82">
        <f t="shared" si="88"/>
        <v>2.2000000000000002</v>
      </c>
      <c r="DA754" s="82">
        <f t="shared" si="89"/>
        <v>2.4750000000000001</v>
      </c>
      <c r="DB754" s="82">
        <f t="shared" si="90"/>
        <v>11.495000000000001</v>
      </c>
    </row>
    <row r="755" spans="98:106" ht="19.5">
      <c r="CT755" s="182">
        <f>'TABELA UNIFICADA 2024'!E748</f>
        <v>31.75</v>
      </c>
      <c r="CU755" s="23">
        <f>'TABELA UNIFICADA 2024'!F748</f>
        <v>1</v>
      </c>
      <c r="CV755" s="79" t="str">
        <f t="shared" si="84"/>
        <v>AA</v>
      </c>
      <c r="CW755" s="78" t="str">
        <f t="shared" si="85"/>
        <v>C</v>
      </c>
      <c r="CX755" s="82">
        <f t="shared" si="86"/>
        <v>4.8400000000000007</v>
      </c>
      <c r="CY755" s="82">
        <f t="shared" si="87"/>
        <v>5.1700000000000008</v>
      </c>
      <c r="CZ755" s="82">
        <f t="shared" si="88"/>
        <v>2.2000000000000002</v>
      </c>
      <c r="DA755" s="82">
        <f t="shared" si="89"/>
        <v>2.4750000000000001</v>
      </c>
      <c r="DB755" s="82">
        <f t="shared" si="90"/>
        <v>14.685</v>
      </c>
    </row>
    <row r="756" spans="98:106" ht="19.5">
      <c r="CT756" s="182">
        <f>'TABELA UNIFICADA 2024'!E749</f>
        <v>44.45</v>
      </c>
      <c r="CU756" s="23">
        <f>'TABELA UNIFICADA 2024'!F749</f>
        <v>1</v>
      </c>
      <c r="CV756" s="79" t="str">
        <f t="shared" si="84"/>
        <v>AA</v>
      </c>
      <c r="CW756" s="78" t="str">
        <f t="shared" si="85"/>
        <v>D</v>
      </c>
      <c r="CX756" s="82">
        <f t="shared" si="86"/>
        <v>6.2700000000000005</v>
      </c>
      <c r="CY756" s="82">
        <f t="shared" si="87"/>
        <v>7.48</v>
      </c>
      <c r="CZ756" s="82">
        <f t="shared" si="88"/>
        <v>3.5200000000000005</v>
      </c>
      <c r="DA756" s="82">
        <f t="shared" si="89"/>
        <v>4.620000000000001</v>
      </c>
      <c r="DB756" s="82">
        <f t="shared" si="90"/>
        <v>21.89</v>
      </c>
    </row>
    <row r="757" spans="98:106" ht="19.5">
      <c r="CT757" s="182">
        <f>'TABELA UNIFICADA 2024'!E750</f>
        <v>31.75</v>
      </c>
      <c r="CU757" s="23">
        <f>'TABELA UNIFICADA 2024'!F750</f>
        <v>1</v>
      </c>
      <c r="CV757" s="79" t="str">
        <f t="shared" si="84"/>
        <v>AA</v>
      </c>
      <c r="CW757" s="78" t="str">
        <f t="shared" si="85"/>
        <v>C</v>
      </c>
      <c r="CX757" s="82">
        <f t="shared" si="86"/>
        <v>4.8400000000000007</v>
      </c>
      <c r="CY757" s="82">
        <f t="shared" si="87"/>
        <v>5.1700000000000008</v>
      </c>
      <c r="CZ757" s="82">
        <f t="shared" si="88"/>
        <v>2.2000000000000002</v>
      </c>
      <c r="DA757" s="82">
        <f t="shared" si="89"/>
        <v>2.4750000000000001</v>
      </c>
      <c r="DB757" s="82">
        <f t="shared" si="90"/>
        <v>14.685</v>
      </c>
    </row>
    <row r="758" spans="98:106" ht="19.5">
      <c r="CT758" s="182">
        <f>'TABELA UNIFICADA 2024'!E751</f>
        <v>25.4</v>
      </c>
      <c r="CU758" s="23">
        <f>'TABELA UNIFICADA 2024'!F751</f>
        <v>1</v>
      </c>
      <c r="CV758" s="79" t="str">
        <f t="shared" si="84"/>
        <v>AA</v>
      </c>
      <c r="CW758" s="78" t="str">
        <f t="shared" si="85"/>
        <v>B</v>
      </c>
      <c r="CX758" s="82">
        <f t="shared" si="86"/>
        <v>3.5200000000000005</v>
      </c>
      <c r="CY758" s="82">
        <f t="shared" si="87"/>
        <v>3.5200000000000005</v>
      </c>
      <c r="CZ758" s="82">
        <f t="shared" si="88"/>
        <v>2.2000000000000002</v>
      </c>
      <c r="DA758" s="82">
        <f t="shared" si="89"/>
        <v>2.4750000000000001</v>
      </c>
      <c r="DB758" s="82">
        <f t="shared" si="90"/>
        <v>11.715000000000002</v>
      </c>
    </row>
    <row r="759" spans="98:106" ht="19.5">
      <c r="CT759" s="182">
        <f>'TABELA UNIFICADA 2024'!E752</f>
        <v>44.45</v>
      </c>
      <c r="CU759" s="23">
        <f>'TABELA UNIFICADA 2024'!F752</f>
        <v>1</v>
      </c>
      <c r="CV759" s="79" t="str">
        <f t="shared" si="84"/>
        <v>AA</v>
      </c>
      <c r="CW759" s="78" t="str">
        <f t="shared" si="85"/>
        <v>D</v>
      </c>
      <c r="CX759" s="82">
        <f t="shared" si="86"/>
        <v>6.2700000000000005</v>
      </c>
      <c r="CY759" s="82">
        <f t="shared" si="87"/>
        <v>7.48</v>
      </c>
      <c r="CZ759" s="82">
        <f t="shared" si="88"/>
        <v>3.5200000000000005</v>
      </c>
      <c r="DA759" s="82">
        <f t="shared" si="89"/>
        <v>4.620000000000001</v>
      </c>
      <c r="DB759" s="82">
        <f t="shared" si="90"/>
        <v>21.89</v>
      </c>
    </row>
    <row r="760" spans="98:106" ht="19.5">
      <c r="CT760" s="182">
        <f>'TABELA UNIFICADA 2024'!E753</f>
        <v>38</v>
      </c>
      <c r="CU760" s="23">
        <f>'TABELA UNIFICADA 2024'!F753</f>
        <v>1</v>
      </c>
      <c r="CV760" s="79" t="str">
        <f t="shared" si="84"/>
        <v>AA</v>
      </c>
      <c r="CW760" s="78" t="str">
        <f t="shared" si="85"/>
        <v>C</v>
      </c>
      <c r="CX760" s="82">
        <f t="shared" si="86"/>
        <v>4.8400000000000007</v>
      </c>
      <c r="CY760" s="82">
        <f t="shared" si="87"/>
        <v>5.1700000000000008</v>
      </c>
      <c r="CZ760" s="82">
        <f t="shared" si="88"/>
        <v>2.2000000000000002</v>
      </c>
      <c r="DA760" s="82">
        <f t="shared" si="89"/>
        <v>2.4750000000000001</v>
      </c>
      <c r="DB760" s="82">
        <f t="shared" si="90"/>
        <v>14.685</v>
      </c>
    </row>
    <row r="761" spans="98:106" ht="19.5">
      <c r="CT761" s="182">
        <f>'TABELA UNIFICADA 2024'!E754</f>
        <v>0</v>
      </c>
      <c r="CU761" s="23">
        <f>'TABELA UNIFICADA 2024'!F754</f>
        <v>4</v>
      </c>
      <c r="CV761" s="79" t="str">
        <f t="shared" si="84"/>
        <v>AA</v>
      </c>
      <c r="CW761" s="78" t="str">
        <f t="shared" si="85"/>
        <v>A</v>
      </c>
      <c r="CX761" s="82">
        <f t="shared" si="86"/>
        <v>3.4100000000000006</v>
      </c>
      <c r="CY761" s="82">
        <f t="shared" si="87"/>
        <v>3.4100000000000006</v>
      </c>
      <c r="CZ761" s="82">
        <f t="shared" si="88"/>
        <v>2.2000000000000002</v>
      </c>
      <c r="DA761" s="82">
        <f t="shared" si="89"/>
        <v>2.4750000000000001</v>
      </c>
      <c r="DB761" s="82">
        <f t="shared" si="90"/>
        <v>11.495000000000001</v>
      </c>
    </row>
    <row r="762" spans="98:106" ht="19.5">
      <c r="CT762" s="182">
        <f>'TABELA UNIFICADA 2024'!E755</f>
        <v>0</v>
      </c>
      <c r="CU762" s="23">
        <f>'TABELA UNIFICADA 2024'!F755</f>
        <v>2</v>
      </c>
      <c r="CV762" s="79" t="str">
        <f t="shared" si="84"/>
        <v>AA</v>
      </c>
      <c r="CW762" s="78" t="str">
        <f t="shared" si="85"/>
        <v>A</v>
      </c>
      <c r="CX762" s="82">
        <f t="shared" si="86"/>
        <v>3.4100000000000006</v>
      </c>
      <c r="CY762" s="82">
        <f t="shared" si="87"/>
        <v>3.4100000000000006</v>
      </c>
      <c r="CZ762" s="82">
        <f t="shared" si="88"/>
        <v>2.2000000000000002</v>
      </c>
      <c r="DA762" s="82">
        <f t="shared" si="89"/>
        <v>2.4750000000000001</v>
      </c>
      <c r="DB762" s="82">
        <f t="shared" si="90"/>
        <v>11.495000000000001</v>
      </c>
    </row>
    <row r="763" spans="98:106" ht="19.5">
      <c r="CT763" s="182">
        <f>'TABELA UNIFICADA 2024'!E756</f>
        <v>0</v>
      </c>
      <c r="CU763" s="23">
        <f>'TABELA UNIFICADA 2024'!F756</f>
        <v>3</v>
      </c>
      <c r="CV763" s="79" t="str">
        <f t="shared" si="84"/>
        <v>AA</v>
      </c>
      <c r="CW763" s="78" t="str">
        <f t="shared" si="85"/>
        <v>A</v>
      </c>
      <c r="CX763" s="82">
        <f t="shared" si="86"/>
        <v>3.4100000000000006</v>
      </c>
      <c r="CY763" s="82">
        <f t="shared" si="87"/>
        <v>3.4100000000000006</v>
      </c>
      <c r="CZ763" s="82">
        <f t="shared" si="88"/>
        <v>2.2000000000000002</v>
      </c>
      <c r="DA763" s="82">
        <f t="shared" si="89"/>
        <v>2.4750000000000001</v>
      </c>
      <c r="DB763" s="82">
        <f t="shared" si="90"/>
        <v>11.495000000000001</v>
      </c>
    </row>
    <row r="764" spans="98:106" ht="19.5">
      <c r="CT764" s="182">
        <f>'TABELA UNIFICADA 2024'!E757</f>
        <v>0</v>
      </c>
      <c r="CU764" s="23">
        <f>'TABELA UNIFICADA 2024'!F757</f>
        <v>2</v>
      </c>
      <c r="CV764" s="79" t="str">
        <f t="shared" si="84"/>
        <v>AA</v>
      </c>
      <c r="CW764" s="78" t="str">
        <f t="shared" si="85"/>
        <v>A</v>
      </c>
      <c r="CX764" s="82">
        <f t="shared" si="86"/>
        <v>3.4100000000000006</v>
      </c>
      <c r="CY764" s="82">
        <f t="shared" si="87"/>
        <v>3.4100000000000006</v>
      </c>
      <c r="CZ764" s="82">
        <f t="shared" si="88"/>
        <v>2.2000000000000002</v>
      </c>
      <c r="DA764" s="82">
        <f t="shared" si="89"/>
        <v>2.4750000000000001</v>
      </c>
      <c r="DB764" s="82">
        <f t="shared" si="90"/>
        <v>11.495000000000001</v>
      </c>
    </row>
    <row r="765" spans="98:106" ht="19.5">
      <c r="CT765" s="182">
        <f>'TABELA UNIFICADA 2024'!E758</f>
        <v>0</v>
      </c>
      <c r="CU765" s="23">
        <f>'TABELA UNIFICADA 2024'!F758</f>
        <v>340</v>
      </c>
      <c r="CV765" s="79" t="str">
        <f t="shared" si="84"/>
        <v>DD</v>
      </c>
      <c r="CW765" s="78" t="str">
        <f t="shared" si="85"/>
        <v>A</v>
      </c>
      <c r="CX765" s="82">
        <f t="shared" si="86"/>
        <v>2.1274999999999999</v>
      </c>
      <c r="CY765" s="82">
        <f t="shared" si="87"/>
        <v>2.1274999999999999</v>
      </c>
      <c r="CZ765" s="82">
        <f t="shared" si="88"/>
        <v>1.38</v>
      </c>
      <c r="DA765" s="82">
        <f t="shared" si="89"/>
        <v>1.4949999999999999</v>
      </c>
      <c r="DB765" s="82">
        <f t="shared" si="90"/>
        <v>7.13</v>
      </c>
    </row>
    <row r="766" spans="98:106" ht="19.5">
      <c r="CT766" s="182">
        <f>'TABELA UNIFICADA 2024'!E759</f>
        <v>0</v>
      </c>
      <c r="CU766" s="23">
        <f>'TABELA UNIFICADA 2024'!F759</f>
        <v>2</v>
      </c>
      <c r="CV766" s="79" t="str">
        <f t="shared" si="84"/>
        <v>AA</v>
      </c>
      <c r="CW766" s="78" t="str">
        <f t="shared" si="85"/>
        <v>A</v>
      </c>
      <c r="CX766" s="82">
        <f t="shared" si="86"/>
        <v>3.4100000000000006</v>
      </c>
      <c r="CY766" s="82">
        <f t="shared" si="87"/>
        <v>3.4100000000000006</v>
      </c>
      <c r="CZ766" s="82">
        <f t="shared" si="88"/>
        <v>2.2000000000000002</v>
      </c>
      <c r="DA766" s="82">
        <f t="shared" si="89"/>
        <v>2.4750000000000001</v>
      </c>
      <c r="DB766" s="82">
        <f t="shared" si="90"/>
        <v>11.495000000000001</v>
      </c>
    </row>
    <row r="767" spans="98:106" ht="19.5">
      <c r="CT767" s="182">
        <f>'TABELA UNIFICADA 2024'!E760</f>
        <v>14</v>
      </c>
      <c r="CU767" s="23">
        <f>'TABELA UNIFICADA 2024'!F760</f>
        <v>44</v>
      </c>
      <c r="CV767" s="79" t="str">
        <f t="shared" si="84"/>
        <v>BB</v>
      </c>
      <c r="CW767" s="78" t="str">
        <f t="shared" si="85"/>
        <v>A</v>
      </c>
      <c r="CX767" s="82">
        <f t="shared" si="86"/>
        <v>2.64</v>
      </c>
      <c r="CY767" s="82">
        <f t="shared" si="87"/>
        <v>2.5299999999999998</v>
      </c>
      <c r="CZ767" s="82">
        <f t="shared" si="88"/>
        <v>1.7600000000000002</v>
      </c>
      <c r="DA767" s="82">
        <f t="shared" si="89"/>
        <v>1.9800000000000002</v>
      </c>
      <c r="DB767" s="82">
        <f t="shared" si="90"/>
        <v>8.91</v>
      </c>
    </row>
    <row r="768" spans="98:106" ht="19.5">
      <c r="CT768" s="182">
        <f>'TABELA UNIFICADA 2024'!E761</f>
        <v>42</v>
      </c>
      <c r="CU768" s="23">
        <f>'TABELA UNIFICADA 2024'!F761</f>
        <v>31</v>
      </c>
      <c r="CV768" s="79" t="str">
        <f t="shared" si="84"/>
        <v>BB</v>
      </c>
      <c r="CW768" s="78" t="str">
        <f t="shared" si="85"/>
        <v>D</v>
      </c>
      <c r="CX768" s="82">
        <f t="shared" si="86"/>
        <v>4.95</v>
      </c>
      <c r="CY768" s="82">
        <f t="shared" si="87"/>
        <v>5.5</v>
      </c>
      <c r="CZ768" s="82">
        <f t="shared" si="88"/>
        <v>2.75</v>
      </c>
      <c r="DA768" s="82">
        <f t="shared" si="89"/>
        <v>4.29</v>
      </c>
      <c r="DB768" s="82">
        <f t="shared" si="90"/>
        <v>17.489999999999998</v>
      </c>
    </row>
    <row r="769" spans="98:106" ht="19.5">
      <c r="CT769" s="182">
        <f>'TABELA UNIFICADA 2024'!E762</f>
        <v>19.04</v>
      </c>
      <c r="CU769" s="23">
        <f>'TABELA UNIFICADA 2024'!F762</f>
        <v>55</v>
      </c>
      <c r="CV769" s="79" t="str">
        <f t="shared" si="84"/>
        <v>BB</v>
      </c>
      <c r="CW769" s="78" t="str">
        <f t="shared" si="85"/>
        <v>A</v>
      </c>
      <c r="CX769" s="82">
        <f t="shared" si="86"/>
        <v>2.64</v>
      </c>
      <c r="CY769" s="82">
        <f t="shared" si="87"/>
        <v>2.5299999999999998</v>
      </c>
      <c r="CZ769" s="82">
        <f t="shared" si="88"/>
        <v>1.7600000000000002</v>
      </c>
      <c r="DA769" s="82">
        <f t="shared" si="89"/>
        <v>1.9800000000000002</v>
      </c>
      <c r="DB769" s="82">
        <f t="shared" si="90"/>
        <v>8.91</v>
      </c>
    </row>
    <row r="770" spans="98:106" ht="19.5">
      <c r="CT770" s="182">
        <f>'TABELA UNIFICADA 2024'!E763</f>
        <v>33</v>
      </c>
      <c r="CU770" s="23">
        <f>'TABELA UNIFICADA 2024'!F763</f>
        <v>33</v>
      </c>
      <c r="CV770" s="79" t="str">
        <f t="shared" si="84"/>
        <v>BB</v>
      </c>
      <c r="CW770" s="78" t="str">
        <f t="shared" si="85"/>
        <v>C</v>
      </c>
      <c r="CX770" s="82">
        <f t="shared" si="86"/>
        <v>3.8500000000000005</v>
      </c>
      <c r="CY770" s="82">
        <f t="shared" si="87"/>
        <v>3.5200000000000005</v>
      </c>
      <c r="CZ770" s="82">
        <f t="shared" si="88"/>
        <v>1.7600000000000002</v>
      </c>
      <c r="DA770" s="82">
        <f t="shared" si="89"/>
        <v>1.9800000000000002</v>
      </c>
      <c r="DB770" s="82">
        <f t="shared" si="90"/>
        <v>11.110000000000001</v>
      </c>
    </row>
    <row r="771" spans="98:106" ht="19.5">
      <c r="CT771" s="182">
        <f>'TABELA UNIFICADA 2024'!E764</f>
        <v>0</v>
      </c>
      <c r="CU771" s="23">
        <f>'TABELA UNIFICADA 2024'!F764</f>
        <v>264</v>
      </c>
      <c r="CV771" s="79" t="str">
        <f t="shared" si="84"/>
        <v>DD</v>
      </c>
      <c r="CW771" s="78" t="str">
        <f t="shared" si="85"/>
        <v>A</v>
      </c>
      <c r="CX771" s="82">
        <f t="shared" si="86"/>
        <v>2.1274999999999999</v>
      </c>
      <c r="CY771" s="82">
        <f t="shared" si="87"/>
        <v>2.1274999999999999</v>
      </c>
      <c r="CZ771" s="82">
        <f t="shared" si="88"/>
        <v>1.38</v>
      </c>
      <c r="DA771" s="82">
        <f t="shared" si="89"/>
        <v>1.4949999999999999</v>
      </c>
      <c r="DB771" s="82">
        <f t="shared" si="90"/>
        <v>7.13</v>
      </c>
    </row>
    <row r="772" spans="98:106" ht="19.5">
      <c r="CT772" s="182">
        <f>'TABELA UNIFICADA 2024'!E765</f>
        <v>0</v>
      </c>
      <c r="CU772" s="23">
        <f>'TABELA UNIFICADA 2024'!F765</f>
        <v>243</v>
      </c>
      <c r="CV772" s="79" t="str">
        <f t="shared" si="84"/>
        <v>DD</v>
      </c>
      <c r="CW772" s="78" t="str">
        <f t="shared" si="85"/>
        <v>A</v>
      </c>
      <c r="CX772" s="82">
        <f t="shared" si="86"/>
        <v>2.1274999999999999</v>
      </c>
      <c r="CY772" s="82">
        <f t="shared" si="87"/>
        <v>2.1274999999999999</v>
      </c>
      <c r="CZ772" s="82">
        <f t="shared" si="88"/>
        <v>1.38</v>
      </c>
      <c r="DA772" s="82">
        <f t="shared" si="89"/>
        <v>1.4949999999999999</v>
      </c>
      <c r="DB772" s="82">
        <f t="shared" si="90"/>
        <v>7.13</v>
      </c>
    </row>
    <row r="773" spans="98:106" ht="19.5">
      <c r="CT773" s="182">
        <f>'TABELA UNIFICADA 2024'!E766</f>
        <v>0</v>
      </c>
      <c r="CU773" s="23">
        <f>'TABELA UNIFICADA 2024'!F766</f>
        <v>172</v>
      </c>
      <c r="CV773" s="79" t="str">
        <f t="shared" si="84"/>
        <v>DD</v>
      </c>
      <c r="CW773" s="78" t="str">
        <f t="shared" si="85"/>
        <v>A</v>
      </c>
      <c r="CX773" s="82">
        <f t="shared" si="86"/>
        <v>2.1274999999999999</v>
      </c>
      <c r="CY773" s="82">
        <f t="shared" si="87"/>
        <v>2.1274999999999999</v>
      </c>
      <c r="CZ773" s="82">
        <f t="shared" si="88"/>
        <v>1.38</v>
      </c>
      <c r="DA773" s="82">
        <f t="shared" si="89"/>
        <v>1.4949999999999999</v>
      </c>
      <c r="DB773" s="82">
        <f t="shared" si="90"/>
        <v>7.13</v>
      </c>
    </row>
    <row r="774" spans="98:106" ht="19.5">
      <c r="CT774" s="182">
        <f>'TABELA UNIFICADA 2024'!E767</f>
        <v>0</v>
      </c>
      <c r="CU774" s="23">
        <f>'TABELA UNIFICADA 2024'!F767</f>
        <v>0</v>
      </c>
      <c r="CV774" s="79" t="str">
        <f t="shared" si="84"/>
        <v>0</v>
      </c>
      <c r="CW774" s="78">
        <f t="shared" si="85"/>
        <v>0</v>
      </c>
      <c r="CX774" s="82">
        <f t="shared" si="86"/>
        <v>0</v>
      </c>
      <c r="CY774" s="82">
        <f t="shared" si="87"/>
        <v>0</v>
      </c>
      <c r="CZ774" s="82">
        <f t="shared" si="88"/>
        <v>0</v>
      </c>
      <c r="DA774" s="82">
        <f t="shared" si="89"/>
        <v>0</v>
      </c>
      <c r="DB774" s="82">
        <f t="shared" si="90"/>
        <v>0</v>
      </c>
    </row>
    <row r="775" spans="98:106" ht="19.5">
      <c r="CT775" s="182">
        <f>'TABELA UNIFICADA 2024'!E768</f>
        <v>0</v>
      </c>
      <c r="CU775" s="23">
        <f>'TABELA UNIFICADA 2024'!F768</f>
        <v>0</v>
      </c>
      <c r="CV775" s="79" t="str">
        <f t="shared" si="84"/>
        <v>0</v>
      </c>
      <c r="CW775" s="78">
        <f t="shared" si="85"/>
        <v>0</v>
      </c>
      <c r="CX775" s="82">
        <f t="shared" si="86"/>
        <v>0</v>
      </c>
      <c r="CY775" s="82">
        <f t="shared" si="87"/>
        <v>0</v>
      </c>
      <c r="CZ775" s="82">
        <f t="shared" si="88"/>
        <v>0</v>
      </c>
      <c r="DA775" s="82">
        <f t="shared" si="89"/>
        <v>0</v>
      </c>
      <c r="DB775" s="82">
        <f t="shared" si="90"/>
        <v>0</v>
      </c>
    </row>
    <row r="776" spans="98:106" ht="19.5">
      <c r="CT776" s="182">
        <f>'TABELA UNIFICADA 2024'!E769</f>
        <v>0</v>
      </c>
      <c r="CU776" s="23">
        <f>'TABELA UNIFICADA 2024'!F769</f>
        <v>0</v>
      </c>
      <c r="CV776" s="79" t="str">
        <f t="shared" si="84"/>
        <v>0</v>
      </c>
      <c r="CW776" s="78">
        <f t="shared" si="85"/>
        <v>0</v>
      </c>
      <c r="CX776" s="82">
        <f t="shared" si="86"/>
        <v>0</v>
      </c>
      <c r="CY776" s="82">
        <f t="shared" si="87"/>
        <v>0</v>
      </c>
      <c r="CZ776" s="82">
        <f t="shared" si="88"/>
        <v>0</v>
      </c>
      <c r="DA776" s="82">
        <f t="shared" si="89"/>
        <v>0</v>
      </c>
      <c r="DB776" s="82">
        <f t="shared" si="90"/>
        <v>0</v>
      </c>
    </row>
    <row r="777" spans="98:106" ht="19.5">
      <c r="CT777" s="182">
        <f>'TABELA UNIFICADA 2024'!E770</f>
        <v>0</v>
      </c>
      <c r="CU777" s="23">
        <f>'TABELA UNIFICADA 2024'!F770</f>
        <v>0</v>
      </c>
      <c r="CV777" s="79" t="str">
        <f t="shared" si="84"/>
        <v>0</v>
      </c>
      <c r="CW777" s="78">
        <f t="shared" si="85"/>
        <v>0</v>
      </c>
      <c r="CX777" s="82">
        <f t="shared" si="86"/>
        <v>0</v>
      </c>
      <c r="CY777" s="82">
        <f t="shared" si="87"/>
        <v>0</v>
      </c>
      <c r="CZ777" s="82">
        <f t="shared" si="88"/>
        <v>0</v>
      </c>
      <c r="DA777" s="82">
        <f t="shared" si="89"/>
        <v>0</v>
      </c>
      <c r="DB777" s="82">
        <f t="shared" si="90"/>
        <v>0</v>
      </c>
    </row>
    <row r="778" spans="98:106" ht="19.5">
      <c r="CT778" s="182">
        <f>'TABELA UNIFICADA 2024'!E771</f>
        <v>0</v>
      </c>
      <c r="CU778" s="23">
        <f>'TABELA UNIFICADA 2024'!F771</f>
        <v>0</v>
      </c>
      <c r="CV778" s="79" t="str">
        <f t="shared" si="84"/>
        <v>0</v>
      </c>
      <c r="CW778" s="78">
        <f t="shared" si="85"/>
        <v>0</v>
      </c>
      <c r="CX778" s="82">
        <f t="shared" si="86"/>
        <v>0</v>
      </c>
      <c r="CY778" s="82">
        <f t="shared" si="87"/>
        <v>0</v>
      </c>
      <c r="CZ778" s="82">
        <f t="shared" si="88"/>
        <v>0</v>
      </c>
      <c r="DA778" s="82">
        <f t="shared" si="89"/>
        <v>0</v>
      </c>
      <c r="DB778" s="82">
        <f t="shared" si="90"/>
        <v>0</v>
      </c>
    </row>
    <row r="779" spans="98:106" ht="19.5">
      <c r="CT779" s="182">
        <f>'TABELA UNIFICADA 2024'!E772</f>
        <v>0</v>
      </c>
      <c r="CU779" s="23">
        <f>'TABELA UNIFICADA 2024'!F772</f>
        <v>0</v>
      </c>
      <c r="CV779" s="79" t="str">
        <f t="shared" si="84"/>
        <v>0</v>
      </c>
      <c r="CW779" s="78">
        <f t="shared" si="85"/>
        <v>0</v>
      </c>
      <c r="CX779" s="82">
        <f t="shared" si="86"/>
        <v>0</v>
      </c>
      <c r="CY779" s="82">
        <f t="shared" si="87"/>
        <v>0</v>
      </c>
      <c r="CZ779" s="82">
        <f t="shared" si="88"/>
        <v>0</v>
      </c>
      <c r="DA779" s="82">
        <f t="shared" si="89"/>
        <v>0</v>
      </c>
      <c r="DB779" s="82">
        <f t="shared" si="90"/>
        <v>0</v>
      </c>
    </row>
    <row r="780" spans="98:106" ht="19.5">
      <c r="CT780" s="182">
        <f>'TABELA UNIFICADA 2024'!E773</f>
        <v>0</v>
      </c>
      <c r="CU780" s="23">
        <f>'TABELA UNIFICADA 2024'!F773</f>
        <v>0</v>
      </c>
      <c r="CV780" s="79" t="str">
        <f t="shared" si="84"/>
        <v>0</v>
      </c>
      <c r="CW780" s="78">
        <f t="shared" si="85"/>
        <v>0</v>
      </c>
      <c r="CX780" s="82">
        <f t="shared" si="86"/>
        <v>0</v>
      </c>
      <c r="CY780" s="82">
        <f t="shared" si="87"/>
        <v>0</v>
      </c>
      <c r="CZ780" s="82">
        <f t="shared" si="88"/>
        <v>0</v>
      </c>
      <c r="DA780" s="82">
        <f t="shared" si="89"/>
        <v>0</v>
      </c>
      <c r="DB780" s="82">
        <f t="shared" si="90"/>
        <v>0</v>
      </c>
    </row>
    <row r="781" spans="98:106" ht="19.5">
      <c r="CT781" s="182">
        <f>'TABELA UNIFICADA 2024'!E774</f>
        <v>0</v>
      </c>
      <c r="CU781" s="23">
        <f>'TABELA UNIFICADA 2024'!F774</f>
        <v>0</v>
      </c>
      <c r="CV781" s="79" t="str">
        <f t="shared" si="84"/>
        <v>0</v>
      </c>
      <c r="CW781" s="78">
        <f t="shared" si="85"/>
        <v>0</v>
      </c>
      <c r="CX781" s="82">
        <f t="shared" si="86"/>
        <v>0</v>
      </c>
      <c r="CY781" s="82">
        <f t="shared" si="87"/>
        <v>0</v>
      </c>
      <c r="CZ781" s="82">
        <f t="shared" si="88"/>
        <v>0</v>
      </c>
      <c r="DA781" s="82">
        <f t="shared" si="89"/>
        <v>0</v>
      </c>
      <c r="DB781" s="82">
        <f t="shared" si="90"/>
        <v>0</v>
      </c>
    </row>
    <row r="782" spans="98:106" ht="19.5">
      <c r="CT782" s="182">
        <f>'TABELA UNIFICADA 2024'!E775</f>
        <v>0</v>
      </c>
      <c r="CU782" s="23">
        <f>'TABELA UNIFICADA 2024'!F775</f>
        <v>0</v>
      </c>
      <c r="CV782" s="79" t="str">
        <f t="shared" si="84"/>
        <v>0</v>
      </c>
      <c r="CW782" s="78">
        <f t="shared" si="85"/>
        <v>0</v>
      </c>
      <c r="CX782" s="82">
        <f t="shared" si="86"/>
        <v>0</v>
      </c>
      <c r="CY782" s="82">
        <f t="shared" si="87"/>
        <v>0</v>
      </c>
      <c r="CZ782" s="82">
        <f t="shared" si="88"/>
        <v>0</v>
      </c>
      <c r="DA782" s="82">
        <f t="shared" si="89"/>
        <v>0</v>
      </c>
      <c r="DB782" s="82">
        <f t="shared" si="90"/>
        <v>0</v>
      </c>
    </row>
    <row r="783" spans="98:106" ht="19.5">
      <c r="CT783" s="182">
        <f>'TABELA UNIFICADA 2024'!E776</f>
        <v>0</v>
      </c>
      <c r="CU783" s="23">
        <f>'TABELA UNIFICADA 2024'!F776</f>
        <v>0</v>
      </c>
      <c r="CV783" s="79" t="str">
        <f t="shared" si="84"/>
        <v>0</v>
      </c>
      <c r="CW783" s="78">
        <f t="shared" si="85"/>
        <v>0</v>
      </c>
      <c r="CX783" s="82">
        <f t="shared" si="86"/>
        <v>0</v>
      </c>
      <c r="CY783" s="82">
        <f t="shared" si="87"/>
        <v>0</v>
      </c>
      <c r="CZ783" s="82">
        <f t="shared" si="88"/>
        <v>0</v>
      </c>
      <c r="DA783" s="82">
        <f t="shared" si="89"/>
        <v>0</v>
      </c>
      <c r="DB783" s="82">
        <f t="shared" si="90"/>
        <v>0</v>
      </c>
    </row>
    <row r="784" spans="98:106" ht="19.5">
      <c r="CT784" s="182">
        <f>'TABELA UNIFICADA 2024'!E777</f>
        <v>0</v>
      </c>
      <c r="CU784" s="23">
        <f>'TABELA UNIFICADA 2024'!F777</f>
        <v>0</v>
      </c>
      <c r="CV784" s="79" t="str">
        <f t="shared" si="84"/>
        <v>0</v>
      </c>
      <c r="CW784" s="78">
        <f t="shared" si="85"/>
        <v>0</v>
      </c>
      <c r="CX784" s="82">
        <f t="shared" si="86"/>
        <v>0</v>
      </c>
      <c r="CY784" s="82">
        <f t="shared" si="87"/>
        <v>0</v>
      </c>
      <c r="CZ784" s="82">
        <f t="shared" si="88"/>
        <v>0</v>
      </c>
      <c r="DA784" s="82">
        <f t="shared" si="89"/>
        <v>0</v>
      </c>
      <c r="DB784" s="82">
        <f t="shared" si="90"/>
        <v>0</v>
      </c>
    </row>
    <row r="785" spans="98:106" ht="19.5">
      <c r="CT785" s="182">
        <f>'TABELA UNIFICADA 2024'!E778</f>
        <v>0</v>
      </c>
      <c r="CU785" s="23">
        <f>'TABELA UNIFICADA 2024'!F778</f>
        <v>0</v>
      </c>
      <c r="CV785" s="79" t="str">
        <f t="shared" si="84"/>
        <v>0</v>
      </c>
      <c r="CW785" s="78">
        <f t="shared" si="85"/>
        <v>0</v>
      </c>
      <c r="CX785" s="82">
        <f t="shared" si="86"/>
        <v>0</v>
      </c>
      <c r="CY785" s="82">
        <f t="shared" si="87"/>
        <v>0</v>
      </c>
      <c r="CZ785" s="82">
        <f t="shared" si="88"/>
        <v>0</v>
      </c>
      <c r="DA785" s="82">
        <f t="shared" si="89"/>
        <v>0</v>
      </c>
      <c r="DB785" s="82">
        <f t="shared" si="90"/>
        <v>0</v>
      </c>
    </row>
    <row r="786" spans="98:106" ht="19.5">
      <c r="CT786" s="182">
        <f>'TABELA UNIFICADA 2024'!E779</f>
        <v>0</v>
      </c>
      <c r="CU786" s="23">
        <f>'TABELA UNIFICADA 2024'!F779</f>
        <v>0</v>
      </c>
      <c r="CV786" s="79" t="str">
        <f t="shared" si="84"/>
        <v>0</v>
      </c>
      <c r="CW786" s="78">
        <f t="shared" si="85"/>
        <v>0</v>
      </c>
      <c r="CX786" s="82">
        <f t="shared" si="86"/>
        <v>0</v>
      </c>
      <c r="CY786" s="82">
        <f t="shared" si="87"/>
        <v>0</v>
      </c>
      <c r="CZ786" s="82">
        <f t="shared" si="88"/>
        <v>0</v>
      </c>
      <c r="DA786" s="82">
        <f t="shared" si="89"/>
        <v>0</v>
      </c>
      <c r="DB786" s="82">
        <f t="shared" si="90"/>
        <v>0</v>
      </c>
    </row>
    <row r="787" spans="98:106" ht="19.5">
      <c r="CT787" s="182">
        <f>'TABELA UNIFICADA 2024'!E780</f>
        <v>0</v>
      </c>
      <c r="CU787" s="23">
        <f>'TABELA UNIFICADA 2024'!F780</f>
        <v>0</v>
      </c>
      <c r="CV787" s="79" t="str">
        <f t="shared" si="84"/>
        <v>0</v>
      </c>
      <c r="CW787" s="78">
        <f t="shared" si="85"/>
        <v>0</v>
      </c>
      <c r="CX787" s="82">
        <f t="shared" si="86"/>
        <v>0</v>
      </c>
      <c r="CY787" s="82">
        <f t="shared" si="87"/>
        <v>0</v>
      </c>
      <c r="CZ787" s="82">
        <f t="shared" si="88"/>
        <v>0</v>
      </c>
      <c r="DA787" s="82">
        <f t="shared" si="89"/>
        <v>0</v>
      </c>
      <c r="DB787" s="82">
        <f t="shared" si="90"/>
        <v>0</v>
      </c>
    </row>
    <row r="788" spans="98:106" ht="19.5">
      <c r="CT788" s="182">
        <f>'TABELA UNIFICADA 2024'!E781</f>
        <v>0</v>
      </c>
      <c r="CU788" s="23">
        <f>'TABELA UNIFICADA 2024'!F781</f>
        <v>0</v>
      </c>
      <c r="CV788" s="79" t="str">
        <f t="shared" si="84"/>
        <v>0</v>
      </c>
      <c r="CW788" s="78">
        <f t="shared" si="85"/>
        <v>0</v>
      </c>
      <c r="CX788" s="82">
        <f t="shared" si="86"/>
        <v>0</v>
      </c>
      <c r="CY788" s="82">
        <f t="shared" si="87"/>
        <v>0</v>
      </c>
      <c r="CZ788" s="82">
        <f t="shared" si="88"/>
        <v>0</v>
      </c>
      <c r="DA788" s="82">
        <f t="shared" si="89"/>
        <v>0</v>
      </c>
      <c r="DB788" s="82">
        <f t="shared" si="90"/>
        <v>0</v>
      </c>
    </row>
    <row r="789" spans="98:106" ht="19.5">
      <c r="CT789" s="182">
        <f>'TABELA UNIFICADA 2024'!E782</f>
        <v>0</v>
      </c>
      <c r="CU789" s="23">
        <f>'TABELA UNIFICADA 2024'!F782</f>
        <v>0</v>
      </c>
      <c r="CV789" s="79" t="str">
        <f t="shared" si="84"/>
        <v>0</v>
      </c>
      <c r="CW789" s="78">
        <f t="shared" si="85"/>
        <v>0</v>
      </c>
      <c r="CX789" s="82">
        <f t="shared" si="86"/>
        <v>0</v>
      </c>
      <c r="CY789" s="82">
        <f t="shared" si="87"/>
        <v>0</v>
      </c>
      <c r="CZ789" s="82">
        <f t="shared" si="88"/>
        <v>0</v>
      </c>
      <c r="DA789" s="82">
        <f t="shared" si="89"/>
        <v>0</v>
      </c>
      <c r="DB789" s="82">
        <f t="shared" si="90"/>
        <v>0</v>
      </c>
    </row>
    <row r="790" spans="98:106" ht="19.5">
      <c r="CT790" s="182">
        <f>'TABELA UNIFICADA 2024'!E783</f>
        <v>0</v>
      </c>
      <c r="CU790" s="23">
        <f>'TABELA UNIFICADA 2024'!F783</f>
        <v>0</v>
      </c>
      <c r="CV790" s="79" t="str">
        <f t="shared" si="84"/>
        <v>0</v>
      </c>
      <c r="CW790" s="78">
        <f t="shared" si="85"/>
        <v>0</v>
      </c>
      <c r="CX790" s="82">
        <f t="shared" si="86"/>
        <v>0</v>
      </c>
      <c r="CY790" s="82">
        <f t="shared" si="87"/>
        <v>0</v>
      </c>
      <c r="CZ790" s="82">
        <f t="shared" si="88"/>
        <v>0</v>
      </c>
      <c r="DA790" s="82">
        <f t="shared" si="89"/>
        <v>0</v>
      </c>
      <c r="DB790" s="82">
        <f t="shared" si="90"/>
        <v>0</v>
      </c>
    </row>
    <row r="791" spans="98:106" ht="19.5">
      <c r="CT791" s="182">
        <f>'TABELA UNIFICADA 2024'!E784</f>
        <v>0</v>
      </c>
      <c r="CU791" s="23">
        <f>'TABELA UNIFICADA 2024'!F784</f>
        <v>0</v>
      </c>
      <c r="CV791" s="79" t="str">
        <f t="shared" si="84"/>
        <v>0</v>
      </c>
      <c r="CW791" s="78">
        <f t="shared" si="85"/>
        <v>0</v>
      </c>
      <c r="CX791" s="82">
        <f t="shared" si="86"/>
        <v>0</v>
      </c>
      <c r="CY791" s="82">
        <f t="shared" si="87"/>
        <v>0</v>
      </c>
      <c r="CZ791" s="82">
        <f t="shared" si="88"/>
        <v>0</v>
      </c>
      <c r="DA791" s="82">
        <f t="shared" si="89"/>
        <v>0</v>
      </c>
      <c r="DB791" s="82">
        <f t="shared" si="90"/>
        <v>0</v>
      </c>
    </row>
    <row r="792" spans="98:106" ht="19.5">
      <c r="CT792" s="182">
        <f>'TABELA UNIFICADA 2024'!E785</f>
        <v>0</v>
      </c>
      <c r="CU792" s="23">
        <f>'TABELA UNIFICADA 2024'!F785</f>
        <v>0</v>
      </c>
      <c r="CV792" s="79" t="str">
        <f t="shared" si="84"/>
        <v>0</v>
      </c>
      <c r="CW792" s="78">
        <f t="shared" si="85"/>
        <v>0</v>
      </c>
      <c r="CX792" s="82">
        <f t="shared" si="86"/>
        <v>0</v>
      </c>
      <c r="CY792" s="82">
        <f t="shared" si="87"/>
        <v>0</v>
      </c>
      <c r="CZ792" s="82">
        <f t="shared" si="88"/>
        <v>0</v>
      </c>
      <c r="DA792" s="82">
        <f t="shared" si="89"/>
        <v>0</v>
      </c>
      <c r="DB792" s="82">
        <f t="shared" si="90"/>
        <v>0</v>
      </c>
    </row>
    <row r="793" spans="98:106" ht="19.5">
      <c r="CT793" s="182">
        <f>'TABELA UNIFICADA 2024'!E786</f>
        <v>0</v>
      </c>
      <c r="CU793" s="23">
        <f>'TABELA UNIFICADA 2024'!F786</f>
        <v>0</v>
      </c>
      <c r="CV793" s="79" t="str">
        <f t="shared" si="84"/>
        <v>0</v>
      </c>
      <c r="CW793" s="78">
        <f t="shared" si="85"/>
        <v>0</v>
      </c>
      <c r="CX793" s="82">
        <f t="shared" si="86"/>
        <v>0</v>
      </c>
      <c r="CY793" s="82">
        <f t="shared" si="87"/>
        <v>0</v>
      </c>
      <c r="CZ793" s="82">
        <f t="shared" si="88"/>
        <v>0</v>
      </c>
      <c r="DA793" s="82">
        <f t="shared" si="89"/>
        <v>0</v>
      </c>
      <c r="DB793" s="82">
        <f t="shared" si="90"/>
        <v>0</v>
      </c>
    </row>
    <row r="794" spans="98:106" ht="19.5">
      <c r="CT794" s="182">
        <f>'TABELA UNIFICADA 2024'!E787</f>
        <v>0</v>
      </c>
      <c r="CU794" s="23">
        <f>'TABELA UNIFICADA 2024'!F787</f>
        <v>0</v>
      </c>
      <c r="CV794" s="79" t="str">
        <f t="shared" si="84"/>
        <v>0</v>
      </c>
      <c r="CW794" s="78">
        <f t="shared" si="85"/>
        <v>0</v>
      </c>
      <c r="CX794" s="82">
        <f t="shared" si="86"/>
        <v>0</v>
      </c>
      <c r="CY794" s="82">
        <f t="shared" si="87"/>
        <v>0</v>
      </c>
      <c r="CZ794" s="82">
        <f t="shared" si="88"/>
        <v>0</v>
      </c>
      <c r="DA794" s="82">
        <f t="shared" si="89"/>
        <v>0</v>
      </c>
      <c r="DB794" s="82">
        <f t="shared" si="90"/>
        <v>0</v>
      </c>
    </row>
    <row r="795" spans="98:106" ht="19.5">
      <c r="CT795" s="182">
        <f>'TABELA UNIFICADA 2024'!E788</f>
        <v>0</v>
      </c>
      <c r="CU795" s="23">
        <f>'TABELA UNIFICADA 2024'!F788</f>
        <v>0</v>
      </c>
      <c r="CV795" s="79" t="str">
        <f t="shared" si="84"/>
        <v>0</v>
      </c>
      <c r="CW795" s="78">
        <f t="shared" si="85"/>
        <v>0</v>
      </c>
      <c r="CX795" s="82">
        <f t="shared" si="86"/>
        <v>0</v>
      </c>
      <c r="CY795" s="82">
        <f t="shared" si="87"/>
        <v>0</v>
      </c>
      <c r="CZ795" s="82">
        <f t="shared" si="88"/>
        <v>0</v>
      </c>
      <c r="DA795" s="82">
        <f t="shared" si="89"/>
        <v>0</v>
      </c>
      <c r="DB795" s="82">
        <f t="shared" si="90"/>
        <v>0</v>
      </c>
    </row>
    <row r="796" spans="98:106" ht="19.5">
      <c r="CT796" s="182">
        <f>'TABELA UNIFICADA 2024'!E789</f>
        <v>0</v>
      </c>
      <c r="CU796" s="23">
        <f>'TABELA UNIFICADA 2024'!F789</f>
        <v>0</v>
      </c>
      <c r="CV796" s="79" t="str">
        <f t="shared" si="84"/>
        <v>0</v>
      </c>
      <c r="CW796" s="78">
        <f t="shared" si="85"/>
        <v>0</v>
      </c>
      <c r="CX796" s="82">
        <f t="shared" si="86"/>
        <v>0</v>
      </c>
      <c r="CY796" s="82">
        <f t="shared" si="87"/>
        <v>0</v>
      </c>
      <c r="CZ796" s="82">
        <f t="shared" si="88"/>
        <v>0</v>
      </c>
      <c r="DA796" s="82">
        <f t="shared" si="89"/>
        <v>0</v>
      </c>
      <c r="DB796" s="82">
        <f t="shared" si="90"/>
        <v>0</v>
      </c>
    </row>
    <row r="797" spans="98:106" ht="19.5">
      <c r="CT797" s="182">
        <f>'TABELA UNIFICADA 2024'!E790</f>
        <v>0</v>
      </c>
      <c r="CU797" s="23">
        <f>'TABELA UNIFICADA 2024'!F790</f>
        <v>0</v>
      </c>
      <c r="CV797" s="79" t="str">
        <f t="shared" si="84"/>
        <v>0</v>
      </c>
      <c r="CW797" s="78">
        <f t="shared" si="85"/>
        <v>0</v>
      </c>
      <c r="CX797" s="82">
        <f t="shared" si="86"/>
        <v>0</v>
      </c>
      <c r="CY797" s="82">
        <f t="shared" si="87"/>
        <v>0</v>
      </c>
      <c r="CZ797" s="82">
        <f t="shared" si="88"/>
        <v>0</v>
      </c>
      <c r="DA797" s="82">
        <f t="shared" si="89"/>
        <v>0</v>
      </c>
      <c r="DB797" s="82">
        <f t="shared" si="90"/>
        <v>0</v>
      </c>
    </row>
    <row r="798" spans="98:106" ht="19.5">
      <c r="CT798" s="182">
        <f>'TABELA UNIFICADA 2024'!E791</f>
        <v>0</v>
      </c>
      <c r="CU798" s="23">
        <f>'TABELA UNIFICADA 2024'!F791</f>
        <v>0</v>
      </c>
      <c r="CV798" s="79" t="str">
        <f t="shared" si="84"/>
        <v>0</v>
      </c>
      <c r="CW798" s="78">
        <f t="shared" si="85"/>
        <v>0</v>
      </c>
      <c r="CX798" s="82">
        <f t="shared" si="86"/>
        <v>0</v>
      </c>
      <c r="CY798" s="82">
        <f t="shared" si="87"/>
        <v>0</v>
      </c>
      <c r="CZ798" s="82">
        <f t="shared" si="88"/>
        <v>0</v>
      </c>
      <c r="DA798" s="82">
        <f t="shared" si="89"/>
        <v>0</v>
      </c>
      <c r="DB798" s="82">
        <f t="shared" si="90"/>
        <v>0</v>
      </c>
    </row>
    <row r="799" spans="98:106" ht="19.5">
      <c r="CT799" s="182">
        <f>'TABELA UNIFICADA 2024'!E792</f>
        <v>0</v>
      </c>
      <c r="CU799" s="23">
        <f>'TABELA UNIFICADA 2024'!F792</f>
        <v>0</v>
      </c>
      <c r="CV799" s="79" t="str">
        <f t="shared" si="84"/>
        <v>0</v>
      </c>
      <c r="CW799" s="78">
        <f t="shared" si="85"/>
        <v>0</v>
      </c>
      <c r="CX799" s="82">
        <f t="shared" si="86"/>
        <v>0</v>
      </c>
      <c r="CY799" s="82">
        <f t="shared" si="87"/>
        <v>0</v>
      </c>
      <c r="CZ799" s="82">
        <f t="shared" si="88"/>
        <v>0</v>
      </c>
      <c r="DA799" s="82">
        <f t="shared" si="89"/>
        <v>0</v>
      </c>
      <c r="DB799" s="82">
        <f t="shared" si="90"/>
        <v>0</v>
      </c>
    </row>
    <row r="800" spans="98:106" ht="19.5">
      <c r="CT800" s="182">
        <f>'TABELA UNIFICADA 2024'!E793</f>
        <v>0</v>
      </c>
      <c r="CU800" s="23">
        <f>'TABELA UNIFICADA 2024'!F793</f>
        <v>0</v>
      </c>
      <c r="CV800" s="79" t="str">
        <f t="shared" si="84"/>
        <v>0</v>
      </c>
      <c r="CW800" s="78">
        <f t="shared" si="85"/>
        <v>0</v>
      </c>
      <c r="CX800" s="82">
        <f t="shared" si="86"/>
        <v>0</v>
      </c>
      <c r="CY800" s="82">
        <f t="shared" si="87"/>
        <v>0</v>
      </c>
      <c r="CZ800" s="82">
        <f t="shared" si="88"/>
        <v>0</v>
      </c>
      <c r="DA800" s="82">
        <f t="shared" si="89"/>
        <v>0</v>
      </c>
      <c r="DB800" s="82">
        <f t="shared" si="90"/>
        <v>0</v>
      </c>
    </row>
    <row r="801" spans="98:106" ht="19.5">
      <c r="CT801" s="182">
        <f>'TABELA UNIFICADA 2024'!E794</f>
        <v>0</v>
      </c>
      <c r="CU801" s="23">
        <f>'TABELA UNIFICADA 2024'!F794</f>
        <v>0</v>
      </c>
      <c r="CV801" s="79" t="str">
        <f t="shared" si="84"/>
        <v>0</v>
      </c>
      <c r="CW801" s="78">
        <f t="shared" si="85"/>
        <v>0</v>
      </c>
      <c r="CX801" s="82">
        <f t="shared" si="86"/>
        <v>0</v>
      </c>
      <c r="CY801" s="82">
        <f t="shared" si="87"/>
        <v>0</v>
      </c>
      <c r="CZ801" s="82">
        <f t="shared" si="88"/>
        <v>0</v>
      </c>
      <c r="DA801" s="82">
        <f t="shared" si="89"/>
        <v>0</v>
      </c>
      <c r="DB801" s="82">
        <f t="shared" si="90"/>
        <v>0</v>
      </c>
    </row>
    <row r="802" spans="98:106" ht="19.5">
      <c r="CT802" s="182">
        <f>'TABELA UNIFICADA 2024'!E795</f>
        <v>0</v>
      </c>
      <c r="CU802" s="23">
        <f>'TABELA UNIFICADA 2024'!F795</f>
        <v>0</v>
      </c>
      <c r="CV802" s="79" t="str">
        <f t="shared" si="84"/>
        <v>0</v>
      </c>
      <c r="CW802" s="78">
        <f t="shared" si="85"/>
        <v>0</v>
      </c>
      <c r="CX802" s="82">
        <f t="shared" si="86"/>
        <v>0</v>
      </c>
      <c r="CY802" s="82">
        <f t="shared" si="87"/>
        <v>0</v>
      </c>
      <c r="CZ802" s="82">
        <f t="shared" si="88"/>
        <v>0</v>
      </c>
      <c r="DA802" s="82">
        <f t="shared" si="89"/>
        <v>0</v>
      </c>
      <c r="DB802" s="82">
        <f t="shared" si="90"/>
        <v>0</v>
      </c>
    </row>
    <row r="803" spans="98:106" ht="19.5">
      <c r="CT803" s="182">
        <f>'TABELA UNIFICADA 2024'!E796</f>
        <v>0</v>
      </c>
      <c r="CU803" s="23">
        <f>'TABELA UNIFICADA 2024'!F796</f>
        <v>0</v>
      </c>
      <c r="CV803" s="79" t="str">
        <f t="shared" si="84"/>
        <v>0</v>
      </c>
      <c r="CW803" s="78">
        <f t="shared" si="85"/>
        <v>0</v>
      </c>
      <c r="CX803" s="82">
        <f t="shared" si="86"/>
        <v>0</v>
      </c>
      <c r="CY803" s="82">
        <f t="shared" si="87"/>
        <v>0</v>
      </c>
      <c r="CZ803" s="82">
        <f t="shared" si="88"/>
        <v>0</v>
      </c>
      <c r="DA803" s="82">
        <f t="shared" si="89"/>
        <v>0</v>
      </c>
      <c r="DB803" s="82">
        <f t="shared" si="90"/>
        <v>0</v>
      </c>
    </row>
    <row r="804" spans="98:106" ht="19.5">
      <c r="CT804" s="182">
        <f>'TABELA UNIFICADA 2024'!E797</f>
        <v>0</v>
      </c>
      <c r="CU804" s="23">
        <f>'TABELA UNIFICADA 2024'!F797</f>
        <v>0</v>
      </c>
      <c r="CV804" s="79" t="str">
        <f t="shared" si="84"/>
        <v>0</v>
      </c>
      <c r="CW804" s="78">
        <f t="shared" si="85"/>
        <v>0</v>
      </c>
      <c r="CX804" s="82">
        <f t="shared" si="86"/>
        <v>0</v>
      </c>
      <c r="CY804" s="82">
        <f t="shared" si="87"/>
        <v>0</v>
      </c>
      <c r="CZ804" s="82">
        <f t="shared" si="88"/>
        <v>0</v>
      </c>
      <c r="DA804" s="82">
        <f t="shared" si="89"/>
        <v>0</v>
      </c>
      <c r="DB804" s="82">
        <f t="shared" si="90"/>
        <v>0</v>
      </c>
    </row>
    <row r="805" spans="98:106" ht="19.5">
      <c r="CT805" s="182">
        <f>'TABELA UNIFICADA 2024'!E798</f>
        <v>0</v>
      </c>
      <c r="CU805" s="23">
        <f>'TABELA UNIFICADA 2024'!F798</f>
        <v>0</v>
      </c>
      <c r="CV805" s="79" t="str">
        <f t="shared" ref="CV805:CV868" si="91">IF(CU805&lt;&gt;0,(IF(AND(CU805&lt;=10,ISBLANK(CU805)=FALSE),"AA",IF(AND(CU805&gt;10,CU805&lt;=59),"BB",IF(AND(CU805&gt;59,CU805&lt;=99),"CC",IF(CU805&gt;99,"DD","-"))))),"0")</f>
        <v>0</v>
      </c>
      <c r="CW805" s="78">
        <f t="shared" ref="CW805:CW868" si="92">IF(CU805&lt;&gt;0,(IF(AND(CT805&lt;23,ISBLANK(CT805)=FALSE),"A",IF(AND(CT805&gt;=23,CT805&lt;31),"B",IF(AND(CT805&gt;=31,CT805&lt;39),"C",IF(AND(CT805&gt;=39,CT805&lt;=45),"D",IF(CT805&gt;45,"E","-")))))),0)</f>
        <v>0</v>
      </c>
      <c r="CX805" s="82">
        <f t="shared" ref="CX805:CX868" si="93">(IF(CV805="AA",IF(CW805="A",VLOOKUP(CW805,$B$2:$F$6,2,1),IF(CW805="B",VLOOKUP(CW805,$B$2:$F$6,2,1),IF(CW805="C",VLOOKUP(CW805,$B$2:$F$6,2,1),IF(CW805="D",VLOOKUP(CW805,$B$2:$F$6,2,1),IF(CW805="E",VLOOKUP(CW805,$B$2:$F$6,2,1),"-"))))),IF(CV805="BB",IF(CW805="A",VLOOKUP(CW805,$B$8:$F$12,2,1),IF(CW805="B",VLOOKUP(CW805,$B$8:$F$12,2,1),IF(CW805="C",VLOOKUP(CW805,$B$8:$F$12,2,1),IF(CW805="D",VLOOKUP(CW805,$B$8:$F$12,2,1),IF(CW805="E",VLOOKUP(CW805,$B$8:$F$12,2,1),"-"))))),IF(CV805="CC",IF(CW805="A",VLOOKUP(CW805,$B$14:$F$18,2,1),IF(CW805="B",VLOOKUP(CW805,$B$14:$F$18,2,1),IF(CW805="C",VLOOKUP(CW805,$B$14:$F$18,2,1),IF(CW805="D",VLOOKUP(CW805,$B$14:$F$18,2,1),IF(CW805="E",VLOOKUP(CW805,$B$14:$F$18,2,1),"-"))))),IF(CV805="DD",IF(CW805="A",VLOOKUP(CW805,$B$20:$F$24,2,1),IF(CW805="B",VLOOKUP(CW805,$B$20:$F$24,2,1),IF(CW805="C",VLOOKUP(CW805,$B$20:$F$24,2,1),IF(CW805="D",VLOOKUP(CW805,$B$20:$F$24,2,1),IF(CW805="E",VLOOKUP(CW805,$B$20:$F$24,2,1),0))))),0)))))</f>
        <v>0</v>
      </c>
      <c r="CY805" s="82">
        <f t="shared" ref="CY805:CY868" si="94">(IF(CV805="AA",IF(CW805="A",VLOOKUP(CW805,$B$2:$F$6,3,1),IF(CW805="B",VLOOKUP(CW805,$B$2:$F$6,3,1),IF(CW805="C",VLOOKUP(CW805,$B$2:$F$6,3,1),IF(CW805="D",VLOOKUP(CW805,$B$2:$F$6,3,1),IF(CW805="E",VLOOKUP(CW805,$B$2:$F$6,3,1),"-"))))),IF(CV805="BB",IF(CW805="A",VLOOKUP(CW805,$B$8:$F$12,3,1),IF(CW805="B",VLOOKUP(CW805,$B$8:$F$12,3,1),IF(CW805="C",VLOOKUP(CW805,$B$8:$F$12,3,1),IF(CW805="D",VLOOKUP(CW805,$B$8:$F$12,3,1),IF(CW805="E",VLOOKUP(CW805,$B$8:$F$12,3,1),"-"))))),IF(CV805="CC",IF(CW805="A",VLOOKUP(CW805,$B$14:$F$18,3,1),IF(CW805="B",VLOOKUP(CW805,$B$14:$F$18,3,1),IF(CW805="C",VLOOKUP(CW805,$B$14:$F$18,3,1),IF(CW805="D",VLOOKUP(CW805,$B$14:$F$18,3,1),IF(CW805="E",VLOOKUP(CW805,$B$14:$F$18,3,1),"-"))))),IF(CV805="DD",IF(CW805="A",VLOOKUP(CW805,$B$20:$F$24,3,1),IF(CW805="B",VLOOKUP(CW805,$B$20:$F$24,3,1),IF(CW805="C",VLOOKUP(CW805,$B$20:$F$24,3,1),IF(CW805="D",VLOOKUP(CW805,$B$20:$F$24,3,1),IF(CW805="E",VLOOKUP(CW805,$B$20:$F$24,3,1),0))))),0)))))</f>
        <v>0</v>
      </c>
      <c r="CZ805" s="82">
        <f t="shared" ref="CZ805:CZ868" si="95">(IF(CV805="AA",IF(CW805="A",VLOOKUP(CW805,$B$2:$F$6,4,1),IF(CW805="B",VLOOKUP(CW805,$B$2:$F$6,4,1),IF(CW805="C",VLOOKUP(CW805,$B$2:$F$6,4,1),IF(CW805="D",VLOOKUP(CW805,$B$2:$F$6,4,1),IF(CW805="E",VLOOKUP(CW805,$B$2:$F$6,4,1),"-"))))),IF(CV805="BB",IF(CW805="A",VLOOKUP(CW805,$B$8:$F$12,4,1),IF(CW805="B",VLOOKUP(CW805,$B$8:$F$12,4,1),IF(CW805="C",VLOOKUP(CW805,$B$8:$F$12,4,1),IF(CW805="D",VLOOKUP(CW805,$B$8:$F$12,4,1),IF(CW805="E",VLOOKUP(CW805,$B$8:$F$12,4,1),"-"))))),IF(CV805="CC",IF(CW805="A",VLOOKUP(CW805,$B$14:$F$18,4,1),IF(CW805="B",VLOOKUP(CW805,$B$14:$F$18,4,1),IF(CW805="C",VLOOKUP(CW805,$B$14:$F$18,4,1),IF(CW805="D",VLOOKUP(CW805,$B$14:$F$18,4,1),IF(CW805="E",VLOOKUP(CW805,$B$14:$F$18,4,1),"-"))))),IF(CV805="DD",IF(CW805="A",VLOOKUP(CW805,$B$20:$F$24,4,1),IF(CW805="B",VLOOKUP(CW805,$B$20:$F$24,4,1),IF(CW805="C",VLOOKUP(CW805,$B$20:$F$24,4,1),IF(CW805="D",VLOOKUP(CW805,$B$20:$F$24,4,1),IF(CW805="E",VLOOKUP(CW805,$B$20:$F$24,4,1),0))))),0)))))</f>
        <v>0</v>
      </c>
      <c r="DA805" s="82">
        <f t="shared" ref="DA805:DA868" si="96">(IF(CV805="AA",IF(CW805="A",VLOOKUP(CW805,$B$2:$F$6,5,1),IF(CW805="B",VLOOKUP(CW805,$B$2:$F$6,5,1),IF(CW805="C",VLOOKUP(CW805,$B$2:$F$6,5,1),IF(CW805="D",VLOOKUP(CW805,$B$2:$F$6,5,1),IF(CW805="E",VLOOKUP(CW805,$B$2:$F$6,5,1),1))))),IF(CV805="BB",IF(CW805="A",VLOOKUP(CW805,$B$8:$F$12,5,1),IF(CW805="B",VLOOKUP(CW805,$B$8:$F$12,5,1),IF(CW805="C",VLOOKUP(CW805,$B$8:$F$12,5,1),IF(CW805="D",VLOOKUP(CW805,$B$8:$F$12,5,1),IF(CW805="E",VLOOKUP(CW805,$B$8:$F$12,5,1),1))))),IF(CV805="CC",IF(CW805="A",VLOOKUP(CW805,$B$14:$F$18,5,1),IF(CW805="B",VLOOKUP(CW805,$B$14:$F$18,5,1),IF(CW805="C",VLOOKUP(CW805,$B$14:$F$18,5,1),IF(CW805="D",VLOOKUP(CW805,$B$14:$F$18,5,1),IF(CW805="E",VLOOKUP(CW805,$B$14:$F$18,5,1),1))))),IF(CV805="DD",IF(CW805="A",VLOOKUP(CW805,$B$20:$F$24,5,1),IF(CW805="B",VLOOKUP(CW805,$B$20:$F$24,5,1),IF(CW805="C",VLOOKUP(CW805,$B$20:$F$24,5,1),IF(CW805="D",VLOOKUP(CW805,$B$20:$F$24,5,1),IF(CW805="E",VLOOKUP(CW805,$B$20:$F$24,5,1),1))))),0)))))</f>
        <v>0</v>
      </c>
      <c r="DB805" s="82">
        <f t="shared" ref="DB805:DB868" si="97">SUM(CX805:DA805)</f>
        <v>0</v>
      </c>
    </row>
    <row r="806" spans="98:106" ht="19.5">
      <c r="CT806" s="182">
        <f>'TABELA UNIFICADA 2024'!E799</f>
        <v>0</v>
      </c>
      <c r="CU806" s="23">
        <f>'TABELA UNIFICADA 2024'!F799</f>
        <v>0</v>
      </c>
      <c r="CV806" s="79" t="str">
        <f t="shared" si="91"/>
        <v>0</v>
      </c>
      <c r="CW806" s="78">
        <f t="shared" si="92"/>
        <v>0</v>
      </c>
      <c r="CX806" s="82">
        <f t="shared" si="93"/>
        <v>0</v>
      </c>
      <c r="CY806" s="82">
        <f t="shared" si="94"/>
        <v>0</v>
      </c>
      <c r="CZ806" s="82">
        <f t="shared" si="95"/>
        <v>0</v>
      </c>
      <c r="DA806" s="82">
        <f t="shared" si="96"/>
        <v>0</v>
      </c>
      <c r="DB806" s="82">
        <f t="shared" si="97"/>
        <v>0</v>
      </c>
    </row>
    <row r="807" spans="98:106" ht="19.5">
      <c r="CT807" s="182">
        <f>'TABELA UNIFICADA 2024'!E800</f>
        <v>0</v>
      </c>
      <c r="CU807" s="23">
        <f>'TABELA UNIFICADA 2024'!F800</f>
        <v>0</v>
      </c>
      <c r="CV807" s="79" t="str">
        <f t="shared" si="91"/>
        <v>0</v>
      </c>
      <c r="CW807" s="78">
        <f t="shared" si="92"/>
        <v>0</v>
      </c>
      <c r="CX807" s="82">
        <f t="shared" si="93"/>
        <v>0</v>
      </c>
      <c r="CY807" s="82">
        <f t="shared" si="94"/>
        <v>0</v>
      </c>
      <c r="CZ807" s="82">
        <f t="shared" si="95"/>
        <v>0</v>
      </c>
      <c r="DA807" s="82">
        <f t="shared" si="96"/>
        <v>0</v>
      </c>
      <c r="DB807" s="82">
        <f t="shared" si="97"/>
        <v>0</v>
      </c>
    </row>
    <row r="808" spans="98:106" ht="19.5">
      <c r="CT808" s="182">
        <f>'TABELA UNIFICADA 2024'!E801</f>
        <v>0</v>
      </c>
      <c r="CU808" s="23">
        <f>'TABELA UNIFICADA 2024'!F801</f>
        <v>0</v>
      </c>
      <c r="CV808" s="79" t="str">
        <f t="shared" si="91"/>
        <v>0</v>
      </c>
      <c r="CW808" s="78">
        <f t="shared" si="92"/>
        <v>0</v>
      </c>
      <c r="CX808" s="82">
        <f t="shared" si="93"/>
        <v>0</v>
      </c>
      <c r="CY808" s="82">
        <f t="shared" si="94"/>
        <v>0</v>
      </c>
      <c r="CZ808" s="82">
        <f t="shared" si="95"/>
        <v>0</v>
      </c>
      <c r="DA808" s="82">
        <f t="shared" si="96"/>
        <v>0</v>
      </c>
      <c r="DB808" s="82">
        <f t="shared" si="97"/>
        <v>0</v>
      </c>
    </row>
    <row r="809" spans="98:106" ht="19.5">
      <c r="CT809" s="182">
        <f>'TABELA UNIFICADA 2024'!E802</f>
        <v>0</v>
      </c>
      <c r="CU809" s="23">
        <f>'TABELA UNIFICADA 2024'!F802</f>
        <v>0</v>
      </c>
      <c r="CV809" s="79" t="str">
        <f t="shared" si="91"/>
        <v>0</v>
      </c>
      <c r="CW809" s="78">
        <f t="shared" si="92"/>
        <v>0</v>
      </c>
      <c r="CX809" s="82">
        <f t="shared" si="93"/>
        <v>0</v>
      </c>
      <c r="CY809" s="82">
        <f t="shared" si="94"/>
        <v>0</v>
      </c>
      <c r="CZ809" s="82">
        <f t="shared" si="95"/>
        <v>0</v>
      </c>
      <c r="DA809" s="82">
        <f t="shared" si="96"/>
        <v>0</v>
      </c>
      <c r="DB809" s="82">
        <f t="shared" si="97"/>
        <v>0</v>
      </c>
    </row>
    <row r="810" spans="98:106" ht="19.5">
      <c r="CT810" s="182">
        <f>'TABELA UNIFICADA 2024'!E803</f>
        <v>0</v>
      </c>
      <c r="CU810" s="23">
        <f>'TABELA UNIFICADA 2024'!F803</f>
        <v>0</v>
      </c>
      <c r="CV810" s="79" t="str">
        <f t="shared" si="91"/>
        <v>0</v>
      </c>
      <c r="CW810" s="78">
        <f t="shared" si="92"/>
        <v>0</v>
      </c>
      <c r="CX810" s="82">
        <f t="shared" si="93"/>
        <v>0</v>
      </c>
      <c r="CY810" s="82">
        <f t="shared" si="94"/>
        <v>0</v>
      </c>
      <c r="CZ810" s="82">
        <f t="shared" si="95"/>
        <v>0</v>
      </c>
      <c r="DA810" s="82">
        <f t="shared" si="96"/>
        <v>0</v>
      </c>
      <c r="DB810" s="82">
        <f t="shared" si="97"/>
        <v>0</v>
      </c>
    </row>
    <row r="811" spans="98:106" ht="19.5">
      <c r="CT811" s="182">
        <f>'TABELA UNIFICADA 2024'!E804</f>
        <v>0</v>
      </c>
      <c r="CU811" s="23">
        <f>'TABELA UNIFICADA 2024'!F804</f>
        <v>0</v>
      </c>
      <c r="CV811" s="79" t="str">
        <f t="shared" si="91"/>
        <v>0</v>
      </c>
      <c r="CW811" s="78">
        <f t="shared" si="92"/>
        <v>0</v>
      </c>
      <c r="CX811" s="82">
        <f t="shared" si="93"/>
        <v>0</v>
      </c>
      <c r="CY811" s="82">
        <f t="shared" si="94"/>
        <v>0</v>
      </c>
      <c r="CZ811" s="82">
        <f t="shared" si="95"/>
        <v>0</v>
      </c>
      <c r="DA811" s="82">
        <f t="shared" si="96"/>
        <v>0</v>
      </c>
      <c r="DB811" s="82">
        <f t="shared" si="97"/>
        <v>0</v>
      </c>
    </row>
    <row r="812" spans="98:106" ht="19.5">
      <c r="CT812" s="182">
        <f>'TABELA UNIFICADA 2024'!E805</f>
        <v>0</v>
      </c>
      <c r="CU812" s="23">
        <f>'TABELA UNIFICADA 2024'!F805</f>
        <v>0</v>
      </c>
      <c r="CV812" s="79" t="str">
        <f t="shared" si="91"/>
        <v>0</v>
      </c>
      <c r="CW812" s="78">
        <f t="shared" si="92"/>
        <v>0</v>
      </c>
      <c r="CX812" s="82">
        <f t="shared" si="93"/>
        <v>0</v>
      </c>
      <c r="CY812" s="82">
        <f t="shared" si="94"/>
        <v>0</v>
      </c>
      <c r="CZ812" s="82">
        <f t="shared" si="95"/>
        <v>0</v>
      </c>
      <c r="DA812" s="82">
        <f t="shared" si="96"/>
        <v>0</v>
      </c>
      <c r="DB812" s="82">
        <f t="shared" si="97"/>
        <v>0</v>
      </c>
    </row>
    <row r="813" spans="98:106" ht="19.5">
      <c r="CT813" s="182">
        <f>'TABELA UNIFICADA 2024'!E806</f>
        <v>0</v>
      </c>
      <c r="CU813" s="23">
        <f>'TABELA UNIFICADA 2024'!F806</f>
        <v>0</v>
      </c>
      <c r="CV813" s="79" t="str">
        <f t="shared" si="91"/>
        <v>0</v>
      </c>
      <c r="CW813" s="78">
        <f t="shared" si="92"/>
        <v>0</v>
      </c>
      <c r="CX813" s="82">
        <f t="shared" si="93"/>
        <v>0</v>
      </c>
      <c r="CY813" s="82">
        <f t="shared" si="94"/>
        <v>0</v>
      </c>
      <c r="CZ813" s="82">
        <f t="shared" si="95"/>
        <v>0</v>
      </c>
      <c r="DA813" s="82">
        <f t="shared" si="96"/>
        <v>0</v>
      </c>
      <c r="DB813" s="82">
        <f t="shared" si="97"/>
        <v>0</v>
      </c>
    </row>
    <row r="814" spans="98:106" ht="19.5">
      <c r="CT814" s="182">
        <f>'TABELA UNIFICADA 2024'!E807</f>
        <v>0</v>
      </c>
      <c r="CU814" s="23">
        <f>'TABELA UNIFICADA 2024'!F807</f>
        <v>0</v>
      </c>
      <c r="CV814" s="79" t="str">
        <f t="shared" si="91"/>
        <v>0</v>
      </c>
      <c r="CW814" s="78">
        <f t="shared" si="92"/>
        <v>0</v>
      </c>
      <c r="CX814" s="82">
        <f t="shared" si="93"/>
        <v>0</v>
      </c>
      <c r="CY814" s="82">
        <f t="shared" si="94"/>
        <v>0</v>
      </c>
      <c r="CZ814" s="82">
        <f t="shared" si="95"/>
        <v>0</v>
      </c>
      <c r="DA814" s="82">
        <f t="shared" si="96"/>
        <v>0</v>
      </c>
      <c r="DB814" s="82">
        <f t="shared" si="97"/>
        <v>0</v>
      </c>
    </row>
    <row r="815" spans="98:106" ht="19.5">
      <c r="CT815" s="182">
        <f>'TABELA UNIFICADA 2024'!E808</f>
        <v>0</v>
      </c>
      <c r="CU815" s="23">
        <f>'TABELA UNIFICADA 2024'!F808</f>
        <v>0</v>
      </c>
      <c r="CV815" s="79" t="str">
        <f t="shared" si="91"/>
        <v>0</v>
      </c>
      <c r="CW815" s="78">
        <f t="shared" si="92"/>
        <v>0</v>
      </c>
      <c r="CX815" s="82">
        <f t="shared" si="93"/>
        <v>0</v>
      </c>
      <c r="CY815" s="82">
        <f t="shared" si="94"/>
        <v>0</v>
      </c>
      <c r="CZ815" s="82">
        <f t="shared" si="95"/>
        <v>0</v>
      </c>
      <c r="DA815" s="82">
        <f t="shared" si="96"/>
        <v>0</v>
      </c>
      <c r="DB815" s="82">
        <f t="shared" si="97"/>
        <v>0</v>
      </c>
    </row>
    <row r="816" spans="98:106" ht="19.5">
      <c r="CT816" s="182">
        <f>'TABELA UNIFICADA 2024'!E809</f>
        <v>0</v>
      </c>
      <c r="CU816" s="23">
        <f>'TABELA UNIFICADA 2024'!F809</f>
        <v>0</v>
      </c>
      <c r="CV816" s="79" t="str">
        <f t="shared" si="91"/>
        <v>0</v>
      </c>
      <c r="CW816" s="78">
        <f t="shared" si="92"/>
        <v>0</v>
      </c>
      <c r="CX816" s="82">
        <f t="shared" si="93"/>
        <v>0</v>
      </c>
      <c r="CY816" s="82">
        <f t="shared" si="94"/>
        <v>0</v>
      </c>
      <c r="CZ816" s="82">
        <f t="shared" si="95"/>
        <v>0</v>
      </c>
      <c r="DA816" s="82">
        <f t="shared" si="96"/>
        <v>0</v>
      </c>
      <c r="DB816" s="82">
        <f t="shared" si="97"/>
        <v>0</v>
      </c>
    </row>
    <row r="817" spans="98:106" ht="19.5">
      <c r="CT817" s="182">
        <f>'TABELA UNIFICADA 2024'!E810</f>
        <v>0</v>
      </c>
      <c r="CU817" s="23">
        <f>'TABELA UNIFICADA 2024'!F810</f>
        <v>0</v>
      </c>
      <c r="CV817" s="79" t="str">
        <f t="shared" si="91"/>
        <v>0</v>
      </c>
      <c r="CW817" s="78">
        <f t="shared" si="92"/>
        <v>0</v>
      </c>
      <c r="CX817" s="82">
        <f t="shared" si="93"/>
        <v>0</v>
      </c>
      <c r="CY817" s="82">
        <f t="shared" si="94"/>
        <v>0</v>
      </c>
      <c r="CZ817" s="82">
        <f t="shared" si="95"/>
        <v>0</v>
      </c>
      <c r="DA817" s="82">
        <f t="shared" si="96"/>
        <v>0</v>
      </c>
      <c r="DB817" s="82">
        <f t="shared" si="97"/>
        <v>0</v>
      </c>
    </row>
    <row r="818" spans="98:106" ht="19.5">
      <c r="CT818" s="182">
        <f>'TABELA UNIFICADA 2024'!E811</f>
        <v>0</v>
      </c>
      <c r="CU818" s="23">
        <f>'TABELA UNIFICADA 2024'!F811</f>
        <v>0</v>
      </c>
      <c r="CV818" s="79" t="str">
        <f t="shared" si="91"/>
        <v>0</v>
      </c>
      <c r="CW818" s="78">
        <f t="shared" si="92"/>
        <v>0</v>
      </c>
      <c r="CX818" s="82">
        <f t="shared" si="93"/>
        <v>0</v>
      </c>
      <c r="CY818" s="82">
        <f t="shared" si="94"/>
        <v>0</v>
      </c>
      <c r="CZ818" s="82">
        <f t="shared" si="95"/>
        <v>0</v>
      </c>
      <c r="DA818" s="82">
        <f t="shared" si="96"/>
        <v>0</v>
      </c>
      <c r="DB818" s="82">
        <f t="shared" si="97"/>
        <v>0</v>
      </c>
    </row>
    <row r="819" spans="98:106" ht="19.5">
      <c r="CT819" s="182">
        <f>'TABELA UNIFICADA 2024'!E812</f>
        <v>0</v>
      </c>
      <c r="CU819" s="23">
        <f>'TABELA UNIFICADA 2024'!F812</f>
        <v>0</v>
      </c>
      <c r="CV819" s="79" t="str">
        <f t="shared" si="91"/>
        <v>0</v>
      </c>
      <c r="CW819" s="78">
        <f t="shared" si="92"/>
        <v>0</v>
      </c>
      <c r="CX819" s="82">
        <f t="shared" si="93"/>
        <v>0</v>
      </c>
      <c r="CY819" s="82">
        <f t="shared" si="94"/>
        <v>0</v>
      </c>
      <c r="CZ819" s="82">
        <f t="shared" si="95"/>
        <v>0</v>
      </c>
      <c r="DA819" s="82">
        <f t="shared" si="96"/>
        <v>0</v>
      </c>
      <c r="DB819" s="82">
        <f t="shared" si="97"/>
        <v>0</v>
      </c>
    </row>
    <row r="820" spans="98:106" ht="19.5">
      <c r="CT820" s="182">
        <f>'TABELA UNIFICADA 2024'!E813</f>
        <v>0</v>
      </c>
      <c r="CU820" s="23">
        <f>'TABELA UNIFICADA 2024'!F813</f>
        <v>0</v>
      </c>
      <c r="CV820" s="79" t="str">
        <f t="shared" si="91"/>
        <v>0</v>
      </c>
      <c r="CW820" s="78">
        <f t="shared" si="92"/>
        <v>0</v>
      </c>
      <c r="CX820" s="82">
        <f t="shared" si="93"/>
        <v>0</v>
      </c>
      <c r="CY820" s="82">
        <f t="shared" si="94"/>
        <v>0</v>
      </c>
      <c r="CZ820" s="82">
        <f t="shared" si="95"/>
        <v>0</v>
      </c>
      <c r="DA820" s="82">
        <f t="shared" si="96"/>
        <v>0</v>
      </c>
      <c r="DB820" s="82">
        <f t="shared" si="97"/>
        <v>0</v>
      </c>
    </row>
    <row r="821" spans="98:106" ht="19.5">
      <c r="CT821" s="182">
        <f>'TABELA UNIFICADA 2024'!E814</f>
        <v>0</v>
      </c>
      <c r="CU821" s="23">
        <f>'TABELA UNIFICADA 2024'!F814</f>
        <v>0</v>
      </c>
      <c r="CV821" s="79" t="str">
        <f t="shared" si="91"/>
        <v>0</v>
      </c>
      <c r="CW821" s="78">
        <f t="shared" si="92"/>
        <v>0</v>
      </c>
      <c r="CX821" s="82">
        <f t="shared" si="93"/>
        <v>0</v>
      </c>
      <c r="CY821" s="82">
        <f t="shared" si="94"/>
        <v>0</v>
      </c>
      <c r="CZ821" s="82">
        <f t="shared" si="95"/>
        <v>0</v>
      </c>
      <c r="DA821" s="82">
        <f t="shared" si="96"/>
        <v>0</v>
      </c>
      <c r="DB821" s="82">
        <f t="shared" si="97"/>
        <v>0</v>
      </c>
    </row>
    <row r="822" spans="98:106" ht="19.5">
      <c r="CT822" s="182">
        <f>'TABELA UNIFICADA 2024'!E815</f>
        <v>0</v>
      </c>
      <c r="CU822" s="23">
        <f>'TABELA UNIFICADA 2024'!F815</f>
        <v>0</v>
      </c>
      <c r="CV822" s="79" t="str">
        <f t="shared" si="91"/>
        <v>0</v>
      </c>
      <c r="CW822" s="78">
        <f t="shared" si="92"/>
        <v>0</v>
      </c>
      <c r="CX822" s="82">
        <f t="shared" si="93"/>
        <v>0</v>
      </c>
      <c r="CY822" s="82">
        <f t="shared" si="94"/>
        <v>0</v>
      </c>
      <c r="CZ822" s="82">
        <f t="shared" si="95"/>
        <v>0</v>
      </c>
      <c r="DA822" s="82">
        <f t="shared" si="96"/>
        <v>0</v>
      </c>
      <c r="DB822" s="82">
        <f t="shared" si="97"/>
        <v>0</v>
      </c>
    </row>
    <row r="823" spans="98:106" ht="19.5">
      <c r="CT823" s="182">
        <f>'TABELA UNIFICADA 2024'!E816</f>
        <v>0</v>
      </c>
      <c r="CU823" s="23">
        <f>'TABELA UNIFICADA 2024'!F816</f>
        <v>0</v>
      </c>
      <c r="CV823" s="79" t="str">
        <f t="shared" si="91"/>
        <v>0</v>
      </c>
      <c r="CW823" s="78">
        <f t="shared" si="92"/>
        <v>0</v>
      </c>
      <c r="CX823" s="82">
        <f t="shared" si="93"/>
        <v>0</v>
      </c>
      <c r="CY823" s="82">
        <f t="shared" si="94"/>
        <v>0</v>
      </c>
      <c r="CZ823" s="82">
        <f t="shared" si="95"/>
        <v>0</v>
      </c>
      <c r="DA823" s="82">
        <f t="shared" si="96"/>
        <v>0</v>
      </c>
      <c r="DB823" s="82">
        <f t="shared" si="97"/>
        <v>0</v>
      </c>
    </row>
    <row r="824" spans="98:106" ht="19.5">
      <c r="CT824" s="182">
        <f>'TABELA UNIFICADA 2024'!E817</f>
        <v>0</v>
      </c>
      <c r="CU824" s="23">
        <f>'TABELA UNIFICADA 2024'!F817</f>
        <v>0</v>
      </c>
      <c r="CV824" s="79" t="str">
        <f t="shared" si="91"/>
        <v>0</v>
      </c>
      <c r="CW824" s="78">
        <f t="shared" si="92"/>
        <v>0</v>
      </c>
      <c r="CX824" s="82">
        <f t="shared" si="93"/>
        <v>0</v>
      </c>
      <c r="CY824" s="82">
        <f t="shared" si="94"/>
        <v>0</v>
      </c>
      <c r="CZ824" s="82">
        <f t="shared" si="95"/>
        <v>0</v>
      </c>
      <c r="DA824" s="82">
        <f t="shared" si="96"/>
        <v>0</v>
      </c>
      <c r="DB824" s="82">
        <f t="shared" si="97"/>
        <v>0</v>
      </c>
    </row>
    <row r="825" spans="98:106" ht="19.5">
      <c r="CT825" s="182">
        <f>'TABELA UNIFICADA 2024'!E818</f>
        <v>0</v>
      </c>
      <c r="CU825" s="23">
        <f>'TABELA UNIFICADA 2024'!F818</f>
        <v>0</v>
      </c>
      <c r="CV825" s="79" t="str">
        <f t="shared" si="91"/>
        <v>0</v>
      </c>
      <c r="CW825" s="78">
        <f t="shared" si="92"/>
        <v>0</v>
      </c>
      <c r="CX825" s="82">
        <f t="shared" si="93"/>
        <v>0</v>
      </c>
      <c r="CY825" s="82">
        <f t="shared" si="94"/>
        <v>0</v>
      </c>
      <c r="CZ825" s="82">
        <f t="shared" si="95"/>
        <v>0</v>
      </c>
      <c r="DA825" s="82">
        <f t="shared" si="96"/>
        <v>0</v>
      </c>
      <c r="DB825" s="82">
        <f t="shared" si="97"/>
        <v>0</v>
      </c>
    </row>
    <row r="826" spans="98:106" ht="19.5">
      <c r="CT826" s="182">
        <f>'TABELA UNIFICADA 2024'!E819</f>
        <v>0</v>
      </c>
      <c r="CU826" s="23">
        <f>'TABELA UNIFICADA 2024'!F819</f>
        <v>0</v>
      </c>
      <c r="CV826" s="79" t="str">
        <f t="shared" si="91"/>
        <v>0</v>
      </c>
      <c r="CW826" s="78">
        <f t="shared" si="92"/>
        <v>0</v>
      </c>
      <c r="CX826" s="82">
        <f t="shared" si="93"/>
        <v>0</v>
      </c>
      <c r="CY826" s="82">
        <f t="shared" si="94"/>
        <v>0</v>
      </c>
      <c r="CZ826" s="82">
        <f t="shared" si="95"/>
        <v>0</v>
      </c>
      <c r="DA826" s="82">
        <f t="shared" si="96"/>
        <v>0</v>
      </c>
      <c r="DB826" s="82">
        <f t="shared" si="97"/>
        <v>0</v>
      </c>
    </row>
    <row r="827" spans="98:106" ht="19.5">
      <c r="CT827" s="182">
        <f>'TABELA UNIFICADA 2024'!E820</f>
        <v>0</v>
      </c>
      <c r="CU827" s="23">
        <f>'TABELA UNIFICADA 2024'!F820</f>
        <v>0</v>
      </c>
      <c r="CV827" s="79" t="str">
        <f t="shared" si="91"/>
        <v>0</v>
      </c>
      <c r="CW827" s="78">
        <f t="shared" si="92"/>
        <v>0</v>
      </c>
      <c r="CX827" s="82">
        <f t="shared" si="93"/>
        <v>0</v>
      </c>
      <c r="CY827" s="82">
        <f t="shared" si="94"/>
        <v>0</v>
      </c>
      <c r="CZ827" s="82">
        <f t="shared" si="95"/>
        <v>0</v>
      </c>
      <c r="DA827" s="82">
        <f t="shared" si="96"/>
        <v>0</v>
      </c>
      <c r="DB827" s="82">
        <f t="shared" si="97"/>
        <v>0</v>
      </c>
    </row>
    <row r="828" spans="98:106" ht="19.5">
      <c r="CT828" s="182">
        <f>'TABELA UNIFICADA 2024'!E821</f>
        <v>0</v>
      </c>
      <c r="CU828" s="23">
        <f>'TABELA UNIFICADA 2024'!F821</f>
        <v>0</v>
      </c>
      <c r="CV828" s="79" t="str">
        <f t="shared" si="91"/>
        <v>0</v>
      </c>
      <c r="CW828" s="78">
        <f t="shared" si="92"/>
        <v>0</v>
      </c>
      <c r="CX828" s="82">
        <f t="shared" si="93"/>
        <v>0</v>
      </c>
      <c r="CY828" s="82">
        <f t="shared" si="94"/>
        <v>0</v>
      </c>
      <c r="CZ828" s="82">
        <f t="shared" si="95"/>
        <v>0</v>
      </c>
      <c r="DA828" s="82">
        <f t="shared" si="96"/>
        <v>0</v>
      </c>
      <c r="DB828" s="82">
        <f t="shared" si="97"/>
        <v>0</v>
      </c>
    </row>
    <row r="829" spans="98:106" ht="19.5">
      <c r="CT829" s="182">
        <f>'TABELA UNIFICADA 2024'!E822</f>
        <v>0</v>
      </c>
      <c r="CU829" s="23">
        <f>'TABELA UNIFICADA 2024'!F822</f>
        <v>0</v>
      </c>
      <c r="CV829" s="79" t="str">
        <f t="shared" si="91"/>
        <v>0</v>
      </c>
      <c r="CW829" s="78">
        <f t="shared" si="92"/>
        <v>0</v>
      </c>
      <c r="CX829" s="82">
        <f t="shared" si="93"/>
        <v>0</v>
      </c>
      <c r="CY829" s="82">
        <f t="shared" si="94"/>
        <v>0</v>
      </c>
      <c r="CZ829" s="82">
        <f t="shared" si="95"/>
        <v>0</v>
      </c>
      <c r="DA829" s="82">
        <f t="shared" si="96"/>
        <v>0</v>
      </c>
      <c r="DB829" s="82">
        <f t="shared" si="97"/>
        <v>0</v>
      </c>
    </row>
    <row r="830" spans="98:106" ht="19.5">
      <c r="CT830" s="182">
        <f>'TABELA UNIFICADA 2024'!E823</f>
        <v>0</v>
      </c>
      <c r="CU830" s="23">
        <f>'TABELA UNIFICADA 2024'!F823</f>
        <v>0</v>
      </c>
      <c r="CV830" s="79" t="str">
        <f t="shared" si="91"/>
        <v>0</v>
      </c>
      <c r="CW830" s="78">
        <f t="shared" si="92"/>
        <v>0</v>
      </c>
      <c r="CX830" s="82">
        <f t="shared" si="93"/>
        <v>0</v>
      </c>
      <c r="CY830" s="82">
        <f t="shared" si="94"/>
        <v>0</v>
      </c>
      <c r="CZ830" s="82">
        <f t="shared" si="95"/>
        <v>0</v>
      </c>
      <c r="DA830" s="82">
        <f t="shared" si="96"/>
        <v>0</v>
      </c>
      <c r="DB830" s="82">
        <f t="shared" si="97"/>
        <v>0</v>
      </c>
    </row>
    <row r="831" spans="98:106" ht="19.5">
      <c r="CT831" s="182">
        <f>'TABELA UNIFICADA 2024'!E824</f>
        <v>0</v>
      </c>
      <c r="CU831" s="23">
        <f>'TABELA UNIFICADA 2024'!F824</f>
        <v>0</v>
      </c>
      <c r="CV831" s="79" t="str">
        <f t="shared" si="91"/>
        <v>0</v>
      </c>
      <c r="CW831" s="78">
        <f t="shared" si="92"/>
        <v>0</v>
      </c>
      <c r="CX831" s="82">
        <f t="shared" si="93"/>
        <v>0</v>
      </c>
      <c r="CY831" s="82">
        <f t="shared" si="94"/>
        <v>0</v>
      </c>
      <c r="CZ831" s="82">
        <f t="shared" si="95"/>
        <v>0</v>
      </c>
      <c r="DA831" s="82">
        <f t="shared" si="96"/>
        <v>0</v>
      </c>
      <c r="DB831" s="82">
        <f t="shared" si="97"/>
        <v>0</v>
      </c>
    </row>
    <row r="832" spans="98:106" ht="19.5">
      <c r="CT832" s="182">
        <f>'TABELA UNIFICADA 2024'!E825</f>
        <v>0</v>
      </c>
      <c r="CU832" s="23">
        <f>'TABELA UNIFICADA 2024'!F825</f>
        <v>0</v>
      </c>
      <c r="CV832" s="79" t="str">
        <f t="shared" si="91"/>
        <v>0</v>
      </c>
      <c r="CW832" s="78">
        <f t="shared" si="92"/>
        <v>0</v>
      </c>
      <c r="CX832" s="82">
        <f t="shared" si="93"/>
        <v>0</v>
      </c>
      <c r="CY832" s="82">
        <f t="shared" si="94"/>
        <v>0</v>
      </c>
      <c r="CZ832" s="82">
        <f t="shared" si="95"/>
        <v>0</v>
      </c>
      <c r="DA832" s="82">
        <f t="shared" si="96"/>
        <v>0</v>
      </c>
      <c r="DB832" s="82">
        <f t="shared" si="97"/>
        <v>0</v>
      </c>
    </row>
    <row r="833" spans="98:106" ht="19.5">
      <c r="CT833" s="182">
        <f>'TABELA UNIFICADA 2024'!E826</f>
        <v>0</v>
      </c>
      <c r="CU833" s="23">
        <f>'TABELA UNIFICADA 2024'!F826</f>
        <v>0</v>
      </c>
      <c r="CV833" s="79" t="str">
        <f t="shared" si="91"/>
        <v>0</v>
      </c>
      <c r="CW833" s="78">
        <f t="shared" si="92"/>
        <v>0</v>
      </c>
      <c r="CX833" s="82">
        <f t="shared" si="93"/>
        <v>0</v>
      </c>
      <c r="CY833" s="82">
        <f t="shared" si="94"/>
        <v>0</v>
      </c>
      <c r="CZ833" s="82">
        <f t="shared" si="95"/>
        <v>0</v>
      </c>
      <c r="DA833" s="82">
        <f t="shared" si="96"/>
        <v>0</v>
      </c>
      <c r="DB833" s="82">
        <f t="shared" si="97"/>
        <v>0</v>
      </c>
    </row>
    <row r="834" spans="98:106" ht="19.5">
      <c r="CT834" s="182">
        <f>'TABELA UNIFICADA 2024'!E827</f>
        <v>0</v>
      </c>
      <c r="CU834" s="23">
        <f>'TABELA UNIFICADA 2024'!F827</f>
        <v>0</v>
      </c>
      <c r="CV834" s="79" t="str">
        <f t="shared" si="91"/>
        <v>0</v>
      </c>
      <c r="CW834" s="78">
        <f t="shared" si="92"/>
        <v>0</v>
      </c>
      <c r="CX834" s="82">
        <f t="shared" si="93"/>
        <v>0</v>
      </c>
      <c r="CY834" s="82">
        <f t="shared" si="94"/>
        <v>0</v>
      </c>
      <c r="CZ834" s="82">
        <f t="shared" si="95"/>
        <v>0</v>
      </c>
      <c r="DA834" s="82">
        <f t="shared" si="96"/>
        <v>0</v>
      </c>
      <c r="DB834" s="82">
        <f t="shared" si="97"/>
        <v>0</v>
      </c>
    </row>
    <row r="835" spans="98:106" ht="19.5">
      <c r="CT835" s="182">
        <f>'TABELA UNIFICADA 2024'!E828</f>
        <v>0</v>
      </c>
      <c r="CU835" s="23">
        <f>'TABELA UNIFICADA 2024'!F828</f>
        <v>0</v>
      </c>
      <c r="CV835" s="79" t="str">
        <f t="shared" si="91"/>
        <v>0</v>
      </c>
      <c r="CW835" s="78">
        <f t="shared" si="92"/>
        <v>0</v>
      </c>
      <c r="CX835" s="82">
        <f t="shared" si="93"/>
        <v>0</v>
      </c>
      <c r="CY835" s="82">
        <f t="shared" si="94"/>
        <v>0</v>
      </c>
      <c r="CZ835" s="82">
        <f t="shared" si="95"/>
        <v>0</v>
      </c>
      <c r="DA835" s="82">
        <f t="shared" si="96"/>
        <v>0</v>
      </c>
      <c r="DB835" s="82">
        <f t="shared" si="97"/>
        <v>0</v>
      </c>
    </row>
    <row r="836" spans="98:106" ht="19.5">
      <c r="CT836" s="182">
        <f>'TABELA UNIFICADA 2024'!E829</f>
        <v>0</v>
      </c>
      <c r="CU836" s="23">
        <f>'TABELA UNIFICADA 2024'!F829</f>
        <v>0</v>
      </c>
      <c r="CV836" s="79" t="str">
        <f t="shared" si="91"/>
        <v>0</v>
      </c>
      <c r="CW836" s="78">
        <f t="shared" si="92"/>
        <v>0</v>
      </c>
      <c r="CX836" s="82">
        <f t="shared" si="93"/>
        <v>0</v>
      </c>
      <c r="CY836" s="82">
        <f t="shared" si="94"/>
        <v>0</v>
      </c>
      <c r="CZ836" s="82">
        <f t="shared" si="95"/>
        <v>0</v>
      </c>
      <c r="DA836" s="82">
        <f t="shared" si="96"/>
        <v>0</v>
      </c>
      <c r="DB836" s="82">
        <f t="shared" si="97"/>
        <v>0</v>
      </c>
    </row>
    <row r="837" spans="98:106" ht="19.5">
      <c r="CT837" s="182">
        <f>'TABELA UNIFICADA 2024'!E830</f>
        <v>0</v>
      </c>
      <c r="CU837" s="23">
        <f>'TABELA UNIFICADA 2024'!F830</f>
        <v>0</v>
      </c>
      <c r="CV837" s="79" t="str">
        <f t="shared" si="91"/>
        <v>0</v>
      </c>
      <c r="CW837" s="78">
        <f t="shared" si="92"/>
        <v>0</v>
      </c>
      <c r="CX837" s="82">
        <f t="shared" si="93"/>
        <v>0</v>
      </c>
      <c r="CY837" s="82">
        <f t="shared" si="94"/>
        <v>0</v>
      </c>
      <c r="CZ837" s="82">
        <f t="shared" si="95"/>
        <v>0</v>
      </c>
      <c r="DA837" s="82">
        <f t="shared" si="96"/>
        <v>0</v>
      </c>
      <c r="DB837" s="82">
        <f t="shared" si="97"/>
        <v>0</v>
      </c>
    </row>
    <row r="838" spans="98:106" ht="19.5">
      <c r="CT838" s="182">
        <f>'TABELA UNIFICADA 2024'!E831</f>
        <v>0</v>
      </c>
      <c r="CU838" s="23">
        <f>'TABELA UNIFICADA 2024'!F831</f>
        <v>0</v>
      </c>
      <c r="CV838" s="79" t="str">
        <f t="shared" si="91"/>
        <v>0</v>
      </c>
      <c r="CW838" s="78">
        <f t="shared" si="92"/>
        <v>0</v>
      </c>
      <c r="CX838" s="82">
        <f t="shared" si="93"/>
        <v>0</v>
      </c>
      <c r="CY838" s="82">
        <f t="shared" si="94"/>
        <v>0</v>
      </c>
      <c r="CZ838" s="82">
        <f t="shared" si="95"/>
        <v>0</v>
      </c>
      <c r="DA838" s="82">
        <f t="shared" si="96"/>
        <v>0</v>
      </c>
      <c r="DB838" s="82">
        <f t="shared" si="97"/>
        <v>0</v>
      </c>
    </row>
    <row r="839" spans="98:106" ht="19.5">
      <c r="CT839" s="182">
        <f>'TABELA UNIFICADA 2024'!E832</f>
        <v>0</v>
      </c>
      <c r="CU839" s="23">
        <f>'TABELA UNIFICADA 2024'!F832</f>
        <v>0</v>
      </c>
      <c r="CV839" s="79" t="str">
        <f t="shared" si="91"/>
        <v>0</v>
      </c>
      <c r="CW839" s="78">
        <f t="shared" si="92"/>
        <v>0</v>
      </c>
      <c r="CX839" s="82">
        <f t="shared" si="93"/>
        <v>0</v>
      </c>
      <c r="CY839" s="82">
        <f t="shared" si="94"/>
        <v>0</v>
      </c>
      <c r="CZ839" s="82">
        <f t="shared" si="95"/>
        <v>0</v>
      </c>
      <c r="DA839" s="82">
        <f t="shared" si="96"/>
        <v>0</v>
      </c>
      <c r="DB839" s="82">
        <f t="shared" si="97"/>
        <v>0</v>
      </c>
    </row>
    <row r="840" spans="98:106" ht="19.5">
      <c r="CT840" s="182">
        <f>'TABELA UNIFICADA 2024'!E833</f>
        <v>0</v>
      </c>
      <c r="CU840" s="23">
        <f>'TABELA UNIFICADA 2024'!F833</f>
        <v>0</v>
      </c>
      <c r="CV840" s="79" t="str">
        <f t="shared" si="91"/>
        <v>0</v>
      </c>
      <c r="CW840" s="78">
        <f t="shared" si="92"/>
        <v>0</v>
      </c>
      <c r="CX840" s="82">
        <f t="shared" si="93"/>
        <v>0</v>
      </c>
      <c r="CY840" s="82">
        <f t="shared" si="94"/>
        <v>0</v>
      </c>
      <c r="CZ840" s="82">
        <f t="shared" si="95"/>
        <v>0</v>
      </c>
      <c r="DA840" s="82">
        <f t="shared" si="96"/>
        <v>0</v>
      </c>
      <c r="DB840" s="82">
        <f t="shared" si="97"/>
        <v>0</v>
      </c>
    </row>
    <row r="841" spans="98:106" ht="19.5">
      <c r="CT841" s="182">
        <f>'TABELA UNIFICADA 2024'!E834</f>
        <v>0</v>
      </c>
      <c r="CU841" s="23">
        <f>'TABELA UNIFICADA 2024'!F834</f>
        <v>0</v>
      </c>
      <c r="CV841" s="79" t="str">
        <f t="shared" si="91"/>
        <v>0</v>
      </c>
      <c r="CW841" s="78">
        <f t="shared" si="92"/>
        <v>0</v>
      </c>
      <c r="CX841" s="82">
        <f t="shared" si="93"/>
        <v>0</v>
      </c>
      <c r="CY841" s="82">
        <f t="shared" si="94"/>
        <v>0</v>
      </c>
      <c r="CZ841" s="82">
        <f t="shared" si="95"/>
        <v>0</v>
      </c>
      <c r="DA841" s="82">
        <f t="shared" si="96"/>
        <v>0</v>
      </c>
      <c r="DB841" s="82">
        <f t="shared" si="97"/>
        <v>0</v>
      </c>
    </row>
    <row r="842" spans="98:106" ht="19.5">
      <c r="CT842" s="182">
        <f>'TABELA UNIFICADA 2024'!E835</f>
        <v>0</v>
      </c>
      <c r="CU842" s="23">
        <f>'TABELA UNIFICADA 2024'!F835</f>
        <v>0</v>
      </c>
      <c r="CV842" s="79" t="str">
        <f t="shared" si="91"/>
        <v>0</v>
      </c>
      <c r="CW842" s="78">
        <f t="shared" si="92"/>
        <v>0</v>
      </c>
      <c r="CX842" s="82">
        <f t="shared" si="93"/>
        <v>0</v>
      </c>
      <c r="CY842" s="82">
        <f t="shared" si="94"/>
        <v>0</v>
      </c>
      <c r="CZ842" s="82">
        <f t="shared" si="95"/>
        <v>0</v>
      </c>
      <c r="DA842" s="82">
        <f t="shared" si="96"/>
        <v>0</v>
      </c>
      <c r="DB842" s="82">
        <f t="shared" si="97"/>
        <v>0</v>
      </c>
    </row>
    <row r="843" spans="98:106" ht="19.5">
      <c r="CT843" s="182" t="e">
        <f>'TABELA UNIFICADA 2024'!#REF!</f>
        <v>#REF!</v>
      </c>
      <c r="CU843" s="23" t="e">
        <f>'TABELA UNIFICADA 2024'!#REF!</f>
        <v>#REF!</v>
      </c>
      <c r="CV843" s="79" t="e">
        <f t="shared" si="91"/>
        <v>#REF!</v>
      </c>
      <c r="CW843" s="78" t="e">
        <f t="shared" si="92"/>
        <v>#REF!</v>
      </c>
      <c r="CX843" s="82" t="e">
        <f t="shared" si="93"/>
        <v>#REF!</v>
      </c>
      <c r="CY843" s="82" t="e">
        <f t="shared" si="94"/>
        <v>#REF!</v>
      </c>
      <c r="CZ843" s="82" t="e">
        <f t="shared" si="95"/>
        <v>#REF!</v>
      </c>
      <c r="DA843" s="82" t="e">
        <f t="shared" si="96"/>
        <v>#REF!</v>
      </c>
      <c r="DB843" s="82" t="e">
        <f t="shared" si="97"/>
        <v>#REF!</v>
      </c>
    </row>
    <row r="844" spans="98:106" ht="19.5">
      <c r="CT844" s="182" t="e">
        <f>'TABELA UNIFICADA 2024'!#REF!</f>
        <v>#REF!</v>
      </c>
      <c r="CU844" s="23" t="e">
        <f>'TABELA UNIFICADA 2024'!#REF!</f>
        <v>#REF!</v>
      </c>
      <c r="CV844" s="79" t="e">
        <f t="shared" si="91"/>
        <v>#REF!</v>
      </c>
      <c r="CW844" s="78" t="e">
        <f t="shared" si="92"/>
        <v>#REF!</v>
      </c>
      <c r="CX844" s="82" t="e">
        <f t="shared" si="93"/>
        <v>#REF!</v>
      </c>
      <c r="CY844" s="82" t="e">
        <f t="shared" si="94"/>
        <v>#REF!</v>
      </c>
      <c r="CZ844" s="82" t="e">
        <f t="shared" si="95"/>
        <v>#REF!</v>
      </c>
      <c r="DA844" s="82" t="e">
        <f t="shared" si="96"/>
        <v>#REF!</v>
      </c>
      <c r="DB844" s="82" t="e">
        <f t="shared" si="97"/>
        <v>#REF!</v>
      </c>
    </row>
    <row r="845" spans="98:106" ht="19.5">
      <c r="CT845" s="182" t="e">
        <f>'TABELA UNIFICADA 2024'!#REF!</f>
        <v>#REF!</v>
      </c>
      <c r="CU845" s="23" t="e">
        <f>'TABELA UNIFICADA 2024'!#REF!</f>
        <v>#REF!</v>
      </c>
      <c r="CV845" s="79" t="e">
        <f t="shared" si="91"/>
        <v>#REF!</v>
      </c>
      <c r="CW845" s="78" t="e">
        <f t="shared" si="92"/>
        <v>#REF!</v>
      </c>
      <c r="CX845" s="82" t="e">
        <f t="shared" si="93"/>
        <v>#REF!</v>
      </c>
      <c r="CY845" s="82" t="e">
        <f t="shared" si="94"/>
        <v>#REF!</v>
      </c>
      <c r="CZ845" s="82" t="e">
        <f t="shared" si="95"/>
        <v>#REF!</v>
      </c>
      <c r="DA845" s="82" t="e">
        <f t="shared" si="96"/>
        <v>#REF!</v>
      </c>
      <c r="DB845" s="82" t="e">
        <f t="shared" si="97"/>
        <v>#REF!</v>
      </c>
    </row>
    <row r="846" spans="98:106" ht="19.5">
      <c r="CT846" s="182" t="e">
        <f>'TABELA UNIFICADA 2024'!#REF!</f>
        <v>#REF!</v>
      </c>
      <c r="CU846" s="23" t="e">
        <f>'TABELA UNIFICADA 2024'!#REF!</f>
        <v>#REF!</v>
      </c>
      <c r="CV846" s="79" t="e">
        <f t="shared" si="91"/>
        <v>#REF!</v>
      </c>
      <c r="CW846" s="78" t="e">
        <f t="shared" si="92"/>
        <v>#REF!</v>
      </c>
      <c r="CX846" s="82" t="e">
        <f t="shared" si="93"/>
        <v>#REF!</v>
      </c>
      <c r="CY846" s="82" t="e">
        <f t="shared" si="94"/>
        <v>#REF!</v>
      </c>
      <c r="CZ846" s="82" t="e">
        <f t="shared" si="95"/>
        <v>#REF!</v>
      </c>
      <c r="DA846" s="82" t="e">
        <f t="shared" si="96"/>
        <v>#REF!</v>
      </c>
      <c r="DB846" s="82" t="e">
        <f t="shared" si="97"/>
        <v>#REF!</v>
      </c>
    </row>
    <row r="847" spans="98:106" ht="19.5">
      <c r="CT847" s="182" t="e">
        <f>'TABELA UNIFICADA 2024'!#REF!</f>
        <v>#REF!</v>
      </c>
      <c r="CU847" s="23" t="e">
        <f>'TABELA UNIFICADA 2024'!#REF!</f>
        <v>#REF!</v>
      </c>
      <c r="CV847" s="79" t="e">
        <f t="shared" si="91"/>
        <v>#REF!</v>
      </c>
      <c r="CW847" s="78" t="e">
        <f t="shared" si="92"/>
        <v>#REF!</v>
      </c>
      <c r="CX847" s="82" t="e">
        <f t="shared" si="93"/>
        <v>#REF!</v>
      </c>
      <c r="CY847" s="82" t="e">
        <f t="shared" si="94"/>
        <v>#REF!</v>
      </c>
      <c r="CZ847" s="82" t="e">
        <f t="shared" si="95"/>
        <v>#REF!</v>
      </c>
      <c r="DA847" s="82" t="e">
        <f t="shared" si="96"/>
        <v>#REF!</v>
      </c>
      <c r="DB847" s="82" t="e">
        <f t="shared" si="97"/>
        <v>#REF!</v>
      </c>
    </row>
    <row r="848" spans="98:106" ht="19.5">
      <c r="CT848" s="182" t="e">
        <f>'TABELA UNIFICADA 2024'!#REF!</f>
        <v>#REF!</v>
      </c>
      <c r="CU848" s="23" t="e">
        <f>'TABELA UNIFICADA 2024'!#REF!</f>
        <v>#REF!</v>
      </c>
      <c r="CV848" s="79" t="e">
        <f t="shared" si="91"/>
        <v>#REF!</v>
      </c>
      <c r="CW848" s="78" t="e">
        <f t="shared" si="92"/>
        <v>#REF!</v>
      </c>
      <c r="CX848" s="82" t="e">
        <f t="shared" si="93"/>
        <v>#REF!</v>
      </c>
      <c r="CY848" s="82" t="e">
        <f t="shared" si="94"/>
        <v>#REF!</v>
      </c>
      <c r="CZ848" s="82" t="e">
        <f t="shared" si="95"/>
        <v>#REF!</v>
      </c>
      <c r="DA848" s="82" t="e">
        <f t="shared" si="96"/>
        <v>#REF!</v>
      </c>
      <c r="DB848" s="82" t="e">
        <f t="shared" si="97"/>
        <v>#REF!</v>
      </c>
    </row>
    <row r="849" spans="98:106" ht="19.5">
      <c r="CT849" s="182" t="e">
        <f>'TABELA UNIFICADA 2024'!#REF!</f>
        <v>#REF!</v>
      </c>
      <c r="CU849" s="23" t="e">
        <f>'TABELA UNIFICADA 2024'!#REF!</f>
        <v>#REF!</v>
      </c>
      <c r="CV849" s="79" t="e">
        <f t="shared" si="91"/>
        <v>#REF!</v>
      </c>
      <c r="CW849" s="78" t="e">
        <f t="shared" si="92"/>
        <v>#REF!</v>
      </c>
      <c r="CX849" s="82" t="e">
        <f t="shared" si="93"/>
        <v>#REF!</v>
      </c>
      <c r="CY849" s="82" t="e">
        <f t="shared" si="94"/>
        <v>#REF!</v>
      </c>
      <c r="CZ849" s="82" t="e">
        <f t="shared" si="95"/>
        <v>#REF!</v>
      </c>
      <c r="DA849" s="82" t="e">
        <f t="shared" si="96"/>
        <v>#REF!</v>
      </c>
      <c r="DB849" s="82" t="e">
        <f t="shared" si="97"/>
        <v>#REF!</v>
      </c>
    </row>
    <row r="850" spans="98:106" ht="19.5">
      <c r="CT850" s="182" t="e">
        <f>'TABELA UNIFICADA 2024'!#REF!</f>
        <v>#REF!</v>
      </c>
      <c r="CU850" s="23" t="e">
        <f>'TABELA UNIFICADA 2024'!#REF!</f>
        <v>#REF!</v>
      </c>
      <c r="CV850" s="79" t="e">
        <f t="shared" si="91"/>
        <v>#REF!</v>
      </c>
      <c r="CW850" s="78" t="e">
        <f t="shared" si="92"/>
        <v>#REF!</v>
      </c>
      <c r="CX850" s="82" t="e">
        <f t="shared" si="93"/>
        <v>#REF!</v>
      </c>
      <c r="CY850" s="82" t="e">
        <f t="shared" si="94"/>
        <v>#REF!</v>
      </c>
      <c r="CZ850" s="82" t="e">
        <f t="shared" si="95"/>
        <v>#REF!</v>
      </c>
      <c r="DA850" s="82" t="e">
        <f t="shared" si="96"/>
        <v>#REF!</v>
      </c>
      <c r="DB850" s="82" t="e">
        <f t="shared" si="97"/>
        <v>#REF!</v>
      </c>
    </row>
    <row r="851" spans="98:106" ht="19.5">
      <c r="CT851" s="182" t="e">
        <f>'TABELA UNIFICADA 2024'!#REF!</f>
        <v>#REF!</v>
      </c>
      <c r="CU851" s="23" t="e">
        <f>'TABELA UNIFICADA 2024'!#REF!</f>
        <v>#REF!</v>
      </c>
      <c r="CV851" s="79" t="e">
        <f t="shared" si="91"/>
        <v>#REF!</v>
      </c>
      <c r="CW851" s="78" t="e">
        <f t="shared" si="92"/>
        <v>#REF!</v>
      </c>
      <c r="CX851" s="82" t="e">
        <f t="shared" si="93"/>
        <v>#REF!</v>
      </c>
      <c r="CY851" s="82" t="e">
        <f t="shared" si="94"/>
        <v>#REF!</v>
      </c>
      <c r="CZ851" s="82" t="e">
        <f t="shared" si="95"/>
        <v>#REF!</v>
      </c>
      <c r="DA851" s="82" t="e">
        <f t="shared" si="96"/>
        <v>#REF!</v>
      </c>
      <c r="DB851" s="82" t="e">
        <f t="shared" si="97"/>
        <v>#REF!</v>
      </c>
    </row>
    <row r="852" spans="98:106" ht="19.5">
      <c r="CT852" s="182" t="e">
        <f>'TABELA UNIFICADA 2024'!#REF!</f>
        <v>#REF!</v>
      </c>
      <c r="CU852" s="23" t="e">
        <f>'TABELA UNIFICADA 2024'!#REF!</f>
        <v>#REF!</v>
      </c>
      <c r="CV852" s="79" t="e">
        <f t="shared" si="91"/>
        <v>#REF!</v>
      </c>
      <c r="CW852" s="78" t="e">
        <f t="shared" si="92"/>
        <v>#REF!</v>
      </c>
      <c r="CX852" s="82" t="e">
        <f t="shared" si="93"/>
        <v>#REF!</v>
      </c>
      <c r="CY852" s="82" t="e">
        <f t="shared" si="94"/>
        <v>#REF!</v>
      </c>
      <c r="CZ852" s="82" t="e">
        <f t="shared" si="95"/>
        <v>#REF!</v>
      </c>
      <c r="DA852" s="82" t="e">
        <f t="shared" si="96"/>
        <v>#REF!</v>
      </c>
      <c r="DB852" s="82" t="e">
        <f t="shared" si="97"/>
        <v>#REF!</v>
      </c>
    </row>
    <row r="853" spans="98:106" ht="19.5">
      <c r="CT853" s="182" t="e">
        <f>'TABELA UNIFICADA 2024'!#REF!</f>
        <v>#REF!</v>
      </c>
      <c r="CU853" s="23" t="e">
        <f>'TABELA UNIFICADA 2024'!#REF!</f>
        <v>#REF!</v>
      </c>
      <c r="CV853" s="79" t="e">
        <f t="shared" si="91"/>
        <v>#REF!</v>
      </c>
      <c r="CW853" s="78" t="e">
        <f t="shared" si="92"/>
        <v>#REF!</v>
      </c>
      <c r="CX853" s="82" t="e">
        <f t="shared" si="93"/>
        <v>#REF!</v>
      </c>
      <c r="CY853" s="82" t="e">
        <f t="shared" si="94"/>
        <v>#REF!</v>
      </c>
      <c r="CZ853" s="82" t="e">
        <f t="shared" si="95"/>
        <v>#REF!</v>
      </c>
      <c r="DA853" s="82" t="e">
        <f t="shared" si="96"/>
        <v>#REF!</v>
      </c>
      <c r="DB853" s="82" t="e">
        <f t="shared" si="97"/>
        <v>#REF!</v>
      </c>
    </row>
    <row r="854" spans="98:106" ht="19.5">
      <c r="CT854" s="182" t="e">
        <f>'TABELA UNIFICADA 2024'!#REF!</f>
        <v>#REF!</v>
      </c>
      <c r="CU854" s="23" t="e">
        <f>'TABELA UNIFICADA 2024'!#REF!</f>
        <v>#REF!</v>
      </c>
      <c r="CV854" s="79" t="e">
        <f t="shared" si="91"/>
        <v>#REF!</v>
      </c>
      <c r="CW854" s="78" t="e">
        <f t="shared" si="92"/>
        <v>#REF!</v>
      </c>
      <c r="CX854" s="82" t="e">
        <f t="shared" si="93"/>
        <v>#REF!</v>
      </c>
      <c r="CY854" s="82" t="e">
        <f t="shared" si="94"/>
        <v>#REF!</v>
      </c>
      <c r="CZ854" s="82" t="e">
        <f t="shared" si="95"/>
        <v>#REF!</v>
      </c>
      <c r="DA854" s="82" t="e">
        <f t="shared" si="96"/>
        <v>#REF!</v>
      </c>
      <c r="DB854" s="82" t="e">
        <f t="shared" si="97"/>
        <v>#REF!</v>
      </c>
    </row>
    <row r="855" spans="98:106" ht="19.5">
      <c r="CT855" s="182" t="e">
        <f>'TABELA UNIFICADA 2024'!#REF!</f>
        <v>#REF!</v>
      </c>
      <c r="CU855" s="23" t="e">
        <f>'TABELA UNIFICADA 2024'!#REF!</f>
        <v>#REF!</v>
      </c>
      <c r="CV855" s="79" t="e">
        <f t="shared" si="91"/>
        <v>#REF!</v>
      </c>
      <c r="CW855" s="78" t="e">
        <f t="shared" si="92"/>
        <v>#REF!</v>
      </c>
      <c r="CX855" s="82" t="e">
        <f t="shared" si="93"/>
        <v>#REF!</v>
      </c>
      <c r="CY855" s="82" t="e">
        <f t="shared" si="94"/>
        <v>#REF!</v>
      </c>
      <c r="CZ855" s="82" t="e">
        <f t="shared" si="95"/>
        <v>#REF!</v>
      </c>
      <c r="DA855" s="82" t="e">
        <f t="shared" si="96"/>
        <v>#REF!</v>
      </c>
      <c r="DB855" s="82" t="e">
        <f t="shared" si="97"/>
        <v>#REF!</v>
      </c>
    </row>
    <row r="856" spans="98:106" ht="19.5">
      <c r="CT856" s="182" t="e">
        <f>'TABELA UNIFICADA 2024'!#REF!</f>
        <v>#REF!</v>
      </c>
      <c r="CU856" s="23" t="e">
        <f>'TABELA UNIFICADA 2024'!#REF!</f>
        <v>#REF!</v>
      </c>
      <c r="CV856" s="79" t="e">
        <f t="shared" si="91"/>
        <v>#REF!</v>
      </c>
      <c r="CW856" s="78" t="e">
        <f t="shared" si="92"/>
        <v>#REF!</v>
      </c>
      <c r="CX856" s="82" t="e">
        <f t="shared" si="93"/>
        <v>#REF!</v>
      </c>
      <c r="CY856" s="82" t="e">
        <f t="shared" si="94"/>
        <v>#REF!</v>
      </c>
      <c r="CZ856" s="82" t="e">
        <f t="shared" si="95"/>
        <v>#REF!</v>
      </c>
      <c r="DA856" s="82" t="e">
        <f t="shared" si="96"/>
        <v>#REF!</v>
      </c>
      <c r="DB856" s="82" t="e">
        <f t="shared" si="97"/>
        <v>#REF!</v>
      </c>
    </row>
    <row r="857" spans="98:106" ht="19.5">
      <c r="CT857" s="182" t="e">
        <f>'TABELA UNIFICADA 2024'!#REF!</f>
        <v>#REF!</v>
      </c>
      <c r="CU857" s="23" t="e">
        <f>'TABELA UNIFICADA 2024'!#REF!</f>
        <v>#REF!</v>
      </c>
      <c r="CV857" s="79" t="e">
        <f t="shared" si="91"/>
        <v>#REF!</v>
      </c>
      <c r="CW857" s="78" t="e">
        <f t="shared" si="92"/>
        <v>#REF!</v>
      </c>
      <c r="CX857" s="82" t="e">
        <f t="shared" si="93"/>
        <v>#REF!</v>
      </c>
      <c r="CY857" s="82" t="e">
        <f t="shared" si="94"/>
        <v>#REF!</v>
      </c>
      <c r="CZ857" s="82" t="e">
        <f t="shared" si="95"/>
        <v>#REF!</v>
      </c>
      <c r="DA857" s="82" t="e">
        <f t="shared" si="96"/>
        <v>#REF!</v>
      </c>
      <c r="DB857" s="82" t="e">
        <f t="shared" si="97"/>
        <v>#REF!</v>
      </c>
    </row>
    <row r="858" spans="98:106" ht="19.5">
      <c r="CT858" s="182" t="e">
        <f>'TABELA UNIFICADA 2024'!#REF!</f>
        <v>#REF!</v>
      </c>
      <c r="CU858" s="23" t="e">
        <f>'TABELA UNIFICADA 2024'!#REF!</f>
        <v>#REF!</v>
      </c>
      <c r="CV858" s="79" t="e">
        <f t="shared" si="91"/>
        <v>#REF!</v>
      </c>
      <c r="CW858" s="78" t="e">
        <f t="shared" si="92"/>
        <v>#REF!</v>
      </c>
      <c r="CX858" s="82" t="e">
        <f t="shared" si="93"/>
        <v>#REF!</v>
      </c>
      <c r="CY858" s="82" t="e">
        <f t="shared" si="94"/>
        <v>#REF!</v>
      </c>
      <c r="CZ858" s="82" t="e">
        <f t="shared" si="95"/>
        <v>#REF!</v>
      </c>
      <c r="DA858" s="82" t="e">
        <f t="shared" si="96"/>
        <v>#REF!</v>
      </c>
      <c r="DB858" s="82" t="e">
        <f t="shared" si="97"/>
        <v>#REF!</v>
      </c>
    </row>
    <row r="859" spans="98:106" ht="19.5">
      <c r="CT859" s="182" t="e">
        <f>'TABELA UNIFICADA 2024'!#REF!</f>
        <v>#REF!</v>
      </c>
      <c r="CU859" s="23" t="e">
        <f>'TABELA UNIFICADA 2024'!#REF!</f>
        <v>#REF!</v>
      </c>
      <c r="CV859" s="79" t="e">
        <f t="shared" si="91"/>
        <v>#REF!</v>
      </c>
      <c r="CW859" s="78" t="e">
        <f t="shared" si="92"/>
        <v>#REF!</v>
      </c>
      <c r="CX859" s="82" t="e">
        <f t="shared" si="93"/>
        <v>#REF!</v>
      </c>
      <c r="CY859" s="82" t="e">
        <f t="shared" si="94"/>
        <v>#REF!</v>
      </c>
      <c r="CZ859" s="82" t="e">
        <f t="shared" si="95"/>
        <v>#REF!</v>
      </c>
      <c r="DA859" s="82" t="e">
        <f t="shared" si="96"/>
        <v>#REF!</v>
      </c>
      <c r="DB859" s="82" t="e">
        <f t="shared" si="97"/>
        <v>#REF!</v>
      </c>
    </row>
    <row r="860" spans="98:106" ht="19.5">
      <c r="CT860" s="182" t="e">
        <f>'TABELA UNIFICADA 2024'!#REF!</f>
        <v>#REF!</v>
      </c>
      <c r="CU860" s="23" t="e">
        <f>'TABELA UNIFICADA 2024'!#REF!</f>
        <v>#REF!</v>
      </c>
      <c r="CV860" s="79" t="e">
        <f t="shared" si="91"/>
        <v>#REF!</v>
      </c>
      <c r="CW860" s="78" t="e">
        <f t="shared" si="92"/>
        <v>#REF!</v>
      </c>
      <c r="CX860" s="82" t="e">
        <f t="shared" si="93"/>
        <v>#REF!</v>
      </c>
      <c r="CY860" s="82" t="e">
        <f t="shared" si="94"/>
        <v>#REF!</v>
      </c>
      <c r="CZ860" s="82" t="e">
        <f t="shared" si="95"/>
        <v>#REF!</v>
      </c>
      <c r="DA860" s="82" t="e">
        <f t="shared" si="96"/>
        <v>#REF!</v>
      </c>
      <c r="DB860" s="82" t="e">
        <f t="shared" si="97"/>
        <v>#REF!</v>
      </c>
    </row>
    <row r="861" spans="98:106" ht="19.5">
      <c r="CT861" s="182" t="e">
        <f>'TABELA UNIFICADA 2024'!#REF!</f>
        <v>#REF!</v>
      </c>
      <c r="CU861" s="23" t="e">
        <f>'TABELA UNIFICADA 2024'!#REF!</f>
        <v>#REF!</v>
      </c>
      <c r="CV861" s="79" t="e">
        <f t="shared" si="91"/>
        <v>#REF!</v>
      </c>
      <c r="CW861" s="78" t="e">
        <f t="shared" si="92"/>
        <v>#REF!</v>
      </c>
      <c r="CX861" s="82" t="e">
        <f t="shared" si="93"/>
        <v>#REF!</v>
      </c>
      <c r="CY861" s="82" t="e">
        <f t="shared" si="94"/>
        <v>#REF!</v>
      </c>
      <c r="CZ861" s="82" t="e">
        <f t="shared" si="95"/>
        <v>#REF!</v>
      </c>
      <c r="DA861" s="82" t="e">
        <f t="shared" si="96"/>
        <v>#REF!</v>
      </c>
      <c r="DB861" s="82" t="e">
        <f t="shared" si="97"/>
        <v>#REF!</v>
      </c>
    </row>
    <row r="862" spans="98:106" ht="19.5">
      <c r="CT862" s="182" t="e">
        <f>'TABELA UNIFICADA 2024'!#REF!</f>
        <v>#REF!</v>
      </c>
      <c r="CU862" s="23" t="e">
        <f>'TABELA UNIFICADA 2024'!#REF!</f>
        <v>#REF!</v>
      </c>
      <c r="CV862" s="79" t="e">
        <f t="shared" si="91"/>
        <v>#REF!</v>
      </c>
      <c r="CW862" s="78" t="e">
        <f t="shared" si="92"/>
        <v>#REF!</v>
      </c>
      <c r="CX862" s="82" t="e">
        <f t="shared" si="93"/>
        <v>#REF!</v>
      </c>
      <c r="CY862" s="82" t="e">
        <f t="shared" si="94"/>
        <v>#REF!</v>
      </c>
      <c r="CZ862" s="82" t="e">
        <f t="shared" si="95"/>
        <v>#REF!</v>
      </c>
      <c r="DA862" s="82" t="e">
        <f t="shared" si="96"/>
        <v>#REF!</v>
      </c>
      <c r="DB862" s="82" t="e">
        <f t="shared" si="97"/>
        <v>#REF!</v>
      </c>
    </row>
    <row r="863" spans="98:106" ht="19.5">
      <c r="CT863" s="182" t="e">
        <f>'TABELA UNIFICADA 2024'!#REF!</f>
        <v>#REF!</v>
      </c>
      <c r="CU863" s="23" t="e">
        <f>'TABELA UNIFICADA 2024'!#REF!</f>
        <v>#REF!</v>
      </c>
      <c r="CV863" s="79" t="e">
        <f t="shared" si="91"/>
        <v>#REF!</v>
      </c>
      <c r="CW863" s="78" t="e">
        <f t="shared" si="92"/>
        <v>#REF!</v>
      </c>
      <c r="CX863" s="82" t="e">
        <f t="shared" si="93"/>
        <v>#REF!</v>
      </c>
      <c r="CY863" s="82" t="e">
        <f t="shared" si="94"/>
        <v>#REF!</v>
      </c>
      <c r="CZ863" s="82" t="e">
        <f t="shared" si="95"/>
        <v>#REF!</v>
      </c>
      <c r="DA863" s="82" t="e">
        <f t="shared" si="96"/>
        <v>#REF!</v>
      </c>
      <c r="DB863" s="82" t="e">
        <f t="shared" si="97"/>
        <v>#REF!</v>
      </c>
    </row>
    <row r="864" spans="98:106" ht="19.5">
      <c r="CT864" s="182" t="e">
        <f>'TABELA UNIFICADA 2024'!#REF!</f>
        <v>#REF!</v>
      </c>
      <c r="CU864" s="23" t="e">
        <f>'TABELA UNIFICADA 2024'!#REF!</f>
        <v>#REF!</v>
      </c>
      <c r="CV864" s="79" t="e">
        <f t="shared" si="91"/>
        <v>#REF!</v>
      </c>
      <c r="CW864" s="78" t="e">
        <f t="shared" si="92"/>
        <v>#REF!</v>
      </c>
      <c r="CX864" s="82" t="e">
        <f t="shared" si="93"/>
        <v>#REF!</v>
      </c>
      <c r="CY864" s="82" t="e">
        <f t="shared" si="94"/>
        <v>#REF!</v>
      </c>
      <c r="CZ864" s="82" t="e">
        <f t="shared" si="95"/>
        <v>#REF!</v>
      </c>
      <c r="DA864" s="82" t="e">
        <f t="shared" si="96"/>
        <v>#REF!</v>
      </c>
      <c r="DB864" s="82" t="e">
        <f t="shared" si="97"/>
        <v>#REF!</v>
      </c>
    </row>
    <row r="865" spans="98:106" ht="19.5">
      <c r="CT865" s="182" t="e">
        <f>'TABELA UNIFICADA 2024'!#REF!</f>
        <v>#REF!</v>
      </c>
      <c r="CU865" s="23" t="e">
        <f>'TABELA UNIFICADA 2024'!#REF!</f>
        <v>#REF!</v>
      </c>
      <c r="CV865" s="79" t="e">
        <f t="shared" si="91"/>
        <v>#REF!</v>
      </c>
      <c r="CW865" s="78" t="e">
        <f t="shared" si="92"/>
        <v>#REF!</v>
      </c>
      <c r="CX865" s="82" t="e">
        <f t="shared" si="93"/>
        <v>#REF!</v>
      </c>
      <c r="CY865" s="82" t="e">
        <f t="shared" si="94"/>
        <v>#REF!</v>
      </c>
      <c r="CZ865" s="82" t="e">
        <f t="shared" si="95"/>
        <v>#REF!</v>
      </c>
      <c r="DA865" s="82" t="e">
        <f t="shared" si="96"/>
        <v>#REF!</v>
      </c>
      <c r="DB865" s="82" t="e">
        <f t="shared" si="97"/>
        <v>#REF!</v>
      </c>
    </row>
    <row r="866" spans="98:106" ht="19.5">
      <c r="CT866" s="182" t="e">
        <f>'TABELA UNIFICADA 2024'!#REF!</f>
        <v>#REF!</v>
      </c>
      <c r="CU866" s="23" t="e">
        <f>'TABELA UNIFICADA 2024'!#REF!</f>
        <v>#REF!</v>
      </c>
      <c r="CV866" s="79" t="e">
        <f t="shared" si="91"/>
        <v>#REF!</v>
      </c>
      <c r="CW866" s="78" t="e">
        <f t="shared" si="92"/>
        <v>#REF!</v>
      </c>
      <c r="CX866" s="82" t="e">
        <f t="shared" si="93"/>
        <v>#REF!</v>
      </c>
      <c r="CY866" s="82" t="e">
        <f t="shared" si="94"/>
        <v>#REF!</v>
      </c>
      <c r="CZ866" s="82" t="e">
        <f t="shared" si="95"/>
        <v>#REF!</v>
      </c>
      <c r="DA866" s="82" t="e">
        <f t="shared" si="96"/>
        <v>#REF!</v>
      </c>
      <c r="DB866" s="82" t="e">
        <f t="shared" si="97"/>
        <v>#REF!</v>
      </c>
    </row>
    <row r="867" spans="98:106" ht="19.5">
      <c r="CT867" s="182" t="e">
        <f>'TABELA UNIFICADA 2024'!#REF!</f>
        <v>#REF!</v>
      </c>
      <c r="CU867" s="23" t="e">
        <f>'TABELA UNIFICADA 2024'!#REF!</f>
        <v>#REF!</v>
      </c>
      <c r="CV867" s="79" t="e">
        <f t="shared" si="91"/>
        <v>#REF!</v>
      </c>
      <c r="CW867" s="78" t="e">
        <f t="shared" si="92"/>
        <v>#REF!</v>
      </c>
      <c r="CX867" s="82" t="e">
        <f t="shared" si="93"/>
        <v>#REF!</v>
      </c>
      <c r="CY867" s="82" t="e">
        <f t="shared" si="94"/>
        <v>#REF!</v>
      </c>
      <c r="CZ867" s="82" t="e">
        <f t="shared" si="95"/>
        <v>#REF!</v>
      </c>
      <c r="DA867" s="82" t="e">
        <f t="shared" si="96"/>
        <v>#REF!</v>
      </c>
      <c r="DB867" s="82" t="e">
        <f t="shared" si="97"/>
        <v>#REF!</v>
      </c>
    </row>
    <row r="868" spans="98:106" ht="19.5">
      <c r="CT868" s="182" t="e">
        <f>'TABELA UNIFICADA 2024'!#REF!</f>
        <v>#REF!</v>
      </c>
      <c r="CU868" s="23" t="e">
        <f>'TABELA UNIFICADA 2024'!#REF!</f>
        <v>#REF!</v>
      </c>
      <c r="CV868" s="79" t="e">
        <f t="shared" si="91"/>
        <v>#REF!</v>
      </c>
      <c r="CW868" s="78" t="e">
        <f t="shared" si="92"/>
        <v>#REF!</v>
      </c>
      <c r="CX868" s="82" t="e">
        <f t="shared" si="93"/>
        <v>#REF!</v>
      </c>
      <c r="CY868" s="82" t="e">
        <f t="shared" si="94"/>
        <v>#REF!</v>
      </c>
      <c r="CZ868" s="82" t="e">
        <f t="shared" si="95"/>
        <v>#REF!</v>
      </c>
      <c r="DA868" s="82" t="e">
        <f t="shared" si="96"/>
        <v>#REF!</v>
      </c>
      <c r="DB868" s="82" t="e">
        <f t="shared" si="97"/>
        <v>#REF!</v>
      </c>
    </row>
    <row r="869" spans="98:106" ht="19.5">
      <c r="CT869" s="182" t="e">
        <f>'TABELA UNIFICADA 2024'!#REF!</f>
        <v>#REF!</v>
      </c>
      <c r="CU869" s="23" t="e">
        <f>'TABELA UNIFICADA 2024'!#REF!</f>
        <v>#REF!</v>
      </c>
      <c r="CV869" s="79" t="e">
        <f t="shared" ref="CV869:CV932" si="98">IF(CU869&lt;&gt;0,(IF(AND(CU869&lt;=10,ISBLANK(CU869)=FALSE),"AA",IF(AND(CU869&gt;10,CU869&lt;=59),"BB",IF(AND(CU869&gt;59,CU869&lt;=99),"CC",IF(CU869&gt;99,"DD","-"))))),"0")</f>
        <v>#REF!</v>
      </c>
      <c r="CW869" s="78" t="e">
        <f t="shared" ref="CW869:CW932" si="99">IF(CU869&lt;&gt;0,(IF(AND(CT869&lt;23,ISBLANK(CT869)=FALSE),"A",IF(AND(CT869&gt;=23,CT869&lt;31),"B",IF(AND(CT869&gt;=31,CT869&lt;39),"C",IF(AND(CT869&gt;=39,CT869&lt;=45),"D",IF(CT869&gt;45,"E","-")))))),0)</f>
        <v>#REF!</v>
      </c>
      <c r="CX869" s="82" t="e">
        <f t="shared" ref="CX869:CX932" si="100">(IF(CV869="AA",IF(CW869="A",VLOOKUP(CW869,$B$2:$F$6,2,1),IF(CW869="B",VLOOKUP(CW869,$B$2:$F$6,2,1),IF(CW869="C",VLOOKUP(CW869,$B$2:$F$6,2,1),IF(CW869="D",VLOOKUP(CW869,$B$2:$F$6,2,1),IF(CW869="E",VLOOKUP(CW869,$B$2:$F$6,2,1),"-"))))),IF(CV869="BB",IF(CW869="A",VLOOKUP(CW869,$B$8:$F$12,2,1),IF(CW869="B",VLOOKUP(CW869,$B$8:$F$12,2,1),IF(CW869="C",VLOOKUP(CW869,$B$8:$F$12,2,1),IF(CW869="D",VLOOKUP(CW869,$B$8:$F$12,2,1),IF(CW869="E",VLOOKUP(CW869,$B$8:$F$12,2,1),"-"))))),IF(CV869="CC",IF(CW869="A",VLOOKUP(CW869,$B$14:$F$18,2,1),IF(CW869="B",VLOOKUP(CW869,$B$14:$F$18,2,1),IF(CW869="C",VLOOKUP(CW869,$B$14:$F$18,2,1),IF(CW869="D",VLOOKUP(CW869,$B$14:$F$18,2,1),IF(CW869="E",VLOOKUP(CW869,$B$14:$F$18,2,1),"-"))))),IF(CV869="DD",IF(CW869="A",VLOOKUP(CW869,$B$20:$F$24,2,1),IF(CW869="B",VLOOKUP(CW869,$B$20:$F$24,2,1),IF(CW869="C",VLOOKUP(CW869,$B$20:$F$24,2,1),IF(CW869="D",VLOOKUP(CW869,$B$20:$F$24,2,1),IF(CW869="E",VLOOKUP(CW869,$B$20:$F$24,2,1),0))))),0)))))</f>
        <v>#REF!</v>
      </c>
      <c r="CY869" s="82" t="e">
        <f t="shared" ref="CY869:CY932" si="101">(IF(CV869="AA",IF(CW869="A",VLOOKUP(CW869,$B$2:$F$6,3,1),IF(CW869="B",VLOOKUP(CW869,$B$2:$F$6,3,1),IF(CW869="C",VLOOKUP(CW869,$B$2:$F$6,3,1),IF(CW869="D",VLOOKUP(CW869,$B$2:$F$6,3,1),IF(CW869="E",VLOOKUP(CW869,$B$2:$F$6,3,1),"-"))))),IF(CV869="BB",IF(CW869="A",VLOOKUP(CW869,$B$8:$F$12,3,1),IF(CW869="B",VLOOKUP(CW869,$B$8:$F$12,3,1),IF(CW869="C",VLOOKUP(CW869,$B$8:$F$12,3,1),IF(CW869="D",VLOOKUP(CW869,$B$8:$F$12,3,1),IF(CW869="E",VLOOKUP(CW869,$B$8:$F$12,3,1),"-"))))),IF(CV869="CC",IF(CW869="A",VLOOKUP(CW869,$B$14:$F$18,3,1),IF(CW869="B",VLOOKUP(CW869,$B$14:$F$18,3,1),IF(CW869="C",VLOOKUP(CW869,$B$14:$F$18,3,1),IF(CW869="D",VLOOKUP(CW869,$B$14:$F$18,3,1),IF(CW869="E",VLOOKUP(CW869,$B$14:$F$18,3,1),"-"))))),IF(CV869="DD",IF(CW869="A",VLOOKUP(CW869,$B$20:$F$24,3,1),IF(CW869="B",VLOOKUP(CW869,$B$20:$F$24,3,1),IF(CW869="C",VLOOKUP(CW869,$B$20:$F$24,3,1),IF(CW869="D",VLOOKUP(CW869,$B$20:$F$24,3,1),IF(CW869="E",VLOOKUP(CW869,$B$20:$F$24,3,1),0))))),0)))))</f>
        <v>#REF!</v>
      </c>
      <c r="CZ869" s="82" t="e">
        <f t="shared" ref="CZ869:CZ932" si="102">(IF(CV869="AA",IF(CW869="A",VLOOKUP(CW869,$B$2:$F$6,4,1),IF(CW869="B",VLOOKUP(CW869,$B$2:$F$6,4,1),IF(CW869="C",VLOOKUP(CW869,$B$2:$F$6,4,1),IF(CW869="D",VLOOKUP(CW869,$B$2:$F$6,4,1),IF(CW869="E",VLOOKUP(CW869,$B$2:$F$6,4,1),"-"))))),IF(CV869="BB",IF(CW869="A",VLOOKUP(CW869,$B$8:$F$12,4,1),IF(CW869="B",VLOOKUP(CW869,$B$8:$F$12,4,1),IF(CW869="C",VLOOKUP(CW869,$B$8:$F$12,4,1),IF(CW869="D",VLOOKUP(CW869,$B$8:$F$12,4,1),IF(CW869="E",VLOOKUP(CW869,$B$8:$F$12,4,1),"-"))))),IF(CV869="CC",IF(CW869="A",VLOOKUP(CW869,$B$14:$F$18,4,1),IF(CW869="B",VLOOKUP(CW869,$B$14:$F$18,4,1),IF(CW869="C",VLOOKUP(CW869,$B$14:$F$18,4,1),IF(CW869="D",VLOOKUP(CW869,$B$14:$F$18,4,1),IF(CW869="E",VLOOKUP(CW869,$B$14:$F$18,4,1),"-"))))),IF(CV869="DD",IF(CW869="A",VLOOKUP(CW869,$B$20:$F$24,4,1),IF(CW869="B",VLOOKUP(CW869,$B$20:$F$24,4,1),IF(CW869="C",VLOOKUP(CW869,$B$20:$F$24,4,1),IF(CW869="D",VLOOKUP(CW869,$B$20:$F$24,4,1),IF(CW869="E",VLOOKUP(CW869,$B$20:$F$24,4,1),0))))),0)))))</f>
        <v>#REF!</v>
      </c>
      <c r="DA869" s="82" t="e">
        <f t="shared" ref="DA869:DA932" si="103">(IF(CV869="AA",IF(CW869="A",VLOOKUP(CW869,$B$2:$F$6,5,1),IF(CW869="B",VLOOKUP(CW869,$B$2:$F$6,5,1),IF(CW869="C",VLOOKUP(CW869,$B$2:$F$6,5,1),IF(CW869="D",VLOOKUP(CW869,$B$2:$F$6,5,1),IF(CW869="E",VLOOKUP(CW869,$B$2:$F$6,5,1),1))))),IF(CV869="BB",IF(CW869="A",VLOOKUP(CW869,$B$8:$F$12,5,1),IF(CW869="B",VLOOKUP(CW869,$B$8:$F$12,5,1),IF(CW869="C",VLOOKUP(CW869,$B$8:$F$12,5,1),IF(CW869="D",VLOOKUP(CW869,$B$8:$F$12,5,1),IF(CW869="E",VLOOKUP(CW869,$B$8:$F$12,5,1),1))))),IF(CV869="CC",IF(CW869="A",VLOOKUP(CW869,$B$14:$F$18,5,1),IF(CW869="B",VLOOKUP(CW869,$B$14:$F$18,5,1),IF(CW869="C",VLOOKUP(CW869,$B$14:$F$18,5,1),IF(CW869="D",VLOOKUP(CW869,$B$14:$F$18,5,1),IF(CW869="E",VLOOKUP(CW869,$B$14:$F$18,5,1),1))))),IF(CV869="DD",IF(CW869="A",VLOOKUP(CW869,$B$20:$F$24,5,1),IF(CW869="B",VLOOKUP(CW869,$B$20:$F$24,5,1),IF(CW869="C",VLOOKUP(CW869,$B$20:$F$24,5,1),IF(CW869="D",VLOOKUP(CW869,$B$20:$F$24,5,1),IF(CW869="E",VLOOKUP(CW869,$B$20:$F$24,5,1),1))))),0)))))</f>
        <v>#REF!</v>
      </c>
      <c r="DB869" s="82" t="e">
        <f t="shared" ref="DB869:DB932" si="104">SUM(CX869:DA869)</f>
        <v>#REF!</v>
      </c>
    </row>
    <row r="870" spans="98:106" ht="19.5">
      <c r="CT870" s="182" t="e">
        <f>'TABELA UNIFICADA 2024'!#REF!</f>
        <v>#REF!</v>
      </c>
      <c r="CU870" s="23" t="e">
        <f>'TABELA UNIFICADA 2024'!#REF!</f>
        <v>#REF!</v>
      </c>
      <c r="CV870" s="79" t="e">
        <f t="shared" si="98"/>
        <v>#REF!</v>
      </c>
      <c r="CW870" s="78" t="e">
        <f t="shared" si="99"/>
        <v>#REF!</v>
      </c>
      <c r="CX870" s="82" t="e">
        <f t="shared" si="100"/>
        <v>#REF!</v>
      </c>
      <c r="CY870" s="82" t="e">
        <f t="shared" si="101"/>
        <v>#REF!</v>
      </c>
      <c r="CZ870" s="82" t="e">
        <f t="shared" si="102"/>
        <v>#REF!</v>
      </c>
      <c r="DA870" s="82" t="e">
        <f t="shared" si="103"/>
        <v>#REF!</v>
      </c>
      <c r="DB870" s="82" t="e">
        <f t="shared" si="104"/>
        <v>#REF!</v>
      </c>
    </row>
    <row r="871" spans="98:106" ht="19.5">
      <c r="CT871" s="182" t="e">
        <f>'TABELA UNIFICADA 2024'!#REF!</f>
        <v>#REF!</v>
      </c>
      <c r="CU871" s="23" t="e">
        <f>'TABELA UNIFICADA 2024'!#REF!</f>
        <v>#REF!</v>
      </c>
      <c r="CV871" s="79" t="e">
        <f t="shared" si="98"/>
        <v>#REF!</v>
      </c>
      <c r="CW871" s="78" t="e">
        <f t="shared" si="99"/>
        <v>#REF!</v>
      </c>
      <c r="CX871" s="82" t="e">
        <f t="shared" si="100"/>
        <v>#REF!</v>
      </c>
      <c r="CY871" s="82" t="e">
        <f t="shared" si="101"/>
        <v>#REF!</v>
      </c>
      <c r="CZ871" s="82" t="e">
        <f t="shared" si="102"/>
        <v>#REF!</v>
      </c>
      <c r="DA871" s="82" t="e">
        <f t="shared" si="103"/>
        <v>#REF!</v>
      </c>
      <c r="DB871" s="82" t="e">
        <f t="shared" si="104"/>
        <v>#REF!</v>
      </c>
    </row>
    <row r="872" spans="98:106" ht="19.5">
      <c r="CT872" s="182" t="e">
        <f>'TABELA UNIFICADA 2024'!#REF!</f>
        <v>#REF!</v>
      </c>
      <c r="CU872" s="23" t="e">
        <f>'TABELA UNIFICADA 2024'!#REF!</f>
        <v>#REF!</v>
      </c>
      <c r="CV872" s="79" t="e">
        <f t="shared" si="98"/>
        <v>#REF!</v>
      </c>
      <c r="CW872" s="78" t="e">
        <f t="shared" si="99"/>
        <v>#REF!</v>
      </c>
      <c r="CX872" s="82" t="e">
        <f t="shared" si="100"/>
        <v>#REF!</v>
      </c>
      <c r="CY872" s="82" t="e">
        <f t="shared" si="101"/>
        <v>#REF!</v>
      </c>
      <c r="CZ872" s="82" t="e">
        <f t="shared" si="102"/>
        <v>#REF!</v>
      </c>
      <c r="DA872" s="82" t="e">
        <f t="shared" si="103"/>
        <v>#REF!</v>
      </c>
      <c r="DB872" s="82" t="e">
        <f t="shared" si="104"/>
        <v>#REF!</v>
      </c>
    </row>
    <row r="873" spans="98:106" ht="19.5">
      <c r="CT873" s="182" t="e">
        <f>'TABELA UNIFICADA 2024'!#REF!</f>
        <v>#REF!</v>
      </c>
      <c r="CU873" s="23" t="e">
        <f>'TABELA UNIFICADA 2024'!#REF!</f>
        <v>#REF!</v>
      </c>
      <c r="CV873" s="79" t="e">
        <f t="shared" si="98"/>
        <v>#REF!</v>
      </c>
      <c r="CW873" s="78" t="e">
        <f t="shared" si="99"/>
        <v>#REF!</v>
      </c>
      <c r="CX873" s="82" t="e">
        <f t="shared" si="100"/>
        <v>#REF!</v>
      </c>
      <c r="CY873" s="82" t="e">
        <f t="shared" si="101"/>
        <v>#REF!</v>
      </c>
      <c r="CZ873" s="82" t="e">
        <f t="shared" si="102"/>
        <v>#REF!</v>
      </c>
      <c r="DA873" s="82" t="e">
        <f t="shared" si="103"/>
        <v>#REF!</v>
      </c>
      <c r="DB873" s="82" t="e">
        <f t="shared" si="104"/>
        <v>#REF!</v>
      </c>
    </row>
    <row r="874" spans="98:106" ht="19.5">
      <c r="CT874" s="182" t="e">
        <f>'TABELA UNIFICADA 2024'!#REF!</f>
        <v>#REF!</v>
      </c>
      <c r="CU874" s="23" t="e">
        <f>'TABELA UNIFICADA 2024'!#REF!</f>
        <v>#REF!</v>
      </c>
      <c r="CV874" s="79" t="e">
        <f t="shared" si="98"/>
        <v>#REF!</v>
      </c>
      <c r="CW874" s="78" t="e">
        <f t="shared" si="99"/>
        <v>#REF!</v>
      </c>
      <c r="CX874" s="82" t="e">
        <f t="shared" si="100"/>
        <v>#REF!</v>
      </c>
      <c r="CY874" s="82" t="e">
        <f t="shared" si="101"/>
        <v>#REF!</v>
      </c>
      <c r="CZ874" s="82" t="e">
        <f t="shared" si="102"/>
        <v>#REF!</v>
      </c>
      <c r="DA874" s="82" t="e">
        <f t="shared" si="103"/>
        <v>#REF!</v>
      </c>
      <c r="DB874" s="82" t="e">
        <f t="shared" si="104"/>
        <v>#REF!</v>
      </c>
    </row>
    <row r="875" spans="98:106" ht="19.5">
      <c r="CT875" s="182" t="e">
        <f>'TABELA UNIFICADA 2024'!#REF!</f>
        <v>#REF!</v>
      </c>
      <c r="CU875" s="23" t="e">
        <f>'TABELA UNIFICADA 2024'!#REF!</f>
        <v>#REF!</v>
      </c>
      <c r="CV875" s="79" t="e">
        <f t="shared" si="98"/>
        <v>#REF!</v>
      </c>
      <c r="CW875" s="78" t="e">
        <f t="shared" si="99"/>
        <v>#REF!</v>
      </c>
      <c r="CX875" s="82" t="e">
        <f t="shared" si="100"/>
        <v>#REF!</v>
      </c>
      <c r="CY875" s="82" t="e">
        <f t="shared" si="101"/>
        <v>#REF!</v>
      </c>
      <c r="CZ875" s="82" t="e">
        <f t="shared" si="102"/>
        <v>#REF!</v>
      </c>
      <c r="DA875" s="82" t="e">
        <f t="shared" si="103"/>
        <v>#REF!</v>
      </c>
      <c r="DB875" s="82" t="e">
        <f t="shared" si="104"/>
        <v>#REF!</v>
      </c>
    </row>
    <row r="876" spans="98:106" ht="19.5">
      <c r="CT876" s="182" t="e">
        <f>'TABELA UNIFICADA 2024'!#REF!</f>
        <v>#REF!</v>
      </c>
      <c r="CU876" s="23" t="e">
        <f>'TABELA UNIFICADA 2024'!#REF!</f>
        <v>#REF!</v>
      </c>
      <c r="CV876" s="79" t="e">
        <f t="shared" si="98"/>
        <v>#REF!</v>
      </c>
      <c r="CW876" s="78" t="e">
        <f t="shared" si="99"/>
        <v>#REF!</v>
      </c>
      <c r="CX876" s="82" t="e">
        <f t="shared" si="100"/>
        <v>#REF!</v>
      </c>
      <c r="CY876" s="82" t="e">
        <f t="shared" si="101"/>
        <v>#REF!</v>
      </c>
      <c r="CZ876" s="82" t="e">
        <f t="shared" si="102"/>
        <v>#REF!</v>
      </c>
      <c r="DA876" s="82" t="e">
        <f t="shared" si="103"/>
        <v>#REF!</v>
      </c>
      <c r="DB876" s="82" t="e">
        <f t="shared" si="104"/>
        <v>#REF!</v>
      </c>
    </row>
    <row r="877" spans="98:106" ht="19.5">
      <c r="CT877" s="182" t="e">
        <f>'TABELA UNIFICADA 2024'!#REF!</f>
        <v>#REF!</v>
      </c>
      <c r="CU877" s="23" t="e">
        <f>'TABELA UNIFICADA 2024'!#REF!</f>
        <v>#REF!</v>
      </c>
      <c r="CV877" s="79" t="e">
        <f t="shared" si="98"/>
        <v>#REF!</v>
      </c>
      <c r="CW877" s="78" t="e">
        <f t="shared" si="99"/>
        <v>#REF!</v>
      </c>
      <c r="CX877" s="82" t="e">
        <f t="shared" si="100"/>
        <v>#REF!</v>
      </c>
      <c r="CY877" s="82" t="e">
        <f t="shared" si="101"/>
        <v>#REF!</v>
      </c>
      <c r="CZ877" s="82" t="e">
        <f t="shared" si="102"/>
        <v>#REF!</v>
      </c>
      <c r="DA877" s="82" t="e">
        <f t="shared" si="103"/>
        <v>#REF!</v>
      </c>
      <c r="DB877" s="82" t="e">
        <f t="shared" si="104"/>
        <v>#REF!</v>
      </c>
    </row>
    <row r="878" spans="98:106" ht="19.5">
      <c r="CT878" s="182" t="e">
        <f>'TABELA UNIFICADA 2024'!#REF!</f>
        <v>#REF!</v>
      </c>
      <c r="CU878" s="23" t="e">
        <f>'TABELA UNIFICADA 2024'!#REF!</f>
        <v>#REF!</v>
      </c>
      <c r="CV878" s="79" t="e">
        <f t="shared" si="98"/>
        <v>#REF!</v>
      </c>
      <c r="CW878" s="78" t="e">
        <f t="shared" si="99"/>
        <v>#REF!</v>
      </c>
      <c r="CX878" s="82" t="e">
        <f t="shared" si="100"/>
        <v>#REF!</v>
      </c>
      <c r="CY878" s="82" t="e">
        <f t="shared" si="101"/>
        <v>#REF!</v>
      </c>
      <c r="CZ878" s="82" t="e">
        <f t="shared" si="102"/>
        <v>#REF!</v>
      </c>
      <c r="DA878" s="82" t="e">
        <f t="shared" si="103"/>
        <v>#REF!</v>
      </c>
      <c r="DB878" s="82" t="e">
        <f t="shared" si="104"/>
        <v>#REF!</v>
      </c>
    </row>
    <row r="879" spans="98:106" ht="19.5">
      <c r="CT879" s="182" t="e">
        <f>'TABELA UNIFICADA 2024'!#REF!</f>
        <v>#REF!</v>
      </c>
      <c r="CU879" s="23" t="e">
        <f>'TABELA UNIFICADA 2024'!#REF!</f>
        <v>#REF!</v>
      </c>
      <c r="CV879" s="79" t="e">
        <f t="shared" si="98"/>
        <v>#REF!</v>
      </c>
      <c r="CW879" s="78" t="e">
        <f t="shared" si="99"/>
        <v>#REF!</v>
      </c>
      <c r="CX879" s="82" t="e">
        <f t="shared" si="100"/>
        <v>#REF!</v>
      </c>
      <c r="CY879" s="82" t="e">
        <f t="shared" si="101"/>
        <v>#REF!</v>
      </c>
      <c r="CZ879" s="82" t="e">
        <f t="shared" si="102"/>
        <v>#REF!</v>
      </c>
      <c r="DA879" s="82" t="e">
        <f t="shared" si="103"/>
        <v>#REF!</v>
      </c>
      <c r="DB879" s="82" t="e">
        <f t="shared" si="104"/>
        <v>#REF!</v>
      </c>
    </row>
    <row r="880" spans="98:106" ht="19.5">
      <c r="CT880" s="182" t="e">
        <f>'TABELA UNIFICADA 2024'!#REF!</f>
        <v>#REF!</v>
      </c>
      <c r="CU880" s="23" t="e">
        <f>'TABELA UNIFICADA 2024'!#REF!</f>
        <v>#REF!</v>
      </c>
      <c r="CV880" s="79" t="e">
        <f t="shared" si="98"/>
        <v>#REF!</v>
      </c>
      <c r="CW880" s="78" t="e">
        <f t="shared" si="99"/>
        <v>#REF!</v>
      </c>
      <c r="CX880" s="82" t="e">
        <f t="shared" si="100"/>
        <v>#REF!</v>
      </c>
      <c r="CY880" s="82" t="e">
        <f t="shared" si="101"/>
        <v>#REF!</v>
      </c>
      <c r="CZ880" s="82" t="e">
        <f t="shared" si="102"/>
        <v>#REF!</v>
      </c>
      <c r="DA880" s="82" t="e">
        <f t="shared" si="103"/>
        <v>#REF!</v>
      </c>
      <c r="DB880" s="82" t="e">
        <f t="shared" si="104"/>
        <v>#REF!</v>
      </c>
    </row>
    <row r="881" spans="98:106" ht="19.5">
      <c r="CT881" s="182" t="e">
        <f>'TABELA UNIFICADA 2024'!#REF!</f>
        <v>#REF!</v>
      </c>
      <c r="CU881" s="23" t="e">
        <f>'TABELA UNIFICADA 2024'!#REF!</f>
        <v>#REF!</v>
      </c>
      <c r="CV881" s="79" t="e">
        <f t="shared" si="98"/>
        <v>#REF!</v>
      </c>
      <c r="CW881" s="78" t="e">
        <f t="shared" si="99"/>
        <v>#REF!</v>
      </c>
      <c r="CX881" s="82" t="e">
        <f t="shared" si="100"/>
        <v>#REF!</v>
      </c>
      <c r="CY881" s="82" t="e">
        <f t="shared" si="101"/>
        <v>#REF!</v>
      </c>
      <c r="CZ881" s="82" t="e">
        <f t="shared" si="102"/>
        <v>#REF!</v>
      </c>
      <c r="DA881" s="82" t="e">
        <f t="shared" si="103"/>
        <v>#REF!</v>
      </c>
      <c r="DB881" s="82" t="e">
        <f t="shared" si="104"/>
        <v>#REF!</v>
      </c>
    </row>
    <row r="882" spans="98:106" ht="19.5">
      <c r="CT882" s="182" t="e">
        <f>'TABELA UNIFICADA 2024'!#REF!</f>
        <v>#REF!</v>
      </c>
      <c r="CU882" s="23" t="e">
        <f>'TABELA UNIFICADA 2024'!#REF!</f>
        <v>#REF!</v>
      </c>
      <c r="CV882" s="79" t="e">
        <f t="shared" si="98"/>
        <v>#REF!</v>
      </c>
      <c r="CW882" s="78" t="e">
        <f t="shared" si="99"/>
        <v>#REF!</v>
      </c>
      <c r="CX882" s="82" t="e">
        <f t="shared" si="100"/>
        <v>#REF!</v>
      </c>
      <c r="CY882" s="82" t="e">
        <f t="shared" si="101"/>
        <v>#REF!</v>
      </c>
      <c r="CZ882" s="82" t="e">
        <f t="shared" si="102"/>
        <v>#REF!</v>
      </c>
      <c r="DA882" s="82" t="e">
        <f t="shared" si="103"/>
        <v>#REF!</v>
      </c>
      <c r="DB882" s="82" t="e">
        <f t="shared" si="104"/>
        <v>#REF!</v>
      </c>
    </row>
    <row r="883" spans="98:106" ht="19.5">
      <c r="CT883" s="182" t="e">
        <f>'TABELA UNIFICADA 2024'!#REF!</f>
        <v>#REF!</v>
      </c>
      <c r="CU883" s="23" t="e">
        <f>'TABELA UNIFICADA 2024'!#REF!</f>
        <v>#REF!</v>
      </c>
      <c r="CV883" s="79" t="e">
        <f t="shared" si="98"/>
        <v>#REF!</v>
      </c>
      <c r="CW883" s="78" t="e">
        <f t="shared" si="99"/>
        <v>#REF!</v>
      </c>
      <c r="CX883" s="82" t="e">
        <f t="shared" si="100"/>
        <v>#REF!</v>
      </c>
      <c r="CY883" s="82" t="e">
        <f t="shared" si="101"/>
        <v>#REF!</v>
      </c>
      <c r="CZ883" s="82" t="e">
        <f t="shared" si="102"/>
        <v>#REF!</v>
      </c>
      <c r="DA883" s="82" t="e">
        <f t="shared" si="103"/>
        <v>#REF!</v>
      </c>
      <c r="DB883" s="82" t="e">
        <f t="shared" si="104"/>
        <v>#REF!</v>
      </c>
    </row>
    <row r="884" spans="98:106" ht="19.5">
      <c r="CT884" s="182" t="e">
        <f>'TABELA UNIFICADA 2024'!#REF!</f>
        <v>#REF!</v>
      </c>
      <c r="CU884" s="23" t="e">
        <f>'TABELA UNIFICADA 2024'!#REF!</f>
        <v>#REF!</v>
      </c>
      <c r="CV884" s="79" t="e">
        <f t="shared" si="98"/>
        <v>#REF!</v>
      </c>
      <c r="CW884" s="78" t="e">
        <f t="shared" si="99"/>
        <v>#REF!</v>
      </c>
      <c r="CX884" s="82" t="e">
        <f t="shared" si="100"/>
        <v>#REF!</v>
      </c>
      <c r="CY884" s="82" t="e">
        <f t="shared" si="101"/>
        <v>#REF!</v>
      </c>
      <c r="CZ884" s="82" t="e">
        <f t="shared" si="102"/>
        <v>#REF!</v>
      </c>
      <c r="DA884" s="82" t="e">
        <f t="shared" si="103"/>
        <v>#REF!</v>
      </c>
      <c r="DB884" s="82" t="e">
        <f t="shared" si="104"/>
        <v>#REF!</v>
      </c>
    </row>
    <row r="885" spans="98:106" ht="19.5">
      <c r="CT885" s="182" t="e">
        <f>'TABELA UNIFICADA 2024'!#REF!</f>
        <v>#REF!</v>
      </c>
      <c r="CU885" s="23" t="e">
        <f>'TABELA UNIFICADA 2024'!#REF!</f>
        <v>#REF!</v>
      </c>
      <c r="CV885" s="79" t="e">
        <f t="shared" si="98"/>
        <v>#REF!</v>
      </c>
      <c r="CW885" s="78" t="e">
        <f t="shared" si="99"/>
        <v>#REF!</v>
      </c>
      <c r="CX885" s="82" t="e">
        <f t="shared" si="100"/>
        <v>#REF!</v>
      </c>
      <c r="CY885" s="82" t="e">
        <f t="shared" si="101"/>
        <v>#REF!</v>
      </c>
      <c r="CZ885" s="82" t="e">
        <f t="shared" si="102"/>
        <v>#REF!</v>
      </c>
      <c r="DA885" s="82" t="e">
        <f t="shared" si="103"/>
        <v>#REF!</v>
      </c>
      <c r="DB885" s="82" t="e">
        <f t="shared" si="104"/>
        <v>#REF!</v>
      </c>
    </row>
    <row r="886" spans="98:106" ht="19.5">
      <c r="CT886" s="182" t="e">
        <f>'TABELA UNIFICADA 2024'!#REF!</f>
        <v>#REF!</v>
      </c>
      <c r="CU886" s="23" t="e">
        <f>'TABELA UNIFICADA 2024'!#REF!</f>
        <v>#REF!</v>
      </c>
      <c r="CV886" s="79" t="e">
        <f t="shared" si="98"/>
        <v>#REF!</v>
      </c>
      <c r="CW886" s="78" t="e">
        <f t="shared" si="99"/>
        <v>#REF!</v>
      </c>
      <c r="CX886" s="82" t="e">
        <f t="shared" si="100"/>
        <v>#REF!</v>
      </c>
      <c r="CY886" s="82" t="e">
        <f t="shared" si="101"/>
        <v>#REF!</v>
      </c>
      <c r="CZ886" s="82" t="e">
        <f t="shared" si="102"/>
        <v>#REF!</v>
      </c>
      <c r="DA886" s="82" t="e">
        <f t="shared" si="103"/>
        <v>#REF!</v>
      </c>
      <c r="DB886" s="82" t="e">
        <f t="shared" si="104"/>
        <v>#REF!</v>
      </c>
    </row>
    <row r="887" spans="98:106" ht="19.5">
      <c r="CT887" s="182" t="e">
        <f>'TABELA UNIFICADA 2024'!#REF!</f>
        <v>#REF!</v>
      </c>
      <c r="CU887" s="23" t="e">
        <f>'TABELA UNIFICADA 2024'!#REF!</f>
        <v>#REF!</v>
      </c>
      <c r="CV887" s="79" t="e">
        <f t="shared" si="98"/>
        <v>#REF!</v>
      </c>
      <c r="CW887" s="78" t="e">
        <f t="shared" si="99"/>
        <v>#REF!</v>
      </c>
      <c r="CX887" s="82" t="e">
        <f t="shared" si="100"/>
        <v>#REF!</v>
      </c>
      <c r="CY887" s="82" t="e">
        <f t="shared" si="101"/>
        <v>#REF!</v>
      </c>
      <c r="CZ887" s="82" t="e">
        <f t="shared" si="102"/>
        <v>#REF!</v>
      </c>
      <c r="DA887" s="82" t="e">
        <f t="shared" si="103"/>
        <v>#REF!</v>
      </c>
      <c r="DB887" s="82" t="e">
        <f t="shared" si="104"/>
        <v>#REF!</v>
      </c>
    </row>
    <row r="888" spans="98:106" ht="19.5">
      <c r="CT888" s="182" t="e">
        <f>'TABELA UNIFICADA 2024'!#REF!</f>
        <v>#REF!</v>
      </c>
      <c r="CU888" s="23" t="e">
        <f>'TABELA UNIFICADA 2024'!#REF!</f>
        <v>#REF!</v>
      </c>
      <c r="CV888" s="79" t="e">
        <f t="shared" si="98"/>
        <v>#REF!</v>
      </c>
      <c r="CW888" s="78" t="e">
        <f t="shared" si="99"/>
        <v>#REF!</v>
      </c>
      <c r="CX888" s="82" t="e">
        <f t="shared" si="100"/>
        <v>#REF!</v>
      </c>
      <c r="CY888" s="82" t="e">
        <f t="shared" si="101"/>
        <v>#REF!</v>
      </c>
      <c r="CZ888" s="82" t="e">
        <f t="shared" si="102"/>
        <v>#REF!</v>
      </c>
      <c r="DA888" s="82" t="e">
        <f t="shared" si="103"/>
        <v>#REF!</v>
      </c>
      <c r="DB888" s="82" t="e">
        <f t="shared" si="104"/>
        <v>#REF!</v>
      </c>
    </row>
    <row r="889" spans="98:106" ht="19.5">
      <c r="CT889" s="182" t="e">
        <f>'TABELA UNIFICADA 2024'!#REF!</f>
        <v>#REF!</v>
      </c>
      <c r="CU889" s="23" t="e">
        <f>'TABELA UNIFICADA 2024'!#REF!</f>
        <v>#REF!</v>
      </c>
      <c r="CV889" s="79" t="e">
        <f t="shared" si="98"/>
        <v>#REF!</v>
      </c>
      <c r="CW889" s="78" t="e">
        <f t="shared" si="99"/>
        <v>#REF!</v>
      </c>
      <c r="CX889" s="82" t="e">
        <f t="shared" si="100"/>
        <v>#REF!</v>
      </c>
      <c r="CY889" s="82" t="e">
        <f t="shared" si="101"/>
        <v>#REF!</v>
      </c>
      <c r="CZ889" s="82" t="e">
        <f t="shared" si="102"/>
        <v>#REF!</v>
      </c>
      <c r="DA889" s="82" t="e">
        <f t="shared" si="103"/>
        <v>#REF!</v>
      </c>
      <c r="DB889" s="82" t="e">
        <f t="shared" si="104"/>
        <v>#REF!</v>
      </c>
    </row>
    <row r="890" spans="98:106" ht="19.5">
      <c r="CT890" s="182" t="e">
        <f>'TABELA UNIFICADA 2024'!#REF!</f>
        <v>#REF!</v>
      </c>
      <c r="CU890" s="23" t="e">
        <f>'TABELA UNIFICADA 2024'!#REF!</f>
        <v>#REF!</v>
      </c>
      <c r="CV890" s="79" t="e">
        <f t="shared" si="98"/>
        <v>#REF!</v>
      </c>
      <c r="CW890" s="78" t="e">
        <f t="shared" si="99"/>
        <v>#REF!</v>
      </c>
      <c r="CX890" s="82" t="e">
        <f t="shared" si="100"/>
        <v>#REF!</v>
      </c>
      <c r="CY890" s="82" t="e">
        <f t="shared" si="101"/>
        <v>#REF!</v>
      </c>
      <c r="CZ890" s="82" t="e">
        <f t="shared" si="102"/>
        <v>#REF!</v>
      </c>
      <c r="DA890" s="82" t="e">
        <f t="shared" si="103"/>
        <v>#REF!</v>
      </c>
      <c r="DB890" s="82" t="e">
        <f t="shared" si="104"/>
        <v>#REF!</v>
      </c>
    </row>
    <row r="891" spans="98:106" ht="19.5">
      <c r="CT891" s="182" t="e">
        <f>'TABELA UNIFICADA 2024'!#REF!</f>
        <v>#REF!</v>
      </c>
      <c r="CU891" s="23" t="e">
        <f>'TABELA UNIFICADA 2024'!#REF!</f>
        <v>#REF!</v>
      </c>
      <c r="CV891" s="79" t="e">
        <f t="shared" si="98"/>
        <v>#REF!</v>
      </c>
      <c r="CW891" s="78" t="e">
        <f t="shared" si="99"/>
        <v>#REF!</v>
      </c>
      <c r="CX891" s="82" t="e">
        <f t="shared" si="100"/>
        <v>#REF!</v>
      </c>
      <c r="CY891" s="82" t="e">
        <f t="shared" si="101"/>
        <v>#REF!</v>
      </c>
      <c r="CZ891" s="82" t="e">
        <f t="shared" si="102"/>
        <v>#REF!</v>
      </c>
      <c r="DA891" s="82" t="e">
        <f t="shared" si="103"/>
        <v>#REF!</v>
      </c>
      <c r="DB891" s="82" t="e">
        <f t="shared" si="104"/>
        <v>#REF!</v>
      </c>
    </row>
    <row r="892" spans="98:106" ht="19.5">
      <c r="CT892" s="182" t="e">
        <f>'TABELA UNIFICADA 2024'!#REF!</f>
        <v>#REF!</v>
      </c>
      <c r="CU892" s="23" t="e">
        <f>'TABELA UNIFICADA 2024'!#REF!</f>
        <v>#REF!</v>
      </c>
      <c r="CV892" s="79" t="e">
        <f t="shared" si="98"/>
        <v>#REF!</v>
      </c>
      <c r="CW892" s="78" t="e">
        <f t="shared" si="99"/>
        <v>#REF!</v>
      </c>
      <c r="CX892" s="82" t="e">
        <f t="shared" si="100"/>
        <v>#REF!</v>
      </c>
      <c r="CY892" s="82" t="e">
        <f t="shared" si="101"/>
        <v>#REF!</v>
      </c>
      <c r="CZ892" s="82" t="e">
        <f t="shared" si="102"/>
        <v>#REF!</v>
      </c>
      <c r="DA892" s="82" t="e">
        <f t="shared" si="103"/>
        <v>#REF!</v>
      </c>
      <c r="DB892" s="82" t="e">
        <f t="shared" si="104"/>
        <v>#REF!</v>
      </c>
    </row>
    <row r="893" spans="98:106" ht="19.5">
      <c r="CT893" s="182" t="e">
        <f>'TABELA UNIFICADA 2024'!#REF!</f>
        <v>#REF!</v>
      </c>
      <c r="CU893" s="23" t="e">
        <f>'TABELA UNIFICADA 2024'!#REF!</f>
        <v>#REF!</v>
      </c>
      <c r="CV893" s="79" t="e">
        <f t="shared" si="98"/>
        <v>#REF!</v>
      </c>
      <c r="CW893" s="78" t="e">
        <f t="shared" si="99"/>
        <v>#REF!</v>
      </c>
      <c r="CX893" s="82" t="e">
        <f t="shared" si="100"/>
        <v>#REF!</v>
      </c>
      <c r="CY893" s="82" t="e">
        <f t="shared" si="101"/>
        <v>#REF!</v>
      </c>
      <c r="CZ893" s="82" t="e">
        <f t="shared" si="102"/>
        <v>#REF!</v>
      </c>
      <c r="DA893" s="82" t="e">
        <f t="shared" si="103"/>
        <v>#REF!</v>
      </c>
      <c r="DB893" s="82" t="e">
        <f t="shared" si="104"/>
        <v>#REF!</v>
      </c>
    </row>
    <row r="894" spans="98:106" ht="19.5">
      <c r="CT894" s="182" t="e">
        <f>'TABELA UNIFICADA 2024'!#REF!</f>
        <v>#REF!</v>
      </c>
      <c r="CU894" s="23" t="e">
        <f>'TABELA UNIFICADA 2024'!#REF!</f>
        <v>#REF!</v>
      </c>
      <c r="CV894" s="79" t="e">
        <f t="shared" si="98"/>
        <v>#REF!</v>
      </c>
      <c r="CW894" s="78" t="e">
        <f t="shared" si="99"/>
        <v>#REF!</v>
      </c>
      <c r="CX894" s="82" t="e">
        <f t="shared" si="100"/>
        <v>#REF!</v>
      </c>
      <c r="CY894" s="82" t="e">
        <f t="shared" si="101"/>
        <v>#REF!</v>
      </c>
      <c r="CZ894" s="82" t="e">
        <f t="shared" si="102"/>
        <v>#REF!</v>
      </c>
      <c r="DA894" s="82" t="e">
        <f t="shared" si="103"/>
        <v>#REF!</v>
      </c>
      <c r="DB894" s="82" t="e">
        <f t="shared" si="104"/>
        <v>#REF!</v>
      </c>
    </row>
    <row r="895" spans="98:106" ht="19.5">
      <c r="CT895" s="182" t="e">
        <f>'TABELA UNIFICADA 2024'!#REF!</f>
        <v>#REF!</v>
      </c>
      <c r="CU895" s="23" t="e">
        <f>'TABELA UNIFICADA 2024'!#REF!</f>
        <v>#REF!</v>
      </c>
      <c r="CV895" s="79" t="e">
        <f t="shared" si="98"/>
        <v>#REF!</v>
      </c>
      <c r="CW895" s="78" t="e">
        <f t="shared" si="99"/>
        <v>#REF!</v>
      </c>
      <c r="CX895" s="82" t="e">
        <f t="shared" si="100"/>
        <v>#REF!</v>
      </c>
      <c r="CY895" s="82" t="e">
        <f t="shared" si="101"/>
        <v>#REF!</v>
      </c>
      <c r="CZ895" s="82" t="e">
        <f t="shared" si="102"/>
        <v>#REF!</v>
      </c>
      <c r="DA895" s="82" t="e">
        <f t="shared" si="103"/>
        <v>#REF!</v>
      </c>
      <c r="DB895" s="82" t="e">
        <f t="shared" si="104"/>
        <v>#REF!</v>
      </c>
    </row>
    <row r="896" spans="98:106" ht="19.5">
      <c r="CT896" s="182" t="e">
        <f>'TABELA UNIFICADA 2024'!#REF!</f>
        <v>#REF!</v>
      </c>
      <c r="CU896" s="23" t="e">
        <f>'TABELA UNIFICADA 2024'!#REF!</f>
        <v>#REF!</v>
      </c>
      <c r="CV896" s="79" t="e">
        <f t="shared" si="98"/>
        <v>#REF!</v>
      </c>
      <c r="CW896" s="78" t="e">
        <f t="shared" si="99"/>
        <v>#REF!</v>
      </c>
      <c r="CX896" s="82" t="e">
        <f t="shared" si="100"/>
        <v>#REF!</v>
      </c>
      <c r="CY896" s="82" t="e">
        <f t="shared" si="101"/>
        <v>#REF!</v>
      </c>
      <c r="CZ896" s="82" t="e">
        <f t="shared" si="102"/>
        <v>#REF!</v>
      </c>
      <c r="DA896" s="82" t="e">
        <f t="shared" si="103"/>
        <v>#REF!</v>
      </c>
      <c r="DB896" s="82" t="e">
        <f t="shared" si="104"/>
        <v>#REF!</v>
      </c>
    </row>
    <row r="897" spans="98:106" ht="19.5">
      <c r="CT897" s="182">
        <f>'TABELA UNIFICADA 2024'!E836</f>
        <v>0</v>
      </c>
      <c r="CU897" s="23">
        <f>'TABELA UNIFICADA 2024'!F836</f>
        <v>0</v>
      </c>
      <c r="CV897" s="79" t="str">
        <f t="shared" si="98"/>
        <v>0</v>
      </c>
      <c r="CW897" s="78">
        <f t="shared" si="99"/>
        <v>0</v>
      </c>
      <c r="CX897" s="82">
        <f t="shared" si="100"/>
        <v>0</v>
      </c>
      <c r="CY897" s="82">
        <f t="shared" si="101"/>
        <v>0</v>
      </c>
      <c r="CZ897" s="82">
        <f t="shared" si="102"/>
        <v>0</v>
      </c>
      <c r="DA897" s="82">
        <f t="shared" si="103"/>
        <v>0</v>
      </c>
      <c r="DB897" s="82">
        <f t="shared" si="104"/>
        <v>0</v>
      </c>
    </row>
    <row r="898" spans="98:106" ht="19.5">
      <c r="CT898" s="182">
        <f>'TABELA UNIFICADA 2024'!E837</f>
        <v>0</v>
      </c>
      <c r="CU898" s="23">
        <f>'TABELA UNIFICADA 2024'!F837</f>
        <v>0</v>
      </c>
      <c r="CV898" s="79" t="str">
        <f t="shared" si="98"/>
        <v>0</v>
      </c>
      <c r="CW898" s="78">
        <f t="shared" si="99"/>
        <v>0</v>
      </c>
      <c r="CX898" s="82">
        <f t="shared" si="100"/>
        <v>0</v>
      </c>
      <c r="CY898" s="82">
        <f t="shared" si="101"/>
        <v>0</v>
      </c>
      <c r="CZ898" s="82">
        <f t="shared" si="102"/>
        <v>0</v>
      </c>
      <c r="DA898" s="82">
        <f t="shared" si="103"/>
        <v>0</v>
      </c>
      <c r="DB898" s="82">
        <f t="shared" si="104"/>
        <v>0</v>
      </c>
    </row>
    <row r="899" spans="98:106" ht="19.5">
      <c r="CT899" s="182">
        <f>'TABELA UNIFICADA 2024'!E838</f>
        <v>0</v>
      </c>
      <c r="CU899" s="23">
        <f>'TABELA UNIFICADA 2024'!F838</f>
        <v>0</v>
      </c>
      <c r="CV899" s="79" t="str">
        <f t="shared" si="98"/>
        <v>0</v>
      </c>
      <c r="CW899" s="78">
        <f t="shared" si="99"/>
        <v>0</v>
      </c>
      <c r="CX899" s="82">
        <f t="shared" si="100"/>
        <v>0</v>
      </c>
      <c r="CY899" s="82">
        <f t="shared" si="101"/>
        <v>0</v>
      </c>
      <c r="CZ899" s="82">
        <f t="shared" si="102"/>
        <v>0</v>
      </c>
      <c r="DA899" s="82">
        <f t="shared" si="103"/>
        <v>0</v>
      </c>
      <c r="DB899" s="82">
        <f t="shared" si="104"/>
        <v>0</v>
      </c>
    </row>
    <row r="900" spans="98:106" ht="19.5">
      <c r="CT900" s="182">
        <f>'TABELA UNIFICADA 2024'!E839</f>
        <v>0</v>
      </c>
      <c r="CU900" s="23">
        <f>'TABELA UNIFICADA 2024'!F839</f>
        <v>0</v>
      </c>
      <c r="CV900" s="79" t="str">
        <f t="shared" si="98"/>
        <v>0</v>
      </c>
      <c r="CW900" s="78">
        <f t="shared" si="99"/>
        <v>0</v>
      </c>
      <c r="CX900" s="82">
        <f t="shared" si="100"/>
        <v>0</v>
      </c>
      <c r="CY900" s="82">
        <f t="shared" si="101"/>
        <v>0</v>
      </c>
      <c r="CZ900" s="82">
        <f t="shared" si="102"/>
        <v>0</v>
      </c>
      <c r="DA900" s="82">
        <f t="shared" si="103"/>
        <v>0</v>
      </c>
      <c r="DB900" s="82">
        <f t="shared" si="104"/>
        <v>0</v>
      </c>
    </row>
    <row r="901" spans="98:106" ht="19.5">
      <c r="CT901" s="182">
        <f>'TABELA UNIFICADA 2024'!E840</f>
        <v>0</v>
      </c>
      <c r="CU901" s="23">
        <f>'TABELA UNIFICADA 2024'!F840</f>
        <v>0</v>
      </c>
      <c r="CV901" s="79" t="str">
        <f t="shared" si="98"/>
        <v>0</v>
      </c>
      <c r="CW901" s="78">
        <f t="shared" si="99"/>
        <v>0</v>
      </c>
      <c r="CX901" s="82">
        <f t="shared" si="100"/>
        <v>0</v>
      </c>
      <c r="CY901" s="82">
        <f t="shared" si="101"/>
        <v>0</v>
      </c>
      <c r="CZ901" s="82">
        <f t="shared" si="102"/>
        <v>0</v>
      </c>
      <c r="DA901" s="82">
        <f t="shared" si="103"/>
        <v>0</v>
      </c>
      <c r="DB901" s="82">
        <f t="shared" si="104"/>
        <v>0</v>
      </c>
    </row>
    <row r="902" spans="98:106" ht="19.5">
      <c r="CT902" s="182">
        <f>'TABELA UNIFICADA 2024'!E841</f>
        <v>0</v>
      </c>
      <c r="CU902" s="23">
        <f>'TABELA UNIFICADA 2024'!F841</f>
        <v>0</v>
      </c>
      <c r="CV902" s="79" t="str">
        <f t="shared" si="98"/>
        <v>0</v>
      </c>
      <c r="CW902" s="78">
        <f t="shared" si="99"/>
        <v>0</v>
      </c>
      <c r="CX902" s="82">
        <f t="shared" si="100"/>
        <v>0</v>
      </c>
      <c r="CY902" s="82">
        <f t="shared" si="101"/>
        <v>0</v>
      </c>
      <c r="CZ902" s="82">
        <f t="shared" si="102"/>
        <v>0</v>
      </c>
      <c r="DA902" s="82">
        <f t="shared" si="103"/>
        <v>0</v>
      </c>
      <c r="DB902" s="82">
        <f t="shared" si="104"/>
        <v>0</v>
      </c>
    </row>
    <row r="903" spans="98:106" ht="19.5">
      <c r="CT903" s="182">
        <f>'TABELA UNIFICADA 2024'!E842</f>
        <v>0</v>
      </c>
      <c r="CU903" s="23">
        <f>'TABELA UNIFICADA 2024'!F842</f>
        <v>0</v>
      </c>
      <c r="CV903" s="79" t="str">
        <f t="shared" si="98"/>
        <v>0</v>
      </c>
      <c r="CW903" s="78">
        <f t="shared" si="99"/>
        <v>0</v>
      </c>
      <c r="CX903" s="82">
        <f t="shared" si="100"/>
        <v>0</v>
      </c>
      <c r="CY903" s="82">
        <f t="shared" si="101"/>
        <v>0</v>
      </c>
      <c r="CZ903" s="82">
        <f t="shared" si="102"/>
        <v>0</v>
      </c>
      <c r="DA903" s="82">
        <f t="shared" si="103"/>
        <v>0</v>
      </c>
      <c r="DB903" s="82">
        <f t="shared" si="104"/>
        <v>0</v>
      </c>
    </row>
    <row r="904" spans="98:106" ht="19.5">
      <c r="CT904" s="182">
        <f>'TABELA UNIFICADA 2024'!E843</f>
        <v>0</v>
      </c>
      <c r="CU904" s="23">
        <f>'TABELA UNIFICADA 2024'!F843</f>
        <v>0</v>
      </c>
      <c r="CV904" s="79" t="str">
        <f t="shared" si="98"/>
        <v>0</v>
      </c>
      <c r="CW904" s="78">
        <f t="shared" si="99"/>
        <v>0</v>
      </c>
      <c r="CX904" s="82">
        <f t="shared" si="100"/>
        <v>0</v>
      </c>
      <c r="CY904" s="82">
        <f t="shared" si="101"/>
        <v>0</v>
      </c>
      <c r="CZ904" s="82">
        <f t="shared" si="102"/>
        <v>0</v>
      </c>
      <c r="DA904" s="82">
        <f t="shared" si="103"/>
        <v>0</v>
      </c>
      <c r="DB904" s="82">
        <f t="shared" si="104"/>
        <v>0</v>
      </c>
    </row>
    <row r="905" spans="98:106" ht="19.5">
      <c r="CT905" s="182">
        <f>'TABELA UNIFICADA 2024'!E844</f>
        <v>0</v>
      </c>
      <c r="CU905" s="23">
        <f>'TABELA UNIFICADA 2024'!F844</f>
        <v>0</v>
      </c>
      <c r="CV905" s="79" t="str">
        <f t="shared" si="98"/>
        <v>0</v>
      </c>
      <c r="CW905" s="78">
        <f t="shared" si="99"/>
        <v>0</v>
      </c>
      <c r="CX905" s="82">
        <f t="shared" si="100"/>
        <v>0</v>
      </c>
      <c r="CY905" s="82">
        <f t="shared" si="101"/>
        <v>0</v>
      </c>
      <c r="CZ905" s="82">
        <f t="shared" si="102"/>
        <v>0</v>
      </c>
      <c r="DA905" s="82">
        <f t="shared" si="103"/>
        <v>0</v>
      </c>
      <c r="DB905" s="82">
        <f t="shared" si="104"/>
        <v>0</v>
      </c>
    </row>
    <row r="906" spans="98:106" ht="19.5">
      <c r="CT906" s="182">
        <f>'TABELA UNIFICADA 2024'!E845</f>
        <v>0</v>
      </c>
      <c r="CU906" s="23">
        <f>'TABELA UNIFICADA 2024'!F845</f>
        <v>0</v>
      </c>
      <c r="CV906" s="79" t="str">
        <f t="shared" si="98"/>
        <v>0</v>
      </c>
      <c r="CW906" s="78">
        <f t="shared" si="99"/>
        <v>0</v>
      </c>
      <c r="CX906" s="82">
        <f t="shared" si="100"/>
        <v>0</v>
      </c>
      <c r="CY906" s="82">
        <f t="shared" si="101"/>
        <v>0</v>
      </c>
      <c r="CZ906" s="82">
        <f t="shared" si="102"/>
        <v>0</v>
      </c>
      <c r="DA906" s="82">
        <f t="shared" si="103"/>
        <v>0</v>
      </c>
      <c r="DB906" s="82">
        <f t="shared" si="104"/>
        <v>0</v>
      </c>
    </row>
    <row r="907" spans="98:106" ht="19.5">
      <c r="CT907" s="182">
        <f>'TABELA UNIFICADA 2024'!E846</f>
        <v>0</v>
      </c>
      <c r="CU907" s="23">
        <f>'TABELA UNIFICADA 2024'!F846</f>
        <v>0</v>
      </c>
      <c r="CV907" s="79" t="str">
        <f t="shared" si="98"/>
        <v>0</v>
      </c>
      <c r="CW907" s="78">
        <f t="shared" si="99"/>
        <v>0</v>
      </c>
      <c r="CX907" s="82">
        <f t="shared" si="100"/>
        <v>0</v>
      </c>
      <c r="CY907" s="82">
        <f t="shared" si="101"/>
        <v>0</v>
      </c>
      <c r="CZ907" s="82">
        <f t="shared" si="102"/>
        <v>0</v>
      </c>
      <c r="DA907" s="82">
        <f t="shared" si="103"/>
        <v>0</v>
      </c>
      <c r="DB907" s="82">
        <f t="shared" si="104"/>
        <v>0</v>
      </c>
    </row>
    <row r="908" spans="98:106" ht="19.5">
      <c r="CT908" s="182">
        <f>'TABELA UNIFICADA 2024'!E847</f>
        <v>0</v>
      </c>
      <c r="CU908" s="23">
        <f>'TABELA UNIFICADA 2024'!F847</f>
        <v>0</v>
      </c>
      <c r="CV908" s="79" t="str">
        <f t="shared" si="98"/>
        <v>0</v>
      </c>
      <c r="CW908" s="78">
        <f t="shared" si="99"/>
        <v>0</v>
      </c>
      <c r="CX908" s="82">
        <f t="shared" si="100"/>
        <v>0</v>
      </c>
      <c r="CY908" s="82">
        <f t="shared" si="101"/>
        <v>0</v>
      </c>
      <c r="CZ908" s="82">
        <f t="shared" si="102"/>
        <v>0</v>
      </c>
      <c r="DA908" s="82">
        <f t="shared" si="103"/>
        <v>0</v>
      </c>
      <c r="DB908" s="82">
        <f t="shared" si="104"/>
        <v>0</v>
      </c>
    </row>
    <row r="909" spans="98:106" ht="19.5">
      <c r="CT909" s="182">
        <f>'TABELA UNIFICADA 2024'!E848</f>
        <v>0</v>
      </c>
      <c r="CU909" s="23">
        <f>'TABELA UNIFICADA 2024'!F848</f>
        <v>0</v>
      </c>
      <c r="CV909" s="79" t="str">
        <f t="shared" si="98"/>
        <v>0</v>
      </c>
      <c r="CW909" s="78">
        <f t="shared" si="99"/>
        <v>0</v>
      </c>
      <c r="CX909" s="82">
        <f t="shared" si="100"/>
        <v>0</v>
      </c>
      <c r="CY909" s="82">
        <f t="shared" si="101"/>
        <v>0</v>
      </c>
      <c r="CZ909" s="82">
        <f t="shared" si="102"/>
        <v>0</v>
      </c>
      <c r="DA909" s="82">
        <f t="shared" si="103"/>
        <v>0</v>
      </c>
      <c r="DB909" s="82">
        <f t="shared" si="104"/>
        <v>0</v>
      </c>
    </row>
    <row r="910" spans="98:106" ht="19.5">
      <c r="CT910" s="182">
        <f>'TABELA UNIFICADA 2024'!E849</f>
        <v>0</v>
      </c>
      <c r="CU910" s="23">
        <f>'TABELA UNIFICADA 2024'!F849</f>
        <v>0</v>
      </c>
      <c r="CV910" s="79" t="str">
        <f t="shared" si="98"/>
        <v>0</v>
      </c>
      <c r="CW910" s="78">
        <f t="shared" si="99"/>
        <v>0</v>
      </c>
      <c r="CX910" s="82">
        <f t="shared" si="100"/>
        <v>0</v>
      </c>
      <c r="CY910" s="82">
        <f t="shared" si="101"/>
        <v>0</v>
      </c>
      <c r="CZ910" s="82">
        <f t="shared" si="102"/>
        <v>0</v>
      </c>
      <c r="DA910" s="82">
        <f t="shared" si="103"/>
        <v>0</v>
      </c>
      <c r="DB910" s="82">
        <f t="shared" si="104"/>
        <v>0</v>
      </c>
    </row>
    <row r="911" spans="98:106" ht="19.5">
      <c r="CT911" s="182">
        <f>'TABELA UNIFICADA 2024'!E850</f>
        <v>0</v>
      </c>
      <c r="CU911" s="23">
        <f>'TABELA UNIFICADA 2024'!F850</f>
        <v>0</v>
      </c>
      <c r="CV911" s="79" t="str">
        <f t="shared" si="98"/>
        <v>0</v>
      </c>
      <c r="CW911" s="78">
        <f t="shared" si="99"/>
        <v>0</v>
      </c>
      <c r="CX911" s="82">
        <f t="shared" si="100"/>
        <v>0</v>
      </c>
      <c r="CY911" s="82">
        <f t="shared" si="101"/>
        <v>0</v>
      </c>
      <c r="CZ911" s="82">
        <f t="shared" si="102"/>
        <v>0</v>
      </c>
      <c r="DA911" s="82">
        <f t="shared" si="103"/>
        <v>0</v>
      </c>
      <c r="DB911" s="82">
        <f t="shared" si="104"/>
        <v>0</v>
      </c>
    </row>
    <row r="912" spans="98:106" ht="19.5">
      <c r="CT912" s="182">
        <f>'TABELA UNIFICADA 2024'!E851</f>
        <v>0</v>
      </c>
      <c r="CU912" s="23">
        <f>'TABELA UNIFICADA 2024'!F851</f>
        <v>0</v>
      </c>
      <c r="CV912" s="79" t="str">
        <f t="shared" si="98"/>
        <v>0</v>
      </c>
      <c r="CW912" s="78">
        <f t="shared" si="99"/>
        <v>0</v>
      </c>
      <c r="CX912" s="82">
        <f t="shared" si="100"/>
        <v>0</v>
      </c>
      <c r="CY912" s="82">
        <f t="shared" si="101"/>
        <v>0</v>
      </c>
      <c r="CZ912" s="82">
        <f t="shared" si="102"/>
        <v>0</v>
      </c>
      <c r="DA912" s="82">
        <f t="shared" si="103"/>
        <v>0</v>
      </c>
      <c r="DB912" s="82">
        <f t="shared" si="104"/>
        <v>0</v>
      </c>
    </row>
    <row r="913" spans="98:106" ht="19.5">
      <c r="CT913" s="182">
        <f>'TABELA UNIFICADA 2024'!E852</f>
        <v>0</v>
      </c>
      <c r="CU913" s="23">
        <f>'TABELA UNIFICADA 2024'!F852</f>
        <v>0</v>
      </c>
      <c r="CV913" s="79" t="str">
        <f t="shared" si="98"/>
        <v>0</v>
      </c>
      <c r="CW913" s="78">
        <f t="shared" si="99"/>
        <v>0</v>
      </c>
      <c r="CX913" s="82">
        <f t="shared" si="100"/>
        <v>0</v>
      </c>
      <c r="CY913" s="82">
        <f t="shared" si="101"/>
        <v>0</v>
      </c>
      <c r="CZ913" s="82">
        <f t="shared" si="102"/>
        <v>0</v>
      </c>
      <c r="DA913" s="82">
        <f t="shared" si="103"/>
        <v>0</v>
      </c>
      <c r="DB913" s="82">
        <f t="shared" si="104"/>
        <v>0</v>
      </c>
    </row>
    <row r="914" spans="98:106" ht="19.5">
      <c r="CT914" s="182">
        <f>'TABELA UNIFICADA 2024'!E853</f>
        <v>0</v>
      </c>
      <c r="CU914" s="23">
        <f>'TABELA UNIFICADA 2024'!F853</f>
        <v>0</v>
      </c>
      <c r="CV914" s="79" t="str">
        <f t="shared" si="98"/>
        <v>0</v>
      </c>
      <c r="CW914" s="78">
        <f t="shared" si="99"/>
        <v>0</v>
      </c>
      <c r="CX914" s="82">
        <f t="shared" si="100"/>
        <v>0</v>
      </c>
      <c r="CY914" s="82">
        <f t="shared" si="101"/>
        <v>0</v>
      </c>
      <c r="CZ914" s="82">
        <f t="shared" si="102"/>
        <v>0</v>
      </c>
      <c r="DA914" s="82">
        <f t="shared" si="103"/>
        <v>0</v>
      </c>
      <c r="DB914" s="82">
        <f t="shared" si="104"/>
        <v>0</v>
      </c>
    </row>
    <row r="915" spans="98:106" ht="19.5">
      <c r="CT915" s="182">
        <f>'TABELA UNIFICADA 2024'!E854</f>
        <v>0</v>
      </c>
      <c r="CU915" s="23">
        <f>'TABELA UNIFICADA 2024'!F854</f>
        <v>0</v>
      </c>
      <c r="CV915" s="79" t="str">
        <f t="shared" si="98"/>
        <v>0</v>
      </c>
      <c r="CW915" s="78">
        <f t="shared" si="99"/>
        <v>0</v>
      </c>
      <c r="CX915" s="82">
        <f t="shared" si="100"/>
        <v>0</v>
      </c>
      <c r="CY915" s="82">
        <f t="shared" si="101"/>
        <v>0</v>
      </c>
      <c r="CZ915" s="82">
        <f t="shared" si="102"/>
        <v>0</v>
      </c>
      <c r="DA915" s="82">
        <f t="shared" si="103"/>
        <v>0</v>
      </c>
      <c r="DB915" s="82">
        <f t="shared" si="104"/>
        <v>0</v>
      </c>
    </row>
    <row r="916" spans="98:106" ht="19.5">
      <c r="CT916" s="182">
        <f>'TABELA UNIFICADA 2024'!E855</f>
        <v>0</v>
      </c>
      <c r="CU916" s="23">
        <f>'TABELA UNIFICADA 2024'!F855</f>
        <v>0</v>
      </c>
      <c r="CV916" s="79" t="str">
        <f t="shared" si="98"/>
        <v>0</v>
      </c>
      <c r="CW916" s="78">
        <f t="shared" si="99"/>
        <v>0</v>
      </c>
      <c r="CX916" s="82">
        <f t="shared" si="100"/>
        <v>0</v>
      </c>
      <c r="CY916" s="82">
        <f t="shared" si="101"/>
        <v>0</v>
      </c>
      <c r="CZ916" s="82">
        <f t="shared" si="102"/>
        <v>0</v>
      </c>
      <c r="DA916" s="82">
        <f t="shared" si="103"/>
        <v>0</v>
      </c>
      <c r="DB916" s="82">
        <f t="shared" si="104"/>
        <v>0</v>
      </c>
    </row>
    <row r="917" spans="98:106" ht="19.5">
      <c r="CT917" s="182">
        <f>'TABELA UNIFICADA 2024'!E856</f>
        <v>0</v>
      </c>
      <c r="CU917" s="23">
        <f>'TABELA UNIFICADA 2024'!F856</f>
        <v>0</v>
      </c>
      <c r="CV917" s="79" t="str">
        <f t="shared" si="98"/>
        <v>0</v>
      </c>
      <c r="CW917" s="78">
        <f t="shared" si="99"/>
        <v>0</v>
      </c>
      <c r="CX917" s="82">
        <f t="shared" si="100"/>
        <v>0</v>
      </c>
      <c r="CY917" s="82">
        <f t="shared" si="101"/>
        <v>0</v>
      </c>
      <c r="CZ917" s="82">
        <f t="shared" si="102"/>
        <v>0</v>
      </c>
      <c r="DA917" s="82">
        <f t="shared" si="103"/>
        <v>0</v>
      </c>
      <c r="DB917" s="82">
        <f t="shared" si="104"/>
        <v>0</v>
      </c>
    </row>
    <row r="918" spans="98:106" ht="19.5">
      <c r="CT918" s="182">
        <f>'TABELA UNIFICADA 2024'!E857</f>
        <v>0</v>
      </c>
      <c r="CU918" s="23">
        <f>'TABELA UNIFICADA 2024'!F857</f>
        <v>0</v>
      </c>
      <c r="CV918" s="79" t="str">
        <f t="shared" si="98"/>
        <v>0</v>
      </c>
      <c r="CW918" s="78">
        <f t="shared" si="99"/>
        <v>0</v>
      </c>
      <c r="CX918" s="82">
        <f t="shared" si="100"/>
        <v>0</v>
      </c>
      <c r="CY918" s="82">
        <f t="shared" si="101"/>
        <v>0</v>
      </c>
      <c r="CZ918" s="82">
        <f t="shared" si="102"/>
        <v>0</v>
      </c>
      <c r="DA918" s="82">
        <f t="shared" si="103"/>
        <v>0</v>
      </c>
      <c r="DB918" s="82">
        <f t="shared" si="104"/>
        <v>0</v>
      </c>
    </row>
    <row r="919" spans="98:106" ht="19.5">
      <c r="CT919" s="182">
        <f>'TABELA UNIFICADA 2024'!E858</f>
        <v>0</v>
      </c>
      <c r="CU919" s="23">
        <f>'TABELA UNIFICADA 2024'!F858</f>
        <v>0</v>
      </c>
      <c r="CV919" s="79" t="str">
        <f t="shared" si="98"/>
        <v>0</v>
      </c>
      <c r="CW919" s="78">
        <f t="shared" si="99"/>
        <v>0</v>
      </c>
      <c r="CX919" s="82">
        <f t="shared" si="100"/>
        <v>0</v>
      </c>
      <c r="CY919" s="82">
        <f t="shared" si="101"/>
        <v>0</v>
      </c>
      <c r="CZ919" s="82">
        <f t="shared" si="102"/>
        <v>0</v>
      </c>
      <c r="DA919" s="82">
        <f t="shared" si="103"/>
        <v>0</v>
      </c>
      <c r="DB919" s="82">
        <f t="shared" si="104"/>
        <v>0</v>
      </c>
    </row>
    <row r="920" spans="98:106" ht="19.5">
      <c r="CT920" s="182">
        <f>'TABELA UNIFICADA 2024'!E859</f>
        <v>0</v>
      </c>
      <c r="CU920" s="23">
        <f>'TABELA UNIFICADA 2024'!F859</f>
        <v>0</v>
      </c>
      <c r="CV920" s="79" t="str">
        <f t="shared" si="98"/>
        <v>0</v>
      </c>
      <c r="CW920" s="78">
        <f t="shared" si="99"/>
        <v>0</v>
      </c>
      <c r="CX920" s="82">
        <f t="shared" si="100"/>
        <v>0</v>
      </c>
      <c r="CY920" s="82">
        <f t="shared" si="101"/>
        <v>0</v>
      </c>
      <c r="CZ920" s="82">
        <f t="shared" si="102"/>
        <v>0</v>
      </c>
      <c r="DA920" s="82">
        <f t="shared" si="103"/>
        <v>0</v>
      </c>
      <c r="DB920" s="82">
        <f t="shared" si="104"/>
        <v>0</v>
      </c>
    </row>
    <row r="921" spans="98:106" ht="19.5">
      <c r="CT921" s="182">
        <f>'TABELA UNIFICADA 2024'!E860</f>
        <v>0</v>
      </c>
      <c r="CU921" s="23">
        <f>'TABELA UNIFICADA 2024'!F860</f>
        <v>0</v>
      </c>
      <c r="CV921" s="79" t="str">
        <f t="shared" si="98"/>
        <v>0</v>
      </c>
      <c r="CW921" s="78">
        <f t="shared" si="99"/>
        <v>0</v>
      </c>
      <c r="CX921" s="82">
        <f t="shared" si="100"/>
        <v>0</v>
      </c>
      <c r="CY921" s="82">
        <f t="shared" si="101"/>
        <v>0</v>
      </c>
      <c r="CZ921" s="82">
        <f t="shared" si="102"/>
        <v>0</v>
      </c>
      <c r="DA921" s="82">
        <f t="shared" si="103"/>
        <v>0</v>
      </c>
      <c r="DB921" s="82">
        <f t="shared" si="104"/>
        <v>0</v>
      </c>
    </row>
    <row r="922" spans="98:106" ht="19.5">
      <c r="CT922" s="182">
        <f>'TABELA UNIFICADA 2024'!E861</f>
        <v>0</v>
      </c>
      <c r="CU922" s="23">
        <f>'TABELA UNIFICADA 2024'!F861</f>
        <v>0</v>
      </c>
      <c r="CV922" s="79" t="str">
        <f t="shared" si="98"/>
        <v>0</v>
      </c>
      <c r="CW922" s="78">
        <f t="shared" si="99"/>
        <v>0</v>
      </c>
      <c r="CX922" s="82">
        <f t="shared" si="100"/>
        <v>0</v>
      </c>
      <c r="CY922" s="82">
        <f t="shared" si="101"/>
        <v>0</v>
      </c>
      <c r="CZ922" s="82">
        <f t="shared" si="102"/>
        <v>0</v>
      </c>
      <c r="DA922" s="82">
        <f t="shared" si="103"/>
        <v>0</v>
      </c>
      <c r="DB922" s="82">
        <f t="shared" si="104"/>
        <v>0</v>
      </c>
    </row>
    <row r="923" spans="98:106" ht="19.5">
      <c r="CT923" s="182">
        <f>'TABELA UNIFICADA 2024'!E862</f>
        <v>0</v>
      </c>
      <c r="CU923" s="23">
        <f>'TABELA UNIFICADA 2024'!F862</f>
        <v>0</v>
      </c>
      <c r="CV923" s="79" t="str">
        <f t="shared" si="98"/>
        <v>0</v>
      </c>
      <c r="CW923" s="78">
        <f t="shared" si="99"/>
        <v>0</v>
      </c>
      <c r="CX923" s="82">
        <f t="shared" si="100"/>
        <v>0</v>
      </c>
      <c r="CY923" s="82">
        <f t="shared" si="101"/>
        <v>0</v>
      </c>
      <c r="CZ923" s="82">
        <f t="shared" si="102"/>
        <v>0</v>
      </c>
      <c r="DA923" s="82">
        <f t="shared" si="103"/>
        <v>0</v>
      </c>
      <c r="DB923" s="82">
        <f t="shared" si="104"/>
        <v>0</v>
      </c>
    </row>
    <row r="924" spans="98:106" ht="19.5">
      <c r="CT924" s="182">
        <f>'TABELA UNIFICADA 2024'!E863</f>
        <v>0</v>
      </c>
      <c r="CU924" s="23">
        <f>'TABELA UNIFICADA 2024'!F863</f>
        <v>0</v>
      </c>
      <c r="CV924" s="79" t="str">
        <f t="shared" si="98"/>
        <v>0</v>
      </c>
      <c r="CW924" s="78">
        <f t="shared" si="99"/>
        <v>0</v>
      </c>
      <c r="CX924" s="82">
        <f t="shared" si="100"/>
        <v>0</v>
      </c>
      <c r="CY924" s="82">
        <f t="shared" si="101"/>
        <v>0</v>
      </c>
      <c r="CZ924" s="82">
        <f t="shared" si="102"/>
        <v>0</v>
      </c>
      <c r="DA924" s="82">
        <f t="shared" si="103"/>
        <v>0</v>
      </c>
      <c r="DB924" s="82">
        <f t="shared" si="104"/>
        <v>0</v>
      </c>
    </row>
    <row r="925" spans="98:106" ht="19.5">
      <c r="CT925" s="182">
        <f>'TABELA UNIFICADA 2024'!E864</f>
        <v>0</v>
      </c>
      <c r="CU925" s="23">
        <f>'TABELA UNIFICADA 2024'!F864</f>
        <v>0</v>
      </c>
      <c r="CV925" s="79" t="str">
        <f t="shared" si="98"/>
        <v>0</v>
      </c>
      <c r="CW925" s="78">
        <f t="shared" si="99"/>
        <v>0</v>
      </c>
      <c r="CX925" s="82">
        <f t="shared" si="100"/>
        <v>0</v>
      </c>
      <c r="CY925" s="82">
        <f t="shared" si="101"/>
        <v>0</v>
      </c>
      <c r="CZ925" s="82">
        <f t="shared" si="102"/>
        <v>0</v>
      </c>
      <c r="DA925" s="82">
        <f t="shared" si="103"/>
        <v>0</v>
      </c>
      <c r="DB925" s="82">
        <f t="shared" si="104"/>
        <v>0</v>
      </c>
    </row>
    <row r="926" spans="98:106" ht="19.5">
      <c r="CT926" s="182">
        <f>'TABELA UNIFICADA 2024'!E865</f>
        <v>0</v>
      </c>
      <c r="CU926" s="23">
        <f>'TABELA UNIFICADA 2024'!F865</f>
        <v>0</v>
      </c>
      <c r="CV926" s="79" t="str">
        <f t="shared" si="98"/>
        <v>0</v>
      </c>
      <c r="CW926" s="78">
        <f t="shared" si="99"/>
        <v>0</v>
      </c>
      <c r="CX926" s="82">
        <f t="shared" si="100"/>
        <v>0</v>
      </c>
      <c r="CY926" s="82">
        <f t="shared" si="101"/>
        <v>0</v>
      </c>
      <c r="CZ926" s="82">
        <f t="shared" si="102"/>
        <v>0</v>
      </c>
      <c r="DA926" s="82">
        <f t="shared" si="103"/>
        <v>0</v>
      </c>
      <c r="DB926" s="82">
        <f t="shared" si="104"/>
        <v>0</v>
      </c>
    </row>
    <row r="927" spans="98:106" ht="19.5">
      <c r="CT927" s="182">
        <f>'TABELA UNIFICADA 2024'!E866</f>
        <v>0</v>
      </c>
      <c r="CU927" s="23">
        <f>'TABELA UNIFICADA 2024'!F866</f>
        <v>0</v>
      </c>
      <c r="CV927" s="79" t="str">
        <f t="shared" si="98"/>
        <v>0</v>
      </c>
      <c r="CW927" s="78">
        <f t="shared" si="99"/>
        <v>0</v>
      </c>
      <c r="CX927" s="82">
        <f t="shared" si="100"/>
        <v>0</v>
      </c>
      <c r="CY927" s="82">
        <f t="shared" si="101"/>
        <v>0</v>
      </c>
      <c r="CZ927" s="82">
        <f t="shared" si="102"/>
        <v>0</v>
      </c>
      <c r="DA927" s="82">
        <f t="shared" si="103"/>
        <v>0</v>
      </c>
      <c r="DB927" s="82">
        <f t="shared" si="104"/>
        <v>0</v>
      </c>
    </row>
    <row r="928" spans="98:106" ht="19.5">
      <c r="CT928" s="182">
        <f>'TABELA UNIFICADA 2024'!E867</f>
        <v>0</v>
      </c>
      <c r="CU928" s="23">
        <f>'TABELA UNIFICADA 2024'!F867</f>
        <v>0</v>
      </c>
      <c r="CV928" s="79" t="str">
        <f t="shared" si="98"/>
        <v>0</v>
      </c>
      <c r="CW928" s="78">
        <f t="shared" si="99"/>
        <v>0</v>
      </c>
      <c r="CX928" s="82">
        <f t="shared" si="100"/>
        <v>0</v>
      </c>
      <c r="CY928" s="82">
        <f t="shared" si="101"/>
        <v>0</v>
      </c>
      <c r="CZ928" s="82">
        <f t="shared" si="102"/>
        <v>0</v>
      </c>
      <c r="DA928" s="82">
        <f t="shared" si="103"/>
        <v>0</v>
      </c>
      <c r="DB928" s="82">
        <f t="shared" si="104"/>
        <v>0</v>
      </c>
    </row>
    <row r="929" spans="98:106" ht="19.5">
      <c r="CT929" s="182">
        <f>'TABELA UNIFICADA 2024'!E868</f>
        <v>0</v>
      </c>
      <c r="CU929" s="23">
        <f>'TABELA UNIFICADA 2024'!F868</f>
        <v>0</v>
      </c>
      <c r="CV929" s="79" t="str">
        <f t="shared" si="98"/>
        <v>0</v>
      </c>
      <c r="CW929" s="78">
        <f t="shared" si="99"/>
        <v>0</v>
      </c>
      <c r="CX929" s="82">
        <f t="shared" si="100"/>
        <v>0</v>
      </c>
      <c r="CY929" s="82">
        <f t="shared" si="101"/>
        <v>0</v>
      </c>
      <c r="CZ929" s="82">
        <f t="shared" si="102"/>
        <v>0</v>
      </c>
      <c r="DA929" s="82">
        <f t="shared" si="103"/>
        <v>0</v>
      </c>
      <c r="DB929" s="82">
        <f t="shared" si="104"/>
        <v>0</v>
      </c>
    </row>
    <row r="930" spans="98:106" ht="19.5">
      <c r="CT930" s="182">
        <f>'TABELA UNIFICADA 2024'!E869</f>
        <v>0</v>
      </c>
      <c r="CU930" s="23">
        <f>'TABELA UNIFICADA 2024'!F869</f>
        <v>0</v>
      </c>
      <c r="CV930" s="79" t="str">
        <f t="shared" si="98"/>
        <v>0</v>
      </c>
      <c r="CW930" s="78">
        <f t="shared" si="99"/>
        <v>0</v>
      </c>
      <c r="CX930" s="82">
        <f t="shared" si="100"/>
        <v>0</v>
      </c>
      <c r="CY930" s="82">
        <f t="shared" si="101"/>
        <v>0</v>
      </c>
      <c r="CZ930" s="82">
        <f t="shared" si="102"/>
        <v>0</v>
      </c>
      <c r="DA930" s="82">
        <f t="shared" si="103"/>
        <v>0</v>
      </c>
      <c r="DB930" s="82">
        <f t="shared" si="104"/>
        <v>0</v>
      </c>
    </row>
    <row r="931" spans="98:106" ht="19.5">
      <c r="CT931" s="182">
        <f>'TABELA UNIFICADA 2024'!E870</f>
        <v>0</v>
      </c>
      <c r="CU931" s="23">
        <f>'TABELA UNIFICADA 2024'!F870</f>
        <v>0</v>
      </c>
      <c r="CV931" s="79" t="str">
        <f t="shared" si="98"/>
        <v>0</v>
      </c>
      <c r="CW931" s="78">
        <f t="shared" si="99"/>
        <v>0</v>
      </c>
      <c r="CX931" s="82">
        <f t="shared" si="100"/>
        <v>0</v>
      </c>
      <c r="CY931" s="82">
        <f t="shared" si="101"/>
        <v>0</v>
      </c>
      <c r="CZ931" s="82">
        <f t="shared" si="102"/>
        <v>0</v>
      </c>
      <c r="DA931" s="82">
        <f t="shared" si="103"/>
        <v>0</v>
      </c>
      <c r="DB931" s="82">
        <f t="shared" si="104"/>
        <v>0</v>
      </c>
    </row>
    <row r="932" spans="98:106" ht="19.5">
      <c r="CT932" s="182">
        <f>'TABELA UNIFICADA 2024'!E871</f>
        <v>0</v>
      </c>
      <c r="CU932" s="23">
        <f>'TABELA UNIFICADA 2024'!F871</f>
        <v>0</v>
      </c>
      <c r="CV932" s="79" t="str">
        <f t="shared" si="98"/>
        <v>0</v>
      </c>
      <c r="CW932" s="78">
        <f t="shared" si="99"/>
        <v>0</v>
      </c>
      <c r="CX932" s="82">
        <f t="shared" si="100"/>
        <v>0</v>
      </c>
      <c r="CY932" s="82">
        <f t="shared" si="101"/>
        <v>0</v>
      </c>
      <c r="CZ932" s="82">
        <f t="shared" si="102"/>
        <v>0</v>
      </c>
      <c r="DA932" s="82">
        <f t="shared" si="103"/>
        <v>0</v>
      </c>
      <c r="DB932" s="82">
        <f t="shared" si="104"/>
        <v>0</v>
      </c>
    </row>
    <row r="933" spans="98:106" ht="19.5">
      <c r="CT933" s="182">
        <f>'TABELA UNIFICADA 2024'!E872</f>
        <v>0</v>
      </c>
      <c r="CU933" s="23">
        <f>'TABELA UNIFICADA 2024'!F872</f>
        <v>0</v>
      </c>
      <c r="CV933" s="79" t="str">
        <f t="shared" ref="CV933:CV996" si="105">IF(CU933&lt;&gt;0,(IF(AND(CU933&lt;=10,ISBLANK(CU933)=FALSE),"AA",IF(AND(CU933&gt;10,CU933&lt;=59),"BB",IF(AND(CU933&gt;59,CU933&lt;=99),"CC",IF(CU933&gt;99,"DD","-"))))),"0")</f>
        <v>0</v>
      </c>
      <c r="CW933" s="78">
        <f t="shared" ref="CW933:CW996" si="106">IF(CU933&lt;&gt;0,(IF(AND(CT933&lt;23,ISBLANK(CT933)=FALSE),"A",IF(AND(CT933&gt;=23,CT933&lt;31),"B",IF(AND(CT933&gt;=31,CT933&lt;39),"C",IF(AND(CT933&gt;=39,CT933&lt;=45),"D",IF(CT933&gt;45,"E","-")))))),0)</f>
        <v>0</v>
      </c>
      <c r="CX933" s="82">
        <f t="shared" ref="CX933:CX996" si="107">(IF(CV933="AA",IF(CW933="A",VLOOKUP(CW933,$B$2:$F$6,2,1),IF(CW933="B",VLOOKUP(CW933,$B$2:$F$6,2,1),IF(CW933="C",VLOOKUP(CW933,$B$2:$F$6,2,1),IF(CW933="D",VLOOKUP(CW933,$B$2:$F$6,2,1),IF(CW933="E",VLOOKUP(CW933,$B$2:$F$6,2,1),"-"))))),IF(CV933="BB",IF(CW933="A",VLOOKUP(CW933,$B$8:$F$12,2,1),IF(CW933="B",VLOOKUP(CW933,$B$8:$F$12,2,1),IF(CW933="C",VLOOKUP(CW933,$B$8:$F$12,2,1),IF(CW933="D",VLOOKUP(CW933,$B$8:$F$12,2,1),IF(CW933="E",VLOOKUP(CW933,$B$8:$F$12,2,1),"-"))))),IF(CV933="CC",IF(CW933="A",VLOOKUP(CW933,$B$14:$F$18,2,1),IF(CW933="B",VLOOKUP(CW933,$B$14:$F$18,2,1),IF(CW933="C",VLOOKUP(CW933,$B$14:$F$18,2,1),IF(CW933="D",VLOOKUP(CW933,$B$14:$F$18,2,1),IF(CW933="E",VLOOKUP(CW933,$B$14:$F$18,2,1),"-"))))),IF(CV933="DD",IF(CW933="A",VLOOKUP(CW933,$B$20:$F$24,2,1),IF(CW933="B",VLOOKUP(CW933,$B$20:$F$24,2,1),IF(CW933="C",VLOOKUP(CW933,$B$20:$F$24,2,1),IF(CW933="D",VLOOKUP(CW933,$B$20:$F$24,2,1),IF(CW933="E",VLOOKUP(CW933,$B$20:$F$24,2,1),0))))),0)))))</f>
        <v>0</v>
      </c>
      <c r="CY933" s="82">
        <f t="shared" ref="CY933:CY996" si="108">(IF(CV933="AA",IF(CW933="A",VLOOKUP(CW933,$B$2:$F$6,3,1),IF(CW933="B",VLOOKUP(CW933,$B$2:$F$6,3,1),IF(CW933="C",VLOOKUP(CW933,$B$2:$F$6,3,1),IF(CW933="D",VLOOKUP(CW933,$B$2:$F$6,3,1),IF(CW933="E",VLOOKUP(CW933,$B$2:$F$6,3,1),"-"))))),IF(CV933="BB",IF(CW933="A",VLOOKUP(CW933,$B$8:$F$12,3,1),IF(CW933="B",VLOOKUP(CW933,$B$8:$F$12,3,1),IF(CW933="C",VLOOKUP(CW933,$B$8:$F$12,3,1),IF(CW933="D",VLOOKUP(CW933,$B$8:$F$12,3,1),IF(CW933="E",VLOOKUP(CW933,$B$8:$F$12,3,1),"-"))))),IF(CV933="CC",IF(CW933="A",VLOOKUP(CW933,$B$14:$F$18,3,1),IF(CW933="B",VLOOKUP(CW933,$B$14:$F$18,3,1),IF(CW933="C",VLOOKUP(CW933,$B$14:$F$18,3,1),IF(CW933="D",VLOOKUP(CW933,$B$14:$F$18,3,1),IF(CW933="E",VLOOKUP(CW933,$B$14:$F$18,3,1),"-"))))),IF(CV933="DD",IF(CW933="A",VLOOKUP(CW933,$B$20:$F$24,3,1),IF(CW933="B",VLOOKUP(CW933,$B$20:$F$24,3,1),IF(CW933="C",VLOOKUP(CW933,$B$20:$F$24,3,1),IF(CW933="D",VLOOKUP(CW933,$B$20:$F$24,3,1),IF(CW933="E",VLOOKUP(CW933,$B$20:$F$24,3,1),0))))),0)))))</f>
        <v>0</v>
      </c>
      <c r="CZ933" s="82">
        <f t="shared" ref="CZ933:CZ996" si="109">(IF(CV933="AA",IF(CW933="A",VLOOKUP(CW933,$B$2:$F$6,4,1),IF(CW933="B",VLOOKUP(CW933,$B$2:$F$6,4,1),IF(CW933="C",VLOOKUP(CW933,$B$2:$F$6,4,1),IF(CW933="D",VLOOKUP(CW933,$B$2:$F$6,4,1),IF(CW933="E",VLOOKUP(CW933,$B$2:$F$6,4,1),"-"))))),IF(CV933="BB",IF(CW933="A",VLOOKUP(CW933,$B$8:$F$12,4,1),IF(CW933="B",VLOOKUP(CW933,$B$8:$F$12,4,1),IF(CW933="C",VLOOKUP(CW933,$B$8:$F$12,4,1),IF(CW933="D",VLOOKUP(CW933,$B$8:$F$12,4,1),IF(CW933="E",VLOOKUP(CW933,$B$8:$F$12,4,1),"-"))))),IF(CV933="CC",IF(CW933="A",VLOOKUP(CW933,$B$14:$F$18,4,1),IF(CW933="B",VLOOKUP(CW933,$B$14:$F$18,4,1),IF(CW933="C",VLOOKUP(CW933,$B$14:$F$18,4,1),IF(CW933="D",VLOOKUP(CW933,$B$14:$F$18,4,1),IF(CW933="E",VLOOKUP(CW933,$B$14:$F$18,4,1),"-"))))),IF(CV933="DD",IF(CW933="A",VLOOKUP(CW933,$B$20:$F$24,4,1),IF(CW933="B",VLOOKUP(CW933,$B$20:$F$24,4,1),IF(CW933="C",VLOOKUP(CW933,$B$20:$F$24,4,1),IF(CW933="D",VLOOKUP(CW933,$B$20:$F$24,4,1),IF(CW933="E",VLOOKUP(CW933,$B$20:$F$24,4,1),0))))),0)))))</f>
        <v>0</v>
      </c>
      <c r="DA933" s="82">
        <f t="shared" ref="DA933:DA996" si="110">(IF(CV933="AA",IF(CW933="A",VLOOKUP(CW933,$B$2:$F$6,5,1),IF(CW933="B",VLOOKUP(CW933,$B$2:$F$6,5,1),IF(CW933="C",VLOOKUP(CW933,$B$2:$F$6,5,1),IF(CW933="D",VLOOKUP(CW933,$B$2:$F$6,5,1),IF(CW933="E",VLOOKUP(CW933,$B$2:$F$6,5,1),1))))),IF(CV933="BB",IF(CW933="A",VLOOKUP(CW933,$B$8:$F$12,5,1),IF(CW933="B",VLOOKUP(CW933,$B$8:$F$12,5,1),IF(CW933="C",VLOOKUP(CW933,$B$8:$F$12,5,1),IF(CW933="D",VLOOKUP(CW933,$B$8:$F$12,5,1),IF(CW933="E",VLOOKUP(CW933,$B$8:$F$12,5,1),1))))),IF(CV933="CC",IF(CW933="A",VLOOKUP(CW933,$B$14:$F$18,5,1),IF(CW933="B",VLOOKUP(CW933,$B$14:$F$18,5,1),IF(CW933="C",VLOOKUP(CW933,$B$14:$F$18,5,1),IF(CW933="D",VLOOKUP(CW933,$B$14:$F$18,5,1),IF(CW933="E",VLOOKUP(CW933,$B$14:$F$18,5,1),1))))),IF(CV933="DD",IF(CW933="A",VLOOKUP(CW933,$B$20:$F$24,5,1),IF(CW933="B",VLOOKUP(CW933,$B$20:$F$24,5,1),IF(CW933="C",VLOOKUP(CW933,$B$20:$F$24,5,1),IF(CW933="D",VLOOKUP(CW933,$B$20:$F$24,5,1),IF(CW933="E",VLOOKUP(CW933,$B$20:$F$24,5,1),1))))),0)))))</f>
        <v>0</v>
      </c>
      <c r="DB933" s="82">
        <f t="shared" ref="DB933:DB996" si="111">SUM(CX933:DA933)</f>
        <v>0</v>
      </c>
    </row>
    <row r="934" spans="98:106" ht="19.5">
      <c r="CT934" s="182">
        <f>'TABELA UNIFICADA 2024'!E873</f>
        <v>0</v>
      </c>
      <c r="CU934" s="23">
        <f>'TABELA UNIFICADA 2024'!F873</f>
        <v>0</v>
      </c>
      <c r="CV934" s="79" t="str">
        <f t="shared" si="105"/>
        <v>0</v>
      </c>
      <c r="CW934" s="78">
        <f t="shared" si="106"/>
        <v>0</v>
      </c>
      <c r="CX934" s="82">
        <f t="shared" si="107"/>
        <v>0</v>
      </c>
      <c r="CY934" s="82">
        <f t="shared" si="108"/>
        <v>0</v>
      </c>
      <c r="CZ934" s="82">
        <f t="shared" si="109"/>
        <v>0</v>
      </c>
      <c r="DA934" s="82">
        <f t="shared" si="110"/>
        <v>0</v>
      </c>
      <c r="DB934" s="82">
        <f t="shared" si="111"/>
        <v>0</v>
      </c>
    </row>
    <row r="935" spans="98:106" ht="19.5">
      <c r="CT935" s="182">
        <f>'TABELA UNIFICADA 2024'!E874</f>
        <v>0</v>
      </c>
      <c r="CU935" s="23">
        <f>'TABELA UNIFICADA 2024'!F874</f>
        <v>0</v>
      </c>
      <c r="CV935" s="79" t="str">
        <f t="shared" si="105"/>
        <v>0</v>
      </c>
      <c r="CW935" s="78">
        <f t="shared" si="106"/>
        <v>0</v>
      </c>
      <c r="CX935" s="82">
        <f t="shared" si="107"/>
        <v>0</v>
      </c>
      <c r="CY935" s="82">
        <f t="shared" si="108"/>
        <v>0</v>
      </c>
      <c r="CZ935" s="82">
        <f t="shared" si="109"/>
        <v>0</v>
      </c>
      <c r="DA935" s="82">
        <f t="shared" si="110"/>
        <v>0</v>
      </c>
      <c r="DB935" s="82">
        <f t="shared" si="111"/>
        <v>0</v>
      </c>
    </row>
    <row r="936" spans="98:106" ht="19.5">
      <c r="CT936" s="182">
        <f>'TABELA UNIFICADA 2024'!E875</f>
        <v>0</v>
      </c>
      <c r="CU936" s="23">
        <f>'TABELA UNIFICADA 2024'!F875</f>
        <v>0</v>
      </c>
      <c r="CV936" s="79" t="str">
        <f t="shared" si="105"/>
        <v>0</v>
      </c>
      <c r="CW936" s="78">
        <f t="shared" si="106"/>
        <v>0</v>
      </c>
      <c r="CX936" s="82">
        <f t="shared" si="107"/>
        <v>0</v>
      </c>
      <c r="CY936" s="82">
        <f t="shared" si="108"/>
        <v>0</v>
      </c>
      <c r="CZ936" s="82">
        <f t="shared" si="109"/>
        <v>0</v>
      </c>
      <c r="DA936" s="82">
        <f t="shared" si="110"/>
        <v>0</v>
      </c>
      <c r="DB936" s="82">
        <f t="shared" si="111"/>
        <v>0</v>
      </c>
    </row>
    <row r="937" spans="98:106" ht="19.5">
      <c r="CT937" s="182">
        <f>'TABELA UNIFICADA 2024'!E876</f>
        <v>0</v>
      </c>
      <c r="CU937" s="23">
        <f>'TABELA UNIFICADA 2024'!F876</f>
        <v>0</v>
      </c>
      <c r="CV937" s="79" t="str">
        <f t="shared" si="105"/>
        <v>0</v>
      </c>
      <c r="CW937" s="78">
        <f t="shared" si="106"/>
        <v>0</v>
      </c>
      <c r="CX937" s="82">
        <f t="shared" si="107"/>
        <v>0</v>
      </c>
      <c r="CY937" s="82">
        <f t="shared" si="108"/>
        <v>0</v>
      </c>
      <c r="CZ937" s="82">
        <f t="shared" si="109"/>
        <v>0</v>
      </c>
      <c r="DA937" s="82">
        <f t="shared" si="110"/>
        <v>0</v>
      </c>
      <c r="DB937" s="82">
        <f t="shared" si="111"/>
        <v>0</v>
      </c>
    </row>
    <row r="938" spans="98:106" ht="19.5">
      <c r="CT938" s="182">
        <f>'TABELA UNIFICADA 2024'!E877</f>
        <v>0</v>
      </c>
      <c r="CU938" s="23">
        <f>'TABELA UNIFICADA 2024'!F877</f>
        <v>0</v>
      </c>
      <c r="CV938" s="79" t="str">
        <f t="shared" si="105"/>
        <v>0</v>
      </c>
      <c r="CW938" s="78">
        <f t="shared" si="106"/>
        <v>0</v>
      </c>
      <c r="CX938" s="82">
        <f t="shared" si="107"/>
        <v>0</v>
      </c>
      <c r="CY938" s="82">
        <f t="shared" si="108"/>
        <v>0</v>
      </c>
      <c r="CZ938" s="82">
        <f t="shared" si="109"/>
        <v>0</v>
      </c>
      <c r="DA938" s="82">
        <f t="shared" si="110"/>
        <v>0</v>
      </c>
      <c r="DB938" s="82">
        <f t="shared" si="111"/>
        <v>0</v>
      </c>
    </row>
    <row r="939" spans="98:106" ht="19.5">
      <c r="CT939" s="182">
        <f>'TABELA UNIFICADA 2024'!E878</f>
        <v>0</v>
      </c>
      <c r="CU939" s="23">
        <f>'TABELA UNIFICADA 2024'!F878</f>
        <v>0</v>
      </c>
      <c r="CV939" s="79" t="str">
        <f t="shared" si="105"/>
        <v>0</v>
      </c>
      <c r="CW939" s="78">
        <f t="shared" si="106"/>
        <v>0</v>
      </c>
      <c r="CX939" s="82">
        <f t="shared" si="107"/>
        <v>0</v>
      </c>
      <c r="CY939" s="82">
        <f t="shared" si="108"/>
        <v>0</v>
      </c>
      <c r="CZ939" s="82">
        <f t="shared" si="109"/>
        <v>0</v>
      </c>
      <c r="DA939" s="82">
        <f t="shared" si="110"/>
        <v>0</v>
      </c>
      <c r="DB939" s="82">
        <f t="shared" si="111"/>
        <v>0</v>
      </c>
    </row>
    <row r="940" spans="98:106" ht="19.5">
      <c r="CT940" s="182">
        <f>'TABELA UNIFICADA 2024'!E879</f>
        <v>0</v>
      </c>
      <c r="CU940" s="23">
        <f>'TABELA UNIFICADA 2024'!F879</f>
        <v>0</v>
      </c>
      <c r="CV940" s="79" t="str">
        <f t="shared" si="105"/>
        <v>0</v>
      </c>
      <c r="CW940" s="78">
        <f t="shared" si="106"/>
        <v>0</v>
      </c>
      <c r="CX940" s="82">
        <f t="shared" si="107"/>
        <v>0</v>
      </c>
      <c r="CY940" s="82">
        <f t="shared" si="108"/>
        <v>0</v>
      </c>
      <c r="CZ940" s="82">
        <f t="shared" si="109"/>
        <v>0</v>
      </c>
      <c r="DA940" s="82">
        <f t="shared" si="110"/>
        <v>0</v>
      </c>
      <c r="DB940" s="82">
        <f t="shared" si="111"/>
        <v>0</v>
      </c>
    </row>
    <row r="941" spans="98:106" ht="19.5">
      <c r="CT941" s="182">
        <f>'TABELA UNIFICADA 2024'!E880</f>
        <v>0</v>
      </c>
      <c r="CU941" s="23">
        <f>'TABELA UNIFICADA 2024'!F880</f>
        <v>0</v>
      </c>
      <c r="CV941" s="79" t="str">
        <f t="shared" si="105"/>
        <v>0</v>
      </c>
      <c r="CW941" s="78">
        <f t="shared" si="106"/>
        <v>0</v>
      </c>
      <c r="CX941" s="82">
        <f t="shared" si="107"/>
        <v>0</v>
      </c>
      <c r="CY941" s="82">
        <f t="shared" si="108"/>
        <v>0</v>
      </c>
      <c r="CZ941" s="82">
        <f t="shared" si="109"/>
        <v>0</v>
      </c>
      <c r="DA941" s="82">
        <f t="shared" si="110"/>
        <v>0</v>
      </c>
      <c r="DB941" s="82">
        <f t="shared" si="111"/>
        <v>0</v>
      </c>
    </row>
    <row r="942" spans="98:106" ht="19.5">
      <c r="CT942" s="182">
        <f>'TABELA UNIFICADA 2024'!E881</f>
        <v>0</v>
      </c>
      <c r="CU942" s="23">
        <f>'TABELA UNIFICADA 2024'!F881</f>
        <v>0</v>
      </c>
      <c r="CV942" s="79" t="str">
        <f t="shared" si="105"/>
        <v>0</v>
      </c>
      <c r="CW942" s="78">
        <f t="shared" si="106"/>
        <v>0</v>
      </c>
      <c r="CX942" s="82">
        <f t="shared" si="107"/>
        <v>0</v>
      </c>
      <c r="CY942" s="82">
        <f t="shared" si="108"/>
        <v>0</v>
      </c>
      <c r="CZ942" s="82">
        <f t="shared" si="109"/>
        <v>0</v>
      </c>
      <c r="DA942" s="82">
        <f t="shared" si="110"/>
        <v>0</v>
      </c>
      <c r="DB942" s="82">
        <f t="shared" si="111"/>
        <v>0</v>
      </c>
    </row>
    <row r="943" spans="98:106" ht="19.5">
      <c r="CT943" s="182">
        <f>'TABELA UNIFICADA 2024'!E882</f>
        <v>0</v>
      </c>
      <c r="CU943" s="23">
        <f>'TABELA UNIFICADA 2024'!F882</f>
        <v>0</v>
      </c>
      <c r="CV943" s="79" t="str">
        <f t="shared" si="105"/>
        <v>0</v>
      </c>
      <c r="CW943" s="78">
        <f t="shared" si="106"/>
        <v>0</v>
      </c>
      <c r="CX943" s="82">
        <f t="shared" si="107"/>
        <v>0</v>
      </c>
      <c r="CY943" s="82">
        <f t="shared" si="108"/>
        <v>0</v>
      </c>
      <c r="CZ943" s="82">
        <f t="shared" si="109"/>
        <v>0</v>
      </c>
      <c r="DA943" s="82">
        <f t="shared" si="110"/>
        <v>0</v>
      </c>
      <c r="DB943" s="82">
        <f t="shared" si="111"/>
        <v>0</v>
      </c>
    </row>
    <row r="944" spans="98:106" ht="19.5">
      <c r="CT944" s="182">
        <f>'TABELA UNIFICADA 2024'!E883</f>
        <v>0</v>
      </c>
      <c r="CU944" s="23">
        <f>'TABELA UNIFICADA 2024'!F883</f>
        <v>0</v>
      </c>
      <c r="CV944" s="79" t="str">
        <f t="shared" si="105"/>
        <v>0</v>
      </c>
      <c r="CW944" s="78">
        <f t="shared" si="106"/>
        <v>0</v>
      </c>
      <c r="CX944" s="82">
        <f t="shared" si="107"/>
        <v>0</v>
      </c>
      <c r="CY944" s="82">
        <f t="shared" si="108"/>
        <v>0</v>
      </c>
      <c r="CZ944" s="82">
        <f t="shared" si="109"/>
        <v>0</v>
      </c>
      <c r="DA944" s="82">
        <f t="shared" si="110"/>
        <v>0</v>
      </c>
      <c r="DB944" s="82">
        <f t="shared" si="111"/>
        <v>0</v>
      </c>
    </row>
    <row r="945" spans="98:106" ht="19.5">
      <c r="CT945" s="182">
        <f>'TABELA UNIFICADA 2024'!E884</f>
        <v>0</v>
      </c>
      <c r="CU945" s="23">
        <f>'TABELA UNIFICADA 2024'!F884</f>
        <v>0</v>
      </c>
      <c r="CV945" s="79" t="str">
        <f t="shared" si="105"/>
        <v>0</v>
      </c>
      <c r="CW945" s="78">
        <f t="shared" si="106"/>
        <v>0</v>
      </c>
      <c r="CX945" s="82">
        <f t="shared" si="107"/>
        <v>0</v>
      </c>
      <c r="CY945" s="82">
        <f t="shared" si="108"/>
        <v>0</v>
      </c>
      <c r="CZ945" s="82">
        <f t="shared" si="109"/>
        <v>0</v>
      </c>
      <c r="DA945" s="82">
        <f t="shared" si="110"/>
        <v>0</v>
      </c>
      <c r="DB945" s="82">
        <f t="shared" si="111"/>
        <v>0</v>
      </c>
    </row>
    <row r="946" spans="98:106" ht="19.5">
      <c r="CT946" s="182">
        <f>'TABELA UNIFICADA 2024'!E885</f>
        <v>0</v>
      </c>
      <c r="CU946" s="23">
        <f>'TABELA UNIFICADA 2024'!F885</f>
        <v>0</v>
      </c>
      <c r="CV946" s="79" t="str">
        <f t="shared" si="105"/>
        <v>0</v>
      </c>
      <c r="CW946" s="78">
        <f t="shared" si="106"/>
        <v>0</v>
      </c>
      <c r="CX946" s="82">
        <f t="shared" si="107"/>
        <v>0</v>
      </c>
      <c r="CY946" s="82">
        <f t="shared" si="108"/>
        <v>0</v>
      </c>
      <c r="CZ946" s="82">
        <f t="shared" si="109"/>
        <v>0</v>
      </c>
      <c r="DA946" s="82">
        <f t="shared" si="110"/>
        <v>0</v>
      </c>
      <c r="DB946" s="82">
        <f t="shared" si="111"/>
        <v>0</v>
      </c>
    </row>
    <row r="947" spans="98:106" ht="19.5">
      <c r="CT947" s="182">
        <f>'TABELA UNIFICADA 2024'!E886</f>
        <v>0</v>
      </c>
      <c r="CU947" s="23">
        <f>'TABELA UNIFICADA 2024'!F886</f>
        <v>0</v>
      </c>
      <c r="CV947" s="79" t="str">
        <f t="shared" si="105"/>
        <v>0</v>
      </c>
      <c r="CW947" s="78">
        <f t="shared" si="106"/>
        <v>0</v>
      </c>
      <c r="CX947" s="82">
        <f t="shared" si="107"/>
        <v>0</v>
      </c>
      <c r="CY947" s="82">
        <f t="shared" si="108"/>
        <v>0</v>
      </c>
      <c r="CZ947" s="82">
        <f t="shared" si="109"/>
        <v>0</v>
      </c>
      <c r="DA947" s="82">
        <f t="shared" si="110"/>
        <v>0</v>
      </c>
      <c r="DB947" s="82">
        <f t="shared" si="111"/>
        <v>0</v>
      </c>
    </row>
    <row r="948" spans="98:106" ht="19.5">
      <c r="CT948" s="182">
        <f>'TABELA UNIFICADA 2024'!E887</f>
        <v>0</v>
      </c>
      <c r="CU948" s="23">
        <f>'TABELA UNIFICADA 2024'!F887</f>
        <v>0</v>
      </c>
      <c r="CV948" s="79" t="str">
        <f t="shared" si="105"/>
        <v>0</v>
      </c>
      <c r="CW948" s="78">
        <f t="shared" si="106"/>
        <v>0</v>
      </c>
      <c r="CX948" s="82">
        <f t="shared" si="107"/>
        <v>0</v>
      </c>
      <c r="CY948" s="82">
        <f t="shared" si="108"/>
        <v>0</v>
      </c>
      <c r="CZ948" s="82">
        <f t="shared" si="109"/>
        <v>0</v>
      </c>
      <c r="DA948" s="82">
        <f t="shared" si="110"/>
        <v>0</v>
      </c>
      <c r="DB948" s="82">
        <f t="shared" si="111"/>
        <v>0</v>
      </c>
    </row>
    <row r="949" spans="98:106" ht="19.5">
      <c r="CT949" s="182">
        <f>'TABELA UNIFICADA 2024'!E888</f>
        <v>0</v>
      </c>
      <c r="CU949" s="23">
        <f>'TABELA UNIFICADA 2024'!F888</f>
        <v>0</v>
      </c>
      <c r="CV949" s="79" t="str">
        <f t="shared" si="105"/>
        <v>0</v>
      </c>
      <c r="CW949" s="78">
        <f t="shared" si="106"/>
        <v>0</v>
      </c>
      <c r="CX949" s="82">
        <f t="shared" si="107"/>
        <v>0</v>
      </c>
      <c r="CY949" s="82">
        <f t="shared" si="108"/>
        <v>0</v>
      </c>
      <c r="CZ949" s="82">
        <f t="shared" si="109"/>
        <v>0</v>
      </c>
      <c r="DA949" s="82">
        <f t="shared" si="110"/>
        <v>0</v>
      </c>
      <c r="DB949" s="82">
        <f t="shared" si="111"/>
        <v>0</v>
      </c>
    </row>
    <row r="950" spans="98:106" ht="19.5">
      <c r="CT950" s="182">
        <f>'TABELA UNIFICADA 2024'!E889</f>
        <v>0</v>
      </c>
      <c r="CU950" s="23">
        <f>'TABELA UNIFICADA 2024'!F889</f>
        <v>0</v>
      </c>
      <c r="CV950" s="79" t="str">
        <f t="shared" si="105"/>
        <v>0</v>
      </c>
      <c r="CW950" s="78">
        <f t="shared" si="106"/>
        <v>0</v>
      </c>
      <c r="CX950" s="82">
        <f t="shared" si="107"/>
        <v>0</v>
      </c>
      <c r="CY950" s="82">
        <f t="shared" si="108"/>
        <v>0</v>
      </c>
      <c r="CZ950" s="82">
        <f t="shared" si="109"/>
        <v>0</v>
      </c>
      <c r="DA950" s="82">
        <f t="shared" si="110"/>
        <v>0</v>
      </c>
      <c r="DB950" s="82">
        <f t="shared" si="111"/>
        <v>0</v>
      </c>
    </row>
    <row r="951" spans="98:106" ht="19.5">
      <c r="CT951" s="182">
        <f>'TABELA UNIFICADA 2024'!E890</f>
        <v>0</v>
      </c>
      <c r="CU951" s="23">
        <f>'TABELA UNIFICADA 2024'!F890</f>
        <v>0</v>
      </c>
      <c r="CV951" s="79" t="str">
        <f t="shared" si="105"/>
        <v>0</v>
      </c>
      <c r="CW951" s="78">
        <f t="shared" si="106"/>
        <v>0</v>
      </c>
      <c r="CX951" s="82">
        <f t="shared" si="107"/>
        <v>0</v>
      </c>
      <c r="CY951" s="82">
        <f t="shared" si="108"/>
        <v>0</v>
      </c>
      <c r="CZ951" s="82">
        <f t="shared" si="109"/>
        <v>0</v>
      </c>
      <c r="DA951" s="82">
        <f t="shared" si="110"/>
        <v>0</v>
      </c>
      <c r="DB951" s="82">
        <f t="shared" si="111"/>
        <v>0</v>
      </c>
    </row>
    <row r="952" spans="98:106" ht="19.5">
      <c r="CT952" s="182">
        <f>'TABELA UNIFICADA 2024'!E891</f>
        <v>0</v>
      </c>
      <c r="CU952" s="23">
        <f>'TABELA UNIFICADA 2024'!F891</f>
        <v>0</v>
      </c>
      <c r="CV952" s="79" t="str">
        <f t="shared" si="105"/>
        <v>0</v>
      </c>
      <c r="CW952" s="78">
        <f t="shared" si="106"/>
        <v>0</v>
      </c>
      <c r="CX952" s="82">
        <f t="shared" si="107"/>
        <v>0</v>
      </c>
      <c r="CY952" s="82">
        <f t="shared" si="108"/>
        <v>0</v>
      </c>
      <c r="CZ952" s="82">
        <f t="shared" si="109"/>
        <v>0</v>
      </c>
      <c r="DA952" s="82">
        <f t="shared" si="110"/>
        <v>0</v>
      </c>
      <c r="DB952" s="82">
        <f t="shared" si="111"/>
        <v>0</v>
      </c>
    </row>
    <row r="953" spans="98:106" ht="19.5">
      <c r="CT953" s="182">
        <f>'TABELA UNIFICADA 2024'!E892</f>
        <v>0</v>
      </c>
      <c r="CU953" s="23">
        <f>'TABELA UNIFICADA 2024'!F892</f>
        <v>0</v>
      </c>
      <c r="CV953" s="79" t="str">
        <f t="shared" si="105"/>
        <v>0</v>
      </c>
      <c r="CW953" s="78">
        <f t="shared" si="106"/>
        <v>0</v>
      </c>
      <c r="CX953" s="82">
        <f t="shared" si="107"/>
        <v>0</v>
      </c>
      <c r="CY953" s="82">
        <f t="shared" si="108"/>
        <v>0</v>
      </c>
      <c r="CZ953" s="82">
        <f t="shared" si="109"/>
        <v>0</v>
      </c>
      <c r="DA953" s="82">
        <f t="shared" si="110"/>
        <v>0</v>
      </c>
      <c r="DB953" s="82">
        <f t="shared" si="111"/>
        <v>0</v>
      </c>
    </row>
    <row r="954" spans="98:106" ht="19.5">
      <c r="CT954" s="182">
        <f>'TABELA UNIFICADA 2024'!E893</f>
        <v>0</v>
      </c>
      <c r="CU954" s="23">
        <f>'TABELA UNIFICADA 2024'!F893</f>
        <v>0</v>
      </c>
      <c r="CV954" s="79" t="str">
        <f t="shared" si="105"/>
        <v>0</v>
      </c>
      <c r="CW954" s="78">
        <f t="shared" si="106"/>
        <v>0</v>
      </c>
      <c r="CX954" s="82">
        <f t="shared" si="107"/>
        <v>0</v>
      </c>
      <c r="CY954" s="82">
        <f t="shared" si="108"/>
        <v>0</v>
      </c>
      <c r="CZ954" s="82">
        <f t="shared" si="109"/>
        <v>0</v>
      </c>
      <c r="DA954" s="82">
        <f t="shared" si="110"/>
        <v>0</v>
      </c>
      <c r="DB954" s="82">
        <f t="shared" si="111"/>
        <v>0</v>
      </c>
    </row>
    <row r="955" spans="98:106" ht="19.5">
      <c r="CT955" s="182">
        <f>'TABELA UNIFICADA 2024'!E894</f>
        <v>0</v>
      </c>
      <c r="CU955" s="23">
        <f>'TABELA UNIFICADA 2024'!F894</f>
        <v>0</v>
      </c>
      <c r="CV955" s="79" t="str">
        <f t="shared" si="105"/>
        <v>0</v>
      </c>
      <c r="CW955" s="78">
        <f t="shared" si="106"/>
        <v>0</v>
      </c>
      <c r="CX955" s="82">
        <f t="shared" si="107"/>
        <v>0</v>
      </c>
      <c r="CY955" s="82">
        <f t="shared" si="108"/>
        <v>0</v>
      </c>
      <c r="CZ955" s="82">
        <f t="shared" si="109"/>
        <v>0</v>
      </c>
      <c r="DA955" s="82">
        <f t="shared" si="110"/>
        <v>0</v>
      </c>
      <c r="DB955" s="82">
        <f t="shared" si="111"/>
        <v>0</v>
      </c>
    </row>
    <row r="956" spans="98:106" ht="19.5">
      <c r="CT956" s="182">
        <f>'TABELA UNIFICADA 2024'!E895</f>
        <v>0</v>
      </c>
      <c r="CU956" s="23">
        <f>'TABELA UNIFICADA 2024'!F895</f>
        <v>0</v>
      </c>
      <c r="CV956" s="79" t="str">
        <f t="shared" si="105"/>
        <v>0</v>
      </c>
      <c r="CW956" s="78">
        <f t="shared" si="106"/>
        <v>0</v>
      </c>
      <c r="CX956" s="82">
        <f t="shared" si="107"/>
        <v>0</v>
      </c>
      <c r="CY956" s="82">
        <f t="shared" si="108"/>
        <v>0</v>
      </c>
      <c r="CZ956" s="82">
        <f t="shared" si="109"/>
        <v>0</v>
      </c>
      <c r="DA956" s="82">
        <f t="shared" si="110"/>
        <v>0</v>
      </c>
      <c r="DB956" s="82">
        <f t="shared" si="111"/>
        <v>0</v>
      </c>
    </row>
    <row r="957" spans="98:106" ht="19.5">
      <c r="CT957" s="182">
        <f>'TABELA UNIFICADA 2024'!E896</f>
        <v>0</v>
      </c>
      <c r="CU957" s="23">
        <f>'TABELA UNIFICADA 2024'!F896</f>
        <v>0</v>
      </c>
      <c r="CV957" s="79" t="str">
        <f t="shared" si="105"/>
        <v>0</v>
      </c>
      <c r="CW957" s="78">
        <f t="shared" si="106"/>
        <v>0</v>
      </c>
      <c r="CX957" s="82">
        <f t="shared" si="107"/>
        <v>0</v>
      </c>
      <c r="CY957" s="82">
        <f t="shared" si="108"/>
        <v>0</v>
      </c>
      <c r="CZ957" s="82">
        <f t="shared" si="109"/>
        <v>0</v>
      </c>
      <c r="DA957" s="82">
        <f t="shared" si="110"/>
        <v>0</v>
      </c>
      <c r="DB957" s="82">
        <f t="shared" si="111"/>
        <v>0</v>
      </c>
    </row>
    <row r="958" spans="98:106" ht="19.5">
      <c r="CT958" s="182">
        <f>'TABELA UNIFICADA 2024'!E897</f>
        <v>0</v>
      </c>
      <c r="CU958" s="23">
        <f>'TABELA UNIFICADA 2024'!F897</f>
        <v>0</v>
      </c>
      <c r="CV958" s="79" t="str">
        <f t="shared" si="105"/>
        <v>0</v>
      </c>
      <c r="CW958" s="78">
        <f t="shared" si="106"/>
        <v>0</v>
      </c>
      <c r="CX958" s="82">
        <f t="shared" si="107"/>
        <v>0</v>
      </c>
      <c r="CY958" s="82">
        <f t="shared" si="108"/>
        <v>0</v>
      </c>
      <c r="CZ958" s="82">
        <f t="shared" si="109"/>
        <v>0</v>
      </c>
      <c r="DA958" s="82">
        <f t="shared" si="110"/>
        <v>0</v>
      </c>
      <c r="DB958" s="82">
        <f t="shared" si="111"/>
        <v>0</v>
      </c>
    </row>
    <row r="959" spans="98:106" ht="19.5">
      <c r="CT959" s="182">
        <f>'TABELA UNIFICADA 2024'!E898</f>
        <v>0</v>
      </c>
      <c r="CU959" s="23">
        <f>'TABELA UNIFICADA 2024'!F898</f>
        <v>0</v>
      </c>
      <c r="CV959" s="79" t="str">
        <f t="shared" si="105"/>
        <v>0</v>
      </c>
      <c r="CW959" s="78">
        <f t="shared" si="106"/>
        <v>0</v>
      </c>
      <c r="CX959" s="82">
        <f t="shared" si="107"/>
        <v>0</v>
      </c>
      <c r="CY959" s="82">
        <f t="shared" si="108"/>
        <v>0</v>
      </c>
      <c r="CZ959" s="82">
        <f t="shared" si="109"/>
        <v>0</v>
      </c>
      <c r="DA959" s="82">
        <f t="shared" si="110"/>
        <v>0</v>
      </c>
      <c r="DB959" s="82">
        <f t="shared" si="111"/>
        <v>0</v>
      </c>
    </row>
    <row r="960" spans="98:106" ht="19.5">
      <c r="CT960" s="182">
        <f>'TABELA UNIFICADA 2024'!E899</f>
        <v>0</v>
      </c>
      <c r="CU960" s="23">
        <f>'TABELA UNIFICADA 2024'!F899</f>
        <v>0</v>
      </c>
      <c r="CV960" s="79" t="str">
        <f t="shared" si="105"/>
        <v>0</v>
      </c>
      <c r="CW960" s="78">
        <f t="shared" si="106"/>
        <v>0</v>
      </c>
      <c r="CX960" s="82">
        <f t="shared" si="107"/>
        <v>0</v>
      </c>
      <c r="CY960" s="82">
        <f t="shared" si="108"/>
        <v>0</v>
      </c>
      <c r="CZ960" s="82">
        <f t="shared" si="109"/>
        <v>0</v>
      </c>
      <c r="DA960" s="82">
        <f t="shared" si="110"/>
        <v>0</v>
      </c>
      <c r="DB960" s="82">
        <f t="shared" si="111"/>
        <v>0</v>
      </c>
    </row>
    <row r="961" spans="98:106" ht="19.5">
      <c r="CT961" s="182">
        <f>'TABELA UNIFICADA 2024'!E900</f>
        <v>0</v>
      </c>
      <c r="CU961" s="23">
        <f>'TABELA UNIFICADA 2024'!F900</f>
        <v>0</v>
      </c>
      <c r="CV961" s="79" t="str">
        <f t="shared" si="105"/>
        <v>0</v>
      </c>
      <c r="CW961" s="78">
        <f t="shared" si="106"/>
        <v>0</v>
      </c>
      <c r="CX961" s="82">
        <f t="shared" si="107"/>
        <v>0</v>
      </c>
      <c r="CY961" s="82">
        <f t="shared" si="108"/>
        <v>0</v>
      </c>
      <c r="CZ961" s="82">
        <f t="shared" si="109"/>
        <v>0</v>
      </c>
      <c r="DA961" s="82">
        <f t="shared" si="110"/>
        <v>0</v>
      </c>
      <c r="DB961" s="82">
        <f t="shared" si="111"/>
        <v>0</v>
      </c>
    </row>
    <row r="962" spans="98:106" ht="19.5">
      <c r="CT962" s="182">
        <f>'TABELA UNIFICADA 2024'!E901</f>
        <v>0</v>
      </c>
      <c r="CU962" s="23">
        <f>'TABELA UNIFICADA 2024'!F901</f>
        <v>0</v>
      </c>
      <c r="CV962" s="79" t="str">
        <f t="shared" si="105"/>
        <v>0</v>
      </c>
      <c r="CW962" s="78">
        <f t="shared" si="106"/>
        <v>0</v>
      </c>
      <c r="CX962" s="82">
        <f t="shared" si="107"/>
        <v>0</v>
      </c>
      <c r="CY962" s="82">
        <f t="shared" si="108"/>
        <v>0</v>
      </c>
      <c r="CZ962" s="82">
        <f t="shared" si="109"/>
        <v>0</v>
      </c>
      <c r="DA962" s="82">
        <f t="shared" si="110"/>
        <v>0</v>
      </c>
      <c r="DB962" s="82">
        <f t="shared" si="111"/>
        <v>0</v>
      </c>
    </row>
    <row r="963" spans="98:106" ht="19.5">
      <c r="CT963" s="182">
        <f>'TABELA UNIFICADA 2024'!E902</f>
        <v>0</v>
      </c>
      <c r="CU963" s="23">
        <f>'TABELA UNIFICADA 2024'!F902</f>
        <v>0</v>
      </c>
      <c r="CV963" s="79" t="str">
        <f t="shared" si="105"/>
        <v>0</v>
      </c>
      <c r="CW963" s="78">
        <f t="shared" si="106"/>
        <v>0</v>
      </c>
      <c r="CX963" s="82">
        <f t="shared" si="107"/>
        <v>0</v>
      </c>
      <c r="CY963" s="82">
        <f t="shared" si="108"/>
        <v>0</v>
      </c>
      <c r="CZ963" s="82">
        <f t="shared" si="109"/>
        <v>0</v>
      </c>
      <c r="DA963" s="82">
        <f t="shared" si="110"/>
        <v>0</v>
      </c>
      <c r="DB963" s="82">
        <f t="shared" si="111"/>
        <v>0</v>
      </c>
    </row>
    <row r="964" spans="98:106" ht="19.5">
      <c r="CT964" s="182">
        <f>'TABELA UNIFICADA 2024'!E903</f>
        <v>0</v>
      </c>
      <c r="CU964" s="23">
        <f>'TABELA UNIFICADA 2024'!F903</f>
        <v>0</v>
      </c>
      <c r="CV964" s="79" t="str">
        <f t="shared" si="105"/>
        <v>0</v>
      </c>
      <c r="CW964" s="78">
        <f t="shared" si="106"/>
        <v>0</v>
      </c>
      <c r="CX964" s="82">
        <f t="shared" si="107"/>
        <v>0</v>
      </c>
      <c r="CY964" s="82">
        <f t="shared" si="108"/>
        <v>0</v>
      </c>
      <c r="CZ964" s="82">
        <f t="shared" si="109"/>
        <v>0</v>
      </c>
      <c r="DA964" s="82">
        <f t="shared" si="110"/>
        <v>0</v>
      </c>
      <c r="DB964" s="82">
        <f t="shared" si="111"/>
        <v>0</v>
      </c>
    </row>
    <row r="965" spans="98:106" ht="19.5">
      <c r="CT965" s="182">
        <f>'TABELA UNIFICADA 2024'!E904</f>
        <v>0</v>
      </c>
      <c r="CU965" s="23">
        <f>'TABELA UNIFICADA 2024'!F904</f>
        <v>0</v>
      </c>
      <c r="CV965" s="79" t="str">
        <f t="shared" si="105"/>
        <v>0</v>
      </c>
      <c r="CW965" s="78">
        <f t="shared" si="106"/>
        <v>0</v>
      </c>
      <c r="CX965" s="82">
        <f t="shared" si="107"/>
        <v>0</v>
      </c>
      <c r="CY965" s="82">
        <f t="shared" si="108"/>
        <v>0</v>
      </c>
      <c r="CZ965" s="82">
        <f t="shared" si="109"/>
        <v>0</v>
      </c>
      <c r="DA965" s="82">
        <f t="shared" si="110"/>
        <v>0</v>
      </c>
      <c r="DB965" s="82">
        <f t="shared" si="111"/>
        <v>0</v>
      </c>
    </row>
    <row r="966" spans="98:106" ht="19.5">
      <c r="CT966" s="182">
        <f>'TABELA UNIFICADA 2024'!E905</f>
        <v>0</v>
      </c>
      <c r="CU966" s="23">
        <f>'TABELA UNIFICADA 2024'!F905</f>
        <v>0</v>
      </c>
      <c r="CV966" s="79" t="str">
        <f t="shared" si="105"/>
        <v>0</v>
      </c>
      <c r="CW966" s="78">
        <f t="shared" si="106"/>
        <v>0</v>
      </c>
      <c r="CX966" s="82">
        <f t="shared" si="107"/>
        <v>0</v>
      </c>
      <c r="CY966" s="82">
        <f t="shared" si="108"/>
        <v>0</v>
      </c>
      <c r="CZ966" s="82">
        <f t="shared" si="109"/>
        <v>0</v>
      </c>
      <c r="DA966" s="82">
        <f t="shared" si="110"/>
        <v>0</v>
      </c>
      <c r="DB966" s="82">
        <f t="shared" si="111"/>
        <v>0</v>
      </c>
    </row>
    <row r="967" spans="98:106" ht="19.5">
      <c r="CT967" s="182">
        <f>'TABELA UNIFICADA 2024'!E906</f>
        <v>0</v>
      </c>
      <c r="CU967" s="23">
        <f>'TABELA UNIFICADA 2024'!F906</f>
        <v>0</v>
      </c>
      <c r="CV967" s="79" t="str">
        <f t="shared" si="105"/>
        <v>0</v>
      </c>
      <c r="CW967" s="78">
        <f t="shared" si="106"/>
        <v>0</v>
      </c>
      <c r="CX967" s="82">
        <f t="shared" si="107"/>
        <v>0</v>
      </c>
      <c r="CY967" s="82">
        <f t="shared" si="108"/>
        <v>0</v>
      </c>
      <c r="CZ967" s="82">
        <f t="shared" si="109"/>
        <v>0</v>
      </c>
      <c r="DA967" s="82">
        <f t="shared" si="110"/>
        <v>0</v>
      </c>
      <c r="DB967" s="82">
        <f t="shared" si="111"/>
        <v>0</v>
      </c>
    </row>
    <row r="968" spans="98:106" ht="19.5">
      <c r="CT968" s="182">
        <f>'TABELA UNIFICADA 2024'!E907</f>
        <v>0</v>
      </c>
      <c r="CU968" s="23">
        <f>'TABELA UNIFICADA 2024'!F907</f>
        <v>0</v>
      </c>
      <c r="CV968" s="79" t="str">
        <f t="shared" si="105"/>
        <v>0</v>
      </c>
      <c r="CW968" s="78">
        <f t="shared" si="106"/>
        <v>0</v>
      </c>
      <c r="CX968" s="82">
        <f t="shared" si="107"/>
        <v>0</v>
      </c>
      <c r="CY968" s="82">
        <f t="shared" si="108"/>
        <v>0</v>
      </c>
      <c r="CZ968" s="82">
        <f t="shared" si="109"/>
        <v>0</v>
      </c>
      <c r="DA968" s="82">
        <f t="shared" si="110"/>
        <v>0</v>
      </c>
      <c r="DB968" s="82">
        <f t="shared" si="111"/>
        <v>0</v>
      </c>
    </row>
    <row r="969" spans="98:106" ht="19.5">
      <c r="CT969" s="182">
        <f>'TABELA UNIFICADA 2024'!E908</f>
        <v>0</v>
      </c>
      <c r="CU969" s="23">
        <f>'TABELA UNIFICADA 2024'!F908</f>
        <v>0</v>
      </c>
      <c r="CV969" s="79" t="str">
        <f t="shared" si="105"/>
        <v>0</v>
      </c>
      <c r="CW969" s="78">
        <f t="shared" si="106"/>
        <v>0</v>
      </c>
      <c r="CX969" s="82">
        <f t="shared" si="107"/>
        <v>0</v>
      </c>
      <c r="CY969" s="82">
        <f t="shared" si="108"/>
        <v>0</v>
      </c>
      <c r="CZ969" s="82">
        <f t="shared" si="109"/>
        <v>0</v>
      </c>
      <c r="DA969" s="82">
        <f t="shared" si="110"/>
        <v>0</v>
      </c>
      <c r="DB969" s="82">
        <f t="shared" si="111"/>
        <v>0</v>
      </c>
    </row>
    <row r="970" spans="98:106" ht="19.5">
      <c r="CT970" s="182">
        <f>'TABELA UNIFICADA 2024'!E909</f>
        <v>0</v>
      </c>
      <c r="CU970" s="23">
        <f>'TABELA UNIFICADA 2024'!F909</f>
        <v>0</v>
      </c>
      <c r="CV970" s="79" t="str">
        <f t="shared" si="105"/>
        <v>0</v>
      </c>
      <c r="CW970" s="78">
        <f t="shared" si="106"/>
        <v>0</v>
      </c>
      <c r="CX970" s="82">
        <f t="shared" si="107"/>
        <v>0</v>
      </c>
      <c r="CY970" s="82">
        <f t="shared" si="108"/>
        <v>0</v>
      </c>
      <c r="CZ970" s="82">
        <f t="shared" si="109"/>
        <v>0</v>
      </c>
      <c r="DA970" s="82">
        <f t="shared" si="110"/>
        <v>0</v>
      </c>
      <c r="DB970" s="82">
        <f t="shared" si="111"/>
        <v>0</v>
      </c>
    </row>
    <row r="971" spans="98:106" ht="19.5">
      <c r="CT971" s="182">
        <f>'TABELA UNIFICADA 2024'!E910</f>
        <v>0</v>
      </c>
      <c r="CU971" s="23">
        <f>'TABELA UNIFICADA 2024'!F910</f>
        <v>0</v>
      </c>
      <c r="CV971" s="79" t="str">
        <f t="shared" si="105"/>
        <v>0</v>
      </c>
      <c r="CW971" s="78">
        <f t="shared" si="106"/>
        <v>0</v>
      </c>
      <c r="CX971" s="82">
        <f t="shared" si="107"/>
        <v>0</v>
      </c>
      <c r="CY971" s="82">
        <f t="shared" si="108"/>
        <v>0</v>
      </c>
      <c r="CZ971" s="82">
        <f t="shared" si="109"/>
        <v>0</v>
      </c>
      <c r="DA971" s="82">
        <f t="shared" si="110"/>
        <v>0</v>
      </c>
      <c r="DB971" s="82">
        <f t="shared" si="111"/>
        <v>0</v>
      </c>
    </row>
    <row r="972" spans="98:106" ht="19.5">
      <c r="CT972" s="182">
        <f>'TABELA UNIFICADA 2024'!E911</f>
        <v>0</v>
      </c>
      <c r="CU972" s="23">
        <f>'TABELA UNIFICADA 2024'!F911</f>
        <v>0</v>
      </c>
      <c r="CV972" s="79" t="str">
        <f t="shared" si="105"/>
        <v>0</v>
      </c>
      <c r="CW972" s="78">
        <f t="shared" si="106"/>
        <v>0</v>
      </c>
      <c r="CX972" s="82">
        <f t="shared" si="107"/>
        <v>0</v>
      </c>
      <c r="CY972" s="82">
        <f t="shared" si="108"/>
        <v>0</v>
      </c>
      <c r="CZ972" s="82">
        <f t="shared" si="109"/>
        <v>0</v>
      </c>
      <c r="DA972" s="82">
        <f t="shared" si="110"/>
        <v>0</v>
      </c>
      <c r="DB972" s="82">
        <f t="shared" si="111"/>
        <v>0</v>
      </c>
    </row>
    <row r="973" spans="98:106" ht="19.5">
      <c r="CT973" s="182">
        <f>'TABELA UNIFICADA 2024'!E912</f>
        <v>0</v>
      </c>
      <c r="CU973" s="23">
        <f>'TABELA UNIFICADA 2024'!F912</f>
        <v>0</v>
      </c>
      <c r="CV973" s="79" t="str">
        <f t="shared" si="105"/>
        <v>0</v>
      </c>
      <c r="CW973" s="78">
        <f t="shared" si="106"/>
        <v>0</v>
      </c>
      <c r="CX973" s="82">
        <f t="shared" si="107"/>
        <v>0</v>
      </c>
      <c r="CY973" s="82">
        <f t="shared" si="108"/>
        <v>0</v>
      </c>
      <c r="CZ973" s="82">
        <f t="shared" si="109"/>
        <v>0</v>
      </c>
      <c r="DA973" s="82">
        <f t="shared" si="110"/>
        <v>0</v>
      </c>
      <c r="DB973" s="82">
        <f t="shared" si="111"/>
        <v>0</v>
      </c>
    </row>
    <row r="974" spans="98:106" ht="19.5">
      <c r="CT974" s="182">
        <f>'TABELA UNIFICADA 2024'!E913</f>
        <v>0</v>
      </c>
      <c r="CU974" s="23">
        <f>'TABELA UNIFICADA 2024'!F913</f>
        <v>0</v>
      </c>
      <c r="CV974" s="79" t="str">
        <f t="shared" si="105"/>
        <v>0</v>
      </c>
      <c r="CW974" s="78">
        <f t="shared" si="106"/>
        <v>0</v>
      </c>
      <c r="CX974" s="82">
        <f t="shared" si="107"/>
        <v>0</v>
      </c>
      <c r="CY974" s="82">
        <f t="shared" si="108"/>
        <v>0</v>
      </c>
      <c r="CZ974" s="82">
        <f t="shared" si="109"/>
        <v>0</v>
      </c>
      <c r="DA974" s="82">
        <f t="shared" si="110"/>
        <v>0</v>
      </c>
      <c r="DB974" s="82">
        <f t="shared" si="111"/>
        <v>0</v>
      </c>
    </row>
    <row r="975" spans="98:106" ht="19.5">
      <c r="CT975" s="182">
        <f>'TABELA UNIFICADA 2024'!E914</f>
        <v>0</v>
      </c>
      <c r="CU975" s="23">
        <f>'TABELA UNIFICADA 2024'!F914</f>
        <v>0</v>
      </c>
      <c r="CV975" s="79" t="str">
        <f t="shared" si="105"/>
        <v>0</v>
      </c>
      <c r="CW975" s="78">
        <f t="shared" si="106"/>
        <v>0</v>
      </c>
      <c r="CX975" s="82">
        <f t="shared" si="107"/>
        <v>0</v>
      </c>
      <c r="CY975" s="82">
        <f t="shared" si="108"/>
        <v>0</v>
      </c>
      <c r="CZ975" s="82">
        <f t="shared" si="109"/>
        <v>0</v>
      </c>
      <c r="DA975" s="82">
        <f t="shared" si="110"/>
        <v>0</v>
      </c>
      <c r="DB975" s="82">
        <f t="shared" si="111"/>
        <v>0</v>
      </c>
    </row>
    <row r="976" spans="98:106" ht="19.5">
      <c r="CT976" s="182">
        <f>'TABELA UNIFICADA 2024'!E915</f>
        <v>0</v>
      </c>
      <c r="CU976" s="23">
        <f>'TABELA UNIFICADA 2024'!F915</f>
        <v>0</v>
      </c>
      <c r="CV976" s="79" t="str">
        <f t="shared" si="105"/>
        <v>0</v>
      </c>
      <c r="CW976" s="78">
        <f t="shared" si="106"/>
        <v>0</v>
      </c>
      <c r="CX976" s="82">
        <f t="shared" si="107"/>
        <v>0</v>
      </c>
      <c r="CY976" s="82">
        <f t="shared" si="108"/>
        <v>0</v>
      </c>
      <c r="CZ976" s="82">
        <f t="shared" si="109"/>
        <v>0</v>
      </c>
      <c r="DA976" s="82">
        <f t="shared" si="110"/>
        <v>0</v>
      </c>
      <c r="DB976" s="82">
        <f t="shared" si="111"/>
        <v>0</v>
      </c>
    </row>
    <row r="977" spans="98:106" ht="19.5">
      <c r="CT977" s="182">
        <f>'TABELA UNIFICADA 2024'!E916</f>
        <v>0</v>
      </c>
      <c r="CU977" s="23">
        <f>'TABELA UNIFICADA 2024'!F916</f>
        <v>0</v>
      </c>
      <c r="CV977" s="79" t="str">
        <f t="shared" si="105"/>
        <v>0</v>
      </c>
      <c r="CW977" s="78">
        <f t="shared" si="106"/>
        <v>0</v>
      </c>
      <c r="CX977" s="82">
        <f t="shared" si="107"/>
        <v>0</v>
      </c>
      <c r="CY977" s="82">
        <f t="shared" si="108"/>
        <v>0</v>
      </c>
      <c r="CZ977" s="82">
        <f t="shared" si="109"/>
        <v>0</v>
      </c>
      <c r="DA977" s="82">
        <f t="shared" si="110"/>
        <v>0</v>
      </c>
      <c r="DB977" s="82">
        <f t="shared" si="111"/>
        <v>0</v>
      </c>
    </row>
    <row r="978" spans="98:106" ht="19.5">
      <c r="CT978" s="182">
        <f>'TABELA UNIFICADA 2024'!E917</f>
        <v>0</v>
      </c>
      <c r="CU978" s="23">
        <f>'TABELA UNIFICADA 2024'!F917</f>
        <v>0</v>
      </c>
      <c r="CV978" s="79" t="str">
        <f t="shared" si="105"/>
        <v>0</v>
      </c>
      <c r="CW978" s="78">
        <f t="shared" si="106"/>
        <v>0</v>
      </c>
      <c r="CX978" s="82">
        <f t="shared" si="107"/>
        <v>0</v>
      </c>
      <c r="CY978" s="82">
        <f t="shared" si="108"/>
        <v>0</v>
      </c>
      <c r="CZ978" s="82">
        <f t="shared" si="109"/>
        <v>0</v>
      </c>
      <c r="DA978" s="82">
        <f t="shared" si="110"/>
        <v>0</v>
      </c>
      <c r="DB978" s="82">
        <f t="shared" si="111"/>
        <v>0</v>
      </c>
    </row>
    <row r="979" spans="98:106" ht="19.5">
      <c r="CT979" s="182">
        <f>'TABELA UNIFICADA 2024'!E918</f>
        <v>0</v>
      </c>
      <c r="CU979" s="23">
        <f>'TABELA UNIFICADA 2024'!F918</f>
        <v>0</v>
      </c>
      <c r="CV979" s="79" t="str">
        <f t="shared" si="105"/>
        <v>0</v>
      </c>
      <c r="CW979" s="78">
        <f t="shared" si="106"/>
        <v>0</v>
      </c>
      <c r="CX979" s="82">
        <f t="shared" si="107"/>
        <v>0</v>
      </c>
      <c r="CY979" s="82">
        <f t="shared" si="108"/>
        <v>0</v>
      </c>
      <c r="CZ979" s="82">
        <f t="shared" si="109"/>
        <v>0</v>
      </c>
      <c r="DA979" s="82">
        <f t="shared" si="110"/>
        <v>0</v>
      </c>
      <c r="DB979" s="82">
        <f t="shared" si="111"/>
        <v>0</v>
      </c>
    </row>
    <row r="980" spans="98:106" ht="19.5">
      <c r="CT980" s="182">
        <f>'TABELA UNIFICADA 2024'!E919</f>
        <v>0</v>
      </c>
      <c r="CU980" s="23">
        <f>'TABELA UNIFICADA 2024'!F919</f>
        <v>0</v>
      </c>
      <c r="CV980" s="79" t="str">
        <f t="shared" si="105"/>
        <v>0</v>
      </c>
      <c r="CW980" s="78">
        <f t="shared" si="106"/>
        <v>0</v>
      </c>
      <c r="CX980" s="82">
        <f t="shared" si="107"/>
        <v>0</v>
      </c>
      <c r="CY980" s="82">
        <f t="shared" si="108"/>
        <v>0</v>
      </c>
      <c r="CZ980" s="82">
        <f t="shared" si="109"/>
        <v>0</v>
      </c>
      <c r="DA980" s="82">
        <f t="shared" si="110"/>
        <v>0</v>
      </c>
      <c r="DB980" s="82">
        <f t="shared" si="111"/>
        <v>0</v>
      </c>
    </row>
    <row r="981" spans="98:106" ht="19.5">
      <c r="CT981" s="182">
        <f>'TABELA UNIFICADA 2024'!E920</f>
        <v>0</v>
      </c>
      <c r="CU981" s="23">
        <f>'TABELA UNIFICADA 2024'!F920</f>
        <v>0</v>
      </c>
      <c r="CV981" s="79" t="str">
        <f t="shared" si="105"/>
        <v>0</v>
      </c>
      <c r="CW981" s="78">
        <f t="shared" si="106"/>
        <v>0</v>
      </c>
      <c r="CX981" s="82">
        <f t="shared" si="107"/>
        <v>0</v>
      </c>
      <c r="CY981" s="82">
        <f t="shared" si="108"/>
        <v>0</v>
      </c>
      <c r="CZ981" s="82">
        <f t="shared" si="109"/>
        <v>0</v>
      </c>
      <c r="DA981" s="82">
        <f t="shared" si="110"/>
        <v>0</v>
      </c>
      <c r="DB981" s="82">
        <f t="shared" si="111"/>
        <v>0</v>
      </c>
    </row>
    <row r="982" spans="98:106" ht="19.5">
      <c r="CT982" s="182">
        <f>'TABELA UNIFICADA 2024'!E921</f>
        <v>0</v>
      </c>
      <c r="CU982" s="23">
        <f>'TABELA UNIFICADA 2024'!F921</f>
        <v>0</v>
      </c>
      <c r="CV982" s="79" t="str">
        <f t="shared" si="105"/>
        <v>0</v>
      </c>
      <c r="CW982" s="78">
        <f t="shared" si="106"/>
        <v>0</v>
      </c>
      <c r="CX982" s="82">
        <f t="shared" si="107"/>
        <v>0</v>
      </c>
      <c r="CY982" s="82">
        <f t="shared" si="108"/>
        <v>0</v>
      </c>
      <c r="CZ982" s="82">
        <f t="shared" si="109"/>
        <v>0</v>
      </c>
      <c r="DA982" s="82">
        <f t="shared" si="110"/>
        <v>0</v>
      </c>
      <c r="DB982" s="82">
        <f t="shared" si="111"/>
        <v>0</v>
      </c>
    </row>
    <row r="983" spans="98:106" ht="19.5">
      <c r="CT983" s="182">
        <f>'TABELA UNIFICADA 2024'!E922</f>
        <v>0</v>
      </c>
      <c r="CU983" s="23">
        <f>'TABELA UNIFICADA 2024'!F922</f>
        <v>0</v>
      </c>
      <c r="CV983" s="79" t="str">
        <f t="shared" si="105"/>
        <v>0</v>
      </c>
      <c r="CW983" s="78">
        <f t="shared" si="106"/>
        <v>0</v>
      </c>
      <c r="CX983" s="82">
        <f t="shared" si="107"/>
        <v>0</v>
      </c>
      <c r="CY983" s="82">
        <f t="shared" si="108"/>
        <v>0</v>
      </c>
      <c r="CZ983" s="82">
        <f t="shared" si="109"/>
        <v>0</v>
      </c>
      <c r="DA983" s="82">
        <f t="shared" si="110"/>
        <v>0</v>
      </c>
      <c r="DB983" s="82">
        <f t="shared" si="111"/>
        <v>0</v>
      </c>
    </row>
    <row r="984" spans="98:106" ht="19.5">
      <c r="CT984" s="182">
        <f>'TABELA UNIFICADA 2024'!E923</f>
        <v>0</v>
      </c>
      <c r="CU984" s="23">
        <f>'TABELA UNIFICADA 2024'!F923</f>
        <v>0</v>
      </c>
      <c r="CV984" s="79" t="str">
        <f t="shared" si="105"/>
        <v>0</v>
      </c>
      <c r="CW984" s="78">
        <f t="shared" si="106"/>
        <v>0</v>
      </c>
      <c r="CX984" s="82">
        <f t="shared" si="107"/>
        <v>0</v>
      </c>
      <c r="CY984" s="82">
        <f t="shared" si="108"/>
        <v>0</v>
      </c>
      <c r="CZ984" s="82">
        <f t="shared" si="109"/>
        <v>0</v>
      </c>
      <c r="DA984" s="82">
        <f t="shared" si="110"/>
        <v>0</v>
      </c>
      <c r="DB984" s="82">
        <f t="shared" si="111"/>
        <v>0</v>
      </c>
    </row>
    <row r="985" spans="98:106" ht="19.5">
      <c r="CT985" s="182">
        <f>'TABELA UNIFICADA 2024'!E924</f>
        <v>0</v>
      </c>
      <c r="CU985" s="23">
        <f>'TABELA UNIFICADA 2024'!F924</f>
        <v>0</v>
      </c>
      <c r="CV985" s="79" t="str">
        <f t="shared" si="105"/>
        <v>0</v>
      </c>
      <c r="CW985" s="78">
        <f t="shared" si="106"/>
        <v>0</v>
      </c>
      <c r="CX985" s="82">
        <f t="shared" si="107"/>
        <v>0</v>
      </c>
      <c r="CY985" s="82">
        <f t="shared" si="108"/>
        <v>0</v>
      </c>
      <c r="CZ985" s="82">
        <f t="shared" si="109"/>
        <v>0</v>
      </c>
      <c r="DA985" s="82">
        <f t="shared" si="110"/>
        <v>0</v>
      </c>
      <c r="DB985" s="82">
        <f t="shared" si="111"/>
        <v>0</v>
      </c>
    </row>
    <row r="986" spans="98:106" ht="19.5">
      <c r="CT986" s="182">
        <f>'TABELA UNIFICADA 2024'!E925</f>
        <v>0</v>
      </c>
      <c r="CU986" s="23">
        <f>'TABELA UNIFICADA 2024'!F925</f>
        <v>0</v>
      </c>
      <c r="CV986" s="79" t="str">
        <f t="shared" si="105"/>
        <v>0</v>
      </c>
      <c r="CW986" s="78">
        <f t="shared" si="106"/>
        <v>0</v>
      </c>
      <c r="CX986" s="82">
        <f t="shared" si="107"/>
        <v>0</v>
      </c>
      <c r="CY986" s="82">
        <f t="shared" si="108"/>
        <v>0</v>
      </c>
      <c r="CZ986" s="82">
        <f t="shared" si="109"/>
        <v>0</v>
      </c>
      <c r="DA986" s="82">
        <f t="shared" si="110"/>
        <v>0</v>
      </c>
      <c r="DB986" s="82">
        <f t="shared" si="111"/>
        <v>0</v>
      </c>
    </row>
    <row r="987" spans="98:106" ht="19.5">
      <c r="CT987" s="182">
        <f>'TABELA UNIFICADA 2024'!E926</f>
        <v>0</v>
      </c>
      <c r="CU987" s="23">
        <f>'TABELA UNIFICADA 2024'!F926</f>
        <v>0</v>
      </c>
      <c r="CV987" s="79" t="str">
        <f t="shared" si="105"/>
        <v>0</v>
      </c>
      <c r="CW987" s="78">
        <f t="shared" si="106"/>
        <v>0</v>
      </c>
      <c r="CX987" s="82">
        <f t="shared" si="107"/>
        <v>0</v>
      </c>
      <c r="CY987" s="82">
        <f t="shared" si="108"/>
        <v>0</v>
      </c>
      <c r="CZ987" s="82">
        <f t="shared" si="109"/>
        <v>0</v>
      </c>
      <c r="DA987" s="82">
        <f t="shared" si="110"/>
        <v>0</v>
      </c>
      <c r="DB987" s="82">
        <f t="shared" si="111"/>
        <v>0</v>
      </c>
    </row>
    <row r="988" spans="98:106" ht="19.5">
      <c r="CT988" s="182">
        <f>'TABELA UNIFICADA 2024'!E927</f>
        <v>0</v>
      </c>
      <c r="CU988" s="23">
        <f>'TABELA UNIFICADA 2024'!F927</f>
        <v>0</v>
      </c>
      <c r="CV988" s="79" t="str">
        <f t="shared" si="105"/>
        <v>0</v>
      </c>
      <c r="CW988" s="78">
        <f t="shared" si="106"/>
        <v>0</v>
      </c>
      <c r="CX988" s="82">
        <f t="shared" si="107"/>
        <v>0</v>
      </c>
      <c r="CY988" s="82">
        <f t="shared" si="108"/>
        <v>0</v>
      </c>
      <c r="CZ988" s="82">
        <f t="shared" si="109"/>
        <v>0</v>
      </c>
      <c r="DA988" s="82">
        <f t="shared" si="110"/>
        <v>0</v>
      </c>
      <c r="DB988" s="82">
        <f t="shared" si="111"/>
        <v>0</v>
      </c>
    </row>
    <row r="989" spans="98:106" ht="19.5">
      <c r="CT989" s="182">
        <f>'TABELA UNIFICADA 2024'!E928</f>
        <v>0</v>
      </c>
      <c r="CU989" s="23">
        <f>'TABELA UNIFICADA 2024'!F928</f>
        <v>0</v>
      </c>
      <c r="CV989" s="79" t="str">
        <f t="shared" si="105"/>
        <v>0</v>
      </c>
      <c r="CW989" s="78">
        <f t="shared" si="106"/>
        <v>0</v>
      </c>
      <c r="CX989" s="82">
        <f t="shared" si="107"/>
        <v>0</v>
      </c>
      <c r="CY989" s="82">
        <f t="shared" si="108"/>
        <v>0</v>
      </c>
      <c r="CZ989" s="82">
        <f t="shared" si="109"/>
        <v>0</v>
      </c>
      <c r="DA989" s="82">
        <f t="shared" si="110"/>
        <v>0</v>
      </c>
      <c r="DB989" s="82">
        <f t="shared" si="111"/>
        <v>0</v>
      </c>
    </row>
    <row r="990" spans="98:106" ht="19.5">
      <c r="CT990" s="182">
        <f>'TABELA UNIFICADA 2024'!E929</f>
        <v>0</v>
      </c>
      <c r="CU990" s="23">
        <f>'TABELA UNIFICADA 2024'!F929</f>
        <v>0</v>
      </c>
      <c r="CV990" s="79" t="str">
        <f t="shared" si="105"/>
        <v>0</v>
      </c>
      <c r="CW990" s="78">
        <f t="shared" si="106"/>
        <v>0</v>
      </c>
      <c r="CX990" s="82">
        <f t="shared" si="107"/>
        <v>0</v>
      </c>
      <c r="CY990" s="82">
        <f t="shared" si="108"/>
        <v>0</v>
      </c>
      <c r="CZ990" s="82">
        <f t="shared" si="109"/>
        <v>0</v>
      </c>
      <c r="DA990" s="82">
        <f t="shared" si="110"/>
        <v>0</v>
      </c>
      <c r="DB990" s="82">
        <f t="shared" si="111"/>
        <v>0</v>
      </c>
    </row>
    <row r="991" spans="98:106" ht="19.5">
      <c r="CT991" s="182">
        <f>'TABELA UNIFICADA 2024'!E930</f>
        <v>0</v>
      </c>
      <c r="CU991" s="23">
        <f>'TABELA UNIFICADA 2024'!F930</f>
        <v>0</v>
      </c>
      <c r="CV991" s="79" t="str">
        <f t="shared" si="105"/>
        <v>0</v>
      </c>
      <c r="CW991" s="78">
        <f t="shared" si="106"/>
        <v>0</v>
      </c>
      <c r="CX991" s="82">
        <f t="shared" si="107"/>
        <v>0</v>
      </c>
      <c r="CY991" s="82">
        <f t="shared" si="108"/>
        <v>0</v>
      </c>
      <c r="CZ991" s="82">
        <f t="shared" si="109"/>
        <v>0</v>
      </c>
      <c r="DA991" s="82">
        <f t="shared" si="110"/>
        <v>0</v>
      </c>
      <c r="DB991" s="82">
        <f t="shared" si="111"/>
        <v>0</v>
      </c>
    </row>
    <row r="992" spans="98:106" ht="19.5">
      <c r="CT992" s="182">
        <f>'TABELA UNIFICADA 2024'!E931</f>
        <v>0</v>
      </c>
      <c r="CU992" s="23">
        <f>'TABELA UNIFICADA 2024'!F931</f>
        <v>0</v>
      </c>
      <c r="CV992" s="79" t="str">
        <f t="shared" si="105"/>
        <v>0</v>
      </c>
      <c r="CW992" s="78">
        <f t="shared" si="106"/>
        <v>0</v>
      </c>
      <c r="CX992" s="82">
        <f t="shared" si="107"/>
        <v>0</v>
      </c>
      <c r="CY992" s="82">
        <f t="shared" si="108"/>
        <v>0</v>
      </c>
      <c r="CZ992" s="82">
        <f t="shared" si="109"/>
        <v>0</v>
      </c>
      <c r="DA992" s="82">
        <f t="shared" si="110"/>
        <v>0</v>
      </c>
      <c r="DB992" s="82">
        <f t="shared" si="111"/>
        <v>0</v>
      </c>
    </row>
    <row r="993" spans="98:106" ht="19.5">
      <c r="CT993" s="182">
        <f>'TABELA UNIFICADA 2024'!E932</f>
        <v>0</v>
      </c>
      <c r="CU993" s="23">
        <f>'TABELA UNIFICADA 2024'!F932</f>
        <v>0</v>
      </c>
      <c r="CV993" s="79" t="str">
        <f t="shared" si="105"/>
        <v>0</v>
      </c>
      <c r="CW993" s="78">
        <f t="shared" si="106"/>
        <v>0</v>
      </c>
      <c r="CX993" s="82">
        <f t="shared" si="107"/>
        <v>0</v>
      </c>
      <c r="CY993" s="82">
        <f t="shared" si="108"/>
        <v>0</v>
      </c>
      <c r="CZ993" s="82">
        <f t="shared" si="109"/>
        <v>0</v>
      </c>
      <c r="DA993" s="82">
        <f t="shared" si="110"/>
        <v>0</v>
      </c>
      <c r="DB993" s="82">
        <f t="shared" si="111"/>
        <v>0</v>
      </c>
    </row>
    <row r="994" spans="98:106" ht="19.5">
      <c r="CT994" s="182">
        <f>'TABELA UNIFICADA 2024'!E933</f>
        <v>0</v>
      </c>
      <c r="CU994" s="23">
        <f>'TABELA UNIFICADA 2024'!F933</f>
        <v>0</v>
      </c>
      <c r="CV994" s="79" t="str">
        <f t="shared" si="105"/>
        <v>0</v>
      </c>
      <c r="CW994" s="78">
        <f t="shared" si="106"/>
        <v>0</v>
      </c>
      <c r="CX994" s="82">
        <f t="shared" si="107"/>
        <v>0</v>
      </c>
      <c r="CY994" s="82">
        <f t="shared" si="108"/>
        <v>0</v>
      </c>
      <c r="CZ994" s="82">
        <f t="shared" si="109"/>
        <v>0</v>
      </c>
      <c r="DA994" s="82">
        <f t="shared" si="110"/>
        <v>0</v>
      </c>
      <c r="DB994" s="82">
        <f t="shared" si="111"/>
        <v>0</v>
      </c>
    </row>
    <row r="995" spans="98:106" ht="19.5">
      <c r="CT995" s="182">
        <f>'TABELA UNIFICADA 2024'!E934</f>
        <v>0</v>
      </c>
      <c r="CU995" s="23">
        <f>'TABELA UNIFICADA 2024'!F934</f>
        <v>0</v>
      </c>
      <c r="CV995" s="79" t="str">
        <f t="shared" si="105"/>
        <v>0</v>
      </c>
      <c r="CW995" s="78">
        <f t="shared" si="106"/>
        <v>0</v>
      </c>
      <c r="CX995" s="82">
        <f t="shared" si="107"/>
        <v>0</v>
      </c>
      <c r="CY995" s="82">
        <f t="shared" si="108"/>
        <v>0</v>
      </c>
      <c r="CZ995" s="82">
        <f t="shared" si="109"/>
        <v>0</v>
      </c>
      <c r="DA995" s="82">
        <f t="shared" si="110"/>
        <v>0</v>
      </c>
      <c r="DB995" s="82">
        <f t="shared" si="111"/>
        <v>0</v>
      </c>
    </row>
    <row r="996" spans="98:106" ht="19.5">
      <c r="CT996" s="182">
        <f>'TABELA UNIFICADA 2024'!E935</f>
        <v>0</v>
      </c>
      <c r="CU996" s="23">
        <f>'TABELA UNIFICADA 2024'!F935</f>
        <v>0</v>
      </c>
      <c r="CV996" s="79" t="str">
        <f t="shared" si="105"/>
        <v>0</v>
      </c>
      <c r="CW996" s="78">
        <f t="shared" si="106"/>
        <v>0</v>
      </c>
      <c r="CX996" s="82">
        <f t="shared" si="107"/>
        <v>0</v>
      </c>
      <c r="CY996" s="82">
        <f t="shared" si="108"/>
        <v>0</v>
      </c>
      <c r="CZ996" s="82">
        <f t="shared" si="109"/>
        <v>0</v>
      </c>
      <c r="DA996" s="82">
        <f t="shared" si="110"/>
        <v>0</v>
      </c>
      <c r="DB996" s="82">
        <f t="shared" si="111"/>
        <v>0</v>
      </c>
    </row>
    <row r="997" spans="98:106" ht="19.5">
      <c r="CT997" s="182">
        <f>'TABELA UNIFICADA 2024'!E936</f>
        <v>0</v>
      </c>
      <c r="CU997" s="23">
        <f>'TABELA UNIFICADA 2024'!F936</f>
        <v>0</v>
      </c>
      <c r="CV997" s="79" t="str">
        <f t="shared" ref="CV997:CV1060" si="112">IF(CU997&lt;&gt;0,(IF(AND(CU997&lt;=10,ISBLANK(CU997)=FALSE),"AA",IF(AND(CU997&gt;10,CU997&lt;=59),"BB",IF(AND(CU997&gt;59,CU997&lt;=99),"CC",IF(CU997&gt;99,"DD","-"))))),"0")</f>
        <v>0</v>
      </c>
      <c r="CW997" s="78">
        <f t="shared" ref="CW997:CW1060" si="113">IF(CU997&lt;&gt;0,(IF(AND(CT997&lt;23,ISBLANK(CT997)=FALSE),"A",IF(AND(CT997&gt;=23,CT997&lt;31),"B",IF(AND(CT997&gt;=31,CT997&lt;39),"C",IF(AND(CT997&gt;=39,CT997&lt;=45),"D",IF(CT997&gt;45,"E","-")))))),0)</f>
        <v>0</v>
      </c>
      <c r="CX997" s="82">
        <f t="shared" ref="CX997:CX1060" si="114">(IF(CV997="AA",IF(CW997="A",VLOOKUP(CW997,$B$2:$F$6,2,1),IF(CW997="B",VLOOKUP(CW997,$B$2:$F$6,2,1),IF(CW997="C",VLOOKUP(CW997,$B$2:$F$6,2,1),IF(CW997="D",VLOOKUP(CW997,$B$2:$F$6,2,1),IF(CW997="E",VLOOKUP(CW997,$B$2:$F$6,2,1),"-"))))),IF(CV997="BB",IF(CW997="A",VLOOKUP(CW997,$B$8:$F$12,2,1),IF(CW997="B",VLOOKUP(CW997,$B$8:$F$12,2,1),IF(CW997="C",VLOOKUP(CW997,$B$8:$F$12,2,1),IF(CW997="D",VLOOKUP(CW997,$B$8:$F$12,2,1),IF(CW997="E",VLOOKUP(CW997,$B$8:$F$12,2,1),"-"))))),IF(CV997="CC",IF(CW997="A",VLOOKUP(CW997,$B$14:$F$18,2,1),IF(CW997="B",VLOOKUP(CW997,$B$14:$F$18,2,1),IF(CW997="C",VLOOKUP(CW997,$B$14:$F$18,2,1),IF(CW997="D",VLOOKUP(CW997,$B$14:$F$18,2,1),IF(CW997="E",VLOOKUP(CW997,$B$14:$F$18,2,1),"-"))))),IF(CV997="DD",IF(CW997="A",VLOOKUP(CW997,$B$20:$F$24,2,1),IF(CW997="B",VLOOKUP(CW997,$B$20:$F$24,2,1),IF(CW997="C",VLOOKUP(CW997,$B$20:$F$24,2,1),IF(CW997="D",VLOOKUP(CW997,$B$20:$F$24,2,1),IF(CW997="E",VLOOKUP(CW997,$B$20:$F$24,2,1),0))))),0)))))</f>
        <v>0</v>
      </c>
      <c r="CY997" s="82">
        <f t="shared" ref="CY997:CY1060" si="115">(IF(CV997="AA",IF(CW997="A",VLOOKUP(CW997,$B$2:$F$6,3,1),IF(CW997="B",VLOOKUP(CW997,$B$2:$F$6,3,1),IF(CW997="C",VLOOKUP(CW997,$B$2:$F$6,3,1),IF(CW997="D",VLOOKUP(CW997,$B$2:$F$6,3,1),IF(CW997="E",VLOOKUP(CW997,$B$2:$F$6,3,1),"-"))))),IF(CV997="BB",IF(CW997="A",VLOOKUP(CW997,$B$8:$F$12,3,1),IF(CW997="B",VLOOKUP(CW997,$B$8:$F$12,3,1),IF(CW997="C",VLOOKUP(CW997,$B$8:$F$12,3,1),IF(CW997="D",VLOOKUP(CW997,$B$8:$F$12,3,1),IF(CW997="E",VLOOKUP(CW997,$B$8:$F$12,3,1),"-"))))),IF(CV997="CC",IF(CW997="A",VLOOKUP(CW997,$B$14:$F$18,3,1),IF(CW997="B",VLOOKUP(CW997,$B$14:$F$18,3,1),IF(CW997="C",VLOOKUP(CW997,$B$14:$F$18,3,1),IF(CW997="D",VLOOKUP(CW997,$B$14:$F$18,3,1),IF(CW997="E",VLOOKUP(CW997,$B$14:$F$18,3,1),"-"))))),IF(CV997="DD",IF(CW997="A",VLOOKUP(CW997,$B$20:$F$24,3,1),IF(CW997="B",VLOOKUP(CW997,$B$20:$F$24,3,1),IF(CW997="C",VLOOKUP(CW997,$B$20:$F$24,3,1),IF(CW997="D",VLOOKUP(CW997,$B$20:$F$24,3,1),IF(CW997="E",VLOOKUP(CW997,$B$20:$F$24,3,1),0))))),0)))))</f>
        <v>0</v>
      </c>
      <c r="CZ997" s="82">
        <f t="shared" ref="CZ997:CZ1060" si="116">(IF(CV997="AA",IF(CW997="A",VLOOKUP(CW997,$B$2:$F$6,4,1),IF(CW997="B",VLOOKUP(CW997,$B$2:$F$6,4,1),IF(CW997="C",VLOOKUP(CW997,$B$2:$F$6,4,1),IF(CW997="D",VLOOKUP(CW997,$B$2:$F$6,4,1),IF(CW997="E",VLOOKUP(CW997,$B$2:$F$6,4,1),"-"))))),IF(CV997="BB",IF(CW997="A",VLOOKUP(CW997,$B$8:$F$12,4,1),IF(CW997="B",VLOOKUP(CW997,$B$8:$F$12,4,1),IF(CW997="C",VLOOKUP(CW997,$B$8:$F$12,4,1),IF(CW997="D",VLOOKUP(CW997,$B$8:$F$12,4,1),IF(CW997="E",VLOOKUP(CW997,$B$8:$F$12,4,1),"-"))))),IF(CV997="CC",IF(CW997="A",VLOOKUP(CW997,$B$14:$F$18,4,1),IF(CW997="B",VLOOKUP(CW997,$B$14:$F$18,4,1),IF(CW997="C",VLOOKUP(CW997,$B$14:$F$18,4,1),IF(CW997="D",VLOOKUP(CW997,$B$14:$F$18,4,1),IF(CW997="E",VLOOKUP(CW997,$B$14:$F$18,4,1),"-"))))),IF(CV997="DD",IF(CW997="A",VLOOKUP(CW997,$B$20:$F$24,4,1),IF(CW997="B",VLOOKUP(CW997,$B$20:$F$24,4,1),IF(CW997="C",VLOOKUP(CW997,$B$20:$F$24,4,1),IF(CW997="D",VLOOKUP(CW997,$B$20:$F$24,4,1),IF(CW997="E",VLOOKUP(CW997,$B$20:$F$24,4,1),0))))),0)))))</f>
        <v>0</v>
      </c>
      <c r="DA997" s="82">
        <f t="shared" ref="DA997:DA1060" si="117">(IF(CV997="AA",IF(CW997="A",VLOOKUP(CW997,$B$2:$F$6,5,1),IF(CW997="B",VLOOKUP(CW997,$B$2:$F$6,5,1),IF(CW997="C",VLOOKUP(CW997,$B$2:$F$6,5,1),IF(CW997="D",VLOOKUP(CW997,$B$2:$F$6,5,1),IF(CW997="E",VLOOKUP(CW997,$B$2:$F$6,5,1),1))))),IF(CV997="BB",IF(CW997="A",VLOOKUP(CW997,$B$8:$F$12,5,1),IF(CW997="B",VLOOKUP(CW997,$B$8:$F$12,5,1),IF(CW997="C",VLOOKUP(CW997,$B$8:$F$12,5,1),IF(CW997="D",VLOOKUP(CW997,$B$8:$F$12,5,1),IF(CW997="E",VLOOKUP(CW997,$B$8:$F$12,5,1),1))))),IF(CV997="CC",IF(CW997="A",VLOOKUP(CW997,$B$14:$F$18,5,1),IF(CW997="B",VLOOKUP(CW997,$B$14:$F$18,5,1),IF(CW997="C",VLOOKUP(CW997,$B$14:$F$18,5,1),IF(CW997="D",VLOOKUP(CW997,$B$14:$F$18,5,1),IF(CW997="E",VLOOKUP(CW997,$B$14:$F$18,5,1),1))))),IF(CV997="DD",IF(CW997="A",VLOOKUP(CW997,$B$20:$F$24,5,1),IF(CW997="B",VLOOKUP(CW997,$B$20:$F$24,5,1),IF(CW997="C",VLOOKUP(CW997,$B$20:$F$24,5,1),IF(CW997="D",VLOOKUP(CW997,$B$20:$F$24,5,1),IF(CW997="E",VLOOKUP(CW997,$B$20:$F$24,5,1),1))))),0)))))</f>
        <v>0</v>
      </c>
      <c r="DB997" s="82">
        <f t="shared" ref="DB997:DB1060" si="118">SUM(CX997:DA997)</f>
        <v>0</v>
      </c>
    </row>
    <row r="998" spans="98:106" ht="19.5">
      <c r="CT998" s="182">
        <f>'TABELA UNIFICADA 2024'!E937</f>
        <v>0</v>
      </c>
      <c r="CU998" s="23">
        <f>'TABELA UNIFICADA 2024'!F937</f>
        <v>0</v>
      </c>
      <c r="CV998" s="79" t="str">
        <f t="shared" si="112"/>
        <v>0</v>
      </c>
      <c r="CW998" s="78">
        <f t="shared" si="113"/>
        <v>0</v>
      </c>
      <c r="CX998" s="82">
        <f t="shared" si="114"/>
        <v>0</v>
      </c>
      <c r="CY998" s="82">
        <f t="shared" si="115"/>
        <v>0</v>
      </c>
      <c r="CZ998" s="82">
        <f t="shared" si="116"/>
        <v>0</v>
      </c>
      <c r="DA998" s="82">
        <f t="shared" si="117"/>
        <v>0</v>
      </c>
      <c r="DB998" s="82">
        <f t="shared" si="118"/>
        <v>0</v>
      </c>
    </row>
    <row r="999" spans="98:106" ht="19.5">
      <c r="CT999" s="182">
        <f>'TABELA UNIFICADA 2024'!E938</f>
        <v>0</v>
      </c>
      <c r="CU999" s="23">
        <f>'TABELA UNIFICADA 2024'!F938</f>
        <v>0</v>
      </c>
      <c r="CV999" s="79" t="str">
        <f t="shared" si="112"/>
        <v>0</v>
      </c>
      <c r="CW999" s="78">
        <f t="shared" si="113"/>
        <v>0</v>
      </c>
      <c r="CX999" s="82">
        <f t="shared" si="114"/>
        <v>0</v>
      </c>
      <c r="CY999" s="82">
        <f t="shared" si="115"/>
        <v>0</v>
      </c>
      <c r="CZ999" s="82">
        <f t="shared" si="116"/>
        <v>0</v>
      </c>
      <c r="DA999" s="82">
        <f t="shared" si="117"/>
        <v>0</v>
      </c>
      <c r="DB999" s="82">
        <f t="shared" si="118"/>
        <v>0</v>
      </c>
    </row>
    <row r="1000" spans="98:106" ht="19.5">
      <c r="CT1000" s="182">
        <f>'TABELA UNIFICADA 2024'!E939</f>
        <v>0</v>
      </c>
      <c r="CU1000" s="23">
        <f>'TABELA UNIFICADA 2024'!F939</f>
        <v>0</v>
      </c>
      <c r="CV1000" s="79" t="str">
        <f t="shared" si="112"/>
        <v>0</v>
      </c>
      <c r="CW1000" s="78">
        <f t="shared" si="113"/>
        <v>0</v>
      </c>
      <c r="CX1000" s="82">
        <f t="shared" si="114"/>
        <v>0</v>
      </c>
      <c r="CY1000" s="82">
        <f t="shared" si="115"/>
        <v>0</v>
      </c>
      <c r="CZ1000" s="82">
        <f t="shared" si="116"/>
        <v>0</v>
      </c>
      <c r="DA1000" s="82">
        <f t="shared" si="117"/>
        <v>0</v>
      </c>
      <c r="DB1000" s="82">
        <f t="shared" si="118"/>
        <v>0</v>
      </c>
    </row>
    <row r="1001" spans="98:106" ht="19.5">
      <c r="CT1001" s="182">
        <f>'TABELA UNIFICADA 2024'!E940</f>
        <v>0</v>
      </c>
      <c r="CU1001" s="23">
        <f>'TABELA UNIFICADA 2024'!F940</f>
        <v>0</v>
      </c>
      <c r="CV1001" s="79" t="str">
        <f t="shared" si="112"/>
        <v>0</v>
      </c>
      <c r="CW1001" s="78">
        <f t="shared" si="113"/>
        <v>0</v>
      </c>
      <c r="CX1001" s="82">
        <f t="shared" si="114"/>
        <v>0</v>
      </c>
      <c r="CY1001" s="82">
        <f t="shared" si="115"/>
        <v>0</v>
      </c>
      <c r="CZ1001" s="82">
        <f t="shared" si="116"/>
        <v>0</v>
      </c>
      <c r="DA1001" s="82">
        <f t="shared" si="117"/>
        <v>0</v>
      </c>
      <c r="DB1001" s="82">
        <f t="shared" si="118"/>
        <v>0</v>
      </c>
    </row>
    <row r="1002" spans="98:106" ht="19.5">
      <c r="CT1002" s="182">
        <f>'TABELA UNIFICADA 2024'!E941</f>
        <v>0</v>
      </c>
      <c r="CU1002" s="23">
        <f>'TABELA UNIFICADA 2024'!F941</f>
        <v>0</v>
      </c>
      <c r="CV1002" s="79" t="str">
        <f t="shared" si="112"/>
        <v>0</v>
      </c>
      <c r="CW1002" s="78">
        <f t="shared" si="113"/>
        <v>0</v>
      </c>
      <c r="CX1002" s="82">
        <f t="shared" si="114"/>
        <v>0</v>
      </c>
      <c r="CY1002" s="82">
        <f t="shared" si="115"/>
        <v>0</v>
      </c>
      <c r="CZ1002" s="82">
        <f t="shared" si="116"/>
        <v>0</v>
      </c>
      <c r="DA1002" s="82">
        <f t="shared" si="117"/>
        <v>0</v>
      </c>
      <c r="DB1002" s="82">
        <f t="shared" si="118"/>
        <v>0</v>
      </c>
    </row>
    <row r="1003" spans="98:106" ht="19.5">
      <c r="CT1003" s="182">
        <f>'TABELA UNIFICADA 2024'!E942</f>
        <v>0</v>
      </c>
      <c r="CU1003" s="23">
        <f>'TABELA UNIFICADA 2024'!F942</f>
        <v>0</v>
      </c>
      <c r="CV1003" s="79" t="str">
        <f t="shared" si="112"/>
        <v>0</v>
      </c>
      <c r="CW1003" s="78">
        <f t="shared" si="113"/>
        <v>0</v>
      </c>
      <c r="CX1003" s="82">
        <f t="shared" si="114"/>
        <v>0</v>
      </c>
      <c r="CY1003" s="82">
        <f t="shared" si="115"/>
        <v>0</v>
      </c>
      <c r="CZ1003" s="82">
        <f t="shared" si="116"/>
        <v>0</v>
      </c>
      <c r="DA1003" s="82">
        <f t="shared" si="117"/>
        <v>0</v>
      </c>
      <c r="DB1003" s="82">
        <f t="shared" si="118"/>
        <v>0</v>
      </c>
    </row>
    <row r="1004" spans="98:106" ht="19.5">
      <c r="CT1004" s="182">
        <f>'TABELA UNIFICADA 2024'!E943</f>
        <v>0</v>
      </c>
      <c r="CU1004" s="23">
        <f>'TABELA UNIFICADA 2024'!F943</f>
        <v>0</v>
      </c>
      <c r="CV1004" s="79" t="str">
        <f t="shared" si="112"/>
        <v>0</v>
      </c>
      <c r="CW1004" s="78">
        <f t="shared" si="113"/>
        <v>0</v>
      </c>
      <c r="CX1004" s="82">
        <f t="shared" si="114"/>
        <v>0</v>
      </c>
      <c r="CY1004" s="82">
        <f t="shared" si="115"/>
        <v>0</v>
      </c>
      <c r="CZ1004" s="82">
        <f t="shared" si="116"/>
        <v>0</v>
      </c>
      <c r="DA1004" s="82">
        <f t="shared" si="117"/>
        <v>0</v>
      </c>
      <c r="DB1004" s="82">
        <f t="shared" si="118"/>
        <v>0</v>
      </c>
    </row>
    <row r="1005" spans="98:106" ht="19.5">
      <c r="CT1005" s="182">
        <f>'TABELA UNIFICADA 2024'!E944</f>
        <v>0</v>
      </c>
      <c r="CU1005" s="23">
        <f>'TABELA UNIFICADA 2024'!F944</f>
        <v>0</v>
      </c>
      <c r="CV1005" s="79" t="str">
        <f t="shared" si="112"/>
        <v>0</v>
      </c>
      <c r="CW1005" s="78">
        <f t="shared" si="113"/>
        <v>0</v>
      </c>
      <c r="CX1005" s="82">
        <f t="shared" si="114"/>
        <v>0</v>
      </c>
      <c r="CY1005" s="82">
        <f t="shared" si="115"/>
        <v>0</v>
      </c>
      <c r="CZ1005" s="82">
        <f t="shared" si="116"/>
        <v>0</v>
      </c>
      <c r="DA1005" s="82">
        <f t="shared" si="117"/>
        <v>0</v>
      </c>
      <c r="DB1005" s="82">
        <f t="shared" si="118"/>
        <v>0</v>
      </c>
    </row>
    <row r="1006" spans="98:106" ht="19.5">
      <c r="CT1006" s="182">
        <f>'TABELA UNIFICADA 2024'!E945</f>
        <v>0</v>
      </c>
      <c r="CU1006" s="23">
        <f>'TABELA UNIFICADA 2024'!F945</f>
        <v>0</v>
      </c>
      <c r="CV1006" s="79" t="str">
        <f t="shared" si="112"/>
        <v>0</v>
      </c>
      <c r="CW1006" s="78">
        <f t="shared" si="113"/>
        <v>0</v>
      </c>
      <c r="CX1006" s="82">
        <f t="shared" si="114"/>
        <v>0</v>
      </c>
      <c r="CY1006" s="82">
        <f t="shared" si="115"/>
        <v>0</v>
      </c>
      <c r="CZ1006" s="82">
        <f t="shared" si="116"/>
        <v>0</v>
      </c>
      <c r="DA1006" s="82">
        <f t="shared" si="117"/>
        <v>0</v>
      </c>
      <c r="DB1006" s="82">
        <f t="shared" si="118"/>
        <v>0</v>
      </c>
    </row>
    <row r="1007" spans="98:106" ht="19.5">
      <c r="CT1007" s="182">
        <f>'TABELA UNIFICADA 2024'!E946</f>
        <v>0</v>
      </c>
      <c r="CU1007" s="23">
        <f>'TABELA UNIFICADA 2024'!F946</f>
        <v>0</v>
      </c>
      <c r="CV1007" s="79" t="str">
        <f t="shared" si="112"/>
        <v>0</v>
      </c>
      <c r="CW1007" s="78">
        <f t="shared" si="113"/>
        <v>0</v>
      </c>
      <c r="CX1007" s="82">
        <f t="shared" si="114"/>
        <v>0</v>
      </c>
      <c r="CY1007" s="82">
        <f t="shared" si="115"/>
        <v>0</v>
      </c>
      <c r="CZ1007" s="82">
        <f t="shared" si="116"/>
        <v>0</v>
      </c>
      <c r="DA1007" s="82">
        <f t="shared" si="117"/>
        <v>0</v>
      </c>
      <c r="DB1007" s="82">
        <f t="shared" si="118"/>
        <v>0</v>
      </c>
    </row>
    <row r="1008" spans="98:106" ht="19.5">
      <c r="CT1008" s="182">
        <f>'TABELA UNIFICADA 2024'!E947</f>
        <v>0</v>
      </c>
      <c r="CU1008" s="23">
        <f>'TABELA UNIFICADA 2024'!F947</f>
        <v>0</v>
      </c>
      <c r="CV1008" s="79" t="str">
        <f t="shared" si="112"/>
        <v>0</v>
      </c>
      <c r="CW1008" s="78">
        <f t="shared" si="113"/>
        <v>0</v>
      </c>
      <c r="CX1008" s="82">
        <f t="shared" si="114"/>
        <v>0</v>
      </c>
      <c r="CY1008" s="82">
        <f t="shared" si="115"/>
        <v>0</v>
      </c>
      <c r="CZ1008" s="82">
        <f t="shared" si="116"/>
        <v>0</v>
      </c>
      <c r="DA1008" s="82">
        <f t="shared" si="117"/>
        <v>0</v>
      </c>
      <c r="DB1008" s="82">
        <f t="shared" si="118"/>
        <v>0</v>
      </c>
    </row>
    <row r="1009" spans="98:106" ht="19.5">
      <c r="CT1009" s="182">
        <f>'TABELA UNIFICADA 2024'!E948</f>
        <v>0</v>
      </c>
      <c r="CU1009" s="23">
        <f>'TABELA UNIFICADA 2024'!F948</f>
        <v>0</v>
      </c>
      <c r="CV1009" s="79" t="str">
        <f t="shared" si="112"/>
        <v>0</v>
      </c>
      <c r="CW1009" s="78">
        <f t="shared" si="113"/>
        <v>0</v>
      </c>
      <c r="CX1009" s="82">
        <f t="shared" si="114"/>
        <v>0</v>
      </c>
      <c r="CY1009" s="82">
        <f t="shared" si="115"/>
        <v>0</v>
      </c>
      <c r="CZ1009" s="82">
        <f t="shared" si="116"/>
        <v>0</v>
      </c>
      <c r="DA1009" s="82">
        <f t="shared" si="117"/>
        <v>0</v>
      </c>
      <c r="DB1009" s="82">
        <f t="shared" si="118"/>
        <v>0</v>
      </c>
    </row>
    <row r="1010" spans="98:106" ht="19.5">
      <c r="CT1010" s="182">
        <f>'TABELA UNIFICADA 2024'!E949</f>
        <v>0</v>
      </c>
      <c r="CU1010" s="23">
        <f>'TABELA UNIFICADA 2024'!F949</f>
        <v>0</v>
      </c>
      <c r="CV1010" s="79" t="str">
        <f t="shared" si="112"/>
        <v>0</v>
      </c>
      <c r="CW1010" s="78">
        <f t="shared" si="113"/>
        <v>0</v>
      </c>
      <c r="CX1010" s="82">
        <f t="shared" si="114"/>
        <v>0</v>
      </c>
      <c r="CY1010" s="82">
        <f t="shared" si="115"/>
        <v>0</v>
      </c>
      <c r="CZ1010" s="82">
        <f t="shared" si="116"/>
        <v>0</v>
      </c>
      <c r="DA1010" s="82">
        <f t="shared" si="117"/>
        <v>0</v>
      </c>
      <c r="DB1010" s="82">
        <f t="shared" si="118"/>
        <v>0</v>
      </c>
    </row>
    <row r="1011" spans="98:106" ht="19.5">
      <c r="CT1011" s="182">
        <f>'TABELA UNIFICADA 2024'!E950</f>
        <v>0</v>
      </c>
      <c r="CU1011" s="23">
        <f>'TABELA UNIFICADA 2024'!F950</f>
        <v>0</v>
      </c>
      <c r="CV1011" s="79" t="str">
        <f t="shared" si="112"/>
        <v>0</v>
      </c>
      <c r="CW1011" s="78">
        <f t="shared" si="113"/>
        <v>0</v>
      </c>
      <c r="CX1011" s="82">
        <f t="shared" si="114"/>
        <v>0</v>
      </c>
      <c r="CY1011" s="82">
        <f t="shared" si="115"/>
        <v>0</v>
      </c>
      <c r="CZ1011" s="82">
        <f t="shared" si="116"/>
        <v>0</v>
      </c>
      <c r="DA1011" s="82">
        <f t="shared" si="117"/>
        <v>0</v>
      </c>
      <c r="DB1011" s="82">
        <f t="shared" si="118"/>
        <v>0</v>
      </c>
    </row>
    <row r="1012" spans="98:106" ht="19.5">
      <c r="CT1012" s="182">
        <f>'TABELA UNIFICADA 2024'!E951</f>
        <v>0</v>
      </c>
      <c r="CU1012" s="23">
        <f>'TABELA UNIFICADA 2024'!F951</f>
        <v>0</v>
      </c>
      <c r="CV1012" s="79" t="str">
        <f t="shared" si="112"/>
        <v>0</v>
      </c>
      <c r="CW1012" s="78">
        <f t="shared" si="113"/>
        <v>0</v>
      </c>
      <c r="CX1012" s="82">
        <f t="shared" si="114"/>
        <v>0</v>
      </c>
      <c r="CY1012" s="82">
        <f t="shared" si="115"/>
        <v>0</v>
      </c>
      <c r="CZ1012" s="82">
        <f t="shared" si="116"/>
        <v>0</v>
      </c>
      <c r="DA1012" s="82">
        <f t="shared" si="117"/>
        <v>0</v>
      </c>
      <c r="DB1012" s="82">
        <f t="shared" si="118"/>
        <v>0</v>
      </c>
    </row>
    <row r="1013" spans="98:106" ht="19.5">
      <c r="CT1013" s="182">
        <f>'TABELA UNIFICADA 2024'!E952</f>
        <v>0</v>
      </c>
      <c r="CU1013" s="23">
        <f>'TABELA UNIFICADA 2024'!F952</f>
        <v>0</v>
      </c>
      <c r="CV1013" s="79" t="str">
        <f t="shared" si="112"/>
        <v>0</v>
      </c>
      <c r="CW1013" s="78">
        <f t="shared" si="113"/>
        <v>0</v>
      </c>
      <c r="CX1013" s="82">
        <f t="shared" si="114"/>
        <v>0</v>
      </c>
      <c r="CY1013" s="82">
        <f t="shared" si="115"/>
        <v>0</v>
      </c>
      <c r="CZ1013" s="82">
        <f t="shared" si="116"/>
        <v>0</v>
      </c>
      <c r="DA1013" s="82">
        <f t="shared" si="117"/>
        <v>0</v>
      </c>
      <c r="DB1013" s="82">
        <f t="shared" si="118"/>
        <v>0</v>
      </c>
    </row>
    <row r="1014" spans="98:106" ht="19.5">
      <c r="CT1014" s="182">
        <f>'TABELA UNIFICADA 2024'!E953</f>
        <v>0</v>
      </c>
      <c r="CU1014" s="23">
        <f>'TABELA UNIFICADA 2024'!F953</f>
        <v>0</v>
      </c>
      <c r="CV1014" s="79" t="str">
        <f t="shared" si="112"/>
        <v>0</v>
      </c>
      <c r="CW1014" s="78">
        <f t="shared" si="113"/>
        <v>0</v>
      </c>
      <c r="CX1014" s="82">
        <f t="shared" si="114"/>
        <v>0</v>
      </c>
      <c r="CY1014" s="82">
        <f t="shared" si="115"/>
        <v>0</v>
      </c>
      <c r="CZ1014" s="82">
        <f t="shared" si="116"/>
        <v>0</v>
      </c>
      <c r="DA1014" s="82">
        <f t="shared" si="117"/>
        <v>0</v>
      </c>
      <c r="DB1014" s="82">
        <f t="shared" si="118"/>
        <v>0</v>
      </c>
    </row>
    <row r="1015" spans="98:106" ht="19.5">
      <c r="CT1015" s="182">
        <f>'TABELA UNIFICADA 2024'!E954</f>
        <v>0</v>
      </c>
      <c r="CU1015" s="23">
        <f>'TABELA UNIFICADA 2024'!F954</f>
        <v>0</v>
      </c>
      <c r="CV1015" s="79" t="str">
        <f t="shared" si="112"/>
        <v>0</v>
      </c>
      <c r="CW1015" s="78">
        <f t="shared" si="113"/>
        <v>0</v>
      </c>
      <c r="CX1015" s="82">
        <f t="shared" si="114"/>
        <v>0</v>
      </c>
      <c r="CY1015" s="82">
        <f t="shared" si="115"/>
        <v>0</v>
      </c>
      <c r="CZ1015" s="82">
        <f t="shared" si="116"/>
        <v>0</v>
      </c>
      <c r="DA1015" s="82">
        <f t="shared" si="117"/>
        <v>0</v>
      </c>
      <c r="DB1015" s="82">
        <f t="shared" si="118"/>
        <v>0</v>
      </c>
    </row>
    <row r="1016" spans="98:106" ht="19.5">
      <c r="CT1016" s="182">
        <f>'TABELA UNIFICADA 2024'!E955</f>
        <v>0</v>
      </c>
      <c r="CU1016" s="23">
        <f>'TABELA UNIFICADA 2024'!F955</f>
        <v>0</v>
      </c>
      <c r="CV1016" s="79" t="str">
        <f t="shared" si="112"/>
        <v>0</v>
      </c>
      <c r="CW1016" s="78">
        <f t="shared" si="113"/>
        <v>0</v>
      </c>
      <c r="CX1016" s="82">
        <f t="shared" si="114"/>
        <v>0</v>
      </c>
      <c r="CY1016" s="82">
        <f t="shared" si="115"/>
        <v>0</v>
      </c>
      <c r="CZ1016" s="82">
        <f t="shared" si="116"/>
        <v>0</v>
      </c>
      <c r="DA1016" s="82">
        <f t="shared" si="117"/>
        <v>0</v>
      </c>
      <c r="DB1016" s="82">
        <f t="shared" si="118"/>
        <v>0</v>
      </c>
    </row>
    <row r="1017" spans="98:106" ht="19.5">
      <c r="CT1017" s="182">
        <f>'TABELA UNIFICADA 2024'!E956</f>
        <v>0</v>
      </c>
      <c r="CU1017" s="23">
        <f>'TABELA UNIFICADA 2024'!F956</f>
        <v>0</v>
      </c>
      <c r="CV1017" s="79" t="str">
        <f t="shared" si="112"/>
        <v>0</v>
      </c>
      <c r="CW1017" s="78">
        <f t="shared" si="113"/>
        <v>0</v>
      </c>
      <c r="CX1017" s="82">
        <f t="shared" si="114"/>
        <v>0</v>
      </c>
      <c r="CY1017" s="82">
        <f t="shared" si="115"/>
        <v>0</v>
      </c>
      <c r="CZ1017" s="82">
        <f t="shared" si="116"/>
        <v>0</v>
      </c>
      <c r="DA1017" s="82">
        <f t="shared" si="117"/>
        <v>0</v>
      </c>
      <c r="DB1017" s="82">
        <f t="shared" si="118"/>
        <v>0</v>
      </c>
    </row>
    <row r="1018" spans="98:106" ht="19.5">
      <c r="CT1018" s="182">
        <f>'TABELA UNIFICADA 2024'!E957</f>
        <v>0</v>
      </c>
      <c r="CU1018" s="23">
        <f>'TABELA UNIFICADA 2024'!F957</f>
        <v>0</v>
      </c>
      <c r="CV1018" s="79" t="str">
        <f t="shared" si="112"/>
        <v>0</v>
      </c>
      <c r="CW1018" s="78">
        <f t="shared" si="113"/>
        <v>0</v>
      </c>
      <c r="CX1018" s="82">
        <f t="shared" si="114"/>
        <v>0</v>
      </c>
      <c r="CY1018" s="82">
        <f t="shared" si="115"/>
        <v>0</v>
      </c>
      <c r="CZ1018" s="82">
        <f t="shared" si="116"/>
        <v>0</v>
      </c>
      <c r="DA1018" s="82">
        <f t="shared" si="117"/>
        <v>0</v>
      </c>
      <c r="DB1018" s="82">
        <f t="shared" si="118"/>
        <v>0</v>
      </c>
    </row>
    <row r="1019" spans="98:106" ht="19.5">
      <c r="CT1019" s="182">
        <f>'TABELA UNIFICADA 2024'!E958</f>
        <v>0</v>
      </c>
      <c r="CU1019" s="23">
        <f>'TABELA UNIFICADA 2024'!F958</f>
        <v>0</v>
      </c>
      <c r="CV1019" s="79" t="str">
        <f t="shared" si="112"/>
        <v>0</v>
      </c>
      <c r="CW1019" s="78">
        <f t="shared" si="113"/>
        <v>0</v>
      </c>
      <c r="CX1019" s="82">
        <f t="shared" si="114"/>
        <v>0</v>
      </c>
      <c r="CY1019" s="82">
        <f t="shared" si="115"/>
        <v>0</v>
      </c>
      <c r="CZ1019" s="82">
        <f t="shared" si="116"/>
        <v>0</v>
      </c>
      <c r="DA1019" s="82">
        <f t="shared" si="117"/>
        <v>0</v>
      </c>
      <c r="DB1019" s="82">
        <f t="shared" si="118"/>
        <v>0</v>
      </c>
    </row>
    <row r="1020" spans="98:106" ht="19.5">
      <c r="CT1020" s="182">
        <f>'TABELA UNIFICADA 2024'!E959</f>
        <v>0</v>
      </c>
      <c r="CU1020" s="23">
        <f>'TABELA UNIFICADA 2024'!F959</f>
        <v>0</v>
      </c>
      <c r="CV1020" s="79" t="str">
        <f t="shared" si="112"/>
        <v>0</v>
      </c>
      <c r="CW1020" s="78">
        <f t="shared" si="113"/>
        <v>0</v>
      </c>
      <c r="CX1020" s="82">
        <f t="shared" si="114"/>
        <v>0</v>
      </c>
      <c r="CY1020" s="82">
        <f t="shared" si="115"/>
        <v>0</v>
      </c>
      <c r="CZ1020" s="82">
        <f t="shared" si="116"/>
        <v>0</v>
      </c>
      <c r="DA1020" s="82">
        <f t="shared" si="117"/>
        <v>0</v>
      </c>
      <c r="DB1020" s="82">
        <f t="shared" si="118"/>
        <v>0</v>
      </c>
    </row>
    <row r="1021" spans="98:106" ht="19.5">
      <c r="CT1021" s="182">
        <f>'TABELA UNIFICADA 2024'!E960</f>
        <v>0</v>
      </c>
      <c r="CU1021" s="23">
        <f>'TABELA UNIFICADA 2024'!F960</f>
        <v>0</v>
      </c>
      <c r="CV1021" s="79" t="str">
        <f t="shared" si="112"/>
        <v>0</v>
      </c>
      <c r="CW1021" s="78">
        <f t="shared" si="113"/>
        <v>0</v>
      </c>
      <c r="CX1021" s="82">
        <f t="shared" si="114"/>
        <v>0</v>
      </c>
      <c r="CY1021" s="82">
        <f t="shared" si="115"/>
        <v>0</v>
      </c>
      <c r="CZ1021" s="82">
        <f t="shared" si="116"/>
        <v>0</v>
      </c>
      <c r="DA1021" s="82">
        <f t="shared" si="117"/>
        <v>0</v>
      </c>
      <c r="DB1021" s="82">
        <f t="shared" si="118"/>
        <v>0</v>
      </c>
    </row>
    <row r="1022" spans="98:106" ht="19.5">
      <c r="CT1022" s="182">
        <f>'TABELA UNIFICADA 2024'!E961</f>
        <v>0</v>
      </c>
      <c r="CU1022" s="23">
        <f>'TABELA UNIFICADA 2024'!F961</f>
        <v>0</v>
      </c>
      <c r="CV1022" s="79" t="str">
        <f t="shared" si="112"/>
        <v>0</v>
      </c>
      <c r="CW1022" s="78">
        <f t="shared" si="113"/>
        <v>0</v>
      </c>
      <c r="CX1022" s="82">
        <f t="shared" si="114"/>
        <v>0</v>
      </c>
      <c r="CY1022" s="82">
        <f t="shared" si="115"/>
        <v>0</v>
      </c>
      <c r="CZ1022" s="82">
        <f t="shared" si="116"/>
        <v>0</v>
      </c>
      <c r="DA1022" s="82">
        <f t="shared" si="117"/>
        <v>0</v>
      </c>
      <c r="DB1022" s="82">
        <f t="shared" si="118"/>
        <v>0</v>
      </c>
    </row>
    <row r="1023" spans="98:106" ht="19.5">
      <c r="CT1023" s="182">
        <f>'TABELA UNIFICADA 2024'!E962</f>
        <v>0</v>
      </c>
      <c r="CU1023" s="23">
        <f>'TABELA UNIFICADA 2024'!F962</f>
        <v>0</v>
      </c>
      <c r="CV1023" s="79" t="str">
        <f t="shared" si="112"/>
        <v>0</v>
      </c>
      <c r="CW1023" s="78">
        <f t="shared" si="113"/>
        <v>0</v>
      </c>
      <c r="CX1023" s="82">
        <f t="shared" si="114"/>
        <v>0</v>
      </c>
      <c r="CY1023" s="82">
        <f t="shared" si="115"/>
        <v>0</v>
      </c>
      <c r="CZ1023" s="82">
        <f t="shared" si="116"/>
        <v>0</v>
      </c>
      <c r="DA1023" s="82">
        <f t="shared" si="117"/>
        <v>0</v>
      </c>
      <c r="DB1023" s="82">
        <f t="shared" si="118"/>
        <v>0</v>
      </c>
    </row>
    <row r="1024" spans="98:106" ht="19.5">
      <c r="CT1024" s="182">
        <f>'TABELA UNIFICADA 2024'!E963</f>
        <v>0</v>
      </c>
      <c r="CU1024" s="23">
        <f>'TABELA UNIFICADA 2024'!F963</f>
        <v>0</v>
      </c>
      <c r="CV1024" s="79" t="str">
        <f t="shared" si="112"/>
        <v>0</v>
      </c>
      <c r="CW1024" s="78">
        <f t="shared" si="113"/>
        <v>0</v>
      </c>
      <c r="CX1024" s="82">
        <f t="shared" si="114"/>
        <v>0</v>
      </c>
      <c r="CY1024" s="82">
        <f t="shared" si="115"/>
        <v>0</v>
      </c>
      <c r="CZ1024" s="82">
        <f t="shared" si="116"/>
        <v>0</v>
      </c>
      <c r="DA1024" s="82">
        <f t="shared" si="117"/>
        <v>0</v>
      </c>
      <c r="DB1024" s="82">
        <f t="shared" si="118"/>
        <v>0</v>
      </c>
    </row>
    <row r="1025" spans="98:106" ht="19.5">
      <c r="CT1025" s="182">
        <f>'TABELA UNIFICADA 2024'!E964</f>
        <v>0</v>
      </c>
      <c r="CU1025" s="23">
        <f>'TABELA UNIFICADA 2024'!F964</f>
        <v>0</v>
      </c>
      <c r="CV1025" s="79" t="str">
        <f t="shared" si="112"/>
        <v>0</v>
      </c>
      <c r="CW1025" s="78">
        <f t="shared" si="113"/>
        <v>0</v>
      </c>
      <c r="CX1025" s="82">
        <f t="shared" si="114"/>
        <v>0</v>
      </c>
      <c r="CY1025" s="82">
        <f t="shared" si="115"/>
        <v>0</v>
      </c>
      <c r="CZ1025" s="82">
        <f t="shared" si="116"/>
        <v>0</v>
      </c>
      <c r="DA1025" s="82">
        <f t="shared" si="117"/>
        <v>0</v>
      </c>
      <c r="DB1025" s="82">
        <f t="shared" si="118"/>
        <v>0</v>
      </c>
    </row>
    <row r="1026" spans="98:106" ht="19.5">
      <c r="CT1026" s="182">
        <f>'TABELA UNIFICADA 2024'!E965</f>
        <v>0</v>
      </c>
      <c r="CU1026" s="23">
        <f>'TABELA UNIFICADA 2024'!F965</f>
        <v>0</v>
      </c>
      <c r="CV1026" s="79" t="str">
        <f t="shared" si="112"/>
        <v>0</v>
      </c>
      <c r="CW1026" s="78">
        <f t="shared" si="113"/>
        <v>0</v>
      </c>
      <c r="CX1026" s="82">
        <f t="shared" si="114"/>
        <v>0</v>
      </c>
      <c r="CY1026" s="82">
        <f t="shared" si="115"/>
        <v>0</v>
      </c>
      <c r="CZ1026" s="82">
        <f t="shared" si="116"/>
        <v>0</v>
      </c>
      <c r="DA1026" s="82">
        <f t="shared" si="117"/>
        <v>0</v>
      </c>
      <c r="DB1026" s="82">
        <f t="shared" si="118"/>
        <v>0</v>
      </c>
    </row>
    <row r="1027" spans="98:106" ht="19.5">
      <c r="CT1027" s="182">
        <f>'TABELA UNIFICADA 2024'!E966</f>
        <v>0</v>
      </c>
      <c r="CU1027" s="23">
        <f>'TABELA UNIFICADA 2024'!F966</f>
        <v>0</v>
      </c>
      <c r="CV1027" s="79" t="str">
        <f t="shared" si="112"/>
        <v>0</v>
      </c>
      <c r="CW1027" s="78">
        <f t="shared" si="113"/>
        <v>0</v>
      </c>
      <c r="CX1027" s="82">
        <f t="shared" si="114"/>
        <v>0</v>
      </c>
      <c r="CY1027" s="82">
        <f t="shared" si="115"/>
        <v>0</v>
      </c>
      <c r="CZ1027" s="82">
        <f t="shared" si="116"/>
        <v>0</v>
      </c>
      <c r="DA1027" s="82">
        <f t="shared" si="117"/>
        <v>0</v>
      </c>
      <c r="DB1027" s="82">
        <f t="shared" si="118"/>
        <v>0</v>
      </c>
    </row>
    <row r="1028" spans="98:106" ht="19.5">
      <c r="CT1028" s="182">
        <f>'TABELA UNIFICADA 2024'!E967</f>
        <v>0</v>
      </c>
      <c r="CU1028" s="23">
        <f>'TABELA UNIFICADA 2024'!F967</f>
        <v>0</v>
      </c>
      <c r="CV1028" s="79" t="str">
        <f t="shared" si="112"/>
        <v>0</v>
      </c>
      <c r="CW1028" s="78">
        <f t="shared" si="113"/>
        <v>0</v>
      </c>
      <c r="CX1028" s="82">
        <f t="shared" si="114"/>
        <v>0</v>
      </c>
      <c r="CY1028" s="82">
        <f t="shared" si="115"/>
        <v>0</v>
      </c>
      <c r="CZ1028" s="82">
        <f t="shared" si="116"/>
        <v>0</v>
      </c>
      <c r="DA1028" s="82">
        <f t="shared" si="117"/>
        <v>0</v>
      </c>
      <c r="DB1028" s="82">
        <f t="shared" si="118"/>
        <v>0</v>
      </c>
    </row>
    <row r="1029" spans="98:106" ht="19.5">
      <c r="CT1029" s="182">
        <f>'TABELA UNIFICADA 2024'!E968</f>
        <v>0</v>
      </c>
      <c r="CU1029" s="23">
        <f>'TABELA UNIFICADA 2024'!F968</f>
        <v>0</v>
      </c>
      <c r="CV1029" s="79" t="str">
        <f t="shared" si="112"/>
        <v>0</v>
      </c>
      <c r="CW1029" s="78">
        <f t="shared" si="113"/>
        <v>0</v>
      </c>
      <c r="CX1029" s="82">
        <f t="shared" si="114"/>
        <v>0</v>
      </c>
      <c r="CY1029" s="82">
        <f t="shared" si="115"/>
        <v>0</v>
      </c>
      <c r="CZ1029" s="82">
        <f t="shared" si="116"/>
        <v>0</v>
      </c>
      <c r="DA1029" s="82">
        <f t="shared" si="117"/>
        <v>0</v>
      </c>
      <c r="DB1029" s="82">
        <f t="shared" si="118"/>
        <v>0</v>
      </c>
    </row>
    <row r="1030" spans="98:106" ht="19.5">
      <c r="CT1030" s="182">
        <f>'TABELA UNIFICADA 2024'!E969</f>
        <v>0</v>
      </c>
      <c r="CU1030" s="23">
        <f>'TABELA UNIFICADA 2024'!F969</f>
        <v>0</v>
      </c>
      <c r="CV1030" s="79" t="str">
        <f t="shared" si="112"/>
        <v>0</v>
      </c>
      <c r="CW1030" s="78">
        <f t="shared" si="113"/>
        <v>0</v>
      </c>
      <c r="CX1030" s="82">
        <f t="shared" si="114"/>
        <v>0</v>
      </c>
      <c r="CY1030" s="82">
        <f t="shared" si="115"/>
        <v>0</v>
      </c>
      <c r="CZ1030" s="82">
        <f t="shared" si="116"/>
        <v>0</v>
      </c>
      <c r="DA1030" s="82">
        <f t="shared" si="117"/>
        <v>0</v>
      </c>
      <c r="DB1030" s="82">
        <f t="shared" si="118"/>
        <v>0</v>
      </c>
    </row>
    <row r="1031" spans="98:106" ht="19.5">
      <c r="CT1031" s="182">
        <f>'TABELA UNIFICADA 2024'!E970</f>
        <v>0</v>
      </c>
      <c r="CU1031" s="23">
        <f>'TABELA UNIFICADA 2024'!F970</f>
        <v>0</v>
      </c>
      <c r="CV1031" s="79" t="str">
        <f t="shared" si="112"/>
        <v>0</v>
      </c>
      <c r="CW1031" s="78">
        <f t="shared" si="113"/>
        <v>0</v>
      </c>
      <c r="CX1031" s="82">
        <f t="shared" si="114"/>
        <v>0</v>
      </c>
      <c r="CY1031" s="82">
        <f t="shared" si="115"/>
        <v>0</v>
      </c>
      <c r="CZ1031" s="82">
        <f t="shared" si="116"/>
        <v>0</v>
      </c>
      <c r="DA1031" s="82">
        <f t="shared" si="117"/>
        <v>0</v>
      </c>
      <c r="DB1031" s="82">
        <f t="shared" si="118"/>
        <v>0</v>
      </c>
    </row>
    <row r="1032" spans="98:106" ht="19.5">
      <c r="CT1032" s="182">
        <f>'TABELA UNIFICADA 2024'!E971</f>
        <v>0</v>
      </c>
      <c r="CU1032" s="23">
        <f>'TABELA UNIFICADA 2024'!F971</f>
        <v>0</v>
      </c>
      <c r="CV1032" s="79" t="str">
        <f t="shared" si="112"/>
        <v>0</v>
      </c>
      <c r="CW1032" s="78">
        <f t="shared" si="113"/>
        <v>0</v>
      </c>
      <c r="CX1032" s="82">
        <f t="shared" si="114"/>
        <v>0</v>
      </c>
      <c r="CY1032" s="82">
        <f t="shared" si="115"/>
        <v>0</v>
      </c>
      <c r="CZ1032" s="82">
        <f t="shared" si="116"/>
        <v>0</v>
      </c>
      <c r="DA1032" s="82">
        <f t="shared" si="117"/>
        <v>0</v>
      </c>
      <c r="DB1032" s="82">
        <f t="shared" si="118"/>
        <v>0</v>
      </c>
    </row>
    <row r="1033" spans="98:106" ht="19.5">
      <c r="CT1033" s="182">
        <f>'TABELA UNIFICADA 2024'!E972</f>
        <v>0</v>
      </c>
      <c r="CU1033" s="23">
        <f>'TABELA UNIFICADA 2024'!F972</f>
        <v>0</v>
      </c>
      <c r="CV1033" s="79" t="str">
        <f t="shared" si="112"/>
        <v>0</v>
      </c>
      <c r="CW1033" s="78">
        <f t="shared" si="113"/>
        <v>0</v>
      </c>
      <c r="CX1033" s="82">
        <f t="shared" si="114"/>
        <v>0</v>
      </c>
      <c r="CY1033" s="82">
        <f t="shared" si="115"/>
        <v>0</v>
      </c>
      <c r="CZ1033" s="82">
        <f t="shared" si="116"/>
        <v>0</v>
      </c>
      <c r="DA1033" s="82">
        <f t="shared" si="117"/>
        <v>0</v>
      </c>
      <c r="DB1033" s="82">
        <f t="shared" si="118"/>
        <v>0</v>
      </c>
    </row>
    <row r="1034" spans="98:106" ht="19.5">
      <c r="CT1034" s="182">
        <f>'TABELA UNIFICADA 2024'!E973</f>
        <v>0</v>
      </c>
      <c r="CU1034" s="23">
        <f>'TABELA UNIFICADA 2024'!F973</f>
        <v>0</v>
      </c>
      <c r="CV1034" s="79" t="str">
        <f t="shared" si="112"/>
        <v>0</v>
      </c>
      <c r="CW1034" s="78">
        <f t="shared" si="113"/>
        <v>0</v>
      </c>
      <c r="CX1034" s="82">
        <f t="shared" si="114"/>
        <v>0</v>
      </c>
      <c r="CY1034" s="82">
        <f t="shared" si="115"/>
        <v>0</v>
      </c>
      <c r="CZ1034" s="82">
        <f t="shared" si="116"/>
        <v>0</v>
      </c>
      <c r="DA1034" s="82">
        <f t="shared" si="117"/>
        <v>0</v>
      </c>
      <c r="DB1034" s="82">
        <f t="shared" si="118"/>
        <v>0</v>
      </c>
    </row>
    <row r="1035" spans="98:106" ht="19.5">
      <c r="CT1035" s="182">
        <f>'TABELA UNIFICADA 2024'!E974</f>
        <v>0</v>
      </c>
      <c r="CU1035" s="23">
        <f>'TABELA UNIFICADA 2024'!F974</f>
        <v>0</v>
      </c>
      <c r="CV1035" s="79" t="str">
        <f t="shared" si="112"/>
        <v>0</v>
      </c>
      <c r="CW1035" s="78">
        <f t="shared" si="113"/>
        <v>0</v>
      </c>
      <c r="CX1035" s="82">
        <f t="shared" si="114"/>
        <v>0</v>
      </c>
      <c r="CY1035" s="82">
        <f t="shared" si="115"/>
        <v>0</v>
      </c>
      <c r="CZ1035" s="82">
        <f t="shared" si="116"/>
        <v>0</v>
      </c>
      <c r="DA1035" s="82">
        <f t="shared" si="117"/>
        <v>0</v>
      </c>
      <c r="DB1035" s="82">
        <f t="shared" si="118"/>
        <v>0</v>
      </c>
    </row>
    <row r="1036" spans="98:106" ht="19.5">
      <c r="CT1036" s="182">
        <f>'TABELA UNIFICADA 2024'!E975</f>
        <v>0</v>
      </c>
      <c r="CU1036" s="23">
        <f>'TABELA UNIFICADA 2024'!F975</f>
        <v>0</v>
      </c>
      <c r="CV1036" s="79" t="str">
        <f t="shared" si="112"/>
        <v>0</v>
      </c>
      <c r="CW1036" s="78">
        <f t="shared" si="113"/>
        <v>0</v>
      </c>
      <c r="CX1036" s="82">
        <f t="shared" si="114"/>
        <v>0</v>
      </c>
      <c r="CY1036" s="82">
        <f t="shared" si="115"/>
        <v>0</v>
      </c>
      <c r="CZ1036" s="82">
        <f t="shared" si="116"/>
        <v>0</v>
      </c>
      <c r="DA1036" s="82">
        <f t="shared" si="117"/>
        <v>0</v>
      </c>
      <c r="DB1036" s="82">
        <f t="shared" si="118"/>
        <v>0</v>
      </c>
    </row>
    <row r="1037" spans="98:106" ht="19.5">
      <c r="CT1037" s="182">
        <f>'TABELA UNIFICADA 2024'!E976</f>
        <v>0</v>
      </c>
      <c r="CU1037" s="23">
        <f>'TABELA UNIFICADA 2024'!F976</f>
        <v>0</v>
      </c>
      <c r="CV1037" s="79" t="str">
        <f t="shared" si="112"/>
        <v>0</v>
      </c>
      <c r="CW1037" s="78">
        <f t="shared" si="113"/>
        <v>0</v>
      </c>
      <c r="CX1037" s="82">
        <f t="shared" si="114"/>
        <v>0</v>
      </c>
      <c r="CY1037" s="82">
        <f t="shared" si="115"/>
        <v>0</v>
      </c>
      <c r="CZ1037" s="82">
        <f t="shared" si="116"/>
        <v>0</v>
      </c>
      <c r="DA1037" s="82">
        <f t="shared" si="117"/>
        <v>0</v>
      </c>
      <c r="DB1037" s="82">
        <f t="shared" si="118"/>
        <v>0</v>
      </c>
    </row>
    <row r="1038" spans="98:106" ht="19.5">
      <c r="CT1038" s="182">
        <f>'TABELA UNIFICADA 2024'!E977</f>
        <v>0</v>
      </c>
      <c r="CU1038" s="23">
        <f>'TABELA UNIFICADA 2024'!F977</f>
        <v>0</v>
      </c>
      <c r="CV1038" s="79" t="str">
        <f t="shared" si="112"/>
        <v>0</v>
      </c>
      <c r="CW1038" s="78">
        <f t="shared" si="113"/>
        <v>0</v>
      </c>
      <c r="CX1038" s="82">
        <f t="shared" si="114"/>
        <v>0</v>
      </c>
      <c r="CY1038" s="82">
        <f t="shared" si="115"/>
        <v>0</v>
      </c>
      <c r="CZ1038" s="82">
        <f t="shared" si="116"/>
        <v>0</v>
      </c>
      <c r="DA1038" s="82">
        <f t="shared" si="117"/>
        <v>0</v>
      </c>
      <c r="DB1038" s="82">
        <f t="shared" si="118"/>
        <v>0</v>
      </c>
    </row>
    <row r="1039" spans="98:106" ht="19.5">
      <c r="CT1039" s="182">
        <f>'TABELA UNIFICADA 2024'!E978</f>
        <v>0</v>
      </c>
      <c r="CU1039" s="23">
        <f>'TABELA UNIFICADA 2024'!F978</f>
        <v>0</v>
      </c>
      <c r="CV1039" s="79" t="str">
        <f t="shared" si="112"/>
        <v>0</v>
      </c>
      <c r="CW1039" s="78">
        <f t="shared" si="113"/>
        <v>0</v>
      </c>
      <c r="CX1039" s="82">
        <f t="shared" si="114"/>
        <v>0</v>
      </c>
      <c r="CY1039" s="82">
        <f t="shared" si="115"/>
        <v>0</v>
      </c>
      <c r="CZ1039" s="82">
        <f t="shared" si="116"/>
        <v>0</v>
      </c>
      <c r="DA1039" s="82">
        <f t="shared" si="117"/>
        <v>0</v>
      </c>
      <c r="DB1039" s="82">
        <f t="shared" si="118"/>
        <v>0</v>
      </c>
    </row>
    <row r="1040" spans="98:106" ht="19.5">
      <c r="CT1040" s="182">
        <f>'TABELA UNIFICADA 2024'!E979</f>
        <v>0</v>
      </c>
      <c r="CU1040" s="23">
        <f>'TABELA UNIFICADA 2024'!F979</f>
        <v>0</v>
      </c>
      <c r="CV1040" s="79" t="str">
        <f t="shared" si="112"/>
        <v>0</v>
      </c>
      <c r="CW1040" s="78">
        <f t="shared" si="113"/>
        <v>0</v>
      </c>
      <c r="CX1040" s="82">
        <f t="shared" si="114"/>
        <v>0</v>
      </c>
      <c r="CY1040" s="82">
        <f t="shared" si="115"/>
        <v>0</v>
      </c>
      <c r="CZ1040" s="82">
        <f t="shared" si="116"/>
        <v>0</v>
      </c>
      <c r="DA1040" s="82">
        <f t="shared" si="117"/>
        <v>0</v>
      </c>
      <c r="DB1040" s="82">
        <f t="shared" si="118"/>
        <v>0</v>
      </c>
    </row>
    <row r="1041" spans="98:106" ht="19.5">
      <c r="CT1041" s="182">
        <f>'TABELA UNIFICADA 2024'!E980</f>
        <v>0</v>
      </c>
      <c r="CU1041" s="23">
        <f>'TABELA UNIFICADA 2024'!F980</f>
        <v>0</v>
      </c>
      <c r="CV1041" s="79" t="str">
        <f t="shared" si="112"/>
        <v>0</v>
      </c>
      <c r="CW1041" s="78">
        <f t="shared" si="113"/>
        <v>0</v>
      </c>
      <c r="CX1041" s="82">
        <f t="shared" si="114"/>
        <v>0</v>
      </c>
      <c r="CY1041" s="82">
        <f t="shared" si="115"/>
        <v>0</v>
      </c>
      <c r="CZ1041" s="82">
        <f t="shared" si="116"/>
        <v>0</v>
      </c>
      <c r="DA1041" s="82">
        <f t="shared" si="117"/>
        <v>0</v>
      </c>
      <c r="DB1041" s="82">
        <f t="shared" si="118"/>
        <v>0</v>
      </c>
    </row>
    <row r="1042" spans="98:106" ht="19.5">
      <c r="CT1042" s="182">
        <f>'TABELA UNIFICADA 2024'!E981</f>
        <v>0</v>
      </c>
      <c r="CU1042" s="23">
        <f>'TABELA UNIFICADA 2024'!F981</f>
        <v>0</v>
      </c>
      <c r="CV1042" s="79" t="str">
        <f t="shared" si="112"/>
        <v>0</v>
      </c>
      <c r="CW1042" s="78">
        <f t="shared" si="113"/>
        <v>0</v>
      </c>
      <c r="CX1042" s="82">
        <f t="shared" si="114"/>
        <v>0</v>
      </c>
      <c r="CY1042" s="82">
        <f t="shared" si="115"/>
        <v>0</v>
      </c>
      <c r="CZ1042" s="82">
        <f t="shared" si="116"/>
        <v>0</v>
      </c>
      <c r="DA1042" s="82">
        <f t="shared" si="117"/>
        <v>0</v>
      </c>
      <c r="DB1042" s="82">
        <f t="shared" si="118"/>
        <v>0</v>
      </c>
    </row>
    <row r="1043" spans="98:106" ht="19.5">
      <c r="CT1043" s="182">
        <f>'TABELA UNIFICADA 2024'!E982</f>
        <v>0</v>
      </c>
      <c r="CU1043" s="23">
        <f>'TABELA UNIFICADA 2024'!F982</f>
        <v>0</v>
      </c>
      <c r="CV1043" s="79" t="str">
        <f t="shared" si="112"/>
        <v>0</v>
      </c>
      <c r="CW1043" s="78">
        <f t="shared" si="113"/>
        <v>0</v>
      </c>
      <c r="CX1043" s="82">
        <f t="shared" si="114"/>
        <v>0</v>
      </c>
      <c r="CY1043" s="82">
        <f t="shared" si="115"/>
        <v>0</v>
      </c>
      <c r="CZ1043" s="82">
        <f t="shared" si="116"/>
        <v>0</v>
      </c>
      <c r="DA1043" s="82">
        <f t="shared" si="117"/>
        <v>0</v>
      </c>
      <c r="DB1043" s="82">
        <f t="shared" si="118"/>
        <v>0</v>
      </c>
    </row>
    <row r="1044" spans="98:106" ht="19.5">
      <c r="CT1044" s="182">
        <f>'TABELA UNIFICADA 2024'!E983</f>
        <v>0</v>
      </c>
      <c r="CU1044" s="23">
        <f>'TABELA UNIFICADA 2024'!F983</f>
        <v>0</v>
      </c>
      <c r="CV1044" s="79" t="str">
        <f t="shared" si="112"/>
        <v>0</v>
      </c>
      <c r="CW1044" s="78">
        <f t="shared" si="113"/>
        <v>0</v>
      </c>
      <c r="CX1044" s="82">
        <f t="shared" si="114"/>
        <v>0</v>
      </c>
      <c r="CY1044" s="82">
        <f t="shared" si="115"/>
        <v>0</v>
      </c>
      <c r="CZ1044" s="82">
        <f t="shared" si="116"/>
        <v>0</v>
      </c>
      <c r="DA1044" s="82">
        <f t="shared" si="117"/>
        <v>0</v>
      </c>
      <c r="DB1044" s="82">
        <f t="shared" si="118"/>
        <v>0</v>
      </c>
    </row>
    <row r="1045" spans="98:106" ht="19.5">
      <c r="CT1045" s="182">
        <f>'TABELA UNIFICADA 2024'!E984</f>
        <v>0</v>
      </c>
      <c r="CU1045" s="23">
        <f>'TABELA UNIFICADA 2024'!F984</f>
        <v>0</v>
      </c>
      <c r="CV1045" s="79" t="str">
        <f t="shared" si="112"/>
        <v>0</v>
      </c>
      <c r="CW1045" s="78">
        <f t="shared" si="113"/>
        <v>0</v>
      </c>
      <c r="CX1045" s="82">
        <f t="shared" si="114"/>
        <v>0</v>
      </c>
      <c r="CY1045" s="82">
        <f t="shared" si="115"/>
        <v>0</v>
      </c>
      <c r="CZ1045" s="82">
        <f t="shared" si="116"/>
        <v>0</v>
      </c>
      <c r="DA1045" s="82">
        <f t="shared" si="117"/>
        <v>0</v>
      </c>
      <c r="DB1045" s="82">
        <f t="shared" si="118"/>
        <v>0</v>
      </c>
    </row>
    <row r="1046" spans="98:106" ht="19.5">
      <c r="CT1046" s="182">
        <f>'TABELA UNIFICADA 2024'!E985</f>
        <v>0</v>
      </c>
      <c r="CU1046" s="23">
        <f>'TABELA UNIFICADA 2024'!F985</f>
        <v>0</v>
      </c>
      <c r="CV1046" s="79" t="str">
        <f t="shared" si="112"/>
        <v>0</v>
      </c>
      <c r="CW1046" s="78">
        <f t="shared" si="113"/>
        <v>0</v>
      </c>
      <c r="CX1046" s="82">
        <f t="shared" si="114"/>
        <v>0</v>
      </c>
      <c r="CY1046" s="82">
        <f t="shared" si="115"/>
        <v>0</v>
      </c>
      <c r="CZ1046" s="82">
        <f t="shared" si="116"/>
        <v>0</v>
      </c>
      <c r="DA1046" s="82">
        <f t="shared" si="117"/>
        <v>0</v>
      </c>
      <c r="DB1046" s="82">
        <f t="shared" si="118"/>
        <v>0</v>
      </c>
    </row>
    <row r="1047" spans="98:106" ht="19.5">
      <c r="CT1047" s="182">
        <f>'TABELA UNIFICADA 2024'!E986</f>
        <v>0</v>
      </c>
      <c r="CU1047" s="23">
        <f>'TABELA UNIFICADA 2024'!F986</f>
        <v>0</v>
      </c>
      <c r="CV1047" s="79" t="str">
        <f t="shared" si="112"/>
        <v>0</v>
      </c>
      <c r="CW1047" s="78">
        <f t="shared" si="113"/>
        <v>0</v>
      </c>
      <c r="CX1047" s="82">
        <f t="shared" si="114"/>
        <v>0</v>
      </c>
      <c r="CY1047" s="82">
        <f t="shared" si="115"/>
        <v>0</v>
      </c>
      <c r="CZ1047" s="82">
        <f t="shared" si="116"/>
        <v>0</v>
      </c>
      <c r="DA1047" s="82">
        <f t="shared" si="117"/>
        <v>0</v>
      </c>
      <c r="DB1047" s="82">
        <f t="shared" si="118"/>
        <v>0</v>
      </c>
    </row>
    <row r="1048" spans="98:106" ht="19.5">
      <c r="CT1048" s="182">
        <f>'TABELA UNIFICADA 2024'!E987</f>
        <v>0</v>
      </c>
      <c r="CU1048" s="23">
        <f>'TABELA UNIFICADA 2024'!F987</f>
        <v>0</v>
      </c>
      <c r="CV1048" s="79" t="str">
        <f t="shared" si="112"/>
        <v>0</v>
      </c>
      <c r="CW1048" s="78">
        <f t="shared" si="113"/>
        <v>0</v>
      </c>
      <c r="CX1048" s="82">
        <f t="shared" si="114"/>
        <v>0</v>
      </c>
      <c r="CY1048" s="82">
        <f t="shared" si="115"/>
        <v>0</v>
      </c>
      <c r="CZ1048" s="82">
        <f t="shared" si="116"/>
        <v>0</v>
      </c>
      <c r="DA1048" s="82">
        <f t="shared" si="117"/>
        <v>0</v>
      </c>
      <c r="DB1048" s="82">
        <f t="shared" si="118"/>
        <v>0</v>
      </c>
    </row>
    <row r="1049" spans="98:106" ht="19.5">
      <c r="CT1049" s="182">
        <f>'TABELA UNIFICADA 2024'!E988</f>
        <v>0</v>
      </c>
      <c r="CU1049" s="23">
        <f>'TABELA UNIFICADA 2024'!F988</f>
        <v>0</v>
      </c>
      <c r="CV1049" s="79" t="str">
        <f t="shared" si="112"/>
        <v>0</v>
      </c>
      <c r="CW1049" s="78">
        <f t="shared" si="113"/>
        <v>0</v>
      </c>
      <c r="CX1049" s="82">
        <f t="shared" si="114"/>
        <v>0</v>
      </c>
      <c r="CY1049" s="82">
        <f t="shared" si="115"/>
        <v>0</v>
      </c>
      <c r="CZ1049" s="82">
        <f t="shared" si="116"/>
        <v>0</v>
      </c>
      <c r="DA1049" s="82">
        <f t="shared" si="117"/>
        <v>0</v>
      </c>
      <c r="DB1049" s="82">
        <f t="shared" si="118"/>
        <v>0</v>
      </c>
    </row>
    <row r="1050" spans="98:106" ht="19.5">
      <c r="CT1050" s="182">
        <f>'TABELA UNIFICADA 2024'!E989</f>
        <v>0</v>
      </c>
      <c r="CU1050" s="23">
        <f>'TABELA UNIFICADA 2024'!F989</f>
        <v>0</v>
      </c>
      <c r="CV1050" s="79" t="str">
        <f t="shared" si="112"/>
        <v>0</v>
      </c>
      <c r="CW1050" s="78">
        <f t="shared" si="113"/>
        <v>0</v>
      </c>
      <c r="CX1050" s="82">
        <f t="shared" si="114"/>
        <v>0</v>
      </c>
      <c r="CY1050" s="82">
        <f t="shared" si="115"/>
        <v>0</v>
      </c>
      <c r="CZ1050" s="82">
        <f t="shared" si="116"/>
        <v>0</v>
      </c>
      <c r="DA1050" s="82">
        <f t="shared" si="117"/>
        <v>0</v>
      </c>
      <c r="DB1050" s="82">
        <f t="shared" si="118"/>
        <v>0</v>
      </c>
    </row>
    <row r="1051" spans="98:106" ht="19.5">
      <c r="CT1051" s="182">
        <f>'TABELA UNIFICADA 2024'!E990</f>
        <v>0</v>
      </c>
      <c r="CU1051" s="23">
        <f>'TABELA UNIFICADA 2024'!F990</f>
        <v>0</v>
      </c>
      <c r="CV1051" s="79" t="str">
        <f t="shared" si="112"/>
        <v>0</v>
      </c>
      <c r="CW1051" s="78">
        <f t="shared" si="113"/>
        <v>0</v>
      </c>
      <c r="CX1051" s="82">
        <f t="shared" si="114"/>
        <v>0</v>
      </c>
      <c r="CY1051" s="82">
        <f t="shared" si="115"/>
        <v>0</v>
      </c>
      <c r="CZ1051" s="82">
        <f t="shared" si="116"/>
        <v>0</v>
      </c>
      <c r="DA1051" s="82">
        <f t="shared" si="117"/>
        <v>0</v>
      </c>
      <c r="DB1051" s="82">
        <f t="shared" si="118"/>
        <v>0</v>
      </c>
    </row>
    <row r="1052" spans="98:106" ht="19.5">
      <c r="CT1052" s="182">
        <f>'TABELA UNIFICADA 2024'!E991</f>
        <v>0</v>
      </c>
      <c r="CU1052" s="23">
        <f>'TABELA UNIFICADA 2024'!F991</f>
        <v>0</v>
      </c>
      <c r="CV1052" s="79" t="str">
        <f t="shared" si="112"/>
        <v>0</v>
      </c>
      <c r="CW1052" s="78">
        <f t="shared" si="113"/>
        <v>0</v>
      </c>
      <c r="CX1052" s="82">
        <f t="shared" si="114"/>
        <v>0</v>
      </c>
      <c r="CY1052" s="82">
        <f t="shared" si="115"/>
        <v>0</v>
      </c>
      <c r="CZ1052" s="82">
        <f t="shared" si="116"/>
        <v>0</v>
      </c>
      <c r="DA1052" s="82">
        <f t="shared" si="117"/>
        <v>0</v>
      </c>
      <c r="DB1052" s="82">
        <f t="shared" si="118"/>
        <v>0</v>
      </c>
    </row>
    <row r="1053" spans="98:106" ht="19.5">
      <c r="CT1053" s="182">
        <f>'TABELA UNIFICADA 2024'!E992</f>
        <v>0</v>
      </c>
      <c r="CU1053" s="23">
        <f>'TABELA UNIFICADA 2024'!F992</f>
        <v>0</v>
      </c>
      <c r="CV1053" s="79" t="str">
        <f t="shared" si="112"/>
        <v>0</v>
      </c>
      <c r="CW1053" s="78">
        <f t="shared" si="113"/>
        <v>0</v>
      </c>
      <c r="CX1053" s="82">
        <f t="shared" si="114"/>
        <v>0</v>
      </c>
      <c r="CY1053" s="82">
        <f t="shared" si="115"/>
        <v>0</v>
      </c>
      <c r="CZ1053" s="82">
        <f t="shared" si="116"/>
        <v>0</v>
      </c>
      <c r="DA1053" s="82">
        <f t="shared" si="117"/>
        <v>0</v>
      </c>
      <c r="DB1053" s="82">
        <f t="shared" si="118"/>
        <v>0</v>
      </c>
    </row>
    <row r="1054" spans="98:106" ht="19.5">
      <c r="CT1054" s="182">
        <f>'TABELA UNIFICADA 2024'!E993</f>
        <v>0</v>
      </c>
      <c r="CU1054" s="23">
        <f>'TABELA UNIFICADA 2024'!F993</f>
        <v>0</v>
      </c>
      <c r="CV1054" s="79" t="str">
        <f t="shared" si="112"/>
        <v>0</v>
      </c>
      <c r="CW1054" s="78">
        <f t="shared" si="113"/>
        <v>0</v>
      </c>
      <c r="CX1054" s="82">
        <f t="shared" si="114"/>
        <v>0</v>
      </c>
      <c r="CY1054" s="82">
        <f t="shared" si="115"/>
        <v>0</v>
      </c>
      <c r="CZ1054" s="82">
        <f t="shared" si="116"/>
        <v>0</v>
      </c>
      <c r="DA1054" s="82">
        <f t="shared" si="117"/>
        <v>0</v>
      </c>
      <c r="DB1054" s="82">
        <f t="shared" si="118"/>
        <v>0</v>
      </c>
    </row>
    <row r="1055" spans="98:106" ht="19.5">
      <c r="CT1055" s="182">
        <f>'TABELA UNIFICADA 2024'!E994</f>
        <v>0</v>
      </c>
      <c r="CU1055" s="23">
        <f>'TABELA UNIFICADA 2024'!F994</f>
        <v>0</v>
      </c>
      <c r="CV1055" s="79" t="str">
        <f t="shared" si="112"/>
        <v>0</v>
      </c>
      <c r="CW1055" s="78">
        <f t="shared" si="113"/>
        <v>0</v>
      </c>
      <c r="CX1055" s="82">
        <f t="shared" si="114"/>
        <v>0</v>
      </c>
      <c r="CY1055" s="82">
        <f t="shared" si="115"/>
        <v>0</v>
      </c>
      <c r="CZ1055" s="82">
        <f t="shared" si="116"/>
        <v>0</v>
      </c>
      <c r="DA1055" s="82">
        <f t="shared" si="117"/>
        <v>0</v>
      </c>
      <c r="DB1055" s="82">
        <f t="shared" si="118"/>
        <v>0</v>
      </c>
    </row>
    <row r="1056" spans="98:106" ht="19.5">
      <c r="CT1056" s="182">
        <f>'TABELA UNIFICADA 2024'!E995</f>
        <v>0</v>
      </c>
      <c r="CU1056" s="23">
        <f>'TABELA UNIFICADA 2024'!F995</f>
        <v>0</v>
      </c>
      <c r="CV1056" s="79" t="str">
        <f t="shared" si="112"/>
        <v>0</v>
      </c>
      <c r="CW1056" s="78">
        <f t="shared" si="113"/>
        <v>0</v>
      </c>
      <c r="CX1056" s="82">
        <f t="shared" si="114"/>
        <v>0</v>
      </c>
      <c r="CY1056" s="82">
        <f t="shared" si="115"/>
        <v>0</v>
      </c>
      <c r="CZ1056" s="82">
        <f t="shared" si="116"/>
        <v>0</v>
      </c>
      <c r="DA1056" s="82">
        <f t="shared" si="117"/>
        <v>0</v>
      </c>
      <c r="DB1056" s="82">
        <f t="shared" si="118"/>
        <v>0</v>
      </c>
    </row>
    <row r="1057" spans="98:106" ht="19.5">
      <c r="CT1057" s="182">
        <f>'TABELA UNIFICADA 2024'!E996</f>
        <v>0</v>
      </c>
      <c r="CU1057" s="23">
        <f>'TABELA UNIFICADA 2024'!F996</f>
        <v>0</v>
      </c>
      <c r="CV1057" s="79" t="str">
        <f t="shared" si="112"/>
        <v>0</v>
      </c>
      <c r="CW1057" s="78">
        <f t="shared" si="113"/>
        <v>0</v>
      </c>
      <c r="CX1057" s="82">
        <f t="shared" si="114"/>
        <v>0</v>
      </c>
      <c r="CY1057" s="82">
        <f t="shared" si="115"/>
        <v>0</v>
      </c>
      <c r="CZ1057" s="82">
        <f t="shared" si="116"/>
        <v>0</v>
      </c>
      <c r="DA1057" s="82">
        <f t="shared" si="117"/>
        <v>0</v>
      </c>
      <c r="DB1057" s="82">
        <f t="shared" si="118"/>
        <v>0</v>
      </c>
    </row>
    <row r="1058" spans="98:106" ht="19.5">
      <c r="CT1058" s="182">
        <f>'TABELA UNIFICADA 2024'!E997</f>
        <v>0</v>
      </c>
      <c r="CU1058" s="23">
        <f>'TABELA UNIFICADA 2024'!F997</f>
        <v>0</v>
      </c>
      <c r="CV1058" s="79" t="str">
        <f t="shared" si="112"/>
        <v>0</v>
      </c>
      <c r="CW1058" s="78">
        <f t="shared" si="113"/>
        <v>0</v>
      </c>
      <c r="CX1058" s="82">
        <f t="shared" si="114"/>
        <v>0</v>
      </c>
      <c r="CY1058" s="82">
        <f t="shared" si="115"/>
        <v>0</v>
      </c>
      <c r="CZ1058" s="82">
        <f t="shared" si="116"/>
        <v>0</v>
      </c>
      <c r="DA1058" s="82">
        <f t="shared" si="117"/>
        <v>0</v>
      </c>
      <c r="DB1058" s="82">
        <f t="shared" si="118"/>
        <v>0</v>
      </c>
    </row>
    <row r="1059" spans="98:106" ht="19.5">
      <c r="CT1059" s="182">
        <f>'TABELA UNIFICADA 2024'!E998</f>
        <v>0</v>
      </c>
      <c r="CU1059" s="23">
        <f>'TABELA UNIFICADA 2024'!F998</f>
        <v>0</v>
      </c>
      <c r="CV1059" s="79" t="str">
        <f t="shared" si="112"/>
        <v>0</v>
      </c>
      <c r="CW1059" s="78">
        <f t="shared" si="113"/>
        <v>0</v>
      </c>
      <c r="CX1059" s="82">
        <f t="shared" si="114"/>
        <v>0</v>
      </c>
      <c r="CY1059" s="82">
        <f t="shared" si="115"/>
        <v>0</v>
      </c>
      <c r="CZ1059" s="82">
        <f t="shared" si="116"/>
        <v>0</v>
      </c>
      <c r="DA1059" s="82">
        <f t="shared" si="117"/>
        <v>0</v>
      </c>
      <c r="DB1059" s="82">
        <f t="shared" si="118"/>
        <v>0</v>
      </c>
    </row>
    <row r="1060" spans="98:106" ht="19.5">
      <c r="CT1060" s="182">
        <f>'TABELA UNIFICADA 2024'!E999</f>
        <v>0</v>
      </c>
      <c r="CU1060" s="23">
        <f>'TABELA UNIFICADA 2024'!F999</f>
        <v>0</v>
      </c>
      <c r="CV1060" s="79" t="str">
        <f t="shared" si="112"/>
        <v>0</v>
      </c>
      <c r="CW1060" s="78">
        <f t="shared" si="113"/>
        <v>0</v>
      </c>
      <c r="CX1060" s="82">
        <f t="shared" si="114"/>
        <v>0</v>
      </c>
      <c r="CY1060" s="82">
        <f t="shared" si="115"/>
        <v>0</v>
      </c>
      <c r="CZ1060" s="82">
        <f t="shared" si="116"/>
        <v>0</v>
      </c>
      <c r="DA1060" s="82">
        <f t="shared" si="117"/>
        <v>0</v>
      </c>
      <c r="DB1060" s="82">
        <f t="shared" si="118"/>
        <v>0</v>
      </c>
    </row>
    <row r="1061" spans="98:106" ht="19.5">
      <c r="CT1061" s="182">
        <f>'TABELA UNIFICADA 2024'!E1000</f>
        <v>0</v>
      </c>
      <c r="CU1061" s="23">
        <f>'TABELA UNIFICADA 2024'!F1000</f>
        <v>0</v>
      </c>
      <c r="CV1061" s="79" t="str">
        <f t="shared" ref="CV1061:CV1124" si="119">IF(CU1061&lt;&gt;0,(IF(AND(CU1061&lt;=10,ISBLANK(CU1061)=FALSE),"AA",IF(AND(CU1061&gt;10,CU1061&lt;=59),"BB",IF(AND(CU1061&gt;59,CU1061&lt;=99),"CC",IF(CU1061&gt;99,"DD","-"))))),"0")</f>
        <v>0</v>
      </c>
      <c r="CW1061" s="78">
        <f t="shared" ref="CW1061:CW1124" si="120">IF(CU1061&lt;&gt;0,(IF(AND(CT1061&lt;23,ISBLANK(CT1061)=FALSE),"A",IF(AND(CT1061&gt;=23,CT1061&lt;31),"B",IF(AND(CT1061&gt;=31,CT1061&lt;39),"C",IF(AND(CT1061&gt;=39,CT1061&lt;=45),"D",IF(CT1061&gt;45,"E","-")))))),0)</f>
        <v>0</v>
      </c>
      <c r="CX1061" s="82">
        <f t="shared" ref="CX1061:CX1124" si="121">(IF(CV1061="AA",IF(CW1061="A",VLOOKUP(CW1061,$B$2:$F$6,2,1),IF(CW1061="B",VLOOKUP(CW1061,$B$2:$F$6,2,1),IF(CW1061="C",VLOOKUP(CW1061,$B$2:$F$6,2,1),IF(CW1061="D",VLOOKUP(CW1061,$B$2:$F$6,2,1),IF(CW1061="E",VLOOKUP(CW1061,$B$2:$F$6,2,1),"-"))))),IF(CV1061="BB",IF(CW1061="A",VLOOKUP(CW1061,$B$8:$F$12,2,1),IF(CW1061="B",VLOOKUP(CW1061,$B$8:$F$12,2,1),IF(CW1061="C",VLOOKUP(CW1061,$B$8:$F$12,2,1),IF(CW1061="D",VLOOKUP(CW1061,$B$8:$F$12,2,1),IF(CW1061="E",VLOOKUP(CW1061,$B$8:$F$12,2,1),"-"))))),IF(CV1061="CC",IF(CW1061="A",VLOOKUP(CW1061,$B$14:$F$18,2,1),IF(CW1061="B",VLOOKUP(CW1061,$B$14:$F$18,2,1),IF(CW1061="C",VLOOKUP(CW1061,$B$14:$F$18,2,1),IF(CW1061="D",VLOOKUP(CW1061,$B$14:$F$18,2,1),IF(CW1061="E",VLOOKUP(CW1061,$B$14:$F$18,2,1),"-"))))),IF(CV1061="DD",IF(CW1061="A",VLOOKUP(CW1061,$B$20:$F$24,2,1),IF(CW1061="B",VLOOKUP(CW1061,$B$20:$F$24,2,1),IF(CW1061="C",VLOOKUP(CW1061,$B$20:$F$24,2,1),IF(CW1061="D",VLOOKUP(CW1061,$B$20:$F$24,2,1),IF(CW1061="E",VLOOKUP(CW1061,$B$20:$F$24,2,1),0))))),0)))))</f>
        <v>0</v>
      </c>
      <c r="CY1061" s="82">
        <f t="shared" ref="CY1061:CY1124" si="122">(IF(CV1061="AA",IF(CW1061="A",VLOOKUP(CW1061,$B$2:$F$6,3,1),IF(CW1061="B",VLOOKUP(CW1061,$B$2:$F$6,3,1),IF(CW1061="C",VLOOKUP(CW1061,$B$2:$F$6,3,1),IF(CW1061="D",VLOOKUP(CW1061,$B$2:$F$6,3,1),IF(CW1061="E",VLOOKUP(CW1061,$B$2:$F$6,3,1),"-"))))),IF(CV1061="BB",IF(CW1061="A",VLOOKUP(CW1061,$B$8:$F$12,3,1),IF(CW1061="B",VLOOKUP(CW1061,$B$8:$F$12,3,1),IF(CW1061="C",VLOOKUP(CW1061,$B$8:$F$12,3,1),IF(CW1061="D",VLOOKUP(CW1061,$B$8:$F$12,3,1),IF(CW1061="E",VLOOKUP(CW1061,$B$8:$F$12,3,1),"-"))))),IF(CV1061="CC",IF(CW1061="A",VLOOKUP(CW1061,$B$14:$F$18,3,1),IF(CW1061="B",VLOOKUP(CW1061,$B$14:$F$18,3,1),IF(CW1061="C",VLOOKUP(CW1061,$B$14:$F$18,3,1),IF(CW1061="D",VLOOKUP(CW1061,$B$14:$F$18,3,1),IF(CW1061="E",VLOOKUP(CW1061,$B$14:$F$18,3,1),"-"))))),IF(CV1061="DD",IF(CW1061="A",VLOOKUP(CW1061,$B$20:$F$24,3,1),IF(CW1061="B",VLOOKUP(CW1061,$B$20:$F$24,3,1),IF(CW1061="C",VLOOKUP(CW1061,$B$20:$F$24,3,1),IF(CW1061="D",VLOOKUP(CW1061,$B$20:$F$24,3,1),IF(CW1061="E",VLOOKUP(CW1061,$B$20:$F$24,3,1),0))))),0)))))</f>
        <v>0</v>
      </c>
      <c r="CZ1061" s="82">
        <f t="shared" ref="CZ1061:CZ1124" si="123">(IF(CV1061="AA",IF(CW1061="A",VLOOKUP(CW1061,$B$2:$F$6,4,1),IF(CW1061="B",VLOOKUP(CW1061,$B$2:$F$6,4,1),IF(CW1061="C",VLOOKUP(CW1061,$B$2:$F$6,4,1),IF(CW1061="D",VLOOKUP(CW1061,$B$2:$F$6,4,1),IF(CW1061="E",VLOOKUP(CW1061,$B$2:$F$6,4,1),"-"))))),IF(CV1061="BB",IF(CW1061="A",VLOOKUP(CW1061,$B$8:$F$12,4,1),IF(CW1061="B",VLOOKUP(CW1061,$B$8:$F$12,4,1),IF(CW1061="C",VLOOKUP(CW1061,$B$8:$F$12,4,1),IF(CW1061="D",VLOOKUP(CW1061,$B$8:$F$12,4,1),IF(CW1061="E",VLOOKUP(CW1061,$B$8:$F$12,4,1),"-"))))),IF(CV1061="CC",IF(CW1061="A",VLOOKUP(CW1061,$B$14:$F$18,4,1),IF(CW1061="B",VLOOKUP(CW1061,$B$14:$F$18,4,1),IF(CW1061="C",VLOOKUP(CW1061,$B$14:$F$18,4,1),IF(CW1061="D",VLOOKUP(CW1061,$B$14:$F$18,4,1),IF(CW1061="E",VLOOKUP(CW1061,$B$14:$F$18,4,1),"-"))))),IF(CV1061="DD",IF(CW1061="A",VLOOKUP(CW1061,$B$20:$F$24,4,1),IF(CW1061="B",VLOOKUP(CW1061,$B$20:$F$24,4,1),IF(CW1061="C",VLOOKUP(CW1061,$B$20:$F$24,4,1),IF(CW1061="D",VLOOKUP(CW1061,$B$20:$F$24,4,1),IF(CW1061="E",VLOOKUP(CW1061,$B$20:$F$24,4,1),0))))),0)))))</f>
        <v>0</v>
      </c>
      <c r="DA1061" s="82">
        <f t="shared" ref="DA1061:DA1124" si="124">(IF(CV1061="AA",IF(CW1061="A",VLOOKUP(CW1061,$B$2:$F$6,5,1),IF(CW1061="B",VLOOKUP(CW1061,$B$2:$F$6,5,1),IF(CW1061="C",VLOOKUP(CW1061,$B$2:$F$6,5,1),IF(CW1061="D",VLOOKUP(CW1061,$B$2:$F$6,5,1),IF(CW1061="E",VLOOKUP(CW1061,$B$2:$F$6,5,1),1))))),IF(CV1061="BB",IF(CW1061="A",VLOOKUP(CW1061,$B$8:$F$12,5,1),IF(CW1061="B",VLOOKUP(CW1061,$B$8:$F$12,5,1),IF(CW1061="C",VLOOKUP(CW1061,$B$8:$F$12,5,1),IF(CW1061="D",VLOOKUP(CW1061,$B$8:$F$12,5,1),IF(CW1061="E",VLOOKUP(CW1061,$B$8:$F$12,5,1),1))))),IF(CV1061="CC",IF(CW1061="A",VLOOKUP(CW1061,$B$14:$F$18,5,1),IF(CW1061="B",VLOOKUP(CW1061,$B$14:$F$18,5,1),IF(CW1061="C",VLOOKUP(CW1061,$B$14:$F$18,5,1),IF(CW1061="D",VLOOKUP(CW1061,$B$14:$F$18,5,1),IF(CW1061="E",VLOOKUP(CW1061,$B$14:$F$18,5,1),1))))),IF(CV1061="DD",IF(CW1061="A",VLOOKUP(CW1061,$B$20:$F$24,5,1),IF(CW1061="B",VLOOKUP(CW1061,$B$20:$F$24,5,1),IF(CW1061="C",VLOOKUP(CW1061,$B$20:$F$24,5,1),IF(CW1061="D",VLOOKUP(CW1061,$B$20:$F$24,5,1),IF(CW1061="E",VLOOKUP(CW1061,$B$20:$F$24,5,1),1))))),0)))))</f>
        <v>0</v>
      </c>
      <c r="DB1061" s="82">
        <f t="shared" ref="DB1061:DB1124" si="125">SUM(CX1061:DA1061)</f>
        <v>0</v>
      </c>
    </row>
    <row r="1062" spans="98:106" ht="19.5">
      <c r="CT1062" s="182">
        <f>'TABELA UNIFICADA 2024'!E1001</f>
        <v>0</v>
      </c>
      <c r="CU1062" s="23">
        <f>'TABELA UNIFICADA 2024'!F1001</f>
        <v>0</v>
      </c>
      <c r="CV1062" s="79" t="str">
        <f t="shared" si="119"/>
        <v>0</v>
      </c>
      <c r="CW1062" s="78">
        <f t="shared" si="120"/>
        <v>0</v>
      </c>
      <c r="CX1062" s="82">
        <f t="shared" si="121"/>
        <v>0</v>
      </c>
      <c r="CY1062" s="82">
        <f t="shared" si="122"/>
        <v>0</v>
      </c>
      <c r="CZ1062" s="82">
        <f t="shared" si="123"/>
        <v>0</v>
      </c>
      <c r="DA1062" s="82">
        <f t="shared" si="124"/>
        <v>0</v>
      </c>
      <c r="DB1062" s="82">
        <f t="shared" si="125"/>
        <v>0</v>
      </c>
    </row>
    <row r="1063" spans="98:106" ht="19.5">
      <c r="CT1063" s="182">
        <f>'TABELA UNIFICADA 2024'!E1002</f>
        <v>0</v>
      </c>
      <c r="CU1063" s="23">
        <f>'TABELA UNIFICADA 2024'!F1002</f>
        <v>0</v>
      </c>
      <c r="CV1063" s="79" t="str">
        <f t="shared" si="119"/>
        <v>0</v>
      </c>
      <c r="CW1063" s="78">
        <f t="shared" si="120"/>
        <v>0</v>
      </c>
      <c r="CX1063" s="82">
        <f t="shared" si="121"/>
        <v>0</v>
      </c>
      <c r="CY1063" s="82">
        <f t="shared" si="122"/>
        <v>0</v>
      </c>
      <c r="CZ1063" s="82">
        <f t="shared" si="123"/>
        <v>0</v>
      </c>
      <c r="DA1063" s="82">
        <f t="shared" si="124"/>
        <v>0</v>
      </c>
      <c r="DB1063" s="82">
        <f t="shared" si="125"/>
        <v>0</v>
      </c>
    </row>
    <row r="1064" spans="98:106" ht="19.5">
      <c r="CT1064" s="182">
        <f>'TABELA UNIFICADA 2024'!E1003</f>
        <v>0</v>
      </c>
      <c r="CU1064" s="23">
        <f>'TABELA UNIFICADA 2024'!F1003</f>
        <v>0</v>
      </c>
      <c r="CV1064" s="79" t="str">
        <f t="shared" si="119"/>
        <v>0</v>
      </c>
      <c r="CW1064" s="78">
        <f t="shared" si="120"/>
        <v>0</v>
      </c>
      <c r="CX1064" s="82">
        <f t="shared" si="121"/>
        <v>0</v>
      </c>
      <c r="CY1064" s="82">
        <f t="shared" si="122"/>
        <v>0</v>
      </c>
      <c r="CZ1064" s="82">
        <f t="shared" si="123"/>
        <v>0</v>
      </c>
      <c r="DA1064" s="82">
        <f t="shared" si="124"/>
        <v>0</v>
      </c>
      <c r="DB1064" s="82">
        <f t="shared" si="125"/>
        <v>0</v>
      </c>
    </row>
    <row r="1065" spans="98:106" ht="19.5">
      <c r="CT1065" s="182">
        <f>'TABELA UNIFICADA 2024'!E1004</f>
        <v>0</v>
      </c>
      <c r="CU1065" s="23">
        <f>'TABELA UNIFICADA 2024'!F1004</f>
        <v>0</v>
      </c>
      <c r="CV1065" s="79" t="str">
        <f t="shared" si="119"/>
        <v>0</v>
      </c>
      <c r="CW1065" s="78">
        <f t="shared" si="120"/>
        <v>0</v>
      </c>
      <c r="CX1065" s="82">
        <f t="shared" si="121"/>
        <v>0</v>
      </c>
      <c r="CY1065" s="82">
        <f t="shared" si="122"/>
        <v>0</v>
      </c>
      <c r="CZ1065" s="82">
        <f t="shared" si="123"/>
        <v>0</v>
      </c>
      <c r="DA1065" s="82">
        <f t="shared" si="124"/>
        <v>0</v>
      </c>
      <c r="DB1065" s="82">
        <f t="shared" si="125"/>
        <v>0</v>
      </c>
    </row>
    <row r="1066" spans="98:106" ht="19.5">
      <c r="CT1066" s="182">
        <f>'TABELA UNIFICADA 2024'!E1005</f>
        <v>0</v>
      </c>
      <c r="CU1066" s="23">
        <f>'TABELA UNIFICADA 2024'!F1005</f>
        <v>0</v>
      </c>
      <c r="CV1066" s="79" t="str">
        <f t="shared" si="119"/>
        <v>0</v>
      </c>
      <c r="CW1066" s="78">
        <f t="shared" si="120"/>
        <v>0</v>
      </c>
      <c r="CX1066" s="82">
        <f t="shared" si="121"/>
        <v>0</v>
      </c>
      <c r="CY1066" s="82">
        <f t="shared" si="122"/>
        <v>0</v>
      </c>
      <c r="CZ1066" s="82">
        <f t="shared" si="123"/>
        <v>0</v>
      </c>
      <c r="DA1066" s="82">
        <f t="shared" si="124"/>
        <v>0</v>
      </c>
      <c r="DB1066" s="82">
        <f t="shared" si="125"/>
        <v>0</v>
      </c>
    </row>
    <row r="1067" spans="98:106" ht="19.5">
      <c r="CT1067" s="182">
        <f>'TABELA UNIFICADA 2024'!E1006</f>
        <v>0</v>
      </c>
      <c r="CU1067" s="23">
        <f>'TABELA UNIFICADA 2024'!F1006</f>
        <v>0</v>
      </c>
      <c r="CV1067" s="79" t="str">
        <f t="shared" si="119"/>
        <v>0</v>
      </c>
      <c r="CW1067" s="78">
        <f t="shared" si="120"/>
        <v>0</v>
      </c>
      <c r="CX1067" s="82">
        <f t="shared" si="121"/>
        <v>0</v>
      </c>
      <c r="CY1067" s="82">
        <f t="shared" si="122"/>
        <v>0</v>
      </c>
      <c r="CZ1067" s="82">
        <f t="shared" si="123"/>
        <v>0</v>
      </c>
      <c r="DA1067" s="82">
        <f t="shared" si="124"/>
        <v>0</v>
      </c>
      <c r="DB1067" s="82">
        <f t="shared" si="125"/>
        <v>0</v>
      </c>
    </row>
    <row r="1068" spans="98:106" ht="19.5">
      <c r="CT1068" s="182">
        <f>'TABELA UNIFICADA 2024'!E1007</f>
        <v>0</v>
      </c>
      <c r="CU1068" s="23">
        <f>'TABELA UNIFICADA 2024'!F1007</f>
        <v>0</v>
      </c>
      <c r="CV1068" s="79" t="str">
        <f t="shared" si="119"/>
        <v>0</v>
      </c>
      <c r="CW1068" s="78">
        <f t="shared" si="120"/>
        <v>0</v>
      </c>
      <c r="CX1068" s="82">
        <f t="shared" si="121"/>
        <v>0</v>
      </c>
      <c r="CY1068" s="82">
        <f t="shared" si="122"/>
        <v>0</v>
      </c>
      <c r="CZ1068" s="82">
        <f t="shared" si="123"/>
        <v>0</v>
      </c>
      <c r="DA1068" s="82">
        <f t="shared" si="124"/>
        <v>0</v>
      </c>
      <c r="DB1068" s="82">
        <f t="shared" si="125"/>
        <v>0</v>
      </c>
    </row>
    <row r="1069" spans="98:106" ht="19.5">
      <c r="CT1069" s="182">
        <f>'TABELA UNIFICADA 2024'!E1008</f>
        <v>0</v>
      </c>
      <c r="CU1069" s="23">
        <f>'TABELA UNIFICADA 2024'!F1008</f>
        <v>0</v>
      </c>
      <c r="CV1069" s="79" t="str">
        <f t="shared" si="119"/>
        <v>0</v>
      </c>
      <c r="CW1069" s="78">
        <f t="shared" si="120"/>
        <v>0</v>
      </c>
      <c r="CX1069" s="82">
        <f t="shared" si="121"/>
        <v>0</v>
      </c>
      <c r="CY1069" s="82">
        <f t="shared" si="122"/>
        <v>0</v>
      </c>
      <c r="CZ1069" s="82">
        <f t="shared" si="123"/>
        <v>0</v>
      </c>
      <c r="DA1069" s="82">
        <f t="shared" si="124"/>
        <v>0</v>
      </c>
      <c r="DB1069" s="82">
        <f t="shared" si="125"/>
        <v>0</v>
      </c>
    </row>
    <row r="1070" spans="98:106" ht="19.5">
      <c r="CT1070" s="182">
        <f>'TABELA UNIFICADA 2024'!E1009</f>
        <v>0</v>
      </c>
      <c r="CU1070" s="23">
        <f>'TABELA UNIFICADA 2024'!F1009</f>
        <v>0</v>
      </c>
      <c r="CV1070" s="79" t="str">
        <f t="shared" si="119"/>
        <v>0</v>
      </c>
      <c r="CW1070" s="78">
        <f t="shared" si="120"/>
        <v>0</v>
      </c>
      <c r="CX1070" s="82">
        <f t="shared" si="121"/>
        <v>0</v>
      </c>
      <c r="CY1070" s="82">
        <f t="shared" si="122"/>
        <v>0</v>
      </c>
      <c r="CZ1070" s="82">
        <f t="shared" si="123"/>
        <v>0</v>
      </c>
      <c r="DA1070" s="82">
        <f t="shared" si="124"/>
        <v>0</v>
      </c>
      <c r="DB1070" s="82">
        <f t="shared" si="125"/>
        <v>0</v>
      </c>
    </row>
    <row r="1071" spans="98:106" ht="19.5">
      <c r="CT1071" s="182">
        <f>'TABELA UNIFICADA 2024'!E1010</f>
        <v>0</v>
      </c>
      <c r="CU1071" s="23">
        <f>'TABELA UNIFICADA 2024'!F1010</f>
        <v>0</v>
      </c>
      <c r="CV1071" s="79" t="str">
        <f t="shared" si="119"/>
        <v>0</v>
      </c>
      <c r="CW1071" s="78">
        <f t="shared" si="120"/>
        <v>0</v>
      </c>
      <c r="CX1071" s="82">
        <f t="shared" si="121"/>
        <v>0</v>
      </c>
      <c r="CY1071" s="82">
        <f t="shared" si="122"/>
        <v>0</v>
      </c>
      <c r="CZ1071" s="82">
        <f t="shared" si="123"/>
        <v>0</v>
      </c>
      <c r="DA1071" s="82">
        <f t="shared" si="124"/>
        <v>0</v>
      </c>
      <c r="DB1071" s="82">
        <f t="shared" si="125"/>
        <v>0</v>
      </c>
    </row>
    <row r="1072" spans="98:106" ht="19.5">
      <c r="CT1072" s="182">
        <f>'TABELA UNIFICADA 2024'!E1011</f>
        <v>0</v>
      </c>
      <c r="CU1072" s="23">
        <f>'TABELA UNIFICADA 2024'!F1011</f>
        <v>0</v>
      </c>
      <c r="CV1072" s="79" t="str">
        <f t="shared" si="119"/>
        <v>0</v>
      </c>
      <c r="CW1072" s="78">
        <f t="shared" si="120"/>
        <v>0</v>
      </c>
      <c r="CX1072" s="82">
        <f t="shared" si="121"/>
        <v>0</v>
      </c>
      <c r="CY1072" s="82">
        <f t="shared" si="122"/>
        <v>0</v>
      </c>
      <c r="CZ1072" s="82">
        <f t="shared" si="123"/>
        <v>0</v>
      </c>
      <c r="DA1072" s="82">
        <f t="shared" si="124"/>
        <v>0</v>
      </c>
      <c r="DB1072" s="82">
        <f t="shared" si="125"/>
        <v>0</v>
      </c>
    </row>
    <row r="1073" spans="98:106" ht="19.5">
      <c r="CT1073" s="182">
        <f>'TABELA UNIFICADA 2024'!E1012</f>
        <v>0</v>
      </c>
      <c r="CU1073" s="23">
        <f>'TABELA UNIFICADA 2024'!F1012</f>
        <v>0</v>
      </c>
      <c r="CV1073" s="79" t="str">
        <f t="shared" si="119"/>
        <v>0</v>
      </c>
      <c r="CW1073" s="78">
        <f t="shared" si="120"/>
        <v>0</v>
      </c>
      <c r="CX1073" s="82">
        <f t="shared" si="121"/>
        <v>0</v>
      </c>
      <c r="CY1073" s="82">
        <f t="shared" si="122"/>
        <v>0</v>
      </c>
      <c r="CZ1073" s="82">
        <f t="shared" si="123"/>
        <v>0</v>
      </c>
      <c r="DA1073" s="82">
        <f t="shared" si="124"/>
        <v>0</v>
      </c>
      <c r="DB1073" s="82">
        <f t="shared" si="125"/>
        <v>0</v>
      </c>
    </row>
    <row r="1074" spans="98:106" ht="19.5">
      <c r="CT1074" s="182">
        <f>'TABELA UNIFICADA 2024'!E1013</f>
        <v>0</v>
      </c>
      <c r="CU1074" s="23">
        <f>'TABELA UNIFICADA 2024'!F1013</f>
        <v>0</v>
      </c>
      <c r="CV1074" s="79" t="str">
        <f t="shared" si="119"/>
        <v>0</v>
      </c>
      <c r="CW1074" s="78">
        <f t="shared" si="120"/>
        <v>0</v>
      </c>
      <c r="CX1074" s="82">
        <f t="shared" si="121"/>
        <v>0</v>
      </c>
      <c r="CY1074" s="82">
        <f t="shared" si="122"/>
        <v>0</v>
      </c>
      <c r="CZ1074" s="82">
        <f t="shared" si="123"/>
        <v>0</v>
      </c>
      <c r="DA1074" s="82">
        <f t="shared" si="124"/>
        <v>0</v>
      </c>
      <c r="DB1074" s="82">
        <f t="shared" si="125"/>
        <v>0</v>
      </c>
    </row>
    <row r="1075" spans="98:106" ht="19.5">
      <c r="CT1075" s="182">
        <f>'TABELA UNIFICADA 2024'!E1014</f>
        <v>0</v>
      </c>
      <c r="CU1075" s="23">
        <f>'TABELA UNIFICADA 2024'!F1014</f>
        <v>0</v>
      </c>
      <c r="CV1075" s="79" t="str">
        <f t="shared" si="119"/>
        <v>0</v>
      </c>
      <c r="CW1075" s="78">
        <f t="shared" si="120"/>
        <v>0</v>
      </c>
      <c r="CX1075" s="82">
        <f t="shared" si="121"/>
        <v>0</v>
      </c>
      <c r="CY1075" s="82">
        <f t="shared" si="122"/>
        <v>0</v>
      </c>
      <c r="CZ1075" s="82">
        <f t="shared" si="123"/>
        <v>0</v>
      </c>
      <c r="DA1075" s="82">
        <f t="shared" si="124"/>
        <v>0</v>
      </c>
      <c r="DB1075" s="82">
        <f t="shared" si="125"/>
        <v>0</v>
      </c>
    </row>
    <row r="1076" spans="98:106" ht="19.5">
      <c r="CT1076" s="182">
        <f>'TABELA UNIFICADA 2024'!E1015</f>
        <v>0</v>
      </c>
      <c r="CU1076" s="23">
        <f>'TABELA UNIFICADA 2024'!F1015</f>
        <v>0</v>
      </c>
      <c r="CV1076" s="79" t="str">
        <f t="shared" si="119"/>
        <v>0</v>
      </c>
      <c r="CW1076" s="78">
        <f t="shared" si="120"/>
        <v>0</v>
      </c>
      <c r="CX1076" s="82">
        <f t="shared" si="121"/>
        <v>0</v>
      </c>
      <c r="CY1076" s="82">
        <f t="shared" si="122"/>
        <v>0</v>
      </c>
      <c r="CZ1076" s="82">
        <f t="shared" si="123"/>
        <v>0</v>
      </c>
      <c r="DA1076" s="82">
        <f t="shared" si="124"/>
        <v>0</v>
      </c>
      <c r="DB1076" s="82">
        <f t="shared" si="125"/>
        <v>0</v>
      </c>
    </row>
    <row r="1077" spans="98:106" ht="19.5">
      <c r="CT1077" s="182">
        <f>'TABELA UNIFICADA 2024'!E1016</f>
        <v>0</v>
      </c>
      <c r="CU1077" s="23">
        <f>'TABELA UNIFICADA 2024'!F1016</f>
        <v>0</v>
      </c>
      <c r="CV1077" s="79" t="str">
        <f t="shared" si="119"/>
        <v>0</v>
      </c>
      <c r="CW1077" s="78">
        <f t="shared" si="120"/>
        <v>0</v>
      </c>
      <c r="CX1077" s="82">
        <f t="shared" si="121"/>
        <v>0</v>
      </c>
      <c r="CY1077" s="82">
        <f t="shared" si="122"/>
        <v>0</v>
      </c>
      <c r="CZ1077" s="82">
        <f t="shared" si="123"/>
        <v>0</v>
      </c>
      <c r="DA1077" s="82">
        <f t="shared" si="124"/>
        <v>0</v>
      </c>
      <c r="DB1077" s="82">
        <f t="shared" si="125"/>
        <v>0</v>
      </c>
    </row>
    <row r="1078" spans="98:106" ht="19.5">
      <c r="CT1078" s="182">
        <f>'TABELA UNIFICADA 2024'!E1017</f>
        <v>0</v>
      </c>
      <c r="CU1078" s="23">
        <f>'TABELA UNIFICADA 2024'!F1017</f>
        <v>0</v>
      </c>
      <c r="CV1078" s="79" t="str">
        <f t="shared" si="119"/>
        <v>0</v>
      </c>
      <c r="CW1078" s="78">
        <f t="shared" si="120"/>
        <v>0</v>
      </c>
      <c r="CX1078" s="82">
        <f t="shared" si="121"/>
        <v>0</v>
      </c>
      <c r="CY1078" s="82">
        <f t="shared" si="122"/>
        <v>0</v>
      </c>
      <c r="CZ1078" s="82">
        <f t="shared" si="123"/>
        <v>0</v>
      </c>
      <c r="DA1078" s="82">
        <f t="shared" si="124"/>
        <v>0</v>
      </c>
      <c r="DB1078" s="82">
        <f t="shared" si="125"/>
        <v>0</v>
      </c>
    </row>
    <row r="1079" spans="98:106" ht="19.5">
      <c r="CT1079" s="182">
        <f>'TABELA UNIFICADA 2024'!E1018</f>
        <v>0</v>
      </c>
      <c r="CU1079" s="23">
        <f>'TABELA UNIFICADA 2024'!F1018</f>
        <v>0</v>
      </c>
      <c r="CV1079" s="79" t="str">
        <f t="shared" si="119"/>
        <v>0</v>
      </c>
      <c r="CW1079" s="78">
        <f t="shared" si="120"/>
        <v>0</v>
      </c>
      <c r="CX1079" s="82">
        <f t="shared" si="121"/>
        <v>0</v>
      </c>
      <c r="CY1079" s="82">
        <f t="shared" si="122"/>
        <v>0</v>
      </c>
      <c r="CZ1079" s="82">
        <f t="shared" si="123"/>
        <v>0</v>
      </c>
      <c r="DA1079" s="82">
        <f t="shared" si="124"/>
        <v>0</v>
      </c>
      <c r="DB1079" s="82">
        <f t="shared" si="125"/>
        <v>0</v>
      </c>
    </row>
    <row r="1080" spans="98:106" ht="19.5">
      <c r="CT1080" s="182">
        <f>'TABELA UNIFICADA 2024'!E1019</f>
        <v>0</v>
      </c>
      <c r="CU1080" s="23">
        <f>'TABELA UNIFICADA 2024'!F1019</f>
        <v>0</v>
      </c>
      <c r="CV1080" s="79" t="str">
        <f t="shared" si="119"/>
        <v>0</v>
      </c>
      <c r="CW1080" s="78">
        <f t="shared" si="120"/>
        <v>0</v>
      </c>
      <c r="CX1080" s="82">
        <f t="shared" si="121"/>
        <v>0</v>
      </c>
      <c r="CY1080" s="82">
        <f t="shared" si="122"/>
        <v>0</v>
      </c>
      <c r="CZ1080" s="82">
        <f t="shared" si="123"/>
        <v>0</v>
      </c>
      <c r="DA1080" s="82">
        <f t="shared" si="124"/>
        <v>0</v>
      </c>
      <c r="DB1080" s="82">
        <f t="shared" si="125"/>
        <v>0</v>
      </c>
    </row>
    <row r="1081" spans="98:106" ht="19.5">
      <c r="CT1081" s="182">
        <f>'TABELA UNIFICADA 2024'!E1020</f>
        <v>0</v>
      </c>
      <c r="CU1081" s="23">
        <f>'TABELA UNIFICADA 2024'!F1020</f>
        <v>0</v>
      </c>
      <c r="CV1081" s="79" t="str">
        <f t="shared" si="119"/>
        <v>0</v>
      </c>
      <c r="CW1081" s="78">
        <f t="shared" si="120"/>
        <v>0</v>
      </c>
      <c r="CX1081" s="82">
        <f t="shared" si="121"/>
        <v>0</v>
      </c>
      <c r="CY1081" s="82">
        <f t="shared" si="122"/>
        <v>0</v>
      </c>
      <c r="CZ1081" s="82">
        <f t="shared" si="123"/>
        <v>0</v>
      </c>
      <c r="DA1081" s="82">
        <f t="shared" si="124"/>
        <v>0</v>
      </c>
      <c r="DB1081" s="82">
        <f t="shared" si="125"/>
        <v>0</v>
      </c>
    </row>
    <row r="1082" spans="98:106" ht="19.5">
      <c r="CT1082" s="182">
        <f>'TABELA UNIFICADA 2024'!E1021</f>
        <v>0</v>
      </c>
      <c r="CU1082" s="23">
        <f>'TABELA UNIFICADA 2024'!F1021</f>
        <v>0</v>
      </c>
      <c r="CV1082" s="79" t="str">
        <f t="shared" si="119"/>
        <v>0</v>
      </c>
      <c r="CW1082" s="78">
        <f t="shared" si="120"/>
        <v>0</v>
      </c>
      <c r="CX1082" s="82">
        <f t="shared" si="121"/>
        <v>0</v>
      </c>
      <c r="CY1082" s="82">
        <f t="shared" si="122"/>
        <v>0</v>
      </c>
      <c r="CZ1082" s="82">
        <f t="shared" si="123"/>
        <v>0</v>
      </c>
      <c r="DA1082" s="82">
        <f t="shared" si="124"/>
        <v>0</v>
      </c>
      <c r="DB1082" s="82">
        <f t="shared" si="125"/>
        <v>0</v>
      </c>
    </row>
    <row r="1083" spans="98:106" ht="19.5">
      <c r="CT1083" s="182">
        <f>'TABELA UNIFICADA 2024'!E1022</f>
        <v>0</v>
      </c>
      <c r="CU1083" s="23">
        <f>'TABELA UNIFICADA 2024'!F1022</f>
        <v>0</v>
      </c>
      <c r="CV1083" s="79" t="str">
        <f t="shared" si="119"/>
        <v>0</v>
      </c>
      <c r="CW1083" s="78">
        <f t="shared" si="120"/>
        <v>0</v>
      </c>
      <c r="CX1083" s="82">
        <f t="shared" si="121"/>
        <v>0</v>
      </c>
      <c r="CY1083" s="82">
        <f t="shared" si="122"/>
        <v>0</v>
      </c>
      <c r="CZ1083" s="82">
        <f t="shared" si="123"/>
        <v>0</v>
      </c>
      <c r="DA1083" s="82">
        <f t="shared" si="124"/>
        <v>0</v>
      </c>
      <c r="DB1083" s="82">
        <f t="shared" si="125"/>
        <v>0</v>
      </c>
    </row>
    <row r="1084" spans="98:106" ht="19.5">
      <c r="CT1084" s="182">
        <f>'TABELA UNIFICADA 2024'!E1023</f>
        <v>0</v>
      </c>
      <c r="CU1084" s="23">
        <f>'TABELA UNIFICADA 2024'!F1023</f>
        <v>0</v>
      </c>
      <c r="CV1084" s="79" t="str">
        <f t="shared" si="119"/>
        <v>0</v>
      </c>
      <c r="CW1084" s="78">
        <f t="shared" si="120"/>
        <v>0</v>
      </c>
      <c r="CX1084" s="82">
        <f t="shared" si="121"/>
        <v>0</v>
      </c>
      <c r="CY1084" s="82">
        <f t="shared" si="122"/>
        <v>0</v>
      </c>
      <c r="CZ1084" s="82">
        <f t="shared" si="123"/>
        <v>0</v>
      </c>
      <c r="DA1084" s="82">
        <f t="shared" si="124"/>
        <v>0</v>
      </c>
      <c r="DB1084" s="82">
        <f t="shared" si="125"/>
        <v>0</v>
      </c>
    </row>
    <row r="1085" spans="98:106" ht="19.5">
      <c r="CT1085" s="182">
        <f>'TABELA UNIFICADA 2024'!E1024</f>
        <v>0</v>
      </c>
      <c r="CU1085" s="23">
        <f>'TABELA UNIFICADA 2024'!F1024</f>
        <v>0</v>
      </c>
      <c r="CV1085" s="79" t="str">
        <f t="shared" si="119"/>
        <v>0</v>
      </c>
      <c r="CW1085" s="78">
        <f t="shared" si="120"/>
        <v>0</v>
      </c>
      <c r="CX1085" s="82">
        <f t="shared" si="121"/>
        <v>0</v>
      </c>
      <c r="CY1085" s="82">
        <f t="shared" si="122"/>
        <v>0</v>
      </c>
      <c r="CZ1085" s="82">
        <f t="shared" si="123"/>
        <v>0</v>
      </c>
      <c r="DA1085" s="82">
        <f t="shared" si="124"/>
        <v>0</v>
      </c>
      <c r="DB1085" s="82">
        <f t="shared" si="125"/>
        <v>0</v>
      </c>
    </row>
    <row r="1086" spans="98:106" ht="19.5">
      <c r="CT1086" s="182">
        <f>'TABELA UNIFICADA 2024'!E1025</f>
        <v>0</v>
      </c>
      <c r="CU1086" s="23">
        <f>'TABELA UNIFICADA 2024'!F1025</f>
        <v>0</v>
      </c>
      <c r="CV1086" s="79" t="str">
        <f t="shared" si="119"/>
        <v>0</v>
      </c>
      <c r="CW1086" s="78">
        <f t="shared" si="120"/>
        <v>0</v>
      </c>
      <c r="CX1086" s="82">
        <f t="shared" si="121"/>
        <v>0</v>
      </c>
      <c r="CY1086" s="82">
        <f t="shared" si="122"/>
        <v>0</v>
      </c>
      <c r="CZ1086" s="82">
        <f t="shared" si="123"/>
        <v>0</v>
      </c>
      <c r="DA1086" s="82">
        <f t="shared" si="124"/>
        <v>0</v>
      </c>
      <c r="DB1086" s="82">
        <f t="shared" si="125"/>
        <v>0</v>
      </c>
    </row>
    <row r="1087" spans="98:106" ht="19.5">
      <c r="CT1087" s="182">
        <f>'TABELA UNIFICADA 2024'!E1026</f>
        <v>0</v>
      </c>
      <c r="CU1087" s="23">
        <f>'TABELA UNIFICADA 2024'!F1026</f>
        <v>0</v>
      </c>
      <c r="CV1087" s="79" t="str">
        <f t="shared" si="119"/>
        <v>0</v>
      </c>
      <c r="CW1087" s="78">
        <f t="shared" si="120"/>
        <v>0</v>
      </c>
      <c r="CX1087" s="82">
        <f t="shared" si="121"/>
        <v>0</v>
      </c>
      <c r="CY1087" s="82">
        <f t="shared" si="122"/>
        <v>0</v>
      </c>
      <c r="CZ1087" s="82">
        <f t="shared" si="123"/>
        <v>0</v>
      </c>
      <c r="DA1087" s="82">
        <f t="shared" si="124"/>
        <v>0</v>
      </c>
      <c r="DB1087" s="82">
        <f t="shared" si="125"/>
        <v>0</v>
      </c>
    </row>
    <row r="1088" spans="98:106" ht="19.5">
      <c r="CT1088" s="182">
        <f>'TABELA UNIFICADA 2024'!E1027</f>
        <v>0</v>
      </c>
      <c r="CU1088" s="23">
        <f>'TABELA UNIFICADA 2024'!F1027</f>
        <v>0</v>
      </c>
      <c r="CV1088" s="79" t="str">
        <f t="shared" si="119"/>
        <v>0</v>
      </c>
      <c r="CW1088" s="78">
        <f t="shared" si="120"/>
        <v>0</v>
      </c>
      <c r="CX1088" s="82">
        <f t="shared" si="121"/>
        <v>0</v>
      </c>
      <c r="CY1088" s="82">
        <f t="shared" si="122"/>
        <v>0</v>
      </c>
      <c r="CZ1088" s="82">
        <f t="shared" si="123"/>
        <v>0</v>
      </c>
      <c r="DA1088" s="82">
        <f t="shared" si="124"/>
        <v>0</v>
      </c>
      <c r="DB1088" s="82">
        <f t="shared" si="125"/>
        <v>0</v>
      </c>
    </row>
    <row r="1089" spans="98:106" ht="19.5">
      <c r="CT1089" s="182">
        <f>'TABELA UNIFICADA 2024'!E1028</f>
        <v>0</v>
      </c>
      <c r="CU1089" s="23">
        <f>'TABELA UNIFICADA 2024'!F1028</f>
        <v>0</v>
      </c>
      <c r="CV1089" s="79" t="str">
        <f t="shared" si="119"/>
        <v>0</v>
      </c>
      <c r="CW1089" s="78">
        <f t="shared" si="120"/>
        <v>0</v>
      </c>
      <c r="CX1089" s="82">
        <f t="shared" si="121"/>
        <v>0</v>
      </c>
      <c r="CY1089" s="82">
        <f t="shared" si="122"/>
        <v>0</v>
      </c>
      <c r="CZ1089" s="82">
        <f t="shared" si="123"/>
        <v>0</v>
      </c>
      <c r="DA1089" s="82">
        <f t="shared" si="124"/>
        <v>0</v>
      </c>
      <c r="DB1089" s="82">
        <f t="shared" si="125"/>
        <v>0</v>
      </c>
    </row>
    <row r="1090" spans="98:106" ht="19.5">
      <c r="CT1090" s="182">
        <f>'TABELA UNIFICADA 2024'!E1029</f>
        <v>0</v>
      </c>
      <c r="CU1090" s="23">
        <f>'TABELA UNIFICADA 2024'!F1029</f>
        <v>0</v>
      </c>
      <c r="CV1090" s="79" t="str">
        <f t="shared" si="119"/>
        <v>0</v>
      </c>
      <c r="CW1090" s="78">
        <f t="shared" si="120"/>
        <v>0</v>
      </c>
      <c r="CX1090" s="82">
        <f t="shared" si="121"/>
        <v>0</v>
      </c>
      <c r="CY1090" s="82">
        <f t="shared" si="122"/>
        <v>0</v>
      </c>
      <c r="CZ1090" s="82">
        <f t="shared" si="123"/>
        <v>0</v>
      </c>
      <c r="DA1090" s="82">
        <f t="shared" si="124"/>
        <v>0</v>
      </c>
      <c r="DB1090" s="82">
        <f t="shared" si="125"/>
        <v>0</v>
      </c>
    </row>
    <row r="1091" spans="98:106" ht="19.5">
      <c r="CT1091" s="182">
        <f>'TABELA UNIFICADA 2024'!E1030</f>
        <v>0</v>
      </c>
      <c r="CU1091" s="23">
        <f>'TABELA UNIFICADA 2024'!F1030</f>
        <v>0</v>
      </c>
      <c r="CV1091" s="79" t="str">
        <f t="shared" si="119"/>
        <v>0</v>
      </c>
      <c r="CW1091" s="78">
        <f t="shared" si="120"/>
        <v>0</v>
      </c>
      <c r="CX1091" s="82">
        <f t="shared" si="121"/>
        <v>0</v>
      </c>
      <c r="CY1091" s="82">
        <f t="shared" si="122"/>
        <v>0</v>
      </c>
      <c r="CZ1091" s="82">
        <f t="shared" si="123"/>
        <v>0</v>
      </c>
      <c r="DA1091" s="82">
        <f t="shared" si="124"/>
        <v>0</v>
      </c>
      <c r="DB1091" s="82">
        <f t="shared" si="125"/>
        <v>0</v>
      </c>
    </row>
    <row r="1092" spans="98:106" ht="19.5">
      <c r="CT1092" s="182">
        <f>'TABELA UNIFICADA 2024'!E1031</f>
        <v>0</v>
      </c>
      <c r="CU1092" s="23">
        <f>'TABELA UNIFICADA 2024'!F1031</f>
        <v>0</v>
      </c>
      <c r="CV1092" s="79" t="str">
        <f t="shared" si="119"/>
        <v>0</v>
      </c>
      <c r="CW1092" s="78">
        <f t="shared" si="120"/>
        <v>0</v>
      </c>
      <c r="CX1092" s="82">
        <f t="shared" si="121"/>
        <v>0</v>
      </c>
      <c r="CY1092" s="82">
        <f t="shared" si="122"/>
        <v>0</v>
      </c>
      <c r="CZ1092" s="82">
        <f t="shared" si="123"/>
        <v>0</v>
      </c>
      <c r="DA1092" s="82">
        <f t="shared" si="124"/>
        <v>0</v>
      </c>
      <c r="DB1092" s="82">
        <f t="shared" si="125"/>
        <v>0</v>
      </c>
    </row>
    <row r="1093" spans="98:106" ht="19.5">
      <c r="CT1093" s="182">
        <f>'TABELA UNIFICADA 2024'!E1032</f>
        <v>0</v>
      </c>
      <c r="CU1093" s="23">
        <f>'TABELA UNIFICADA 2024'!F1032</f>
        <v>0</v>
      </c>
      <c r="CV1093" s="79" t="str">
        <f t="shared" si="119"/>
        <v>0</v>
      </c>
      <c r="CW1093" s="78">
        <f t="shared" si="120"/>
        <v>0</v>
      </c>
      <c r="CX1093" s="82">
        <f t="shared" si="121"/>
        <v>0</v>
      </c>
      <c r="CY1093" s="82">
        <f t="shared" si="122"/>
        <v>0</v>
      </c>
      <c r="CZ1093" s="82">
        <f t="shared" si="123"/>
        <v>0</v>
      </c>
      <c r="DA1093" s="82">
        <f t="shared" si="124"/>
        <v>0</v>
      </c>
      <c r="DB1093" s="82">
        <f t="shared" si="125"/>
        <v>0</v>
      </c>
    </row>
    <row r="1094" spans="98:106" ht="19.5">
      <c r="CT1094" s="182">
        <f>'TABELA UNIFICADA 2024'!E1033</f>
        <v>0</v>
      </c>
      <c r="CU1094" s="23">
        <f>'TABELA UNIFICADA 2024'!F1033</f>
        <v>0</v>
      </c>
      <c r="CV1094" s="79" t="str">
        <f t="shared" si="119"/>
        <v>0</v>
      </c>
      <c r="CW1094" s="78">
        <f t="shared" si="120"/>
        <v>0</v>
      </c>
      <c r="CX1094" s="82">
        <f t="shared" si="121"/>
        <v>0</v>
      </c>
      <c r="CY1094" s="82">
        <f t="shared" si="122"/>
        <v>0</v>
      </c>
      <c r="CZ1094" s="82">
        <f t="shared" si="123"/>
        <v>0</v>
      </c>
      <c r="DA1094" s="82">
        <f t="shared" si="124"/>
        <v>0</v>
      </c>
      <c r="DB1094" s="82">
        <f t="shared" si="125"/>
        <v>0</v>
      </c>
    </row>
    <row r="1095" spans="98:106" ht="19.5">
      <c r="CT1095" s="182">
        <f>'TABELA UNIFICADA 2024'!E1034</f>
        <v>0</v>
      </c>
      <c r="CU1095" s="23">
        <f>'TABELA UNIFICADA 2024'!F1034</f>
        <v>0</v>
      </c>
      <c r="CV1095" s="79" t="str">
        <f t="shared" si="119"/>
        <v>0</v>
      </c>
      <c r="CW1095" s="78">
        <f t="shared" si="120"/>
        <v>0</v>
      </c>
      <c r="CX1095" s="82">
        <f t="shared" si="121"/>
        <v>0</v>
      </c>
      <c r="CY1095" s="82">
        <f t="shared" si="122"/>
        <v>0</v>
      </c>
      <c r="CZ1095" s="82">
        <f t="shared" si="123"/>
        <v>0</v>
      </c>
      <c r="DA1095" s="82">
        <f t="shared" si="124"/>
        <v>0</v>
      </c>
      <c r="DB1095" s="82">
        <f t="shared" si="125"/>
        <v>0</v>
      </c>
    </row>
    <row r="1096" spans="98:106" ht="19.5">
      <c r="CT1096" s="182">
        <f>'TABELA UNIFICADA 2024'!E1035</f>
        <v>0</v>
      </c>
      <c r="CU1096" s="23">
        <f>'TABELA UNIFICADA 2024'!F1035</f>
        <v>0</v>
      </c>
      <c r="CV1096" s="79" t="str">
        <f t="shared" si="119"/>
        <v>0</v>
      </c>
      <c r="CW1096" s="78">
        <f t="shared" si="120"/>
        <v>0</v>
      </c>
      <c r="CX1096" s="82">
        <f t="shared" si="121"/>
        <v>0</v>
      </c>
      <c r="CY1096" s="82">
        <f t="shared" si="122"/>
        <v>0</v>
      </c>
      <c r="CZ1096" s="82">
        <f t="shared" si="123"/>
        <v>0</v>
      </c>
      <c r="DA1096" s="82">
        <f t="shared" si="124"/>
        <v>0</v>
      </c>
      <c r="DB1096" s="82">
        <f t="shared" si="125"/>
        <v>0</v>
      </c>
    </row>
    <row r="1097" spans="98:106" ht="19.5">
      <c r="CT1097" s="182">
        <f>'TABELA UNIFICADA 2024'!E1036</f>
        <v>0</v>
      </c>
      <c r="CU1097" s="23">
        <f>'TABELA UNIFICADA 2024'!F1036</f>
        <v>0</v>
      </c>
      <c r="CV1097" s="79" t="str">
        <f t="shared" si="119"/>
        <v>0</v>
      </c>
      <c r="CW1097" s="78">
        <f t="shared" si="120"/>
        <v>0</v>
      </c>
      <c r="CX1097" s="82">
        <f t="shared" si="121"/>
        <v>0</v>
      </c>
      <c r="CY1097" s="82">
        <f t="shared" si="122"/>
        <v>0</v>
      </c>
      <c r="CZ1097" s="82">
        <f t="shared" si="123"/>
        <v>0</v>
      </c>
      <c r="DA1097" s="82">
        <f t="shared" si="124"/>
        <v>0</v>
      </c>
      <c r="DB1097" s="82">
        <f t="shared" si="125"/>
        <v>0</v>
      </c>
    </row>
    <row r="1098" spans="98:106" ht="19.5">
      <c r="CT1098" s="182">
        <f>'TABELA UNIFICADA 2024'!E1037</f>
        <v>0</v>
      </c>
      <c r="CU1098" s="23">
        <f>'TABELA UNIFICADA 2024'!F1037</f>
        <v>0</v>
      </c>
      <c r="CV1098" s="79" t="str">
        <f t="shared" si="119"/>
        <v>0</v>
      </c>
      <c r="CW1098" s="78">
        <f t="shared" si="120"/>
        <v>0</v>
      </c>
      <c r="CX1098" s="82">
        <f t="shared" si="121"/>
        <v>0</v>
      </c>
      <c r="CY1098" s="82">
        <f t="shared" si="122"/>
        <v>0</v>
      </c>
      <c r="CZ1098" s="82">
        <f t="shared" si="123"/>
        <v>0</v>
      </c>
      <c r="DA1098" s="82">
        <f t="shared" si="124"/>
        <v>0</v>
      </c>
      <c r="DB1098" s="82">
        <f t="shared" si="125"/>
        <v>0</v>
      </c>
    </row>
    <row r="1099" spans="98:106" ht="19.5">
      <c r="CT1099" s="182">
        <f>'TABELA UNIFICADA 2024'!E1038</f>
        <v>0</v>
      </c>
      <c r="CU1099" s="23">
        <f>'TABELA UNIFICADA 2024'!F1038</f>
        <v>0</v>
      </c>
      <c r="CV1099" s="79" t="str">
        <f t="shared" si="119"/>
        <v>0</v>
      </c>
      <c r="CW1099" s="78">
        <f t="shared" si="120"/>
        <v>0</v>
      </c>
      <c r="CX1099" s="82">
        <f t="shared" si="121"/>
        <v>0</v>
      </c>
      <c r="CY1099" s="82">
        <f t="shared" si="122"/>
        <v>0</v>
      </c>
      <c r="CZ1099" s="82">
        <f t="shared" si="123"/>
        <v>0</v>
      </c>
      <c r="DA1099" s="82">
        <f t="shared" si="124"/>
        <v>0</v>
      </c>
      <c r="DB1099" s="82">
        <f t="shared" si="125"/>
        <v>0</v>
      </c>
    </row>
    <row r="1100" spans="98:106" ht="19.5">
      <c r="CT1100" s="182">
        <f>'TABELA UNIFICADA 2024'!E1039</f>
        <v>0</v>
      </c>
      <c r="CU1100" s="23">
        <f>'TABELA UNIFICADA 2024'!F1039</f>
        <v>0</v>
      </c>
      <c r="CV1100" s="79" t="str">
        <f t="shared" si="119"/>
        <v>0</v>
      </c>
      <c r="CW1100" s="78">
        <f t="shared" si="120"/>
        <v>0</v>
      </c>
      <c r="CX1100" s="82">
        <f t="shared" si="121"/>
        <v>0</v>
      </c>
      <c r="CY1100" s="82">
        <f t="shared" si="122"/>
        <v>0</v>
      </c>
      <c r="CZ1100" s="82">
        <f t="shared" si="123"/>
        <v>0</v>
      </c>
      <c r="DA1100" s="82">
        <f t="shared" si="124"/>
        <v>0</v>
      </c>
      <c r="DB1100" s="82">
        <f t="shared" si="125"/>
        <v>0</v>
      </c>
    </row>
    <row r="1101" spans="98:106" ht="19.5">
      <c r="CT1101" s="182">
        <f>'TABELA UNIFICADA 2024'!E1040</f>
        <v>0</v>
      </c>
      <c r="CU1101" s="23">
        <f>'TABELA UNIFICADA 2024'!F1040</f>
        <v>0</v>
      </c>
      <c r="CV1101" s="79" t="str">
        <f t="shared" si="119"/>
        <v>0</v>
      </c>
      <c r="CW1101" s="78">
        <f t="shared" si="120"/>
        <v>0</v>
      </c>
      <c r="CX1101" s="82">
        <f t="shared" si="121"/>
        <v>0</v>
      </c>
      <c r="CY1101" s="82">
        <f t="shared" si="122"/>
        <v>0</v>
      </c>
      <c r="CZ1101" s="82">
        <f t="shared" si="123"/>
        <v>0</v>
      </c>
      <c r="DA1101" s="82">
        <f t="shared" si="124"/>
        <v>0</v>
      </c>
      <c r="DB1101" s="82">
        <f t="shared" si="125"/>
        <v>0</v>
      </c>
    </row>
    <row r="1102" spans="98:106" ht="19.5">
      <c r="CT1102" s="182">
        <f>'TABELA UNIFICADA 2024'!E1041</f>
        <v>0</v>
      </c>
      <c r="CU1102" s="23">
        <f>'TABELA UNIFICADA 2024'!F1041</f>
        <v>0</v>
      </c>
      <c r="CV1102" s="79" t="str">
        <f t="shared" si="119"/>
        <v>0</v>
      </c>
      <c r="CW1102" s="78">
        <f t="shared" si="120"/>
        <v>0</v>
      </c>
      <c r="CX1102" s="82">
        <f t="shared" si="121"/>
        <v>0</v>
      </c>
      <c r="CY1102" s="82">
        <f t="shared" si="122"/>
        <v>0</v>
      </c>
      <c r="CZ1102" s="82">
        <f t="shared" si="123"/>
        <v>0</v>
      </c>
      <c r="DA1102" s="82">
        <f t="shared" si="124"/>
        <v>0</v>
      </c>
      <c r="DB1102" s="82">
        <f t="shared" si="125"/>
        <v>0</v>
      </c>
    </row>
    <row r="1103" spans="98:106" ht="19.5">
      <c r="CT1103" s="182">
        <f>'TABELA UNIFICADA 2024'!E1042</f>
        <v>0</v>
      </c>
      <c r="CU1103" s="23">
        <f>'TABELA UNIFICADA 2024'!F1042</f>
        <v>0</v>
      </c>
      <c r="CV1103" s="79" t="str">
        <f t="shared" si="119"/>
        <v>0</v>
      </c>
      <c r="CW1103" s="78">
        <f t="shared" si="120"/>
        <v>0</v>
      </c>
      <c r="CX1103" s="82">
        <f t="shared" si="121"/>
        <v>0</v>
      </c>
      <c r="CY1103" s="82">
        <f t="shared" si="122"/>
        <v>0</v>
      </c>
      <c r="CZ1103" s="82">
        <f t="shared" si="123"/>
        <v>0</v>
      </c>
      <c r="DA1103" s="82">
        <f t="shared" si="124"/>
        <v>0</v>
      </c>
      <c r="DB1103" s="82">
        <f t="shared" si="125"/>
        <v>0</v>
      </c>
    </row>
    <row r="1104" spans="98:106" ht="19.5">
      <c r="CT1104" s="182">
        <f>'TABELA UNIFICADA 2024'!E1043</f>
        <v>0</v>
      </c>
      <c r="CU1104" s="23">
        <f>'TABELA UNIFICADA 2024'!F1043</f>
        <v>0</v>
      </c>
      <c r="CV1104" s="79" t="str">
        <f t="shared" si="119"/>
        <v>0</v>
      </c>
      <c r="CW1104" s="78">
        <f t="shared" si="120"/>
        <v>0</v>
      </c>
      <c r="CX1104" s="82">
        <f t="shared" si="121"/>
        <v>0</v>
      </c>
      <c r="CY1104" s="82">
        <f t="shared" si="122"/>
        <v>0</v>
      </c>
      <c r="CZ1104" s="82">
        <f t="shared" si="123"/>
        <v>0</v>
      </c>
      <c r="DA1104" s="82">
        <f t="shared" si="124"/>
        <v>0</v>
      </c>
      <c r="DB1104" s="82">
        <f t="shared" si="125"/>
        <v>0</v>
      </c>
    </row>
    <row r="1105" spans="98:106" ht="19.5">
      <c r="CT1105" s="182">
        <f>'TABELA UNIFICADA 2024'!E1044</f>
        <v>0</v>
      </c>
      <c r="CU1105" s="23">
        <f>'TABELA UNIFICADA 2024'!F1044</f>
        <v>0</v>
      </c>
      <c r="CV1105" s="79" t="str">
        <f t="shared" si="119"/>
        <v>0</v>
      </c>
      <c r="CW1105" s="78">
        <f t="shared" si="120"/>
        <v>0</v>
      </c>
      <c r="CX1105" s="82">
        <f t="shared" si="121"/>
        <v>0</v>
      </c>
      <c r="CY1105" s="82">
        <f t="shared" si="122"/>
        <v>0</v>
      </c>
      <c r="CZ1105" s="82">
        <f t="shared" si="123"/>
        <v>0</v>
      </c>
      <c r="DA1105" s="82">
        <f t="shared" si="124"/>
        <v>0</v>
      </c>
      <c r="DB1105" s="82">
        <f t="shared" si="125"/>
        <v>0</v>
      </c>
    </row>
    <row r="1106" spans="98:106" ht="19.5">
      <c r="CT1106" s="182">
        <f>'TABELA UNIFICADA 2024'!E1045</f>
        <v>0</v>
      </c>
      <c r="CU1106" s="23">
        <f>'TABELA UNIFICADA 2024'!F1045</f>
        <v>0</v>
      </c>
      <c r="CV1106" s="79" t="str">
        <f t="shared" si="119"/>
        <v>0</v>
      </c>
      <c r="CW1106" s="78">
        <f t="shared" si="120"/>
        <v>0</v>
      </c>
      <c r="CX1106" s="82">
        <f t="shared" si="121"/>
        <v>0</v>
      </c>
      <c r="CY1106" s="82">
        <f t="shared" si="122"/>
        <v>0</v>
      </c>
      <c r="CZ1106" s="82">
        <f t="shared" si="123"/>
        <v>0</v>
      </c>
      <c r="DA1106" s="82">
        <f t="shared" si="124"/>
        <v>0</v>
      </c>
      <c r="DB1106" s="82">
        <f t="shared" si="125"/>
        <v>0</v>
      </c>
    </row>
    <row r="1107" spans="98:106" ht="19.5">
      <c r="CT1107" s="182">
        <f>'TABELA UNIFICADA 2024'!E1046</f>
        <v>0</v>
      </c>
      <c r="CU1107" s="23">
        <f>'TABELA UNIFICADA 2024'!F1046</f>
        <v>0</v>
      </c>
      <c r="CV1107" s="79" t="str">
        <f t="shared" si="119"/>
        <v>0</v>
      </c>
      <c r="CW1107" s="78">
        <f t="shared" si="120"/>
        <v>0</v>
      </c>
      <c r="CX1107" s="82">
        <f t="shared" si="121"/>
        <v>0</v>
      </c>
      <c r="CY1107" s="82">
        <f t="shared" si="122"/>
        <v>0</v>
      </c>
      <c r="CZ1107" s="82">
        <f t="shared" si="123"/>
        <v>0</v>
      </c>
      <c r="DA1107" s="82">
        <f t="shared" si="124"/>
        <v>0</v>
      </c>
      <c r="DB1107" s="82">
        <f t="shared" si="125"/>
        <v>0</v>
      </c>
    </row>
    <row r="1108" spans="98:106" ht="19.5">
      <c r="CT1108" s="182">
        <f>'TABELA UNIFICADA 2024'!E1047</f>
        <v>0</v>
      </c>
      <c r="CU1108" s="23">
        <f>'TABELA UNIFICADA 2024'!F1047</f>
        <v>0</v>
      </c>
      <c r="CV1108" s="79" t="str">
        <f t="shared" si="119"/>
        <v>0</v>
      </c>
      <c r="CW1108" s="78">
        <f t="shared" si="120"/>
        <v>0</v>
      </c>
      <c r="CX1108" s="82">
        <f t="shared" si="121"/>
        <v>0</v>
      </c>
      <c r="CY1108" s="82">
        <f t="shared" si="122"/>
        <v>0</v>
      </c>
      <c r="CZ1108" s="82">
        <f t="shared" si="123"/>
        <v>0</v>
      </c>
      <c r="DA1108" s="82">
        <f t="shared" si="124"/>
        <v>0</v>
      </c>
      <c r="DB1108" s="82">
        <f t="shared" si="125"/>
        <v>0</v>
      </c>
    </row>
    <row r="1109" spans="98:106" ht="19.5">
      <c r="CT1109" s="182">
        <f>'TABELA UNIFICADA 2024'!E1048</f>
        <v>0</v>
      </c>
      <c r="CU1109" s="23">
        <f>'TABELA UNIFICADA 2024'!F1048</f>
        <v>0</v>
      </c>
      <c r="CV1109" s="79" t="str">
        <f t="shared" si="119"/>
        <v>0</v>
      </c>
      <c r="CW1109" s="78">
        <f t="shared" si="120"/>
        <v>0</v>
      </c>
      <c r="CX1109" s="82">
        <f t="shared" si="121"/>
        <v>0</v>
      </c>
      <c r="CY1109" s="82">
        <f t="shared" si="122"/>
        <v>0</v>
      </c>
      <c r="CZ1109" s="82">
        <f t="shared" si="123"/>
        <v>0</v>
      </c>
      <c r="DA1109" s="82">
        <f t="shared" si="124"/>
        <v>0</v>
      </c>
      <c r="DB1109" s="82">
        <f t="shared" si="125"/>
        <v>0</v>
      </c>
    </row>
    <row r="1110" spans="98:106" ht="19.5">
      <c r="CT1110" s="182">
        <f>'TABELA UNIFICADA 2024'!E1049</f>
        <v>0</v>
      </c>
      <c r="CU1110" s="23">
        <f>'TABELA UNIFICADA 2024'!F1049</f>
        <v>0</v>
      </c>
      <c r="CV1110" s="79" t="str">
        <f t="shared" si="119"/>
        <v>0</v>
      </c>
      <c r="CW1110" s="78">
        <f t="shared" si="120"/>
        <v>0</v>
      </c>
      <c r="CX1110" s="82">
        <f t="shared" si="121"/>
        <v>0</v>
      </c>
      <c r="CY1110" s="82">
        <f t="shared" si="122"/>
        <v>0</v>
      </c>
      <c r="CZ1110" s="82">
        <f t="shared" si="123"/>
        <v>0</v>
      </c>
      <c r="DA1110" s="82">
        <f t="shared" si="124"/>
        <v>0</v>
      </c>
      <c r="DB1110" s="82">
        <f t="shared" si="125"/>
        <v>0</v>
      </c>
    </row>
    <row r="1111" spans="98:106" ht="19.5">
      <c r="CT1111" s="182">
        <f>'TABELA UNIFICADA 2024'!E1050</f>
        <v>0</v>
      </c>
      <c r="CU1111" s="23">
        <f>'TABELA UNIFICADA 2024'!F1050</f>
        <v>0</v>
      </c>
      <c r="CV1111" s="79" t="str">
        <f t="shared" si="119"/>
        <v>0</v>
      </c>
      <c r="CW1111" s="78">
        <f t="shared" si="120"/>
        <v>0</v>
      </c>
      <c r="CX1111" s="82">
        <f t="shared" si="121"/>
        <v>0</v>
      </c>
      <c r="CY1111" s="82">
        <f t="shared" si="122"/>
        <v>0</v>
      </c>
      <c r="CZ1111" s="82">
        <f t="shared" si="123"/>
        <v>0</v>
      </c>
      <c r="DA1111" s="82">
        <f t="shared" si="124"/>
        <v>0</v>
      </c>
      <c r="DB1111" s="82">
        <f t="shared" si="125"/>
        <v>0</v>
      </c>
    </row>
    <row r="1112" spans="98:106" ht="19.5">
      <c r="CT1112" s="182">
        <f>'TABELA UNIFICADA 2024'!E1051</f>
        <v>0</v>
      </c>
      <c r="CU1112" s="23">
        <f>'TABELA UNIFICADA 2024'!F1051</f>
        <v>0</v>
      </c>
      <c r="CV1112" s="79" t="str">
        <f t="shared" si="119"/>
        <v>0</v>
      </c>
      <c r="CW1112" s="78">
        <f t="shared" si="120"/>
        <v>0</v>
      </c>
      <c r="CX1112" s="82">
        <f t="shared" si="121"/>
        <v>0</v>
      </c>
      <c r="CY1112" s="82">
        <f t="shared" si="122"/>
        <v>0</v>
      </c>
      <c r="CZ1112" s="82">
        <f t="shared" si="123"/>
        <v>0</v>
      </c>
      <c r="DA1112" s="82">
        <f t="shared" si="124"/>
        <v>0</v>
      </c>
      <c r="DB1112" s="82">
        <f t="shared" si="125"/>
        <v>0</v>
      </c>
    </row>
    <row r="1113" spans="98:106" ht="19.5">
      <c r="CT1113" s="182">
        <f>'TABELA UNIFICADA 2024'!E1052</f>
        <v>0</v>
      </c>
      <c r="CU1113" s="23">
        <f>'TABELA UNIFICADA 2024'!F1052</f>
        <v>0</v>
      </c>
      <c r="CV1113" s="79" t="str">
        <f t="shared" si="119"/>
        <v>0</v>
      </c>
      <c r="CW1113" s="78">
        <f t="shared" si="120"/>
        <v>0</v>
      </c>
      <c r="CX1113" s="82">
        <f t="shared" si="121"/>
        <v>0</v>
      </c>
      <c r="CY1113" s="82">
        <f t="shared" si="122"/>
        <v>0</v>
      </c>
      <c r="CZ1113" s="82">
        <f t="shared" si="123"/>
        <v>0</v>
      </c>
      <c r="DA1113" s="82">
        <f t="shared" si="124"/>
        <v>0</v>
      </c>
      <c r="DB1113" s="82">
        <f t="shared" si="125"/>
        <v>0</v>
      </c>
    </row>
    <row r="1114" spans="98:106" ht="19.5">
      <c r="CT1114" s="182">
        <f>'TABELA UNIFICADA 2024'!E1053</f>
        <v>0</v>
      </c>
      <c r="CU1114" s="23">
        <f>'TABELA UNIFICADA 2024'!F1053</f>
        <v>0</v>
      </c>
      <c r="CV1114" s="79" t="str">
        <f t="shared" si="119"/>
        <v>0</v>
      </c>
      <c r="CW1114" s="78">
        <f t="shared" si="120"/>
        <v>0</v>
      </c>
      <c r="CX1114" s="82">
        <f t="shared" si="121"/>
        <v>0</v>
      </c>
      <c r="CY1114" s="82">
        <f t="shared" si="122"/>
        <v>0</v>
      </c>
      <c r="CZ1114" s="82">
        <f t="shared" si="123"/>
        <v>0</v>
      </c>
      <c r="DA1114" s="82">
        <f t="shared" si="124"/>
        <v>0</v>
      </c>
      <c r="DB1114" s="82">
        <f t="shared" si="125"/>
        <v>0</v>
      </c>
    </row>
    <row r="1115" spans="98:106" ht="19.5">
      <c r="CT1115" s="182">
        <f>'TABELA UNIFICADA 2024'!E1054</f>
        <v>0</v>
      </c>
      <c r="CU1115" s="23">
        <f>'TABELA UNIFICADA 2024'!F1054</f>
        <v>0</v>
      </c>
      <c r="CV1115" s="79" t="str">
        <f t="shared" si="119"/>
        <v>0</v>
      </c>
      <c r="CW1115" s="78">
        <f t="shared" si="120"/>
        <v>0</v>
      </c>
      <c r="CX1115" s="82">
        <f t="shared" si="121"/>
        <v>0</v>
      </c>
      <c r="CY1115" s="82">
        <f t="shared" si="122"/>
        <v>0</v>
      </c>
      <c r="CZ1115" s="82">
        <f t="shared" si="123"/>
        <v>0</v>
      </c>
      <c r="DA1115" s="82">
        <f t="shared" si="124"/>
        <v>0</v>
      </c>
      <c r="DB1115" s="82">
        <f t="shared" si="125"/>
        <v>0</v>
      </c>
    </row>
    <row r="1116" spans="98:106" ht="19.5">
      <c r="CT1116" s="182">
        <f>'TABELA UNIFICADA 2024'!E1055</f>
        <v>0</v>
      </c>
      <c r="CU1116" s="23">
        <f>'TABELA UNIFICADA 2024'!F1055</f>
        <v>0</v>
      </c>
      <c r="CV1116" s="79" t="str">
        <f t="shared" si="119"/>
        <v>0</v>
      </c>
      <c r="CW1116" s="78">
        <f t="shared" si="120"/>
        <v>0</v>
      </c>
      <c r="CX1116" s="82">
        <f t="shared" si="121"/>
        <v>0</v>
      </c>
      <c r="CY1116" s="82">
        <f t="shared" si="122"/>
        <v>0</v>
      </c>
      <c r="CZ1116" s="82">
        <f t="shared" si="123"/>
        <v>0</v>
      </c>
      <c r="DA1116" s="82">
        <f t="shared" si="124"/>
        <v>0</v>
      </c>
      <c r="DB1116" s="82">
        <f t="shared" si="125"/>
        <v>0</v>
      </c>
    </row>
    <row r="1117" spans="98:106" ht="19.5">
      <c r="CT1117" s="182">
        <f>'TABELA UNIFICADA 2024'!E1056</f>
        <v>0</v>
      </c>
      <c r="CU1117" s="23">
        <f>'TABELA UNIFICADA 2024'!F1056</f>
        <v>0</v>
      </c>
      <c r="CV1117" s="79" t="str">
        <f t="shared" si="119"/>
        <v>0</v>
      </c>
      <c r="CW1117" s="78">
        <f t="shared" si="120"/>
        <v>0</v>
      </c>
      <c r="CX1117" s="82">
        <f t="shared" si="121"/>
        <v>0</v>
      </c>
      <c r="CY1117" s="82">
        <f t="shared" si="122"/>
        <v>0</v>
      </c>
      <c r="CZ1117" s="82">
        <f t="shared" si="123"/>
        <v>0</v>
      </c>
      <c r="DA1117" s="82">
        <f t="shared" si="124"/>
        <v>0</v>
      </c>
      <c r="DB1117" s="82">
        <f t="shared" si="125"/>
        <v>0</v>
      </c>
    </row>
    <row r="1118" spans="98:106" ht="19.5">
      <c r="CT1118" s="182">
        <f>'TABELA UNIFICADA 2024'!E1057</f>
        <v>0</v>
      </c>
      <c r="CU1118" s="23">
        <f>'TABELA UNIFICADA 2024'!F1057</f>
        <v>0</v>
      </c>
      <c r="CV1118" s="79" t="str">
        <f t="shared" si="119"/>
        <v>0</v>
      </c>
      <c r="CW1118" s="78">
        <f t="shared" si="120"/>
        <v>0</v>
      </c>
      <c r="CX1118" s="82">
        <f t="shared" si="121"/>
        <v>0</v>
      </c>
      <c r="CY1118" s="82">
        <f t="shared" si="122"/>
        <v>0</v>
      </c>
      <c r="CZ1118" s="82">
        <f t="shared" si="123"/>
        <v>0</v>
      </c>
      <c r="DA1118" s="82">
        <f t="shared" si="124"/>
        <v>0</v>
      </c>
      <c r="DB1118" s="82">
        <f t="shared" si="125"/>
        <v>0</v>
      </c>
    </row>
    <row r="1119" spans="98:106" ht="19.5">
      <c r="CT1119" s="182">
        <f>'TABELA UNIFICADA 2024'!E1058</f>
        <v>0</v>
      </c>
      <c r="CU1119" s="23">
        <f>'TABELA UNIFICADA 2024'!F1058</f>
        <v>0</v>
      </c>
      <c r="CV1119" s="79" t="str">
        <f t="shared" si="119"/>
        <v>0</v>
      </c>
      <c r="CW1119" s="78">
        <f t="shared" si="120"/>
        <v>0</v>
      </c>
      <c r="CX1119" s="82">
        <f t="shared" si="121"/>
        <v>0</v>
      </c>
      <c r="CY1119" s="82">
        <f t="shared" si="122"/>
        <v>0</v>
      </c>
      <c r="CZ1119" s="82">
        <f t="shared" si="123"/>
        <v>0</v>
      </c>
      <c r="DA1119" s="82">
        <f t="shared" si="124"/>
        <v>0</v>
      </c>
      <c r="DB1119" s="82">
        <f t="shared" si="125"/>
        <v>0</v>
      </c>
    </row>
    <row r="1120" spans="98:106" ht="19.5">
      <c r="CT1120" s="182">
        <f>'TABELA UNIFICADA 2024'!E1059</f>
        <v>0</v>
      </c>
      <c r="CU1120" s="23">
        <f>'TABELA UNIFICADA 2024'!F1059</f>
        <v>0</v>
      </c>
      <c r="CV1120" s="79" t="str">
        <f t="shared" si="119"/>
        <v>0</v>
      </c>
      <c r="CW1120" s="78">
        <f t="shared" si="120"/>
        <v>0</v>
      </c>
      <c r="CX1120" s="82">
        <f t="shared" si="121"/>
        <v>0</v>
      </c>
      <c r="CY1120" s="82">
        <f t="shared" si="122"/>
        <v>0</v>
      </c>
      <c r="CZ1120" s="82">
        <f t="shared" si="123"/>
        <v>0</v>
      </c>
      <c r="DA1120" s="82">
        <f t="shared" si="124"/>
        <v>0</v>
      </c>
      <c r="DB1120" s="82">
        <f t="shared" si="125"/>
        <v>0</v>
      </c>
    </row>
    <row r="1121" spans="98:106" ht="19.5">
      <c r="CT1121" s="182">
        <f>'TABELA UNIFICADA 2024'!E1060</f>
        <v>0</v>
      </c>
      <c r="CU1121" s="23">
        <f>'TABELA UNIFICADA 2024'!F1060</f>
        <v>0</v>
      </c>
      <c r="CV1121" s="79" t="str">
        <f t="shared" si="119"/>
        <v>0</v>
      </c>
      <c r="CW1121" s="78">
        <f t="shared" si="120"/>
        <v>0</v>
      </c>
      <c r="CX1121" s="82">
        <f t="shared" si="121"/>
        <v>0</v>
      </c>
      <c r="CY1121" s="82">
        <f t="shared" si="122"/>
        <v>0</v>
      </c>
      <c r="CZ1121" s="82">
        <f t="shared" si="123"/>
        <v>0</v>
      </c>
      <c r="DA1121" s="82">
        <f t="shared" si="124"/>
        <v>0</v>
      </c>
      <c r="DB1121" s="82">
        <f t="shared" si="125"/>
        <v>0</v>
      </c>
    </row>
    <row r="1122" spans="98:106" ht="19.5">
      <c r="CT1122" s="182">
        <f>'TABELA UNIFICADA 2024'!E1061</f>
        <v>0</v>
      </c>
      <c r="CU1122" s="23">
        <f>'TABELA UNIFICADA 2024'!F1061</f>
        <v>0</v>
      </c>
      <c r="CV1122" s="79" t="str">
        <f t="shared" si="119"/>
        <v>0</v>
      </c>
      <c r="CW1122" s="78">
        <f t="shared" si="120"/>
        <v>0</v>
      </c>
      <c r="CX1122" s="82">
        <f t="shared" si="121"/>
        <v>0</v>
      </c>
      <c r="CY1122" s="82">
        <f t="shared" si="122"/>
        <v>0</v>
      </c>
      <c r="CZ1122" s="82">
        <f t="shared" si="123"/>
        <v>0</v>
      </c>
      <c r="DA1122" s="82">
        <f t="shared" si="124"/>
        <v>0</v>
      </c>
      <c r="DB1122" s="82">
        <f t="shared" si="125"/>
        <v>0</v>
      </c>
    </row>
    <row r="1123" spans="98:106" ht="19.5">
      <c r="CT1123" s="182">
        <f>'TABELA UNIFICADA 2024'!E1062</f>
        <v>0</v>
      </c>
      <c r="CU1123" s="23">
        <f>'TABELA UNIFICADA 2024'!F1062</f>
        <v>0</v>
      </c>
      <c r="CV1123" s="79" t="str">
        <f t="shared" si="119"/>
        <v>0</v>
      </c>
      <c r="CW1123" s="78">
        <f t="shared" si="120"/>
        <v>0</v>
      </c>
      <c r="CX1123" s="82">
        <f t="shared" si="121"/>
        <v>0</v>
      </c>
      <c r="CY1123" s="82">
        <f t="shared" si="122"/>
        <v>0</v>
      </c>
      <c r="CZ1123" s="82">
        <f t="shared" si="123"/>
        <v>0</v>
      </c>
      <c r="DA1123" s="82">
        <f t="shared" si="124"/>
        <v>0</v>
      </c>
      <c r="DB1123" s="82">
        <f t="shared" si="125"/>
        <v>0</v>
      </c>
    </row>
    <row r="1124" spans="98:106" ht="19.5">
      <c r="CT1124" s="182">
        <f>'TABELA UNIFICADA 2024'!E1063</f>
        <v>0</v>
      </c>
      <c r="CU1124" s="23">
        <f>'TABELA UNIFICADA 2024'!F1063</f>
        <v>0</v>
      </c>
      <c r="CV1124" s="79" t="str">
        <f t="shared" si="119"/>
        <v>0</v>
      </c>
      <c r="CW1124" s="78">
        <f t="shared" si="120"/>
        <v>0</v>
      </c>
      <c r="CX1124" s="82">
        <f t="shared" si="121"/>
        <v>0</v>
      </c>
      <c r="CY1124" s="82">
        <f t="shared" si="122"/>
        <v>0</v>
      </c>
      <c r="CZ1124" s="82">
        <f t="shared" si="123"/>
        <v>0</v>
      </c>
      <c r="DA1124" s="82">
        <f t="shared" si="124"/>
        <v>0</v>
      </c>
      <c r="DB1124" s="82">
        <f t="shared" si="125"/>
        <v>0</v>
      </c>
    </row>
    <row r="1125" spans="98:106" ht="19.5">
      <c r="CT1125" s="182">
        <f>'TABELA UNIFICADA 2024'!E1064</f>
        <v>0</v>
      </c>
      <c r="CU1125" s="23">
        <f>'TABELA UNIFICADA 2024'!F1064</f>
        <v>0</v>
      </c>
      <c r="CV1125" s="79" t="str">
        <f t="shared" ref="CV1125:CV1188" si="126">IF(CU1125&lt;&gt;0,(IF(AND(CU1125&lt;=10,ISBLANK(CU1125)=FALSE),"AA",IF(AND(CU1125&gt;10,CU1125&lt;=59),"BB",IF(AND(CU1125&gt;59,CU1125&lt;=99),"CC",IF(CU1125&gt;99,"DD","-"))))),"0")</f>
        <v>0</v>
      </c>
      <c r="CW1125" s="78">
        <f t="shared" ref="CW1125:CW1188" si="127">IF(CU1125&lt;&gt;0,(IF(AND(CT1125&lt;23,ISBLANK(CT1125)=FALSE),"A",IF(AND(CT1125&gt;=23,CT1125&lt;31),"B",IF(AND(CT1125&gt;=31,CT1125&lt;39),"C",IF(AND(CT1125&gt;=39,CT1125&lt;=45),"D",IF(CT1125&gt;45,"E","-")))))),0)</f>
        <v>0</v>
      </c>
      <c r="CX1125" s="82">
        <f t="shared" ref="CX1125:CX1188" si="128">(IF(CV1125="AA",IF(CW1125="A",VLOOKUP(CW1125,$B$2:$F$6,2,1),IF(CW1125="B",VLOOKUP(CW1125,$B$2:$F$6,2,1),IF(CW1125="C",VLOOKUP(CW1125,$B$2:$F$6,2,1),IF(CW1125="D",VLOOKUP(CW1125,$B$2:$F$6,2,1),IF(CW1125="E",VLOOKUP(CW1125,$B$2:$F$6,2,1),"-"))))),IF(CV1125="BB",IF(CW1125="A",VLOOKUP(CW1125,$B$8:$F$12,2,1),IF(CW1125="B",VLOOKUP(CW1125,$B$8:$F$12,2,1),IF(CW1125="C",VLOOKUP(CW1125,$B$8:$F$12,2,1),IF(CW1125="D",VLOOKUP(CW1125,$B$8:$F$12,2,1),IF(CW1125="E",VLOOKUP(CW1125,$B$8:$F$12,2,1),"-"))))),IF(CV1125="CC",IF(CW1125="A",VLOOKUP(CW1125,$B$14:$F$18,2,1),IF(CW1125="B",VLOOKUP(CW1125,$B$14:$F$18,2,1),IF(CW1125="C",VLOOKUP(CW1125,$B$14:$F$18,2,1),IF(CW1125="D",VLOOKUP(CW1125,$B$14:$F$18,2,1),IF(CW1125="E",VLOOKUP(CW1125,$B$14:$F$18,2,1),"-"))))),IF(CV1125="DD",IF(CW1125="A",VLOOKUP(CW1125,$B$20:$F$24,2,1),IF(CW1125="B",VLOOKUP(CW1125,$B$20:$F$24,2,1),IF(CW1125="C",VLOOKUP(CW1125,$B$20:$F$24,2,1),IF(CW1125="D",VLOOKUP(CW1125,$B$20:$F$24,2,1),IF(CW1125="E",VLOOKUP(CW1125,$B$20:$F$24,2,1),0))))),0)))))</f>
        <v>0</v>
      </c>
      <c r="CY1125" s="82">
        <f t="shared" ref="CY1125:CY1188" si="129">(IF(CV1125="AA",IF(CW1125="A",VLOOKUP(CW1125,$B$2:$F$6,3,1),IF(CW1125="B",VLOOKUP(CW1125,$B$2:$F$6,3,1),IF(CW1125="C",VLOOKUP(CW1125,$B$2:$F$6,3,1),IF(CW1125="D",VLOOKUP(CW1125,$B$2:$F$6,3,1),IF(CW1125="E",VLOOKUP(CW1125,$B$2:$F$6,3,1),"-"))))),IF(CV1125="BB",IF(CW1125="A",VLOOKUP(CW1125,$B$8:$F$12,3,1),IF(CW1125="B",VLOOKUP(CW1125,$B$8:$F$12,3,1),IF(CW1125="C",VLOOKUP(CW1125,$B$8:$F$12,3,1),IF(CW1125="D",VLOOKUP(CW1125,$B$8:$F$12,3,1),IF(CW1125="E",VLOOKUP(CW1125,$B$8:$F$12,3,1),"-"))))),IF(CV1125="CC",IF(CW1125="A",VLOOKUP(CW1125,$B$14:$F$18,3,1),IF(CW1125="B",VLOOKUP(CW1125,$B$14:$F$18,3,1),IF(CW1125="C",VLOOKUP(CW1125,$B$14:$F$18,3,1),IF(CW1125="D",VLOOKUP(CW1125,$B$14:$F$18,3,1),IF(CW1125="E",VLOOKUP(CW1125,$B$14:$F$18,3,1),"-"))))),IF(CV1125="DD",IF(CW1125="A",VLOOKUP(CW1125,$B$20:$F$24,3,1),IF(CW1125="B",VLOOKUP(CW1125,$B$20:$F$24,3,1),IF(CW1125="C",VLOOKUP(CW1125,$B$20:$F$24,3,1),IF(CW1125="D",VLOOKUP(CW1125,$B$20:$F$24,3,1),IF(CW1125="E",VLOOKUP(CW1125,$B$20:$F$24,3,1),0))))),0)))))</f>
        <v>0</v>
      </c>
      <c r="CZ1125" s="82">
        <f t="shared" ref="CZ1125:CZ1188" si="130">(IF(CV1125="AA",IF(CW1125="A",VLOOKUP(CW1125,$B$2:$F$6,4,1),IF(CW1125="B",VLOOKUP(CW1125,$B$2:$F$6,4,1),IF(CW1125="C",VLOOKUP(CW1125,$B$2:$F$6,4,1),IF(CW1125="D",VLOOKUP(CW1125,$B$2:$F$6,4,1),IF(CW1125="E",VLOOKUP(CW1125,$B$2:$F$6,4,1),"-"))))),IF(CV1125="BB",IF(CW1125="A",VLOOKUP(CW1125,$B$8:$F$12,4,1),IF(CW1125="B",VLOOKUP(CW1125,$B$8:$F$12,4,1),IF(CW1125="C",VLOOKUP(CW1125,$B$8:$F$12,4,1),IF(CW1125="D",VLOOKUP(CW1125,$B$8:$F$12,4,1),IF(CW1125="E",VLOOKUP(CW1125,$B$8:$F$12,4,1),"-"))))),IF(CV1125="CC",IF(CW1125="A",VLOOKUP(CW1125,$B$14:$F$18,4,1),IF(CW1125="B",VLOOKUP(CW1125,$B$14:$F$18,4,1),IF(CW1125="C",VLOOKUP(CW1125,$B$14:$F$18,4,1),IF(CW1125="D",VLOOKUP(CW1125,$B$14:$F$18,4,1),IF(CW1125="E",VLOOKUP(CW1125,$B$14:$F$18,4,1),"-"))))),IF(CV1125="DD",IF(CW1125="A",VLOOKUP(CW1125,$B$20:$F$24,4,1),IF(CW1125="B",VLOOKUP(CW1125,$B$20:$F$24,4,1),IF(CW1125="C",VLOOKUP(CW1125,$B$20:$F$24,4,1),IF(CW1125="D",VLOOKUP(CW1125,$B$20:$F$24,4,1),IF(CW1125="E",VLOOKUP(CW1125,$B$20:$F$24,4,1),0))))),0)))))</f>
        <v>0</v>
      </c>
      <c r="DA1125" s="82">
        <f t="shared" ref="DA1125:DA1188" si="131">(IF(CV1125="AA",IF(CW1125="A",VLOOKUP(CW1125,$B$2:$F$6,5,1),IF(CW1125="B",VLOOKUP(CW1125,$B$2:$F$6,5,1),IF(CW1125="C",VLOOKUP(CW1125,$B$2:$F$6,5,1),IF(CW1125="D",VLOOKUP(CW1125,$B$2:$F$6,5,1),IF(CW1125="E",VLOOKUP(CW1125,$B$2:$F$6,5,1),1))))),IF(CV1125="BB",IF(CW1125="A",VLOOKUP(CW1125,$B$8:$F$12,5,1),IF(CW1125="B",VLOOKUP(CW1125,$B$8:$F$12,5,1),IF(CW1125="C",VLOOKUP(CW1125,$B$8:$F$12,5,1),IF(CW1125="D",VLOOKUP(CW1125,$B$8:$F$12,5,1),IF(CW1125="E",VLOOKUP(CW1125,$B$8:$F$12,5,1),1))))),IF(CV1125="CC",IF(CW1125="A",VLOOKUP(CW1125,$B$14:$F$18,5,1),IF(CW1125="B",VLOOKUP(CW1125,$B$14:$F$18,5,1),IF(CW1125="C",VLOOKUP(CW1125,$B$14:$F$18,5,1),IF(CW1125="D",VLOOKUP(CW1125,$B$14:$F$18,5,1),IF(CW1125="E",VLOOKUP(CW1125,$B$14:$F$18,5,1),1))))),IF(CV1125="DD",IF(CW1125="A",VLOOKUP(CW1125,$B$20:$F$24,5,1),IF(CW1125="B",VLOOKUP(CW1125,$B$20:$F$24,5,1),IF(CW1125="C",VLOOKUP(CW1125,$B$20:$F$24,5,1),IF(CW1125="D",VLOOKUP(CW1125,$B$20:$F$24,5,1),IF(CW1125="E",VLOOKUP(CW1125,$B$20:$F$24,5,1),1))))),0)))))</f>
        <v>0</v>
      </c>
      <c r="DB1125" s="82">
        <f t="shared" ref="DB1125:DB1188" si="132">SUM(CX1125:DA1125)</f>
        <v>0</v>
      </c>
    </row>
    <row r="1126" spans="98:106" ht="19.5">
      <c r="CT1126" s="182">
        <f>'TABELA UNIFICADA 2024'!E1065</f>
        <v>0</v>
      </c>
      <c r="CU1126" s="23">
        <f>'TABELA UNIFICADA 2024'!F1065</f>
        <v>0</v>
      </c>
      <c r="CV1126" s="79" t="str">
        <f t="shared" si="126"/>
        <v>0</v>
      </c>
      <c r="CW1126" s="78">
        <f t="shared" si="127"/>
        <v>0</v>
      </c>
      <c r="CX1126" s="82">
        <f t="shared" si="128"/>
        <v>0</v>
      </c>
      <c r="CY1126" s="82">
        <f t="shared" si="129"/>
        <v>0</v>
      </c>
      <c r="CZ1126" s="82">
        <f t="shared" si="130"/>
        <v>0</v>
      </c>
      <c r="DA1126" s="82">
        <f t="shared" si="131"/>
        <v>0</v>
      </c>
      <c r="DB1126" s="82">
        <f t="shared" si="132"/>
        <v>0</v>
      </c>
    </row>
    <row r="1127" spans="98:106" ht="19.5">
      <c r="CT1127" s="182">
        <f>'TABELA UNIFICADA 2024'!E1066</f>
        <v>0</v>
      </c>
      <c r="CU1127" s="23">
        <f>'TABELA UNIFICADA 2024'!F1066</f>
        <v>0</v>
      </c>
      <c r="CV1127" s="79" t="str">
        <f t="shared" si="126"/>
        <v>0</v>
      </c>
      <c r="CW1127" s="78">
        <f t="shared" si="127"/>
        <v>0</v>
      </c>
      <c r="CX1127" s="82">
        <f t="shared" si="128"/>
        <v>0</v>
      </c>
      <c r="CY1127" s="82">
        <f t="shared" si="129"/>
        <v>0</v>
      </c>
      <c r="CZ1127" s="82">
        <f t="shared" si="130"/>
        <v>0</v>
      </c>
      <c r="DA1127" s="82">
        <f t="shared" si="131"/>
        <v>0</v>
      </c>
      <c r="DB1127" s="82">
        <f t="shared" si="132"/>
        <v>0</v>
      </c>
    </row>
    <row r="1128" spans="98:106" ht="19.5">
      <c r="CT1128" s="182">
        <f>'TABELA UNIFICADA 2024'!E1067</f>
        <v>0</v>
      </c>
      <c r="CU1128" s="23">
        <f>'TABELA UNIFICADA 2024'!F1067</f>
        <v>0</v>
      </c>
      <c r="CV1128" s="79" t="str">
        <f t="shared" si="126"/>
        <v>0</v>
      </c>
      <c r="CW1128" s="78">
        <f t="shared" si="127"/>
        <v>0</v>
      </c>
      <c r="CX1128" s="82">
        <f t="shared" si="128"/>
        <v>0</v>
      </c>
      <c r="CY1128" s="82">
        <f t="shared" si="129"/>
        <v>0</v>
      </c>
      <c r="CZ1128" s="82">
        <f t="shared" si="130"/>
        <v>0</v>
      </c>
      <c r="DA1128" s="82">
        <f t="shared" si="131"/>
        <v>0</v>
      </c>
      <c r="DB1128" s="82">
        <f t="shared" si="132"/>
        <v>0</v>
      </c>
    </row>
    <row r="1129" spans="98:106" ht="19.5">
      <c r="CT1129" s="182">
        <f>'TABELA UNIFICADA 2024'!E1068</f>
        <v>0</v>
      </c>
      <c r="CU1129" s="23">
        <f>'TABELA UNIFICADA 2024'!F1068</f>
        <v>0</v>
      </c>
      <c r="CV1129" s="79" t="str">
        <f t="shared" si="126"/>
        <v>0</v>
      </c>
      <c r="CW1129" s="78">
        <f t="shared" si="127"/>
        <v>0</v>
      </c>
      <c r="CX1129" s="82">
        <f t="shared" si="128"/>
        <v>0</v>
      </c>
      <c r="CY1129" s="82">
        <f t="shared" si="129"/>
        <v>0</v>
      </c>
      <c r="CZ1129" s="82">
        <f t="shared" si="130"/>
        <v>0</v>
      </c>
      <c r="DA1129" s="82">
        <f t="shared" si="131"/>
        <v>0</v>
      </c>
      <c r="DB1129" s="82">
        <f t="shared" si="132"/>
        <v>0</v>
      </c>
    </row>
    <row r="1130" spans="98:106" ht="19.5">
      <c r="CT1130" s="182">
        <f>'TABELA UNIFICADA 2024'!E1069</f>
        <v>0</v>
      </c>
      <c r="CU1130" s="23">
        <f>'TABELA UNIFICADA 2024'!F1069</f>
        <v>0</v>
      </c>
      <c r="CV1130" s="79" t="str">
        <f t="shared" si="126"/>
        <v>0</v>
      </c>
      <c r="CW1130" s="78">
        <f t="shared" si="127"/>
        <v>0</v>
      </c>
      <c r="CX1130" s="82">
        <f t="shared" si="128"/>
        <v>0</v>
      </c>
      <c r="CY1130" s="82">
        <f t="shared" si="129"/>
        <v>0</v>
      </c>
      <c r="CZ1130" s="82">
        <f t="shared" si="130"/>
        <v>0</v>
      </c>
      <c r="DA1130" s="82">
        <f t="shared" si="131"/>
        <v>0</v>
      </c>
      <c r="DB1130" s="82">
        <f t="shared" si="132"/>
        <v>0</v>
      </c>
    </row>
    <row r="1131" spans="98:106" ht="19.5">
      <c r="CT1131" s="182">
        <f>'TABELA UNIFICADA 2024'!E1070</f>
        <v>0</v>
      </c>
      <c r="CU1131" s="23">
        <f>'TABELA UNIFICADA 2024'!F1070</f>
        <v>0</v>
      </c>
      <c r="CV1131" s="79" t="str">
        <f t="shared" si="126"/>
        <v>0</v>
      </c>
      <c r="CW1131" s="78">
        <f t="shared" si="127"/>
        <v>0</v>
      </c>
      <c r="CX1131" s="82">
        <f t="shared" si="128"/>
        <v>0</v>
      </c>
      <c r="CY1131" s="82">
        <f t="shared" si="129"/>
        <v>0</v>
      </c>
      <c r="CZ1131" s="82">
        <f t="shared" si="130"/>
        <v>0</v>
      </c>
      <c r="DA1131" s="82">
        <f t="shared" si="131"/>
        <v>0</v>
      </c>
      <c r="DB1131" s="82">
        <f t="shared" si="132"/>
        <v>0</v>
      </c>
    </row>
    <row r="1132" spans="98:106" ht="19.5">
      <c r="CT1132" s="182">
        <f>'TABELA UNIFICADA 2024'!E1071</f>
        <v>0</v>
      </c>
      <c r="CU1132" s="23">
        <f>'TABELA UNIFICADA 2024'!F1071</f>
        <v>0</v>
      </c>
      <c r="CV1132" s="79" t="str">
        <f t="shared" si="126"/>
        <v>0</v>
      </c>
      <c r="CW1132" s="78">
        <f t="shared" si="127"/>
        <v>0</v>
      </c>
      <c r="CX1132" s="82">
        <f t="shared" si="128"/>
        <v>0</v>
      </c>
      <c r="CY1132" s="82">
        <f t="shared" si="129"/>
        <v>0</v>
      </c>
      <c r="CZ1132" s="82">
        <f t="shared" si="130"/>
        <v>0</v>
      </c>
      <c r="DA1132" s="82">
        <f t="shared" si="131"/>
        <v>0</v>
      </c>
      <c r="DB1132" s="82">
        <f t="shared" si="132"/>
        <v>0</v>
      </c>
    </row>
    <row r="1133" spans="98:106" ht="19.5">
      <c r="CT1133" s="182">
        <f>'TABELA UNIFICADA 2024'!E1072</f>
        <v>0</v>
      </c>
      <c r="CU1133" s="23">
        <f>'TABELA UNIFICADA 2024'!F1072</f>
        <v>0</v>
      </c>
      <c r="CV1133" s="79" t="str">
        <f t="shared" si="126"/>
        <v>0</v>
      </c>
      <c r="CW1133" s="78">
        <f t="shared" si="127"/>
        <v>0</v>
      </c>
      <c r="CX1133" s="82">
        <f t="shared" si="128"/>
        <v>0</v>
      </c>
      <c r="CY1133" s="82">
        <f t="shared" si="129"/>
        <v>0</v>
      </c>
      <c r="CZ1133" s="82">
        <f t="shared" si="130"/>
        <v>0</v>
      </c>
      <c r="DA1133" s="82">
        <f t="shared" si="131"/>
        <v>0</v>
      </c>
      <c r="DB1133" s="82">
        <f t="shared" si="132"/>
        <v>0</v>
      </c>
    </row>
    <row r="1134" spans="98:106" ht="19.5">
      <c r="CT1134" s="182">
        <f>'TABELA UNIFICADA 2024'!E1073</f>
        <v>0</v>
      </c>
      <c r="CU1134" s="23">
        <f>'TABELA UNIFICADA 2024'!F1073</f>
        <v>0</v>
      </c>
      <c r="CV1134" s="79" t="str">
        <f t="shared" si="126"/>
        <v>0</v>
      </c>
      <c r="CW1134" s="78">
        <f t="shared" si="127"/>
        <v>0</v>
      </c>
      <c r="CX1134" s="82">
        <f t="shared" si="128"/>
        <v>0</v>
      </c>
      <c r="CY1134" s="82">
        <f t="shared" si="129"/>
        <v>0</v>
      </c>
      <c r="CZ1134" s="82">
        <f t="shared" si="130"/>
        <v>0</v>
      </c>
      <c r="DA1134" s="82">
        <f t="shared" si="131"/>
        <v>0</v>
      </c>
      <c r="DB1134" s="82">
        <f t="shared" si="132"/>
        <v>0</v>
      </c>
    </row>
    <row r="1135" spans="98:106" ht="19.5">
      <c r="CT1135" s="182">
        <f>'TABELA UNIFICADA 2024'!E1074</f>
        <v>0</v>
      </c>
      <c r="CU1135" s="23">
        <f>'TABELA UNIFICADA 2024'!F1074</f>
        <v>0</v>
      </c>
      <c r="CV1135" s="79" t="str">
        <f t="shared" si="126"/>
        <v>0</v>
      </c>
      <c r="CW1135" s="78">
        <f t="shared" si="127"/>
        <v>0</v>
      </c>
      <c r="CX1135" s="82">
        <f t="shared" si="128"/>
        <v>0</v>
      </c>
      <c r="CY1135" s="82">
        <f t="shared" si="129"/>
        <v>0</v>
      </c>
      <c r="CZ1135" s="82">
        <f t="shared" si="130"/>
        <v>0</v>
      </c>
      <c r="DA1135" s="82">
        <f t="shared" si="131"/>
        <v>0</v>
      </c>
      <c r="DB1135" s="82">
        <f t="shared" si="132"/>
        <v>0</v>
      </c>
    </row>
    <row r="1136" spans="98:106" ht="19.5">
      <c r="CT1136" s="182">
        <f>'TABELA UNIFICADA 2024'!E1075</f>
        <v>0</v>
      </c>
      <c r="CU1136" s="23">
        <f>'TABELA UNIFICADA 2024'!F1075</f>
        <v>0</v>
      </c>
      <c r="CV1136" s="79" t="str">
        <f t="shared" si="126"/>
        <v>0</v>
      </c>
      <c r="CW1136" s="78">
        <f t="shared" si="127"/>
        <v>0</v>
      </c>
      <c r="CX1136" s="82">
        <f t="shared" si="128"/>
        <v>0</v>
      </c>
      <c r="CY1136" s="82">
        <f t="shared" si="129"/>
        <v>0</v>
      </c>
      <c r="CZ1136" s="82">
        <f t="shared" si="130"/>
        <v>0</v>
      </c>
      <c r="DA1136" s="82">
        <f t="shared" si="131"/>
        <v>0</v>
      </c>
      <c r="DB1136" s="82">
        <f t="shared" si="132"/>
        <v>0</v>
      </c>
    </row>
    <row r="1137" spans="98:106" ht="19.5">
      <c r="CT1137" s="182">
        <f>'TABELA UNIFICADA 2024'!E1076</f>
        <v>0</v>
      </c>
      <c r="CU1137" s="23">
        <f>'TABELA UNIFICADA 2024'!F1076</f>
        <v>0</v>
      </c>
      <c r="CV1137" s="79" t="str">
        <f t="shared" si="126"/>
        <v>0</v>
      </c>
      <c r="CW1137" s="78">
        <f t="shared" si="127"/>
        <v>0</v>
      </c>
      <c r="CX1137" s="82">
        <f t="shared" si="128"/>
        <v>0</v>
      </c>
      <c r="CY1137" s="82">
        <f t="shared" si="129"/>
        <v>0</v>
      </c>
      <c r="CZ1137" s="82">
        <f t="shared" si="130"/>
        <v>0</v>
      </c>
      <c r="DA1137" s="82">
        <f t="shared" si="131"/>
        <v>0</v>
      </c>
      <c r="DB1137" s="82">
        <f t="shared" si="132"/>
        <v>0</v>
      </c>
    </row>
    <row r="1138" spans="98:106" ht="19.5">
      <c r="CT1138" s="182">
        <f>'TABELA UNIFICADA 2024'!E1077</f>
        <v>0</v>
      </c>
      <c r="CU1138" s="23">
        <f>'TABELA UNIFICADA 2024'!F1077</f>
        <v>0</v>
      </c>
      <c r="CV1138" s="79" t="str">
        <f t="shared" si="126"/>
        <v>0</v>
      </c>
      <c r="CW1138" s="78">
        <f t="shared" si="127"/>
        <v>0</v>
      </c>
      <c r="CX1138" s="82">
        <f t="shared" si="128"/>
        <v>0</v>
      </c>
      <c r="CY1138" s="82">
        <f t="shared" si="129"/>
        <v>0</v>
      </c>
      <c r="CZ1138" s="82">
        <f t="shared" si="130"/>
        <v>0</v>
      </c>
      <c r="DA1138" s="82">
        <f t="shared" si="131"/>
        <v>0</v>
      </c>
      <c r="DB1138" s="82">
        <f t="shared" si="132"/>
        <v>0</v>
      </c>
    </row>
    <row r="1139" spans="98:106" ht="19.5">
      <c r="CT1139" s="182">
        <f>'TABELA UNIFICADA 2024'!E1078</f>
        <v>0</v>
      </c>
      <c r="CU1139" s="23">
        <f>'TABELA UNIFICADA 2024'!F1078</f>
        <v>0</v>
      </c>
      <c r="CV1139" s="79" t="str">
        <f t="shared" si="126"/>
        <v>0</v>
      </c>
      <c r="CW1139" s="78">
        <f t="shared" si="127"/>
        <v>0</v>
      </c>
      <c r="CX1139" s="82">
        <f t="shared" si="128"/>
        <v>0</v>
      </c>
      <c r="CY1139" s="82">
        <f t="shared" si="129"/>
        <v>0</v>
      </c>
      <c r="CZ1139" s="82">
        <f t="shared" si="130"/>
        <v>0</v>
      </c>
      <c r="DA1139" s="82">
        <f t="shared" si="131"/>
        <v>0</v>
      </c>
      <c r="DB1139" s="82">
        <f t="shared" si="132"/>
        <v>0</v>
      </c>
    </row>
    <row r="1140" spans="98:106" ht="19.5">
      <c r="CT1140" s="182">
        <f>'TABELA UNIFICADA 2024'!E1079</f>
        <v>0</v>
      </c>
      <c r="CU1140" s="23">
        <f>'TABELA UNIFICADA 2024'!F1079</f>
        <v>0</v>
      </c>
      <c r="CV1140" s="79" t="str">
        <f t="shared" si="126"/>
        <v>0</v>
      </c>
      <c r="CW1140" s="78">
        <f t="shared" si="127"/>
        <v>0</v>
      </c>
      <c r="CX1140" s="82">
        <f t="shared" si="128"/>
        <v>0</v>
      </c>
      <c r="CY1140" s="82">
        <f t="shared" si="129"/>
        <v>0</v>
      </c>
      <c r="CZ1140" s="82">
        <f t="shared" si="130"/>
        <v>0</v>
      </c>
      <c r="DA1140" s="82">
        <f t="shared" si="131"/>
        <v>0</v>
      </c>
      <c r="DB1140" s="82">
        <f t="shared" si="132"/>
        <v>0</v>
      </c>
    </row>
    <row r="1141" spans="98:106" ht="19.5">
      <c r="CT1141" s="182">
        <f>'TABELA UNIFICADA 2024'!E1080</f>
        <v>0</v>
      </c>
      <c r="CU1141" s="23">
        <f>'TABELA UNIFICADA 2024'!F1080</f>
        <v>0</v>
      </c>
      <c r="CV1141" s="79" t="str">
        <f t="shared" si="126"/>
        <v>0</v>
      </c>
      <c r="CW1141" s="78">
        <f t="shared" si="127"/>
        <v>0</v>
      </c>
      <c r="CX1141" s="82">
        <f t="shared" si="128"/>
        <v>0</v>
      </c>
      <c r="CY1141" s="82">
        <f t="shared" si="129"/>
        <v>0</v>
      </c>
      <c r="CZ1141" s="82">
        <f t="shared" si="130"/>
        <v>0</v>
      </c>
      <c r="DA1141" s="82">
        <f t="shared" si="131"/>
        <v>0</v>
      </c>
      <c r="DB1141" s="82">
        <f t="shared" si="132"/>
        <v>0</v>
      </c>
    </row>
    <row r="1142" spans="98:106" ht="19.5">
      <c r="CT1142" s="182">
        <f>'TABELA UNIFICADA 2024'!E1081</f>
        <v>0</v>
      </c>
      <c r="CU1142" s="23">
        <f>'TABELA UNIFICADA 2024'!F1081</f>
        <v>0</v>
      </c>
      <c r="CV1142" s="79" t="str">
        <f t="shared" si="126"/>
        <v>0</v>
      </c>
      <c r="CW1142" s="78">
        <f t="shared" si="127"/>
        <v>0</v>
      </c>
      <c r="CX1142" s="82">
        <f t="shared" si="128"/>
        <v>0</v>
      </c>
      <c r="CY1142" s="82">
        <f t="shared" si="129"/>
        <v>0</v>
      </c>
      <c r="CZ1142" s="82">
        <f t="shared" si="130"/>
        <v>0</v>
      </c>
      <c r="DA1142" s="82">
        <f t="shared" si="131"/>
        <v>0</v>
      </c>
      <c r="DB1142" s="82">
        <f t="shared" si="132"/>
        <v>0</v>
      </c>
    </row>
    <row r="1143" spans="98:106" ht="19.5">
      <c r="CT1143" s="182">
        <f>'TABELA UNIFICADA 2024'!E1082</f>
        <v>0</v>
      </c>
      <c r="CU1143" s="23">
        <f>'TABELA UNIFICADA 2024'!F1082</f>
        <v>0</v>
      </c>
      <c r="CV1143" s="79" t="str">
        <f t="shared" si="126"/>
        <v>0</v>
      </c>
      <c r="CW1143" s="78">
        <f t="shared" si="127"/>
        <v>0</v>
      </c>
      <c r="CX1143" s="82">
        <f t="shared" si="128"/>
        <v>0</v>
      </c>
      <c r="CY1143" s="82">
        <f t="shared" si="129"/>
        <v>0</v>
      </c>
      <c r="CZ1143" s="82">
        <f t="shared" si="130"/>
        <v>0</v>
      </c>
      <c r="DA1143" s="82">
        <f t="shared" si="131"/>
        <v>0</v>
      </c>
      <c r="DB1143" s="82">
        <f t="shared" si="132"/>
        <v>0</v>
      </c>
    </row>
    <row r="1144" spans="98:106" ht="19.5">
      <c r="CT1144" s="182">
        <f>'TABELA UNIFICADA 2024'!E1083</f>
        <v>0</v>
      </c>
      <c r="CU1144" s="23">
        <f>'TABELA UNIFICADA 2024'!F1083</f>
        <v>0</v>
      </c>
      <c r="CV1144" s="79" t="str">
        <f t="shared" si="126"/>
        <v>0</v>
      </c>
      <c r="CW1144" s="78">
        <f t="shared" si="127"/>
        <v>0</v>
      </c>
      <c r="CX1144" s="82">
        <f t="shared" si="128"/>
        <v>0</v>
      </c>
      <c r="CY1144" s="82">
        <f t="shared" si="129"/>
        <v>0</v>
      </c>
      <c r="CZ1144" s="82">
        <f t="shared" si="130"/>
        <v>0</v>
      </c>
      <c r="DA1144" s="82">
        <f t="shared" si="131"/>
        <v>0</v>
      </c>
      <c r="DB1144" s="82">
        <f t="shared" si="132"/>
        <v>0</v>
      </c>
    </row>
    <row r="1145" spans="98:106" ht="19.5">
      <c r="CT1145" s="182">
        <f>'TABELA UNIFICADA 2024'!E1084</f>
        <v>0</v>
      </c>
      <c r="CU1145" s="23">
        <f>'TABELA UNIFICADA 2024'!F1084</f>
        <v>0</v>
      </c>
      <c r="CV1145" s="79" t="str">
        <f t="shared" si="126"/>
        <v>0</v>
      </c>
      <c r="CW1145" s="78">
        <f t="shared" si="127"/>
        <v>0</v>
      </c>
      <c r="CX1145" s="82">
        <f t="shared" si="128"/>
        <v>0</v>
      </c>
      <c r="CY1145" s="82">
        <f t="shared" si="129"/>
        <v>0</v>
      </c>
      <c r="CZ1145" s="82">
        <f t="shared" si="130"/>
        <v>0</v>
      </c>
      <c r="DA1145" s="82">
        <f t="shared" si="131"/>
        <v>0</v>
      </c>
      <c r="DB1145" s="82">
        <f t="shared" si="132"/>
        <v>0</v>
      </c>
    </row>
    <row r="1146" spans="98:106" ht="19.5">
      <c r="CT1146" s="182">
        <f>'TABELA UNIFICADA 2024'!E1085</f>
        <v>0</v>
      </c>
      <c r="CU1146" s="23">
        <f>'TABELA UNIFICADA 2024'!F1085</f>
        <v>0</v>
      </c>
      <c r="CV1146" s="79" t="str">
        <f t="shared" si="126"/>
        <v>0</v>
      </c>
      <c r="CW1146" s="78">
        <f t="shared" si="127"/>
        <v>0</v>
      </c>
      <c r="CX1146" s="82">
        <f t="shared" si="128"/>
        <v>0</v>
      </c>
      <c r="CY1146" s="82">
        <f t="shared" si="129"/>
        <v>0</v>
      </c>
      <c r="CZ1146" s="82">
        <f t="shared" si="130"/>
        <v>0</v>
      </c>
      <c r="DA1146" s="82">
        <f t="shared" si="131"/>
        <v>0</v>
      </c>
      <c r="DB1146" s="82">
        <f t="shared" si="132"/>
        <v>0</v>
      </c>
    </row>
    <row r="1147" spans="98:106" ht="19.5">
      <c r="CT1147" s="182">
        <f>'TABELA UNIFICADA 2024'!E1086</f>
        <v>0</v>
      </c>
      <c r="CU1147" s="23">
        <f>'TABELA UNIFICADA 2024'!F1086</f>
        <v>0</v>
      </c>
      <c r="CV1147" s="79" t="str">
        <f t="shared" si="126"/>
        <v>0</v>
      </c>
      <c r="CW1147" s="78">
        <f t="shared" si="127"/>
        <v>0</v>
      </c>
      <c r="CX1147" s="82">
        <f t="shared" si="128"/>
        <v>0</v>
      </c>
      <c r="CY1147" s="82">
        <f t="shared" si="129"/>
        <v>0</v>
      </c>
      <c r="CZ1147" s="82">
        <f t="shared" si="130"/>
        <v>0</v>
      </c>
      <c r="DA1147" s="82">
        <f t="shared" si="131"/>
        <v>0</v>
      </c>
      <c r="DB1147" s="82">
        <f t="shared" si="132"/>
        <v>0</v>
      </c>
    </row>
    <row r="1148" spans="98:106" ht="19.5">
      <c r="CT1148" s="182">
        <f>'TABELA UNIFICADA 2024'!E1087</f>
        <v>0</v>
      </c>
      <c r="CU1148" s="23">
        <f>'TABELA UNIFICADA 2024'!F1087</f>
        <v>0</v>
      </c>
      <c r="CV1148" s="79" t="str">
        <f t="shared" si="126"/>
        <v>0</v>
      </c>
      <c r="CW1148" s="78">
        <f t="shared" si="127"/>
        <v>0</v>
      </c>
      <c r="CX1148" s="82">
        <f t="shared" si="128"/>
        <v>0</v>
      </c>
      <c r="CY1148" s="82">
        <f t="shared" si="129"/>
        <v>0</v>
      </c>
      <c r="CZ1148" s="82">
        <f t="shared" si="130"/>
        <v>0</v>
      </c>
      <c r="DA1148" s="82">
        <f t="shared" si="131"/>
        <v>0</v>
      </c>
      <c r="DB1148" s="82">
        <f t="shared" si="132"/>
        <v>0</v>
      </c>
    </row>
    <row r="1149" spans="98:106" ht="19.5">
      <c r="CT1149" s="182">
        <f>'TABELA UNIFICADA 2024'!E1088</f>
        <v>0</v>
      </c>
      <c r="CU1149" s="23">
        <f>'TABELA UNIFICADA 2024'!F1088</f>
        <v>0</v>
      </c>
      <c r="CV1149" s="79" t="str">
        <f t="shared" si="126"/>
        <v>0</v>
      </c>
      <c r="CW1149" s="78">
        <f t="shared" si="127"/>
        <v>0</v>
      </c>
      <c r="CX1149" s="82">
        <f t="shared" si="128"/>
        <v>0</v>
      </c>
      <c r="CY1149" s="82">
        <f t="shared" si="129"/>
        <v>0</v>
      </c>
      <c r="CZ1149" s="82">
        <f t="shared" si="130"/>
        <v>0</v>
      </c>
      <c r="DA1149" s="82">
        <f t="shared" si="131"/>
        <v>0</v>
      </c>
      <c r="DB1149" s="82">
        <f t="shared" si="132"/>
        <v>0</v>
      </c>
    </row>
    <row r="1150" spans="98:106" ht="19.5">
      <c r="CT1150" s="182">
        <f>'TABELA UNIFICADA 2024'!E1089</f>
        <v>0</v>
      </c>
      <c r="CU1150" s="23">
        <f>'TABELA UNIFICADA 2024'!F1089</f>
        <v>0</v>
      </c>
      <c r="CV1150" s="79" t="str">
        <f t="shared" si="126"/>
        <v>0</v>
      </c>
      <c r="CW1150" s="78">
        <f t="shared" si="127"/>
        <v>0</v>
      </c>
      <c r="CX1150" s="82">
        <f t="shared" si="128"/>
        <v>0</v>
      </c>
      <c r="CY1150" s="82">
        <f t="shared" si="129"/>
        <v>0</v>
      </c>
      <c r="CZ1150" s="82">
        <f t="shared" si="130"/>
        <v>0</v>
      </c>
      <c r="DA1150" s="82">
        <f t="shared" si="131"/>
        <v>0</v>
      </c>
      <c r="DB1150" s="82">
        <f t="shared" si="132"/>
        <v>0</v>
      </c>
    </row>
    <row r="1151" spans="98:106" ht="19.5">
      <c r="CT1151" s="182">
        <f>'TABELA UNIFICADA 2024'!E1090</f>
        <v>0</v>
      </c>
      <c r="CU1151" s="23">
        <f>'TABELA UNIFICADA 2024'!F1090</f>
        <v>0</v>
      </c>
      <c r="CV1151" s="79" t="str">
        <f t="shared" si="126"/>
        <v>0</v>
      </c>
      <c r="CW1151" s="78">
        <f t="shared" si="127"/>
        <v>0</v>
      </c>
      <c r="CX1151" s="82">
        <f t="shared" si="128"/>
        <v>0</v>
      </c>
      <c r="CY1151" s="82">
        <f t="shared" si="129"/>
        <v>0</v>
      </c>
      <c r="CZ1151" s="82">
        <f t="shared" si="130"/>
        <v>0</v>
      </c>
      <c r="DA1151" s="82">
        <f t="shared" si="131"/>
        <v>0</v>
      </c>
      <c r="DB1151" s="82">
        <f t="shared" si="132"/>
        <v>0</v>
      </c>
    </row>
    <row r="1152" spans="98:106" ht="19.5">
      <c r="CT1152" s="182">
        <f>'TABELA UNIFICADA 2024'!E1091</f>
        <v>0</v>
      </c>
      <c r="CU1152" s="23">
        <f>'TABELA UNIFICADA 2024'!F1091</f>
        <v>0</v>
      </c>
      <c r="CV1152" s="79" t="str">
        <f t="shared" si="126"/>
        <v>0</v>
      </c>
      <c r="CW1152" s="78">
        <f t="shared" si="127"/>
        <v>0</v>
      </c>
      <c r="CX1152" s="82">
        <f t="shared" si="128"/>
        <v>0</v>
      </c>
      <c r="CY1152" s="82">
        <f t="shared" si="129"/>
        <v>0</v>
      </c>
      <c r="CZ1152" s="82">
        <f t="shared" si="130"/>
        <v>0</v>
      </c>
      <c r="DA1152" s="82">
        <f t="shared" si="131"/>
        <v>0</v>
      </c>
      <c r="DB1152" s="82">
        <f t="shared" si="132"/>
        <v>0</v>
      </c>
    </row>
    <row r="1153" spans="98:106" ht="19.5">
      <c r="CT1153" s="182">
        <f>'TABELA UNIFICADA 2024'!E1092</f>
        <v>0</v>
      </c>
      <c r="CU1153" s="23">
        <f>'TABELA UNIFICADA 2024'!F1092</f>
        <v>0</v>
      </c>
      <c r="CV1153" s="79" t="str">
        <f t="shared" si="126"/>
        <v>0</v>
      </c>
      <c r="CW1153" s="78">
        <f t="shared" si="127"/>
        <v>0</v>
      </c>
      <c r="CX1153" s="82">
        <f t="shared" si="128"/>
        <v>0</v>
      </c>
      <c r="CY1153" s="82">
        <f t="shared" si="129"/>
        <v>0</v>
      </c>
      <c r="CZ1153" s="82">
        <f t="shared" si="130"/>
        <v>0</v>
      </c>
      <c r="DA1153" s="82">
        <f t="shared" si="131"/>
        <v>0</v>
      </c>
      <c r="DB1153" s="82">
        <f t="shared" si="132"/>
        <v>0</v>
      </c>
    </row>
    <row r="1154" spans="98:106" ht="19.5">
      <c r="CT1154" s="182">
        <f>'TABELA UNIFICADA 2024'!E1093</f>
        <v>0</v>
      </c>
      <c r="CU1154" s="23">
        <f>'TABELA UNIFICADA 2024'!F1093</f>
        <v>0</v>
      </c>
      <c r="CV1154" s="79" t="str">
        <f t="shared" si="126"/>
        <v>0</v>
      </c>
      <c r="CW1154" s="78">
        <f t="shared" si="127"/>
        <v>0</v>
      </c>
      <c r="CX1154" s="82">
        <f t="shared" si="128"/>
        <v>0</v>
      </c>
      <c r="CY1154" s="82">
        <f t="shared" si="129"/>
        <v>0</v>
      </c>
      <c r="CZ1154" s="82">
        <f t="shared" si="130"/>
        <v>0</v>
      </c>
      <c r="DA1154" s="82">
        <f t="shared" si="131"/>
        <v>0</v>
      </c>
      <c r="DB1154" s="82">
        <f t="shared" si="132"/>
        <v>0</v>
      </c>
    </row>
    <row r="1155" spans="98:106" ht="19.5">
      <c r="CT1155" s="182">
        <f>'TABELA UNIFICADA 2024'!E1094</f>
        <v>0</v>
      </c>
      <c r="CU1155" s="23">
        <f>'TABELA UNIFICADA 2024'!F1094</f>
        <v>0</v>
      </c>
      <c r="CV1155" s="79" t="str">
        <f t="shared" si="126"/>
        <v>0</v>
      </c>
      <c r="CW1155" s="78">
        <f t="shared" si="127"/>
        <v>0</v>
      </c>
      <c r="CX1155" s="82">
        <f t="shared" si="128"/>
        <v>0</v>
      </c>
      <c r="CY1155" s="82">
        <f t="shared" si="129"/>
        <v>0</v>
      </c>
      <c r="CZ1155" s="82">
        <f t="shared" si="130"/>
        <v>0</v>
      </c>
      <c r="DA1155" s="82">
        <f t="shared" si="131"/>
        <v>0</v>
      </c>
      <c r="DB1155" s="82">
        <f t="shared" si="132"/>
        <v>0</v>
      </c>
    </row>
    <row r="1156" spans="98:106" ht="19.5">
      <c r="CT1156" s="182">
        <f>'TABELA UNIFICADA 2024'!E1095</f>
        <v>0</v>
      </c>
      <c r="CU1156" s="23">
        <f>'TABELA UNIFICADA 2024'!F1095</f>
        <v>0</v>
      </c>
      <c r="CV1156" s="79" t="str">
        <f t="shared" si="126"/>
        <v>0</v>
      </c>
      <c r="CW1156" s="78">
        <f t="shared" si="127"/>
        <v>0</v>
      </c>
      <c r="CX1156" s="82">
        <f t="shared" si="128"/>
        <v>0</v>
      </c>
      <c r="CY1156" s="82">
        <f t="shared" si="129"/>
        <v>0</v>
      </c>
      <c r="CZ1156" s="82">
        <f t="shared" si="130"/>
        <v>0</v>
      </c>
      <c r="DA1156" s="82">
        <f t="shared" si="131"/>
        <v>0</v>
      </c>
      <c r="DB1156" s="82">
        <f t="shared" si="132"/>
        <v>0</v>
      </c>
    </row>
    <row r="1157" spans="98:106" ht="19.5">
      <c r="CT1157" s="182">
        <f>'TABELA UNIFICADA 2024'!E1096</f>
        <v>0</v>
      </c>
      <c r="CU1157" s="23">
        <f>'TABELA UNIFICADA 2024'!F1096</f>
        <v>0</v>
      </c>
      <c r="CV1157" s="79" t="str">
        <f t="shared" si="126"/>
        <v>0</v>
      </c>
      <c r="CW1157" s="78">
        <f t="shared" si="127"/>
        <v>0</v>
      </c>
      <c r="CX1157" s="82">
        <f t="shared" si="128"/>
        <v>0</v>
      </c>
      <c r="CY1157" s="82">
        <f t="shared" si="129"/>
        <v>0</v>
      </c>
      <c r="CZ1157" s="82">
        <f t="shared" si="130"/>
        <v>0</v>
      </c>
      <c r="DA1157" s="82">
        <f t="shared" si="131"/>
        <v>0</v>
      </c>
      <c r="DB1157" s="82">
        <f t="shared" si="132"/>
        <v>0</v>
      </c>
    </row>
    <row r="1158" spans="98:106" ht="19.5">
      <c r="CT1158" s="182">
        <f>'TABELA UNIFICADA 2024'!E1097</f>
        <v>0</v>
      </c>
      <c r="CU1158" s="23">
        <f>'TABELA UNIFICADA 2024'!F1097</f>
        <v>0</v>
      </c>
      <c r="CV1158" s="79" t="str">
        <f t="shared" si="126"/>
        <v>0</v>
      </c>
      <c r="CW1158" s="78">
        <f t="shared" si="127"/>
        <v>0</v>
      </c>
      <c r="CX1158" s="82">
        <f t="shared" si="128"/>
        <v>0</v>
      </c>
      <c r="CY1158" s="82">
        <f t="shared" si="129"/>
        <v>0</v>
      </c>
      <c r="CZ1158" s="82">
        <f t="shared" si="130"/>
        <v>0</v>
      </c>
      <c r="DA1158" s="82">
        <f t="shared" si="131"/>
        <v>0</v>
      </c>
      <c r="DB1158" s="82">
        <f t="shared" si="132"/>
        <v>0</v>
      </c>
    </row>
    <row r="1159" spans="98:106" ht="19.5">
      <c r="CT1159" s="182">
        <f>'TABELA UNIFICADA 2024'!E1098</f>
        <v>0</v>
      </c>
      <c r="CU1159" s="23">
        <f>'TABELA UNIFICADA 2024'!F1098</f>
        <v>0</v>
      </c>
      <c r="CV1159" s="79" t="str">
        <f t="shared" si="126"/>
        <v>0</v>
      </c>
      <c r="CW1159" s="78">
        <f t="shared" si="127"/>
        <v>0</v>
      </c>
      <c r="CX1159" s="82">
        <f t="shared" si="128"/>
        <v>0</v>
      </c>
      <c r="CY1159" s="82">
        <f t="shared" si="129"/>
        <v>0</v>
      </c>
      <c r="CZ1159" s="82">
        <f t="shared" si="130"/>
        <v>0</v>
      </c>
      <c r="DA1159" s="82">
        <f t="shared" si="131"/>
        <v>0</v>
      </c>
      <c r="DB1159" s="82">
        <f t="shared" si="132"/>
        <v>0</v>
      </c>
    </row>
    <row r="1160" spans="98:106" ht="19.5">
      <c r="CT1160" s="182">
        <f>'TABELA UNIFICADA 2024'!E1099</f>
        <v>0</v>
      </c>
      <c r="CU1160" s="23">
        <f>'TABELA UNIFICADA 2024'!F1099</f>
        <v>0</v>
      </c>
      <c r="CV1160" s="79" t="str">
        <f t="shared" si="126"/>
        <v>0</v>
      </c>
      <c r="CW1160" s="78">
        <f t="shared" si="127"/>
        <v>0</v>
      </c>
      <c r="CX1160" s="82">
        <f t="shared" si="128"/>
        <v>0</v>
      </c>
      <c r="CY1160" s="82">
        <f t="shared" si="129"/>
        <v>0</v>
      </c>
      <c r="CZ1160" s="82">
        <f t="shared" si="130"/>
        <v>0</v>
      </c>
      <c r="DA1160" s="82">
        <f t="shared" si="131"/>
        <v>0</v>
      </c>
      <c r="DB1160" s="82">
        <f t="shared" si="132"/>
        <v>0</v>
      </c>
    </row>
    <row r="1161" spans="98:106" ht="19.5">
      <c r="CT1161" s="182">
        <f>'TABELA UNIFICADA 2024'!E1100</f>
        <v>0</v>
      </c>
      <c r="CU1161" s="23">
        <f>'TABELA UNIFICADA 2024'!F1100</f>
        <v>0</v>
      </c>
      <c r="CV1161" s="79" t="str">
        <f t="shared" si="126"/>
        <v>0</v>
      </c>
      <c r="CW1161" s="78">
        <f t="shared" si="127"/>
        <v>0</v>
      </c>
      <c r="CX1161" s="82">
        <f t="shared" si="128"/>
        <v>0</v>
      </c>
      <c r="CY1161" s="82">
        <f t="shared" si="129"/>
        <v>0</v>
      </c>
      <c r="CZ1161" s="82">
        <f t="shared" si="130"/>
        <v>0</v>
      </c>
      <c r="DA1161" s="82">
        <f t="shared" si="131"/>
        <v>0</v>
      </c>
      <c r="DB1161" s="82">
        <f t="shared" si="132"/>
        <v>0</v>
      </c>
    </row>
    <row r="1162" spans="98:106" ht="19.5">
      <c r="CT1162" s="182">
        <f>'TABELA UNIFICADA 2024'!E1101</f>
        <v>0</v>
      </c>
      <c r="CU1162" s="23">
        <f>'TABELA UNIFICADA 2024'!F1101</f>
        <v>0</v>
      </c>
      <c r="CV1162" s="79" t="str">
        <f t="shared" si="126"/>
        <v>0</v>
      </c>
      <c r="CW1162" s="78">
        <f t="shared" si="127"/>
        <v>0</v>
      </c>
      <c r="CX1162" s="82">
        <f t="shared" si="128"/>
        <v>0</v>
      </c>
      <c r="CY1162" s="82">
        <f t="shared" si="129"/>
        <v>0</v>
      </c>
      <c r="CZ1162" s="82">
        <f t="shared" si="130"/>
        <v>0</v>
      </c>
      <c r="DA1162" s="82">
        <f t="shared" si="131"/>
        <v>0</v>
      </c>
      <c r="DB1162" s="82">
        <f t="shared" si="132"/>
        <v>0</v>
      </c>
    </row>
    <row r="1163" spans="98:106" ht="19.5">
      <c r="CT1163" s="182">
        <f>'TABELA UNIFICADA 2024'!E1102</f>
        <v>0</v>
      </c>
      <c r="CU1163" s="23">
        <f>'TABELA UNIFICADA 2024'!F1102</f>
        <v>0</v>
      </c>
      <c r="CV1163" s="79" t="str">
        <f t="shared" si="126"/>
        <v>0</v>
      </c>
      <c r="CW1163" s="78">
        <f t="shared" si="127"/>
        <v>0</v>
      </c>
      <c r="CX1163" s="82">
        <f t="shared" si="128"/>
        <v>0</v>
      </c>
      <c r="CY1163" s="82">
        <f t="shared" si="129"/>
        <v>0</v>
      </c>
      <c r="CZ1163" s="82">
        <f t="shared" si="130"/>
        <v>0</v>
      </c>
      <c r="DA1163" s="82">
        <f t="shared" si="131"/>
        <v>0</v>
      </c>
      <c r="DB1163" s="82">
        <f t="shared" si="132"/>
        <v>0</v>
      </c>
    </row>
    <row r="1164" spans="98:106" ht="19.5">
      <c r="CT1164" s="182">
        <f>'TABELA UNIFICADA 2024'!E1103</f>
        <v>0</v>
      </c>
      <c r="CU1164" s="23">
        <f>'TABELA UNIFICADA 2024'!F1103</f>
        <v>0</v>
      </c>
      <c r="CV1164" s="79" t="str">
        <f t="shared" si="126"/>
        <v>0</v>
      </c>
      <c r="CW1164" s="78">
        <f t="shared" si="127"/>
        <v>0</v>
      </c>
      <c r="CX1164" s="82">
        <f t="shared" si="128"/>
        <v>0</v>
      </c>
      <c r="CY1164" s="82">
        <f t="shared" si="129"/>
        <v>0</v>
      </c>
      <c r="CZ1164" s="82">
        <f t="shared" si="130"/>
        <v>0</v>
      </c>
      <c r="DA1164" s="82">
        <f t="shared" si="131"/>
        <v>0</v>
      </c>
      <c r="DB1164" s="82">
        <f t="shared" si="132"/>
        <v>0</v>
      </c>
    </row>
    <row r="1165" spans="98:106" ht="19.5">
      <c r="CT1165" s="182">
        <f>'TABELA UNIFICADA 2024'!E1104</f>
        <v>0</v>
      </c>
      <c r="CU1165" s="23">
        <f>'TABELA UNIFICADA 2024'!F1104</f>
        <v>0</v>
      </c>
      <c r="CV1165" s="79" t="str">
        <f t="shared" si="126"/>
        <v>0</v>
      </c>
      <c r="CW1165" s="78">
        <f t="shared" si="127"/>
        <v>0</v>
      </c>
      <c r="CX1165" s="82">
        <f t="shared" si="128"/>
        <v>0</v>
      </c>
      <c r="CY1165" s="82">
        <f t="shared" si="129"/>
        <v>0</v>
      </c>
      <c r="CZ1165" s="82">
        <f t="shared" si="130"/>
        <v>0</v>
      </c>
      <c r="DA1165" s="82">
        <f t="shared" si="131"/>
        <v>0</v>
      </c>
      <c r="DB1165" s="82">
        <f t="shared" si="132"/>
        <v>0</v>
      </c>
    </row>
    <row r="1166" spans="98:106" ht="19.5">
      <c r="CT1166" s="182">
        <f>'TABELA UNIFICADA 2024'!E1105</f>
        <v>0</v>
      </c>
      <c r="CU1166" s="23">
        <f>'TABELA UNIFICADA 2024'!F1105</f>
        <v>0</v>
      </c>
      <c r="CV1166" s="79" t="str">
        <f t="shared" si="126"/>
        <v>0</v>
      </c>
      <c r="CW1166" s="78">
        <f t="shared" si="127"/>
        <v>0</v>
      </c>
      <c r="CX1166" s="82">
        <f t="shared" si="128"/>
        <v>0</v>
      </c>
      <c r="CY1166" s="82">
        <f t="shared" si="129"/>
        <v>0</v>
      </c>
      <c r="CZ1166" s="82">
        <f t="shared" si="130"/>
        <v>0</v>
      </c>
      <c r="DA1166" s="82">
        <f t="shared" si="131"/>
        <v>0</v>
      </c>
      <c r="DB1166" s="82">
        <f t="shared" si="132"/>
        <v>0</v>
      </c>
    </row>
    <row r="1167" spans="98:106" ht="19.5">
      <c r="CT1167" s="182">
        <f>'TABELA UNIFICADA 2024'!E1106</f>
        <v>0</v>
      </c>
      <c r="CU1167" s="23">
        <f>'TABELA UNIFICADA 2024'!F1106</f>
        <v>0</v>
      </c>
      <c r="CV1167" s="79" t="str">
        <f t="shared" si="126"/>
        <v>0</v>
      </c>
      <c r="CW1167" s="78">
        <f t="shared" si="127"/>
        <v>0</v>
      </c>
      <c r="CX1167" s="82">
        <f t="shared" si="128"/>
        <v>0</v>
      </c>
      <c r="CY1167" s="82">
        <f t="shared" si="129"/>
        <v>0</v>
      </c>
      <c r="CZ1167" s="82">
        <f t="shared" si="130"/>
        <v>0</v>
      </c>
      <c r="DA1167" s="82">
        <f t="shared" si="131"/>
        <v>0</v>
      </c>
      <c r="DB1167" s="82">
        <f t="shared" si="132"/>
        <v>0</v>
      </c>
    </row>
    <row r="1168" spans="98:106" ht="19.5">
      <c r="CT1168" s="182">
        <f>'TABELA UNIFICADA 2024'!E1107</f>
        <v>0</v>
      </c>
      <c r="CU1168" s="23">
        <f>'TABELA UNIFICADA 2024'!F1107</f>
        <v>0</v>
      </c>
      <c r="CV1168" s="79" t="str">
        <f t="shared" si="126"/>
        <v>0</v>
      </c>
      <c r="CW1168" s="78">
        <f t="shared" si="127"/>
        <v>0</v>
      </c>
      <c r="CX1168" s="82">
        <f t="shared" si="128"/>
        <v>0</v>
      </c>
      <c r="CY1168" s="82">
        <f t="shared" si="129"/>
        <v>0</v>
      </c>
      <c r="CZ1168" s="82">
        <f t="shared" si="130"/>
        <v>0</v>
      </c>
      <c r="DA1168" s="82">
        <f t="shared" si="131"/>
        <v>0</v>
      </c>
      <c r="DB1168" s="82">
        <f t="shared" si="132"/>
        <v>0</v>
      </c>
    </row>
    <row r="1169" spans="98:106" ht="19.5">
      <c r="CT1169" s="182">
        <f>'TABELA UNIFICADA 2024'!E1108</f>
        <v>0</v>
      </c>
      <c r="CU1169" s="23">
        <f>'TABELA UNIFICADA 2024'!F1108</f>
        <v>0</v>
      </c>
      <c r="CV1169" s="79" t="str">
        <f t="shared" si="126"/>
        <v>0</v>
      </c>
      <c r="CW1169" s="78">
        <f t="shared" si="127"/>
        <v>0</v>
      </c>
      <c r="CX1169" s="82">
        <f t="shared" si="128"/>
        <v>0</v>
      </c>
      <c r="CY1169" s="82">
        <f t="shared" si="129"/>
        <v>0</v>
      </c>
      <c r="CZ1169" s="82">
        <f t="shared" si="130"/>
        <v>0</v>
      </c>
      <c r="DA1169" s="82">
        <f t="shared" si="131"/>
        <v>0</v>
      </c>
      <c r="DB1169" s="82">
        <f t="shared" si="132"/>
        <v>0</v>
      </c>
    </row>
    <row r="1170" spans="98:106" ht="19.5">
      <c r="CT1170" s="182">
        <f>'TABELA UNIFICADA 2024'!E1109</f>
        <v>0</v>
      </c>
      <c r="CU1170" s="23">
        <f>'TABELA UNIFICADA 2024'!F1109</f>
        <v>0</v>
      </c>
      <c r="CV1170" s="79" t="str">
        <f t="shared" si="126"/>
        <v>0</v>
      </c>
      <c r="CW1170" s="78">
        <f t="shared" si="127"/>
        <v>0</v>
      </c>
      <c r="CX1170" s="82">
        <f t="shared" si="128"/>
        <v>0</v>
      </c>
      <c r="CY1170" s="82">
        <f t="shared" si="129"/>
        <v>0</v>
      </c>
      <c r="CZ1170" s="82">
        <f t="shared" si="130"/>
        <v>0</v>
      </c>
      <c r="DA1170" s="82">
        <f t="shared" si="131"/>
        <v>0</v>
      </c>
      <c r="DB1170" s="82">
        <f t="shared" si="132"/>
        <v>0</v>
      </c>
    </row>
    <row r="1171" spans="98:106" ht="19.5">
      <c r="CT1171" s="182">
        <f>'TABELA UNIFICADA 2024'!E1110</f>
        <v>0</v>
      </c>
      <c r="CU1171" s="23">
        <f>'TABELA UNIFICADA 2024'!F1110</f>
        <v>0</v>
      </c>
      <c r="CV1171" s="79" t="str">
        <f t="shared" si="126"/>
        <v>0</v>
      </c>
      <c r="CW1171" s="78">
        <f t="shared" si="127"/>
        <v>0</v>
      </c>
      <c r="CX1171" s="82">
        <f t="shared" si="128"/>
        <v>0</v>
      </c>
      <c r="CY1171" s="82">
        <f t="shared" si="129"/>
        <v>0</v>
      </c>
      <c r="CZ1171" s="82">
        <f t="shared" si="130"/>
        <v>0</v>
      </c>
      <c r="DA1171" s="82">
        <f t="shared" si="131"/>
        <v>0</v>
      </c>
      <c r="DB1171" s="82">
        <f t="shared" si="132"/>
        <v>0</v>
      </c>
    </row>
    <row r="1172" spans="98:106" ht="19.5">
      <c r="CT1172" s="182">
        <f>'TABELA UNIFICADA 2024'!E1111</f>
        <v>0</v>
      </c>
      <c r="CU1172" s="23">
        <f>'TABELA UNIFICADA 2024'!F1111</f>
        <v>0</v>
      </c>
      <c r="CV1172" s="79" t="str">
        <f t="shared" si="126"/>
        <v>0</v>
      </c>
      <c r="CW1172" s="78">
        <f t="shared" si="127"/>
        <v>0</v>
      </c>
      <c r="CX1172" s="82">
        <f t="shared" si="128"/>
        <v>0</v>
      </c>
      <c r="CY1172" s="82">
        <f t="shared" si="129"/>
        <v>0</v>
      </c>
      <c r="CZ1172" s="82">
        <f t="shared" si="130"/>
        <v>0</v>
      </c>
      <c r="DA1172" s="82">
        <f t="shared" si="131"/>
        <v>0</v>
      </c>
      <c r="DB1172" s="82">
        <f t="shared" si="132"/>
        <v>0</v>
      </c>
    </row>
    <row r="1173" spans="98:106" ht="19.5">
      <c r="CT1173" s="182">
        <f>'TABELA UNIFICADA 2024'!E1112</f>
        <v>0</v>
      </c>
      <c r="CU1173" s="23">
        <f>'TABELA UNIFICADA 2024'!F1112</f>
        <v>0</v>
      </c>
      <c r="CV1173" s="79" t="str">
        <f t="shared" si="126"/>
        <v>0</v>
      </c>
      <c r="CW1173" s="78">
        <f t="shared" si="127"/>
        <v>0</v>
      </c>
      <c r="CX1173" s="82">
        <f t="shared" si="128"/>
        <v>0</v>
      </c>
      <c r="CY1173" s="82">
        <f t="shared" si="129"/>
        <v>0</v>
      </c>
      <c r="CZ1173" s="82">
        <f t="shared" si="130"/>
        <v>0</v>
      </c>
      <c r="DA1173" s="82">
        <f t="shared" si="131"/>
        <v>0</v>
      </c>
      <c r="DB1173" s="82">
        <f t="shared" si="132"/>
        <v>0</v>
      </c>
    </row>
    <row r="1174" spans="98:106" ht="19.5">
      <c r="CT1174" s="182">
        <f>'TABELA UNIFICADA 2024'!E1113</f>
        <v>0</v>
      </c>
      <c r="CU1174" s="23">
        <f>'TABELA UNIFICADA 2024'!F1113</f>
        <v>0</v>
      </c>
      <c r="CV1174" s="79" t="str">
        <f t="shared" si="126"/>
        <v>0</v>
      </c>
      <c r="CW1174" s="78">
        <f t="shared" si="127"/>
        <v>0</v>
      </c>
      <c r="CX1174" s="82">
        <f t="shared" si="128"/>
        <v>0</v>
      </c>
      <c r="CY1174" s="82">
        <f t="shared" si="129"/>
        <v>0</v>
      </c>
      <c r="CZ1174" s="82">
        <f t="shared" si="130"/>
        <v>0</v>
      </c>
      <c r="DA1174" s="82">
        <f t="shared" si="131"/>
        <v>0</v>
      </c>
      <c r="DB1174" s="82">
        <f t="shared" si="132"/>
        <v>0</v>
      </c>
    </row>
    <row r="1175" spans="98:106" ht="19.5">
      <c r="CT1175" s="182">
        <f>'TABELA UNIFICADA 2024'!E1114</f>
        <v>0</v>
      </c>
      <c r="CU1175" s="23">
        <f>'TABELA UNIFICADA 2024'!F1114</f>
        <v>0</v>
      </c>
      <c r="CV1175" s="79" t="str">
        <f t="shared" si="126"/>
        <v>0</v>
      </c>
      <c r="CW1175" s="78">
        <f t="shared" si="127"/>
        <v>0</v>
      </c>
      <c r="CX1175" s="82">
        <f t="shared" si="128"/>
        <v>0</v>
      </c>
      <c r="CY1175" s="82">
        <f t="shared" si="129"/>
        <v>0</v>
      </c>
      <c r="CZ1175" s="82">
        <f t="shared" si="130"/>
        <v>0</v>
      </c>
      <c r="DA1175" s="82">
        <f t="shared" si="131"/>
        <v>0</v>
      </c>
      <c r="DB1175" s="82">
        <f t="shared" si="132"/>
        <v>0</v>
      </c>
    </row>
    <row r="1176" spans="98:106" ht="19.5">
      <c r="CT1176" s="182">
        <f>'TABELA UNIFICADA 2024'!E1115</f>
        <v>0</v>
      </c>
      <c r="CU1176" s="23">
        <f>'TABELA UNIFICADA 2024'!F1115</f>
        <v>0</v>
      </c>
      <c r="CV1176" s="79" t="str">
        <f t="shared" si="126"/>
        <v>0</v>
      </c>
      <c r="CW1176" s="78">
        <f t="shared" si="127"/>
        <v>0</v>
      </c>
      <c r="CX1176" s="82">
        <f t="shared" si="128"/>
        <v>0</v>
      </c>
      <c r="CY1176" s="82">
        <f t="shared" si="129"/>
        <v>0</v>
      </c>
      <c r="CZ1176" s="82">
        <f t="shared" si="130"/>
        <v>0</v>
      </c>
      <c r="DA1176" s="82">
        <f t="shared" si="131"/>
        <v>0</v>
      </c>
      <c r="DB1176" s="82">
        <f t="shared" si="132"/>
        <v>0</v>
      </c>
    </row>
    <row r="1177" spans="98:106" ht="19.5">
      <c r="CT1177" s="182">
        <f>'TABELA UNIFICADA 2024'!E1116</f>
        <v>0</v>
      </c>
      <c r="CU1177" s="23">
        <f>'TABELA UNIFICADA 2024'!F1116</f>
        <v>0</v>
      </c>
      <c r="CV1177" s="79" t="str">
        <f t="shared" si="126"/>
        <v>0</v>
      </c>
      <c r="CW1177" s="78">
        <f t="shared" si="127"/>
        <v>0</v>
      </c>
      <c r="CX1177" s="82">
        <f t="shared" si="128"/>
        <v>0</v>
      </c>
      <c r="CY1177" s="82">
        <f t="shared" si="129"/>
        <v>0</v>
      </c>
      <c r="CZ1177" s="82">
        <f t="shared" si="130"/>
        <v>0</v>
      </c>
      <c r="DA1177" s="82">
        <f t="shared" si="131"/>
        <v>0</v>
      </c>
      <c r="DB1177" s="82">
        <f t="shared" si="132"/>
        <v>0</v>
      </c>
    </row>
    <row r="1178" spans="98:106" ht="19.5">
      <c r="CT1178" s="182">
        <f>'TABELA UNIFICADA 2024'!E1117</f>
        <v>0</v>
      </c>
      <c r="CU1178" s="23">
        <f>'TABELA UNIFICADA 2024'!F1117</f>
        <v>0</v>
      </c>
      <c r="CV1178" s="79" t="str">
        <f t="shared" si="126"/>
        <v>0</v>
      </c>
      <c r="CW1178" s="78">
        <f t="shared" si="127"/>
        <v>0</v>
      </c>
      <c r="CX1178" s="82">
        <f t="shared" si="128"/>
        <v>0</v>
      </c>
      <c r="CY1178" s="82">
        <f t="shared" si="129"/>
        <v>0</v>
      </c>
      <c r="CZ1178" s="82">
        <f t="shared" si="130"/>
        <v>0</v>
      </c>
      <c r="DA1178" s="82">
        <f t="shared" si="131"/>
        <v>0</v>
      </c>
      <c r="DB1178" s="82">
        <f t="shared" si="132"/>
        <v>0</v>
      </c>
    </row>
    <row r="1179" spans="98:106" ht="19.5">
      <c r="CT1179" s="182">
        <f>'TABELA UNIFICADA 2024'!E1118</f>
        <v>0</v>
      </c>
      <c r="CU1179" s="23">
        <f>'TABELA UNIFICADA 2024'!F1118</f>
        <v>0</v>
      </c>
      <c r="CV1179" s="79" t="str">
        <f t="shared" si="126"/>
        <v>0</v>
      </c>
      <c r="CW1179" s="78">
        <f t="shared" si="127"/>
        <v>0</v>
      </c>
      <c r="CX1179" s="82">
        <f t="shared" si="128"/>
        <v>0</v>
      </c>
      <c r="CY1179" s="82">
        <f t="shared" si="129"/>
        <v>0</v>
      </c>
      <c r="CZ1179" s="82">
        <f t="shared" si="130"/>
        <v>0</v>
      </c>
      <c r="DA1179" s="82">
        <f t="shared" si="131"/>
        <v>0</v>
      </c>
      <c r="DB1179" s="82">
        <f t="shared" si="132"/>
        <v>0</v>
      </c>
    </row>
    <row r="1180" spans="98:106" ht="19.5">
      <c r="CT1180" s="182">
        <f>'TABELA UNIFICADA 2024'!E1119</f>
        <v>0</v>
      </c>
      <c r="CU1180" s="23">
        <f>'TABELA UNIFICADA 2024'!F1119</f>
        <v>0</v>
      </c>
      <c r="CV1180" s="79" t="str">
        <f t="shared" si="126"/>
        <v>0</v>
      </c>
      <c r="CW1180" s="78">
        <f t="shared" si="127"/>
        <v>0</v>
      </c>
      <c r="CX1180" s="82">
        <f t="shared" si="128"/>
        <v>0</v>
      </c>
      <c r="CY1180" s="82">
        <f t="shared" si="129"/>
        <v>0</v>
      </c>
      <c r="CZ1180" s="82">
        <f t="shared" si="130"/>
        <v>0</v>
      </c>
      <c r="DA1180" s="82">
        <f t="shared" si="131"/>
        <v>0</v>
      </c>
      <c r="DB1180" s="82">
        <f t="shared" si="132"/>
        <v>0</v>
      </c>
    </row>
    <row r="1181" spans="98:106" ht="19.5">
      <c r="CT1181" s="182">
        <f>'TABELA UNIFICADA 2024'!E1120</f>
        <v>0</v>
      </c>
      <c r="CU1181" s="23">
        <f>'TABELA UNIFICADA 2024'!F1120</f>
        <v>0</v>
      </c>
      <c r="CV1181" s="79" t="str">
        <f t="shared" si="126"/>
        <v>0</v>
      </c>
      <c r="CW1181" s="78">
        <f t="shared" si="127"/>
        <v>0</v>
      </c>
      <c r="CX1181" s="82">
        <f t="shared" si="128"/>
        <v>0</v>
      </c>
      <c r="CY1181" s="82">
        <f t="shared" si="129"/>
        <v>0</v>
      </c>
      <c r="CZ1181" s="82">
        <f t="shared" si="130"/>
        <v>0</v>
      </c>
      <c r="DA1181" s="82">
        <f t="shared" si="131"/>
        <v>0</v>
      </c>
      <c r="DB1181" s="82">
        <f t="shared" si="132"/>
        <v>0</v>
      </c>
    </row>
    <row r="1182" spans="98:106" ht="19.5">
      <c r="CT1182" s="182">
        <f>'TABELA UNIFICADA 2024'!E1121</f>
        <v>0</v>
      </c>
      <c r="CU1182" s="23">
        <f>'TABELA UNIFICADA 2024'!F1121</f>
        <v>0</v>
      </c>
      <c r="CV1182" s="79" t="str">
        <f t="shared" si="126"/>
        <v>0</v>
      </c>
      <c r="CW1182" s="78">
        <f t="shared" si="127"/>
        <v>0</v>
      </c>
      <c r="CX1182" s="82">
        <f t="shared" si="128"/>
        <v>0</v>
      </c>
      <c r="CY1182" s="82">
        <f t="shared" si="129"/>
        <v>0</v>
      </c>
      <c r="CZ1182" s="82">
        <f t="shared" si="130"/>
        <v>0</v>
      </c>
      <c r="DA1182" s="82">
        <f t="shared" si="131"/>
        <v>0</v>
      </c>
      <c r="DB1182" s="82">
        <f t="shared" si="132"/>
        <v>0</v>
      </c>
    </row>
    <row r="1183" spans="98:106" ht="19.5">
      <c r="CT1183" s="182">
        <f>'TABELA UNIFICADA 2024'!E1122</f>
        <v>0</v>
      </c>
      <c r="CU1183" s="23">
        <f>'TABELA UNIFICADA 2024'!F1122</f>
        <v>0</v>
      </c>
      <c r="CV1183" s="79" t="str">
        <f t="shared" si="126"/>
        <v>0</v>
      </c>
      <c r="CW1183" s="78">
        <f t="shared" si="127"/>
        <v>0</v>
      </c>
      <c r="CX1183" s="82">
        <f t="shared" si="128"/>
        <v>0</v>
      </c>
      <c r="CY1183" s="82">
        <f t="shared" si="129"/>
        <v>0</v>
      </c>
      <c r="CZ1183" s="82">
        <f t="shared" si="130"/>
        <v>0</v>
      </c>
      <c r="DA1183" s="82">
        <f t="shared" si="131"/>
        <v>0</v>
      </c>
      <c r="DB1183" s="82">
        <f t="shared" si="132"/>
        <v>0</v>
      </c>
    </row>
    <row r="1184" spans="98:106" ht="19.5">
      <c r="CT1184" s="182">
        <f>'TABELA UNIFICADA 2024'!E1123</f>
        <v>0</v>
      </c>
      <c r="CU1184" s="23">
        <f>'TABELA UNIFICADA 2024'!F1123</f>
        <v>0</v>
      </c>
      <c r="CV1184" s="79" t="str">
        <f t="shared" si="126"/>
        <v>0</v>
      </c>
      <c r="CW1184" s="78">
        <f t="shared" si="127"/>
        <v>0</v>
      </c>
      <c r="CX1184" s="82">
        <f t="shared" si="128"/>
        <v>0</v>
      </c>
      <c r="CY1184" s="82">
        <f t="shared" si="129"/>
        <v>0</v>
      </c>
      <c r="CZ1184" s="82">
        <f t="shared" si="130"/>
        <v>0</v>
      </c>
      <c r="DA1184" s="82">
        <f t="shared" si="131"/>
        <v>0</v>
      </c>
      <c r="DB1184" s="82">
        <f t="shared" si="132"/>
        <v>0</v>
      </c>
    </row>
    <row r="1185" spans="98:106" ht="19.5">
      <c r="CT1185" s="182">
        <f>'TABELA UNIFICADA 2024'!E1124</f>
        <v>0</v>
      </c>
      <c r="CU1185" s="23">
        <f>'TABELA UNIFICADA 2024'!F1124</f>
        <v>0</v>
      </c>
      <c r="CV1185" s="79" t="str">
        <f t="shared" si="126"/>
        <v>0</v>
      </c>
      <c r="CW1185" s="78">
        <f t="shared" si="127"/>
        <v>0</v>
      </c>
      <c r="CX1185" s="82">
        <f t="shared" si="128"/>
        <v>0</v>
      </c>
      <c r="CY1185" s="82">
        <f t="shared" si="129"/>
        <v>0</v>
      </c>
      <c r="CZ1185" s="82">
        <f t="shared" si="130"/>
        <v>0</v>
      </c>
      <c r="DA1185" s="82">
        <f t="shared" si="131"/>
        <v>0</v>
      </c>
      <c r="DB1185" s="82">
        <f t="shared" si="132"/>
        <v>0</v>
      </c>
    </row>
    <row r="1186" spans="98:106" ht="19.5">
      <c r="CT1186" s="182">
        <f>'TABELA UNIFICADA 2024'!E1125</f>
        <v>0</v>
      </c>
      <c r="CU1186" s="23">
        <f>'TABELA UNIFICADA 2024'!F1125</f>
        <v>0</v>
      </c>
      <c r="CV1186" s="79" t="str">
        <f t="shared" si="126"/>
        <v>0</v>
      </c>
      <c r="CW1186" s="78">
        <f t="shared" si="127"/>
        <v>0</v>
      </c>
      <c r="CX1186" s="82">
        <f t="shared" si="128"/>
        <v>0</v>
      </c>
      <c r="CY1186" s="82">
        <f t="shared" si="129"/>
        <v>0</v>
      </c>
      <c r="CZ1186" s="82">
        <f t="shared" si="130"/>
        <v>0</v>
      </c>
      <c r="DA1186" s="82">
        <f t="shared" si="131"/>
        <v>0</v>
      </c>
      <c r="DB1186" s="82">
        <f t="shared" si="132"/>
        <v>0</v>
      </c>
    </row>
    <row r="1187" spans="98:106" ht="19.5">
      <c r="CT1187" s="182">
        <f>'TABELA UNIFICADA 2024'!E1126</f>
        <v>0</v>
      </c>
      <c r="CU1187" s="23">
        <f>'TABELA UNIFICADA 2024'!F1126</f>
        <v>0</v>
      </c>
      <c r="CV1187" s="79" t="str">
        <f t="shared" si="126"/>
        <v>0</v>
      </c>
      <c r="CW1187" s="78">
        <f t="shared" si="127"/>
        <v>0</v>
      </c>
      <c r="CX1187" s="82">
        <f t="shared" si="128"/>
        <v>0</v>
      </c>
      <c r="CY1187" s="82">
        <f t="shared" si="129"/>
        <v>0</v>
      </c>
      <c r="CZ1187" s="82">
        <f t="shared" si="130"/>
        <v>0</v>
      </c>
      <c r="DA1187" s="82">
        <f t="shared" si="131"/>
        <v>0</v>
      </c>
      <c r="DB1187" s="82">
        <f t="shared" si="132"/>
        <v>0</v>
      </c>
    </row>
    <row r="1188" spans="98:106" ht="19.5">
      <c r="CT1188" s="182">
        <f>'TABELA UNIFICADA 2024'!E1127</f>
        <v>0</v>
      </c>
      <c r="CU1188" s="23">
        <f>'TABELA UNIFICADA 2024'!F1127</f>
        <v>0</v>
      </c>
      <c r="CV1188" s="79" t="str">
        <f t="shared" si="126"/>
        <v>0</v>
      </c>
      <c r="CW1188" s="78">
        <f t="shared" si="127"/>
        <v>0</v>
      </c>
      <c r="CX1188" s="82">
        <f t="shared" si="128"/>
        <v>0</v>
      </c>
      <c r="CY1188" s="82">
        <f t="shared" si="129"/>
        <v>0</v>
      </c>
      <c r="CZ1188" s="82">
        <f t="shared" si="130"/>
        <v>0</v>
      </c>
      <c r="DA1188" s="82">
        <f t="shared" si="131"/>
        <v>0</v>
      </c>
      <c r="DB1188" s="82">
        <f t="shared" si="132"/>
        <v>0</v>
      </c>
    </row>
    <row r="1189" spans="98:106" ht="19.5">
      <c r="CT1189" s="182">
        <f>'TABELA UNIFICADA 2024'!E1128</f>
        <v>0</v>
      </c>
      <c r="CU1189" s="23">
        <f>'TABELA UNIFICADA 2024'!F1128</f>
        <v>0</v>
      </c>
      <c r="CV1189" s="79" t="str">
        <f t="shared" ref="CV1189:CV1252" si="133">IF(CU1189&lt;&gt;0,(IF(AND(CU1189&lt;=10,ISBLANK(CU1189)=FALSE),"AA",IF(AND(CU1189&gt;10,CU1189&lt;=59),"BB",IF(AND(CU1189&gt;59,CU1189&lt;=99),"CC",IF(CU1189&gt;99,"DD","-"))))),"0")</f>
        <v>0</v>
      </c>
      <c r="CW1189" s="78">
        <f t="shared" ref="CW1189:CW1252" si="134">IF(CU1189&lt;&gt;0,(IF(AND(CT1189&lt;23,ISBLANK(CT1189)=FALSE),"A",IF(AND(CT1189&gt;=23,CT1189&lt;31),"B",IF(AND(CT1189&gt;=31,CT1189&lt;39),"C",IF(AND(CT1189&gt;=39,CT1189&lt;=45),"D",IF(CT1189&gt;45,"E","-")))))),0)</f>
        <v>0</v>
      </c>
      <c r="CX1189" s="82">
        <f t="shared" ref="CX1189:CX1252" si="135">(IF(CV1189="AA",IF(CW1189="A",VLOOKUP(CW1189,$B$2:$F$6,2,1),IF(CW1189="B",VLOOKUP(CW1189,$B$2:$F$6,2,1),IF(CW1189="C",VLOOKUP(CW1189,$B$2:$F$6,2,1),IF(CW1189="D",VLOOKUP(CW1189,$B$2:$F$6,2,1),IF(CW1189="E",VLOOKUP(CW1189,$B$2:$F$6,2,1),"-"))))),IF(CV1189="BB",IF(CW1189="A",VLOOKUP(CW1189,$B$8:$F$12,2,1),IF(CW1189="B",VLOOKUP(CW1189,$B$8:$F$12,2,1),IF(CW1189="C",VLOOKUP(CW1189,$B$8:$F$12,2,1),IF(CW1189="D",VLOOKUP(CW1189,$B$8:$F$12,2,1),IF(CW1189="E",VLOOKUP(CW1189,$B$8:$F$12,2,1),"-"))))),IF(CV1189="CC",IF(CW1189="A",VLOOKUP(CW1189,$B$14:$F$18,2,1),IF(CW1189="B",VLOOKUP(CW1189,$B$14:$F$18,2,1),IF(CW1189="C",VLOOKUP(CW1189,$B$14:$F$18,2,1),IF(CW1189="D",VLOOKUP(CW1189,$B$14:$F$18,2,1),IF(CW1189="E",VLOOKUP(CW1189,$B$14:$F$18,2,1),"-"))))),IF(CV1189="DD",IF(CW1189="A",VLOOKUP(CW1189,$B$20:$F$24,2,1),IF(CW1189="B",VLOOKUP(CW1189,$B$20:$F$24,2,1),IF(CW1189="C",VLOOKUP(CW1189,$B$20:$F$24,2,1),IF(CW1189="D",VLOOKUP(CW1189,$B$20:$F$24,2,1),IF(CW1189="E",VLOOKUP(CW1189,$B$20:$F$24,2,1),0))))),0)))))</f>
        <v>0</v>
      </c>
      <c r="CY1189" s="82">
        <f t="shared" ref="CY1189:CY1252" si="136">(IF(CV1189="AA",IF(CW1189="A",VLOOKUP(CW1189,$B$2:$F$6,3,1),IF(CW1189="B",VLOOKUP(CW1189,$B$2:$F$6,3,1),IF(CW1189="C",VLOOKUP(CW1189,$B$2:$F$6,3,1),IF(CW1189="D",VLOOKUP(CW1189,$B$2:$F$6,3,1),IF(CW1189="E",VLOOKUP(CW1189,$B$2:$F$6,3,1),"-"))))),IF(CV1189="BB",IF(CW1189="A",VLOOKUP(CW1189,$B$8:$F$12,3,1),IF(CW1189="B",VLOOKUP(CW1189,$B$8:$F$12,3,1),IF(CW1189="C",VLOOKUP(CW1189,$B$8:$F$12,3,1),IF(CW1189="D",VLOOKUP(CW1189,$B$8:$F$12,3,1),IF(CW1189="E",VLOOKUP(CW1189,$B$8:$F$12,3,1),"-"))))),IF(CV1189="CC",IF(CW1189="A",VLOOKUP(CW1189,$B$14:$F$18,3,1),IF(CW1189="B",VLOOKUP(CW1189,$B$14:$F$18,3,1),IF(CW1189="C",VLOOKUP(CW1189,$B$14:$F$18,3,1),IF(CW1189="D",VLOOKUP(CW1189,$B$14:$F$18,3,1),IF(CW1189="E",VLOOKUP(CW1189,$B$14:$F$18,3,1),"-"))))),IF(CV1189="DD",IF(CW1189="A",VLOOKUP(CW1189,$B$20:$F$24,3,1),IF(CW1189="B",VLOOKUP(CW1189,$B$20:$F$24,3,1),IF(CW1189="C",VLOOKUP(CW1189,$B$20:$F$24,3,1),IF(CW1189="D",VLOOKUP(CW1189,$B$20:$F$24,3,1),IF(CW1189="E",VLOOKUP(CW1189,$B$20:$F$24,3,1),0))))),0)))))</f>
        <v>0</v>
      </c>
      <c r="CZ1189" s="82">
        <f t="shared" ref="CZ1189:CZ1252" si="137">(IF(CV1189="AA",IF(CW1189="A",VLOOKUP(CW1189,$B$2:$F$6,4,1),IF(CW1189="B",VLOOKUP(CW1189,$B$2:$F$6,4,1),IF(CW1189="C",VLOOKUP(CW1189,$B$2:$F$6,4,1),IF(CW1189="D",VLOOKUP(CW1189,$B$2:$F$6,4,1),IF(CW1189="E",VLOOKUP(CW1189,$B$2:$F$6,4,1),"-"))))),IF(CV1189="BB",IF(CW1189="A",VLOOKUP(CW1189,$B$8:$F$12,4,1),IF(CW1189="B",VLOOKUP(CW1189,$B$8:$F$12,4,1),IF(CW1189="C",VLOOKUP(CW1189,$B$8:$F$12,4,1),IF(CW1189="D",VLOOKUP(CW1189,$B$8:$F$12,4,1),IF(CW1189="E",VLOOKUP(CW1189,$B$8:$F$12,4,1),"-"))))),IF(CV1189="CC",IF(CW1189="A",VLOOKUP(CW1189,$B$14:$F$18,4,1),IF(CW1189="B",VLOOKUP(CW1189,$B$14:$F$18,4,1),IF(CW1189="C",VLOOKUP(CW1189,$B$14:$F$18,4,1),IF(CW1189="D",VLOOKUP(CW1189,$B$14:$F$18,4,1),IF(CW1189="E",VLOOKUP(CW1189,$B$14:$F$18,4,1),"-"))))),IF(CV1189="DD",IF(CW1189="A",VLOOKUP(CW1189,$B$20:$F$24,4,1),IF(CW1189="B",VLOOKUP(CW1189,$B$20:$F$24,4,1),IF(CW1189="C",VLOOKUP(CW1189,$B$20:$F$24,4,1),IF(CW1189="D",VLOOKUP(CW1189,$B$20:$F$24,4,1),IF(CW1189="E",VLOOKUP(CW1189,$B$20:$F$24,4,1),0))))),0)))))</f>
        <v>0</v>
      </c>
      <c r="DA1189" s="82">
        <f t="shared" ref="DA1189:DA1252" si="138">(IF(CV1189="AA",IF(CW1189="A",VLOOKUP(CW1189,$B$2:$F$6,5,1),IF(CW1189="B",VLOOKUP(CW1189,$B$2:$F$6,5,1),IF(CW1189="C",VLOOKUP(CW1189,$B$2:$F$6,5,1),IF(CW1189="D",VLOOKUP(CW1189,$B$2:$F$6,5,1),IF(CW1189="E",VLOOKUP(CW1189,$B$2:$F$6,5,1),1))))),IF(CV1189="BB",IF(CW1189="A",VLOOKUP(CW1189,$B$8:$F$12,5,1),IF(CW1189="B",VLOOKUP(CW1189,$B$8:$F$12,5,1),IF(CW1189="C",VLOOKUP(CW1189,$B$8:$F$12,5,1),IF(CW1189="D",VLOOKUP(CW1189,$B$8:$F$12,5,1),IF(CW1189="E",VLOOKUP(CW1189,$B$8:$F$12,5,1),1))))),IF(CV1189="CC",IF(CW1189="A",VLOOKUP(CW1189,$B$14:$F$18,5,1),IF(CW1189="B",VLOOKUP(CW1189,$B$14:$F$18,5,1),IF(CW1189="C",VLOOKUP(CW1189,$B$14:$F$18,5,1),IF(CW1189="D",VLOOKUP(CW1189,$B$14:$F$18,5,1),IF(CW1189="E",VLOOKUP(CW1189,$B$14:$F$18,5,1),1))))),IF(CV1189="DD",IF(CW1189="A",VLOOKUP(CW1189,$B$20:$F$24,5,1),IF(CW1189="B",VLOOKUP(CW1189,$B$20:$F$24,5,1),IF(CW1189="C",VLOOKUP(CW1189,$B$20:$F$24,5,1),IF(CW1189="D",VLOOKUP(CW1189,$B$20:$F$24,5,1),IF(CW1189="E",VLOOKUP(CW1189,$B$20:$F$24,5,1),1))))),0)))))</f>
        <v>0</v>
      </c>
      <c r="DB1189" s="82">
        <f t="shared" ref="DB1189:DB1252" si="139">SUM(CX1189:DA1189)</f>
        <v>0</v>
      </c>
    </row>
    <row r="1190" spans="98:106" ht="19.5">
      <c r="CT1190" s="182">
        <f>'TABELA UNIFICADA 2024'!E1129</f>
        <v>0</v>
      </c>
      <c r="CU1190" s="23">
        <f>'TABELA UNIFICADA 2024'!F1129</f>
        <v>0</v>
      </c>
      <c r="CV1190" s="79" t="str">
        <f t="shared" si="133"/>
        <v>0</v>
      </c>
      <c r="CW1190" s="78">
        <f t="shared" si="134"/>
        <v>0</v>
      </c>
      <c r="CX1190" s="82">
        <f t="shared" si="135"/>
        <v>0</v>
      </c>
      <c r="CY1190" s="82">
        <f t="shared" si="136"/>
        <v>0</v>
      </c>
      <c r="CZ1190" s="82">
        <f t="shared" si="137"/>
        <v>0</v>
      </c>
      <c r="DA1190" s="82">
        <f t="shared" si="138"/>
        <v>0</v>
      </c>
      <c r="DB1190" s="82">
        <f t="shared" si="139"/>
        <v>0</v>
      </c>
    </row>
    <row r="1191" spans="98:106" ht="19.5">
      <c r="CT1191" s="182">
        <f>'TABELA UNIFICADA 2024'!E1130</f>
        <v>0</v>
      </c>
      <c r="CU1191" s="23">
        <f>'TABELA UNIFICADA 2024'!F1130</f>
        <v>0</v>
      </c>
      <c r="CV1191" s="79" t="str">
        <f t="shared" si="133"/>
        <v>0</v>
      </c>
      <c r="CW1191" s="78">
        <f t="shared" si="134"/>
        <v>0</v>
      </c>
      <c r="CX1191" s="82">
        <f t="shared" si="135"/>
        <v>0</v>
      </c>
      <c r="CY1191" s="82">
        <f t="shared" si="136"/>
        <v>0</v>
      </c>
      <c r="CZ1191" s="82">
        <f t="shared" si="137"/>
        <v>0</v>
      </c>
      <c r="DA1191" s="82">
        <f t="shared" si="138"/>
        <v>0</v>
      </c>
      <c r="DB1191" s="82">
        <f t="shared" si="139"/>
        <v>0</v>
      </c>
    </row>
    <row r="1192" spans="98:106" ht="19.5">
      <c r="CT1192" s="182">
        <f>'TABELA UNIFICADA 2024'!E1131</f>
        <v>0</v>
      </c>
      <c r="CU1192" s="23">
        <f>'TABELA UNIFICADA 2024'!F1131</f>
        <v>0</v>
      </c>
      <c r="CV1192" s="79" t="str">
        <f t="shared" si="133"/>
        <v>0</v>
      </c>
      <c r="CW1192" s="78">
        <f t="shared" si="134"/>
        <v>0</v>
      </c>
      <c r="CX1192" s="82">
        <f t="shared" si="135"/>
        <v>0</v>
      </c>
      <c r="CY1192" s="82">
        <f t="shared" si="136"/>
        <v>0</v>
      </c>
      <c r="CZ1192" s="82">
        <f t="shared" si="137"/>
        <v>0</v>
      </c>
      <c r="DA1192" s="82">
        <f t="shared" si="138"/>
        <v>0</v>
      </c>
      <c r="DB1192" s="82">
        <f t="shared" si="139"/>
        <v>0</v>
      </c>
    </row>
    <row r="1193" spans="98:106" ht="19.5">
      <c r="CT1193" s="182">
        <f>'TABELA UNIFICADA 2024'!E1132</f>
        <v>0</v>
      </c>
      <c r="CU1193" s="23">
        <f>'TABELA UNIFICADA 2024'!F1132</f>
        <v>0</v>
      </c>
      <c r="CV1193" s="79" t="str">
        <f t="shared" si="133"/>
        <v>0</v>
      </c>
      <c r="CW1193" s="78">
        <f t="shared" si="134"/>
        <v>0</v>
      </c>
      <c r="CX1193" s="82">
        <f t="shared" si="135"/>
        <v>0</v>
      </c>
      <c r="CY1193" s="82">
        <f t="shared" si="136"/>
        <v>0</v>
      </c>
      <c r="CZ1193" s="82">
        <f t="shared" si="137"/>
        <v>0</v>
      </c>
      <c r="DA1193" s="82">
        <f t="shared" si="138"/>
        <v>0</v>
      </c>
      <c r="DB1193" s="82">
        <f t="shared" si="139"/>
        <v>0</v>
      </c>
    </row>
    <row r="1194" spans="98:106" ht="19.5">
      <c r="CT1194" s="182">
        <f>'TABELA UNIFICADA 2024'!E1133</f>
        <v>0</v>
      </c>
      <c r="CU1194" s="23">
        <f>'TABELA UNIFICADA 2024'!F1133</f>
        <v>0</v>
      </c>
      <c r="CV1194" s="79" t="str">
        <f t="shared" si="133"/>
        <v>0</v>
      </c>
      <c r="CW1194" s="78">
        <f t="shared" si="134"/>
        <v>0</v>
      </c>
      <c r="CX1194" s="82">
        <f t="shared" si="135"/>
        <v>0</v>
      </c>
      <c r="CY1194" s="82">
        <f t="shared" si="136"/>
        <v>0</v>
      </c>
      <c r="CZ1194" s="82">
        <f t="shared" si="137"/>
        <v>0</v>
      </c>
      <c r="DA1194" s="82">
        <f t="shared" si="138"/>
        <v>0</v>
      </c>
      <c r="DB1194" s="82">
        <f t="shared" si="139"/>
        <v>0</v>
      </c>
    </row>
    <row r="1195" spans="98:106" ht="19.5">
      <c r="CT1195" s="182">
        <f>'TABELA UNIFICADA 2024'!E1134</f>
        <v>0</v>
      </c>
      <c r="CU1195" s="23">
        <f>'TABELA UNIFICADA 2024'!F1134</f>
        <v>0</v>
      </c>
      <c r="CV1195" s="79" t="str">
        <f t="shared" si="133"/>
        <v>0</v>
      </c>
      <c r="CW1195" s="78">
        <f t="shared" si="134"/>
        <v>0</v>
      </c>
      <c r="CX1195" s="82">
        <f t="shared" si="135"/>
        <v>0</v>
      </c>
      <c r="CY1195" s="82">
        <f t="shared" si="136"/>
        <v>0</v>
      </c>
      <c r="CZ1195" s="82">
        <f t="shared" si="137"/>
        <v>0</v>
      </c>
      <c r="DA1195" s="82">
        <f t="shared" si="138"/>
        <v>0</v>
      </c>
      <c r="DB1195" s="82">
        <f t="shared" si="139"/>
        <v>0</v>
      </c>
    </row>
    <row r="1196" spans="98:106" ht="19.5">
      <c r="CT1196" s="182">
        <f>'TABELA UNIFICADA 2024'!E1135</f>
        <v>0</v>
      </c>
      <c r="CU1196" s="23">
        <f>'TABELA UNIFICADA 2024'!F1135</f>
        <v>0</v>
      </c>
      <c r="CV1196" s="79" t="str">
        <f t="shared" si="133"/>
        <v>0</v>
      </c>
      <c r="CW1196" s="78">
        <f t="shared" si="134"/>
        <v>0</v>
      </c>
      <c r="CX1196" s="82">
        <f t="shared" si="135"/>
        <v>0</v>
      </c>
      <c r="CY1196" s="82">
        <f t="shared" si="136"/>
        <v>0</v>
      </c>
      <c r="CZ1196" s="82">
        <f t="shared" si="137"/>
        <v>0</v>
      </c>
      <c r="DA1196" s="82">
        <f t="shared" si="138"/>
        <v>0</v>
      </c>
      <c r="DB1196" s="82">
        <f t="shared" si="139"/>
        <v>0</v>
      </c>
    </row>
    <row r="1197" spans="98:106" ht="19.5">
      <c r="CT1197" s="182">
        <f>'TABELA UNIFICADA 2024'!E1136</f>
        <v>0</v>
      </c>
      <c r="CU1197" s="23">
        <f>'TABELA UNIFICADA 2024'!F1136</f>
        <v>0</v>
      </c>
      <c r="CV1197" s="79" t="str">
        <f t="shared" si="133"/>
        <v>0</v>
      </c>
      <c r="CW1197" s="78">
        <f t="shared" si="134"/>
        <v>0</v>
      </c>
      <c r="CX1197" s="82">
        <f t="shared" si="135"/>
        <v>0</v>
      </c>
      <c r="CY1197" s="82">
        <f t="shared" si="136"/>
        <v>0</v>
      </c>
      <c r="CZ1197" s="82">
        <f t="shared" si="137"/>
        <v>0</v>
      </c>
      <c r="DA1197" s="82">
        <f t="shared" si="138"/>
        <v>0</v>
      </c>
      <c r="DB1197" s="82">
        <f t="shared" si="139"/>
        <v>0</v>
      </c>
    </row>
    <row r="1198" spans="98:106" ht="19.5">
      <c r="CT1198" s="182">
        <f>'TABELA UNIFICADA 2024'!E1137</f>
        <v>0</v>
      </c>
      <c r="CU1198" s="23">
        <f>'TABELA UNIFICADA 2024'!F1137</f>
        <v>0</v>
      </c>
      <c r="CV1198" s="79" t="str">
        <f t="shared" si="133"/>
        <v>0</v>
      </c>
      <c r="CW1198" s="78">
        <f t="shared" si="134"/>
        <v>0</v>
      </c>
      <c r="CX1198" s="82">
        <f t="shared" si="135"/>
        <v>0</v>
      </c>
      <c r="CY1198" s="82">
        <f t="shared" si="136"/>
        <v>0</v>
      </c>
      <c r="CZ1198" s="82">
        <f t="shared" si="137"/>
        <v>0</v>
      </c>
      <c r="DA1198" s="82">
        <f t="shared" si="138"/>
        <v>0</v>
      </c>
      <c r="DB1198" s="82">
        <f t="shared" si="139"/>
        <v>0</v>
      </c>
    </row>
    <row r="1199" spans="98:106" ht="19.5">
      <c r="CT1199" s="182">
        <f>'TABELA UNIFICADA 2024'!E1138</f>
        <v>0</v>
      </c>
      <c r="CU1199" s="23">
        <f>'TABELA UNIFICADA 2024'!F1138</f>
        <v>0</v>
      </c>
      <c r="CV1199" s="79" t="str">
        <f t="shared" si="133"/>
        <v>0</v>
      </c>
      <c r="CW1199" s="78">
        <f t="shared" si="134"/>
        <v>0</v>
      </c>
      <c r="CX1199" s="82">
        <f t="shared" si="135"/>
        <v>0</v>
      </c>
      <c r="CY1199" s="82">
        <f t="shared" si="136"/>
        <v>0</v>
      </c>
      <c r="CZ1199" s="82">
        <f t="shared" si="137"/>
        <v>0</v>
      </c>
      <c r="DA1199" s="82">
        <f t="shared" si="138"/>
        <v>0</v>
      </c>
      <c r="DB1199" s="82">
        <f t="shared" si="139"/>
        <v>0</v>
      </c>
    </row>
    <row r="1200" spans="98:106" ht="19.5">
      <c r="CT1200" s="182">
        <f>'TABELA UNIFICADA 2024'!E1139</f>
        <v>0</v>
      </c>
      <c r="CU1200" s="23">
        <f>'TABELA UNIFICADA 2024'!F1139</f>
        <v>0</v>
      </c>
      <c r="CV1200" s="79" t="str">
        <f t="shared" si="133"/>
        <v>0</v>
      </c>
      <c r="CW1200" s="78">
        <f t="shared" si="134"/>
        <v>0</v>
      </c>
      <c r="CX1200" s="82">
        <f t="shared" si="135"/>
        <v>0</v>
      </c>
      <c r="CY1200" s="82">
        <f t="shared" si="136"/>
        <v>0</v>
      </c>
      <c r="CZ1200" s="82">
        <f t="shared" si="137"/>
        <v>0</v>
      </c>
      <c r="DA1200" s="82">
        <f t="shared" si="138"/>
        <v>0</v>
      </c>
      <c r="DB1200" s="82">
        <f t="shared" si="139"/>
        <v>0</v>
      </c>
    </row>
    <row r="1201" spans="98:106" ht="19.5">
      <c r="CT1201" s="182">
        <f>'TABELA UNIFICADA 2024'!E1140</f>
        <v>0</v>
      </c>
      <c r="CU1201" s="23">
        <f>'TABELA UNIFICADA 2024'!F1140</f>
        <v>0</v>
      </c>
      <c r="CV1201" s="79" t="str">
        <f t="shared" si="133"/>
        <v>0</v>
      </c>
      <c r="CW1201" s="78">
        <f t="shared" si="134"/>
        <v>0</v>
      </c>
      <c r="CX1201" s="82">
        <f t="shared" si="135"/>
        <v>0</v>
      </c>
      <c r="CY1201" s="82">
        <f t="shared" si="136"/>
        <v>0</v>
      </c>
      <c r="CZ1201" s="82">
        <f t="shared" si="137"/>
        <v>0</v>
      </c>
      <c r="DA1201" s="82">
        <f t="shared" si="138"/>
        <v>0</v>
      </c>
      <c r="DB1201" s="82">
        <f t="shared" si="139"/>
        <v>0</v>
      </c>
    </row>
    <row r="1202" spans="98:106" ht="19.5">
      <c r="CT1202" s="182">
        <f>'TABELA UNIFICADA 2024'!E1141</f>
        <v>0</v>
      </c>
      <c r="CU1202" s="23">
        <f>'TABELA UNIFICADA 2024'!F1141</f>
        <v>0</v>
      </c>
      <c r="CV1202" s="79" t="str">
        <f t="shared" si="133"/>
        <v>0</v>
      </c>
      <c r="CW1202" s="78">
        <f t="shared" si="134"/>
        <v>0</v>
      </c>
      <c r="CX1202" s="82">
        <f t="shared" si="135"/>
        <v>0</v>
      </c>
      <c r="CY1202" s="82">
        <f t="shared" si="136"/>
        <v>0</v>
      </c>
      <c r="CZ1202" s="82">
        <f t="shared" si="137"/>
        <v>0</v>
      </c>
      <c r="DA1202" s="82">
        <f t="shared" si="138"/>
        <v>0</v>
      </c>
      <c r="DB1202" s="82">
        <f t="shared" si="139"/>
        <v>0</v>
      </c>
    </row>
    <row r="1203" spans="98:106" ht="19.5">
      <c r="CT1203" s="182">
        <f>'TABELA UNIFICADA 2024'!E1142</f>
        <v>0</v>
      </c>
      <c r="CU1203" s="23">
        <f>'TABELA UNIFICADA 2024'!F1142</f>
        <v>0</v>
      </c>
      <c r="CV1203" s="79" t="str">
        <f t="shared" si="133"/>
        <v>0</v>
      </c>
      <c r="CW1203" s="78">
        <f t="shared" si="134"/>
        <v>0</v>
      </c>
      <c r="CX1203" s="82">
        <f t="shared" si="135"/>
        <v>0</v>
      </c>
      <c r="CY1203" s="82">
        <f t="shared" si="136"/>
        <v>0</v>
      </c>
      <c r="CZ1203" s="82">
        <f t="shared" si="137"/>
        <v>0</v>
      </c>
      <c r="DA1203" s="82">
        <f t="shared" si="138"/>
        <v>0</v>
      </c>
      <c r="DB1203" s="82">
        <f t="shared" si="139"/>
        <v>0</v>
      </c>
    </row>
    <row r="1204" spans="98:106" ht="19.5">
      <c r="CT1204" s="182">
        <f>'TABELA UNIFICADA 2024'!E1143</f>
        <v>0</v>
      </c>
      <c r="CU1204" s="23">
        <f>'TABELA UNIFICADA 2024'!F1143</f>
        <v>0</v>
      </c>
      <c r="CV1204" s="79" t="str">
        <f t="shared" si="133"/>
        <v>0</v>
      </c>
      <c r="CW1204" s="78">
        <f t="shared" si="134"/>
        <v>0</v>
      </c>
      <c r="CX1204" s="82">
        <f t="shared" si="135"/>
        <v>0</v>
      </c>
      <c r="CY1204" s="82">
        <f t="shared" si="136"/>
        <v>0</v>
      </c>
      <c r="CZ1204" s="82">
        <f t="shared" si="137"/>
        <v>0</v>
      </c>
      <c r="DA1204" s="82">
        <f t="shared" si="138"/>
        <v>0</v>
      </c>
      <c r="DB1204" s="82">
        <f t="shared" si="139"/>
        <v>0</v>
      </c>
    </row>
    <row r="1205" spans="98:106" ht="19.5">
      <c r="CT1205" s="182">
        <f>'TABELA UNIFICADA 2024'!E1144</f>
        <v>0</v>
      </c>
      <c r="CU1205" s="23">
        <f>'TABELA UNIFICADA 2024'!F1144</f>
        <v>0</v>
      </c>
      <c r="CV1205" s="79" t="str">
        <f t="shared" si="133"/>
        <v>0</v>
      </c>
      <c r="CW1205" s="78">
        <f t="shared" si="134"/>
        <v>0</v>
      </c>
      <c r="CX1205" s="82">
        <f t="shared" si="135"/>
        <v>0</v>
      </c>
      <c r="CY1205" s="82">
        <f t="shared" si="136"/>
        <v>0</v>
      </c>
      <c r="CZ1205" s="82">
        <f t="shared" si="137"/>
        <v>0</v>
      </c>
      <c r="DA1205" s="82">
        <f t="shared" si="138"/>
        <v>0</v>
      </c>
      <c r="DB1205" s="82">
        <f t="shared" si="139"/>
        <v>0</v>
      </c>
    </row>
    <row r="1206" spans="98:106" ht="19.5">
      <c r="CT1206" s="182">
        <f>'TABELA UNIFICADA 2024'!E1145</f>
        <v>0</v>
      </c>
      <c r="CU1206" s="23">
        <f>'TABELA UNIFICADA 2024'!F1145</f>
        <v>0</v>
      </c>
      <c r="CV1206" s="79" t="str">
        <f t="shared" si="133"/>
        <v>0</v>
      </c>
      <c r="CW1206" s="78">
        <f t="shared" si="134"/>
        <v>0</v>
      </c>
      <c r="CX1206" s="82">
        <f t="shared" si="135"/>
        <v>0</v>
      </c>
      <c r="CY1206" s="82">
        <f t="shared" si="136"/>
        <v>0</v>
      </c>
      <c r="CZ1206" s="82">
        <f t="shared" si="137"/>
        <v>0</v>
      </c>
      <c r="DA1206" s="82">
        <f t="shared" si="138"/>
        <v>0</v>
      </c>
      <c r="DB1206" s="82">
        <f t="shared" si="139"/>
        <v>0</v>
      </c>
    </row>
    <row r="1207" spans="98:106" ht="19.5">
      <c r="CT1207" s="182">
        <f>'TABELA UNIFICADA 2024'!E1146</f>
        <v>0</v>
      </c>
      <c r="CU1207" s="23">
        <f>'TABELA UNIFICADA 2024'!F1146</f>
        <v>0</v>
      </c>
      <c r="CV1207" s="79" t="str">
        <f t="shared" si="133"/>
        <v>0</v>
      </c>
      <c r="CW1207" s="78">
        <f t="shared" si="134"/>
        <v>0</v>
      </c>
      <c r="CX1207" s="82">
        <f t="shared" si="135"/>
        <v>0</v>
      </c>
      <c r="CY1207" s="82">
        <f t="shared" si="136"/>
        <v>0</v>
      </c>
      <c r="CZ1207" s="82">
        <f t="shared" si="137"/>
        <v>0</v>
      </c>
      <c r="DA1207" s="82">
        <f t="shared" si="138"/>
        <v>0</v>
      </c>
      <c r="DB1207" s="82">
        <f t="shared" si="139"/>
        <v>0</v>
      </c>
    </row>
    <row r="1208" spans="98:106" ht="19.5">
      <c r="CT1208" s="182">
        <f>'TABELA UNIFICADA 2024'!E1147</f>
        <v>0</v>
      </c>
      <c r="CU1208" s="23">
        <f>'TABELA UNIFICADA 2024'!F1147</f>
        <v>0</v>
      </c>
      <c r="CV1208" s="79" t="str">
        <f t="shared" si="133"/>
        <v>0</v>
      </c>
      <c r="CW1208" s="78">
        <f t="shared" si="134"/>
        <v>0</v>
      </c>
      <c r="CX1208" s="82">
        <f t="shared" si="135"/>
        <v>0</v>
      </c>
      <c r="CY1208" s="82">
        <f t="shared" si="136"/>
        <v>0</v>
      </c>
      <c r="CZ1208" s="82">
        <f t="shared" si="137"/>
        <v>0</v>
      </c>
      <c r="DA1208" s="82">
        <f t="shared" si="138"/>
        <v>0</v>
      </c>
      <c r="DB1208" s="82">
        <f t="shared" si="139"/>
        <v>0</v>
      </c>
    </row>
    <row r="1209" spans="98:106" ht="19.5">
      <c r="CT1209" s="182">
        <f>'TABELA UNIFICADA 2024'!E1148</f>
        <v>0</v>
      </c>
      <c r="CU1209" s="23">
        <f>'TABELA UNIFICADA 2024'!F1148</f>
        <v>0</v>
      </c>
      <c r="CV1209" s="79" t="str">
        <f t="shared" si="133"/>
        <v>0</v>
      </c>
      <c r="CW1209" s="78">
        <f t="shared" si="134"/>
        <v>0</v>
      </c>
      <c r="CX1209" s="82">
        <f t="shared" si="135"/>
        <v>0</v>
      </c>
      <c r="CY1209" s="82">
        <f t="shared" si="136"/>
        <v>0</v>
      </c>
      <c r="CZ1209" s="82">
        <f t="shared" si="137"/>
        <v>0</v>
      </c>
      <c r="DA1209" s="82">
        <f t="shared" si="138"/>
        <v>0</v>
      </c>
      <c r="DB1209" s="82">
        <f t="shared" si="139"/>
        <v>0</v>
      </c>
    </row>
    <row r="1210" spans="98:106" ht="19.5">
      <c r="CT1210" s="182">
        <f>'TABELA UNIFICADA 2024'!E1149</f>
        <v>0</v>
      </c>
      <c r="CU1210" s="23">
        <f>'TABELA UNIFICADA 2024'!F1149</f>
        <v>0</v>
      </c>
      <c r="CV1210" s="79" t="str">
        <f t="shared" si="133"/>
        <v>0</v>
      </c>
      <c r="CW1210" s="78">
        <f t="shared" si="134"/>
        <v>0</v>
      </c>
      <c r="CX1210" s="82">
        <f t="shared" si="135"/>
        <v>0</v>
      </c>
      <c r="CY1210" s="82">
        <f t="shared" si="136"/>
        <v>0</v>
      </c>
      <c r="CZ1210" s="82">
        <f t="shared" si="137"/>
        <v>0</v>
      </c>
      <c r="DA1210" s="82">
        <f t="shared" si="138"/>
        <v>0</v>
      </c>
      <c r="DB1210" s="82">
        <f t="shared" si="139"/>
        <v>0</v>
      </c>
    </row>
    <row r="1211" spans="98:106" ht="19.5">
      <c r="CT1211" s="182">
        <f>'TABELA UNIFICADA 2024'!E1150</f>
        <v>0</v>
      </c>
      <c r="CU1211" s="23">
        <f>'TABELA UNIFICADA 2024'!F1150</f>
        <v>0</v>
      </c>
      <c r="CV1211" s="79" t="str">
        <f t="shared" si="133"/>
        <v>0</v>
      </c>
      <c r="CW1211" s="78">
        <f t="shared" si="134"/>
        <v>0</v>
      </c>
      <c r="CX1211" s="82">
        <f t="shared" si="135"/>
        <v>0</v>
      </c>
      <c r="CY1211" s="82">
        <f t="shared" si="136"/>
        <v>0</v>
      </c>
      <c r="CZ1211" s="82">
        <f t="shared" si="137"/>
        <v>0</v>
      </c>
      <c r="DA1211" s="82">
        <f t="shared" si="138"/>
        <v>0</v>
      </c>
      <c r="DB1211" s="82">
        <f t="shared" si="139"/>
        <v>0</v>
      </c>
    </row>
    <row r="1212" spans="98:106" ht="19.5">
      <c r="CT1212" s="182">
        <f>'TABELA UNIFICADA 2024'!E1151</f>
        <v>0</v>
      </c>
      <c r="CU1212" s="23">
        <f>'TABELA UNIFICADA 2024'!F1151</f>
        <v>0</v>
      </c>
      <c r="CV1212" s="79" t="str">
        <f t="shared" si="133"/>
        <v>0</v>
      </c>
      <c r="CW1212" s="78">
        <f t="shared" si="134"/>
        <v>0</v>
      </c>
      <c r="CX1212" s="82">
        <f t="shared" si="135"/>
        <v>0</v>
      </c>
      <c r="CY1212" s="82">
        <f t="shared" si="136"/>
        <v>0</v>
      </c>
      <c r="CZ1212" s="82">
        <f t="shared" si="137"/>
        <v>0</v>
      </c>
      <c r="DA1212" s="82">
        <f t="shared" si="138"/>
        <v>0</v>
      </c>
      <c r="DB1212" s="82">
        <f t="shared" si="139"/>
        <v>0</v>
      </c>
    </row>
    <row r="1213" spans="98:106" ht="19.5">
      <c r="CT1213" s="182">
        <f>'TABELA UNIFICADA 2024'!E1152</f>
        <v>0</v>
      </c>
      <c r="CU1213" s="23">
        <f>'TABELA UNIFICADA 2024'!F1152</f>
        <v>0</v>
      </c>
      <c r="CV1213" s="79" t="str">
        <f t="shared" si="133"/>
        <v>0</v>
      </c>
      <c r="CW1213" s="78">
        <f t="shared" si="134"/>
        <v>0</v>
      </c>
      <c r="CX1213" s="82">
        <f t="shared" si="135"/>
        <v>0</v>
      </c>
      <c r="CY1213" s="82">
        <f t="shared" si="136"/>
        <v>0</v>
      </c>
      <c r="CZ1213" s="82">
        <f t="shared" si="137"/>
        <v>0</v>
      </c>
      <c r="DA1213" s="82">
        <f t="shared" si="138"/>
        <v>0</v>
      </c>
      <c r="DB1213" s="82">
        <f t="shared" si="139"/>
        <v>0</v>
      </c>
    </row>
    <row r="1214" spans="98:106" ht="19.5">
      <c r="CT1214" s="182">
        <f>'TABELA UNIFICADA 2024'!E1153</f>
        <v>0</v>
      </c>
      <c r="CU1214" s="23">
        <f>'TABELA UNIFICADA 2024'!F1153</f>
        <v>0</v>
      </c>
      <c r="CV1214" s="79" t="str">
        <f t="shared" si="133"/>
        <v>0</v>
      </c>
      <c r="CW1214" s="78">
        <f t="shared" si="134"/>
        <v>0</v>
      </c>
      <c r="CX1214" s="82">
        <f t="shared" si="135"/>
        <v>0</v>
      </c>
      <c r="CY1214" s="82">
        <f t="shared" si="136"/>
        <v>0</v>
      </c>
      <c r="CZ1214" s="82">
        <f t="shared" si="137"/>
        <v>0</v>
      </c>
      <c r="DA1214" s="82">
        <f t="shared" si="138"/>
        <v>0</v>
      </c>
      <c r="DB1214" s="82">
        <f t="shared" si="139"/>
        <v>0</v>
      </c>
    </row>
    <row r="1215" spans="98:106" ht="19.5">
      <c r="CT1215" s="182">
        <f>'TABELA UNIFICADA 2024'!E1154</f>
        <v>0</v>
      </c>
      <c r="CU1215" s="23">
        <f>'TABELA UNIFICADA 2024'!F1154</f>
        <v>0</v>
      </c>
      <c r="CV1215" s="79" t="str">
        <f t="shared" si="133"/>
        <v>0</v>
      </c>
      <c r="CW1215" s="78">
        <f t="shared" si="134"/>
        <v>0</v>
      </c>
      <c r="CX1215" s="82">
        <f t="shared" si="135"/>
        <v>0</v>
      </c>
      <c r="CY1215" s="82">
        <f t="shared" si="136"/>
        <v>0</v>
      </c>
      <c r="CZ1215" s="82">
        <f t="shared" si="137"/>
        <v>0</v>
      </c>
      <c r="DA1215" s="82">
        <f t="shared" si="138"/>
        <v>0</v>
      </c>
      <c r="DB1215" s="82">
        <f t="shared" si="139"/>
        <v>0</v>
      </c>
    </row>
    <row r="1216" spans="98:106" ht="19.5">
      <c r="CT1216" s="182">
        <f>'TABELA UNIFICADA 2024'!E1155</f>
        <v>0</v>
      </c>
      <c r="CU1216" s="23">
        <f>'TABELA UNIFICADA 2024'!F1155</f>
        <v>0</v>
      </c>
      <c r="CV1216" s="79" t="str">
        <f t="shared" si="133"/>
        <v>0</v>
      </c>
      <c r="CW1216" s="78">
        <f t="shared" si="134"/>
        <v>0</v>
      </c>
      <c r="CX1216" s="82">
        <f t="shared" si="135"/>
        <v>0</v>
      </c>
      <c r="CY1216" s="82">
        <f t="shared" si="136"/>
        <v>0</v>
      </c>
      <c r="CZ1216" s="82">
        <f t="shared" si="137"/>
        <v>0</v>
      </c>
      <c r="DA1216" s="82">
        <f t="shared" si="138"/>
        <v>0</v>
      </c>
      <c r="DB1216" s="82">
        <f t="shared" si="139"/>
        <v>0</v>
      </c>
    </row>
    <row r="1217" spans="98:106" ht="19.5">
      <c r="CT1217" s="182">
        <f>'TABELA UNIFICADA 2024'!E1156</f>
        <v>0</v>
      </c>
      <c r="CU1217" s="23">
        <f>'TABELA UNIFICADA 2024'!F1156</f>
        <v>0</v>
      </c>
      <c r="CV1217" s="79" t="str">
        <f t="shared" si="133"/>
        <v>0</v>
      </c>
      <c r="CW1217" s="78">
        <f t="shared" si="134"/>
        <v>0</v>
      </c>
      <c r="CX1217" s="82">
        <f t="shared" si="135"/>
        <v>0</v>
      </c>
      <c r="CY1217" s="82">
        <f t="shared" si="136"/>
        <v>0</v>
      </c>
      <c r="CZ1217" s="82">
        <f t="shared" si="137"/>
        <v>0</v>
      </c>
      <c r="DA1217" s="82">
        <f t="shared" si="138"/>
        <v>0</v>
      </c>
      <c r="DB1217" s="82">
        <f t="shared" si="139"/>
        <v>0</v>
      </c>
    </row>
    <row r="1218" spans="98:106" ht="19.5">
      <c r="CT1218" s="182">
        <f>'TABELA UNIFICADA 2024'!E1157</f>
        <v>0</v>
      </c>
      <c r="CU1218" s="23">
        <f>'TABELA UNIFICADA 2024'!F1157</f>
        <v>0</v>
      </c>
      <c r="CV1218" s="79" t="str">
        <f t="shared" si="133"/>
        <v>0</v>
      </c>
      <c r="CW1218" s="78">
        <f t="shared" si="134"/>
        <v>0</v>
      </c>
      <c r="CX1218" s="82">
        <f t="shared" si="135"/>
        <v>0</v>
      </c>
      <c r="CY1218" s="82">
        <f t="shared" si="136"/>
        <v>0</v>
      </c>
      <c r="CZ1218" s="82">
        <f t="shared" si="137"/>
        <v>0</v>
      </c>
      <c r="DA1218" s="82">
        <f t="shared" si="138"/>
        <v>0</v>
      </c>
      <c r="DB1218" s="82">
        <f t="shared" si="139"/>
        <v>0</v>
      </c>
    </row>
    <row r="1219" spans="98:106" ht="19.5">
      <c r="CT1219" s="182">
        <f>'TABELA UNIFICADA 2024'!E1158</f>
        <v>0</v>
      </c>
      <c r="CU1219" s="23">
        <f>'TABELA UNIFICADA 2024'!F1158</f>
        <v>0</v>
      </c>
      <c r="CV1219" s="79" t="str">
        <f t="shared" si="133"/>
        <v>0</v>
      </c>
      <c r="CW1219" s="78">
        <f t="shared" si="134"/>
        <v>0</v>
      </c>
      <c r="CX1219" s="82">
        <f t="shared" si="135"/>
        <v>0</v>
      </c>
      <c r="CY1219" s="82">
        <f t="shared" si="136"/>
        <v>0</v>
      </c>
      <c r="CZ1219" s="82">
        <f t="shared" si="137"/>
        <v>0</v>
      </c>
      <c r="DA1219" s="82">
        <f t="shared" si="138"/>
        <v>0</v>
      </c>
      <c r="DB1219" s="82">
        <f t="shared" si="139"/>
        <v>0</v>
      </c>
    </row>
    <row r="1220" spans="98:106" ht="19.5">
      <c r="CT1220" s="182">
        <f>'TABELA UNIFICADA 2024'!E1159</f>
        <v>0</v>
      </c>
      <c r="CU1220" s="23">
        <f>'TABELA UNIFICADA 2024'!F1159</f>
        <v>0</v>
      </c>
      <c r="CV1220" s="79" t="str">
        <f t="shared" si="133"/>
        <v>0</v>
      </c>
      <c r="CW1220" s="78">
        <f t="shared" si="134"/>
        <v>0</v>
      </c>
      <c r="CX1220" s="82">
        <f t="shared" si="135"/>
        <v>0</v>
      </c>
      <c r="CY1220" s="82">
        <f t="shared" si="136"/>
        <v>0</v>
      </c>
      <c r="CZ1220" s="82">
        <f t="shared" si="137"/>
        <v>0</v>
      </c>
      <c r="DA1220" s="82">
        <f t="shared" si="138"/>
        <v>0</v>
      </c>
      <c r="DB1220" s="82">
        <f t="shared" si="139"/>
        <v>0</v>
      </c>
    </row>
    <row r="1221" spans="98:106" ht="19.5">
      <c r="CT1221" s="182">
        <f>'TABELA UNIFICADA 2024'!E1160</f>
        <v>0</v>
      </c>
      <c r="CU1221" s="23">
        <f>'TABELA UNIFICADA 2024'!F1160</f>
        <v>0</v>
      </c>
      <c r="CV1221" s="79" t="str">
        <f t="shared" si="133"/>
        <v>0</v>
      </c>
      <c r="CW1221" s="78">
        <f t="shared" si="134"/>
        <v>0</v>
      </c>
      <c r="CX1221" s="82">
        <f t="shared" si="135"/>
        <v>0</v>
      </c>
      <c r="CY1221" s="82">
        <f t="shared" si="136"/>
        <v>0</v>
      </c>
      <c r="CZ1221" s="82">
        <f t="shared" si="137"/>
        <v>0</v>
      </c>
      <c r="DA1221" s="82">
        <f t="shared" si="138"/>
        <v>0</v>
      </c>
      <c r="DB1221" s="82">
        <f t="shared" si="139"/>
        <v>0</v>
      </c>
    </row>
    <row r="1222" spans="98:106" ht="19.5">
      <c r="CT1222" s="182">
        <f>'TABELA UNIFICADA 2024'!E1161</f>
        <v>0</v>
      </c>
      <c r="CU1222" s="23">
        <f>'TABELA UNIFICADA 2024'!F1161</f>
        <v>0</v>
      </c>
      <c r="CV1222" s="79" t="str">
        <f t="shared" si="133"/>
        <v>0</v>
      </c>
      <c r="CW1222" s="78">
        <f t="shared" si="134"/>
        <v>0</v>
      </c>
      <c r="CX1222" s="82">
        <f t="shared" si="135"/>
        <v>0</v>
      </c>
      <c r="CY1222" s="82">
        <f t="shared" si="136"/>
        <v>0</v>
      </c>
      <c r="CZ1222" s="82">
        <f t="shared" si="137"/>
        <v>0</v>
      </c>
      <c r="DA1222" s="82">
        <f t="shared" si="138"/>
        <v>0</v>
      </c>
      <c r="DB1222" s="82">
        <f t="shared" si="139"/>
        <v>0</v>
      </c>
    </row>
    <row r="1223" spans="98:106" ht="19.5">
      <c r="CT1223" s="182">
        <f>'TABELA UNIFICADA 2024'!E1162</f>
        <v>0</v>
      </c>
      <c r="CU1223" s="23">
        <f>'TABELA UNIFICADA 2024'!F1162</f>
        <v>0</v>
      </c>
      <c r="CV1223" s="79" t="str">
        <f t="shared" si="133"/>
        <v>0</v>
      </c>
      <c r="CW1223" s="78">
        <f t="shared" si="134"/>
        <v>0</v>
      </c>
      <c r="CX1223" s="82">
        <f t="shared" si="135"/>
        <v>0</v>
      </c>
      <c r="CY1223" s="82">
        <f t="shared" si="136"/>
        <v>0</v>
      </c>
      <c r="CZ1223" s="82">
        <f t="shared" si="137"/>
        <v>0</v>
      </c>
      <c r="DA1223" s="82">
        <f t="shared" si="138"/>
        <v>0</v>
      </c>
      <c r="DB1223" s="82">
        <f t="shared" si="139"/>
        <v>0</v>
      </c>
    </row>
    <row r="1224" spans="98:106" ht="19.5">
      <c r="CT1224" s="182">
        <f>'TABELA UNIFICADA 2024'!E1163</f>
        <v>0</v>
      </c>
      <c r="CU1224" s="23">
        <f>'TABELA UNIFICADA 2024'!F1163</f>
        <v>0</v>
      </c>
      <c r="CV1224" s="79" t="str">
        <f t="shared" si="133"/>
        <v>0</v>
      </c>
      <c r="CW1224" s="78">
        <f t="shared" si="134"/>
        <v>0</v>
      </c>
      <c r="CX1224" s="82">
        <f t="shared" si="135"/>
        <v>0</v>
      </c>
      <c r="CY1224" s="82">
        <f t="shared" si="136"/>
        <v>0</v>
      </c>
      <c r="CZ1224" s="82">
        <f t="shared" si="137"/>
        <v>0</v>
      </c>
      <c r="DA1224" s="82">
        <f t="shared" si="138"/>
        <v>0</v>
      </c>
      <c r="DB1224" s="82">
        <f t="shared" si="139"/>
        <v>0</v>
      </c>
    </row>
    <row r="1225" spans="98:106" ht="19.5">
      <c r="CT1225" s="182">
        <f>'TABELA UNIFICADA 2024'!E1164</f>
        <v>0</v>
      </c>
      <c r="CU1225" s="23">
        <f>'TABELA UNIFICADA 2024'!F1164</f>
        <v>0</v>
      </c>
      <c r="CV1225" s="79" t="str">
        <f t="shared" si="133"/>
        <v>0</v>
      </c>
      <c r="CW1225" s="78">
        <f t="shared" si="134"/>
        <v>0</v>
      </c>
      <c r="CX1225" s="82">
        <f t="shared" si="135"/>
        <v>0</v>
      </c>
      <c r="CY1225" s="82">
        <f t="shared" si="136"/>
        <v>0</v>
      </c>
      <c r="CZ1225" s="82">
        <f t="shared" si="137"/>
        <v>0</v>
      </c>
      <c r="DA1225" s="82">
        <f t="shared" si="138"/>
        <v>0</v>
      </c>
      <c r="DB1225" s="82">
        <f t="shared" si="139"/>
        <v>0</v>
      </c>
    </row>
    <row r="1226" spans="98:106" ht="19.5">
      <c r="CT1226" s="182">
        <f>'TABELA UNIFICADA 2024'!E1165</f>
        <v>0</v>
      </c>
      <c r="CU1226" s="23">
        <f>'TABELA UNIFICADA 2024'!F1165</f>
        <v>0</v>
      </c>
      <c r="CV1226" s="79" t="str">
        <f t="shared" si="133"/>
        <v>0</v>
      </c>
      <c r="CW1226" s="78">
        <f t="shared" si="134"/>
        <v>0</v>
      </c>
      <c r="CX1226" s="82">
        <f t="shared" si="135"/>
        <v>0</v>
      </c>
      <c r="CY1226" s="82">
        <f t="shared" si="136"/>
        <v>0</v>
      </c>
      <c r="CZ1226" s="82">
        <f t="shared" si="137"/>
        <v>0</v>
      </c>
      <c r="DA1226" s="82">
        <f t="shared" si="138"/>
        <v>0</v>
      </c>
      <c r="DB1226" s="82">
        <f t="shared" si="139"/>
        <v>0</v>
      </c>
    </row>
    <row r="1227" spans="98:106" ht="19.5">
      <c r="CT1227" s="182">
        <f>'TABELA UNIFICADA 2024'!E1166</f>
        <v>0</v>
      </c>
      <c r="CU1227" s="23">
        <f>'TABELA UNIFICADA 2024'!F1166</f>
        <v>0</v>
      </c>
      <c r="CV1227" s="79" t="str">
        <f t="shared" si="133"/>
        <v>0</v>
      </c>
      <c r="CW1227" s="78">
        <f t="shared" si="134"/>
        <v>0</v>
      </c>
      <c r="CX1227" s="82">
        <f t="shared" si="135"/>
        <v>0</v>
      </c>
      <c r="CY1227" s="82">
        <f t="shared" si="136"/>
        <v>0</v>
      </c>
      <c r="CZ1227" s="82">
        <f t="shared" si="137"/>
        <v>0</v>
      </c>
      <c r="DA1227" s="82">
        <f t="shared" si="138"/>
        <v>0</v>
      </c>
      <c r="DB1227" s="82">
        <f t="shared" si="139"/>
        <v>0</v>
      </c>
    </row>
    <row r="1228" spans="98:106" ht="19.5">
      <c r="CT1228" s="182">
        <f>'TABELA UNIFICADA 2024'!E1167</f>
        <v>0</v>
      </c>
      <c r="CU1228" s="23">
        <f>'TABELA UNIFICADA 2024'!F1167</f>
        <v>0</v>
      </c>
      <c r="CV1228" s="79" t="str">
        <f t="shared" si="133"/>
        <v>0</v>
      </c>
      <c r="CW1228" s="78">
        <f t="shared" si="134"/>
        <v>0</v>
      </c>
      <c r="CX1228" s="82">
        <f t="shared" si="135"/>
        <v>0</v>
      </c>
      <c r="CY1228" s="82">
        <f t="shared" si="136"/>
        <v>0</v>
      </c>
      <c r="CZ1228" s="82">
        <f t="shared" si="137"/>
        <v>0</v>
      </c>
      <c r="DA1228" s="82">
        <f t="shared" si="138"/>
        <v>0</v>
      </c>
      <c r="DB1228" s="82">
        <f t="shared" si="139"/>
        <v>0</v>
      </c>
    </row>
    <row r="1229" spans="98:106" ht="19.5">
      <c r="CT1229" s="182">
        <f>'TABELA UNIFICADA 2024'!E1168</f>
        <v>0</v>
      </c>
      <c r="CU1229" s="23">
        <f>'TABELA UNIFICADA 2024'!F1168</f>
        <v>0</v>
      </c>
      <c r="CV1229" s="79" t="str">
        <f t="shared" si="133"/>
        <v>0</v>
      </c>
      <c r="CW1229" s="78">
        <f t="shared" si="134"/>
        <v>0</v>
      </c>
      <c r="CX1229" s="82">
        <f t="shared" si="135"/>
        <v>0</v>
      </c>
      <c r="CY1229" s="82">
        <f t="shared" si="136"/>
        <v>0</v>
      </c>
      <c r="CZ1229" s="82">
        <f t="shared" si="137"/>
        <v>0</v>
      </c>
      <c r="DA1229" s="82">
        <f t="shared" si="138"/>
        <v>0</v>
      </c>
      <c r="DB1229" s="82">
        <f t="shared" si="139"/>
        <v>0</v>
      </c>
    </row>
    <row r="1230" spans="98:106" ht="19.5">
      <c r="CT1230" s="182">
        <f>'TABELA UNIFICADA 2024'!E1169</f>
        <v>0</v>
      </c>
      <c r="CU1230" s="23">
        <f>'TABELA UNIFICADA 2024'!F1169</f>
        <v>0</v>
      </c>
      <c r="CV1230" s="79" t="str">
        <f t="shared" si="133"/>
        <v>0</v>
      </c>
      <c r="CW1230" s="78">
        <f t="shared" si="134"/>
        <v>0</v>
      </c>
      <c r="CX1230" s="82">
        <f t="shared" si="135"/>
        <v>0</v>
      </c>
      <c r="CY1230" s="82">
        <f t="shared" si="136"/>
        <v>0</v>
      </c>
      <c r="CZ1230" s="82">
        <f t="shared" si="137"/>
        <v>0</v>
      </c>
      <c r="DA1230" s="82">
        <f t="shared" si="138"/>
        <v>0</v>
      </c>
      <c r="DB1230" s="82">
        <f t="shared" si="139"/>
        <v>0</v>
      </c>
    </row>
    <row r="1231" spans="98:106" ht="19.5">
      <c r="CT1231" s="182">
        <f>'TABELA UNIFICADA 2024'!E1170</f>
        <v>0</v>
      </c>
      <c r="CU1231" s="23">
        <f>'TABELA UNIFICADA 2024'!F1170</f>
        <v>0</v>
      </c>
      <c r="CV1231" s="79" t="str">
        <f t="shared" si="133"/>
        <v>0</v>
      </c>
      <c r="CW1231" s="78">
        <f t="shared" si="134"/>
        <v>0</v>
      </c>
      <c r="CX1231" s="82">
        <f t="shared" si="135"/>
        <v>0</v>
      </c>
      <c r="CY1231" s="82">
        <f t="shared" si="136"/>
        <v>0</v>
      </c>
      <c r="CZ1231" s="82">
        <f t="shared" si="137"/>
        <v>0</v>
      </c>
      <c r="DA1231" s="82">
        <f t="shared" si="138"/>
        <v>0</v>
      </c>
      <c r="DB1231" s="82">
        <f t="shared" si="139"/>
        <v>0</v>
      </c>
    </row>
    <row r="1232" spans="98:106" ht="19.5">
      <c r="CT1232" s="182">
        <f>'TABELA UNIFICADA 2024'!E1171</f>
        <v>0</v>
      </c>
      <c r="CU1232" s="23">
        <f>'TABELA UNIFICADA 2024'!F1171</f>
        <v>0</v>
      </c>
      <c r="CV1232" s="79" t="str">
        <f t="shared" si="133"/>
        <v>0</v>
      </c>
      <c r="CW1232" s="78">
        <f t="shared" si="134"/>
        <v>0</v>
      </c>
      <c r="CX1232" s="82">
        <f t="shared" si="135"/>
        <v>0</v>
      </c>
      <c r="CY1232" s="82">
        <f t="shared" si="136"/>
        <v>0</v>
      </c>
      <c r="CZ1232" s="82">
        <f t="shared" si="137"/>
        <v>0</v>
      </c>
      <c r="DA1232" s="82">
        <f t="shared" si="138"/>
        <v>0</v>
      </c>
      <c r="DB1232" s="82">
        <f t="shared" si="139"/>
        <v>0</v>
      </c>
    </row>
    <row r="1233" spans="98:106" ht="19.5">
      <c r="CT1233" s="182">
        <f>'TABELA UNIFICADA 2024'!E1172</f>
        <v>0</v>
      </c>
      <c r="CU1233" s="23">
        <f>'TABELA UNIFICADA 2024'!F1172</f>
        <v>0</v>
      </c>
      <c r="CV1233" s="79" t="str">
        <f t="shared" si="133"/>
        <v>0</v>
      </c>
      <c r="CW1233" s="78">
        <f t="shared" si="134"/>
        <v>0</v>
      </c>
      <c r="CX1233" s="82">
        <f t="shared" si="135"/>
        <v>0</v>
      </c>
      <c r="CY1233" s="82">
        <f t="shared" si="136"/>
        <v>0</v>
      </c>
      <c r="CZ1233" s="82">
        <f t="shared" si="137"/>
        <v>0</v>
      </c>
      <c r="DA1233" s="82">
        <f t="shared" si="138"/>
        <v>0</v>
      </c>
      <c r="DB1233" s="82">
        <f t="shared" si="139"/>
        <v>0</v>
      </c>
    </row>
    <row r="1234" spans="98:106" ht="19.5">
      <c r="CT1234" s="182">
        <f>'TABELA UNIFICADA 2024'!E1173</f>
        <v>0</v>
      </c>
      <c r="CU1234" s="23">
        <f>'TABELA UNIFICADA 2024'!F1173</f>
        <v>0</v>
      </c>
      <c r="CV1234" s="79" t="str">
        <f t="shared" si="133"/>
        <v>0</v>
      </c>
      <c r="CW1234" s="78">
        <f t="shared" si="134"/>
        <v>0</v>
      </c>
      <c r="CX1234" s="82">
        <f t="shared" si="135"/>
        <v>0</v>
      </c>
      <c r="CY1234" s="82">
        <f t="shared" si="136"/>
        <v>0</v>
      </c>
      <c r="CZ1234" s="82">
        <f t="shared" si="137"/>
        <v>0</v>
      </c>
      <c r="DA1234" s="82">
        <f t="shared" si="138"/>
        <v>0</v>
      </c>
      <c r="DB1234" s="82">
        <f t="shared" si="139"/>
        <v>0</v>
      </c>
    </row>
    <row r="1235" spans="98:106" ht="19.5">
      <c r="CT1235" s="182">
        <f>'TABELA UNIFICADA 2024'!E1174</f>
        <v>0</v>
      </c>
      <c r="CU1235" s="23">
        <f>'TABELA UNIFICADA 2024'!F1174</f>
        <v>0</v>
      </c>
      <c r="CV1235" s="79" t="str">
        <f t="shared" si="133"/>
        <v>0</v>
      </c>
      <c r="CW1235" s="78">
        <f t="shared" si="134"/>
        <v>0</v>
      </c>
      <c r="CX1235" s="82">
        <f t="shared" si="135"/>
        <v>0</v>
      </c>
      <c r="CY1235" s="82">
        <f t="shared" si="136"/>
        <v>0</v>
      </c>
      <c r="CZ1235" s="82">
        <f t="shared" si="137"/>
        <v>0</v>
      </c>
      <c r="DA1235" s="82">
        <f t="shared" si="138"/>
        <v>0</v>
      </c>
      <c r="DB1235" s="82">
        <f t="shared" si="139"/>
        <v>0</v>
      </c>
    </row>
    <row r="1236" spans="98:106" ht="19.5">
      <c r="CT1236" s="182">
        <f>'TABELA UNIFICADA 2024'!E1175</f>
        <v>0</v>
      </c>
      <c r="CU1236" s="23">
        <f>'TABELA UNIFICADA 2024'!F1175</f>
        <v>0</v>
      </c>
      <c r="CV1236" s="79" t="str">
        <f t="shared" si="133"/>
        <v>0</v>
      </c>
      <c r="CW1236" s="78">
        <f t="shared" si="134"/>
        <v>0</v>
      </c>
      <c r="CX1236" s="82">
        <f t="shared" si="135"/>
        <v>0</v>
      </c>
      <c r="CY1236" s="82">
        <f t="shared" si="136"/>
        <v>0</v>
      </c>
      <c r="CZ1236" s="82">
        <f t="shared" si="137"/>
        <v>0</v>
      </c>
      <c r="DA1236" s="82">
        <f t="shared" si="138"/>
        <v>0</v>
      </c>
      <c r="DB1236" s="82">
        <f t="shared" si="139"/>
        <v>0</v>
      </c>
    </row>
    <row r="1237" spans="98:106" ht="19.5">
      <c r="CT1237" s="182">
        <f>'TABELA UNIFICADA 2024'!E1176</f>
        <v>0</v>
      </c>
      <c r="CU1237" s="23">
        <f>'TABELA UNIFICADA 2024'!F1176</f>
        <v>0</v>
      </c>
      <c r="CV1237" s="79" t="str">
        <f t="shared" si="133"/>
        <v>0</v>
      </c>
      <c r="CW1237" s="78">
        <f t="shared" si="134"/>
        <v>0</v>
      </c>
      <c r="CX1237" s="82">
        <f t="shared" si="135"/>
        <v>0</v>
      </c>
      <c r="CY1237" s="82">
        <f t="shared" si="136"/>
        <v>0</v>
      </c>
      <c r="CZ1237" s="82">
        <f t="shared" si="137"/>
        <v>0</v>
      </c>
      <c r="DA1237" s="82">
        <f t="shared" si="138"/>
        <v>0</v>
      </c>
      <c r="DB1237" s="82">
        <f t="shared" si="139"/>
        <v>0</v>
      </c>
    </row>
    <row r="1238" spans="98:106" ht="19.5">
      <c r="CT1238" s="182">
        <f>'TABELA UNIFICADA 2024'!E1177</f>
        <v>0</v>
      </c>
      <c r="CU1238" s="23">
        <f>'TABELA UNIFICADA 2024'!F1177</f>
        <v>0</v>
      </c>
      <c r="CV1238" s="79" t="str">
        <f t="shared" si="133"/>
        <v>0</v>
      </c>
      <c r="CW1238" s="78">
        <f t="shared" si="134"/>
        <v>0</v>
      </c>
      <c r="CX1238" s="82">
        <f t="shared" si="135"/>
        <v>0</v>
      </c>
      <c r="CY1238" s="82">
        <f t="shared" si="136"/>
        <v>0</v>
      </c>
      <c r="CZ1238" s="82">
        <f t="shared" si="137"/>
        <v>0</v>
      </c>
      <c r="DA1238" s="82">
        <f t="shared" si="138"/>
        <v>0</v>
      </c>
      <c r="DB1238" s="82">
        <f t="shared" si="139"/>
        <v>0</v>
      </c>
    </row>
    <row r="1239" spans="98:106" ht="19.5">
      <c r="CT1239" s="182">
        <f>'TABELA UNIFICADA 2024'!E1178</f>
        <v>0</v>
      </c>
      <c r="CU1239" s="23">
        <f>'TABELA UNIFICADA 2024'!F1178</f>
        <v>0</v>
      </c>
      <c r="CV1239" s="79" t="str">
        <f t="shared" si="133"/>
        <v>0</v>
      </c>
      <c r="CW1239" s="78">
        <f t="shared" si="134"/>
        <v>0</v>
      </c>
      <c r="CX1239" s="82">
        <f t="shared" si="135"/>
        <v>0</v>
      </c>
      <c r="CY1239" s="82">
        <f t="shared" si="136"/>
        <v>0</v>
      </c>
      <c r="CZ1239" s="82">
        <f t="shared" si="137"/>
        <v>0</v>
      </c>
      <c r="DA1239" s="82">
        <f t="shared" si="138"/>
        <v>0</v>
      </c>
      <c r="DB1239" s="82">
        <f t="shared" si="139"/>
        <v>0</v>
      </c>
    </row>
    <row r="1240" spans="98:106" ht="19.5">
      <c r="CT1240" s="182">
        <f>'TABELA UNIFICADA 2024'!E1179</f>
        <v>0</v>
      </c>
      <c r="CU1240" s="23">
        <f>'TABELA UNIFICADA 2024'!F1179</f>
        <v>0</v>
      </c>
      <c r="CV1240" s="79" t="str">
        <f t="shared" si="133"/>
        <v>0</v>
      </c>
      <c r="CW1240" s="78">
        <f t="shared" si="134"/>
        <v>0</v>
      </c>
      <c r="CX1240" s="82">
        <f t="shared" si="135"/>
        <v>0</v>
      </c>
      <c r="CY1240" s="82">
        <f t="shared" si="136"/>
        <v>0</v>
      </c>
      <c r="CZ1240" s="82">
        <f t="shared" si="137"/>
        <v>0</v>
      </c>
      <c r="DA1240" s="82">
        <f t="shared" si="138"/>
        <v>0</v>
      </c>
      <c r="DB1240" s="82">
        <f t="shared" si="139"/>
        <v>0</v>
      </c>
    </row>
    <row r="1241" spans="98:106" ht="19.5">
      <c r="CT1241" s="182">
        <f>'TABELA UNIFICADA 2024'!E1180</f>
        <v>0</v>
      </c>
      <c r="CU1241" s="23">
        <f>'TABELA UNIFICADA 2024'!F1180</f>
        <v>0</v>
      </c>
      <c r="CV1241" s="79" t="str">
        <f t="shared" si="133"/>
        <v>0</v>
      </c>
      <c r="CW1241" s="78">
        <f t="shared" si="134"/>
        <v>0</v>
      </c>
      <c r="CX1241" s="82">
        <f t="shared" si="135"/>
        <v>0</v>
      </c>
      <c r="CY1241" s="82">
        <f t="shared" si="136"/>
        <v>0</v>
      </c>
      <c r="CZ1241" s="82">
        <f t="shared" si="137"/>
        <v>0</v>
      </c>
      <c r="DA1241" s="82">
        <f t="shared" si="138"/>
        <v>0</v>
      </c>
      <c r="DB1241" s="82">
        <f t="shared" si="139"/>
        <v>0</v>
      </c>
    </row>
    <row r="1242" spans="98:106" ht="19.5">
      <c r="CT1242" s="182">
        <f>'TABELA UNIFICADA 2024'!E1181</f>
        <v>0</v>
      </c>
      <c r="CU1242" s="23">
        <f>'TABELA UNIFICADA 2024'!F1181</f>
        <v>0</v>
      </c>
      <c r="CV1242" s="79" t="str">
        <f t="shared" si="133"/>
        <v>0</v>
      </c>
      <c r="CW1242" s="78">
        <f t="shared" si="134"/>
        <v>0</v>
      </c>
      <c r="CX1242" s="82">
        <f t="shared" si="135"/>
        <v>0</v>
      </c>
      <c r="CY1242" s="82">
        <f t="shared" si="136"/>
        <v>0</v>
      </c>
      <c r="CZ1242" s="82">
        <f t="shared" si="137"/>
        <v>0</v>
      </c>
      <c r="DA1242" s="82">
        <f t="shared" si="138"/>
        <v>0</v>
      </c>
      <c r="DB1242" s="82">
        <f t="shared" si="139"/>
        <v>0</v>
      </c>
    </row>
    <row r="1243" spans="98:106" ht="19.5">
      <c r="CT1243" s="182">
        <f>'TABELA UNIFICADA 2024'!E1182</f>
        <v>0</v>
      </c>
      <c r="CU1243" s="23">
        <f>'TABELA UNIFICADA 2024'!F1182</f>
        <v>0</v>
      </c>
      <c r="CV1243" s="79" t="str">
        <f t="shared" si="133"/>
        <v>0</v>
      </c>
      <c r="CW1243" s="78">
        <f t="shared" si="134"/>
        <v>0</v>
      </c>
      <c r="CX1243" s="82">
        <f t="shared" si="135"/>
        <v>0</v>
      </c>
      <c r="CY1243" s="82">
        <f t="shared" si="136"/>
        <v>0</v>
      </c>
      <c r="CZ1243" s="82">
        <f t="shared" si="137"/>
        <v>0</v>
      </c>
      <c r="DA1243" s="82">
        <f t="shared" si="138"/>
        <v>0</v>
      </c>
      <c r="DB1243" s="82">
        <f t="shared" si="139"/>
        <v>0</v>
      </c>
    </row>
    <row r="1244" spans="98:106" ht="19.5">
      <c r="CT1244" s="182">
        <f>'TABELA UNIFICADA 2024'!E1183</f>
        <v>0</v>
      </c>
      <c r="CU1244" s="23">
        <f>'TABELA UNIFICADA 2024'!F1183</f>
        <v>0</v>
      </c>
      <c r="CV1244" s="79" t="str">
        <f t="shared" si="133"/>
        <v>0</v>
      </c>
      <c r="CW1244" s="78">
        <f t="shared" si="134"/>
        <v>0</v>
      </c>
      <c r="CX1244" s="82">
        <f t="shared" si="135"/>
        <v>0</v>
      </c>
      <c r="CY1244" s="82">
        <f t="shared" si="136"/>
        <v>0</v>
      </c>
      <c r="CZ1244" s="82">
        <f t="shared" si="137"/>
        <v>0</v>
      </c>
      <c r="DA1244" s="82">
        <f t="shared" si="138"/>
        <v>0</v>
      </c>
      <c r="DB1244" s="82">
        <f t="shared" si="139"/>
        <v>0</v>
      </c>
    </row>
    <row r="1245" spans="98:106" ht="19.5">
      <c r="CT1245" s="182">
        <f>'TABELA UNIFICADA 2024'!E1184</f>
        <v>0</v>
      </c>
      <c r="CU1245" s="23">
        <f>'TABELA UNIFICADA 2024'!F1184</f>
        <v>0</v>
      </c>
      <c r="CV1245" s="79" t="str">
        <f t="shared" si="133"/>
        <v>0</v>
      </c>
      <c r="CW1245" s="78">
        <f t="shared" si="134"/>
        <v>0</v>
      </c>
      <c r="CX1245" s="82">
        <f t="shared" si="135"/>
        <v>0</v>
      </c>
      <c r="CY1245" s="82">
        <f t="shared" si="136"/>
        <v>0</v>
      </c>
      <c r="CZ1245" s="82">
        <f t="shared" si="137"/>
        <v>0</v>
      </c>
      <c r="DA1245" s="82">
        <f t="shared" si="138"/>
        <v>0</v>
      </c>
      <c r="DB1245" s="82">
        <f t="shared" si="139"/>
        <v>0</v>
      </c>
    </row>
    <row r="1246" spans="98:106" ht="19.5">
      <c r="CT1246" s="182">
        <f>'TABELA UNIFICADA 2024'!E1185</f>
        <v>0</v>
      </c>
      <c r="CU1246" s="23">
        <f>'TABELA UNIFICADA 2024'!F1185</f>
        <v>0</v>
      </c>
      <c r="CV1246" s="79" t="str">
        <f t="shared" si="133"/>
        <v>0</v>
      </c>
      <c r="CW1246" s="78">
        <f t="shared" si="134"/>
        <v>0</v>
      </c>
      <c r="CX1246" s="82">
        <f t="shared" si="135"/>
        <v>0</v>
      </c>
      <c r="CY1246" s="82">
        <f t="shared" si="136"/>
        <v>0</v>
      </c>
      <c r="CZ1246" s="82">
        <f t="shared" si="137"/>
        <v>0</v>
      </c>
      <c r="DA1246" s="82">
        <f t="shared" si="138"/>
        <v>0</v>
      </c>
      <c r="DB1246" s="82">
        <f t="shared" si="139"/>
        <v>0</v>
      </c>
    </row>
    <row r="1247" spans="98:106" ht="19.5">
      <c r="CT1247" s="182">
        <f>'TABELA UNIFICADA 2024'!E1186</f>
        <v>0</v>
      </c>
      <c r="CU1247" s="23">
        <f>'TABELA UNIFICADA 2024'!F1186</f>
        <v>0</v>
      </c>
      <c r="CV1247" s="79" t="str">
        <f t="shared" si="133"/>
        <v>0</v>
      </c>
      <c r="CW1247" s="78">
        <f t="shared" si="134"/>
        <v>0</v>
      </c>
      <c r="CX1247" s="82">
        <f t="shared" si="135"/>
        <v>0</v>
      </c>
      <c r="CY1247" s="82">
        <f t="shared" si="136"/>
        <v>0</v>
      </c>
      <c r="CZ1247" s="82">
        <f t="shared" si="137"/>
        <v>0</v>
      </c>
      <c r="DA1247" s="82">
        <f t="shared" si="138"/>
        <v>0</v>
      </c>
      <c r="DB1247" s="82">
        <f t="shared" si="139"/>
        <v>0</v>
      </c>
    </row>
    <row r="1248" spans="98:106" ht="19.5">
      <c r="CT1248" s="182">
        <f>'TABELA UNIFICADA 2024'!E1187</f>
        <v>0</v>
      </c>
      <c r="CU1248" s="23">
        <f>'TABELA UNIFICADA 2024'!F1187</f>
        <v>0</v>
      </c>
      <c r="CV1248" s="79" t="str">
        <f t="shared" si="133"/>
        <v>0</v>
      </c>
      <c r="CW1248" s="78">
        <f t="shared" si="134"/>
        <v>0</v>
      </c>
      <c r="CX1248" s="82">
        <f t="shared" si="135"/>
        <v>0</v>
      </c>
      <c r="CY1248" s="82">
        <f t="shared" si="136"/>
        <v>0</v>
      </c>
      <c r="CZ1248" s="82">
        <f t="shared" si="137"/>
        <v>0</v>
      </c>
      <c r="DA1248" s="82">
        <f t="shared" si="138"/>
        <v>0</v>
      </c>
      <c r="DB1248" s="82">
        <f t="shared" si="139"/>
        <v>0</v>
      </c>
    </row>
    <row r="1249" spans="98:106" ht="19.5">
      <c r="CT1249" s="182">
        <f>'TABELA UNIFICADA 2024'!E1188</f>
        <v>0</v>
      </c>
      <c r="CU1249" s="23">
        <f>'TABELA UNIFICADA 2024'!F1188</f>
        <v>0</v>
      </c>
      <c r="CV1249" s="79" t="str">
        <f t="shared" si="133"/>
        <v>0</v>
      </c>
      <c r="CW1249" s="78">
        <f t="shared" si="134"/>
        <v>0</v>
      </c>
      <c r="CX1249" s="82">
        <f t="shared" si="135"/>
        <v>0</v>
      </c>
      <c r="CY1249" s="82">
        <f t="shared" si="136"/>
        <v>0</v>
      </c>
      <c r="CZ1249" s="82">
        <f t="shared" si="137"/>
        <v>0</v>
      </c>
      <c r="DA1249" s="82">
        <f t="shared" si="138"/>
        <v>0</v>
      </c>
      <c r="DB1249" s="82">
        <f t="shared" si="139"/>
        <v>0</v>
      </c>
    </row>
    <row r="1250" spans="98:106" ht="19.5">
      <c r="CT1250" s="182">
        <f>'TABELA UNIFICADA 2024'!E1189</f>
        <v>0</v>
      </c>
      <c r="CU1250" s="23">
        <f>'TABELA UNIFICADA 2024'!F1189</f>
        <v>0</v>
      </c>
      <c r="CV1250" s="79" t="str">
        <f t="shared" si="133"/>
        <v>0</v>
      </c>
      <c r="CW1250" s="78">
        <f t="shared" si="134"/>
        <v>0</v>
      </c>
      <c r="CX1250" s="82">
        <f t="shared" si="135"/>
        <v>0</v>
      </c>
      <c r="CY1250" s="82">
        <f t="shared" si="136"/>
        <v>0</v>
      </c>
      <c r="CZ1250" s="82">
        <f t="shared" si="137"/>
        <v>0</v>
      </c>
      <c r="DA1250" s="82">
        <f t="shared" si="138"/>
        <v>0</v>
      </c>
      <c r="DB1250" s="82">
        <f t="shared" si="139"/>
        <v>0</v>
      </c>
    </row>
    <row r="1251" spans="98:106" ht="19.5">
      <c r="CT1251" s="182">
        <f>'TABELA UNIFICADA 2024'!E1190</f>
        <v>0</v>
      </c>
      <c r="CU1251" s="23">
        <f>'TABELA UNIFICADA 2024'!F1190</f>
        <v>0</v>
      </c>
      <c r="CV1251" s="79" t="str">
        <f t="shared" si="133"/>
        <v>0</v>
      </c>
      <c r="CW1251" s="78">
        <f t="shared" si="134"/>
        <v>0</v>
      </c>
      <c r="CX1251" s="82">
        <f t="shared" si="135"/>
        <v>0</v>
      </c>
      <c r="CY1251" s="82">
        <f t="shared" si="136"/>
        <v>0</v>
      </c>
      <c r="CZ1251" s="82">
        <f t="shared" si="137"/>
        <v>0</v>
      </c>
      <c r="DA1251" s="82">
        <f t="shared" si="138"/>
        <v>0</v>
      </c>
      <c r="DB1251" s="82">
        <f t="shared" si="139"/>
        <v>0</v>
      </c>
    </row>
    <row r="1252" spans="98:106" ht="19.5">
      <c r="CT1252" s="182">
        <f>'TABELA UNIFICADA 2024'!E1191</f>
        <v>0</v>
      </c>
      <c r="CU1252" s="23">
        <f>'TABELA UNIFICADA 2024'!F1191</f>
        <v>0</v>
      </c>
      <c r="CV1252" s="79" t="str">
        <f t="shared" si="133"/>
        <v>0</v>
      </c>
      <c r="CW1252" s="78">
        <f t="shared" si="134"/>
        <v>0</v>
      </c>
      <c r="CX1252" s="82">
        <f t="shared" si="135"/>
        <v>0</v>
      </c>
      <c r="CY1252" s="82">
        <f t="shared" si="136"/>
        <v>0</v>
      </c>
      <c r="CZ1252" s="82">
        <f t="shared" si="137"/>
        <v>0</v>
      </c>
      <c r="DA1252" s="82">
        <f t="shared" si="138"/>
        <v>0</v>
      </c>
      <c r="DB1252" s="82">
        <f t="shared" si="139"/>
        <v>0</v>
      </c>
    </row>
    <row r="1253" spans="98:106" ht="19.5">
      <c r="CT1253" s="182">
        <f>'TABELA UNIFICADA 2024'!E1192</f>
        <v>0</v>
      </c>
      <c r="CU1253" s="23">
        <f>'TABELA UNIFICADA 2024'!F1192</f>
        <v>0</v>
      </c>
      <c r="CV1253" s="79" t="str">
        <f t="shared" ref="CV1253:CV1316" si="140">IF(CU1253&lt;&gt;0,(IF(AND(CU1253&lt;=10,ISBLANK(CU1253)=FALSE),"AA",IF(AND(CU1253&gt;10,CU1253&lt;=59),"BB",IF(AND(CU1253&gt;59,CU1253&lt;=99),"CC",IF(CU1253&gt;99,"DD","-"))))),"0")</f>
        <v>0</v>
      </c>
      <c r="CW1253" s="78">
        <f t="shared" ref="CW1253:CW1316" si="141">IF(CU1253&lt;&gt;0,(IF(AND(CT1253&lt;23,ISBLANK(CT1253)=FALSE),"A",IF(AND(CT1253&gt;=23,CT1253&lt;31),"B",IF(AND(CT1253&gt;=31,CT1253&lt;39),"C",IF(AND(CT1253&gt;=39,CT1253&lt;=45),"D",IF(CT1253&gt;45,"E","-")))))),0)</f>
        <v>0</v>
      </c>
      <c r="CX1253" s="82">
        <f t="shared" ref="CX1253:CX1316" si="142">(IF(CV1253="AA",IF(CW1253="A",VLOOKUP(CW1253,$B$2:$F$6,2,1),IF(CW1253="B",VLOOKUP(CW1253,$B$2:$F$6,2,1),IF(CW1253="C",VLOOKUP(CW1253,$B$2:$F$6,2,1),IF(CW1253="D",VLOOKUP(CW1253,$B$2:$F$6,2,1),IF(CW1253="E",VLOOKUP(CW1253,$B$2:$F$6,2,1),"-"))))),IF(CV1253="BB",IF(CW1253="A",VLOOKUP(CW1253,$B$8:$F$12,2,1),IF(CW1253="B",VLOOKUP(CW1253,$B$8:$F$12,2,1),IF(CW1253="C",VLOOKUP(CW1253,$B$8:$F$12,2,1),IF(CW1253="D",VLOOKUP(CW1253,$B$8:$F$12,2,1),IF(CW1253="E",VLOOKUP(CW1253,$B$8:$F$12,2,1),"-"))))),IF(CV1253="CC",IF(CW1253="A",VLOOKUP(CW1253,$B$14:$F$18,2,1),IF(CW1253="B",VLOOKUP(CW1253,$B$14:$F$18,2,1),IF(CW1253="C",VLOOKUP(CW1253,$B$14:$F$18,2,1),IF(CW1253="D",VLOOKUP(CW1253,$B$14:$F$18,2,1),IF(CW1253="E",VLOOKUP(CW1253,$B$14:$F$18,2,1),"-"))))),IF(CV1253="DD",IF(CW1253="A",VLOOKUP(CW1253,$B$20:$F$24,2,1),IF(CW1253="B",VLOOKUP(CW1253,$B$20:$F$24,2,1),IF(CW1253="C",VLOOKUP(CW1253,$B$20:$F$24,2,1),IF(CW1253="D",VLOOKUP(CW1253,$B$20:$F$24,2,1),IF(CW1253="E",VLOOKUP(CW1253,$B$20:$F$24,2,1),0))))),0)))))</f>
        <v>0</v>
      </c>
      <c r="CY1253" s="82">
        <f t="shared" ref="CY1253:CY1316" si="143">(IF(CV1253="AA",IF(CW1253="A",VLOOKUP(CW1253,$B$2:$F$6,3,1),IF(CW1253="B",VLOOKUP(CW1253,$B$2:$F$6,3,1),IF(CW1253="C",VLOOKUP(CW1253,$B$2:$F$6,3,1),IF(CW1253="D",VLOOKUP(CW1253,$B$2:$F$6,3,1),IF(CW1253="E",VLOOKUP(CW1253,$B$2:$F$6,3,1),"-"))))),IF(CV1253="BB",IF(CW1253="A",VLOOKUP(CW1253,$B$8:$F$12,3,1),IF(CW1253="B",VLOOKUP(CW1253,$B$8:$F$12,3,1),IF(CW1253="C",VLOOKUP(CW1253,$B$8:$F$12,3,1),IF(CW1253="D",VLOOKUP(CW1253,$B$8:$F$12,3,1),IF(CW1253="E",VLOOKUP(CW1253,$B$8:$F$12,3,1),"-"))))),IF(CV1253="CC",IF(CW1253="A",VLOOKUP(CW1253,$B$14:$F$18,3,1),IF(CW1253="B",VLOOKUP(CW1253,$B$14:$F$18,3,1),IF(CW1253="C",VLOOKUP(CW1253,$B$14:$F$18,3,1),IF(CW1253="D",VLOOKUP(CW1253,$B$14:$F$18,3,1),IF(CW1253="E",VLOOKUP(CW1253,$B$14:$F$18,3,1),"-"))))),IF(CV1253="DD",IF(CW1253="A",VLOOKUP(CW1253,$B$20:$F$24,3,1),IF(CW1253="B",VLOOKUP(CW1253,$B$20:$F$24,3,1),IF(CW1253="C",VLOOKUP(CW1253,$B$20:$F$24,3,1),IF(CW1253="D",VLOOKUP(CW1253,$B$20:$F$24,3,1),IF(CW1253="E",VLOOKUP(CW1253,$B$20:$F$24,3,1),0))))),0)))))</f>
        <v>0</v>
      </c>
      <c r="CZ1253" s="82">
        <f t="shared" ref="CZ1253:CZ1316" si="144">(IF(CV1253="AA",IF(CW1253="A",VLOOKUP(CW1253,$B$2:$F$6,4,1),IF(CW1253="B",VLOOKUP(CW1253,$B$2:$F$6,4,1),IF(CW1253="C",VLOOKUP(CW1253,$B$2:$F$6,4,1),IF(CW1253="D",VLOOKUP(CW1253,$B$2:$F$6,4,1),IF(CW1253="E",VLOOKUP(CW1253,$B$2:$F$6,4,1),"-"))))),IF(CV1253="BB",IF(CW1253="A",VLOOKUP(CW1253,$B$8:$F$12,4,1),IF(CW1253="B",VLOOKUP(CW1253,$B$8:$F$12,4,1),IF(CW1253="C",VLOOKUP(CW1253,$B$8:$F$12,4,1),IF(CW1253="D",VLOOKUP(CW1253,$B$8:$F$12,4,1),IF(CW1253="E",VLOOKUP(CW1253,$B$8:$F$12,4,1),"-"))))),IF(CV1253="CC",IF(CW1253="A",VLOOKUP(CW1253,$B$14:$F$18,4,1),IF(CW1253="B",VLOOKUP(CW1253,$B$14:$F$18,4,1),IF(CW1253="C",VLOOKUP(CW1253,$B$14:$F$18,4,1),IF(CW1253="D",VLOOKUP(CW1253,$B$14:$F$18,4,1),IF(CW1253="E",VLOOKUP(CW1253,$B$14:$F$18,4,1),"-"))))),IF(CV1253="DD",IF(CW1253="A",VLOOKUP(CW1253,$B$20:$F$24,4,1),IF(CW1253="B",VLOOKUP(CW1253,$B$20:$F$24,4,1),IF(CW1253="C",VLOOKUP(CW1253,$B$20:$F$24,4,1),IF(CW1253="D",VLOOKUP(CW1253,$B$20:$F$24,4,1),IF(CW1253="E",VLOOKUP(CW1253,$B$20:$F$24,4,1),0))))),0)))))</f>
        <v>0</v>
      </c>
      <c r="DA1253" s="82">
        <f t="shared" ref="DA1253:DA1316" si="145">(IF(CV1253="AA",IF(CW1253="A",VLOOKUP(CW1253,$B$2:$F$6,5,1),IF(CW1253="B",VLOOKUP(CW1253,$B$2:$F$6,5,1),IF(CW1253="C",VLOOKUP(CW1253,$B$2:$F$6,5,1),IF(CW1253="D",VLOOKUP(CW1253,$B$2:$F$6,5,1),IF(CW1253="E",VLOOKUP(CW1253,$B$2:$F$6,5,1),1))))),IF(CV1253="BB",IF(CW1253="A",VLOOKUP(CW1253,$B$8:$F$12,5,1),IF(CW1253="B",VLOOKUP(CW1253,$B$8:$F$12,5,1),IF(CW1253="C",VLOOKUP(CW1253,$B$8:$F$12,5,1),IF(CW1253="D",VLOOKUP(CW1253,$B$8:$F$12,5,1),IF(CW1253="E",VLOOKUP(CW1253,$B$8:$F$12,5,1),1))))),IF(CV1253="CC",IF(CW1253="A",VLOOKUP(CW1253,$B$14:$F$18,5,1),IF(CW1253="B",VLOOKUP(CW1253,$B$14:$F$18,5,1),IF(CW1253="C",VLOOKUP(CW1253,$B$14:$F$18,5,1),IF(CW1253="D",VLOOKUP(CW1253,$B$14:$F$18,5,1),IF(CW1253="E",VLOOKUP(CW1253,$B$14:$F$18,5,1),1))))),IF(CV1253="DD",IF(CW1253="A",VLOOKUP(CW1253,$B$20:$F$24,5,1),IF(CW1253="B",VLOOKUP(CW1253,$B$20:$F$24,5,1),IF(CW1253="C",VLOOKUP(CW1253,$B$20:$F$24,5,1),IF(CW1253="D",VLOOKUP(CW1253,$B$20:$F$24,5,1),IF(CW1253="E",VLOOKUP(CW1253,$B$20:$F$24,5,1),1))))),0)))))</f>
        <v>0</v>
      </c>
      <c r="DB1253" s="82">
        <f t="shared" ref="DB1253:DB1316" si="146">SUM(CX1253:DA1253)</f>
        <v>0</v>
      </c>
    </row>
    <row r="1254" spans="98:106" ht="19.5">
      <c r="CT1254" s="182">
        <f>'TABELA UNIFICADA 2024'!E1193</f>
        <v>0</v>
      </c>
      <c r="CU1254" s="23">
        <f>'TABELA UNIFICADA 2024'!F1193</f>
        <v>0</v>
      </c>
      <c r="CV1254" s="79" t="str">
        <f t="shared" si="140"/>
        <v>0</v>
      </c>
      <c r="CW1254" s="78">
        <f t="shared" si="141"/>
        <v>0</v>
      </c>
      <c r="CX1254" s="82">
        <f t="shared" si="142"/>
        <v>0</v>
      </c>
      <c r="CY1254" s="82">
        <f t="shared" si="143"/>
        <v>0</v>
      </c>
      <c r="CZ1254" s="82">
        <f t="shared" si="144"/>
        <v>0</v>
      </c>
      <c r="DA1254" s="82">
        <f t="shared" si="145"/>
        <v>0</v>
      </c>
      <c r="DB1254" s="82">
        <f t="shared" si="146"/>
        <v>0</v>
      </c>
    </row>
    <row r="1255" spans="98:106" ht="19.5">
      <c r="CT1255" s="182">
        <f>'TABELA UNIFICADA 2024'!E1194</f>
        <v>0</v>
      </c>
      <c r="CU1255" s="23">
        <f>'TABELA UNIFICADA 2024'!F1194</f>
        <v>0</v>
      </c>
      <c r="CV1255" s="79" t="str">
        <f t="shared" si="140"/>
        <v>0</v>
      </c>
      <c r="CW1255" s="78">
        <f t="shared" si="141"/>
        <v>0</v>
      </c>
      <c r="CX1255" s="82">
        <f t="shared" si="142"/>
        <v>0</v>
      </c>
      <c r="CY1255" s="82">
        <f t="shared" si="143"/>
        <v>0</v>
      </c>
      <c r="CZ1255" s="82">
        <f t="shared" si="144"/>
        <v>0</v>
      </c>
      <c r="DA1255" s="82">
        <f t="shared" si="145"/>
        <v>0</v>
      </c>
      <c r="DB1255" s="82">
        <f t="shared" si="146"/>
        <v>0</v>
      </c>
    </row>
    <row r="1256" spans="98:106" ht="19.5">
      <c r="CT1256" s="182">
        <f>'TABELA UNIFICADA 2024'!E1195</f>
        <v>0</v>
      </c>
      <c r="CU1256" s="23">
        <f>'TABELA UNIFICADA 2024'!F1195</f>
        <v>0</v>
      </c>
      <c r="CV1256" s="79" t="str">
        <f t="shared" si="140"/>
        <v>0</v>
      </c>
      <c r="CW1256" s="78">
        <f t="shared" si="141"/>
        <v>0</v>
      </c>
      <c r="CX1256" s="82">
        <f t="shared" si="142"/>
        <v>0</v>
      </c>
      <c r="CY1256" s="82">
        <f t="shared" si="143"/>
        <v>0</v>
      </c>
      <c r="CZ1256" s="82">
        <f t="shared" si="144"/>
        <v>0</v>
      </c>
      <c r="DA1256" s="82">
        <f t="shared" si="145"/>
        <v>0</v>
      </c>
      <c r="DB1256" s="82">
        <f t="shared" si="146"/>
        <v>0</v>
      </c>
    </row>
    <row r="1257" spans="98:106" ht="19.5">
      <c r="CT1257" s="182">
        <f>'TABELA UNIFICADA 2024'!E1196</f>
        <v>0</v>
      </c>
      <c r="CU1257" s="23">
        <f>'TABELA UNIFICADA 2024'!F1196</f>
        <v>0</v>
      </c>
      <c r="CV1257" s="79" t="str">
        <f t="shared" si="140"/>
        <v>0</v>
      </c>
      <c r="CW1257" s="78">
        <f t="shared" si="141"/>
        <v>0</v>
      </c>
      <c r="CX1257" s="82">
        <f t="shared" si="142"/>
        <v>0</v>
      </c>
      <c r="CY1257" s="82">
        <f t="shared" si="143"/>
        <v>0</v>
      </c>
      <c r="CZ1257" s="82">
        <f t="shared" si="144"/>
        <v>0</v>
      </c>
      <c r="DA1257" s="82">
        <f t="shared" si="145"/>
        <v>0</v>
      </c>
      <c r="DB1257" s="82">
        <f t="shared" si="146"/>
        <v>0</v>
      </c>
    </row>
    <row r="1258" spans="98:106" ht="19.5">
      <c r="CT1258" s="182">
        <f>'TABELA UNIFICADA 2024'!E1197</f>
        <v>0</v>
      </c>
      <c r="CU1258" s="23">
        <f>'TABELA UNIFICADA 2024'!F1197</f>
        <v>0</v>
      </c>
      <c r="CV1258" s="79" t="str">
        <f t="shared" si="140"/>
        <v>0</v>
      </c>
      <c r="CW1258" s="78">
        <f t="shared" si="141"/>
        <v>0</v>
      </c>
      <c r="CX1258" s="82">
        <f t="shared" si="142"/>
        <v>0</v>
      </c>
      <c r="CY1258" s="82">
        <f t="shared" si="143"/>
        <v>0</v>
      </c>
      <c r="CZ1258" s="82">
        <f t="shared" si="144"/>
        <v>0</v>
      </c>
      <c r="DA1258" s="82">
        <f t="shared" si="145"/>
        <v>0</v>
      </c>
      <c r="DB1258" s="82">
        <f t="shared" si="146"/>
        <v>0</v>
      </c>
    </row>
    <row r="1259" spans="98:106" ht="19.5">
      <c r="CT1259" s="182">
        <f>'TABELA UNIFICADA 2024'!E1198</f>
        <v>0</v>
      </c>
      <c r="CU1259" s="23">
        <f>'TABELA UNIFICADA 2024'!F1198</f>
        <v>0</v>
      </c>
      <c r="CV1259" s="79" t="str">
        <f t="shared" si="140"/>
        <v>0</v>
      </c>
      <c r="CW1259" s="78">
        <f t="shared" si="141"/>
        <v>0</v>
      </c>
      <c r="CX1259" s="82">
        <f t="shared" si="142"/>
        <v>0</v>
      </c>
      <c r="CY1259" s="82">
        <f t="shared" si="143"/>
        <v>0</v>
      </c>
      <c r="CZ1259" s="82">
        <f t="shared" si="144"/>
        <v>0</v>
      </c>
      <c r="DA1259" s="82">
        <f t="shared" si="145"/>
        <v>0</v>
      </c>
      <c r="DB1259" s="82">
        <f t="shared" si="146"/>
        <v>0</v>
      </c>
    </row>
    <row r="1260" spans="98:106" ht="19.5">
      <c r="CT1260" s="182">
        <f>'TABELA UNIFICADA 2024'!E1199</f>
        <v>0</v>
      </c>
      <c r="CU1260" s="23">
        <f>'TABELA UNIFICADA 2024'!F1199</f>
        <v>0</v>
      </c>
      <c r="CV1260" s="79" t="str">
        <f t="shared" si="140"/>
        <v>0</v>
      </c>
      <c r="CW1260" s="78">
        <f t="shared" si="141"/>
        <v>0</v>
      </c>
      <c r="CX1260" s="82">
        <f t="shared" si="142"/>
        <v>0</v>
      </c>
      <c r="CY1260" s="82">
        <f t="shared" si="143"/>
        <v>0</v>
      </c>
      <c r="CZ1260" s="82">
        <f t="shared" si="144"/>
        <v>0</v>
      </c>
      <c r="DA1260" s="82">
        <f t="shared" si="145"/>
        <v>0</v>
      </c>
      <c r="DB1260" s="82">
        <f t="shared" si="146"/>
        <v>0</v>
      </c>
    </row>
    <row r="1261" spans="98:106" ht="19.5">
      <c r="CT1261" s="182">
        <f>'TABELA UNIFICADA 2024'!E1200</f>
        <v>0</v>
      </c>
      <c r="CU1261" s="23">
        <f>'TABELA UNIFICADA 2024'!F1200</f>
        <v>0</v>
      </c>
      <c r="CV1261" s="79" t="str">
        <f t="shared" si="140"/>
        <v>0</v>
      </c>
      <c r="CW1261" s="78">
        <f t="shared" si="141"/>
        <v>0</v>
      </c>
      <c r="CX1261" s="82">
        <f t="shared" si="142"/>
        <v>0</v>
      </c>
      <c r="CY1261" s="82">
        <f t="shared" si="143"/>
        <v>0</v>
      </c>
      <c r="CZ1261" s="82">
        <f t="shared" si="144"/>
        <v>0</v>
      </c>
      <c r="DA1261" s="82">
        <f t="shared" si="145"/>
        <v>0</v>
      </c>
      <c r="DB1261" s="82">
        <f t="shared" si="146"/>
        <v>0</v>
      </c>
    </row>
    <row r="1262" spans="98:106" ht="19.5">
      <c r="CT1262" s="182">
        <f>'TABELA UNIFICADA 2024'!E1201</f>
        <v>0</v>
      </c>
      <c r="CU1262" s="23">
        <f>'TABELA UNIFICADA 2024'!F1201</f>
        <v>0</v>
      </c>
      <c r="CV1262" s="79" t="str">
        <f t="shared" si="140"/>
        <v>0</v>
      </c>
      <c r="CW1262" s="78">
        <f t="shared" si="141"/>
        <v>0</v>
      </c>
      <c r="CX1262" s="82">
        <f t="shared" si="142"/>
        <v>0</v>
      </c>
      <c r="CY1262" s="82">
        <f t="shared" si="143"/>
        <v>0</v>
      </c>
      <c r="CZ1262" s="82">
        <f t="shared" si="144"/>
        <v>0</v>
      </c>
      <c r="DA1262" s="82">
        <f t="shared" si="145"/>
        <v>0</v>
      </c>
      <c r="DB1262" s="82">
        <f t="shared" si="146"/>
        <v>0</v>
      </c>
    </row>
    <row r="1263" spans="98:106" ht="19.5">
      <c r="CT1263" s="182">
        <f>'TABELA UNIFICADA 2024'!E1202</f>
        <v>0</v>
      </c>
      <c r="CU1263" s="23">
        <f>'TABELA UNIFICADA 2024'!F1202</f>
        <v>0</v>
      </c>
      <c r="CV1263" s="79" t="str">
        <f t="shared" si="140"/>
        <v>0</v>
      </c>
      <c r="CW1263" s="78">
        <f t="shared" si="141"/>
        <v>0</v>
      </c>
      <c r="CX1263" s="82">
        <f t="shared" si="142"/>
        <v>0</v>
      </c>
      <c r="CY1263" s="82">
        <f t="shared" si="143"/>
        <v>0</v>
      </c>
      <c r="CZ1263" s="82">
        <f t="shared" si="144"/>
        <v>0</v>
      </c>
      <c r="DA1263" s="82">
        <f t="shared" si="145"/>
        <v>0</v>
      </c>
      <c r="DB1263" s="82">
        <f t="shared" si="146"/>
        <v>0</v>
      </c>
    </row>
    <row r="1264" spans="98:106" ht="19.5">
      <c r="CT1264" s="182">
        <f>'TABELA UNIFICADA 2024'!E1203</f>
        <v>0</v>
      </c>
      <c r="CU1264" s="23">
        <f>'TABELA UNIFICADA 2024'!F1203</f>
        <v>0</v>
      </c>
      <c r="CV1264" s="79" t="str">
        <f t="shared" si="140"/>
        <v>0</v>
      </c>
      <c r="CW1264" s="78">
        <f t="shared" si="141"/>
        <v>0</v>
      </c>
      <c r="CX1264" s="82">
        <f t="shared" si="142"/>
        <v>0</v>
      </c>
      <c r="CY1264" s="82">
        <f t="shared" si="143"/>
        <v>0</v>
      </c>
      <c r="CZ1264" s="82">
        <f t="shared" si="144"/>
        <v>0</v>
      </c>
      <c r="DA1264" s="82">
        <f t="shared" si="145"/>
        <v>0</v>
      </c>
      <c r="DB1264" s="82">
        <f t="shared" si="146"/>
        <v>0</v>
      </c>
    </row>
    <row r="1265" spans="98:106" ht="19.5">
      <c r="CT1265" s="182">
        <f>'TABELA UNIFICADA 2024'!E1204</f>
        <v>0</v>
      </c>
      <c r="CU1265" s="23">
        <f>'TABELA UNIFICADA 2024'!F1204</f>
        <v>0</v>
      </c>
      <c r="CV1265" s="79" t="str">
        <f t="shared" si="140"/>
        <v>0</v>
      </c>
      <c r="CW1265" s="78">
        <f t="shared" si="141"/>
        <v>0</v>
      </c>
      <c r="CX1265" s="82">
        <f t="shared" si="142"/>
        <v>0</v>
      </c>
      <c r="CY1265" s="82">
        <f t="shared" si="143"/>
        <v>0</v>
      </c>
      <c r="CZ1265" s="82">
        <f t="shared" si="144"/>
        <v>0</v>
      </c>
      <c r="DA1265" s="82">
        <f t="shared" si="145"/>
        <v>0</v>
      </c>
      <c r="DB1265" s="82">
        <f t="shared" si="146"/>
        <v>0</v>
      </c>
    </row>
    <row r="1266" spans="98:106" ht="19.5">
      <c r="CT1266" s="182">
        <f>'TABELA UNIFICADA 2024'!E1205</f>
        <v>0</v>
      </c>
      <c r="CU1266" s="23">
        <f>'TABELA UNIFICADA 2024'!F1205</f>
        <v>0</v>
      </c>
      <c r="CV1266" s="79" t="str">
        <f t="shared" si="140"/>
        <v>0</v>
      </c>
      <c r="CW1266" s="78">
        <f t="shared" si="141"/>
        <v>0</v>
      </c>
      <c r="CX1266" s="82">
        <f t="shared" si="142"/>
        <v>0</v>
      </c>
      <c r="CY1266" s="82">
        <f t="shared" si="143"/>
        <v>0</v>
      </c>
      <c r="CZ1266" s="82">
        <f t="shared" si="144"/>
        <v>0</v>
      </c>
      <c r="DA1266" s="82">
        <f t="shared" si="145"/>
        <v>0</v>
      </c>
      <c r="DB1266" s="82">
        <f t="shared" si="146"/>
        <v>0</v>
      </c>
    </row>
    <row r="1267" spans="98:106" ht="19.5">
      <c r="CT1267" s="182">
        <f>'TABELA UNIFICADA 2024'!E1206</f>
        <v>0</v>
      </c>
      <c r="CU1267" s="23">
        <f>'TABELA UNIFICADA 2024'!F1206</f>
        <v>0</v>
      </c>
      <c r="CV1267" s="79" t="str">
        <f t="shared" si="140"/>
        <v>0</v>
      </c>
      <c r="CW1267" s="78">
        <f t="shared" si="141"/>
        <v>0</v>
      </c>
      <c r="CX1267" s="82">
        <f t="shared" si="142"/>
        <v>0</v>
      </c>
      <c r="CY1267" s="82">
        <f t="shared" si="143"/>
        <v>0</v>
      </c>
      <c r="CZ1267" s="82">
        <f t="shared" si="144"/>
        <v>0</v>
      </c>
      <c r="DA1267" s="82">
        <f t="shared" si="145"/>
        <v>0</v>
      </c>
      <c r="DB1267" s="82">
        <f t="shared" si="146"/>
        <v>0</v>
      </c>
    </row>
    <row r="1268" spans="98:106" ht="19.5">
      <c r="CT1268" s="182">
        <f>'TABELA UNIFICADA 2024'!E1207</f>
        <v>0</v>
      </c>
      <c r="CU1268" s="23">
        <f>'TABELA UNIFICADA 2024'!F1207</f>
        <v>0</v>
      </c>
      <c r="CV1268" s="79" t="str">
        <f t="shared" si="140"/>
        <v>0</v>
      </c>
      <c r="CW1268" s="78">
        <f t="shared" si="141"/>
        <v>0</v>
      </c>
      <c r="CX1268" s="82">
        <f t="shared" si="142"/>
        <v>0</v>
      </c>
      <c r="CY1268" s="82">
        <f t="shared" si="143"/>
        <v>0</v>
      </c>
      <c r="CZ1268" s="82">
        <f t="shared" si="144"/>
        <v>0</v>
      </c>
      <c r="DA1268" s="82">
        <f t="shared" si="145"/>
        <v>0</v>
      </c>
      <c r="DB1268" s="82">
        <f t="shared" si="146"/>
        <v>0</v>
      </c>
    </row>
    <row r="1269" spans="98:106" ht="19.5">
      <c r="CT1269" s="182">
        <f>'TABELA UNIFICADA 2024'!E1208</f>
        <v>0</v>
      </c>
      <c r="CU1269" s="23">
        <f>'TABELA UNIFICADA 2024'!F1208</f>
        <v>0</v>
      </c>
      <c r="CV1269" s="79" t="str">
        <f t="shared" si="140"/>
        <v>0</v>
      </c>
      <c r="CW1269" s="78">
        <f t="shared" si="141"/>
        <v>0</v>
      </c>
      <c r="CX1269" s="82">
        <f t="shared" si="142"/>
        <v>0</v>
      </c>
      <c r="CY1269" s="82">
        <f t="shared" si="143"/>
        <v>0</v>
      </c>
      <c r="CZ1269" s="82">
        <f t="shared" si="144"/>
        <v>0</v>
      </c>
      <c r="DA1269" s="82">
        <f t="shared" si="145"/>
        <v>0</v>
      </c>
      <c r="DB1269" s="82">
        <f t="shared" si="146"/>
        <v>0</v>
      </c>
    </row>
    <row r="1270" spans="98:106" ht="19.5">
      <c r="CT1270" s="182">
        <f>'TABELA UNIFICADA 2024'!E1209</f>
        <v>0</v>
      </c>
      <c r="CU1270" s="23">
        <f>'TABELA UNIFICADA 2024'!F1209</f>
        <v>0</v>
      </c>
      <c r="CV1270" s="79" t="str">
        <f t="shared" si="140"/>
        <v>0</v>
      </c>
      <c r="CW1270" s="78">
        <f t="shared" si="141"/>
        <v>0</v>
      </c>
      <c r="CX1270" s="82">
        <f t="shared" si="142"/>
        <v>0</v>
      </c>
      <c r="CY1270" s="82">
        <f t="shared" si="143"/>
        <v>0</v>
      </c>
      <c r="CZ1270" s="82">
        <f t="shared" si="144"/>
        <v>0</v>
      </c>
      <c r="DA1270" s="82">
        <f t="shared" si="145"/>
        <v>0</v>
      </c>
      <c r="DB1270" s="82">
        <f t="shared" si="146"/>
        <v>0</v>
      </c>
    </row>
    <row r="1271" spans="98:106" ht="19.5">
      <c r="CT1271" s="182">
        <f>'TABELA UNIFICADA 2024'!E1210</f>
        <v>0</v>
      </c>
      <c r="CU1271" s="23">
        <f>'TABELA UNIFICADA 2024'!F1210</f>
        <v>0</v>
      </c>
      <c r="CV1271" s="79" t="str">
        <f t="shared" si="140"/>
        <v>0</v>
      </c>
      <c r="CW1271" s="78">
        <f t="shared" si="141"/>
        <v>0</v>
      </c>
      <c r="CX1271" s="82">
        <f t="shared" si="142"/>
        <v>0</v>
      </c>
      <c r="CY1271" s="82">
        <f t="shared" si="143"/>
        <v>0</v>
      </c>
      <c r="CZ1271" s="82">
        <f t="shared" si="144"/>
        <v>0</v>
      </c>
      <c r="DA1271" s="82">
        <f t="shared" si="145"/>
        <v>0</v>
      </c>
      <c r="DB1271" s="82">
        <f t="shared" si="146"/>
        <v>0</v>
      </c>
    </row>
    <row r="1272" spans="98:106" ht="19.5">
      <c r="CT1272" s="182">
        <f>'TABELA UNIFICADA 2024'!E1211</f>
        <v>0</v>
      </c>
      <c r="CU1272" s="23">
        <f>'TABELA UNIFICADA 2024'!F1211</f>
        <v>0</v>
      </c>
      <c r="CV1272" s="79" t="str">
        <f t="shared" si="140"/>
        <v>0</v>
      </c>
      <c r="CW1272" s="78">
        <f t="shared" si="141"/>
        <v>0</v>
      </c>
      <c r="CX1272" s="82">
        <f t="shared" si="142"/>
        <v>0</v>
      </c>
      <c r="CY1272" s="82">
        <f t="shared" si="143"/>
        <v>0</v>
      </c>
      <c r="CZ1272" s="82">
        <f t="shared" si="144"/>
        <v>0</v>
      </c>
      <c r="DA1272" s="82">
        <f t="shared" si="145"/>
        <v>0</v>
      </c>
      <c r="DB1272" s="82">
        <f t="shared" si="146"/>
        <v>0</v>
      </c>
    </row>
    <row r="1273" spans="98:106" ht="19.5">
      <c r="CT1273" s="182">
        <f>'TABELA UNIFICADA 2024'!E1212</f>
        <v>0</v>
      </c>
      <c r="CU1273" s="23">
        <f>'TABELA UNIFICADA 2024'!F1212</f>
        <v>0</v>
      </c>
      <c r="CV1273" s="79" t="str">
        <f t="shared" si="140"/>
        <v>0</v>
      </c>
      <c r="CW1273" s="78">
        <f t="shared" si="141"/>
        <v>0</v>
      </c>
      <c r="CX1273" s="82">
        <f t="shared" si="142"/>
        <v>0</v>
      </c>
      <c r="CY1273" s="82">
        <f t="shared" si="143"/>
        <v>0</v>
      </c>
      <c r="CZ1273" s="82">
        <f t="shared" si="144"/>
        <v>0</v>
      </c>
      <c r="DA1273" s="82">
        <f t="shared" si="145"/>
        <v>0</v>
      </c>
      <c r="DB1273" s="82">
        <f t="shared" si="146"/>
        <v>0</v>
      </c>
    </row>
    <row r="1274" spans="98:106" ht="19.5">
      <c r="CT1274" s="182">
        <f>'TABELA UNIFICADA 2024'!E1213</f>
        <v>0</v>
      </c>
      <c r="CU1274" s="23">
        <f>'TABELA UNIFICADA 2024'!F1213</f>
        <v>0</v>
      </c>
      <c r="CV1274" s="79" t="str">
        <f t="shared" si="140"/>
        <v>0</v>
      </c>
      <c r="CW1274" s="78">
        <f t="shared" si="141"/>
        <v>0</v>
      </c>
      <c r="CX1274" s="82">
        <f t="shared" si="142"/>
        <v>0</v>
      </c>
      <c r="CY1274" s="82">
        <f t="shared" si="143"/>
        <v>0</v>
      </c>
      <c r="CZ1274" s="82">
        <f t="shared" si="144"/>
        <v>0</v>
      </c>
      <c r="DA1274" s="82">
        <f t="shared" si="145"/>
        <v>0</v>
      </c>
      <c r="DB1274" s="82">
        <f t="shared" si="146"/>
        <v>0</v>
      </c>
    </row>
    <row r="1275" spans="98:106" ht="19.5">
      <c r="CT1275" s="182">
        <f>'TABELA UNIFICADA 2024'!E1214</f>
        <v>0</v>
      </c>
      <c r="CU1275" s="23">
        <f>'TABELA UNIFICADA 2024'!F1214</f>
        <v>0</v>
      </c>
      <c r="CV1275" s="79" t="str">
        <f t="shared" si="140"/>
        <v>0</v>
      </c>
      <c r="CW1275" s="78">
        <f t="shared" si="141"/>
        <v>0</v>
      </c>
      <c r="CX1275" s="82">
        <f t="shared" si="142"/>
        <v>0</v>
      </c>
      <c r="CY1275" s="82">
        <f t="shared" si="143"/>
        <v>0</v>
      </c>
      <c r="CZ1275" s="82">
        <f t="shared" si="144"/>
        <v>0</v>
      </c>
      <c r="DA1275" s="82">
        <f t="shared" si="145"/>
        <v>0</v>
      </c>
      <c r="DB1275" s="82">
        <f t="shared" si="146"/>
        <v>0</v>
      </c>
    </row>
    <row r="1276" spans="98:106" ht="19.5">
      <c r="CT1276" s="182">
        <f>'TABELA UNIFICADA 2024'!E1215</f>
        <v>0</v>
      </c>
      <c r="CU1276" s="23">
        <f>'TABELA UNIFICADA 2024'!F1215</f>
        <v>0</v>
      </c>
      <c r="CV1276" s="79" t="str">
        <f t="shared" si="140"/>
        <v>0</v>
      </c>
      <c r="CW1276" s="78">
        <f t="shared" si="141"/>
        <v>0</v>
      </c>
      <c r="CX1276" s="82">
        <f t="shared" si="142"/>
        <v>0</v>
      </c>
      <c r="CY1276" s="82">
        <f t="shared" si="143"/>
        <v>0</v>
      </c>
      <c r="CZ1276" s="82">
        <f t="shared" si="144"/>
        <v>0</v>
      </c>
      <c r="DA1276" s="82">
        <f t="shared" si="145"/>
        <v>0</v>
      </c>
      <c r="DB1276" s="82">
        <f t="shared" si="146"/>
        <v>0</v>
      </c>
    </row>
    <row r="1277" spans="98:106" ht="19.5">
      <c r="CT1277" s="182">
        <f>'TABELA UNIFICADA 2024'!E1216</f>
        <v>0</v>
      </c>
      <c r="CU1277" s="23">
        <f>'TABELA UNIFICADA 2024'!F1216</f>
        <v>0</v>
      </c>
      <c r="CV1277" s="79" t="str">
        <f t="shared" si="140"/>
        <v>0</v>
      </c>
      <c r="CW1277" s="78">
        <f t="shared" si="141"/>
        <v>0</v>
      </c>
      <c r="CX1277" s="82">
        <f t="shared" si="142"/>
        <v>0</v>
      </c>
      <c r="CY1277" s="82">
        <f t="shared" si="143"/>
        <v>0</v>
      </c>
      <c r="CZ1277" s="82">
        <f t="shared" si="144"/>
        <v>0</v>
      </c>
      <c r="DA1277" s="82">
        <f t="shared" si="145"/>
        <v>0</v>
      </c>
      <c r="DB1277" s="82">
        <f t="shared" si="146"/>
        <v>0</v>
      </c>
    </row>
    <row r="1278" spans="98:106" ht="19.5">
      <c r="CT1278" s="182">
        <f>'TABELA UNIFICADA 2024'!E1217</f>
        <v>0</v>
      </c>
      <c r="CU1278" s="23">
        <f>'TABELA UNIFICADA 2024'!F1217</f>
        <v>0</v>
      </c>
      <c r="CV1278" s="79" t="str">
        <f t="shared" si="140"/>
        <v>0</v>
      </c>
      <c r="CW1278" s="78">
        <f t="shared" si="141"/>
        <v>0</v>
      </c>
      <c r="CX1278" s="82">
        <f t="shared" si="142"/>
        <v>0</v>
      </c>
      <c r="CY1278" s="82">
        <f t="shared" si="143"/>
        <v>0</v>
      </c>
      <c r="CZ1278" s="82">
        <f t="shared" si="144"/>
        <v>0</v>
      </c>
      <c r="DA1278" s="82">
        <f t="shared" si="145"/>
        <v>0</v>
      </c>
      <c r="DB1278" s="82">
        <f t="shared" si="146"/>
        <v>0</v>
      </c>
    </row>
    <row r="1279" spans="98:106" ht="19.5">
      <c r="CT1279" s="182">
        <f>'TABELA UNIFICADA 2024'!E1218</f>
        <v>0</v>
      </c>
      <c r="CU1279" s="23">
        <f>'TABELA UNIFICADA 2024'!F1218</f>
        <v>0</v>
      </c>
      <c r="CV1279" s="79" t="str">
        <f t="shared" si="140"/>
        <v>0</v>
      </c>
      <c r="CW1279" s="78">
        <f t="shared" si="141"/>
        <v>0</v>
      </c>
      <c r="CX1279" s="82">
        <f t="shared" si="142"/>
        <v>0</v>
      </c>
      <c r="CY1279" s="82">
        <f t="shared" si="143"/>
        <v>0</v>
      </c>
      <c r="CZ1279" s="82">
        <f t="shared" si="144"/>
        <v>0</v>
      </c>
      <c r="DA1279" s="82">
        <f t="shared" si="145"/>
        <v>0</v>
      </c>
      <c r="DB1279" s="82">
        <f t="shared" si="146"/>
        <v>0</v>
      </c>
    </row>
    <row r="1280" spans="98:106" ht="19.5">
      <c r="CT1280" s="182">
        <f>'TABELA UNIFICADA 2024'!E1219</f>
        <v>0</v>
      </c>
      <c r="CU1280" s="23">
        <f>'TABELA UNIFICADA 2024'!F1219</f>
        <v>0</v>
      </c>
      <c r="CV1280" s="79" t="str">
        <f t="shared" si="140"/>
        <v>0</v>
      </c>
      <c r="CW1280" s="78">
        <f t="shared" si="141"/>
        <v>0</v>
      </c>
      <c r="CX1280" s="82">
        <f t="shared" si="142"/>
        <v>0</v>
      </c>
      <c r="CY1280" s="82">
        <f t="shared" si="143"/>
        <v>0</v>
      </c>
      <c r="CZ1280" s="82">
        <f t="shared" si="144"/>
        <v>0</v>
      </c>
      <c r="DA1280" s="82">
        <f t="shared" si="145"/>
        <v>0</v>
      </c>
      <c r="DB1280" s="82">
        <f t="shared" si="146"/>
        <v>0</v>
      </c>
    </row>
    <row r="1281" spans="98:106" ht="19.5">
      <c r="CT1281" s="182">
        <f>'TABELA UNIFICADA 2024'!E1220</f>
        <v>0</v>
      </c>
      <c r="CU1281" s="23">
        <f>'TABELA UNIFICADA 2024'!F1220</f>
        <v>0</v>
      </c>
      <c r="CV1281" s="79" t="str">
        <f t="shared" si="140"/>
        <v>0</v>
      </c>
      <c r="CW1281" s="78">
        <f t="shared" si="141"/>
        <v>0</v>
      </c>
      <c r="CX1281" s="82">
        <f t="shared" si="142"/>
        <v>0</v>
      </c>
      <c r="CY1281" s="82">
        <f t="shared" si="143"/>
        <v>0</v>
      </c>
      <c r="CZ1281" s="82">
        <f t="shared" si="144"/>
        <v>0</v>
      </c>
      <c r="DA1281" s="82">
        <f t="shared" si="145"/>
        <v>0</v>
      </c>
      <c r="DB1281" s="82">
        <f t="shared" si="146"/>
        <v>0</v>
      </c>
    </row>
    <row r="1282" spans="98:106" ht="19.5">
      <c r="CT1282" s="182">
        <f>'TABELA UNIFICADA 2024'!E1221</f>
        <v>0</v>
      </c>
      <c r="CU1282" s="23">
        <f>'TABELA UNIFICADA 2024'!F1221</f>
        <v>0</v>
      </c>
      <c r="CV1282" s="79" t="str">
        <f t="shared" si="140"/>
        <v>0</v>
      </c>
      <c r="CW1282" s="78">
        <f t="shared" si="141"/>
        <v>0</v>
      </c>
      <c r="CX1282" s="82">
        <f t="shared" si="142"/>
        <v>0</v>
      </c>
      <c r="CY1282" s="82">
        <f t="shared" si="143"/>
        <v>0</v>
      </c>
      <c r="CZ1282" s="82">
        <f t="shared" si="144"/>
        <v>0</v>
      </c>
      <c r="DA1282" s="82">
        <f t="shared" si="145"/>
        <v>0</v>
      </c>
      <c r="DB1282" s="82">
        <f t="shared" si="146"/>
        <v>0</v>
      </c>
    </row>
    <row r="1283" spans="98:106" ht="19.5">
      <c r="CT1283" s="182">
        <f>'TABELA UNIFICADA 2024'!E1222</f>
        <v>0</v>
      </c>
      <c r="CU1283" s="23">
        <f>'TABELA UNIFICADA 2024'!F1222</f>
        <v>0</v>
      </c>
      <c r="CV1283" s="79" t="str">
        <f t="shared" si="140"/>
        <v>0</v>
      </c>
      <c r="CW1283" s="78">
        <f t="shared" si="141"/>
        <v>0</v>
      </c>
      <c r="CX1283" s="82">
        <f t="shared" si="142"/>
        <v>0</v>
      </c>
      <c r="CY1283" s="82">
        <f t="shared" si="143"/>
        <v>0</v>
      </c>
      <c r="CZ1283" s="82">
        <f t="shared" si="144"/>
        <v>0</v>
      </c>
      <c r="DA1283" s="82">
        <f t="shared" si="145"/>
        <v>0</v>
      </c>
      <c r="DB1283" s="82">
        <f t="shared" si="146"/>
        <v>0</v>
      </c>
    </row>
    <row r="1284" spans="98:106" ht="19.5">
      <c r="CT1284" s="182">
        <f>'TABELA UNIFICADA 2024'!E1223</f>
        <v>0</v>
      </c>
      <c r="CU1284" s="23">
        <f>'TABELA UNIFICADA 2024'!F1223</f>
        <v>0</v>
      </c>
      <c r="CV1284" s="79" t="str">
        <f t="shared" si="140"/>
        <v>0</v>
      </c>
      <c r="CW1284" s="78">
        <f t="shared" si="141"/>
        <v>0</v>
      </c>
      <c r="CX1284" s="82">
        <f t="shared" si="142"/>
        <v>0</v>
      </c>
      <c r="CY1284" s="82">
        <f t="shared" si="143"/>
        <v>0</v>
      </c>
      <c r="CZ1284" s="82">
        <f t="shared" si="144"/>
        <v>0</v>
      </c>
      <c r="DA1284" s="82">
        <f t="shared" si="145"/>
        <v>0</v>
      </c>
      <c r="DB1284" s="82">
        <f t="shared" si="146"/>
        <v>0</v>
      </c>
    </row>
    <row r="1285" spans="98:106" ht="19.5">
      <c r="CT1285" s="182">
        <f>'TABELA UNIFICADA 2024'!E1224</f>
        <v>0</v>
      </c>
      <c r="CU1285" s="23">
        <f>'TABELA UNIFICADA 2024'!F1224</f>
        <v>0</v>
      </c>
      <c r="CV1285" s="79" t="str">
        <f t="shared" si="140"/>
        <v>0</v>
      </c>
      <c r="CW1285" s="78">
        <f t="shared" si="141"/>
        <v>0</v>
      </c>
      <c r="CX1285" s="82">
        <f t="shared" si="142"/>
        <v>0</v>
      </c>
      <c r="CY1285" s="82">
        <f t="shared" si="143"/>
        <v>0</v>
      </c>
      <c r="CZ1285" s="82">
        <f t="shared" si="144"/>
        <v>0</v>
      </c>
      <c r="DA1285" s="82">
        <f t="shared" si="145"/>
        <v>0</v>
      </c>
      <c r="DB1285" s="82">
        <f t="shared" si="146"/>
        <v>0</v>
      </c>
    </row>
    <row r="1286" spans="98:106" ht="19.5">
      <c r="CT1286" s="182">
        <f>'TABELA UNIFICADA 2024'!E1225</f>
        <v>0</v>
      </c>
      <c r="CU1286" s="23">
        <f>'TABELA UNIFICADA 2024'!F1225</f>
        <v>0</v>
      </c>
      <c r="CV1286" s="79" t="str">
        <f t="shared" si="140"/>
        <v>0</v>
      </c>
      <c r="CW1286" s="78">
        <f t="shared" si="141"/>
        <v>0</v>
      </c>
      <c r="CX1286" s="82">
        <f t="shared" si="142"/>
        <v>0</v>
      </c>
      <c r="CY1286" s="82">
        <f t="shared" si="143"/>
        <v>0</v>
      </c>
      <c r="CZ1286" s="82">
        <f t="shared" si="144"/>
        <v>0</v>
      </c>
      <c r="DA1286" s="82">
        <f t="shared" si="145"/>
        <v>0</v>
      </c>
      <c r="DB1286" s="82">
        <f t="shared" si="146"/>
        <v>0</v>
      </c>
    </row>
    <row r="1287" spans="98:106" ht="19.5">
      <c r="CT1287" s="182">
        <f>'TABELA UNIFICADA 2024'!E1226</f>
        <v>0</v>
      </c>
      <c r="CU1287" s="23">
        <f>'TABELA UNIFICADA 2024'!F1226</f>
        <v>0</v>
      </c>
      <c r="CV1287" s="79" t="str">
        <f t="shared" si="140"/>
        <v>0</v>
      </c>
      <c r="CW1287" s="78">
        <f t="shared" si="141"/>
        <v>0</v>
      </c>
      <c r="CX1287" s="82">
        <f t="shared" si="142"/>
        <v>0</v>
      </c>
      <c r="CY1287" s="82">
        <f t="shared" si="143"/>
        <v>0</v>
      </c>
      <c r="CZ1287" s="82">
        <f t="shared" si="144"/>
        <v>0</v>
      </c>
      <c r="DA1287" s="82">
        <f t="shared" si="145"/>
        <v>0</v>
      </c>
      <c r="DB1287" s="82">
        <f t="shared" si="146"/>
        <v>0</v>
      </c>
    </row>
    <row r="1288" spans="98:106" ht="19.5">
      <c r="CT1288" s="182">
        <f>'TABELA UNIFICADA 2024'!E1227</f>
        <v>0</v>
      </c>
      <c r="CU1288" s="23">
        <f>'TABELA UNIFICADA 2024'!F1227</f>
        <v>0</v>
      </c>
      <c r="CV1288" s="79" t="str">
        <f t="shared" si="140"/>
        <v>0</v>
      </c>
      <c r="CW1288" s="78">
        <f t="shared" si="141"/>
        <v>0</v>
      </c>
      <c r="CX1288" s="82">
        <f t="shared" si="142"/>
        <v>0</v>
      </c>
      <c r="CY1288" s="82">
        <f t="shared" si="143"/>
        <v>0</v>
      </c>
      <c r="CZ1288" s="82">
        <f t="shared" si="144"/>
        <v>0</v>
      </c>
      <c r="DA1288" s="82">
        <f t="shared" si="145"/>
        <v>0</v>
      </c>
      <c r="DB1288" s="82">
        <f t="shared" si="146"/>
        <v>0</v>
      </c>
    </row>
    <row r="1289" spans="98:106" ht="19.5">
      <c r="CT1289" s="182">
        <f>'TABELA UNIFICADA 2024'!E1228</f>
        <v>0</v>
      </c>
      <c r="CU1289" s="23">
        <f>'TABELA UNIFICADA 2024'!F1228</f>
        <v>0</v>
      </c>
      <c r="CV1289" s="79" t="str">
        <f t="shared" si="140"/>
        <v>0</v>
      </c>
      <c r="CW1289" s="78">
        <f t="shared" si="141"/>
        <v>0</v>
      </c>
      <c r="CX1289" s="82">
        <f t="shared" si="142"/>
        <v>0</v>
      </c>
      <c r="CY1289" s="82">
        <f t="shared" si="143"/>
        <v>0</v>
      </c>
      <c r="CZ1289" s="82">
        <f t="shared" si="144"/>
        <v>0</v>
      </c>
      <c r="DA1289" s="82">
        <f t="shared" si="145"/>
        <v>0</v>
      </c>
      <c r="DB1289" s="82">
        <f t="shared" si="146"/>
        <v>0</v>
      </c>
    </row>
    <row r="1290" spans="98:106" ht="19.5">
      <c r="CT1290" s="182">
        <f>'TABELA UNIFICADA 2024'!E1229</f>
        <v>0</v>
      </c>
      <c r="CU1290" s="23">
        <f>'TABELA UNIFICADA 2024'!F1229</f>
        <v>0</v>
      </c>
      <c r="CV1290" s="79" t="str">
        <f t="shared" si="140"/>
        <v>0</v>
      </c>
      <c r="CW1290" s="78">
        <f t="shared" si="141"/>
        <v>0</v>
      </c>
      <c r="CX1290" s="82">
        <f t="shared" si="142"/>
        <v>0</v>
      </c>
      <c r="CY1290" s="82">
        <f t="shared" si="143"/>
        <v>0</v>
      </c>
      <c r="CZ1290" s="82">
        <f t="shared" si="144"/>
        <v>0</v>
      </c>
      <c r="DA1290" s="82">
        <f t="shared" si="145"/>
        <v>0</v>
      </c>
      <c r="DB1290" s="82">
        <f t="shared" si="146"/>
        <v>0</v>
      </c>
    </row>
    <row r="1291" spans="98:106" ht="19.5">
      <c r="CT1291" s="182">
        <f>'TABELA UNIFICADA 2024'!E1230</f>
        <v>0</v>
      </c>
      <c r="CU1291" s="23">
        <f>'TABELA UNIFICADA 2024'!F1230</f>
        <v>0</v>
      </c>
      <c r="CV1291" s="79" t="str">
        <f t="shared" si="140"/>
        <v>0</v>
      </c>
      <c r="CW1291" s="78">
        <f t="shared" si="141"/>
        <v>0</v>
      </c>
      <c r="CX1291" s="82">
        <f t="shared" si="142"/>
        <v>0</v>
      </c>
      <c r="CY1291" s="82">
        <f t="shared" si="143"/>
        <v>0</v>
      </c>
      <c r="CZ1291" s="82">
        <f t="shared" si="144"/>
        <v>0</v>
      </c>
      <c r="DA1291" s="82">
        <f t="shared" si="145"/>
        <v>0</v>
      </c>
      <c r="DB1291" s="82">
        <f t="shared" si="146"/>
        <v>0</v>
      </c>
    </row>
    <row r="1292" spans="98:106" ht="19.5">
      <c r="CT1292" s="182">
        <f>'TABELA UNIFICADA 2024'!E1231</f>
        <v>0</v>
      </c>
      <c r="CU1292" s="23">
        <f>'TABELA UNIFICADA 2024'!F1231</f>
        <v>0</v>
      </c>
      <c r="CV1292" s="79" t="str">
        <f t="shared" si="140"/>
        <v>0</v>
      </c>
      <c r="CW1292" s="78">
        <f t="shared" si="141"/>
        <v>0</v>
      </c>
      <c r="CX1292" s="82">
        <f t="shared" si="142"/>
        <v>0</v>
      </c>
      <c r="CY1292" s="82">
        <f t="shared" si="143"/>
        <v>0</v>
      </c>
      <c r="CZ1292" s="82">
        <f t="shared" si="144"/>
        <v>0</v>
      </c>
      <c r="DA1292" s="82">
        <f t="shared" si="145"/>
        <v>0</v>
      </c>
      <c r="DB1292" s="82">
        <f t="shared" si="146"/>
        <v>0</v>
      </c>
    </row>
    <row r="1293" spans="98:106" ht="19.5">
      <c r="CT1293" s="182">
        <f>'TABELA UNIFICADA 2024'!E1232</f>
        <v>0</v>
      </c>
      <c r="CU1293" s="23">
        <f>'TABELA UNIFICADA 2024'!F1232</f>
        <v>0</v>
      </c>
      <c r="CV1293" s="79" t="str">
        <f t="shared" si="140"/>
        <v>0</v>
      </c>
      <c r="CW1293" s="78">
        <f t="shared" si="141"/>
        <v>0</v>
      </c>
      <c r="CX1293" s="82">
        <f t="shared" si="142"/>
        <v>0</v>
      </c>
      <c r="CY1293" s="82">
        <f t="shared" si="143"/>
        <v>0</v>
      </c>
      <c r="CZ1293" s="82">
        <f t="shared" si="144"/>
        <v>0</v>
      </c>
      <c r="DA1293" s="82">
        <f t="shared" si="145"/>
        <v>0</v>
      </c>
      <c r="DB1293" s="82">
        <f t="shared" si="146"/>
        <v>0</v>
      </c>
    </row>
    <row r="1294" spans="98:106" ht="19.5">
      <c r="CT1294" s="182">
        <f>'TABELA UNIFICADA 2024'!E1233</f>
        <v>0</v>
      </c>
      <c r="CU1294" s="23">
        <f>'TABELA UNIFICADA 2024'!F1233</f>
        <v>0</v>
      </c>
      <c r="CV1294" s="79" t="str">
        <f t="shared" si="140"/>
        <v>0</v>
      </c>
      <c r="CW1294" s="78">
        <f t="shared" si="141"/>
        <v>0</v>
      </c>
      <c r="CX1294" s="82">
        <f t="shared" si="142"/>
        <v>0</v>
      </c>
      <c r="CY1294" s="82">
        <f t="shared" si="143"/>
        <v>0</v>
      </c>
      <c r="CZ1294" s="82">
        <f t="shared" si="144"/>
        <v>0</v>
      </c>
      <c r="DA1294" s="82">
        <f t="shared" si="145"/>
        <v>0</v>
      </c>
      <c r="DB1294" s="82">
        <f t="shared" si="146"/>
        <v>0</v>
      </c>
    </row>
    <row r="1295" spans="98:106" ht="19.5">
      <c r="CT1295" s="182">
        <f>'TABELA UNIFICADA 2024'!E1234</f>
        <v>0</v>
      </c>
      <c r="CU1295" s="23">
        <f>'TABELA UNIFICADA 2024'!F1234</f>
        <v>0</v>
      </c>
      <c r="CV1295" s="79" t="str">
        <f t="shared" si="140"/>
        <v>0</v>
      </c>
      <c r="CW1295" s="78">
        <f t="shared" si="141"/>
        <v>0</v>
      </c>
      <c r="CX1295" s="82">
        <f t="shared" si="142"/>
        <v>0</v>
      </c>
      <c r="CY1295" s="82">
        <f t="shared" si="143"/>
        <v>0</v>
      </c>
      <c r="CZ1295" s="82">
        <f t="shared" si="144"/>
        <v>0</v>
      </c>
      <c r="DA1295" s="82">
        <f t="shared" si="145"/>
        <v>0</v>
      </c>
      <c r="DB1295" s="82">
        <f t="shared" si="146"/>
        <v>0</v>
      </c>
    </row>
    <row r="1296" spans="98:106" ht="19.5">
      <c r="CT1296" s="182">
        <f>'TABELA UNIFICADA 2024'!E1235</f>
        <v>0</v>
      </c>
      <c r="CU1296" s="23">
        <f>'TABELA UNIFICADA 2024'!F1235</f>
        <v>0</v>
      </c>
      <c r="CV1296" s="79" t="str">
        <f t="shared" si="140"/>
        <v>0</v>
      </c>
      <c r="CW1296" s="78">
        <f t="shared" si="141"/>
        <v>0</v>
      </c>
      <c r="CX1296" s="82">
        <f t="shared" si="142"/>
        <v>0</v>
      </c>
      <c r="CY1296" s="82">
        <f t="shared" si="143"/>
        <v>0</v>
      </c>
      <c r="CZ1296" s="82">
        <f t="shared" si="144"/>
        <v>0</v>
      </c>
      <c r="DA1296" s="82">
        <f t="shared" si="145"/>
        <v>0</v>
      </c>
      <c r="DB1296" s="82">
        <f t="shared" si="146"/>
        <v>0</v>
      </c>
    </row>
    <row r="1297" spans="98:106" ht="19.5">
      <c r="CT1297" s="182">
        <f>'TABELA UNIFICADA 2024'!E1236</f>
        <v>0</v>
      </c>
      <c r="CU1297" s="23">
        <f>'TABELA UNIFICADA 2024'!F1236</f>
        <v>0</v>
      </c>
      <c r="CV1297" s="79" t="str">
        <f t="shared" si="140"/>
        <v>0</v>
      </c>
      <c r="CW1297" s="78">
        <f t="shared" si="141"/>
        <v>0</v>
      </c>
      <c r="CX1297" s="82">
        <f t="shared" si="142"/>
        <v>0</v>
      </c>
      <c r="CY1297" s="82">
        <f t="shared" si="143"/>
        <v>0</v>
      </c>
      <c r="CZ1297" s="82">
        <f t="shared" si="144"/>
        <v>0</v>
      </c>
      <c r="DA1297" s="82">
        <f t="shared" si="145"/>
        <v>0</v>
      </c>
      <c r="DB1297" s="82">
        <f t="shared" si="146"/>
        <v>0</v>
      </c>
    </row>
    <row r="1298" spans="98:106" ht="19.5">
      <c r="CT1298" s="182">
        <f>'TABELA UNIFICADA 2024'!E1237</f>
        <v>0</v>
      </c>
      <c r="CU1298" s="23">
        <f>'TABELA UNIFICADA 2024'!F1237</f>
        <v>0</v>
      </c>
      <c r="CV1298" s="79" t="str">
        <f t="shared" si="140"/>
        <v>0</v>
      </c>
      <c r="CW1298" s="78">
        <f t="shared" si="141"/>
        <v>0</v>
      </c>
      <c r="CX1298" s="82">
        <f t="shared" si="142"/>
        <v>0</v>
      </c>
      <c r="CY1298" s="82">
        <f t="shared" si="143"/>
        <v>0</v>
      </c>
      <c r="CZ1298" s="82">
        <f t="shared" si="144"/>
        <v>0</v>
      </c>
      <c r="DA1298" s="82">
        <f t="shared" si="145"/>
        <v>0</v>
      </c>
      <c r="DB1298" s="82">
        <f t="shared" si="146"/>
        <v>0</v>
      </c>
    </row>
    <row r="1299" spans="98:106" ht="19.5">
      <c r="CT1299" s="182">
        <f>'TABELA UNIFICADA 2024'!E1238</f>
        <v>0</v>
      </c>
      <c r="CU1299" s="23">
        <f>'TABELA UNIFICADA 2024'!F1238</f>
        <v>0</v>
      </c>
      <c r="CV1299" s="79" t="str">
        <f t="shared" si="140"/>
        <v>0</v>
      </c>
      <c r="CW1299" s="78">
        <f t="shared" si="141"/>
        <v>0</v>
      </c>
      <c r="CX1299" s="82">
        <f t="shared" si="142"/>
        <v>0</v>
      </c>
      <c r="CY1299" s="82">
        <f t="shared" si="143"/>
        <v>0</v>
      </c>
      <c r="CZ1299" s="82">
        <f t="shared" si="144"/>
        <v>0</v>
      </c>
      <c r="DA1299" s="82">
        <f t="shared" si="145"/>
        <v>0</v>
      </c>
      <c r="DB1299" s="82">
        <f t="shared" si="146"/>
        <v>0</v>
      </c>
    </row>
    <row r="1300" spans="98:106" ht="19.5">
      <c r="CT1300" s="182">
        <f>'TABELA UNIFICADA 2024'!E1239</f>
        <v>0</v>
      </c>
      <c r="CU1300" s="23">
        <f>'TABELA UNIFICADA 2024'!F1239</f>
        <v>0</v>
      </c>
      <c r="CV1300" s="79" t="str">
        <f t="shared" si="140"/>
        <v>0</v>
      </c>
      <c r="CW1300" s="78">
        <f t="shared" si="141"/>
        <v>0</v>
      </c>
      <c r="CX1300" s="82">
        <f t="shared" si="142"/>
        <v>0</v>
      </c>
      <c r="CY1300" s="82">
        <f t="shared" si="143"/>
        <v>0</v>
      </c>
      <c r="CZ1300" s="82">
        <f t="shared" si="144"/>
        <v>0</v>
      </c>
      <c r="DA1300" s="82">
        <f t="shared" si="145"/>
        <v>0</v>
      </c>
      <c r="DB1300" s="82">
        <f t="shared" si="146"/>
        <v>0</v>
      </c>
    </row>
    <row r="1301" spans="98:106" ht="19.5">
      <c r="CT1301" s="182">
        <f>'TABELA UNIFICADA 2024'!E1240</f>
        <v>0</v>
      </c>
      <c r="CU1301" s="23">
        <f>'TABELA UNIFICADA 2024'!F1240</f>
        <v>0</v>
      </c>
      <c r="CV1301" s="79" t="str">
        <f t="shared" si="140"/>
        <v>0</v>
      </c>
      <c r="CW1301" s="78">
        <f t="shared" si="141"/>
        <v>0</v>
      </c>
      <c r="CX1301" s="82">
        <f t="shared" si="142"/>
        <v>0</v>
      </c>
      <c r="CY1301" s="82">
        <f t="shared" si="143"/>
        <v>0</v>
      </c>
      <c r="CZ1301" s="82">
        <f t="shared" si="144"/>
        <v>0</v>
      </c>
      <c r="DA1301" s="82">
        <f t="shared" si="145"/>
        <v>0</v>
      </c>
      <c r="DB1301" s="82">
        <f t="shared" si="146"/>
        <v>0</v>
      </c>
    </row>
    <row r="1302" spans="98:106" ht="19.5">
      <c r="CT1302" s="182">
        <f>'TABELA UNIFICADA 2024'!E1241</f>
        <v>0</v>
      </c>
      <c r="CU1302" s="23">
        <f>'TABELA UNIFICADA 2024'!F1241</f>
        <v>0</v>
      </c>
      <c r="CV1302" s="79" t="str">
        <f t="shared" si="140"/>
        <v>0</v>
      </c>
      <c r="CW1302" s="78">
        <f t="shared" si="141"/>
        <v>0</v>
      </c>
      <c r="CX1302" s="82">
        <f t="shared" si="142"/>
        <v>0</v>
      </c>
      <c r="CY1302" s="82">
        <f t="shared" si="143"/>
        <v>0</v>
      </c>
      <c r="CZ1302" s="82">
        <f t="shared" si="144"/>
        <v>0</v>
      </c>
      <c r="DA1302" s="82">
        <f t="shared" si="145"/>
        <v>0</v>
      </c>
      <c r="DB1302" s="82">
        <f t="shared" si="146"/>
        <v>0</v>
      </c>
    </row>
    <row r="1303" spans="98:106" ht="19.5">
      <c r="CT1303" s="182">
        <f>'TABELA UNIFICADA 2024'!E1242</f>
        <v>0</v>
      </c>
      <c r="CU1303" s="23">
        <f>'TABELA UNIFICADA 2024'!F1242</f>
        <v>0</v>
      </c>
      <c r="CV1303" s="79" t="str">
        <f t="shared" si="140"/>
        <v>0</v>
      </c>
      <c r="CW1303" s="78">
        <f t="shared" si="141"/>
        <v>0</v>
      </c>
      <c r="CX1303" s="82">
        <f t="shared" si="142"/>
        <v>0</v>
      </c>
      <c r="CY1303" s="82">
        <f t="shared" si="143"/>
        <v>0</v>
      </c>
      <c r="CZ1303" s="82">
        <f t="shared" si="144"/>
        <v>0</v>
      </c>
      <c r="DA1303" s="82">
        <f t="shared" si="145"/>
        <v>0</v>
      </c>
      <c r="DB1303" s="82">
        <f t="shared" si="146"/>
        <v>0</v>
      </c>
    </row>
    <row r="1304" spans="98:106" ht="19.5">
      <c r="CT1304" s="182">
        <f>'TABELA UNIFICADA 2024'!E1243</f>
        <v>0</v>
      </c>
      <c r="CU1304" s="23">
        <f>'TABELA UNIFICADA 2024'!F1243</f>
        <v>0</v>
      </c>
      <c r="CV1304" s="79" t="str">
        <f t="shared" si="140"/>
        <v>0</v>
      </c>
      <c r="CW1304" s="78">
        <f t="shared" si="141"/>
        <v>0</v>
      </c>
      <c r="CX1304" s="82">
        <f t="shared" si="142"/>
        <v>0</v>
      </c>
      <c r="CY1304" s="82">
        <f t="shared" si="143"/>
        <v>0</v>
      </c>
      <c r="CZ1304" s="82">
        <f t="shared" si="144"/>
        <v>0</v>
      </c>
      <c r="DA1304" s="82">
        <f t="shared" si="145"/>
        <v>0</v>
      </c>
      <c r="DB1304" s="82">
        <f t="shared" si="146"/>
        <v>0</v>
      </c>
    </row>
    <row r="1305" spans="98:106" ht="19.5">
      <c r="CT1305" s="182">
        <f>'TABELA UNIFICADA 2024'!E1244</f>
        <v>0</v>
      </c>
      <c r="CU1305" s="23">
        <f>'TABELA UNIFICADA 2024'!F1244</f>
        <v>0</v>
      </c>
      <c r="CV1305" s="79" t="str">
        <f t="shared" si="140"/>
        <v>0</v>
      </c>
      <c r="CW1305" s="78">
        <f t="shared" si="141"/>
        <v>0</v>
      </c>
      <c r="CX1305" s="82">
        <f t="shared" si="142"/>
        <v>0</v>
      </c>
      <c r="CY1305" s="82">
        <f t="shared" si="143"/>
        <v>0</v>
      </c>
      <c r="CZ1305" s="82">
        <f t="shared" si="144"/>
        <v>0</v>
      </c>
      <c r="DA1305" s="82">
        <f t="shared" si="145"/>
        <v>0</v>
      </c>
      <c r="DB1305" s="82">
        <f t="shared" si="146"/>
        <v>0</v>
      </c>
    </row>
    <row r="1306" spans="98:106" ht="19.5">
      <c r="CT1306" s="182">
        <f>'TABELA UNIFICADA 2024'!E1245</f>
        <v>0</v>
      </c>
      <c r="CU1306" s="23">
        <f>'TABELA UNIFICADA 2024'!F1245</f>
        <v>0</v>
      </c>
      <c r="CV1306" s="79" t="str">
        <f t="shared" si="140"/>
        <v>0</v>
      </c>
      <c r="CW1306" s="78">
        <f t="shared" si="141"/>
        <v>0</v>
      </c>
      <c r="CX1306" s="82">
        <f t="shared" si="142"/>
        <v>0</v>
      </c>
      <c r="CY1306" s="82">
        <f t="shared" si="143"/>
        <v>0</v>
      </c>
      <c r="CZ1306" s="82">
        <f t="shared" si="144"/>
        <v>0</v>
      </c>
      <c r="DA1306" s="82">
        <f t="shared" si="145"/>
        <v>0</v>
      </c>
      <c r="DB1306" s="82">
        <f t="shared" si="146"/>
        <v>0</v>
      </c>
    </row>
    <row r="1307" spans="98:106" ht="19.5">
      <c r="CT1307" s="182">
        <f>'TABELA UNIFICADA 2024'!E1246</f>
        <v>0</v>
      </c>
      <c r="CU1307" s="23">
        <f>'TABELA UNIFICADA 2024'!F1246</f>
        <v>0</v>
      </c>
      <c r="CV1307" s="79" t="str">
        <f t="shared" si="140"/>
        <v>0</v>
      </c>
      <c r="CW1307" s="78">
        <f t="shared" si="141"/>
        <v>0</v>
      </c>
      <c r="CX1307" s="82">
        <f t="shared" si="142"/>
        <v>0</v>
      </c>
      <c r="CY1307" s="82">
        <f t="shared" si="143"/>
        <v>0</v>
      </c>
      <c r="CZ1307" s="82">
        <f t="shared" si="144"/>
        <v>0</v>
      </c>
      <c r="DA1307" s="82">
        <f t="shared" si="145"/>
        <v>0</v>
      </c>
      <c r="DB1307" s="82">
        <f t="shared" si="146"/>
        <v>0</v>
      </c>
    </row>
    <row r="1308" spans="98:106" ht="19.5">
      <c r="CT1308" s="182">
        <f>'TABELA UNIFICADA 2024'!E1247</f>
        <v>0</v>
      </c>
      <c r="CU1308" s="23">
        <f>'TABELA UNIFICADA 2024'!F1247</f>
        <v>0</v>
      </c>
      <c r="CV1308" s="79" t="str">
        <f t="shared" si="140"/>
        <v>0</v>
      </c>
      <c r="CW1308" s="78">
        <f t="shared" si="141"/>
        <v>0</v>
      </c>
      <c r="CX1308" s="82">
        <f t="shared" si="142"/>
        <v>0</v>
      </c>
      <c r="CY1308" s="82">
        <f t="shared" si="143"/>
        <v>0</v>
      </c>
      <c r="CZ1308" s="82">
        <f t="shared" si="144"/>
        <v>0</v>
      </c>
      <c r="DA1308" s="82">
        <f t="shared" si="145"/>
        <v>0</v>
      </c>
      <c r="DB1308" s="82">
        <f t="shared" si="146"/>
        <v>0</v>
      </c>
    </row>
    <row r="1309" spans="98:106" ht="19.5">
      <c r="CT1309" s="182">
        <f>'TABELA UNIFICADA 2024'!E1248</f>
        <v>0</v>
      </c>
      <c r="CU1309" s="23">
        <f>'TABELA UNIFICADA 2024'!F1248</f>
        <v>0</v>
      </c>
      <c r="CV1309" s="79" t="str">
        <f t="shared" si="140"/>
        <v>0</v>
      </c>
      <c r="CW1309" s="78">
        <f t="shared" si="141"/>
        <v>0</v>
      </c>
      <c r="CX1309" s="82">
        <f t="shared" si="142"/>
        <v>0</v>
      </c>
      <c r="CY1309" s="82">
        <f t="shared" si="143"/>
        <v>0</v>
      </c>
      <c r="CZ1309" s="82">
        <f t="shared" si="144"/>
        <v>0</v>
      </c>
      <c r="DA1309" s="82">
        <f t="shared" si="145"/>
        <v>0</v>
      </c>
      <c r="DB1309" s="82">
        <f t="shared" si="146"/>
        <v>0</v>
      </c>
    </row>
    <row r="1310" spans="98:106" ht="19.5">
      <c r="CT1310" s="182">
        <f>'TABELA UNIFICADA 2024'!E1249</f>
        <v>0</v>
      </c>
      <c r="CU1310" s="23">
        <f>'TABELA UNIFICADA 2024'!F1249</f>
        <v>0</v>
      </c>
      <c r="CV1310" s="79" t="str">
        <f t="shared" si="140"/>
        <v>0</v>
      </c>
      <c r="CW1310" s="78">
        <f t="shared" si="141"/>
        <v>0</v>
      </c>
      <c r="CX1310" s="82">
        <f t="shared" si="142"/>
        <v>0</v>
      </c>
      <c r="CY1310" s="82">
        <f t="shared" si="143"/>
        <v>0</v>
      </c>
      <c r="CZ1310" s="82">
        <f t="shared" si="144"/>
        <v>0</v>
      </c>
      <c r="DA1310" s="82">
        <f t="shared" si="145"/>
        <v>0</v>
      </c>
      <c r="DB1310" s="82">
        <f t="shared" si="146"/>
        <v>0</v>
      </c>
    </row>
    <row r="1311" spans="98:106" ht="19.5">
      <c r="CT1311" s="182">
        <f>'TABELA UNIFICADA 2024'!E1250</f>
        <v>0</v>
      </c>
      <c r="CU1311" s="23">
        <f>'TABELA UNIFICADA 2024'!F1250</f>
        <v>0</v>
      </c>
      <c r="CV1311" s="79" t="str">
        <f t="shared" si="140"/>
        <v>0</v>
      </c>
      <c r="CW1311" s="78">
        <f t="shared" si="141"/>
        <v>0</v>
      </c>
      <c r="CX1311" s="82">
        <f t="shared" si="142"/>
        <v>0</v>
      </c>
      <c r="CY1311" s="82">
        <f t="shared" si="143"/>
        <v>0</v>
      </c>
      <c r="CZ1311" s="82">
        <f t="shared" si="144"/>
        <v>0</v>
      </c>
      <c r="DA1311" s="82">
        <f t="shared" si="145"/>
        <v>0</v>
      </c>
      <c r="DB1311" s="82">
        <f t="shared" si="146"/>
        <v>0</v>
      </c>
    </row>
    <row r="1312" spans="98:106" ht="19.5">
      <c r="CT1312" s="182">
        <f>'TABELA UNIFICADA 2024'!E1251</f>
        <v>0</v>
      </c>
      <c r="CU1312" s="23">
        <f>'TABELA UNIFICADA 2024'!F1251</f>
        <v>0</v>
      </c>
      <c r="CV1312" s="79" t="str">
        <f t="shared" si="140"/>
        <v>0</v>
      </c>
      <c r="CW1312" s="78">
        <f t="shared" si="141"/>
        <v>0</v>
      </c>
      <c r="CX1312" s="82">
        <f t="shared" si="142"/>
        <v>0</v>
      </c>
      <c r="CY1312" s="82">
        <f t="shared" si="143"/>
        <v>0</v>
      </c>
      <c r="CZ1312" s="82">
        <f t="shared" si="144"/>
        <v>0</v>
      </c>
      <c r="DA1312" s="82">
        <f t="shared" si="145"/>
        <v>0</v>
      </c>
      <c r="DB1312" s="82">
        <f t="shared" si="146"/>
        <v>0</v>
      </c>
    </row>
    <row r="1313" spans="98:106" ht="19.5">
      <c r="CT1313" s="182">
        <f>'TABELA UNIFICADA 2024'!E1252</f>
        <v>0</v>
      </c>
      <c r="CU1313" s="23">
        <f>'TABELA UNIFICADA 2024'!F1252</f>
        <v>0</v>
      </c>
      <c r="CV1313" s="79" t="str">
        <f t="shared" si="140"/>
        <v>0</v>
      </c>
      <c r="CW1313" s="78">
        <f t="shared" si="141"/>
        <v>0</v>
      </c>
      <c r="CX1313" s="82">
        <f t="shared" si="142"/>
        <v>0</v>
      </c>
      <c r="CY1313" s="82">
        <f t="shared" si="143"/>
        <v>0</v>
      </c>
      <c r="CZ1313" s="82">
        <f t="shared" si="144"/>
        <v>0</v>
      </c>
      <c r="DA1313" s="82">
        <f t="shared" si="145"/>
        <v>0</v>
      </c>
      <c r="DB1313" s="82">
        <f t="shared" si="146"/>
        <v>0</v>
      </c>
    </row>
    <row r="1314" spans="98:106" ht="19.5">
      <c r="CT1314" s="182">
        <f>'TABELA UNIFICADA 2024'!E1253</f>
        <v>0</v>
      </c>
      <c r="CU1314" s="23">
        <f>'TABELA UNIFICADA 2024'!F1253</f>
        <v>0</v>
      </c>
      <c r="CV1314" s="79" t="str">
        <f t="shared" si="140"/>
        <v>0</v>
      </c>
      <c r="CW1314" s="78">
        <f t="shared" si="141"/>
        <v>0</v>
      </c>
      <c r="CX1314" s="82">
        <f t="shared" si="142"/>
        <v>0</v>
      </c>
      <c r="CY1314" s="82">
        <f t="shared" si="143"/>
        <v>0</v>
      </c>
      <c r="CZ1314" s="82">
        <f t="shared" si="144"/>
        <v>0</v>
      </c>
      <c r="DA1314" s="82">
        <f t="shared" si="145"/>
        <v>0</v>
      </c>
      <c r="DB1314" s="82">
        <f t="shared" si="146"/>
        <v>0</v>
      </c>
    </row>
    <row r="1315" spans="98:106" ht="19.5">
      <c r="CT1315" s="182">
        <f>'TABELA UNIFICADA 2024'!E1254</f>
        <v>0</v>
      </c>
      <c r="CU1315" s="23">
        <f>'TABELA UNIFICADA 2024'!F1254</f>
        <v>0</v>
      </c>
      <c r="CV1315" s="79" t="str">
        <f t="shared" si="140"/>
        <v>0</v>
      </c>
      <c r="CW1315" s="78">
        <f t="shared" si="141"/>
        <v>0</v>
      </c>
      <c r="CX1315" s="82">
        <f t="shared" si="142"/>
        <v>0</v>
      </c>
      <c r="CY1315" s="82">
        <f t="shared" si="143"/>
        <v>0</v>
      </c>
      <c r="CZ1315" s="82">
        <f t="shared" si="144"/>
        <v>0</v>
      </c>
      <c r="DA1315" s="82">
        <f t="shared" si="145"/>
        <v>0</v>
      </c>
      <c r="DB1315" s="82">
        <f t="shared" si="146"/>
        <v>0</v>
      </c>
    </row>
    <row r="1316" spans="98:106" ht="19.5">
      <c r="CT1316" s="182">
        <f>'TABELA UNIFICADA 2024'!E1255</f>
        <v>0</v>
      </c>
      <c r="CU1316" s="23">
        <f>'TABELA UNIFICADA 2024'!F1255</f>
        <v>0</v>
      </c>
      <c r="CV1316" s="79" t="str">
        <f t="shared" si="140"/>
        <v>0</v>
      </c>
      <c r="CW1316" s="78">
        <f t="shared" si="141"/>
        <v>0</v>
      </c>
      <c r="CX1316" s="82">
        <f t="shared" si="142"/>
        <v>0</v>
      </c>
      <c r="CY1316" s="82">
        <f t="shared" si="143"/>
        <v>0</v>
      </c>
      <c r="CZ1316" s="82">
        <f t="shared" si="144"/>
        <v>0</v>
      </c>
      <c r="DA1316" s="82">
        <f t="shared" si="145"/>
        <v>0</v>
      </c>
      <c r="DB1316" s="82">
        <f t="shared" si="146"/>
        <v>0</v>
      </c>
    </row>
    <row r="1317" spans="98:106" ht="19.5">
      <c r="CT1317" s="182">
        <f>'TABELA UNIFICADA 2024'!E1256</f>
        <v>0</v>
      </c>
      <c r="CU1317" s="23">
        <f>'TABELA UNIFICADA 2024'!F1256</f>
        <v>0</v>
      </c>
      <c r="CV1317" s="79" t="str">
        <f t="shared" ref="CV1317:CV1380" si="147">IF(CU1317&lt;&gt;0,(IF(AND(CU1317&lt;=10,ISBLANK(CU1317)=FALSE),"AA",IF(AND(CU1317&gt;10,CU1317&lt;=59),"BB",IF(AND(CU1317&gt;59,CU1317&lt;=99),"CC",IF(CU1317&gt;99,"DD","-"))))),"0")</f>
        <v>0</v>
      </c>
      <c r="CW1317" s="78">
        <f t="shared" ref="CW1317:CW1380" si="148">IF(CU1317&lt;&gt;0,(IF(AND(CT1317&lt;23,ISBLANK(CT1317)=FALSE),"A",IF(AND(CT1317&gt;=23,CT1317&lt;31),"B",IF(AND(CT1317&gt;=31,CT1317&lt;39),"C",IF(AND(CT1317&gt;=39,CT1317&lt;=45),"D",IF(CT1317&gt;45,"E","-")))))),0)</f>
        <v>0</v>
      </c>
      <c r="CX1317" s="82">
        <f t="shared" ref="CX1317:CX1380" si="149">(IF(CV1317="AA",IF(CW1317="A",VLOOKUP(CW1317,$B$2:$F$6,2,1),IF(CW1317="B",VLOOKUP(CW1317,$B$2:$F$6,2,1),IF(CW1317="C",VLOOKUP(CW1317,$B$2:$F$6,2,1),IF(CW1317="D",VLOOKUP(CW1317,$B$2:$F$6,2,1),IF(CW1317="E",VLOOKUP(CW1317,$B$2:$F$6,2,1),"-"))))),IF(CV1317="BB",IF(CW1317="A",VLOOKUP(CW1317,$B$8:$F$12,2,1),IF(CW1317="B",VLOOKUP(CW1317,$B$8:$F$12,2,1),IF(CW1317="C",VLOOKUP(CW1317,$B$8:$F$12,2,1),IF(CW1317="D",VLOOKUP(CW1317,$B$8:$F$12,2,1),IF(CW1317="E",VLOOKUP(CW1317,$B$8:$F$12,2,1),"-"))))),IF(CV1317="CC",IF(CW1317="A",VLOOKUP(CW1317,$B$14:$F$18,2,1),IF(CW1317="B",VLOOKUP(CW1317,$B$14:$F$18,2,1),IF(CW1317="C",VLOOKUP(CW1317,$B$14:$F$18,2,1),IF(CW1317="D",VLOOKUP(CW1317,$B$14:$F$18,2,1),IF(CW1317="E",VLOOKUP(CW1317,$B$14:$F$18,2,1),"-"))))),IF(CV1317="DD",IF(CW1317="A",VLOOKUP(CW1317,$B$20:$F$24,2,1),IF(CW1317="B",VLOOKUP(CW1317,$B$20:$F$24,2,1),IF(CW1317="C",VLOOKUP(CW1317,$B$20:$F$24,2,1),IF(CW1317="D",VLOOKUP(CW1317,$B$20:$F$24,2,1),IF(CW1317="E",VLOOKUP(CW1317,$B$20:$F$24,2,1),0))))),0)))))</f>
        <v>0</v>
      </c>
      <c r="CY1317" s="82">
        <f t="shared" ref="CY1317:CY1380" si="150">(IF(CV1317="AA",IF(CW1317="A",VLOOKUP(CW1317,$B$2:$F$6,3,1),IF(CW1317="B",VLOOKUP(CW1317,$B$2:$F$6,3,1),IF(CW1317="C",VLOOKUP(CW1317,$B$2:$F$6,3,1),IF(CW1317="D",VLOOKUP(CW1317,$B$2:$F$6,3,1),IF(CW1317="E",VLOOKUP(CW1317,$B$2:$F$6,3,1),"-"))))),IF(CV1317="BB",IF(CW1317="A",VLOOKUP(CW1317,$B$8:$F$12,3,1),IF(CW1317="B",VLOOKUP(CW1317,$B$8:$F$12,3,1),IF(CW1317="C",VLOOKUP(CW1317,$B$8:$F$12,3,1),IF(CW1317="D",VLOOKUP(CW1317,$B$8:$F$12,3,1),IF(CW1317="E",VLOOKUP(CW1317,$B$8:$F$12,3,1),"-"))))),IF(CV1317="CC",IF(CW1317="A",VLOOKUP(CW1317,$B$14:$F$18,3,1),IF(CW1317="B",VLOOKUP(CW1317,$B$14:$F$18,3,1),IF(CW1317="C",VLOOKUP(CW1317,$B$14:$F$18,3,1),IF(CW1317="D",VLOOKUP(CW1317,$B$14:$F$18,3,1),IF(CW1317="E",VLOOKUP(CW1317,$B$14:$F$18,3,1),"-"))))),IF(CV1317="DD",IF(CW1317="A",VLOOKUP(CW1317,$B$20:$F$24,3,1),IF(CW1317="B",VLOOKUP(CW1317,$B$20:$F$24,3,1),IF(CW1317="C",VLOOKUP(CW1317,$B$20:$F$24,3,1),IF(CW1317="D",VLOOKUP(CW1317,$B$20:$F$24,3,1),IF(CW1317="E",VLOOKUP(CW1317,$B$20:$F$24,3,1),0))))),0)))))</f>
        <v>0</v>
      </c>
      <c r="CZ1317" s="82">
        <f t="shared" ref="CZ1317:CZ1380" si="151">(IF(CV1317="AA",IF(CW1317="A",VLOOKUP(CW1317,$B$2:$F$6,4,1),IF(CW1317="B",VLOOKUP(CW1317,$B$2:$F$6,4,1),IF(CW1317="C",VLOOKUP(CW1317,$B$2:$F$6,4,1),IF(CW1317="D",VLOOKUP(CW1317,$B$2:$F$6,4,1),IF(CW1317="E",VLOOKUP(CW1317,$B$2:$F$6,4,1),"-"))))),IF(CV1317="BB",IF(CW1317="A",VLOOKUP(CW1317,$B$8:$F$12,4,1),IF(CW1317="B",VLOOKUP(CW1317,$B$8:$F$12,4,1),IF(CW1317="C",VLOOKUP(CW1317,$B$8:$F$12,4,1),IF(CW1317="D",VLOOKUP(CW1317,$B$8:$F$12,4,1),IF(CW1317="E",VLOOKUP(CW1317,$B$8:$F$12,4,1),"-"))))),IF(CV1317="CC",IF(CW1317="A",VLOOKUP(CW1317,$B$14:$F$18,4,1),IF(CW1317="B",VLOOKUP(CW1317,$B$14:$F$18,4,1),IF(CW1317="C",VLOOKUP(CW1317,$B$14:$F$18,4,1),IF(CW1317="D",VLOOKUP(CW1317,$B$14:$F$18,4,1),IF(CW1317="E",VLOOKUP(CW1317,$B$14:$F$18,4,1),"-"))))),IF(CV1317="DD",IF(CW1317="A",VLOOKUP(CW1317,$B$20:$F$24,4,1),IF(CW1317="B",VLOOKUP(CW1317,$B$20:$F$24,4,1),IF(CW1317="C",VLOOKUP(CW1317,$B$20:$F$24,4,1),IF(CW1317="D",VLOOKUP(CW1317,$B$20:$F$24,4,1),IF(CW1317="E",VLOOKUP(CW1317,$B$20:$F$24,4,1),0))))),0)))))</f>
        <v>0</v>
      </c>
      <c r="DA1317" s="82">
        <f t="shared" ref="DA1317:DA1380" si="152">(IF(CV1317="AA",IF(CW1317="A",VLOOKUP(CW1317,$B$2:$F$6,5,1),IF(CW1317="B",VLOOKUP(CW1317,$B$2:$F$6,5,1),IF(CW1317="C",VLOOKUP(CW1317,$B$2:$F$6,5,1),IF(CW1317="D",VLOOKUP(CW1317,$B$2:$F$6,5,1),IF(CW1317="E",VLOOKUP(CW1317,$B$2:$F$6,5,1),1))))),IF(CV1317="BB",IF(CW1317="A",VLOOKUP(CW1317,$B$8:$F$12,5,1),IF(CW1317="B",VLOOKUP(CW1317,$B$8:$F$12,5,1),IF(CW1317="C",VLOOKUP(CW1317,$B$8:$F$12,5,1),IF(CW1317="D",VLOOKUP(CW1317,$B$8:$F$12,5,1),IF(CW1317="E",VLOOKUP(CW1317,$B$8:$F$12,5,1),1))))),IF(CV1317="CC",IF(CW1317="A",VLOOKUP(CW1317,$B$14:$F$18,5,1),IF(CW1317="B",VLOOKUP(CW1317,$B$14:$F$18,5,1),IF(CW1317="C",VLOOKUP(CW1317,$B$14:$F$18,5,1),IF(CW1317="D",VLOOKUP(CW1317,$B$14:$F$18,5,1),IF(CW1317="E",VLOOKUP(CW1317,$B$14:$F$18,5,1),1))))),IF(CV1317="DD",IF(CW1317="A",VLOOKUP(CW1317,$B$20:$F$24,5,1),IF(CW1317="B",VLOOKUP(CW1317,$B$20:$F$24,5,1),IF(CW1317="C",VLOOKUP(CW1317,$B$20:$F$24,5,1),IF(CW1317="D",VLOOKUP(CW1317,$B$20:$F$24,5,1),IF(CW1317="E",VLOOKUP(CW1317,$B$20:$F$24,5,1),1))))),0)))))</f>
        <v>0</v>
      </c>
      <c r="DB1317" s="82">
        <f t="shared" ref="DB1317:DB1380" si="153">SUM(CX1317:DA1317)</f>
        <v>0</v>
      </c>
    </row>
    <row r="1318" spans="98:106" ht="19.5">
      <c r="CT1318" s="182">
        <f>'TABELA UNIFICADA 2024'!E1257</f>
        <v>0</v>
      </c>
      <c r="CU1318" s="23">
        <f>'TABELA UNIFICADA 2024'!F1257</f>
        <v>0</v>
      </c>
      <c r="CV1318" s="79" t="str">
        <f t="shared" si="147"/>
        <v>0</v>
      </c>
      <c r="CW1318" s="78">
        <f t="shared" si="148"/>
        <v>0</v>
      </c>
      <c r="CX1318" s="82">
        <f t="shared" si="149"/>
        <v>0</v>
      </c>
      <c r="CY1318" s="82">
        <f t="shared" si="150"/>
        <v>0</v>
      </c>
      <c r="CZ1318" s="82">
        <f t="shared" si="151"/>
        <v>0</v>
      </c>
      <c r="DA1318" s="82">
        <f t="shared" si="152"/>
        <v>0</v>
      </c>
      <c r="DB1318" s="82">
        <f t="shared" si="153"/>
        <v>0</v>
      </c>
    </row>
    <row r="1319" spans="98:106" ht="19.5">
      <c r="CT1319" s="182">
        <f>'TABELA UNIFICADA 2024'!E1258</f>
        <v>0</v>
      </c>
      <c r="CU1319" s="23">
        <f>'TABELA UNIFICADA 2024'!F1258</f>
        <v>0</v>
      </c>
      <c r="CV1319" s="79" t="str">
        <f t="shared" si="147"/>
        <v>0</v>
      </c>
      <c r="CW1319" s="78">
        <f t="shared" si="148"/>
        <v>0</v>
      </c>
      <c r="CX1319" s="82">
        <f t="shared" si="149"/>
        <v>0</v>
      </c>
      <c r="CY1319" s="82">
        <f t="shared" si="150"/>
        <v>0</v>
      </c>
      <c r="CZ1319" s="82">
        <f t="shared" si="151"/>
        <v>0</v>
      </c>
      <c r="DA1319" s="82">
        <f t="shared" si="152"/>
        <v>0</v>
      </c>
      <c r="DB1319" s="82">
        <f t="shared" si="153"/>
        <v>0</v>
      </c>
    </row>
    <row r="1320" spans="98:106" ht="19.5">
      <c r="CT1320" s="182">
        <f>'TABELA UNIFICADA 2024'!E1259</f>
        <v>0</v>
      </c>
      <c r="CU1320" s="23">
        <f>'TABELA UNIFICADA 2024'!F1259</f>
        <v>0</v>
      </c>
      <c r="CV1320" s="79" t="str">
        <f t="shared" si="147"/>
        <v>0</v>
      </c>
      <c r="CW1320" s="78">
        <f t="shared" si="148"/>
        <v>0</v>
      </c>
      <c r="CX1320" s="82">
        <f t="shared" si="149"/>
        <v>0</v>
      </c>
      <c r="CY1320" s="82">
        <f t="shared" si="150"/>
        <v>0</v>
      </c>
      <c r="CZ1320" s="82">
        <f t="shared" si="151"/>
        <v>0</v>
      </c>
      <c r="DA1320" s="82">
        <f t="shared" si="152"/>
        <v>0</v>
      </c>
      <c r="DB1320" s="82">
        <f t="shared" si="153"/>
        <v>0</v>
      </c>
    </row>
    <row r="1321" spans="98:106" ht="19.5">
      <c r="CT1321" s="182">
        <f>'TABELA UNIFICADA 2024'!E1260</f>
        <v>0</v>
      </c>
      <c r="CU1321" s="23">
        <f>'TABELA UNIFICADA 2024'!F1260</f>
        <v>0</v>
      </c>
      <c r="CV1321" s="79" t="str">
        <f t="shared" si="147"/>
        <v>0</v>
      </c>
      <c r="CW1321" s="78">
        <f t="shared" si="148"/>
        <v>0</v>
      </c>
      <c r="CX1321" s="82">
        <f t="shared" si="149"/>
        <v>0</v>
      </c>
      <c r="CY1321" s="82">
        <f t="shared" si="150"/>
        <v>0</v>
      </c>
      <c r="CZ1321" s="82">
        <f t="shared" si="151"/>
        <v>0</v>
      </c>
      <c r="DA1321" s="82">
        <f t="shared" si="152"/>
        <v>0</v>
      </c>
      <c r="DB1321" s="82">
        <f t="shared" si="153"/>
        <v>0</v>
      </c>
    </row>
    <row r="1322" spans="98:106" ht="19.5">
      <c r="CT1322" s="182">
        <f>'TABELA UNIFICADA 2024'!E1261</f>
        <v>0</v>
      </c>
      <c r="CU1322" s="23">
        <f>'TABELA UNIFICADA 2024'!F1261</f>
        <v>0</v>
      </c>
      <c r="CV1322" s="79" t="str">
        <f t="shared" si="147"/>
        <v>0</v>
      </c>
      <c r="CW1322" s="78">
        <f t="shared" si="148"/>
        <v>0</v>
      </c>
      <c r="CX1322" s="82">
        <f t="shared" si="149"/>
        <v>0</v>
      </c>
      <c r="CY1322" s="82">
        <f t="shared" si="150"/>
        <v>0</v>
      </c>
      <c r="CZ1322" s="82">
        <f t="shared" si="151"/>
        <v>0</v>
      </c>
      <c r="DA1322" s="82">
        <f t="shared" si="152"/>
        <v>0</v>
      </c>
      <c r="DB1322" s="82">
        <f t="shared" si="153"/>
        <v>0</v>
      </c>
    </row>
    <row r="1323" spans="98:106" ht="19.5">
      <c r="CT1323" s="182">
        <f>'TABELA UNIFICADA 2024'!E1262</f>
        <v>0</v>
      </c>
      <c r="CU1323" s="23">
        <f>'TABELA UNIFICADA 2024'!F1262</f>
        <v>0</v>
      </c>
      <c r="CV1323" s="79" t="str">
        <f t="shared" si="147"/>
        <v>0</v>
      </c>
      <c r="CW1323" s="78">
        <f t="shared" si="148"/>
        <v>0</v>
      </c>
      <c r="CX1323" s="82">
        <f t="shared" si="149"/>
        <v>0</v>
      </c>
      <c r="CY1323" s="82">
        <f t="shared" si="150"/>
        <v>0</v>
      </c>
      <c r="CZ1323" s="82">
        <f t="shared" si="151"/>
        <v>0</v>
      </c>
      <c r="DA1323" s="82">
        <f t="shared" si="152"/>
        <v>0</v>
      </c>
      <c r="DB1323" s="82">
        <f t="shared" si="153"/>
        <v>0</v>
      </c>
    </row>
    <row r="1324" spans="98:106" ht="19.5">
      <c r="CT1324" s="182">
        <f>'TABELA UNIFICADA 2024'!E1263</f>
        <v>0</v>
      </c>
      <c r="CU1324" s="23">
        <f>'TABELA UNIFICADA 2024'!F1263</f>
        <v>0</v>
      </c>
      <c r="CV1324" s="79" t="str">
        <f t="shared" si="147"/>
        <v>0</v>
      </c>
      <c r="CW1324" s="78">
        <f t="shared" si="148"/>
        <v>0</v>
      </c>
      <c r="CX1324" s="82">
        <f t="shared" si="149"/>
        <v>0</v>
      </c>
      <c r="CY1324" s="82">
        <f t="shared" si="150"/>
        <v>0</v>
      </c>
      <c r="CZ1324" s="82">
        <f t="shared" si="151"/>
        <v>0</v>
      </c>
      <c r="DA1324" s="82">
        <f t="shared" si="152"/>
        <v>0</v>
      </c>
      <c r="DB1324" s="82">
        <f t="shared" si="153"/>
        <v>0</v>
      </c>
    </row>
    <row r="1325" spans="98:106" ht="19.5">
      <c r="CT1325" s="182">
        <f>'TABELA UNIFICADA 2024'!E1264</f>
        <v>0</v>
      </c>
      <c r="CU1325" s="23">
        <f>'TABELA UNIFICADA 2024'!F1264</f>
        <v>0</v>
      </c>
      <c r="CV1325" s="79" t="str">
        <f t="shared" si="147"/>
        <v>0</v>
      </c>
      <c r="CW1325" s="78">
        <f t="shared" si="148"/>
        <v>0</v>
      </c>
      <c r="CX1325" s="82">
        <f t="shared" si="149"/>
        <v>0</v>
      </c>
      <c r="CY1325" s="82">
        <f t="shared" si="150"/>
        <v>0</v>
      </c>
      <c r="CZ1325" s="82">
        <f t="shared" si="151"/>
        <v>0</v>
      </c>
      <c r="DA1325" s="82">
        <f t="shared" si="152"/>
        <v>0</v>
      </c>
      <c r="DB1325" s="82">
        <f t="shared" si="153"/>
        <v>0</v>
      </c>
    </row>
    <row r="1326" spans="98:106" ht="19.5">
      <c r="CT1326" s="182">
        <f>'TABELA UNIFICADA 2024'!E1265</f>
        <v>0</v>
      </c>
      <c r="CU1326" s="23">
        <f>'TABELA UNIFICADA 2024'!F1265</f>
        <v>0</v>
      </c>
      <c r="CV1326" s="79" t="str">
        <f t="shared" si="147"/>
        <v>0</v>
      </c>
      <c r="CW1326" s="78">
        <f t="shared" si="148"/>
        <v>0</v>
      </c>
      <c r="CX1326" s="82">
        <f t="shared" si="149"/>
        <v>0</v>
      </c>
      <c r="CY1326" s="82">
        <f t="shared" si="150"/>
        <v>0</v>
      </c>
      <c r="CZ1326" s="82">
        <f t="shared" si="151"/>
        <v>0</v>
      </c>
      <c r="DA1326" s="82">
        <f t="shared" si="152"/>
        <v>0</v>
      </c>
      <c r="DB1326" s="82">
        <f t="shared" si="153"/>
        <v>0</v>
      </c>
    </row>
    <row r="1327" spans="98:106" ht="19.5">
      <c r="CT1327" s="182">
        <f>'TABELA UNIFICADA 2024'!E1266</f>
        <v>0</v>
      </c>
      <c r="CU1327" s="23">
        <f>'TABELA UNIFICADA 2024'!F1266</f>
        <v>0</v>
      </c>
      <c r="CV1327" s="79" t="str">
        <f t="shared" si="147"/>
        <v>0</v>
      </c>
      <c r="CW1327" s="78">
        <f t="shared" si="148"/>
        <v>0</v>
      </c>
      <c r="CX1327" s="82">
        <f t="shared" si="149"/>
        <v>0</v>
      </c>
      <c r="CY1327" s="82">
        <f t="shared" si="150"/>
        <v>0</v>
      </c>
      <c r="CZ1327" s="82">
        <f t="shared" si="151"/>
        <v>0</v>
      </c>
      <c r="DA1327" s="82">
        <f t="shared" si="152"/>
        <v>0</v>
      </c>
      <c r="DB1327" s="82">
        <f t="shared" si="153"/>
        <v>0</v>
      </c>
    </row>
    <row r="1328" spans="98:106" ht="19.5">
      <c r="CT1328" s="182">
        <f>'TABELA UNIFICADA 2024'!E1267</f>
        <v>0</v>
      </c>
      <c r="CU1328" s="23">
        <f>'TABELA UNIFICADA 2024'!F1267</f>
        <v>0</v>
      </c>
      <c r="CV1328" s="79" t="str">
        <f t="shared" si="147"/>
        <v>0</v>
      </c>
      <c r="CW1328" s="78">
        <f t="shared" si="148"/>
        <v>0</v>
      </c>
      <c r="CX1328" s="82">
        <f t="shared" si="149"/>
        <v>0</v>
      </c>
      <c r="CY1328" s="82">
        <f t="shared" si="150"/>
        <v>0</v>
      </c>
      <c r="CZ1328" s="82">
        <f t="shared" si="151"/>
        <v>0</v>
      </c>
      <c r="DA1328" s="82">
        <f t="shared" si="152"/>
        <v>0</v>
      </c>
      <c r="DB1328" s="82">
        <f t="shared" si="153"/>
        <v>0</v>
      </c>
    </row>
    <row r="1329" spans="98:106" ht="19.5">
      <c r="CT1329" s="182">
        <f>'TABELA UNIFICADA 2024'!E1268</f>
        <v>0</v>
      </c>
      <c r="CU1329" s="23">
        <f>'TABELA UNIFICADA 2024'!F1268</f>
        <v>0</v>
      </c>
      <c r="CV1329" s="79" t="str">
        <f t="shared" si="147"/>
        <v>0</v>
      </c>
      <c r="CW1329" s="78">
        <f t="shared" si="148"/>
        <v>0</v>
      </c>
      <c r="CX1329" s="82">
        <f t="shared" si="149"/>
        <v>0</v>
      </c>
      <c r="CY1329" s="82">
        <f t="shared" si="150"/>
        <v>0</v>
      </c>
      <c r="CZ1329" s="82">
        <f t="shared" si="151"/>
        <v>0</v>
      </c>
      <c r="DA1329" s="82">
        <f t="shared" si="152"/>
        <v>0</v>
      </c>
      <c r="DB1329" s="82">
        <f t="shared" si="153"/>
        <v>0</v>
      </c>
    </row>
    <row r="1330" spans="98:106" ht="19.5">
      <c r="CT1330" s="182">
        <f>'TABELA UNIFICADA 2024'!E1269</f>
        <v>0</v>
      </c>
      <c r="CU1330" s="23">
        <f>'TABELA UNIFICADA 2024'!F1269</f>
        <v>0</v>
      </c>
      <c r="CV1330" s="79" t="str">
        <f t="shared" si="147"/>
        <v>0</v>
      </c>
      <c r="CW1330" s="78">
        <f t="shared" si="148"/>
        <v>0</v>
      </c>
      <c r="CX1330" s="82">
        <f t="shared" si="149"/>
        <v>0</v>
      </c>
      <c r="CY1330" s="82">
        <f t="shared" si="150"/>
        <v>0</v>
      </c>
      <c r="CZ1330" s="82">
        <f t="shared" si="151"/>
        <v>0</v>
      </c>
      <c r="DA1330" s="82">
        <f t="shared" si="152"/>
        <v>0</v>
      </c>
      <c r="DB1330" s="82">
        <f t="shared" si="153"/>
        <v>0</v>
      </c>
    </row>
    <row r="1331" spans="98:106" ht="19.5">
      <c r="CT1331" s="182">
        <f>'TABELA UNIFICADA 2024'!E1270</f>
        <v>0</v>
      </c>
      <c r="CU1331" s="23">
        <f>'TABELA UNIFICADA 2024'!F1270</f>
        <v>0</v>
      </c>
      <c r="CV1331" s="79" t="str">
        <f t="shared" si="147"/>
        <v>0</v>
      </c>
      <c r="CW1331" s="78">
        <f t="shared" si="148"/>
        <v>0</v>
      </c>
      <c r="CX1331" s="82">
        <f t="shared" si="149"/>
        <v>0</v>
      </c>
      <c r="CY1331" s="82">
        <f t="shared" si="150"/>
        <v>0</v>
      </c>
      <c r="CZ1331" s="82">
        <f t="shared" si="151"/>
        <v>0</v>
      </c>
      <c r="DA1331" s="82">
        <f t="shared" si="152"/>
        <v>0</v>
      </c>
      <c r="DB1331" s="82">
        <f t="shared" si="153"/>
        <v>0</v>
      </c>
    </row>
    <row r="1332" spans="98:106" ht="19.5">
      <c r="CT1332" s="182">
        <f>'TABELA UNIFICADA 2024'!E1271</f>
        <v>0</v>
      </c>
      <c r="CU1332" s="23">
        <f>'TABELA UNIFICADA 2024'!F1271</f>
        <v>0</v>
      </c>
      <c r="CV1332" s="79" t="str">
        <f t="shared" si="147"/>
        <v>0</v>
      </c>
      <c r="CW1332" s="78">
        <f t="shared" si="148"/>
        <v>0</v>
      </c>
      <c r="CX1332" s="82">
        <f t="shared" si="149"/>
        <v>0</v>
      </c>
      <c r="CY1332" s="82">
        <f t="shared" si="150"/>
        <v>0</v>
      </c>
      <c r="CZ1332" s="82">
        <f t="shared" si="151"/>
        <v>0</v>
      </c>
      <c r="DA1332" s="82">
        <f t="shared" si="152"/>
        <v>0</v>
      </c>
      <c r="DB1332" s="82">
        <f t="shared" si="153"/>
        <v>0</v>
      </c>
    </row>
    <row r="1333" spans="98:106" ht="19.5">
      <c r="CT1333" s="182">
        <f>'TABELA UNIFICADA 2024'!E1272</f>
        <v>0</v>
      </c>
      <c r="CU1333" s="23">
        <f>'TABELA UNIFICADA 2024'!F1272</f>
        <v>0</v>
      </c>
      <c r="CV1333" s="79" t="str">
        <f t="shared" si="147"/>
        <v>0</v>
      </c>
      <c r="CW1333" s="78">
        <f t="shared" si="148"/>
        <v>0</v>
      </c>
      <c r="CX1333" s="82">
        <f t="shared" si="149"/>
        <v>0</v>
      </c>
      <c r="CY1333" s="82">
        <f t="shared" si="150"/>
        <v>0</v>
      </c>
      <c r="CZ1333" s="82">
        <f t="shared" si="151"/>
        <v>0</v>
      </c>
      <c r="DA1333" s="82">
        <f t="shared" si="152"/>
        <v>0</v>
      </c>
      <c r="DB1333" s="82">
        <f t="shared" si="153"/>
        <v>0</v>
      </c>
    </row>
    <row r="1334" spans="98:106" ht="19.5">
      <c r="CT1334" s="182">
        <f>'TABELA UNIFICADA 2024'!E1273</f>
        <v>0</v>
      </c>
      <c r="CU1334" s="23">
        <f>'TABELA UNIFICADA 2024'!F1273</f>
        <v>0</v>
      </c>
      <c r="CV1334" s="79" t="str">
        <f t="shared" si="147"/>
        <v>0</v>
      </c>
      <c r="CW1334" s="78">
        <f t="shared" si="148"/>
        <v>0</v>
      </c>
      <c r="CX1334" s="82">
        <f t="shared" si="149"/>
        <v>0</v>
      </c>
      <c r="CY1334" s="82">
        <f t="shared" si="150"/>
        <v>0</v>
      </c>
      <c r="CZ1334" s="82">
        <f t="shared" si="151"/>
        <v>0</v>
      </c>
      <c r="DA1334" s="82">
        <f t="shared" si="152"/>
        <v>0</v>
      </c>
      <c r="DB1334" s="82">
        <f t="shared" si="153"/>
        <v>0</v>
      </c>
    </row>
    <row r="1335" spans="98:106" ht="19.5">
      <c r="CT1335" s="182">
        <f>'TABELA UNIFICADA 2024'!E1274</f>
        <v>0</v>
      </c>
      <c r="CU1335" s="23">
        <f>'TABELA UNIFICADA 2024'!F1274</f>
        <v>0</v>
      </c>
      <c r="CV1335" s="79" t="str">
        <f t="shared" si="147"/>
        <v>0</v>
      </c>
      <c r="CW1335" s="78">
        <f t="shared" si="148"/>
        <v>0</v>
      </c>
      <c r="CX1335" s="82">
        <f t="shared" si="149"/>
        <v>0</v>
      </c>
      <c r="CY1335" s="82">
        <f t="shared" si="150"/>
        <v>0</v>
      </c>
      <c r="CZ1335" s="82">
        <f t="shared" si="151"/>
        <v>0</v>
      </c>
      <c r="DA1335" s="82">
        <f t="shared" si="152"/>
        <v>0</v>
      </c>
      <c r="DB1335" s="82">
        <f t="shared" si="153"/>
        <v>0</v>
      </c>
    </row>
    <row r="1336" spans="98:106" ht="19.5">
      <c r="CT1336" s="182">
        <f>'TABELA UNIFICADA 2024'!E1275</f>
        <v>0</v>
      </c>
      <c r="CU1336" s="23">
        <f>'TABELA UNIFICADA 2024'!F1275</f>
        <v>0</v>
      </c>
      <c r="CV1336" s="79" t="str">
        <f t="shared" si="147"/>
        <v>0</v>
      </c>
      <c r="CW1336" s="78">
        <f t="shared" si="148"/>
        <v>0</v>
      </c>
      <c r="CX1336" s="82">
        <f t="shared" si="149"/>
        <v>0</v>
      </c>
      <c r="CY1336" s="82">
        <f t="shared" si="150"/>
        <v>0</v>
      </c>
      <c r="CZ1336" s="82">
        <f t="shared" si="151"/>
        <v>0</v>
      </c>
      <c r="DA1336" s="82">
        <f t="shared" si="152"/>
        <v>0</v>
      </c>
      <c r="DB1336" s="82">
        <f t="shared" si="153"/>
        <v>0</v>
      </c>
    </row>
    <row r="1337" spans="98:106" ht="19.5">
      <c r="CT1337" s="182">
        <f>'TABELA UNIFICADA 2024'!E1276</f>
        <v>0</v>
      </c>
      <c r="CU1337" s="23">
        <f>'TABELA UNIFICADA 2024'!F1276</f>
        <v>0</v>
      </c>
      <c r="CV1337" s="79" t="str">
        <f t="shared" si="147"/>
        <v>0</v>
      </c>
      <c r="CW1337" s="78">
        <f t="shared" si="148"/>
        <v>0</v>
      </c>
      <c r="CX1337" s="82">
        <f t="shared" si="149"/>
        <v>0</v>
      </c>
      <c r="CY1337" s="82">
        <f t="shared" si="150"/>
        <v>0</v>
      </c>
      <c r="CZ1337" s="82">
        <f t="shared" si="151"/>
        <v>0</v>
      </c>
      <c r="DA1337" s="82">
        <f t="shared" si="152"/>
        <v>0</v>
      </c>
      <c r="DB1337" s="82">
        <f t="shared" si="153"/>
        <v>0</v>
      </c>
    </row>
    <row r="1338" spans="98:106" ht="19.5">
      <c r="CT1338" s="182">
        <f>'TABELA UNIFICADA 2024'!E1277</f>
        <v>0</v>
      </c>
      <c r="CU1338" s="23">
        <f>'TABELA UNIFICADA 2024'!F1277</f>
        <v>0</v>
      </c>
      <c r="CV1338" s="79" t="str">
        <f t="shared" si="147"/>
        <v>0</v>
      </c>
      <c r="CW1338" s="78">
        <f t="shared" si="148"/>
        <v>0</v>
      </c>
      <c r="CX1338" s="82">
        <f t="shared" si="149"/>
        <v>0</v>
      </c>
      <c r="CY1338" s="82">
        <f t="shared" si="150"/>
        <v>0</v>
      </c>
      <c r="CZ1338" s="82">
        <f t="shared" si="151"/>
        <v>0</v>
      </c>
      <c r="DA1338" s="82">
        <f t="shared" si="152"/>
        <v>0</v>
      </c>
      <c r="DB1338" s="82">
        <f t="shared" si="153"/>
        <v>0</v>
      </c>
    </row>
    <row r="1339" spans="98:106" ht="19.5">
      <c r="CT1339" s="182">
        <f>'TABELA UNIFICADA 2024'!E1278</f>
        <v>0</v>
      </c>
      <c r="CU1339" s="23">
        <f>'TABELA UNIFICADA 2024'!F1278</f>
        <v>0</v>
      </c>
      <c r="CV1339" s="79" t="str">
        <f t="shared" si="147"/>
        <v>0</v>
      </c>
      <c r="CW1339" s="78">
        <f t="shared" si="148"/>
        <v>0</v>
      </c>
      <c r="CX1339" s="82">
        <f t="shared" si="149"/>
        <v>0</v>
      </c>
      <c r="CY1339" s="82">
        <f t="shared" si="150"/>
        <v>0</v>
      </c>
      <c r="CZ1339" s="82">
        <f t="shared" si="151"/>
        <v>0</v>
      </c>
      <c r="DA1339" s="82">
        <f t="shared" si="152"/>
        <v>0</v>
      </c>
      <c r="DB1339" s="82">
        <f t="shared" si="153"/>
        <v>0</v>
      </c>
    </row>
    <row r="1340" spans="98:106" ht="19.5">
      <c r="CT1340" s="182">
        <f>'TABELA UNIFICADA 2024'!E1279</f>
        <v>0</v>
      </c>
      <c r="CU1340" s="23">
        <f>'TABELA UNIFICADA 2024'!F1279</f>
        <v>0</v>
      </c>
      <c r="CV1340" s="79" t="str">
        <f t="shared" si="147"/>
        <v>0</v>
      </c>
      <c r="CW1340" s="78">
        <f t="shared" si="148"/>
        <v>0</v>
      </c>
      <c r="CX1340" s="82">
        <f t="shared" si="149"/>
        <v>0</v>
      </c>
      <c r="CY1340" s="82">
        <f t="shared" si="150"/>
        <v>0</v>
      </c>
      <c r="CZ1340" s="82">
        <f t="shared" si="151"/>
        <v>0</v>
      </c>
      <c r="DA1340" s="82">
        <f t="shared" si="152"/>
        <v>0</v>
      </c>
      <c r="DB1340" s="82">
        <f t="shared" si="153"/>
        <v>0</v>
      </c>
    </row>
    <row r="1341" spans="98:106" ht="19.5">
      <c r="CT1341" s="182">
        <f>'TABELA UNIFICADA 2024'!E1280</f>
        <v>0</v>
      </c>
      <c r="CU1341" s="23">
        <f>'TABELA UNIFICADA 2024'!F1280</f>
        <v>0</v>
      </c>
      <c r="CV1341" s="79" t="str">
        <f t="shared" si="147"/>
        <v>0</v>
      </c>
      <c r="CW1341" s="78">
        <f t="shared" si="148"/>
        <v>0</v>
      </c>
      <c r="CX1341" s="82">
        <f t="shared" si="149"/>
        <v>0</v>
      </c>
      <c r="CY1341" s="82">
        <f t="shared" si="150"/>
        <v>0</v>
      </c>
      <c r="CZ1341" s="82">
        <f t="shared" si="151"/>
        <v>0</v>
      </c>
      <c r="DA1341" s="82">
        <f t="shared" si="152"/>
        <v>0</v>
      </c>
      <c r="DB1341" s="82">
        <f t="shared" si="153"/>
        <v>0</v>
      </c>
    </row>
    <row r="1342" spans="98:106" ht="19.5">
      <c r="CT1342" s="182">
        <f>'TABELA UNIFICADA 2024'!E1281</f>
        <v>0</v>
      </c>
      <c r="CU1342" s="23">
        <f>'TABELA UNIFICADA 2024'!F1281</f>
        <v>0</v>
      </c>
      <c r="CV1342" s="79" t="str">
        <f t="shared" si="147"/>
        <v>0</v>
      </c>
      <c r="CW1342" s="78">
        <f t="shared" si="148"/>
        <v>0</v>
      </c>
      <c r="CX1342" s="82">
        <f t="shared" si="149"/>
        <v>0</v>
      </c>
      <c r="CY1342" s="82">
        <f t="shared" si="150"/>
        <v>0</v>
      </c>
      <c r="CZ1342" s="82">
        <f t="shared" si="151"/>
        <v>0</v>
      </c>
      <c r="DA1342" s="82">
        <f t="shared" si="152"/>
        <v>0</v>
      </c>
      <c r="DB1342" s="82">
        <f t="shared" si="153"/>
        <v>0</v>
      </c>
    </row>
    <row r="1343" spans="98:106" ht="19.5">
      <c r="CT1343" s="182">
        <f>'TABELA UNIFICADA 2024'!E1282</f>
        <v>0</v>
      </c>
      <c r="CU1343" s="23">
        <f>'TABELA UNIFICADA 2024'!F1282</f>
        <v>0</v>
      </c>
      <c r="CV1343" s="79" t="str">
        <f t="shared" si="147"/>
        <v>0</v>
      </c>
      <c r="CW1343" s="78">
        <f t="shared" si="148"/>
        <v>0</v>
      </c>
      <c r="CX1343" s="82">
        <f t="shared" si="149"/>
        <v>0</v>
      </c>
      <c r="CY1343" s="82">
        <f t="shared" si="150"/>
        <v>0</v>
      </c>
      <c r="CZ1343" s="82">
        <f t="shared" si="151"/>
        <v>0</v>
      </c>
      <c r="DA1343" s="82">
        <f t="shared" si="152"/>
        <v>0</v>
      </c>
      <c r="DB1343" s="82">
        <f t="shared" si="153"/>
        <v>0</v>
      </c>
    </row>
    <row r="1344" spans="98:106" ht="19.5">
      <c r="CT1344" s="182">
        <f>'TABELA UNIFICADA 2024'!E1283</f>
        <v>0</v>
      </c>
      <c r="CU1344" s="23">
        <f>'TABELA UNIFICADA 2024'!F1283</f>
        <v>0</v>
      </c>
      <c r="CV1344" s="79" t="str">
        <f t="shared" si="147"/>
        <v>0</v>
      </c>
      <c r="CW1344" s="78">
        <f t="shared" si="148"/>
        <v>0</v>
      </c>
      <c r="CX1344" s="82">
        <f t="shared" si="149"/>
        <v>0</v>
      </c>
      <c r="CY1344" s="82">
        <f t="shared" si="150"/>
        <v>0</v>
      </c>
      <c r="CZ1344" s="82">
        <f t="shared" si="151"/>
        <v>0</v>
      </c>
      <c r="DA1344" s="82">
        <f t="shared" si="152"/>
        <v>0</v>
      </c>
      <c r="DB1344" s="82">
        <f t="shared" si="153"/>
        <v>0</v>
      </c>
    </row>
    <row r="1345" spans="98:106" ht="19.5">
      <c r="CT1345" s="182">
        <f>'TABELA UNIFICADA 2024'!E1284</f>
        <v>0</v>
      </c>
      <c r="CU1345" s="23">
        <f>'TABELA UNIFICADA 2024'!F1284</f>
        <v>0</v>
      </c>
      <c r="CV1345" s="79" t="str">
        <f t="shared" si="147"/>
        <v>0</v>
      </c>
      <c r="CW1345" s="78">
        <f t="shared" si="148"/>
        <v>0</v>
      </c>
      <c r="CX1345" s="82">
        <f t="shared" si="149"/>
        <v>0</v>
      </c>
      <c r="CY1345" s="82">
        <f t="shared" si="150"/>
        <v>0</v>
      </c>
      <c r="CZ1345" s="82">
        <f t="shared" si="151"/>
        <v>0</v>
      </c>
      <c r="DA1345" s="82">
        <f t="shared" si="152"/>
        <v>0</v>
      </c>
      <c r="DB1345" s="82">
        <f t="shared" si="153"/>
        <v>0</v>
      </c>
    </row>
    <row r="1346" spans="98:106" ht="19.5">
      <c r="CT1346" s="182">
        <f>'TABELA UNIFICADA 2024'!E1285</f>
        <v>0</v>
      </c>
      <c r="CU1346" s="23">
        <f>'TABELA UNIFICADA 2024'!F1285</f>
        <v>0</v>
      </c>
      <c r="CV1346" s="79" t="str">
        <f t="shared" si="147"/>
        <v>0</v>
      </c>
      <c r="CW1346" s="78">
        <f t="shared" si="148"/>
        <v>0</v>
      </c>
      <c r="CX1346" s="82">
        <f t="shared" si="149"/>
        <v>0</v>
      </c>
      <c r="CY1346" s="82">
        <f t="shared" si="150"/>
        <v>0</v>
      </c>
      <c r="CZ1346" s="82">
        <f t="shared" si="151"/>
        <v>0</v>
      </c>
      <c r="DA1346" s="82">
        <f t="shared" si="152"/>
        <v>0</v>
      </c>
      <c r="DB1346" s="82">
        <f t="shared" si="153"/>
        <v>0</v>
      </c>
    </row>
    <row r="1347" spans="98:106" ht="19.5">
      <c r="CT1347" s="182">
        <f>'TABELA UNIFICADA 2024'!E1286</f>
        <v>0</v>
      </c>
      <c r="CU1347" s="23">
        <f>'TABELA UNIFICADA 2024'!F1286</f>
        <v>0</v>
      </c>
      <c r="CV1347" s="79" t="str">
        <f t="shared" si="147"/>
        <v>0</v>
      </c>
      <c r="CW1347" s="78">
        <f t="shared" si="148"/>
        <v>0</v>
      </c>
      <c r="CX1347" s="82">
        <f t="shared" si="149"/>
        <v>0</v>
      </c>
      <c r="CY1347" s="82">
        <f t="shared" si="150"/>
        <v>0</v>
      </c>
      <c r="CZ1347" s="82">
        <f t="shared" si="151"/>
        <v>0</v>
      </c>
      <c r="DA1347" s="82">
        <f t="shared" si="152"/>
        <v>0</v>
      </c>
      <c r="DB1347" s="82">
        <f t="shared" si="153"/>
        <v>0</v>
      </c>
    </row>
    <row r="1348" spans="98:106" ht="19.5">
      <c r="CT1348" s="182">
        <f>'TABELA UNIFICADA 2024'!E1287</f>
        <v>0</v>
      </c>
      <c r="CU1348" s="23">
        <f>'TABELA UNIFICADA 2024'!F1287</f>
        <v>0</v>
      </c>
      <c r="CV1348" s="79" t="str">
        <f t="shared" si="147"/>
        <v>0</v>
      </c>
      <c r="CW1348" s="78">
        <f t="shared" si="148"/>
        <v>0</v>
      </c>
      <c r="CX1348" s="82">
        <f t="shared" si="149"/>
        <v>0</v>
      </c>
      <c r="CY1348" s="82">
        <f t="shared" si="150"/>
        <v>0</v>
      </c>
      <c r="CZ1348" s="82">
        <f t="shared" si="151"/>
        <v>0</v>
      </c>
      <c r="DA1348" s="82">
        <f t="shared" si="152"/>
        <v>0</v>
      </c>
      <c r="DB1348" s="82">
        <f t="shared" si="153"/>
        <v>0</v>
      </c>
    </row>
    <row r="1349" spans="98:106" ht="19.5">
      <c r="CT1349" s="182">
        <f>'TABELA UNIFICADA 2024'!E1288</f>
        <v>0</v>
      </c>
      <c r="CU1349" s="23">
        <f>'TABELA UNIFICADA 2024'!F1288</f>
        <v>0</v>
      </c>
      <c r="CV1349" s="79" t="str">
        <f t="shared" si="147"/>
        <v>0</v>
      </c>
      <c r="CW1349" s="78">
        <f t="shared" si="148"/>
        <v>0</v>
      </c>
      <c r="CX1349" s="82">
        <f t="shared" si="149"/>
        <v>0</v>
      </c>
      <c r="CY1349" s="82">
        <f t="shared" si="150"/>
        <v>0</v>
      </c>
      <c r="CZ1349" s="82">
        <f t="shared" si="151"/>
        <v>0</v>
      </c>
      <c r="DA1349" s="82">
        <f t="shared" si="152"/>
        <v>0</v>
      </c>
      <c r="DB1349" s="82">
        <f t="shared" si="153"/>
        <v>0</v>
      </c>
    </row>
    <row r="1350" spans="98:106" ht="19.5">
      <c r="CT1350" s="182">
        <f>'TABELA UNIFICADA 2024'!E1289</f>
        <v>0</v>
      </c>
      <c r="CU1350" s="23">
        <f>'TABELA UNIFICADA 2024'!F1289</f>
        <v>0</v>
      </c>
      <c r="CV1350" s="79" t="str">
        <f t="shared" si="147"/>
        <v>0</v>
      </c>
      <c r="CW1350" s="78">
        <f t="shared" si="148"/>
        <v>0</v>
      </c>
      <c r="CX1350" s="82">
        <f t="shared" si="149"/>
        <v>0</v>
      </c>
      <c r="CY1350" s="82">
        <f t="shared" si="150"/>
        <v>0</v>
      </c>
      <c r="CZ1350" s="82">
        <f t="shared" si="151"/>
        <v>0</v>
      </c>
      <c r="DA1350" s="82">
        <f t="shared" si="152"/>
        <v>0</v>
      </c>
      <c r="DB1350" s="82">
        <f t="shared" si="153"/>
        <v>0</v>
      </c>
    </row>
    <row r="1351" spans="98:106" ht="19.5">
      <c r="CT1351" s="182">
        <f>'TABELA UNIFICADA 2024'!E1290</f>
        <v>0</v>
      </c>
      <c r="CU1351" s="23">
        <f>'TABELA UNIFICADA 2024'!F1290</f>
        <v>0</v>
      </c>
      <c r="CV1351" s="79" t="str">
        <f t="shared" si="147"/>
        <v>0</v>
      </c>
      <c r="CW1351" s="78">
        <f t="shared" si="148"/>
        <v>0</v>
      </c>
      <c r="CX1351" s="82">
        <f t="shared" si="149"/>
        <v>0</v>
      </c>
      <c r="CY1351" s="82">
        <f t="shared" si="150"/>
        <v>0</v>
      </c>
      <c r="CZ1351" s="82">
        <f t="shared" si="151"/>
        <v>0</v>
      </c>
      <c r="DA1351" s="82">
        <f t="shared" si="152"/>
        <v>0</v>
      </c>
      <c r="DB1351" s="82">
        <f t="shared" si="153"/>
        <v>0</v>
      </c>
    </row>
    <row r="1352" spans="98:106" ht="19.5">
      <c r="CT1352" s="182">
        <f>'TABELA UNIFICADA 2024'!E1291</f>
        <v>0</v>
      </c>
      <c r="CU1352" s="23">
        <f>'TABELA UNIFICADA 2024'!F1291</f>
        <v>0</v>
      </c>
      <c r="CV1352" s="79" t="str">
        <f t="shared" si="147"/>
        <v>0</v>
      </c>
      <c r="CW1352" s="78">
        <f t="shared" si="148"/>
        <v>0</v>
      </c>
      <c r="CX1352" s="82">
        <f t="shared" si="149"/>
        <v>0</v>
      </c>
      <c r="CY1352" s="82">
        <f t="shared" si="150"/>
        <v>0</v>
      </c>
      <c r="CZ1352" s="82">
        <f t="shared" si="151"/>
        <v>0</v>
      </c>
      <c r="DA1352" s="82">
        <f t="shared" si="152"/>
        <v>0</v>
      </c>
      <c r="DB1352" s="82">
        <f t="shared" si="153"/>
        <v>0</v>
      </c>
    </row>
    <row r="1353" spans="98:106" ht="19.5">
      <c r="CT1353" s="182">
        <f>'TABELA UNIFICADA 2024'!E1292</f>
        <v>0</v>
      </c>
      <c r="CU1353" s="23">
        <f>'TABELA UNIFICADA 2024'!F1292</f>
        <v>0</v>
      </c>
      <c r="CV1353" s="79" t="str">
        <f t="shared" si="147"/>
        <v>0</v>
      </c>
      <c r="CW1353" s="78">
        <f t="shared" si="148"/>
        <v>0</v>
      </c>
      <c r="CX1353" s="82">
        <f t="shared" si="149"/>
        <v>0</v>
      </c>
      <c r="CY1353" s="82">
        <f t="shared" si="150"/>
        <v>0</v>
      </c>
      <c r="CZ1353" s="82">
        <f t="shared" si="151"/>
        <v>0</v>
      </c>
      <c r="DA1353" s="82">
        <f t="shared" si="152"/>
        <v>0</v>
      </c>
      <c r="DB1353" s="82">
        <f t="shared" si="153"/>
        <v>0</v>
      </c>
    </row>
    <row r="1354" spans="98:106" ht="19.5">
      <c r="CT1354" s="182">
        <f>'TABELA UNIFICADA 2024'!E1293</f>
        <v>0</v>
      </c>
      <c r="CU1354" s="23">
        <f>'TABELA UNIFICADA 2024'!F1293</f>
        <v>0</v>
      </c>
      <c r="CV1354" s="79" t="str">
        <f t="shared" si="147"/>
        <v>0</v>
      </c>
      <c r="CW1354" s="78">
        <f t="shared" si="148"/>
        <v>0</v>
      </c>
      <c r="CX1354" s="82">
        <f t="shared" si="149"/>
        <v>0</v>
      </c>
      <c r="CY1354" s="82">
        <f t="shared" si="150"/>
        <v>0</v>
      </c>
      <c r="CZ1354" s="82">
        <f t="shared" si="151"/>
        <v>0</v>
      </c>
      <c r="DA1354" s="82">
        <f t="shared" si="152"/>
        <v>0</v>
      </c>
      <c r="DB1354" s="82">
        <f t="shared" si="153"/>
        <v>0</v>
      </c>
    </row>
    <row r="1355" spans="98:106" ht="19.5">
      <c r="CT1355" s="182">
        <f>'TABELA UNIFICADA 2024'!E1294</f>
        <v>0</v>
      </c>
      <c r="CU1355" s="23">
        <f>'TABELA UNIFICADA 2024'!F1294</f>
        <v>0</v>
      </c>
      <c r="CV1355" s="79" t="str">
        <f t="shared" si="147"/>
        <v>0</v>
      </c>
      <c r="CW1355" s="78">
        <f t="shared" si="148"/>
        <v>0</v>
      </c>
      <c r="CX1355" s="82">
        <f t="shared" si="149"/>
        <v>0</v>
      </c>
      <c r="CY1355" s="82">
        <f t="shared" si="150"/>
        <v>0</v>
      </c>
      <c r="CZ1355" s="82">
        <f t="shared" si="151"/>
        <v>0</v>
      </c>
      <c r="DA1355" s="82">
        <f t="shared" si="152"/>
        <v>0</v>
      </c>
      <c r="DB1355" s="82">
        <f t="shared" si="153"/>
        <v>0</v>
      </c>
    </row>
    <row r="1356" spans="98:106" ht="19.5">
      <c r="CT1356" s="182">
        <f>'TABELA UNIFICADA 2024'!E1295</f>
        <v>0</v>
      </c>
      <c r="CU1356" s="23">
        <f>'TABELA UNIFICADA 2024'!F1295</f>
        <v>0</v>
      </c>
      <c r="CV1356" s="79" t="str">
        <f t="shared" si="147"/>
        <v>0</v>
      </c>
      <c r="CW1356" s="78">
        <f t="shared" si="148"/>
        <v>0</v>
      </c>
      <c r="CX1356" s="82">
        <f t="shared" si="149"/>
        <v>0</v>
      </c>
      <c r="CY1356" s="82">
        <f t="shared" si="150"/>
        <v>0</v>
      </c>
      <c r="CZ1356" s="82">
        <f t="shared" si="151"/>
        <v>0</v>
      </c>
      <c r="DA1356" s="82">
        <f t="shared" si="152"/>
        <v>0</v>
      </c>
      <c r="DB1356" s="82">
        <f t="shared" si="153"/>
        <v>0</v>
      </c>
    </row>
    <row r="1357" spans="98:106" ht="19.5">
      <c r="CT1357" s="182">
        <f>'TABELA UNIFICADA 2024'!E1296</f>
        <v>0</v>
      </c>
      <c r="CU1357" s="23">
        <f>'TABELA UNIFICADA 2024'!F1296</f>
        <v>0</v>
      </c>
      <c r="CV1357" s="79" t="str">
        <f t="shared" si="147"/>
        <v>0</v>
      </c>
      <c r="CW1357" s="78">
        <f t="shared" si="148"/>
        <v>0</v>
      </c>
      <c r="CX1357" s="82">
        <f t="shared" si="149"/>
        <v>0</v>
      </c>
      <c r="CY1357" s="82">
        <f t="shared" si="150"/>
        <v>0</v>
      </c>
      <c r="CZ1357" s="82">
        <f t="shared" si="151"/>
        <v>0</v>
      </c>
      <c r="DA1357" s="82">
        <f t="shared" si="152"/>
        <v>0</v>
      </c>
      <c r="DB1357" s="82">
        <f t="shared" si="153"/>
        <v>0</v>
      </c>
    </row>
    <row r="1358" spans="98:106" ht="19.5">
      <c r="CT1358" s="182">
        <f>'TABELA UNIFICADA 2024'!E1297</f>
        <v>0</v>
      </c>
      <c r="CU1358" s="23">
        <f>'TABELA UNIFICADA 2024'!F1297</f>
        <v>0</v>
      </c>
      <c r="CV1358" s="79" t="str">
        <f t="shared" si="147"/>
        <v>0</v>
      </c>
      <c r="CW1358" s="78">
        <f t="shared" si="148"/>
        <v>0</v>
      </c>
      <c r="CX1358" s="82">
        <f t="shared" si="149"/>
        <v>0</v>
      </c>
      <c r="CY1358" s="82">
        <f t="shared" si="150"/>
        <v>0</v>
      </c>
      <c r="CZ1358" s="82">
        <f t="shared" si="151"/>
        <v>0</v>
      </c>
      <c r="DA1358" s="82">
        <f t="shared" si="152"/>
        <v>0</v>
      </c>
      <c r="DB1358" s="82">
        <f t="shared" si="153"/>
        <v>0</v>
      </c>
    </row>
    <row r="1359" spans="98:106" ht="19.5">
      <c r="CT1359" s="182">
        <f>'TABELA UNIFICADA 2024'!E1298</f>
        <v>0</v>
      </c>
      <c r="CU1359" s="23">
        <f>'TABELA UNIFICADA 2024'!F1298</f>
        <v>0</v>
      </c>
      <c r="CV1359" s="79" t="str">
        <f t="shared" si="147"/>
        <v>0</v>
      </c>
      <c r="CW1359" s="78">
        <f t="shared" si="148"/>
        <v>0</v>
      </c>
      <c r="CX1359" s="82">
        <f t="shared" si="149"/>
        <v>0</v>
      </c>
      <c r="CY1359" s="82">
        <f t="shared" si="150"/>
        <v>0</v>
      </c>
      <c r="CZ1359" s="82">
        <f t="shared" si="151"/>
        <v>0</v>
      </c>
      <c r="DA1359" s="82">
        <f t="shared" si="152"/>
        <v>0</v>
      </c>
      <c r="DB1359" s="82">
        <f t="shared" si="153"/>
        <v>0</v>
      </c>
    </row>
    <row r="1360" spans="98:106" ht="19.5">
      <c r="CT1360" s="182">
        <f>'TABELA UNIFICADA 2024'!E1299</f>
        <v>0</v>
      </c>
      <c r="CU1360" s="23">
        <f>'TABELA UNIFICADA 2024'!F1299</f>
        <v>0</v>
      </c>
      <c r="CV1360" s="79" t="str">
        <f t="shared" si="147"/>
        <v>0</v>
      </c>
      <c r="CW1360" s="78">
        <f t="shared" si="148"/>
        <v>0</v>
      </c>
      <c r="CX1360" s="82">
        <f t="shared" si="149"/>
        <v>0</v>
      </c>
      <c r="CY1360" s="82">
        <f t="shared" si="150"/>
        <v>0</v>
      </c>
      <c r="CZ1360" s="82">
        <f t="shared" si="151"/>
        <v>0</v>
      </c>
      <c r="DA1360" s="82">
        <f t="shared" si="152"/>
        <v>0</v>
      </c>
      <c r="DB1360" s="82">
        <f t="shared" si="153"/>
        <v>0</v>
      </c>
    </row>
    <row r="1361" spans="98:106" ht="19.5">
      <c r="CT1361" s="182">
        <f>'TABELA UNIFICADA 2024'!E1300</f>
        <v>0</v>
      </c>
      <c r="CU1361" s="23">
        <f>'TABELA UNIFICADA 2024'!F1300</f>
        <v>0</v>
      </c>
      <c r="CV1361" s="79" t="str">
        <f t="shared" si="147"/>
        <v>0</v>
      </c>
      <c r="CW1361" s="78">
        <f t="shared" si="148"/>
        <v>0</v>
      </c>
      <c r="CX1361" s="82">
        <f t="shared" si="149"/>
        <v>0</v>
      </c>
      <c r="CY1361" s="82">
        <f t="shared" si="150"/>
        <v>0</v>
      </c>
      <c r="CZ1361" s="82">
        <f t="shared" si="151"/>
        <v>0</v>
      </c>
      <c r="DA1361" s="82">
        <f t="shared" si="152"/>
        <v>0</v>
      </c>
      <c r="DB1361" s="82">
        <f t="shared" si="153"/>
        <v>0</v>
      </c>
    </row>
    <row r="1362" spans="98:106" ht="19.5">
      <c r="CT1362" s="182">
        <f>'TABELA UNIFICADA 2024'!E1301</f>
        <v>0</v>
      </c>
      <c r="CU1362" s="23">
        <f>'TABELA UNIFICADA 2024'!F1301</f>
        <v>0</v>
      </c>
      <c r="CV1362" s="79" t="str">
        <f t="shared" si="147"/>
        <v>0</v>
      </c>
      <c r="CW1362" s="78">
        <f t="shared" si="148"/>
        <v>0</v>
      </c>
      <c r="CX1362" s="82">
        <f t="shared" si="149"/>
        <v>0</v>
      </c>
      <c r="CY1362" s="82">
        <f t="shared" si="150"/>
        <v>0</v>
      </c>
      <c r="CZ1362" s="82">
        <f t="shared" si="151"/>
        <v>0</v>
      </c>
      <c r="DA1362" s="82">
        <f t="shared" si="152"/>
        <v>0</v>
      </c>
      <c r="DB1362" s="82">
        <f t="shared" si="153"/>
        <v>0</v>
      </c>
    </row>
    <row r="1363" spans="98:106" ht="19.5">
      <c r="CT1363" s="182">
        <f>'TABELA UNIFICADA 2024'!E1302</f>
        <v>0</v>
      </c>
      <c r="CU1363" s="23">
        <f>'TABELA UNIFICADA 2024'!F1302</f>
        <v>0</v>
      </c>
      <c r="CV1363" s="79" t="str">
        <f t="shared" si="147"/>
        <v>0</v>
      </c>
      <c r="CW1363" s="78">
        <f t="shared" si="148"/>
        <v>0</v>
      </c>
      <c r="CX1363" s="82">
        <f t="shared" si="149"/>
        <v>0</v>
      </c>
      <c r="CY1363" s="82">
        <f t="shared" si="150"/>
        <v>0</v>
      </c>
      <c r="CZ1363" s="82">
        <f t="shared" si="151"/>
        <v>0</v>
      </c>
      <c r="DA1363" s="82">
        <f t="shared" si="152"/>
        <v>0</v>
      </c>
      <c r="DB1363" s="82">
        <f t="shared" si="153"/>
        <v>0</v>
      </c>
    </row>
    <row r="1364" spans="98:106" ht="19.5">
      <c r="CT1364" s="182">
        <f>'TABELA UNIFICADA 2024'!E1303</f>
        <v>0</v>
      </c>
      <c r="CU1364" s="23">
        <f>'TABELA UNIFICADA 2024'!F1303</f>
        <v>0</v>
      </c>
      <c r="CV1364" s="79" t="str">
        <f t="shared" si="147"/>
        <v>0</v>
      </c>
      <c r="CW1364" s="78">
        <f t="shared" si="148"/>
        <v>0</v>
      </c>
      <c r="CX1364" s="82">
        <f t="shared" si="149"/>
        <v>0</v>
      </c>
      <c r="CY1364" s="82">
        <f t="shared" si="150"/>
        <v>0</v>
      </c>
      <c r="CZ1364" s="82">
        <f t="shared" si="151"/>
        <v>0</v>
      </c>
      <c r="DA1364" s="82">
        <f t="shared" si="152"/>
        <v>0</v>
      </c>
      <c r="DB1364" s="82">
        <f t="shared" si="153"/>
        <v>0</v>
      </c>
    </row>
    <row r="1365" spans="98:106" ht="19.5">
      <c r="CT1365" s="182">
        <f>'TABELA UNIFICADA 2024'!E1304</f>
        <v>0</v>
      </c>
      <c r="CU1365" s="23">
        <f>'TABELA UNIFICADA 2024'!F1304</f>
        <v>0</v>
      </c>
      <c r="CV1365" s="79" t="str">
        <f t="shared" si="147"/>
        <v>0</v>
      </c>
      <c r="CW1365" s="78">
        <f t="shared" si="148"/>
        <v>0</v>
      </c>
      <c r="CX1365" s="82">
        <f t="shared" si="149"/>
        <v>0</v>
      </c>
      <c r="CY1365" s="82">
        <f t="shared" si="150"/>
        <v>0</v>
      </c>
      <c r="CZ1365" s="82">
        <f t="shared" si="151"/>
        <v>0</v>
      </c>
      <c r="DA1365" s="82">
        <f t="shared" si="152"/>
        <v>0</v>
      </c>
      <c r="DB1365" s="82">
        <f t="shared" si="153"/>
        <v>0</v>
      </c>
    </row>
    <row r="1366" spans="98:106" ht="19.5">
      <c r="CT1366" s="182">
        <f>'TABELA UNIFICADA 2024'!E1305</f>
        <v>0</v>
      </c>
      <c r="CU1366" s="23">
        <f>'TABELA UNIFICADA 2024'!F1305</f>
        <v>0</v>
      </c>
      <c r="CV1366" s="79" t="str">
        <f t="shared" si="147"/>
        <v>0</v>
      </c>
      <c r="CW1366" s="78">
        <f t="shared" si="148"/>
        <v>0</v>
      </c>
      <c r="CX1366" s="82">
        <f t="shared" si="149"/>
        <v>0</v>
      </c>
      <c r="CY1366" s="82">
        <f t="shared" si="150"/>
        <v>0</v>
      </c>
      <c r="CZ1366" s="82">
        <f t="shared" si="151"/>
        <v>0</v>
      </c>
      <c r="DA1366" s="82">
        <f t="shared" si="152"/>
        <v>0</v>
      </c>
      <c r="DB1366" s="82">
        <f t="shared" si="153"/>
        <v>0</v>
      </c>
    </row>
    <row r="1367" spans="98:106" ht="19.5">
      <c r="CT1367" s="182">
        <f>'TABELA UNIFICADA 2024'!E1306</f>
        <v>0</v>
      </c>
      <c r="CU1367" s="23">
        <f>'TABELA UNIFICADA 2024'!F1306</f>
        <v>0</v>
      </c>
      <c r="CV1367" s="79" t="str">
        <f t="shared" si="147"/>
        <v>0</v>
      </c>
      <c r="CW1367" s="78">
        <f t="shared" si="148"/>
        <v>0</v>
      </c>
      <c r="CX1367" s="82">
        <f t="shared" si="149"/>
        <v>0</v>
      </c>
      <c r="CY1367" s="82">
        <f t="shared" si="150"/>
        <v>0</v>
      </c>
      <c r="CZ1367" s="82">
        <f t="shared" si="151"/>
        <v>0</v>
      </c>
      <c r="DA1367" s="82">
        <f t="shared" si="152"/>
        <v>0</v>
      </c>
      <c r="DB1367" s="82">
        <f t="shared" si="153"/>
        <v>0</v>
      </c>
    </row>
    <row r="1368" spans="98:106" ht="19.5">
      <c r="CT1368" s="182">
        <f>'TABELA UNIFICADA 2024'!E1307</f>
        <v>0</v>
      </c>
      <c r="CU1368" s="23">
        <f>'TABELA UNIFICADA 2024'!F1307</f>
        <v>0</v>
      </c>
      <c r="CV1368" s="79" t="str">
        <f t="shared" si="147"/>
        <v>0</v>
      </c>
      <c r="CW1368" s="78">
        <f t="shared" si="148"/>
        <v>0</v>
      </c>
      <c r="CX1368" s="82">
        <f t="shared" si="149"/>
        <v>0</v>
      </c>
      <c r="CY1368" s="82">
        <f t="shared" si="150"/>
        <v>0</v>
      </c>
      <c r="CZ1368" s="82">
        <f t="shared" si="151"/>
        <v>0</v>
      </c>
      <c r="DA1368" s="82">
        <f t="shared" si="152"/>
        <v>0</v>
      </c>
      <c r="DB1368" s="82">
        <f t="shared" si="153"/>
        <v>0</v>
      </c>
    </row>
    <row r="1369" spans="98:106" ht="19.5">
      <c r="CT1369" s="182">
        <f>'TABELA UNIFICADA 2024'!E1308</f>
        <v>0</v>
      </c>
      <c r="CU1369" s="23">
        <f>'TABELA UNIFICADA 2024'!F1308</f>
        <v>0</v>
      </c>
      <c r="CV1369" s="79" t="str">
        <f t="shared" si="147"/>
        <v>0</v>
      </c>
      <c r="CW1369" s="78">
        <f t="shared" si="148"/>
        <v>0</v>
      </c>
      <c r="CX1369" s="82">
        <f t="shared" si="149"/>
        <v>0</v>
      </c>
      <c r="CY1369" s="82">
        <f t="shared" si="150"/>
        <v>0</v>
      </c>
      <c r="CZ1369" s="82">
        <f t="shared" si="151"/>
        <v>0</v>
      </c>
      <c r="DA1369" s="82">
        <f t="shared" si="152"/>
        <v>0</v>
      </c>
      <c r="DB1369" s="82">
        <f t="shared" si="153"/>
        <v>0</v>
      </c>
    </row>
    <row r="1370" spans="98:106" ht="19.5">
      <c r="CT1370" s="182">
        <f>'TABELA UNIFICADA 2024'!E1309</f>
        <v>0</v>
      </c>
      <c r="CU1370" s="23">
        <f>'TABELA UNIFICADA 2024'!F1309</f>
        <v>0</v>
      </c>
      <c r="CV1370" s="79" t="str">
        <f t="shared" si="147"/>
        <v>0</v>
      </c>
      <c r="CW1370" s="78">
        <f t="shared" si="148"/>
        <v>0</v>
      </c>
      <c r="CX1370" s="82">
        <f t="shared" si="149"/>
        <v>0</v>
      </c>
      <c r="CY1370" s="82">
        <f t="shared" si="150"/>
        <v>0</v>
      </c>
      <c r="CZ1370" s="82">
        <f t="shared" si="151"/>
        <v>0</v>
      </c>
      <c r="DA1370" s="82">
        <f t="shared" si="152"/>
        <v>0</v>
      </c>
      <c r="DB1370" s="82">
        <f t="shared" si="153"/>
        <v>0</v>
      </c>
    </row>
    <row r="1371" spans="98:106" ht="19.5">
      <c r="CT1371" s="182">
        <f>'TABELA UNIFICADA 2024'!E1310</f>
        <v>0</v>
      </c>
      <c r="CU1371" s="23">
        <f>'TABELA UNIFICADA 2024'!F1310</f>
        <v>0</v>
      </c>
      <c r="CV1371" s="79" t="str">
        <f t="shared" si="147"/>
        <v>0</v>
      </c>
      <c r="CW1371" s="78">
        <f t="shared" si="148"/>
        <v>0</v>
      </c>
      <c r="CX1371" s="82">
        <f t="shared" si="149"/>
        <v>0</v>
      </c>
      <c r="CY1371" s="82">
        <f t="shared" si="150"/>
        <v>0</v>
      </c>
      <c r="CZ1371" s="82">
        <f t="shared" si="151"/>
        <v>0</v>
      </c>
      <c r="DA1371" s="82">
        <f t="shared" si="152"/>
        <v>0</v>
      </c>
      <c r="DB1371" s="82">
        <f t="shared" si="153"/>
        <v>0</v>
      </c>
    </row>
    <row r="1372" spans="98:106" ht="19.5">
      <c r="CT1372" s="182">
        <f>'TABELA UNIFICADA 2024'!E1311</f>
        <v>0</v>
      </c>
      <c r="CU1372" s="23">
        <f>'TABELA UNIFICADA 2024'!F1311</f>
        <v>0</v>
      </c>
      <c r="CV1372" s="79" t="str">
        <f t="shared" si="147"/>
        <v>0</v>
      </c>
      <c r="CW1372" s="78">
        <f t="shared" si="148"/>
        <v>0</v>
      </c>
      <c r="CX1372" s="82">
        <f t="shared" si="149"/>
        <v>0</v>
      </c>
      <c r="CY1372" s="82">
        <f t="shared" si="150"/>
        <v>0</v>
      </c>
      <c r="CZ1372" s="82">
        <f t="shared" si="151"/>
        <v>0</v>
      </c>
      <c r="DA1372" s="82">
        <f t="shared" si="152"/>
        <v>0</v>
      </c>
      <c r="DB1372" s="82">
        <f t="shared" si="153"/>
        <v>0</v>
      </c>
    </row>
    <row r="1373" spans="98:106" ht="19.5">
      <c r="CT1373" s="182">
        <f>'TABELA UNIFICADA 2024'!E1312</f>
        <v>0</v>
      </c>
      <c r="CU1373" s="23">
        <f>'TABELA UNIFICADA 2024'!F1312</f>
        <v>0</v>
      </c>
      <c r="CV1373" s="79" t="str">
        <f t="shared" si="147"/>
        <v>0</v>
      </c>
      <c r="CW1373" s="78">
        <f t="shared" si="148"/>
        <v>0</v>
      </c>
      <c r="CX1373" s="82">
        <f t="shared" si="149"/>
        <v>0</v>
      </c>
      <c r="CY1373" s="82">
        <f t="shared" si="150"/>
        <v>0</v>
      </c>
      <c r="CZ1373" s="82">
        <f t="shared" si="151"/>
        <v>0</v>
      </c>
      <c r="DA1373" s="82">
        <f t="shared" si="152"/>
        <v>0</v>
      </c>
      <c r="DB1373" s="82">
        <f t="shared" si="153"/>
        <v>0</v>
      </c>
    </row>
    <row r="1374" spans="98:106" ht="19.5">
      <c r="CT1374" s="182">
        <f>'TABELA UNIFICADA 2024'!E1313</f>
        <v>0</v>
      </c>
      <c r="CU1374" s="23">
        <f>'TABELA UNIFICADA 2024'!F1313</f>
        <v>0</v>
      </c>
      <c r="CV1374" s="79" t="str">
        <f t="shared" si="147"/>
        <v>0</v>
      </c>
      <c r="CW1374" s="78">
        <f t="shared" si="148"/>
        <v>0</v>
      </c>
      <c r="CX1374" s="82">
        <f t="shared" si="149"/>
        <v>0</v>
      </c>
      <c r="CY1374" s="82">
        <f t="shared" si="150"/>
        <v>0</v>
      </c>
      <c r="CZ1374" s="82">
        <f t="shared" si="151"/>
        <v>0</v>
      </c>
      <c r="DA1374" s="82">
        <f t="shared" si="152"/>
        <v>0</v>
      </c>
      <c r="DB1374" s="82">
        <f t="shared" si="153"/>
        <v>0</v>
      </c>
    </row>
    <row r="1375" spans="98:106" ht="19.5">
      <c r="CT1375" s="182">
        <f>'TABELA UNIFICADA 2024'!E1314</f>
        <v>0</v>
      </c>
      <c r="CU1375" s="23">
        <f>'TABELA UNIFICADA 2024'!F1314</f>
        <v>0</v>
      </c>
      <c r="CV1375" s="79" t="str">
        <f t="shared" si="147"/>
        <v>0</v>
      </c>
      <c r="CW1375" s="78">
        <f t="shared" si="148"/>
        <v>0</v>
      </c>
      <c r="CX1375" s="82">
        <f t="shared" si="149"/>
        <v>0</v>
      </c>
      <c r="CY1375" s="82">
        <f t="shared" si="150"/>
        <v>0</v>
      </c>
      <c r="CZ1375" s="82">
        <f t="shared" si="151"/>
        <v>0</v>
      </c>
      <c r="DA1375" s="82">
        <f t="shared" si="152"/>
        <v>0</v>
      </c>
      <c r="DB1375" s="82">
        <f t="shared" si="153"/>
        <v>0</v>
      </c>
    </row>
    <row r="1376" spans="98:106" ht="19.5">
      <c r="CT1376" s="182">
        <f>'TABELA UNIFICADA 2024'!E1315</f>
        <v>0</v>
      </c>
      <c r="CU1376" s="23">
        <f>'TABELA UNIFICADA 2024'!F1315</f>
        <v>0</v>
      </c>
      <c r="CV1376" s="79" t="str">
        <f t="shared" si="147"/>
        <v>0</v>
      </c>
      <c r="CW1376" s="78">
        <f t="shared" si="148"/>
        <v>0</v>
      </c>
      <c r="CX1376" s="82">
        <f t="shared" si="149"/>
        <v>0</v>
      </c>
      <c r="CY1376" s="82">
        <f t="shared" si="150"/>
        <v>0</v>
      </c>
      <c r="CZ1376" s="82">
        <f t="shared" si="151"/>
        <v>0</v>
      </c>
      <c r="DA1376" s="82">
        <f t="shared" si="152"/>
        <v>0</v>
      </c>
      <c r="DB1376" s="82">
        <f t="shared" si="153"/>
        <v>0</v>
      </c>
    </row>
    <row r="1377" spans="98:106" ht="19.5">
      <c r="CT1377" s="182">
        <f>'TABELA UNIFICADA 2024'!E1316</f>
        <v>0</v>
      </c>
      <c r="CU1377" s="23">
        <f>'TABELA UNIFICADA 2024'!F1316</f>
        <v>0</v>
      </c>
      <c r="CV1377" s="79" t="str">
        <f t="shared" si="147"/>
        <v>0</v>
      </c>
      <c r="CW1377" s="78">
        <f t="shared" si="148"/>
        <v>0</v>
      </c>
      <c r="CX1377" s="82">
        <f t="shared" si="149"/>
        <v>0</v>
      </c>
      <c r="CY1377" s="82">
        <f t="shared" si="150"/>
        <v>0</v>
      </c>
      <c r="CZ1377" s="82">
        <f t="shared" si="151"/>
        <v>0</v>
      </c>
      <c r="DA1377" s="82">
        <f t="shared" si="152"/>
        <v>0</v>
      </c>
      <c r="DB1377" s="82">
        <f t="shared" si="153"/>
        <v>0</v>
      </c>
    </row>
    <row r="1378" spans="98:106" ht="19.5">
      <c r="CT1378" s="182">
        <f>'TABELA UNIFICADA 2024'!E1317</f>
        <v>0</v>
      </c>
      <c r="CU1378" s="23">
        <f>'TABELA UNIFICADA 2024'!F1317</f>
        <v>0</v>
      </c>
      <c r="CV1378" s="79" t="str">
        <f t="shared" si="147"/>
        <v>0</v>
      </c>
      <c r="CW1378" s="78">
        <f t="shared" si="148"/>
        <v>0</v>
      </c>
      <c r="CX1378" s="82">
        <f t="shared" si="149"/>
        <v>0</v>
      </c>
      <c r="CY1378" s="82">
        <f t="shared" si="150"/>
        <v>0</v>
      </c>
      <c r="CZ1378" s="82">
        <f t="shared" si="151"/>
        <v>0</v>
      </c>
      <c r="DA1378" s="82">
        <f t="shared" si="152"/>
        <v>0</v>
      </c>
      <c r="DB1378" s="82">
        <f t="shared" si="153"/>
        <v>0</v>
      </c>
    </row>
    <row r="1379" spans="98:106" ht="19.5">
      <c r="CT1379" s="182">
        <f>'TABELA UNIFICADA 2024'!E1318</f>
        <v>0</v>
      </c>
      <c r="CU1379" s="23">
        <f>'TABELA UNIFICADA 2024'!F1318</f>
        <v>0</v>
      </c>
      <c r="CV1379" s="79" t="str">
        <f t="shared" si="147"/>
        <v>0</v>
      </c>
      <c r="CW1379" s="78">
        <f t="shared" si="148"/>
        <v>0</v>
      </c>
      <c r="CX1379" s="82">
        <f t="shared" si="149"/>
        <v>0</v>
      </c>
      <c r="CY1379" s="82">
        <f t="shared" si="150"/>
        <v>0</v>
      </c>
      <c r="CZ1379" s="82">
        <f t="shared" si="151"/>
        <v>0</v>
      </c>
      <c r="DA1379" s="82">
        <f t="shared" si="152"/>
        <v>0</v>
      </c>
      <c r="DB1379" s="82">
        <f t="shared" si="153"/>
        <v>0</v>
      </c>
    </row>
    <row r="1380" spans="98:106" ht="19.5">
      <c r="CT1380" s="182">
        <f>'TABELA UNIFICADA 2024'!E1319</f>
        <v>0</v>
      </c>
      <c r="CU1380" s="23">
        <f>'TABELA UNIFICADA 2024'!F1319</f>
        <v>0</v>
      </c>
      <c r="CV1380" s="79" t="str">
        <f t="shared" si="147"/>
        <v>0</v>
      </c>
      <c r="CW1380" s="78">
        <f t="shared" si="148"/>
        <v>0</v>
      </c>
      <c r="CX1380" s="82">
        <f t="shared" si="149"/>
        <v>0</v>
      </c>
      <c r="CY1380" s="82">
        <f t="shared" si="150"/>
        <v>0</v>
      </c>
      <c r="CZ1380" s="82">
        <f t="shared" si="151"/>
        <v>0</v>
      </c>
      <c r="DA1380" s="82">
        <f t="shared" si="152"/>
        <v>0</v>
      </c>
      <c r="DB1380" s="82">
        <f t="shared" si="153"/>
        <v>0</v>
      </c>
    </row>
    <row r="1381" spans="98:106" ht="19.5">
      <c r="CT1381" s="182">
        <f>'TABELA UNIFICADA 2024'!E1320</f>
        <v>0</v>
      </c>
      <c r="CU1381" s="23">
        <f>'TABELA UNIFICADA 2024'!F1320</f>
        <v>0</v>
      </c>
      <c r="CV1381" s="79" t="str">
        <f t="shared" ref="CV1381:CV1444" si="154">IF(CU1381&lt;&gt;0,(IF(AND(CU1381&lt;=10,ISBLANK(CU1381)=FALSE),"AA",IF(AND(CU1381&gt;10,CU1381&lt;=59),"BB",IF(AND(CU1381&gt;59,CU1381&lt;=99),"CC",IF(CU1381&gt;99,"DD","-"))))),"0")</f>
        <v>0</v>
      </c>
      <c r="CW1381" s="78">
        <f t="shared" ref="CW1381:CW1444" si="155">IF(CU1381&lt;&gt;0,(IF(AND(CT1381&lt;23,ISBLANK(CT1381)=FALSE),"A",IF(AND(CT1381&gt;=23,CT1381&lt;31),"B",IF(AND(CT1381&gt;=31,CT1381&lt;39),"C",IF(AND(CT1381&gt;=39,CT1381&lt;=45),"D",IF(CT1381&gt;45,"E","-")))))),0)</f>
        <v>0</v>
      </c>
      <c r="CX1381" s="82">
        <f t="shared" ref="CX1381:CX1444" si="156">(IF(CV1381="AA",IF(CW1381="A",VLOOKUP(CW1381,$B$2:$F$6,2,1),IF(CW1381="B",VLOOKUP(CW1381,$B$2:$F$6,2,1),IF(CW1381="C",VLOOKUP(CW1381,$B$2:$F$6,2,1),IF(CW1381="D",VLOOKUP(CW1381,$B$2:$F$6,2,1),IF(CW1381="E",VLOOKUP(CW1381,$B$2:$F$6,2,1),"-"))))),IF(CV1381="BB",IF(CW1381="A",VLOOKUP(CW1381,$B$8:$F$12,2,1),IF(CW1381="B",VLOOKUP(CW1381,$B$8:$F$12,2,1),IF(CW1381="C",VLOOKUP(CW1381,$B$8:$F$12,2,1),IF(CW1381="D",VLOOKUP(CW1381,$B$8:$F$12,2,1),IF(CW1381="E",VLOOKUP(CW1381,$B$8:$F$12,2,1),"-"))))),IF(CV1381="CC",IF(CW1381="A",VLOOKUP(CW1381,$B$14:$F$18,2,1),IF(CW1381="B",VLOOKUP(CW1381,$B$14:$F$18,2,1),IF(CW1381="C",VLOOKUP(CW1381,$B$14:$F$18,2,1),IF(CW1381="D",VLOOKUP(CW1381,$B$14:$F$18,2,1),IF(CW1381="E",VLOOKUP(CW1381,$B$14:$F$18,2,1),"-"))))),IF(CV1381="DD",IF(CW1381="A",VLOOKUP(CW1381,$B$20:$F$24,2,1),IF(CW1381="B",VLOOKUP(CW1381,$B$20:$F$24,2,1),IF(CW1381="C",VLOOKUP(CW1381,$B$20:$F$24,2,1),IF(CW1381="D",VLOOKUP(CW1381,$B$20:$F$24,2,1),IF(CW1381="E",VLOOKUP(CW1381,$B$20:$F$24,2,1),0))))),0)))))</f>
        <v>0</v>
      </c>
      <c r="CY1381" s="82">
        <f t="shared" ref="CY1381:CY1444" si="157">(IF(CV1381="AA",IF(CW1381="A",VLOOKUP(CW1381,$B$2:$F$6,3,1),IF(CW1381="B",VLOOKUP(CW1381,$B$2:$F$6,3,1),IF(CW1381="C",VLOOKUP(CW1381,$B$2:$F$6,3,1),IF(CW1381="D",VLOOKUP(CW1381,$B$2:$F$6,3,1),IF(CW1381="E",VLOOKUP(CW1381,$B$2:$F$6,3,1),"-"))))),IF(CV1381="BB",IF(CW1381="A",VLOOKUP(CW1381,$B$8:$F$12,3,1),IF(CW1381="B",VLOOKUP(CW1381,$B$8:$F$12,3,1),IF(CW1381="C",VLOOKUP(CW1381,$B$8:$F$12,3,1),IF(CW1381="D",VLOOKUP(CW1381,$B$8:$F$12,3,1),IF(CW1381="E",VLOOKUP(CW1381,$B$8:$F$12,3,1),"-"))))),IF(CV1381="CC",IF(CW1381="A",VLOOKUP(CW1381,$B$14:$F$18,3,1),IF(CW1381="B",VLOOKUP(CW1381,$B$14:$F$18,3,1),IF(CW1381="C",VLOOKUP(CW1381,$B$14:$F$18,3,1),IF(CW1381="D",VLOOKUP(CW1381,$B$14:$F$18,3,1),IF(CW1381="E",VLOOKUP(CW1381,$B$14:$F$18,3,1),"-"))))),IF(CV1381="DD",IF(CW1381="A",VLOOKUP(CW1381,$B$20:$F$24,3,1),IF(CW1381="B",VLOOKUP(CW1381,$B$20:$F$24,3,1),IF(CW1381="C",VLOOKUP(CW1381,$B$20:$F$24,3,1),IF(CW1381="D",VLOOKUP(CW1381,$B$20:$F$24,3,1),IF(CW1381="E",VLOOKUP(CW1381,$B$20:$F$24,3,1),0))))),0)))))</f>
        <v>0</v>
      </c>
      <c r="CZ1381" s="82">
        <f t="shared" ref="CZ1381:CZ1444" si="158">(IF(CV1381="AA",IF(CW1381="A",VLOOKUP(CW1381,$B$2:$F$6,4,1),IF(CW1381="B",VLOOKUP(CW1381,$B$2:$F$6,4,1),IF(CW1381="C",VLOOKUP(CW1381,$B$2:$F$6,4,1),IF(CW1381="D",VLOOKUP(CW1381,$B$2:$F$6,4,1),IF(CW1381="E",VLOOKUP(CW1381,$B$2:$F$6,4,1),"-"))))),IF(CV1381="BB",IF(CW1381="A",VLOOKUP(CW1381,$B$8:$F$12,4,1),IF(CW1381="B",VLOOKUP(CW1381,$B$8:$F$12,4,1),IF(CW1381="C",VLOOKUP(CW1381,$B$8:$F$12,4,1),IF(CW1381="D",VLOOKUP(CW1381,$B$8:$F$12,4,1),IF(CW1381="E",VLOOKUP(CW1381,$B$8:$F$12,4,1),"-"))))),IF(CV1381="CC",IF(CW1381="A",VLOOKUP(CW1381,$B$14:$F$18,4,1),IF(CW1381="B",VLOOKUP(CW1381,$B$14:$F$18,4,1),IF(CW1381="C",VLOOKUP(CW1381,$B$14:$F$18,4,1),IF(CW1381="D",VLOOKUP(CW1381,$B$14:$F$18,4,1),IF(CW1381="E",VLOOKUP(CW1381,$B$14:$F$18,4,1),"-"))))),IF(CV1381="DD",IF(CW1381="A",VLOOKUP(CW1381,$B$20:$F$24,4,1),IF(CW1381="B",VLOOKUP(CW1381,$B$20:$F$24,4,1),IF(CW1381="C",VLOOKUP(CW1381,$B$20:$F$24,4,1),IF(CW1381="D",VLOOKUP(CW1381,$B$20:$F$24,4,1),IF(CW1381="E",VLOOKUP(CW1381,$B$20:$F$24,4,1),0))))),0)))))</f>
        <v>0</v>
      </c>
      <c r="DA1381" s="82">
        <f t="shared" ref="DA1381:DA1444" si="159">(IF(CV1381="AA",IF(CW1381="A",VLOOKUP(CW1381,$B$2:$F$6,5,1),IF(CW1381="B",VLOOKUP(CW1381,$B$2:$F$6,5,1),IF(CW1381="C",VLOOKUP(CW1381,$B$2:$F$6,5,1),IF(CW1381="D",VLOOKUP(CW1381,$B$2:$F$6,5,1),IF(CW1381="E",VLOOKUP(CW1381,$B$2:$F$6,5,1),1))))),IF(CV1381="BB",IF(CW1381="A",VLOOKUP(CW1381,$B$8:$F$12,5,1),IF(CW1381="B",VLOOKUP(CW1381,$B$8:$F$12,5,1),IF(CW1381="C",VLOOKUP(CW1381,$B$8:$F$12,5,1),IF(CW1381="D",VLOOKUP(CW1381,$B$8:$F$12,5,1),IF(CW1381="E",VLOOKUP(CW1381,$B$8:$F$12,5,1),1))))),IF(CV1381="CC",IF(CW1381="A",VLOOKUP(CW1381,$B$14:$F$18,5,1),IF(CW1381="B",VLOOKUP(CW1381,$B$14:$F$18,5,1),IF(CW1381="C",VLOOKUP(CW1381,$B$14:$F$18,5,1),IF(CW1381="D",VLOOKUP(CW1381,$B$14:$F$18,5,1),IF(CW1381="E",VLOOKUP(CW1381,$B$14:$F$18,5,1),1))))),IF(CV1381="DD",IF(CW1381="A",VLOOKUP(CW1381,$B$20:$F$24,5,1),IF(CW1381="B",VLOOKUP(CW1381,$B$20:$F$24,5,1),IF(CW1381="C",VLOOKUP(CW1381,$B$20:$F$24,5,1),IF(CW1381="D",VLOOKUP(CW1381,$B$20:$F$24,5,1),IF(CW1381="E",VLOOKUP(CW1381,$B$20:$F$24,5,1),1))))),0)))))</f>
        <v>0</v>
      </c>
      <c r="DB1381" s="82">
        <f t="shared" ref="DB1381:DB1444" si="160">SUM(CX1381:DA1381)</f>
        <v>0</v>
      </c>
    </row>
    <row r="1382" spans="98:106" ht="19.5">
      <c r="CT1382" s="182">
        <f>'TABELA UNIFICADA 2024'!E1321</f>
        <v>0</v>
      </c>
      <c r="CU1382" s="23">
        <f>'TABELA UNIFICADA 2024'!F1321</f>
        <v>0</v>
      </c>
      <c r="CV1382" s="79" t="str">
        <f t="shared" si="154"/>
        <v>0</v>
      </c>
      <c r="CW1382" s="78">
        <f t="shared" si="155"/>
        <v>0</v>
      </c>
      <c r="CX1382" s="82">
        <f t="shared" si="156"/>
        <v>0</v>
      </c>
      <c r="CY1382" s="82">
        <f t="shared" si="157"/>
        <v>0</v>
      </c>
      <c r="CZ1382" s="82">
        <f t="shared" si="158"/>
        <v>0</v>
      </c>
      <c r="DA1382" s="82">
        <f t="shared" si="159"/>
        <v>0</v>
      </c>
      <c r="DB1382" s="82">
        <f t="shared" si="160"/>
        <v>0</v>
      </c>
    </row>
    <row r="1383" spans="98:106" ht="19.5">
      <c r="CT1383" s="182">
        <f>'TABELA UNIFICADA 2024'!E1322</f>
        <v>0</v>
      </c>
      <c r="CU1383" s="23">
        <f>'TABELA UNIFICADA 2024'!F1322</f>
        <v>0</v>
      </c>
      <c r="CV1383" s="79" t="str">
        <f t="shared" si="154"/>
        <v>0</v>
      </c>
      <c r="CW1383" s="78">
        <f t="shared" si="155"/>
        <v>0</v>
      </c>
      <c r="CX1383" s="82">
        <f t="shared" si="156"/>
        <v>0</v>
      </c>
      <c r="CY1383" s="82">
        <f t="shared" si="157"/>
        <v>0</v>
      </c>
      <c r="CZ1383" s="82">
        <f t="shared" si="158"/>
        <v>0</v>
      </c>
      <c r="DA1383" s="82">
        <f t="shared" si="159"/>
        <v>0</v>
      </c>
      <c r="DB1383" s="82">
        <f t="shared" si="160"/>
        <v>0</v>
      </c>
    </row>
    <row r="1384" spans="98:106" ht="19.5">
      <c r="CT1384" s="182">
        <f>'TABELA UNIFICADA 2024'!E1323</f>
        <v>0</v>
      </c>
      <c r="CU1384" s="23">
        <f>'TABELA UNIFICADA 2024'!F1323</f>
        <v>0</v>
      </c>
      <c r="CV1384" s="79" t="str">
        <f t="shared" si="154"/>
        <v>0</v>
      </c>
      <c r="CW1384" s="78">
        <f t="shared" si="155"/>
        <v>0</v>
      </c>
      <c r="CX1384" s="82">
        <f t="shared" si="156"/>
        <v>0</v>
      </c>
      <c r="CY1384" s="82">
        <f t="shared" si="157"/>
        <v>0</v>
      </c>
      <c r="CZ1384" s="82">
        <f t="shared" si="158"/>
        <v>0</v>
      </c>
      <c r="DA1384" s="82">
        <f t="shared" si="159"/>
        <v>0</v>
      </c>
      <c r="DB1384" s="82">
        <f t="shared" si="160"/>
        <v>0</v>
      </c>
    </row>
    <row r="1385" spans="98:106" ht="19.5">
      <c r="CT1385" s="182">
        <f>'TABELA UNIFICADA 2024'!E1324</f>
        <v>0</v>
      </c>
      <c r="CU1385" s="23">
        <f>'TABELA UNIFICADA 2024'!F1324</f>
        <v>0</v>
      </c>
      <c r="CV1385" s="79" t="str">
        <f t="shared" si="154"/>
        <v>0</v>
      </c>
      <c r="CW1385" s="78">
        <f t="shared" si="155"/>
        <v>0</v>
      </c>
      <c r="CX1385" s="82">
        <f t="shared" si="156"/>
        <v>0</v>
      </c>
      <c r="CY1385" s="82">
        <f t="shared" si="157"/>
        <v>0</v>
      </c>
      <c r="CZ1385" s="82">
        <f t="shared" si="158"/>
        <v>0</v>
      </c>
      <c r="DA1385" s="82">
        <f t="shared" si="159"/>
        <v>0</v>
      </c>
      <c r="DB1385" s="82">
        <f t="shared" si="160"/>
        <v>0</v>
      </c>
    </row>
    <row r="1386" spans="98:106" ht="19.5">
      <c r="CT1386" s="182">
        <f>'TABELA UNIFICADA 2024'!E1325</f>
        <v>0</v>
      </c>
      <c r="CU1386" s="23">
        <f>'TABELA UNIFICADA 2024'!F1325</f>
        <v>0</v>
      </c>
      <c r="CV1386" s="79" t="str">
        <f t="shared" si="154"/>
        <v>0</v>
      </c>
      <c r="CW1386" s="78">
        <f t="shared" si="155"/>
        <v>0</v>
      </c>
      <c r="CX1386" s="82">
        <f t="shared" si="156"/>
        <v>0</v>
      </c>
      <c r="CY1386" s="82">
        <f t="shared" si="157"/>
        <v>0</v>
      </c>
      <c r="CZ1386" s="82">
        <f t="shared" si="158"/>
        <v>0</v>
      </c>
      <c r="DA1386" s="82">
        <f t="shared" si="159"/>
        <v>0</v>
      </c>
      <c r="DB1386" s="82">
        <f t="shared" si="160"/>
        <v>0</v>
      </c>
    </row>
    <row r="1387" spans="98:106" ht="19.5">
      <c r="CT1387" s="182">
        <f>'TABELA UNIFICADA 2024'!E1326</f>
        <v>0</v>
      </c>
      <c r="CU1387" s="23">
        <f>'TABELA UNIFICADA 2024'!F1326</f>
        <v>0</v>
      </c>
      <c r="CV1387" s="79" t="str">
        <f t="shared" si="154"/>
        <v>0</v>
      </c>
      <c r="CW1387" s="78">
        <f t="shared" si="155"/>
        <v>0</v>
      </c>
      <c r="CX1387" s="82">
        <f t="shared" si="156"/>
        <v>0</v>
      </c>
      <c r="CY1387" s="82">
        <f t="shared" si="157"/>
        <v>0</v>
      </c>
      <c r="CZ1387" s="82">
        <f t="shared" si="158"/>
        <v>0</v>
      </c>
      <c r="DA1387" s="82">
        <f t="shared" si="159"/>
        <v>0</v>
      </c>
      <c r="DB1387" s="82">
        <f t="shared" si="160"/>
        <v>0</v>
      </c>
    </row>
    <row r="1388" spans="98:106" ht="19.5">
      <c r="CT1388" s="182">
        <f>'TABELA UNIFICADA 2024'!E1327</f>
        <v>0</v>
      </c>
      <c r="CU1388" s="23">
        <f>'TABELA UNIFICADA 2024'!F1327</f>
        <v>0</v>
      </c>
      <c r="CV1388" s="79" t="str">
        <f t="shared" si="154"/>
        <v>0</v>
      </c>
      <c r="CW1388" s="78">
        <f t="shared" si="155"/>
        <v>0</v>
      </c>
      <c r="CX1388" s="82">
        <f t="shared" si="156"/>
        <v>0</v>
      </c>
      <c r="CY1388" s="82">
        <f t="shared" si="157"/>
        <v>0</v>
      </c>
      <c r="CZ1388" s="82">
        <f t="shared" si="158"/>
        <v>0</v>
      </c>
      <c r="DA1388" s="82">
        <f t="shared" si="159"/>
        <v>0</v>
      </c>
      <c r="DB1388" s="82">
        <f t="shared" si="160"/>
        <v>0</v>
      </c>
    </row>
    <row r="1389" spans="98:106" ht="19.5">
      <c r="CT1389" s="182">
        <f>'TABELA UNIFICADA 2024'!E1328</f>
        <v>0</v>
      </c>
      <c r="CU1389" s="23">
        <f>'TABELA UNIFICADA 2024'!F1328</f>
        <v>0</v>
      </c>
      <c r="CV1389" s="79" t="str">
        <f t="shared" si="154"/>
        <v>0</v>
      </c>
      <c r="CW1389" s="78">
        <f t="shared" si="155"/>
        <v>0</v>
      </c>
      <c r="CX1389" s="82">
        <f t="shared" si="156"/>
        <v>0</v>
      </c>
      <c r="CY1389" s="82">
        <f t="shared" si="157"/>
        <v>0</v>
      </c>
      <c r="CZ1389" s="82">
        <f t="shared" si="158"/>
        <v>0</v>
      </c>
      <c r="DA1389" s="82">
        <f t="shared" si="159"/>
        <v>0</v>
      </c>
      <c r="DB1389" s="82">
        <f t="shared" si="160"/>
        <v>0</v>
      </c>
    </row>
    <row r="1390" spans="98:106" ht="19.5">
      <c r="CT1390" s="182">
        <f>'TABELA UNIFICADA 2024'!E1329</f>
        <v>0</v>
      </c>
      <c r="CU1390" s="23">
        <f>'TABELA UNIFICADA 2024'!F1329</f>
        <v>0</v>
      </c>
      <c r="CV1390" s="79" t="str">
        <f t="shared" si="154"/>
        <v>0</v>
      </c>
      <c r="CW1390" s="78">
        <f t="shared" si="155"/>
        <v>0</v>
      </c>
      <c r="CX1390" s="82">
        <f t="shared" si="156"/>
        <v>0</v>
      </c>
      <c r="CY1390" s="82">
        <f t="shared" si="157"/>
        <v>0</v>
      </c>
      <c r="CZ1390" s="82">
        <f t="shared" si="158"/>
        <v>0</v>
      </c>
      <c r="DA1390" s="82">
        <f t="shared" si="159"/>
        <v>0</v>
      </c>
      <c r="DB1390" s="82">
        <f t="shared" si="160"/>
        <v>0</v>
      </c>
    </row>
    <row r="1391" spans="98:106" ht="19.5">
      <c r="CT1391" s="182">
        <f>'TABELA UNIFICADA 2024'!E1330</f>
        <v>0</v>
      </c>
      <c r="CU1391" s="23">
        <f>'TABELA UNIFICADA 2024'!F1330</f>
        <v>0</v>
      </c>
      <c r="CV1391" s="79" t="str">
        <f t="shared" si="154"/>
        <v>0</v>
      </c>
      <c r="CW1391" s="78">
        <f t="shared" si="155"/>
        <v>0</v>
      </c>
      <c r="CX1391" s="82">
        <f t="shared" si="156"/>
        <v>0</v>
      </c>
      <c r="CY1391" s="82">
        <f t="shared" si="157"/>
        <v>0</v>
      </c>
      <c r="CZ1391" s="82">
        <f t="shared" si="158"/>
        <v>0</v>
      </c>
      <c r="DA1391" s="82">
        <f t="shared" si="159"/>
        <v>0</v>
      </c>
      <c r="DB1391" s="82">
        <f t="shared" si="160"/>
        <v>0</v>
      </c>
    </row>
    <row r="1392" spans="98:106" ht="19.5">
      <c r="CT1392" s="182">
        <f>'TABELA UNIFICADA 2024'!E1331</f>
        <v>0</v>
      </c>
      <c r="CU1392" s="23">
        <f>'TABELA UNIFICADA 2024'!F1331</f>
        <v>0</v>
      </c>
      <c r="CV1392" s="79" t="str">
        <f t="shared" si="154"/>
        <v>0</v>
      </c>
      <c r="CW1392" s="78">
        <f t="shared" si="155"/>
        <v>0</v>
      </c>
      <c r="CX1392" s="82">
        <f t="shared" si="156"/>
        <v>0</v>
      </c>
      <c r="CY1392" s="82">
        <f t="shared" si="157"/>
        <v>0</v>
      </c>
      <c r="CZ1392" s="82">
        <f t="shared" si="158"/>
        <v>0</v>
      </c>
      <c r="DA1392" s="82">
        <f t="shared" si="159"/>
        <v>0</v>
      </c>
      <c r="DB1392" s="82">
        <f t="shared" si="160"/>
        <v>0</v>
      </c>
    </row>
    <row r="1393" spans="98:106" ht="19.5">
      <c r="CT1393" s="182">
        <f>'TABELA UNIFICADA 2024'!E1332</f>
        <v>0</v>
      </c>
      <c r="CU1393" s="23">
        <f>'TABELA UNIFICADA 2024'!F1332</f>
        <v>0</v>
      </c>
      <c r="CV1393" s="79" t="str">
        <f t="shared" si="154"/>
        <v>0</v>
      </c>
      <c r="CW1393" s="78">
        <f t="shared" si="155"/>
        <v>0</v>
      </c>
      <c r="CX1393" s="82">
        <f t="shared" si="156"/>
        <v>0</v>
      </c>
      <c r="CY1393" s="82">
        <f t="shared" si="157"/>
        <v>0</v>
      </c>
      <c r="CZ1393" s="82">
        <f t="shared" si="158"/>
        <v>0</v>
      </c>
      <c r="DA1393" s="82">
        <f t="shared" si="159"/>
        <v>0</v>
      </c>
      <c r="DB1393" s="82">
        <f t="shared" si="160"/>
        <v>0</v>
      </c>
    </row>
    <row r="1394" spans="98:106" ht="19.5">
      <c r="CT1394" s="182">
        <f>'TABELA UNIFICADA 2024'!E1333</f>
        <v>0</v>
      </c>
      <c r="CU1394" s="23">
        <f>'TABELA UNIFICADA 2024'!F1333</f>
        <v>0</v>
      </c>
      <c r="CV1394" s="79" t="str">
        <f t="shared" si="154"/>
        <v>0</v>
      </c>
      <c r="CW1394" s="78">
        <f t="shared" si="155"/>
        <v>0</v>
      </c>
      <c r="CX1394" s="82">
        <f t="shared" si="156"/>
        <v>0</v>
      </c>
      <c r="CY1394" s="82">
        <f t="shared" si="157"/>
        <v>0</v>
      </c>
      <c r="CZ1394" s="82">
        <f t="shared" si="158"/>
        <v>0</v>
      </c>
      <c r="DA1394" s="82">
        <f t="shared" si="159"/>
        <v>0</v>
      </c>
      <c r="DB1394" s="82">
        <f t="shared" si="160"/>
        <v>0</v>
      </c>
    </row>
    <row r="1395" spans="98:106" ht="19.5">
      <c r="CT1395" s="182">
        <f>'TABELA UNIFICADA 2024'!E1334</f>
        <v>0</v>
      </c>
      <c r="CU1395" s="23">
        <f>'TABELA UNIFICADA 2024'!F1334</f>
        <v>0</v>
      </c>
      <c r="CV1395" s="79" t="str">
        <f t="shared" si="154"/>
        <v>0</v>
      </c>
      <c r="CW1395" s="78">
        <f t="shared" si="155"/>
        <v>0</v>
      </c>
      <c r="CX1395" s="82">
        <f t="shared" si="156"/>
        <v>0</v>
      </c>
      <c r="CY1395" s="82">
        <f t="shared" si="157"/>
        <v>0</v>
      </c>
      <c r="CZ1395" s="82">
        <f t="shared" si="158"/>
        <v>0</v>
      </c>
      <c r="DA1395" s="82">
        <f t="shared" si="159"/>
        <v>0</v>
      </c>
      <c r="DB1395" s="82">
        <f t="shared" si="160"/>
        <v>0</v>
      </c>
    </row>
    <row r="1396" spans="98:106" ht="19.5">
      <c r="CT1396" s="182">
        <f>'TABELA UNIFICADA 2024'!E1335</f>
        <v>0</v>
      </c>
      <c r="CU1396" s="23">
        <f>'TABELA UNIFICADA 2024'!F1335</f>
        <v>0</v>
      </c>
      <c r="CV1396" s="79" t="str">
        <f t="shared" si="154"/>
        <v>0</v>
      </c>
      <c r="CW1396" s="78">
        <f t="shared" si="155"/>
        <v>0</v>
      </c>
      <c r="CX1396" s="82">
        <f t="shared" si="156"/>
        <v>0</v>
      </c>
      <c r="CY1396" s="82">
        <f t="shared" si="157"/>
        <v>0</v>
      </c>
      <c r="CZ1396" s="82">
        <f t="shared" si="158"/>
        <v>0</v>
      </c>
      <c r="DA1396" s="82">
        <f t="shared" si="159"/>
        <v>0</v>
      </c>
      <c r="DB1396" s="82">
        <f t="shared" si="160"/>
        <v>0</v>
      </c>
    </row>
    <row r="1397" spans="98:106" ht="19.5">
      <c r="CT1397" s="182">
        <f>'TABELA UNIFICADA 2024'!E1336</f>
        <v>0</v>
      </c>
      <c r="CU1397" s="23">
        <f>'TABELA UNIFICADA 2024'!F1336</f>
        <v>0</v>
      </c>
      <c r="CV1397" s="79" t="str">
        <f t="shared" si="154"/>
        <v>0</v>
      </c>
      <c r="CW1397" s="78">
        <f t="shared" si="155"/>
        <v>0</v>
      </c>
      <c r="CX1397" s="82">
        <f t="shared" si="156"/>
        <v>0</v>
      </c>
      <c r="CY1397" s="82">
        <f t="shared" si="157"/>
        <v>0</v>
      </c>
      <c r="CZ1397" s="82">
        <f t="shared" si="158"/>
        <v>0</v>
      </c>
      <c r="DA1397" s="82">
        <f t="shared" si="159"/>
        <v>0</v>
      </c>
      <c r="DB1397" s="82">
        <f t="shared" si="160"/>
        <v>0</v>
      </c>
    </row>
    <row r="1398" spans="98:106" ht="19.5">
      <c r="CT1398" s="182">
        <f>'TABELA UNIFICADA 2024'!E1337</f>
        <v>0</v>
      </c>
      <c r="CU1398" s="23">
        <f>'TABELA UNIFICADA 2024'!F1337</f>
        <v>0</v>
      </c>
      <c r="CV1398" s="79" t="str">
        <f t="shared" si="154"/>
        <v>0</v>
      </c>
      <c r="CW1398" s="78">
        <f t="shared" si="155"/>
        <v>0</v>
      </c>
      <c r="CX1398" s="82">
        <f t="shared" si="156"/>
        <v>0</v>
      </c>
      <c r="CY1398" s="82">
        <f t="shared" si="157"/>
        <v>0</v>
      </c>
      <c r="CZ1398" s="82">
        <f t="shared" si="158"/>
        <v>0</v>
      </c>
      <c r="DA1398" s="82">
        <f t="shared" si="159"/>
        <v>0</v>
      </c>
      <c r="DB1398" s="82">
        <f t="shared" si="160"/>
        <v>0</v>
      </c>
    </row>
    <row r="1399" spans="98:106" ht="19.5">
      <c r="CT1399" s="182">
        <f>'TABELA UNIFICADA 2024'!E1338</f>
        <v>0</v>
      </c>
      <c r="CU1399" s="23">
        <f>'TABELA UNIFICADA 2024'!F1338</f>
        <v>0</v>
      </c>
      <c r="CV1399" s="79" t="str">
        <f t="shared" si="154"/>
        <v>0</v>
      </c>
      <c r="CW1399" s="78">
        <f t="shared" si="155"/>
        <v>0</v>
      </c>
      <c r="CX1399" s="82">
        <f t="shared" si="156"/>
        <v>0</v>
      </c>
      <c r="CY1399" s="82">
        <f t="shared" si="157"/>
        <v>0</v>
      </c>
      <c r="CZ1399" s="82">
        <f t="shared" si="158"/>
        <v>0</v>
      </c>
      <c r="DA1399" s="82">
        <f t="shared" si="159"/>
        <v>0</v>
      </c>
      <c r="DB1399" s="82">
        <f t="shared" si="160"/>
        <v>0</v>
      </c>
    </row>
    <row r="1400" spans="98:106" ht="19.5">
      <c r="CT1400" s="182">
        <f>'TABELA UNIFICADA 2024'!E1339</f>
        <v>0</v>
      </c>
      <c r="CU1400" s="23">
        <f>'TABELA UNIFICADA 2024'!F1339</f>
        <v>0</v>
      </c>
      <c r="CV1400" s="79" t="str">
        <f t="shared" si="154"/>
        <v>0</v>
      </c>
      <c r="CW1400" s="78">
        <f t="shared" si="155"/>
        <v>0</v>
      </c>
      <c r="CX1400" s="82">
        <f t="shared" si="156"/>
        <v>0</v>
      </c>
      <c r="CY1400" s="82">
        <f t="shared" si="157"/>
        <v>0</v>
      </c>
      <c r="CZ1400" s="82">
        <f t="shared" si="158"/>
        <v>0</v>
      </c>
      <c r="DA1400" s="82">
        <f t="shared" si="159"/>
        <v>0</v>
      </c>
      <c r="DB1400" s="82">
        <f t="shared" si="160"/>
        <v>0</v>
      </c>
    </row>
    <row r="1401" spans="98:106" ht="19.5">
      <c r="CT1401" s="182">
        <f>'TABELA UNIFICADA 2024'!E1340</f>
        <v>0</v>
      </c>
      <c r="CU1401" s="23">
        <f>'TABELA UNIFICADA 2024'!F1340</f>
        <v>0</v>
      </c>
      <c r="CV1401" s="79" t="str">
        <f t="shared" si="154"/>
        <v>0</v>
      </c>
      <c r="CW1401" s="78">
        <f t="shared" si="155"/>
        <v>0</v>
      </c>
      <c r="CX1401" s="82">
        <f t="shared" si="156"/>
        <v>0</v>
      </c>
      <c r="CY1401" s="82">
        <f t="shared" si="157"/>
        <v>0</v>
      </c>
      <c r="CZ1401" s="82">
        <f t="shared" si="158"/>
        <v>0</v>
      </c>
      <c r="DA1401" s="82">
        <f t="shared" si="159"/>
        <v>0</v>
      </c>
      <c r="DB1401" s="82">
        <f t="shared" si="160"/>
        <v>0</v>
      </c>
    </row>
    <row r="1402" spans="98:106" ht="19.5">
      <c r="CT1402" s="182">
        <f>'TABELA UNIFICADA 2024'!E1341</f>
        <v>0</v>
      </c>
      <c r="CU1402" s="23">
        <f>'TABELA UNIFICADA 2024'!F1341</f>
        <v>0</v>
      </c>
      <c r="CV1402" s="79" t="str">
        <f t="shared" si="154"/>
        <v>0</v>
      </c>
      <c r="CW1402" s="78">
        <f t="shared" si="155"/>
        <v>0</v>
      </c>
      <c r="CX1402" s="82">
        <f t="shared" si="156"/>
        <v>0</v>
      </c>
      <c r="CY1402" s="82">
        <f t="shared" si="157"/>
        <v>0</v>
      </c>
      <c r="CZ1402" s="82">
        <f t="shared" si="158"/>
        <v>0</v>
      </c>
      <c r="DA1402" s="82">
        <f t="shared" si="159"/>
        <v>0</v>
      </c>
      <c r="DB1402" s="82">
        <f t="shared" si="160"/>
        <v>0</v>
      </c>
    </row>
    <row r="1403" spans="98:106" ht="19.5">
      <c r="CT1403" s="182">
        <f>'TABELA UNIFICADA 2024'!E1342</f>
        <v>0</v>
      </c>
      <c r="CU1403" s="23">
        <f>'TABELA UNIFICADA 2024'!F1342</f>
        <v>0</v>
      </c>
      <c r="CV1403" s="79" t="str">
        <f t="shared" si="154"/>
        <v>0</v>
      </c>
      <c r="CW1403" s="78">
        <f t="shared" si="155"/>
        <v>0</v>
      </c>
      <c r="CX1403" s="82">
        <f t="shared" si="156"/>
        <v>0</v>
      </c>
      <c r="CY1403" s="82">
        <f t="shared" si="157"/>
        <v>0</v>
      </c>
      <c r="CZ1403" s="82">
        <f t="shared" si="158"/>
        <v>0</v>
      </c>
      <c r="DA1403" s="82">
        <f t="shared" si="159"/>
        <v>0</v>
      </c>
      <c r="DB1403" s="82">
        <f t="shared" si="160"/>
        <v>0</v>
      </c>
    </row>
    <row r="1404" spans="98:106" ht="19.5">
      <c r="CT1404" s="182">
        <f>'TABELA UNIFICADA 2024'!E1343</f>
        <v>0</v>
      </c>
      <c r="CU1404" s="23">
        <f>'TABELA UNIFICADA 2024'!F1343</f>
        <v>0</v>
      </c>
      <c r="CV1404" s="79" t="str">
        <f t="shared" si="154"/>
        <v>0</v>
      </c>
      <c r="CW1404" s="78">
        <f t="shared" si="155"/>
        <v>0</v>
      </c>
      <c r="CX1404" s="82">
        <f t="shared" si="156"/>
        <v>0</v>
      </c>
      <c r="CY1404" s="82">
        <f t="shared" si="157"/>
        <v>0</v>
      </c>
      <c r="CZ1404" s="82">
        <f t="shared" si="158"/>
        <v>0</v>
      </c>
      <c r="DA1404" s="82">
        <f t="shared" si="159"/>
        <v>0</v>
      </c>
      <c r="DB1404" s="82">
        <f t="shared" si="160"/>
        <v>0</v>
      </c>
    </row>
    <row r="1405" spans="98:106" ht="19.5">
      <c r="CT1405" s="182">
        <f>'TABELA UNIFICADA 2024'!E1344</f>
        <v>0</v>
      </c>
      <c r="CU1405" s="23">
        <f>'TABELA UNIFICADA 2024'!F1344</f>
        <v>0</v>
      </c>
      <c r="CV1405" s="79" t="str">
        <f t="shared" si="154"/>
        <v>0</v>
      </c>
      <c r="CW1405" s="78">
        <f t="shared" si="155"/>
        <v>0</v>
      </c>
      <c r="CX1405" s="82">
        <f t="shared" si="156"/>
        <v>0</v>
      </c>
      <c r="CY1405" s="82">
        <f t="shared" si="157"/>
        <v>0</v>
      </c>
      <c r="CZ1405" s="82">
        <f t="shared" si="158"/>
        <v>0</v>
      </c>
      <c r="DA1405" s="82">
        <f t="shared" si="159"/>
        <v>0</v>
      </c>
      <c r="DB1405" s="82">
        <f t="shared" si="160"/>
        <v>0</v>
      </c>
    </row>
    <row r="1406" spans="98:106" ht="19.5">
      <c r="CT1406" s="182">
        <f>'TABELA UNIFICADA 2024'!E1345</f>
        <v>0</v>
      </c>
      <c r="CU1406" s="23">
        <f>'TABELA UNIFICADA 2024'!F1345</f>
        <v>0</v>
      </c>
      <c r="CV1406" s="79" t="str">
        <f t="shared" si="154"/>
        <v>0</v>
      </c>
      <c r="CW1406" s="78">
        <f t="shared" si="155"/>
        <v>0</v>
      </c>
      <c r="CX1406" s="82">
        <f t="shared" si="156"/>
        <v>0</v>
      </c>
      <c r="CY1406" s="82">
        <f t="shared" si="157"/>
        <v>0</v>
      </c>
      <c r="CZ1406" s="82">
        <f t="shared" si="158"/>
        <v>0</v>
      </c>
      <c r="DA1406" s="82">
        <f t="shared" si="159"/>
        <v>0</v>
      </c>
      <c r="DB1406" s="82">
        <f t="shared" si="160"/>
        <v>0</v>
      </c>
    </row>
    <row r="1407" spans="98:106" ht="19.5">
      <c r="CT1407" s="182">
        <f>'TABELA UNIFICADA 2024'!E1346</f>
        <v>0</v>
      </c>
      <c r="CU1407" s="23">
        <f>'TABELA UNIFICADA 2024'!F1346</f>
        <v>0</v>
      </c>
      <c r="CV1407" s="79" t="str">
        <f t="shared" si="154"/>
        <v>0</v>
      </c>
      <c r="CW1407" s="78">
        <f t="shared" si="155"/>
        <v>0</v>
      </c>
      <c r="CX1407" s="82">
        <f t="shared" si="156"/>
        <v>0</v>
      </c>
      <c r="CY1407" s="82">
        <f t="shared" si="157"/>
        <v>0</v>
      </c>
      <c r="CZ1407" s="82">
        <f t="shared" si="158"/>
        <v>0</v>
      </c>
      <c r="DA1407" s="82">
        <f t="shared" si="159"/>
        <v>0</v>
      </c>
      <c r="DB1407" s="82">
        <f t="shared" si="160"/>
        <v>0</v>
      </c>
    </row>
    <row r="1408" spans="98:106" ht="19.5">
      <c r="CT1408" s="182">
        <f>'TABELA UNIFICADA 2024'!E1347</f>
        <v>0</v>
      </c>
      <c r="CU1408" s="23">
        <f>'TABELA UNIFICADA 2024'!F1347</f>
        <v>0</v>
      </c>
      <c r="CV1408" s="79" t="str">
        <f t="shared" si="154"/>
        <v>0</v>
      </c>
      <c r="CW1408" s="78">
        <f t="shared" si="155"/>
        <v>0</v>
      </c>
      <c r="CX1408" s="82">
        <f t="shared" si="156"/>
        <v>0</v>
      </c>
      <c r="CY1408" s="82">
        <f t="shared" si="157"/>
        <v>0</v>
      </c>
      <c r="CZ1408" s="82">
        <f t="shared" si="158"/>
        <v>0</v>
      </c>
      <c r="DA1408" s="82">
        <f t="shared" si="159"/>
        <v>0</v>
      </c>
      <c r="DB1408" s="82">
        <f t="shared" si="160"/>
        <v>0</v>
      </c>
    </row>
    <row r="1409" spans="98:106" ht="19.5">
      <c r="CT1409" s="182">
        <f>'TABELA UNIFICADA 2024'!E1348</f>
        <v>0</v>
      </c>
      <c r="CU1409" s="23">
        <f>'TABELA UNIFICADA 2024'!F1348</f>
        <v>0</v>
      </c>
      <c r="CV1409" s="79" t="str">
        <f t="shared" si="154"/>
        <v>0</v>
      </c>
      <c r="CW1409" s="78">
        <f t="shared" si="155"/>
        <v>0</v>
      </c>
      <c r="CX1409" s="82">
        <f t="shared" si="156"/>
        <v>0</v>
      </c>
      <c r="CY1409" s="82">
        <f t="shared" si="157"/>
        <v>0</v>
      </c>
      <c r="CZ1409" s="82">
        <f t="shared" si="158"/>
        <v>0</v>
      </c>
      <c r="DA1409" s="82">
        <f t="shared" si="159"/>
        <v>0</v>
      </c>
      <c r="DB1409" s="82">
        <f t="shared" si="160"/>
        <v>0</v>
      </c>
    </row>
    <row r="1410" spans="98:106" ht="19.5">
      <c r="CT1410" s="182">
        <f>'TABELA UNIFICADA 2024'!E1349</f>
        <v>0</v>
      </c>
      <c r="CU1410" s="23">
        <f>'TABELA UNIFICADA 2024'!F1349</f>
        <v>0</v>
      </c>
      <c r="CV1410" s="79" t="str">
        <f t="shared" si="154"/>
        <v>0</v>
      </c>
      <c r="CW1410" s="78">
        <f t="shared" si="155"/>
        <v>0</v>
      </c>
      <c r="CX1410" s="82">
        <f t="shared" si="156"/>
        <v>0</v>
      </c>
      <c r="CY1410" s="82">
        <f t="shared" si="157"/>
        <v>0</v>
      </c>
      <c r="CZ1410" s="82">
        <f t="shared" si="158"/>
        <v>0</v>
      </c>
      <c r="DA1410" s="82">
        <f t="shared" si="159"/>
        <v>0</v>
      </c>
      <c r="DB1410" s="82">
        <f t="shared" si="160"/>
        <v>0</v>
      </c>
    </row>
    <row r="1411" spans="98:106" ht="19.5">
      <c r="CT1411" s="182">
        <f>'TABELA UNIFICADA 2024'!E1350</f>
        <v>0</v>
      </c>
      <c r="CU1411" s="23">
        <f>'TABELA UNIFICADA 2024'!F1350</f>
        <v>0</v>
      </c>
      <c r="CV1411" s="79" t="str">
        <f t="shared" si="154"/>
        <v>0</v>
      </c>
      <c r="CW1411" s="78">
        <f t="shared" si="155"/>
        <v>0</v>
      </c>
      <c r="CX1411" s="82">
        <f t="shared" si="156"/>
        <v>0</v>
      </c>
      <c r="CY1411" s="82">
        <f t="shared" si="157"/>
        <v>0</v>
      </c>
      <c r="CZ1411" s="82">
        <f t="shared" si="158"/>
        <v>0</v>
      </c>
      <c r="DA1411" s="82">
        <f t="shared" si="159"/>
        <v>0</v>
      </c>
      <c r="DB1411" s="82">
        <f t="shared" si="160"/>
        <v>0</v>
      </c>
    </row>
    <row r="1412" spans="98:106" ht="19.5">
      <c r="CT1412" s="182">
        <f>'TABELA UNIFICADA 2024'!E1351</f>
        <v>0</v>
      </c>
      <c r="CU1412" s="23">
        <f>'TABELA UNIFICADA 2024'!F1351</f>
        <v>0</v>
      </c>
      <c r="CV1412" s="79" t="str">
        <f t="shared" si="154"/>
        <v>0</v>
      </c>
      <c r="CW1412" s="78">
        <f t="shared" si="155"/>
        <v>0</v>
      </c>
      <c r="CX1412" s="82">
        <f t="shared" si="156"/>
        <v>0</v>
      </c>
      <c r="CY1412" s="82">
        <f t="shared" si="157"/>
        <v>0</v>
      </c>
      <c r="CZ1412" s="82">
        <f t="shared" si="158"/>
        <v>0</v>
      </c>
      <c r="DA1412" s="82">
        <f t="shared" si="159"/>
        <v>0</v>
      </c>
      <c r="DB1412" s="82">
        <f t="shared" si="160"/>
        <v>0</v>
      </c>
    </row>
    <row r="1413" spans="98:106" ht="19.5">
      <c r="CT1413" s="182">
        <f>'TABELA UNIFICADA 2024'!E1352</f>
        <v>0</v>
      </c>
      <c r="CU1413" s="23">
        <f>'TABELA UNIFICADA 2024'!F1352</f>
        <v>0</v>
      </c>
      <c r="CV1413" s="79" t="str">
        <f t="shared" si="154"/>
        <v>0</v>
      </c>
      <c r="CW1413" s="78">
        <f t="shared" si="155"/>
        <v>0</v>
      </c>
      <c r="CX1413" s="82">
        <f t="shared" si="156"/>
        <v>0</v>
      </c>
      <c r="CY1413" s="82">
        <f t="shared" si="157"/>
        <v>0</v>
      </c>
      <c r="CZ1413" s="82">
        <f t="shared" si="158"/>
        <v>0</v>
      </c>
      <c r="DA1413" s="82">
        <f t="shared" si="159"/>
        <v>0</v>
      </c>
      <c r="DB1413" s="82">
        <f t="shared" si="160"/>
        <v>0</v>
      </c>
    </row>
    <row r="1414" spans="98:106" ht="19.5">
      <c r="CT1414" s="182">
        <f>'TABELA UNIFICADA 2024'!E1353</f>
        <v>0</v>
      </c>
      <c r="CU1414" s="23">
        <f>'TABELA UNIFICADA 2024'!F1353</f>
        <v>0</v>
      </c>
      <c r="CV1414" s="79" t="str">
        <f t="shared" si="154"/>
        <v>0</v>
      </c>
      <c r="CW1414" s="78">
        <f t="shared" si="155"/>
        <v>0</v>
      </c>
      <c r="CX1414" s="82">
        <f t="shared" si="156"/>
        <v>0</v>
      </c>
      <c r="CY1414" s="82">
        <f t="shared" si="157"/>
        <v>0</v>
      </c>
      <c r="CZ1414" s="82">
        <f t="shared" si="158"/>
        <v>0</v>
      </c>
      <c r="DA1414" s="82">
        <f t="shared" si="159"/>
        <v>0</v>
      </c>
      <c r="DB1414" s="82">
        <f t="shared" si="160"/>
        <v>0</v>
      </c>
    </row>
    <row r="1415" spans="98:106" ht="19.5">
      <c r="CT1415" s="182">
        <f>'TABELA UNIFICADA 2024'!E1354</f>
        <v>0</v>
      </c>
      <c r="CU1415" s="23">
        <f>'TABELA UNIFICADA 2024'!F1354</f>
        <v>0</v>
      </c>
      <c r="CV1415" s="79" t="str">
        <f t="shared" si="154"/>
        <v>0</v>
      </c>
      <c r="CW1415" s="78">
        <f t="shared" si="155"/>
        <v>0</v>
      </c>
      <c r="CX1415" s="82">
        <f t="shared" si="156"/>
        <v>0</v>
      </c>
      <c r="CY1415" s="82">
        <f t="shared" si="157"/>
        <v>0</v>
      </c>
      <c r="CZ1415" s="82">
        <f t="shared" si="158"/>
        <v>0</v>
      </c>
      <c r="DA1415" s="82">
        <f t="shared" si="159"/>
        <v>0</v>
      </c>
      <c r="DB1415" s="82">
        <f t="shared" si="160"/>
        <v>0</v>
      </c>
    </row>
    <row r="1416" spans="98:106" ht="19.5">
      <c r="CT1416" s="182">
        <f>'TABELA UNIFICADA 2024'!E1355</f>
        <v>0</v>
      </c>
      <c r="CU1416" s="23">
        <f>'TABELA UNIFICADA 2024'!F1355</f>
        <v>0</v>
      </c>
      <c r="CV1416" s="79" t="str">
        <f t="shared" si="154"/>
        <v>0</v>
      </c>
      <c r="CW1416" s="78">
        <f t="shared" si="155"/>
        <v>0</v>
      </c>
      <c r="CX1416" s="82">
        <f t="shared" si="156"/>
        <v>0</v>
      </c>
      <c r="CY1416" s="82">
        <f t="shared" si="157"/>
        <v>0</v>
      </c>
      <c r="CZ1416" s="82">
        <f t="shared" si="158"/>
        <v>0</v>
      </c>
      <c r="DA1416" s="82">
        <f t="shared" si="159"/>
        <v>0</v>
      </c>
      <c r="DB1416" s="82">
        <f t="shared" si="160"/>
        <v>0</v>
      </c>
    </row>
    <row r="1417" spans="98:106" ht="19.5">
      <c r="CT1417" s="182">
        <f>'TABELA UNIFICADA 2024'!E1356</f>
        <v>0</v>
      </c>
      <c r="CU1417" s="23">
        <f>'TABELA UNIFICADA 2024'!F1356</f>
        <v>0</v>
      </c>
      <c r="CV1417" s="79" t="str">
        <f t="shared" si="154"/>
        <v>0</v>
      </c>
      <c r="CW1417" s="78">
        <f t="shared" si="155"/>
        <v>0</v>
      </c>
      <c r="CX1417" s="82">
        <f t="shared" si="156"/>
        <v>0</v>
      </c>
      <c r="CY1417" s="82">
        <f t="shared" si="157"/>
        <v>0</v>
      </c>
      <c r="CZ1417" s="82">
        <f t="shared" si="158"/>
        <v>0</v>
      </c>
      <c r="DA1417" s="82">
        <f t="shared" si="159"/>
        <v>0</v>
      </c>
      <c r="DB1417" s="82">
        <f t="shared" si="160"/>
        <v>0</v>
      </c>
    </row>
    <row r="1418" spans="98:106" ht="19.5">
      <c r="CT1418" s="182">
        <f>'TABELA UNIFICADA 2024'!E1357</f>
        <v>0</v>
      </c>
      <c r="CU1418" s="23">
        <f>'TABELA UNIFICADA 2024'!F1357</f>
        <v>0</v>
      </c>
      <c r="CV1418" s="79" t="str">
        <f t="shared" si="154"/>
        <v>0</v>
      </c>
      <c r="CW1418" s="78">
        <f t="shared" si="155"/>
        <v>0</v>
      </c>
      <c r="CX1418" s="82">
        <f t="shared" si="156"/>
        <v>0</v>
      </c>
      <c r="CY1418" s="82">
        <f t="shared" si="157"/>
        <v>0</v>
      </c>
      <c r="CZ1418" s="82">
        <f t="shared" si="158"/>
        <v>0</v>
      </c>
      <c r="DA1418" s="82">
        <f t="shared" si="159"/>
        <v>0</v>
      </c>
      <c r="DB1418" s="82">
        <f t="shared" si="160"/>
        <v>0</v>
      </c>
    </row>
    <row r="1419" spans="98:106" ht="19.5">
      <c r="CT1419" s="182">
        <f>'TABELA UNIFICADA 2024'!E1358</f>
        <v>0</v>
      </c>
      <c r="CU1419" s="23">
        <f>'TABELA UNIFICADA 2024'!F1358</f>
        <v>0</v>
      </c>
      <c r="CV1419" s="79" t="str">
        <f t="shared" si="154"/>
        <v>0</v>
      </c>
      <c r="CW1419" s="78">
        <f t="shared" si="155"/>
        <v>0</v>
      </c>
      <c r="CX1419" s="82">
        <f t="shared" si="156"/>
        <v>0</v>
      </c>
      <c r="CY1419" s="82">
        <f t="shared" si="157"/>
        <v>0</v>
      </c>
      <c r="CZ1419" s="82">
        <f t="shared" si="158"/>
        <v>0</v>
      </c>
      <c r="DA1419" s="82">
        <f t="shared" si="159"/>
        <v>0</v>
      </c>
      <c r="DB1419" s="82">
        <f t="shared" si="160"/>
        <v>0</v>
      </c>
    </row>
    <row r="1420" spans="98:106" ht="19.5">
      <c r="CT1420" s="182">
        <f>'TABELA UNIFICADA 2024'!E1359</f>
        <v>0</v>
      </c>
      <c r="CU1420" s="23">
        <f>'TABELA UNIFICADA 2024'!F1359</f>
        <v>0</v>
      </c>
      <c r="CV1420" s="79" t="str">
        <f t="shared" si="154"/>
        <v>0</v>
      </c>
      <c r="CW1420" s="78">
        <f t="shared" si="155"/>
        <v>0</v>
      </c>
      <c r="CX1420" s="82">
        <f t="shared" si="156"/>
        <v>0</v>
      </c>
      <c r="CY1420" s="82">
        <f t="shared" si="157"/>
        <v>0</v>
      </c>
      <c r="CZ1420" s="82">
        <f t="shared" si="158"/>
        <v>0</v>
      </c>
      <c r="DA1420" s="82">
        <f t="shared" si="159"/>
        <v>0</v>
      </c>
      <c r="DB1420" s="82">
        <f t="shared" si="160"/>
        <v>0</v>
      </c>
    </row>
    <row r="1421" spans="98:106" ht="19.5">
      <c r="CT1421" s="182">
        <f>'TABELA UNIFICADA 2024'!E1360</f>
        <v>0</v>
      </c>
      <c r="CU1421" s="23">
        <f>'TABELA UNIFICADA 2024'!F1360</f>
        <v>0</v>
      </c>
      <c r="CV1421" s="79" t="str">
        <f t="shared" si="154"/>
        <v>0</v>
      </c>
      <c r="CW1421" s="78">
        <f t="shared" si="155"/>
        <v>0</v>
      </c>
      <c r="CX1421" s="82">
        <f t="shared" si="156"/>
        <v>0</v>
      </c>
      <c r="CY1421" s="82">
        <f t="shared" si="157"/>
        <v>0</v>
      </c>
      <c r="CZ1421" s="82">
        <f t="shared" si="158"/>
        <v>0</v>
      </c>
      <c r="DA1421" s="82">
        <f t="shared" si="159"/>
        <v>0</v>
      </c>
      <c r="DB1421" s="82">
        <f t="shared" si="160"/>
        <v>0</v>
      </c>
    </row>
    <row r="1422" spans="98:106" ht="19.5">
      <c r="CT1422" s="182">
        <f>'TABELA UNIFICADA 2024'!E1361</f>
        <v>0</v>
      </c>
      <c r="CU1422" s="23">
        <f>'TABELA UNIFICADA 2024'!F1361</f>
        <v>0</v>
      </c>
      <c r="CV1422" s="79" t="str">
        <f t="shared" si="154"/>
        <v>0</v>
      </c>
      <c r="CW1422" s="78">
        <f t="shared" si="155"/>
        <v>0</v>
      </c>
      <c r="CX1422" s="82">
        <f t="shared" si="156"/>
        <v>0</v>
      </c>
      <c r="CY1422" s="82">
        <f t="shared" si="157"/>
        <v>0</v>
      </c>
      <c r="CZ1422" s="82">
        <f t="shared" si="158"/>
        <v>0</v>
      </c>
      <c r="DA1422" s="82">
        <f t="shared" si="159"/>
        <v>0</v>
      </c>
      <c r="DB1422" s="82">
        <f t="shared" si="160"/>
        <v>0</v>
      </c>
    </row>
    <row r="1423" spans="98:106" ht="19.5">
      <c r="CT1423" s="182">
        <f>'TABELA UNIFICADA 2024'!E1362</f>
        <v>0</v>
      </c>
      <c r="CU1423" s="23">
        <f>'TABELA UNIFICADA 2024'!F1362</f>
        <v>0</v>
      </c>
      <c r="CV1423" s="79" t="str">
        <f t="shared" si="154"/>
        <v>0</v>
      </c>
      <c r="CW1423" s="78">
        <f t="shared" si="155"/>
        <v>0</v>
      </c>
      <c r="CX1423" s="82">
        <f t="shared" si="156"/>
        <v>0</v>
      </c>
      <c r="CY1423" s="82">
        <f t="shared" si="157"/>
        <v>0</v>
      </c>
      <c r="CZ1423" s="82">
        <f t="shared" si="158"/>
        <v>0</v>
      </c>
      <c r="DA1423" s="82">
        <f t="shared" si="159"/>
        <v>0</v>
      </c>
      <c r="DB1423" s="82">
        <f t="shared" si="160"/>
        <v>0</v>
      </c>
    </row>
    <row r="1424" spans="98:106" ht="19.5">
      <c r="CT1424" s="182">
        <f>'TABELA UNIFICADA 2024'!E1363</f>
        <v>0</v>
      </c>
      <c r="CU1424" s="23">
        <f>'TABELA UNIFICADA 2024'!F1363</f>
        <v>0</v>
      </c>
      <c r="CV1424" s="79" t="str">
        <f t="shared" si="154"/>
        <v>0</v>
      </c>
      <c r="CW1424" s="78">
        <f t="shared" si="155"/>
        <v>0</v>
      </c>
      <c r="CX1424" s="82">
        <f t="shared" si="156"/>
        <v>0</v>
      </c>
      <c r="CY1424" s="82">
        <f t="shared" si="157"/>
        <v>0</v>
      </c>
      <c r="CZ1424" s="82">
        <f t="shared" si="158"/>
        <v>0</v>
      </c>
      <c r="DA1424" s="82">
        <f t="shared" si="159"/>
        <v>0</v>
      </c>
      <c r="DB1424" s="82">
        <f t="shared" si="160"/>
        <v>0</v>
      </c>
    </row>
    <row r="1425" spans="98:106" ht="19.5">
      <c r="CT1425" s="182">
        <f>'TABELA UNIFICADA 2024'!E1364</f>
        <v>0</v>
      </c>
      <c r="CU1425" s="23">
        <f>'TABELA UNIFICADA 2024'!F1364</f>
        <v>0</v>
      </c>
      <c r="CV1425" s="79" t="str">
        <f t="shared" si="154"/>
        <v>0</v>
      </c>
      <c r="CW1425" s="78">
        <f t="shared" si="155"/>
        <v>0</v>
      </c>
      <c r="CX1425" s="82">
        <f t="shared" si="156"/>
        <v>0</v>
      </c>
      <c r="CY1425" s="82">
        <f t="shared" si="157"/>
        <v>0</v>
      </c>
      <c r="CZ1425" s="82">
        <f t="shared" si="158"/>
        <v>0</v>
      </c>
      <c r="DA1425" s="82">
        <f t="shared" si="159"/>
        <v>0</v>
      </c>
      <c r="DB1425" s="82">
        <f t="shared" si="160"/>
        <v>0</v>
      </c>
    </row>
    <row r="1426" spans="98:106" ht="19.5">
      <c r="CT1426" s="182">
        <f>'TABELA UNIFICADA 2024'!E1365</f>
        <v>0</v>
      </c>
      <c r="CU1426" s="23">
        <f>'TABELA UNIFICADA 2024'!F1365</f>
        <v>0</v>
      </c>
      <c r="CV1426" s="79" t="str">
        <f t="shared" si="154"/>
        <v>0</v>
      </c>
      <c r="CW1426" s="78">
        <f t="shared" si="155"/>
        <v>0</v>
      </c>
      <c r="CX1426" s="82">
        <f t="shared" si="156"/>
        <v>0</v>
      </c>
      <c r="CY1426" s="82">
        <f t="shared" si="157"/>
        <v>0</v>
      </c>
      <c r="CZ1426" s="82">
        <f t="shared" si="158"/>
        <v>0</v>
      </c>
      <c r="DA1426" s="82">
        <f t="shared" si="159"/>
        <v>0</v>
      </c>
      <c r="DB1426" s="82">
        <f t="shared" si="160"/>
        <v>0</v>
      </c>
    </row>
    <row r="1427" spans="98:106" ht="19.5">
      <c r="CT1427" s="182">
        <f>'TABELA UNIFICADA 2024'!E1366</f>
        <v>0</v>
      </c>
      <c r="CU1427" s="23">
        <f>'TABELA UNIFICADA 2024'!F1366</f>
        <v>0</v>
      </c>
      <c r="CV1427" s="79" t="str">
        <f t="shared" si="154"/>
        <v>0</v>
      </c>
      <c r="CW1427" s="78">
        <f t="shared" si="155"/>
        <v>0</v>
      </c>
      <c r="CX1427" s="82">
        <f t="shared" si="156"/>
        <v>0</v>
      </c>
      <c r="CY1427" s="82">
        <f t="shared" si="157"/>
        <v>0</v>
      </c>
      <c r="CZ1427" s="82">
        <f t="shared" si="158"/>
        <v>0</v>
      </c>
      <c r="DA1427" s="82">
        <f t="shared" si="159"/>
        <v>0</v>
      </c>
      <c r="DB1427" s="82">
        <f t="shared" si="160"/>
        <v>0</v>
      </c>
    </row>
    <row r="1428" spans="98:106" ht="19.5">
      <c r="CT1428" s="182">
        <f>'TABELA UNIFICADA 2024'!E1367</f>
        <v>0</v>
      </c>
      <c r="CU1428" s="23">
        <f>'TABELA UNIFICADA 2024'!F1367</f>
        <v>0</v>
      </c>
      <c r="CV1428" s="79" t="str">
        <f t="shared" si="154"/>
        <v>0</v>
      </c>
      <c r="CW1428" s="78">
        <f t="shared" si="155"/>
        <v>0</v>
      </c>
      <c r="CX1428" s="82">
        <f t="shared" si="156"/>
        <v>0</v>
      </c>
      <c r="CY1428" s="82">
        <f t="shared" si="157"/>
        <v>0</v>
      </c>
      <c r="CZ1428" s="82">
        <f t="shared" si="158"/>
        <v>0</v>
      </c>
      <c r="DA1428" s="82">
        <f t="shared" si="159"/>
        <v>0</v>
      </c>
      <c r="DB1428" s="82">
        <f t="shared" si="160"/>
        <v>0</v>
      </c>
    </row>
    <row r="1429" spans="98:106" ht="19.5">
      <c r="CT1429" s="182">
        <f>'TABELA UNIFICADA 2024'!E1368</f>
        <v>0</v>
      </c>
      <c r="CU1429" s="23">
        <f>'TABELA UNIFICADA 2024'!F1368</f>
        <v>0</v>
      </c>
      <c r="CV1429" s="79" t="str">
        <f t="shared" si="154"/>
        <v>0</v>
      </c>
      <c r="CW1429" s="78">
        <f t="shared" si="155"/>
        <v>0</v>
      </c>
      <c r="CX1429" s="82">
        <f t="shared" si="156"/>
        <v>0</v>
      </c>
      <c r="CY1429" s="82">
        <f t="shared" si="157"/>
        <v>0</v>
      </c>
      <c r="CZ1429" s="82">
        <f t="shared" si="158"/>
        <v>0</v>
      </c>
      <c r="DA1429" s="82">
        <f t="shared" si="159"/>
        <v>0</v>
      </c>
      <c r="DB1429" s="82">
        <f t="shared" si="160"/>
        <v>0</v>
      </c>
    </row>
    <row r="1430" spans="98:106" ht="19.5">
      <c r="CT1430" s="182">
        <f>'TABELA UNIFICADA 2024'!E1369</f>
        <v>0</v>
      </c>
      <c r="CU1430" s="23">
        <f>'TABELA UNIFICADA 2024'!F1369</f>
        <v>0</v>
      </c>
      <c r="CV1430" s="79" t="str">
        <f t="shared" si="154"/>
        <v>0</v>
      </c>
      <c r="CW1430" s="78">
        <f t="shared" si="155"/>
        <v>0</v>
      </c>
      <c r="CX1430" s="82">
        <f t="shared" si="156"/>
        <v>0</v>
      </c>
      <c r="CY1430" s="82">
        <f t="shared" si="157"/>
        <v>0</v>
      </c>
      <c r="CZ1430" s="82">
        <f t="shared" si="158"/>
        <v>0</v>
      </c>
      <c r="DA1430" s="82">
        <f t="shared" si="159"/>
        <v>0</v>
      </c>
      <c r="DB1430" s="82">
        <f t="shared" si="160"/>
        <v>0</v>
      </c>
    </row>
    <row r="1431" spans="98:106" ht="19.5">
      <c r="CT1431" s="182">
        <f>'TABELA UNIFICADA 2024'!E1370</f>
        <v>0</v>
      </c>
      <c r="CU1431" s="23">
        <f>'TABELA UNIFICADA 2024'!F1370</f>
        <v>0</v>
      </c>
      <c r="CV1431" s="79" t="str">
        <f t="shared" si="154"/>
        <v>0</v>
      </c>
      <c r="CW1431" s="78">
        <f t="shared" si="155"/>
        <v>0</v>
      </c>
      <c r="CX1431" s="82">
        <f t="shared" si="156"/>
        <v>0</v>
      </c>
      <c r="CY1431" s="82">
        <f t="shared" si="157"/>
        <v>0</v>
      </c>
      <c r="CZ1431" s="82">
        <f t="shared" si="158"/>
        <v>0</v>
      </c>
      <c r="DA1431" s="82">
        <f t="shared" si="159"/>
        <v>0</v>
      </c>
      <c r="DB1431" s="82">
        <f t="shared" si="160"/>
        <v>0</v>
      </c>
    </row>
    <row r="1432" spans="98:106" ht="19.5">
      <c r="CT1432" s="182">
        <f>'TABELA UNIFICADA 2024'!E1371</f>
        <v>0</v>
      </c>
      <c r="CU1432" s="23">
        <f>'TABELA UNIFICADA 2024'!F1371</f>
        <v>0</v>
      </c>
      <c r="CV1432" s="79" t="str">
        <f t="shared" si="154"/>
        <v>0</v>
      </c>
      <c r="CW1432" s="78">
        <f t="shared" si="155"/>
        <v>0</v>
      </c>
      <c r="CX1432" s="82">
        <f t="shared" si="156"/>
        <v>0</v>
      </c>
      <c r="CY1432" s="82">
        <f t="shared" si="157"/>
        <v>0</v>
      </c>
      <c r="CZ1432" s="82">
        <f t="shared" si="158"/>
        <v>0</v>
      </c>
      <c r="DA1432" s="82">
        <f t="shared" si="159"/>
        <v>0</v>
      </c>
      <c r="DB1432" s="82">
        <f t="shared" si="160"/>
        <v>0</v>
      </c>
    </row>
    <row r="1433" spans="98:106" ht="19.5">
      <c r="CT1433" s="182">
        <f>'TABELA UNIFICADA 2024'!E1372</f>
        <v>0</v>
      </c>
      <c r="CU1433" s="23">
        <f>'TABELA UNIFICADA 2024'!F1372</f>
        <v>0</v>
      </c>
      <c r="CV1433" s="79" t="str">
        <f t="shared" si="154"/>
        <v>0</v>
      </c>
      <c r="CW1433" s="78">
        <f t="shared" si="155"/>
        <v>0</v>
      </c>
      <c r="CX1433" s="82">
        <f t="shared" si="156"/>
        <v>0</v>
      </c>
      <c r="CY1433" s="82">
        <f t="shared" si="157"/>
        <v>0</v>
      </c>
      <c r="CZ1433" s="82">
        <f t="shared" si="158"/>
        <v>0</v>
      </c>
      <c r="DA1433" s="82">
        <f t="shared" si="159"/>
        <v>0</v>
      </c>
      <c r="DB1433" s="82">
        <f t="shared" si="160"/>
        <v>0</v>
      </c>
    </row>
    <row r="1434" spans="98:106" ht="19.5">
      <c r="CT1434" s="182">
        <f>'TABELA UNIFICADA 2024'!E1373</f>
        <v>0</v>
      </c>
      <c r="CU1434" s="23">
        <f>'TABELA UNIFICADA 2024'!F1373</f>
        <v>0</v>
      </c>
      <c r="CV1434" s="79" t="str">
        <f t="shared" si="154"/>
        <v>0</v>
      </c>
      <c r="CW1434" s="78">
        <f t="shared" si="155"/>
        <v>0</v>
      </c>
      <c r="CX1434" s="82">
        <f t="shared" si="156"/>
        <v>0</v>
      </c>
      <c r="CY1434" s="82">
        <f t="shared" si="157"/>
        <v>0</v>
      </c>
      <c r="CZ1434" s="82">
        <f t="shared" si="158"/>
        <v>0</v>
      </c>
      <c r="DA1434" s="82">
        <f t="shared" si="159"/>
        <v>0</v>
      </c>
      <c r="DB1434" s="82">
        <f t="shared" si="160"/>
        <v>0</v>
      </c>
    </row>
    <row r="1435" spans="98:106" ht="19.5">
      <c r="CT1435" s="182">
        <f>'TABELA UNIFICADA 2024'!E1374</f>
        <v>0</v>
      </c>
      <c r="CU1435" s="23">
        <f>'TABELA UNIFICADA 2024'!F1374</f>
        <v>0</v>
      </c>
      <c r="CV1435" s="79" t="str">
        <f t="shared" si="154"/>
        <v>0</v>
      </c>
      <c r="CW1435" s="78">
        <f t="shared" si="155"/>
        <v>0</v>
      </c>
      <c r="CX1435" s="82">
        <f t="shared" si="156"/>
        <v>0</v>
      </c>
      <c r="CY1435" s="82">
        <f t="shared" si="157"/>
        <v>0</v>
      </c>
      <c r="CZ1435" s="82">
        <f t="shared" si="158"/>
        <v>0</v>
      </c>
      <c r="DA1435" s="82">
        <f t="shared" si="159"/>
        <v>0</v>
      </c>
      <c r="DB1435" s="82">
        <f t="shared" si="160"/>
        <v>0</v>
      </c>
    </row>
    <row r="1436" spans="98:106" ht="19.5">
      <c r="CT1436" s="182">
        <f>'TABELA UNIFICADA 2024'!E1375</f>
        <v>0</v>
      </c>
      <c r="CU1436" s="23">
        <f>'TABELA UNIFICADA 2024'!F1375</f>
        <v>0</v>
      </c>
      <c r="CV1436" s="79" t="str">
        <f t="shared" si="154"/>
        <v>0</v>
      </c>
      <c r="CW1436" s="78">
        <f t="shared" si="155"/>
        <v>0</v>
      </c>
      <c r="CX1436" s="82">
        <f t="shared" si="156"/>
        <v>0</v>
      </c>
      <c r="CY1436" s="82">
        <f t="shared" si="157"/>
        <v>0</v>
      </c>
      <c r="CZ1436" s="82">
        <f t="shared" si="158"/>
        <v>0</v>
      </c>
      <c r="DA1436" s="82">
        <f t="shared" si="159"/>
        <v>0</v>
      </c>
      <c r="DB1436" s="82">
        <f t="shared" si="160"/>
        <v>0</v>
      </c>
    </row>
    <row r="1437" spans="98:106" ht="19.5">
      <c r="CT1437" s="182">
        <f>'TABELA UNIFICADA 2024'!E1376</f>
        <v>0</v>
      </c>
      <c r="CU1437" s="23">
        <f>'TABELA UNIFICADA 2024'!F1376</f>
        <v>0</v>
      </c>
      <c r="CV1437" s="79" t="str">
        <f t="shared" si="154"/>
        <v>0</v>
      </c>
      <c r="CW1437" s="78">
        <f t="shared" si="155"/>
        <v>0</v>
      </c>
      <c r="CX1437" s="82">
        <f t="shared" si="156"/>
        <v>0</v>
      </c>
      <c r="CY1437" s="82">
        <f t="shared" si="157"/>
        <v>0</v>
      </c>
      <c r="CZ1437" s="82">
        <f t="shared" si="158"/>
        <v>0</v>
      </c>
      <c r="DA1437" s="82">
        <f t="shared" si="159"/>
        <v>0</v>
      </c>
      <c r="DB1437" s="82">
        <f t="shared" si="160"/>
        <v>0</v>
      </c>
    </row>
    <row r="1438" spans="98:106" ht="19.5">
      <c r="CT1438" s="182">
        <f>'TABELA UNIFICADA 2024'!E1377</f>
        <v>0</v>
      </c>
      <c r="CU1438" s="23">
        <f>'TABELA UNIFICADA 2024'!F1377</f>
        <v>0</v>
      </c>
      <c r="CV1438" s="79" t="str">
        <f t="shared" si="154"/>
        <v>0</v>
      </c>
      <c r="CW1438" s="78">
        <f t="shared" si="155"/>
        <v>0</v>
      </c>
      <c r="CX1438" s="82">
        <f t="shared" si="156"/>
        <v>0</v>
      </c>
      <c r="CY1438" s="82">
        <f t="shared" si="157"/>
        <v>0</v>
      </c>
      <c r="CZ1438" s="82">
        <f t="shared" si="158"/>
        <v>0</v>
      </c>
      <c r="DA1438" s="82">
        <f t="shared" si="159"/>
        <v>0</v>
      </c>
      <c r="DB1438" s="82">
        <f t="shared" si="160"/>
        <v>0</v>
      </c>
    </row>
    <row r="1439" spans="98:106" ht="19.5">
      <c r="CT1439" s="182">
        <f>'TABELA UNIFICADA 2024'!E1378</f>
        <v>0</v>
      </c>
      <c r="CU1439" s="23">
        <f>'TABELA UNIFICADA 2024'!F1378</f>
        <v>0</v>
      </c>
      <c r="CV1439" s="79" t="str">
        <f t="shared" si="154"/>
        <v>0</v>
      </c>
      <c r="CW1439" s="78">
        <f t="shared" si="155"/>
        <v>0</v>
      </c>
      <c r="CX1439" s="82">
        <f t="shared" si="156"/>
        <v>0</v>
      </c>
      <c r="CY1439" s="82">
        <f t="shared" si="157"/>
        <v>0</v>
      </c>
      <c r="CZ1439" s="82">
        <f t="shared" si="158"/>
        <v>0</v>
      </c>
      <c r="DA1439" s="82">
        <f t="shared" si="159"/>
        <v>0</v>
      </c>
      <c r="DB1439" s="82">
        <f t="shared" si="160"/>
        <v>0</v>
      </c>
    </row>
    <row r="1440" spans="98:106" ht="19.5">
      <c r="CT1440" s="182">
        <f>'TABELA UNIFICADA 2024'!E1379</f>
        <v>0</v>
      </c>
      <c r="CU1440" s="23">
        <f>'TABELA UNIFICADA 2024'!F1379</f>
        <v>0</v>
      </c>
      <c r="CV1440" s="79" t="str">
        <f t="shared" si="154"/>
        <v>0</v>
      </c>
      <c r="CW1440" s="78">
        <f t="shared" si="155"/>
        <v>0</v>
      </c>
      <c r="CX1440" s="82">
        <f t="shared" si="156"/>
        <v>0</v>
      </c>
      <c r="CY1440" s="82">
        <f t="shared" si="157"/>
        <v>0</v>
      </c>
      <c r="CZ1440" s="82">
        <f t="shared" si="158"/>
        <v>0</v>
      </c>
      <c r="DA1440" s="82">
        <f t="shared" si="159"/>
        <v>0</v>
      </c>
      <c r="DB1440" s="82">
        <f t="shared" si="160"/>
        <v>0</v>
      </c>
    </row>
    <row r="1441" spans="98:106" ht="19.5">
      <c r="CT1441" s="182">
        <f>'TABELA UNIFICADA 2024'!E1380</f>
        <v>0</v>
      </c>
      <c r="CU1441" s="23">
        <f>'TABELA UNIFICADA 2024'!F1380</f>
        <v>0</v>
      </c>
      <c r="CV1441" s="79" t="str">
        <f t="shared" si="154"/>
        <v>0</v>
      </c>
      <c r="CW1441" s="78">
        <f t="shared" si="155"/>
        <v>0</v>
      </c>
      <c r="CX1441" s="82">
        <f t="shared" si="156"/>
        <v>0</v>
      </c>
      <c r="CY1441" s="82">
        <f t="shared" si="157"/>
        <v>0</v>
      </c>
      <c r="CZ1441" s="82">
        <f t="shared" si="158"/>
        <v>0</v>
      </c>
      <c r="DA1441" s="82">
        <f t="shared" si="159"/>
        <v>0</v>
      </c>
      <c r="DB1441" s="82">
        <f t="shared" si="160"/>
        <v>0</v>
      </c>
    </row>
    <row r="1442" spans="98:106" ht="19.5">
      <c r="CT1442" s="182">
        <f>'TABELA UNIFICADA 2024'!E1381</f>
        <v>0</v>
      </c>
      <c r="CU1442" s="23">
        <f>'TABELA UNIFICADA 2024'!F1381</f>
        <v>0</v>
      </c>
      <c r="CV1442" s="79" t="str">
        <f t="shared" si="154"/>
        <v>0</v>
      </c>
      <c r="CW1442" s="78">
        <f t="shared" si="155"/>
        <v>0</v>
      </c>
      <c r="CX1442" s="82">
        <f t="shared" si="156"/>
        <v>0</v>
      </c>
      <c r="CY1442" s="82">
        <f t="shared" si="157"/>
        <v>0</v>
      </c>
      <c r="CZ1442" s="82">
        <f t="shared" si="158"/>
        <v>0</v>
      </c>
      <c r="DA1442" s="82">
        <f t="shared" si="159"/>
        <v>0</v>
      </c>
      <c r="DB1442" s="82">
        <f t="shared" si="160"/>
        <v>0</v>
      </c>
    </row>
    <row r="1443" spans="98:106" ht="19.5">
      <c r="CT1443" s="182">
        <f>'TABELA UNIFICADA 2024'!E1382</f>
        <v>0</v>
      </c>
      <c r="CU1443" s="23">
        <f>'TABELA UNIFICADA 2024'!F1382</f>
        <v>0</v>
      </c>
      <c r="CV1443" s="79" t="str">
        <f t="shared" si="154"/>
        <v>0</v>
      </c>
      <c r="CW1443" s="78">
        <f t="shared" si="155"/>
        <v>0</v>
      </c>
      <c r="CX1443" s="82">
        <f t="shared" si="156"/>
        <v>0</v>
      </c>
      <c r="CY1443" s="82">
        <f t="shared" si="157"/>
        <v>0</v>
      </c>
      <c r="CZ1443" s="82">
        <f t="shared" si="158"/>
        <v>0</v>
      </c>
      <c r="DA1443" s="82">
        <f t="shared" si="159"/>
        <v>0</v>
      </c>
      <c r="DB1443" s="82">
        <f t="shared" si="160"/>
        <v>0</v>
      </c>
    </row>
    <row r="1444" spans="98:106" ht="19.5">
      <c r="CT1444" s="182">
        <f>'TABELA UNIFICADA 2024'!E1383</f>
        <v>0</v>
      </c>
      <c r="CU1444" s="23">
        <f>'TABELA UNIFICADA 2024'!F1383</f>
        <v>0</v>
      </c>
      <c r="CV1444" s="79" t="str">
        <f t="shared" si="154"/>
        <v>0</v>
      </c>
      <c r="CW1444" s="78">
        <f t="shared" si="155"/>
        <v>0</v>
      </c>
      <c r="CX1444" s="82">
        <f t="shared" si="156"/>
        <v>0</v>
      </c>
      <c r="CY1444" s="82">
        <f t="shared" si="157"/>
        <v>0</v>
      </c>
      <c r="CZ1444" s="82">
        <f t="shared" si="158"/>
        <v>0</v>
      </c>
      <c r="DA1444" s="82">
        <f t="shared" si="159"/>
        <v>0</v>
      </c>
      <c r="DB1444" s="82">
        <f t="shared" si="160"/>
        <v>0</v>
      </c>
    </row>
    <row r="1445" spans="98:106" ht="19.5">
      <c r="CT1445" s="182">
        <f>'TABELA UNIFICADA 2024'!E1384</f>
        <v>0</v>
      </c>
      <c r="CU1445" s="23">
        <f>'TABELA UNIFICADA 2024'!F1384</f>
        <v>0</v>
      </c>
      <c r="CV1445" s="79" t="str">
        <f t="shared" ref="CV1445:CV1500" si="161">IF(CU1445&lt;&gt;0,(IF(AND(CU1445&lt;=10,ISBLANK(CU1445)=FALSE),"AA",IF(AND(CU1445&gt;10,CU1445&lt;=59),"BB",IF(AND(CU1445&gt;59,CU1445&lt;=99),"CC",IF(CU1445&gt;99,"DD","-"))))),"0")</f>
        <v>0</v>
      </c>
      <c r="CW1445" s="78">
        <f t="shared" ref="CW1445:CW1500" si="162">IF(CU1445&lt;&gt;0,(IF(AND(CT1445&lt;23,ISBLANK(CT1445)=FALSE),"A",IF(AND(CT1445&gt;=23,CT1445&lt;31),"B",IF(AND(CT1445&gt;=31,CT1445&lt;39),"C",IF(AND(CT1445&gt;=39,CT1445&lt;=45),"D",IF(CT1445&gt;45,"E","-")))))),0)</f>
        <v>0</v>
      </c>
      <c r="CX1445" s="82">
        <f t="shared" ref="CX1445:CX1500" si="163">(IF(CV1445="AA",IF(CW1445="A",VLOOKUP(CW1445,$B$2:$F$6,2,1),IF(CW1445="B",VLOOKUP(CW1445,$B$2:$F$6,2,1),IF(CW1445="C",VLOOKUP(CW1445,$B$2:$F$6,2,1),IF(CW1445="D",VLOOKUP(CW1445,$B$2:$F$6,2,1),IF(CW1445="E",VLOOKUP(CW1445,$B$2:$F$6,2,1),"-"))))),IF(CV1445="BB",IF(CW1445="A",VLOOKUP(CW1445,$B$8:$F$12,2,1),IF(CW1445="B",VLOOKUP(CW1445,$B$8:$F$12,2,1),IF(CW1445="C",VLOOKUP(CW1445,$B$8:$F$12,2,1),IF(CW1445="D",VLOOKUP(CW1445,$B$8:$F$12,2,1),IF(CW1445="E",VLOOKUP(CW1445,$B$8:$F$12,2,1),"-"))))),IF(CV1445="CC",IF(CW1445="A",VLOOKUP(CW1445,$B$14:$F$18,2,1),IF(CW1445="B",VLOOKUP(CW1445,$B$14:$F$18,2,1),IF(CW1445="C",VLOOKUP(CW1445,$B$14:$F$18,2,1),IF(CW1445="D",VLOOKUP(CW1445,$B$14:$F$18,2,1),IF(CW1445="E",VLOOKUP(CW1445,$B$14:$F$18,2,1),"-"))))),IF(CV1445="DD",IF(CW1445="A",VLOOKUP(CW1445,$B$20:$F$24,2,1),IF(CW1445="B",VLOOKUP(CW1445,$B$20:$F$24,2,1),IF(CW1445="C",VLOOKUP(CW1445,$B$20:$F$24,2,1),IF(CW1445="D",VLOOKUP(CW1445,$B$20:$F$24,2,1),IF(CW1445="E",VLOOKUP(CW1445,$B$20:$F$24,2,1),0))))),0)))))</f>
        <v>0</v>
      </c>
      <c r="CY1445" s="82">
        <f t="shared" ref="CY1445:CY1500" si="164">(IF(CV1445="AA",IF(CW1445="A",VLOOKUP(CW1445,$B$2:$F$6,3,1),IF(CW1445="B",VLOOKUP(CW1445,$B$2:$F$6,3,1),IF(CW1445="C",VLOOKUP(CW1445,$B$2:$F$6,3,1),IF(CW1445="D",VLOOKUP(CW1445,$B$2:$F$6,3,1),IF(CW1445="E",VLOOKUP(CW1445,$B$2:$F$6,3,1),"-"))))),IF(CV1445="BB",IF(CW1445="A",VLOOKUP(CW1445,$B$8:$F$12,3,1),IF(CW1445="B",VLOOKUP(CW1445,$B$8:$F$12,3,1),IF(CW1445="C",VLOOKUP(CW1445,$B$8:$F$12,3,1),IF(CW1445="D",VLOOKUP(CW1445,$B$8:$F$12,3,1),IF(CW1445="E",VLOOKUP(CW1445,$B$8:$F$12,3,1),"-"))))),IF(CV1445="CC",IF(CW1445="A",VLOOKUP(CW1445,$B$14:$F$18,3,1),IF(CW1445="B",VLOOKUP(CW1445,$B$14:$F$18,3,1),IF(CW1445="C",VLOOKUP(CW1445,$B$14:$F$18,3,1),IF(CW1445="D",VLOOKUP(CW1445,$B$14:$F$18,3,1),IF(CW1445="E",VLOOKUP(CW1445,$B$14:$F$18,3,1),"-"))))),IF(CV1445="DD",IF(CW1445="A",VLOOKUP(CW1445,$B$20:$F$24,3,1),IF(CW1445="B",VLOOKUP(CW1445,$B$20:$F$24,3,1),IF(CW1445="C",VLOOKUP(CW1445,$B$20:$F$24,3,1),IF(CW1445="D",VLOOKUP(CW1445,$B$20:$F$24,3,1),IF(CW1445="E",VLOOKUP(CW1445,$B$20:$F$24,3,1),0))))),0)))))</f>
        <v>0</v>
      </c>
      <c r="CZ1445" s="82">
        <f t="shared" ref="CZ1445:CZ1500" si="165">(IF(CV1445="AA",IF(CW1445="A",VLOOKUP(CW1445,$B$2:$F$6,4,1),IF(CW1445="B",VLOOKUP(CW1445,$B$2:$F$6,4,1),IF(CW1445="C",VLOOKUP(CW1445,$B$2:$F$6,4,1),IF(CW1445="D",VLOOKUP(CW1445,$B$2:$F$6,4,1),IF(CW1445="E",VLOOKUP(CW1445,$B$2:$F$6,4,1),"-"))))),IF(CV1445="BB",IF(CW1445="A",VLOOKUP(CW1445,$B$8:$F$12,4,1),IF(CW1445="B",VLOOKUP(CW1445,$B$8:$F$12,4,1),IF(CW1445="C",VLOOKUP(CW1445,$B$8:$F$12,4,1),IF(CW1445="D",VLOOKUP(CW1445,$B$8:$F$12,4,1),IF(CW1445="E",VLOOKUP(CW1445,$B$8:$F$12,4,1),"-"))))),IF(CV1445="CC",IF(CW1445="A",VLOOKUP(CW1445,$B$14:$F$18,4,1),IF(CW1445="B",VLOOKUP(CW1445,$B$14:$F$18,4,1),IF(CW1445="C",VLOOKUP(CW1445,$B$14:$F$18,4,1),IF(CW1445="D",VLOOKUP(CW1445,$B$14:$F$18,4,1),IF(CW1445="E",VLOOKUP(CW1445,$B$14:$F$18,4,1),"-"))))),IF(CV1445="DD",IF(CW1445="A",VLOOKUP(CW1445,$B$20:$F$24,4,1),IF(CW1445="B",VLOOKUP(CW1445,$B$20:$F$24,4,1),IF(CW1445="C",VLOOKUP(CW1445,$B$20:$F$24,4,1),IF(CW1445="D",VLOOKUP(CW1445,$B$20:$F$24,4,1),IF(CW1445="E",VLOOKUP(CW1445,$B$20:$F$24,4,1),0))))),0)))))</f>
        <v>0</v>
      </c>
      <c r="DA1445" s="82">
        <f t="shared" ref="DA1445:DA1500" si="166">(IF(CV1445="AA",IF(CW1445="A",VLOOKUP(CW1445,$B$2:$F$6,5,1),IF(CW1445="B",VLOOKUP(CW1445,$B$2:$F$6,5,1),IF(CW1445="C",VLOOKUP(CW1445,$B$2:$F$6,5,1),IF(CW1445="D",VLOOKUP(CW1445,$B$2:$F$6,5,1),IF(CW1445="E",VLOOKUP(CW1445,$B$2:$F$6,5,1),1))))),IF(CV1445="BB",IF(CW1445="A",VLOOKUP(CW1445,$B$8:$F$12,5,1),IF(CW1445="B",VLOOKUP(CW1445,$B$8:$F$12,5,1),IF(CW1445="C",VLOOKUP(CW1445,$B$8:$F$12,5,1),IF(CW1445="D",VLOOKUP(CW1445,$B$8:$F$12,5,1),IF(CW1445="E",VLOOKUP(CW1445,$B$8:$F$12,5,1),1))))),IF(CV1445="CC",IF(CW1445="A",VLOOKUP(CW1445,$B$14:$F$18,5,1),IF(CW1445="B",VLOOKUP(CW1445,$B$14:$F$18,5,1),IF(CW1445="C",VLOOKUP(CW1445,$B$14:$F$18,5,1),IF(CW1445="D",VLOOKUP(CW1445,$B$14:$F$18,5,1),IF(CW1445="E",VLOOKUP(CW1445,$B$14:$F$18,5,1),1))))),IF(CV1445="DD",IF(CW1445="A",VLOOKUP(CW1445,$B$20:$F$24,5,1),IF(CW1445="B",VLOOKUP(CW1445,$B$20:$F$24,5,1),IF(CW1445="C",VLOOKUP(CW1445,$B$20:$F$24,5,1),IF(CW1445="D",VLOOKUP(CW1445,$B$20:$F$24,5,1),IF(CW1445="E",VLOOKUP(CW1445,$B$20:$F$24,5,1),1))))),0)))))</f>
        <v>0</v>
      </c>
      <c r="DB1445" s="82">
        <f t="shared" ref="DB1445:DB1500" si="167">SUM(CX1445:DA1445)</f>
        <v>0</v>
      </c>
    </row>
    <row r="1446" spans="98:106" ht="19.5">
      <c r="CT1446" s="182">
        <f>'TABELA UNIFICADA 2024'!E1385</f>
        <v>0</v>
      </c>
      <c r="CU1446" s="23">
        <f>'TABELA UNIFICADA 2024'!F1385</f>
        <v>0</v>
      </c>
      <c r="CV1446" s="79" t="str">
        <f t="shared" si="161"/>
        <v>0</v>
      </c>
      <c r="CW1446" s="78">
        <f t="shared" si="162"/>
        <v>0</v>
      </c>
      <c r="CX1446" s="82">
        <f t="shared" si="163"/>
        <v>0</v>
      </c>
      <c r="CY1446" s="82">
        <f t="shared" si="164"/>
        <v>0</v>
      </c>
      <c r="CZ1446" s="82">
        <f t="shared" si="165"/>
        <v>0</v>
      </c>
      <c r="DA1446" s="82">
        <f t="shared" si="166"/>
        <v>0</v>
      </c>
      <c r="DB1446" s="82">
        <f t="shared" si="167"/>
        <v>0</v>
      </c>
    </row>
    <row r="1447" spans="98:106" ht="19.5">
      <c r="CT1447" s="182">
        <f>'TABELA UNIFICADA 2024'!E1386</f>
        <v>0</v>
      </c>
      <c r="CU1447" s="23">
        <f>'TABELA UNIFICADA 2024'!F1386</f>
        <v>0</v>
      </c>
      <c r="CV1447" s="79" t="str">
        <f t="shared" si="161"/>
        <v>0</v>
      </c>
      <c r="CW1447" s="78">
        <f t="shared" si="162"/>
        <v>0</v>
      </c>
      <c r="CX1447" s="82">
        <f t="shared" si="163"/>
        <v>0</v>
      </c>
      <c r="CY1447" s="82">
        <f t="shared" si="164"/>
        <v>0</v>
      </c>
      <c r="CZ1447" s="82">
        <f t="shared" si="165"/>
        <v>0</v>
      </c>
      <c r="DA1447" s="82">
        <f t="shared" si="166"/>
        <v>0</v>
      </c>
      <c r="DB1447" s="82">
        <f t="shared" si="167"/>
        <v>0</v>
      </c>
    </row>
    <row r="1448" spans="98:106" ht="19.5">
      <c r="CT1448" s="182">
        <f>'TABELA UNIFICADA 2024'!E1387</f>
        <v>0</v>
      </c>
      <c r="CU1448" s="23">
        <f>'TABELA UNIFICADA 2024'!F1387</f>
        <v>0</v>
      </c>
      <c r="CV1448" s="79" t="str">
        <f t="shared" si="161"/>
        <v>0</v>
      </c>
      <c r="CW1448" s="78">
        <f t="shared" si="162"/>
        <v>0</v>
      </c>
      <c r="CX1448" s="82">
        <f t="shared" si="163"/>
        <v>0</v>
      </c>
      <c r="CY1448" s="82">
        <f t="shared" si="164"/>
        <v>0</v>
      </c>
      <c r="CZ1448" s="82">
        <f t="shared" si="165"/>
        <v>0</v>
      </c>
      <c r="DA1448" s="82">
        <f t="shared" si="166"/>
        <v>0</v>
      </c>
      <c r="DB1448" s="82">
        <f t="shared" si="167"/>
        <v>0</v>
      </c>
    </row>
    <row r="1449" spans="98:106" ht="19.5">
      <c r="CT1449" s="182">
        <f>'TABELA UNIFICADA 2024'!E1388</f>
        <v>0</v>
      </c>
      <c r="CU1449" s="23">
        <f>'TABELA UNIFICADA 2024'!F1388</f>
        <v>0</v>
      </c>
      <c r="CV1449" s="79" t="str">
        <f t="shared" si="161"/>
        <v>0</v>
      </c>
      <c r="CW1449" s="78">
        <f t="shared" si="162"/>
        <v>0</v>
      </c>
      <c r="CX1449" s="82">
        <f t="shared" si="163"/>
        <v>0</v>
      </c>
      <c r="CY1449" s="82">
        <f t="shared" si="164"/>
        <v>0</v>
      </c>
      <c r="CZ1449" s="82">
        <f t="shared" si="165"/>
        <v>0</v>
      </c>
      <c r="DA1449" s="82">
        <f t="shared" si="166"/>
        <v>0</v>
      </c>
      <c r="DB1449" s="82">
        <f t="shared" si="167"/>
        <v>0</v>
      </c>
    </row>
    <row r="1450" spans="98:106" ht="19.5">
      <c r="CT1450" s="182">
        <f>'TABELA UNIFICADA 2024'!E1389</f>
        <v>0</v>
      </c>
      <c r="CU1450" s="23">
        <f>'TABELA UNIFICADA 2024'!F1389</f>
        <v>0</v>
      </c>
      <c r="CV1450" s="79" t="str">
        <f t="shared" si="161"/>
        <v>0</v>
      </c>
      <c r="CW1450" s="78">
        <f t="shared" si="162"/>
        <v>0</v>
      </c>
      <c r="CX1450" s="82">
        <f t="shared" si="163"/>
        <v>0</v>
      </c>
      <c r="CY1450" s="82">
        <f t="shared" si="164"/>
        <v>0</v>
      </c>
      <c r="CZ1450" s="82">
        <f t="shared" si="165"/>
        <v>0</v>
      </c>
      <c r="DA1450" s="82">
        <f t="shared" si="166"/>
        <v>0</v>
      </c>
      <c r="DB1450" s="82">
        <f t="shared" si="167"/>
        <v>0</v>
      </c>
    </row>
    <row r="1451" spans="98:106" ht="19.5">
      <c r="CT1451" s="182">
        <f>'TABELA UNIFICADA 2024'!E1390</f>
        <v>0</v>
      </c>
      <c r="CU1451" s="23">
        <f>'TABELA UNIFICADA 2024'!F1390</f>
        <v>0</v>
      </c>
      <c r="CV1451" s="79" t="str">
        <f t="shared" si="161"/>
        <v>0</v>
      </c>
      <c r="CW1451" s="78">
        <f t="shared" si="162"/>
        <v>0</v>
      </c>
      <c r="CX1451" s="82">
        <f t="shared" si="163"/>
        <v>0</v>
      </c>
      <c r="CY1451" s="82">
        <f t="shared" si="164"/>
        <v>0</v>
      </c>
      <c r="CZ1451" s="82">
        <f t="shared" si="165"/>
        <v>0</v>
      </c>
      <c r="DA1451" s="82">
        <f t="shared" si="166"/>
        <v>0</v>
      </c>
      <c r="DB1451" s="82">
        <f t="shared" si="167"/>
        <v>0</v>
      </c>
    </row>
    <row r="1452" spans="98:106" ht="19.5">
      <c r="CT1452" s="182">
        <f>'TABELA UNIFICADA 2024'!E1391</f>
        <v>0</v>
      </c>
      <c r="CU1452" s="23">
        <f>'TABELA UNIFICADA 2024'!F1391</f>
        <v>0</v>
      </c>
      <c r="CV1452" s="79" t="str">
        <f t="shared" si="161"/>
        <v>0</v>
      </c>
      <c r="CW1452" s="78">
        <f t="shared" si="162"/>
        <v>0</v>
      </c>
      <c r="CX1452" s="82">
        <f t="shared" si="163"/>
        <v>0</v>
      </c>
      <c r="CY1452" s="82">
        <f t="shared" si="164"/>
        <v>0</v>
      </c>
      <c r="CZ1452" s="82">
        <f t="shared" si="165"/>
        <v>0</v>
      </c>
      <c r="DA1452" s="82">
        <f t="shared" si="166"/>
        <v>0</v>
      </c>
      <c r="DB1452" s="82">
        <f t="shared" si="167"/>
        <v>0</v>
      </c>
    </row>
    <row r="1453" spans="98:106" ht="19.5">
      <c r="CT1453" s="182">
        <f>'TABELA UNIFICADA 2024'!E1392</f>
        <v>0</v>
      </c>
      <c r="CU1453" s="23">
        <f>'TABELA UNIFICADA 2024'!F1392</f>
        <v>0</v>
      </c>
      <c r="CV1453" s="79" t="str">
        <f t="shared" si="161"/>
        <v>0</v>
      </c>
      <c r="CW1453" s="78">
        <f t="shared" si="162"/>
        <v>0</v>
      </c>
      <c r="CX1453" s="82">
        <f t="shared" si="163"/>
        <v>0</v>
      </c>
      <c r="CY1453" s="82">
        <f t="shared" si="164"/>
        <v>0</v>
      </c>
      <c r="CZ1453" s="82">
        <f t="shared" si="165"/>
        <v>0</v>
      </c>
      <c r="DA1453" s="82">
        <f t="shared" si="166"/>
        <v>0</v>
      </c>
      <c r="DB1453" s="82">
        <f t="shared" si="167"/>
        <v>0</v>
      </c>
    </row>
    <row r="1454" spans="98:106" ht="19.5">
      <c r="CT1454" s="182">
        <f>'TABELA UNIFICADA 2024'!E1393</f>
        <v>0</v>
      </c>
      <c r="CU1454" s="23">
        <f>'TABELA UNIFICADA 2024'!F1393</f>
        <v>0</v>
      </c>
      <c r="CV1454" s="79" t="str">
        <f t="shared" si="161"/>
        <v>0</v>
      </c>
      <c r="CW1454" s="78">
        <f t="shared" si="162"/>
        <v>0</v>
      </c>
      <c r="CX1454" s="82">
        <f t="shared" si="163"/>
        <v>0</v>
      </c>
      <c r="CY1454" s="82">
        <f t="shared" si="164"/>
        <v>0</v>
      </c>
      <c r="CZ1454" s="82">
        <f t="shared" si="165"/>
        <v>0</v>
      </c>
      <c r="DA1454" s="82">
        <f t="shared" si="166"/>
        <v>0</v>
      </c>
      <c r="DB1454" s="82">
        <f t="shared" si="167"/>
        <v>0</v>
      </c>
    </row>
    <row r="1455" spans="98:106" ht="19.5">
      <c r="CT1455" s="182">
        <f>'TABELA UNIFICADA 2024'!E1394</f>
        <v>0</v>
      </c>
      <c r="CU1455" s="23">
        <f>'TABELA UNIFICADA 2024'!F1394</f>
        <v>0</v>
      </c>
      <c r="CV1455" s="79" t="str">
        <f t="shared" si="161"/>
        <v>0</v>
      </c>
      <c r="CW1455" s="78">
        <f t="shared" si="162"/>
        <v>0</v>
      </c>
      <c r="CX1455" s="82">
        <f t="shared" si="163"/>
        <v>0</v>
      </c>
      <c r="CY1455" s="82">
        <f t="shared" si="164"/>
        <v>0</v>
      </c>
      <c r="CZ1455" s="82">
        <f t="shared" si="165"/>
        <v>0</v>
      </c>
      <c r="DA1455" s="82">
        <f t="shared" si="166"/>
        <v>0</v>
      </c>
      <c r="DB1455" s="82">
        <f t="shared" si="167"/>
        <v>0</v>
      </c>
    </row>
    <row r="1456" spans="98:106" ht="19.5">
      <c r="CT1456" s="182">
        <f>'TABELA UNIFICADA 2024'!E1395</f>
        <v>0</v>
      </c>
      <c r="CU1456" s="23">
        <f>'TABELA UNIFICADA 2024'!F1395</f>
        <v>0</v>
      </c>
      <c r="CV1456" s="79" t="str">
        <f t="shared" si="161"/>
        <v>0</v>
      </c>
      <c r="CW1456" s="78">
        <f t="shared" si="162"/>
        <v>0</v>
      </c>
      <c r="CX1456" s="82">
        <f t="shared" si="163"/>
        <v>0</v>
      </c>
      <c r="CY1456" s="82">
        <f t="shared" si="164"/>
        <v>0</v>
      </c>
      <c r="CZ1456" s="82">
        <f t="shared" si="165"/>
        <v>0</v>
      </c>
      <c r="DA1456" s="82">
        <f t="shared" si="166"/>
        <v>0</v>
      </c>
      <c r="DB1456" s="82">
        <f t="shared" si="167"/>
        <v>0</v>
      </c>
    </row>
    <row r="1457" spans="98:106" ht="19.5">
      <c r="CT1457" s="182">
        <f>'TABELA UNIFICADA 2024'!E1396</f>
        <v>0</v>
      </c>
      <c r="CU1457" s="23">
        <f>'TABELA UNIFICADA 2024'!F1396</f>
        <v>0</v>
      </c>
      <c r="CV1457" s="79" t="str">
        <f t="shared" si="161"/>
        <v>0</v>
      </c>
      <c r="CW1457" s="78">
        <f t="shared" si="162"/>
        <v>0</v>
      </c>
      <c r="CX1457" s="82">
        <f t="shared" si="163"/>
        <v>0</v>
      </c>
      <c r="CY1457" s="82">
        <f t="shared" si="164"/>
        <v>0</v>
      </c>
      <c r="CZ1457" s="82">
        <f t="shared" si="165"/>
        <v>0</v>
      </c>
      <c r="DA1457" s="82">
        <f t="shared" si="166"/>
        <v>0</v>
      </c>
      <c r="DB1457" s="82">
        <f t="shared" si="167"/>
        <v>0</v>
      </c>
    </row>
    <row r="1458" spans="98:106" ht="19.5">
      <c r="CT1458" s="182">
        <f>'TABELA UNIFICADA 2024'!E1397</f>
        <v>0</v>
      </c>
      <c r="CU1458" s="23">
        <f>'TABELA UNIFICADA 2024'!F1397</f>
        <v>0</v>
      </c>
      <c r="CV1458" s="79" t="str">
        <f t="shared" si="161"/>
        <v>0</v>
      </c>
      <c r="CW1458" s="78">
        <f t="shared" si="162"/>
        <v>0</v>
      </c>
      <c r="CX1458" s="82">
        <f t="shared" si="163"/>
        <v>0</v>
      </c>
      <c r="CY1458" s="82">
        <f t="shared" si="164"/>
        <v>0</v>
      </c>
      <c r="CZ1458" s="82">
        <f t="shared" si="165"/>
        <v>0</v>
      </c>
      <c r="DA1458" s="82">
        <f t="shared" si="166"/>
        <v>0</v>
      </c>
      <c r="DB1458" s="82">
        <f t="shared" si="167"/>
        <v>0</v>
      </c>
    </row>
    <row r="1459" spans="98:106" ht="19.5">
      <c r="CT1459" s="182">
        <f>'TABELA UNIFICADA 2024'!E1398</f>
        <v>0</v>
      </c>
      <c r="CU1459" s="23">
        <f>'TABELA UNIFICADA 2024'!F1398</f>
        <v>0</v>
      </c>
      <c r="CV1459" s="79" t="str">
        <f t="shared" si="161"/>
        <v>0</v>
      </c>
      <c r="CW1459" s="78">
        <f t="shared" si="162"/>
        <v>0</v>
      </c>
      <c r="CX1459" s="82">
        <f t="shared" si="163"/>
        <v>0</v>
      </c>
      <c r="CY1459" s="82">
        <f t="shared" si="164"/>
        <v>0</v>
      </c>
      <c r="CZ1459" s="82">
        <f t="shared" si="165"/>
        <v>0</v>
      </c>
      <c r="DA1459" s="82">
        <f t="shared" si="166"/>
        <v>0</v>
      </c>
      <c r="DB1459" s="82">
        <f t="shared" si="167"/>
        <v>0</v>
      </c>
    </row>
    <row r="1460" spans="98:106" ht="19.5">
      <c r="CT1460" s="182">
        <f>'TABELA UNIFICADA 2024'!E1399</f>
        <v>0</v>
      </c>
      <c r="CU1460" s="23">
        <f>'TABELA UNIFICADA 2024'!F1399</f>
        <v>0</v>
      </c>
      <c r="CV1460" s="79" t="str">
        <f t="shared" si="161"/>
        <v>0</v>
      </c>
      <c r="CW1460" s="78">
        <f t="shared" si="162"/>
        <v>0</v>
      </c>
      <c r="CX1460" s="82">
        <f t="shared" si="163"/>
        <v>0</v>
      </c>
      <c r="CY1460" s="82">
        <f t="shared" si="164"/>
        <v>0</v>
      </c>
      <c r="CZ1460" s="82">
        <f t="shared" si="165"/>
        <v>0</v>
      </c>
      <c r="DA1460" s="82">
        <f t="shared" si="166"/>
        <v>0</v>
      </c>
      <c r="DB1460" s="82">
        <f t="shared" si="167"/>
        <v>0</v>
      </c>
    </row>
    <row r="1461" spans="98:106" ht="19.5">
      <c r="CT1461" s="182">
        <f>'TABELA UNIFICADA 2024'!E1400</f>
        <v>0</v>
      </c>
      <c r="CU1461" s="23">
        <f>'TABELA UNIFICADA 2024'!F1400</f>
        <v>0</v>
      </c>
      <c r="CV1461" s="79" t="str">
        <f t="shared" si="161"/>
        <v>0</v>
      </c>
      <c r="CW1461" s="78">
        <f t="shared" si="162"/>
        <v>0</v>
      </c>
      <c r="CX1461" s="82">
        <f t="shared" si="163"/>
        <v>0</v>
      </c>
      <c r="CY1461" s="82">
        <f t="shared" si="164"/>
        <v>0</v>
      </c>
      <c r="CZ1461" s="82">
        <f t="shared" si="165"/>
        <v>0</v>
      </c>
      <c r="DA1461" s="82">
        <f t="shared" si="166"/>
        <v>0</v>
      </c>
      <c r="DB1461" s="82">
        <f t="shared" si="167"/>
        <v>0</v>
      </c>
    </row>
    <row r="1462" spans="98:106" ht="19.5">
      <c r="CT1462" s="182">
        <f>'TABELA UNIFICADA 2024'!E1401</f>
        <v>0</v>
      </c>
      <c r="CU1462" s="23">
        <f>'TABELA UNIFICADA 2024'!F1401</f>
        <v>0</v>
      </c>
      <c r="CV1462" s="79" t="str">
        <f t="shared" si="161"/>
        <v>0</v>
      </c>
      <c r="CW1462" s="78">
        <f t="shared" si="162"/>
        <v>0</v>
      </c>
      <c r="CX1462" s="82">
        <f t="shared" si="163"/>
        <v>0</v>
      </c>
      <c r="CY1462" s="82">
        <f t="shared" si="164"/>
        <v>0</v>
      </c>
      <c r="CZ1462" s="82">
        <f t="shared" si="165"/>
        <v>0</v>
      </c>
      <c r="DA1462" s="82">
        <f t="shared" si="166"/>
        <v>0</v>
      </c>
      <c r="DB1462" s="82">
        <f t="shared" si="167"/>
        <v>0</v>
      </c>
    </row>
    <row r="1463" spans="98:106" ht="19.5">
      <c r="CT1463" s="182">
        <f>'TABELA UNIFICADA 2024'!E1402</f>
        <v>0</v>
      </c>
      <c r="CU1463" s="23">
        <f>'TABELA UNIFICADA 2024'!F1402</f>
        <v>0</v>
      </c>
      <c r="CV1463" s="79" t="str">
        <f t="shared" si="161"/>
        <v>0</v>
      </c>
      <c r="CW1463" s="78">
        <f t="shared" si="162"/>
        <v>0</v>
      </c>
      <c r="CX1463" s="82">
        <f t="shared" si="163"/>
        <v>0</v>
      </c>
      <c r="CY1463" s="82">
        <f t="shared" si="164"/>
        <v>0</v>
      </c>
      <c r="CZ1463" s="82">
        <f t="shared" si="165"/>
        <v>0</v>
      </c>
      <c r="DA1463" s="82">
        <f t="shared" si="166"/>
        <v>0</v>
      </c>
      <c r="DB1463" s="82">
        <f t="shared" si="167"/>
        <v>0</v>
      </c>
    </row>
    <row r="1464" spans="98:106" ht="19.5">
      <c r="CT1464" s="182">
        <f>'TABELA UNIFICADA 2024'!E1403</f>
        <v>0</v>
      </c>
      <c r="CU1464" s="23">
        <f>'TABELA UNIFICADA 2024'!F1403</f>
        <v>0</v>
      </c>
      <c r="CV1464" s="79" t="str">
        <f t="shared" si="161"/>
        <v>0</v>
      </c>
      <c r="CW1464" s="78">
        <f t="shared" si="162"/>
        <v>0</v>
      </c>
      <c r="CX1464" s="82">
        <f t="shared" si="163"/>
        <v>0</v>
      </c>
      <c r="CY1464" s="82">
        <f t="shared" si="164"/>
        <v>0</v>
      </c>
      <c r="CZ1464" s="82">
        <f t="shared" si="165"/>
        <v>0</v>
      </c>
      <c r="DA1464" s="82">
        <f t="shared" si="166"/>
        <v>0</v>
      </c>
      <c r="DB1464" s="82">
        <f t="shared" si="167"/>
        <v>0</v>
      </c>
    </row>
    <row r="1465" spans="98:106" ht="19.5">
      <c r="CT1465" s="182">
        <f>'TABELA UNIFICADA 2024'!E1404</f>
        <v>0</v>
      </c>
      <c r="CU1465" s="23">
        <f>'TABELA UNIFICADA 2024'!F1404</f>
        <v>0</v>
      </c>
      <c r="CV1465" s="79" t="str">
        <f t="shared" si="161"/>
        <v>0</v>
      </c>
      <c r="CW1465" s="78">
        <f t="shared" si="162"/>
        <v>0</v>
      </c>
      <c r="CX1465" s="82">
        <f t="shared" si="163"/>
        <v>0</v>
      </c>
      <c r="CY1465" s="82">
        <f t="shared" si="164"/>
        <v>0</v>
      </c>
      <c r="CZ1465" s="82">
        <f t="shared" si="165"/>
        <v>0</v>
      </c>
      <c r="DA1465" s="82">
        <f t="shared" si="166"/>
        <v>0</v>
      </c>
      <c r="DB1465" s="82">
        <f t="shared" si="167"/>
        <v>0</v>
      </c>
    </row>
    <row r="1466" spans="98:106" ht="19.5">
      <c r="CT1466" s="182">
        <f>'TABELA UNIFICADA 2024'!E1405</f>
        <v>0</v>
      </c>
      <c r="CU1466" s="23">
        <f>'TABELA UNIFICADA 2024'!F1405</f>
        <v>0</v>
      </c>
      <c r="CV1466" s="79" t="str">
        <f t="shared" si="161"/>
        <v>0</v>
      </c>
      <c r="CW1466" s="78">
        <f t="shared" si="162"/>
        <v>0</v>
      </c>
      <c r="CX1466" s="82">
        <f t="shared" si="163"/>
        <v>0</v>
      </c>
      <c r="CY1466" s="82">
        <f t="shared" si="164"/>
        <v>0</v>
      </c>
      <c r="CZ1466" s="82">
        <f t="shared" si="165"/>
        <v>0</v>
      </c>
      <c r="DA1466" s="82">
        <f t="shared" si="166"/>
        <v>0</v>
      </c>
      <c r="DB1466" s="82">
        <f t="shared" si="167"/>
        <v>0</v>
      </c>
    </row>
    <row r="1467" spans="98:106" ht="19.5">
      <c r="CT1467" s="182">
        <f>'TABELA UNIFICADA 2024'!E1406</f>
        <v>0</v>
      </c>
      <c r="CU1467" s="23">
        <f>'TABELA UNIFICADA 2024'!F1406</f>
        <v>0</v>
      </c>
      <c r="CV1467" s="79" t="str">
        <f t="shared" si="161"/>
        <v>0</v>
      </c>
      <c r="CW1467" s="78">
        <f t="shared" si="162"/>
        <v>0</v>
      </c>
      <c r="CX1467" s="82">
        <f t="shared" si="163"/>
        <v>0</v>
      </c>
      <c r="CY1467" s="82">
        <f t="shared" si="164"/>
        <v>0</v>
      </c>
      <c r="CZ1467" s="82">
        <f t="shared" si="165"/>
        <v>0</v>
      </c>
      <c r="DA1467" s="82">
        <f t="shared" si="166"/>
        <v>0</v>
      </c>
      <c r="DB1467" s="82">
        <f t="shared" si="167"/>
        <v>0</v>
      </c>
    </row>
    <row r="1468" spans="98:106" ht="19.5">
      <c r="CT1468" s="182">
        <f>'TABELA UNIFICADA 2024'!E1407</f>
        <v>0</v>
      </c>
      <c r="CU1468" s="23">
        <f>'TABELA UNIFICADA 2024'!F1407</f>
        <v>0</v>
      </c>
      <c r="CV1468" s="79" t="str">
        <f t="shared" si="161"/>
        <v>0</v>
      </c>
      <c r="CW1468" s="78">
        <f t="shared" si="162"/>
        <v>0</v>
      </c>
      <c r="CX1468" s="82">
        <f t="shared" si="163"/>
        <v>0</v>
      </c>
      <c r="CY1468" s="82">
        <f t="shared" si="164"/>
        <v>0</v>
      </c>
      <c r="CZ1468" s="82">
        <f t="shared" si="165"/>
        <v>0</v>
      </c>
      <c r="DA1468" s="82">
        <f t="shared" si="166"/>
        <v>0</v>
      </c>
      <c r="DB1468" s="82">
        <f t="shared" si="167"/>
        <v>0</v>
      </c>
    </row>
    <row r="1469" spans="98:106" ht="19.5">
      <c r="CT1469" s="182">
        <f>'TABELA UNIFICADA 2024'!E1408</f>
        <v>0</v>
      </c>
      <c r="CU1469" s="23">
        <f>'TABELA UNIFICADA 2024'!F1408</f>
        <v>0</v>
      </c>
      <c r="CV1469" s="79" t="str">
        <f t="shared" si="161"/>
        <v>0</v>
      </c>
      <c r="CW1469" s="78">
        <f t="shared" si="162"/>
        <v>0</v>
      </c>
      <c r="CX1469" s="82">
        <f t="shared" si="163"/>
        <v>0</v>
      </c>
      <c r="CY1469" s="82">
        <f t="shared" si="164"/>
        <v>0</v>
      </c>
      <c r="CZ1469" s="82">
        <f t="shared" si="165"/>
        <v>0</v>
      </c>
      <c r="DA1469" s="82">
        <f t="shared" si="166"/>
        <v>0</v>
      </c>
      <c r="DB1469" s="82">
        <f t="shared" si="167"/>
        <v>0</v>
      </c>
    </row>
    <row r="1470" spans="98:106" ht="19.5">
      <c r="CT1470" s="182">
        <f>'TABELA UNIFICADA 2024'!E1409</f>
        <v>0</v>
      </c>
      <c r="CU1470" s="23">
        <f>'TABELA UNIFICADA 2024'!F1409</f>
        <v>0</v>
      </c>
      <c r="CV1470" s="79" t="str">
        <f t="shared" si="161"/>
        <v>0</v>
      </c>
      <c r="CW1470" s="78">
        <f t="shared" si="162"/>
        <v>0</v>
      </c>
      <c r="CX1470" s="82">
        <f t="shared" si="163"/>
        <v>0</v>
      </c>
      <c r="CY1470" s="82">
        <f t="shared" si="164"/>
        <v>0</v>
      </c>
      <c r="CZ1470" s="82">
        <f t="shared" si="165"/>
        <v>0</v>
      </c>
      <c r="DA1470" s="82">
        <f t="shared" si="166"/>
        <v>0</v>
      </c>
      <c r="DB1470" s="82">
        <f t="shared" si="167"/>
        <v>0</v>
      </c>
    </row>
    <row r="1471" spans="98:106" ht="19.5">
      <c r="CT1471" s="182">
        <f>'TABELA UNIFICADA 2024'!E1410</f>
        <v>0</v>
      </c>
      <c r="CU1471" s="23">
        <f>'TABELA UNIFICADA 2024'!F1410</f>
        <v>0</v>
      </c>
      <c r="CV1471" s="79" t="str">
        <f t="shared" si="161"/>
        <v>0</v>
      </c>
      <c r="CW1471" s="78">
        <f t="shared" si="162"/>
        <v>0</v>
      </c>
      <c r="CX1471" s="82">
        <f t="shared" si="163"/>
        <v>0</v>
      </c>
      <c r="CY1471" s="82">
        <f t="shared" si="164"/>
        <v>0</v>
      </c>
      <c r="CZ1471" s="82">
        <f t="shared" si="165"/>
        <v>0</v>
      </c>
      <c r="DA1471" s="82">
        <f t="shared" si="166"/>
        <v>0</v>
      </c>
      <c r="DB1471" s="82">
        <f t="shared" si="167"/>
        <v>0</v>
      </c>
    </row>
    <row r="1472" spans="98:106" ht="19.5">
      <c r="CT1472" s="182">
        <f>'TABELA UNIFICADA 2024'!E1411</f>
        <v>0</v>
      </c>
      <c r="CU1472" s="23">
        <f>'TABELA UNIFICADA 2024'!F1411</f>
        <v>0</v>
      </c>
      <c r="CV1472" s="79" t="str">
        <f t="shared" si="161"/>
        <v>0</v>
      </c>
      <c r="CW1472" s="78">
        <f t="shared" si="162"/>
        <v>0</v>
      </c>
      <c r="CX1472" s="82">
        <f t="shared" si="163"/>
        <v>0</v>
      </c>
      <c r="CY1472" s="82">
        <f t="shared" si="164"/>
        <v>0</v>
      </c>
      <c r="CZ1472" s="82">
        <f t="shared" si="165"/>
        <v>0</v>
      </c>
      <c r="DA1472" s="82">
        <f t="shared" si="166"/>
        <v>0</v>
      </c>
      <c r="DB1472" s="82">
        <f t="shared" si="167"/>
        <v>0</v>
      </c>
    </row>
    <row r="1473" spans="98:106" ht="19.5">
      <c r="CT1473" s="182">
        <f>'TABELA UNIFICADA 2024'!E1412</f>
        <v>0</v>
      </c>
      <c r="CU1473" s="23">
        <f>'TABELA UNIFICADA 2024'!F1412</f>
        <v>0</v>
      </c>
      <c r="CV1473" s="79" t="str">
        <f t="shared" si="161"/>
        <v>0</v>
      </c>
      <c r="CW1473" s="78">
        <f t="shared" si="162"/>
        <v>0</v>
      </c>
      <c r="CX1473" s="82">
        <f t="shared" si="163"/>
        <v>0</v>
      </c>
      <c r="CY1473" s="82">
        <f t="shared" si="164"/>
        <v>0</v>
      </c>
      <c r="CZ1473" s="82">
        <f t="shared" si="165"/>
        <v>0</v>
      </c>
      <c r="DA1473" s="82">
        <f t="shared" si="166"/>
        <v>0</v>
      </c>
      <c r="DB1473" s="82">
        <f t="shared" si="167"/>
        <v>0</v>
      </c>
    </row>
    <row r="1474" spans="98:106" ht="19.5">
      <c r="CT1474" s="182">
        <f>'TABELA UNIFICADA 2024'!E1413</f>
        <v>0</v>
      </c>
      <c r="CU1474" s="23">
        <f>'TABELA UNIFICADA 2024'!F1413</f>
        <v>0</v>
      </c>
      <c r="CV1474" s="79" t="str">
        <f t="shared" si="161"/>
        <v>0</v>
      </c>
      <c r="CW1474" s="78">
        <f t="shared" si="162"/>
        <v>0</v>
      </c>
      <c r="CX1474" s="82">
        <f t="shared" si="163"/>
        <v>0</v>
      </c>
      <c r="CY1474" s="82">
        <f t="shared" si="164"/>
        <v>0</v>
      </c>
      <c r="CZ1474" s="82">
        <f t="shared" si="165"/>
        <v>0</v>
      </c>
      <c r="DA1474" s="82">
        <f t="shared" si="166"/>
        <v>0</v>
      </c>
      <c r="DB1474" s="82">
        <f t="shared" si="167"/>
        <v>0</v>
      </c>
    </row>
    <row r="1475" spans="98:106" ht="19.5">
      <c r="CT1475" s="182">
        <f>'TABELA UNIFICADA 2024'!E1414</f>
        <v>0</v>
      </c>
      <c r="CU1475" s="23">
        <f>'TABELA UNIFICADA 2024'!F1414</f>
        <v>0</v>
      </c>
      <c r="CV1475" s="79" t="str">
        <f t="shared" si="161"/>
        <v>0</v>
      </c>
      <c r="CW1475" s="78">
        <f t="shared" si="162"/>
        <v>0</v>
      </c>
      <c r="CX1475" s="82">
        <f t="shared" si="163"/>
        <v>0</v>
      </c>
      <c r="CY1475" s="82">
        <f t="shared" si="164"/>
        <v>0</v>
      </c>
      <c r="CZ1475" s="82">
        <f t="shared" si="165"/>
        <v>0</v>
      </c>
      <c r="DA1475" s="82">
        <f t="shared" si="166"/>
        <v>0</v>
      </c>
      <c r="DB1475" s="82">
        <f t="shared" si="167"/>
        <v>0</v>
      </c>
    </row>
    <row r="1476" spans="98:106" ht="19.5">
      <c r="CT1476" s="182">
        <f>'TABELA UNIFICADA 2024'!E1415</f>
        <v>0</v>
      </c>
      <c r="CU1476" s="23">
        <f>'TABELA UNIFICADA 2024'!F1415</f>
        <v>0</v>
      </c>
      <c r="CV1476" s="79" t="str">
        <f t="shared" si="161"/>
        <v>0</v>
      </c>
      <c r="CW1476" s="78">
        <f t="shared" si="162"/>
        <v>0</v>
      </c>
      <c r="CX1476" s="82">
        <f t="shared" si="163"/>
        <v>0</v>
      </c>
      <c r="CY1476" s="82">
        <f t="shared" si="164"/>
        <v>0</v>
      </c>
      <c r="CZ1476" s="82">
        <f t="shared" si="165"/>
        <v>0</v>
      </c>
      <c r="DA1476" s="82">
        <f t="shared" si="166"/>
        <v>0</v>
      </c>
      <c r="DB1476" s="82">
        <f t="shared" si="167"/>
        <v>0</v>
      </c>
    </row>
    <row r="1477" spans="98:106" ht="19.5">
      <c r="CT1477" s="182">
        <f>'TABELA UNIFICADA 2024'!E1416</f>
        <v>0</v>
      </c>
      <c r="CU1477" s="23">
        <f>'TABELA UNIFICADA 2024'!F1416</f>
        <v>0</v>
      </c>
      <c r="CV1477" s="79" t="str">
        <f t="shared" si="161"/>
        <v>0</v>
      </c>
      <c r="CW1477" s="78">
        <f t="shared" si="162"/>
        <v>0</v>
      </c>
      <c r="CX1477" s="82">
        <f t="shared" si="163"/>
        <v>0</v>
      </c>
      <c r="CY1477" s="82">
        <f t="shared" si="164"/>
        <v>0</v>
      </c>
      <c r="CZ1477" s="82">
        <f t="shared" si="165"/>
        <v>0</v>
      </c>
      <c r="DA1477" s="82">
        <f t="shared" si="166"/>
        <v>0</v>
      </c>
      <c r="DB1477" s="82">
        <f t="shared" si="167"/>
        <v>0</v>
      </c>
    </row>
    <row r="1478" spans="98:106" ht="19.5">
      <c r="CT1478" s="182">
        <f>'TABELA UNIFICADA 2024'!E1417</f>
        <v>0</v>
      </c>
      <c r="CU1478" s="23">
        <f>'TABELA UNIFICADA 2024'!F1417</f>
        <v>0</v>
      </c>
      <c r="CV1478" s="79" t="str">
        <f t="shared" si="161"/>
        <v>0</v>
      </c>
      <c r="CW1478" s="78">
        <f t="shared" si="162"/>
        <v>0</v>
      </c>
      <c r="CX1478" s="82">
        <f t="shared" si="163"/>
        <v>0</v>
      </c>
      <c r="CY1478" s="82">
        <f t="shared" si="164"/>
        <v>0</v>
      </c>
      <c r="CZ1478" s="82">
        <f t="shared" si="165"/>
        <v>0</v>
      </c>
      <c r="DA1478" s="82">
        <f t="shared" si="166"/>
        <v>0</v>
      </c>
      <c r="DB1478" s="82">
        <f t="shared" si="167"/>
        <v>0</v>
      </c>
    </row>
    <row r="1479" spans="98:106" ht="19.5">
      <c r="CT1479" s="182">
        <f>'TABELA UNIFICADA 2024'!E1418</f>
        <v>0</v>
      </c>
      <c r="CU1479" s="23">
        <f>'TABELA UNIFICADA 2024'!F1418</f>
        <v>0</v>
      </c>
      <c r="CV1479" s="79" t="str">
        <f t="shared" si="161"/>
        <v>0</v>
      </c>
      <c r="CW1479" s="78">
        <f t="shared" si="162"/>
        <v>0</v>
      </c>
      <c r="CX1479" s="82">
        <f t="shared" si="163"/>
        <v>0</v>
      </c>
      <c r="CY1479" s="82">
        <f t="shared" si="164"/>
        <v>0</v>
      </c>
      <c r="CZ1479" s="82">
        <f t="shared" si="165"/>
        <v>0</v>
      </c>
      <c r="DA1479" s="82">
        <f t="shared" si="166"/>
        <v>0</v>
      </c>
      <c r="DB1479" s="82">
        <f t="shared" si="167"/>
        <v>0</v>
      </c>
    </row>
    <row r="1480" spans="98:106" ht="19.5">
      <c r="CT1480" s="182">
        <f>'TABELA UNIFICADA 2024'!E1419</f>
        <v>0</v>
      </c>
      <c r="CU1480" s="23">
        <f>'TABELA UNIFICADA 2024'!F1419</f>
        <v>0</v>
      </c>
      <c r="CV1480" s="79" t="str">
        <f t="shared" si="161"/>
        <v>0</v>
      </c>
      <c r="CW1480" s="78">
        <f t="shared" si="162"/>
        <v>0</v>
      </c>
      <c r="CX1480" s="82">
        <f t="shared" si="163"/>
        <v>0</v>
      </c>
      <c r="CY1480" s="82">
        <f t="shared" si="164"/>
        <v>0</v>
      </c>
      <c r="CZ1480" s="82">
        <f t="shared" si="165"/>
        <v>0</v>
      </c>
      <c r="DA1480" s="82">
        <f t="shared" si="166"/>
        <v>0</v>
      </c>
      <c r="DB1480" s="82">
        <f t="shared" si="167"/>
        <v>0</v>
      </c>
    </row>
    <row r="1481" spans="98:106" ht="19.5">
      <c r="CT1481" s="182">
        <f>'TABELA UNIFICADA 2024'!E1420</f>
        <v>0</v>
      </c>
      <c r="CU1481" s="23">
        <f>'TABELA UNIFICADA 2024'!F1420</f>
        <v>0</v>
      </c>
      <c r="CV1481" s="79" t="str">
        <f t="shared" si="161"/>
        <v>0</v>
      </c>
      <c r="CW1481" s="78">
        <f t="shared" si="162"/>
        <v>0</v>
      </c>
      <c r="CX1481" s="82">
        <f t="shared" si="163"/>
        <v>0</v>
      </c>
      <c r="CY1481" s="82">
        <f t="shared" si="164"/>
        <v>0</v>
      </c>
      <c r="CZ1481" s="82">
        <f t="shared" si="165"/>
        <v>0</v>
      </c>
      <c r="DA1481" s="82">
        <f t="shared" si="166"/>
        <v>0</v>
      </c>
      <c r="DB1481" s="82">
        <f t="shared" si="167"/>
        <v>0</v>
      </c>
    </row>
    <row r="1482" spans="98:106" ht="19.5">
      <c r="CT1482" s="182">
        <f>'TABELA UNIFICADA 2024'!E1421</f>
        <v>0</v>
      </c>
      <c r="CU1482" s="23">
        <f>'TABELA UNIFICADA 2024'!F1421</f>
        <v>0</v>
      </c>
      <c r="CV1482" s="79" t="str">
        <f t="shared" si="161"/>
        <v>0</v>
      </c>
      <c r="CW1482" s="78">
        <f t="shared" si="162"/>
        <v>0</v>
      </c>
      <c r="CX1482" s="82">
        <f t="shared" si="163"/>
        <v>0</v>
      </c>
      <c r="CY1482" s="82">
        <f t="shared" si="164"/>
        <v>0</v>
      </c>
      <c r="CZ1482" s="82">
        <f t="shared" si="165"/>
        <v>0</v>
      </c>
      <c r="DA1482" s="82">
        <f t="shared" si="166"/>
        <v>0</v>
      </c>
      <c r="DB1482" s="82">
        <f t="shared" si="167"/>
        <v>0</v>
      </c>
    </row>
    <row r="1483" spans="98:106" ht="19.5">
      <c r="CT1483" s="182">
        <f>'TABELA UNIFICADA 2024'!E1422</f>
        <v>0</v>
      </c>
      <c r="CU1483" s="23">
        <f>'TABELA UNIFICADA 2024'!F1422</f>
        <v>0</v>
      </c>
      <c r="CV1483" s="79" t="str">
        <f t="shared" si="161"/>
        <v>0</v>
      </c>
      <c r="CW1483" s="78">
        <f t="shared" si="162"/>
        <v>0</v>
      </c>
      <c r="CX1483" s="82">
        <f t="shared" si="163"/>
        <v>0</v>
      </c>
      <c r="CY1483" s="82">
        <f t="shared" si="164"/>
        <v>0</v>
      </c>
      <c r="CZ1483" s="82">
        <f t="shared" si="165"/>
        <v>0</v>
      </c>
      <c r="DA1483" s="82">
        <f t="shared" si="166"/>
        <v>0</v>
      </c>
      <c r="DB1483" s="82">
        <f t="shared" si="167"/>
        <v>0</v>
      </c>
    </row>
    <row r="1484" spans="98:106" ht="19.5">
      <c r="CT1484" s="182">
        <f>'TABELA UNIFICADA 2024'!E1423</f>
        <v>0</v>
      </c>
      <c r="CU1484" s="23">
        <f>'TABELA UNIFICADA 2024'!F1423</f>
        <v>0</v>
      </c>
      <c r="CV1484" s="79" t="str">
        <f t="shared" si="161"/>
        <v>0</v>
      </c>
      <c r="CW1484" s="78">
        <f t="shared" si="162"/>
        <v>0</v>
      </c>
      <c r="CX1484" s="82">
        <f t="shared" si="163"/>
        <v>0</v>
      </c>
      <c r="CY1484" s="82">
        <f t="shared" si="164"/>
        <v>0</v>
      </c>
      <c r="CZ1484" s="82">
        <f t="shared" si="165"/>
        <v>0</v>
      </c>
      <c r="DA1484" s="82">
        <f t="shared" si="166"/>
        <v>0</v>
      </c>
      <c r="DB1484" s="82">
        <f t="shared" si="167"/>
        <v>0</v>
      </c>
    </row>
    <row r="1485" spans="98:106" ht="19.5">
      <c r="CT1485" s="182">
        <f>'TABELA UNIFICADA 2024'!E1424</f>
        <v>0</v>
      </c>
      <c r="CU1485" s="23">
        <f>'TABELA UNIFICADA 2024'!F1424</f>
        <v>0</v>
      </c>
      <c r="CV1485" s="79" t="str">
        <f t="shared" si="161"/>
        <v>0</v>
      </c>
      <c r="CW1485" s="78">
        <f t="shared" si="162"/>
        <v>0</v>
      </c>
      <c r="CX1485" s="82">
        <f t="shared" si="163"/>
        <v>0</v>
      </c>
      <c r="CY1485" s="82">
        <f t="shared" si="164"/>
        <v>0</v>
      </c>
      <c r="CZ1485" s="82">
        <f t="shared" si="165"/>
        <v>0</v>
      </c>
      <c r="DA1485" s="82">
        <f t="shared" si="166"/>
        <v>0</v>
      </c>
      <c r="DB1485" s="82">
        <f t="shared" si="167"/>
        <v>0</v>
      </c>
    </row>
    <row r="1486" spans="98:106" ht="19.5">
      <c r="CT1486" s="182">
        <f>'TABELA UNIFICADA 2024'!E1425</f>
        <v>0</v>
      </c>
      <c r="CU1486" s="23">
        <f>'TABELA UNIFICADA 2024'!F1425</f>
        <v>0</v>
      </c>
      <c r="CV1486" s="79" t="str">
        <f t="shared" si="161"/>
        <v>0</v>
      </c>
      <c r="CW1486" s="78">
        <f t="shared" si="162"/>
        <v>0</v>
      </c>
      <c r="CX1486" s="82">
        <f t="shared" si="163"/>
        <v>0</v>
      </c>
      <c r="CY1486" s="82">
        <f t="shared" si="164"/>
        <v>0</v>
      </c>
      <c r="CZ1486" s="82">
        <f t="shared" si="165"/>
        <v>0</v>
      </c>
      <c r="DA1486" s="82">
        <f t="shared" si="166"/>
        <v>0</v>
      </c>
      <c r="DB1486" s="82">
        <f t="shared" si="167"/>
        <v>0</v>
      </c>
    </row>
    <row r="1487" spans="98:106" ht="19.5">
      <c r="CT1487" s="182">
        <f>'TABELA UNIFICADA 2024'!E1426</f>
        <v>0</v>
      </c>
      <c r="CU1487" s="23">
        <f>'TABELA UNIFICADA 2024'!F1426</f>
        <v>0</v>
      </c>
      <c r="CV1487" s="79" t="str">
        <f t="shared" si="161"/>
        <v>0</v>
      </c>
      <c r="CW1487" s="78">
        <f t="shared" si="162"/>
        <v>0</v>
      </c>
      <c r="CX1487" s="82">
        <f t="shared" si="163"/>
        <v>0</v>
      </c>
      <c r="CY1487" s="82">
        <f t="shared" si="164"/>
        <v>0</v>
      </c>
      <c r="CZ1487" s="82">
        <f t="shared" si="165"/>
        <v>0</v>
      </c>
      <c r="DA1487" s="82">
        <f t="shared" si="166"/>
        <v>0</v>
      </c>
      <c r="DB1487" s="82">
        <f t="shared" si="167"/>
        <v>0</v>
      </c>
    </row>
    <row r="1488" spans="98:106" ht="19.5">
      <c r="CT1488" s="182">
        <f>'TABELA UNIFICADA 2024'!E1427</f>
        <v>0</v>
      </c>
      <c r="CU1488" s="23">
        <f>'TABELA UNIFICADA 2024'!F1427</f>
        <v>0</v>
      </c>
      <c r="CV1488" s="79" t="str">
        <f t="shared" si="161"/>
        <v>0</v>
      </c>
      <c r="CW1488" s="78">
        <f t="shared" si="162"/>
        <v>0</v>
      </c>
      <c r="CX1488" s="82">
        <f t="shared" si="163"/>
        <v>0</v>
      </c>
      <c r="CY1488" s="82">
        <f t="shared" si="164"/>
        <v>0</v>
      </c>
      <c r="CZ1488" s="82">
        <f t="shared" si="165"/>
        <v>0</v>
      </c>
      <c r="DA1488" s="82">
        <f t="shared" si="166"/>
        <v>0</v>
      </c>
      <c r="DB1488" s="82">
        <f t="shared" si="167"/>
        <v>0</v>
      </c>
    </row>
    <row r="1489" spans="98:106" ht="19.5">
      <c r="CT1489" s="182">
        <f>'TABELA UNIFICADA 2024'!E1428</f>
        <v>0</v>
      </c>
      <c r="CU1489" s="23">
        <f>'TABELA UNIFICADA 2024'!F1428</f>
        <v>0</v>
      </c>
      <c r="CV1489" s="79" t="str">
        <f t="shared" si="161"/>
        <v>0</v>
      </c>
      <c r="CW1489" s="78">
        <f t="shared" si="162"/>
        <v>0</v>
      </c>
      <c r="CX1489" s="82">
        <f t="shared" si="163"/>
        <v>0</v>
      </c>
      <c r="CY1489" s="82">
        <f t="shared" si="164"/>
        <v>0</v>
      </c>
      <c r="CZ1489" s="82">
        <f t="shared" si="165"/>
        <v>0</v>
      </c>
      <c r="DA1489" s="82">
        <f t="shared" si="166"/>
        <v>0</v>
      </c>
      <c r="DB1489" s="82">
        <f t="shared" si="167"/>
        <v>0</v>
      </c>
    </row>
    <row r="1490" spans="98:106" ht="19.5">
      <c r="CT1490" s="182">
        <f>'TABELA UNIFICADA 2024'!E1429</f>
        <v>0</v>
      </c>
      <c r="CU1490" s="23">
        <f>'TABELA UNIFICADA 2024'!F1429</f>
        <v>0</v>
      </c>
      <c r="CV1490" s="79" t="str">
        <f t="shared" si="161"/>
        <v>0</v>
      </c>
      <c r="CW1490" s="78">
        <f t="shared" si="162"/>
        <v>0</v>
      </c>
      <c r="CX1490" s="82">
        <f t="shared" si="163"/>
        <v>0</v>
      </c>
      <c r="CY1490" s="82">
        <f t="shared" si="164"/>
        <v>0</v>
      </c>
      <c r="CZ1490" s="82">
        <f t="shared" si="165"/>
        <v>0</v>
      </c>
      <c r="DA1490" s="82">
        <f t="shared" si="166"/>
        <v>0</v>
      </c>
      <c r="DB1490" s="82">
        <f t="shared" si="167"/>
        <v>0</v>
      </c>
    </row>
    <row r="1491" spans="98:106" ht="19.5">
      <c r="CT1491" s="182">
        <f>'TABELA UNIFICADA 2024'!E1430</f>
        <v>0</v>
      </c>
      <c r="CU1491" s="23">
        <f>'TABELA UNIFICADA 2024'!F1430</f>
        <v>0</v>
      </c>
      <c r="CV1491" s="79" t="str">
        <f t="shared" si="161"/>
        <v>0</v>
      </c>
      <c r="CW1491" s="78">
        <f t="shared" si="162"/>
        <v>0</v>
      </c>
      <c r="CX1491" s="82">
        <f t="shared" si="163"/>
        <v>0</v>
      </c>
      <c r="CY1491" s="82">
        <f t="shared" si="164"/>
        <v>0</v>
      </c>
      <c r="CZ1491" s="82">
        <f t="shared" si="165"/>
        <v>0</v>
      </c>
      <c r="DA1491" s="82">
        <f t="shared" si="166"/>
        <v>0</v>
      </c>
      <c r="DB1491" s="82">
        <f t="shared" si="167"/>
        <v>0</v>
      </c>
    </row>
    <row r="1492" spans="98:106" ht="19.5">
      <c r="CT1492" s="182">
        <f>'TABELA UNIFICADA 2024'!E1431</f>
        <v>0</v>
      </c>
      <c r="CU1492" s="23">
        <f>'TABELA UNIFICADA 2024'!F1431</f>
        <v>0</v>
      </c>
      <c r="CV1492" s="79" t="str">
        <f t="shared" si="161"/>
        <v>0</v>
      </c>
      <c r="CW1492" s="78">
        <f t="shared" si="162"/>
        <v>0</v>
      </c>
      <c r="CX1492" s="82">
        <f t="shared" si="163"/>
        <v>0</v>
      </c>
      <c r="CY1492" s="82">
        <f t="shared" si="164"/>
        <v>0</v>
      </c>
      <c r="CZ1492" s="82">
        <f t="shared" si="165"/>
        <v>0</v>
      </c>
      <c r="DA1492" s="82">
        <f t="shared" si="166"/>
        <v>0</v>
      </c>
      <c r="DB1492" s="82">
        <f t="shared" si="167"/>
        <v>0</v>
      </c>
    </row>
    <row r="1493" spans="98:106" ht="19.5">
      <c r="CT1493" s="182">
        <f>'TABELA UNIFICADA 2024'!E1432</f>
        <v>0</v>
      </c>
      <c r="CU1493" s="23">
        <f>'TABELA UNIFICADA 2024'!F1432</f>
        <v>0</v>
      </c>
      <c r="CV1493" s="79" t="str">
        <f t="shared" si="161"/>
        <v>0</v>
      </c>
      <c r="CW1493" s="78">
        <f t="shared" si="162"/>
        <v>0</v>
      </c>
      <c r="CX1493" s="82">
        <f t="shared" si="163"/>
        <v>0</v>
      </c>
      <c r="CY1493" s="82">
        <f t="shared" si="164"/>
        <v>0</v>
      </c>
      <c r="CZ1493" s="82">
        <f t="shared" si="165"/>
        <v>0</v>
      </c>
      <c r="DA1493" s="82">
        <f t="shared" si="166"/>
        <v>0</v>
      </c>
      <c r="DB1493" s="82">
        <f t="shared" si="167"/>
        <v>0</v>
      </c>
    </row>
    <row r="1494" spans="98:106" ht="19.5">
      <c r="CT1494" s="182">
        <f>'TABELA UNIFICADA 2024'!E1433</f>
        <v>0</v>
      </c>
      <c r="CU1494" s="23">
        <f>'TABELA UNIFICADA 2024'!F1433</f>
        <v>0</v>
      </c>
      <c r="CV1494" s="79" t="str">
        <f t="shared" si="161"/>
        <v>0</v>
      </c>
      <c r="CW1494" s="78">
        <f t="shared" si="162"/>
        <v>0</v>
      </c>
      <c r="CX1494" s="82">
        <f t="shared" si="163"/>
        <v>0</v>
      </c>
      <c r="CY1494" s="82">
        <f t="shared" si="164"/>
        <v>0</v>
      </c>
      <c r="CZ1494" s="82">
        <f t="shared" si="165"/>
        <v>0</v>
      </c>
      <c r="DA1494" s="82">
        <f t="shared" si="166"/>
        <v>0</v>
      </c>
      <c r="DB1494" s="82">
        <f t="shared" si="167"/>
        <v>0</v>
      </c>
    </row>
    <row r="1495" spans="98:106" ht="19.5">
      <c r="CT1495" s="182">
        <f>'TABELA UNIFICADA 2024'!E1434</f>
        <v>0</v>
      </c>
      <c r="CU1495" s="23">
        <f>'TABELA UNIFICADA 2024'!F1434</f>
        <v>0</v>
      </c>
      <c r="CV1495" s="79" t="str">
        <f t="shared" si="161"/>
        <v>0</v>
      </c>
      <c r="CW1495" s="78">
        <f t="shared" si="162"/>
        <v>0</v>
      </c>
      <c r="CX1495" s="82">
        <f t="shared" si="163"/>
        <v>0</v>
      </c>
      <c r="CY1495" s="82">
        <f t="shared" si="164"/>
        <v>0</v>
      </c>
      <c r="CZ1495" s="82">
        <f t="shared" si="165"/>
        <v>0</v>
      </c>
      <c r="DA1495" s="82">
        <f t="shared" si="166"/>
        <v>0</v>
      </c>
      <c r="DB1495" s="82">
        <f t="shared" si="167"/>
        <v>0</v>
      </c>
    </row>
    <row r="1496" spans="98:106" ht="19.5">
      <c r="CT1496" s="182">
        <f>'TABELA UNIFICADA 2024'!E1435</f>
        <v>0</v>
      </c>
      <c r="CU1496" s="23">
        <f>'TABELA UNIFICADA 2024'!F1435</f>
        <v>0</v>
      </c>
      <c r="CV1496" s="79" t="str">
        <f t="shared" si="161"/>
        <v>0</v>
      </c>
      <c r="CW1496" s="78">
        <f t="shared" si="162"/>
        <v>0</v>
      </c>
      <c r="CX1496" s="82">
        <f t="shared" si="163"/>
        <v>0</v>
      </c>
      <c r="CY1496" s="82">
        <f t="shared" si="164"/>
        <v>0</v>
      </c>
      <c r="CZ1496" s="82">
        <f t="shared" si="165"/>
        <v>0</v>
      </c>
      <c r="DA1496" s="82">
        <f t="shared" si="166"/>
        <v>0</v>
      </c>
      <c r="DB1496" s="82">
        <f t="shared" si="167"/>
        <v>0</v>
      </c>
    </row>
    <row r="1497" spans="98:106" ht="19.5">
      <c r="CT1497" s="182">
        <f>'TABELA UNIFICADA 2024'!E1436</f>
        <v>0</v>
      </c>
      <c r="CU1497" s="23">
        <f>'TABELA UNIFICADA 2024'!F1436</f>
        <v>0</v>
      </c>
      <c r="CV1497" s="79" t="str">
        <f t="shared" si="161"/>
        <v>0</v>
      </c>
      <c r="CW1497" s="78">
        <f t="shared" si="162"/>
        <v>0</v>
      </c>
      <c r="CX1497" s="82">
        <f t="shared" si="163"/>
        <v>0</v>
      </c>
      <c r="CY1497" s="82">
        <f t="shared" si="164"/>
        <v>0</v>
      </c>
      <c r="CZ1497" s="82">
        <f t="shared" si="165"/>
        <v>0</v>
      </c>
      <c r="DA1497" s="82">
        <f t="shared" si="166"/>
        <v>0</v>
      </c>
      <c r="DB1497" s="82">
        <f t="shared" si="167"/>
        <v>0</v>
      </c>
    </row>
    <row r="1498" spans="98:106" ht="19.5">
      <c r="CT1498" s="182">
        <f>'TABELA UNIFICADA 2024'!E1437</f>
        <v>0</v>
      </c>
      <c r="CU1498" s="23">
        <f>'TABELA UNIFICADA 2024'!F1437</f>
        <v>0</v>
      </c>
      <c r="CV1498" s="79" t="str">
        <f t="shared" si="161"/>
        <v>0</v>
      </c>
      <c r="CW1498" s="78">
        <f t="shared" si="162"/>
        <v>0</v>
      </c>
      <c r="CX1498" s="82">
        <f t="shared" si="163"/>
        <v>0</v>
      </c>
      <c r="CY1498" s="82">
        <f t="shared" si="164"/>
        <v>0</v>
      </c>
      <c r="CZ1498" s="82">
        <f t="shared" si="165"/>
        <v>0</v>
      </c>
      <c r="DA1498" s="82">
        <f t="shared" si="166"/>
        <v>0</v>
      </c>
      <c r="DB1498" s="82">
        <f t="shared" si="167"/>
        <v>0</v>
      </c>
    </row>
    <row r="1499" spans="98:106" ht="19.5">
      <c r="CT1499" s="182">
        <f>'TABELA UNIFICADA 2024'!E1438</f>
        <v>0</v>
      </c>
      <c r="CU1499" s="23">
        <f>'TABELA UNIFICADA 2024'!F1438</f>
        <v>0</v>
      </c>
      <c r="CV1499" s="79" t="str">
        <f t="shared" si="161"/>
        <v>0</v>
      </c>
      <c r="CW1499" s="78">
        <f t="shared" si="162"/>
        <v>0</v>
      </c>
      <c r="CX1499" s="82">
        <f t="shared" si="163"/>
        <v>0</v>
      </c>
      <c r="CY1499" s="82">
        <f t="shared" si="164"/>
        <v>0</v>
      </c>
      <c r="CZ1499" s="82">
        <f t="shared" si="165"/>
        <v>0</v>
      </c>
      <c r="DA1499" s="82">
        <f t="shared" si="166"/>
        <v>0</v>
      </c>
      <c r="DB1499" s="82">
        <f t="shared" si="167"/>
        <v>0</v>
      </c>
    </row>
    <row r="1500" spans="98:106" ht="19.5">
      <c r="CT1500" s="182">
        <f>'TABELA UNIFICADA 2024'!E1439</f>
        <v>0</v>
      </c>
      <c r="CU1500" s="23">
        <f>'TABELA UNIFICADA 2024'!F1439</f>
        <v>0</v>
      </c>
      <c r="CV1500" s="79" t="str">
        <f t="shared" si="161"/>
        <v>0</v>
      </c>
      <c r="CW1500" s="78">
        <f t="shared" si="162"/>
        <v>0</v>
      </c>
      <c r="CX1500" s="82">
        <f t="shared" si="163"/>
        <v>0</v>
      </c>
      <c r="CY1500" s="82">
        <f t="shared" si="164"/>
        <v>0</v>
      </c>
      <c r="CZ1500" s="82">
        <f t="shared" si="165"/>
        <v>0</v>
      </c>
      <c r="DA1500" s="82">
        <f t="shared" si="166"/>
        <v>0</v>
      </c>
      <c r="DB1500" s="82">
        <f t="shared" si="167"/>
        <v>0</v>
      </c>
    </row>
  </sheetData>
  <mergeCells count="14">
    <mergeCell ref="CT1:DB1"/>
    <mergeCell ref="CJ1:CR1"/>
    <mergeCell ref="AB1:AJ1"/>
    <mergeCell ref="R1:Z1"/>
    <mergeCell ref="A20:A24"/>
    <mergeCell ref="H1:P1"/>
    <mergeCell ref="A2:A6"/>
    <mergeCell ref="A8:A12"/>
    <mergeCell ref="A14:A18"/>
    <mergeCell ref="BZ1:CH1"/>
    <mergeCell ref="BP1:BX1"/>
    <mergeCell ref="BF1:BN1"/>
    <mergeCell ref="AV1:BD1"/>
    <mergeCell ref="AL1:AT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824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1</vt:i4>
      </vt:variant>
    </vt:vector>
  </HeadingPairs>
  <TitlesOfParts>
    <vt:vector size="20" baseType="lpstr">
      <vt:lpstr>JANEIRO 2021</vt:lpstr>
      <vt:lpstr>FEVEREIRO 2021</vt:lpstr>
      <vt:lpstr>MARÇO 2021</vt:lpstr>
      <vt:lpstr>ABRIL 2021</vt:lpstr>
      <vt:lpstr>MAIO 2021</vt:lpstr>
      <vt:lpstr>JUNHO 2021</vt:lpstr>
      <vt:lpstr>JULHO 2021</vt:lpstr>
      <vt:lpstr>AGOSTO 2021</vt:lpstr>
      <vt:lpstr>SETEMBRO 2021</vt:lpstr>
      <vt:lpstr>OUTUBRO 2021</vt:lpstr>
      <vt:lpstr>NOVEMBRO 2021</vt:lpstr>
      <vt:lpstr>TABELA UNIFICADA 2022</vt:lpstr>
      <vt:lpstr>TABELA UNIFICADA 2023 </vt:lpstr>
      <vt:lpstr>TABELA UNIFICADA 2024</vt:lpstr>
      <vt:lpstr>CONTROLE</vt:lpstr>
      <vt:lpstr>VALORES JOÃO</vt:lpstr>
      <vt:lpstr>BASE DE DADOS</vt:lpstr>
      <vt:lpstr>INSERIR DADOS</vt:lpstr>
      <vt:lpstr>PREÇOS</vt:lpstr>
      <vt:lpstr>CONTROLE!Area_de_impressao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Luiz Dutra Andrade</dc:creator>
  <cp:lastModifiedBy>Arthur Ghizi</cp:lastModifiedBy>
  <cp:revision>102</cp:revision>
  <cp:lastPrinted>2024-06-13T20:10:36Z</cp:lastPrinted>
  <dcterms:created xsi:type="dcterms:W3CDTF">2020-11-10T08:30:53Z</dcterms:created>
  <dcterms:modified xsi:type="dcterms:W3CDTF">2024-08-10T23:20:35Z</dcterms:modified>
</cp:coreProperties>
</file>